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codeName="ThisWorkbook"/>
  <mc:AlternateContent xmlns:mc="http://schemas.openxmlformats.org/markup-compatibility/2006">
    <mc:Choice Requires="x15">
      <x15ac:absPath xmlns:x15ac="http://schemas.microsoft.com/office/spreadsheetml/2010/11/ac" url="C:\Users\V6AF9JN\Downloads\"/>
    </mc:Choice>
  </mc:AlternateContent>
  <xr:revisionPtr revIDLastSave="0" documentId="13_ncr:1_{849BD6E7-DE90-4F26-84BC-0BCAAECB3130}" xr6:coauthVersionLast="47" xr6:coauthVersionMax="47" xr10:uidLastSave="{00000000-0000-0000-0000-000000000000}"/>
  <bookViews>
    <workbookView xWindow="-120" yWindow="-120" windowWidth="29040" windowHeight="17640" xr2:uid="{00000000-000D-0000-FFFF-FFFF00000000}"/>
  </bookViews>
  <sheets>
    <sheet name="Rekapitulace stavby" sheetId="1" r:id="rId1"/>
    <sheet name="SO 401 - Demolice objektů..." sheetId="2" r:id="rId2"/>
    <sheet name="SO 402,PS 401- Dem. obj. a tech" sheetId="3" r:id="rId3"/>
    <sheet name="SO 101-D1.1 - Architekton..." sheetId="4" r:id="rId4"/>
    <sheet name="SO 106-D1.1 - Architekton..." sheetId="5" r:id="rId5"/>
    <sheet name="SO 101-D.1.4.1 - ZTI" sheetId="6" r:id="rId6"/>
    <sheet name="SO 101-D1.4.3 - Vzduchote..." sheetId="7" r:id="rId7"/>
    <sheet name="SO 101-D1.4.4 - Elektroin..." sheetId="8" r:id="rId8"/>
    <sheet name="SO 101-306 - Přípojka SO ..." sheetId="9" r:id="rId9"/>
    <sheet name="SO 102.2-D1.1 - Architekt..." sheetId="10" r:id="rId10"/>
    <sheet name="SO 102.2-D1.4.1 - ZTI" sheetId="11" r:id="rId11"/>
    <sheet name="SO 102.2-D1.4.3 - VZT a k..." sheetId="12" r:id="rId12"/>
    <sheet name="SO 102.2-D1.4.4 - Elektro..." sheetId="13" r:id="rId13"/>
    <sheet name="SO 103.2-D1.1-2 - Archite..." sheetId="14" r:id="rId14"/>
    <sheet name="SO 103.2-D1.4.1 - ZTI" sheetId="15" r:id="rId15"/>
    <sheet name="SO 103.2-D1.4.2 - Vytápění" sheetId="16" r:id="rId16"/>
    <sheet name="SO 103.2-D1.4.3 - Vzducho..." sheetId="17" r:id="rId17"/>
    <sheet name="SO 103.2-D1.4.4 - Elektro..." sheetId="18" r:id="rId18"/>
    <sheet name="SO 103.2-D1.4.5 - Technic..." sheetId="19" r:id="rId19"/>
    <sheet name="SO 103.2-D1.4.6 - Přípojk..." sheetId="20" r:id="rId20"/>
    <sheet name="SO 104.2-D1.1-2 - Archite..." sheetId="21" r:id="rId21"/>
    <sheet name="SO 104.2-D1.4.4 - Elektro..." sheetId="22" r:id="rId22"/>
    <sheet name="SO 105-D1.1 - Architekton..." sheetId="23" r:id="rId23"/>
    <sheet name="SO 105-D1.4.1 - ZTI" sheetId="24" r:id="rId24"/>
    <sheet name="SO 105-D1.4.2 - Decentrál..." sheetId="25" r:id="rId25"/>
    <sheet name="SO 105-D1.4.3 - Větrání s..." sheetId="26" r:id="rId26"/>
    <sheet name="SO 105-D1.4.4 - Elektroin..." sheetId="27" r:id="rId27"/>
    <sheet name="SO 105-D1.4.5 - Přípojka ..." sheetId="28" r:id="rId28"/>
    <sheet name="SO 105-D1.4.6 - Přípojka ..." sheetId="29" r:id="rId29"/>
    <sheet name="SO 109-D1.1-2 - Architekt..." sheetId="30" r:id="rId30"/>
    <sheet name="SO 109-D1.4.4 - Elektroin..." sheetId="31" r:id="rId31"/>
    <sheet name="SO 111 - Sadové úpravy a ..." sheetId="32" r:id="rId32"/>
    <sheet name="SO 113-D1.1 - Architekton..." sheetId="33" r:id="rId33"/>
    <sheet name="SO 113-D1.4.4 - Elektroin..." sheetId="34" r:id="rId34"/>
    <sheet name="SO 201-202.2-D1.1 - Archi..." sheetId="35" r:id="rId35"/>
    <sheet name="SO 201-202.2-D1.4.1 - ZTI" sheetId="36" r:id="rId36"/>
    <sheet name="SO 201-202.2-D1.4.4 - Ele..." sheetId="37" r:id="rId37"/>
    <sheet name="SO 201-202.2-D1.4.5 - Pří..." sheetId="38" r:id="rId38"/>
    <sheet name="SO 204-205.2-D1.1 - Archi..." sheetId="39" r:id="rId39"/>
    <sheet name="SO 204-205.2-D1.4.4 - Ele..." sheetId="40" r:id="rId40"/>
    <sheet name="IO 301 - Komunikace1-I.Etapa" sheetId="41" r:id="rId41"/>
    <sheet name="IO 301 - Komunikace2-II.Etapa" sheetId="60" r:id="rId42"/>
    <sheet name="IO 302-01 - Stoka A" sheetId="42" r:id="rId43"/>
    <sheet name="IO 302-02 - Stoka B" sheetId="43" r:id="rId44"/>
    <sheet name="IO 302-03 - Stoka C" sheetId="44" r:id="rId45"/>
    <sheet name="IO 302-04 - Stoka CA" sheetId="45" r:id="rId46"/>
    <sheet name="IO 302-05 - Stoka D" sheetId="46" r:id="rId47"/>
    <sheet name="IO 302-06 - Stoka DA" sheetId="47" r:id="rId48"/>
    <sheet name="IO 302-07 - Stoka DB" sheetId="48" r:id="rId49"/>
    <sheet name="IO 302-08 - Stoka U" sheetId="49" r:id="rId50"/>
    <sheet name="IO 302-09 - Výtlak A" sheetId="50" r:id="rId51"/>
    <sheet name="IO 302-10 - Prípojky PX1-..." sheetId="51" r:id="rId52"/>
    <sheet name="IO 302-11 - Retenční nádrž" sheetId="52" r:id="rId53"/>
    <sheet name="IO 303 - Vnější osvětlení" sheetId="53" r:id="rId54"/>
    <sheet name="IO 304 - 1 - RAD 304.1" sheetId="54" r:id="rId55"/>
    <sheet name="IO 304 - 2 - RAD 304.2" sheetId="55" r:id="rId56"/>
    <sheet name="IO 306 - Průmyslová voda ..." sheetId="56" r:id="rId57"/>
    <sheet name="IO 307 - Přeložky el.a přípojky" sheetId="57" r:id="rId58"/>
    <sheet name="MV - Přeložka monitorovac..." sheetId="58" r:id="rId59"/>
    <sheet name="ZS,VRN" sheetId="59" r:id="rId60"/>
  </sheets>
  <definedNames>
    <definedName name="_xlnm._FilterDatabase" localSheetId="40" hidden="1">'IO 301 - Komunikace1-I.Etapa'!$C$125:$K$255</definedName>
    <definedName name="_xlnm._FilterDatabase" localSheetId="41" hidden="1">'IO 301 - Komunikace2-II.Etapa'!$C$125:$K$255</definedName>
    <definedName name="_xlnm._FilterDatabase" localSheetId="42" hidden="1">'IO 302-01 - Stoka A'!$C$124:$K$301</definedName>
    <definedName name="_xlnm._FilterDatabase" localSheetId="43" hidden="1">'IO 302-02 - Stoka B'!$C$124:$K$564</definedName>
    <definedName name="_xlnm._FilterDatabase" localSheetId="44" hidden="1">'IO 302-03 - Stoka C'!$C$124:$K$455</definedName>
    <definedName name="_xlnm._FilterDatabase" localSheetId="45" hidden="1">'IO 302-04 - Stoka CA'!$C$125:$K$210</definedName>
    <definedName name="_xlnm._FilterDatabase" localSheetId="46" hidden="1">'IO 302-05 - Stoka D'!$C$124:$K$302</definedName>
    <definedName name="_xlnm._FilterDatabase" localSheetId="47" hidden="1">'IO 302-06 - Stoka DA'!$C$125:$K$193</definedName>
    <definedName name="_xlnm._FilterDatabase" localSheetId="48" hidden="1">'IO 302-07 - Stoka DB'!$C$123:$K$228</definedName>
    <definedName name="_xlnm._FilterDatabase" localSheetId="49" hidden="1">'IO 302-08 - Stoka U'!$C$124:$K$241</definedName>
    <definedName name="_xlnm._FilterDatabase" localSheetId="50" hidden="1">'IO 302-09 - Výtlak A'!$C$125:$K$189</definedName>
    <definedName name="_xlnm._FilterDatabase" localSheetId="51" hidden="1">'IO 302-10 - Prípojky PX1-...'!$C$123:$K$178</definedName>
    <definedName name="_xlnm._FilterDatabase" localSheetId="52" hidden="1">'IO 302-11 - Retenční nádrž'!$C$130:$K$189</definedName>
    <definedName name="_xlnm._FilterDatabase" localSheetId="53" hidden="1">'IO 303 - Vnější osvětlení'!$C$118:$K$146</definedName>
    <definedName name="_xlnm._FilterDatabase" localSheetId="54" hidden="1">'IO 304 - 1 - RAD 304.1'!$C$124:$K$182</definedName>
    <definedName name="_xlnm._FilterDatabase" localSheetId="55" hidden="1">'IO 304 - 2 - RAD 304.2'!$C$124:$K$188</definedName>
    <definedName name="_xlnm._FilterDatabase" localSheetId="56" hidden="1">'IO 306 - Průmyslová voda ...'!$C$121:$K$180</definedName>
    <definedName name="_xlnm._FilterDatabase" localSheetId="57" hidden="1">'IO 307 - Přeložky el.a přípojky'!$C$116:$K$141</definedName>
    <definedName name="_xlnm._FilterDatabase" localSheetId="58" hidden="1">'MV - Přeložka monitorovac...'!$C$117:$K$128</definedName>
    <definedName name="_xlnm._FilterDatabase" localSheetId="8" hidden="1">'SO 101-306 - Přípojka SO ...'!$C$125:$K$170</definedName>
    <definedName name="_xlnm._FilterDatabase" localSheetId="5" hidden="1">'SO 101-D.1.4.1 - ZTI'!$C$129:$K$324</definedName>
    <definedName name="_xlnm._FilterDatabase" localSheetId="3" hidden="1">'SO 101-D1.1 - Architekton...'!$C$136:$K$1133</definedName>
    <definedName name="_xlnm._FilterDatabase" localSheetId="6" hidden="1">'SO 101-D1.4.3 - Vzduchote...'!$C$132:$K$173</definedName>
    <definedName name="_xlnm._FilterDatabase" localSheetId="7" hidden="1">'SO 101-D1.4.4 - Elektroin...'!$C$120:$K$155</definedName>
    <definedName name="_xlnm._FilterDatabase" localSheetId="9" hidden="1">'SO 102.2-D1.1 - Architekt...'!$C$135:$K$1015</definedName>
    <definedName name="_xlnm._FilterDatabase" localSheetId="10" hidden="1">'SO 102.2-D1.4.1 - ZTI'!$C$125:$K$141</definedName>
    <definedName name="_xlnm._FilterDatabase" localSheetId="11" hidden="1">'SO 102.2-D1.4.3 - VZT a k...'!$C$134:$K$186</definedName>
    <definedName name="_xlnm._FilterDatabase" localSheetId="12" hidden="1">'SO 102.2-D1.4.4 - Elektro...'!$C$120:$K$150</definedName>
    <definedName name="_xlnm._FilterDatabase" localSheetId="13" hidden="1">'SO 103.2-D1.1-2 - Archite...'!$C$144:$K$1142</definedName>
    <definedName name="_xlnm._FilterDatabase" localSheetId="14" hidden="1">'SO 103.2-D1.4.1 - ZTI'!$C$127:$K$198</definedName>
    <definedName name="_xlnm._FilterDatabase" localSheetId="15" hidden="1">'SO 103.2-D1.4.2 - Vytápění'!$C$125:$K$172</definedName>
    <definedName name="_xlnm._FilterDatabase" localSheetId="16" hidden="1">'SO 103.2-D1.4.3 - Vzducho...'!$C$147:$K$230</definedName>
    <definedName name="_xlnm._FilterDatabase" localSheetId="17" hidden="1">'SO 103.2-D1.4.4 - Elektro...'!$C$120:$K$149</definedName>
    <definedName name="_xlnm._FilterDatabase" localSheetId="18" hidden="1">'SO 103.2-D1.4.5 - Technic...'!$C$123:$K$147</definedName>
    <definedName name="_xlnm._FilterDatabase" localSheetId="19" hidden="1">'SO 103.2-D1.4.6 - Přípojk...'!$C$125:$K$169</definedName>
    <definedName name="_xlnm._FilterDatabase" localSheetId="20" hidden="1">'SO 104.2-D1.1-2 - Archite...'!$C$124:$K$690</definedName>
    <definedName name="_xlnm._FilterDatabase" localSheetId="21" hidden="1">'SO 104.2-D1.4.4 - Elektro...'!$C$120:$K$131</definedName>
    <definedName name="_xlnm._FilterDatabase" localSheetId="22" hidden="1">'SO 105-D1.1 - Architekton...'!$C$134:$K$263</definedName>
    <definedName name="_xlnm._FilterDatabase" localSheetId="23" hidden="1">'SO 105-D1.4.1 - ZTI'!$C$126:$K$163</definedName>
    <definedName name="_xlnm._FilterDatabase" localSheetId="24" hidden="1">'SO 105-D1.4.2 - Decentrál...'!$C$120:$K$133</definedName>
    <definedName name="_xlnm._FilterDatabase" localSheetId="25" hidden="1">'SO 105-D1.4.3 - Větrání s...'!$C$120:$K$139</definedName>
    <definedName name="_xlnm._FilterDatabase" localSheetId="26" hidden="1">'SO 105-D1.4.4 - Elektroin...'!$C$120:$K$146</definedName>
    <definedName name="_xlnm._FilterDatabase" localSheetId="27" hidden="1">'SO 105-D1.4.5 - Přípojka ...'!$C$125:$K$172</definedName>
    <definedName name="_xlnm._FilterDatabase" localSheetId="28" hidden="1">'SO 105-D1.4.6 - Přípojka ...'!$C$125:$K$172</definedName>
    <definedName name="_xlnm._FilterDatabase" localSheetId="4" hidden="1">'SO 106-D1.1 - Architekton...'!$C$136:$K$393</definedName>
    <definedName name="_xlnm._FilterDatabase" localSheetId="29" hidden="1">'SO 109-D1.1-2 - Architekt...'!$C$129:$K$460</definedName>
    <definedName name="_xlnm._FilterDatabase" localSheetId="30" hidden="1">'SO 109-D1.4.4 - Elektroin...'!$C$120:$K$146</definedName>
    <definedName name="_xlnm._FilterDatabase" localSheetId="31" hidden="1">'SO 111 - Sadové úpravy a ...'!$C$118:$K$146</definedName>
    <definedName name="_xlnm._FilterDatabase" localSheetId="32" hidden="1">'SO 113-D1.1 - Architekton...'!$C$127:$K$173</definedName>
    <definedName name="_xlnm._FilterDatabase" localSheetId="33" hidden="1">'SO 113-D1.4.4 - Elektroin...'!$C$120:$K$140</definedName>
    <definedName name="_xlnm._FilterDatabase" localSheetId="34" hidden="1">'SO 201-202.2-D1.1 - Archi...'!$C$129:$K$310</definedName>
    <definedName name="_xlnm._FilterDatabase" localSheetId="35" hidden="1">'SO 201-202.2-D1.4.1 - ZTI'!$C$125:$K$151</definedName>
    <definedName name="_xlnm._FilterDatabase" localSheetId="36" hidden="1">'SO 201-202.2-D1.4.4 - Ele...'!$C$120:$K$131</definedName>
    <definedName name="_xlnm._FilterDatabase" localSheetId="37" hidden="1">'SO 201-202.2-D1.4.5 - Pří...'!$C$125:$K$172</definedName>
    <definedName name="_xlnm._FilterDatabase" localSheetId="38" hidden="1">'SO 204-205.2-D1.1 - Archi...'!$C$123:$K$189</definedName>
    <definedName name="_xlnm._FilterDatabase" localSheetId="39" hidden="1">'SO 204-205.2-D1.4.4 - Ele...'!$C$120:$K$131</definedName>
    <definedName name="_xlnm._FilterDatabase" localSheetId="1" hidden="1">'SO 401 - Demolice objektů...'!$C$118:$K$162</definedName>
    <definedName name="_xlnm._FilterDatabase" localSheetId="2" hidden="1">'SO 402,PS 401- Dem. obj. a tech'!$C$123:$K$200</definedName>
    <definedName name="_xlnm._FilterDatabase" localSheetId="59" hidden="1">'ZS,VRN'!$C$123:$K$165</definedName>
    <definedName name="_xlnm.Print_Titles" localSheetId="40">'IO 301 - Komunikace1-I.Etapa'!$125:$125</definedName>
    <definedName name="_xlnm.Print_Titles" localSheetId="41">'IO 301 - Komunikace2-II.Etapa'!$125:$125</definedName>
    <definedName name="_xlnm.Print_Titles" localSheetId="42">'IO 302-01 - Stoka A'!$124:$124</definedName>
    <definedName name="_xlnm.Print_Titles" localSheetId="43">'IO 302-02 - Stoka B'!$124:$124</definedName>
    <definedName name="_xlnm.Print_Titles" localSheetId="44">'IO 302-03 - Stoka C'!$124:$124</definedName>
    <definedName name="_xlnm.Print_Titles" localSheetId="45">'IO 302-04 - Stoka CA'!$125:$125</definedName>
    <definedName name="_xlnm.Print_Titles" localSheetId="46">'IO 302-05 - Stoka D'!$124:$124</definedName>
    <definedName name="_xlnm.Print_Titles" localSheetId="47">'IO 302-06 - Stoka DA'!$125:$125</definedName>
    <definedName name="_xlnm.Print_Titles" localSheetId="48">'IO 302-07 - Stoka DB'!$123:$123</definedName>
    <definedName name="_xlnm.Print_Titles" localSheetId="49">'IO 302-08 - Stoka U'!$124:$124</definedName>
    <definedName name="_xlnm.Print_Titles" localSheetId="50">'IO 302-09 - Výtlak A'!$125:$125</definedName>
    <definedName name="_xlnm.Print_Titles" localSheetId="51">'IO 302-10 - Prípojky PX1-...'!$123:$123</definedName>
    <definedName name="_xlnm.Print_Titles" localSheetId="52">'IO 302-11 - Retenční nádrž'!$130:$130</definedName>
    <definedName name="_xlnm.Print_Titles" localSheetId="53">'IO 303 - Vnější osvětlení'!$118:$118</definedName>
    <definedName name="_xlnm.Print_Titles" localSheetId="54">'IO 304 - 1 - RAD 304.1'!$124:$124</definedName>
    <definedName name="_xlnm.Print_Titles" localSheetId="55">'IO 304 - 2 - RAD 304.2'!$124:$124</definedName>
    <definedName name="_xlnm.Print_Titles" localSheetId="56">'IO 306 - Průmyslová voda ...'!$121:$121</definedName>
    <definedName name="_xlnm.Print_Titles" localSheetId="57">'IO 307 - Přeložky el.a přípojky'!$116:$116</definedName>
    <definedName name="_xlnm.Print_Titles" localSheetId="58">'MV - Přeložka monitorovac...'!$117:$117</definedName>
    <definedName name="_xlnm.Print_Titles" localSheetId="0">'Rekapitulace stavby'!$92:$92</definedName>
    <definedName name="_xlnm.Print_Titles" localSheetId="8">'SO 101-306 - Přípojka SO ...'!$125:$125</definedName>
    <definedName name="_xlnm.Print_Titles" localSheetId="5">'SO 101-D.1.4.1 - ZTI'!$129:$129</definedName>
    <definedName name="_xlnm.Print_Titles" localSheetId="3">'SO 101-D1.1 - Architekton...'!$136:$136</definedName>
    <definedName name="_xlnm.Print_Titles" localSheetId="6">'SO 101-D1.4.3 - Vzduchote...'!$132:$132</definedName>
    <definedName name="_xlnm.Print_Titles" localSheetId="7">'SO 101-D1.4.4 - Elektroin...'!$120:$120</definedName>
    <definedName name="_xlnm.Print_Titles" localSheetId="9">'SO 102.2-D1.1 - Architekt...'!$135:$135</definedName>
    <definedName name="_xlnm.Print_Titles" localSheetId="10">'SO 102.2-D1.4.1 - ZTI'!$125:$125</definedName>
    <definedName name="_xlnm.Print_Titles" localSheetId="11">'SO 102.2-D1.4.3 - VZT a k...'!$134:$134</definedName>
    <definedName name="_xlnm.Print_Titles" localSheetId="12">'SO 102.2-D1.4.4 - Elektro...'!$120:$120</definedName>
    <definedName name="_xlnm.Print_Titles" localSheetId="13">'SO 103.2-D1.1-2 - Archite...'!$144:$144</definedName>
    <definedName name="_xlnm.Print_Titles" localSheetId="14">'SO 103.2-D1.4.1 - ZTI'!$127:$127</definedName>
    <definedName name="_xlnm.Print_Titles" localSheetId="15">'SO 103.2-D1.4.2 - Vytápění'!$125:$125</definedName>
    <definedName name="_xlnm.Print_Titles" localSheetId="16">'SO 103.2-D1.4.3 - Vzducho...'!$147:$147</definedName>
    <definedName name="_xlnm.Print_Titles" localSheetId="17">'SO 103.2-D1.4.4 - Elektro...'!$120:$120</definedName>
    <definedName name="_xlnm.Print_Titles" localSheetId="18">'SO 103.2-D1.4.5 - Technic...'!$123:$123</definedName>
    <definedName name="_xlnm.Print_Titles" localSheetId="19">'SO 103.2-D1.4.6 - Přípojk...'!$125:$125</definedName>
    <definedName name="_xlnm.Print_Titles" localSheetId="20">'SO 104.2-D1.1-2 - Archite...'!$124:$124</definedName>
    <definedName name="_xlnm.Print_Titles" localSheetId="21">'SO 104.2-D1.4.4 - Elektro...'!$120:$120</definedName>
    <definedName name="_xlnm.Print_Titles" localSheetId="22">'SO 105-D1.1 - Architekton...'!$134:$134</definedName>
    <definedName name="_xlnm.Print_Titles" localSheetId="23">'SO 105-D1.4.1 - ZTI'!$126:$126</definedName>
    <definedName name="_xlnm.Print_Titles" localSheetId="24">'SO 105-D1.4.2 - Decentrál...'!$120:$120</definedName>
    <definedName name="_xlnm.Print_Titles" localSheetId="25">'SO 105-D1.4.3 - Větrání s...'!$120:$120</definedName>
    <definedName name="_xlnm.Print_Titles" localSheetId="26">'SO 105-D1.4.4 - Elektroin...'!$120:$120</definedName>
    <definedName name="_xlnm.Print_Titles" localSheetId="27">'SO 105-D1.4.5 - Přípojka ...'!$125:$125</definedName>
    <definedName name="_xlnm.Print_Titles" localSheetId="28">'SO 105-D1.4.6 - Přípojka ...'!$125:$125</definedName>
    <definedName name="_xlnm.Print_Titles" localSheetId="4">'SO 106-D1.1 - Architekton...'!$136:$136</definedName>
    <definedName name="_xlnm.Print_Titles" localSheetId="29">'SO 109-D1.1-2 - Architekt...'!$129:$129</definedName>
    <definedName name="_xlnm.Print_Titles" localSheetId="30">'SO 109-D1.4.4 - Elektroin...'!$120:$120</definedName>
    <definedName name="_xlnm.Print_Titles" localSheetId="31">'SO 111 - Sadové úpravy a ...'!$118:$118</definedName>
    <definedName name="_xlnm.Print_Titles" localSheetId="32">'SO 113-D1.1 - Architekton...'!$127:$127</definedName>
    <definedName name="_xlnm.Print_Titles" localSheetId="33">'SO 113-D1.4.4 - Elektroin...'!$120:$120</definedName>
    <definedName name="_xlnm.Print_Titles" localSheetId="34">'SO 201-202.2-D1.1 - Archi...'!$129:$129</definedName>
    <definedName name="_xlnm.Print_Titles" localSheetId="35">'SO 201-202.2-D1.4.1 - ZTI'!$125:$125</definedName>
    <definedName name="_xlnm.Print_Titles" localSheetId="36">'SO 201-202.2-D1.4.4 - Ele...'!$120:$120</definedName>
    <definedName name="_xlnm.Print_Titles" localSheetId="37">'SO 201-202.2-D1.4.5 - Pří...'!$125:$125</definedName>
    <definedName name="_xlnm.Print_Titles" localSheetId="38">'SO 204-205.2-D1.1 - Archi...'!$123:$123</definedName>
    <definedName name="_xlnm.Print_Titles" localSheetId="39">'SO 204-205.2-D1.4.4 - Ele...'!$120:$120</definedName>
    <definedName name="_xlnm.Print_Titles" localSheetId="1">'SO 401 - Demolice objektů...'!$118:$118</definedName>
    <definedName name="_xlnm.Print_Titles" localSheetId="2">'SO 402,PS 401- Dem. obj. a tech'!$123:$123</definedName>
    <definedName name="_xlnm.Print_Titles" localSheetId="59">'ZS,VRN'!$123:$123</definedName>
    <definedName name="_xlnm.Print_Area" localSheetId="40">'IO 301 - Komunikace1-I.Etapa'!$C$4:$J$76,'IO 301 - Komunikace1-I.Etapa'!$C$82:$J$107,'IO 301 - Komunikace1-I.Etapa'!$C$113:$J$255</definedName>
    <definedName name="_xlnm.Print_Area" localSheetId="41">'IO 301 - Komunikace2-II.Etapa'!$C$4:$J$76,'IO 301 - Komunikace2-II.Etapa'!$C$82:$J$107,'IO 301 - Komunikace2-II.Etapa'!$C$113:$J$255</definedName>
    <definedName name="_xlnm.Print_Area" localSheetId="42">'IO 302-01 - Stoka A'!$C$4:$J$76,'IO 302-01 - Stoka A'!$C$82:$J$104,'IO 302-01 - Stoka A'!$C$110:$J$301</definedName>
    <definedName name="_xlnm.Print_Area" localSheetId="43">'IO 302-02 - Stoka B'!$C$4:$J$76,'IO 302-02 - Stoka B'!$C$82:$J$104,'IO 302-02 - Stoka B'!$C$110:$J$564</definedName>
    <definedName name="_xlnm.Print_Area" localSheetId="44">'IO 302-03 - Stoka C'!$C$4:$J$76,'IO 302-03 - Stoka C'!$C$82:$J$104,'IO 302-03 - Stoka C'!$C$110:$J$455</definedName>
    <definedName name="_xlnm.Print_Area" localSheetId="45">'IO 302-04 - Stoka CA'!$C$4:$J$76,'IO 302-04 - Stoka CA'!$C$82:$J$105,'IO 302-04 - Stoka CA'!$C$111:$J$210</definedName>
    <definedName name="_xlnm.Print_Area" localSheetId="46">'IO 302-05 - Stoka D'!$C$4:$J$76,'IO 302-05 - Stoka D'!$C$82:$J$104,'IO 302-05 - Stoka D'!$C$110:$J$302</definedName>
    <definedName name="_xlnm.Print_Area" localSheetId="47">'IO 302-06 - Stoka DA'!$C$4:$J$76,'IO 302-06 - Stoka DA'!$C$82:$J$105,'IO 302-06 - Stoka DA'!$C$111:$J$193</definedName>
    <definedName name="_xlnm.Print_Area" localSheetId="48">'IO 302-07 - Stoka DB'!$C$4:$J$76,'IO 302-07 - Stoka DB'!$C$82:$J$103,'IO 302-07 - Stoka DB'!$C$109:$J$228</definedName>
    <definedName name="_xlnm.Print_Area" localSheetId="49">'IO 302-08 - Stoka U'!$C$4:$J$76,'IO 302-08 - Stoka U'!$C$82:$J$104,'IO 302-08 - Stoka U'!$C$110:$J$241</definedName>
    <definedName name="_xlnm.Print_Area" localSheetId="50">'IO 302-09 - Výtlak A'!$C$4:$J$76,'IO 302-09 - Výtlak A'!$C$82:$J$105,'IO 302-09 - Výtlak A'!$C$111:$J$189</definedName>
    <definedName name="_xlnm.Print_Area" localSheetId="51">'IO 302-10 - Prípojky PX1-...'!$C$4:$J$76,'IO 302-10 - Prípojky PX1-...'!$C$82:$J$103,'IO 302-10 - Prípojky PX1-...'!$C$109:$J$178</definedName>
    <definedName name="_xlnm.Print_Area" localSheetId="52">'IO 302-11 - Retenční nádrž'!$C$4:$J$76,'IO 302-11 - Retenční nádrž'!$C$82:$J$110,'IO 302-11 - Retenční nádrž'!$C$116:$J$189</definedName>
    <definedName name="_xlnm.Print_Area" localSheetId="53">'IO 303 - Vnější osvětlení'!$C$4:$J$76,'IO 303 - Vnější osvětlení'!$C$82:$J$100,'IO 303 - Vnější osvětlení'!$C$106:$J$146</definedName>
    <definedName name="_xlnm.Print_Area" localSheetId="54">'IO 304 - 1 - RAD 304.1'!$C$4:$J$76,'IO 304 - 1 - RAD 304.1'!$C$82:$J$104,'IO 304 - 1 - RAD 304.1'!$C$110:$J$182</definedName>
    <definedName name="_xlnm.Print_Area" localSheetId="55">'IO 304 - 2 - RAD 304.2'!$C$4:$J$76,'IO 304 - 2 - RAD 304.2'!$C$82:$J$104,'IO 304 - 2 - RAD 304.2'!$C$110:$J$188</definedName>
    <definedName name="_xlnm.Print_Area" localSheetId="56">'IO 306 - Průmyslová voda ...'!$C$4:$J$76,'IO 306 - Průmyslová voda ...'!$C$82:$J$103,'IO 306 - Průmyslová voda ...'!$C$109:$J$180</definedName>
    <definedName name="_xlnm.Print_Area" localSheetId="57">'IO 307 - Přeložky el.a přípojky'!$C$4:$J$76,'IO 307 - Přeložky el.a přípojky'!$C$82:$J$98,'IO 307 - Přeložky el.a přípojky'!$C$104:$J$141</definedName>
    <definedName name="_xlnm.Print_Area" localSheetId="58">'MV - Přeložka monitorovac...'!$C$4:$J$76,'MV - Přeložka monitorovac...'!$C$82:$J$99,'MV - Přeložka monitorovac...'!$C$105:$J$128</definedName>
    <definedName name="_xlnm.Print_Area" localSheetId="0">'Rekapitulace stavby'!$A$81:$AP$165</definedName>
    <definedName name="_xlnm.Print_Area" localSheetId="8">'SO 101-306 - Přípojka SO ...'!$C$4:$J$76,'SO 101-306 - Přípojka SO ...'!$C$82:$J$105,'SO 101-306 - Přípojka SO ...'!$C$111:$J$170</definedName>
    <definedName name="_xlnm.Print_Area" localSheetId="5">'SO 101-D.1.4.1 - ZTI'!$C$4:$J$76,'SO 101-D.1.4.1 - ZTI'!$C$82:$J$109,'SO 101-D.1.4.1 - ZTI'!$C$115:$J$324</definedName>
    <definedName name="_xlnm.Print_Area" localSheetId="3">'SO 101-D1.1 - Architekton...'!$C$4:$J$76,'SO 101-D1.1 - Architekton...'!$C$82:$J$116,'SO 101-D1.1 - Architekton...'!$C$122:$J$1133</definedName>
    <definedName name="_xlnm.Print_Area" localSheetId="6">'SO 101-D1.4.3 - Vzduchote...'!$C$4:$J$76,'SO 101-D1.4.3 - Vzduchote...'!$C$82:$J$112,'SO 101-D1.4.3 - Vzduchote...'!$C$118:$J$173</definedName>
    <definedName name="_xlnm.Print_Area" localSheetId="7">'SO 101-D1.4.4 - Elektroin...'!$C$4:$J$76,'SO 101-D1.4.4 - Elektroin...'!$C$82:$J$100,'SO 101-D1.4.4 - Elektroin...'!$C$106:$J$155</definedName>
    <definedName name="_xlnm.Print_Area" localSheetId="9">'SO 102.2-D1.1 - Architekt...'!$C$4:$J$76,'SO 102.2-D1.1 - Architekt...'!$C$82:$J$115,'SO 102.2-D1.1 - Architekt...'!$C$121:$J$1015</definedName>
    <definedName name="_xlnm.Print_Area" localSheetId="10">'SO 102.2-D1.4.1 - ZTI'!$C$4:$J$76,'SO 102.2-D1.4.1 - ZTI'!$C$82:$J$105,'SO 102.2-D1.4.1 - ZTI'!$C$111:$J$141</definedName>
    <definedName name="_xlnm.Print_Area" localSheetId="11">'SO 102.2-D1.4.3 - VZT a k...'!$C$4:$J$76,'SO 102.2-D1.4.3 - VZT a k...'!$C$82:$J$114,'SO 102.2-D1.4.3 - VZT a k...'!$C$120:$J$186</definedName>
    <definedName name="_xlnm.Print_Area" localSheetId="12">'SO 102.2-D1.4.4 - Elektro...'!$C$4:$J$76,'SO 102.2-D1.4.4 - Elektro...'!$C$82:$J$100,'SO 102.2-D1.4.4 - Elektro...'!$C$106:$J$150</definedName>
    <definedName name="_xlnm.Print_Area" localSheetId="13">'SO 103.2-D1.1-2 - Archite...'!$C$4:$J$76,'SO 103.2-D1.1-2 - Archite...'!$C$82:$J$124,'SO 103.2-D1.1-2 - Archite...'!$C$130:$J$1142</definedName>
    <definedName name="_xlnm.Print_Area" localSheetId="14">'SO 103.2-D1.4.1 - ZTI'!$C$4:$J$76,'SO 103.2-D1.4.1 - ZTI'!$C$82:$J$107,'SO 103.2-D1.4.1 - ZTI'!$C$113:$J$198</definedName>
    <definedName name="_xlnm.Print_Area" localSheetId="15">'SO 103.2-D1.4.2 - Vytápění'!$C$4:$J$76,'SO 103.2-D1.4.2 - Vytápění'!$C$82:$J$105,'SO 103.2-D1.4.2 - Vytápění'!$C$111:$J$172</definedName>
    <definedName name="_xlnm.Print_Area" localSheetId="16">'SO 103.2-D1.4.3 - Vzducho...'!$C$4:$J$76,'SO 103.2-D1.4.3 - Vzducho...'!$C$82:$J$127,'SO 103.2-D1.4.3 - Vzducho...'!$C$133:$J$230</definedName>
    <definedName name="_xlnm.Print_Area" localSheetId="17">'SO 103.2-D1.4.4 - Elektro...'!$C$4:$J$76,'SO 103.2-D1.4.4 - Elektro...'!$C$82:$J$100,'SO 103.2-D1.4.4 - Elektro...'!$C$106:$J$149</definedName>
    <definedName name="_xlnm.Print_Area" localSheetId="18">'SO 103.2-D1.4.5 - Technic...'!$C$4:$J$76,'SO 103.2-D1.4.5 - Technic...'!$C$82:$J$103,'SO 103.2-D1.4.5 - Technic...'!$C$109:$J$147</definedName>
    <definedName name="_xlnm.Print_Area" localSheetId="19">'SO 103.2-D1.4.6 - Přípojk...'!$C$4:$J$76,'SO 103.2-D1.4.6 - Přípojk...'!$C$82:$J$105,'SO 103.2-D1.4.6 - Přípojk...'!$C$111:$J$169</definedName>
    <definedName name="_xlnm.Print_Area" localSheetId="20">'SO 104.2-D1.1-2 - Archite...'!$C$4:$J$76,'SO 104.2-D1.1-2 - Archite...'!$C$82:$J$104,'SO 104.2-D1.1-2 - Archite...'!$C$110:$J$690</definedName>
    <definedName name="_xlnm.Print_Area" localSheetId="21">'SO 104.2-D1.4.4 - Elektro...'!$C$4:$J$76,'SO 104.2-D1.4.4 - Elektro...'!$C$82:$J$100,'SO 104.2-D1.4.4 - Elektro...'!$C$106:$J$131</definedName>
    <definedName name="_xlnm.Print_Area" localSheetId="22">'SO 105-D1.1 - Architekton...'!$C$4:$J$76,'SO 105-D1.1 - Architekton...'!$C$82:$J$114,'SO 105-D1.1 - Architekton...'!$C$120:$J$263</definedName>
    <definedName name="_xlnm.Print_Area" localSheetId="23">'SO 105-D1.4.1 - ZTI'!$C$4:$J$76,'SO 105-D1.4.1 - ZTI'!$C$82:$J$106,'SO 105-D1.4.1 - ZTI'!$C$112:$J$163</definedName>
    <definedName name="_xlnm.Print_Area" localSheetId="24">'SO 105-D1.4.2 - Decentrál...'!$C$4:$J$76,'SO 105-D1.4.2 - Decentrál...'!$C$82:$J$100,'SO 105-D1.4.2 - Decentrál...'!$C$106:$J$133</definedName>
    <definedName name="_xlnm.Print_Area" localSheetId="25">'SO 105-D1.4.3 - Větrání s...'!$C$4:$J$76,'SO 105-D1.4.3 - Větrání s...'!$C$82:$J$100,'SO 105-D1.4.3 - Větrání s...'!$C$106:$J$139</definedName>
    <definedName name="_xlnm.Print_Area" localSheetId="26">'SO 105-D1.4.4 - Elektroin...'!$C$4:$J$76,'SO 105-D1.4.4 - Elektroin...'!$C$82:$J$100,'SO 105-D1.4.4 - Elektroin...'!$C$106:$J$146</definedName>
    <definedName name="_xlnm.Print_Area" localSheetId="27">'SO 105-D1.4.5 - Přípojka ...'!$C$4:$J$76,'SO 105-D1.4.5 - Přípojka ...'!$C$82:$J$105,'SO 105-D1.4.5 - Přípojka ...'!$C$111:$J$172</definedName>
    <definedName name="_xlnm.Print_Area" localSheetId="28">'SO 105-D1.4.6 - Přípojka ...'!$C$4:$J$76,'SO 105-D1.4.6 - Přípojka ...'!$C$82:$J$105,'SO 105-D1.4.6 - Přípojka ...'!$C$111:$J$172</definedName>
    <definedName name="_xlnm.Print_Area" localSheetId="4">'SO 106-D1.1 - Architekton...'!$C$4:$J$76,'SO 106-D1.1 - Architekton...'!$C$82:$J$116,'SO 106-D1.1 - Architekton...'!$C$122:$J$393</definedName>
    <definedName name="_xlnm.Print_Area" localSheetId="29">'SO 109-D1.1-2 - Architekt...'!$C$4:$J$76,'SO 109-D1.1-2 - Architekt...'!$C$82:$J$109,'SO 109-D1.1-2 - Architekt...'!$C$115:$J$460</definedName>
    <definedName name="_xlnm.Print_Area" localSheetId="30">'SO 109-D1.4.4 - Elektroin...'!$C$4:$J$76,'SO 109-D1.4.4 - Elektroin...'!$C$82:$J$100,'SO 109-D1.4.4 - Elektroin...'!$C$106:$J$146</definedName>
    <definedName name="_xlnm.Print_Area" localSheetId="31">'SO 111 - Sadové úpravy a ...'!$C$4:$J$76,'SO 111 - Sadové úpravy a ...'!$C$82:$J$100,'SO 111 - Sadové úpravy a ...'!$C$106:$J$146</definedName>
    <definedName name="_xlnm.Print_Area" localSheetId="32">'SO 113-D1.1 - Architekton...'!$C$4:$J$76,'SO 113-D1.1 - Architekton...'!$C$82:$J$107,'SO 113-D1.1 - Architekton...'!$C$113:$J$173</definedName>
    <definedName name="_xlnm.Print_Area" localSheetId="33">'SO 113-D1.4.4 - Elektroin...'!$C$4:$J$76,'SO 113-D1.4.4 - Elektroin...'!$C$82:$J$100,'SO 113-D1.4.4 - Elektroin...'!$C$106:$J$140</definedName>
    <definedName name="_xlnm.Print_Area" localSheetId="34">'SO 201-202.2-D1.1 - Archi...'!$C$4:$J$76,'SO 201-202.2-D1.1 - Archi...'!$C$82:$J$109,'SO 201-202.2-D1.1 - Archi...'!$C$115:$J$310</definedName>
    <definedName name="_xlnm.Print_Area" localSheetId="35">'SO 201-202.2-D1.4.1 - ZTI'!$C$4:$J$76,'SO 201-202.2-D1.4.1 - ZTI'!$C$82:$J$105,'SO 201-202.2-D1.4.1 - ZTI'!$C$111:$J$151</definedName>
    <definedName name="_xlnm.Print_Area" localSheetId="36">'SO 201-202.2-D1.4.4 - Ele...'!$C$4:$J$76,'SO 201-202.2-D1.4.4 - Ele...'!$C$82:$J$100,'SO 201-202.2-D1.4.4 - Ele...'!$C$106:$J$131</definedName>
    <definedName name="_xlnm.Print_Area" localSheetId="37">'SO 201-202.2-D1.4.5 - Pří...'!$C$4:$J$76,'SO 201-202.2-D1.4.5 - Pří...'!$C$82:$J$105,'SO 201-202.2-D1.4.5 - Pří...'!$C$111:$J$172</definedName>
    <definedName name="_xlnm.Print_Area" localSheetId="38">'SO 204-205.2-D1.1 - Archi...'!$C$4:$J$76,'SO 204-205.2-D1.1 - Archi...'!$C$82:$J$103,'SO 204-205.2-D1.1 - Archi...'!$C$109:$J$189</definedName>
    <definedName name="_xlnm.Print_Area" localSheetId="39">'SO 204-205.2-D1.4.4 - Ele...'!$C$4:$J$76,'SO 204-205.2-D1.4.4 - Ele...'!$C$82:$J$100,'SO 204-205.2-D1.4.4 - Ele...'!$C$106:$J$131</definedName>
    <definedName name="_xlnm.Print_Area" localSheetId="1">'SO 401 - Demolice objektů...'!$C$4:$J$76,'SO 401 - Demolice objektů...'!$C$82:$J$100,'SO 401 - Demolice objektů...'!$C$106:$J$162</definedName>
    <definedName name="_xlnm.Print_Area" localSheetId="2">'SO 402,PS 401- Dem. obj. a tech'!$C$4:$J$76,'SO 402,PS 401- Dem. obj. a tech'!$C$82:$J$105,'SO 402,PS 401- Dem. obj. a tech'!$C$111:$J$200</definedName>
    <definedName name="_xlnm.Print_Area" localSheetId="59">'ZS,VRN'!$C$4:$J$76,'ZS,VRN'!$C$82:$J$105,'ZS,VRN'!$C$111:$J$165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G158" i="1" l="1"/>
  <c r="AG145" i="1"/>
  <c r="AG140" i="1"/>
  <c r="AG135" i="1"/>
  <c r="AG132" i="1"/>
  <c r="AG128" i="1"/>
  <c r="AG120" i="1"/>
  <c r="AG117" i="1"/>
  <c r="AG109" i="1"/>
  <c r="J150" i="60" l="1"/>
  <c r="J148" i="60"/>
  <c r="J145" i="60"/>
  <c r="J143" i="60"/>
  <c r="J152" i="60"/>
  <c r="J155" i="60"/>
  <c r="J157" i="60"/>
  <c r="J159" i="60"/>
  <c r="J162" i="60"/>
  <c r="J164" i="60"/>
  <c r="J166" i="60"/>
  <c r="J168" i="60"/>
  <c r="J170" i="60"/>
  <c r="J172" i="60"/>
  <c r="J175" i="60"/>
  <c r="J181" i="60"/>
  <c r="J191" i="60"/>
  <c r="J196" i="60"/>
  <c r="J203" i="60"/>
  <c r="J204" i="60"/>
  <c r="J205" i="60"/>
  <c r="J206" i="60"/>
  <c r="J208" i="60"/>
  <c r="J210" i="60"/>
  <c r="J212" i="60"/>
  <c r="J214" i="60"/>
  <c r="J216" i="60"/>
  <c r="J218" i="60"/>
  <c r="J220" i="60"/>
  <c r="J221" i="60"/>
  <c r="J224" i="60"/>
  <c r="J232" i="60"/>
  <c r="J233" i="60"/>
  <c r="J239" i="60"/>
  <c r="J243" i="60"/>
  <c r="J246" i="60"/>
  <c r="J247" i="60"/>
  <c r="J249" i="60"/>
  <c r="J250" i="60"/>
  <c r="J252" i="60"/>
  <c r="J255" i="60"/>
  <c r="J129" i="60"/>
  <c r="J202" i="60" l="1"/>
  <c r="J150" i="35"/>
  <c r="J157" i="33"/>
  <c r="BK282" i="4"/>
  <c r="BI282" i="4"/>
  <c r="BH282" i="4"/>
  <c r="BG282" i="4"/>
  <c r="BF282" i="4"/>
  <c r="T282" i="4"/>
  <c r="R282" i="4"/>
  <c r="P282" i="4"/>
  <c r="J282" i="4"/>
  <c r="BK179" i="30"/>
  <c r="BI179" i="30"/>
  <c r="BH179" i="30"/>
  <c r="BG179" i="30"/>
  <c r="BF179" i="30"/>
  <c r="T179" i="30"/>
  <c r="R179" i="30"/>
  <c r="P179" i="30"/>
  <c r="J179" i="30"/>
  <c r="BE179" i="30" s="1"/>
  <c r="J967" i="4"/>
  <c r="BE967" i="4" s="1"/>
  <c r="P967" i="4"/>
  <c r="R967" i="4"/>
  <c r="T967" i="4"/>
  <c r="BF967" i="4"/>
  <c r="BG967" i="4"/>
  <c r="BH967" i="4"/>
  <c r="BI967" i="4"/>
  <c r="BK967" i="4"/>
  <c r="J975" i="4"/>
  <c r="BE975" i="4" s="1"/>
  <c r="P975" i="4"/>
  <c r="R975" i="4"/>
  <c r="T975" i="4"/>
  <c r="BF975" i="4"/>
  <c r="BG975" i="4"/>
  <c r="BH975" i="4"/>
  <c r="BI975" i="4"/>
  <c r="BK975" i="4"/>
  <c r="J979" i="4"/>
  <c r="BE979" i="4" s="1"/>
  <c r="P979" i="4"/>
  <c r="R979" i="4"/>
  <c r="T979" i="4"/>
  <c r="BF979" i="4"/>
  <c r="BG979" i="4"/>
  <c r="BH979" i="4"/>
  <c r="BI979" i="4"/>
  <c r="BK979" i="4"/>
  <c r="BK183" i="35"/>
  <c r="BI183" i="35"/>
  <c r="BH183" i="35"/>
  <c r="BG183" i="35"/>
  <c r="BF183" i="35"/>
  <c r="T183" i="35"/>
  <c r="R183" i="35"/>
  <c r="P183" i="35"/>
  <c r="J183" i="35"/>
  <c r="BE183" i="35" s="1"/>
  <c r="BK182" i="35"/>
  <c r="BI182" i="35"/>
  <c r="BH182" i="35"/>
  <c r="BG182" i="35"/>
  <c r="BF182" i="35"/>
  <c r="T182" i="35"/>
  <c r="R182" i="35"/>
  <c r="P182" i="35"/>
  <c r="J182" i="35"/>
  <c r="BE182" i="35" s="1"/>
  <c r="BK177" i="35"/>
  <c r="BI177" i="35"/>
  <c r="BH177" i="35"/>
  <c r="BG177" i="35"/>
  <c r="BF177" i="35"/>
  <c r="T177" i="35"/>
  <c r="R177" i="35"/>
  <c r="P177" i="35"/>
  <c r="J177" i="35"/>
  <c r="BE177" i="35" s="1"/>
  <c r="BK172" i="35"/>
  <c r="BI172" i="35"/>
  <c r="BH172" i="35"/>
  <c r="BG172" i="35"/>
  <c r="BF172" i="35"/>
  <c r="T172" i="35"/>
  <c r="R172" i="35"/>
  <c r="P172" i="35"/>
  <c r="J172" i="35"/>
  <c r="BE172" i="35" s="1"/>
  <c r="BK226" i="10"/>
  <c r="BI226" i="10"/>
  <c r="BH226" i="10"/>
  <c r="BG226" i="10"/>
  <c r="BF226" i="10"/>
  <c r="T226" i="10"/>
  <c r="R226" i="10"/>
  <c r="P226" i="10"/>
  <c r="J226" i="10"/>
  <c r="BE226" i="10" s="1"/>
  <c r="BK168" i="23"/>
  <c r="BI168" i="23"/>
  <c r="BH168" i="23"/>
  <c r="BG168" i="23"/>
  <c r="BF168" i="23"/>
  <c r="T168" i="23"/>
  <c r="R168" i="23"/>
  <c r="P168" i="23"/>
  <c r="J168" i="23"/>
  <c r="BE168" i="23" s="1"/>
  <c r="BK167" i="23"/>
  <c r="BI167" i="23"/>
  <c r="BH167" i="23"/>
  <c r="BG167" i="23"/>
  <c r="BF167" i="23"/>
  <c r="T167" i="23"/>
  <c r="R167" i="23"/>
  <c r="P167" i="23"/>
  <c r="J167" i="23"/>
  <c r="BE167" i="23" s="1"/>
  <c r="BK162" i="23"/>
  <c r="BI162" i="23"/>
  <c r="BH162" i="23"/>
  <c r="BG162" i="23"/>
  <c r="BF162" i="23"/>
  <c r="T162" i="23"/>
  <c r="R162" i="23"/>
  <c r="P162" i="23"/>
  <c r="J162" i="23"/>
  <c r="BE162" i="23" s="1"/>
  <c r="BK157" i="23"/>
  <c r="BI157" i="23"/>
  <c r="BH157" i="23"/>
  <c r="BG157" i="23"/>
  <c r="BF157" i="23"/>
  <c r="T157" i="23"/>
  <c r="R157" i="23"/>
  <c r="P157" i="23"/>
  <c r="J157" i="23"/>
  <c r="BE157" i="23" s="1"/>
  <c r="BK204" i="21"/>
  <c r="BI204" i="21"/>
  <c r="BH204" i="21"/>
  <c r="BG204" i="21"/>
  <c r="BF204" i="21"/>
  <c r="T204" i="21"/>
  <c r="R204" i="21"/>
  <c r="P204" i="21"/>
  <c r="J204" i="21"/>
  <c r="BE204" i="21" s="1"/>
  <c r="BK203" i="21"/>
  <c r="BI203" i="21"/>
  <c r="BH203" i="21"/>
  <c r="BG203" i="21"/>
  <c r="BF203" i="21"/>
  <c r="T203" i="21"/>
  <c r="R203" i="21"/>
  <c r="P203" i="21"/>
  <c r="J203" i="21"/>
  <c r="BE203" i="21" s="1"/>
  <c r="BK198" i="21"/>
  <c r="BI198" i="21"/>
  <c r="BH198" i="21"/>
  <c r="BG198" i="21"/>
  <c r="BF198" i="21"/>
  <c r="T198" i="21"/>
  <c r="R198" i="21"/>
  <c r="P198" i="21"/>
  <c r="J198" i="21"/>
  <c r="BE198" i="21" s="1"/>
  <c r="BK193" i="21"/>
  <c r="BI193" i="21"/>
  <c r="BH193" i="21"/>
  <c r="BG193" i="21"/>
  <c r="BF193" i="21"/>
  <c r="T193" i="21"/>
  <c r="R193" i="21"/>
  <c r="P193" i="21"/>
  <c r="J193" i="21"/>
  <c r="BE193" i="21" s="1"/>
  <c r="BK225" i="10"/>
  <c r="BI225" i="10"/>
  <c r="BH225" i="10"/>
  <c r="BG225" i="10"/>
  <c r="BF225" i="10"/>
  <c r="T225" i="10"/>
  <c r="R225" i="10"/>
  <c r="P225" i="10"/>
  <c r="J225" i="10"/>
  <c r="BE225" i="10" s="1"/>
  <c r="BK224" i="10"/>
  <c r="BI224" i="10"/>
  <c r="BH224" i="10"/>
  <c r="BG224" i="10"/>
  <c r="BF224" i="10"/>
  <c r="T224" i="10"/>
  <c r="R224" i="10"/>
  <c r="P224" i="10"/>
  <c r="J224" i="10"/>
  <c r="BE224" i="10" s="1"/>
  <c r="BE282" i="4" l="1"/>
  <c r="BK255" i="60"/>
  <c r="BK254" i="60" s="1"/>
  <c r="BI255" i="60"/>
  <c r="BH255" i="60"/>
  <c r="BG255" i="60"/>
  <c r="BF255" i="60"/>
  <c r="T255" i="60"/>
  <c r="T254" i="60" s="1"/>
  <c r="R255" i="60"/>
  <c r="R254" i="60" s="1"/>
  <c r="P255" i="60"/>
  <c r="P254" i="60" s="1"/>
  <c r="BE255" i="60"/>
  <c r="BK252" i="60"/>
  <c r="BI252" i="60"/>
  <c r="BH252" i="60"/>
  <c r="BG252" i="60"/>
  <c r="BF252" i="60"/>
  <c r="T252" i="60"/>
  <c r="R252" i="60"/>
  <c r="P252" i="60"/>
  <c r="BE252" i="60"/>
  <c r="BK250" i="60"/>
  <c r="BI250" i="60"/>
  <c r="BH250" i="60"/>
  <c r="BG250" i="60"/>
  <c r="BF250" i="60"/>
  <c r="T250" i="60"/>
  <c r="R250" i="60"/>
  <c r="P250" i="60"/>
  <c r="BE250" i="60"/>
  <c r="BK249" i="60"/>
  <c r="BI249" i="60"/>
  <c r="BH249" i="60"/>
  <c r="BG249" i="60"/>
  <c r="BF249" i="60"/>
  <c r="T249" i="60"/>
  <c r="R249" i="60"/>
  <c r="P249" i="60"/>
  <c r="BE249" i="60"/>
  <c r="BK247" i="60"/>
  <c r="BI247" i="60"/>
  <c r="BH247" i="60"/>
  <c r="BG247" i="60"/>
  <c r="BF247" i="60"/>
  <c r="T247" i="60"/>
  <c r="R247" i="60"/>
  <c r="P247" i="60"/>
  <c r="BE247" i="60"/>
  <c r="BK246" i="60"/>
  <c r="BI246" i="60"/>
  <c r="BH246" i="60"/>
  <c r="BG246" i="60"/>
  <c r="BF246" i="60"/>
  <c r="T246" i="60"/>
  <c r="R246" i="60"/>
  <c r="P246" i="60"/>
  <c r="BE246" i="60"/>
  <c r="BK243" i="60"/>
  <c r="BI243" i="60"/>
  <c r="BH243" i="60"/>
  <c r="BG243" i="60"/>
  <c r="BF243" i="60"/>
  <c r="T243" i="60"/>
  <c r="R243" i="60"/>
  <c r="P243" i="60"/>
  <c r="BE243" i="60"/>
  <c r="BK239" i="60"/>
  <c r="BI239" i="60"/>
  <c r="BH239" i="60"/>
  <c r="BG239" i="60"/>
  <c r="BF239" i="60"/>
  <c r="T239" i="60"/>
  <c r="R239" i="60"/>
  <c r="P239" i="60"/>
  <c r="BE239" i="60"/>
  <c r="BK233" i="60"/>
  <c r="BI233" i="60"/>
  <c r="BH233" i="60"/>
  <c r="BG233" i="60"/>
  <c r="BF233" i="60"/>
  <c r="T233" i="60"/>
  <c r="R233" i="60"/>
  <c r="P233" i="60"/>
  <c r="BE233" i="60"/>
  <c r="BK232" i="60"/>
  <c r="BI232" i="60"/>
  <c r="BH232" i="60"/>
  <c r="BG232" i="60"/>
  <c r="BF232" i="60"/>
  <c r="T232" i="60"/>
  <c r="R232" i="60"/>
  <c r="P232" i="60"/>
  <c r="BE232" i="60"/>
  <c r="BK224" i="60"/>
  <c r="BI224" i="60"/>
  <c r="BH224" i="60"/>
  <c r="BG224" i="60"/>
  <c r="BF224" i="60"/>
  <c r="T224" i="60"/>
  <c r="R224" i="60"/>
  <c r="P224" i="60"/>
  <c r="BE224" i="60"/>
  <c r="BK221" i="60"/>
  <c r="BI221" i="60"/>
  <c r="BH221" i="60"/>
  <c r="BG221" i="60"/>
  <c r="BF221" i="60"/>
  <c r="T221" i="60"/>
  <c r="R221" i="60"/>
  <c r="P221" i="60"/>
  <c r="BE221" i="60"/>
  <c r="BK220" i="60"/>
  <c r="BI220" i="60"/>
  <c r="BH220" i="60"/>
  <c r="BG220" i="60"/>
  <c r="BF220" i="60"/>
  <c r="T220" i="60"/>
  <c r="R220" i="60"/>
  <c r="P220" i="60"/>
  <c r="BE220" i="60"/>
  <c r="BK218" i="60"/>
  <c r="BI218" i="60"/>
  <c r="BH218" i="60"/>
  <c r="BG218" i="60"/>
  <c r="BF218" i="60"/>
  <c r="T218" i="60"/>
  <c r="R218" i="60"/>
  <c r="P218" i="60"/>
  <c r="BE218" i="60"/>
  <c r="BK216" i="60"/>
  <c r="BI216" i="60"/>
  <c r="BH216" i="60"/>
  <c r="BG216" i="60"/>
  <c r="BF216" i="60"/>
  <c r="T216" i="60"/>
  <c r="R216" i="60"/>
  <c r="P216" i="60"/>
  <c r="BE216" i="60"/>
  <c r="BK214" i="60"/>
  <c r="BI214" i="60"/>
  <c r="BH214" i="60"/>
  <c r="BG214" i="60"/>
  <c r="BF214" i="60"/>
  <c r="T214" i="60"/>
  <c r="R214" i="60"/>
  <c r="P214" i="60"/>
  <c r="BE214" i="60"/>
  <c r="BK212" i="60"/>
  <c r="BI212" i="60"/>
  <c r="BH212" i="60"/>
  <c r="BG212" i="60"/>
  <c r="BF212" i="60"/>
  <c r="BE212" i="60"/>
  <c r="T212" i="60"/>
  <c r="R212" i="60"/>
  <c r="P212" i="60"/>
  <c r="BK210" i="60"/>
  <c r="BI210" i="60"/>
  <c r="BH210" i="60"/>
  <c r="BG210" i="60"/>
  <c r="BF210" i="60"/>
  <c r="T210" i="60"/>
  <c r="R210" i="60"/>
  <c r="P210" i="60"/>
  <c r="BE210" i="60"/>
  <c r="BK208" i="60"/>
  <c r="BI208" i="60"/>
  <c r="BH208" i="60"/>
  <c r="BG208" i="60"/>
  <c r="BF208" i="60"/>
  <c r="T208" i="60"/>
  <c r="R208" i="60"/>
  <c r="P208" i="60"/>
  <c r="BE208" i="60"/>
  <c r="BK206" i="60"/>
  <c r="BI206" i="60"/>
  <c r="BH206" i="60"/>
  <c r="BG206" i="60"/>
  <c r="BF206" i="60"/>
  <c r="T206" i="60"/>
  <c r="R206" i="60"/>
  <c r="P206" i="60"/>
  <c r="BE206" i="60"/>
  <c r="BK205" i="60"/>
  <c r="BI205" i="60"/>
  <c r="BH205" i="60"/>
  <c r="BG205" i="60"/>
  <c r="BF205" i="60"/>
  <c r="T205" i="60"/>
  <c r="R205" i="60"/>
  <c r="P205" i="60"/>
  <c r="BE205" i="60"/>
  <c r="BK204" i="60"/>
  <c r="BI204" i="60"/>
  <c r="BH204" i="60"/>
  <c r="BG204" i="60"/>
  <c r="BF204" i="60"/>
  <c r="T204" i="60"/>
  <c r="R204" i="60"/>
  <c r="R202" i="60" s="1"/>
  <c r="P204" i="60"/>
  <c r="BE204" i="60"/>
  <c r="BK203" i="60"/>
  <c r="BI203" i="60"/>
  <c r="BH203" i="60"/>
  <c r="BG203" i="60"/>
  <c r="BF203" i="60"/>
  <c r="T203" i="60"/>
  <c r="R203" i="60"/>
  <c r="P203" i="60"/>
  <c r="BK196" i="60"/>
  <c r="BI196" i="60"/>
  <c r="BH196" i="60"/>
  <c r="BG196" i="60"/>
  <c r="BF196" i="60"/>
  <c r="BE196" i="60"/>
  <c r="T196" i="60"/>
  <c r="R196" i="60"/>
  <c r="P196" i="60"/>
  <c r="BK191" i="60"/>
  <c r="BI191" i="60"/>
  <c r="BH191" i="60"/>
  <c r="BG191" i="60"/>
  <c r="BF191" i="60"/>
  <c r="T191" i="60"/>
  <c r="R191" i="60"/>
  <c r="P191" i="60"/>
  <c r="BE191" i="60"/>
  <c r="BK181" i="60"/>
  <c r="BI181" i="60"/>
  <c r="BH181" i="60"/>
  <c r="BG181" i="60"/>
  <c r="BF181" i="60"/>
  <c r="T181" i="60"/>
  <c r="R181" i="60"/>
  <c r="P181" i="60"/>
  <c r="BE181" i="60"/>
  <c r="P180" i="60"/>
  <c r="BK175" i="60"/>
  <c r="BK174" i="60" s="1"/>
  <c r="BI175" i="60"/>
  <c r="BH175" i="60"/>
  <c r="BG175" i="60"/>
  <c r="BF175" i="60"/>
  <c r="T175" i="60"/>
  <c r="T174" i="60" s="1"/>
  <c r="R175" i="60"/>
  <c r="R174" i="60" s="1"/>
  <c r="P175" i="60"/>
  <c r="P174" i="60" s="1"/>
  <c r="BE175" i="60"/>
  <c r="BK172" i="60"/>
  <c r="BI172" i="60"/>
  <c r="BH172" i="60"/>
  <c r="BG172" i="60"/>
  <c r="BF172" i="60"/>
  <c r="T172" i="60"/>
  <c r="R172" i="60"/>
  <c r="P172" i="60"/>
  <c r="BE172" i="60"/>
  <c r="BK170" i="60"/>
  <c r="BI170" i="60"/>
  <c r="BH170" i="60"/>
  <c r="BG170" i="60"/>
  <c r="BF170" i="60"/>
  <c r="T170" i="60"/>
  <c r="R170" i="60"/>
  <c r="P170" i="60"/>
  <c r="BE170" i="60"/>
  <c r="BK168" i="60"/>
  <c r="BI168" i="60"/>
  <c r="BH168" i="60"/>
  <c r="BG168" i="60"/>
  <c r="BF168" i="60"/>
  <c r="T168" i="60"/>
  <c r="R168" i="60"/>
  <c r="P168" i="60"/>
  <c r="BE168" i="60"/>
  <c r="BK166" i="60"/>
  <c r="BI166" i="60"/>
  <c r="BH166" i="60"/>
  <c r="BG166" i="60"/>
  <c r="BF166" i="60"/>
  <c r="T166" i="60"/>
  <c r="R166" i="60"/>
  <c r="P166" i="60"/>
  <c r="BE166" i="60"/>
  <c r="BK164" i="60"/>
  <c r="BI164" i="60"/>
  <c r="BH164" i="60"/>
  <c r="BG164" i="60"/>
  <c r="BF164" i="60"/>
  <c r="T164" i="60"/>
  <c r="R164" i="60"/>
  <c r="P164" i="60"/>
  <c r="BE164" i="60"/>
  <c r="BK162" i="60"/>
  <c r="BI162" i="60"/>
  <c r="BH162" i="60"/>
  <c r="BG162" i="60"/>
  <c r="BF162" i="60"/>
  <c r="T162" i="60"/>
  <c r="R162" i="60"/>
  <c r="P162" i="60"/>
  <c r="BE162" i="60"/>
  <c r="BK159" i="60"/>
  <c r="BI159" i="60"/>
  <c r="BH159" i="60"/>
  <c r="BG159" i="60"/>
  <c r="BF159" i="60"/>
  <c r="T159" i="60"/>
  <c r="R159" i="60"/>
  <c r="P159" i="60"/>
  <c r="BE159" i="60"/>
  <c r="BK157" i="60"/>
  <c r="BI157" i="60"/>
  <c r="BH157" i="60"/>
  <c r="BG157" i="60"/>
  <c r="BF157" i="60"/>
  <c r="T157" i="60"/>
  <c r="R157" i="60"/>
  <c r="P157" i="60"/>
  <c r="BE157" i="60"/>
  <c r="BK155" i="60"/>
  <c r="BI155" i="60"/>
  <c r="BH155" i="60"/>
  <c r="BG155" i="60"/>
  <c r="BF155" i="60"/>
  <c r="T155" i="60"/>
  <c r="R155" i="60"/>
  <c r="P155" i="60"/>
  <c r="BE155" i="60"/>
  <c r="BK152" i="60"/>
  <c r="BI152" i="60"/>
  <c r="BH152" i="60"/>
  <c r="BG152" i="60"/>
  <c r="BF152" i="60"/>
  <c r="T152" i="60"/>
  <c r="R152" i="60"/>
  <c r="P152" i="60"/>
  <c r="BE152" i="60"/>
  <c r="BK150" i="60"/>
  <c r="BI150" i="60"/>
  <c r="BH150" i="60"/>
  <c r="BG150" i="60"/>
  <c r="BF150" i="60"/>
  <c r="BE150" i="60"/>
  <c r="T150" i="60"/>
  <c r="R150" i="60"/>
  <c r="P150" i="60"/>
  <c r="BK148" i="60"/>
  <c r="BI148" i="60"/>
  <c r="BH148" i="60"/>
  <c r="BG148" i="60"/>
  <c r="BF148" i="60"/>
  <c r="T148" i="60"/>
  <c r="R148" i="60"/>
  <c r="P148" i="60"/>
  <c r="BE148" i="60"/>
  <c r="BK145" i="60"/>
  <c r="BI145" i="60"/>
  <c r="BH145" i="60"/>
  <c r="BG145" i="60"/>
  <c r="BF145" i="60"/>
  <c r="T145" i="60"/>
  <c r="R145" i="60"/>
  <c r="P145" i="60"/>
  <c r="BE145" i="60"/>
  <c r="BK143" i="60"/>
  <c r="BI143" i="60"/>
  <c r="BH143" i="60"/>
  <c r="BG143" i="60"/>
  <c r="BF143" i="60"/>
  <c r="T143" i="60"/>
  <c r="R143" i="60"/>
  <c r="P143" i="60"/>
  <c r="BE143" i="60"/>
  <c r="BK135" i="60"/>
  <c r="BI135" i="60"/>
  <c r="BH135" i="60"/>
  <c r="BG135" i="60"/>
  <c r="BF135" i="60"/>
  <c r="T135" i="60"/>
  <c r="R135" i="60"/>
  <c r="P135" i="60"/>
  <c r="J135" i="60"/>
  <c r="J128" i="60" s="1"/>
  <c r="J127" i="60" s="1"/>
  <c r="BK129" i="60"/>
  <c r="BK128" i="60" s="1"/>
  <c r="BI129" i="60"/>
  <c r="BH129" i="60"/>
  <c r="BG129" i="60"/>
  <c r="BF129" i="60"/>
  <c r="T129" i="60"/>
  <c r="T128" i="60" s="1"/>
  <c r="T127" i="60" s="1"/>
  <c r="R129" i="60"/>
  <c r="P129" i="60"/>
  <c r="P128" i="60" s="1"/>
  <c r="P127" i="60" s="1"/>
  <c r="BE129" i="60"/>
  <c r="J123" i="60"/>
  <c r="J122" i="60"/>
  <c r="F122" i="60"/>
  <c r="F120" i="60"/>
  <c r="E118" i="60"/>
  <c r="J92" i="60"/>
  <c r="J91" i="60"/>
  <c r="F91" i="60"/>
  <c r="F89" i="60"/>
  <c r="E87" i="60"/>
  <c r="J37" i="60"/>
  <c r="J36" i="60"/>
  <c r="J35" i="60"/>
  <c r="J18" i="60"/>
  <c r="E18" i="60"/>
  <c r="F92" i="60" s="1"/>
  <c r="J17" i="60"/>
  <c r="J12" i="60"/>
  <c r="J120" i="60" s="1"/>
  <c r="E7" i="60"/>
  <c r="E116" i="60" s="1"/>
  <c r="BA143" i="1"/>
  <c r="AZ143" i="1"/>
  <c r="AW143" i="1"/>
  <c r="AV143" i="1"/>
  <c r="AU143" i="1"/>
  <c r="BE135" i="60" l="1"/>
  <c r="J254" i="60"/>
  <c r="J106" i="60" s="1"/>
  <c r="J174" i="60"/>
  <c r="J101" i="60" s="1"/>
  <c r="R180" i="60"/>
  <c r="T180" i="60"/>
  <c r="R245" i="60"/>
  <c r="P202" i="60"/>
  <c r="E85" i="60"/>
  <c r="R128" i="60"/>
  <c r="R127" i="60" s="1"/>
  <c r="BE203" i="60"/>
  <c r="BK245" i="60"/>
  <c r="P245" i="60"/>
  <c r="T245" i="60"/>
  <c r="P207" i="60"/>
  <c r="BK207" i="60"/>
  <c r="R207" i="60"/>
  <c r="T207" i="60"/>
  <c r="T202" i="60"/>
  <c r="BK202" i="60"/>
  <c r="BK180" i="60"/>
  <c r="T142" i="60"/>
  <c r="J34" i="60"/>
  <c r="P142" i="60"/>
  <c r="BK142" i="60"/>
  <c r="J142" i="60" s="1"/>
  <c r="J100" i="60" s="1"/>
  <c r="R142" i="60"/>
  <c r="F35" i="60"/>
  <c r="F37" i="60"/>
  <c r="F34" i="60"/>
  <c r="F36" i="60"/>
  <c r="J98" i="60"/>
  <c r="BK127" i="60"/>
  <c r="F123" i="60"/>
  <c r="J89" i="60"/>
  <c r="AT143" i="1"/>
  <c r="J33" i="60" l="1"/>
  <c r="J245" i="60"/>
  <c r="J105" i="60" s="1"/>
  <c r="J207" i="60"/>
  <c r="J104" i="60" s="1"/>
  <c r="J180" i="60"/>
  <c r="J102" i="60" s="1"/>
  <c r="F33" i="60"/>
  <c r="J103" i="60"/>
  <c r="R141" i="60"/>
  <c r="R126" i="60" s="1"/>
  <c r="P141" i="60"/>
  <c r="P126" i="60" s="1"/>
  <c r="T141" i="60"/>
  <c r="T126" i="60" s="1"/>
  <c r="BK141" i="60"/>
  <c r="J141" i="60" s="1"/>
  <c r="J97" i="60"/>
  <c r="J99" i="60" l="1"/>
  <c r="J126" i="60"/>
  <c r="BK126" i="60"/>
  <c r="J30" i="60" s="1"/>
  <c r="J39" i="60" l="1"/>
  <c r="AG144" i="1"/>
  <c r="AN144" i="1" s="1"/>
  <c r="J96" i="60"/>
  <c r="J127" i="59"/>
  <c r="J130" i="59"/>
  <c r="J131" i="59"/>
  <c r="J132" i="59"/>
  <c r="J129" i="59"/>
  <c r="J37" i="59"/>
  <c r="J36" i="59"/>
  <c r="AY164" i="1"/>
  <c r="J35" i="59"/>
  <c r="AX164" i="1"/>
  <c r="BI165" i="59"/>
  <c r="BH165" i="59"/>
  <c r="BG165" i="59"/>
  <c r="BF165" i="59"/>
  <c r="T165" i="59"/>
  <c r="R165" i="59"/>
  <c r="P165" i="59"/>
  <c r="BI164" i="59"/>
  <c r="BH164" i="59"/>
  <c r="BG164" i="59"/>
  <c r="BF164" i="59"/>
  <c r="T164" i="59"/>
  <c r="R164" i="59"/>
  <c r="P164" i="59"/>
  <c r="BI163" i="59"/>
  <c r="BH163" i="59"/>
  <c r="BG163" i="59"/>
  <c r="BF163" i="59"/>
  <c r="T163" i="59"/>
  <c r="R163" i="59"/>
  <c r="P163" i="59"/>
  <c r="BI162" i="59"/>
  <c r="BH162" i="59"/>
  <c r="BG162" i="59"/>
  <c r="BF162" i="59"/>
  <c r="T162" i="59"/>
  <c r="T161" i="59" s="1"/>
  <c r="R162" i="59"/>
  <c r="R161" i="59" s="1"/>
  <c r="P162" i="59"/>
  <c r="P161" i="59" s="1"/>
  <c r="BI160" i="59"/>
  <c r="BH160" i="59"/>
  <c r="BG160" i="59"/>
  <c r="BF160" i="59"/>
  <c r="T160" i="59"/>
  <c r="R160" i="59"/>
  <c r="P160" i="59"/>
  <c r="BI159" i="59"/>
  <c r="BH159" i="59"/>
  <c r="BG159" i="59"/>
  <c r="BF159" i="59"/>
  <c r="T159" i="59"/>
  <c r="T158" i="59" s="1"/>
  <c r="R159" i="59"/>
  <c r="P159" i="59"/>
  <c r="BI157" i="59"/>
  <c r="BH157" i="59"/>
  <c r="BG157" i="59"/>
  <c r="BF157" i="59"/>
  <c r="T157" i="59"/>
  <c r="T156" i="59"/>
  <c r="R157" i="59"/>
  <c r="R156" i="59"/>
  <c r="P157" i="59"/>
  <c r="P156" i="59"/>
  <c r="BI155" i="59"/>
  <c r="BH155" i="59"/>
  <c r="BG155" i="59"/>
  <c r="BF155" i="59"/>
  <c r="T155" i="59"/>
  <c r="R155" i="59"/>
  <c r="P155" i="59"/>
  <c r="BI154" i="59"/>
  <c r="BH154" i="59"/>
  <c r="BG154" i="59"/>
  <c r="BF154" i="59"/>
  <c r="T154" i="59"/>
  <c r="R154" i="59"/>
  <c r="P154" i="59"/>
  <c r="BI153" i="59"/>
  <c r="BH153" i="59"/>
  <c r="BG153" i="59"/>
  <c r="BF153" i="59"/>
  <c r="T153" i="59"/>
  <c r="R153" i="59"/>
  <c r="P153" i="59"/>
  <c r="BI152" i="59"/>
  <c r="BH152" i="59"/>
  <c r="BG152" i="59"/>
  <c r="BF152" i="59"/>
  <c r="T152" i="59"/>
  <c r="R152" i="59"/>
  <c r="P152" i="59"/>
  <c r="BI150" i="59"/>
  <c r="BH150" i="59"/>
  <c r="BG150" i="59"/>
  <c r="BF150" i="59"/>
  <c r="T150" i="59"/>
  <c r="T149" i="59" s="1"/>
  <c r="R150" i="59"/>
  <c r="P150" i="59"/>
  <c r="BI148" i="59"/>
  <c r="BH148" i="59"/>
  <c r="BG148" i="59"/>
  <c r="BF148" i="59"/>
  <c r="T148" i="59"/>
  <c r="R148" i="59"/>
  <c r="P148" i="59"/>
  <c r="BI147" i="59"/>
  <c r="BH147" i="59"/>
  <c r="BG147" i="59"/>
  <c r="BF147" i="59"/>
  <c r="T147" i="59"/>
  <c r="R147" i="59"/>
  <c r="P147" i="59"/>
  <c r="BI146" i="59"/>
  <c r="BH146" i="59"/>
  <c r="BG146" i="59"/>
  <c r="BF146" i="59"/>
  <c r="T146" i="59"/>
  <c r="R146" i="59"/>
  <c r="P146" i="59"/>
  <c r="BI144" i="59"/>
  <c r="BH144" i="59"/>
  <c r="BG144" i="59"/>
  <c r="BF144" i="59"/>
  <c r="T144" i="59"/>
  <c r="R144" i="59"/>
  <c r="P144" i="59"/>
  <c r="BI143" i="59"/>
  <c r="BH143" i="59"/>
  <c r="BG143" i="59"/>
  <c r="BF143" i="59"/>
  <c r="T143" i="59"/>
  <c r="R143" i="59"/>
  <c r="P143" i="59"/>
  <c r="BI142" i="59"/>
  <c r="BH142" i="59"/>
  <c r="BG142" i="59"/>
  <c r="BF142" i="59"/>
  <c r="T142" i="59"/>
  <c r="R142" i="59"/>
  <c r="P142" i="59"/>
  <c r="BI141" i="59"/>
  <c r="BH141" i="59"/>
  <c r="BG141" i="59"/>
  <c r="BF141" i="59"/>
  <c r="T141" i="59"/>
  <c r="R141" i="59"/>
  <c r="P141" i="59"/>
  <c r="BI140" i="59"/>
  <c r="BH140" i="59"/>
  <c r="BG140" i="59"/>
  <c r="BF140" i="59"/>
  <c r="T140" i="59"/>
  <c r="R140" i="59"/>
  <c r="P140" i="59"/>
  <c r="BI139" i="59"/>
  <c r="BH139" i="59"/>
  <c r="BG139" i="59"/>
  <c r="BF139" i="59"/>
  <c r="T139" i="59"/>
  <c r="R139" i="59"/>
  <c r="P139" i="59"/>
  <c r="BI138" i="59"/>
  <c r="BH138" i="59"/>
  <c r="BG138" i="59"/>
  <c r="BF138" i="59"/>
  <c r="T138" i="59"/>
  <c r="R138" i="59"/>
  <c r="P138" i="59"/>
  <c r="BI137" i="59"/>
  <c r="BH137" i="59"/>
  <c r="BG137" i="59"/>
  <c r="BF137" i="59"/>
  <c r="T137" i="59"/>
  <c r="R137" i="59"/>
  <c r="P137" i="59"/>
  <c r="BI135" i="59"/>
  <c r="BH135" i="59"/>
  <c r="BG135" i="59"/>
  <c r="BF135" i="59"/>
  <c r="T135" i="59"/>
  <c r="T134" i="59"/>
  <c r="R135" i="59"/>
  <c r="R134" i="59"/>
  <c r="P135" i="59"/>
  <c r="P134" i="59"/>
  <c r="BI133" i="59"/>
  <c r="BH133" i="59"/>
  <c r="BG133" i="59"/>
  <c r="BF133" i="59"/>
  <c r="T133" i="59"/>
  <c r="R133" i="59"/>
  <c r="P133" i="59"/>
  <c r="BI132" i="59"/>
  <c r="BH132" i="59"/>
  <c r="BG132" i="59"/>
  <c r="BF132" i="59"/>
  <c r="T132" i="59"/>
  <c r="R132" i="59"/>
  <c r="P132" i="59"/>
  <c r="BI131" i="59"/>
  <c r="BH131" i="59"/>
  <c r="BG131" i="59"/>
  <c r="BF131" i="59"/>
  <c r="T131" i="59"/>
  <c r="R131" i="59"/>
  <c r="P131" i="59"/>
  <c r="BI130" i="59"/>
  <c r="BH130" i="59"/>
  <c r="BG130" i="59"/>
  <c r="BF130" i="59"/>
  <c r="T130" i="59"/>
  <c r="R130" i="59"/>
  <c r="P130" i="59"/>
  <c r="BI129" i="59"/>
  <c r="BH129" i="59"/>
  <c r="BG129" i="59"/>
  <c r="BF129" i="59"/>
  <c r="T129" i="59"/>
  <c r="R129" i="59"/>
  <c r="P129" i="59"/>
  <c r="BI128" i="59"/>
  <c r="BH128" i="59"/>
  <c r="BG128" i="59"/>
  <c r="BF128" i="59"/>
  <c r="T128" i="59"/>
  <c r="R128" i="59"/>
  <c r="P128" i="59"/>
  <c r="BI127" i="59"/>
  <c r="BH127" i="59"/>
  <c r="BG127" i="59"/>
  <c r="BF127" i="59"/>
  <c r="T127" i="59"/>
  <c r="R127" i="59"/>
  <c r="P127" i="59"/>
  <c r="J121" i="59"/>
  <c r="J120" i="59"/>
  <c r="F120" i="59"/>
  <c r="F118" i="59"/>
  <c r="E116" i="59"/>
  <c r="J92" i="59"/>
  <c r="J91" i="59"/>
  <c r="F91" i="59"/>
  <c r="F89" i="59"/>
  <c r="E87" i="59"/>
  <c r="J18" i="59"/>
  <c r="E18" i="59"/>
  <c r="F92" i="59" s="1"/>
  <c r="J17" i="59"/>
  <c r="J12" i="59"/>
  <c r="J118" i="59" s="1"/>
  <c r="E7" i="59"/>
  <c r="E114" i="59" s="1"/>
  <c r="T120" i="58"/>
  <c r="T119" i="58"/>
  <c r="T118" i="58"/>
  <c r="J37" i="58"/>
  <c r="J36" i="58"/>
  <c r="AY163" i="1"/>
  <c r="J35" i="58"/>
  <c r="AX163" i="1" s="1"/>
  <c r="BI121" i="58"/>
  <c r="BH121" i="58"/>
  <c r="BG121" i="58"/>
  <c r="BF121" i="58"/>
  <c r="T121" i="58"/>
  <c r="R121" i="58"/>
  <c r="R120" i="58" s="1"/>
  <c r="R119" i="58" s="1"/>
  <c r="R118" i="58" s="1"/>
  <c r="P121" i="58"/>
  <c r="P120" i="58" s="1"/>
  <c r="P119" i="58" s="1"/>
  <c r="P118" i="58" s="1"/>
  <c r="AU163" i="1" s="1"/>
  <c r="J115" i="58"/>
  <c r="J114" i="58"/>
  <c r="F114" i="58"/>
  <c r="F112" i="58"/>
  <c r="E110" i="58"/>
  <c r="J92" i="58"/>
  <c r="J91" i="58"/>
  <c r="F91" i="58"/>
  <c r="F89" i="58"/>
  <c r="E87" i="58"/>
  <c r="J18" i="58"/>
  <c r="E18" i="58"/>
  <c r="J17" i="58"/>
  <c r="J12" i="58"/>
  <c r="J89" i="58" s="1"/>
  <c r="E7" i="58"/>
  <c r="E108" i="58" s="1"/>
  <c r="J37" i="57"/>
  <c r="J36" i="57"/>
  <c r="AY162" i="1"/>
  <c r="J35" i="57"/>
  <c r="AX162" i="1" s="1"/>
  <c r="BI141" i="57"/>
  <c r="BH141" i="57"/>
  <c r="BG141" i="57"/>
  <c r="BF141" i="57"/>
  <c r="T141" i="57"/>
  <c r="R141" i="57"/>
  <c r="P141" i="57"/>
  <c r="BI140" i="57"/>
  <c r="BH140" i="57"/>
  <c r="BG140" i="57"/>
  <c r="BF140" i="57"/>
  <c r="T140" i="57"/>
  <c r="R140" i="57"/>
  <c r="P140" i="57"/>
  <c r="BI139" i="57"/>
  <c r="BH139" i="57"/>
  <c r="BG139" i="57"/>
  <c r="BF139" i="57"/>
  <c r="T139" i="57"/>
  <c r="R139" i="57"/>
  <c r="P139" i="57"/>
  <c r="BI138" i="57"/>
  <c r="BH138" i="57"/>
  <c r="BG138" i="57"/>
  <c r="BF138" i="57"/>
  <c r="T138" i="57"/>
  <c r="R138" i="57"/>
  <c r="P138" i="57"/>
  <c r="BI137" i="57"/>
  <c r="BH137" i="57"/>
  <c r="BG137" i="57"/>
  <c r="BF137" i="57"/>
  <c r="T137" i="57"/>
  <c r="R137" i="57"/>
  <c r="P137" i="57"/>
  <c r="BI136" i="57"/>
  <c r="BH136" i="57"/>
  <c r="BG136" i="57"/>
  <c r="BF136" i="57"/>
  <c r="T136" i="57"/>
  <c r="R136" i="57"/>
  <c r="P136" i="57"/>
  <c r="BI135" i="57"/>
  <c r="BH135" i="57"/>
  <c r="BG135" i="57"/>
  <c r="BF135" i="57"/>
  <c r="T135" i="57"/>
  <c r="R135" i="57"/>
  <c r="P135" i="57"/>
  <c r="BI134" i="57"/>
  <c r="BH134" i="57"/>
  <c r="BG134" i="57"/>
  <c r="BF134" i="57"/>
  <c r="T134" i="57"/>
  <c r="R134" i="57"/>
  <c r="P134" i="57"/>
  <c r="BI133" i="57"/>
  <c r="BH133" i="57"/>
  <c r="BG133" i="57"/>
  <c r="BF133" i="57"/>
  <c r="T133" i="57"/>
  <c r="R133" i="57"/>
  <c r="P133" i="57"/>
  <c r="BI132" i="57"/>
  <c r="BH132" i="57"/>
  <c r="BG132" i="57"/>
  <c r="BF132" i="57"/>
  <c r="T132" i="57"/>
  <c r="R132" i="57"/>
  <c r="P132" i="57"/>
  <c r="BI131" i="57"/>
  <c r="BH131" i="57"/>
  <c r="BG131" i="57"/>
  <c r="BF131" i="57"/>
  <c r="T131" i="57"/>
  <c r="R131" i="57"/>
  <c r="P131" i="57"/>
  <c r="BI130" i="57"/>
  <c r="BH130" i="57"/>
  <c r="BG130" i="57"/>
  <c r="BF130" i="57"/>
  <c r="T130" i="57"/>
  <c r="R130" i="57"/>
  <c r="P130" i="57"/>
  <c r="BI129" i="57"/>
  <c r="BH129" i="57"/>
  <c r="BG129" i="57"/>
  <c r="BF129" i="57"/>
  <c r="T129" i="57"/>
  <c r="R129" i="57"/>
  <c r="P129" i="57"/>
  <c r="BI128" i="57"/>
  <c r="BH128" i="57"/>
  <c r="BG128" i="57"/>
  <c r="BF128" i="57"/>
  <c r="T128" i="57"/>
  <c r="R128" i="57"/>
  <c r="P128" i="57"/>
  <c r="BI127" i="57"/>
  <c r="BH127" i="57"/>
  <c r="BG127" i="57"/>
  <c r="BF127" i="57"/>
  <c r="T127" i="57"/>
  <c r="R127" i="57"/>
  <c r="P127" i="57"/>
  <c r="BI126" i="57"/>
  <c r="BH126" i="57"/>
  <c r="BG126" i="57"/>
  <c r="BF126" i="57"/>
  <c r="T126" i="57"/>
  <c r="R126" i="57"/>
  <c r="P126" i="57"/>
  <c r="BI125" i="57"/>
  <c r="BH125" i="57"/>
  <c r="BG125" i="57"/>
  <c r="BF125" i="57"/>
  <c r="T125" i="57"/>
  <c r="R125" i="57"/>
  <c r="P125" i="57"/>
  <c r="BI124" i="57"/>
  <c r="BH124" i="57"/>
  <c r="BG124" i="57"/>
  <c r="BF124" i="57"/>
  <c r="T124" i="57"/>
  <c r="R124" i="57"/>
  <c r="P124" i="57"/>
  <c r="BI123" i="57"/>
  <c r="BH123" i="57"/>
  <c r="BG123" i="57"/>
  <c r="BF123" i="57"/>
  <c r="T123" i="57"/>
  <c r="R123" i="57"/>
  <c r="P123" i="57"/>
  <c r="BI122" i="57"/>
  <c r="BH122" i="57"/>
  <c r="BG122" i="57"/>
  <c r="BF122" i="57"/>
  <c r="T122" i="57"/>
  <c r="R122" i="57"/>
  <c r="P122" i="57"/>
  <c r="BI121" i="57"/>
  <c r="BH121" i="57"/>
  <c r="BG121" i="57"/>
  <c r="BF121" i="57"/>
  <c r="T121" i="57"/>
  <c r="R121" i="57"/>
  <c r="P121" i="57"/>
  <c r="BI120" i="57"/>
  <c r="BH120" i="57"/>
  <c r="BG120" i="57"/>
  <c r="BF120" i="57"/>
  <c r="T120" i="57"/>
  <c r="R120" i="57"/>
  <c r="P120" i="57"/>
  <c r="BI119" i="57"/>
  <c r="BH119" i="57"/>
  <c r="BG119" i="57"/>
  <c r="BF119" i="57"/>
  <c r="T119" i="57"/>
  <c r="R119" i="57"/>
  <c r="P119" i="57"/>
  <c r="J114" i="57"/>
  <c r="J113" i="57"/>
  <c r="F113" i="57"/>
  <c r="F111" i="57"/>
  <c r="E109" i="57"/>
  <c r="J92" i="57"/>
  <c r="J91" i="57"/>
  <c r="F91" i="57"/>
  <c r="F89" i="57"/>
  <c r="E87" i="57"/>
  <c r="J18" i="57"/>
  <c r="E18" i="57"/>
  <c r="F92" i="57" s="1"/>
  <c r="J17" i="57"/>
  <c r="J12" i="57"/>
  <c r="J111" i="57" s="1"/>
  <c r="E7" i="57"/>
  <c r="E107" i="57" s="1"/>
  <c r="J37" i="56"/>
  <c r="J36" i="56"/>
  <c r="AY161" i="1"/>
  <c r="J35" i="56"/>
  <c r="AX161" i="1" s="1"/>
  <c r="BI180" i="56"/>
  <c r="BH180" i="56"/>
  <c r="BG180" i="56"/>
  <c r="BF180" i="56"/>
  <c r="T180" i="56"/>
  <c r="T179" i="56"/>
  <c r="R180" i="56"/>
  <c r="R179" i="56" s="1"/>
  <c r="P180" i="56"/>
  <c r="P179" i="56"/>
  <c r="BI176" i="56"/>
  <c r="BH176" i="56"/>
  <c r="BG176" i="56"/>
  <c r="BF176" i="56"/>
  <c r="T176" i="56"/>
  <c r="R176" i="56"/>
  <c r="P176" i="56"/>
  <c r="BI174" i="56"/>
  <c r="BH174" i="56"/>
  <c r="BG174" i="56"/>
  <c r="BF174" i="56"/>
  <c r="T174" i="56"/>
  <c r="R174" i="56"/>
  <c r="P174" i="56"/>
  <c r="BI173" i="56"/>
  <c r="BH173" i="56"/>
  <c r="BG173" i="56"/>
  <c r="BF173" i="56"/>
  <c r="T173" i="56"/>
  <c r="R173" i="56"/>
  <c r="P173" i="56"/>
  <c r="BI172" i="56"/>
  <c r="BH172" i="56"/>
  <c r="BG172" i="56"/>
  <c r="BF172" i="56"/>
  <c r="T172" i="56"/>
  <c r="R172" i="56"/>
  <c r="P172" i="56"/>
  <c r="BI169" i="56"/>
  <c r="BH169" i="56"/>
  <c r="BG169" i="56"/>
  <c r="BF169" i="56"/>
  <c r="T169" i="56"/>
  <c r="R169" i="56"/>
  <c r="P169" i="56"/>
  <c r="BI168" i="56"/>
  <c r="BH168" i="56"/>
  <c r="BG168" i="56"/>
  <c r="BF168" i="56"/>
  <c r="T168" i="56"/>
  <c r="R168" i="56"/>
  <c r="P168" i="56"/>
  <c r="BI166" i="56"/>
  <c r="BH166" i="56"/>
  <c r="BG166" i="56"/>
  <c r="BF166" i="56"/>
  <c r="T166" i="56"/>
  <c r="R166" i="56"/>
  <c r="P166" i="56"/>
  <c r="BI164" i="56"/>
  <c r="BH164" i="56"/>
  <c r="BG164" i="56"/>
  <c r="BF164" i="56"/>
  <c r="T164" i="56"/>
  <c r="R164" i="56"/>
  <c r="P164" i="56"/>
  <c r="BI163" i="56"/>
  <c r="BH163" i="56"/>
  <c r="BG163" i="56"/>
  <c r="BF163" i="56"/>
  <c r="T163" i="56"/>
  <c r="R163" i="56"/>
  <c r="P163" i="56"/>
  <c r="BI162" i="56"/>
  <c r="BH162" i="56"/>
  <c r="BG162" i="56"/>
  <c r="BF162" i="56"/>
  <c r="T162" i="56"/>
  <c r="R162" i="56"/>
  <c r="P162" i="56"/>
  <c r="BI160" i="56"/>
  <c r="BH160" i="56"/>
  <c r="BG160" i="56"/>
  <c r="BF160" i="56"/>
  <c r="T160" i="56"/>
  <c r="R160" i="56"/>
  <c r="P160" i="56"/>
  <c r="BI159" i="56"/>
  <c r="BH159" i="56"/>
  <c r="BG159" i="56"/>
  <c r="BF159" i="56"/>
  <c r="T159" i="56"/>
  <c r="R159" i="56"/>
  <c r="P159" i="56"/>
  <c r="BI157" i="56"/>
  <c r="BH157" i="56"/>
  <c r="BG157" i="56"/>
  <c r="BF157" i="56"/>
  <c r="T157" i="56"/>
  <c r="R157" i="56"/>
  <c r="P157" i="56"/>
  <c r="BI156" i="56"/>
  <c r="BH156" i="56"/>
  <c r="BG156" i="56"/>
  <c r="BF156" i="56"/>
  <c r="T156" i="56"/>
  <c r="R156" i="56"/>
  <c r="P156" i="56"/>
  <c r="BI152" i="56"/>
  <c r="BH152" i="56"/>
  <c r="BG152" i="56"/>
  <c r="BF152" i="56"/>
  <c r="T152" i="56"/>
  <c r="T151" i="56"/>
  <c r="R152" i="56"/>
  <c r="R151" i="56"/>
  <c r="P152" i="56"/>
  <c r="P151" i="56"/>
  <c r="BI149" i="56"/>
  <c r="BH149" i="56"/>
  <c r="BG149" i="56"/>
  <c r="BF149" i="56"/>
  <c r="T149" i="56"/>
  <c r="R149" i="56"/>
  <c r="P149" i="56"/>
  <c r="BI147" i="56"/>
  <c r="BH147" i="56"/>
  <c r="BG147" i="56"/>
  <c r="BF147" i="56"/>
  <c r="T147" i="56"/>
  <c r="R147" i="56"/>
  <c r="P147" i="56"/>
  <c r="BI146" i="56"/>
  <c r="BH146" i="56"/>
  <c r="BG146" i="56"/>
  <c r="BF146" i="56"/>
  <c r="T146" i="56"/>
  <c r="R146" i="56"/>
  <c r="P146" i="56"/>
  <c r="BI143" i="56"/>
  <c r="BH143" i="56"/>
  <c r="BG143" i="56"/>
  <c r="BF143" i="56"/>
  <c r="T143" i="56"/>
  <c r="R143" i="56"/>
  <c r="P143" i="56"/>
  <c r="BI141" i="56"/>
  <c r="BH141" i="56"/>
  <c r="BG141" i="56"/>
  <c r="BF141" i="56"/>
  <c r="T141" i="56"/>
  <c r="R141" i="56"/>
  <c r="P141" i="56"/>
  <c r="BI138" i="56"/>
  <c r="BH138" i="56"/>
  <c r="BG138" i="56"/>
  <c r="BF138" i="56"/>
  <c r="T138" i="56"/>
  <c r="R138" i="56"/>
  <c r="P138" i="56"/>
  <c r="BI135" i="56"/>
  <c r="BH135" i="56"/>
  <c r="BG135" i="56"/>
  <c r="BF135" i="56"/>
  <c r="T135" i="56"/>
  <c r="R135" i="56"/>
  <c r="P135" i="56"/>
  <c r="BI131" i="56"/>
  <c r="BH131" i="56"/>
  <c r="BG131" i="56"/>
  <c r="BF131" i="56"/>
  <c r="T131" i="56"/>
  <c r="R131" i="56"/>
  <c r="P131" i="56"/>
  <c r="BI127" i="56"/>
  <c r="BH127" i="56"/>
  <c r="BG127" i="56"/>
  <c r="BF127" i="56"/>
  <c r="T127" i="56"/>
  <c r="R127" i="56"/>
  <c r="P127" i="56"/>
  <c r="BI125" i="56"/>
  <c r="BH125" i="56"/>
  <c r="BG125" i="56"/>
  <c r="BF125" i="56"/>
  <c r="T125" i="56"/>
  <c r="R125" i="56"/>
  <c r="P125" i="56"/>
  <c r="J119" i="56"/>
  <c r="J118" i="56"/>
  <c r="F118" i="56"/>
  <c r="F116" i="56"/>
  <c r="E114" i="56"/>
  <c r="J92" i="56"/>
  <c r="J91" i="56"/>
  <c r="F91" i="56"/>
  <c r="F89" i="56"/>
  <c r="E87" i="56"/>
  <c r="J18" i="56"/>
  <c r="E18" i="56"/>
  <c r="F92" i="56" s="1"/>
  <c r="J17" i="56"/>
  <c r="J12" i="56"/>
  <c r="J89" i="56" s="1"/>
  <c r="E7" i="56"/>
  <c r="E85" i="56" s="1"/>
  <c r="J39" i="55"/>
  <c r="J38" i="55"/>
  <c r="AY160" i="1"/>
  <c r="J37" i="55"/>
  <c r="AX160" i="1" s="1"/>
  <c r="BI188" i="55"/>
  <c r="BH188" i="55"/>
  <c r="BG188" i="55"/>
  <c r="BF188" i="55"/>
  <c r="T188" i="55"/>
  <c r="T187" i="55"/>
  <c r="R188" i="55"/>
  <c r="R187" i="55" s="1"/>
  <c r="P188" i="55"/>
  <c r="P187" i="55" s="1"/>
  <c r="BI185" i="55"/>
  <c r="BH185" i="55"/>
  <c r="BG185" i="55"/>
  <c r="BF185" i="55"/>
  <c r="T185" i="55"/>
  <c r="R185" i="55"/>
  <c r="P185" i="55"/>
  <c r="BI183" i="55"/>
  <c r="BH183" i="55"/>
  <c r="BG183" i="55"/>
  <c r="BF183" i="55"/>
  <c r="T183" i="55"/>
  <c r="R183" i="55"/>
  <c r="P183" i="55"/>
  <c r="BI182" i="55"/>
  <c r="BH182" i="55"/>
  <c r="BG182" i="55"/>
  <c r="BF182" i="55"/>
  <c r="T182" i="55"/>
  <c r="R182" i="55"/>
  <c r="P182" i="55"/>
  <c r="BI180" i="55"/>
  <c r="BH180" i="55"/>
  <c r="BG180" i="55"/>
  <c r="BF180" i="55"/>
  <c r="T180" i="55"/>
  <c r="R180" i="55"/>
  <c r="P180" i="55"/>
  <c r="BI179" i="55"/>
  <c r="BH179" i="55"/>
  <c r="BG179" i="55"/>
  <c r="BF179" i="55"/>
  <c r="T179" i="55"/>
  <c r="R179" i="55"/>
  <c r="P179" i="55"/>
  <c r="BI177" i="55"/>
  <c r="BH177" i="55"/>
  <c r="BG177" i="55"/>
  <c r="BF177" i="55"/>
  <c r="T177" i="55"/>
  <c r="R177" i="55"/>
  <c r="P177" i="55"/>
  <c r="BI176" i="55"/>
  <c r="BH176" i="55"/>
  <c r="BG176" i="55"/>
  <c r="BF176" i="55"/>
  <c r="T176" i="55"/>
  <c r="R176" i="55"/>
  <c r="P176" i="55"/>
  <c r="BI175" i="55"/>
  <c r="BH175" i="55"/>
  <c r="BG175" i="55"/>
  <c r="BF175" i="55"/>
  <c r="T175" i="55"/>
  <c r="R175" i="55"/>
  <c r="P175" i="55"/>
  <c r="BI173" i="55"/>
  <c r="BH173" i="55"/>
  <c r="BG173" i="55"/>
  <c r="BF173" i="55"/>
  <c r="T173" i="55"/>
  <c r="R173" i="55"/>
  <c r="P173" i="55"/>
  <c r="BI172" i="55"/>
  <c r="BH172" i="55"/>
  <c r="BG172" i="55"/>
  <c r="BF172" i="55"/>
  <c r="T172" i="55"/>
  <c r="R172" i="55"/>
  <c r="P172" i="55"/>
  <c r="BI170" i="55"/>
  <c r="BH170" i="55"/>
  <c r="BG170" i="55"/>
  <c r="BF170" i="55"/>
  <c r="T170" i="55"/>
  <c r="R170" i="55"/>
  <c r="P170" i="55"/>
  <c r="BI169" i="55"/>
  <c r="BH169" i="55"/>
  <c r="BG169" i="55"/>
  <c r="BF169" i="55"/>
  <c r="T169" i="55"/>
  <c r="R169" i="55"/>
  <c r="P169" i="55"/>
  <c r="BI167" i="55"/>
  <c r="BH167" i="55"/>
  <c r="BG167" i="55"/>
  <c r="BF167" i="55"/>
  <c r="T167" i="55"/>
  <c r="R167" i="55"/>
  <c r="P167" i="55"/>
  <c r="BI166" i="55"/>
  <c r="BH166" i="55"/>
  <c r="BG166" i="55"/>
  <c r="BF166" i="55"/>
  <c r="T166" i="55"/>
  <c r="R166" i="55"/>
  <c r="P166" i="55"/>
  <c r="BI165" i="55"/>
  <c r="BH165" i="55"/>
  <c r="BG165" i="55"/>
  <c r="BF165" i="55"/>
  <c r="T165" i="55"/>
  <c r="R165" i="55"/>
  <c r="P165" i="55"/>
  <c r="BI162" i="55"/>
  <c r="BH162" i="55"/>
  <c r="BG162" i="55"/>
  <c r="BF162" i="55"/>
  <c r="T162" i="55"/>
  <c r="R162" i="55"/>
  <c r="P162" i="55"/>
  <c r="BI159" i="55"/>
  <c r="BH159" i="55"/>
  <c r="BG159" i="55"/>
  <c r="BF159" i="55"/>
  <c r="T159" i="55"/>
  <c r="R159" i="55"/>
  <c r="P159" i="55"/>
  <c r="BI158" i="55"/>
  <c r="BH158" i="55"/>
  <c r="BG158" i="55"/>
  <c r="BF158" i="55"/>
  <c r="T158" i="55"/>
  <c r="R158" i="55"/>
  <c r="P158" i="55"/>
  <c r="BI155" i="55"/>
  <c r="BH155" i="55"/>
  <c r="BG155" i="55"/>
  <c r="BF155" i="55"/>
  <c r="T155" i="55"/>
  <c r="R155" i="55"/>
  <c r="P155" i="55"/>
  <c r="BI152" i="55"/>
  <c r="BH152" i="55"/>
  <c r="BG152" i="55"/>
  <c r="BF152" i="55"/>
  <c r="T152" i="55"/>
  <c r="R152" i="55"/>
  <c r="P152" i="55"/>
  <c r="BI149" i="55"/>
  <c r="BH149" i="55"/>
  <c r="BG149" i="55"/>
  <c r="BF149" i="55"/>
  <c r="T149" i="55"/>
  <c r="R149" i="55"/>
  <c r="P149" i="55"/>
  <c r="BI147" i="55"/>
  <c r="BH147" i="55"/>
  <c r="BG147" i="55"/>
  <c r="BF147" i="55"/>
  <c r="T147" i="55"/>
  <c r="R147" i="55"/>
  <c r="P147" i="55"/>
  <c r="BI142" i="55"/>
  <c r="BH142" i="55"/>
  <c r="BG142" i="55"/>
  <c r="BF142" i="55"/>
  <c r="T142" i="55"/>
  <c r="R142" i="55"/>
  <c r="P142" i="55"/>
  <c r="BI139" i="55"/>
  <c r="BH139" i="55"/>
  <c r="BG139" i="55"/>
  <c r="BF139" i="55"/>
  <c r="T139" i="55"/>
  <c r="R139" i="55"/>
  <c r="P139" i="55"/>
  <c r="BI135" i="55"/>
  <c r="BH135" i="55"/>
  <c r="BG135" i="55"/>
  <c r="BF135" i="55"/>
  <c r="T135" i="55"/>
  <c r="R135" i="55"/>
  <c r="P135" i="55"/>
  <c r="BI134" i="55"/>
  <c r="BH134" i="55"/>
  <c r="BG134" i="55"/>
  <c r="BF134" i="55"/>
  <c r="T134" i="55"/>
  <c r="R134" i="55"/>
  <c r="P134" i="55"/>
  <c r="BI132" i="55"/>
  <c r="BH132" i="55"/>
  <c r="BG132" i="55"/>
  <c r="BF132" i="55"/>
  <c r="T132" i="55"/>
  <c r="R132" i="55"/>
  <c r="P132" i="55"/>
  <c r="BI130" i="55"/>
  <c r="BH130" i="55"/>
  <c r="BG130" i="55"/>
  <c r="BF130" i="55"/>
  <c r="T130" i="55"/>
  <c r="R130" i="55"/>
  <c r="P130" i="55"/>
  <c r="BI128" i="55"/>
  <c r="BH128" i="55"/>
  <c r="BG128" i="55"/>
  <c r="BF128" i="55"/>
  <c r="T128" i="55"/>
  <c r="R128" i="55"/>
  <c r="P128" i="55"/>
  <c r="J122" i="55"/>
  <c r="J121" i="55"/>
  <c r="F121" i="55"/>
  <c r="F119" i="55"/>
  <c r="E117" i="55"/>
  <c r="J94" i="55"/>
  <c r="J93" i="55"/>
  <c r="F93" i="55"/>
  <c r="F91" i="55"/>
  <c r="E89" i="55"/>
  <c r="J20" i="55"/>
  <c r="E20" i="55"/>
  <c r="F122" i="55" s="1"/>
  <c r="J19" i="55"/>
  <c r="J14" i="55"/>
  <c r="J119" i="55" s="1"/>
  <c r="E7" i="55"/>
  <c r="E85" i="55" s="1"/>
  <c r="J39" i="54"/>
  <c r="J38" i="54"/>
  <c r="AY159" i="1"/>
  <c r="J37" i="54"/>
  <c r="AX159" i="1" s="1"/>
  <c r="BI182" i="54"/>
  <c r="BH182" i="54"/>
  <c r="BG182" i="54"/>
  <c r="BF182" i="54"/>
  <c r="T182" i="54"/>
  <c r="T181" i="54"/>
  <c r="R182" i="54"/>
  <c r="R181" i="54" s="1"/>
  <c r="P182" i="54"/>
  <c r="P181" i="54"/>
  <c r="BI179" i="54"/>
  <c r="BH179" i="54"/>
  <c r="BG179" i="54"/>
  <c r="BF179" i="54"/>
  <c r="T179" i="54"/>
  <c r="R179" i="54"/>
  <c r="P179" i="54"/>
  <c r="BI177" i="54"/>
  <c r="BH177" i="54"/>
  <c r="BG177" i="54"/>
  <c r="BF177" i="54"/>
  <c r="T177" i="54"/>
  <c r="R177" i="54"/>
  <c r="P177" i="54"/>
  <c r="BI176" i="54"/>
  <c r="BH176" i="54"/>
  <c r="BG176" i="54"/>
  <c r="BF176" i="54"/>
  <c r="T176" i="54"/>
  <c r="R176" i="54"/>
  <c r="P176" i="54"/>
  <c r="BI174" i="54"/>
  <c r="BH174" i="54"/>
  <c r="BG174" i="54"/>
  <c r="BF174" i="54"/>
  <c r="T174" i="54"/>
  <c r="R174" i="54"/>
  <c r="P174" i="54"/>
  <c r="BI173" i="54"/>
  <c r="BH173" i="54"/>
  <c r="BG173" i="54"/>
  <c r="BF173" i="54"/>
  <c r="T173" i="54"/>
  <c r="R173" i="54"/>
  <c r="P173" i="54"/>
  <c r="BI171" i="54"/>
  <c r="BH171" i="54"/>
  <c r="BG171" i="54"/>
  <c r="BF171" i="54"/>
  <c r="T171" i="54"/>
  <c r="R171" i="54"/>
  <c r="P171" i="54"/>
  <c r="BI170" i="54"/>
  <c r="BH170" i="54"/>
  <c r="BG170" i="54"/>
  <c r="BF170" i="54"/>
  <c r="T170" i="54"/>
  <c r="R170" i="54"/>
  <c r="P170" i="54"/>
  <c r="BI169" i="54"/>
  <c r="BH169" i="54"/>
  <c r="BG169" i="54"/>
  <c r="BF169" i="54"/>
  <c r="T169" i="54"/>
  <c r="R169" i="54"/>
  <c r="P169" i="54"/>
  <c r="BI167" i="54"/>
  <c r="BH167" i="54"/>
  <c r="BG167" i="54"/>
  <c r="BF167" i="54"/>
  <c r="T167" i="54"/>
  <c r="R167" i="54"/>
  <c r="P167" i="54"/>
  <c r="BI166" i="54"/>
  <c r="BH166" i="54"/>
  <c r="BG166" i="54"/>
  <c r="BF166" i="54"/>
  <c r="T166" i="54"/>
  <c r="R166" i="54"/>
  <c r="P166" i="54"/>
  <c r="BI164" i="54"/>
  <c r="BH164" i="54"/>
  <c r="BG164" i="54"/>
  <c r="BF164" i="54"/>
  <c r="T164" i="54"/>
  <c r="R164" i="54"/>
  <c r="P164" i="54"/>
  <c r="BI163" i="54"/>
  <c r="BH163" i="54"/>
  <c r="BG163" i="54"/>
  <c r="BF163" i="54"/>
  <c r="T163" i="54"/>
  <c r="R163" i="54"/>
  <c r="P163" i="54"/>
  <c r="BI161" i="54"/>
  <c r="BH161" i="54"/>
  <c r="BG161" i="54"/>
  <c r="BF161" i="54"/>
  <c r="T161" i="54"/>
  <c r="R161" i="54"/>
  <c r="P161" i="54"/>
  <c r="BI160" i="54"/>
  <c r="BH160" i="54"/>
  <c r="BG160" i="54"/>
  <c r="BF160" i="54"/>
  <c r="T160" i="54"/>
  <c r="R160" i="54"/>
  <c r="P160" i="54"/>
  <c r="BI157" i="54"/>
  <c r="BH157" i="54"/>
  <c r="BG157" i="54"/>
  <c r="BF157" i="54"/>
  <c r="T157" i="54"/>
  <c r="R157" i="54"/>
  <c r="P157" i="54"/>
  <c r="BI154" i="54"/>
  <c r="BH154" i="54"/>
  <c r="BG154" i="54"/>
  <c r="BF154" i="54"/>
  <c r="T154" i="54"/>
  <c r="R154" i="54"/>
  <c r="P154" i="54"/>
  <c r="BI153" i="54"/>
  <c r="BH153" i="54"/>
  <c r="BG153" i="54"/>
  <c r="BF153" i="54"/>
  <c r="T153" i="54"/>
  <c r="R153" i="54"/>
  <c r="P153" i="54"/>
  <c r="BI150" i="54"/>
  <c r="BH150" i="54"/>
  <c r="BG150" i="54"/>
  <c r="BF150" i="54"/>
  <c r="T150" i="54"/>
  <c r="R150" i="54"/>
  <c r="P150" i="54"/>
  <c r="BI147" i="54"/>
  <c r="BH147" i="54"/>
  <c r="BG147" i="54"/>
  <c r="BF147" i="54"/>
  <c r="T147" i="54"/>
  <c r="R147" i="54"/>
  <c r="P147" i="54"/>
  <c r="BI145" i="54"/>
  <c r="BH145" i="54"/>
  <c r="BG145" i="54"/>
  <c r="BF145" i="54"/>
  <c r="T145" i="54"/>
  <c r="R145" i="54"/>
  <c r="P145" i="54"/>
  <c r="BI140" i="54"/>
  <c r="BH140" i="54"/>
  <c r="BG140" i="54"/>
  <c r="BF140" i="54"/>
  <c r="T140" i="54"/>
  <c r="R140" i="54"/>
  <c r="P140" i="54"/>
  <c r="BI136" i="54"/>
  <c r="BH136" i="54"/>
  <c r="BG136" i="54"/>
  <c r="BF136" i="54"/>
  <c r="T136" i="54"/>
  <c r="R136" i="54"/>
  <c r="P136" i="54"/>
  <c r="BI135" i="54"/>
  <c r="BH135" i="54"/>
  <c r="BG135" i="54"/>
  <c r="BF135" i="54"/>
  <c r="T135" i="54"/>
  <c r="R135" i="54"/>
  <c r="P135" i="54"/>
  <c r="BI133" i="54"/>
  <c r="BH133" i="54"/>
  <c r="BG133" i="54"/>
  <c r="BF133" i="54"/>
  <c r="T133" i="54"/>
  <c r="R133" i="54"/>
  <c r="P133" i="54"/>
  <c r="BI130" i="54"/>
  <c r="BH130" i="54"/>
  <c r="BG130" i="54"/>
  <c r="BF130" i="54"/>
  <c r="T130" i="54"/>
  <c r="R130" i="54"/>
  <c r="P130" i="54"/>
  <c r="BI128" i="54"/>
  <c r="BH128" i="54"/>
  <c r="BG128" i="54"/>
  <c r="BF128" i="54"/>
  <c r="T128" i="54"/>
  <c r="R128" i="54"/>
  <c r="P128" i="54"/>
  <c r="J122" i="54"/>
  <c r="J121" i="54"/>
  <c r="F121" i="54"/>
  <c r="F119" i="54"/>
  <c r="E117" i="54"/>
  <c r="J94" i="54"/>
  <c r="J93" i="54"/>
  <c r="F93" i="54"/>
  <c r="F91" i="54"/>
  <c r="E89" i="54"/>
  <c r="J20" i="54"/>
  <c r="F122" i="54"/>
  <c r="J19" i="54"/>
  <c r="J14" i="54"/>
  <c r="J119" i="54" s="1"/>
  <c r="E7" i="54"/>
  <c r="E85" i="54" s="1"/>
  <c r="J37" i="53"/>
  <c r="J36" i="53"/>
  <c r="AY157" i="1" s="1"/>
  <c r="J35" i="53"/>
  <c r="AX157" i="1"/>
  <c r="BI146" i="53"/>
  <c r="BH146" i="53"/>
  <c r="BG146" i="53"/>
  <c r="BF146" i="53"/>
  <c r="T146" i="53"/>
  <c r="R146" i="53"/>
  <c r="P146" i="53"/>
  <c r="BI145" i="53"/>
  <c r="BH145" i="53"/>
  <c r="BG145" i="53"/>
  <c r="BF145" i="53"/>
  <c r="T145" i="53"/>
  <c r="R145" i="53"/>
  <c r="P145" i="53"/>
  <c r="BI144" i="53"/>
  <c r="BH144" i="53"/>
  <c r="BG144" i="53"/>
  <c r="BF144" i="53"/>
  <c r="T144" i="53"/>
  <c r="R144" i="53"/>
  <c r="P144" i="53"/>
  <c r="BI143" i="53"/>
  <c r="BH143" i="53"/>
  <c r="BG143" i="53"/>
  <c r="BF143" i="53"/>
  <c r="T143" i="53"/>
  <c r="R143" i="53"/>
  <c r="P143" i="53"/>
  <c r="BI141" i="53"/>
  <c r="BH141" i="53"/>
  <c r="BG141" i="53"/>
  <c r="BF141" i="53"/>
  <c r="T141" i="53"/>
  <c r="R141" i="53"/>
  <c r="P141" i="53"/>
  <c r="BI138" i="53"/>
  <c r="BH138" i="53"/>
  <c r="BG138" i="53"/>
  <c r="BF138" i="53"/>
  <c r="T138" i="53"/>
  <c r="R138" i="53"/>
  <c r="P138" i="53"/>
  <c r="BI137" i="53"/>
  <c r="BH137" i="53"/>
  <c r="BG137" i="53"/>
  <c r="BF137" i="53"/>
  <c r="T137" i="53"/>
  <c r="R137" i="53"/>
  <c r="P137" i="53"/>
  <c r="BI136" i="53"/>
  <c r="BH136" i="53"/>
  <c r="BG136" i="53"/>
  <c r="BF136" i="53"/>
  <c r="T136" i="53"/>
  <c r="R136" i="53"/>
  <c r="P136" i="53"/>
  <c r="BI135" i="53"/>
  <c r="BH135" i="53"/>
  <c r="BG135" i="53"/>
  <c r="BF135" i="53"/>
  <c r="T135" i="53"/>
  <c r="R135" i="53"/>
  <c r="P135" i="53"/>
  <c r="BI134" i="53"/>
  <c r="BH134" i="53"/>
  <c r="BG134" i="53"/>
  <c r="BF134" i="53"/>
  <c r="T134" i="53"/>
  <c r="R134" i="53"/>
  <c r="P134" i="53"/>
  <c r="BI133" i="53"/>
  <c r="BH133" i="53"/>
  <c r="BG133" i="53"/>
  <c r="BF133" i="53"/>
  <c r="T133" i="53"/>
  <c r="R133" i="53"/>
  <c r="P133" i="53"/>
  <c r="BI132" i="53"/>
  <c r="BH132" i="53"/>
  <c r="BG132" i="53"/>
  <c r="BF132" i="53"/>
  <c r="T132" i="53"/>
  <c r="R132" i="53"/>
  <c r="P132" i="53"/>
  <c r="BI131" i="53"/>
  <c r="BH131" i="53"/>
  <c r="BG131" i="53"/>
  <c r="BF131" i="53"/>
  <c r="T131" i="53"/>
  <c r="R131" i="53"/>
  <c r="P131" i="53"/>
  <c r="BI130" i="53"/>
  <c r="BH130" i="53"/>
  <c r="BG130" i="53"/>
  <c r="BF130" i="53"/>
  <c r="T130" i="53"/>
  <c r="R130" i="53"/>
  <c r="P130" i="53"/>
  <c r="BI129" i="53"/>
  <c r="BH129" i="53"/>
  <c r="BG129" i="53"/>
  <c r="BF129" i="53"/>
  <c r="T129" i="53"/>
  <c r="R129" i="53"/>
  <c r="P129" i="53"/>
  <c r="BI128" i="53"/>
  <c r="BH128" i="53"/>
  <c r="BG128" i="53"/>
  <c r="BF128" i="53"/>
  <c r="T128" i="53"/>
  <c r="R128" i="53"/>
  <c r="P128" i="53"/>
  <c r="BI127" i="53"/>
  <c r="BH127" i="53"/>
  <c r="BG127" i="53"/>
  <c r="BF127" i="53"/>
  <c r="T127" i="53"/>
  <c r="R127" i="53"/>
  <c r="P127" i="53"/>
  <c r="BI126" i="53"/>
  <c r="BH126" i="53"/>
  <c r="BG126" i="53"/>
  <c r="BF126" i="53"/>
  <c r="T126" i="53"/>
  <c r="R126" i="53"/>
  <c r="P126" i="53"/>
  <c r="BI125" i="53"/>
  <c r="BH125" i="53"/>
  <c r="BG125" i="53"/>
  <c r="BF125" i="53"/>
  <c r="T125" i="53"/>
  <c r="R125" i="53"/>
  <c r="P125" i="53"/>
  <c r="BI124" i="53"/>
  <c r="BH124" i="53"/>
  <c r="BG124" i="53"/>
  <c r="BF124" i="53"/>
  <c r="T124" i="53"/>
  <c r="R124" i="53"/>
  <c r="P124" i="53"/>
  <c r="BI123" i="53"/>
  <c r="BH123" i="53"/>
  <c r="BG123" i="53"/>
  <c r="BF123" i="53"/>
  <c r="T123" i="53"/>
  <c r="R123" i="53"/>
  <c r="P123" i="53"/>
  <c r="BI122" i="53"/>
  <c r="BH122" i="53"/>
  <c r="BG122" i="53"/>
  <c r="BF122" i="53"/>
  <c r="T122" i="53"/>
  <c r="R122" i="53"/>
  <c r="P122" i="53"/>
  <c r="BI121" i="53"/>
  <c r="BH121" i="53"/>
  <c r="BG121" i="53"/>
  <c r="BF121" i="53"/>
  <c r="T121" i="53"/>
  <c r="R121" i="53"/>
  <c r="P121" i="53"/>
  <c r="J116" i="53"/>
  <c r="J115" i="53"/>
  <c r="F115" i="53"/>
  <c r="F113" i="53"/>
  <c r="E111" i="53"/>
  <c r="J92" i="53"/>
  <c r="J91" i="53"/>
  <c r="F91" i="53"/>
  <c r="F89" i="53"/>
  <c r="E87" i="53"/>
  <c r="J18" i="53"/>
  <c r="E18" i="53"/>
  <c r="F92" i="53" s="1"/>
  <c r="J17" i="53"/>
  <c r="J12" i="53"/>
  <c r="J113" i="53" s="1"/>
  <c r="E7" i="53"/>
  <c r="E85" i="53" s="1"/>
  <c r="J39" i="52"/>
  <c r="J38" i="52"/>
  <c r="AY156" i="1"/>
  <c r="J37" i="52"/>
  <c r="AX156" i="1"/>
  <c r="BI188" i="52"/>
  <c r="BH188" i="52"/>
  <c r="BG188" i="52"/>
  <c r="BF188" i="52"/>
  <c r="T188" i="52"/>
  <c r="R188" i="52"/>
  <c r="P188" i="52"/>
  <c r="BI186" i="52"/>
  <c r="BH186" i="52"/>
  <c r="BG186" i="52"/>
  <c r="BF186" i="52"/>
  <c r="T186" i="52"/>
  <c r="R186" i="52"/>
  <c r="P186" i="52"/>
  <c r="BI184" i="52"/>
  <c r="BH184" i="52"/>
  <c r="BG184" i="52"/>
  <c r="BF184" i="52"/>
  <c r="T184" i="52"/>
  <c r="R184" i="52"/>
  <c r="P184" i="52"/>
  <c r="BI181" i="52"/>
  <c r="BH181" i="52"/>
  <c r="BG181" i="52"/>
  <c r="BF181" i="52"/>
  <c r="T181" i="52"/>
  <c r="R181" i="52"/>
  <c r="P181" i="52"/>
  <c r="BI180" i="52"/>
  <c r="BH180" i="52"/>
  <c r="BG180" i="52"/>
  <c r="BF180" i="52"/>
  <c r="T180" i="52"/>
  <c r="R180" i="52"/>
  <c r="P180" i="52"/>
  <c r="BI177" i="52"/>
  <c r="BH177" i="52"/>
  <c r="BG177" i="52"/>
  <c r="BF177" i="52"/>
  <c r="T177" i="52"/>
  <c r="T176" i="52" s="1"/>
  <c r="R177" i="52"/>
  <c r="R176" i="52"/>
  <c r="P177" i="52"/>
  <c r="P176" i="52" s="1"/>
  <c r="BI174" i="52"/>
  <c r="BH174" i="52"/>
  <c r="BG174" i="52"/>
  <c r="BF174" i="52"/>
  <c r="T174" i="52"/>
  <c r="R174" i="52"/>
  <c r="P174" i="52"/>
  <c r="BI173" i="52"/>
  <c r="BH173" i="52"/>
  <c r="BG173" i="52"/>
  <c r="BF173" i="52"/>
  <c r="T173" i="52"/>
  <c r="R173" i="52"/>
  <c r="P173" i="52"/>
  <c r="BI172" i="52"/>
  <c r="BH172" i="52"/>
  <c r="BG172" i="52"/>
  <c r="BF172" i="52"/>
  <c r="T172" i="52"/>
  <c r="R172" i="52"/>
  <c r="P172" i="52"/>
  <c r="BI171" i="52"/>
  <c r="BH171" i="52"/>
  <c r="BG171" i="52"/>
  <c r="BF171" i="52"/>
  <c r="T171" i="52"/>
  <c r="R171" i="52"/>
  <c r="P171" i="52"/>
  <c r="BI169" i="52"/>
  <c r="BH169" i="52"/>
  <c r="BG169" i="52"/>
  <c r="BF169" i="52"/>
  <c r="T169" i="52"/>
  <c r="R169" i="52"/>
  <c r="P169" i="52"/>
  <c r="BI166" i="52"/>
  <c r="BH166" i="52"/>
  <c r="BG166" i="52"/>
  <c r="BF166" i="52"/>
  <c r="T166" i="52"/>
  <c r="T165" i="52"/>
  <c r="R166" i="52"/>
  <c r="R165" i="52"/>
  <c r="P166" i="52"/>
  <c r="P165" i="52" s="1"/>
  <c r="BI162" i="52"/>
  <c r="BH162" i="52"/>
  <c r="BG162" i="52"/>
  <c r="BF162" i="52"/>
  <c r="T162" i="52"/>
  <c r="R162" i="52"/>
  <c r="P162" i="52"/>
  <c r="BI161" i="52"/>
  <c r="BH161" i="52"/>
  <c r="BG161" i="52"/>
  <c r="BF161" i="52"/>
  <c r="T161" i="52"/>
  <c r="R161" i="52"/>
  <c r="P161" i="52"/>
  <c r="BI159" i="52"/>
  <c r="BH159" i="52"/>
  <c r="BG159" i="52"/>
  <c r="BF159" i="52"/>
  <c r="T159" i="52"/>
  <c r="R159" i="52"/>
  <c r="P159" i="52"/>
  <c r="BI157" i="52"/>
  <c r="BH157" i="52"/>
  <c r="BG157" i="52"/>
  <c r="BF157" i="52"/>
  <c r="T157" i="52"/>
  <c r="R157" i="52"/>
  <c r="P157" i="52"/>
  <c r="BI155" i="52"/>
  <c r="BH155" i="52"/>
  <c r="BG155" i="52"/>
  <c r="BF155" i="52"/>
  <c r="T155" i="52"/>
  <c r="R155" i="52"/>
  <c r="P155" i="52"/>
  <c r="BI153" i="52"/>
  <c r="BH153" i="52"/>
  <c r="BG153" i="52"/>
  <c r="BF153" i="52"/>
  <c r="T153" i="52"/>
  <c r="T152" i="52"/>
  <c r="R153" i="52"/>
  <c r="R152" i="52" s="1"/>
  <c r="P153" i="52"/>
  <c r="P152" i="52" s="1"/>
  <c r="BI151" i="52"/>
  <c r="BH151" i="52"/>
  <c r="BG151" i="52"/>
  <c r="BF151" i="52"/>
  <c r="T151" i="52"/>
  <c r="R151" i="52"/>
  <c r="P151" i="52"/>
  <c r="BI149" i="52"/>
  <c r="BH149" i="52"/>
  <c r="BG149" i="52"/>
  <c r="BF149" i="52"/>
  <c r="T149" i="52"/>
  <c r="R149" i="52"/>
  <c r="P149" i="52"/>
  <c r="BI145" i="52"/>
  <c r="BH145" i="52"/>
  <c r="BG145" i="52"/>
  <c r="BF145" i="52"/>
  <c r="T145" i="52"/>
  <c r="R145" i="52"/>
  <c r="P145" i="52"/>
  <c r="BI140" i="52"/>
  <c r="BH140" i="52"/>
  <c r="BG140" i="52"/>
  <c r="BF140" i="52"/>
  <c r="T140" i="52"/>
  <c r="R140" i="52"/>
  <c r="P140" i="52"/>
  <c r="BI137" i="52"/>
  <c r="BH137" i="52"/>
  <c r="BG137" i="52"/>
  <c r="BF137" i="52"/>
  <c r="T137" i="52"/>
  <c r="R137" i="52"/>
  <c r="P137" i="52"/>
  <c r="BI134" i="52"/>
  <c r="BH134" i="52"/>
  <c r="BG134" i="52"/>
  <c r="BF134" i="52"/>
  <c r="T134" i="52"/>
  <c r="R134" i="52"/>
  <c r="P134" i="52"/>
  <c r="J128" i="52"/>
  <c r="J127" i="52"/>
  <c r="F127" i="52"/>
  <c r="F125" i="52"/>
  <c r="E123" i="52"/>
  <c r="J94" i="52"/>
  <c r="J93" i="52"/>
  <c r="F93" i="52"/>
  <c r="F91" i="52"/>
  <c r="E89" i="52"/>
  <c r="J20" i="52"/>
  <c r="E20" i="52"/>
  <c r="F94" i="52" s="1"/>
  <c r="J19" i="52"/>
  <c r="J14" i="52"/>
  <c r="J125" i="52" s="1"/>
  <c r="E7" i="52"/>
  <c r="E119" i="52"/>
  <c r="J39" i="51"/>
  <c r="J38" i="51"/>
  <c r="AY155" i="1" s="1"/>
  <c r="J37" i="51"/>
  <c r="AX155" i="1"/>
  <c r="BI178" i="51"/>
  <c r="BH178" i="51"/>
  <c r="BG178" i="51"/>
  <c r="BF178" i="51"/>
  <c r="T178" i="51"/>
  <c r="T177" i="51" s="1"/>
  <c r="R178" i="51"/>
  <c r="R177" i="51"/>
  <c r="P178" i="51"/>
  <c r="P177" i="51" s="1"/>
  <c r="BI174" i="51"/>
  <c r="BH174" i="51"/>
  <c r="BG174" i="51"/>
  <c r="BF174" i="51"/>
  <c r="T174" i="51"/>
  <c r="R174" i="51"/>
  <c r="P174" i="51"/>
  <c r="BI172" i="51"/>
  <c r="BH172" i="51"/>
  <c r="BG172" i="51"/>
  <c r="BF172" i="51"/>
  <c r="T172" i="51"/>
  <c r="R172" i="51"/>
  <c r="P172" i="51"/>
  <c r="BI171" i="51"/>
  <c r="BH171" i="51"/>
  <c r="BG171" i="51"/>
  <c r="BF171" i="51"/>
  <c r="T171" i="51"/>
  <c r="R171" i="51"/>
  <c r="P171" i="51"/>
  <c r="BI168" i="51"/>
  <c r="BH168" i="51"/>
  <c r="BG168" i="51"/>
  <c r="BF168" i="51"/>
  <c r="T168" i="51"/>
  <c r="R168" i="51"/>
  <c r="P168" i="51"/>
  <c r="BI165" i="51"/>
  <c r="BH165" i="51"/>
  <c r="BG165" i="51"/>
  <c r="BF165" i="51"/>
  <c r="T165" i="51"/>
  <c r="R165" i="51"/>
  <c r="P165" i="51"/>
  <c r="BI164" i="51"/>
  <c r="BH164" i="51"/>
  <c r="BG164" i="51"/>
  <c r="BF164" i="51"/>
  <c r="T164" i="51"/>
  <c r="R164" i="51"/>
  <c r="P164" i="51"/>
  <c r="BI161" i="51"/>
  <c r="BH161" i="51"/>
  <c r="BG161" i="51"/>
  <c r="BF161" i="51"/>
  <c r="T161" i="51"/>
  <c r="R161" i="51"/>
  <c r="P161" i="51"/>
  <c r="BI158" i="51"/>
  <c r="BH158" i="51"/>
  <c r="BG158" i="51"/>
  <c r="BF158" i="51"/>
  <c r="T158" i="51"/>
  <c r="R158" i="51"/>
  <c r="P158" i="51"/>
  <c r="BI156" i="51"/>
  <c r="BH156" i="51"/>
  <c r="BG156" i="51"/>
  <c r="BF156" i="51"/>
  <c r="T156" i="51"/>
  <c r="R156" i="51"/>
  <c r="P156" i="51"/>
  <c r="BI145" i="51"/>
  <c r="BH145" i="51"/>
  <c r="BG145" i="51"/>
  <c r="BF145" i="51"/>
  <c r="T145" i="51"/>
  <c r="R145" i="51"/>
  <c r="P145" i="51"/>
  <c r="BI140" i="51"/>
  <c r="BH140" i="51"/>
  <c r="BG140" i="51"/>
  <c r="BF140" i="51"/>
  <c r="T140" i="51"/>
  <c r="R140" i="51"/>
  <c r="P140" i="51"/>
  <c r="BI139" i="51"/>
  <c r="BH139" i="51"/>
  <c r="BG139" i="51"/>
  <c r="BF139" i="51"/>
  <c r="T139" i="51"/>
  <c r="R139" i="51"/>
  <c r="P139" i="51"/>
  <c r="BI138" i="51"/>
  <c r="BH138" i="51"/>
  <c r="BG138" i="51"/>
  <c r="BF138" i="51"/>
  <c r="T138" i="51"/>
  <c r="R138" i="51"/>
  <c r="P138" i="51"/>
  <c r="BI135" i="51"/>
  <c r="BH135" i="51"/>
  <c r="BG135" i="51"/>
  <c r="BF135" i="51"/>
  <c r="T135" i="51"/>
  <c r="R135" i="51"/>
  <c r="P135" i="51"/>
  <c r="BI127" i="51"/>
  <c r="BH127" i="51"/>
  <c r="BG127" i="51"/>
  <c r="BF127" i="51"/>
  <c r="T127" i="51"/>
  <c r="R127" i="51"/>
  <c r="P127" i="51"/>
  <c r="J121" i="51"/>
  <c r="J120" i="51"/>
  <c r="F120" i="51"/>
  <c r="F118" i="51"/>
  <c r="E116" i="51"/>
  <c r="J94" i="51"/>
  <c r="J93" i="51"/>
  <c r="F93" i="51"/>
  <c r="F91" i="51"/>
  <c r="E89" i="51"/>
  <c r="J20" i="51"/>
  <c r="E20" i="51"/>
  <c r="F94" i="51" s="1"/>
  <c r="J19" i="51"/>
  <c r="J14" i="51"/>
  <c r="J118" i="51" s="1"/>
  <c r="E7" i="51"/>
  <c r="E112" i="51" s="1"/>
  <c r="J39" i="50"/>
  <c r="J38" i="50"/>
  <c r="AY154" i="1"/>
  <c r="J37" i="50"/>
  <c r="AX154" i="1"/>
  <c r="BI189" i="50"/>
  <c r="BH189" i="50"/>
  <c r="BG189" i="50"/>
  <c r="BF189" i="50"/>
  <c r="T189" i="50"/>
  <c r="T188" i="50"/>
  <c r="R189" i="50"/>
  <c r="R188" i="50"/>
  <c r="P189" i="50"/>
  <c r="P188" i="50"/>
  <c r="BI187" i="50"/>
  <c r="BH187" i="50"/>
  <c r="BG187" i="50"/>
  <c r="BF187" i="50"/>
  <c r="T187" i="50"/>
  <c r="R187" i="50"/>
  <c r="P187" i="50"/>
  <c r="BI184" i="50"/>
  <c r="BH184" i="50"/>
  <c r="BG184" i="50"/>
  <c r="BF184" i="50"/>
  <c r="T184" i="50"/>
  <c r="R184" i="50"/>
  <c r="P184" i="50"/>
  <c r="BI183" i="50"/>
  <c r="BH183" i="50"/>
  <c r="BG183" i="50"/>
  <c r="BF183" i="50"/>
  <c r="T183" i="50"/>
  <c r="R183" i="50"/>
  <c r="P183" i="50"/>
  <c r="BI179" i="50"/>
  <c r="BH179" i="50"/>
  <c r="BG179" i="50"/>
  <c r="BF179" i="50"/>
  <c r="T179" i="50"/>
  <c r="R179" i="50"/>
  <c r="P179" i="50"/>
  <c r="BI177" i="50"/>
  <c r="BH177" i="50"/>
  <c r="BG177" i="50"/>
  <c r="BF177" i="50"/>
  <c r="T177" i="50"/>
  <c r="R177" i="50"/>
  <c r="P177" i="50"/>
  <c r="BI175" i="50"/>
  <c r="BH175" i="50"/>
  <c r="BG175" i="50"/>
  <c r="BF175" i="50"/>
  <c r="T175" i="50"/>
  <c r="R175" i="50"/>
  <c r="P175" i="50"/>
  <c r="BI172" i="50"/>
  <c r="BH172" i="50"/>
  <c r="BG172" i="50"/>
  <c r="BF172" i="50"/>
  <c r="T172" i="50"/>
  <c r="T171" i="50"/>
  <c r="R172" i="50"/>
  <c r="R171" i="50" s="1"/>
  <c r="P172" i="50"/>
  <c r="P171" i="50"/>
  <c r="BI169" i="50"/>
  <c r="BH169" i="50"/>
  <c r="BG169" i="50"/>
  <c r="BF169" i="50"/>
  <c r="T169" i="50"/>
  <c r="R169" i="50"/>
  <c r="P169" i="50"/>
  <c r="BI166" i="50"/>
  <c r="BH166" i="50"/>
  <c r="BG166" i="50"/>
  <c r="BF166" i="50"/>
  <c r="T166" i="50"/>
  <c r="R166" i="50"/>
  <c r="P166" i="50"/>
  <c r="BI165" i="50"/>
  <c r="BH165" i="50"/>
  <c r="BG165" i="50"/>
  <c r="BF165" i="50"/>
  <c r="T165" i="50"/>
  <c r="R165" i="50"/>
  <c r="P165" i="50"/>
  <c r="BI162" i="50"/>
  <c r="BH162" i="50"/>
  <c r="BG162" i="50"/>
  <c r="BF162" i="50"/>
  <c r="T162" i="50"/>
  <c r="R162" i="50"/>
  <c r="P162" i="50"/>
  <c r="BI159" i="50"/>
  <c r="BH159" i="50"/>
  <c r="BG159" i="50"/>
  <c r="BF159" i="50"/>
  <c r="T159" i="50"/>
  <c r="R159" i="50"/>
  <c r="P159" i="50"/>
  <c r="BI157" i="50"/>
  <c r="BH157" i="50"/>
  <c r="BG157" i="50"/>
  <c r="BF157" i="50"/>
  <c r="T157" i="50"/>
  <c r="R157" i="50"/>
  <c r="P157" i="50"/>
  <c r="BI149" i="50"/>
  <c r="BH149" i="50"/>
  <c r="BG149" i="50"/>
  <c r="BF149" i="50"/>
  <c r="T149" i="50"/>
  <c r="R149" i="50"/>
  <c r="P149" i="50"/>
  <c r="BI147" i="50"/>
  <c r="BH147" i="50"/>
  <c r="BG147" i="50"/>
  <c r="BF147" i="50"/>
  <c r="T147" i="50"/>
  <c r="R147" i="50"/>
  <c r="P147" i="50"/>
  <c r="BI146" i="50"/>
  <c r="BH146" i="50"/>
  <c r="BG146" i="50"/>
  <c r="BF146" i="50"/>
  <c r="T146" i="50"/>
  <c r="R146" i="50"/>
  <c r="P146" i="50"/>
  <c r="BI145" i="50"/>
  <c r="BH145" i="50"/>
  <c r="BG145" i="50"/>
  <c r="BF145" i="50"/>
  <c r="T145" i="50"/>
  <c r="R145" i="50"/>
  <c r="P145" i="50"/>
  <c r="BI142" i="50"/>
  <c r="BH142" i="50"/>
  <c r="BG142" i="50"/>
  <c r="BF142" i="50"/>
  <c r="T142" i="50"/>
  <c r="R142" i="50"/>
  <c r="P142" i="50"/>
  <c r="BI131" i="50"/>
  <c r="BH131" i="50"/>
  <c r="BG131" i="50"/>
  <c r="BF131" i="50"/>
  <c r="T131" i="50"/>
  <c r="R131" i="50"/>
  <c r="P131" i="50"/>
  <c r="BI129" i="50"/>
  <c r="BH129" i="50"/>
  <c r="BG129" i="50"/>
  <c r="BF129" i="50"/>
  <c r="T129" i="50"/>
  <c r="R129" i="50"/>
  <c r="P129" i="50"/>
  <c r="J123" i="50"/>
  <c r="J122" i="50"/>
  <c r="F122" i="50"/>
  <c r="F120" i="50"/>
  <c r="E118" i="50"/>
  <c r="J94" i="50"/>
  <c r="J93" i="50"/>
  <c r="F93" i="50"/>
  <c r="F91" i="50"/>
  <c r="E89" i="50"/>
  <c r="J20" i="50"/>
  <c r="E20" i="50"/>
  <c r="F123" i="50" s="1"/>
  <c r="J19" i="50"/>
  <c r="J14" i="50"/>
  <c r="J120" i="50" s="1"/>
  <c r="E7" i="50"/>
  <c r="E85" i="50" s="1"/>
  <c r="J39" i="49"/>
  <c r="J38" i="49"/>
  <c r="AY153" i="1"/>
  <c r="J37" i="49"/>
  <c r="AX153" i="1"/>
  <c r="BI241" i="49"/>
  <c r="BH241" i="49"/>
  <c r="BG241" i="49"/>
  <c r="BF241" i="49"/>
  <c r="T241" i="49"/>
  <c r="T240" i="49"/>
  <c r="R241" i="49"/>
  <c r="R240" i="49"/>
  <c r="P241" i="49"/>
  <c r="P240" i="49"/>
  <c r="BI239" i="49"/>
  <c r="BH239" i="49"/>
  <c r="BG239" i="49"/>
  <c r="BF239" i="49"/>
  <c r="T239" i="49"/>
  <c r="R239" i="49"/>
  <c r="P239" i="49"/>
  <c r="BI238" i="49"/>
  <c r="BH238" i="49"/>
  <c r="BG238" i="49"/>
  <c r="BF238" i="49"/>
  <c r="T238" i="49"/>
  <c r="R238" i="49"/>
  <c r="P238" i="49"/>
  <c r="BI235" i="49"/>
  <c r="BH235" i="49"/>
  <c r="BG235" i="49"/>
  <c r="BF235" i="49"/>
  <c r="T235" i="49"/>
  <c r="R235" i="49"/>
  <c r="P235" i="49"/>
  <c r="BI231" i="49"/>
  <c r="BH231" i="49"/>
  <c r="BG231" i="49"/>
  <c r="BF231" i="49"/>
  <c r="T231" i="49"/>
  <c r="R231" i="49"/>
  <c r="P231" i="49"/>
  <c r="BI230" i="49"/>
  <c r="BH230" i="49"/>
  <c r="BG230" i="49"/>
  <c r="BF230" i="49"/>
  <c r="T230" i="49"/>
  <c r="R230" i="49"/>
  <c r="P230" i="49"/>
  <c r="BI218" i="49"/>
  <c r="BH218" i="49"/>
  <c r="BG218" i="49"/>
  <c r="BF218" i="49"/>
  <c r="T218" i="49"/>
  <c r="R218" i="49"/>
  <c r="P218" i="49"/>
  <c r="BI216" i="49"/>
  <c r="BH216" i="49"/>
  <c r="BG216" i="49"/>
  <c r="BF216" i="49"/>
  <c r="T216" i="49"/>
  <c r="R216" i="49"/>
  <c r="P216" i="49"/>
  <c r="BI215" i="49"/>
  <c r="BH215" i="49"/>
  <c r="BG215" i="49"/>
  <c r="BF215" i="49"/>
  <c r="T215" i="49"/>
  <c r="R215" i="49"/>
  <c r="P215" i="49"/>
  <c r="BI214" i="49"/>
  <c r="BH214" i="49"/>
  <c r="BG214" i="49"/>
  <c r="BF214" i="49"/>
  <c r="T214" i="49"/>
  <c r="R214" i="49"/>
  <c r="P214" i="49"/>
  <c r="BI211" i="49"/>
  <c r="BH211" i="49"/>
  <c r="BG211" i="49"/>
  <c r="BF211" i="49"/>
  <c r="T211" i="49"/>
  <c r="R211" i="49"/>
  <c r="P211" i="49"/>
  <c r="BI208" i="49"/>
  <c r="BH208" i="49"/>
  <c r="BG208" i="49"/>
  <c r="BF208" i="49"/>
  <c r="T208" i="49"/>
  <c r="R208" i="49"/>
  <c r="P208" i="49"/>
  <c r="BI207" i="49"/>
  <c r="BH207" i="49"/>
  <c r="BG207" i="49"/>
  <c r="BF207" i="49"/>
  <c r="T207" i="49"/>
  <c r="R207" i="49"/>
  <c r="P207" i="49"/>
  <c r="BI204" i="49"/>
  <c r="BH204" i="49"/>
  <c r="BG204" i="49"/>
  <c r="BF204" i="49"/>
  <c r="T204" i="49"/>
  <c r="R204" i="49"/>
  <c r="P204" i="49"/>
  <c r="BI201" i="49"/>
  <c r="BH201" i="49"/>
  <c r="BG201" i="49"/>
  <c r="BF201" i="49"/>
  <c r="T201" i="49"/>
  <c r="R201" i="49"/>
  <c r="P201" i="49"/>
  <c r="BI199" i="49"/>
  <c r="BH199" i="49"/>
  <c r="BG199" i="49"/>
  <c r="BF199" i="49"/>
  <c r="T199" i="49"/>
  <c r="R199" i="49"/>
  <c r="P199" i="49"/>
  <c r="BI183" i="49"/>
  <c r="BH183" i="49"/>
  <c r="BG183" i="49"/>
  <c r="BF183" i="49"/>
  <c r="T183" i="49"/>
  <c r="R183" i="49"/>
  <c r="P183" i="49"/>
  <c r="BI176" i="49"/>
  <c r="BH176" i="49"/>
  <c r="BG176" i="49"/>
  <c r="BF176" i="49"/>
  <c r="T176" i="49"/>
  <c r="R176" i="49"/>
  <c r="P176" i="49"/>
  <c r="BI175" i="49"/>
  <c r="BH175" i="49"/>
  <c r="BG175" i="49"/>
  <c r="BF175" i="49"/>
  <c r="T175" i="49"/>
  <c r="R175" i="49"/>
  <c r="P175" i="49"/>
  <c r="BI174" i="49"/>
  <c r="BH174" i="49"/>
  <c r="BG174" i="49"/>
  <c r="BF174" i="49"/>
  <c r="T174" i="49"/>
  <c r="R174" i="49"/>
  <c r="P174" i="49"/>
  <c r="BI170" i="49"/>
  <c r="BH170" i="49"/>
  <c r="BG170" i="49"/>
  <c r="BF170" i="49"/>
  <c r="T170" i="49"/>
  <c r="R170" i="49"/>
  <c r="P170" i="49"/>
  <c r="BI149" i="49"/>
  <c r="BH149" i="49"/>
  <c r="BG149" i="49"/>
  <c r="BF149" i="49"/>
  <c r="T149" i="49"/>
  <c r="R149" i="49"/>
  <c r="P149" i="49"/>
  <c r="BI128" i="49"/>
  <c r="BH128" i="49"/>
  <c r="BG128" i="49"/>
  <c r="BF128" i="49"/>
  <c r="T128" i="49"/>
  <c r="R128" i="49"/>
  <c r="P128" i="49"/>
  <c r="J122" i="49"/>
  <c r="J121" i="49"/>
  <c r="F121" i="49"/>
  <c r="F119" i="49"/>
  <c r="E117" i="49"/>
  <c r="J94" i="49"/>
  <c r="J93" i="49"/>
  <c r="F93" i="49"/>
  <c r="F91" i="49"/>
  <c r="E89" i="49"/>
  <c r="J20" i="49"/>
  <c r="E20" i="49"/>
  <c r="F94" i="49" s="1"/>
  <c r="J19" i="49"/>
  <c r="J14" i="49"/>
  <c r="J91" i="49" s="1"/>
  <c r="E7" i="49"/>
  <c r="E113" i="49" s="1"/>
  <c r="J39" i="48"/>
  <c r="J38" i="48"/>
  <c r="AY152" i="1"/>
  <c r="J37" i="48"/>
  <c r="AX152" i="1" s="1"/>
  <c r="BI228" i="48"/>
  <c r="BH228" i="48"/>
  <c r="BG228" i="48"/>
  <c r="BF228" i="48"/>
  <c r="T228" i="48"/>
  <c r="T227" i="48"/>
  <c r="R228" i="48"/>
  <c r="R227" i="48" s="1"/>
  <c r="P228" i="48"/>
  <c r="P227" i="48"/>
  <c r="BI224" i="48"/>
  <c r="BH224" i="48"/>
  <c r="BG224" i="48"/>
  <c r="BF224" i="48"/>
  <c r="T224" i="48"/>
  <c r="R224" i="48"/>
  <c r="P224" i="48"/>
  <c r="BI223" i="48"/>
  <c r="BH223" i="48"/>
  <c r="BG223" i="48"/>
  <c r="BF223" i="48"/>
  <c r="T223" i="48"/>
  <c r="R223" i="48"/>
  <c r="P223" i="48"/>
  <c r="BI218" i="48"/>
  <c r="BH218" i="48"/>
  <c r="BG218" i="48"/>
  <c r="BF218" i="48"/>
  <c r="T218" i="48"/>
  <c r="R218" i="48"/>
  <c r="P218" i="48"/>
  <c r="BI216" i="48"/>
  <c r="BH216" i="48"/>
  <c r="BG216" i="48"/>
  <c r="BF216" i="48"/>
  <c r="T216" i="48"/>
  <c r="R216" i="48"/>
  <c r="P216" i="48"/>
  <c r="BI215" i="48"/>
  <c r="BH215" i="48"/>
  <c r="BG215" i="48"/>
  <c r="BF215" i="48"/>
  <c r="T215" i="48"/>
  <c r="R215" i="48"/>
  <c r="P215" i="48"/>
  <c r="BI214" i="48"/>
  <c r="BH214" i="48"/>
  <c r="BG214" i="48"/>
  <c r="BF214" i="48"/>
  <c r="T214" i="48"/>
  <c r="R214" i="48"/>
  <c r="P214" i="48"/>
  <c r="BI213" i="48"/>
  <c r="BH213" i="48"/>
  <c r="BG213" i="48"/>
  <c r="BF213" i="48"/>
  <c r="T213" i="48"/>
  <c r="R213" i="48"/>
  <c r="P213" i="48"/>
  <c r="BI210" i="48"/>
  <c r="BH210" i="48"/>
  <c r="BG210" i="48"/>
  <c r="BF210" i="48"/>
  <c r="T210" i="48"/>
  <c r="R210" i="48"/>
  <c r="P210" i="48"/>
  <c r="BI207" i="48"/>
  <c r="BH207" i="48"/>
  <c r="BG207" i="48"/>
  <c r="BF207" i="48"/>
  <c r="T207" i="48"/>
  <c r="R207" i="48"/>
  <c r="P207" i="48"/>
  <c r="BI206" i="48"/>
  <c r="BH206" i="48"/>
  <c r="BG206" i="48"/>
  <c r="BF206" i="48"/>
  <c r="T206" i="48"/>
  <c r="R206" i="48"/>
  <c r="P206" i="48"/>
  <c r="BI203" i="48"/>
  <c r="BH203" i="48"/>
  <c r="BG203" i="48"/>
  <c r="BF203" i="48"/>
  <c r="T203" i="48"/>
  <c r="R203" i="48"/>
  <c r="P203" i="48"/>
  <c r="BI200" i="48"/>
  <c r="BH200" i="48"/>
  <c r="BG200" i="48"/>
  <c r="BF200" i="48"/>
  <c r="T200" i="48"/>
  <c r="R200" i="48"/>
  <c r="P200" i="48"/>
  <c r="BI198" i="48"/>
  <c r="BH198" i="48"/>
  <c r="BG198" i="48"/>
  <c r="BF198" i="48"/>
  <c r="T198" i="48"/>
  <c r="R198" i="48"/>
  <c r="P198" i="48"/>
  <c r="BI172" i="48"/>
  <c r="BH172" i="48"/>
  <c r="BG172" i="48"/>
  <c r="BF172" i="48"/>
  <c r="T172" i="48"/>
  <c r="R172" i="48"/>
  <c r="P172" i="48"/>
  <c r="BI160" i="48"/>
  <c r="BH160" i="48"/>
  <c r="BG160" i="48"/>
  <c r="BF160" i="48"/>
  <c r="T160" i="48"/>
  <c r="R160" i="48"/>
  <c r="P160" i="48"/>
  <c r="BI159" i="48"/>
  <c r="BH159" i="48"/>
  <c r="BG159" i="48"/>
  <c r="BF159" i="48"/>
  <c r="T159" i="48"/>
  <c r="R159" i="48"/>
  <c r="P159" i="48"/>
  <c r="BI158" i="48"/>
  <c r="BH158" i="48"/>
  <c r="BG158" i="48"/>
  <c r="BF158" i="48"/>
  <c r="T158" i="48"/>
  <c r="R158" i="48"/>
  <c r="P158" i="48"/>
  <c r="BI154" i="48"/>
  <c r="BH154" i="48"/>
  <c r="BG154" i="48"/>
  <c r="BF154" i="48"/>
  <c r="T154" i="48"/>
  <c r="R154" i="48"/>
  <c r="P154" i="48"/>
  <c r="BI127" i="48"/>
  <c r="BH127" i="48"/>
  <c r="BG127" i="48"/>
  <c r="BF127" i="48"/>
  <c r="T127" i="48"/>
  <c r="R127" i="48"/>
  <c r="P127" i="48"/>
  <c r="J121" i="48"/>
  <c r="J120" i="48"/>
  <c r="F120" i="48"/>
  <c r="F118" i="48"/>
  <c r="E116" i="48"/>
  <c r="J94" i="48"/>
  <c r="J93" i="48"/>
  <c r="F93" i="48"/>
  <c r="F91" i="48"/>
  <c r="E89" i="48"/>
  <c r="J20" i="48"/>
  <c r="E20" i="48"/>
  <c r="F121" i="48" s="1"/>
  <c r="J19" i="48"/>
  <c r="J14" i="48"/>
  <c r="J91" i="48" s="1"/>
  <c r="E7" i="48"/>
  <c r="E85" i="48" s="1"/>
  <c r="J39" i="47"/>
  <c r="J38" i="47"/>
  <c r="AY151" i="1" s="1"/>
  <c r="J37" i="47"/>
  <c r="AX151" i="1"/>
  <c r="BI193" i="47"/>
  <c r="BH193" i="47"/>
  <c r="BG193" i="47"/>
  <c r="BF193" i="47"/>
  <c r="T193" i="47"/>
  <c r="T192" i="47" s="1"/>
  <c r="R193" i="47"/>
  <c r="R192" i="47"/>
  <c r="P193" i="47"/>
  <c r="P192" i="47" s="1"/>
  <c r="BI191" i="47"/>
  <c r="BH191" i="47"/>
  <c r="BG191" i="47"/>
  <c r="BF191" i="47"/>
  <c r="T191" i="47"/>
  <c r="R191" i="47"/>
  <c r="P191" i="47"/>
  <c r="BI188" i="47"/>
  <c r="BH188" i="47"/>
  <c r="BG188" i="47"/>
  <c r="BF188" i="47"/>
  <c r="T188" i="47"/>
  <c r="R188" i="47"/>
  <c r="P188" i="47"/>
  <c r="BI187" i="47"/>
  <c r="BH187" i="47"/>
  <c r="BG187" i="47"/>
  <c r="BF187" i="47"/>
  <c r="T187" i="47"/>
  <c r="R187" i="47"/>
  <c r="P187" i="47"/>
  <c r="BI183" i="47"/>
  <c r="BH183" i="47"/>
  <c r="BG183" i="47"/>
  <c r="BF183" i="47"/>
  <c r="T183" i="47"/>
  <c r="R183" i="47"/>
  <c r="P183" i="47"/>
  <c r="BI182" i="47"/>
  <c r="BH182" i="47"/>
  <c r="BG182" i="47"/>
  <c r="BF182" i="47"/>
  <c r="T182" i="47"/>
  <c r="R182" i="47"/>
  <c r="P182" i="47"/>
  <c r="BI178" i="47"/>
  <c r="BH178" i="47"/>
  <c r="BG178" i="47"/>
  <c r="BF178" i="47"/>
  <c r="T178" i="47"/>
  <c r="R178" i="47"/>
  <c r="P178" i="47"/>
  <c r="BI176" i="47"/>
  <c r="BH176" i="47"/>
  <c r="BG176" i="47"/>
  <c r="BF176" i="47"/>
  <c r="T176" i="47"/>
  <c r="R176" i="47"/>
  <c r="P176" i="47"/>
  <c r="BI175" i="47"/>
  <c r="BH175" i="47"/>
  <c r="BG175" i="47"/>
  <c r="BF175" i="47"/>
  <c r="T175" i="47"/>
  <c r="R175" i="47"/>
  <c r="P175" i="47"/>
  <c r="BI174" i="47"/>
  <c r="BH174" i="47"/>
  <c r="BG174" i="47"/>
  <c r="BF174" i="47"/>
  <c r="T174" i="47"/>
  <c r="R174" i="47"/>
  <c r="P174" i="47"/>
  <c r="BI171" i="47"/>
  <c r="BH171" i="47"/>
  <c r="BG171" i="47"/>
  <c r="BF171" i="47"/>
  <c r="T171" i="47"/>
  <c r="T170" i="47"/>
  <c r="R171" i="47"/>
  <c r="R170" i="47"/>
  <c r="P171" i="47"/>
  <c r="P170" i="47" s="1"/>
  <c r="BI167" i="47"/>
  <c r="BH167" i="47"/>
  <c r="BG167" i="47"/>
  <c r="BF167" i="47"/>
  <c r="T167" i="47"/>
  <c r="R167" i="47"/>
  <c r="P167" i="47"/>
  <c r="BI165" i="47"/>
  <c r="BH165" i="47"/>
  <c r="BG165" i="47"/>
  <c r="BF165" i="47"/>
  <c r="T165" i="47"/>
  <c r="R165" i="47"/>
  <c r="P165" i="47"/>
  <c r="BI150" i="47"/>
  <c r="BH150" i="47"/>
  <c r="BG150" i="47"/>
  <c r="BF150" i="47"/>
  <c r="T150" i="47"/>
  <c r="R150" i="47"/>
  <c r="P150" i="47"/>
  <c r="BI143" i="47"/>
  <c r="BH143" i="47"/>
  <c r="BG143" i="47"/>
  <c r="BF143" i="47"/>
  <c r="T143" i="47"/>
  <c r="R143" i="47"/>
  <c r="P143" i="47"/>
  <c r="BI142" i="47"/>
  <c r="BH142" i="47"/>
  <c r="BG142" i="47"/>
  <c r="BF142" i="47"/>
  <c r="T142" i="47"/>
  <c r="R142" i="47"/>
  <c r="P142" i="47"/>
  <c r="BI141" i="47"/>
  <c r="BH141" i="47"/>
  <c r="BG141" i="47"/>
  <c r="BF141" i="47"/>
  <c r="T141" i="47"/>
  <c r="R141" i="47"/>
  <c r="P141" i="47"/>
  <c r="BI137" i="47"/>
  <c r="BH137" i="47"/>
  <c r="BG137" i="47"/>
  <c r="BF137" i="47"/>
  <c r="T137" i="47"/>
  <c r="R137" i="47"/>
  <c r="P137" i="47"/>
  <c r="BI131" i="47"/>
  <c r="BH131" i="47"/>
  <c r="BG131" i="47"/>
  <c r="BF131" i="47"/>
  <c r="T131" i="47"/>
  <c r="R131" i="47"/>
  <c r="P131" i="47"/>
  <c r="BI129" i="47"/>
  <c r="BH129" i="47"/>
  <c r="BG129" i="47"/>
  <c r="BF129" i="47"/>
  <c r="T129" i="47"/>
  <c r="R129" i="47"/>
  <c r="P129" i="47"/>
  <c r="J123" i="47"/>
  <c r="J122" i="47"/>
  <c r="F122" i="47"/>
  <c r="F120" i="47"/>
  <c r="E118" i="47"/>
  <c r="J94" i="47"/>
  <c r="J93" i="47"/>
  <c r="F93" i="47"/>
  <c r="F91" i="47"/>
  <c r="E89" i="47"/>
  <c r="J20" i="47"/>
  <c r="F123" i="47"/>
  <c r="J19" i="47"/>
  <c r="J14" i="47"/>
  <c r="J91" i="47" s="1"/>
  <c r="E7" i="47"/>
  <c r="E114" i="47" s="1"/>
  <c r="J39" i="46"/>
  <c r="J38" i="46"/>
  <c r="AY150" i="1" s="1"/>
  <c r="J37" i="46"/>
  <c r="AX150" i="1"/>
  <c r="BI302" i="46"/>
  <c r="BH302" i="46"/>
  <c r="BG302" i="46"/>
  <c r="BF302" i="46"/>
  <c r="T302" i="46"/>
  <c r="T301" i="46" s="1"/>
  <c r="R302" i="46"/>
  <c r="R301" i="46"/>
  <c r="P302" i="46"/>
  <c r="P301" i="46" s="1"/>
  <c r="BI300" i="46"/>
  <c r="BH300" i="46"/>
  <c r="BG300" i="46"/>
  <c r="BF300" i="46"/>
  <c r="T300" i="46"/>
  <c r="R300" i="46"/>
  <c r="P300" i="46"/>
  <c r="BI297" i="46"/>
  <c r="BH297" i="46"/>
  <c r="BG297" i="46"/>
  <c r="BF297" i="46"/>
  <c r="T297" i="46"/>
  <c r="R297" i="46"/>
  <c r="P297" i="46"/>
  <c r="BI296" i="46"/>
  <c r="BH296" i="46"/>
  <c r="BG296" i="46"/>
  <c r="BF296" i="46"/>
  <c r="T296" i="46"/>
  <c r="R296" i="46"/>
  <c r="P296" i="46"/>
  <c r="BI292" i="46"/>
  <c r="BH292" i="46"/>
  <c r="BG292" i="46"/>
  <c r="BF292" i="46"/>
  <c r="T292" i="46"/>
  <c r="R292" i="46"/>
  <c r="P292" i="46"/>
  <c r="BI291" i="46"/>
  <c r="BH291" i="46"/>
  <c r="BG291" i="46"/>
  <c r="BF291" i="46"/>
  <c r="T291" i="46"/>
  <c r="R291" i="46"/>
  <c r="P291" i="46"/>
  <c r="BI289" i="46"/>
  <c r="BH289" i="46"/>
  <c r="BG289" i="46"/>
  <c r="BF289" i="46"/>
  <c r="T289" i="46"/>
  <c r="R289" i="46"/>
  <c r="P289" i="46"/>
  <c r="BI287" i="46"/>
  <c r="BH287" i="46"/>
  <c r="BG287" i="46"/>
  <c r="BF287" i="46"/>
  <c r="T287" i="46"/>
  <c r="R287" i="46"/>
  <c r="P287" i="46"/>
  <c r="BI286" i="46"/>
  <c r="BH286" i="46"/>
  <c r="BG286" i="46"/>
  <c r="BF286" i="46"/>
  <c r="T286" i="46"/>
  <c r="R286" i="46"/>
  <c r="P286" i="46"/>
  <c r="BI285" i="46"/>
  <c r="BH285" i="46"/>
  <c r="BG285" i="46"/>
  <c r="BF285" i="46"/>
  <c r="T285" i="46"/>
  <c r="R285" i="46"/>
  <c r="P285" i="46"/>
  <c r="BI284" i="46"/>
  <c r="BH284" i="46"/>
  <c r="BG284" i="46"/>
  <c r="BF284" i="46"/>
  <c r="T284" i="46"/>
  <c r="R284" i="46"/>
  <c r="P284" i="46"/>
  <c r="BI283" i="46"/>
  <c r="BH283" i="46"/>
  <c r="BG283" i="46"/>
  <c r="BF283" i="46"/>
  <c r="T283" i="46"/>
  <c r="R283" i="46"/>
  <c r="P283" i="46"/>
  <c r="BI280" i="46"/>
  <c r="BH280" i="46"/>
  <c r="BG280" i="46"/>
  <c r="BF280" i="46"/>
  <c r="T280" i="46"/>
  <c r="R280" i="46"/>
  <c r="P280" i="46"/>
  <c r="BI277" i="46"/>
  <c r="BH277" i="46"/>
  <c r="BG277" i="46"/>
  <c r="BF277" i="46"/>
  <c r="T277" i="46"/>
  <c r="R277" i="46"/>
  <c r="P277" i="46"/>
  <c r="BI276" i="46"/>
  <c r="BH276" i="46"/>
  <c r="BG276" i="46"/>
  <c r="BF276" i="46"/>
  <c r="T276" i="46"/>
  <c r="R276" i="46"/>
  <c r="P276" i="46"/>
  <c r="BI273" i="46"/>
  <c r="BH273" i="46"/>
  <c r="BG273" i="46"/>
  <c r="BF273" i="46"/>
  <c r="T273" i="46"/>
  <c r="R273" i="46"/>
  <c r="P273" i="46"/>
  <c r="BI270" i="46"/>
  <c r="BH270" i="46"/>
  <c r="BG270" i="46"/>
  <c r="BF270" i="46"/>
  <c r="T270" i="46"/>
  <c r="R270" i="46"/>
  <c r="P270" i="46"/>
  <c r="BI268" i="46"/>
  <c r="BH268" i="46"/>
  <c r="BG268" i="46"/>
  <c r="BF268" i="46"/>
  <c r="T268" i="46"/>
  <c r="R268" i="46"/>
  <c r="P268" i="46"/>
  <c r="BI233" i="46"/>
  <c r="BH233" i="46"/>
  <c r="BG233" i="46"/>
  <c r="BF233" i="46"/>
  <c r="T233" i="46"/>
  <c r="R233" i="46"/>
  <c r="P233" i="46"/>
  <c r="BI216" i="46"/>
  <c r="BH216" i="46"/>
  <c r="BG216" i="46"/>
  <c r="BF216" i="46"/>
  <c r="T216" i="46"/>
  <c r="R216" i="46"/>
  <c r="P216" i="46"/>
  <c r="BI215" i="46"/>
  <c r="BH215" i="46"/>
  <c r="BG215" i="46"/>
  <c r="BF215" i="46"/>
  <c r="T215" i="46"/>
  <c r="R215" i="46"/>
  <c r="P215" i="46"/>
  <c r="BI214" i="46"/>
  <c r="BH214" i="46"/>
  <c r="BG214" i="46"/>
  <c r="BF214" i="46"/>
  <c r="T214" i="46"/>
  <c r="R214" i="46"/>
  <c r="P214" i="46"/>
  <c r="BI210" i="46"/>
  <c r="BH210" i="46"/>
  <c r="BG210" i="46"/>
  <c r="BF210" i="46"/>
  <c r="T210" i="46"/>
  <c r="R210" i="46"/>
  <c r="P210" i="46"/>
  <c r="BI169" i="46"/>
  <c r="BH169" i="46"/>
  <c r="BG169" i="46"/>
  <c r="BF169" i="46"/>
  <c r="T169" i="46"/>
  <c r="R169" i="46"/>
  <c r="P169" i="46"/>
  <c r="BI128" i="46"/>
  <c r="BH128" i="46"/>
  <c r="BG128" i="46"/>
  <c r="BF128" i="46"/>
  <c r="T128" i="46"/>
  <c r="R128" i="46"/>
  <c r="P128" i="46"/>
  <c r="J122" i="46"/>
  <c r="J121" i="46"/>
  <c r="F121" i="46"/>
  <c r="F119" i="46"/>
  <c r="E117" i="46"/>
  <c r="J94" i="46"/>
  <c r="J93" i="46"/>
  <c r="F93" i="46"/>
  <c r="F91" i="46"/>
  <c r="E89" i="46"/>
  <c r="J20" i="46"/>
  <c r="E20" i="46"/>
  <c r="F94" i="46" s="1"/>
  <c r="J19" i="46"/>
  <c r="J14" i="46"/>
  <c r="J119" i="46" s="1"/>
  <c r="E7" i="46"/>
  <c r="E113" i="46" s="1"/>
  <c r="J39" i="45"/>
  <c r="J38" i="45"/>
  <c r="AY149" i="1"/>
  <c r="J37" i="45"/>
  <c r="AX149" i="1" s="1"/>
  <c r="BI210" i="45"/>
  <c r="BH210" i="45"/>
  <c r="BG210" i="45"/>
  <c r="BF210" i="45"/>
  <c r="T210" i="45"/>
  <c r="T209" i="45"/>
  <c r="R210" i="45"/>
  <c r="R209" i="45" s="1"/>
  <c r="P210" i="45"/>
  <c r="P209" i="45"/>
  <c r="BI208" i="45"/>
  <c r="BH208" i="45"/>
  <c r="BG208" i="45"/>
  <c r="BF208" i="45"/>
  <c r="T208" i="45"/>
  <c r="R208" i="45"/>
  <c r="P208" i="45"/>
  <c r="BI205" i="45"/>
  <c r="BH205" i="45"/>
  <c r="BG205" i="45"/>
  <c r="BF205" i="45"/>
  <c r="T205" i="45"/>
  <c r="R205" i="45"/>
  <c r="P205" i="45"/>
  <c r="BI204" i="45"/>
  <c r="BH204" i="45"/>
  <c r="BG204" i="45"/>
  <c r="BF204" i="45"/>
  <c r="T204" i="45"/>
  <c r="R204" i="45"/>
  <c r="P204" i="45"/>
  <c r="BI200" i="45"/>
  <c r="BH200" i="45"/>
  <c r="BG200" i="45"/>
  <c r="BF200" i="45"/>
  <c r="T200" i="45"/>
  <c r="R200" i="45"/>
  <c r="P200" i="45"/>
  <c r="BI199" i="45"/>
  <c r="BH199" i="45"/>
  <c r="BG199" i="45"/>
  <c r="BF199" i="45"/>
  <c r="T199" i="45"/>
  <c r="R199" i="45"/>
  <c r="P199" i="45"/>
  <c r="BI194" i="45"/>
  <c r="BH194" i="45"/>
  <c r="BG194" i="45"/>
  <c r="BF194" i="45"/>
  <c r="T194" i="45"/>
  <c r="R194" i="45"/>
  <c r="P194" i="45"/>
  <c r="BI192" i="45"/>
  <c r="BH192" i="45"/>
  <c r="BG192" i="45"/>
  <c r="BF192" i="45"/>
  <c r="T192" i="45"/>
  <c r="R192" i="45"/>
  <c r="P192" i="45"/>
  <c r="BI191" i="45"/>
  <c r="BH191" i="45"/>
  <c r="BG191" i="45"/>
  <c r="BF191" i="45"/>
  <c r="T191" i="45"/>
  <c r="R191" i="45"/>
  <c r="P191" i="45"/>
  <c r="BI190" i="45"/>
  <c r="BH190" i="45"/>
  <c r="BG190" i="45"/>
  <c r="BF190" i="45"/>
  <c r="T190" i="45"/>
  <c r="R190" i="45"/>
  <c r="P190" i="45"/>
  <c r="BI187" i="45"/>
  <c r="BH187" i="45"/>
  <c r="BG187" i="45"/>
  <c r="BF187" i="45"/>
  <c r="T187" i="45"/>
  <c r="T186" i="45"/>
  <c r="R187" i="45"/>
  <c r="R186" i="45" s="1"/>
  <c r="P187" i="45"/>
  <c r="P186" i="45"/>
  <c r="BI184" i="45"/>
  <c r="BH184" i="45"/>
  <c r="BG184" i="45"/>
  <c r="BF184" i="45"/>
  <c r="T184" i="45"/>
  <c r="R184" i="45"/>
  <c r="P184" i="45"/>
  <c r="BI181" i="45"/>
  <c r="BH181" i="45"/>
  <c r="BG181" i="45"/>
  <c r="BF181" i="45"/>
  <c r="T181" i="45"/>
  <c r="R181" i="45"/>
  <c r="P181" i="45"/>
  <c r="BI180" i="45"/>
  <c r="BH180" i="45"/>
  <c r="BG180" i="45"/>
  <c r="BF180" i="45"/>
  <c r="T180" i="45"/>
  <c r="R180" i="45"/>
  <c r="P180" i="45"/>
  <c r="BI177" i="45"/>
  <c r="BH177" i="45"/>
  <c r="BG177" i="45"/>
  <c r="BF177" i="45"/>
  <c r="T177" i="45"/>
  <c r="R177" i="45"/>
  <c r="P177" i="45"/>
  <c r="BI174" i="45"/>
  <c r="BH174" i="45"/>
  <c r="BG174" i="45"/>
  <c r="BF174" i="45"/>
  <c r="T174" i="45"/>
  <c r="R174" i="45"/>
  <c r="P174" i="45"/>
  <c r="BI172" i="45"/>
  <c r="BH172" i="45"/>
  <c r="BG172" i="45"/>
  <c r="BF172" i="45"/>
  <c r="T172" i="45"/>
  <c r="R172" i="45"/>
  <c r="P172" i="45"/>
  <c r="BI159" i="45"/>
  <c r="BH159" i="45"/>
  <c r="BG159" i="45"/>
  <c r="BF159" i="45"/>
  <c r="T159" i="45"/>
  <c r="R159" i="45"/>
  <c r="P159" i="45"/>
  <c r="BI153" i="45"/>
  <c r="BH153" i="45"/>
  <c r="BG153" i="45"/>
  <c r="BF153" i="45"/>
  <c r="T153" i="45"/>
  <c r="R153" i="45"/>
  <c r="P153" i="45"/>
  <c r="BI152" i="45"/>
  <c r="BH152" i="45"/>
  <c r="BG152" i="45"/>
  <c r="BF152" i="45"/>
  <c r="T152" i="45"/>
  <c r="R152" i="45"/>
  <c r="P152" i="45"/>
  <c r="BI151" i="45"/>
  <c r="BH151" i="45"/>
  <c r="BG151" i="45"/>
  <c r="BF151" i="45"/>
  <c r="T151" i="45"/>
  <c r="R151" i="45"/>
  <c r="P151" i="45"/>
  <c r="BI147" i="45"/>
  <c r="BH147" i="45"/>
  <c r="BG147" i="45"/>
  <c r="BF147" i="45"/>
  <c r="T147" i="45"/>
  <c r="R147" i="45"/>
  <c r="P147" i="45"/>
  <c r="BI136" i="45"/>
  <c r="BH136" i="45"/>
  <c r="BG136" i="45"/>
  <c r="BF136" i="45"/>
  <c r="T136" i="45"/>
  <c r="R136" i="45"/>
  <c r="P136" i="45"/>
  <c r="BI131" i="45"/>
  <c r="BH131" i="45"/>
  <c r="BG131" i="45"/>
  <c r="BF131" i="45"/>
  <c r="T131" i="45"/>
  <c r="R131" i="45"/>
  <c r="P131" i="45"/>
  <c r="BI129" i="45"/>
  <c r="BH129" i="45"/>
  <c r="BG129" i="45"/>
  <c r="BF129" i="45"/>
  <c r="T129" i="45"/>
  <c r="R129" i="45"/>
  <c r="P129" i="45"/>
  <c r="J123" i="45"/>
  <c r="J122" i="45"/>
  <c r="F122" i="45"/>
  <c r="F120" i="45"/>
  <c r="E118" i="45"/>
  <c r="J94" i="45"/>
  <c r="J93" i="45"/>
  <c r="F93" i="45"/>
  <c r="F91" i="45"/>
  <c r="E89" i="45"/>
  <c r="J20" i="45"/>
  <c r="E20" i="45"/>
  <c r="F94" i="45"/>
  <c r="J19" i="45"/>
  <c r="J14" i="45"/>
  <c r="J120" i="45" s="1"/>
  <c r="E7" i="45"/>
  <c r="E85" i="45" s="1"/>
  <c r="J39" i="44"/>
  <c r="J38" i="44"/>
  <c r="AY148" i="1" s="1"/>
  <c r="J37" i="44"/>
  <c r="AX148" i="1" s="1"/>
  <c r="BI455" i="44"/>
  <c r="BH455" i="44"/>
  <c r="BG455" i="44"/>
  <c r="BF455" i="44"/>
  <c r="T455" i="44"/>
  <c r="T454" i="44"/>
  <c r="R455" i="44"/>
  <c r="R454" i="44" s="1"/>
  <c r="P455" i="44"/>
  <c r="P454" i="44" s="1"/>
  <c r="BI453" i="44"/>
  <c r="BH453" i="44"/>
  <c r="BG453" i="44"/>
  <c r="BF453" i="44"/>
  <c r="T453" i="44"/>
  <c r="R453" i="44"/>
  <c r="P453" i="44"/>
  <c r="BI450" i="44"/>
  <c r="BH450" i="44"/>
  <c r="BG450" i="44"/>
  <c r="BF450" i="44"/>
  <c r="T450" i="44"/>
  <c r="R450" i="44"/>
  <c r="P450" i="44"/>
  <c r="BI449" i="44"/>
  <c r="BH449" i="44"/>
  <c r="BG449" i="44"/>
  <c r="BF449" i="44"/>
  <c r="T449" i="44"/>
  <c r="R449" i="44"/>
  <c r="P449" i="44"/>
  <c r="BI445" i="44"/>
  <c r="BH445" i="44"/>
  <c r="BG445" i="44"/>
  <c r="BF445" i="44"/>
  <c r="T445" i="44"/>
  <c r="R445" i="44"/>
  <c r="P445" i="44"/>
  <c r="BI441" i="44"/>
  <c r="BH441" i="44"/>
  <c r="BG441" i="44"/>
  <c r="BF441" i="44"/>
  <c r="T441" i="44"/>
  <c r="R441" i="44"/>
  <c r="P441" i="44"/>
  <c r="BI431" i="44"/>
  <c r="BH431" i="44"/>
  <c r="BG431" i="44"/>
  <c r="BF431" i="44"/>
  <c r="T431" i="44"/>
  <c r="R431" i="44"/>
  <c r="P431" i="44"/>
  <c r="BI429" i="44"/>
  <c r="BH429" i="44"/>
  <c r="BG429" i="44"/>
  <c r="BF429" i="44"/>
  <c r="T429" i="44"/>
  <c r="R429" i="44"/>
  <c r="P429" i="44"/>
  <c r="BI421" i="44"/>
  <c r="BH421" i="44"/>
  <c r="BG421" i="44"/>
  <c r="BF421" i="44"/>
  <c r="T421" i="44"/>
  <c r="R421" i="44"/>
  <c r="P421" i="44"/>
  <c r="BI419" i="44"/>
  <c r="BH419" i="44"/>
  <c r="BG419" i="44"/>
  <c r="BF419" i="44"/>
  <c r="T419" i="44"/>
  <c r="R419" i="44"/>
  <c r="P419" i="44"/>
  <c r="BI418" i="44"/>
  <c r="BH418" i="44"/>
  <c r="BG418" i="44"/>
  <c r="BF418" i="44"/>
  <c r="T418" i="44"/>
  <c r="R418" i="44"/>
  <c r="P418" i="44"/>
  <c r="BI417" i="44"/>
  <c r="BH417" i="44"/>
  <c r="BG417" i="44"/>
  <c r="BF417" i="44"/>
  <c r="T417" i="44"/>
  <c r="R417" i="44"/>
  <c r="P417" i="44"/>
  <c r="BI416" i="44"/>
  <c r="BH416" i="44"/>
  <c r="BG416" i="44"/>
  <c r="BF416" i="44"/>
  <c r="T416" i="44"/>
  <c r="R416" i="44"/>
  <c r="P416" i="44"/>
  <c r="BI415" i="44"/>
  <c r="BH415" i="44"/>
  <c r="BG415" i="44"/>
  <c r="BF415" i="44"/>
  <c r="T415" i="44"/>
  <c r="R415" i="44"/>
  <c r="P415" i="44"/>
  <c r="BI414" i="44"/>
  <c r="BH414" i="44"/>
  <c r="BG414" i="44"/>
  <c r="BF414" i="44"/>
  <c r="T414" i="44"/>
  <c r="R414" i="44"/>
  <c r="P414" i="44"/>
  <c r="BI413" i="44"/>
  <c r="BH413" i="44"/>
  <c r="BG413" i="44"/>
  <c r="BF413" i="44"/>
  <c r="T413" i="44"/>
  <c r="R413" i="44"/>
  <c r="P413" i="44"/>
  <c r="BI412" i="44"/>
  <c r="BH412" i="44"/>
  <c r="BG412" i="44"/>
  <c r="BF412" i="44"/>
  <c r="T412" i="44"/>
  <c r="R412" i="44"/>
  <c r="P412" i="44"/>
  <c r="BI409" i="44"/>
  <c r="BH409" i="44"/>
  <c r="BG409" i="44"/>
  <c r="BF409" i="44"/>
  <c r="T409" i="44"/>
  <c r="R409" i="44"/>
  <c r="P409" i="44"/>
  <c r="BI406" i="44"/>
  <c r="BH406" i="44"/>
  <c r="BG406" i="44"/>
  <c r="BF406" i="44"/>
  <c r="T406" i="44"/>
  <c r="R406" i="44"/>
  <c r="P406" i="44"/>
  <c r="BI405" i="44"/>
  <c r="BH405" i="44"/>
  <c r="BG405" i="44"/>
  <c r="BF405" i="44"/>
  <c r="T405" i="44"/>
  <c r="R405" i="44"/>
  <c r="P405" i="44"/>
  <c r="BI402" i="44"/>
  <c r="BH402" i="44"/>
  <c r="BG402" i="44"/>
  <c r="BF402" i="44"/>
  <c r="T402" i="44"/>
  <c r="R402" i="44"/>
  <c r="P402" i="44"/>
  <c r="BI399" i="44"/>
  <c r="BH399" i="44"/>
  <c r="BG399" i="44"/>
  <c r="BF399" i="44"/>
  <c r="T399" i="44"/>
  <c r="R399" i="44"/>
  <c r="P399" i="44"/>
  <c r="BI397" i="44"/>
  <c r="BH397" i="44"/>
  <c r="BG397" i="44"/>
  <c r="BF397" i="44"/>
  <c r="T397" i="44"/>
  <c r="R397" i="44"/>
  <c r="P397" i="44"/>
  <c r="BI328" i="44"/>
  <c r="BH328" i="44"/>
  <c r="BG328" i="44"/>
  <c r="BF328" i="44"/>
  <c r="T328" i="44"/>
  <c r="R328" i="44"/>
  <c r="P328" i="44"/>
  <c r="BI294" i="44"/>
  <c r="BH294" i="44"/>
  <c r="BG294" i="44"/>
  <c r="BF294" i="44"/>
  <c r="T294" i="44"/>
  <c r="R294" i="44"/>
  <c r="P294" i="44"/>
  <c r="BI293" i="44"/>
  <c r="BH293" i="44"/>
  <c r="BG293" i="44"/>
  <c r="BF293" i="44"/>
  <c r="T293" i="44"/>
  <c r="R293" i="44"/>
  <c r="P293" i="44"/>
  <c r="BI292" i="44"/>
  <c r="BH292" i="44"/>
  <c r="BG292" i="44"/>
  <c r="BF292" i="44"/>
  <c r="T292" i="44"/>
  <c r="R292" i="44"/>
  <c r="P292" i="44"/>
  <c r="BI288" i="44"/>
  <c r="BH288" i="44"/>
  <c r="BG288" i="44"/>
  <c r="BF288" i="44"/>
  <c r="T288" i="44"/>
  <c r="R288" i="44"/>
  <c r="P288" i="44"/>
  <c r="BI208" i="44"/>
  <c r="BH208" i="44"/>
  <c r="BG208" i="44"/>
  <c r="BF208" i="44"/>
  <c r="T208" i="44"/>
  <c r="R208" i="44"/>
  <c r="P208" i="44"/>
  <c r="BI128" i="44"/>
  <c r="BH128" i="44"/>
  <c r="BG128" i="44"/>
  <c r="BF128" i="44"/>
  <c r="T128" i="44"/>
  <c r="R128" i="44"/>
  <c r="P128" i="44"/>
  <c r="J122" i="44"/>
  <c r="J121" i="44"/>
  <c r="F121" i="44"/>
  <c r="F119" i="44"/>
  <c r="E117" i="44"/>
  <c r="J94" i="44"/>
  <c r="J93" i="44"/>
  <c r="F93" i="44"/>
  <c r="F91" i="44"/>
  <c r="E89" i="44"/>
  <c r="J20" i="44"/>
  <c r="E20" i="44"/>
  <c r="F122" i="44" s="1"/>
  <c r="J19" i="44"/>
  <c r="J14" i="44"/>
  <c r="J91" i="44" s="1"/>
  <c r="E7" i="44"/>
  <c r="E113" i="44" s="1"/>
  <c r="J39" i="43"/>
  <c r="J38" i="43"/>
  <c r="AY147" i="1" s="1"/>
  <c r="J37" i="43"/>
  <c r="AX147" i="1" s="1"/>
  <c r="BI564" i="43"/>
  <c r="BH564" i="43"/>
  <c r="BG564" i="43"/>
  <c r="BF564" i="43"/>
  <c r="T564" i="43"/>
  <c r="T563" i="43"/>
  <c r="R564" i="43"/>
  <c r="R563" i="43" s="1"/>
  <c r="P564" i="43"/>
  <c r="P563" i="43" s="1"/>
  <c r="BI562" i="43"/>
  <c r="BH562" i="43"/>
  <c r="BG562" i="43"/>
  <c r="BF562" i="43"/>
  <c r="T562" i="43"/>
  <c r="R562" i="43"/>
  <c r="P562" i="43"/>
  <c r="BI559" i="43"/>
  <c r="BH559" i="43"/>
  <c r="BG559" i="43"/>
  <c r="BF559" i="43"/>
  <c r="T559" i="43"/>
  <c r="R559" i="43"/>
  <c r="P559" i="43"/>
  <c r="BI558" i="43"/>
  <c r="BH558" i="43"/>
  <c r="BG558" i="43"/>
  <c r="BF558" i="43"/>
  <c r="T558" i="43"/>
  <c r="R558" i="43"/>
  <c r="P558" i="43"/>
  <c r="BI554" i="43"/>
  <c r="BH554" i="43"/>
  <c r="BG554" i="43"/>
  <c r="BF554" i="43"/>
  <c r="T554" i="43"/>
  <c r="R554" i="43"/>
  <c r="P554" i="43"/>
  <c r="BI553" i="43"/>
  <c r="BH553" i="43"/>
  <c r="BG553" i="43"/>
  <c r="BF553" i="43"/>
  <c r="T553" i="43"/>
  <c r="R553" i="43"/>
  <c r="P553" i="43"/>
  <c r="BI552" i="43"/>
  <c r="BH552" i="43"/>
  <c r="BG552" i="43"/>
  <c r="BF552" i="43"/>
  <c r="T552" i="43"/>
  <c r="R552" i="43"/>
  <c r="P552" i="43"/>
  <c r="BI550" i="43"/>
  <c r="BH550" i="43"/>
  <c r="BG550" i="43"/>
  <c r="BF550" i="43"/>
  <c r="T550" i="43"/>
  <c r="R550" i="43"/>
  <c r="P550" i="43"/>
  <c r="BI548" i="43"/>
  <c r="BH548" i="43"/>
  <c r="BG548" i="43"/>
  <c r="BF548" i="43"/>
  <c r="T548" i="43"/>
  <c r="R548" i="43"/>
  <c r="P548" i="43"/>
  <c r="BI546" i="43"/>
  <c r="BH546" i="43"/>
  <c r="BG546" i="43"/>
  <c r="BF546" i="43"/>
  <c r="T546" i="43"/>
  <c r="R546" i="43"/>
  <c r="P546" i="43"/>
  <c r="BI545" i="43"/>
  <c r="BH545" i="43"/>
  <c r="BG545" i="43"/>
  <c r="BF545" i="43"/>
  <c r="T545" i="43"/>
  <c r="R545" i="43"/>
  <c r="P545" i="43"/>
  <c r="BI544" i="43"/>
  <c r="BH544" i="43"/>
  <c r="BG544" i="43"/>
  <c r="BF544" i="43"/>
  <c r="T544" i="43"/>
  <c r="R544" i="43"/>
  <c r="P544" i="43"/>
  <c r="BI543" i="43"/>
  <c r="BH543" i="43"/>
  <c r="BG543" i="43"/>
  <c r="BF543" i="43"/>
  <c r="T543" i="43"/>
  <c r="R543" i="43"/>
  <c r="P543" i="43"/>
  <c r="BI542" i="43"/>
  <c r="BH542" i="43"/>
  <c r="BG542" i="43"/>
  <c r="BF542" i="43"/>
  <c r="T542" i="43"/>
  <c r="R542" i="43"/>
  <c r="P542" i="43"/>
  <c r="BI541" i="43"/>
  <c r="BH541" i="43"/>
  <c r="BG541" i="43"/>
  <c r="BF541" i="43"/>
  <c r="T541" i="43"/>
  <c r="R541" i="43"/>
  <c r="P541" i="43"/>
  <c r="BI540" i="43"/>
  <c r="BH540" i="43"/>
  <c r="BG540" i="43"/>
  <c r="BF540" i="43"/>
  <c r="T540" i="43"/>
  <c r="R540" i="43"/>
  <c r="P540" i="43"/>
  <c r="BI539" i="43"/>
  <c r="BH539" i="43"/>
  <c r="BG539" i="43"/>
  <c r="BF539" i="43"/>
  <c r="T539" i="43"/>
  <c r="R539" i="43"/>
  <c r="P539" i="43"/>
  <c r="BI538" i="43"/>
  <c r="BH538" i="43"/>
  <c r="BG538" i="43"/>
  <c r="BF538" i="43"/>
  <c r="T538" i="43"/>
  <c r="R538" i="43"/>
  <c r="P538" i="43"/>
  <c r="BI535" i="43"/>
  <c r="BH535" i="43"/>
  <c r="BG535" i="43"/>
  <c r="BF535" i="43"/>
  <c r="T535" i="43"/>
  <c r="R535" i="43"/>
  <c r="P535" i="43"/>
  <c r="BI532" i="43"/>
  <c r="BH532" i="43"/>
  <c r="BG532" i="43"/>
  <c r="BF532" i="43"/>
  <c r="T532" i="43"/>
  <c r="R532" i="43"/>
  <c r="P532" i="43"/>
  <c r="BI531" i="43"/>
  <c r="BH531" i="43"/>
  <c r="BG531" i="43"/>
  <c r="BF531" i="43"/>
  <c r="T531" i="43"/>
  <c r="R531" i="43"/>
  <c r="P531" i="43"/>
  <c r="BI528" i="43"/>
  <c r="BH528" i="43"/>
  <c r="BG528" i="43"/>
  <c r="BF528" i="43"/>
  <c r="T528" i="43"/>
  <c r="R528" i="43"/>
  <c r="P528" i="43"/>
  <c r="BI525" i="43"/>
  <c r="BH525" i="43"/>
  <c r="BG525" i="43"/>
  <c r="BF525" i="43"/>
  <c r="T525" i="43"/>
  <c r="R525" i="43"/>
  <c r="P525" i="43"/>
  <c r="BI523" i="43"/>
  <c r="BH523" i="43"/>
  <c r="BG523" i="43"/>
  <c r="BF523" i="43"/>
  <c r="T523" i="43"/>
  <c r="R523" i="43"/>
  <c r="P523" i="43"/>
  <c r="BI419" i="43"/>
  <c r="BH419" i="43"/>
  <c r="BG419" i="43"/>
  <c r="BF419" i="43"/>
  <c r="T419" i="43"/>
  <c r="R419" i="43"/>
  <c r="P419" i="43"/>
  <c r="BI367" i="43"/>
  <c r="BH367" i="43"/>
  <c r="BG367" i="43"/>
  <c r="BF367" i="43"/>
  <c r="T367" i="43"/>
  <c r="R367" i="43"/>
  <c r="P367" i="43"/>
  <c r="BI366" i="43"/>
  <c r="BH366" i="43"/>
  <c r="BG366" i="43"/>
  <c r="BF366" i="43"/>
  <c r="T366" i="43"/>
  <c r="R366" i="43"/>
  <c r="P366" i="43"/>
  <c r="BI365" i="43"/>
  <c r="BH365" i="43"/>
  <c r="BG365" i="43"/>
  <c r="BF365" i="43"/>
  <c r="T365" i="43"/>
  <c r="R365" i="43"/>
  <c r="P365" i="43"/>
  <c r="BI361" i="43"/>
  <c r="BH361" i="43"/>
  <c r="BG361" i="43"/>
  <c r="BF361" i="43"/>
  <c r="T361" i="43"/>
  <c r="R361" i="43"/>
  <c r="P361" i="43"/>
  <c r="BI355" i="43"/>
  <c r="BH355" i="43"/>
  <c r="BG355" i="43"/>
  <c r="BF355" i="43"/>
  <c r="T355" i="43"/>
  <c r="R355" i="43"/>
  <c r="P355" i="43"/>
  <c r="BI240" i="43"/>
  <c r="BH240" i="43"/>
  <c r="BG240" i="43"/>
  <c r="BF240" i="43"/>
  <c r="T240" i="43"/>
  <c r="R240" i="43"/>
  <c r="P240" i="43"/>
  <c r="BI128" i="43"/>
  <c r="BH128" i="43"/>
  <c r="BG128" i="43"/>
  <c r="BF128" i="43"/>
  <c r="T128" i="43"/>
  <c r="R128" i="43"/>
  <c r="P128" i="43"/>
  <c r="J122" i="43"/>
  <c r="J121" i="43"/>
  <c r="F121" i="43"/>
  <c r="F119" i="43"/>
  <c r="E117" i="43"/>
  <c r="J94" i="43"/>
  <c r="J93" i="43"/>
  <c r="F93" i="43"/>
  <c r="F91" i="43"/>
  <c r="E89" i="43"/>
  <c r="J20" i="43"/>
  <c r="E20" i="43"/>
  <c r="F122" i="43" s="1"/>
  <c r="J19" i="43"/>
  <c r="J14" i="43"/>
  <c r="J91" i="43" s="1"/>
  <c r="E7" i="43"/>
  <c r="E113" i="43" s="1"/>
  <c r="J39" i="42"/>
  <c r="J38" i="42"/>
  <c r="AY146" i="1" s="1"/>
  <c r="J37" i="42"/>
  <c r="AX146" i="1" s="1"/>
  <c r="BI301" i="42"/>
  <c r="BH301" i="42"/>
  <c r="BG301" i="42"/>
  <c r="BF301" i="42"/>
  <c r="T301" i="42"/>
  <c r="T300" i="42" s="1"/>
  <c r="R301" i="42"/>
  <c r="R300" i="42"/>
  <c r="P301" i="42"/>
  <c r="P300" i="42" s="1"/>
  <c r="BI299" i="42"/>
  <c r="BH299" i="42"/>
  <c r="BG299" i="42"/>
  <c r="BF299" i="42"/>
  <c r="T299" i="42"/>
  <c r="R299" i="42"/>
  <c r="P299" i="42"/>
  <c r="BI296" i="42"/>
  <c r="BH296" i="42"/>
  <c r="BG296" i="42"/>
  <c r="BF296" i="42"/>
  <c r="T296" i="42"/>
  <c r="R296" i="42"/>
  <c r="P296" i="42"/>
  <c r="BI295" i="42"/>
  <c r="BH295" i="42"/>
  <c r="BG295" i="42"/>
  <c r="BF295" i="42"/>
  <c r="T295" i="42"/>
  <c r="R295" i="42"/>
  <c r="P295" i="42"/>
  <c r="BI291" i="42"/>
  <c r="BH291" i="42"/>
  <c r="BG291" i="42"/>
  <c r="BF291" i="42"/>
  <c r="T291" i="42"/>
  <c r="R291" i="42"/>
  <c r="P291" i="42"/>
  <c r="BI290" i="42"/>
  <c r="BH290" i="42"/>
  <c r="BG290" i="42"/>
  <c r="BF290" i="42"/>
  <c r="T290" i="42"/>
  <c r="R290" i="42"/>
  <c r="P290" i="42"/>
  <c r="BI289" i="42"/>
  <c r="BH289" i="42"/>
  <c r="BG289" i="42"/>
  <c r="BF289" i="42"/>
  <c r="T289" i="42"/>
  <c r="R289" i="42"/>
  <c r="P289" i="42"/>
  <c r="BI287" i="42"/>
  <c r="BH287" i="42"/>
  <c r="BG287" i="42"/>
  <c r="BF287" i="42"/>
  <c r="T287" i="42"/>
  <c r="R287" i="42"/>
  <c r="P287" i="42"/>
  <c r="BI285" i="42"/>
  <c r="BH285" i="42"/>
  <c r="BG285" i="42"/>
  <c r="BF285" i="42"/>
  <c r="T285" i="42"/>
  <c r="R285" i="42"/>
  <c r="P285" i="42"/>
  <c r="BI284" i="42"/>
  <c r="BH284" i="42"/>
  <c r="BG284" i="42"/>
  <c r="BF284" i="42"/>
  <c r="T284" i="42"/>
  <c r="R284" i="42"/>
  <c r="P284" i="42"/>
  <c r="BI283" i="42"/>
  <c r="BH283" i="42"/>
  <c r="BG283" i="42"/>
  <c r="BF283" i="42"/>
  <c r="T283" i="42"/>
  <c r="R283" i="42"/>
  <c r="P283" i="42"/>
  <c r="BI282" i="42"/>
  <c r="BH282" i="42"/>
  <c r="BG282" i="42"/>
  <c r="BF282" i="42"/>
  <c r="T282" i="42"/>
  <c r="R282" i="42"/>
  <c r="P282" i="42"/>
  <c r="BI279" i="42"/>
  <c r="BH279" i="42"/>
  <c r="BG279" i="42"/>
  <c r="BF279" i="42"/>
  <c r="T279" i="42"/>
  <c r="R279" i="42"/>
  <c r="P279" i="42"/>
  <c r="BI276" i="42"/>
  <c r="BH276" i="42"/>
  <c r="BG276" i="42"/>
  <c r="BF276" i="42"/>
  <c r="T276" i="42"/>
  <c r="R276" i="42"/>
  <c r="P276" i="42"/>
  <c r="BI275" i="42"/>
  <c r="BH275" i="42"/>
  <c r="BG275" i="42"/>
  <c r="BF275" i="42"/>
  <c r="T275" i="42"/>
  <c r="R275" i="42"/>
  <c r="P275" i="42"/>
  <c r="BI272" i="42"/>
  <c r="BH272" i="42"/>
  <c r="BG272" i="42"/>
  <c r="BF272" i="42"/>
  <c r="T272" i="42"/>
  <c r="R272" i="42"/>
  <c r="P272" i="42"/>
  <c r="BI269" i="42"/>
  <c r="BH269" i="42"/>
  <c r="BG269" i="42"/>
  <c r="BF269" i="42"/>
  <c r="T269" i="42"/>
  <c r="R269" i="42"/>
  <c r="P269" i="42"/>
  <c r="BI267" i="42"/>
  <c r="BH267" i="42"/>
  <c r="BG267" i="42"/>
  <c r="BF267" i="42"/>
  <c r="T267" i="42"/>
  <c r="R267" i="42"/>
  <c r="P267" i="42"/>
  <c r="BI230" i="42"/>
  <c r="BH230" i="42"/>
  <c r="BG230" i="42"/>
  <c r="BF230" i="42"/>
  <c r="T230" i="42"/>
  <c r="R230" i="42"/>
  <c r="P230" i="42"/>
  <c r="BI225" i="42"/>
  <c r="BH225" i="42"/>
  <c r="BG225" i="42"/>
  <c r="BF225" i="42"/>
  <c r="T225" i="42"/>
  <c r="R225" i="42"/>
  <c r="P225" i="42"/>
  <c r="BI224" i="42"/>
  <c r="BH224" i="42"/>
  <c r="BG224" i="42"/>
  <c r="BF224" i="42"/>
  <c r="T224" i="42"/>
  <c r="R224" i="42"/>
  <c r="P224" i="42"/>
  <c r="BI223" i="42"/>
  <c r="BH223" i="42"/>
  <c r="BG223" i="42"/>
  <c r="BF223" i="42"/>
  <c r="T223" i="42"/>
  <c r="R223" i="42"/>
  <c r="P223" i="42"/>
  <c r="BI219" i="42"/>
  <c r="BH219" i="42"/>
  <c r="BG219" i="42"/>
  <c r="BF219" i="42"/>
  <c r="T219" i="42"/>
  <c r="R219" i="42"/>
  <c r="P219" i="42"/>
  <c r="BI214" i="42"/>
  <c r="BH214" i="42"/>
  <c r="BG214" i="42"/>
  <c r="BF214" i="42"/>
  <c r="T214" i="42"/>
  <c r="R214" i="42"/>
  <c r="P214" i="42"/>
  <c r="BI170" i="42"/>
  <c r="BH170" i="42"/>
  <c r="BG170" i="42"/>
  <c r="BF170" i="42"/>
  <c r="T170" i="42"/>
  <c r="R170" i="42"/>
  <c r="P170" i="42"/>
  <c r="BI128" i="42"/>
  <c r="BH128" i="42"/>
  <c r="BG128" i="42"/>
  <c r="BF128" i="42"/>
  <c r="T128" i="42"/>
  <c r="R128" i="42"/>
  <c r="P128" i="42"/>
  <c r="J122" i="42"/>
  <c r="J121" i="42"/>
  <c r="F121" i="42"/>
  <c r="F119" i="42"/>
  <c r="E117" i="42"/>
  <c r="J94" i="42"/>
  <c r="J93" i="42"/>
  <c r="F93" i="42"/>
  <c r="F91" i="42"/>
  <c r="E89" i="42"/>
  <c r="J20" i="42"/>
  <c r="E20" i="42"/>
  <c r="F122" i="42" s="1"/>
  <c r="J19" i="42"/>
  <c r="J14" i="42"/>
  <c r="J91" i="42" s="1"/>
  <c r="E7" i="42"/>
  <c r="E85" i="42" s="1"/>
  <c r="J37" i="41"/>
  <c r="J36" i="41"/>
  <c r="AY144" i="1" s="1"/>
  <c r="J35" i="41"/>
  <c r="AX144" i="1"/>
  <c r="BI255" i="41"/>
  <c r="BH255" i="41"/>
  <c r="BG255" i="41"/>
  <c r="BF255" i="41"/>
  <c r="T255" i="41"/>
  <c r="T254" i="41" s="1"/>
  <c r="R255" i="41"/>
  <c r="R254" i="41" s="1"/>
  <c r="P255" i="41"/>
  <c r="P254" i="41" s="1"/>
  <c r="BI252" i="41"/>
  <c r="BH252" i="41"/>
  <c r="BG252" i="41"/>
  <c r="BF252" i="41"/>
  <c r="T252" i="41"/>
  <c r="R252" i="41"/>
  <c r="P252" i="41"/>
  <c r="BI250" i="41"/>
  <c r="BH250" i="41"/>
  <c r="BG250" i="41"/>
  <c r="BF250" i="41"/>
  <c r="T250" i="41"/>
  <c r="R250" i="41"/>
  <c r="P250" i="41"/>
  <c r="BI249" i="41"/>
  <c r="BH249" i="41"/>
  <c r="BG249" i="41"/>
  <c r="BF249" i="41"/>
  <c r="T249" i="41"/>
  <c r="R249" i="41"/>
  <c r="P249" i="41"/>
  <c r="BI247" i="41"/>
  <c r="BH247" i="41"/>
  <c r="BG247" i="41"/>
  <c r="BF247" i="41"/>
  <c r="T247" i="41"/>
  <c r="R247" i="41"/>
  <c r="P247" i="41"/>
  <c r="BI246" i="41"/>
  <c r="BH246" i="41"/>
  <c r="BG246" i="41"/>
  <c r="BF246" i="41"/>
  <c r="T246" i="41"/>
  <c r="R246" i="41"/>
  <c r="P246" i="41"/>
  <c r="BI243" i="41"/>
  <c r="BH243" i="41"/>
  <c r="BG243" i="41"/>
  <c r="BF243" i="41"/>
  <c r="T243" i="41"/>
  <c r="R243" i="41"/>
  <c r="P243" i="41"/>
  <c r="BI239" i="41"/>
  <c r="BH239" i="41"/>
  <c r="BG239" i="41"/>
  <c r="BF239" i="41"/>
  <c r="T239" i="41"/>
  <c r="R239" i="41"/>
  <c r="P239" i="41"/>
  <c r="BI233" i="41"/>
  <c r="BH233" i="41"/>
  <c r="BG233" i="41"/>
  <c r="BF233" i="41"/>
  <c r="T233" i="41"/>
  <c r="R233" i="41"/>
  <c r="P233" i="41"/>
  <c r="BI232" i="41"/>
  <c r="BH232" i="41"/>
  <c r="BG232" i="41"/>
  <c r="BF232" i="41"/>
  <c r="T232" i="41"/>
  <c r="R232" i="41"/>
  <c r="P232" i="41"/>
  <c r="BI224" i="41"/>
  <c r="BH224" i="41"/>
  <c r="BG224" i="41"/>
  <c r="BF224" i="41"/>
  <c r="T224" i="41"/>
  <c r="R224" i="41"/>
  <c r="P224" i="41"/>
  <c r="BI221" i="41"/>
  <c r="BH221" i="41"/>
  <c r="BG221" i="41"/>
  <c r="BF221" i="41"/>
  <c r="T221" i="41"/>
  <c r="R221" i="41"/>
  <c r="P221" i="41"/>
  <c r="BI220" i="41"/>
  <c r="BH220" i="41"/>
  <c r="BG220" i="41"/>
  <c r="BF220" i="41"/>
  <c r="T220" i="41"/>
  <c r="R220" i="41"/>
  <c r="P220" i="41"/>
  <c r="BI218" i="41"/>
  <c r="BH218" i="41"/>
  <c r="BG218" i="41"/>
  <c r="BF218" i="41"/>
  <c r="T218" i="41"/>
  <c r="R218" i="41"/>
  <c r="P218" i="41"/>
  <c r="BI216" i="41"/>
  <c r="BH216" i="41"/>
  <c r="BG216" i="41"/>
  <c r="BF216" i="41"/>
  <c r="T216" i="41"/>
  <c r="R216" i="41"/>
  <c r="P216" i="41"/>
  <c r="BI214" i="41"/>
  <c r="BH214" i="41"/>
  <c r="BG214" i="41"/>
  <c r="BF214" i="41"/>
  <c r="T214" i="41"/>
  <c r="R214" i="41"/>
  <c r="P214" i="41"/>
  <c r="BI212" i="41"/>
  <c r="BH212" i="41"/>
  <c r="BG212" i="41"/>
  <c r="BF212" i="41"/>
  <c r="T212" i="41"/>
  <c r="R212" i="41"/>
  <c r="P212" i="41"/>
  <c r="BI210" i="41"/>
  <c r="BH210" i="41"/>
  <c r="BG210" i="41"/>
  <c r="BF210" i="41"/>
  <c r="T210" i="41"/>
  <c r="R210" i="41"/>
  <c r="P210" i="41"/>
  <c r="BI208" i="41"/>
  <c r="BH208" i="41"/>
  <c r="BG208" i="41"/>
  <c r="BF208" i="41"/>
  <c r="T208" i="41"/>
  <c r="R208" i="41"/>
  <c r="P208" i="41"/>
  <c r="BI206" i="41"/>
  <c r="BH206" i="41"/>
  <c r="BG206" i="41"/>
  <c r="BF206" i="41"/>
  <c r="T206" i="41"/>
  <c r="R206" i="41"/>
  <c r="P206" i="41"/>
  <c r="BI205" i="41"/>
  <c r="BH205" i="41"/>
  <c r="BG205" i="41"/>
  <c r="BF205" i="41"/>
  <c r="T205" i="41"/>
  <c r="R205" i="41"/>
  <c r="P205" i="41"/>
  <c r="BI204" i="41"/>
  <c r="BH204" i="41"/>
  <c r="BG204" i="41"/>
  <c r="BF204" i="41"/>
  <c r="T204" i="41"/>
  <c r="R204" i="41"/>
  <c r="P204" i="41"/>
  <c r="BI203" i="41"/>
  <c r="BH203" i="41"/>
  <c r="BG203" i="41"/>
  <c r="BF203" i="41"/>
  <c r="T203" i="41"/>
  <c r="R203" i="41"/>
  <c r="P203" i="41"/>
  <c r="BI196" i="41"/>
  <c r="BH196" i="41"/>
  <c r="BG196" i="41"/>
  <c r="BF196" i="41"/>
  <c r="T196" i="41"/>
  <c r="R196" i="41"/>
  <c r="P196" i="41"/>
  <c r="BI191" i="41"/>
  <c r="BH191" i="41"/>
  <c r="BG191" i="41"/>
  <c r="BF191" i="41"/>
  <c r="T191" i="41"/>
  <c r="R191" i="41"/>
  <c r="P191" i="41"/>
  <c r="BI181" i="41"/>
  <c r="BH181" i="41"/>
  <c r="BG181" i="41"/>
  <c r="BF181" i="41"/>
  <c r="T181" i="41"/>
  <c r="R181" i="41"/>
  <c r="P181" i="41"/>
  <c r="BI175" i="41"/>
  <c r="BH175" i="41"/>
  <c r="BG175" i="41"/>
  <c r="BF175" i="41"/>
  <c r="T175" i="41"/>
  <c r="T174" i="41" s="1"/>
  <c r="R175" i="41"/>
  <c r="R174" i="41" s="1"/>
  <c r="P175" i="41"/>
  <c r="P174" i="41" s="1"/>
  <c r="BI172" i="41"/>
  <c r="BH172" i="41"/>
  <c r="BG172" i="41"/>
  <c r="BF172" i="41"/>
  <c r="T172" i="41"/>
  <c r="R172" i="41"/>
  <c r="P172" i="41"/>
  <c r="BI170" i="41"/>
  <c r="BH170" i="41"/>
  <c r="BG170" i="41"/>
  <c r="BF170" i="41"/>
  <c r="T170" i="41"/>
  <c r="R170" i="41"/>
  <c r="P170" i="41"/>
  <c r="BI168" i="41"/>
  <c r="BH168" i="41"/>
  <c r="BG168" i="41"/>
  <c r="BF168" i="41"/>
  <c r="T168" i="41"/>
  <c r="R168" i="41"/>
  <c r="P168" i="41"/>
  <c r="BI166" i="41"/>
  <c r="BH166" i="41"/>
  <c r="BG166" i="41"/>
  <c r="BF166" i="41"/>
  <c r="T166" i="41"/>
  <c r="R166" i="41"/>
  <c r="P166" i="41"/>
  <c r="BI164" i="41"/>
  <c r="BH164" i="41"/>
  <c r="BG164" i="41"/>
  <c r="BF164" i="41"/>
  <c r="T164" i="41"/>
  <c r="R164" i="41"/>
  <c r="P164" i="41"/>
  <c r="BI162" i="41"/>
  <c r="BH162" i="41"/>
  <c r="BG162" i="41"/>
  <c r="BF162" i="41"/>
  <c r="T162" i="41"/>
  <c r="R162" i="41"/>
  <c r="P162" i="41"/>
  <c r="BI159" i="41"/>
  <c r="BH159" i="41"/>
  <c r="BG159" i="41"/>
  <c r="BF159" i="41"/>
  <c r="T159" i="41"/>
  <c r="R159" i="41"/>
  <c r="P159" i="41"/>
  <c r="BI157" i="41"/>
  <c r="BH157" i="41"/>
  <c r="BG157" i="41"/>
  <c r="BF157" i="41"/>
  <c r="T157" i="41"/>
  <c r="R157" i="41"/>
  <c r="P157" i="41"/>
  <c r="BI155" i="41"/>
  <c r="BH155" i="41"/>
  <c r="BG155" i="41"/>
  <c r="BF155" i="41"/>
  <c r="T155" i="41"/>
  <c r="R155" i="41"/>
  <c r="P155" i="41"/>
  <c r="BI152" i="41"/>
  <c r="BH152" i="41"/>
  <c r="BG152" i="41"/>
  <c r="BF152" i="41"/>
  <c r="T152" i="41"/>
  <c r="R152" i="41"/>
  <c r="P152" i="41"/>
  <c r="BI150" i="41"/>
  <c r="BH150" i="41"/>
  <c r="BG150" i="41"/>
  <c r="BF150" i="41"/>
  <c r="T150" i="41"/>
  <c r="R150" i="41"/>
  <c r="P150" i="41"/>
  <c r="BI148" i="41"/>
  <c r="BH148" i="41"/>
  <c r="BG148" i="41"/>
  <c r="BF148" i="41"/>
  <c r="T148" i="41"/>
  <c r="R148" i="41"/>
  <c r="P148" i="41"/>
  <c r="BI145" i="41"/>
  <c r="BH145" i="41"/>
  <c r="BG145" i="41"/>
  <c r="BF145" i="41"/>
  <c r="T145" i="41"/>
  <c r="R145" i="41"/>
  <c r="P145" i="41"/>
  <c r="BI143" i="41"/>
  <c r="BH143" i="41"/>
  <c r="BG143" i="41"/>
  <c r="BF143" i="41"/>
  <c r="T143" i="41"/>
  <c r="R143" i="41"/>
  <c r="P143" i="41"/>
  <c r="BI135" i="41"/>
  <c r="BH135" i="41"/>
  <c r="BG135" i="41"/>
  <c r="BF135" i="41"/>
  <c r="T135" i="41"/>
  <c r="R135" i="41"/>
  <c r="P135" i="41"/>
  <c r="BI129" i="41"/>
  <c r="BH129" i="41"/>
  <c r="BG129" i="41"/>
  <c r="BF129" i="41"/>
  <c r="T129" i="41"/>
  <c r="R129" i="41"/>
  <c r="P129" i="41"/>
  <c r="J123" i="41"/>
  <c r="J122" i="41"/>
  <c r="F122" i="41"/>
  <c r="F120" i="41"/>
  <c r="E118" i="41"/>
  <c r="J92" i="41"/>
  <c r="J91" i="41"/>
  <c r="F91" i="41"/>
  <c r="F89" i="41"/>
  <c r="E87" i="41"/>
  <c r="J18" i="41"/>
  <c r="E18" i="41"/>
  <c r="F123" i="41" s="1"/>
  <c r="J17" i="41"/>
  <c r="J12" i="41"/>
  <c r="J89" i="41" s="1"/>
  <c r="E7" i="41"/>
  <c r="E116" i="41"/>
  <c r="J39" i="40"/>
  <c r="J38" i="40"/>
  <c r="AY142" i="1"/>
  <c r="J37" i="40"/>
  <c r="AX142" i="1" s="1"/>
  <c r="BI131" i="40"/>
  <c r="BH131" i="40"/>
  <c r="BG131" i="40"/>
  <c r="BF131" i="40"/>
  <c r="T131" i="40"/>
  <c r="R131" i="40"/>
  <c r="P131" i="40"/>
  <c r="BI130" i="40"/>
  <c r="BH130" i="40"/>
  <c r="BG130" i="40"/>
  <c r="BF130" i="40"/>
  <c r="T130" i="40"/>
  <c r="R130" i="40"/>
  <c r="P130" i="40"/>
  <c r="BI129" i="40"/>
  <c r="BH129" i="40"/>
  <c r="BG129" i="40"/>
  <c r="BF129" i="40"/>
  <c r="T129" i="40"/>
  <c r="R129" i="40"/>
  <c r="P129" i="40"/>
  <c r="BI128" i="40"/>
  <c r="BH128" i="40"/>
  <c r="BG128" i="40"/>
  <c r="BF128" i="40"/>
  <c r="T128" i="40"/>
  <c r="R128" i="40"/>
  <c r="P128" i="40"/>
  <c r="BI127" i="40"/>
  <c r="BH127" i="40"/>
  <c r="BG127" i="40"/>
  <c r="BF127" i="40"/>
  <c r="T127" i="40"/>
  <c r="R127" i="40"/>
  <c r="P127" i="40"/>
  <c r="BI126" i="40"/>
  <c r="BH126" i="40"/>
  <c r="BG126" i="40"/>
  <c r="BF126" i="40"/>
  <c r="T126" i="40"/>
  <c r="R126" i="40"/>
  <c r="P126" i="40"/>
  <c r="BI125" i="40"/>
  <c r="BH125" i="40"/>
  <c r="BG125" i="40"/>
  <c r="BF125" i="40"/>
  <c r="T125" i="40"/>
  <c r="R125" i="40"/>
  <c r="P125" i="40"/>
  <c r="BI124" i="40"/>
  <c r="BH124" i="40"/>
  <c r="BG124" i="40"/>
  <c r="BF124" i="40"/>
  <c r="T124" i="40"/>
  <c r="R124" i="40"/>
  <c r="P124" i="40"/>
  <c r="BI123" i="40"/>
  <c r="BH123" i="40"/>
  <c r="BG123" i="40"/>
  <c r="BF123" i="40"/>
  <c r="T123" i="40"/>
  <c r="R123" i="40"/>
  <c r="P123" i="40"/>
  <c r="J118" i="40"/>
  <c r="J117" i="40"/>
  <c r="F117" i="40"/>
  <c r="F115" i="40"/>
  <c r="E113" i="40"/>
  <c r="J94" i="40"/>
  <c r="J93" i="40"/>
  <c r="F93" i="40"/>
  <c r="F91" i="40"/>
  <c r="E89" i="40"/>
  <c r="J20" i="40"/>
  <c r="E20" i="40"/>
  <c r="F118" i="40" s="1"/>
  <c r="J19" i="40"/>
  <c r="J14" i="40"/>
  <c r="J115" i="40" s="1"/>
  <c r="E7" i="40"/>
  <c r="E109" i="40" s="1"/>
  <c r="J39" i="39"/>
  <c r="J38" i="39"/>
  <c r="AY141" i="1" s="1"/>
  <c r="J37" i="39"/>
  <c r="AX141" i="1"/>
  <c r="BI189" i="39"/>
  <c r="BH189" i="39"/>
  <c r="BG189" i="39"/>
  <c r="BF189" i="39"/>
  <c r="T189" i="39"/>
  <c r="T188" i="39" s="1"/>
  <c r="R189" i="39"/>
  <c r="R188" i="39"/>
  <c r="P189" i="39"/>
  <c r="P188" i="39"/>
  <c r="BI179" i="39"/>
  <c r="BH179" i="39"/>
  <c r="BG179" i="39"/>
  <c r="BF179" i="39"/>
  <c r="T179" i="39"/>
  <c r="R179" i="39"/>
  <c r="P179" i="39"/>
  <c r="BI177" i="39"/>
  <c r="BH177" i="39"/>
  <c r="BG177" i="39"/>
  <c r="BF177" i="39"/>
  <c r="T177" i="39"/>
  <c r="R177" i="39"/>
  <c r="P177" i="39"/>
  <c r="BI176" i="39"/>
  <c r="BH176" i="39"/>
  <c r="BG176" i="39"/>
  <c r="BF176" i="39"/>
  <c r="T176" i="39"/>
  <c r="R176" i="39"/>
  <c r="P176" i="39"/>
  <c r="BI167" i="39"/>
  <c r="BH167" i="39"/>
  <c r="BG167" i="39"/>
  <c r="BF167" i="39"/>
  <c r="T167" i="39"/>
  <c r="R167" i="39"/>
  <c r="P167" i="39"/>
  <c r="BI158" i="39"/>
  <c r="BH158" i="39"/>
  <c r="BG158" i="39"/>
  <c r="BF158" i="39"/>
  <c r="T158" i="39"/>
  <c r="R158" i="39"/>
  <c r="P158" i="39"/>
  <c r="BI156" i="39"/>
  <c r="BH156" i="39"/>
  <c r="BG156" i="39"/>
  <c r="BF156" i="39"/>
  <c r="T156" i="39"/>
  <c r="R156" i="39"/>
  <c r="P156" i="39"/>
  <c r="BI151" i="39"/>
  <c r="BH151" i="39"/>
  <c r="BG151" i="39"/>
  <c r="BF151" i="39"/>
  <c r="T151" i="39"/>
  <c r="R151" i="39"/>
  <c r="P151" i="39"/>
  <c r="BI150" i="39"/>
  <c r="BH150" i="39"/>
  <c r="BG150" i="39"/>
  <c r="BF150" i="39"/>
  <c r="T150" i="39"/>
  <c r="R150" i="39"/>
  <c r="P150" i="39"/>
  <c r="BI144" i="39"/>
  <c r="BH144" i="39"/>
  <c r="BG144" i="39"/>
  <c r="BF144" i="39"/>
  <c r="T144" i="39"/>
  <c r="R144" i="39"/>
  <c r="P144" i="39"/>
  <c r="BI141" i="39"/>
  <c r="BH141" i="39"/>
  <c r="BG141" i="39"/>
  <c r="BF141" i="39"/>
  <c r="T141" i="39"/>
  <c r="R141" i="39"/>
  <c r="P141" i="39"/>
  <c r="BI136" i="39"/>
  <c r="BH136" i="39"/>
  <c r="BG136" i="39"/>
  <c r="BF136" i="39"/>
  <c r="T136" i="39"/>
  <c r="R136" i="39"/>
  <c r="P136" i="39"/>
  <c r="BI127" i="39"/>
  <c r="BH127" i="39"/>
  <c r="BG127" i="39"/>
  <c r="BF127" i="39"/>
  <c r="T127" i="39"/>
  <c r="R127" i="39"/>
  <c r="P127" i="39"/>
  <c r="J121" i="39"/>
  <c r="J120" i="39"/>
  <c r="F120" i="39"/>
  <c r="F118" i="39"/>
  <c r="E116" i="39"/>
  <c r="J94" i="39"/>
  <c r="J93" i="39"/>
  <c r="F93" i="39"/>
  <c r="F91" i="39"/>
  <c r="E89" i="39"/>
  <c r="J20" i="39"/>
  <c r="E20" i="39"/>
  <c r="F94" i="39" s="1"/>
  <c r="J19" i="39"/>
  <c r="J14" i="39"/>
  <c r="J118" i="39" s="1"/>
  <c r="E7" i="39"/>
  <c r="E112" i="39" s="1"/>
  <c r="J39" i="38"/>
  <c r="J38" i="38"/>
  <c r="AY139" i="1"/>
  <c r="J37" i="38"/>
  <c r="AX139" i="1"/>
  <c r="BI172" i="38"/>
  <c r="BH172" i="38"/>
  <c r="BG172" i="38"/>
  <c r="BF172" i="38"/>
  <c r="T172" i="38"/>
  <c r="T171" i="38"/>
  <c r="R172" i="38"/>
  <c r="R171" i="38"/>
  <c r="P172" i="38"/>
  <c r="P171" i="38" s="1"/>
  <c r="BI169" i="38"/>
  <c r="BH169" i="38"/>
  <c r="BG169" i="38"/>
  <c r="BF169" i="38"/>
  <c r="T169" i="38"/>
  <c r="R169" i="38"/>
  <c r="P169" i="38"/>
  <c r="BI167" i="38"/>
  <c r="BH167" i="38"/>
  <c r="BG167" i="38"/>
  <c r="BF167" i="38"/>
  <c r="T167" i="38"/>
  <c r="R167" i="38"/>
  <c r="P167" i="38"/>
  <c r="BI166" i="38"/>
  <c r="BH166" i="38"/>
  <c r="BG166" i="38"/>
  <c r="BF166" i="38"/>
  <c r="T166" i="38"/>
  <c r="R166" i="38"/>
  <c r="P166" i="38"/>
  <c r="BI164" i="38"/>
  <c r="BH164" i="38"/>
  <c r="BG164" i="38"/>
  <c r="BF164" i="38"/>
  <c r="T164" i="38"/>
  <c r="R164" i="38"/>
  <c r="P164" i="38"/>
  <c r="BI163" i="38"/>
  <c r="BH163" i="38"/>
  <c r="BG163" i="38"/>
  <c r="BF163" i="38"/>
  <c r="T163" i="38"/>
  <c r="R163" i="38"/>
  <c r="P163" i="38"/>
  <c r="BI161" i="38"/>
  <c r="BH161" i="38"/>
  <c r="BG161" i="38"/>
  <c r="BF161" i="38"/>
  <c r="T161" i="38"/>
  <c r="R161" i="38"/>
  <c r="P161" i="38"/>
  <c r="BI159" i="38"/>
  <c r="BH159" i="38"/>
  <c r="BG159" i="38"/>
  <c r="BF159" i="38"/>
  <c r="T159" i="38"/>
  <c r="R159" i="38"/>
  <c r="P159" i="38"/>
  <c r="BI158" i="38"/>
  <c r="BH158" i="38"/>
  <c r="BG158" i="38"/>
  <c r="BF158" i="38"/>
  <c r="T158" i="38"/>
  <c r="R158" i="38"/>
  <c r="P158" i="38"/>
  <c r="BI156" i="38"/>
  <c r="BH156" i="38"/>
  <c r="BG156" i="38"/>
  <c r="BF156" i="38"/>
  <c r="T156" i="38"/>
  <c r="R156" i="38"/>
  <c r="P156" i="38"/>
  <c r="BI155" i="38"/>
  <c r="BH155" i="38"/>
  <c r="BG155" i="38"/>
  <c r="BF155" i="38"/>
  <c r="T155" i="38"/>
  <c r="R155" i="38"/>
  <c r="P155" i="38"/>
  <c r="BI153" i="38"/>
  <c r="BH153" i="38"/>
  <c r="BG153" i="38"/>
  <c r="BF153" i="38"/>
  <c r="T153" i="38"/>
  <c r="R153" i="38"/>
  <c r="P153" i="38"/>
  <c r="BI152" i="38"/>
  <c r="BH152" i="38"/>
  <c r="BG152" i="38"/>
  <c r="BF152" i="38"/>
  <c r="T152" i="38"/>
  <c r="R152" i="38"/>
  <c r="P152" i="38"/>
  <c r="BI151" i="38"/>
  <c r="BH151" i="38"/>
  <c r="BG151" i="38"/>
  <c r="BF151" i="38"/>
  <c r="T151" i="38"/>
  <c r="R151" i="38"/>
  <c r="P151" i="38"/>
  <c r="BI147" i="38"/>
  <c r="BH147" i="38"/>
  <c r="BG147" i="38"/>
  <c r="BF147" i="38"/>
  <c r="T147" i="38"/>
  <c r="T146" i="38" s="1"/>
  <c r="R147" i="38"/>
  <c r="R146" i="38" s="1"/>
  <c r="P147" i="38"/>
  <c r="P146" i="38" s="1"/>
  <c r="BI144" i="38"/>
  <c r="BH144" i="38"/>
  <c r="BG144" i="38"/>
  <c r="BF144" i="38"/>
  <c r="T144" i="38"/>
  <c r="R144" i="38"/>
  <c r="P144" i="38"/>
  <c r="BI141" i="38"/>
  <c r="BH141" i="38"/>
  <c r="BG141" i="38"/>
  <c r="BF141" i="38"/>
  <c r="T141" i="38"/>
  <c r="R141" i="38"/>
  <c r="P141" i="38"/>
  <c r="BI138" i="38"/>
  <c r="BH138" i="38"/>
  <c r="BG138" i="38"/>
  <c r="BF138" i="38"/>
  <c r="T138" i="38"/>
  <c r="R138" i="38"/>
  <c r="P138" i="38"/>
  <c r="BI135" i="38"/>
  <c r="BH135" i="38"/>
  <c r="BG135" i="38"/>
  <c r="BF135" i="38"/>
  <c r="T135" i="38"/>
  <c r="R135" i="38"/>
  <c r="P135" i="38"/>
  <c r="BI132" i="38"/>
  <c r="BH132" i="38"/>
  <c r="BG132" i="38"/>
  <c r="BF132" i="38"/>
  <c r="T132" i="38"/>
  <c r="R132" i="38"/>
  <c r="P132" i="38"/>
  <c r="BI129" i="38"/>
  <c r="BH129" i="38"/>
  <c r="BG129" i="38"/>
  <c r="BF129" i="38"/>
  <c r="T129" i="38"/>
  <c r="R129" i="38"/>
  <c r="P129" i="38"/>
  <c r="J123" i="38"/>
  <c r="J122" i="38"/>
  <c r="F122" i="38"/>
  <c r="F120" i="38"/>
  <c r="E118" i="38"/>
  <c r="J94" i="38"/>
  <c r="J93" i="38"/>
  <c r="F93" i="38"/>
  <c r="F91" i="38"/>
  <c r="E89" i="38"/>
  <c r="J20" i="38"/>
  <c r="E20" i="38"/>
  <c r="F123" i="38" s="1"/>
  <c r="J19" i="38"/>
  <c r="J14" i="38"/>
  <c r="J91" i="38" s="1"/>
  <c r="E7" i="38"/>
  <c r="E114" i="38" s="1"/>
  <c r="J39" i="37"/>
  <c r="J38" i="37"/>
  <c r="AY138" i="1"/>
  <c r="J37" i="37"/>
  <c r="AX138" i="1"/>
  <c r="BI131" i="37"/>
  <c r="BH131" i="37"/>
  <c r="BG131" i="37"/>
  <c r="BF131" i="37"/>
  <c r="T131" i="37"/>
  <c r="R131" i="37"/>
  <c r="P131" i="37"/>
  <c r="BI130" i="37"/>
  <c r="BH130" i="37"/>
  <c r="BG130" i="37"/>
  <c r="BF130" i="37"/>
  <c r="T130" i="37"/>
  <c r="R130" i="37"/>
  <c r="P130" i="37"/>
  <c r="BI129" i="37"/>
  <c r="BH129" i="37"/>
  <c r="BG129" i="37"/>
  <c r="BF129" i="37"/>
  <c r="T129" i="37"/>
  <c r="R129" i="37"/>
  <c r="P129" i="37"/>
  <c r="BI128" i="37"/>
  <c r="BH128" i="37"/>
  <c r="BG128" i="37"/>
  <c r="BF128" i="37"/>
  <c r="T128" i="37"/>
  <c r="R128" i="37"/>
  <c r="P128" i="37"/>
  <c r="BI127" i="37"/>
  <c r="BH127" i="37"/>
  <c r="BG127" i="37"/>
  <c r="BF127" i="37"/>
  <c r="T127" i="37"/>
  <c r="R127" i="37"/>
  <c r="P127" i="37"/>
  <c r="BI126" i="37"/>
  <c r="BH126" i="37"/>
  <c r="BG126" i="37"/>
  <c r="BF126" i="37"/>
  <c r="T126" i="37"/>
  <c r="R126" i="37"/>
  <c r="P126" i="37"/>
  <c r="BI125" i="37"/>
  <c r="BH125" i="37"/>
  <c r="BG125" i="37"/>
  <c r="BF125" i="37"/>
  <c r="T125" i="37"/>
  <c r="R125" i="37"/>
  <c r="P125" i="37"/>
  <c r="BI124" i="37"/>
  <c r="BH124" i="37"/>
  <c r="BG124" i="37"/>
  <c r="BF124" i="37"/>
  <c r="T124" i="37"/>
  <c r="R124" i="37"/>
  <c r="P124" i="37"/>
  <c r="BI123" i="37"/>
  <c r="BH123" i="37"/>
  <c r="BG123" i="37"/>
  <c r="BF123" i="37"/>
  <c r="T123" i="37"/>
  <c r="R123" i="37"/>
  <c r="P123" i="37"/>
  <c r="J118" i="37"/>
  <c r="J117" i="37"/>
  <c r="F117" i="37"/>
  <c r="F115" i="37"/>
  <c r="E113" i="37"/>
  <c r="J94" i="37"/>
  <c r="J93" i="37"/>
  <c r="F93" i="37"/>
  <c r="F91" i="37"/>
  <c r="E89" i="37"/>
  <c r="J20" i="37"/>
  <c r="E20" i="37"/>
  <c r="F94" i="37" s="1"/>
  <c r="J19" i="37"/>
  <c r="J14" i="37"/>
  <c r="J115" i="37" s="1"/>
  <c r="E7" i="37"/>
  <c r="E109" i="37" s="1"/>
  <c r="J39" i="36"/>
  <c r="J38" i="36"/>
  <c r="AY137" i="1" s="1"/>
  <c r="J37" i="36"/>
  <c r="AX137" i="1"/>
  <c r="BI151" i="36"/>
  <c r="BH151" i="36"/>
  <c r="BG151" i="36"/>
  <c r="BF151" i="36"/>
  <c r="T151" i="36"/>
  <c r="R151" i="36"/>
  <c r="P151" i="36"/>
  <c r="BI150" i="36"/>
  <c r="BH150" i="36"/>
  <c r="BG150" i="36"/>
  <c r="BF150" i="36"/>
  <c r="T150" i="36"/>
  <c r="R150" i="36"/>
  <c r="P150" i="36"/>
  <c r="BI148" i="36"/>
  <c r="BH148" i="36"/>
  <c r="BG148" i="36"/>
  <c r="BF148" i="36"/>
  <c r="T148" i="36"/>
  <c r="R148" i="36"/>
  <c r="P148" i="36"/>
  <c r="BI147" i="36"/>
  <c r="BH147" i="36"/>
  <c r="BG147" i="36"/>
  <c r="BF147" i="36"/>
  <c r="T147" i="36"/>
  <c r="R147" i="36"/>
  <c r="P147" i="36"/>
  <c r="BI145" i="36"/>
  <c r="BH145" i="36"/>
  <c r="BG145" i="36"/>
  <c r="BF145" i="36"/>
  <c r="T145" i="36"/>
  <c r="R145" i="36"/>
  <c r="P145" i="36"/>
  <c r="BI144" i="36"/>
  <c r="BH144" i="36"/>
  <c r="BG144" i="36"/>
  <c r="BF144" i="36"/>
  <c r="T144" i="36"/>
  <c r="R144" i="36"/>
  <c r="P144" i="36"/>
  <c r="BI142" i="36"/>
  <c r="BH142" i="36"/>
  <c r="BG142" i="36"/>
  <c r="BF142" i="36"/>
  <c r="T142" i="36"/>
  <c r="R142" i="36"/>
  <c r="P142" i="36"/>
  <c r="BI140" i="36"/>
  <c r="BH140" i="36"/>
  <c r="BG140" i="36"/>
  <c r="BF140" i="36"/>
  <c r="T140" i="36"/>
  <c r="R140" i="36"/>
  <c r="P140" i="36"/>
  <c r="BI139" i="36"/>
  <c r="BH139" i="36"/>
  <c r="BG139" i="36"/>
  <c r="BF139" i="36"/>
  <c r="T139" i="36"/>
  <c r="R139" i="36"/>
  <c r="P139" i="36"/>
  <c r="BI135" i="36"/>
  <c r="BH135" i="36"/>
  <c r="BG135" i="36"/>
  <c r="BF135" i="36"/>
  <c r="T135" i="36"/>
  <c r="T134" i="36" s="1"/>
  <c r="R135" i="36"/>
  <c r="R134" i="36" s="1"/>
  <c r="P135" i="36"/>
  <c r="P134" i="36"/>
  <c r="BI129" i="36"/>
  <c r="BH129" i="36"/>
  <c r="BG129" i="36"/>
  <c r="BF129" i="36"/>
  <c r="T129" i="36"/>
  <c r="T128" i="36" s="1"/>
  <c r="T127" i="36" s="1"/>
  <c r="R129" i="36"/>
  <c r="R128" i="36"/>
  <c r="P129" i="36"/>
  <c r="P128" i="36" s="1"/>
  <c r="P127" i="36" s="1"/>
  <c r="J123" i="36"/>
  <c r="J122" i="36"/>
  <c r="F122" i="36"/>
  <c r="F120" i="36"/>
  <c r="E118" i="36"/>
  <c r="J94" i="36"/>
  <c r="J93" i="36"/>
  <c r="F93" i="36"/>
  <c r="F91" i="36"/>
  <c r="E89" i="36"/>
  <c r="J20" i="36"/>
  <c r="E20" i="36"/>
  <c r="F94" i="36" s="1"/>
  <c r="J19" i="36"/>
  <c r="J14" i="36"/>
  <c r="J120" i="36" s="1"/>
  <c r="E7" i="36"/>
  <c r="E85" i="36" s="1"/>
  <c r="J39" i="35"/>
  <c r="J38" i="35"/>
  <c r="AY136" i="1" s="1"/>
  <c r="J37" i="35"/>
  <c r="AX136" i="1"/>
  <c r="BI310" i="35"/>
  <c r="BH310" i="35"/>
  <c r="BG310" i="35"/>
  <c r="BF310" i="35"/>
  <c r="T310" i="35"/>
  <c r="R310" i="35"/>
  <c r="P310" i="35"/>
  <c r="BI308" i="35"/>
  <c r="BH308" i="35"/>
  <c r="BG308" i="35"/>
  <c r="BF308" i="35"/>
  <c r="T308" i="35"/>
  <c r="R308" i="35"/>
  <c r="P308" i="35"/>
  <c r="BI306" i="35"/>
  <c r="BH306" i="35"/>
  <c r="BG306" i="35"/>
  <c r="BF306" i="35"/>
  <c r="T306" i="35"/>
  <c r="R306" i="35"/>
  <c r="P306" i="35"/>
  <c r="BI304" i="35"/>
  <c r="BH304" i="35"/>
  <c r="BG304" i="35"/>
  <c r="BF304" i="35"/>
  <c r="T304" i="35"/>
  <c r="R304" i="35"/>
  <c r="P304" i="35"/>
  <c r="BI300" i="35"/>
  <c r="BH300" i="35"/>
  <c r="BG300" i="35"/>
  <c r="BF300" i="35"/>
  <c r="T300" i="35"/>
  <c r="R300" i="35"/>
  <c r="P300" i="35"/>
  <c r="BI298" i="35"/>
  <c r="BH298" i="35"/>
  <c r="BG298" i="35"/>
  <c r="BF298" i="35"/>
  <c r="T298" i="35"/>
  <c r="R298" i="35"/>
  <c r="P298" i="35"/>
  <c r="BI296" i="35"/>
  <c r="BH296" i="35"/>
  <c r="BG296" i="35"/>
  <c r="BF296" i="35"/>
  <c r="T296" i="35"/>
  <c r="R296" i="35"/>
  <c r="P296" i="35"/>
  <c r="BI294" i="35"/>
  <c r="BH294" i="35"/>
  <c r="BG294" i="35"/>
  <c r="BF294" i="35"/>
  <c r="T294" i="35"/>
  <c r="R294" i="35"/>
  <c r="P294" i="35"/>
  <c r="BI292" i="35"/>
  <c r="BH292" i="35"/>
  <c r="BG292" i="35"/>
  <c r="BF292" i="35"/>
  <c r="T292" i="35"/>
  <c r="R292" i="35"/>
  <c r="P292" i="35"/>
  <c r="BI288" i="35"/>
  <c r="BH288" i="35"/>
  <c r="BG288" i="35"/>
  <c r="BF288" i="35"/>
  <c r="T288" i="35"/>
  <c r="R288" i="35"/>
  <c r="P288" i="35"/>
  <c r="BI285" i="35"/>
  <c r="BH285" i="35"/>
  <c r="BG285" i="35"/>
  <c r="BF285" i="35"/>
  <c r="T285" i="35"/>
  <c r="T284" i="35" s="1"/>
  <c r="R285" i="35"/>
  <c r="R284" i="35" s="1"/>
  <c r="P285" i="35"/>
  <c r="P284" i="35" s="1"/>
  <c r="BI283" i="35"/>
  <c r="BH283" i="35"/>
  <c r="BG283" i="35"/>
  <c r="BF283" i="35"/>
  <c r="T283" i="35"/>
  <c r="R283" i="35"/>
  <c r="P283" i="35"/>
  <c r="BI282" i="35"/>
  <c r="BH282" i="35"/>
  <c r="BG282" i="35"/>
  <c r="BF282" i="35"/>
  <c r="T282" i="35"/>
  <c r="R282" i="35"/>
  <c r="P282" i="35"/>
  <c r="BI281" i="35"/>
  <c r="BH281" i="35"/>
  <c r="BG281" i="35"/>
  <c r="BF281" i="35"/>
  <c r="T281" i="35"/>
  <c r="R281" i="35"/>
  <c r="P281" i="35"/>
  <c r="BI280" i="35"/>
  <c r="BH280" i="35"/>
  <c r="BG280" i="35"/>
  <c r="BF280" i="35"/>
  <c r="T280" i="35"/>
  <c r="R280" i="35"/>
  <c r="P280" i="35"/>
  <c r="BI278" i="35"/>
  <c r="BH278" i="35"/>
  <c r="BG278" i="35"/>
  <c r="BF278" i="35"/>
  <c r="T278" i="35"/>
  <c r="R278" i="35"/>
  <c r="P278" i="35"/>
  <c r="BI275" i="35"/>
  <c r="BH275" i="35"/>
  <c r="BG275" i="35"/>
  <c r="BF275" i="35"/>
  <c r="T275" i="35"/>
  <c r="R275" i="35"/>
  <c r="P275" i="35"/>
  <c r="BI270" i="35"/>
  <c r="BH270" i="35"/>
  <c r="BG270" i="35"/>
  <c r="BF270" i="35"/>
  <c r="T270" i="35"/>
  <c r="R270" i="35"/>
  <c r="P270" i="35"/>
  <c r="BI265" i="35"/>
  <c r="BH265" i="35"/>
  <c r="BG265" i="35"/>
  <c r="BF265" i="35"/>
  <c r="T265" i="35"/>
  <c r="T264" i="35" s="1"/>
  <c r="R265" i="35"/>
  <c r="R264" i="35" s="1"/>
  <c r="P265" i="35"/>
  <c r="P264" i="35" s="1"/>
  <c r="BI263" i="35"/>
  <c r="BH263" i="35"/>
  <c r="BG263" i="35"/>
  <c r="BF263" i="35"/>
  <c r="T263" i="35"/>
  <c r="R263" i="35"/>
  <c r="P263" i="35"/>
  <c r="BI260" i="35"/>
  <c r="BH260" i="35"/>
  <c r="BG260" i="35"/>
  <c r="BF260" i="35"/>
  <c r="T260" i="35"/>
  <c r="R260" i="35"/>
  <c r="P260" i="35"/>
  <c r="BI258" i="35"/>
  <c r="BH258" i="35"/>
  <c r="BG258" i="35"/>
  <c r="BF258" i="35"/>
  <c r="T258" i="35"/>
  <c r="R258" i="35"/>
  <c r="P258" i="35"/>
  <c r="BI254" i="35"/>
  <c r="BH254" i="35"/>
  <c r="BG254" i="35"/>
  <c r="BF254" i="35"/>
  <c r="T254" i="35"/>
  <c r="R254" i="35"/>
  <c r="P254" i="35"/>
  <c r="BI253" i="35"/>
  <c r="BH253" i="35"/>
  <c r="BG253" i="35"/>
  <c r="BF253" i="35"/>
  <c r="T253" i="35"/>
  <c r="R253" i="35"/>
  <c r="P253" i="35"/>
  <c r="BI239" i="35"/>
  <c r="BH239" i="35"/>
  <c r="BG239" i="35"/>
  <c r="BF239" i="35"/>
  <c r="T239" i="35"/>
  <c r="R239" i="35"/>
  <c r="P239" i="35"/>
  <c r="BI225" i="35"/>
  <c r="BH225" i="35"/>
  <c r="BG225" i="35"/>
  <c r="BF225" i="35"/>
  <c r="T225" i="35"/>
  <c r="R225" i="35"/>
  <c r="P225" i="35"/>
  <c r="BI211" i="35"/>
  <c r="BH211" i="35"/>
  <c r="BG211" i="35"/>
  <c r="BF211" i="35"/>
  <c r="T211" i="35"/>
  <c r="R211" i="35"/>
  <c r="P211" i="35"/>
  <c r="BI207" i="35"/>
  <c r="BH207" i="35"/>
  <c r="BG207" i="35"/>
  <c r="BF207" i="35"/>
  <c r="T207" i="35"/>
  <c r="R207" i="35"/>
  <c r="P207" i="35"/>
  <c r="BI206" i="35"/>
  <c r="BH206" i="35"/>
  <c r="BG206" i="35"/>
  <c r="BF206" i="35"/>
  <c r="T206" i="35"/>
  <c r="R206" i="35"/>
  <c r="P206" i="35"/>
  <c r="BI204" i="35"/>
  <c r="BH204" i="35"/>
  <c r="BG204" i="35"/>
  <c r="BF204" i="35"/>
  <c r="T204" i="35"/>
  <c r="R204" i="35"/>
  <c r="P204" i="35"/>
  <c r="BI202" i="35"/>
  <c r="BH202" i="35"/>
  <c r="BG202" i="35"/>
  <c r="BF202" i="35"/>
  <c r="T202" i="35"/>
  <c r="R202" i="35"/>
  <c r="P202" i="35"/>
  <c r="BI200" i="35"/>
  <c r="BH200" i="35"/>
  <c r="BG200" i="35"/>
  <c r="BF200" i="35"/>
  <c r="T200" i="35"/>
  <c r="R200" i="35"/>
  <c r="P200" i="35"/>
  <c r="BI198" i="35"/>
  <c r="BH198" i="35"/>
  <c r="BG198" i="35"/>
  <c r="BF198" i="35"/>
  <c r="T198" i="35"/>
  <c r="R198" i="35"/>
  <c r="P198" i="35"/>
  <c r="BI184" i="35"/>
  <c r="BH184" i="35"/>
  <c r="BG184" i="35"/>
  <c r="BF184" i="35"/>
  <c r="T184" i="35"/>
  <c r="R184" i="35"/>
  <c r="P184" i="35"/>
  <c r="BI169" i="35"/>
  <c r="BH169" i="35"/>
  <c r="BG169" i="35"/>
  <c r="BF169" i="35"/>
  <c r="T169" i="35"/>
  <c r="R169" i="35"/>
  <c r="P169" i="35"/>
  <c r="BI167" i="35"/>
  <c r="BH167" i="35"/>
  <c r="BG167" i="35"/>
  <c r="BF167" i="35"/>
  <c r="T167" i="35"/>
  <c r="R167" i="35"/>
  <c r="P167" i="35"/>
  <c r="BI165" i="35"/>
  <c r="BH165" i="35"/>
  <c r="BG165" i="35"/>
  <c r="BF165" i="35"/>
  <c r="T165" i="35"/>
  <c r="R165" i="35"/>
  <c r="P165" i="35"/>
  <c r="BI164" i="35"/>
  <c r="BH164" i="35"/>
  <c r="BG164" i="35"/>
  <c r="BF164" i="35"/>
  <c r="T164" i="35"/>
  <c r="R164" i="35"/>
  <c r="P164" i="35"/>
  <c r="BI158" i="35"/>
  <c r="BH158" i="35"/>
  <c r="BG158" i="35"/>
  <c r="BF158" i="35"/>
  <c r="T158" i="35"/>
  <c r="R158" i="35"/>
  <c r="P158" i="35"/>
  <c r="BI153" i="35"/>
  <c r="BH153" i="35"/>
  <c r="BG153" i="35"/>
  <c r="BF153" i="35"/>
  <c r="T153" i="35"/>
  <c r="R153" i="35"/>
  <c r="P153" i="35"/>
  <c r="BI152" i="35"/>
  <c r="BH152" i="35"/>
  <c r="BG152" i="35"/>
  <c r="BF152" i="35"/>
  <c r="T152" i="35"/>
  <c r="R152" i="35"/>
  <c r="P152" i="35"/>
  <c r="BI150" i="35"/>
  <c r="BH150" i="35"/>
  <c r="BG150" i="35"/>
  <c r="BF150" i="35"/>
  <c r="T150" i="35"/>
  <c r="R150" i="35"/>
  <c r="P150" i="35"/>
  <c r="BI135" i="35"/>
  <c r="BH135" i="35"/>
  <c r="BG135" i="35"/>
  <c r="BF135" i="35"/>
  <c r="T135" i="35"/>
  <c r="R135" i="35"/>
  <c r="P135" i="35"/>
  <c r="BI133" i="35"/>
  <c r="BH133" i="35"/>
  <c r="BG133" i="35"/>
  <c r="BF133" i="35"/>
  <c r="T133" i="35"/>
  <c r="R133" i="35"/>
  <c r="P133" i="35"/>
  <c r="J127" i="35"/>
  <c r="J126" i="35"/>
  <c r="F126" i="35"/>
  <c r="F124" i="35"/>
  <c r="E122" i="35"/>
  <c r="J94" i="35"/>
  <c r="J93" i="35"/>
  <c r="F93" i="35"/>
  <c r="F91" i="35"/>
  <c r="E89" i="35"/>
  <c r="J20" i="35"/>
  <c r="E20" i="35"/>
  <c r="F94" i="35" s="1"/>
  <c r="J19" i="35"/>
  <c r="J14" i="35"/>
  <c r="J91" i="35" s="1"/>
  <c r="E7" i="35"/>
  <c r="E85" i="35" s="1"/>
  <c r="J39" i="34"/>
  <c r="J38" i="34"/>
  <c r="AY134" i="1"/>
  <c r="J37" i="34"/>
  <c r="AX134" i="1" s="1"/>
  <c r="BI140" i="34"/>
  <c r="BH140" i="34"/>
  <c r="BG140" i="34"/>
  <c r="BF140" i="34"/>
  <c r="T140" i="34"/>
  <c r="R140" i="34"/>
  <c r="P140" i="34"/>
  <c r="BI139" i="34"/>
  <c r="BH139" i="34"/>
  <c r="BG139" i="34"/>
  <c r="BF139" i="34"/>
  <c r="T139" i="34"/>
  <c r="R139" i="34"/>
  <c r="P139" i="34"/>
  <c r="BI138" i="34"/>
  <c r="BH138" i="34"/>
  <c r="BG138" i="34"/>
  <c r="BF138" i="34"/>
  <c r="T138" i="34"/>
  <c r="R138" i="34"/>
  <c r="P138" i="34"/>
  <c r="BI137" i="34"/>
  <c r="BH137" i="34"/>
  <c r="BG137" i="34"/>
  <c r="BF137" i="34"/>
  <c r="T137" i="34"/>
  <c r="R137" i="34"/>
  <c r="P137" i="34"/>
  <c r="BI136" i="34"/>
  <c r="BH136" i="34"/>
  <c r="BG136" i="34"/>
  <c r="BF136" i="34"/>
  <c r="T136" i="34"/>
  <c r="R136" i="34"/>
  <c r="P136" i="34"/>
  <c r="BI135" i="34"/>
  <c r="BH135" i="34"/>
  <c r="BG135" i="34"/>
  <c r="BF135" i="34"/>
  <c r="T135" i="34"/>
  <c r="R135" i="34"/>
  <c r="P135" i="34"/>
  <c r="BI134" i="34"/>
  <c r="BH134" i="34"/>
  <c r="BG134" i="34"/>
  <c r="BF134" i="34"/>
  <c r="T134" i="34"/>
  <c r="R134" i="34"/>
  <c r="P134" i="34"/>
  <c r="BI133" i="34"/>
  <c r="BH133" i="34"/>
  <c r="BG133" i="34"/>
  <c r="BF133" i="34"/>
  <c r="T133" i="34"/>
  <c r="R133" i="34"/>
  <c r="P133" i="34"/>
  <c r="BI132" i="34"/>
  <c r="BH132" i="34"/>
  <c r="BG132" i="34"/>
  <c r="BF132" i="34"/>
  <c r="T132" i="34"/>
  <c r="R132" i="34"/>
  <c r="P132" i="34"/>
  <c r="BI131" i="34"/>
  <c r="BH131" i="34"/>
  <c r="BG131" i="34"/>
  <c r="BF131" i="34"/>
  <c r="T131" i="34"/>
  <c r="R131" i="34"/>
  <c r="P131" i="34"/>
  <c r="BI130" i="34"/>
  <c r="BH130" i="34"/>
  <c r="BG130" i="34"/>
  <c r="BF130" i="34"/>
  <c r="T130" i="34"/>
  <c r="R130" i="34"/>
  <c r="P130" i="34"/>
  <c r="BI129" i="34"/>
  <c r="BH129" i="34"/>
  <c r="BG129" i="34"/>
  <c r="BF129" i="34"/>
  <c r="T129" i="34"/>
  <c r="R129" i="34"/>
  <c r="P129" i="34"/>
  <c r="BI128" i="34"/>
  <c r="BH128" i="34"/>
  <c r="BG128" i="34"/>
  <c r="BF128" i="34"/>
  <c r="T128" i="34"/>
  <c r="R128" i="34"/>
  <c r="P128" i="34"/>
  <c r="BI127" i="34"/>
  <c r="BH127" i="34"/>
  <c r="BG127" i="34"/>
  <c r="BF127" i="34"/>
  <c r="T127" i="34"/>
  <c r="R127" i="34"/>
  <c r="P127" i="34"/>
  <c r="BI126" i="34"/>
  <c r="BH126" i="34"/>
  <c r="BG126" i="34"/>
  <c r="BF126" i="34"/>
  <c r="T126" i="34"/>
  <c r="R126" i="34"/>
  <c r="P126" i="34"/>
  <c r="BI125" i="34"/>
  <c r="BH125" i="34"/>
  <c r="BG125" i="34"/>
  <c r="BF125" i="34"/>
  <c r="T125" i="34"/>
  <c r="R125" i="34"/>
  <c r="P125" i="34"/>
  <c r="BI124" i="34"/>
  <c r="BH124" i="34"/>
  <c r="BG124" i="34"/>
  <c r="BF124" i="34"/>
  <c r="T124" i="34"/>
  <c r="R124" i="34"/>
  <c r="P124" i="34"/>
  <c r="BI123" i="34"/>
  <c r="BH123" i="34"/>
  <c r="BG123" i="34"/>
  <c r="BF123" i="34"/>
  <c r="T123" i="34"/>
  <c r="R123" i="34"/>
  <c r="P123" i="34"/>
  <c r="J118" i="34"/>
  <c r="J117" i="34"/>
  <c r="F117" i="34"/>
  <c r="F115" i="34"/>
  <c r="E113" i="34"/>
  <c r="J94" i="34"/>
  <c r="J93" i="34"/>
  <c r="F93" i="34"/>
  <c r="F91" i="34"/>
  <c r="E89" i="34"/>
  <c r="J20" i="34"/>
  <c r="E20" i="34"/>
  <c r="F118" i="34" s="1"/>
  <c r="J19" i="34"/>
  <c r="J14" i="34"/>
  <c r="J115" i="34" s="1"/>
  <c r="E7" i="34"/>
  <c r="E109" i="34" s="1"/>
  <c r="J39" i="33"/>
  <c r="J38" i="33"/>
  <c r="AY133" i="1"/>
  <c r="J37" i="33"/>
  <c r="AX133" i="1" s="1"/>
  <c r="BI173" i="33"/>
  <c r="BH173" i="33"/>
  <c r="BG173" i="33"/>
  <c r="BF173" i="33"/>
  <c r="T173" i="33"/>
  <c r="T172" i="33" s="1"/>
  <c r="R173" i="33"/>
  <c r="R172" i="33" s="1"/>
  <c r="P173" i="33"/>
  <c r="P172" i="33"/>
  <c r="BI171" i="33"/>
  <c r="BH171" i="33"/>
  <c r="BG171" i="33"/>
  <c r="BF171" i="33"/>
  <c r="T171" i="33"/>
  <c r="T170" i="33" s="1"/>
  <c r="R171" i="33"/>
  <c r="R170" i="33" s="1"/>
  <c r="P171" i="33"/>
  <c r="P170" i="33"/>
  <c r="BI166" i="33"/>
  <c r="BH166" i="33"/>
  <c r="BG166" i="33"/>
  <c r="BF166" i="33"/>
  <c r="T166" i="33"/>
  <c r="T165" i="33" s="1"/>
  <c r="R166" i="33"/>
  <c r="R165" i="33"/>
  <c r="P166" i="33"/>
  <c r="P165" i="33"/>
  <c r="BI163" i="33"/>
  <c r="BH163" i="33"/>
  <c r="BG163" i="33"/>
  <c r="BF163" i="33"/>
  <c r="T163" i="33"/>
  <c r="T162" i="33"/>
  <c r="R163" i="33"/>
  <c r="R162" i="33"/>
  <c r="P163" i="33"/>
  <c r="P162" i="33" s="1"/>
  <c r="BI161" i="33"/>
  <c r="BH161" i="33"/>
  <c r="BG161" i="33"/>
  <c r="BF161" i="33"/>
  <c r="T161" i="33"/>
  <c r="R161" i="33"/>
  <c r="P161" i="33"/>
  <c r="BI160" i="33"/>
  <c r="BH160" i="33"/>
  <c r="BG160" i="33"/>
  <c r="BF160" i="33"/>
  <c r="T160" i="33"/>
  <c r="R160" i="33"/>
  <c r="P160" i="33"/>
  <c r="BI159" i="33"/>
  <c r="BH159" i="33"/>
  <c r="BG159" i="33"/>
  <c r="BF159" i="33"/>
  <c r="T159" i="33"/>
  <c r="R159" i="33"/>
  <c r="P159" i="33"/>
  <c r="BI158" i="33"/>
  <c r="BH158" i="33"/>
  <c r="BG158" i="33"/>
  <c r="BF158" i="33"/>
  <c r="T158" i="33"/>
  <c r="R158" i="33"/>
  <c r="P158" i="33"/>
  <c r="BI156" i="33"/>
  <c r="BH156" i="33"/>
  <c r="BG156" i="33"/>
  <c r="BF156" i="33"/>
  <c r="T156" i="33"/>
  <c r="R156" i="33"/>
  <c r="P156" i="33"/>
  <c r="BI155" i="33"/>
  <c r="BH155" i="33"/>
  <c r="BG155" i="33"/>
  <c r="BF155" i="33"/>
  <c r="T155" i="33"/>
  <c r="R155" i="33"/>
  <c r="P155" i="33"/>
  <c r="BI152" i="33"/>
  <c r="BH152" i="33"/>
  <c r="BG152" i="33"/>
  <c r="BF152" i="33"/>
  <c r="T152" i="33"/>
  <c r="R152" i="33"/>
  <c r="P152" i="33"/>
  <c r="BI150" i="33"/>
  <c r="BH150" i="33"/>
  <c r="BG150" i="33"/>
  <c r="BF150" i="33"/>
  <c r="T150" i="33"/>
  <c r="R150" i="33"/>
  <c r="P150" i="33"/>
  <c r="BI148" i="33"/>
  <c r="BH148" i="33"/>
  <c r="BG148" i="33"/>
  <c r="BF148" i="33"/>
  <c r="T148" i="33"/>
  <c r="R148" i="33"/>
  <c r="P148" i="33"/>
  <c r="BI146" i="33"/>
  <c r="BH146" i="33"/>
  <c r="BG146" i="33"/>
  <c r="BF146" i="33"/>
  <c r="T146" i="33"/>
  <c r="R146" i="33"/>
  <c r="P146" i="33"/>
  <c r="BI145" i="33"/>
  <c r="BH145" i="33"/>
  <c r="BG145" i="33"/>
  <c r="BF145" i="33"/>
  <c r="T145" i="33"/>
  <c r="R145" i="33"/>
  <c r="P145" i="33"/>
  <c r="BI144" i="33"/>
  <c r="BH144" i="33"/>
  <c r="BG144" i="33"/>
  <c r="BF144" i="33"/>
  <c r="T144" i="33"/>
  <c r="R144" i="33"/>
  <c r="P144" i="33"/>
  <c r="BI142" i="33"/>
  <c r="BH142" i="33"/>
  <c r="BG142" i="33"/>
  <c r="BF142" i="33"/>
  <c r="T142" i="33"/>
  <c r="R142" i="33"/>
  <c r="P142" i="33"/>
  <c r="BI141" i="33"/>
  <c r="BH141" i="33"/>
  <c r="BG141" i="33"/>
  <c r="BF141" i="33"/>
  <c r="T141" i="33"/>
  <c r="R141" i="33"/>
  <c r="P141" i="33"/>
  <c r="BI138" i="33"/>
  <c r="BH138" i="33"/>
  <c r="BG138" i="33"/>
  <c r="BF138" i="33"/>
  <c r="T138" i="33"/>
  <c r="R138" i="33"/>
  <c r="P138" i="33"/>
  <c r="BI136" i="33"/>
  <c r="BH136" i="33"/>
  <c r="BG136" i="33"/>
  <c r="BF136" i="33"/>
  <c r="T136" i="33"/>
  <c r="R136" i="33"/>
  <c r="P136" i="33"/>
  <c r="BI135" i="33"/>
  <c r="BH135" i="33"/>
  <c r="BG135" i="33"/>
  <c r="BF135" i="33"/>
  <c r="T135" i="33"/>
  <c r="R135" i="33"/>
  <c r="P135" i="33"/>
  <c r="BI133" i="33"/>
  <c r="BH133" i="33"/>
  <c r="BG133" i="33"/>
  <c r="BF133" i="33"/>
  <c r="T133" i="33"/>
  <c r="R133" i="33"/>
  <c r="P133" i="33"/>
  <c r="BI131" i="33"/>
  <c r="BH131" i="33"/>
  <c r="BG131" i="33"/>
  <c r="BF131" i="33"/>
  <c r="T131" i="33"/>
  <c r="R131" i="33"/>
  <c r="P131" i="33"/>
  <c r="J125" i="33"/>
  <c r="J124" i="33"/>
  <c r="F124" i="33"/>
  <c r="F122" i="33"/>
  <c r="E120" i="33"/>
  <c r="J94" i="33"/>
  <c r="J93" i="33"/>
  <c r="F93" i="33"/>
  <c r="F91" i="33"/>
  <c r="E89" i="33"/>
  <c r="J20" i="33"/>
  <c r="E20" i="33"/>
  <c r="F94" i="33" s="1"/>
  <c r="J19" i="33"/>
  <c r="J14" i="33"/>
  <c r="J122" i="33" s="1"/>
  <c r="E7" i="33"/>
  <c r="E85" i="33" s="1"/>
  <c r="J37" i="32"/>
  <c r="J36" i="32"/>
  <c r="AY131" i="1"/>
  <c r="J35" i="32"/>
  <c r="AX131" i="1"/>
  <c r="BI146" i="32"/>
  <c r="BH146" i="32"/>
  <c r="BG146" i="32"/>
  <c r="BF146" i="32"/>
  <c r="T146" i="32"/>
  <c r="T145" i="32"/>
  <c r="R146" i="32"/>
  <c r="R145" i="32"/>
  <c r="P146" i="32"/>
  <c r="P145" i="32"/>
  <c r="BI144" i="32"/>
  <c r="BH144" i="32"/>
  <c r="BG144" i="32"/>
  <c r="BF144" i="32"/>
  <c r="T144" i="32"/>
  <c r="R144" i="32"/>
  <c r="P144" i="32"/>
  <c r="BI143" i="32"/>
  <c r="BH143" i="32"/>
  <c r="BG143" i="32"/>
  <c r="BF143" i="32"/>
  <c r="T143" i="32"/>
  <c r="R143" i="32"/>
  <c r="P143" i="32"/>
  <c r="BI142" i="32"/>
  <c r="BH142" i="32"/>
  <c r="BG142" i="32"/>
  <c r="BF142" i="32"/>
  <c r="T142" i="32"/>
  <c r="R142" i="32"/>
  <c r="P142" i="32"/>
  <c r="BI141" i="32"/>
  <c r="BH141" i="32"/>
  <c r="BG141" i="32"/>
  <c r="BF141" i="32"/>
  <c r="T141" i="32"/>
  <c r="R141" i="32"/>
  <c r="P141" i="32"/>
  <c r="BI140" i="32"/>
  <c r="BH140" i="32"/>
  <c r="BG140" i="32"/>
  <c r="BF140" i="32"/>
  <c r="T140" i="32"/>
  <c r="R140" i="32"/>
  <c r="P140" i="32"/>
  <c r="BI139" i="32"/>
  <c r="BH139" i="32"/>
  <c r="BG139" i="32"/>
  <c r="BF139" i="32"/>
  <c r="T139" i="32"/>
  <c r="R139" i="32"/>
  <c r="P139" i="32"/>
  <c r="BI138" i="32"/>
  <c r="BH138" i="32"/>
  <c r="BG138" i="32"/>
  <c r="BF138" i="32"/>
  <c r="T138" i="32"/>
  <c r="R138" i="32"/>
  <c r="P138" i="32"/>
  <c r="BI137" i="32"/>
  <c r="BH137" i="32"/>
  <c r="BG137" i="32"/>
  <c r="BF137" i="32"/>
  <c r="T137" i="32"/>
  <c r="R137" i="32"/>
  <c r="P137" i="32"/>
  <c r="BI135" i="32"/>
  <c r="BH135" i="32"/>
  <c r="BG135" i="32"/>
  <c r="BF135" i="32"/>
  <c r="T135" i="32"/>
  <c r="R135" i="32"/>
  <c r="P135" i="32"/>
  <c r="BI127" i="32"/>
  <c r="BH127" i="32"/>
  <c r="BG127" i="32"/>
  <c r="BF127" i="32"/>
  <c r="T127" i="32"/>
  <c r="R127" i="32"/>
  <c r="P127" i="32"/>
  <c r="BI125" i="32"/>
  <c r="BH125" i="32"/>
  <c r="BG125" i="32"/>
  <c r="BF125" i="32"/>
  <c r="T125" i="32"/>
  <c r="R125" i="32"/>
  <c r="P125" i="32"/>
  <c r="BI124" i="32"/>
  <c r="BH124" i="32"/>
  <c r="BG124" i="32"/>
  <c r="BF124" i="32"/>
  <c r="T124" i="32"/>
  <c r="R124" i="32"/>
  <c r="P124" i="32"/>
  <c r="BI123" i="32"/>
  <c r="BH123" i="32"/>
  <c r="BG123" i="32"/>
  <c r="BF123" i="32"/>
  <c r="T123" i="32"/>
  <c r="R123" i="32"/>
  <c r="P123" i="32"/>
  <c r="BI122" i="32"/>
  <c r="BH122" i="32"/>
  <c r="BG122" i="32"/>
  <c r="BF122" i="32"/>
  <c r="T122" i="32"/>
  <c r="R122" i="32"/>
  <c r="P122" i="32"/>
  <c r="J116" i="32"/>
  <c r="J115" i="32"/>
  <c r="F115" i="32"/>
  <c r="F113" i="32"/>
  <c r="E111" i="32"/>
  <c r="J92" i="32"/>
  <c r="J91" i="32"/>
  <c r="F91" i="32"/>
  <c r="F89" i="32"/>
  <c r="E87" i="32"/>
  <c r="J18" i="32"/>
  <c r="E18" i="32"/>
  <c r="F92" i="32" s="1"/>
  <c r="J17" i="32"/>
  <c r="J12" i="32"/>
  <c r="J113" i="32" s="1"/>
  <c r="E7" i="32"/>
  <c r="E85" i="32" s="1"/>
  <c r="J39" i="31"/>
  <c r="J38" i="31"/>
  <c r="AY130" i="1"/>
  <c r="J37" i="31"/>
  <c r="AX130" i="1" s="1"/>
  <c r="BI146" i="31"/>
  <c r="BH146" i="31"/>
  <c r="BG146" i="31"/>
  <c r="BF146" i="31"/>
  <c r="T146" i="31"/>
  <c r="R146" i="31"/>
  <c r="P146" i="31"/>
  <c r="BI145" i="31"/>
  <c r="BH145" i="31"/>
  <c r="BG145" i="31"/>
  <c r="BF145" i="31"/>
  <c r="T145" i="31"/>
  <c r="R145" i="31"/>
  <c r="P145" i="31"/>
  <c r="BI144" i="31"/>
  <c r="BH144" i="31"/>
  <c r="BG144" i="31"/>
  <c r="BF144" i="31"/>
  <c r="T144" i="31"/>
  <c r="R144" i="31"/>
  <c r="P144" i="31"/>
  <c r="BI143" i="31"/>
  <c r="BH143" i="31"/>
  <c r="BG143" i="31"/>
  <c r="BF143" i="31"/>
  <c r="T143" i="31"/>
  <c r="R143" i="31"/>
  <c r="P143" i="31"/>
  <c r="BI142" i="31"/>
  <c r="BH142" i="31"/>
  <c r="BG142" i="31"/>
  <c r="BF142" i="31"/>
  <c r="T142" i="31"/>
  <c r="R142" i="31"/>
  <c r="P142" i="31"/>
  <c r="BI141" i="31"/>
  <c r="BH141" i="31"/>
  <c r="BG141" i="31"/>
  <c r="BF141" i="31"/>
  <c r="T141" i="31"/>
  <c r="R141" i="31"/>
  <c r="P141" i="31"/>
  <c r="BI140" i="31"/>
  <c r="BH140" i="31"/>
  <c r="BG140" i="31"/>
  <c r="BF140" i="31"/>
  <c r="T140" i="31"/>
  <c r="R140" i="31"/>
  <c r="P140" i="31"/>
  <c r="BI139" i="31"/>
  <c r="BH139" i="31"/>
  <c r="BG139" i="31"/>
  <c r="BF139" i="31"/>
  <c r="T139" i="31"/>
  <c r="R139" i="31"/>
  <c r="P139" i="31"/>
  <c r="BI138" i="31"/>
  <c r="BH138" i="31"/>
  <c r="BG138" i="31"/>
  <c r="BF138" i="31"/>
  <c r="T138" i="31"/>
  <c r="R138" i="31"/>
  <c r="P138" i="31"/>
  <c r="BI137" i="31"/>
  <c r="BH137" i="31"/>
  <c r="BG137" i="31"/>
  <c r="BF137" i="31"/>
  <c r="T137" i="31"/>
  <c r="R137" i="31"/>
  <c r="P137" i="31"/>
  <c r="BI136" i="31"/>
  <c r="BH136" i="31"/>
  <c r="BG136" i="31"/>
  <c r="BF136" i="31"/>
  <c r="T136" i="31"/>
  <c r="R136" i="31"/>
  <c r="P136" i="31"/>
  <c r="BI135" i="31"/>
  <c r="BH135" i="31"/>
  <c r="BG135" i="31"/>
  <c r="BF135" i="31"/>
  <c r="T135" i="31"/>
  <c r="R135" i="31"/>
  <c r="P135" i="31"/>
  <c r="BI134" i="31"/>
  <c r="BH134" i="31"/>
  <c r="BG134" i="31"/>
  <c r="BF134" i="31"/>
  <c r="T134" i="31"/>
  <c r="R134" i="31"/>
  <c r="P134" i="31"/>
  <c r="BI133" i="31"/>
  <c r="BH133" i="31"/>
  <c r="BG133" i="31"/>
  <c r="BF133" i="31"/>
  <c r="T133" i="31"/>
  <c r="R133" i="31"/>
  <c r="P133" i="31"/>
  <c r="BI132" i="31"/>
  <c r="BH132" i="31"/>
  <c r="BG132" i="31"/>
  <c r="BF132" i="31"/>
  <c r="T132" i="31"/>
  <c r="R132" i="31"/>
  <c r="P132" i="31"/>
  <c r="BI131" i="31"/>
  <c r="BH131" i="31"/>
  <c r="BG131" i="31"/>
  <c r="BF131" i="31"/>
  <c r="T131" i="31"/>
  <c r="R131" i="31"/>
  <c r="P131" i="31"/>
  <c r="BI130" i="31"/>
  <c r="BH130" i="31"/>
  <c r="BG130" i="31"/>
  <c r="BF130" i="31"/>
  <c r="T130" i="31"/>
  <c r="R130" i="31"/>
  <c r="P130" i="31"/>
  <c r="BI129" i="31"/>
  <c r="BH129" i="31"/>
  <c r="BG129" i="31"/>
  <c r="BF129" i="31"/>
  <c r="T129" i="31"/>
  <c r="R129" i="31"/>
  <c r="P129" i="31"/>
  <c r="BI128" i="31"/>
  <c r="BH128" i="31"/>
  <c r="BG128" i="31"/>
  <c r="BF128" i="31"/>
  <c r="T128" i="31"/>
  <c r="R128" i="31"/>
  <c r="P128" i="31"/>
  <c r="BI127" i="31"/>
  <c r="BH127" i="31"/>
  <c r="BG127" i="31"/>
  <c r="BF127" i="31"/>
  <c r="T127" i="31"/>
  <c r="R127" i="31"/>
  <c r="P127" i="31"/>
  <c r="BI126" i="31"/>
  <c r="BH126" i="31"/>
  <c r="BG126" i="31"/>
  <c r="BF126" i="31"/>
  <c r="T126" i="31"/>
  <c r="R126" i="31"/>
  <c r="P126" i="31"/>
  <c r="BI125" i="31"/>
  <c r="BH125" i="31"/>
  <c r="BG125" i="31"/>
  <c r="BF125" i="31"/>
  <c r="T125" i="31"/>
  <c r="R125" i="31"/>
  <c r="P125" i="31"/>
  <c r="BI124" i="31"/>
  <c r="BH124" i="31"/>
  <c r="BG124" i="31"/>
  <c r="BF124" i="31"/>
  <c r="T124" i="31"/>
  <c r="R124" i="31"/>
  <c r="P124" i="31"/>
  <c r="BI123" i="31"/>
  <c r="BH123" i="31"/>
  <c r="BG123" i="31"/>
  <c r="BF123" i="31"/>
  <c r="T123" i="31"/>
  <c r="R123" i="31"/>
  <c r="P123" i="31"/>
  <c r="J118" i="31"/>
  <c r="J117" i="31"/>
  <c r="F117" i="31"/>
  <c r="F115" i="31"/>
  <c r="E113" i="31"/>
  <c r="J94" i="31"/>
  <c r="J93" i="31"/>
  <c r="F93" i="31"/>
  <c r="F91" i="31"/>
  <c r="E89" i="31"/>
  <c r="J20" i="31"/>
  <c r="E20" i="31"/>
  <c r="F94" i="31" s="1"/>
  <c r="J19" i="31"/>
  <c r="J14" i="31"/>
  <c r="J115" i="31" s="1"/>
  <c r="E7" i="31"/>
  <c r="E109" i="31" s="1"/>
  <c r="J39" i="30"/>
  <c r="J38" i="30"/>
  <c r="AY129" i="1" s="1"/>
  <c r="J37" i="30"/>
  <c r="AX129" i="1" s="1"/>
  <c r="BI446" i="30"/>
  <c r="BH446" i="30"/>
  <c r="BG446" i="30"/>
  <c r="BF446" i="30"/>
  <c r="T446" i="30"/>
  <c r="R446" i="30"/>
  <c r="P446" i="30"/>
  <c r="BI431" i="30"/>
  <c r="BH431" i="30"/>
  <c r="BG431" i="30"/>
  <c r="BF431" i="30"/>
  <c r="T431" i="30"/>
  <c r="R431" i="30"/>
  <c r="P431" i="30"/>
  <c r="BI416" i="30"/>
  <c r="BH416" i="30"/>
  <c r="BG416" i="30"/>
  <c r="BF416" i="30"/>
  <c r="T416" i="30"/>
  <c r="R416" i="30"/>
  <c r="P416" i="30"/>
  <c r="BI413" i="30"/>
  <c r="BH413" i="30"/>
  <c r="BG413" i="30"/>
  <c r="BF413" i="30"/>
  <c r="T413" i="30"/>
  <c r="R413" i="30"/>
  <c r="P413" i="30"/>
  <c r="BI412" i="30"/>
  <c r="BH412" i="30"/>
  <c r="BG412" i="30"/>
  <c r="BF412" i="30"/>
  <c r="T412" i="30"/>
  <c r="R412" i="30"/>
  <c r="P412" i="30"/>
  <c r="BI410" i="30"/>
  <c r="BH410" i="30"/>
  <c r="BG410" i="30"/>
  <c r="BF410" i="30"/>
  <c r="T410" i="30"/>
  <c r="R410" i="30"/>
  <c r="P410" i="30"/>
  <c r="BI405" i="30"/>
  <c r="BH405" i="30"/>
  <c r="BG405" i="30"/>
  <c r="BF405" i="30"/>
  <c r="T405" i="30"/>
  <c r="R405" i="30"/>
  <c r="P405" i="30"/>
  <c r="BI403" i="30"/>
  <c r="BH403" i="30"/>
  <c r="BG403" i="30"/>
  <c r="BF403" i="30"/>
  <c r="T403" i="30"/>
  <c r="R403" i="30"/>
  <c r="P403" i="30"/>
  <c r="BI399" i="30"/>
  <c r="BH399" i="30"/>
  <c r="BG399" i="30"/>
  <c r="BF399" i="30"/>
  <c r="T399" i="30"/>
  <c r="R399" i="30"/>
  <c r="P399" i="30"/>
  <c r="BI393" i="30"/>
  <c r="BH393" i="30"/>
  <c r="BG393" i="30"/>
  <c r="BF393" i="30"/>
  <c r="T393" i="30"/>
  <c r="R393" i="30"/>
  <c r="P393" i="30"/>
  <c r="BI388" i="30"/>
  <c r="BH388" i="30"/>
  <c r="BG388" i="30"/>
  <c r="BF388" i="30"/>
  <c r="T388" i="30"/>
  <c r="R388" i="30"/>
  <c r="P388" i="30"/>
  <c r="BI384" i="30"/>
  <c r="BH384" i="30"/>
  <c r="BG384" i="30"/>
  <c r="BF384" i="30"/>
  <c r="T384" i="30"/>
  <c r="T383" i="30" s="1"/>
  <c r="R384" i="30"/>
  <c r="R383" i="30" s="1"/>
  <c r="P384" i="30"/>
  <c r="P383" i="30" s="1"/>
  <c r="BI380" i="30"/>
  <c r="BH380" i="30"/>
  <c r="BG380" i="30"/>
  <c r="BF380" i="30"/>
  <c r="T380" i="30"/>
  <c r="R380" i="30"/>
  <c r="P380" i="30"/>
  <c r="BI374" i="30"/>
  <c r="BH374" i="30"/>
  <c r="BG374" i="30"/>
  <c r="BF374" i="30"/>
  <c r="T374" i="30"/>
  <c r="R374" i="30"/>
  <c r="P374" i="30"/>
  <c r="BI370" i="30"/>
  <c r="BH370" i="30"/>
  <c r="BG370" i="30"/>
  <c r="BF370" i="30"/>
  <c r="T370" i="30"/>
  <c r="R370" i="30"/>
  <c r="P370" i="30"/>
  <c r="BI358" i="30"/>
  <c r="BH358" i="30"/>
  <c r="BG358" i="30"/>
  <c r="BF358" i="30"/>
  <c r="T358" i="30"/>
  <c r="R358" i="30"/>
  <c r="P358" i="30"/>
  <c r="BI357" i="30"/>
  <c r="BH357" i="30"/>
  <c r="BG357" i="30"/>
  <c r="BF357" i="30"/>
  <c r="T357" i="30"/>
  <c r="R357" i="30"/>
  <c r="P357" i="30"/>
  <c r="BI354" i="30"/>
  <c r="BH354" i="30"/>
  <c r="BG354" i="30"/>
  <c r="BF354" i="30"/>
  <c r="T354" i="30"/>
  <c r="R354" i="30"/>
  <c r="P354" i="30"/>
  <c r="BI351" i="30"/>
  <c r="BH351" i="30"/>
  <c r="BG351" i="30"/>
  <c r="BF351" i="30"/>
  <c r="T351" i="30"/>
  <c r="R351" i="30"/>
  <c r="P351" i="30"/>
  <c r="BI348" i="30"/>
  <c r="BH348" i="30"/>
  <c r="BG348" i="30"/>
  <c r="BF348" i="30"/>
  <c r="T348" i="30"/>
  <c r="R348" i="30"/>
  <c r="P348" i="30"/>
  <c r="BI345" i="30"/>
  <c r="BH345" i="30"/>
  <c r="BG345" i="30"/>
  <c r="BF345" i="30"/>
  <c r="T345" i="30"/>
  <c r="R345" i="30"/>
  <c r="P345" i="30"/>
  <c r="BI342" i="30"/>
  <c r="BH342" i="30"/>
  <c r="BG342" i="30"/>
  <c r="BF342" i="30"/>
  <c r="T342" i="30"/>
  <c r="R342" i="30"/>
  <c r="P342" i="30"/>
  <c r="BI339" i="30"/>
  <c r="BH339" i="30"/>
  <c r="BG339" i="30"/>
  <c r="BF339" i="30"/>
  <c r="T339" i="30"/>
  <c r="R339" i="30"/>
  <c r="P339" i="30"/>
  <c r="BI324" i="30"/>
  <c r="BH324" i="30"/>
  <c r="BG324" i="30"/>
  <c r="BF324" i="30"/>
  <c r="T324" i="30"/>
  <c r="R324" i="30"/>
  <c r="P324" i="30"/>
  <c r="BI322" i="30"/>
  <c r="BH322" i="30"/>
  <c r="BG322" i="30"/>
  <c r="BF322" i="30"/>
  <c r="T322" i="30"/>
  <c r="R322" i="30"/>
  <c r="P322" i="30"/>
  <c r="BI306" i="30"/>
  <c r="BH306" i="30"/>
  <c r="BG306" i="30"/>
  <c r="BF306" i="30"/>
  <c r="T306" i="30"/>
  <c r="R306" i="30"/>
  <c r="P306" i="30"/>
  <c r="BI290" i="30"/>
  <c r="BH290" i="30"/>
  <c r="BG290" i="30"/>
  <c r="BF290" i="30"/>
  <c r="T290" i="30"/>
  <c r="R290" i="30"/>
  <c r="P290" i="30"/>
  <c r="BI274" i="30"/>
  <c r="BH274" i="30"/>
  <c r="BG274" i="30"/>
  <c r="BF274" i="30"/>
  <c r="T274" i="30"/>
  <c r="R274" i="30"/>
  <c r="P274" i="30"/>
  <c r="BI271" i="30"/>
  <c r="BH271" i="30"/>
  <c r="BG271" i="30"/>
  <c r="BF271" i="30"/>
  <c r="T271" i="30"/>
  <c r="R271" i="30"/>
  <c r="P271" i="30"/>
  <c r="BI260" i="30"/>
  <c r="BH260" i="30"/>
  <c r="BG260" i="30"/>
  <c r="BF260" i="30"/>
  <c r="T260" i="30"/>
  <c r="R260" i="30"/>
  <c r="P260" i="30"/>
  <c r="BI249" i="30"/>
  <c r="BH249" i="30"/>
  <c r="BG249" i="30"/>
  <c r="BF249" i="30"/>
  <c r="T249" i="30"/>
  <c r="R249" i="30"/>
  <c r="P249" i="30"/>
  <c r="BI242" i="30"/>
  <c r="BH242" i="30"/>
  <c r="BG242" i="30"/>
  <c r="BF242" i="30"/>
  <c r="T242" i="30"/>
  <c r="R242" i="30"/>
  <c r="P242" i="30"/>
  <c r="BI240" i="30"/>
  <c r="BH240" i="30"/>
  <c r="BG240" i="30"/>
  <c r="BF240" i="30"/>
  <c r="T240" i="30"/>
  <c r="R240" i="30"/>
  <c r="P240" i="30"/>
  <c r="BI231" i="30"/>
  <c r="BH231" i="30"/>
  <c r="BG231" i="30"/>
  <c r="BF231" i="30"/>
  <c r="T231" i="30"/>
  <c r="R231" i="30"/>
  <c r="P231" i="30"/>
  <c r="BI222" i="30"/>
  <c r="BH222" i="30"/>
  <c r="BG222" i="30"/>
  <c r="BF222" i="30"/>
  <c r="T222" i="30"/>
  <c r="R222" i="30"/>
  <c r="P222" i="30"/>
  <c r="BI214" i="30"/>
  <c r="BH214" i="30"/>
  <c r="BG214" i="30"/>
  <c r="BF214" i="30"/>
  <c r="T214" i="30"/>
  <c r="R214" i="30"/>
  <c r="P214" i="30"/>
  <c r="BI212" i="30"/>
  <c r="BH212" i="30"/>
  <c r="BG212" i="30"/>
  <c r="BF212" i="30"/>
  <c r="T212" i="30"/>
  <c r="R212" i="30"/>
  <c r="P212" i="30"/>
  <c r="BI206" i="30"/>
  <c r="BH206" i="30"/>
  <c r="BG206" i="30"/>
  <c r="BF206" i="30"/>
  <c r="T206" i="30"/>
  <c r="R206" i="30"/>
  <c r="P206" i="30"/>
  <c r="BI200" i="30"/>
  <c r="BH200" i="30"/>
  <c r="BG200" i="30"/>
  <c r="BF200" i="30"/>
  <c r="T200" i="30"/>
  <c r="R200" i="30"/>
  <c r="P200" i="30"/>
  <c r="BI193" i="30"/>
  <c r="BH193" i="30"/>
  <c r="BG193" i="30"/>
  <c r="BF193" i="30"/>
  <c r="T193" i="30"/>
  <c r="R193" i="30"/>
  <c r="P193" i="30"/>
  <c r="BI191" i="30"/>
  <c r="BH191" i="30"/>
  <c r="BG191" i="30"/>
  <c r="BF191" i="30"/>
  <c r="T191" i="30"/>
  <c r="R191" i="30"/>
  <c r="P191" i="30"/>
  <c r="BI181" i="30"/>
  <c r="BH181" i="30"/>
  <c r="BG181" i="30"/>
  <c r="BF181" i="30"/>
  <c r="T181" i="30"/>
  <c r="R181" i="30"/>
  <c r="P181" i="30"/>
  <c r="BI174" i="30"/>
  <c r="BH174" i="30"/>
  <c r="BG174" i="30"/>
  <c r="BF174" i="30"/>
  <c r="T174" i="30"/>
  <c r="R174" i="30"/>
  <c r="P174" i="30"/>
  <c r="BI171" i="30"/>
  <c r="BH171" i="30"/>
  <c r="BG171" i="30"/>
  <c r="BF171" i="30"/>
  <c r="T171" i="30"/>
  <c r="R171" i="30"/>
  <c r="P171" i="30"/>
  <c r="BI166" i="30"/>
  <c r="BH166" i="30"/>
  <c r="BG166" i="30"/>
  <c r="BF166" i="30"/>
  <c r="T166" i="30"/>
  <c r="R166" i="30"/>
  <c r="P166" i="30"/>
  <c r="BI161" i="30"/>
  <c r="BH161" i="30"/>
  <c r="BG161" i="30"/>
  <c r="BF161" i="30"/>
  <c r="T161" i="30"/>
  <c r="R161" i="30"/>
  <c r="P161" i="30"/>
  <c r="BI159" i="30"/>
  <c r="BH159" i="30"/>
  <c r="BG159" i="30"/>
  <c r="BF159" i="30"/>
  <c r="T159" i="30"/>
  <c r="R159" i="30"/>
  <c r="P159" i="30"/>
  <c r="BI157" i="30"/>
  <c r="BH157" i="30"/>
  <c r="BG157" i="30"/>
  <c r="BF157" i="30"/>
  <c r="T157" i="30"/>
  <c r="R157" i="30"/>
  <c r="P157" i="30"/>
  <c r="BI156" i="30"/>
  <c r="BH156" i="30"/>
  <c r="BG156" i="30"/>
  <c r="BF156" i="30"/>
  <c r="T156" i="30"/>
  <c r="R156" i="30"/>
  <c r="P156" i="30"/>
  <c r="BI153" i="30"/>
  <c r="BH153" i="30"/>
  <c r="BG153" i="30"/>
  <c r="BF153" i="30"/>
  <c r="T153" i="30"/>
  <c r="R153" i="30"/>
  <c r="P153" i="30"/>
  <c r="BI145" i="30"/>
  <c r="BH145" i="30"/>
  <c r="BG145" i="30"/>
  <c r="BF145" i="30"/>
  <c r="T145" i="30"/>
  <c r="R145" i="30"/>
  <c r="P145" i="30"/>
  <c r="BI140" i="30"/>
  <c r="BH140" i="30"/>
  <c r="BG140" i="30"/>
  <c r="BF140" i="30"/>
  <c r="T140" i="30"/>
  <c r="R140" i="30"/>
  <c r="P140" i="30"/>
  <c r="BI138" i="30"/>
  <c r="BH138" i="30"/>
  <c r="BG138" i="30"/>
  <c r="BF138" i="30"/>
  <c r="T138" i="30"/>
  <c r="R138" i="30"/>
  <c r="P138" i="30"/>
  <c r="BI133" i="30"/>
  <c r="BH133" i="30"/>
  <c r="BG133" i="30"/>
  <c r="BF133" i="30"/>
  <c r="T133" i="30"/>
  <c r="R133" i="30"/>
  <c r="P133" i="30"/>
  <c r="J127" i="30"/>
  <c r="J126" i="30"/>
  <c r="F126" i="30"/>
  <c r="F124" i="30"/>
  <c r="E122" i="30"/>
  <c r="J94" i="30"/>
  <c r="J93" i="30"/>
  <c r="F93" i="30"/>
  <c r="F91" i="30"/>
  <c r="E89" i="30"/>
  <c r="J20" i="30"/>
  <c r="E20" i="30"/>
  <c r="F127" i="30" s="1"/>
  <c r="J19" i="30"/>
  <c r="J14" i="30"/>
  <c r="J124" i="30" s="1"/>
  <c r="E7" i="30"/>
  <c r="E118" i="30" s="1"/>
  <c r="J39" i="29"/>
  <c r="J38" i="29"/>
  <c r="AY127" i="1" s="1"/>
  <c r="J37" i="29"/>
  <c r="AX127" i="1"/>
  <c r="BI172" i="29"/>
  <c r="BH172" i="29"/>
  <c r="BG172" i="29"/>
  <c r="BF172" i="29"/>
  <c r="T172" i="29"/>
  <c r="T171" i="29" s="1"/>
  <c r="R172" i="29"/>
  <c r="R171" i="29"/>
  <c r="P172" i="29"/>
  <c r="P171" i="29"/>
  <c r="BI169" i="29"/>
  <c r="BH169" i="29"/>
  <c r="BG169" i="29"/>
  <c r="BF169" i="29"/>
  <c r="T169" i="29"/>
  <c r="R169" i="29"/>
  <c r="P169" i="29"/>
  <c r="BI167" i="29"/>
  <c r="BH167" i="29"/>
  <c r="BG167" i="29"/>
  <c r="BF167" i="29"/>
  <c r="T167" i="29"/>
  <c r="R167" i="29"/>
  <c r="P167" i="29"/>
  <c r="BI166" i="29"/>
  <c r="BH166" i="29"/>
  <c r="BG166" i="29"/>
  <c r="BF166" i="29"/>
  <c r="T166" i="29"/>
  <c r="R166" i="29"/>
  <c r="P166" i="29"/>
  <c r="BI164" i="29"/>
  <c r="BH164" i="29"/>
  <c r="BG164" i="29"/>
  <c r="BF164" i="29"/>
  <c r="T164" i="29"/>
  <c r="R164" i="29"/>
  <c r="P164" i="29"/>
  <c r="BI163" i="29"/>
  <c r="BH163" i="29"/>
  <c r="BG163" i="29"/>
  <c r="BF163" i="29"/>
  <c r="T163" i="29"/>
  <c r="R163" i="29"/>
  <c r="P163" i="29"/>
  <c r="BI161" i="29"/>
  <c r="BH161" i="29"/>
  <c r="BG161" i="29"/>
  <c r="BF161" i="29"/>
  <c r="T161" i="29"/>
  <c r="R161" i="29"/>
  <c r="P161" i="29"/>
  <c r="BI159" i="29"/>
  <c r="BH159" i="29"/>
  <c r="BG159" i="29"/>
  <c r="BF159" i="29"/>
  <c r="T159" i="29"/>
  <c r="R159" i="29"/>
  <c r="P159" i="29"/>
  <c r="BI158" i="29"/>
  <c r="BH158" i="29"/>
  <c r="BG158" i="29"/>
  <c r="BF158" i="29"/>
  <c r="T158" i="29"/>
  <c r="R158" i="29"/>
  <c r="P158" i="29"/>
  <c r="BI156" i="29"/>
  <c r="BH156" i="29"/>
  <c r="BG156" i="29"/>
  <c r="BF156" i="29"/>
  <c r="T156" i="29"/>
  <c r="R156" i="29"/>
  <c r="P156" i="29"/>
  <c r="BI155" i="29"/>
  <c r="BH155" i="29"/>
  <c r="BG155" i="29"/>
  <c r="BF155" i="29"/>
  <c r="T155" i="29"/>
  <c r="R155" i="29"/>
  <c r="P155" i="29"/>
  <c r="BI153" i="29"/>
  <c r="BH153" i="29"/>
  <c r="BG153" i="29"/>
  <c r="BF153" i="29"/>
  <c r="T153" i="29"/>
  <c r="R153" i="29"/>
  <c r="P153" i="29"/>
  <c r="BI152" i="29"/>
  <c r="BH152" i="29"/>
  <c r="BG152" i="29"/>
  <c r="BF152" i="29"/>
  <c r="T152" i="29"/>
  <c r="R152" i="29"/>
  <c r="P152" i="29"/>
  <c r="BI151" i="29"/>
  <c r="BH151" i="29"/>
  <c r="BG151" i="29"/>
  <c r="BF151" i="29"/>
  <c r="T151" i="29"/>
  <c r="R151" i="29"/>
  <c r="P151" i="29"/>
  <c r="BI147" i="29"/>
  <c r="BH147" i="29"/>
  <c r="BG147" i="29"/>
  <c r="BF147" i="29"/>
  <c r="T147" i="29"/>
  <c r="T146" i="29"/>
  <c r="R147" i="29"/>
  <c r="R146" i="29"/>
  <c r="P147" i="29"/>
  <c r="P146" i="29" s="1"/>
  <c r="BI144" i="29"/>
  <c r="BH144" i="29"/>
  <c r="BG144" i="29"/>
  <c r="BF144" i="29"/>
  <c r="T144" i="29"/>
  <c r="R144" i="29"/>
  <c r="P144" i="29"/>
  <c r="BI141" i="29"/>
  <c r="BH141" i="29"/>
  <c r="BG141" i="29"/>
  <c r="BF141" i="29"/>
  <c r="T141" i="29"/>
  <c r="R141" i="29"/>
  <c r="P141" i="29"/>
  <c r="BI138" i="29"/>
  <c r="BH138" i="29"/>
  <c r="BG138" i="29"/>
  <c r="BF138" i="29"/>
  <c r="T138" i="29"/>
  <c r="R138" i="29"/>
  <c r="P138" i="29"/>
  <c r="BI135" i="29"/>
  <c r="BH135" i="29"/>
  <c r="BG135" i="29"/>
  <c r="BF135" i="29"/>
  <c r="T135" i="29"/>
  <c r="R135" i="29"/>
  <c r="P135" i="29"/>
  <c r="BI132" i="29"/>
  <c r="BH132" i="29"/>
  <c r="BG132" i="29"/>
  <c r="BF132" i="29"/>
  <c r="T132" i="29"/>
  <c r="R132" i="29"/>
  <c r="P132" i="29"/>
  <c r="BI129" i="29"/>
  <c r="BH129" i="29"/>
  <c r="BG129" i="29"/>
  <c r="BF129" i="29"/>
  <c r="T129" i="29"/>
  <c r="R129" i="29"/>
  <c r="P129" i="29"/>
  <c r="J123" i="29"/>
  <c r="J122" i="29"/>
  <c r="F122" i="29"/>
  <c r="F120" i="29"/>
  <c r="E118" i="29"/>
  <c r="J94" i="29"/>
  <c r="J93" i="29"/>
  <c r="F93" i="29"/>
  <c r="F91" i="29"/>
  <c r="E89" i="29"/>
  <c r="J20" i="29"/>
  <c r="E20" i="29"/>
  <c r="F123" i="29" s="1"/>
  <c r="J19" i="29"/>
  <c r="J14" i="29"/>
  <c r="J91" i="29" s="1"/>
  <c r="E7" i="29"/>
  <c r="E114" i="29" s="1"/>
  <c r="J39" i="28"/>
  <c r="J38" i="28"/>
  <c r="AY126" i="1"/>
  <c r="J37" i="28"/>
  <c r="AX126" i="1"/>
  <c r="BI172" i="28"/>
  <c r="BH172" i="28"/>
  <c r="BG172" i="28"/>
  <c r="BF172" i="28"/>
  <c r="T172" i="28"/>
  <c r="T171" i="28"/>
  <c r="R172" i="28"/>
  <c r="R171" i="28"/>
  <c r="P172" i="28"/>
  <c r="P171" i="28"/>
  <c r="BI169" i="28"/>
  <c r="BH169" i="28"/>
  <c r="BG169" i="28"/>
  <c r="BF169" i="28"/>
  <c r="T169" i="28"/>
  <c r="R169" i="28"/>
  <c r="P169" i="28"/>
  <c r="BI167" i="28"/>
  <c r="BH167" i="28"/>
  <c r="BG167" i="28"/>
  <c r="BF167" i="28"/>
  <c r="T167" i="28"/>
  <c r="R167" i="28"/>
  <c r="P167" i="28"/>
  <c r="BI166" i="28"/>
  <c r="BH166" i="28"/>
  <c r="BG166" i="28"/>
  <c r="BF166" i="28"/>
  <c r="T166" i="28"/>
  <c r="R166" i="28"/>
  <c r="P166" i="28"/>
  <c r="BI164" i="28"/>
  <c r="BH164" i="28"/>
  <c r="BG164" i="28"/>
  <c r="BF164" i="28"/>
  <c r="T164" i="28"/>
  <c r="R164" i="28"/>
  <c r="P164" i="28"/>
  <c r="BI163" i="28"/>
  <c r="BH163" i="28"/>
  <c r="BG163" i="28"/>
  <c r="BF163" i="28"/>
  <c r="T163" i="28"/>
  <c r="R163" i="28"/>
  <c r="P163" i="28"/>
  <c r="BI161" i="28"/>
  <c r="BH161" i="28"/>
  <c r="BG161" i="28"/>
  <c r="BF161" i="28"/>
  <c r="T161" i="28"/>
  <c r="R161" i="28"/>
  <c r="P161" i="28"/>
  <c r="BI159" i="28"/>
  <c r="BH159" i="28"/>
  <c r="BG159" i="28"/>
  <c r="BF159" i="28"/>
  <c r="T159" i="28"/>
  <c r="R159" i="28"/>
  <c r="P159" i="28"/>
  <c r="BI158" i="28"/>
  <c r="BH158" i="28"/>
  <c r="BG158" i="28"/>
  <c r="BF158" i="28"/>
  <c r="T158" i="28"/>
  <c r="R158" i="28"/>
  <c r="P158" i="28"/>
  <c r="BI156" i="28"/>
  <c r="BH156" i="28"/>
  <c r="BG156" i="28"/>
  <c r="BF156" i="28"/>
  <c r="T156" i="28"/>
  <c r="R156" i="28"/>
  <c r="P156" i="28"/>
  <c r="BI155" i="28"/>
  <c r="BH155" i="28"/>
  <c r="BG155" i="28"/>
  <c r="BF155" i="28"/>
  <c r="T155" i="28"/>
  <c r="R155" i="28"/>
  <c r="P155" i="28"/>
  <c r="BI153" i="28"/>
  <c r="BH153" i="28"/>
  <c r="BG153" i="28"/>
  <c r="BF153" i="28"/>
  <c r="T153" i="28"/>
  <c r="R153" i="28"/>
  <c r="P153" i="28"/>
  <c r="BI152" i="28"/>
  <c r="BH152" i="28"/>
  <c r="BG152" i="28"/>
  <c r="BF152" i="28"/>
  <c r="T152" i="28"/>
  <c r="R152" i="28"/>
  <c r="P152" i="28"/>
  <c r="BI151" i="28"/>
  <c r="BH151" i="28"/>
  <c r="BG151" i="28"/>
  <c r="BF151" i="28"/>
  <c r="T151" i="28"/>
  <c r="R151" i="28"/>
  <c r="P151" i="28"/>
  <c r="BI147" i="28"/>
  <c r="BH147" i="28"/>
  <c r="BG147" i="28"/>
  <c r="BF147" i="28"/>
  <c r="T147" i="28"/>
  <c r="T146" i="28" s="1"/>
  <c r="R147" i="28"/>
  <c r="R146" i="28"/>
  <c r="P147" i="28"/>
  <c r="P146" i="28" s="1"/>
  <c r="BI144" i="28"/>
  <c r="BH144" i="28"/>
  <c r="BG144" i="28"/>
  <c r="BF144" i="28"/>
  <c r="T144" i="28"/>
  <c r="R144" i="28"/>
  <c r="P144" i="28"/>
  <c r="BI141" i="28"/>
  <c r="BH141" i="28"/>
  <c r="BG141" i="28"/>
  <c r="BF141" i="28"/>
  <c r="T141" i="28"/>
  <c r="R141" i="28"/>
  <c r="P141" i="28"/>
  <c r="BI138" i="28"/>
  <c r="BH138" i="28"/>
  <c r="BG138" i="28"/>
  <c r="BF138" i="28"/>
  <c r="T138" i="28"/>
  <c r="R138" i="28"/>
  <c r="P138" i="28"/>
  <c r="BI135" i="28"/>
  <c r="BH135" i="28"/>
  <c r="BG135" i="28"/>
  <c r="BF135" i="28"/>
  <c r="T135" i="28"/>
  <c r="R135" i="28"/>
  <c r="P135" i="28"/>
  <c r="BI132" i="28"/>
  <c r="BH132" i="28"/>
  <c r="BG132" i="28"/>
  <c r="BF132" i="28"/>
  <c r="T132" i="28"/>
  <c r="R132" i="28"/>
  <c r="P132" i="28"/>
  <c r="BI129" i="28"/>
  <c r="BH129" i="28"/>
  <c r="BG129" i="28"/>
  <c r="BF129" i="28"/>
  <c r="T129" i="28"/>
  <c r="R129" i="28"/>
  <c r="P129" i="28"/>
  <c r="J123" i="28"/>
  <c r="J122" i="28"/>
  <c r="F122" i="28"/>
  <c r="F120" i="28"/>
  <c r="E118" i="28"/>
  <c r="J94" i="28"/>
  <c r="J93" i="28"/>
  <c r="F93" i="28"/>
  <c r="F91" i="28"/>
  <c r="E89" i="28"/>
  <c r="J20" i="28"/>
  <c r="E20" i="28"/>
  <c r="F123" i="28" s="1"/>
  <c r="J19" i="28"/>
  <c r="J14" i="28"/>
  <c r="J91" i="28" s="1"/>
  <c r="E7" i="28"/>
  <c r="E85" i="28" s="1"/>
  <c r="J39" i="27"/>
  <c r="J38" i="27"/>
  <c r="AY125" i="1"/>
  <c r="J37" i="27"/>
  <c r="AX125" i="1"/>
  <c r="BI146" i="27"/>
  <c r="BH146" i="27"/>
  <c r="BG146" i="27"/>
  <c r="BF146" i="27"/>
  <c r="T146" i="27"/>
  <c r="R146" i="27"/>
  <c r="P146" i="27"/>
  <c r="BI145" i="27"/>
  <c r="BH145" i="27"/>
  <c r="BG145" i="27"/>
  <c r="BF145" i="27"/>
  <c r="T145" i="27"/>
  <c r="R145" i="27"/>
  <c r="P145" i="27"/>
  <c r="BI144" i="27"/>
  <c r="BH144" i="27"/>
  <c r="BG144" i="27"/>
  <c r="BF144" i="27"/>
  <c r="T144" i="27"/>
  <c r="R144" i="27"/>
  <c r="P144" i="27"/>
  <c r="BI143" i="27"/>
  <c r="BH143" i="27"/>
  <c r="BG143" i="27"/>
  <c r="BF143" i="27"/>
  <c r="T143" i="27"/>
  <c r="R143" i="27"/>
  <c r="P143" i="27"/>
  <c r="BI142" i="27"/>
  <c r="BH142" i="27"/>
  <c r="BG142" i="27"/>
  <c r="BF142" i="27"/>
  <c r="T142" i="27"/>
  <c r="R142" i="27"/>
  <c r="P142" i="27"/>
  <c r="BI141" i="27"/>
  <c r="BH141" i="27"/>
  <c r="BG141" i="27"/>
  <c r="BF141" i="27"/>
  <c r="T141" i="27"/>
  <c r="R141" i="27"/>
  <c r="P141" i="27"/>
  <c r="BI140" i="27"/>
  <c r="BH140" i="27"/>
  <c r="BG140" i="27"/>
  <c r="BF140" i="27"/>
  <c r="T140" i="27"/>
  <c r="R140" i="27"/>
  <c r="P140" i="27"/>
  <c r="BI139" i="27"/>
  <c r="BH139" i="27"/>
  <c r="BG139" i="27"/>
  <c r="BF139" i="27"/>
  <c r="T139" i="27"/>
  <c r="R139" i="27"/>
  <c r="P139" i="27"/>
  <c r="BI138" i="27"/>
  <c r="BH138" i="27"/>
  <c r="BG138" i="27"/>
  <c r="BF138" i="27"/>
  <c r="T138" i="27"/>
  <c r="R138" i="27"/>
  <c r="P138" i="27"/>
  <c r="BI137" i="27"/>
  <c r="BH137" i="27"/>
  <c r="BG137" i="27"/>
  <c r="BF137" i="27"/>
  <c r="T137" i="27"/>
  <c r="R137" i="27"/>
  <c r="P137" i="27"/>
  <c r="BI136" i="27"/>
  <c r="BH136" i="27"/>
  <c r="BG136" i="27"/>
  <c r="BF136" i="27"/>
  <c r="T136" i="27"/>
  <c r="R136" i="27"/>
  <c r="P136" i="27"/>
  <c r="BI135" i="27"/>
  <c r="BH135" i="27"/>
  <c r="BG135" i="27"/>
  <c r="BF135" i="27"/>
  <c r="T135" i="27"/>
  <c r="R135" i="27"/>
  <c r="P135" i="27"/>
  <c r="BI134" i="27"/>
  <c r="BH134" i="27"/>
  <c r="BG134" i="27"/>
  <c r="BF134" i="27"/>
  <c r="T134" i="27"/>
  <c r="R134" i="27"/>
  <c r="P134" i="27"/>
  <c r="BI133" i="27"/>
  <c r="BH133" i="27"/>
  <c r="BG133" i="27"/>
  <c r="BF133" i="27"/>
  <c r="T133" i="27"/>
  <c r="R133" i="27"/>
  <c r="P133" i="27"/>
  <c r="BI132" i="27"/>
  <c r="BH132" i="27"/>
  <c r="BG132" i="27"/>
  <c r="BF132" i="27"/>
  <c r="T132" i="27"/>
  <c r="R132" i="27"/>
  <c r="P132" i="27"/>
  <c r="BI131" i="27"/>
  <c r="BH131" i="27"/>
  <c r="BG131" i="27"/>
  <c r="BF131" i="27"/>
  <c r="T131" i="27"/>
  <c r="R131" i="27"/>
  <c r="P131" i="27"/>
  <c r="BI130" i="27"/>
  <c r="BH130" i="27"/>
  <c r="BG130" i="27"/>
  <c r="BF130" i="27"/>
  <c r="T130" i="27"/>
  <c r="R130" i="27"/>
  <c r="P130" i="27"/>
  <c r="BI129" i="27"/>
  <c r="BH129" i="27"/>
  <c r="BG129" i="27"/>
  <c r="BF129" i="27"/>
  <c r="T129" i="27"/>
  <c r="R129" i="27"/>
  <c r="P129" i="27"/>
  <c r="BI128" i="27"/>
  <c r="BH128" i="27"/>
  <c r="BG128" i="27"/>
  <c r="BF128" i="27"/>
  <c r="T128" i="27"/>
  <c r="R128" i="27"/>
  <c r="P128" i="27"/>
  <c r="BI127" i="27"/>
  <c r="BH127" i="27"/>
  <c r="BG127" i="27"/>
  <c r="BF127" i="27"/>
  <c r="T127" i="27"/>
  <c r="R127" i="27"/>
  <c r="P127" i="27"/>
  <c r="BI126" i="27"/>
  <c r="BH126" i="27"/>
  <c r="BG126" i="27"/>
  <c r="BF126" i="27"/>
  <c r="T126" i="27"/>
  <c r="R126" i="27"/>
  <c r="P126" i="27"/>
  <c r="BI125" i="27"/>
  <c r="BH125" i="27"/>
  <c r="BG125" i="27"/>
  <c r="BF125" i="27"/>
  <c r="T125" i="27"/>
  <c r="R125" i="27"/>
  <c r="P125" i="27"/>
  <c r="BI124" i="27"/>
  <c r="BH124" i="27"/>
  <c r="BG124" i="27"/>
  <c r="BF124" i="27"/>
  <c r="T124" i="27"/>
  <c r="R124" i="27"/>
  <c r="P124" i="27"/>
  <c r="BI123" i="27"/>
  <c r="BH123" i="27"/>
  <c r="BG123" i="27"/>
  <c r="BF123" i="27"/>
  <c r="T123" i="27"/>
  <c r="R123" i="27"/>
  <c r="P123" i="27"/>
  <c r="J118" i="27"/>
  <c r="J117" i="27"/>
  <c r="F117" i="27"/>
  <c r="F115" i="27"/>
  <c r="E113" i="27"/>
  <c r="J94" i="27"/>
  <c r="J93" i="27"/>
  <c r="F93" i="27"/>
  <c r="F91" i="27"/>
  <c r="E89" i="27"/>
  <c r="J20" i="27"/>
  <c r="E20" i="27"/>
  <c r="F94" i="27" s="1"/>
  <c r="J19" i="27"/>
  <c r="J14" i="27"/>
  <c r="J91" i="27" s="1"/>
  <c r="E7" i="27"/>
  <c r="E85" i="27" s="1"/>
  <c r="J39" i="26"/>
  <c r="J38" i="26"/>
  <c r="AY124" i="1" s="1"/>
  <c r="J37" i="26"/>
  <c r="AX124" i="1"/>
  <c r="BI139" i="26"/>
  <c r="BH139" i="26"/>
  <c r="BG139" i="26"/>
  <c r="BF139" i="26"/>
  <c r="T139" i="26"/>
  <c r="R139" i="26"/>
  <c r="P139" i="26"/>
  <c r="BI138" i="26"/>
  <c r="BH138" i="26"/>
  <c r="BG138" i="26"/>
  <c r="BF138" i="26"/>
  <c r="T138" i="26"/>
  <c r="R138" i="26"/>
  <c r="P138" i="26"/>
  <c r="BI137" i="26"/>
  <c r="BH137" i="26"/>
  <c r="BG137" i="26"/>
  <c r="BF137" i="26"/>
  <c r="T137" i="26"/>
  <c r="R137" i="26"/>
  <c r="P137" i="26"/>
  <c r="BI136" i="26"/>
  <c r="BH136" i="26"/>
  <c r="BG136" i="26"/>
  <c r="BF136" i="26"/>
  <c r="T136" i="26"/>
  <c r="R136" i="26"/>
  <c r="P136" i="26"/>
  <c r="BI135" i="26"/>
  <c r="BH135" i="26"/>
  <c r="BG135" i="26"/>
  <c r="BF135" i="26"/>
  <c r="T135" i="26"/>
  <c r="R135" i="26"/>
  <c r="P135" i="26"/>
  <c r="BI133" i="26"/>
  <c r="BH133" i="26"/>
  <c r="BG133" i="26"/>
  <c r="BF133" i="26"/>
  <c r="T133" i="26"/>
  <c r="R133" i="26"/>
  <c r="P133" i="26"/>
  <c r="BI132" i="26"/>
  <c r="BH132" i="26"/>
  <c r="BG132" i="26"/>
  <c r="BF132" i="26"/>
  <c r="T132" i="26"/>
  <c r="R132" i="26"/>
  <c r="P132" i="26"/>
  <c r="BI131" i="26"/>
  <c r="BH131" i="26"/>
  <c r="BG131" i="26"/>
  <c r="BF131" i="26"/>
  <c r="T131" i="26"/>
  <c r="R131" i="26"/>
  <c r="P131" i="26"/>
  <c r="BI130" i="26"/>
  <c r="BH130" i="26"/>
  <c r="BG130" i="26"/>
  <c r="BF130" i="26"/>
  <c r="T130" i="26"/>
  <c r="R130" i="26"/>
  <c r="P130" i="26"/>
  <c r="BI129" i="26"/>
  <c r="BH129" i="26"/>
  <c r="BG129" i="26"/>
  <c r="BF129" i="26"/>
  <c r="T129" i="26"/>
  <c r="R129" i="26"/>
  <c r="P129" i="26"/>
  <c r="BI128" i="26"/>
  <c r="BH128" i="26"/>
  <c r="BG128" i="26"/>
  <c r="BF128" i="26"/>
  <c r="T128" i="26"/>
  <c r="R128" i="26"/>
  <c r="P128" i="26"/>
  <c r="BI127" i="26"/>
  <c r="BH127" i="26"/>
  <c r="BG127" i="26"/>
  <c r="BF127" i="26"/>
  <c r="T127" i="26"/>
  <c r="R127" i="26"/>
  <c r="P127" i="26"/>
  <c r="BI126" i="26"/>
  <c r="BH126" i="26"/>
  <c r="BG126" i="26"/>
  <c r="BF126" i="26"/>
  <c r="T126" i="26"/>
  <c r="R126" i="26"/>
  <c r="P126" i="26"/>
  <c r="BI125" i="26"/>
  <c r="BH125" i="26"/>
  <c r="BG125" i="26"/>
  <c r="BF125" i="26"/>
  <c r="T125" i="26"/>
  <c r="R125" i="26"/>
  <c r="P125" i="26"/>
  <c r="BI123" i="26"/>
  <c r="BH123" i="26"/>
  <c r="BG123" i="26"/>
  <c r="BF123" i="26"/>
  <c r="T123" i="26"/>
  <c r="R123" i="26"/>
  <c r="P123" i="26"/>
  <c r="J118" i="26"/>
  <c r="J117" i="26"/>
  <c r="F117" i="26"/>
  <c r="F115" i="26"/>
  <c r="E113" i="26"/>
  <c r="J94" i="26"/>
  <c r="J93" i="26"/>
  <c r="F93" i="26"/>
  <c r="F91" i="26"/>
  <c r="E89" i="26"/>
  <c r="J20" i="26"/>
  <c r="E20" i="26"/>
  <c r="F94" i="26" s="1"/>
  <c r="J19" i="26"/>
  <c r="J14" i="26"/>
  <c r="J91" i="26" s="1"/>
  <c r="E7" i="26"/>
  <c r="E85" i="26" s="1"/>
  <c r="J39" i="25"/>
  <c r="J38" i="25"/>
  <c r="AY123" i="1" s="1"/>
  <c r="J37" i="25"/>
  <c r="AX123" i="1"/>
  <c r="BI133" i="25"/>
  <c r="BH133" i="25"/>
  <c r="BG133" i="25"/>
  <c r="BF133" i="25"/>
  <c r="T133" i="25"/>
  <c r="R133" i="25"/>
  <c r="P133" i="25"/>
  <c r="BI132" i="25"/>
  <c r="BH132" i="25"/>
  <c r="BG132" i="25"/>
  <c r="BF132" i="25"/>
  <c r="T132" i="25"/>
  <c r="R132" i="25"/>
  <c r="P132" i="25"/>
  <c r="BI131" i="25"/>
  <c r="BH131" i="25"/>
  <c r="BG131" i="25"/>
  <c r="BF131" i="25"/>
  <c r="T131" i="25"/>
  <c r="R131" i="25"/>
  <c r="P131" i="25"/>
  <c r="BI130" i="25"/>
  <c r="BH130" i="25"/>
  <c r="BG130" i="25"/>
  <c r="BF130" i="25"/>
  <c r="T130" i="25"/>
  <c r="R130" i="25"/>
  <c r="P130" i="25"/>
  <c r="BI129" i="25"/>
  <c r="BH129" i="25"/>
  <c r="BG129" i="25"/>
  <c r="BF129" i="25"/>
  <c r="T129" i="25"/>
  <c r="R129" i="25"/>
  <c r="P129" i="25"/>
  <c r="BI128" i="25"/>
  <c r="BH128" i="25"/>
  <c r="BG128" i="25"/>
  <c r="BF128" i="25"/>
  <c r="T128" i="25"/>
  <c r="R128" i="25"/>
  <c r="P128" i="25"/>
  <c r="BI127" i="25"/>
  <c r="BH127" i="25"/>
  <c r="BG127" i="25"/>
  <c r="BF127" i="25"/>
  <c r="T127" i="25"/>
  <c r="R127" i="25"/>
  <c r="P127" i="25"/>
  <c r="BI126" i="25"/>
  <c r="BH126" i="25"/>
  <c r="BG126" i="25"/>
  <c r="BF126" i="25"/>
  <c r="T126" i="25"/>
  <c r="R126" i="25"/>
  <c r="P126" i="25"/>
  <c r="BI125" i="25"/>
  <c r="BH125" i="25"/>
  <c r="BG125" i="25"/>
  <c r="BF125" i="25"/>
  <c r="T125" i="25"/>
  <c r="R125" i="25"/>
  <c r="P125" i="25"/>
  <c r="BI124" i="25"/>
  <c r="BH124" i="25"/>
  <c r="BG124" i="25"/>
  <c r="BF124" i="25"/>
  <c r="T124" i="25"/>
  <c r="R124" i="25"/>
  <c r="P124" i="25"/>
  <c r="BI123" i="25"/>
  <c r="BH123" i="25"/>
  <c r="BG123" i="25"/>
  <c r="BF123" i="25"/>
  <c r="T123" i="25"/>
  <c r="R123" i="25"/>
  <c r="P123" i="25"/>
  <c r="J118" i="25"/>
  <c r="J117" i="25"/>
  <c r="F117" i="25"/>
  <c r="F115" i="25"/>
  <c r="E113" i="25"/>
  <c r="J94" i="25"/>
  <c r="J93" i="25"/>
  <c r="F93" i="25"/>
  <c r="F91" i="25"/>
  <c r="E89" i="25"/>
  <c r="J20" i="25"/>
  <c r="E20" i="25"/>
  <c r="F118" i="25" s="1"/>
  <c r="J19" i="25"/>
  <c r="J14" i="25"/>
  <c r="J91" i="25" s="1"/>
  <c r="E7" i="25"/>
  <c r="E85" i="25" s="1"/>
  <c r="J39" i="24"/>
  <c r="J38" i="24"/>
  <c r="AY122" i="1" s="1"/>
  <c r="J37" i="24"/>
  <c r="AX122" i="1" s="1"/>
  <c r="BI163" i="24"/>
  <c r="BH163" i="24"/>
  <c r="BG163" i="24"/>
  <c r="BF163" i="24"/>
  <c r="T163" i="24"/>
  <c r="R163" i="24"/>
  <c r="P163" i="24"/>
  <c r="BI162" i="24"/>
  <c r="BH162" i="24"/>
  <c r="BG162" i="24"/>
  <c r="BF162" i="24"/>
  <c r="T162" i="24"/>
  <c r="R162" i="24"/>
  <c r="P162" i="24"/>
  <c r="BI161" i="24"/>
  <c r="BH161" i="24"/>
  <c r="BG161" i="24"/>
  <c r="BF161" i="24"/>
  <c r="T161" i="24"/>
  <c r="R161" i="24"/>
  <c r="P161" i="24"/>
  <c r="BI160" i="24"/>
  <c r="BH160" i="24"/>
  <c r="BG160" i="24"/>
  <c r="BF160" i="24"/>
  <c r="T160" i="24"/>
  <c r="R160" i="24"/>
  <c r="P160" i="24"/>
  <c r="BI159" i="24"/>
  <c r="BH159" i="24"/>
  <c r="BG159" i="24"/>
  <c r="BF159" i="24"/>
  <c r="T159" i="24"/>
  <c r="R159" i="24"/>
  <c r="P159" i="24"/>
  <c r="BI157" i="24"/>
  <c r="BH157" i="24"/>
  <c r="BG157" i="24"/>
  <c r="BF157" i="24"/>
  <c r="T157" i="24"/>
  <c r="R157" i="24"/>
  <c r="P157" i="24"/>
  <c r="BI156" i="24"/>
  <c r="BH156" i="24"/>
  <c r="BG156" i="24"/>
  <c r="BF156" i="24"/>
  <c r="T156" i="24"/>
  <c r="R156" i="24"/>
  <c r="P156" i="24"/>
  <c r="BI154" i="24"/>
  <c r="BH154" i="24"/>
  <c r="BG154" i="24"/>
  <c r="BF154" i="24"/>
  <c r="T154" i="24"/>
  <c r="R154" i="24"/>
  <c r="P154" i="24"/>
  <c r="BI152" i="24"/>
  <c r="BH152" i="24"/>
  <c r="BG152" i="24"/>
  <c r="BF152" i="24"/>
  <c r="T152" i="24"/>
  <c r="R152" i="24"/>
  <c r="P152" i="24"/>
  <c r="BI151" i="24"/>
  <c r="BH151" i="24"/>
  <c r="BG151" i="24"/>
  <c r="BF151" i="24"/>
  <c r="T151" i="24"/>
  <c r="R151" i="24"/>
  <c r="P151" i="24"/>
  <c r="BI150" i="24"/>
  <c r="BH150" i="24"/>
  <c r="BG150" i="24"/>
  <c r="BF150" i="24"/>
  <c r="T150" i="24"/>
  <c r="R150" i="24"/>
  <c r="P150" i="24"/>
  <c r="BI149" i="24"/>
  <c r="BH149" i="24"/>
  <c r="BG149" i="24"/>
  <c r="BF149" i="24"/>
  <c r="T149" i="24"/>
  <c r="R149" i="24"/>
  <c r="P149" i="24"/>
  <c r="BI148" i="24"/>
  <c r="BH148" i="24"/>
  <c r="BG148" i="24"/>
  <c r="BF148" i="24"/>
  <c r="T148" i="24"/>
  <c r="R148" i="24"/>
  <c r="P148" i="24"/>
  <c r="BI145" i="24"/>
  <c r="BH145" i="24"/>
  <c r="BG145" i="24"/>
  <c r="BF145" i="24"/>
  <c r="T145" i="24"/>
  <c r="T144" i="24" s="1"/>
  <c r="R145" i="24"/>
  <c r="R144" i="24" s="1"/>
  <c r="P145" i="24"/>
  <c r="P144" i="24"/>
  <c r="BI142" i="24"/>
  <c r="BH142" i="24"/>
  <c r="BG142" i="24"/>
  <c r="BF142" i="24"/>
  <c r="T142" i="24"/>
  <c r="R142" i="24"/>
  <c r="P142" i="24"/>
  <c r="BI138" i="24"/>
  <c r="BH138" i="24"/>
  <c r="BG138" i="24"/>
  <c r="BF138" i="24"/>
  <c r="T138" i="24"/>
  <c r="R138" i="24"/>
  <c r="P138" i="24"/>
  <c r="BI136" i="24"/>
  <c r="BH136" i="24"/>
  <c r="BG136" i="24"/>
  <c r="BF136" i="24"/>
  <c r="T136" i="24"/>
  <c r="R136" i="24"/>
  <c r="P136" i="24"/>
  <c r="BI132" i="24"/>
  <c r="BH132" i="24"/>
  <c r="BG132" i="24"/>
  <c r="BF132" i="24"/>
  <c r="T132" i="24"/>
  <c r="R132" i="24"/>
  <c r="P132" i="24"/>
  <c r="BI131" i="24"/>
  <c r="BH131" i="24"/>
  <c r="BG131" i="24"/>
  <c r="BF131" i="24"/>
  <c r="T131" i="24"/>
  <c r="R131" i="24"/>
  <c r="P131" i="24"/>
  <c r="BI130" i="24"/>
  <c r="BH130" i="24"/>
  <c r="BG130" i="24"/>
  <c r="BF130" i="24"/>
  <c r="T130" i="24"/>
  <c r="R130" i="24"/>
  <c r="P130" i="24"/>
  <c r="J124" i="24"/>
  <c r="J123" i="24"/>
  <c r="F123" i="24"/>
  <c r="F121" i="24"/>
  <c r="E119" i="24"/>
  <c r="J94" i="24"/>
  <c r="J93" i="24"/>
  <c r="F93" i="24"/>
  <c r="F91" i="24"/>
  <c r="E89" i="24"/>
  <c r="J20" i="24"/>
  <c r="E20" i="24"/>
  <c r="F124" i="24" s="1"/>
  <c r="J19" i="24"/>
  <c r="J14" i="24"/>
  <c r="J91" i="24" s="1"/>
  <c r="E7" i="24"/>
  <c r="E115" i="24" s="1"/>
  <c r="J39" i="23"/>
  <c r="J38" i="23"/>
  <c r="AY121" i="1"/>
  <c r="J37" i="23"/>
  <c r="AX121" i="1" s="1"/>
  <c r="BI263" i="23"/>
  <c r="BH263" i="23"/>
  <c r="BG263" i="23"/>
  <c r="BF263" i="23"/>
  <c r="T263" i="23"/>
  <c r="R263" i="23"/>
  <c r="P263" i="23"/>
  <c r="BI258" i="23"/>
  <c r="BH258" i="23"/>
  <c r="BG258" i="23"/>
  <c r="BF258" i="23"/>
  <c r="T258" i="23"/>
  <c r="R258" i="23"/>
  <c r="P258" i="23"/>
  <c r="BI256" i="23"/>
  <c r="BH256" i="23"/>
  <c r="BG256" i="23"/>
  <c r="BF256" i="23"/>
  <c r="T256" i="23"/>
  <c r="R256" i="23"/>
  <c r="P256" i="23"/>
  <c r="BI255" i="23"/>
  <c r="BH255" i="23"/>
  <c r="BG255" i="23"/>
  <c r="BF255" i="23"/>
  <c r="T255" i="23"/>
  <c r="R255" i="23"/>
  <c r="P255" i="23"/>
  <c r="BI251" i="23"/>
  <c r="BH251" i="23"/>
  <c r="BG251" i="23"/>
  <c r="BF251" i="23"/>
  <c r="T251" i="23"/>
  <c r="R251" i="23"/>
  <c r="P251" i="23"/>
  <c r="BI249" i="23"/>
  <c r="BH249" i="23"/>
  <c r="BG249" i="23"/>
  <c r="BF249" i="23"/>
  <c r="T249" i="23"/>
  <c r="R249" i="23"/>
  <c r="P249" i="23"/>
  <c r="BI247" i="23"/>
  <c r="BH247" i="23"/>
  <c r="BG247" i="23"/>
  <c r="BF247" i="23"/>
  <c r="T247" i="23"/>
  <c r="R247" i="23"/>
  <c r="P247" i="23"/>
  <c r="BI246" i="23"/>
  <c r="BH246" i="23"/>
  <c r="BG246" i="23"/>
  <c r="BF246" i="23"/>
  <c r="T246" i="23"/>
  <c r="R246" i="23"/>
  <c r="P246" i="23"/>
  <c r="BI245" i="23"/>
  <c r="BH245" i="23"/>
  <c r="BG245" i="23"/>
  <c r="BF245" i="23"/>
  <c r="T245" i="23"/>
  <c r="R245" i="23"/>
  <c r="P245" i="23"/>
  <c r="BI243" i="23"/>
  <c r="BH243" i="23"/>
  <c r="BG243" i="23"/>
  <c r="BF243" i="23"/>
  <c r="T243" i="23"/>
  <c r="T242" i="23" s="1"/>
  <c r="R243" i="23"/>
  <c r="R242" i="23" s="1"/>
  <c r="P243" i="23"/>
  <c r="P242" i="23" s="1"/>
  <c r="BI241" i="23"/>
  <c r="BH241" i="23"/>
  <c r="BG241" i="23"/>
  <c r="BF241" i="23"/>
  <c r="T241" i="23"/>
  <c r="R241" i="23"/>
  <c r="P241" i="23"/>
  <c r="BI238" i="23"/>
  <c r="BH238" i="23"/>
  <c r="BG238" i="23"/>
  <c r="BF238" i="23"/>
  <c r="T238" i="23"/>
  <c r="R238" i="23"/>
  <c r="P238" i="23"/>
  <c r="BI236" i="23"/>
  <c r="BH236" i="23"/>
  <c r="BG236" i="23"/>
  <c r="BF236" i="23"/>
  <c r="T236" i="23"/>
  <c r="R236" i="23"/>
  <c r="P236" i="23"/>
  <c r="BI235" i="23"/>
  <c r="BH235" i="23"/>
  <c r="BG235" i="23"/>
  <c r="BF235" i="23"/>
  <c r="T235" i="23"/>
  <c r="R235" i="23"/>
  <c r="P235" i="23"/>
  <c r="BI233" i="23"/>
  <c r="BH233" i="23"/>
  <c r="BG233" i="23"/>
  <c r="BF233" i="23"/>
  <c r="T233" i="23"/>
  <c r="R233" i="23"/>
  <c r="P233" i="23"/>
  <c r="BI231" i="23"/>
  <c r="BH231" i="23"/>
  <c r="BG231" i="23"/>
  <c r="BF231" i="23"/>
  <c r="T231" i="23"/>
  <c r="R231" i="23"/>
  <c r="P231" i="23"/>
  <c r="BI230" i="23"/>
  <c r="BH230" i="23"/>
  <c r="BG230" i="23"/>
  <c r="BF230" i="23"/>
  <c r="T230" i="23"/>
  <c r="R230" i="23"/>
  <c r="P230" i="23"/>
  <c r="BI228" i="23"/>
  <c r="BH228" i="23"/>
  <c r="BG228" i="23"/>
  <c r="BF228" i="23"/>
  <c r="T228" i="23"/>
  <c r="R228" i="23"/>
  <c r="P228" i="23"/>
  <c r="BI226" i="23"/>
  <c r="BH226" i="23"/>
  <c r="BG226" i="23"/>
  <c r="BF226" i="23"/>
  <c r="T226" i="23"/>
  <c r="R226" i="23"/>
  <c r="P226" i="23"/>
  <c r="BI224" i="23"/>
  <c r="BH224" i="23"/>
  <c r="BG224" i="23"/>
  <c r="BF224" i="23"/>
  <c r="T224" i="23"/>
  <c r="R224" i="23"/>
  <c r="P224" i="23"/>
  <c r="BI223" i="23"/>
  <c r="BH223" i="23"/>
  <c r="BG223" i="23"/>
  <c r="BF223" i="23"/>
  <c r="T223" i="23"/>
  <c r="R223" i="23"/>
  <c r="P223" i="23"/>
  <c r="BI221" i="23"/>
  <c r="BH221" i="23"/>
  <c r="BG221" i="23"/>
  <c r="BF221" i="23"/>
  <c r="T221" i="23"/>
  <c r="R221" i="23"/>
  <c r="P221" i="23"/>
  <c r="BI219" i="23"/>
  <c r="BH219" i="23"/>
  <c r="BG219" i="23"/>
  <c r="BF219" i="23"/>
  <c r="T219" i="23"/>
  <c r="R219" i="23"/>
  <c r="P219" i="23"/>
  <c r="BI217" i="23"/>
  <c r="BH217" i="23"/>
  <c r="BG217" i="23"/>
  <c r="BF217" i="23"/>
  <c r="T217" i="23"/>
  <c r="R217" i="23"/>
  <c r="P217" i="23"/>
  <c r="BI216" i="23"/>
  <c r="BH216" i="23"/>
  <c r="BG216" i="23"/>
  <c r="BF216" i="23"/>
  <c r="T216" i="23"/>
  <c r="R216" i="23"/>
  <c r="P216" i="23"/>
  <c r="BI214" i="23"/>
  <c r="BH214" i="23"/>
  <c r="BG214" i="23"/>
  <c r="BF214" i="23"/>
  <c r="T214" i="23"/>
  <c r="R214" i="23"/>
  <c r="P214" i="23"/>
  <c r="BI212" i="23"/>
  <c r="BH212" i="23"/>
  <c r="BG212" i="23"/>
  <c r="BF212" i="23"/>
  <c r="T212" i="23"/>
  <c r="R212" i="23"/>
  <c r="P212" i="23"/>
  <c r="BI209" i="23"/>
  <c r="BH209" i="23"/>
  <c r="BG209" i="23"/>
  <c r="BF209" i="23"/>
  <c r="T209" i="23"/>
  <c r="T208" i="23" s="1"/>
  <c r="R209" i="23"/>
  <c r="R208" i="23" s="1"/>
  <c r="P209" i="23"/>
  <c r="P208" i="23" s="1"/>
  <c r="BI207" i="23"/>
  <c r="BH207" i="23"/>
  <c r="BG207" i="23"/>
  <c r="BF207" i="23"/>
  <c r="T207" i="23"/>
  <c r="R207" i="23"/>
  <c r="P207" i="23"/>
  <c r="BI205" i="23"/>
  <c r="BH205" i="23"/>
  <c r="BG205" i="23"/>
  <c r="BF205" i="23"/>
  <c r="T205" i="23"/>
  <c r="R205" i="23"/>
  <c r="P205" i="23"/>
  <c r="BI201" i="23"/>
  <c r="BH201" i="23"/>
  <c r="BG201" i="23"/>
  <c r="BF201" i="23"/>
  <c r="T201" i="23"/>
  <c r="R201" i="23"/>
  <c r="P201" i="23"/>
  <c r="BI200" i="23"/>
  <c r="BH200" i="23"/>
  <c r="BG200" i="23"/>
  <c r="BF200" i="23"/>
  <c r="T200" i="23"/>
  <c r="R200" i="23"/>
  <c r="P200" i="23"/>
  <c r="BI195" i="23"/>
  <c r="BH195" i="23"/>
  <c r="BG195" i="23"/>
  <c r="BF195" i="23"/>
  <c r="T195" i="23"/>
  <c r="R195" i="23"/>
  <c r="P195" i="23"/>
  <c r="BI194" i="23"/>
  <c r="BH194" i="23"/>
  <c r="BG194" i="23"/>
  <c r="BF194" i="23"/>
  <c r="T194" i="23"/>
  <c r="R194" i="23"/>
  <c r="P194" i="23"/>
  <c r="BI193" i="23"/>
  <c r="BH193" i="23"/>
  <c r="BG193" i="23"/>
  <c r="BF193" i="23"/>
  <c r="T193" i="23"/>
  <c r="R193" i="23"/>
  <c r="P193" i="23"/>
  <c r="BI192" i="23"/>
  <c r="BH192" i="23"/>
  <c r="BG192" i="23"/>
  <c r="BF192" i="23"/>
  <c r="T192" i="23"/>
  <c r="R192" i="23"/>
  <c r="P192" i="23"/>
  <c r="BI191" i="23"/>
  <c r="BH191" i="23"/>
  <c r="BG191" i="23"/>
  <c r="BF191" i="23"/>
  <c r="T191" i="23"/>
  <c r="R191" i="23"/>
  <c r="P191" i="23"/>
  <c r="BI190" i="23"/>
  <c r="BH190" i="23"/>
  <c r="BG190" i="23"/>
  <c r="BF190" i="23"/>
  <c r="T190" i="23"/>
  <c r="R190" i="23"/>
  <c r="P190" i="23"/>
  <c r="BI189" i="23"/>
  <c r="BH189" i="23"/>
  <c r="BG189" i="23"/>
  <c r="BF189" i="23"/>
  <c r="T189" i="23"/>
  <c r="R189" i="23"/>
  <c r="P189" i="23"/>
  <c r="BI187" i="23"/>
  <c r="BH187" i="23"/>
  <c r="BG187" i="23"/>
  <c r="BF187" i="23"/>
  <c r="T187" i="23"/>
  <c r="R187" i="23"/>
  <c r="P187" i="23"/>
  <c r="BI186" i="23"/>
  <c r="BH186" i="23"/>
  <c r="BG186" i="23"/>
  <c r="BF186" i="23"/>
  <c r="T186" i="23"/>
  <c r="R186" i="23"/>
  <c r="P186" i="23"/>
  <c r="BI182" i="23"/>
  <c r="BH182" i="23"/>
  <c r="BG182" i="23"/>
  <c r="BF182" i="23"/>
  <c r="T182" i="23"/>
  <c r="R182" i="23"/>
  <c r="P182" i="23"/>
  <c r="BI180" i="23"/>
  <c r="BH180" i="23"/>
  <c r="BG180" i="23"/>
  <c r="BF180" i="23"/>
  <c r="T180" i="23"/>
  <c r="R180" i="23"/>
  <c r="P180" i="23"/>
  <c r="BI177" i="23"/>
  <c r="BH177" i="23"/>
  <c r="BG177" i="23"/>
  <c r="BF177" i="23"/>
  <c r="T177" i="23"/>
  <c r="R177" i="23"/>
  <c r="P177" i="23"/>
  <c r="BI173" i="23"/>
  <c r="BH173" i="23"/>
  <c r="BG173" i="23"/>
  <c r="BF173" i="23"/>
  <c r="T173" i="23"/>
  <c r="R173" i="23"/>
  <c r="P173" i="23"/>
  <c r="BI171" i="23"/>
  <c r="BH171" i="23"/>
  <c r="BG171" i="23"/>
  <c r="BF171" i="23"/>
  <c r="T171" i="23"/>
  <c r="R171" i="23"/>
  <c r="P171" i="23"/>
  <c r="BI169" i="23"/>
  <c r="BH169" i="23"/>
  <c r="BG169" i="23"/>
  <c r="BF169" i="23"/>
  <c r="T169" i="23"/>
  <c r="R169" i="23"/>
  <c r="P169" i="23"/>
  <c r="BI153" i="23"/>
  <c r="BH153" i="23"/>
  <c r="BG153" i="23"/>
  <c r="BF153" i="23"/>
  <c r="T153" i="23"/>
  <c r="R153" i="23"/>
  <c r="P153" i="23"/>
  <c r="BI152" i="23"/>
  <c r="BH152" i="23"/>
  <c r="BG152" i="23"/>
  <c r="BF152" i="23"/>
  <c r="T152" i="23"/>
  <c r="R152" i="23"/>
  <c r="P152" i="23"/>
  <c r="BI151" i="23"/>
  <c r="BH151" i="23"/>
  <c r="BG151" i="23"/>
  <c r="BF151" i="23"/>
  <c r="T151" i="23"/>
  <c r="R151" i="23"/>
  <c r="P151" i="23"/>
  <c r="BI149" i="23"/>
  <c r="BH149" i="23"/>
  <c r="BG149" i="23"/>
  <c r="BF149" i="23"/>
  <c r="T149" i="23"/>
  <c r="R149" i="23"/>
  <c r="P149" i="23"/>
  <c r="BI147" i="23"/>
  <c r="BH147" i="23"/>
  <c r="BG147" i="23"/>
  <c r="BF147" i="23"/>
  <c r="T147" i="23"/>
  <c r="R147" i="23"/>
  <c r="P147" i="23"/>
  <c r="BI145" i="23"/>
  <c r="BH145" i="23"/>
  <c r="BG145" i="23"/>
  <c r="BF145" i="23"/>
  <c r="T145" i="23"/>
  <c r="R145" i="23"/>
  <c r="P145" i="23"/>
  <c r="BI144" i="23"/>
  <c r="BH144" i="23"/>
  <c r="BG144" i="23"/>
  <c r="BF144" i="23"/>
  <c r="T144" i="23"/>
  <c r="R144" i="23"/>
  <c r="P144" i="23"/>
  <c r="BI140" i="23"/>
  <c r="BH140" i="23"/>
  <c r="BG140" i="23"/>
  <c r="BF140" i="23"/>
  <c r="T140" i="23"/>
  <c r="R140" i="23"/>
  <c r="P140" i="23"/>
  <c r="BI138" i="23"/>
  <c r="BH138" i="23"/>
  <c r="BG138" i="23"/>
  <c r="BF138" i="23"/>
  <c r="T138" i="23"/>
  <c r="R138" i="23"/>
  <c r="P138" i="23"/>
  <c r="J132" i="23"/>
  <c r="J131" i="23"/>
  <c r="F131" i="23"/>
  <c r="F129" i="23"/>
  <c r="E127" i="23"/>
  <c r="J94" i="23"/>
  <c r="J93" i="23"/>
  <c r="F93" i="23"/>
  <c r="F91" i="23"/>
  <c r="E89" i="23"/>
  <c r="J20" i="23"/>
  <c r="E20" i="23"/>
  <c r="F94" i="23" s="1"/>
  <c r="J19" i="23"/>
  <c r="J14" i="23"/>
  <c r="J91" i="23" s="1"/>
  <c r="E7" i="23"/>
  <c r="E123" i="23" s="1"/>
  <c r="J39" i="22"/>
  <c r="J38" i="22"/>
  <c r="AY119" i="1" s="1"/>
  <c r="J37" i="22"/>
  <c r="AX119" i="1" s="1"/>
  <c r="BI131" i="22"/>
  <c r="BH131" i="22"/>
  <c r="BG131" i="22"/>
  <c r="BF131" i="22"/>
  <c r="T131" i="22"/>
  <c r="R131" i="22"/>
  <c r="P131" i="22"/>
  <c r="BI130" i="22"/>
  <c r="BH130" i="22"/>
  <c r="BG130" i="22"/>
  <c r="BF130" i="22"/>
  <c r="T130" i="22"/>
  <c r="R130" i="22"/>
  <c r="P130" i="22"/>
  <c r="BI129" i="22"/>
  <c r="BH129" i="22"/>
  <c r="BG129" i="22"/>
  <c r="BF129" i="22"/>
  <c r="T129" i="22"/>
  <c r="R129" i="22"/>
  <c r="P129" i="22"/>
  <c r="BI128" i="22"/>
  <c r="BH128" i="22"/>
  <c r="BG128" i="22"/>
  <c r="BF128" i="22"/>
  <c r="T128" i="22"/>
  <c r="R128" i="22"/>
  <c r="P128" i="22"/>
  <c r="BI127" i="22"/>
  <c r="BH127" i="22"/>
  <c r="BG127" i="22"/>
  <c r="BF127" i="22"/>
  <c r="T127" i="22"/>
  <c r="R127" i="22"/>
  <c r="P127" i="22"/>
  <c r="BI126" i="22"/>
  <c r="BH126" i="22"/>
  <c r="BG126" i="22"/>
  <c r="BF126" i="22"/>
  <c r="T126" i="22"/>
  <c r="R126" i="22"/>
  <c r="P126" i="22"/>
  <c r="BI125" i="22"/>
  <c r="BH125" i="22"/>
  <c r="BG125" i="22"/>
  <c r="BF125" i="22"/>
  <c r="T125" i="22"/>
  <c r="R125" i="22"/>
  <c r="P125" i="22"/>
  <c r="BI124" i="22"/>
  <c r="BH124" i="22"/>
  <c r="BG124" i="22"/>
  <c r="BF124" i="22"/>
  <c r="T124" i="22"/>
  <c r="R124" i="22"/>
  <c r="P124" i="22"/>
  <c r="BI123" i="22"/>
  <c r="BH123" i="22"/>
  <c r="BG123" i="22"/>
  <c r="BF123" i="22"/>
  <c r="T123" i="22"/>
  <c r="R123" i="22"/>
  <c r="P123" i="22"/>
  <c r="J118" i="22"/>
  <c r="J117" i="22"/>
  <c r="F117" i="22"/>
  <c r="F115" i="22"/>
  <c r="E113" i="22"/>
  <c r="J94" i="22"/>
  <c r="J93" i="22"/>
  <c r="F93" i="22"/>
  <c r="F91" i="22"/>
  <c r="E89" i="22"/>
  <c r="J20" i="22"/>
  <c r="E20" i="22"/>
  <c r="F94" i="22" s="1"/>
  <c r="J19" i="22"/>
  <c r="J14" i="22"/>
  <c r="J91" i="22" s="1"/>
  <c r="E7" i="22"/>
  <c r="E109" i="22" s="1"/>
  <c r="J39" i="21"/>
  <c r="J38" i="21"/>
  <c r="AY118" i="1" s="1"/>
  <c r="J37" i="21"/>
  <c r="AX118" i="1" s="1"/>
  <c r="BI689" i="21"/>
  <c r="BH689" i="21"/>
  <c r="BG689" i="21"/>
  <c r="BF689" i="21"/>
  <c r="T689" i="21"/>
  <c r="T688" i="21"/>
  <c r="R689" i="21"/>
  <c r="R688" i="21" s="1"/>
  <c r="P689" i="21"/>
  <c r="P688" i="21" s="1"/>
  <c r="BI684" i="21"/>
  <c r="BH684" i="21"/>
  <c r="BG684" i="21"/>
  <c r="BF684" i="21"/>
  <c r="T684" i="21"/>
  <c r="R684" i="21"/>
  <c r="P684" i="21"/>
  <c r="BI682" i="21"/>
  <c r="BH682" i="21"/>
  <c r="BG682" i="21"/>
  <c r="BF682" i="21"/>
  <c r="T682" i="21"/>
  <c r="R682" i="21"/>
  <c r="P682" i="21"/>
  <c r="BI678" i="21"/>
  <c r="BH678" i="21"/>
  <c r="BG678" i="21"/>
  <c r="BF678" i="21"/>
  <c r="T678" i="21"/>
  <c r="R678" i="21"/>
  <c r="P678" i="21"/>
  <c r="BI676" i="21"/>
  <c r="BH676" i="21"/>
  <c r="BG676" i="21"/>
  <c r="BF676" i="21"/>
  <c r="T676" i="21"/>
  <c r="R676" i="21"/>
  <c r="P676" i="21"/>
  <c r="BI673" i="21"/>
  <c r="BH673" i="21"/>
  <c r="BG673" i="21"/>
  <c r="BF673" i="21"/>
  <c r="T673" i="21"/>
  <c r="R673" i="21"/>
  <c r="P673" i="21"/>
  <c r="BI651" i="21"/>
  <c r="BH651" i="21"/>
  <c r="BG651" i="21"/>
  <c r="BF651" i="21"/>
  <c r="T651" i="21"/>
  <c r="R651" i="21"/>
  <c r="P651" i="21"/>
  <c r="BI629" i="21"/>
  <c r="BH629" i="21"/>
  <c r="BG629" i="21"/>
  <c r="BF629" i="21"/>
  <c r="T629" i="21"/>
  <c r="R629" i="21"/>
  <c r="P629" i="21"/>
  <c r="BI606" i="21"/>
  <c r="BH606" i="21"/>
  <c r="BG606" i="21"/>
  <c r="BF606" i="21"/>
  <c r="T606" i="21"/>
  <c r="R606" i="21"/>
  <c r="P606" i="21"/>
  <c r="BI604" i="21"/>
  <c r="BH604" i="21"/>
  <c r="BG604" i="21"/>
  <c r="BF604" i="21"/>
  <c r="T604" i="21"/>
  <c r="R604" i="21"/>
  <c r="P604" i="21"/>
  <c r="BI543" i="21"/>
  <c r="BH543" i="21"/>
  <c r="BG543" i="21"/>
  <c r="BF543" i="21"/>
  <c r="T543" i="21"/>
  <c r="R543" i="21"/>
  <c r="P543" i="21"/>
  <c r="BI482" i="21"/>
  <c r="BH482" i="21"/>
  <c r="BG482" i="21"/>
  <c r="BF482" i="21"/>
  <c r="T482" i="21"/>
  <c r="R482" i="21"/>
  <c r="P482" i="21"/>
  <c r="BI421" i="21"/>
  <c r="BH421" i="21"/>
  <c r="BG421" i="21"/>
  <c r="BF421" i="21"/>
  <c r="T421" i="21"/>
  <c r="R421" i="21"/>
  <c r="P421" i="21"/>
  <c r="BI419" i="21"/>
  <c r="BH419" i="21"/>
  <c r="BG419" i="21"/>
  <c r="BF419" i="21"/>
  <c r="T419" i="21"/>
  <c r="R419" i="21"/>
  <c r="P419" i="21"/>
  <c r="BI379" i="21"/>
  <c r="BH379" i="21"/>
  <c r="BG379" i="21"/>
  <c r="BF379" i="21"/>
  <c r="T379" i="21"/>
  <c r="R379" i="21"/>
  <c r="P379" i="21"/>
  <c r="BI339" i="21"/>
  <c r="BH339" i="21"/>
  <c r="BG339" i="21"/>
  <c r="BF339" i="21"/>
  <c r="T339" i="21"/>
  <c r="R339" i="21"/>
  <c r="P339" i="21"/>
  <c r="BI299" i="21"/>
  <c r="BH299" i="21"/>
  <c r="BG299" i="21"/>
  <c r="BF299" i="21"/>
  <c r="T299" i="21"/>
  <c r="R299" i="21"/>
  <c r="P299" i="21"/>
  <c r="BI293" i="21"/>
  <c r="BH293" i="21"/>
  <c r="BG293" i="21"/>
  <c r="BF293" i="21"/>
  <c r="T293" i="21"/>
  <c r="R293" i="21"/>
  <c r="P293" i="21"/>
  <c r="BI291" i="21"/>
  <c r="BH291" i="21"/>
  <c r="BG291" i="21"/>
  <c r="BF291" i="21"/>
  <c r="T291" i="21"/>
  <c r="R291" i="21"/>
  <c r="P291" i="21"/>
  <c r="BI280" i="21"/>
  <c r="BH280" i="21"/>
  <c r="BG280" i="21"/>
  <c r="BF280" i="21"/>
  <c r="T280" i="21"/>
  <c r="R280" i="21"/>
  <c r="P280" i="21"/>
  <c r="BI269" i="21"/>
  <c r="BH269" i="21"/>
  <c r="BG269" i="21"/>
  <c r="BF269" i="21"/>
  <c r="T269" i="21"/>
  <c r="R269" i="21"/>
  <c r="P269" i="21"/>
  <c r="BI255" i="21"/>
  <c r="BH255" i="21"/>
  <c r="BG255" i="21"/>
  <c r="BF255" i="21"/>
  <c r="T255" i="21"/>
  <c r="R255" i="21"/>
  <c r="P255" i="21"/>
  <c r="BI248" i="21"/>
  <c r="BH248" i="21"/>
  <c r="BG248" i="21"/>
  <c r="BF248" i="21"/>
  <c r="T248" i="21"/>
  <c r="R248" i="21"/>
  <c r="P248" i="21"/>
  <c r="BI207" i="21"/>
  <c r="BH207" i="21"/>
  <c r="BG207" i="21"/>
  <c r="BF207" i="21"/>
  <c r="T207" i="21"/>
  <c r="R207" i="21"/>
  <c r="P207" i="21"/>
  <c r="BI205" i="21"/>
  <c r="BH205" i="21"/>
  <c r="BG205" i="21"/>
  <c r="BF205" i="21"/>
  <c r="T205" i="21"/>
  <c r="R205" i="21"/>
  <c r="P205" i="21"/>
  <c r="BI187" i="21"/>
  <c r="BH187" i="21"/>
  <c r="BG187" i="21"/>
  <c r="BF187" i="21"/>
  <c r="T187" i="21"/>
  <c r="R187" i="21"/>
  <c r="P187" i="21"/>
  <c r="BI176" i="21"/>
  <c r="BH176" i="21"/>
  <c r="BG176" i="21"/>
  <c r="BF176" i="21"/>
  <c r="T176" i="21"/>
  <c r="R176" i="21"/>
  <c r="P176" i="21"/>
  <c r="BI169" i="21"/>
  <c r="BH169" i="21"/>
  <c r="BG169" i="21"/>
  <c r="BF169" i="21"/>
  <c r="T169" i="21"/>
  <c r="R169" i="21"/>
  <c r="P169" i="21"/>
  <c r="BI167" i="21"/>
  <c r="BH167" i="21"/>
  <c r="BG167" i="21"/>
  <c r="BF167" i="21"/>
  <c r="T167" i="21"/>
  <c r="R167" i="21"/>
  <c r="P167" i="21"/>
  <c r="BI158" i="21"/>
  <c r="BH158" i="21"/>
  <c r="BG158" i="21"/>
  <c r="BF158" i="21"/>
  <c r="T158" i="21"/>
  <c r="R158" i="21"/>
  <c r="P158" i="21"/>
  <c r="BI149" i="21"/>
  <c r="BH149" i="21"/>
  <c r="BG149" i="21"/>
  <c r="BF149" i="21"/>
  <c r="T149" i="21"/>
  <c r="R149" i="21"/>
  <c r="P149" i="21"/>
  <c r="BI140" i="21"/>
  <c r="BH140" i="21"/>
  <c r="BG140" i="21"/>
  <c r="BF140" i="21"/>
  <c r="T140" i="21"/>
  <c r="R140" i="21"/>
  <c r="P140" i="21"/>
  <c r="BI128" i="21"/>
  <c r="BH128" i="21"/>
  <c r="BG128" i="21"/>
  <c r="BF128" i="21"/>
  <c r="T128" i="21"/>
  <c r="R128" i="21"/>
  <c r="P128" i="21"/>
  <c r="J122" i="21"/>
  <c r="J121" i="21"/>
  <c r="F121" i="21"/>
  <c r="F119" i="21"/>
  <c r="E117" i="21"/>
  <c r="J94" i="21"/>
  <c r="J93" i="21"/>
  <c r="F93" i="21"/>
  <c r="F91" i="21"/>
  <c r="E89" i="21"/>
  <c r="J20" i="21"/>
  <c r="E20" i="21"/>
  <c r="F94" i="21" s="1"/>
  <c r="J19" i="21"/>
  <c r="J14" i="21"/>
  <c r="J119" i="21" s="1"/>
  <c r="E7" i="21"/>
  <c r="E85" i="21" s="1"/>
  <c r="J39" i="20"/>
  <c r="J38" i="20"/>
  <c r="AY116" i="1" s="1"/>
  <c r="J37" i="20"/>
  <c r="AX116" i="1"/>
  <c r="BI169" i="20"/>
  <c r="BH169" i="20"/>
  <c r="BG169" i="20"/>
  <c r="BF169" i="20"/>
  <c r="T169" i="20"/>
  <c r="T168" i="20" s="1"/>
  <c r="R169" i="20"/>
  <c r="R168" i="20"/>
  <c r="P169" i="20"/>
  <c r="P168" i="20"/>
  <c r="BI166" i="20"/>
  <c r="BH166" i="20"/>
  <c r="BG166" i="20"/>
  <c r="BF166" i="20"/>
  <c r="T166" i="20"/>
  <c r="R166" i="20"/>
  <c r="P166" i="20"/>
  <c r="BI164" i="20"/>
  <c r="BH164" i="20"/>
  <c r="BG164" i="20"/>
  <c r="BF164" i="20"/>
  <c r="T164" i="20"/>
  <c r="R164" i="20"/>
  <c r="P164" i="20"/>
  <c r="BI163" i="20"/>
  <c r="BH163" i="20"/>
  <c r="BG163" i="20"/>
  <c r="BF163" i="20"/>
  <c r="T163" i="20"/>
  <c r="R163" i="20"/>
  <c r="P163" i="20"/>
  <c r="BI161" i="20"/>
  <c r="BH161" i="20"/>
  <c r="BG161" i="20"/>
  <c r="BF161" i="20"/>
  <c r="T161" i="20"/>
  <c r="R161" i="20"/>
  <c r="P161" i="20"/>
  <c r="BI160" i="20"/>
  <c r="BH160" i="20"/>
  <c r="BG160" i="20"/>
  <c r="BF160" i="20"/>
  <c r="T160" i="20"/>
  <c r="R160" i="20"/>
  <c r="P160" i="20"/>
  <c r="BI158" i="20"/>
  <c r="BH158" i="20"/>
  <c r="BG158" i="20"/>
  <c r="BF158" i="20"/>
  <c r="T158" i="20"/>
  <c r="R158" i="20"/>
  <c r="P158" i="20"/>
  <c r="BI157" i="20"/>
  <c r="BH157" i="20"/>
  <c r="BG157" i="20"/>
  <c r="BF157" i="20"/>
  <c r="T157" i="20"/>
  <c r="R157" i="20"/>
  <c r="P157" i="20"/>
  <c r="BI155" i="20"/>
  <c r="BH155" i="20"/>
  <c r="BG155" i="20"/>
  <c r="BF155" i="20"/>
  <c r="T155" i="20"/>
  <c r="R155" i="20"/>
  <c r="P155" i="20"/>
  <c r="BI154" i="20"/>
  <c r="BH154" i="20"/>
  <c r="BG154" i="20"/>
  <c r="BF154" i="20"/>
  <c r="T154" i="20"/>
  <c r="R154" i="20"/>
  <c r="P154" i="20"/>
  <c r="BI152" i="20"/>
  <c r="BH152" i="20"/>
  <c r="BG152" i="20"/>
  <c r="BF152" i="20"/>
  <c r="T152" i="20"/>
  <c r="R152" i="20"/>
  <c r="P152" i="20"/>
  <c r="BI151" i="20"/>
  <c r="BH151" i="20"/>
  <c r="BG151" i="20"/>
  <c r="BF151" i="20"/>
  <c r="T151" i="20"/>
  <c r="R151" i="20"/>
  <c r="P151" i="20"/>
  <c r="BI149" i="20"/>
  <c r="BH149" i="20"/>
  <c r="BG149" i="20"/>
  <c r="BF149" i="20"/>
  <c r="T149" i="20"/>
  <c r="R149" i="20"/>
  <c r="P149" i="20"/>
  <c r="BI148" i="20"/>
  <c r="BH148" i="20"/>
  <c r="BG148" i="20"/>
  <c r="BF148" i="20"/>
  <c r="T148" i="20"/>
  <c r="R148" i="20"/>
  <c r="P148" i="20"/>
  <c r="BI144" i="20"/>
  <c r="BH144" i="20"/>
  <c r="BG144" i="20"/>
  <c r="BF144" i="20"/>
  <c r="T144" i="20"/>
  <c r="T143" i="20" s="1"/>
  <c r="R144" i="20"/>
  <c r="R143" i="20" s="1"/>
  <c r="P144" i="20"/>
  <c r="P143" i="20"/>
  <c r="BI141" i="20"/>
  <c r="BH141" i="20"/>
  <c r="BG141" i="20"/>
  <c r="BF141" i="20"/>
  <c r="T141" i="20"/>
  <c r="R141" i="20"/>
  <c r="P141" i="20"/>
  <c r="BI138" i="20"/>
  <c r="BH138" i="20"/>
  <c r="BG138" i="20"/>
  <c r="BF138" i="20"/>
  <c r="T138" i="20"/>
  <c r="R138" i="20"/>
  <c r="P138" i="20"/>
  <c r="BI135" i="20"/>
  <c r="BH135" i="20"/>
  <c r="BG135" i="20"/>
  <c r="BF135" i="20"/>
  <c r="T135" i="20"/>
  <c r="R135" i="20"/>
  <c r="P135" i="20"/>
  <c r="BI132" i="20"/>
  <c r="BH132" i="20"/>
  <c r="BG132" i="20"/>
  <c r="BF132" i="20"/>
  <c r="T132" i="20"/>
  <c r="R132" i="20"/>
  <c r="P132" i="20"/>
  <c r="BI129" i="20"/>
  <c r="BH129" i="20"/>
  <c r="BG129" i="20"/>
  <c r="BF129" i="20"/>
  <c r="T129" i="20"/>
  <c r="R129" i="20"/>
  <c r="P129" i="20"/>
  <c r="J123" i="20"/>
  <c r="J122" i="20"/>
  <c r="F122" i="20"/>
  <c r="F120" i="20"/>
  <c r="E118" i="20"/>
  <c r="J94" i="20"/>
  <c r="J93" i="20"/>
  <c r="F93" i="20"/>
  <c r="F91" i="20"/>
  <c r="E89" i="20"/>
  <c r="J20" i="20"/>
  <c r="E20" i="20"/>
  <c r="F123" i="20" s="1"/>
  <c r="J19" i="20"/>
  <c r="J14" i="20"/>
  <c r="J91" i="20" s="1"/>
  <c r="E7" i="20"/>
  <c r="E114" i="20" s="1"/>
  <c r="J39" i="19"/>
  <c r="J38" i="19"/>
  <c r="AY115" i="1"/>
  <c r="J37" i="19"/>
  <c r="AX115" i="1" s="1"/>
  <c r="BI147" i="19"/>
  <c r="BH147" i="19"/>
  <c r="BG147" i="19"/>
  <c r="BF147" i="19"/>
  <c r="T147" i="19"/>
  <c r="R147" i="19"/>
  <c r="P147" i="19"/>
  <c r="BI146" i="19"/>
  <c r="BH146" i="19"/>
  <c r="BG146" i="19"/>
  <c r="BF146" i="19"/>
  <c r="T146" i="19"/>
  <c r="R146" i="19"/>
  <c r="P146" i="19"/>
  <c r="BI145" i="19"/>
  <c r="BH145" i="19"/>
  <c r="BG145" i="19"/>
  <c r="BF145" i="19"/>
  <c r="T145" i="19"/>
  <c r="R145" i="19"/>
  <c r="P145" i="19"/>
  <c r="BI142" i="19"/>
  <c r="BH142" i="19"/>
  <c r="BG142" i="19"/>
  <c r="BF142" i="19"/>
  <c r="T142" i="19"/>
  <c r="R142" i="19"/>
  <c r="P142" i="19"/>
  <c r="BI140" i="19"/>
  <c r="BH140" i="19"/>
  <c r="BG140" i="19"/>
  <c r="BF140" i="19"/>
  <c r="T140" i="19"/>
  <c r="R140" i="19"/>
  <c r="P140" i="19"/>
  <c r="BI138" i="19"/>
  <c r="BH138" i="19"/>
  <c r="BG138" i="19"/>
  <c r="BF138" i="19"/>
  <c r="T138" i="19"/>
  <c r="R138" i="19"/>
  <c r="P138" i="19"/>
  <c r="BI136" i="19"/>
  <c r="BH136" i="19"/>
  <c r="BG136" i="19"/>
  <c r="BF136" i="19"/>
  <c r="T136" i="19"/>
  <c r="R136" i="19"/>
  <c r="P136" i="19"/>
  <c r="BI133" i="19"/>
  <c r="BH133" i="19"/>
  <c r="BG133" i="19"/>
  <c r="BF133" i="19"/>
  <c r="T133" i="19"/>
  <c r="R133" i="19"/>
  <c r="P133" i="19"/>
  <c r="BI131" i="19"/>
  <c r="BH131" i="19"/>
  <c r="BG131" i="19"/>
  <c r="BF131" i="19"/>
  <c r="T131" i="19"/>
  <c r="R131" i="19"/>
  <c r="P131" i="19"/>
  <c r="BI129" i="19"/>
  <c r="BH129" i="19"/>
  <c r="BG129" i="19"/>
  <c r="BF129" i="19"/>
  <c r="T129" i="19"/>
  <c r="R129" i="19"/>
  <c r="P129" i="19"/>
  <c r="BI127" i="19"/>
  <c r="BH127" i="19"/>
  <c r="BG127" i="19"/>
  <c r="BF127" i="19"/>
  <c r="T127" i="19"/>
  <c r="R127" i="19"/>
  <c r="P127" i="19"/>
  <c r="J121" i="19"/>
  <c r="J120" i="19"/>
  <c r="F120" i="19"/>
  <c r="F118" i="19"/>
  <c r="E116" i="19"/>
  <c r="J94" i="19"/>
  <c r="J93" i="19"/>
  <c r="F93" i="19"/>
  <c r="F91" i="19"/>
  <c r="E89" i="19"/>
  <c r="J20" i="19"/>
  <c r="E20" i="19"/>
  <c r="F121" i="19" s="1"/>
  <c r="J19" i="19"/>
  <c r="J14" i="19"/>
  <c r="J91" i="19" s="1"/>
  <c r="E7" i="19"/>
  <c r="E112" i="19" s="1"/>
  <c r="J39" i="18"/>
  <c r="J38" i="18"/>
  <c r="AY114" i="1"/>
  <c r="J37" i="18"/>
  <c r="AX114" i="1" s="1"/>
  <c r="BI149" i="18"/>
  <c r="BH149" i="18"/>
  <c r="BG149" i="18"/>
  <c r="BF149" i="18"/>
  <c r="T149" i="18"/>
  <c r="R149" i="18"/>
  <c r="P149" i="18"/>
  <c r="BI148" i="18"/>
  <c r="BH148" i="18"/>
  <c r="BG148" i="18"/>
  <c r="BF148" i="18"/>
  <c r="T148" i="18"/>
  <c r="R148" i="18"/>
  <c r="P148" i="18"/>
  <c r="BI147" i="18"/>
  <c r="BH147" i="18"/>
  <c r="BG147" i="18"/>
  <c r="BF147" i="18"/>
  <c r="T147" i="18"/>
  <c r="R147" i="18"/>
  <c r="P147" i="18"/>
  <c r="BI146" i="18"/>
  <c r="BH146" i="18"/>
  <c r="BG146" i="18"/>
  <c r="BF146" i="18"/>
  <c r="T146" i="18"/>
  <c r="R146" i="18"/>
  <c r="P146" i="18"/>
  <c r="BI145" i="18"/>
  <c r="BH145" i="18"/>
  <c r="BG145" i="18"/>
  <c r="BF145" i="18"/>
  <c r="T145" i="18"/>
  <c r="R145" i="18"/>
  <c r="P145" i="18"/>
  <c r="BI144" i="18"/>
  <c r="BH144" i="18"/>
  <c r="BG144" i="18"/>
  <c r="BF144" i="18"/>
  <c r="T144" i="18"/>
  <c r="R144" i="18"/>
  <c r="P144" i="18"/>
  <c r="BI143" i="18"/>
  <c r="BH143" i="18"/>
  <c r="BG143" i="18"/>
  <c r="BF143" i="18"/>
  <c r="T143" i="18"/>
  <c r="R143" i="18"/>
  <c r="P143" i="18"/>
  <c r="BI142" i="18"/>
  <c r="BH142" i="18"/>
  <c r="BG142" i="18"/>
  <c r="BF142" i="18"/>
  <c r="T142" i="18"/>
  <c r="R142" i="18"/>
  <c r="P142" i="18"/>
  <c r="BI141" i="18"/>
  <c r="BH141" i="18"/>
  <c r="BG141" i="18"/>
  <c r="BF141" i="18"/>
  <c r="T141" i="18"/>
  <c r="R141" i="18"/>
  <c r="P141" i="18"/>
  <c r="BI140" i="18"/>
  <c r="BH140" i="18"/>
  <c r="BG140" i="18"/>
  <c r="BF140" i="18"/>
  <c r="T140" i="18"/>
  <c r="R140" i="18"/>
  <c r="P140" i="18"/>
  <c r="BI139" i="18"/>
  <c r="BH139" i="18"/>
  <c r="BG139" i="18"/>
  <c r="BF139" i="18"/>
  <c r="T139" i="18"/>
  <c r="R139" i="18"/>
  <c r="P139" i="18"/>
  <c r="BI138" i="18"/>
  <c r="BH138" i="18"/>
  <c r="BG138" i="18"/>
  <c r="BF138" i="18"/>
  <c r="T138" i="18"/>
  <c r="R138" i="18"/>
  <c r="P138" i="18"/>
  <c r="BI137" i="18"/>
  <c r="BH137" i="18"/>
  <c r="BG137" i="18"/>
  <c r="BF137" i="18"/>
  <c r="T137" i="18"/>
  <c r="R137" i="18"/>
  <c r="P137" i="18"/>
  <c r="BI136" i="18"/>
  <c r="BH136" i="18"/>
  <c r="BG136" i="18"/>
  <c r="BF136" i="18"/>
  <c r="T136" i="18"/>
  <c r="R136" i="18"/>
  <c r="P136" i="18"/>
  <c r="BI135" i="18"/>
  <c r="BH135" i="18"/>
  <c r="BG135" i="18"/>
  <c r="BF135" i="18"/>
  <c r="T135" i="18"/>
  <c r="R135" i="18"/>
  <c r="P135" i="18"/>
  <c r="BI134" i="18"/>
  <c r="BH134" i="18"/>
  <c r="BG134" i="18"/>
  <c r="BF134" i="18"/>
  <c r="T134" i="18"/>
  <c r="R134" i="18"/>
  <c r="P134" i="18"/>
  <c r="BI133" i="18"/>
  <c r="BH133" i="18"/>
  <c r="BG133" i="18"/>
  <c r="BF133" i="18"/>
  <c r="T133" i="18"/>
  <c r="R133" i="18"/>
  <c r="P133" i="18"/>
  <c r="BI132" i="18"/>
  <c r="BH132" i="18"/>
  <c r="BG132" i="18"/>
  <c r="BF132" i="18"/>
  <c r="T132" i="18"/>
  <c r="R132" i="18"/>
  <c r="P132" i="18"/>
  <c r="BI131" i="18"/>
  <c r="BH131" i="18"/>
  <c r="BG131" i="18"/>
  <c r="BF131" i="18"/>
  <c r="T131" i="18"/>
  <c r="R131" i="18"/>
  <c r="P131" i="18"/>
  <c r="BI130" i="18"/>
  <c r="BH130" i="18"/>
  <c r="BG130" i="18"/>
  <c r="BF130" i="18"/>
  <c r="T130" i="18"/>
  <c r="R130" i="18"/>
  <c r="P130" i="18"/>
  <c r="BI129" i="18"/>
  <c r="BH129" i="18"/>
  <c r="BG129" i="18"/>
  <c r="BF129" i="18"/>
  <c r="T129" i="18"/>
  <c r="R129" i="18"/>
  <c r="P129" i="18"/>
  <c r="BI128" i="18"/>
  <c r="BH128" i="18"/>
  <c r="BG128" i="18"/>
  <c r="BF128" i="18"/>
  <c r="T128" i="18"/>
  <c r="R128" i="18"/>
  <c r="P128" i="18"/>
  <c r="BI127" i="18"/>
  <c r="BH127" i="18"/>
  <c r="BG127" i="18"/>
  <c r="BF127" i="18"/>
  <c r="T127" i="18"/>
  <c r="R127" i="18"/>
  <c r="P127" i="18"/>
  <c r="BI126" i="18"/>
  <c r="BH126" i="18"/>
  <c r="BG126" i="18"/>
  <c r="BF126" i="18"/>
  <c r="T126" i="18"/>
  <c r="R126" i="18"/>
  <c r="P126" i="18"/>
  <c r="BI125" i="18"/>
  <c r="BH125" i="18"/>
  <c r="BG125" i="18"/>
  <c r="BF125" i="18"/>
  <c r="T125" i="18"/>
  <c r="R125" i="18"/>
  <c r="P125" i="18"/>
  <c r="BI124" i="18"/>
  <c r="BH124" i="18"/>
  <c r="BG124" i="18"/>
  <c r="BF124" i="18"/>
  <c r="T124" i="18"/>
  <c r="R124" i="18"/>
  <c r="P124" i="18"/>
  <c r="BI123" i="18"/>
  <c r="BH123" i="18"/>
  <c r="BG123" i="18"/>
  <c r="BF123" i="18"/>
  <c r="T123" i="18"/>
  <c r="R123" i="18"/>
  <c r="P123" i="18"/>
  <c r="J118" i="18"/>
  <c r="J117" i="18"/>
  <c r="F117" i="18"/>
  <c r="F115" i="18"/>
  <c r="E113" i="18"/>
  <c r="J94" i="18"/>
  <c r="J93" i="18"/>
  <c r="F93" i="18"/>
  <c r="F91" i="18"/>
  <c r="E89" i="18"/>
  <c r="J20" i="18"/>
  <c r="E20" i="18"/>
  <c r="F118" i="18" s="1"/>
  <c r="J19" i="18"/>
  <c r="J14" i="18"/>
  <c r="J91" i="18" s="1"/>
  <c r="E7" i="18"/>
  <c r="E109" i="18" s="1"/>
  <c r="J39" i="17"/>
  <c r="J38" i="17"/>
  <c r="AY113" i="1"/>
  <c r="J37" i="17"/>
  <c r="AX113" i="1"/>
  <c r="BI229" i="17"/>
  <c r="BH229" i="17"/>
  <c r="BG229" i="17"/>
  <c r="BF229" i="17"/>
  <c r="T229" i="17"/>
  <c r="R229" i="17"/>
  <c r="P229" i="17"/>
  <c r="BI227" i="17"/>
  <c r="BH227" i="17"/>
  <c r="BG227" i="17"/>
  <c r="BF227" i="17"/>
  <c r="T227" i="17"/>
  <c r="R227" i="17"/>
  <c r="P227" i="17"/>
  <c r="BI226" i="17"/>
  <c r="BH226" i="17"/>
  <c r="BG226" i="17"/>
  <c r="BF226" i="17"/>
  <c r="T226" i="17"/>
  <c r="R226" i="17"/>
  <c r="P226" i="17"/>
  <c r="BI224" i="17"/>
  <c r="BH224" i="17"/>
  <c r="BG224" i="17"/>
  <c r="BF224" i="17"/>
  <c r="T224" i="17"/>
  <c r="R224" i="17"/>
  <c r="P224" i="17"/>
  <c r="BI221" i="17"/>
  <c r="BH221" i="17"/>
  <c r="BG221" i="17"/>
  <c r="BF221" i="17"/>
  <c r="T221" i="17"/>
  <c r="T220" i="17"/>
  <c r="R221" i="17"/>
  <c r="R220" i="17" s="1"/>
  <c r="P221" i="17"/>
  <c r="P220" i="17"/>
  <c r="BI219" i="17"/>
  <c r="BH219" i="17"/>
  <c r="BG219" i="17"/>
  <c r="BF219" i="17"/>
  <c r="T219" i="17"/>
  <c r="R219" i="17"/>
  <c r="P219" i="17"/>
  <c r="BI218" i="17"/>
  <c r="BH218" i="17"/>
  <c r="BG218" i="17"/>
  <c r="BF218" i="17"/>
  <c r="T218" i="17"/>
  <c r="R218" i="17"/>
  <c r="P218" i="17"/>
  <c r="BI217" i="17"/>
  <c r="BH217" i="17"/>
  <c r="BG217" i="17"/>
  <c r="BF217" i="17"/>
  <c r="T217" i="17"/>
  <c r="R217" i="17"/>
  <c r="P217" i="17"/>
  <c r="BI216" i="17"/>
  <c r="BH216" i="17"/>
  <c r="BG216" i="17"/>
  <c r="BF216" i="17"/>
  <c r="T216" i="17"/>
  <c r="R216" i="17"/>
  <c r="P216" i="17"/>
  <c r="BI213" i="17"/>
  <c r="BH213" i="17"/>
  <c r="BG213" i="17"/>
  <c r="BF213" i="17"/>
  <c r="T213" i="17"/>
  <c r="T212" i="17"/>
  <c r="R213" i="17"/>
  <c r="R212" i="17" s="1"/>
  <c r="P213" i="17"/>
  <c r="P212" i="17" s="1"/>
  <c r="BI211" i="17"/>
  <c r="BH211" i="17"/>
  <c r="BG211" i="17"/>
  <c r="BF211" i="17"/>
  <c r="T211" i="17"/>
  <c r="R211" i="17"/>
  <c r="P211" i="17"/>
  <c r="BI210" i="17"/>
  <c r="BH210" i="17"/>
  <c r="BG210" i="17"/>
  <c r="BF210" i="17"/>
  <c r="T210" i="17"/>
  <c r="R210" i="17"/>
  <c r="P210" i="17"/>
  <c r="BI209" i="17"/>
  <c r="BH209" i="17"/>
  <c r="BG209" i="17"/>
  <c r="BF209" i="17"/>
  <c r="T209" i="17"/>
  <c r="R209" i="17"/>
  <c r="P209" i="17"/>
  <c r="BI208" i="17"/>
  <c r="BH208" i="17"/>
  <c r="BG208" i="17"/>
  <c r="BF208" i="17"/>
  <c r="T208" i="17"/>
  <c r="R208" i="17"/>
  <c r="P208" i="17"/>
  <c r="BI205" i="17"/>
  <c r="BH205" i="17"/>
  <c r="BG205" i="17"/>
  <c r="BF205" i="17"/>
  <c r="T205" i="17"/>
  <c r="T204" i="17"/>
  <c r="R205" i="17"/>
  <c r="R204" i="17" s="1"/>
  <c r="P205" i="17"/>
  <c r="P204" i="17" s="1"/>
  <c r="BI203" i="17"/>
  <c r="BH203" i="17"/>
  <c r="BG203" i="17"/>
  <c r="BF203" i="17"/>
  <c r="T203" i="17"/>
  <c r="R203" i="17"/>
  <c r="P203" i="17"/>
  <c r="BI202" i="17"/>
  <c r="BH202" i="17"/>
  <c r="BG202" i="17"/>
  <c r="BF202" i="17"/>
  <c r="T202" i="17"/>
  <c r="R202" i="17"/>
  <c r="P202" i="17"/>
  <c r="BI200" i="17"/>
  <c r="BH200" i="17"/>
  <c r="BG200" i="17"/>
  <c r="BF200" i="17"/>
  <c r="T200" i="17"/>
  <c r="T199" i="17"/>
  <c r="R200" i="17"/>
  <c r="R199" i="17" s="1"/>
  <c r="P200" i="17"/>
  <c r="P199" i="17" s="1"/>
  <c r="BI197" i="17"/>
  <c r="BH197" i="17"/>
  <c r="BG197" i="17"/>
  <c r="BF197" i="17"/>
  <c r="T197" i="17"/>
  <c r="T196" i="17" s="1"/>
  <c r="R197" i="17"/>
  <c r="R196" i="17" s="1"/>
  <c r="P197" i="17"/>
  <c r="P196" i="17" s="1"/>
  <c r="BI195" i="17"/>
  <c r="BH195" i="17"/>
  <c r="BG195" i="17"/>
  <c r="BF195" i="17"/>
  <c r="T195" i="17"/>
  <c r="R195" i="17"/>
  <c r="P195" i="17"/>
  <c r="BI194" i="17"/>
  <c r="BH194" i="17"/>
  <c r="BG194" i="17"/>
  <c r="BF194" i="17"/>
  <c r="T194" i="17"/>
  <c r="R194" i="17"/>
  <c r="P194" i="17"/>
  <c r="BI192" i="17"/>
  <c r="BH192" i="17"/>
  <c r="BG192" i="17"/>
  <c r="BF192" i="17"/>
  <c r="T192" i="17"/>
  <c r="T191" i="17" s="1"/>
  <c r="R192" i="17"/>
  <c r="R191" i="17" s="1"/>
  <c r="P192" i="17"/>
  <c r="P191" i="17" s="1"/>
  <c r="BI189" i="17"/>
  <c r="BH189" i="17"/>
  <c r="BG189" i="17"/>
  <c r="BF189" i="17"/>
  <c r="T189" i="17"/>
  <c r="T188" i="17" s="1"/>
  <c r="R189" i="17"/>
  <c r="R188" i="17" s="1"/>
  <c r="P189" i="17"/>
  <c r="P188" i="17"/>
  <c r="BI186" i="17"/>
  <c r="BH186" i="17"/>
  <c r="BG186" i="17"/>
  <c r="BF186" i="17"/>
  <c r="T186" i="17"/>
  <c r="T185" i="17" s="1"/>
  <c r="R186" i="17"/>
  <c r="R185" i="17"/>
  <c r="P186" i="17"/>
  <c r="P185" i="17" s="1"/>
  <c r="BI183" i="17"/>
  <c r="BH183" i="17"/>
  <c r="BG183" i="17"/>
  <c r="BF183" i="17"/>
  <c r="T183" i="17"/>
  <c r="T182" i="17"/>
  <c r="R183" i="17"/>
  <c r="R182" i="17" s="1"/>
  <c r="P183" i="17"/>
  <c r="P182" i="17" s="1"/>
  <c r="BI180" i="17"/>
  <c r="BH180" i="17"/>
  <c r="BG180" i="17"/>
  <c r="BF180" i="17"/>
  <c r="T180" i="17"/>
  <c r="R180" i="17"/>
  <c r="P180" i="17"/>
  <c r="BI178" i="17"/>
  <c r="BH178" i="17"/>
  <c r="BG178" i="17"/>
  <c r="BF178" i="17"/>
  <c r="T178" i="17"/>
  <c r="R178" i="17"/>
  <c r="P178" i="17"/>
  <c r="BI176" i="17"/>
  <c r="BH176" i="17"/>
  <c r="BG176" i="17"/>
  <c r="BF176" i="17"/>
  <c r="T176" i="17"/>
  <c r="R176" i="17"/>
  <c r="P176" i="17"/>
  <c r="BI174" i="17"/>
  <c r="BH174" i="17"/>
  <c r="BG174" i="17"/>
  <c r="BF174" i="17"/>
  <c r="T174" i="17"/>
  <c r="R174" i="17"/>
  <c r="P174" i="17"/>
  <c r="BI172" i="17"/>
  <c r="BH172" i="17"/>
  <c r="BG172" i="17"/>
  <c r="BF172" i="17"/>
  <c r="T172" i="17"/>
  <c r="T171" i="17" s="1"/>
  <c r="R172" i="17"/>
  <c r="R171" i="17" s="1"/>
  <c r="P172" i="17"/>
  <c r="P171" i="17" s="1"/>
  <c r="BI170" i="17"/>
  <c r="BH170" i="17"/>
  <c r="BG170" i="17"/>
  <c r="BF170" i="17"/>
  <c r="T170" i="17"/>
  <c r="R170" i="17"/>
  <c r="P170" i="17"/>
  <c r="BI169" i="17"/>
  <c r="BH169" i="17"/>
  <c r="BG169" i="17"/>
  <c r="BF169" i="17"/>
  <c r="T169" i="17"/>
  <c r="R169" i="17"/>
  <c r="P169" i="17"/>
  <c r="BI168" i="17"/>
  <c r="BH168" i="17"/>
  <c r="BG168" i="17"/>
  <c r="BF168" i="17"/>
  <c r="T168" i="17"/>
  <c r="R168" i="17"/>
  <c r="P168" i="17"/>
  <c r="BI166" i="17"/>
  <c r="BH166" i="17"/>
  <c r="BG166" i="17"/>
  <c r="BF166" i="17"/>
  <c r="T166" i="17"/>
  <c r="R166" i="17"/>
  <c r="P166" i="17"/>
  <c r="BI165" i="17"/>
  <c r="BH165" i="17"/>
  <c r="BG165" i="17"/>
  <c r="BF165" i="17"/>
  <c r="T165" i="17"/>
  <c r="R165" i="17"/>
  <c r="P165" i="17"/>
  <c r="BI163" i="17"/>
  <c r="BH163" i="17"/>
  <c r="BG163" i="17"/>
  <c r="BF163" i="17"/>
  <c r="T163" i="17"/>
  <c r="R163" i="17"/>
  <c r="P163" i="17"/>
  <c r="BI162" i="17"/>
  <c r="BH162" i="17"/>
  <c r="BG162" i="17"/>
  <c r="BF162" i="17"/>
  <c r="T162" i="17"/>
  <c r="R162" i="17"/>
  <c r="P162" i="17"/>
  <c r="BI160" i="17"/>
  <c r="BH160" i="17"/>
  <c r="BG160" i="17"/>
  <c r="BF160" i="17"/>
  <c r="T160" i="17"/>
  <c r="R160" i="17"/>
  <c r="P160" i="17"/>
  <c r="BI159" i="17"/>
  <c r="BH159" i="17"/>
  <c r="BG159" i="17"/>
  <c r="BF159" i="17"/>
  <c r="T159" i="17"/>
  <c r="R159" i="17"/>
  <c r="P159" i="17"/>
  <c r="BI158" i="17"/>
  <c r="BH158" i="17"/>
  <c r="BG158" i="17"/>
  <c r="BF158" i="17"/>
  <c r="T158" i="17"/>
  <c r="R158" i="17"/>
  <c r="P158" i="17"/>
  <c r="BI156" i="17"/>
  <c r="BH156" i="17"/>
  <c r="BG156" i="17"/>
  <c r="BF156" i="17"/>
  <c r="T156" i="17"/>
  <c r="R156" i="17"/>
  <c r="P156" i="17"/>
  <c r="BI155" i="17"/>
  <c r="BH155" i="17"/>
  <c r="BG155" i="17"/>
  <c r="BF155" i="17"/>
  <c r="T155" i="17"/>
  <c r="R155" i="17"/>
  <c r="P155" i="17"/>
  <c r="BI154" i="17"/>
  <c r="BH154" i="17"/>
  <c r="BG154" i="17"/>
  <c r="BF154" i="17"/>
  <c r="T154" i="17"/>
  <c r="R154" i="17"/>
  <c r="P154" i="17"/>
  <c r="BI153" i="17"/>
  <c r="BH153" i="17"/>
  <c r="BG153" i="17"/>
  <c r="BF153" i="17"/>
  <c r="T153" i="17"/>
  <c r="R153" i="17"/>
  <c r="P153" i="17"/>
  <c r="BI151" i="17"/>
  <c r="BH151" i="17"/>
  <c r="BG151" i="17"/>
  <c r="BF151" i="17"/>
  <c r="T151" i="17"/>
  <c r="T150" i="17" s="1"/>
  <c r="R151" i="17"/>
  <c r="R150" i="17"/>
  <c r="P151" i="17"/>
  <c r="P150" i="17" s="1"/>
  <c r="J145" i="17"/>
  <c r="J144" i="17"/>
  <c r="F144" i="17"/>
  <c r="F142" i="17"/>
  <c r="E140" i="17"/>
  <c r="J94" i="17"/>
  <c r="J93" i="17"/>
  <c r="F93" i="17"/>
  <c r="F91" i="17"/>
  <c r="E89" i="17"/>
  <c r="J20" i="17"/>
  <c r="E20" i="17"/>
  <c r="F145" i="17" s="1"/>
  <c r="J19" i="17"/>
  <c r="J14" i="17"/>
  <c r="J91" i="17" s="1"/>
  <c r="E7" i="17"/>
  <c r="E136" i="17" s="1"/>
  <c r="J39" i="16"/>
  <c r="J38" i="16"/>
  <c r="AY112" i="1" s="1"/>
  <c r="J37" i="16"/>
  <c r="AX112" i="1"/>
  <c r="BI171" i="16"/>
  <c r="BH171" i="16"/>
  <c r="BG171" i="16"/>
  <c r="BF171" i="16"/>
  <c r="T171" i="16"/>
  <c r="R171" i="16"/>
  <c r="P171" i="16"/>
  <c r="BI170" i="16"/>
  <c r="BH170" i="16"/>
  <c r="BG170" i="16"/>
  <c r="BF170" i="16"/>
  <c r="T170" i="16"/>
  <c r="R170" i="16"/>
  <c r="P170" i="16"/>
  <c r="BI169" i="16"/>
  <c r="BH169" i="16"/>
  <c r="BG169" i="16"/>
  <c r="BF169" i="16"/>
  <c r="T169" i="16"/>
  <c r="R169" i="16"/>
  <c r="P169" i="16"/>
  <c r="BI167" i="16"/>
  <c r="BH167" i="16"/>
  <c r="BG167" i="16"/>
  <c r="BF167" i="16"/>
  <c r="T167" i="16"/>
  <c r="R167" i="16"/>
  <c r="P167" i="16"/>
  <c r="BI165" i="16"/>
  <c r="BH165" i="16"/>
  <c r="BG165" i="16"/>
  <c r="BF165" i="16"/>
  <c r="T165" i="16"/>
  <c r="R165" i="16"/>
  <c r="P165" i="16"/>
  <c r="BI163" i="16"/>
  <c r="BH163" i="16"/>
  <c r="BG163" i="16"/>
  <c r="BF163" i="16"/>
  <c r="T163" i="16"/>
  <c r="R163" i="16"/>
  <c r="P163" i="16"/>
  <c r="BI162" i="16"/>
  <c r="BH162" i="16"/>
  <c r="BG162" i="16"/>
  <c r="BF162" i="16"/>
  <c r="T162" i="16"/>
  <c r="R162" i="16"/>
  <c r="P162" i="16"/>
  <c r="BI161" i="16"/>
  <c r="BH161" i="16"/>
  <c r="BG161" i="16"/>
  <c r="BF161" i="16"/>
  <c r="T161" i="16"/>
  <c r="R161" i="16"/>
  <c r="P161" i="16"/>
  <c r="BI160" i="16"/>
  <c r="BH160" i="16"/>
  <c r="BG160" i="16"/>
  <c r="BF160" i="16"/>
  <c r="T160" i="16"/>
  <c r="R160" i="16"/>
  <c r="P160" i="16"/>
  <c r="BI159" i="16"/>
  <c r="BH159" i="16"/>
  <c r="BG159" i="16"/>
  <c r="BF159" i="16"/>
  <c r="T159" i="16"/>
  <c r="R159" i="16"/>
  <c r="P159" i="16"/>
  <c r="BI158" i="16"/>
  <c r="BH158" i="16"/>
  <c r="BG158" i="16"/>
  <c r="BF158" i="16"/>
  <c r="T158" i="16"/>
  <c r="R158" i="16"/>
  <c r="P158" i="16"/>
  <c r="BI157" i="16"/>
  <c r="BH157" i="16"/>
  <c r="BG157" i="16"/>
  <c r="BF157" i="16"/>
  <c r="T157" i="16"/>
  <c r="R157" i="16"/>
  <c r="P157" i="16"/>
  <c r="BI156" i="16"/>
  <c r="BH156" i="16"/>
  <c r="BG156" i="16"/>
  <c r="BF156" i="16"/>
  <c r="T156" i="16"/>
  <c r="R156" i="16"/>
  <c r="P156" i="16"/>
  <c r="BI155" i="16"/>
  <c r="BH155" i="16"/>
  <c r="BG155" i="16"/>
  <c r="BF155" i="16"/>
  <c r="T155" i="16"/>
  <c r="R155" i="16"/>
  <c r="P155" i="16"/>
  <c r="BI153" i="16"/>
  <c r="BH153" i="16"/>
  <c r="BG153" i="16"/>
  <c r="BF153" i="16"/>
  <c r="T153" i="16"/>
  <c r="R153" i="16"/>
  <c r="P153" i="16"/>
  <c r="BI152" i="16"/>
  <c r="BH152" i="16"/>
  <c r="BG152" i="16"/>
  <c r="BF152" i="16"/>
  <c r="T152" i="16"/>
  <c r="R152" i="16"/>
  <c r="P152" i="16"/>
  <c r="BI151" i="16"/>
  <c r="BH151" i="16"/>
  <c r="BG151" i="16"/>
  <c r="BF151" i="16"/>
  <c r="T151" i="16"/>
  <c r="R151" i="16"/>
  <c r="P151" i="16"/>
  <c r="BI150" i="16"/>
  <c r="BH150" i="16"/>
  <c r="BG150" i="16"/>
  <c r="BF150" i="16"/>
  <c r="T150" i="16"/>
  <c r="R150" i="16"/>
  <c r="P150" i="16"/>
  <c r="BI149" i="16"/>
  <c r="BH149" i="16"/>
  <c r="BG149" i="16"/>
  <c r="BF149" i="16"/>
  <c r="T149" i="16"/>
  <c r="R149" i="16"/>
  <c r="P149" i="16"/>
  <c r="BI148" i="16"/>
  <c r="BH148" i="16"/>
  <c r="BG148" i="16"/>
  <c r="BF148" i="16"/>
  <c r="T148" i="16"/>
  <c r="R148" i="16"/>
  <c r="P148" i="16"/>
  <c r="BI147" i="16"/>
  <c r="BH147" i="16"/>
  <c r="BG147" i="16"/>
  <c r="BF147" i="16"/>
  <c r="T147" i="16"/>
  <c r="R147" i="16"/>
  <c r="P147" i="16"/>
  <c r="BI146" i="16"/>
  <c r="BH146" i="16"/>
  <c r="BG146" i="16"/>
  <c r="BF146" i="16"/>
  <c r="T146" i="16"/>
  <c r="R146" i="16"/>
  <c r="P146" i="16"/>
  <c r="BI145" i="16"/>
  <c r="BH145" i="16"/>
  <c r="BG145" i="16"/>
  <c r="BF145" i="16"/>
  <c r="T145" i="16"/>
  <c r="R145" i="16"/>
  <c r="P145" i="16"/>
  <c r="BI144" i="16"/>
  <c r="BH144" i="16"/>
  <c r="BG144" i="16"/>
  <c r="BF144" i="16"/>
  <c r="T144" i="16"/>
  <c r="R144" i="16"/>
  <c r="P144" i="16"/>
  <c r="BI143" i="16"/>
  <c r="BH143" i="16"/>
  <c r="BG143" i="16"/>
  <c r="BF143" i="16"/>
  <c r="T143" i="16"/>
  <c r="R143" i="16"/>
  <c r="P143" i="16"/>
  <c r="BI142" i="16"/>
  <c r="BH142" i="16"/>
  <c r="BG142" i="16"/>
  <c r="BF142" i="16"/>
  <c r="T142" i="16"/>
  <c r="R142" i="16"/>
  <c r="P142" i="16"/>
  <c r="BI141" i="16"/>
  <c r="BH141" i="16"/>
  <c r="BG141" i="16"/>
  <c r="BF141" i="16"/>
  <c r="T141" i="16"/>
  <c r="R141" i="16"/>
  <c r="P141" i="16"/>
  <c r="BI140" i="16"/>
  <c r="BH140" i="16"/>
  <c r="BG140" i="16"/>
  <c r="BF140" i="16"/>
  <c r="T140" i="16"/>
  <c r="R140" i="16"/>
  <c r="P140" i="16"/>
  <c r="BI138" i="16"/>
  <c r="BH138" i="16"/>
  <c r="BG138" i="16"/>
  <c r="BF138" i="16"/>
  <c r="T138" i="16"/>
  <c r="R138" i="16"/>
  <c r="P138" i="16"/>
  <c r="BI137" i="16"/>
  <c r="BH137" i="16"/>
  <c r="BG137" i="16"/>
  <c r="BF137" i="16"/>
  <c r="T137" i="16"/>
  <c r="R137" i="16"/>
  <c r="P137" i="16"/>
  <c r="BI136" i="16"/>
  <c r="BH136" i="16"/>
  <c r="BG136" i="16"/>
  <c r="BF136" i="16"/>
  <c r="T136" i="16"/>
  <c r="R136" i="16"/>
  <c r="P136" i="16"/>
  <c r="BI135" i="16"/>
  <c r="BH135" i="16"/>
  <c r="BG135" i="16"/>
  <c r="BF135" i="16"/>
  <c r="T135" i="16"/>
  <c r="R135" i="16"/>
  <c r="P135" i="16"/>
  <c r="BI134" i="16"/>
  <c r="BH134" i="16"/>
  <c r="BG134" i="16"/>
  <c r="BF134" i="16"/>
  <c r="T134" i="16"/>
  <c r="R134" i="16"/>
  <c r="P134" i="16"/>
  <c r="BI133" i="16"/>
  <c r="BH133" i="16"/>
  <c r="BG133" i="16"/>
  <c r="BF133" i="16"/>
  <c r="T133" i="16"/>
  <c r="R133" i="16"/>
  <c r="P133" i="16"/>
  <c r="BI132" i="16"/>
  <c r="BH132" i="16"/>
  <c r="BG132" i="16"/>
  <c r="BF132" i="16"/>
  <c r="T132" i="16"/>
  <c r="R132" i="16"/>
  <c r="P132" i="16"/>
  <c r="BI131" i="16"/>
  <c r="BH131" i="16"/>
  <c r="BG131" i="16"/>
  <c r="BF131" i="16"/>
  <c r="T131" i="16"/>
  <c r="R131" i="16"/>
  <c r="P131" i="16"/>
  <c r="BI129" i="16"/>
  <c r="BH129" i="16"/>
  <c r="BG129" i="16"/>
  <c r="BF129" i="16"/>
  <c r="T129" i="16"/>
  <c r="T128" i="16" s="1"/>
  <c r="R129" i="16"/>
  <c r="R128" i="16" s="1"/>
  <c r="P129" i="16"/>
  <c r="P128" i="16" s="1"/>
  <c r="J123" i="16"/>
  <c r="J122" i="16"/>
  <c r="F122" i="16"/>
  <c r="F120" i="16"/>
  <c r="E118" i="16"/>
  <c r="J94" i="16"/>
  <c r="J93" i="16"/>
  <c r="F93" i="16"/>
  <c r="F91" i="16"/>
  <c r="E89" i="16"/>
  <c r="J20" i="16"/>
  <c r="E20" i="16"/>
  <c r="F94" i="16" s="1"/>
  <c r="J19" i="16"/>
  <c r="J14" i="16"/>
  <c r="J120" i="16" s="1"/>
  <c r="E7" i="16"/>
  <c r="E114" i="16" s="1"/>
  <c r="J39" i="15"/>
  <c r="J38" i="15"/>
  <c r="AY111" i="1"/>
  <c r="J37" i="15"/>
  <c r="AX111" i="1"/>
  <c r="BI198" i="15"/>
  <c r="BH198" i="15"/>
  <c r="BG198" i="15"/>
  <c r="BF198" i="15"/>
  <c r="T198" i="15"/>
  <c r="R198" i="15"/>
  <c r="P198" i="15"/>
  <c r="BI197" i="15"/>
  <c r="BH197" i="15"/>
  <c r="BG197" i="15"/>
  <c r="BF197" i="15"/>
  <c r="T197" i="15"/>
  <c r="R197" i="15"/>
  <c r="P197" i="15"/>
  <c r="BI196" i="15"/>
  <c r="BH196" i="15"/>
  <c r="BG196" i="15"/>
  <c r="BF196" i="15"/>
  <c r="T196" i="15"/>
  <c r="R196" i="15"/>
  <c r="P196" i="15"/>
  <c r="BI195" i="15"/>
  <c r="BH195" i="15"/>
  <c r="BG195" i="15"/>
  <c r="BF195" i="15"/>
  <c r="T195" i="15"/>
  <c r="R195" i="15"/>
  <c r="P195" i="15"/>
  <c r="BI194" i="15"/>
  <c r="BH194" i="15"/>
  <c r="BG194" i="15"/>
  <c r="BF194" i="15"/>
  <c r="T194" i="15"/>
  <c r="R194" i="15"/>
  <c r="P194" i="15"/>
  <c r="BI192" i="15"/>
  <c r="BH192" i="15"/>
  <c r="BG192" i="15"/>
  <c r="BF192" i="15"/>
  <c r="T192" i="15"/>
  <c r="R192" i="15"/>
  <c r="P192" i="15"/>
  <c r="BI191" i="15"/>
  <c r="BH191" i="15"/>
  <c r="BG191" i="15"/>
  <c r="BF191" i="15"/>
  <c r="T191" i="15"/>
  <c r="R191" i="15"/>
  <c r="P191" i="15"/>
  <c r="BI190" i="15"/>
  <c r="BH190" i="15"/>
  <c r="BG190" i="15"/>
  <c r="BF190" i="15"/>
  <c r="T190" i="15"/>
  <c r="R190" i="15"/>
  <c r="P190" i="15"/>
  <c r="BI189" i="15"/>
  <c r="BH189" i="15"/>
  <c r="BG189" i="15"/>
  <c r="BF189" i="15"/>
  <c r="T189" i="15"/>
  <c r="R189" i="15"/>
  <c r="P189" i="15"/>
  <c r="BI188" i="15"/>
  <c r="BH188" i="15"/>
  <c r="BG188" i="15"/>
  <c r="BF188" i="15"/>
  <c r="T188" i="15"/>
  <c r="R188" i="15"/>
  <c r="P188" i="15"/>
  <c r="BI187" i="15"/>
  <c r="BH187" i="15"/>
  <c r="BG187" i="15"/>
  <c r="BF187" i="15"/>
  <c r="T187" i="15"/>
  <c r="R187" i="15"/>
  <c r="P187" i="15"/>
  <c r="BI186" i="15"/>
  <c r="BH186" i="15"/>
  <c r="BG186" i="15"/>
  <c r="BF186" i="15"/>
  <c r="T186" i="15"/>
  <c r="R186" i="15"/>
  <c r="P186" i="15"/>
  <c r="BI185" i="15"/>
  <c r="BH185" i="15"/>
  <c r="BG185" i="15"/>
  <c r="BF185" i="15"/>
  <c r="T185" i="15"/>
  <c r="R185" i="15"/>
  <c r="P185" i="15"/>
  <c r="BI184" i="15"/>
  <c r="BH184" i="15"/>
  <c r="BG184" i="15"/>
  <c r="BF184" i="15"/>
  <c r="T184" i="15"/>
  <c r="R184" i="15"/>
  <c r="P184" i="15"/>
  <c r="BI183" i="15"/>
  <c r="BH183" i="15"/>
  <c r="BG183" i="15"/>
  <c r="BF183" i="15"/>
  <c r="T183" i="15"/>
  <c r="R183" i="15"/>
  <c r="P183" i="15"/>
  <c r="BI182" i="15"/>
  <c r="BH182" i="15"/>
  <c r="BG182" i="15"/>
  <c r="BF182" i="15"/>
  <c r="T182" i="15"/>
  <c r="R182" i="15"/>
  <c r="P182" i="15"/>
  <c r="BI181" i="15"/>
  <c r="BH181" i="15"/>
  <c r="BG181" i="15"/>
  <c r="BF181" i="15"/>
  <c r="T181" i="15"/>
  <c r="R181" i="15"/>
  <c r="P181" i="15"/>
  <c r="BI180" i="15"/>
  <c r="BH180" i="15"/>
  <c r="BG180" i="15"/>
  <c r="BF180" i="15"/>
  <c r="T180" i="15"/>
  <c r="R180" i="15"/>
  <c r="P180" i="15"/>
  <c r="BI179" i="15"/>
  <c r="BH179" i="15"/>
  <c r="BG179" i="15"/>
  <c r="BF179" i="15"/>
  <c r="T179" i="15"/>
  <c r="R179" i="15"/>
  <c r="P179" i="15"/>
  <c r="BI178" i="15"/>
  <c r="BH178" i="15"/>
  <c r="BG178" i="15"/>
  <c r="BF178" i="15"/>
  <c r="T178" i="15"/>
  <c r="R178" i="15"/>
  <c r="P178" i="15"/>
  <c r="BI177" i="15"/>
  <c r="BH177" i="15"/>
  <c r="BG177" i="15"/>
  <c r="BF177" i="15"/>
  <c r="T177" i="15"/>
  <c r="R177" i="15"/>
  <c r="P177" i="15"/>
  <c r="BI176" i="15"/>
  <c r="BH176" i="15"/>
  <c r="BG176" i="15"/>
  <c r="BF176" i="15"/>
  <c r="T176" i="15"/>
  <c r="R176" i="15"/>
  <c r="P176" i="15"/>
  <c r="BI174" i="15"/>
  <c r="BH174" i="15"/>
  <c r="BG174" i="15"/>
  <c r="BF174" i="15"/>
  <c r="T174" i="15"/>
  <c r="R174" i="15"/>
  <c r="P174" i="15"/>
  <c r="BI173" i="15"/>
  <c r="BH173" i="15"/>
  <c r="BG173" i="15"/>
  <c r="BF173" i="15"/>
  <c r="T173" i="15"/>
  <c r="R173" i="15"/>
  <c r="P173" i="15"/>
  <c r="BI172" i="15"/>
  <c r="BH172" i="15"/>
  <c r="BG172" i="15"/>
  <c r="BF172" i="15"/>
  <c r="T172" i="15"/>
  <c r="R172" i="15"/>
  <c r="P172" i="15"/>
  <c r="BI171" i="15"/>
  <c r="BH171" i="15"/>
  <c r="BG171" i="15"/>
  <c r="BF171" i="15"/>
  <c r="T171" i="15"/>
  <c r="R171" i="15"/>
  <c r="P171" i="15"/>
  <c r="BI170" i="15"/>
  <c r="BH170" i="15"/>
  <c r="BG170" i="15"/>
  <c r="BF170" i="15"/>
  <c r="T170" i="15"/>
  <c r="R170" i="15"/>
  <c r="P170" i="15"/>
  <c r="BI169" i="15"/>
  <c r="BH169" i="15"/>
  <c r="BG169" i="15"/>
  <c r="BF169" i="15"/>
  <c r="T169" i="15"/>
  <c r="R169" i="15"/>
  <c r="P169" i="15"/>
  <c r="BI168" i="15"/>
  <c r="BH168" i="15"/>
  <c r="BG168" i="15"/>
  <c r="BF168" i="15"/>
  <c r="T168" i="15"/>
  <c r="R168" i="15"/>
  <c r="P168" i="15"/>
  <c r="BI167" i="15"/>
  <c r="BH167" i="15"/>
  <c r="BG167" i="15"/>
  <c r="BF167" i="15"/>
  <c r="T167" i="15"/>
  <c r="R167" i="15"/>
  <c r="P167" i="15"/>
  <c r="BI166" i="15"/>
  <c r="BH166" i="15"/>
  <c r="BG166" i="15"/>
  <c r="BF166" i="15"/>
  <c r="T166" i="15"/>
  <c r="R166" i="15"/>
  <c r="P166" i="15"/>
  <c r="BI165" i="15"/>
  <c r="BH165" i="15"/>
  <c r="BG165" i="15"/>
  <c r="BF165" i="15"/>
  <c r="T165" i="15"/>
  <c r="R165" i="15"/>
  <c r="P165" i="15"/>
  <c r="BI164" i="15"/>
  <c r="BH164" i="15"/>
  <c r="BG164" i="15"/>
  <c r="BF164" i="15"/>
  <c r="T164" i="15"/>
  <c r="R164" i="15"/>
  <c r="P164" i="15"/>
  <c r="BI163" i="15"/>
  <c r="BH163" i="15"/>
  <c r="BG163" i="15"/>
  <c r="BF163" i="15"/>
  <c r="T163" i="15"/>
  <c r="R163" i="15"/>
  <c r="P163" i="15"/>
  <c r="BI162" i="15"/>
  <c r="BH162" i="15"/>
  <c r="BG162" i="15"/>
  <c r="BF162" i="15"/>
  <c r="T162" i="15"/>
  <c r="R162" i="15"/>
  <c r="P162" i="15"/>
  <c r="BI161" i="15"/>
  <c r="BH161" i="15"/>
  <c r="BG161" i="15"/>
  <c r="BF161" i="15"/>
  <c r="T161" i="15"/>
  <c r="R161" i="15"/>
  <c r="P161" i="15"/>
  <c r="BI160" i="15"/>
  <c r="BH160" i="15"/>
  <c r="BG160" i="15"/>
  <c r="BF160" i="15"/>
  <c r="T160" i="15"/>
  <c r="R160" i="15"/>
  <c r="P160" i="15"/>
  <c r="BI159" i="15"/>
  <c r="BH159" i="15"/>
  <c r="BG159" i="15"/>
  <c r="BF159" i="15"/>
  <c r="T159" i="15"/>
  <c r="R159" i="15"/>
  <c r="P159" i="15"/>
  <c r="BI158" i="15"/>
  <c r="BH158" i="15"/>
  <c r="BG158" i="15"/>
  <c r="BF158" i="15"/>
  <c r="T158" i="15"/>
  <c r="R158" i="15"/>
  <c r="P158" i="15"/>
  <c r="BI157" i="15"/>
  <c r="BH157" i="15"/>
  <c r="BG157" i="15"/>
  <c r="BF157" i="15"/>
  <c r="T157" i="15"/>
  <c r="R157" i="15"/>
  <c r="P157" i="15"/>
  <c r="BI156" i="15"/>
  <c r="BH156" i="15"/>
  <c r="BG156" i="15"/>
  <c r="BF156" i="15"/>
  <c r="T156" i="15"/>
  <c r="R156" i="15"/>
  <c r="P156" i="15"/>
  <c r="BI155" i="15"/>
  <c r="BH155" i="15"/>
  <c r="BG155" i="15"/>
  <c r="BF155" i="15"/>
  <c r="T155" i="15"/>
  <c r="R155" i="15"/>
  <c r="P155" i="15"/>
  <c r="BI153" i="15"/>
  <c r="BH153" i="15"/>
  <c r="BG153" i="15"/>
  <c r="BF153" i="15"/>
  <c r="T153" i="15"/>
  <c r="R153" i="15"/>
  <c r="P153" i="15"/>
  <c r="BI152" i="15"/>
  <c r="BH152" i="15"/>
  <c r="BG152" i="15"/>
  <c r="BF152" i="15"/>
  <c r="T152" i="15"/>
  <c r="R152" i="15"/>
  <c r="P152" i="15"/>
  <c r="BI151" i="15"/>
  <c r="BH151" i="15"/>
  <c r="BG151" i="15"/>
  <c r="BF151" i="15"/>
  <c r="T151" i="15"/>
  <c r="R151" i="15"/>
  <c r="P151" i="15"/>
  <c r="BI150" i="15"/>
  <c r="BH150" i="15"/>
  <c r="BG150" i="15"/>
  <c r="BF150" i="15"/>
  <c r="T150" i="15"/>
  <c r="R150" i="15"/>
  <c r="P150" i="15"/>
  <c r="BI149" i="15"/>
  <c r="BH149" i="15"/>
  <c r="BG149" i="15"/>
  <c r="BF149" i="15"/>
  <c r="T149" i="15"/>
  <c r="R149" i="15"/>
  <c r="P149" i="15"/>
  <c r="BI148" i="15"/>
  <c r="BH148" i="15"/>
  <c r="BG148" i="15"/>
  <c r="BF148" i="15"/>
  <c r="T148" i="15"/>
  <c r="R148" i="15"/>
  <c r="P148" i="15"/>
  <c r="BI147" i="15"/>
  <c r="BH147" i="15"/>
  <c r="BG147" i="15"/>
  <c r="BF147" i="15"/>
  <c r="T147" i="15"/>
  <c r="R147" i="15"/>
  <c r="P147" i="15"/>
  <c r="BI146" i="15"/>
  <c r="BH146" i="15"/>
  <c r="BG146" i="15"/>
  <c r="BF146" i="15"/>
  <c r="T146" i="15"/>
  <c r="R146" i="15"/>
  <c r="P146" i="15"/>
  <c r="BI145" i="15"/>
  <c r="BH145" i="15"/>
  <c r="BG145" i="15"/>
  <c r="BF145" i="15"/>
  <c r="T145" i="15"/>
  <c r="R145" i="15"/>
  <c r="P145" i="15"/>
  <c r="BI144" i="15"/>
  <c r="BH144" i="15"/>
  <c r="BG144" i="15"/>
  <c r="BF144" i="15"/>
  <c r="T144" i="15"/>
  <c r="R144" i="15"/>
  <c r="P144" i="15"/>
  <c r="BI143" i="15"/>
  <c r="BH143" i="15"/>
  <c r="BG143" i="15"/>
  <c r="BF143" i="15"/>
  <c r="T143" i="15"/>
  <c r="R143" i="15"/>
  <c r="P143" i="15"/>
  <c r="BI142" i="15"/>
  <c r="BH142" i="15"/>
  <c r="BG142" i="15"/>
  <c r="BF142" i="15"/>
  <c r="T142" i="15"/>
  <c r="R142" i="15"/>
  <c r="P142" i="15"/>
  <c r="BI141" i="15"/>
  <c r="BH141" i="15"/>
  <c r="BG141" i="15"/>
  <c r="BF141" i="15"/>
  <c r="T141" i="15"/>
  <c r="R141" i="15"/>
  <c r="P141" i="15"/>
  <c r="BI140" i="15"/>
  <c r="BH140" i="15"/>
  <c r="BG140" i="15"/>
  <c r="BF140" i="15"/>
  <c r="T140" i="15"/>
  <c r="R140" i="15"/>
  <c r="P140" i="15"/>
  <c r="BI139" i="15"/>
  <c r="BH139" i="15"/>
  <c r="BG139" i="15"/>
  <c r="BF139" i="15"/>
  <c r="T139" i="15"/>
  <c r="R139" i="15"/>
  <c r="P139" i="15"/>
  <c r="BI138" i="15"/>
  <c r="BH138" i="15"/>
  <c r="BG138" i="15"/>
  <c r="BF138" i="15"/>
  <c r="T138" i="15"/>
  <c r="R138" i="15"/>
  <c r="P138" i="15"/>
  <c r="BI137" i="15"/>
  <c r="BH137" i="15"/>
  <c r="BG137" i="15"/>
  <c r="BF137" i="15"/>
  <c r="T137" i="15"/>
  <c r="R137" i="15"/>
  <c r="P137" i="15"/>
  <c r="BI136" i="15"/>
  <c r="BH136" i="15"/>
  <c r="BG136" i="15"/>
  <c r="BF136" i="15"/>
  <c r="T136" i="15"/>
  <c r="R136" i="15"/>
  <c r="P136" i="15"/>
  <c r="BI133" i="15"/>
  <c r="BH133" i="15"/>
  <c r="BG133" i="15"/>
  <c r="BF133" i="15"/>
  <c r="T133" i="15"/>
  <c r="T132" i="15"/>
  <c r="R133" i="15"/>
  <c r="R132" i="15" s="1"/>
  <c r="R129" i="15" s="1"/>
  <c r="P133" i="15"/>
  <c r="P132" i="15" s="1"/>
  <c r="P129" i="15" s="1"/>
  <c r="BI131" i="15"/>
  <c r="BH131" i="15"/>
  <c r="BG131" i="15"/>
  <c r="BF131" i="15"/>
  <c r="T131" i="15"/>
  <c r="T130" i="15" s="1"/>
  <c r="T129" i="15" s="1"/>
  <c r="R131" i="15"/>
  <c r="R130" i="15"/>
  <c r="P131" i="15"/>
  <c r="P130" i="15"/>
  <c r="J125" i="15"/>
  <c r="J124" i="15"/>
  <c r="F124" i="15"/>
  <c r="F122" i="15"/>
  <c r="E120" i="15"/>
  <c r="J94" i="15"/>
  <c r="J93" i="15"/>
  <c r="F93" i="15"/>
  <c r="F91" i="15"/>
  <c r="E89" i="15"/>
  <c r="J20" i="15"/>
  <c r="E20" i="15"/>
  <c r="F94" i="15" s="1"/>
  <c r="J19" i="15"/>
  <c r="J14" i="15"/>
  <c r="J91" i="15" s="1"/>
  <c r="E7" i="15"/>
  <c r="E85" i="15" s="1"/>
  <c r="J39" i="14"/>
  <c r="J38" i="14"/>
  <c r="AY110" i="1" s="1"/>
  <c r="J37" i="14"/>
  <c r="AX110" i="1" s="1"/>
  <c r="BI1138" i="14"/>
  <c r="BH1138" i="14"/>
  <c r="BG1138" i="14"/>
  <c r="BF1138" i="14"/>
  <c r="T1138" i="14"/>
  <c r="R1138" i="14"/>
  <c r="P1138" i="14"/>
  <c r="BI1135" i="14"/>
  <c r="BH1135" i="14"/>
  <c r="BG1135" i="14"/>
  <c r="BF1135" i="14"/>
  <c r="T1135" i="14"/>
  <c r="R1135" i="14"/>
  <c r="P1135" i="14"/>
  <c r="BI1133" i="14"/>
  <c r="BH1133" i="14"/>
  <c r="BG1133" i="14"/>
  <c r="BF1133" i="14"/>
  <c r="T1133" i="14"/>
  <c r="R1133" i="14"/>
  <c r="P1133" i="14"/>
  <c r="BI1132" i="14"/>
  <c r="BH1132" i="14"/>
  <c r="BG1132" i="14"/>
  <c r="BF1132" i="14"/>
  <c r="T1132" i="14"/>
  <c r="R1132" i="14"/>
  <c r="P1132" i="14"/>
  <c r="BI1131" i="14"/>
  <c r="BH1131" i="14"/>
  <c r="BG1131" i="14"/>
  <c r="BF1131" i="14"/>
  <c r="T1131" i="14"/>
  <c r="R1131" i="14"/>
  <c r="P1131" i="14"/>
  <c r="BI1126" i="14"/>
  <c r="BH1126" i="14"/>
  <c r="BG1126" i="14"/>
  <c r="BF1126" i="14"/>
  <c r="T1126" i="14"/>
  <c r="R1126" i="14"/>
  <c r="P1126" i="14"/>
  <c r="BI1124" i="14"/>
  <c r="BH1124" i="14"/>
  <c r="BG1124" i="14"/>
  <c r="BF1124" i="14"/>
  <c r="T1124" i="14"/>
  <c r="R1124" i="14"/>
  <c r="P1124" i="14"/>
  <c r="BI1117" i="14"/>
  <c r="BH1117" i="14"/>
  <c r="BG1117" i="14"/>
  <c r="BF1117" i="14"/>
  <c r="T1117" i="14"/>
  <c r="R1117" i="14"/>
  <c r="P1117" i="14"/>
  <c r="BI1108" i="14"/>
  <c r="BH1108" i="14"/>
  <c r="BG1108" i="14"/>
  <c r="BF1108" i="14"/>
  <c r="T1108" i="14"/>
  <c r="R1108" i="14"/>
  <c r="P1108" i="14"/>
  <c r="BI1099" i="14"/>
  <c r="BH1099" i="14"/>
  <c r="BG1099" i="14"/>
  <c r="BF1099" i="14"/>
  <c r="T1099" i="14"/>
  <c r="R1099" i="14"/>
  <c r="P1099" i="14"/>
  <c r="BI1094" i="14"/>
  <c r="BH1094" i="14"/>
  <c r="BG1094" i="14"/>
  <c r="BF1094" i="14"/>
  <c r="T1094" i="14"/>
  <c r="R1094" i="14"/>
  <c r="P1094" i="14"/>
  <c r="BI1091" i="14"/>
  <c r="BH1091" i="14"/>
  <c r="BG1091" i="14"/>
  <c r="BF1091" i="14"/>
  <c r="T1091" i="14"/>
  <c r="R1091" i="14"/>
  <c r="P1091" i="14"/>
  <c r="BI1072" i="14"/>
  <c r="BH1072" i="14"/>
  <c r="BG1072" i="14"/>
  <c r="BF1072" i="14"/>
  <c r="T1072" i="14"/>
  <c r="R1072" i="14"/>
  <c r="P1072" i="14"/>
  <c r="BI1069" i="14"/>
  <c r="BH1069" i="14"/>
  <c r="BG1069" i="14"/>
  <c r="BF1069" i="14"/>
  <c r="T1069" i="14"/>
  <c r="R1069" i="14"/>
  <c r="P1069" i="14"/>
  <c r="BI1060" i="14"/>
  <c r="BH1060" i="14"/>
  <c r="BG1060" i="14"/>
  <c r="BF1060" i="14"/>
  <c r="T1060" i="14"/>
  <c r="R1060" i="14"/>
  <c r="P1060" i="14"/>
  <c r="BI1059" i="14"/>
  <c r="BH1059" i="14"/>
  <c r="BG1059" i="14"/>
  <c r="BF1059" i="14"/>
  <c r="T1059" i="14"/>
  <c r="R1059" i="14"/>
  <c r="P1059" i="14"/>
  <c r="BI1056" i="14"/>
  <c r="BH1056" i="14"/>
  <c r="BG1056" i="14"/>
  <c r="BF1056" i="14"/>
  <c r="T1056" i="14"/>
  <c r="R1056" i="14"/>
  <c r="P1056" i="14"/>
  <c r="BI1055" i="14"/>
  <c r="BH1055" i="14"/>
  <c r="BG1055" i="14"/>
  <c r="BF1055" i="14"/>
  <c r="T1055" i="14"/>
  <c r="R1055" i="14"/>
  <c r="P1055" i="14"/>
  <c r="BI1036" i="14"/>
  <c r="BH1036" i="14"/>
  <c r="BG1036" i="14"/>
  <c r="BF1036" i="14"/>
  <c r="T1036" i="14"/>
  <c r="R1036" i="14"/>
  <c r="P1036" i="14"/>
  <c r="BI1034" i="14"/>
  <c r="BH1034" i="14"/>
  <c r="BG1034" i="14"/>
  <c r="BF1034" i="14"/>
  <c r="T1034" i="14"/>
  <c r="R1034" i="14"/>
  <c r="P1034" i="14"/>
  <c r="BI1033" i="14"/>
  <c r="BH1033" i="14"/>
  <c r="BG1033" i="14"/>
  <c r="BF1033" i="14"/>
  <c r="T1033" i="14"/>
  <c r="R1033" i="14"/>
  <c r="P1033" i="14"/>
  <c r="BI1019" i="14"/>
  <c r="BH1019" i="14"/>
  <c r="BG1019" i="14"/>
  <c r="BF1019" i="14"/>
  <c r="T1019" i="14"/>
  <c r="R1019" i="14"/>
  <c r="P1019" i="14"/>
  <c r="BI1018" i="14"/>
  <c r="BH1018" i="14"/>
  <c r="BG1018" i="14"/>
  <c r="BF1018" i="14"/>
  <c r="T1018" i="14"/>
  <c r="R1018" i="14"/>
  <c r="P1018" i="14"/>
  <c r="BI1004" i="14"/>
  <c r="BH1004" i="14"/>
  <c r="BG1004" i="14"/>
  <c r="BF1004" i="14"/>
  <c r="T1004" i="14"/>
  <c r="R1004" i="14"/>
  <c r="P1004" i="14"/>
  <c r="BI1001" i="14"/>
  <c r="BH1001" i="14"/>
  <c r="BG1001" i="14"/>
  <c r="BF1001" i="14"/>
  <c r="T1001" i="14"/>
  <c r="R1001" i="14"/>
  <c r="P1001" i="14"/>
  <c r="BI1000" i="14"/>
  <c r="BH1000" i="14"/>
  <c r="BG1000" i="14"/>
  <c r="BF1000" i="14"/>
  <c r="T1000" i="14"/>
  <c r="R1000" i="14"/>
  <c r="P1000" i="14"/>
  <c r="BI999" i="14"/>
  <c r="BH999" i="14"/>
  <c r="BG999" i="14"/>
  <c r="BF999" i="14"/>
  <c r="T999" i="14"/>
  <c r="R999" i="14"/>
  <c r="P999" i="14"/>
  <c r="BI986" i="14"/>
  <c r="BH986" i="14"/>
  <c r="BG986" i="14"/>
  <c r="BF986" i="14"/>
  <c r="T986" i="14"/>
  <c r="R986" i="14"/>
  <c r="P986" i="14"/>
  <c r="BI985" i="14"/>
  <c r="BH985" i="14"/>
  <c r="BG985" i="14"/>
  <c r="BF985" i="14"/>
  <c r="T985" i="14"/>
  <c r="R985" i="14"/>
  <c r="P985" i="14"/>
  <c r="BI984" i="14"/>
  <c r="BH984" i="14"/>
  <c r="BG984" i="14"/>
  <c r="BF984" i="14"/>
  <c r="T984" i="14"/>
  <c r="R984" i="14"/>
  <c r="P984" i="14"/>
  <c r="BI959" i="14"/>
  <c r="BH959" i="14"/>
  <c r="BG959" i="14"/>
  <c r="BF959" i="14"/>
  <c r="T959" i="14"/>
  <c r="R959" i="14"/>
  <c r="P959" i="14"/>
  <c r="BI957" i="14"/>
  <c r="BH957" i="14"/>
  <c r="BG957" i="14"/>
  <c r="BF957" i="14"/>
  <c r="T957" i="14"/>
  <c r="R957" i="14"/>
  <c r="P957" i="14"/>
  <c r="BI954" i="14"/>
  <c r="BH954" i="14"/>
  <c r="BG954" i="14"/>
  <c r="BF954" i="14"/>
  <c r="T954" i="14"/>
  <c r="R954" i="14"/>
  <c r="P954" i="14"/>
  <c r="BI953" i="14"/>
  <c r="BH953" i="14"/>
  <c r="BG953" i="14"/>
  <c r="BF953" i="14"/>
  <c r="T953" i="14"/>
  <c r="R953" i="14"/>
  <c r="P953" i="14"/>
  <c r="BI952" i="14"/>
  <c r="BH952" i="14"/>
  <c r="BG952" i="14"/>
  <c r="BF952" i="14"/>
  <c r="T952" i="14"/>
  <c r="R952" i="14"/>
  <c r="P952" i="14"/>
  <c r="BI951" i="14"/>
  <c r="BH951" i="14"/>
  <c r="BG951" i="14"/>
  <c r="BF951" i="14"/>
  <c r="T951" i="14"/>
  <c r="R951" i="14"/>
  <c r="P951" i="14"/>
  <c r="BI950" i="14"/>
  <c r="BH950" i="14"/>
  <c r="BG950" i="14"/>
  <c r="BF950" i="14"/>
  <c r="T950" i="14"/>
  <c r="R950" i="14"/>
  <c r="P950" i="14"/>
  <c r="BI949" i="14"/>
  <c r="BH949" i="14"/>
  <c r="BG949" i="14"/>
  <c r="BF949" i="14"/>
  <c r="T949" i="14"/>
  <c r="R949" i="14"/>
  <c r="P949" i="14"/>
  <c r="BI948" i="14"/>
  <c r="BH948" i="14"/>
  <c r="BG948" i="14"/>
  <c r="BF948" i="14"/>
  <c r="T948" i="14"/>
  <c r="R948" i="14"/>
  <c r="P948" i="14"/>
  <c r="BI945" i="14"/>
  <c r="BH945" i="14"/>
  <c r="BG945" i="14"/>
  <c r="BF945" i="14"/>
  <c r="T945" i="14"/>
  <c r="R945" i="14"/>
  <c r="P945" i="14"/>
  <c r="BI942" i="14"/>
  <c r="BH942" i="14"/>
  <c r="BG942" i="14"/>
  <c r="BF942" i="14"/>
  <c r="T942" i="14"/>
  <c r="R942" i="14"/>
  <c r="P942" i="14"/>
  <c r="BI940" i="14"/>
  <c r="BH940" i="14"/>
  <c r="BG940" i="14"/>
  <c r="BF940" i="14"/>
  <c r="T940" i="14"/>
  <c r="R940" i="14"/>
  <c r="P940" i="14"/>
  <c r="BI937" i="14"/>
  <c r="BH937" i="14"/>
  <c r="BG937" i="14"/>
  <c r="BF937" i="14"/>
  <c r="T937" i="14"/>
  <c r="R937" i="14"/>
  <c r="P937" i="14"/>
  <c r="BI934" i="14"/>
  <c r="BH934" i="14"/>
  <c r="BG934" i="14"/>
  <c r="BF934" i="14"/>
  <c r="T934" i="14"/>
  <c r="R934" i="14"/>
  <c r="P934" i="14"/>
  <c r="BI933" i="14"/>
  <c r="BH933" i="14"/>
  <c r="BG933" i="14"/>
  <c r="BF933" i="14"/>
  <c r="T933" i="14"/>
  <c r="R933" i="14"/>
  <c r="P933" i="14"/>
  <c r="BI932" i="14"/>
  <c r="BH932" i="14"/>
  <c r="BG932" i="14"/>
  <c r="BF932" i="14"/>
  <c r="T932" i="14"/>
  <c r="R932" i="14"/>
  <c r="P932" i="14"/>
  <c r="BI931" i="14"/>
  <c r="BH931" i="14"/>
  <c r="BG931" i="14"/>
  <c r="BF931" i="14"/>
  <c r="T931" i="14"/>
  <c r="R931" i="14"/>
  <c r="P931" i="14"/>
  <c r="BI930" i="14"/>
  <c r="BH930" i="14"/>
  <c r="BG930" i="14"/>
  <c r="BF930" i="14"/>
  <c r="T930" i="14"/>
  <c r="R930" i="14"/>
  <c r="P930" i="14"/>
  <c r="BI929" i="14"/>
  <c r="BH929" i="14"/>
  <c r="BG929" i="14"/>
  <c r="BF929" i="14"/>
  <c r="T929" i="14"/>
  <c r="R929" i="14"/>
  <c r="P929" i="14"/>
  <c r="BI928" i="14"/>
  <c r="BH928" i="14"/>
  <c r="BG928" i="14"/>
  <c r="BF928" i="14"/>
  <c r="T928" i="14"/>
  <c r="R928" i="14"/>
  <c r="P928" i="14"/>
  <c r="BI927" i="14"/>
  <c r="BH927" i="14"/>
  <c r="BG927" i="14"/>
  <c r="BF927" i="14"/>
  <c r="T927" i="14"/>
  <c r="R927" i="14"/>
  <c r="P927" i="14"/>
  <c r="BI926" i="14"/>
  <c r="BH926" i="14"/>
  <c r="BG926" i="14"/>
  <c r="BF926" i="14"/>
  <c r="T926" i="14"/>
  <c r="R926" i="14"/>
  <c r="P926" i="14"/>
  <c r="BI925" i="14"/>
  <c r="BH925" i="14"/>
  <c r="BG925" i="14"/>
  <c r="BF925" i="14"/>
  <c r="T925" i="14"/>
  <c r="R925" i="14"/>
  <c r="P925" i="14"/>
  <c r="BI924" i="14"/>
  <c r="BH924" i="14"/>
  <c r="BG924" i="14"/>
  <c r="BF924" i="14"/>
  <c r="T924" i="14"/>
  <c r="R924" i="14"/>
  <c r="P924" i="14"/>
  <c r="BI923" i="14"/>
  <c r="BH923" i="14"/>
  <c r="BG923" i="14"/>
  <c r="BF923" i="14"/>
  <c r="T923" i="14"/>
  <c r="R923" i="14"/>
  <c r="P923" i="14"/>
  <c r="BI922" i="14"/>
  <c r="BH922" i="14"/>
  <c r="BG922" i="14"/>
  <c r="BF922" i="14"/>
  <c r="T922" i="14"/>
  <c r="R922" i="14"/>
  <c r="P922" i="14"/>
  <c r="BI920" i="14"/>
  <c r="BH920" i="14"/>
  <c r="BG920" i="14"/>
  <c r="BF920" i="14"/>
  <c r="T920" i="14"/>
  <c r="R920" i="14"/>
  <c r="P920" i="14"/>
  <c r="BI917" i="14"/>
  <c r="BH917" i="14"/>
  <c r="BG917" i="14"/>
  <c r="BF917" i="14"/>
  <c r="T917" i="14"/>
  <c r="R917" i="14"/>
  <c r="P917" i="14"/>
  <c r="BI914" i="14"/>
  <c r="BH914" i="14"/>
  <c r="BG914" i="14"/>
  <c r="BF914" i="14"/>
  <c r="T914" i="14"/>
  <c r="R914" i="14"/>
  <c r="P914" i="14"/>
  <c r="BI912" i="14"/>
  <c r="BH912" i="14"/>
  <c r="BG912" i="14"/>
  <c r="BF912" i="14"/>
  <c r="T912" i="14"/>
  <c r="R912" i="14"/>
  <c r="P912" i="14"/>
  <c r="BI911" i="14"/>
  <c r="BH911" i="14"/>
  <c r="BG911" i="14"/>
  <c r="BF911" i="14"/>
  <c r="T911" i="14"/>
  <c r="R911" i="14"/>
  <c r="P911" i="14"/>
  <c r="BI910" i="14"/>
  <c r="BH910" i="14"/>
  <c r="BG910" i="14"/>
  <c r="BF910" i="14"/>
  <c r="T910" i="14"/>
  <c r="R910" i="14"/>
  <c r="P910" i="14"/>
  <c r="BI909" i="14"/>
  <c r="BH909" i="14"/>
  <c r="BG909" i="14"/>
  <c r="BF909" i="14"/>
  <c r="T909" i="14"/>
  <c r="R909" i="14"/>
  <c r="P909" i="14"/>
  <c r="BI908" i="14"/>
  <c r="BH908" i="14"/>
  <c r="BG908" i="14"/>
  <c r="BF908" i="14"/>
  <c r="T908" i="14"/>
  <c r="R908" i="14"/>
  <c r="P908" i="14"/>
  <c r="BI907" i="14"/>
  <c r="BH907" i="14"/>
  <c r="BG907" i="14"/>
  <c r="BF907" i="14"/>
  <c r="T907" i="14"/>
  <c r="R907" i="14"/>
  <c r="P907" i="14"/>
  <c r="BI906" i="14"/>
  <c r="BH906" i="14"/>
  <c r="BG906" i="14"/>
  <c r="BF906" i="14"/>
  <c r="T906" i="14"/>
  <c r="R906" i="14"/>
  <c r="P906" i="14"/>
  <c r="BI905" i="14"/>
  <c r="BH905" i="14"/>
  <c r="BG905" i="14"/>
  <c r="BF905" i="14"/>
  <c r="T905" i="14"/>
  <c r="R905" i="14"/>
  <c r="P905" i="14"/>
  <c r="BI904" i="14"/>
  <c r="BH904" i="14"/>
  <c r="BG904" i="14"/>
  <c r="BF904" i="14"/>
  <c r="T904" i="14"/>
  <c r="R904" i="14"/>
  <c r="P904" i="14"/>
  <c r="BI903" i="14"/>
  <c r="BH903" i="14"/>
  <c r="BG903" i="14"/>
  <c r="BF903" i="14"/>
  <c r="T903" i="14"/>
  <c r="R903" i="14"/>
  <c r="P903" i="14"/>
  <c r="BI902" i="14"/>
  <c r="BH902" i="14"/>
  <c r="BG902" i="14"/>
  <c r="BF902" i="14"/>
  <c r="T902" i="14"/>
  <c r="R902" i="14"/>
  <c r="P902" i="14"/>
  <c r="BI899" i="14"/>
  <c r="BH899" i="14"/>
  <c r="BG899" i="14"/>
  <c r="BF899" i="14"/>
  <c r="T899" i="14"/>
  <c r="R899" i="14"/>
  <c r="P899" i="14"/>
  <c r="BI898" i="14"/>
  <c r="BH898" i="14"/>
  <c r="BG898" i="14"/>
  <c r="BF898" i="14"/>
  <c r="T898" i="14"/>
  <c r="R898" i="14"/>
  <c r="P898" i="14"/>
  <c r="BI895" i="14"/>
  <c r="BH895" i="14"/>
  <c r="BG895" i="14"/>
  <c r="BF895" i="14"/>
  <c r="T895" i="14"/>
  <c r="R895" i="14"/>
  <c r="P895" i="14"/>
  <c r="BI894" i="14"/>
  <c r="BH894" i="14"/>
  <c r="BG894" i="14"/>
  <c r="BF894" i="14"/>
  <c r="T894" i="14"/>
  <c r="R894" i="14"/>
  <c r="P894" i="14"/>
  <c r="BI869" i="14"/>
  <c r="BH869" i="14"/>
  <c r="BG869" i="14"/>
  <c r="BF869" i="14"/>
  <c r="T869" i="14"/>
  <c r="R869" i="14"/>
  <c r="P869" i="14"/>
  <c r="BI855" i="14"/>
  <c r="BH855" i="14"/>
  <c r="BG855" i="14"/>
  <c r="BF855" i="14"/>
  <c r="T855" i="14"/>
  <c r="R855" i="14"/>
  <c r="P855" i="14"/>
  <c r="BI842" i="14"/>
  <c r="BH842" i="14"/>
  <c r="BG842" i="14"/>
  <c r="BF842" i="14"/>
  <c r="T842" i="14"/>
  <c r="R842" i="14"/>
  <c r="P842" i="14"/>
  <c r="BI841" i="14"/>
  <c r="BH841" i="14"/>
  <c r="BG841" i="14"/>
  <c r="BF841" i="14"/>
  <c r="T841" i="14"/>
  <c r="R841" i="14"/>
  <c r="P841" i="14"/>
  <c r="BI838" i="14"/>
  <c r="BH838" i="14"/>
  <c r="BG838" i="14"/>
  <c r="BF838" i="14"/>
  <c r="T838" i="14"/>
  <c r="R838" i="14"/>
  <c r="P838" i="14"/>
  <c r="BI837" i="14"/>
  <c r="BH837" i="14"/>
  <c r="BG837" i="14"/>
  <c r="BF837" i="14"/>
  <c r="T837" i="14"/>
  <c r="R837" i="14"/>
  <c r="P837" i="14"/>
  <c r="BI833" i="14"/>
  <c r="BH833" i="14"/>
  <c r="BG833" i="14"/>
  <c r="BF833" i="14"/>
  <c r="T833" i="14"/>
  <c r="R833" i="14"/>
  <c r="P833" i="14"/>
  <c r="BI830" i="14"/>
  <c r="BH830" i="14"/>
  <c r="BG830" i="14"/>
  <c r="BF830" i="14"/>
  <c r="T830" i="14"/>
  <c r="R830" i="14"/>
  <c r="P830" i="14"/>
  <c r="BI829" i="14"/>
  <c r="BH829" i="14"/>
  <c r="BG829" i="14"/>
  <c r="BF829" i="14"/>
  <c r="T829" i="14"/>
  <c r="R829" i="14"/>
  <c r="P829" i="14"/>
  <c r="BI825" i="14"/>
  <c r="BH825" i="14"/>
  <c r="BG825" i="14"/>
  <c r="BF825" i="14"/>
  <c r="T825" i="14"/>
  <c r="R825" i="14"/>
  <c r="P825" i="14"/>
  <c r="BI818" i="14"/>
  <c r="BH818" i="14"/>
  <c r="BG818" i="14"/>
  <c r="BF818" i="14"/>
  <c r="T818" i="14"/>
  <c r="R818" i="14"/>
  <c r="P818" i="14"/>
  <c r="BI817" i="14"/>
  <c r="BH817" i="14"/>
  <c r="BG817" i="14"/>
  <c r="BF817" i="14"/>
  <c r="T817" i="14"/>
  <c r="R817" i="14"/>
  <c r="P817" i="14"/>
  <c r="BI810" i="14"/>
  <c r="BH810" i="14"/>
  <c r="BG810" i="14"/>
  <c r="BF810" i="14"/>
  <c r="T810" i="14"/>
  <c r="R810" i="14"/>
  <c r="P810" i="14"/>
  <c r="BI795" i="14"/>
  <c r="BH795" i="14"/>
  <c r="BG795" i="14"/>
  <c r="BF795" i="14"/>
  <c r="T795" i="14"/>
  <c r="R795" i="14"/>
  <c r="P795" i="14"/>
  <c r="BI793" i="14"/>
  <c r="BH793" i="14"/>
  <c r="BG793" i="14"/>
  <c r="BF793" i="14"/>
  <c r="T793" i="14"/>
  <c r="R793" i="14"/>
  <c r="P793" i="14"/>
  <c r="BI790" i="14"/>
  <c r="BH790" i="14"/>
  <c r="BG790" i="14"/>
  <c r="BF790" i="14"/>
  <c r="T790" i="14"/>
  <c r="R790" i="14"/>
  <c r="P790" i="14"/>
  <c r="BI788" i="14"/>
  <c r="BH788" i="14"/>
  <c r="BG788" i="14"/>
  <c r="BF788" i="14"/>
  <c r="T788" i="14"/>
  <c r="R788" i="14"/>
  <c r="P788" i="14"/>
  <c r="BI787" i="14"/>
  <c r="BH787" i="14"/>
  <c r="BG787" i="14"/>
  <c r="BF787" i="14"/>
  <c r="T787" i="14"/>
  <c r="R787" i="14"/>
  <c r="P787" i="14"/>
  <c r="BI786" i="14"/>
  <c r="BH786" i="14"/>
  <c r="BG786" i="14"/>
  <c r="BF786" i="14"/>
  <c r="T786" i="14"/>
  <c r="R786" i="14"/>
  <c r="P786" i="14"/>
  <c r="BI784" i="14"/>
  <c r="BH784" i="14"/>
  <c r="BG784" i="14"/>
  <c r="BF784" i="14"/>
  <c r="T784" i="14"/>
  <c r="R784" i="14"/>
  <c r="P784" i="14"/>
  <c r="BI783" i="14"/>
  <c r="BH783" i="14"/>
  <c r="BG783" i="14"/>
  <c r="BF783" i="14"/>
  <c r="T783" i="14"/>
  <c r="R783" i="14"/>
  <c r="P783" i="14"/>
  <c r="BI780" i="14"/>
  <c r="BH780" i="14"/>
  <c r="BG780" i="14"/>
  <c r="BF780" i="14"/>
  <c r="T780" i="14"/>
  <c r="R780" i="14"/>
  <c r="P780" i="14"/>
  <c r="BI755" i="14"/>
  <c r="BH755" i="14"/>
  <c r="BG755" i="14"/>
  <c r="BF755" i="14"/>
  <c r="T755" i="14"/>
  <c r="R755" i="14"/>
  <c r="P755" i="14"/>
  <c r="BI752" i="14"/>
  <c r="BH752" i="14"/>
  <c r="BG752" i="14"/>
  <c r="BF752" i="14"/>
  <c r="T752" i="14"/>
  <c r="R752" i="14"/>
  <c r="P752" i="14"/>
  <c r="BI748" i="14"/>
  <c r="BH748" i="14"/>
  <c r="BG748" i="14"/>
  <c r="BF748" i="14"/>
  <c r="T748" i="14"/>
  <c r="R748" i="14"/>
  <c r="P748" i="14"/>
  <c r="BI747" i="14"/>
  <c r="BH747" i="14"/>
  <c r="BG747" i="14"/>
  <c r="BF747" i="14"/>
  <c r="T747" i="14"/>
  <c r="R747" i="14"/>
  <c r="P747" i="14"/>
  <c r="BI746" i="14"/>
  <c r="BH746" i="14"/>
  <c r="BG746" i="14"/>
  <c r="BF746" i="14"/>
  <c r="T746" i="14"/>
  <c r="R746" i="14"/>
  <c r="P746" i="14"/>
  <c r="BI745" i="14"/>
  <c r="BH745" i="14"/>
  <c r="BG745" i="14"/>
  <c r="BF745" i="14"/>
  <c r="T745" i="14"/>
  <c r="R745" i="14"/>
  <c r="P745" i="14"/>
  <c r="BI742" i="14"/>
  <c r="BH742" i="14"/>
  <c r="BG742" i="14"/>
  <c r="BF742" i="14"/>
  <c r="T742" i="14"/>
  <c r="R742" i="14"/>
  <c r="P742" i="14"/>
  <c r="BI739" i="14"/>
  <c r="BH739" i="14"/>
  <c r="BG739" i="14"/>
  <c r="BF739" i="14"/>
  <c r="T739" i="14"/>
  <c r="R739" i="14"/>
  <c r="P739" i="14"/>
  <c r="BI736" i="14"/>
  <c r="BH736" i="14"/>
  <c r="BG736" i="14"/>
  <c r="BF736" i="14"/>
  <c r="T736" i="14"/>
  <c r="R736" i="14"/>
  <c r="P736" i="14"/>
  <c r="BI733" i="14"/>
  <c r="BH733" i="14"/>
  <c r="BG733" i="14"/>
  <c r="BF733" i="14"/>
  <c r="T733" i="14"/>
  <c r="R733" i="14"/>
  <c r="P733" i="14"/>
  <c r="BI730" i="14"/>
  <c r="BH730" i="14"/>
  <c r="BG730" i="14"/>
  <c r="BF730" i="14"/>
  <c r="T730" i="14"/>
  <c r="R730" i="14"/>
  <c r="P730" i="14"/>
  <c r="BI729" i="14"/>
  <c r="BH729" i="14"/>
  <c r="BG729" i="14"/>
  <c r="BF729" i="14"/>
  <c r="T729" i="14"/>
  <c r="R729" i="14"/>
  <c r="P729" i="14"/>
  <c r="BI721" i="14"/>
  <c r="BH721" i="14"/>
  <c r="BG721" i="14"/>
  <c r="BF721" i="14"/>
  <c r="T721" i="14"/>
  <c r="R721" i="14"/>
  <c r="P721" i="14"/>
  <c r="BI715" i="14"/>
  <c r="BH715" i="14"/>
  <c r="BG715" i="14"/>
  <c r="BF715" i="14"/>
  <c r="T715" i="14"/>
  <c r="R715" i="14"/>
  <c r="P715" i="14"/>
  <c r="BI712" i="14"/>
  <c r="BH712" i="14"/>
  <c r="BG712" i="14"/>
  <c r="BF712" i="14"/>
  <c r="T712" i="14"/>
  <c r="R712" i="14"/>
  <c r="P712" i="14"/>
  <c r="BI708" i="14"/>
  <c r="BH708" i="14"/>
  <c r="BG708" i="14"/>
  <c r="BF708" i="14"/>
  <c r="T708" i="14"/>
  <c r="R708" i="14"/>
  <c r="P708" i="14"/>
  <c r="BI706" i="14"/>
  <c r="BH706" i="14"/>
  <c r="BG706" i="14"/>
  <c r="BF706" i="14"/>
  <c r="T706" i="14"/>
  <c r="R706" i="14"/>
  <c r="P706" i="14"/>
  <c r="BI700" i="14"/>
  <c r="BH700" i="14"/>
  <c r="BG700" i="14"/>
  <c r="BF700" i="14"/>
  <c r="T700" i="14"/>
  <c r="R700" i="14"/>
  <c r="P700" i="14"/>
  <c r="BI696" i="14"/>
  <c r="BH696" i="14"/>
  <c r="BG696" i="14"/>
  <c r="BF696" i="14"/>
  <c r="T696" i="14"/>
  <c r="R696" i="14"/>
  <c r="P696" i="14"/>
  <c r="BI691" i="14"/>
  <c r="BH691" i="14"/>
  <c r="BG691" i="14"/>
  <c r="BF691" i="14"/>
  <c r="T691" i="14"/>
  <c r="R691" i="14"/>
  <c r="P691" i="14"/>
  <c r="BI685" i="14"/>
  <c r="BH685" i="14"/>
  <c r="BG685" i="14"/>
  <c r="BF685" i="14"/>
  <c r="T685" i="14"/>
  <c r="R685" i="14"/>
  <c r="P685" i="14"/>
  <c r="BI682" i="14"/>
  <c r="BH682" i="14"/>
  <c r="BG682" i="14"/>
  <c r="BF682" i="14"/>
  <c r="T682" i="14"/>
  <c r="R682" i="14"/>
  <c r="P682" i="14"/>
  <c r="BI678" i="14"/>
  <c r="BH678" i="14"/>
  <c r="BG678" i="14"/>
  <c r="BF678" i="14"/>
  <c r="T678" i="14"/>
  <c r="R678" i="14"/>
  <c r="P678" i="14"/>
  <c r="BI674" i="14"/>
  <c r="BH674" i="14"/>
  <c r="BG674" i="14"/>
  <c r="BF674" i="14"/>
  <c r="T674" i="14"/>
  <c r="R674" i="14"/>
  <c r="P674" i="14"/>
  <c r="BI671" i="14"/>
  <c r="BH671" i="14"/>
  <c r="BG671" i="14"/>
  <c r="BF671" i="14"/>
  <c r="T671" i="14"/>
  <c r="R671" i="14"/>
  <c r="P671" i="14"/>
  <c r="BI667" i="14"/>
  <c r="BH667" i="14"/>
  <c r="BG667" i="14"/>
  <c r="BF667" i="14"/>
  <c r="T667" i="14"/>
  <c r="R667" i="14"/>
  <c r="P667" i="14"/>
  <c r="BI665" i="14"/>
  <c r="BH665" i="14"/>
  <c r="BG665" i="14"/>
  <c r="BF665" i="14"/>
  <c r="T665" i="14"/>
  <c r="R665" i="14"/>
  <c r="P665" i="14"/>
  <c r="BI662" i="14"/>
  <c r="BH662" i="14"/>
  <c r="BG662" i="14"/>
  <c r="BF662" i="14"/>
  <c r="T662" i="14"/>
  <c r="R662" i="14"/>
  <c r="P662" i="14"/>
  <c r="BI658" i="14"/>
  <c r="BH658" i="14"/>
  <c r="BG658" i="14"/>
  <c r="BF658" i="14"/>
  <c r="T658" i="14"/>
  <c r="R658" i="14"/>
  <c r="P658" i="14"/>
  <c r="BI655" i="14"/>
  <c r="BH655" i="14"/>
  <c r="BG655" i="14"/>
  <c r="BF655" i="14"/>
  <c r="T655" i="14"/>
  <c r="R655" i="14"/>
  <c r="P655" i="14"/>
  <c r="BI651" i="14"/>
  <c r="BH651" i="14"/>
  <c r="BG651" i="14"/>
  <c r="BF651" i="14"/>
  <c r="T651" i="14"/>
  <c r="R651" i="14"/>
  <c r="P651" i="14"/>
  <c r="BI647" i="14"/>
  <c r="BH647" i="14"/>
  <c r="BG647" i="14"/>
  <c r="BF647" i="14"/>
  <c r="T647" i="14"/>
  <c r="R647" i="14"/>
  <c r="P647" i="14"/>
  <c r="BI644" i="14"/>
  <c r="BH644" i="14"/>
  <c r="BG644" i="14"/>
  <c r="BF644" i="14"/>
  <c r="T644" i="14"/>
  <c r="R644" i="14"/>
  <c r="P644" i="14"/>
  <c r="BI640" i="14"/>
  <c r="BH640" i="14"/>
  <c r="BG640" i="14"/>
  <c r="BF640" i="14"/>
  <c r="T640" i="14"/>
  <c r="R640" i="14"/>
  <c r="P640" i="14"/>
  <c r="BI637" i="14"/>
  <c r="BH637" i="14"/>
  <c r="BG637" i="14"/>
  <c r="BF637" i="14"/>
  <c r="T637" i="14"/>
  <c r="R637" i="14"/>
  <c r="P637" i="14"/>
  <c r="BI633" i="14"/>
  <c r="BH633" i="14"/>
  <c r="BG633" i="14"/>
  <c r="BF633" i="14"/>
  <c r="T633" i="14"/>
  <c r="R633" i="14"/>
  <c r="P633" i="14"/>
  <c r="BI631" i="14"/>
  <c r="BH631" i="14"/>
  <c r="BG631" i="14"/>
  <c r="BF631" i="14"/>
  <c r="T631" i="14"/>
  <c r="R631" i="14"/>
  <c r="P631" i="14"/>
  <c r="BI630" i="14"/>
  <c r="BH630" i="14"/>
  <c r="BG630" i="14"/>
  <c r="BF630" i="14"/>
  <c r="T630" i="14"/>
  <c r="R630" i="14"/>
  <c r="P630" i="14"/>
  <c r="BI629" i="14"/>
  <c r="BH629" i="14"/>
  <c r="BG629" i="14"/>
  <c r="BF629" i="14"/>
  <c r="T629" i="14"/>
  <c r="R629" i="14"/>
  <c r="P629" i="14"/>
  <c r="BI628" i="14"/>
  <c r="BH628" i="14"/>
  <c r="BG628" i="14"/>
  <c r="BF628" i="14"/>
  <c r="T628" i="14"/>
  <c r="R628" i="14"/>
  <c r="P628" i="14"/>
  <c r="BI627" i="14"/>
  <c r="BH627" i="14"/>
  <c r="BG627" i="14"/>
  <c r="BF627" i="14"/>
  <c r="T627" i="14"/>
  <c r="R627" i="14"/>
  <c r="P627" i="14"/>
  <c r="BI626" i="14"/>
  <c r="BH626" i="14"/>
  <c r="BG626" i="14"/>
  <c r="BF626" i="14"/>
  <c r="T626" i="14"/>
  <c r="R626" i="14"/>
  <c r="P626" i="14"/>
  <c r="BI625" i="14"/>
  <c r="BH625" i="14"/>
  <c r="BG625" i="14"/>
  <c r="BF625" i="14"/>
  <c r="T625" i="14"/>
  <c r="R625" i="14"/>
  <c r="P625" i="14"/>
  <c r="BI624" i="14"/>
  <c r="BH624" i="14"/>
  <c r="BG624" i="14"/>
  <c r="BF624" i="14"/>
  <c r="T624" i="14"/>
  <c r="R624" i="14"/>
  <c r="P624" i="14"/>
  <c r="BI621" i="14"/>
  <c r="BH621" i="14"/>
  <c r="BG621" i="14"/>
  <c r="BF621" i="14"/>
  <c r="T621" i="14"/>
  <c r="T620" i="14" s="1"/>
  <c r="R621" i="14"/>
  <c r="R620" i="14" s="1"/>
  <c r="P621" i="14"/>
  <c r="P620" i="14" s="1"/>
  <c r="BI619" i="14"/>
  <c r="BH619" i="14"/>
  <c r="BG619" i="14"/>
  <c r="BF619" i="14"/>
  <c r="T619" i="14"/>
  <c r="R619" i="14"/>
  <c r="P619" i="14"/>
  <c r="BI617" i="14"/>
  <c r="BH617" i="14"/>
  <c r="BG617" i="14"/>
  <c r="BF617" i="14"/>
  <c r="T617" i="14"/>
  <c r="R617" i="14"/>
  <c r="P617" i="14"/>
  <c r="BI616" i="14"/>
  <c r="BH616" i="14"/>
  <c r="BG616" i="14"/>
  <c r="BF616" i="14"/>
  <c r="T616" i="14"/>
  <c r="R616" i="14"/>
  <c r="P616" i="14"/>
  <c r="BI590" i="14"/>
  <c r="BH590" i="14"/>
  <c r="BG590" i="14"/>
  <c r="BF590" i="14"/>
  <c r="T590" i="14"/>
  <c r="R590" i="14"/>
  <c r="P590" i="14"/>
  <c r="BI565" i="14"/>
  <c r="BH565" i="14"/>
  <c r="BG565" i="14"/>
  <c r="BF565" i="14"/>
  <c r="T565" i="14"/>
  <c r="R565" i="14"/>
  <c r="P565" i="14"/>
  <c r="BI564" i="14"/>
  <c r="BH564" i="14"/>
  <c r="BG564" i="14"/>
  <c r="BF564" i="14"/>
  <c r="T564" i="14"/>
  <c r="R564" i="14"/>
  <c r="P564" i="14"/>
  <c r="BI560" i="14"/>
  <c r="BH560" i="14"/>
  <c r="BG560" i="14"/>
  <c r="BF560" i="14"/>
  <c r="T560" i="14"/>
  <c r="R560" i="14"/>
  <c r="P560" i="14"/>
  <c r="BI557" i="14"/>
  <c r="BH557" i="14"/>
  <c r="BG557" i="14"/>
  <c r="BF557" i="14"/>
  <c r="T557" i="14"/>
  <c r="R557" i="14"/>
  <c r="P557" i="14"/>
  <c r="BI556" i="14"/>
  <c r="BH556" i="14"/>
  <c r="BG556" i="14"/>
  <c r="BF556" i="14"/>
  <c r="T556" i="14"/>
  <c r="R556" i="14"/>
  <c r="P556" i="14"/>
  <c r="BI553" i="14"/>
  <c r="BH553" i="14"/>
  <c r="BG553" i="14"/>
  <c r="BF553" i="14"/>
  <c r="T553" i="14"/>
  <c r="R553" i="14"/>
  <c r="P553" i="14"/>
  <c r="BI551" i="14"/>
  <c r="BH551" i="14"/>
  <c r="BG551" i="14"/>
  <c r="BF551" i="14"/>
  <c r="T551" i="14"/>
  <c r="R551" i="14"/>
  <c r="P551" i="14"/>
  <c r="BI550" i="14"/>
  <c r="BH550" i="14"/>
  <c r="BG550" i="14"/>
  <c r="BF550" i="14"/>
  <c r="T550" i="14"/>
  <c r="R550" i="14"/>
  <c r="P550" i="14"/>
  <c r="BI549" i="14"/>
  <c r="BH549" i="14"/>
  <c r="BG549" i="14"/>
  <c r="BF549" i="14"/>
  <c r="T549" i="14"/>
  <c r="R549" i="14"/>
  <c r="P549" i="14"/>
  <c r="BI548" i="14"/>
  <c r="BH548" i="14"/>
  <c r="BG548" i="14"/>
  <c r="BF548" i="14"/>
  <c r="T548" i="14"/>
  <c r="R548" i="14"/>
  <c r="P548" i="14"/>
  <c r="BI545" i="14"/>
  <c r="BH545" i="14"/>
  <c r="BG545" i="14"/>
  <c r="BF545" i="14"/>
  <c r="T545" i="14"/>
  <c r="R545" i="14"/>
  <c r="P545" i="14"/>
  <c r="BI520" i="14"/>
  <c r="BH520" i="14"/>
  <c r="BG520" i="14"/>
  <c r="BF520" i="14"/>
  <c r="T520" i="14"/>
  <c r="R520" i="14"/>
  <c r="P520" i="14"/>
  <c r="BI495" i="14"/>
  <c r="BH495" i="14"/>
  <c r="BG495" i="14"/>
  <c r="BF495" i="14"/>
  <c r="T495" i="14"/>
  <c r="R495" i="14"/>
  <c r="P495" i="14"/>
  <c r="BI491" i="14"/>
  <c r="BH491" i="14"/>
  <c r="BG491" i="14"/>
  <c r="BF491" i="14"/>
  <c r="T491" i="14"/>
  <c r="R491" i="14"/>
  <c r="P491" i="14"/>
  <c r="BI490" i="14"/>
  <c r="BH490" i="14"/>
  <c r="BG490" i="14"/>
  <c r="BF490" i="14"/>
  <c r="T490" i="14"/>
  <c r="R490" i="14"/>
  <c r="P490" i="14"/>
  <c r="BI487" i="14"/>
  <c r="BH487" i="14"/>
  <c r="BG487" i="14"/>
  <c r="BF487" i="14"/>
  <c r="T487" i="14"/>
  <c r="R487" i="14"/>
  <c r="P487" i="14"/>
  <c r="BI486" i="14"/>
  <c r="BH486" i="14"/>
  <c r="BG486" i="14"/>
  <c r="BF486" i="14"/>
  <c r="T486" i="14"/>
  <c r="R486" i="14"/>
  <c r="P486" i="14"/>
  <c r="BI474" i="14"/>
  <c r="BH474" i="14"/>
  <c r="BG474" i="14"/>
  <c r="BF474" i="14"/>
  <c r="T474" i="14"/>
  <c r="R474" i="14"/>
  <c r="P474" i="14"/>
  <c r="BI469" i="14"/>
  <c r="BH469" i="14"/>
  <c r="BG469" i="14"/>
  <c r="BF469" i="14"/>
  <c r="T469" i="14"/>
  <c r="R469" i="14"/>
  <c r="P469" i="14"/>
  <c r="BI464" i="14"/>
  <c r="BH464" i="14"/>
  <c r="BG464" i="14"/>
  <c r="BF464" i="14"/>
  <c r="T464" i="14"/>
  <c r="R464" i="14"/>
  <c r="P464" i="14"/>
  <c r="BI451" i="14"/>
  <c r="BH451" i="14"/>
  <c r="BG451" i="14"/>
  <c r="BF451" i="14"/>
  <c r="T451" i="14"/>
  <c r="R451" i="14"/>
  <c r="P451" i="14"/>
  <c r="BI445" i="14"/>
  <c r="BH445" i="14"/>
  <c r="BG445" i="14"/>
  <c r="BF445" i="14"/>
  <c r="T445" i="14"/>
  <c r="R445" i="14"/>
  <c r="P445" i="14"/>
  <c r="BI444" i="14"/>
  <c r="BH444" i="14"/>
  <c r="BG444" i="14"/>
  <c r="BF444" i="14"/>
  <c r="T444" i="14"/>
  <c r="R444" i="14"/>
  <c r="P444" i="14"/>
  <c r="BI443" i="14"/>
  <c r="BH443" i="14"/>
  <c r="BG443" i="14"/>
  <c r="BF443" i="14"/>
  <c r="T443" i="14"/>
  <c r="R443" i="14"/>
  <c r="P443" i="14"/>
  <c r="BI440" i="14"/>
  <c r="BH440" i="14"/>
  <c r="BG440" i="14"/>
  <c r="BF440" i="14"/>
  <c r="T440" i="14"/>
  <c r="R440" i="14"/>
  <c r="P440" i="14"/>
  <c r="BI437" i="14"/>
  <c r="BH437" i="14"/>
  <c r="BG437" i="14"/>
  <c r="BF437" i="14"/>
  <c r="T437" i="14"/>
  <c r="R437" i="14"/>
  <c r="P437" i="14"/>
  <c r="BI427" i="14"/>
  <c r="BH427" i="14"/>
  <c r="BG427" i="14"/>
  <c r="BF427" i="14"/>
  <c r="T427" i="14"/>
  <c r="R427" i="14"/>
  <c r="P427" i="14"/>
  <c r="BI424" i="14"/>
  <c r="BH424" i="14"/>
  <c r="BG424" i="14"/>
  <c r="BF424" i="14"/>
  <c r="T424" i="14"/>
  <c r="R424" i="14"/>
  <c r="P424" i="14"/>
  <c r="BI420" i="14"/>
  <c r="BH420" i="14"/>
  <c r="BG420" i="14"/>
  <c r="BF420" i="14"/>
  <c r="T420" i="14"/>
  <c r="R420" i="14"/>
  <c r="P420" i="14"/>
  <c r="BI417" i="14"/>
  <c r="BH417" i="14"/>
  <c r="BG417" i="14"/>
  <c r="BF417" i="14"/>
  <c r="T417" i="14"/>
  <c r="R417" i="14"/>
  <c r="P417" i="14"/>
  <c r="BI413" i="14"/>
  <c r="BH413" i="14"/>
  <c r="BG413" i="14"/>
  <c r="BF413" i="14"/>
  <c r="T413" i="14"/>
  <c r="R413" i="14"/>
  <c r="P413" i="14"/>
  <c r="BI408" i="14"/>
  <c r="BH408" i="14"/>
  <c r="BG408" i="14"/>
  <c r="BF408" i="14"/>
  <c r="T408" i="14"/>
  <c r="R408" i="14"/>
  <c r="P408" i="14"/>
  <c r="BI407" i="14"/>
  <c r="BH407" i="14"/>
  <c r="BG407" i="14"/>
  <c r="BF407" i="14"/>
  <c r="T407" i="14"/>
  <c r="R407" i="14"/>
  <c r="P407" i="14"/>
  <c r="BI403" i="14"/>
  <c r="BH403" i="14"/>
  <c r="BG403" i="14"/>
  <c r="BF403" i="14"/>
  <c r="T403" i="14"/>
  <c r="R403" i="14"/>
  <c r="P403" i="14"/>
  <c r="BI400" i="14"/>
  <c r="BH400" i="14"/>
  <c r="BG400" i="14"/>
  <c r="BF400" i="14"/>
  <c r="T400" i="14"/>
  <c r="R400" i="14"/>
  <c r="P400" i="14"/>
  <c r="BI399" i="14"/>
  <c r="BH399" i="14"/>
  <c r="BG399" i="14"/>
  <c r="BF399" i="14"/>
  <c r="T399" i="14"/>
  <c r="R399" i="14"/>
  <c r="P399" i="14"/>
  <c r="BI398" i="14"/>
  <c r="BH398" i="14"/>
  <c r="BG398" i="14"/>
  <c r="BF398" i="14"/>
  <c r="T398" i="14"/>
  <c r="R398" i="14"/>
  <c r="P398" i="14"/>
  <c r="BI397" i="14"/>
  <c r="BH397" i="14"/>
  <c r="BG397" i="14"/>
  <c r="BF397" i="14"/>
  <c r="T397" i="14"/>
  <c r="R397" i="14"/>
  <c r="P397" i="14"/>
  <c r="BI370" i="14"/>
  <c r="BH370" i="14"/>
  <c r="BG370" i="14"/>
  <c r="BF370" i="14"/>
  <c r="T370" i="14"/>
  <c r="R370" i="14"/>
  <c r="P370" i="14"/>
  <c r="BI351" i="14"/>
  <c r="BH351" i="14"/>
  <c r="BG351" i="14"/>
  <c r="BF351" i="14"/>
  <c r="T351" i="14"/>
  <c r="R351" i="14"/>
  <c r="P351" i="14"/>
  <c r="BI350" i="14"/>
  <c r="BH350" i="14"/>
  <c r="BG350" i="14"/>
  <c r="BF350" i="14"/>
  <c r="T350" i="14"/>
  <c r="R350" i="14"/>
  <c r="P350" i="14"/>
  <c r="BI325" i="14"/>
  <c r="BH325" i="14"/>
  <c r="BG325" i="14"/>
  <c r="BF325" i="14"/>
  <c r="T325" i="14"/>
  <c r="R325" i="14"/>
  <c r="P325" i="14"/>
  <c r="BI321" i="14"/>
  <c r="BH321" i="14"/>
  <c r="BG321" i="14"/>
  <c r="BF321" i="14"/>
  <c r="T321" i="14"/>
  <c r="T320" i="14" s="1"/>
  <c r="R321" i="14"/>
  <c r="R320" i="14" s="1"/>
  <c r="P321" i="14"/>
  <c r="P320" i="14" s="1"/>
  <c r="BI316" i="14"/>
  <c r="BH316" i="14"/>
  <c r="BG316" i="14"/>
  <c r="BF316" i="14"/>
  <c r="T316" i="14"/>
  <c r="R316" i="14"/>
  <c r="P316" i="14"/>
  <c r="BI315" i="14"/>
  <c r="BH315" i="14"/>
  <c r="BG315" i="14"/>
  <c r="BF315" i="14"/>
  <c r="T315" i="14"/>
  <c r="R315" i="14"/>
  <c r="P315" i="14"/>
  <c r="BI311" i="14"/>
  <c r="BH311" i="14"/>
  <c r="BG311" i="14"/>
  <c r="BF311" i="14"/>
  <c r="T311" i="14"/>
  <c r="R311" i="14"/>
  <c r="P311" i="14"/>
  <c r="BI307" i="14"/>
  <c r="BH307" i="14"/>
  <c r="BG307" i="14"/>
  <c r="BF307" i="14"/>
  <c r="T307" i="14"/>
  <c r="R307" i="14"/>
  <c r="P307" i="14"/>
  <c r="BI302" i="14"/>
  <c r="BH302" i="14"/>
  <c r="BG302" i="14"/>
  <c r="BF302" i="14"/>
  <c r="T302" i="14"/>
  <c r="R302" i="14"/>
  <c r="P302" i="14"/>
  <c r="BI299" i="14"/>
  <c r="BH299" i="14"/>
  <c r="BG299" i="14"/>
  <c r="BF299" i="14"/>
  <c r="T299" i="14"/>
  <c r="R299" i="14"/>
  <c r="P299" i="14"/>
  <c r="BI295" i="14"/>
  <c r="BH295" i="14"/>
  <c r="BG295" i="14"/>
  <c r="BF295" i="14"/>
  <c r="T295" i="14"/>
  <c r="R295" i="14"/>
  <c r="P295" i="14"/>
  <c r="BI294" i="14"/>
  <c r="BH294" i="14"/>
  <c r="BG294" i="14"/>
  <c r="BF294" i="14"/>
  <c r="T294" i="14"/>
  <c r="R294" i="14"/>
  <c r="P294" i="14"/>
  <c r="BI290" i="14"/>
  <c r="BH290" i="14"/>
  <c r="BG290" i="14"/>
  <c r="BF290" i="14"/>
  <c r="T290" i="14"/>
  <c r="R290" i="14"/>
  <c r="P290" i="14"/>
  <c r="BI286" i="14"/>
  <c r="BH286" i="14"/>
  <c r="BG286" i="14"/>
  <c r="BF286" i="14"/>
  <c r="T286" i="14"/>
  <c r="R286" i="14"/>
  <c r="P286" i="14"/>
  <c r="BI283" i="14"/>
  <c r="BH283" i="14"/>
  <c r="BG283" i="14"/>
  <c r="BF283" i="14"/>
  <c r="T283" i="14"/>
  <c r="R283" i="14"/>
  <c r="P283" i="14"/>
  <c r="BI280" i="14"/>
  <c r="BH280" i="14"/>
  <c r="BG280" i="14"/>
  <c r="BF280" i="14"/>
  <c r="T280" i="14"/>
  <c r="R280" i="14"/>
  <c r="P280" i="14"/>
  <c r="BI277" i="14"/>
  <c r="BH277" i="14"/>
  <c r="BG277" i="14"/>
  <c r="BF277" i="14"/>
  <c r="T277" i="14"/>
  <c r="R277" i="14"/>
  <c r="P277" i="14"/>
  <c r="BI273" i="14"/>
  <c r="BH273" i="14"/>
  <c r="BG273" i="14"/>
  <c r="BF273" i="14"/>
  <c r="T273" i="14"/>
  <c r="R273" i="14"/>
  <c r="P273" i="14"/>
  <c r="BI269" i="14"/>
  <c r="BH269" i="14"/>
  <c r="BG269" i="14"/>
  <c r="BF269" i="14"/>
  <c r="T269" i="14"/>
  <c r="R269" i="14"/>
  <c r="P269" i="14"/>
  <c r="BI266" i="14"/>
  <c r="BH266" i="14"/>
  <c r="BG266" i="14"/>
  <c r="BF266" i="14"/>
  <c r="T266" i="14"/>
  <c r="R266" i="14"/>
  <c r="P266" i="14"/>
  <c r="BI251" i="14"/>
  <c r="BH251" i="14"/>
  <c r="BG251" i="14"/>
  <c r="BF251" i="14"/>
  <c r="T251" i="14"/>
  <c r="R251" i="14"/>
  <c r="P251" i="14"/>
  <c r="BI248" i="14"/>
  <c r="BH248" i="14"/>
  <c r="BG248" i="14"/>
  <c r="BF248" i="14"/>
  <c r="T248" i="14"/>
  <c r="R248" i="14"/>
  <c r="P248" i="14"/>
  <c r="BI244" i="14"/>
  <c r="BH244" i="14"/>
  <c r="BG244" i="14"/>
  <c r="BF244" i="14"/>
  <c r="T244" i="14"/>
  <c r="R244" i="14"/>
  <c r="P244" i="14"/>
  <c r="BI240" i="14"/>
  <c r="BH240" i="14"/>
  <c r="BG240" i="14"/>
  <c r="BF240" i="14"/>
  <c r="T240" i="14"/>
  <c r="R240" i="14"/>
  <c r="P240" i="14"/>
  <c r="BI239" i="14"/>
  <c r="BH239" i="14"/>
  <c r="BG239" i="14"/>
  <c r="BF239" i="14"/>
  <c r="T239" i="14"/>
  <c r="R239" i="14"/>
  <c r="P239" i="14"/>
  <c r="BI234" i="14"/>
  <c r="BH234" i="14"/>
  <c r="BG234" i="14"/>
  <c r="BF234" i="14"/>
  <c r="T234" i="14"/>
  <c r="R234" i="14"/>
  <c r="P234" i="14"/>
  <c r="BI229" i="14"/>
  <c r="BH229" i="14"/>
  <c r="BG229" i="14"/>
  <c r="BF229" i="14"/>
  <c r="T229" i="14"/>
  <c r="R229" i="14"/>
  <c r="P229" i="14"/>
  <c r="BI228" i="14"/>
  <c r="BH228" i="14"/>
  <c r="BG228" i="14"/>
  <c r="BF228" i="14"/>
  <c r="T228" i="14"/>
  <c r="R228" i="14"/>
  <c r="P228" i="14"/>
  <c r="BI222" i="14"/>
  <c r="BH222" i="14"/>
  <c r="BG222" i="14"/>
  <c r="BF222" i="14"/>
  <c r="T222" i="14"/>
  <c r="R222" i="14"/>
  <c r="P222" i="14"/>
  <c r="BI216" i="14"/>
  <c r="BH216" i="14"/>
  <c r="BG216" i="14"/>
  <c r="BF216" i="14"/>
  <c r="T216" i="14"/>
  <c r="R216" i="14"/>
  <c r="P216" i="14"/>
  <c r="BI211" i="14"/>
  <c r="BH211" i="14"/>
  <c r="BG211" i="14"/>
  <c r="BF211" i="14"/>
  <c r="T211" i="14"/>
  <c r="R211" i="14"/>
  <c r="P211" i="14"/>
  <c r="BI210" i="14"/>
  <c r="BH210" i="14"/>
  <c r="BG210" i="14"/>
  <c r="BF210" i="14"/>
  <c r="T210" i="14"/>
  <c r="R210" i="14"/>
  <c r="P210" i="14"/>
  <c r="BI206" i="14"/>
  <c r="BH206" i="14"/>
  <c r="BG206" i="14"/>
  <c r="BF206" i="14"/>
  <c r="T206" i="14"/>
  <c r="R206" i="14"/>
  <c r="P206" i="14"/>
  <c r="BI202" i="14"/>
  <c r="BH202" i="14"/>
  <c r="BG202" i="14"/>
  <c r="BF202" i="14"/>
  <c r="T202" i="14"/>
  <c r="R202" i="14"/>
  <c r="P202" i="14"/>
  <c r="BI198" i="14"/>
  <c r="BH198" i="14"/>
  <c r="BG198" i="14"/>
  <c r="BF198" i="14"/>
  <c r="T198" i="14"/>
  <c r="R198" i="14"/>
  <c r="P198" i="14"/>
  <c r="BI195" i="14"/>
  <c r="BH195" i="14"/>
  <c r="BG195" i="14"/>
  <c r="BF195" i="14"/>
  <c r="T195" i="14"/>
  <c r="R195" i="14"/>
  <c r="P195" i="14"/>
  <c r="BI192" i="14"/>
  <c r="BH192" i="14"/>
  <c r="BG192" i="14"/>
  <c r="BF192" i="14"/>
  <c r="T192" i="14"/>
  <c r="R192" i="14"/>
  <c r="P192" i="14"/>
  <c r="BI188" i="14"/>
  <c r="BH188" i="14"/>
  <c r="BG188" i="14"/>
  <c r="BF188" i="14"/>
  <c r="T188" i="14"/>
  <c r="R188" i="14"/>
  <c r="P188" i="14"/>
  <c r="BI187" i="14"/>
  <c r="BH187" i="14"/>
  <c r="BG187" i="14"/>
  <c r="BF187" i="14"/>
  <c r="T187" i="14"/>
  <c r="R187" i="14"/>
  <c r="P187" i="14"/>
  <c r="BI183" i="14"/>
  <c r="BH183" i="14"/>
  <c r="BG183" i="14"/>
  <c r="BF183" i="14"/>
  <c r="T183" i="14"/>
  <c r="R183" i="14"/>
  <c r="P183" i="14"/>
  <c r="BI180" i="14"/>
  <c r="BH180" i="14"/>
  <c r="BG180" i="14"/>
  <c r="BF180" i="14"/>
  <c r="T180" i="14"/>
  <c r="R180" i="14"/>
  <c r="P180" i="14"/>
  <c r="BI178" i="14"/>
  <c r="BH178" i="14"/>
  <c r="BG178" i="14"/>
  <c r="BF178" i="14"/>
  <c r="T178" i="14"/>
  <c r="R178" i="14"/>
  <c r="P178" i="14"/>
  <c r="BI174" i="14"/>
  <c r="BH174" i="14"/>
  <c r="BG174" i="14"/>
  <c r="BF174" i="14"/>
  <c r="T174" i="14"/>
  <c r="R174" i="14"/>
  <c r="P174" i="14"/>
  <c r="BI173" i="14"/>
  <c r="BH173" i="14"/>
  <c r="BG173" i="14"/>
  <c r="BF173" i="14"/>
  <c r="T173" i="14"/>
  <c r="R173" i="14"/>
  <c r="P173" i="14"/>
  <c r="BI164" i="14"/>
  <c r="BH164" i="14"/>
  <c r="BG164" i="14"/>
  <c r="BF164" i="14"/>
  <c r="T164" i="14"/>
  <c r="R164" i="14"/>
  <c r="P164" i="14"/>
  <c r="BI159" i="14"/>
  <c r="BH159" i="14"/>
  <c r="BG159" i="14"/>
  <c r="BF159" i="14"/>
  <c r="T159" i="14"/>
  <c r="R159" i="14"/>
  <c r="P159" i="14"/>
  <c r="BI153" i="14"/>
  <c r="BH153" i="14"/>
  <c r="BG153" i="14"/>
  <c r="BF153" i="14"/>
  <c r="T153" i="14"/>
  <c r="R153" i="14"/>
  <c r="P153" i="14"/>
  <c r="BI148" i="14"/>
  <c r="BH148" i="14"/>
  <c r="BG148" i="14"/>
  <c r="BF148" i="14"/>
  <c r="T148" i="14"/>
  <c r="R148" i="14"/>
  <c r="P148" i="14"/>
  <c r="J142" i="14"/>
  <c r="J141" i="14"/>
  <c r="F141" i="14"/>
  <c r="F139" i="14"/>
  <c r="E137" i="14"/>
  <c r="J94" i="14"/>
  <c r="J93" i="14"/>
  <c r="F93" i="14"/>
  <c r="F91" i="14"/>
  <c r="E89" i="14"/>
  <c r="J20" i="14"/>
  <c r="E20" i="14"/>
  <c r="F94" i="14" s="1"/>
  <c r="J19" i="14"/>
  <c r="J14" i="14"/>
  <c r="J139" i="14" s="1"/>
  <c r="E7" i="14"/>
  <c r="E133" i="14" s="1"/>
  <c r="J39" i="13"/>
  <c r="J38" i="13"/>
  <c r="AY108" i="1"/>
  <c r="J37" i="13"/>
  <c r="AX108" i="1"/>
  <c r="BI150" i="13"/>
  <c r="BH150" i="13"/>
  <c r="BG150" i="13"/>
  <c r="BF150" i="13"/>
  <c r="T150" i="13"/>
  <c r="R150" i="13"/>
  <c r="P150" i="13"/>
  <c r="BI149" i="13"/>
  <c r="BH149" i="13"/>
  <c r="BG149" i="13"/>
  <c r="BF149" i="13"/>
  <c r="T149" i="13"/>
  <c r="R149" i="13"/>
  <c r="P149" i="13"/>
  <c r="BI148" i="13"/>
  <c r="BH148" i="13"/>
  <c r="BG148" i="13"/>
  <c r="BF148" i="13"/>
  <c r="T148" i="13"/>
  <c r="R148" i="13"/>
  <c r="P148" i="13"/>
  <c r="BI147" i="13"/>
  <c r="BH147" i="13"/>
  <c r="BG147" i="13"/>
  <c r="BF147" i="13"/>
  <c r="T147" i="13"/>
  <c r="R147" i="13"/>
  <c r="P147" i="13"/>
  <c r="BI146" i="13"/>
  <c r="BH146" i="13"/>
  <c r="BG146" i="13"/>
  <c r="BF146" i="13"/>
  <c r="T146" i="13"/>
  <c r="R146" i="13"/>
  <c r="P146" i="13"/>
  <c r="BI145" i="13"/>
  <c r="BH145" i="13"/>
  <c r="BG145" i="13"/>
  <c r="BF145" i="13"/>
  <c r="T145" i="13"/>
  <c r="R145" i="13"/>
  <c r="P145" i="13"/>
  <c r="BI144" i="13"/>
  <c r="BH144" i="13"/>
  <c r="BG144" i="13"/>
  <c r="BF144" i="13"/>
  <c r="T144" i="13"/>
  <c r="R144" i="13"/>
  <c r="P144" i="13"/>
  <c r="BI143" i="13"/>
  <c r="BH143" i="13"/>
  <c r="BG143" i="13"/>
  <c r="BF143" i="13"/>
  <c r="T143" i="13"/>
  <c r="R143" i="13"/>
  <c r="P143" i="13"/>
  <c r="BI142" i="13"/>
  <c r="BH142" i="13"/>
  <c r="BG142" i="13"/>
  <c r="BF142" i="13"/>
  <c r="T142" i="13"/>
  <c r="R142" i="13"/>
  <c r="P142" i="13"/>
  <c r="BI141" i="13"/>
  <c r="BH141" i="13"/>
  <c r="BG141" i="13"/>
  <c r="BF141" i="13"/>
  <c r="T141" i="13"/>
  <c r="R141" i="13"/>
  <c r="P141" i="13"/>
  <c r="BI140" i="13"/>
  <c r="BH140" i="13"/>
  <c r="BG140" i="13"/>
  <c r="BF140" i="13"/>
  <c r="T140" i="13"/>
  <c r="R140" i="13"/>
  <c r="P140" i="13"/>
  <c r="BI139" i="13"/>
  <c r="BH139" i="13"/>
  <c r="BG139" i="13"/>
  <c r="BF139" i="13"/>
  <c r="T139" i="13"/>
  <c r="R139" i="13"/>
  <c r="P139" i="13"/>
  <c r="BI138" i="13"/>
  <c r="BH138" i="13"/>
  <c r="BG138" i="13"/>
  <c r="BF138" i="13"/>
  <c r="T138" i="13"/>
  <c r="R138" i="13"/>
  <c r="P138" i="13"/>
  <c r="BI137" i="13"/>
  <c r="BH137" i="13"/>
  <c r="BG137" i="13"/>
  <c r="BF137" i="13"/>
  <c r="T137" i="13"/>
  <c r="R137" i="13"/>
  <c r="P137" i="13"/>
  <c r="BI136" i="13"/>
  <c r="BH136" i="13"/>
  <c r="BG136" i="13"/>
  <c r="BF136" i="13"/>
  <c r="T136" i="13"/>
  <c r="R136" i="13"/>
  <c r="P136" i="13"/>
  <c r="BI135" i="13"/>
  <c r="BH135" i="13"/>
  <c r="BG135" i="13"/>
  <c r="BF135" i="13"/>
  <c r="T135" i="13"/>
  <c r="R135" i="13"/>
  <c r="P135" i="13"/>
  <c r="BI134" i="13"/>
  <c r="BH134" i="13"/>
  <c r="BG134" i="13"/>
  <c r="BF134" i="13"/>
  <c r="T134" i="13"/>
  <c r="R134" i="13"/>
  <c r="P134" i="13"/>
  <c r="BI133" i="13"/>
  <c r="BH133" i="13"/>
  <c r="BG133" i="13"/>
  <c r="BF133" i="13"/>
  <c r="T133" i="13"/>
  <c r="R133" i="13"/>
  <c r="P133" i="13"/>
  <c r="BI132" i="13"/>
  <c r="BH132" i="13"/>
  <c r="BG132" i="13"/>
  <c r="BF132" i="13"/>
  <c r="T132" i="13"/>
  <c r="R132" i="13"/>
  <c r="P132" i="13"/>
  <c r="BI131" i="13"/>
  <c r="BH131" i="13"/>
  <c r="BG131" i="13"/>
  <c r="BF131" i="13"/>
  <c r="T131" i="13"/>
  <c r="R131" i="13"/>
  <c r="P131" i="13"/>
  <c r="BI130" i="13"/>
  <c r="BH130" i="13"/>
  <c r="BG130" i="13"/>
  <c r="BF130" i="13"/>
  <c r="T130" i="13"/>
  <c r="R130" i="13"/>
  <c r="P130" i="13"/>
  <c r="BI129" i="13"/>
  <c r="BH129" i="13"/>
  <c r="BG129" i="13"/>
  <c r="BF129" i="13"/>
  <c r="T129" i="13"/>
  <c r="R129" i="13"/>
  <c r="P129" i="13"/>
  <c r="BI128" i="13"/>
  <c r="BH128" i="13"/>
  <c r="BG128" i="13"/>
  <c r="BF128" i="13"/>
  <c r="T128" i="13"/>
  <c r="R128" i="13"/>
  <c r="P128" i="13"/>
  <c r="BI127" i="13"/>
  <c r="BH127" i="13"/>
  <c r="BG127" i="13"/>
  <c r="BF127" i="13"/>
  <c r="T127" i="13"/>
  <c r="R127" i="13"/>
  <c r="P127" i="13"/>
  <c r="BI126" i="13"/>
  <c r="BH126" i="13"/>
  <c r="BG126" i="13"/>
  <c r="BF126" i="13"/>
  <c r="T126" i="13"/>
  <c r="R126" i="13"/>
  <c r="P126" i="13"/>
  <c r="BI125" i="13"/>
  <c r="BH125" i="13"/>
  <c r="BG125" i="13"/>
  <c r="BF125" i="13"/>
  <c r="T125" i="13"/>
  <c r="R125" i="13"/>
  <c r="P125" i="13"/>
  <c r="BI124" i="13"/>
  <c r="BH124" i="13"/>
  <c r="BG124" i="13"/>
  <c r="BF124" i="13"/>
  <c r="T124" i="13"/>
  <c r="R124" i="13"/>
  <c r="P124" i="13"/>
  <c r="BI123" i="13"/>
  <c r="BH123" i="13"/>
  <c r="BG123" i="13"/>
  <c r="BF123" i="13"/>
  <c r="T123" i="13"/>
  <c r="R123" i="13"/>
  <c r="P123" i="13"/>
  <c r="J118" i="13"/>
  <c r="J117" i="13"/>
  <c r="F117" i="13"/>
  <c r="F115" i="13"/>
  <c r="E113" i="13"/>
  <c r="J94" i="13"/>
  <c r="J93" i="13"/>
  <c r="F93" i="13"/>
  <c r="F91" i="13"/>
  <c r="E89" i="13"/>
  <c r="J20" i="13"/>
  <c r="E20" i="13"/>
  <c r="F118" i="13" s="1"/>
  <c r="J19" i="13"/>
  <c r="J14" i="13"/>
  <c r="J115" i="13" s="1"/>
  <c r="E7" i="13"/>
  <c r="E109" i="13" s="1"/>
  <c r="J162" i="12"/>
  <c r="J39" i="12"/>
  <c r="J38" i="12"/>
  <c r="AY107" i="1"/>
  <c r="J37" i="12"/>
  <c r="AX107" i="1"/>
  <c r="BI186" i="12"/>
  <c r="BH186" i="12"/>
  <c r="BG186" i="12"/>
  <c r="BF186" i="12"/>
  <c r="T186" i="12"/>
  <c r="R186" i="12"/>
  <c r="P186" i="12"/>
  <c r="BI185" i="12"/>
  <c r="BH185" i="12"/>
  <c r="BG185" i="12"/>
  <c r="BF185" i="12"/>
  <c r="T185" i="12"/>
  <c r="R185" i="12"/>
  <c r="P185" i="12"/>
  <c r="BI184" i="12"/>
  <c r="BH184" i="12"/>
  <c r="BG184" i="12"/>
  <c r="BF184" i="12"/>
  <c r="T184" i="12"/>
  <c r="R184" i="12"/>
  <c r="P184" i="12"/>
  <c r="BI180" i="12"/>
  <c r="BH180" i="12"/>
  <c r="BG180" i="12"/>
  <c r="BF180" i="12"/>
  <c r="T180" i="12"/>
  <c r="T179" i="12" s="1"/>
  <c r="R180" i="12"/>
  <c r="R179" i="12" s="1"/>
  <c r="P180" i="12"/>
  <c r="P179" i="12" s="1"/>
  <c r="BI178" i="12"/>
  <c r="BH178" i="12"/>
  <c r="BG178" i="12"/>
  <c r="BF178" i="12"/>
  <c r="T178" i="12"/>
  <c r="R178" i="12"/>
  <c r="P178" i="12"/>
  <c r="BI177" i="12"/>
  <c r="BH177" i="12"/>
  <c r="BG177" i="12"/>
  <c r="BF177" i="12"/>
  <c r="T177" i="12"/>
  <c r="R177" i="12"/>
  <c r="P177" i="12"/>
  <c r="BI175" i="12"/>
  <c r="BH175" i="12"/>
  <c r="BG175" i="12"/>
  <c r="BF175" i="12"/>
  <c r="T175" i="12"/>
  <c r="R175" i="12"/>
  <c r="P175" i="12"/>
  <c r="BI172" i="12"/>
  <c r="BH172" i="12"/>
  <c r="BG172" i="12"/>
  <c r="BF172" i="12"/>
  <c r="T172" i="12"/>
  <c r="T171" i="12"/>
  <c r="R172" i="12"/>
  <c r="R171" i="12"/>
  <c r="P172" i="12"/>
  <c r="P171" i="12"/>
  <c r="BI170" i="12"/>
  <c r="BH170" i="12"/>
  <c r="BG170" i="12"/>
  <c r="BF170" i="12"/>
  <c r="T170" i="12"/>
  <c r="R170" i="12"/>
  <c r="P170" i="12"/>
  <c r="BI169" i="12"/>
  <c r="BH169" i="12"/>
  <c r="BG169" i="12"/>
  <c r="BF169" i="12"/>
  <c r="T169" i="12"/>
  <c r="R169" i="12"/>
  <c r="P169" i="12"/>
  <c r="BI167" i="12"/>
  <c r="BH167" i="12"/>
  <c r="BG167" i="12"/>
  <c r="BF167" i="12"/>
  <c r="T167" i="12"/>
  <c r="R167" i="12"/>
  <c r="P167" i="12"/>
  <c r="BI164" i="12"/>
  <c r="BH164" i="12"/>
  <c r="BG164" i="12"/>
  <c r="BF164" i="12"/>
  <c r="T164" i="12"/>
  <c r="T163" i="12" s="1"/>
  <c r="R164" i="12"/>
  <c r="R163" i="12" s="1"/>
  <c r="P164" i="12"/>
  <c r="P163" i="12" s="1"/>
  <c r="J106" i="12"/>
  <c r="BI161" i="12"/>
  <c r="BH161" i="12"/>
  <c r="BG161" i="12"/>
  <c r="BF161" i="12"/>
  <c r="T161" i="12"/>
  <c r="R161" i="12"/>
  <c r="P161" i="12"/>
  <c r="BI160" i="12"/>
  <c r="BH160" i="12"/>
  <c r="BG160" i="12"/>
  <c r="BF160" i="12"/>
  <c r="T160" i="12"/>
  <c r="R160" i="12"/>
  <c r="P160" i="12"/>
  <c r="BI158" i="12"/>
  <c r="BH158" i="12"/>
  <c r="BG158" i="12"/>
  <c r="BF158" i="12"/>
  <c r="T158" i="12"/>
  <c r="R158" i="12"/>
  <c r="P158" i="12"/>
  <c r="BI155" i="12"/>
  <c r="BH155" i="12"/>
  <c r="BG155" i="12"/>
  <c r="BF155" i="12"/>
  <c r="T155" i="12"/>
  <c r="T154" i="12" s="1"/>
  <c r="R155" i="12"/>
  <c r="R154" i="12" s="1"/>
  <c r="P155" i="12"/>
  <c r="P154" i="12" s="1"/>
  <c r="BI153" i="12"/>
  <c r="BH153" i="12"/>
  <c r="BG153" i="12"/>
  <c r="BF153" i="12"/>
  <c r="T153" i="12"/>
  <c r="R153" i="12"/>
  <c r="P153" i="12"/>
  <c r="BI152" i="12"/>
  <c r="BH152" i="12"/>
  <c r="BG152" i="12"/>
  <c r="BF152" i="12"/>
  <c r="T152" i="12"/>
  <c r="R152" i="12"/>
  <c r="P152" i="12"/>
  <c r="BI150" i="12"/>
  <c r="BH150" i="12"/>
  <c r="BG150" i="12"/>
  <c r="BF150" i="12"/>
  <c r="T150" i="12"/>
  <c r="R150" i="12"/>
  <c r="P150" i="12"/>
  <c r="BI147" i="12"/>
  <c r="BH147" i="12"/>
  <c r="BG147" i="12"/>
  <c r="BF147" i="12"/>
  <c r="T147" i="12"/>
  <c r="R147" i="12"/>
  <c r="P147" i="12"/>
  <c r="BI146" i="12"/>
  <c r="BH146" i="12"/>
  <c r="BG146" i="12"/>
  <c r="BF146" i="12"/>
  <c r="T146" i="12"/>
  <c r="R146" i="12"/>
  <c r="P146" i="12"/>
  <c r="BI145" i="12"/>
  <c r="BH145" i="12"/>
  <c r="BG145" i="12"/>
  <c r="BF145" i="12"/>
  <c r="T145" i="12"/>
  <c r="R145" i="12"/>
  <c r="P145" i="12"/>
  <c r="BI143" i="12"/>
  <c r="BH143" i="12"/>
  <c r="BG143" i="12"/>
  <c r="BF143" i="12"/>
  <c r="T143" i="12"/>
  <c r="R143" i="12"/>
  <c r="P143" i="12"/>
  <c r="BI142" i="12"/>
  <c r="BH142" i="12"/>
  <c r="BG142" i="12"/>
  <c r="BF142" i="12"/>
  <c r="T142" i="12"/>
  <c r="R142" i="12"/>
  <c r="P142" i="12"/>
  <c r="BI141" i="12"/>
  <c r="BH141" i="12"/>
  <c r="BG141" i="12"/>
  <c r="BF141" i="12"/>
  <c r="T141" i="12"/>
  <c r="R141" i="12"/>
  <c r="P141" i="12"/>
  <c r="BI140" i="12"/>
  <c r="BH140" i="12"/>
  <c r="BG140" i="12"/>
  <c r="BF140" i="12"/>
  <c r="T140" i="12"/>
  <c r="R140" i="12"/>
  <c r="P140" i="12"/>
  <c r="BI139" i="12"/>
  <c r="BH139" i="12"/>
  <c r="BG139" i="12"/>
  <c r="BF139" i="12"/>
  <c r="T139" i="12"/>
  <c r="R139" i="12"/>
  <c r="P139" i="12"/>
  <c r="BI138" i="12"/>
  <c r="BH138" i="12"/>
  <c r="BG138" i="12"/>
  <c r="BF138" i="12"/>
  <c r="T138" i="12"/>
  <c r="R138" i="12"/>
  <c r="P138" i="12"/>
  <c r="J132" i="12"/>
  <c r="J131" i="12"/>
  <c r="F131" i="12"/>
  <c r="F129" i="12"/>
  <c r="E127" i="12"/>
  <c r="J94" i="12"/>
  <c r="J93" i="12"/>
  <c r="F93" i="12"/>
  <c r="F91" i="12"/>
  <c r="E89" i="12"/>
  <c r="J20" i="12"/>
  <c r="E20" i="12"/>
  <c r="F132" i="12" s="1"/>
  <c r="J19" i="12"/>
  <c r="J14" i="12"/>
  <c r="J129" i="12" s="1"/>
  <c r="E7" i="12"/>
  <c r="E123" i="12" s="1"/>
  <c r="J39" i="11"/>
  <c r="J38" i="11"/>
  <c r="AY106" i="1" s="1"/>
  <c r="J37" i="11"/>
  <c r="AX106" i="1"/>
  <c r="BI141" i="11"/>
  <c r="BH141" i="11"/>
  <c r="BG141" i="11"/>
  <c r="BF141" i="11"/>
  <c r="T141" i="11"/>
  <c r="T140" i="11"/>
  <c r="R141" i="11"/>
  <c r="R140" i="11"/>
  <c r="P141" i="11"/>
  <c r="P140" i="11" s="1"/>
  <c r="BI139" i="11"/>
  <c r="BH139" i="11"/>
  <c r="BG139" i="11"/>
  <c r="BF139" i="11"/>
  <c r="T139" i="11"/>
  <c r="T138" i="11"/>
  <c r="R139" i="11"/>
  <c r="R138" i="11" s="1"/>
  <c r="P139" i="11"/>
  <c r="P138" i="11" s="1"/>
  <c r="BI137" i="11"/>
  <c r="BH137" i="11"/>
  <c r="BG137" i="11"/>
  <c r="BF137" i="11"/>
  <c r="T137" i="11"/>
  <c r="R137" i="11"/>
  <c r="P137" i="11"/>
  <c r="BI136" i="11"/>
  <c r="BH136" i="11"/>
  <c r="BG136" i="11"/>
  <c r="BF136" i="11"/>
  <c r="T136" i="11"/>
  <c r="R136" i="11"/>
  <c r="P136" i="11"/>
  <c r="BI135" i="11"/>
  <c r="BH135" i="11"/>
  <c r="BG135" i="11"/>
  <c r="BF135" i="11"/>
  <c r="T135" i="11"/>
  <c r="R135" i="11"/>
  <c r="P135" i="11"/>
  <c r="BI134" i="11"/>
  <c r="BH134" i="11"/>
  <c r="BG134" i="11"/>
  <c r="BF134" i="11"/>
  <c r="T134" i="11"/>
  <c r="R134" i="11"/>
  <c r="P134" i="11"/>
  <c r="BI133" i="11"/>
  <c r="BH133" i="11"/>
  <c r="BG133" i="11"/>
  <c r="BF133" i="11"/>
  <c r="T133" i="11"/>
  <c r="R133" i="11"/>
  <c r="P133" i="11"/>
  <c r="BI132" i="11"/>
  <c r="BH132" i="11"/>
  <c r="BG132" i="11"/>
  <c r="BF132" i="11"/>
  <c r="T132" i="11"/>
  <c r="R132" i="11"/>
  <c r="P132" i="11"/>
  <c r="BI129" i="11"/>
  <c r="BH129" i="11"/>
  <c r="BG129" i="11"/>
  <c r="BF129" i="11"/>
  <c r="T129" i="11"/>
  <c r="T128" i="11" s="1"/>
  <c r="T127" i="11" s="1"/>
  <c r="R129" i="11"/>
  <c r="R128" i="11" s="1"/>
  <c r="R127" i="11" s="1"/>
  <c r="P129" i="11"/>
  <c r="P128" i="11" s="1"/>
  <c r="P127" i="11" s="1"/>
  <c r="J123" i="11"/>
  <c r="J122" i="11"/>
  <c r="F122" i="11"/>
  <c r="F120" i="11"/>
  <c r="E118" i="11"/>
  <c r="J94" i="11"/>
  <c r="J93" i="11"/>
  <c r="F93" i="11"/>
  <c r="F91" i="11"/>
  <c r="E89" i="11"/>
  <c r="J20" i="11"/>
  <c r="E20" i="11"/>
  <c r="F123" i="11" s="1"/>
  <c r="J19" i="11"/>
  <c r="J14" i="11"/>
  <c r="J91" i="11" s="1"/>
  <c r="E7" i="11"/>
  <c r="E114" i="11" s="1"/>
  <c r="J39" i="10"/>
  <c r="J38" i="10"/>
  <c r="AY105" i="1" s="1"/>
  <c r="J37" i="10"/>
  <c r="AX105" i="1" s="1"/>
  <c r="BI999" i="10"/>
  <c r="BH999" i="10"/>
  <c r="BG999" i="10"/>
  <c r="BF999" i="10"/>
  <c r="T999" i="10"/>
  <c r="T991" i="10"/>
  <c r="R999" i="10"/>
  <c r="P999" i="10"/>
  <c r="BI992" i="10"/>
  <c r="BH992" i="10"/>
  <c r="BG992" i="10"/>
  <c r="BF992" i="10"/>
  <c r="T992" i="10"/>
  <c r="R992" i="10"/>
  <c r="P992" i="10"/>
  <c r="P991" i="10" s="1"/>
  <c r="BI990" i="10"/>
  <c r="BH990" i="10"/>
  <c r="BG990" i="10"/>
  <c r="BF990" i="10"/>
  <c r="T990" i="10"/>
  <c r="R990" i="10"/>
  <c r="P990" i="10"/>
  <c r="BI988" i="10"/>
  <c r="BH988" i="10"/>
  <c r="BG988" i="10"/>
  <c r="BF988" i="10"/>
  <c r="T988" i="10"/>
  <c r="R988" i="10"/>
  <c r="P988" i="10"/>
  <c r="BI987" i="10"/>
  <c r="BH987" i="10"/>
  <c r="BG987" i="10"/>
  <c r="BF987" i="10"/>
  <c r="T987" i="10"/>
  <c r="R987" i="10"/>
  <c r="P987" i="10"/>
  <c r="BI986" i="10"/>
  <c r="BH986" i="10"/>
  <c r="BG986" i="10"/>
  <c r="BF986" i="10"/>
  <c r="T986" i="10"/>
  <c r="R986" i="10"/>
  <c r="P986" i="10"/>
  <c r="BI985" i="10"/>
  <c r="BH985" i="10"/>
  <c r="BG985" i="10"/>
  <c r="BF985" i="10"/>
  <c r="T985" i="10"/>
  <c r="R985" i="10"/>
  <c r="P985" i="10"/>
  <c r="BI984" i="10"/>
  <c r="BH984" i="10"/>
  <c r="BG984" i="10"/>
  <c r="BF984" i="10"/>
  <c r="T984" i="10"/>
  <c r="R984" i="10"/>
  <c r="P984" i="10"/>
  <c r="BI983" i="10"/>
  <c r="BH983" i="10"/>
  <c r="BG983" i="10"/>
  <c r="BF983" i="10"/>
  <c r="T983" i="10"/>
  <c r="R983" i="10"/>
  <c r="P983" i="10"/>
  <c r="BI982" i="10"/>
  <c r="BH982" i="10"/>
  <c r="BG982" i="10"/>
  <c r="BF982" i="10"/>
  <c r="T982" i="10"/>
  <c r="R982" i="10"/>
  <c r="P982" i="10"/>
  <c r="BI981" i="10"/>
  <c r="BH981" i="10"/>
  <c r="BG981" i="10"/>
  <c r="BF981" i="10"/>
  <c r="T981" i="10"/>
  <c r="R981" i="10"/>
  <c r="P981" i="10"/>
  <c r="BI980" i="10"/>
  <c r="BH980" i="10"/>
  <c r="BG980" i="10"/>
  <c r="BF980" i="10"/>
  <c r="T980" i="10"/>
  <c r="R980" i="10"/>
  <c r="P980" i="10"/>
  <c r="BI977" i="10"/>
  <c r="BH977" i="10"/>
  <c r="BG977" i="10"/>
  <c r="BF977" i="10"/>
  <c r="T977" i="10"/>
  <c r="R977" i="10"/>
  <c r="P977" i="10"/>
  <c r="BI976" i="10"/>
  <c r="BH976" i="10"/>
  <c r="BG976" i="10"/>
  <c r="BF976" i="10"/>
  <c r="T976" i="10"/>
  <c r="R976" i="10"/>
  <c r="P976" i="10"/>
  <c r="BI972" i="10"/>
  <c r="BH972" i="10"/>
  <c r="BG972" i="10"/>
  <c r="BF972" i="10"/>
  <c r="T972" i="10"/>
  <c r="R972" i="10"/>
  <c r="P972" i="10"/>
  <c r="BI971" i="10"/>
  <c r="BH971" i="10"/>
  <c r="BG971" i="10"/>
  <c r="BF971" i="10"/>
  <c r="T971" i="10"/>
  <c r="R971" i="10"/>
  <c r="P971" i="10"/>
  <c r="BI970" i="10"/>
  <c r="BH970" i="10"/>
  <c r="BG970" i="10"/>
  <c r="BF970" i="10"/>
  <c r="T970" i="10"/>
  <c r="R970" i="10"/>
  <c r="P970" i="10"/>
  <c r="BI961" i="10"/>
  <c r="BH961" i="10"/>
  <c r="BG961" i="10"/>
  <c r="BF961" i="10"/>
  <c r="T961" i="10"/>
  <c r="R961" i="10"/>
  <c r="P961" i="10"/>
  <c r="BI959" i="10"/>
  <c r="BH959" i="10"/>
  <c r="BG959" i="10"/>
  <c r="BF959" i="10"/>
  <c r="T959" i="10"/>
  <c r="R959" i="10"/>
  <c r="P959" i="10"/>
  <c r="BI957" i="10"/>
  <c r="BH957" i="10"/>
  <c r="BG957" i="10"/>
  <c r="BF957" i="10"/>
  <c r="T957" i="10"/>
  <c r="R957" i="10"/>
  <c r="P957" i="10"/>
  <c r="BI955" i="10"/>
  <c r="BH955" i="10"/>
  <c r="BG955" i="10"/>
  <c r="BF955" i="10"/>
  <c r="T955" i="10"/>
  <c r="R955" i="10"/>
  <c r="P955" i="10"/>
  <c r="BI953" i="10"/>
  <c r="BH953" i="10"/>
  <c r="BG953" i="10"/>
  <c r="BF953" i="10"/>
  <c r="T953" i="10"/>
  <c r="R953" i="10"/>
  <c r="P953" i="10"/>
  <c r="BI946" i="10"/>
  <c r="BH946" i="10"/>
  <c r="BG946" i="10"/>
  <c r="BF946" i="10"/>
  <c r="T946" i="10"/>
  <c r="R946" i="10"/>
  <c r="P946" i="10"/>
  <c r="BI944" i="10"/>
  <c r="BH944" i="10"/>
  <c r="BG944" i="10"/>
  <c r="BF944" i="10"/>
  <c r="T944" i="10"/>
  <c r="R944" i="10"/>
  <c r="P944" i="10"/>
  <c r="BI942" i="10"/>
  <c r="BH942" i="10"/>
  <c r="BG942" i="10"/>
  <c r="BF942" i="10"/>
  <c r="T942" i="10"/>
  <c r="R942" i="10"/>
  <c r="P942" i="10"/>
  <c r="BI935" i="10"/>
  <c r="BH935" i="10"/>
  <c r="BG935" i="10"/>
  <c r="BF935" i="10"/>
  <c r="T935" i="10"/>
  <c r="R935" i="10"/>
  <c r="P935" i="10"/>
  <c r="BI933" i="10"/>
  <c r="BH933" i="10"/>
  <c r="BG933" i="10"/>
  <c r="BF933" i="10"/>
  <c r="T933" i="10"/>
  <c r="R933" i="10"/>
  <c r="P933" i="10"/>
  <c r="BI926" i="10"/>
  <c r="BH926" i="10"/>
  <c r="BG926" i="10"/>
  <c r="BF926" i="10"/>
  <c r="T926" i="10"/>
  <c r="R926" i="10"/>
  <c r="P926" i="10"/>
  <c r="BI923" i="10"/>
  <c r="BH923" i="10"/>
  <c r="BG923" i="10"/>
  <c r="BF923" i="10"/>
  <c r="T923" i="10"/>
  <c r="R923" i="10"/>
  <c r="P923" i="10"/>
  <c r="BI917" i="10"/>
  <c r="BH917" i="10"/>
  <c r="BG917" i="10"/>
  <c r="BF917" i="10"/>
  <c r="T917" i="10"/>
  <c r="R917" i="10"/>
  <c r="P917" i="10"/>
  <c r="BI904" i="10"/>
  <c r="BH904" i="10"/>
  <c r="BG904" i="10"/>
  <c r="BF904" i="10"/>
  <c r="T904" i="10"/>
  <c r="R904" i="10"/>
  <c r="P904" i="10"/>
  <c r="BI891" i="10"/>
  <c r="BH891" i="10"/>
  <c r="BG891" i="10"/>
  <c r="BF891" i="10"/>
  <c r="T891" i="10"/>
  <c r="R891" i="10"/>
  <c r="P891" i="10"/>
  <c r="BI889" i="10"/>
  <c r="BH889" i="10"/>
  <c r="BG889" i="10"/>
  <c r="BF889" i="10"/>
  <c r="T889" i="10"/>
  <c r="R889" i="10"/>
  <c r="P889" i="10"/>
  <c r="BI884" i="10"/>
  <c r="BH884" i="10"/>
  <c r="BG884" i="10"/>
  <c r="BF884" i="10"/>
  <c r="T884" i="10"/>
  <c r="R884" i="10"/>
  <c r="P884" i="10"/>
  <c r="BI882" i="10"/>
  <c r="BH882" i="10"/>
  <c r="BG882" i="10"/>
  <c r="BF882" i="10"/>
  <c r="T882" i="10"/>
  <c r="R882" i="10"/>
  <c r="P882" i="10"/>
  <c r="BI869" i="10"/>
  <c r="BH869" i="10"/>
  <c r="BG869" i="10"/>
  <c r="BF869" i="10"/>
  <c r="T869" i="10"/>
  <c r="R869" i="10"/>
  <c r="P869" i="10"/>
  <c r="BI867" i="10"/>
  <c r="BH867" i="10"/>
  <c r="BG867" i="10"/>
  <c r="BF867" i="10"/>
  <c r="T867" i="10"/>
  <c r="R867" i="10"/>
  <c r="P867" i="10"/>
  <c r="BI865" i="10"/>
  <c r="BH865" i="10"/>
  <c r="BG865" i="10"/>
  <c r="BF865" i="10"/>
  <c r="T865" i="10"/>
  <c r="R865" i="10"/>
  <c r="P865" i="10"/>
  <c r="BI852" i="10"/>
  <c r="BH852" i="10"/>
  <c r="BG852" i="10"/>
  <c r="BF852" i="10"/>
  <c r="T852" i="10"/>
  <c r="R852" i="10"/>
  <c r="P852" i="10"/>
  <c r="BI847" i="10"/>
  <c r="BH847" i="10"/>
  <c r="BG847" i="10"/>
  <c r="BF847" i="10"/>
  <c r="T847" i="10"/>
  <c r="R847" i="10"/>
  <c r="P847" i="10"/>
  <c r="BI843" i="10"/>
  <c r="BH843" i="10"/>
  <c r="BG843" i="10"/>
  <c r="BF843" i="10"/>
  <c r="T843" i="10"/>
  <c r="T842" i="10" s="1"/>
  <c r="R843" i="10"/>
  <c r="R842" i="10" s="1"/>
  <c r="P843" i="10"/>
  <c r="P842" i="10" s="1"/>
  <c r="BI841" i="10"/>
  <c r="BH841" i="10"/>
  <c r="BG841" i="10"/>
  <c r="BF841" i="10"/>
  <c r="T841" i="10"/>
  <c r="R841" i="10"/>
  <c r="P841" i="10"/>
  <c r="BI840" i="10"/>
  <c r="BH840" i="10"/>
  <c r="BG840" i="10"/>
  <c r="BF840" i="10"/>
  <c r="T840" i="10"/>
  <c r="R840" i="10"/>
  <c r="P840" i="10"/>
  <c r="BI839" i="10"/>
  <c r="BH839" i="10"/>
  <c r="BG839" i="10"/>
  <c r="BF839" i="10"/>
  <c r="T839" i="10"/>
  <c r="R839" i="10"/>
  <c r="P839" i="10"/>
  <c r="BI838" i="10"/>
  <c r="BH838" i="10"/>
  <c r="BG838" i="10"/>
  <c r="BF838" i="10"/>
  <c r="T838" i="10"/>
  <c r="R838" i="10"/>
  <c r="P838" i="10"/>
  <c r="BI836" i="10"/>
  <c r="BH836" i="10"/>
  <c r="BG836" i="10"/>
  <c r="BF836" i="10"/>
  <c r="T836" i="10"/>
  <c r="R836" i="10"/>
  <c r="P836" i="10"/>
  <c r="BI832" i="10"/>
  <c r="BH832" i="10"/>
  <c r="BG832" i="10"/>
  <c r="BF832" i="10"/>
  <c r="T832" i="10"/>
  <c r="R832" i="10"/>
  <c r="P832" i="10"/>
  <c r="BI828" i="10"/>
  <c r="BH828" i="10"/>
  <c r="BG828" i="10"/>
  <c r="BF828" i="10"/>
  <c r="T828" i="10"/>
  <c r="R828" i="10"/>
  <c r="P828" i="10"/>
  <c r="BI827" i="10"/>
  <c r="BH827" i="10"/>
  <c r="BG827" i="10"/>
  <c r="BF827" i="10"/>
  <c r="T827" i="10"/>
  <c r="R827" i="10"/>
  <c r="P827" i="10"/>
  <c r="BI824" i="10"/>
  <c r="BH824" i="10"/>
  <c r="BG824" i="10"/>
  <c r="BF824" i="10"/>
  <c r="T824" i="10"/>
  <c r="R824" i="10"/>
  <c r="P824" i="10"/>
  <c r="BI821" i="10"/>
  <c r="BH821" i="10"/>
  <c r="BG821" i="10"/>
  <c r="BF821" i="10"/>
  <c r="T821" i="10"/>
  <c r="R821" i="10"/>
  <c r="P821" i="10"/>
  <c r="BI820" i="10"/>
  <c r="BH820" i="10"/>
  <c r="BG820" i="10"/>
  <c r="BF820" i="10"/>
  <c r="T820" i="10"/>
  <c r="R820" i="10"/>
  <c r="P820" i="10"/>
  <c r="BI817" i="10"/>
  <c r="BH817" i="10"/>
  <c r="BG817" i="10"/>
  <c r="BF817" i="10"/>
  <c r="T817" i="10"/>
  <c r="R817" i="10"/>
  <c r="P817" i="10"/>
  <c r="BI814" i="10"/>
  <c r="BH814" i="10"/>
  <c r="BG814" i="10"/>
  <c r="BF814" i="10"/>
  <c r="T814" i="10"/>
  <c r="R814" i="10"/>
  <c r="P814" i="10"/>
  <c r="BI813" i="10"/>
  <c r="BH813" i="10"/>
  <c r="BG813" i="10"/>
  <c r="BF813" i="10"/>
  <c r="T813" i="10"/>
  <c r="R813" i="10"/>
  <c r="P813" i="10"/>
  <c r="BI812" i="10"/>
  <c r="BH812" i="10"/>
  <c r="BG812" i="10"/>
  <c r="BF812" i="10"/>
  <c r="T812" i="10"/>
  <c r="R812" i="10"/>
  <c r="P812" i="10"/>
  <c r="BI811" i="10"/>
  <c r="BH811" i="10"/>
  <c r="BG811" i="10"/>
  <c r="BF811" i="10"/>
  <c r="T811" i="10"/>
  <c r="R811" i="10"/>
  <c r="P811" i="10"/>
  <c r="BI805" i="10"/>
  <c r="BH805" i="10"/>
  <c r="BG805" i="10"/>
  <c r="BF805" i="10"/>
  <c r="T805" i="10"/>
  <c r="R805" i="10"/>
  <c r="P805" i="10"/>
  <c r="BI801" i="10"/>
  <c r="BH801" i="10"/>
  <c r="BG801" i="10"/>
  <c r="BF801" i="10"/>
  <c r="T801" i="10"/>
  <c r="R801" i="10"/>
  <c r="P801" i="10"/>
  <c r="BI790" i="10"/>
  <c r="BH790" i="10"/>
  <c r="BG790" i="10"/>
  <c r="BF790" i="10"/>
  <c r="T790" i="10"/>
  <c r="R790" i="10"/>
  <c r="P790" i="10"/>
  <c r="BI782" i="10"/>
  <c r="BH782" i="10"/>
  <c r="BG782" i="10"/>
  <c r="BF782" i="10"/>
  <c r="T782" i="10"/>
  <c r="R782" i="10"/>
  <c r="P782" i="10"/>
  <c r="BI774" i="10"/>
  <c r="BH774" i="10"/>
  <c r="BG774" i="10"/>
  <c r="BF774" i="10"/>
  <c r="T774" i="10"/>
  <c r="R774" i="10"/>
  <c r="P774" i="10"/>
  <c r="BI766" i="10"/>
  <c r="BH766" i="10"/>
  <c r="BG766" i="10"/>
  <c r="BF766" i="10"/>
  <c r="T766" i="10"/>
  <c r="R766" i="10"/>
  <c r="P766" i="10"/>
  <c r="BI758" i="10"/>
  <c r="BH758" i="10"/>
  <c r="BG758" i="10"/>
  <c r="BF758" i="10"/>
  <c r="T758" i="10"/>
  <c r="R758" i="10"/>
  <c r="P758" i="10"/>
  <c r="BI726" i="10"/>
  <c r="BH726" i="10"/>
  <c r="BG726" i="10"/>
  <c r="BF726" i="10"/>
  <c r="T726" i="10"/>
  <c r="R726" i="10"/>
  <c r="P726" i="10"/>
  <c r="BI718" i="10"/>
  <c r="BH718" i="10"/>
  <c r="BG718" i="10"/>
  <c r="BF718" i="10"/>
  <c r="T718" i="10"/>
  <c r="R718" i="10"/>
  <c r="P718" i="10"/>
  <c r="BI716" i="10"/>
  <c r="BH716" i="10"/>
  <c r="BG716" i="10"/>
  <c r="BF716" i="10"/>
  <c r="T716" i="10"/>
  <c r="R716" i="10"/>
  <c r="P716" i="10"/>
  <c r="BI698" i="10"/>
  <c r="BH698" i="10"/>
  <c r="BG698" i="10"/>
  <c r="BF698" i="10"/>
  <c r="T698" i="10"/>
  <c r="R698" i="10"/>
  <c r="P698" i="10"/>
  <c r="BI693" i="10"/>
  <c r="BH693" i="10"/>
  <c r="BG693" i="10"/>
  <c r="BF693" i="10"/>
  <c r="T693" i="10"/>
  <c r="R693" i="10"/>
  <c r="P693" i="10"/>
  <c r="BI679" i="10"/>
  <c r="BH679" i="10"/>
  <c r="BG679" i="10"/>
  <c r="BF679" i="10"/>
  <c r="T679" i="10"/>
  <c r="R679" i="10"/>
  <c r="P679" i="10"/>
  <c r="BI677" i="10"/>
  <c r="BH677" i="10"/>
  <c r="BG677" i="10"/>
  <c r="BF677" i="10"/>
  <c r="T677" i="10"/>
  <c r="R677" i="10"/>
  <c r="P677" i="10"/>
  <c r="BI676" i="10"/>
  <c r="BH676" i="10"/>
  <c r="BG676" i="10"/>
  <c r="BF676" i="10"/>
  <c r="T676" i="10"/>
  <c r="R676" i="10"/>
  <c r="P676" i="10"/>
  <c r="BI659" i="10"/>
  <c r="BH659" i="10"/>
  <c r="BG659" i="10"/>
  <c r="BF659" i="10"/>
  <c r="T659" i="10"/>
  <c r="R659" i="10"/>
  <c r="P659" i="10"/>
  <c r="BI657" i="10"/>
  <c r="BH657" i="10"/>
  <c r="BG657" i="10"/>
  <c r="BF657" i="10"/>
  <c r="T657" i="10"/>
  <c r="R657" i="10"/>
  <c r="P657" i="10"/>
  <c r="BI653" i="10"/>
  <c r="BH653" i="10"/>
  <c r="BG653" i="10"/>
  <c r="BF653" i="10"/>
  <c r="T653" i="10"/>
  <c r="R653" i="10"/>
  <c r="P653" i="10"/>
  <c r="BI651" i="10"/>
  <c r="BH651" i="10"/>
  <c r="BG651" i="10"/>
  <c r="BF651" i="10"/>
  <c r="T651" i="10"/>
  <c r="R651" i="10"/>
  <c r="P651" i="10"/>
  <c r="BI645" i="10"/>
  <c r="BH645" i="10"/>
  <c r="BG645" i="10"/>
  <c r="BF645" i="10"/>
  <c r="T645" i="10"/>
  <c r="R645" i="10"/>
  <c r="P645" i="10"/>
  <c r="BI644" i="10"/>
  <c r="BH644" i="10"/>
  <c r="BG644" i="10"/>
  <c r="BF644" i="10"/>
  <c r="T644" i="10"/>
  <c r="R644" i="10"/>
  <c r="P644" i="10"/>
  <c r="BI639" i="10"/>
  <c r="BH639" i="10"/>
  <c r="BG639" i="10"/>
  <c r="BF639" i="10"/>
  <c r="T639" i="10"/>
  <c r="R639" i="10"/>
  <c r="P639" i="10"/>
  <c r="BI638" i="10"/>
  <c r="BH638" i="10"/>
  <c r="BG638" i="10"/>
  <c r="BF638" i="10"/>
  <c r="T638" i="10"/>
  <c r="R638" i="10"/>
  <c r="P638" i="10"/>
  <c r="BI626" i="10"/>
  <c r="BH626" i="10"/>
  <c r="BG626" i="10"/>
  <c r="BF626" i="10"/>
  <c r="T626" i="10"/>
  <c r="R626" i="10"/>
  <c r="P626" i="10"/>
  <c r="BI625" i="10"/>
  <c r="BH625" i="10"/>
  <c r="BG625" i="10"/>
  <c r="BF625" i="10"/>
  <c r="T625" i="10"/>
  <c r="R625" i="10"/>
  <c r="P625" i="10"/>
  <c r="BI622" i="10"/>
  <c r="BH622" i="10"/>
  <c r="BG622" i="10"/>
  <c r="BF622" i="10"/>
  <c r="T622" i="10"/>
  <c r="R622" i="10"/>
  <c r="P622" i="10"/>
  <c r="BI621" i="10"/>
  <c r="BH621" i="10"/>
  <c r="BG621" i="10"/>
  <c r="BF621" i="10"/>
  <c r="T621" i="10"/>
  <c r="R621" i="10"/>
  <c r="P621" i="10"/>
  <c r="BI615" i="10"/>
  <c r="BH615" i="10"/>
  <c r="BG615" i="10"/>
  <c r="BF615" i="10"/>
  <c r="T615" i="10"/>
  <c r="R615" i="10"/>
  <c r="P615" i="10"/>
  <c r="BI583" i="10"/>
  <c r="BH583" i="10"/>
  <c r="BG583" i="10"/>
  <c r="BF583" i="10"/>
  <c r="T583" i="10"/>
  <c r="R583" i="10"/>
  <c r="P583" i="10"/>
  <c r="BI561" i="10"/>
  <c r="BH561" i="10"/>
  <c r="BG561" i="10"/>
  <c r="BF561" i="10"/>
  <c r="T561" i="10"/>
  <c r="R561" i="10"/>
  <c r="P561" i="10"/>
  <c r="BI558" i="10"/>
  <c r="BH558" i="10"/>
  <c r="BG558" i="10"/>
  <c r="BF558" i="10"/>
  <c r="T558" i="10"/>
  <c r="R558" i="10"/>
  <c r="P558" i="10"/>
  <c r="BI534" i="10"/>
  <c r="BH534" i="10"/>
  <c r="BG534" i="10"/>
  <c r="BF534" i="10"/>
  <c r="T534" i="10"/>
  <c r="R534" i="10"/>
  <c r="P534" i="10"/>
  <c r="BI510" i="10"/>
  <c r="BH510" i="10"/>
  <c r="BG510" i="10"/>
  <c r="BF510" i="10"/>
  <c r="T510" i="10"/>
  <c r="R510" i="10"/>
  <c r="P510" i="10"/>
  <c r="BI486" i="10"/>
  <c r="BH486" i="10"/>
  <c r="BG486" i="10"/>
  <c r="BF486" i="10"/>
  <c r="T486" i="10"/>
  <c r="R486" i="10"/>
  <c r="P486" i="10"/>
  <c r="BI462" i="10"/>
  <c r="BH462" i="10"/>
  <c r="BG462" i="10"/>
  <c r="BF462" i="10"/>
  <c r="T462" i="10"/>
  <c r="R462" i="10"/>
  <c r="P462" i="10"/>
  <c r="BI457" i="10"/>
  <c r="BH457" i="10"/>
  <c r="BG457" i="10"/>
  <c r="BF457" i="10"/>
  <c r="T457" i="10"/>
  <c r="R457" i="10"/>
  <c r="P457" i="10"/>
  <c r="BI454" i="10"/>
  <c r="BH454" i="10"/>
  <c r="BG454" i="10"/>
  <c r="BF454" i="10"/>
  <c r="T454" i="10"/>
  <c r="R454" i="10"/>
  <c r="P454" i="10"/>
  <c r="BI451" i="10"/>
  <c r="BH451" i="10"/>
  <c r="BG451" i="10"/>
  <c r="BF451" i="10"/>
  <c r="T451" i="10"/>
  <c r="R451" i="10"/>
  <c r="P451" i="10"/>
  <c r="BI449" i="10"/>
  <c r="BH449" i="10"/>
  <c r="BG449" i="10"/>
  <c r="BF449" i="10"/>
  <c r="T449" i="10"/>
  <c r="R449" i="10"/>
  <c r="P449" i="10"/>
  <c r="BI418" i="10"/>
  <c r="BH418" i="10"/>
  <c r="BG418" i="10"/>
  <c r="BF418" i="10"/>
  <c r="T418" i="10"/>
  <c r="R418" i="10"/>
  <c r="P418" i="10"/>
  <c r="BI417" i="10"/>
  <c r="BH417" i="10"/>
  <c r="BG417" i="10"/>
  <c r="BF417" i="10"/>
  <c r="T417" i="10"/>
  <c r="R417" i="10"/>
  <c r="P417" i="10"/>
  <c r="BI414" i="10"/>
  <c r="BH414" i="10"/>
  <c r="BG414" i="10"/>
  <c r="BF414" i="10"/>
  <c r="T414" i="10"/>
  <c r="R414" i="10"/>
  <c r="P414" i="10"/>
  <c r="BI381" i="10"/>
  <c r="BH381" i="10"/>
  <c r="BG381" i="10"/>
  <c r="BF381" i="10"/>
  <c r="T381" i="10"/>
  <c r="R381" i="10"/>
  <c r="P381" i="10"/>
  <c r="BI378" i="10"/>
  <c r="BH378" i="10"/>
  <c r="BG378" i="10"/>
  <c r="BF378" i="10"/>
  <c r="T378" i="10"/>
  <c r="R378" i="10"/>
  <c r="P378" i="10"/>
  <c r="BI363" i="10"/>
  <c r="BH363" i="10"/>
  <c r="BG363" i="10"/>
  <c r="BF363" i="10"/>
  <c r="T363" i="10"/>
  <c r="R363" i="10"/>
  <c r="P363" i="10"/>
  <c r="BI346" i="10"/>
  <c r="BH346" i="10"/>
  <c r="BG346" i="10"/>
  <c r="BF346" i="10"/>
  <c r="T346" i="10"/>
  <c r="R346" i="10"/>
  <c r="P346" i="10"/>
  <c r="BI332" i="10"/>
  <c r="BH332" i="10"/>
  <c r="BG332" i="10"/>
  <c r="BF332" i="10"/>
  <c r="T332" i="10"/>
  <c r="R332" i="10"/>
  <c r="P332" i="10"/>
  <c r="BI318" i="10"/>
  <c r="BH318" i="10"/>
  <c r="BG318" i="10"/>
  <c r="BF318" i="10"/>
  <c r="T318" i="10"/>
  <c r="R318" i="10"/>
  <c r="P318" i="10"/>
  <c r="BI306" i="10"/>
  <c r="BH306" i="10"/>
  <c r="BG306" i="10"/>
  <c r="BF306" i="10"/>
  <c r="T306" i="10"/>
  <c r="R306" i="10"/>
  <c r="P306" i="10"/>
  <c r="BI298" i="10"/>
  <c r="BH298" i="10"/>
  <c r="BG298" i="10"/>
  <c r="BF298" i="10"/>
  <c r="T298" i="10"/>
  <c r="R298" i="10"/>
  <c r="P298" i="10"/>
  <c r="BI289" i="10"/>
  <c r="BH289" i="10"/>
  <c r="BG289" i="10"/>
  <c r="BF289" i="10"/>
  <c r="T289" i="10"/>
  <c r="R289" i="10"/>
  <c r="P289" i="10"/>
  <c r="BI283" i="10"/>
  <c r="BH283" i="10"/>
  <c r="BG283" i="10"/>
  <c r="BF283" i="10"/>
  <c r="T283" i="10"/>
  <c r="R283" i="10"/>
  <c r="P283" i="10"/>
  <c r="BI277" i="10"/>
  <c r="BH277" i="10"/>
  <c r="BG277" i="10"/>
  <c r="BF277" i="10"/>
  <c r="T277" i="10"/>
  <c r="R277" i="10"/>
  <c r="P277" i="10"/>
  <c r="BI271" i="10"/>
  <c r="BH271" i="10"/>
  <c r="BG271" i="10"/>
  <c r="BF271" i="10"/>
  <c r="T271" i="10"/>
  <c r="R271" i="10"/>
  <c r="P271" i="10"/>
  <c r="BI269" i="10"/>
  <c r="BH269" i="10"/>
  <c r="BG269" i="10"/>
  <c r="BF269" i="10"/>
  <c r="T269" i="10"/>
  <c r="R269" i="10"/>
  <c r="P269" i="10"/>
  <c r="BI263" i="10"/>
  <c r="BH263" i="10"/>
  <c r="BG263" i="10"/>
  <c r="BF263" i="10"/>
  <c r="T263" i="10"/>
  <c r="R263" i="10"/>
  <c r="P263" i="10"/>
  <c r="BI257" i="10"/>
  <c r="BH257" i="10"/>
  <c r="BG257" i="10"/>
  <c r="BF257" i="10"/>
  <c r="T257" i="10"/>
  <c r="R257" i="10"/>
  <c r="P257" i="10"/>
  <c r="BI250" i="10"/>
  <c r="BH250" i="10"/>
  <c r="BG250" i="10"/>
  <c r="BF250" i="10"/>
  <c r="T250" i="10"/>
  <c r="R250" i="10"/>
  <c r="P250" i="10"/>
  <c r="BI237" i="10"/>
  <c r="BH237" i="10"/>
  <c r="BG237" i="10"/>
  <c r="BF237" i="10"/>
  <c r="T237" i="10"/>
  <c r="R237" i="10"/>
  <c r="P237" i="10"/>
  <c r="BI228" i="10"/>
  <c r="BH228" i="10"/>
  <c r="BG228" i="10"/>
  <c r="BF228" i="10"/>
  <c r="T228" i="10"/>
  <c r="R228" i="10"/>
  <c r="P228" i="10"/>
  <c r="BI219" i="10"/>
  <c r="BH219" i="10"/>
  <c r="BG219" i="10"/>
  <c r="BF219" i="10"/>
  <c r="T219" i="10"/>
  <c r="R219" i="10"/>
  <c r="P219" i="10"/>
  <c r="BI214" i="10"/>
  <c r="BH214" i="10"/>
  <c r="BG214" i="10"/>
  <c r="BF214" i="10"/>
  <c r="T214" i="10"/>
  <c r="R214" i="10"/>
  <c r="P214" i="10"/>
  <c r="BI208" i="10"/>
  <c r="BH208" i="10"/>
  <c r="BG208" i="10"/>
  <c r="BF208" i="10"/>
  <c r="T208" i="10"/>
  <c r="R208" i="10"/>
  <c r="P208" i="10"/>
  <c r="BI202" i="10"/>
  <c r="BH202" i="10"/>
  <c r="BG202" i="10"/>
  <c r="BF202" i="10"/>
  <c r="T202" i="10"/>
  <c r="R202" i="10"/>
  <c r="P202" i="10"/>
  <c r="BI200" i="10"/>
  <c r="BH200" i="10"/>
  <c r="BG200" i="10"/>
  <c r="BF200" i="10"/>
  <c r="T200" i="10"/>
  <c r="R200" i="10"/>
  <c r="P200" i="10"/>
  <c r="BI198" i="10"/>
  <c r="BH198" i="10"/>
  <c r="BG198" i="10"/>
  <c r="BF198" i="10"/>
  <c r="T198" i="10"/>
  <c r="R198" i="10"/>
  <c r="P198" i="10"/>
  <c r="BI197" i="10"/>
  <c r="BH197" i="10"/>
  <c r="BG197" i="10"/>
  <c r="BF197" i="10"/>
  <c r="T197" i="10"/>
  <c r="R197" i="10"/>
  <c r="P197" i="10"/>
  <c r="BI184" i="10"/>
  <c r="BH184" i="10"/>
  <c r="BG184" i="10"/>
  <c r="BF184" i="10"/>
  <c r="T184" i="10"/>
  <c r="R184" i="10"/>
  <c r="P184" i="10"/>
  <c r="BI179" i="10"/>
  <c r="BH179" i="10"/>
  <c r="BG179" i="10"/>
  <c r="BF179" i="10"/>
  <c r="T179" i="10"/>
  <c r="R179" i="10"/>
  <c r="P179" i="10"/>
  <c r="BI176" i="10"/>
  <c r="BH176" i="10"/>
  <c r="BG176" i="10"/>
  <c r="BF176" i="10"/>
  <c r="T176" i="10"/>
  <c r="R176" i="10"/>
  <c r="P176" i="10"/>
  <c r="BI171" i="10"/>
  <c r="BH171" i="10"/>
  <c r="BG171" i="10"/>
  <c r="BF171" i="10"/>
  <c r="T171" i="10"/>
  <c r="R171" i="10"/>
  <c r="P171" i="10"/>
  <c r="BI166" i="10"/>
  <c r="BH166" i="10"/>
  <c r="BG166" i="10"/>
  <c r="BF166" i="10"/>
  <c r="T166" i="10"/>
  <c r="R166" i="10"/>
  <c r="P166" i="10"/>
  <c r="BI160" i="10"/>
  <c r="BH160" i="10"/>
  <c r="BG160" i="10"/>
  <c r="BF160" i="10"/>
  <c r="T160" i="10"/>
  <c r="R160" i="10"/>
  <c r="P160" i="10"/>
  <c r="BI155" i="10"/>
  <c r="BH155" i="10"/>
  <c r="BG155" i="10"/>
  <c r="BF155" i="10"/>
  <c r="T155" i="10"/>
  <c r="R155" i="10"/>
  <c r="P155" i="10"/>
  <c r="BI148" i="10"/>
  <c r="BH148" i="10"/>
  <c r="BG148" i="10"/>
  <c r="BF148" i="10"/>
  <c r="T148" i="10"/>
  <c r="R148" i="10"/>
  <c r="P148" i="10"/>
  <c r="BI146" i="10"/>
  <c r="BH146" i="10"/>
  <c r="BG146" i="10"/>
  <c r="BF146" i="10"/>
  <c r="T146" i="10"/>
  <c r="R146" i="10"/>
  <c r="P146" i="10"/>
  <c r="BI141" i="10"/>
  <c r="BH141" i="10"/>
  <c r="BG141" i="10"/>
  <c r="BF141" i="10"/>
  <c r="T141" i="10"/>
  <c r="R141" i="10"/>
  <c r="P141" i="10"/>
  <c r="BI139" i="10"/>
  <c r="BH139" i="10"/>
  <c r="BG139" i="10"/>
  <c r="BF139" i="10"/>
  <c r="T139" i="10"/>
  <c r="R139" i="10"/>
  <c r="P139" i="10"/>
  <c r="J133" i="10"/>
  <c r="J132" i="10"/>
  <c r="F132" i="10"/>
  <c r="F130" i="10"/>
  <c r="E128" i="10"/>
  <c r="J94" i="10"/>
  <c r="J93" i="10"/>
  <c r="F93" i="10"/>
  <c r="F91" i="10"/>
  <c r="E89" i="10"/>
  <c r="J20" i="10"/>
  <c r="E20" i="10"/>
  <c r="F94" i="10" s="1"/>
  <c r="J19" i="10"/>
  <c r="J14" i="10"/>
  <c r="J130" i="10" s="1"/>
  <c r="E7" i="10"/>
  <c r="E85" i="10" s="1"/>
  <c r="J39" i="9"/>
  <c r="J38" i="9"/>
  <c r="AY103" i="1" s="1"/>
  <c r="J37" i="9"/>
  <c r="AX103" i="1" s="1"/>
  <c r="BI170" i="9"/>
  <c r="BH170" i="9"/>
  <c r="BG170" i="9"/>
  <c r="BF170" i="9"/>
  <c r="T170" i="9"/>
  <c r="T169" i="9" s="1"/>
  <c r="R170" i="9"/>
  <c r="R169" i="9"/>
  <c r="P170" i="9"/>
  <c r="P169" i="9"/>
  <c r="BI166" i="9"/>
  <c r="BH166" i="9"/>
  <c r="BG166" i="9"/>
  <c r="BF166" i="9"/>
  <c r="T166" i="9"/>
  <c r="R166" i="9"/>
  <c r="P166" i="9"/>
  <c r="BI164" i="9"/>
  <c r="BH164" i="9"/>
  <c r="BG164" i="9"/>
  <c r="BF164" i="9"/>
  <c r="T164" i="9"/>
  <c r="R164" i="9"/>
  <c r="P164" i="9"/>
  <c r="BI163" i="9"/>
  <c r="BH163" i="9"/>
  <c r="BG163" i="9"/>
  <c r="BF163" i="9"/>
  <c r="T163" i="9"/>
  <c r="R163" i="9"/>
  <c r="P163" i="9"/>
  <c r="BI161" i="9"/>
  <c r="BH161" i="9"/>
  <c r="BG161" i="9"/>
  <c r="BF161" i="9"/>
  <c r="T161" i="9"/>
  <c r="R161" i="9"/>
  <c r="P161" i="9"/>
  <c r="BI160" i="9"/>
  <c r="BH160" i="9"/>
  <c r="BG160" i="9"/>
  <c r="BF160" i="9"/>
  <c r="T160" i="9"/>
  <c r="R160" i="9"/>
  <c r="P160" i="9"/>
  <c r="BI158" i="9"/>
  <c r="BH158" i="9"/>
  <c r="BG158" i="9"/>
  <c r="BF158" i="9"/>
  <c r="T158" i="9"/>
  <c r="R158" i="9"/>
  <c r="P158" i="9"/>
  <c r="BI156" i="9"/>
  <c r="BH156" i="9"/>
  <c r="BG156" i="9"/>
  <c r="BF156" i="9"/>
  <c r="T156" i="9"/>
  <c r="R156" i="9"/>
  <c r="P156" i="9"/>
  <c r="BI155" i="9"/>
  <c r="BH155" i="9"/>
  <c r="BG155" i="9"/>
  <c r="BF155" i="9"/>
  <c r="T155" i="9"/>
  <c r="R155" i="9"/>
  <c r="P155" i="9"/>
  <c r="BI154" i="9"/>
  <c r="BH154" i="9"/>
  <c r="BG154" i="9"/>
  <c r="BF154" i="9"/>
  <c r="T154" i="9"/>
  <c r="R154" i="9"/>
  <c r="P154" i="9"/>
  <c r="BI152" i="9"/>
  <c r="BH152" i="9"/>
  <c r="BG152" i="9"/>
  <c r="BF152" i="9"/>
  <c r="T152" i="9"/>
  <c r="R152" i="9"/>
  <c r="P152" i="9"/>
  <c r="BI151" i="9"/>
  <c r="BH151" i="9"/>
  <c r="BG151" i="9"/>
  <c r="BF151" i="9"/>
  <c r="T151" i="9"/>
  <c r="R151" i="9"/>
  <c r="P151" i="9"/>
  <c r="BI149" i="9"/>
  <c r="BH149" i="9"/>
  <c r="BG149" i="9"/>
  <c r="BF149" i="9"/>
  <c r="T149" i="9"/>
  <c r="R149" i="9"/>
  <c r="P149" i="9"/>
  <c r="BI148" i="9"/>
  <c r="BH148" i="9"/>
  <c r="BG148" i="9"/>
  <c r="BF148" i="9"/>
  <c r="T148" i="9"/>
  <c r="R148" i="9"/>
  <c r="P148" i="9"/>
  <c r="BI144" i="9"/>
  <c r="BH144" i="9"/>
  <c r="BG144" i="9"/>
  <c r="BF144" i="9"/>
  <c r="T144" i="9"/>
  <c r="T143" i="9" s="1"/>
  <c r="R144" i="9"/>
  <c r="R143" i="9"/>
  <c r="P144" i="9"/>
  <c r="P143" i="9" s="1"/>
  <c r="BI141" i="9"/>
  <c r="BH141" i="9"/>
  <c r="BG141" i="9"/>
  <c r="BF141" i="9"/>
  <c r="T141" i="9"/>
  <c r="R141" i="9"/>
  <c r="P141" i="9"/>
  <c r="BI140" i="9"/>
  <c r="BH140" i="9"/>
  <c r="BG140" i="9"/>
  <c r="BF140" i="9"/>
  <c r="T140" i="9"/>
  <c r="R140" i="9"/>
  <c r="P140" i="9"/>
  <c r="BI137" i="9"/>
  <c r="BH137" i="9"/>
  <c r="BG137" i="9"/>
  <c r="BF137" i="9"/>
  <c r="T137" i="9"/>
  <c r="R137" i="9"/>
  <c r="P137" i="9"/>
  <c r="BI134" i="9"/>
  <c r="BH134" i="9"/>
  <c r="BG134" i="9"/>
  <c r="BF134" i="9"/>
  <c r="T134" i="9"/>
  <c r="R134" i="9"/>
  <c r="P134" i="9"/>
  <c r="BI131" i="9"/>
  <c r="BH131" i="9"/>
  <c r="BG131" i="9"/>
  <c r="BF131" i="9"/>
  <c r="T131" i="9"/>
  <c r="R131" i="9"/>
  <c r="P131" i="9"/>
  <c r="BI129" i="9"/>
  <c r="BH129" i="9"/>
  <c r="BG129" i="9"/>
  <c r="BF129" i="9"/>
  <c r="T129" i="9"/>
  <c r="R129" i="9"/>
  <c r="P129" i="9"/>
  <c r="J123" i="9"/>
  <c r="J122" i="9"/>
  <c r="F122" i="9"/>
  <c r="F120" i="9"/>
  <c r="E118" i="9"/>
  <c r="J94" i="9"/>
  <c r="J93" i="9"/>
  <c r="F93" i="9"/>
  <c r="F91" i="9"/>
  <c r="E89" i="9"/>
  <c r="J20" i="9"/>
  <c r="E20" i="9"/>
  <c r="F94" i="9" s="1"/>
  <c r="J19" i="9"/>
  <c r="J14" i="9"/>
  <c r="J91" i="9" s="1"/>
  <c r="E7" i="9"/>
  <c r="E114" i="9" s="1"/>
  <c r="J39" i="8"/>
  <c r="J38" i="8"/>
  <c r="AY102" i="1"/>
  <c r="J37" i="8"/>
  <c r="AX102" i="1"/>
  <c r="BI155" i="8"/>
  <c r="BH155" i="8"/>
  <c r="BG155" i="8"/>
  <c r="BF155" i="8"/>
  <c r="T155" i="8"/>
  <c r="R155" i="8"/>
  <c r="P155" i="8"/>
  <c r="BI154" i="8"/>
  <c r="BH154" i="8"/>
  <c r="BG154" i="8"/>
  <c r="BF154" i="8"/>
  <c r="T154" i="8"/>
  <c r="R154" i="8"/>
  <c r="P154" i="8"/>
  <c r="BI153" i="8"/>
  <c r="BH153" i="8"/>
  <c r="BG153" i="8"/>
  <c r="BF153" i="8"/>
  <c r="T153" i="8"/>
  <c r="R153" i="8"/>
  <c r="P153" i="8"/>
  <c r="BI152" i="8"/>
  <c r="BH152" i="8"/>
  <c r="BG152" i="8"/>
  <c r="BF152" i="8"/>
  <c r="T152" i="8"/>
  <c r="R152" i="8"/>
  <c r="P152" i="8"/>
  <c r="BI151" i="8"/>
  <c r="BH151" i="8"/>
  <c r="BG151" i="8"/>
  <c r="BF151" i="8"/>
  <c r="T151" i="8"/>
  <c r="R151" i="8"/>
  <c r="P151" i="8"/>
  <c r="BI150" i="8"/>
  <c r="BH150" i="8"/>
  <c r="BG150" i="8"/>
  <c r="BF150" i="8"/>
  <c r="T150" i="8"/>
  <c r="R150" i="8"/>
  <c r="P150" i="8"/>
  <c r="BI149" i="8"/>
  <c r="BH149" i="8"/>
  <c r="BG149" i="8"/>
  <c r="BF149" i="8"/>
  <c r="T149" i="8"/>
  <c r="R149" i="8"/>
  <c r="P149" i="8"/>
  <c r="BI148" i="8"/>
  <c r="BH148" i="8"/>
  <c r="BG148" i="8"/>
  <c r="BF148" i="8"/>
  <c r="T148" i="8"/>
  <c r="R148" i="8"/>
  <c r="P148" i="8"/>
  <c r="BI147" i="8"/>
  <c r="BH147" i="8"/>
  <c r="BG147" i="8"/>
  <c r="BF147" i="8"/>
  <c r="T147" i="8"/>
  <c r="R147" i="8"/>
  <c r="P147" i="8"/>
  <c r="BI146" i="8"/>
  <c r="BH146" i="8"/>
  <c r="BG146" i="8"/>
  <c r="BF146" i="8"/>
  <c r="T146" i="8"/>
  <c r="R146" i="8"/>
  <c r="P146" i="8"/>
  <c r="BI145" i="8"/>
  <c r="BH145" i="8"/>
  <c r="BG145" i="8"/>
  <c r="BF145" i="8"/>
  <c r="T145" i="8"/>
  <c r="R145" i="8"/>
  <c r="P145" i="8"/>
  <c r="BI144" i="8"/>
  <c r="BH144" i="8"/>
  <c r="BG144" i="8"/>
  <c r="BF144" i="8"/>
  <c r="T144" i="8"/>
  <c r="R144" i="8"/>
  <c r="P144" i="8"/>
  <c r="BI143" i="8"/>
  <c r="BH143" i="8"/>
  <c r="BG143" i="8"/>
  <c r="BF143" i="8"/>
  <c r="T143" i="8"/>
  <c r="R143" i="8"/>
  <c r="P143" i="8"/>
  <c r="BI142" i="8"/>
  <c r="BH142" i="8"/>
  <c r="BG142" i="8"/>
  <c r="BF142" i="8"/>
  <c r="T142" i="8"/>
  <c r="R142" i="8"/>
  <c r="P142" i="8"/>
  <c r="BI141" i="8"/>
  <c r="BH141" i="8"/>
  <c r="BG141" i="8"/>
  <c r="BF141" i="8"/>
  <c r="T141" i="8"/>
  <c r="R141" i="8"/>
  <c r="P141" i="8"/>
  <c r="BI140" i="8"/>
  <c r="BH140" i="8"/>
  <c r="BG140" i="8"/>
  <c r="BF140" i="8"/>
  <c r="T140" i="8"/>
  <c r="R140" i="8"/>
  <c r="P140" i="8"/>
  <c r="BI139" i="8"/>
  <c r="BH139" i="8"/>
  <c r="BG139" i="8"/>
  <c r="BF139" i="8"/>
  <c r="T139" i="8"/>
  <c r="R139" i="8"/>
  <c r="P139" i="8"/>
  <c r="BI138" i="8"/>
  <c r="BH138" i="8"/>
  <c r="BG138" i="8"/>
  <c r="BF138" i="8"/>
  <c r="T138" i="8"/>
  <c r="R138" i="8"/>
  <c r="P138" i="8"/>
  <c r="BI137" i="8"/>
  <c r="BH137" i="8"/>
  <c r="BG137" i="8"/>
  <c r="BF137" i="8"/>
  <c r="T137" i="8"/>
  <c r="R137" i="8"/>
  <c r="P137" i="8"/>
  <c r="BI136" i="8"/>
  <c r="BH136" i="8"/>
  <c r="BG136" i="8"/>
  <c r="BF136" i="8"/>
  <c r="T136" i="8"/>
  <c r="R136" i="8"/>
  <c r="P136" i="8"/>
  <c r="BI135" i="8"/>
  <c r="BH135" i="8"/>
  <c r="BG135" i="8"/>
  <c r="BF135" i="8"/>
  <c r="T135" i="8"/>
  <c r="R135" i="8"/>
  <c r="P135" i="8"/>
  <c r="BI134" i="8"/>
  <c r="BH134" i="8"/>
  <c r="BG134" i="8"/>
  <c r="BF134" i="8"/>
  <c r="T134" i="8"/>
  <c r="R134" i="8"/>
  <c r="P134" i="8"/>
  <c r="BI133" i="8"/>
  <c r="BH133" i="8"/>
  <c r="BG133" i="8"/>
  <c r="BF133" i="8"/>
  <c r="T133" i="8"/>
  <c r="R133" i="8"/>
  <c r="P133" i="8"/>
  <c r="BI132" i="8"/>
  <c r="BH132" i="8"/>
  <c r="BG132" i="8"/>
  <c r="BF132" i="8"/>
  <c r="T132" i="8"/>
  <c r="R132" i="8"/>
  <c r="P132" i="8"/>
  <c r="BI131" i="8"/>
  <c r="BH131" i="8"/>
  <c r="BG131" i="8"/>
  <c r="BF131" i="8"/>
  <c r="T131" i="8"/>
  <c r="R131" i="8"/>
  <c r="P131" i="8"/>
  <c r="BI130" i="8"/>
  <c r="BH130" i="8"/>
  <c r="BG130" i="8"/>
  <c r="BF130" i="8"/>
  <c r="T130" i="8"/>
  <c r="R130" i="8"/>
  <c r="P130" i="8"/>
  <c r="BI129" i="8"/>
  <c r="BH129" i="8"/>
  <c r="BG129" i="8"/>
  <c r="BF129" i="8"/>
  <c r="T129" i="8"/>
  <c r="R129" i="8"/>
  <c r="P129" i="8"/>
  <c r="BI128" i="8"/>
  <c r="BH128" i="8"/>
  <c r="BG128" i="8"/>
  <c r="BF128" i="8"/>
  <c r="T128" i="8"/>
  <c r="R128" i="8"/>
  <c r="P128" i="8"/>
  <c r="BI126" i="8"/>
  <c r="BH126" i="8"/>
  <c r="BG126" i="8"/>
  <c r="BF126" i="8"/>
  <c r="T126" i="8"/>
  <c r="R126" i="8"/>
  <c r="P126" i="8"/>
  <c r="BI125" i="8"/>
  <c r="BH125" i="8"/>
  <c r="BG125" i="8"/>
  <c r="BF125" i="8"/>
  <c r="T125" i="8"/>
  <c r="R125" i="8"/>
  <c r="P125" i="8"/>
  <c r="BI124" i="8"/>
  <c r="BH124" i="8"/>
  <c r="BG124" i="8"/>
  <c r="BF124" i="8"/>
  <c r="T124" i="8"/>
  <c r="R124" i="8"/>
  <c r="P124" i="8"/>
  <c r="BI123" i="8"/>
  <c r="BH123" i="8"/>
  <c r="BG123" i="8"/>
  <c r="BF123" i="8"/>
  <c r="T123" i="8"/>
  <c r="R123" i="8"/>
  <c r="P123" i="8"/>
  <c r="J118" i="8"/>
  <c r="J117" i="8"/>
  <c r="F117" i="8"/>
  <c r="F115" i="8"/>
  <c r="E113" i="8"/>
  <c r="J94" i="8"/>
  <c r="J93" i="8"/>
  <c r="F93" i="8"/>
  <c r="F91" i="8"/>
  <c r="E89" i="8"/>
  <c r="J20" i="8"/>
  <c r="E20" i="8"/>
  <c r="F94" i="8" s="1"/>
  <c r="J19" i="8"/>
  <c r="J14" i="8"/>
  <c r="J91" i="8" s="1"/>
  <c r="E7" i="8"/>
  <c r="E109" i="8" s="1"/>
  <c r="J39" i="7"/>
  <c r="J38" i="7"/>
  <c r="AY101" i="1" s="1"/>
  <c r="J37" i="7"/>
  <c r="AX101" i="1" s="1"/>
  <c r="BI173" i="7"/>
  <c r="BH173" i="7"/>
  <c r="BG173" i="7"/>
  <c r="BF173" i="7"/>
  <c r="T173" i="7"/>
  <c r="R173" i="7"/>
  <c r="P173" i="7"/>
  <c r="BI172" i="7"/>
  <c r="BH172" i="7"/>
  <c r="BG172" i="7"/>
  <c r="BF172" i="7"/>
  <c r="T172" i="7"/>
  <c r="R172" i="7"/>
  <c r="P172" i="7"/>
  <c r="BI171" i="7"/>
  <c r="BH171" i="7"/>
  <c r="BG171" i="7"/>
  <c r="BF171" i="7"/>
  <c r="T171" i="7"/>
  <c r="R171" i="7"/>
  <c r="P171" i="7"/>
  <c r="BI168" i="7"/>
  <c r="BH168" i="7"/>
  <c r="BG168" i="7"/>
  <c r="BF168" i="7"/>
  <c r="T168" i="7"/>
  <c r="T167" i="7"/>
  <c r="R168" i="7"/>
  <c r="R167" i="7" s="1"/>
  <c r="P168" i="7"/>
  <c r="P167" i="7" s="1"/>
  <c r="BI166" i="7"/>
  <c r="BH166" i="7"/>
  <c r="BG166" i="7"/>
  <c r="BF166" i="7"/>
  <c r="T166" i="7"/>
  <c r="R166" i="7"/>
  <c r="P166" i="7"/>
  <c r="BI165" i="7"/>
  <c r="BH165" i="7"/>
  <c r="BG165" i="7"/>
  <c r="BF165" i="7"/>
  <c r="T165" i="7"/>
  <c r="R165" i="7"/>
  <c r="P165" i="7"/>
  <c r="BI163" i="7"/>
  <c r="BH163" i="7"/>
  <c r="BG163" i="7"/>
  <c r="BF163" i="7"/>
  <c r="T163" i="7"/>
  <c r="R163" i="7"/>
  <c r="P163" i="7"/>
  <c r="BI159" i="7"/>
  <c r="BH159" i="7"/>
  <c r="BG159" i="7"/>
  <c r="BF159" i="7"/>
  <c r="T159" i="7"/>
  <c r="T158" i="7"/>
  <c r="R159" i="7"/>
  <c r="R158" i="7" s="1"/>
  <c r="P159" i="7"/>
  <c r="P158" i="7"/>
  <c r="BI157" i="7"/>
  <c r="BH157" i="7"/>
  <c r="BG157" i="7"/>
  <c r="BF157" i="7"/>
  <c r="T157" i="7"/>
  <c r="R157" i="7"/>
  <c r="P157" i="7"/>
  <c r="BI156" i="7"/>
  <c r="BH156" i="7"/>
  <c r="BG156" i="7"/>
  <c r="BF156" i="7"/>
  <c r="T156" i="7"/>
  <c r="R156" i="7"/>
  <c r="P156" i="7"/>
  <c r="BI154" i="7"/>
  <c r="BH154" i="7"/>
  <c r="BG154" i="7"/>
  <c r="BF154" i="7"/>
  <c r="T154" i="7"/>
  <c r="R154" i="7"/>
  <c r="P154" i="7"/>
  <c r="BI150" i="7"/>
  <c r="BH150" i="7"/>
  <c r="BG150" i="7"/>
  <c r="BF150" i="7"/>
  <c r="T150" i="7"/>
  <c r="T149" i="7" s="1"/>
  <c r="R150" i="7"/>
  <c r="R149" i="7"/>
  <c r="P150" i="7"/>
  <c r="P149" i="7"/>
  <c r="BI148" i="7"/>
  <c r="BH148" i="7"/>
  <c r="BG148" i="7"/>
  <c r="BF148" i="7"/>
  <c r="T148" i="7"/>
  <c r="R148" i="7"/>
  <c r="P148" i="7"/>
  <c r="BI147" i="7"/>
  <c r="BH147" i="7"/>
  <c r="BG147" i="7"/>
  <c r="BF147" i="7"/>
  <c r="T147" i="7"/>
  <c r="R147" i="7"/>
  <c r="P147" i="7"/>
  <c r="BI145" i="7"/>
  <c r="BH145" i="7"/>
  <c r="BG145" i="7"/>
  <c r="BF145" i="7"/>
  <c r="T145" i="7"/>
  <c r="R145" i="7"/>
  <c r="P145" i="7"/>
  <c r="BI141" i="7"/>
  <c r="BH141" i="7"/>
  <c r="BG141" i="7"/>
  <c r="BF141" i="7"/>
  <c r="T141" i="7"/>
  <c r="T140" i="7"/>
  <c r="R141" i="7"/>
  <c r="R140" i="7"/>
  <c r="P141" i="7"/>
  <c r="P140" i="7" s="1"/>
  <c r="BI139" i="7"/>
  <c r="BH139" i="7"/>
  <c r="BG139" i="7"/>
  <c r="BF139" i="7"/>
  <c r="T139" i="7"/>
  <c r="R139" i="7"/>
  <c r="P139" i="7"/>
  <c r="BI138" i="7"/>
  <c r="BH138" i="7"/>
  <c r="BG138" i="7"/>
  <c r="BF138" i="7"/>
  <c r="T138" i="7"/>
  <c r="R138" i="7"/>
  <c r="P138" i="7"/>
  <c r="BI136" i="7"/>
  <c r="BH136" i="7"/>
  <c r="BG136" i="7"/>
  <c r="BF136" i="7"/>
  <c r="T136" i="7"/>
  <c r="R136" i="7"/>
  <c r="P136" i="7"/>
  <c r="J130" i="7"/>
  <c r="J129" i="7"/>
  <c r="F129" i="7"/>
  <c r="F127" i="7"/>
  <c r="E125" i="7"/>
  <c r="J94" i="7"/>
  <c r="J93" i="7"/>
  <c r="F93" i="7"/>
  <c r="F91" i="7"/>
  <c r="E89" i="7"/>
  <c r="J20" i="7"/>
  <c r="E20" i="7"/>
  <c r="F94" i="7" s="1"/>
  <c r="J19" i="7"/>
  <c r="J14" i="7"/>
  <c r="J91" i="7" s="1"/>
  <c r="E7" i="7"/>
  <c r="E85" i="7" s="1"/>
  <c r="J39" i="6"/>
  <c r="J38" i="6"/>
  <c r="AY100" i="1"/>
  <c r="J37" i="6"/>
  <c r="AX100" i="1" s="1"/>
  <c r="BI324" i="6"/>
  <c r="BH324" i="6"/>
  <c r="BG324" i="6"/>
  <c r="BF324" i="6"/>
  <c r="T324" i="6"/>
  <c r="T323" i="6"/>
  <c r="R324" i="6"/>
  <c r="R323" i="6" s="1"/>
  <c r="P324" i="6"/>
  <c r="P323" i="6" s="1"/>
  <c r="BI322" i="6"/>
  <c r="BH322" i="6"/>
  <c r="BG322" i="6"/>
  <c r="BF322" i="6"/>
  <c r="T322" i="6"/>
  <c r="R322" i="6"/>
  <c r="P322" i="6"/>
  <c r="BI318" i="6"/>
  <c r="BH318" i="6"/>
  <c r="BG318" i="6"/>
  <c r="BF318" i="6"/>
  <c r="T318" i="6"/>
  <c r="R318" i="6"/>
  <c r="P318" i="6"/>
  <c r="BI317" i="6"/>
  <c r="BH317" i="6"/>
  <c r="BG317" i="6"/>
  <c r="BF317" i="6"/>
  <c r="T317" i="6"/>
  <c r="R317" i="6"/>
  <c r="P317" i="6"/>
  <c r="BI316" i="6"/>
  <c r="BH316" i="6"/>
  <c r="BG316" i="6"/>
  <c r="BF316" i="6"/>
  <c r="T316" i="6"/>
  <c r="R316" i="6"/>
  <c r="P316" i="6"/>
  <c r="BI306" i="6"/>
  <c r="BH306" i="6"/>
  <c r="BG306" i="6"/>
  <c r="BF306" i="6"/>
  <c r="T306" i="6"/>
  <c r="R306" i="6"/>
  <c r="P306" i="6"/>
  <c r="BI302" i="6"/>
  <c r="BH302" i="6"/>
  <c r="BG302" i="6"/>
  <c r="BF302" i="6"/>
  <c r="T302" i="6"/>
  <c r="R302" i="6"/>
  <c r="P302" i="6"/>
  <c r="BI298" i="6"/>
  <c r="BH298" i="6"/>
  <c r="BG298" i="6"/>
  <c r="BF298" i="6"/>
  <c r="T298" i="6"/>
  <c r="R298" i="6"/>
  <c r="P298" i="6"/>
  <c r="BI296" i="6"/>
  <c r="BH296" i="6"/>
  <c r="BG296" i="6"/>
  <c r="BF296" i="6"/>
  <c r="T296" i="6"/>
  <c r="R296" i="6"/>
  <c r="P296" i="6"/>
  <c r="BI295" i="6"/>
  <c r="BH295" i="6"/>
  <c r="BG295" i="6"/>
  <c r="BF295" i="6"/>
  <c r="T295" i="6"/>
  <c r="R295" i="6"/>
  <c r="P295" i="6"/>
  <c r="BI294" i="6"/>
  <c r="BH294" i="6"/>
  <c r="BG294" i="6"/>
  <c r="BF294" i="6"/>
  <c r="T294" i="6"/>
  <c r="R294" i="6"/>
  <c r="P294" i="6"/>
  <c r="BI293" i="6"/>
  <c r="BH293" i="6"/>
  <c r="BG293" i="6"/>
  <c r="BF293" i="6"/>
  <c r="T293" i="6"/>
  <c r="R293" i="6"/>
  <c r="P293" i="6"/>
  <c r="BI292" i="6"/>
  <c r="BH292" i="6"/>
  <c r="BG292" i="6"/>
  <c r="BF292" i="6"/>
  <c r="T292" i="6"/>
  <c r="R292" i="6"/>
  <c r="P292" i="6"/>
  <c r="BI291" i="6"/>
  <c r="BH291" i="6"/>
  <c r="BG291" i="6"/>
  <c r="BF291" i="6"/>
  <c r="T291" i="6"/>
  <c r="R291" i="6"/>
  <c r="P291" i="6"/>
  <c r="BI290" i="6"/>
  <c r="BH290" i="6"/>
  <c r="BG290" i="6"/>
  <c r="BF290" i="6"/>
  <c r="T290" i="6"/>
  <c r="R290" i="6"/>
  <c r="P290" i="6"/>
  <c r="BI289" i="6"/>
  <c r="BH289" i="6"/>
  <c r="BG289" i="6"/>
  <c r="BF289" i="6"/>
  <c r="T289" i="6"/>
  <c r="R289" i="6"/>
  <c r="P289" i="6"/>
  <c r="BI284" i="6"/>
  <c r="BH284" i="6"/>
  <c r="BG284" i="6"/>
  <c r="BF284" i="6"/>
  <c r="T284" i="6"/>
  <c r="R284" i="6"/>
  <c r="P284" i="6"/>
  <c r="BI279" i="6"/>
  <c r="BH279" i="6"/>
  <c r="BG279" i="6"/>
  <c r="BF279" i="6"/>
  <c r="T279" i="6"/>
  <c r="R279" i="6"/>
  <c r="P279" i="6"/>
  <c r="BI273" i="6"/>
  <c r="BH273" i="6"/>
  <c r="BG273" i="6"/>
  <c r="BF273" i="6"/>
  <c r="T273" i="6"/>
  <c r="R273" i="6"/>
  <c r="P273" i="6"/>
  <c r="BI270" i="6"/>
  <c r="BH270" i="6"/>
  <c r="BG270" i="6"/>
  <c r="BF270" i="6"/>
  <c r="T270" i="6"/>
  <c r="T269" i="6"/>
  <c r="R270" i="6"/>
  <c r="R269" i="6" s="1"/>
  <c r="P270" i="6"/>
  <c r="P269" i="6"/>
  <c r="BI266" i="6"/>
  <c r="BH266" i="6"/>
  <c r="BG266" i="6"/>
  <c r="BF266" i="6"/>
  <c r="T266" i="6"/>
  <c r="R266" i="6"/>
  <c r="P266" i="6"/>
  <c r="BI263" i="6"/>
  <c r="BH263" i="6"/>
  <c r="BG263" i="6"/>
  <c r="BF263" i="6"/>
  <c r="T263" i="6"/>
  <c r="R263" i="6"/>
  <c r="P263" i="6"/>
  <c r="BI262" i="6"/>
  <c r="BH262" i="6"/>
  <c r="BG262" i="6"/>
  <c r="BF262" i="6"/>
  <c r="T262" i="6"/>
  <c r="R262" i="6"/>
  <c r="P262" i="6"/>
  <c r="BI258" i="6"/>
  <c r="BH258" i="6"/>
  <c r="BG258" i="6"/>
  <c r="BF258" i="6"/>
  <c r="T258" i="6"/>
  <c r="R258" i="6"/>
  <c r="P258" i="6"/>
  <c r="BI254" i="6"/>
  <c r="BH254" i="6"/>
  <c r="BG254" i="6"/>
  <c r="BF254" i="6"/>
  <c r="T254" i="6"/>
  <c r="R254" i="6"/>
  <c r="P254" i="6"/>
  <c r="BI253" i="6"/>
  <c r="BH253" i="6"/>
  <c r="BG253" i="6"/>
  <c r="BF253" i="6"/>
  <c r="T253" i="6"/>
  <c r="R253" i="6"/>
  <c r="P253" i="6"/>
  <c r="BI247" i="6"/>
  <c r="BH247" i="6"/>
  <c r="BG247" i="6"/>
  <c r="BF247" i="6"/>
  <c r="T247" i="6"/>
  <c r="R247" i="6"/>
  <c r="P247" i="6"/>
  <c r="BI241" i="6"/>
  <c r="BH241" i="6"/>
  <c r="BG241" i="6"/>
  <c r="BF241" i="6"/>
  <c r="T241" i="6"/>
  <c r="R241" i="6"/>
  <c r="P241" i="6"/>
  <c r="BI223" i="6"/>
  <c r="BH223" i="6"/>
  <c r="BG223" i="6"/>
  <c r="BF223" i="6"/>
  <c r="T223" i="6"/>
  <c r="R223" i="6"/>
  <c r="P223" i="6"/>
  <c r="BI219" i="6"/>
  <c r="BH219" i="6"/>
  <c r="BG219" i="6"/>
  <c r="BF219" i="6"/>
  <c r="T219" i="6"/>
  <c r="R219" i="6"/>
  <c r="P219" i="6"/>
  <c r="BI215" i="6"/>
  <c r="BH215" i="6"/>
  <c r="BG215" i="6"/>
  <c r="BF215" i="6"/>
  <c r="T215" i="6"/>
  <c r="R215" i="6"/>
  <c r="P215" i="6"/>
  <c r="BI211" i="6"/>
  <c r="BH211" i="6"/>
  <c r="BG211" i="6"/>
  <c r="BF211" i="6"/>
  <c r="T211" i="6"/>
  <c r="R211" i="6"/>
  <c r="P211" i="6"/>
  <c r="BI207" i="6"/>
  <c r="BH207" i="6"/>
  <c r="BG207" i="6"/>
  <c r="BF207" i="6"/>
  <c r="T207" i="6"/>
  <c r="R207" i="6"/>
  <c r="P207" i="6"/>
  <c r="BI205" i="6"/>
  <c r="BH205" i="6"/>
  <c r="BG205" i="6"/>
  <c r="BF205" i="6"/>
  <c r="T205" i="6"/>
  <c r="R205" i="6"/>
  <c r="P205" i="6"/>
  <c r="BI202" i="6"/>
  <c r="BH202" i="6"/>
  <c r="BG202" i="6"/>
  <c r="BF202" i="6"/>
  <c r="T202" i="6"/>
  <c r="R202" i="6"/>
  <c r="P202" i="6"/>
  <c r="BI199" i="6"/>
  <c r="BH199" i="6"/>
  <c r="BG199" i="6"/>
  <c r="BF199" i="6"/>
  <c r="T199" i="6"/>
  <c r="R199" i="6"/>
  <c r="P199" i="6"/>
  <c r="BI195" i="6"/>
  <c r="BH195" i="6"/>
  <c r="BG195" i="6"/>
  <c r="BF195" i="6"/>
  <c r="T195" i="6"/>
  <c r="R195" i="6"/>
  <c r="P195" i="6"/>
  <c r="BI194" i="6"/>
  <c r="BH194" i="6"/>
  <c r="BG194" i="6"/>
  <c r="BF194" i="6"/>
  <c r="T194" i="6"/>
  <c r="R194" i="6"/>
  <c r="P194" i="6"/>
  <c r="BI190" i="6"/>
  <c r="BH190" i="6"/>
  <c r="BG190" i="6"/>
  <c r="BF190" i="6"/>
  <c r="T190" i="6"/>
  <c r="R190" i="6"/>
  <c r="P190" i="6"/>
  <c r="BI178" i="6"/>
  <c r="BH178" i="6"/>
  <c r="BG178" i="6"/>
  <c r="BF178" i="6"/>
  <c r="T178" i="6"/>
  <c r="R178" i="6"/>
  <c r="P178" i="6"/>
  <c r="BI175" i="6"/>
  <c r="BH175" i="6"/>
  <c r="BG175" i="6"/>
  <c r="BF175" i="6"/>
  <c r="T175" i="6"/>
  <c r="R175" i="6"/>
  <c r="P175" i="6"/>
  <c r="BI171" i="6"/>
  <c r="BH171" i="6"/>
  <c r="BG171" i="6"/>
  <c r="BF171" i="6"/>
  <c r="T171" i="6"/>
  <c r="R171" i="6"/>
  <c r="P171" i="6"/>
  <c r="BI167" i="6"/>
  <c r="BH167" i="6"/>
  <c r="BG167" i="6"/>
  <c r="BF167" i="6"/>
  <c r="T167" i="6"/>
  <c r="R167" i="6"/>
  <c r="P167" i="6"/>
  <c r="BI166" i="6"/>
  <c r="BH166" i="6"/>
  <c r="BG166" i="6"/>
  <c r="BF166" i="6"/>
  <c r="T166" i="6"/>
  <c r="R166" i="6"/>
  <c r="P166" i="6"/>
  <c r="BI162" i="6"/>
  <c r="BH162" i="6"/>
  <c r="BG162" i="6"/>
  <c r="BF162" i="6"/>
  <c r="T162" i="6"/>
  <c r="R162" i="6"/>
  <c r="P162" i="6"/>
  <c r="BI158" i="6"/>
  <c r="BH158" i="6"/>
  <c r="BG158" i="6"/>
  <c r="BF158" i="6"/>
  <c r="T158" i="6"/>
  <c r="R158" i="6"/>
  <c r="P158" i="6"/>
  <c r="BI155" i="6"/>
  <c r="BH155" i="6"/>
  <c r="BG155" i="6"/>
  <c r="BF155" i="6"/>
  <c r="T155" i="6"/>
  <c r="R155" i="6"/>
  <c r="P155" i="6"/>
  <c r="BI147" i="6"/>
  <c r="BH147" i="6"/>
  <c r="BG147" i="6"/>
  <c r="BF147" i="6"/>
  <c r="T147" i="6"/>
  <c r="R147" i="6"/>
  <c r="P147" i="6"/>
  <c r="BI141" i="6"/>
  <c r="BH141" i="6"/>
  <c r="BG141" i="6"/>
  <c r="BF141" i="6"/>
  <c r="T141" i="6"/>
  <c r="R141" i="6"/>
  <c r="P141" i="6"/>
  <c r="BI137" i="6"/>
  <c r="BH137" i="6"/>
  <c r="BG137" i="6"/>
  <c r="BF137" i="6"/>
  <c r="T137" i="6"/>
  <c r="R137" i="6"/>
  <c r="P137" i="6"/>
  <c r="BI133" i="6"/>
  <c r="BH133" i="6"/>
  <c r="BG133" i="6"/>
  <c r="BF133" i="6"/>
  <c r="T133" i="6"/>
  <c r="R133" i="6"/>
  <c r="P133" i="6"/>
  <c r="J127" i="6"/>
  <c r="J126" i="6"/>
  <c r="F126" i="6"/>
  <c r="F124" i="6"/>
  <c r="E122" i="6"/>
  <c r="J94" i="6"/>
  <c r="J93" i="6"/>
  <c r="F93" i="6"/>
  <c r="F91" i="6"/>
  <c r="E89" i="6"/>
  <c r="J20" i="6"/>
  <c r="E20" i="6"/>
  <c r="F127" i="6" s="1"/>
  <c r="J19" i="6"/>
  <c r="J14" i="6"/>
  <c r="J91" i="6" s="1"/>
  <c r="E7" i="6"/>
  <c r="E85" i="6" s="1"/>
  <c r="J39" i="5"/>
  <c r="J38" i="5"/>
  <c r="AY99" i="1" s="1"/>
  <c r="J37" i="5"/>
  <c r="AX99" i="1"/>
  <c r="BI391" i="5"/>
  <c r="BH391" i="5"/>
  <c r="BG391" i="5"/>
  <c r="BF391" i="5"/>
  <c r="T391" i="5"/>
  <c r="R391" i="5"/>
  <c r="P391" i="5"/>
  <c r="BI387" i="5"/>
  <c r="BH387" i="5"/>
  <c r="BG387" i="5"/>
  <c r="BF387" i="5"/>
  <c r="T387" i="5"/>
  <c r="R387" i="5"/>
  <c r="P387" i="5"/>
  <c r="BI381" i="5"/>
  <c r="BH381" i="5"/>
  <c r="BG381" i="5"/>
  <c r="BF381" i="5"/>
  <c r="T381" i="5"/>
  <c r="R381" i="5"/>
  <c r="P381" i="5"/>
  <c r="BI377" i="5"/>
  <c r="BH377" i="5"/>
  <c r="BG377" i="5"/>
  <c r="BF377" i="5"/>
  <c r="T377" i="5"/>
  <c r="R377" i="5"/>
  <c r="P377" i="5"/>
  <c r="BI364" i="5"/>
  <c r="BH364" i="5"/>
  <c r="BG364" i="5"/>
  <c r="BF364" i="5"/>
  <c r="T364" i="5"/>
  <c r="R364" i="5"/>
  <c r="P364" i="5"/>
  <c r="BI351" i="5"/>
  <c r="BH351" i="5"/>
  <c r="BG351" i="5"/>
  <c r="BF351" i="5"/>
  <c r="T351" i="5"/>
  <c r="R351" i="5"/>
  <c r="P351" i="5"/>
  <c r="BI349" i="5"/>
  <c r="BH349" i="5"/>
  <c r="BG349" i="5"/>
  <c r="BF349" i="5"/>
  <c r="T349" i="5"/>
  <c r="R349" i="5"/>
  <c r="P349" i="5"/>
  <c r="BI348" i="5"/>
  <c r="BH348" i="5"/>
  <c r="BG348" i="5"/>
  <c r="BF348" i="5"/>
  <c r="T348" i="5"/>
  <c r="R348" i="5"/>
  <c r="P348" i="5"/>
  <c r="BI347" i="5"/>
  <c r="BH347" i="5"/>
  <c r="BG347" i="5"/>
  <c r="BF347" i="5"/>
  <c r="T347" i="5"/>
  <c r="R347" i="5"/>
  <c r="P347" i="5"/>
  <c r="BI344" i="5"/>
  <c r="BH344" i="5"/>
  <c r="BG344" i="5"/>
  <c r="BF344" i="5"/>
  <c r="T344" i="5"/>
  <c r="R344" i="5"/>
  <c r="P344" i="5"/>
  <c r="BI343" i="5"/>
  <c r="BH343" i="5"/>
  <c r="BG343" i="5"/>
  <c r="BF343" i="5"/>
  <c r="T343" i="5"/>
  <c r="R343" i="5"/>
  <c r="P343" i="5"/>
  <c r="BI342" i="5"/>
  <c r="BH342" i="5"/>
  <c r="BG342" i="5"/>
  <c r="BF342" i="5"/>
  <c r="T342" i="5"/>
  <c r="R342" i="5"/>
  <c r="P342" i="5"/>
  <c r="BI341" i="5"/>
  <c r="BH341" i="5"/>
  <c r="BG341" i="5"/>
  <c r="BF341" i="5"/>
  <c r="T341" i="5"/>
  <c r="R341" i="5"/>
  <c r="P341" i="5"/>
  <c r="BI340" i="5"/>
  <c r="BH340" i="5"/>
  <c r="BG340" i="5"/>
  <c r="BF340" i="5"/>
  <c r="T340" i="5"/>
  <c r="R340" i="5"/>
  <c r="P340" i="5"/>
  <c r="BI338" i="5"/>
  <c r="BH338" i="5"/>
  <c r="BG338" i="5"/>
  <c r="BF338" i="5"/>
  <c r="T338" i="5"/>
  <c r="R338" i="5"/>
  <c r="P338" i="5"/>
  <c r="BI337" i="5"/>
  <c r="BH337" i="5"/>
  <c r="BG337" i="5"/>
  <c r="BF337" i="5"/>
  <c r="T337" i="5"/>
  <c r="R337" i="5"/>
  <c r="P337" i="5"/>
  <c r="BI333" i="5"/>
  <c r="BH333" i="5"/>
  <c r="BG333" i="5"/>
  <c r="BF333" i="5"/>
  <c r="T333" i="5"/>
  <c r="R333" i="5"/>
  <c r="P333" i="5"/>
  <c r="BI331" i="5"/>
  <c r="BH331" i="5"/>
  <c r="BG331" i="5"/>
  <c r="BF331" i="5"/>
  <c r="T331" i="5"/>
  <c r="R331" i="5"/>
  <c r="P331" i="5"/>
  <c r="BI330" i="5"/>
  <c r="BH330" i="5"/>
  <c r="BG330" i="5"/>
  <c r="BF330" i="5"/>
  <c r="T330" i="5"/>
  <c r="R330" i="5"/>
  <c r="P330" i="5"/>
  <c r="BI326" i="5"/>
  <c r="BH326" i="5"/>
  <c r="BG326" i="5"/>
  <c r="BF326" i="5"/>
  <c r="T326" i="5"/>
  <c r="R326" i="5"/>
  <c r="P326" i="5"/>
  <c r="BI323" i="5"/>
  <c r="BH323" i="5"/>
  <c r="BG323" i="5"/>
  <c r="BF323" i="5"/>
  <c r="T323" i="5"/>
  <c r="R323" i="5"/>
  <c r="P323" i="5"/>
  <c r="BI319" i="5"/>
  <c r="BH319" i="5"/>
  <c r="BG319" i="5"/>
  <c r="BF319" i="5"/>
  <c r="T319" i="5"/>
  <c r="R319" i="5"/>
  <c r="P319" i="5"/>
  <c r="BI317" i="5"/>
  <c r="BH317" i="5"/>
  <c r="BG317" i="5"/>
  <c r="BF317" i="5"/>
  <c r="T317" i="5"/>
  <c r="R317" i="5"/>
  <c r="P317" i="5"/>
  <c r="BI316" i="5"/>
  <c r="BH316" i="5"/>
  <c r="BG316" i="5"/>
  <c r="BF316" i="5"/>
  <c r="T316" i="5"/>
  <c r="R316" i="5"/>
  <c r="P316" i="5"/>
  <c r="BI315" i="5"/>
  <c r="BH315" i="5"/>
  <c r="BG315" i="5"/>
  <c r="BF315" i="5"/>
  <c r="T315" i="5"/>
  <c r="R315" i="5"/>
  <c r="P315" i="5"/>
  <c r="BI314" i="5"/>
  <c r="BH314" i="5"/>
  <c r="BG314" i="5"/>
  <c r="BF314" i="5"/>
  <c r="T314" i="5"/>
  <c r="R314" i="5"/>
  <c r="P314" i="5"/>
  <c r="BI310" i="5"/>
  <c r="BH310" i="5"/>
  <c r="BG310" i="5"/>
  <c r="BF310" i="5"/>
  <c r="T310" i="5"/>
  <c r="R310" i="5"/>
  <c r="P310" i="5"/>
  <c r="BI306" i="5"/>
  <c r="BH306" i="5"/>
  <c r="BG306" i="5"/>
  <c r="BF306" i="5"/>
  <c r="T306" i="5"/>
  <c r="R306" i="5"/>
  <c r="P306" i="5"/>
  <c r="BI303" i="5"/>
  <c r="BH303" i="5"/>
  <c r="BG303" i="5"/>
  <c r="BF303" i="5"/>
  <c r="T303" i="5"/>
  <c r="R303" i="5"/>
  <c r="P303" i="5"/>
  <c r="BI299" i="5"/>
  <c r="BH299" i="5"/>
  <c r="BG299" i="5"/>
  <c r="BF299" i="5"/>
  <c r="T299" i="5"/>
  <c r="R299" i="5"/>
  <c r="P299" i="5"/>
  <c r="BI293" i="5"/>
  <c r="BH293" i="5"/>
  <c r="BG293" i="5"/>
  <c r="BF293" i="5"/>
  <c r="T293" i="5"/>
  <c r="R293" i="5"/>
  <c r="P293" i="5"/>
  <c r="BI290" i="5"/>
  <c r="BH290" i="5"/>
  <c r="BG290" i="5"/>
  <c r="BF290" i="5"/>
  <c r="T290" i="5"/>
  <c r="R290" i="5"/>
  <c r="P290" i="5"/>
  <c r="BI286" i="5"/>
  <c r="BH286" i="5"/>
  <c r="BG286" i="5"/>
  <c r="BF286" i="5"/>
  <c r="T286" i="5"/>
  <c r="R286" i="5"/>
  <c r="P286" i="5"/>
  <c r="BI283" i="5"/>
  <c r="BH283" i="5"/>
  <c r="BG283" i="5"/>
  <c r="BF283" i="5"/>
  <c r="T283" i="5"/>
  <c r="R283" i="5"/>
  <c r="P283" i="5"/>
  <c r="BI279" i="5"/>
  <c r="BH279" i="5"/>
  <c r="BG279" i="5"/>
  <c r="BF279" i="5"/>
  <c r="T279" i="5"/>
  <c r="R279" i="5"/>
  <c r="P279" i="5"/>
  <c r="BI276" i="5"/>
  <c r="BH276" i="5"/>
  <c r="BG276" i="5"/>
  <c r="BF276" i="5"/>
  <c r="T276" i="5"/>
  <c r="T275" i="5" s="1"/>
  <c r="R276" i="5"/>
  <c r="R275" i="5"/>
  <c r="P276" i="5"/>
  <c r="P275" i="5" s="1"/>
  <c r="BI271" i="5"/>
  <c r="BH271" i="5"/>
  <c r="BG271" i="5"/>
  <c r="BF271" i="5"/>
  <c r="T271" i="5"/>
  <c r="T270" i="5" s="1"/>
  <c r="R271" i="5"/>
  <c r="R270" i="5" s="1"/>
  <c r="P271" i="5"/>
  <c r="P270" i="5"/>
  <c r="BI266" i="5"/>
  <c r="BH266" i="5"/>
  <c r="BG266" i="5"/>
  <c r="BF266" i="5"/>
  <c r="T266" i="5"/>
  <c r="R266" i="5"/>
  <c r="P266" i="5"/>
  <c r="BI265" i="5"/>
  <c r="BH265" i="5"/>
  <c r="BG265" i="5"/>
  <c r="BF265" i="5"/>
  <c r="T265" i="5"/>
  <c r="R265" i="5"/>
  <c r="P265" i="5"/>
  <c r="BI261" i="5"/>
  <c r="BH261" i="5"/>
  <c r="BG261" i="5"/>
  <c r="BF261" i="5"/>
  <c r="T261" i="5"/>
  <c r="R261" i="5"/>
  <c r="P261" i="5"/>
  <c r="BI257" i="5"/>
  <c r="BH257" i="5"/>
  <c r="BG257" i="5"/>
  <c r="BF257" i="5"/>
  <c r="T257" i="5"/>
  <c r="R257" i="5"/>
  <c r="P257" i="5"/>
  <c r="BI244" i="5"/>
  <c r="BH244" i="5"/>
  <c r="BG244" i="5"/>
  <c r="BF244" i="5"/>
  <c r="T244" i="5"/>
  <c r="R244" i="5"/>
  <c r="P244" i="5"/>
  <c r="BI238" i="5"/>
  <c r="BH238" i="5"/>
  <c r="BG238" i="5"/>
  <c r="BF238" i="5"/>
  <c r="T238" i="5"/>
  <c r="R238" i="5"/>
  <c r="P238" i="5"/>
  <c r="BI234" i="5"/>
  <c r="BH234" i="5"/>
  <c r="BG234" i="5"/>
  <c r="BF234" i="5"/>
  <c r="T234" i="5"/>
  <c r="R234" i="5"/>
  <c r="P234" i="5"/>
  <c r="BI230" i="5"/>
  <c r="BH230" i="5"/>
  <c r="BG230" i="5"/>
  <c r="BF230" i="5"/>
  <c r="T230" i="5"/>
  <c r="R230" i="5"/>
  <c r="P230" i="5"/>
  <c r="BI226" i="5"/>
  <c r="BH226" i="5"/>
  <c r="BG226" i="5"/>
  <c r="BF226" i="5"/>
  <c r="T226" i="5"/>
  <c r="R226" i="5"/>
  <c r="P226" i="5"/>
  <c r="BI220" i="5"/>
  <c r="BH220" i="5"/>
  <c r="BG220" i="5"/>
  <c r="BF220" i="5"/>
  <c r="T220" i="5"/>
  <c r="T219" i="5" s="1"/>
  <c r="R220" i="5"/>
  <c r="R219" i="5"/>
  <c r="P220" i="5"/>
  <c r="P219" i="5" s="1"/>
  <c r="BI215" i="5"/>
  <c r="BH215" i="5"/>
  <c r="BG215" i="5"/>
  <c r="BF215" i="5"/>
  <c r="T215" i="5"/>
  <c r="R215" i="5"/>
  <c r="P215" i="5"/>
  <c r="BI214" i="5"/>
  <c r="BH214" i="5"/>
  <c r="BG214" i="5"/>
  <c r="BF214" i="5"/>
  <c r="T214" i="5"/>
  <c r="R214" i="5"/>
  <c r="P214" i="5"/>
  <c r="BI210" i="5"/>
  <c r="BH210" i="5"/>
  <c r="BG210" i="5"/>
  <c r="BF210" i="5"/>
  <c r="T210" i="5"/>
  <c r="R210" i="5"/>
  <c r="P210" i="5"/>
  <c r="BI206" i="5"/>
  <c r="BH206" i="5"/>
  <c r="BG206" i="5"/>
  <c r="BF206" i="5"/>
  <c r="T206" i="5"/>
  <c r="R206" i="5"/>
  <c r="P206" i="5"/>
  <c r="BI205" i="5"/>
  <c r="BH205" i="5"/>
  <c r="BG205" i="5"/>
  <c r="BF205" i="5"/>
  <c r="T205" i="5"/>
  <c r="R205" i="5"/>
  <c r="P205" i="5"/>
  <c r="BI200" i="5"/>
  <c r="BH200" i="5"/>
  <c r="BG200" i="5"/>
  <c r="BF200" i="5"/>
  <c r="T200" i="5"/>
  <c r="R200" i="5"/>
  <c r="P200" i="5"/>
  <c r="BI199" i="5"/>
  <c r="BH199" i="5"/>
  <c r="BG199" i="5"/>
  <c r="BF199" i="5"/>
  <c r="T199" i="5"/>
  <c r="R199" i="5"/>
  <c r="P199" i="5"/>
  <c r="BI194" i="5"/>
  <c r="BH194" i="5"/>
  <c r="BG194" i="5"/>
  <c r="BF194" i="5"/>
  <c r="T194" i="5"/>
  <c r="R194" i="5"/>
  <c r="P194" i="5"/>
  <c r="BI183" i="5"/>
  <c r="BH183" i="5"/>
  <c r="BG183" i="5"/>
  <c r="BF183" i="5"/>
  <c r="T183" i="5"/>
  <c r="T182" i="5"/>
  <c r="R183" i="5"/>
  <c r="R182" i="5" s="1"/>
  <c r="P183" i="5"/>
  <c r="P182" i="5"/>
  <c r="BI178" i="5"/>
  <c r="BH178" i="5"/>
  <c r="BG178" i="5"/>
  <c r="BF178" i="5"/>
  <c r="T178" i="5"/>
  <c r="R178" i="5"/>
  <c r="P178" i="5"/>
  <c r="BI174" i="5"/>
  <c r="BH174" i="5"/>
  <c r="BG174" i="5"/>
  <c r="BF174" i="5"/>
  <c r="T174" i="5"/>
  <c r="R174" i="5"/>
  <c r="P174" i="5"/>
  <c r="BI170" i="5"/>
  <c r="BH170" i="5"/>
  <c r="BG170" i="5"/>
  <c r="BF170" i="5"/>
  <c r="T170" i="5"/>
  <c r="R170" i="5"/>
  <c r="P170" i="5"/>
  <c r="BI167" i="5"/>
  <c r="BH167" i="5"/>
  <c r="BG167" i="5"/>
  <c r="BF167" i="5"/>
  <c r="T167" i="5"/>
  <c r="R167" i="5"/>
  <c r="P167" i="5"/>
  <c r="BI163" i="5"/>
  <c r="BH163" i="5"/>
  <c r="BG163" i="5"/>
  <c r="BF163" i="5"/>
  <c r="T163" i="5"/>
  <c r="R163" i="5"/>
  <c r="P163" i="5"/>
  <c r="BI158" i="5"/>
  <c r="BH158" i="5"/>
  <c r="BG158" i="5"/>
  <c r="BF158" i="5"/>
  <c r="T158" i="5"/>
  <c r="R158" i="5"/>
  <c r="P158" i="5"/>
  <c r="BI154" i="5"/>
  <c r="BH154" i="5"/>
  <c r="BG154" i="5"/>
  <c r="BF154" i="5"/>
  <c r="T154" i="5"/>
  <c r="R154" i="5"/>
  <c r="P154" i="5"/>
  <c r="BI148" i="5"/>
  <c r="BH148" i="5"/>
  <c r="BG148" i="5"/>
  <c r="BF148" i="5"/>
  <c r="T148" i="5"/>
  <c r="R148" i="5"/>
  <c r="P148" i="5"/>
  <c r="BI144" i="5"/>
  <c r="BH144" i="5"/>
  <c r="BG144" i="5"/>
  <c r="BF144" i="5"/>
  <c r="T144" i="5"/>
  <c r="R144" i="5"/>
  <c r="P144" i="5"/>
  <c r="BI140" i="5"/>
  <c r="BH140" i="5"/>
  <c r="BG140" i="5"/>
  <c r="BF140" i="5"/>
  <c r="T140" i="5"/>
  <c r="R140" i="5"/>
  <c r="P140" i="5"/>
  <c r="J134" i="5"/>
  <c r="J133" i="5"/>
  <c r="F133" i="5"/>
  <c r="F131" i="5"/>
  <c r="E129" i="5"/>
  <c r="J94" i="5"/>
  <c r="J93" i="5"/>
  <c r="F93" i="5"/>
  <c r="F91" i="5"/>
  <c r="E89" i="5"/>
  <c r="J20" i="5"/>
  <c r="E20" i="5"/>
  <c r="F134" i="5" s="1"/>
  <c r="J19" i="5"/>
  <c r="J14" i="5"/>
  <c r="J91" i="5" s="1"/>
  <c r="E7" i="5"/>
  <c r="E125" i="5" s="1"/>
  <c r="J39" i="4"/>
  <c r="J38" i="4"/>
  <c r="AY98" i="1" s="1"/>
  <c r="J37" i="4"/>
  <c r="AX98" i="1" s="1"/>
  <c r="BI1131" i="4"/>
  <c r="BH1131" i="4"/>
  <c r="BG1131" i="4"/>
  <c r="BF1131" i="4"/>
  <c r="T1131" i="4"/>
  <c r="R1131" i="4"/>
  <c r="P1131" i="4"/>
  <c r="BI1109" i="4"/>
  <c r="BH1109" i="4"/>
  <c r="BG1109" i="4"/>
  <c r="BF1109" i="4"/>
  <c r="T1109" i="4"/>
  <c r="R1109" i="4"/>
  <c r="P1109" i="4"/>
  <c r="BI1106" i="4"/>
  <c r="BH1106" i="4"/>
  <c r="BG1106" i="4"/>
  <c r="BF1106" i="4"/>
  <c r="T1106" i="4"/>
  <c r="R1106" i="4"/>
  <c r="P1106" i="4"/>
  <c r="BI1084" i="4"/>
  <c r="BH1084" i="4"/>
  <c r="BG1084" i="4"/>
  <c r="BF1084" i="4"/>
  <c r="T1084" i="4"/>
  <c r="R1084" i="4"/>
  <c r="P1084" i="4"/>
  <c r="BI1077" i="4"/>
  <c r="BH1077" i="4"/>
  <c r="BG1077" i="4"/>
  <c r="BF1077" i="4"/>
  <c r="T1077" i="4"/>
  <c r="R1077" i="4"/>
  <c r="P1077" i="4"/>
  <c r="BI1071" i="4"/>
  <c r="BH1071" i="4"/>
  <c r="BG1071" i="4"/>
  <c r="BF1071" i="4"/>
  <c r="T1071" i="4"/>
  <c r="R1071" i="4"/>
  <c r="P1071" i="4"/>
  <c r="BI1059" i="4"/>
  <c r="BH1059" i="4"/>
  <c r="BG1059" i="4"/>
  <c r="BF1059" i="4"/>
  <c r="T1059" i="4"/>
  <c r="R1059" i="4"/>
  <c r="P1059" i="4"/>
  <c r="BI1047" i="4"/>
  <c r="BH1047" i="4"/>
  <c r="BG1047" i="4"/>
  <c r="BF1047" i="4"/>
  <c r="T1047" i="4"/>
  <c r="R1047" i="4"/>
  <c r="P1047" i="4"/>
  <c r="BI1045" i="4"/>
  <c r="BH1045" i="4"/>
  <c r="BG1045" i="4"/>
  <c r="BF1045" i="4"/>
  <c r="T1045" i="4"/>
  <c r="R1045" i="4"/>
  <c r="P1045" i="4"/>
  <c r="BI1044" i="4"/>
  <c r="BH1044" i="4"/>
  <c r="BG1044" i="4"/>
  <c r="BF1044" i="4"/>
  <c r="T1044" i="4"/>
  <c r="R1044" i="4"/>
  <c r="P1044" i="4"/>
  <c r="BI1043" i="4"/>
  <c r="BH1043" i="4"/>
  <c r="BG1043" i="4"/>
  <c r="BF1043" i="4"/>
  <c r="T1043" i="4"/>
  <c r="R1043" i="4"/>
  <c r="P1043" i="4"/>
  <c r="BI1042" i="4"/>
  <c r="BH1042" i="4"/>
  <c r="BG1042" i="4"/>
  <c r="BF1042" i="4"/>
  <c r="T1042" i="4"/>
  <c r="R1042" i="4"/>
  <c r="P1042" i="4"/>
  <c r="BI1041" i="4"/>
  <c r="BH1041" i="4"/>
  <c r="BG1041" i="4"/>
  <c r="BF1041" i="4"/>
  <c r="T1041" i="4"/>
  <c r="R1041" i="4"/>
  <c r="P1041" i="4"/>
  <c r="BI1040" i="4"/>
  <c r="BH1040" i="4"/>
  <c r="BG1040" i="4"/>
  <c r="BF1040" i="4"/>
  <c r="T1040" i="4"/>
  <c r="R1040" i="4"/>
  <c r="P1040" i="4"/>
  <c r="BI1035" i="4"/>
  <c r="BH1035" i="4"/>
  <c r="BG1035" i="4"/>
  <c r="BF1035" i="4"/>
  <c r="T1035" i="4"/>
  <c r="R1035" i="4"/>
  <c r="P1035" i="4"/>
  <c r="BI1034" i="4"/>
  <c r="BH1034" i="4"/>
  <c r="BG1034" i="4"/>
  <c r="BF1034" i="4"/>
  <c r="T1034" i="4"/>
  <c r="R1034" i="4"/>
  <c r="P1034" i="4"/>
  <c r="BI1033" i="4"/>
  <c r="BH1033" i="4"/>
  <c r="BG1033" i="4"/>
  <c r="BF1033" i="4"/>
  <c r="T1033" i="4"/>
  <c r="R1033" i="4"/>
  <c r="P1033" i="4"/>
  <c r="BI1032" i="4"/>
  <c r="BH1032" i="4"/>
  <c r="BG1032" i="4"/>
  <c r="BF1032" i="4"/>
  <c r="T1032" i="4"/>
  <c r="R1032" i="4"/>
  <c r="P1032" i="4"/>
  <c r="BI1031" i="4"/>
  <c r="BH1031" i="4"/>
  <c r="BG1031" i="4"/>
  <c r="BF1031" i="4"/>
  <c r="T1031" i="4"/>
  <c r="R1031" i="4"/>
  <c r="P1031" i="4"/>
  <c r="BI1030" i="4"/>
  <c r="BH1030" i="4"/>
  <c r="BG1030" i="4"/>
  <c r="BF1030" i="4"/>
  <c r="T1030" i="4"/>
  <c r="R1030" i="4"/>
  <c r="P1030" i="4"/>
  <c r="BI1029" i="4"/>
  <c r="BH1029" i="4"/>
  <c r="BG1029" i="4"/>
  <c r="BF1029" i="4"/>
  <c r="T1029" i="4"/>
  <c r="R1029" i="4"/>
  <c r="P1029" i="4"/>
  <c r="BI1025" i="4"/>
  <c r="BH1025" i="4"/>
  <c r="BG1025" i="4"/>
  <c r="BF1025" i="4"/>
  <c r="T1025" i="4"/>
  <c r="R1025" i="4"/>
  <c r="P1025" i="4"/>
  <c r="BI1021" i="4"/>
  <c r="BH1021" i="4"/>
  <c r="BG1021" i="4"/>
  <c r="BF1021" i="4"/>
  <c r="T1021" i="4"/>
  <c r="R1021" i="4"/>
  <c r="P1021" i="4"/>
  <c r="BI1020" i="4"/>
  <c r="BH1020" i="4"/>
  <c r="BG1020" i="4"/>
  <c r="BF1020" i="4"/>
  <c r="T1020" i="4"/>
  <c r="R1020" i="4"/>
  <c r="P1020" i="4"/>
  <c r="BI1014" i="4"/>
  <c r="BH1014" i="4"/>
  <c r="BG1014" i="4"/>
  <c r="BF1014" i="4"/>
  <c r="T1014" i="4"/>
  <c r="R1014" i="4"/>
  <c r="P1014" i="4"/>
  <c r="BI1013" i="4"/>
  <c r="BH1013" i="4"/>
  <c r="BG1013" i="4"/>
  <c r="BF1013" i="4"/>
  <c r="T1013" i="4"/>
  <c r="R1013" i="4"/>
  <c r="P1013" i="4"/>
  <c r="BI995" i="4"/>
  <c r="BH995" i="4"/>
  <c r="BG995" i="4"/>
  <c r="BF995" i="4"/>
  <c r="T995" i="4"/>
  <c r="R995" i="4"/>
  <c r="P995" i="4"/>
  <c r="BI994" i="4"/>
  <c r="BH994" i="4"/>
  <c r="BG994" i="4"/>
  <c r="BF994" i="4"/>
  <c r="T994" i="4"/>
  <c r="R994" i="4"/>
  <c r="P994" i="4"/>
  <c r="BI993" i="4"/>
  <c r="BH993" i="4"/>
  <c r="BG993" i="4"/>
  <c r="BF993" i="4"/>
  <c r="T993" i="4"/>
  <c r="R993" i="4"/>
  <c r="P993" i="4"/>
  <c r="BI987" i="4"/>
  <c r="BH987" i="4"/>
  <c r="BG987" i="4"/>
  <c r="BF987" i="4"/>
  <c r="T987" i="4"/>
  <c r="R987" i="4"/>
  <c r="P987" i="4"/>
  <c r="BI965" i="4"/>
  <c r="BH965" i="4"/>
  <c r="BG965" i="4"/>
  <c r="BF965" i="4"/>
  <c r="T965" i="4"/>
  <c r="R965" i="4"/>
  <c r="P965" i="4"/>
  <c r="BI964" i="4"/>
  <c r="BH964" i="4"/>
  <c r="BG964" i="4"/>
  <c r="BF964" i="4"/>
  <c r="T964" i="4"/>
  <c r="R964" i="4"/>
  <c r="P964" i="4"/>
  <c r="BI960" i="4"/>
  <c r="BH960" i="4"/>
  <c r="BG960" i="4"/>
  <c r="BF960" i="4"/>
  <c r="T960" i="4"/>
  <c r="R960" i="4"/>
  <c r="P960" i="4"/>
  <c r="BI954" i="4"/>
  <c r="BH954" i="4"/>
  <c r="BG954" i="4"/>
  <c r="BF954" i="4"/>
  <c r="T954" i="4"/>
  <c r="R954" i="4"/>
  <c r="P954" i="4"/>
  <c r="BI953" i="4"/>
  <c r="BH953" i="4"/>
  <c r="BG953" i="4"/>
  <c r="BF953" i="4"/>
  <c r="T953" i="4"/>
  <c r="R953" i="4"/>
  <c r="P953" i="4"/>
  <c r="BI952" i="4"/>
  <c r="BH952" i="4"/>
  <c r="BG952" i="4"/>
  <c r="BF952" i="4"/>
  <c r="T952" i="4"/>
  <c r="R952" i="4"/>
  <c r="P952" i="4"/>
  <c r="BI948" i="4"/>
  <c r="BH948" i="4"/>
  <c r="BG948" i="4"/>
  <c r="BF948" i="4"/>
  <c r="T948" i="4"/>
  <c r="R948" i="4"/>
  <c r="P948" i="4"/>
  <c r="BI942" i="4"/>
  <c r="BH942" i="4"/>
  <c r="BG942" i="4"/>
  <c r="BF942" i="4"/>
  <c r="T942" i="4"/>
  <c r="R942" i="4"/>
  <c r="P942" i="4"/>
  <c r="BI938" i="4"/>
  <c r="BH938" i="4"/>
  <c r="BG938" i="4"/>
  <c r="BF938" i="4"/>
  <c r="T938" i="4"/>
  <c r="R938" i="4"/>
  <c r="P938" i="4"/>
  <c r="BI936" i="4"/>
  <c r="BH936" i="4"/>
  <c r="BG936" i="4"/>
  <c r="BF936" i="4"/>
  <c r="T936" i="4"/>
  <c r="R936" i="4"/>
  <c r="P936" i="4"/>
  <c r="BI927" i="4"/>
  <c r="BH927" i="4"/>
  <c r="BG927" i="4"/>
  <c r="BF927" i="4"/>
  <c r="T927" i="4"/>
  <c r="R927" i="4"/>
  <c r="P927" i="4"/>
  <c r="BI920" i="4"/>
  <c r="BH920" i="4"/>
  <c r="BG920" i="4"/>
  <c r="BF920" i="4"/>
  <c r="T920" i="4"/>
  <c r="R920" i="4"/>
  <c r="P920" i="4"/>
  <c r="BI914" i="4"/>
  <c r="BH914" i="4"/>
  <c r="BG914" i="4"/>
  <c r="BF914" i="4"/>
  <c r="T914" i="4"/>
  <c r="R914" i="4"/>
  <c r="P914" i="4"/>
  <c r="BI906" i="4"/>
  <c r="BH906" i="4"/>
  <c r="BG906" i="4"/>
  <c r="BF906" i="4"/>
  <c r="T906" i="4"/>
  <c r="R906" i="4"/>
  <c r="P906" i="4"/>
  <c r="BI898" i="4"/>
  <c r="BH898" i="4"/>
  <c r="BG898" i="4"/>
  <c r="BF898" i="4"/>
  <c r="T898" i="4"/>
  <c r="R898" i="4"/>
  <c r="P898" i="4"/>
  <c r="BI892" i="4"/>
  <c r="BH892" i="4"/>
  <c r="BG892" i="4"/>
  <c r="BF892" i="4"/>
  <c r="T892" i="4"/>
  <c r="R892" i="4"/>
  <c r="P892" i="4"/>
  <c r="BI891" i="4"/>
  <c r="BH891" i="4"/>
  <c r="BG891" i="4"/>
  <c r="BF891" i="4"/>
  <c r="T891" i="4"/>
  <c r="R891" i="4"/>
  <c r="P891" i="4"/>
  <c r="BI887" i="4"/>
  <c r="BH887" i="4"/>
  <c r="BG887" i="4"/>
  <c r="BF887" i="4"/>
  <c r="T887" i="4"/>
  <c r="R887" i="4"/>
  <c r="P887" i="4"/>
  <c r="BI885" i="4"/>
  <c r="BH885" i="4"/>
  <c r="BG885" i="4"/>
  <c r="BF885" i="4"/>
  <c r="T885" i="4"/>
  <c r="R885" i="4"/>
  <c r="P885" i="4"/>
  <c r="BI884" i="4"/>
  <c r="BH884" i="4"/>
  <c r="BG884" i="4"/>
  <c r="BF884" i="4"/>
  <c r="T884" i="4"/>
  <c r="R884" i="4"/>
  <c r="P884" i="4"/>
  <c r="BI880" i="4"/>
  <c r="BH880" i="4"/>
  <c r="BG880" i="4"/>
  <c r="BF880" i="4"/>
  <c r="T880" i="4"/>
  <c r="R880" i="4"/>
  <c r="P880" i="4"/>
  <c r="BI876" i="4"/>
  <c r="BH876" i="4"/>
  <c r="BG876" i="4"/>
  <c r="BF876" i="4"/>
  <c r="T876" i="4"/>
  <c r="R876" i="4"/>
  <c r="P876" i="4"/>
  <c r="BI872" i="4"/>
  <c r="BH872" i="4"/>
  <c r="BG872" i="4"/>
  <c r="BF872" i="4"/>
  <c r="T872" i="4"/>
  <c r="R872" i="4"/>
  <c r="P872" i="4"/>
  <c r="BI868" i="4"/>
  <c r="BH868" i="4"/>
  <c r="BG868" i="4"/>
  <c r="BF868" i="4"/>
  <c r="T868" i="4"/>
  <c r="R868" i="4"/>
  <c r="P868" i="4"/>
  <c r="BI859" i="4"/>
  <c r="BH859" i="4"/>
  <c r="BG859" i="4"/>
  <c r="BF859" i="4"/>
  <c r="T859" i="4"/>
  <c r="R859" i="4"/>
  <c r="P859" i="4"/>
  <c r="BI854" i="4"/>
  <c r="BH854" i="4"/>
  <c r="BG854" i="4"/>
  <c r="BF854" i="4"/>
  <c r="T854" i="4"/>
  <c r="R854" i="4"/>
  <c r="P854" i="4"/>
  <c r="BI849" i="4"/>
  <c r="BH849" i="4"/>
  <c r="BG849" i="4"/>
  <c r="BF849" i="4"/>
  <c r="T849" i="4"/>
  <c r="R849" i="4"/>
  <c r="P849" i="4"/>
  <c r="BI844" i="4"/>
  <c r="BH844" i="4"/>
  <c r="BG844" i="4"/>
  <c r="BF844" i="4"/>
  <c r="T844" i="4"/>
  <c r="R844" i="4"/>
  <c r="P844" i="4"/>
  <c r="BI841" i="4"/>
  <c r="BH841" i="4"/>
  <c r="BG841" i="4"/>
  <c r="BF841" i="4"/>
  <c r="T841" i="4"/>
  <c r="R841" i="4"/>
  <c r="P841" i="4"/>
  <c r="BI835" i="4"/>
  <c r="BH835" i="4"/>
  <c r="BG835" i="4"/>
  <c r="BF835" i="4"/>
  <c r="T835" i="4"/>
  <c r="R835" i="4"/>
  <c r="P835" i="4"/>
  <c r="BI832" i="4"/>
  <c r="BH832" i="4"/>
  <c r="BG832" i="4"/>
  <c r="BF832" i="4"/>
  <c r="T832" i="4"/>
  <c r="R832" i="4"/>
  <c r="P832" i="4"/>
  <c r="BI826" i="4"/>
  <c r="BH826" i="4"/>
  <c r="BG826" i="4"/>
  <c r="BF826" i="4"/>
  <c r="T826" i="4"/>
  <c r="R826" i="4"/>
  <c r="P826" i="4"/>
  <c r="BI823" i="4"/>
  <c r="BH823" i="4"/>
  <c r="BG823" i="4"/>
  <c r="BF823" i="4"/>
  <c r="T823" i="4"/>
  <c r="R823" i="4"/>
  <c r="P823" i="4"/>
  <c r="BI817" i="4"/>
  <c r="BH817" i="4"/>
  <c r="BG817" i="4"/>
  <c r="BF817" i="4"/>
  <c r="T817" i="4"/>
  <c r="R817" i="4"/>
  <c r="P817" i="4"/>
  <c r="BI814" i="4"/>
  <c r="BH814" i="4"/>
  <c r="BG814" i="4"/>
  <c r="BF814" i="4"/>
  <c r="T814" i="4"/>
  <c r="R814" i="4"/>
  <c r="P814" i="4"/>
  <c r="BI808" i="4"/>
  <c r="BH808" i="4"/>
  <c r="BG808" i="4"/>
  <c r="BF808" i="4"/>
  <c r="T808" i="4"/>
  <c r="R808" i="4"/>
  <c r="P808" i="4"/>
  <c r="BI806" i="4"/>
  <c r="BH806" i="4"/>
  <c r="BG806" i="4"/>
  <c r="BF806" i="4"/>
  <c r="T806" i="4"/>
  <c r="R806" i="4"/>
  <c r="P806" i="4"/>
  <c r="BI796" i="4"/>
  <c r="BH796" i="4"/>
  <c r="BG796" i="4"/>
  <c r="BF796" i="4"/>
  <c r="T796" i="4"/>
  <c r="R796" i="4"/>
  <c r="P796" i="4"/>
  <c r="BI786" i="4"/>
  <c r="BH786" i="4"/>
  <c r="BG786" i="4"/>
  <c r="BF786" i="4"/>
  <c r="T786" i="4"/>
  <c r="R786" i="4"/>
  <c r="P786" i="4"/>
  <c r="BI781" i="4"/>
  <c r="BH781" i="4"/>
  <c r="BG781" i="4"/>
  <c r="BF781" i="4"/>
  <c r="T781" i="4"/>
  <c r="R781" i="4"/>
  <c r="P781" i="4"/>
  <c r="BI774" i="4"/>
  <c r="BH774" i="4"/>
  <c r="BG774" i="4"/>
  <c r="BF774" i="4"/>
  <c r="T774" i="4"/>
  <c r="R774" i="4"/>
  <c r="P774" i="4"/>
  <c r="BI771" i="4"/>
  <c r="BH771" i="4"/>
  <c r="BG771" i="4"/>
  <c r="BF771" i="4"/>
  <c r="T771" i="4"/>
  <c r="R771" i="4"/>
  <c r="P771" i="4"/>
  <c r="BI767" i="4"/>
  <c r="BH767" i="4"/>
  <c r="BG767" i="4"/>
  <c r="BF767" i="4"/>
  <c r="T767" i="4"/>
  <c r="R767" i="4"/>
  <c r="P767" i="4"/>
  <c r="BI764" i="4"/>
  <c r="BH764" i="4"/>
  <c r="BG764" i="4"/>
  <c r="BF764" i="4"/>
  <c r="T764" i="4"/>
  <c r="R764" i="4"/>
  <c r="P764" i="4"/>
  <c r="BI758" i="4"/>
  <c r="BH758" i="4"/>
  <c r="BG758" i="4"/>
  <c r="BF758" i="4"/>
  <c r="T758" i="4"/>
  <c r="R758" i="4"/>
  <c r="P758" i="4"/>
  <c r="BI755" i="4"/>
  <c r="BH755" i="4"/>
  <c r="BG755" i="4"/>
  <c r="BF755" i="4"/>
  <c r="T755" i="4"/>
  <c r="T754" i="4" s="1"/>
  <c r="R755" i="4"/>
  <c r="R754" i="4" s="1"/>
  <c r="P755" i="4"/>
  <c r="P754" i="4" s="1"/>
  <c r="BI753" i="4"/>
  <c r="BH753" i="4"/>
  <c r="BG753" i="4"/>
  <c r="BF753" i="4"/>
  <c r="T753" i="4"/>
  <c r="R753" i="4"/>
  <c r="P753" i="4"/>
  <c r="BI752" i="4"/>
  <c r="BH752" i="4"/>
  <c r="BG752" i="4"/>
  <c r="BF752" i="4"/>
  <c r="T752" i="4"/>
  <c r="R752" i="4"/>
  <c r="P752" i="4"/>
  <c r="BI751" i="4"/>
  <c r="BH751" i="4"/>
  <c r="BG751" i="4"/>
  <c r="BF751" i="4"/>
  <c r="T751" i="4"/>
  <c r="R751" i="4"/>
  <c r="P751" i="4"/>
  <c r="BI748" i="4"/>
  <c r="BH748" i="4"/>
  <c r="BG748" i="4"/>
  <c r="BF748" i="4"/>
  <c r="T748" i="4"/>
  <c r="R748" i="4"/>
  <c r="P748" i="4"/>
  <c r="BI744" i="4"/>
  <c r="BH744" i="4"/>
  <c r="BG744" i="4"/>
  <c r="BF744" i="4"/>
  <c r="T744" i="4"/>
  <c r="R744" i="4"/>
  <c r="P744" i="4"/>
  <c r="BI743" i="4"/>
  <c r="BH743" i="4"/>
  <c r="BG743" i="4"/>
  <c r="BF743" i="4"/>
  <c r="T743" i="4"/>
  <c r="R743" i="4"/>
  <c r="P743" i="4"/>
  <c r="BI740" i="4"/>
  <c r="BH740" i="4"/>
  <c r="BG740" i="4"/>
  <c r="BF740" i="4"/>
  <c r="T740" i="4"/>
  <c r="R740" i="4"/>
  <c r="P740" i="4"/>
  <c r="BI739" i="4"/>
  <c r="BH739" i="4"/>
  <c r="BG739" i="4"/>
  <c r="BF739" i="4"/>
  <c r="T739" i="4"/>
  <c r="R739" i="4"/>
  <c r="P739" i="4"/>
  <c r="BI734" i="4"/>
  <c r="BH734" i="4"/>
  <c r="BG734" i="4"/>
  <c r="BF734" i="4"/>
  <c r="T734" i="4"/>
  <c r="R734" i="4"/>
  <c r="P734" i="4"/>
  <c r="BI730" i="4"/>
  <c r="BH730" i="4"/>
  <c r="BG730" i="4"/>
  <c r="BF730" i="4"/>
  <c r="T730" i="4"/>
  <c r="R730" i="4"/>
  <c r="P730" i="4"/>
  <c r="BI725" i="4"/>
  <c r="BH725" i="4"/>
  <c r="BG725" i="4"/>
  <c r="BF725" i="4"/>
  <c r="T725" i="4"/>
  <c r="R725" i="4"/>
  <c r="P725" i="4"/>
  <c r="BI721" i="4"/>
  <c r="BH721" i="4"/>
  <c r="BG721" i="4"/>
  <c r="BF721" i="4"/>
  <c r="T721" i="4"/>
  <c r="R721" i="4"/>
  <c r="P721" i="4"/>
  <c r="BI717" i="4"/>
  <c r="BH717" i="4"/>
  <c r="BG717" i="4"/>
  <c r="BF717" i="4"/>
  <c r="T717" i="4"/>
  <c r="R717" i="4"/>
  <c r="P717" i="4"/>
  <c r="BI713" i="4"/>
  <c r="BH713" i="4"/>
  <c r="BG713" i="4"/>
  <c r="BF713" i="4"/>
  <c r="T713" i="4"/>
  <c r="R713" i="4"/>
  <c r="P713" i="4"/>
  <c r="BI709" i="4"/>
  <c r="BH709" i="4"/>
  <c r="BG709" i="4"/>
  <c r="BF709" i="4"/>
  <c r="T709" i="4"/>
  <c r="R709" i="4"/>
  <c r="P709" i="4"/>
  <c r="BI702" i="4"/>
  <c r="BH702" i="4"/>
  <c r="BG702" i="4"/>
  <c r="BF702" i="4"/>
  <c r="T702" i="4"/>
  <c r="R702" i="4"/>
  <c r="P702" i="4"/>
  <c r="BI699" i="4"/>
  <c r="BH699" i="4"/>
  <c r="BG699" i="4"/>
  <c r="BF699" i="4"/>
  <c r="T699" i="4"/>
  <c r="R699" i="4"/>
  <c r="P699" i="4"/>
  <c r="BI687" i="4"/>
  <c r="BH687" i="4"/>
  <c r="BG687" i="4"/>
  <c r="BF687" i="4"/>
  <c r="T687" i="4"/>
  <c r="R687" i="4"/>
  <c r="P687" i="4"/>
  <c r="BI675" i="4"/>
  <c r="BH675" i="4"/>
  <c r="BG675" i="4"/>
  <c r="BF675" i="4"/>
  <c r="T675" i="4"/>
  <c r="R675" i="4"/>
  <c r="P675" i="4"/>
  <c r="BI671" i="4"/>
  <c r="BH671" i="4"/>
  <c r="BG671" i="4"/>
  <c r="BF671" i="4"/>
  <c r="T671" i="4"/>
  <c r="R671" i="4"/>
  <c r="P671" i="4"/>
  <c r="BI667" i="4"/>
  <c r="BH667" i="4"/>
  <c r="BG667" i="4"/>
  <c r="BF667" i="4"/>
  <c r="T667" i="4"/>
  <c r="R667" i="4"/>
  <c r="P667" i="4"/>
  <c r="BI663" i="4"/>
  <c r="BH663" i="4"/>
  <c r="BG663" i="4"/>
  <c r="BF663" i="4"/>
  <c r="T663" i="4"/>
  <c r="R663" i="4"/>
  <c r="P663" i="4"/>
  <c r="BI657" i="4"/>
  <c r="BH657" i="4"/>
  <c r="BG657" i="4"/>
  <c r="BF657" i="4"/>
  <c r="T657" i="4"/>
  <c r="R657" i="4"/>
  <c r="P657" i="4"/>
  <c r="BI652" i="4"/>
  <c r="BH652" i="4"/>
  <c r="BG652" i="4"/>
  <c r="BF652" i="4"/>
  <c r="T652" i="4"/>
  <c r="R652" i="4"/>
  <c r="P652" i="4"/>
  <c r="BI648" i="4"/>
  <c r="BH648" i="4"/>
  <c r="BG648" i="4"/>
  <c r="BF648" i="4"/>
  <c r="T648" i="4"/>
  <c r="R648" i="4"/>
  <c r="P648" i="4"/>
  <c r="BI644" i="4"/>
  <c r="BH644" i="4"/>
  <c r="BG644" i="4"/>
  <c r="BF644" i="4"/>
  <c r="T644" i="4"/>
  <c r="R644" i="4"/>
  <c r="P644" i="4"/>
  <c r="BI640" i="4"/>
  <c r="BH640" i="4"/>
  <c r="BG640" i="4"/>
  <c r="BF640" i="4"/>
  <c r="T640" i="4"/>
  <c r="R640" i="4"/>
  <c r="P640" i="4"/>
  <c r="BI636" i="4"/>
  <c r="BH636" i="4"/>
  <c r="BG636" i="4"/>
  <c r="BF636" i="4"/>
  <c r="T636" i="4"/>
  <c r="R636" i="4"/>
  <c r="P636" i="4"/>
  <c r="BI632" i="4"/>
  <c r="BH632" i="4"/>
  <c r="BG632" i="4"/>
  <c r="BF632" i="4"/>
  <c r="T632" i="4"/>
  <c r="R632" i="4"/>
  <c r="P632" i="4"/>
  <c r="BI628" i="4"/>
  <c r="BH628" i="4"/>
  <c r="BG628" i="4"/>
  <c r="BF628" i="4"/>
  <c r="T628" i="4"/>
  <c r="R628" i="4"/>
  <c r="P628" i="4"/>
  <c r="BI624" i="4"/>
  <c r="BH624" i="4"/>
  <c r="BG624" i="4"/>
  <c r="BF624" i="4"/>
  <c r="T624" i="4"/>
  <c r="R624" i="4"/>
  <c r="P624" i="4"/>
  <c r="BI616" i="4"/>
  <c r="BH616" i="4"/>
  <c r="BG616" i="4"/>
  <c r="BF616" i="4"/>
  <c r="T616" i="4"/>
  <c r="R616" i="4"/>
  <c r="P616" i="4"/>
  <c r="BI615" i="4"/>
  <c r="BH615" i="4"/>
  <c r="BG615" i="4"/>
  <c r="BF615" i="4"/>
  <c r="T615" i="4"/>
  <c r="R615" i="4"/>
  <c r="P615" i="4"/>
  <c r="BI595" i="4"/>
  <c r="BH595" i="4"/>
  <c r="BG595" i="4"/>
  <c r="BF595" i="4"/>
  <c r="T595" i="4"/>
  <c r="R595" i="4"/>
  <c r="P595" i="4"/>
  <c r="BI591" i="4"/>
  <c r="BH591" i="4"/>
  <c r="BG591" i="4"/>
  <c r="BF591" i="4"/>
  <c r="T591" i="4"/>
  <c r="R591" i="4"/>
  <c r="P591" i="4"/>
  <c r="BI590" i="4"/>
  <c r="BH590" i="4"/>
  <c r="BG590" i="4"/>
  <c r="BF590" i="4"/>
  <c r="T590" i="4"/>
  <c r="R590" i="4"/>
  <c r="P590" i="4"/>
  <c r="BI589" i="4"/>
  <c r="BH589" i="4"/>
  <c r="BG589" i="4"/>
  <c r="BF589" i="4"/>
  <c r="T589" i="4"/>
  <c r="R589" i="4"/>
  <c r="P589" i="4"/>
  <c r="BI588" i="4"/>
  <c r="BH588" i="4"/>
  <c r="BG588" i="4"/>
  <c r="BF588" i="4"/>
  <c r="T588" i="4"/>
  <c r="R588" i="4"/>
  <c r="P588" i="4"/>
  <c r="BI580" i="4"/>
  <c r="BH580" i="4"/>
  <c r="BG580" i="4"/>
  <c r="BF580" i="4"/>
  <c r="T580" i="4"/>
  <c r="R580" i="4"/>
  <c r="P580" i="4"/>
  <c r="BI572" i="4"/>
  <c r="BH572" i="4"/>
  <c r="BG572" i="4"/>
  <c r="BF572" i="4"/>
  <c r="T572" i="4"/>
  <c r="R572" i="4"/>
  <c r="P572" i="4"/>
  <c r="BI568" i="4"/>
  <c r="BH568" i="4"/>
  <c r="BG568" i="4"/>
  <c r="BF568" i="4"/>
  <c r="T568" i="4"/>
  <c r="R568" i="4"/>
  <c r="P568" i="4"/>
  <c r="BI564" i="4"/>
  <c r="BH564" i="4"/>
  <c r="BG564" i="4"/>
  <c r="BF564" i="4"/>
  <c r="T564" i="4"/>
  <c r="R564" i="4"/>
  <c r="P564" i="4"/>
  <c r="BI563" i="4"/>
  <c r="BH563" i="4"/>
  <c r="BG563" i="4"/>
  <c r="BF563" i="4"/>
  <c r="T563" i="4"/>
  <c r="R563" i="4"/>
  <c r="P563" i="4"/>
  <c r="BI559" i="4"/>
  <c r="BH559" i="4"/>
  <c r="BG559" i="4"/>
  <c r="BF559" i="4"/>
  <c r="T559" i="4"/>
  <c r="R559" i="4"/>
  <c r="P559" i="4"/>
  <c r="BI555" i="4"/>
  <c r="BH555" i="4"/>
  <c r="BG555" i="4"/>
  <c r="BF555" i="4"/>
  <c r="T555" i="4"/>
  <c r="R555" i="4"/>
  <c r="P555" i="4"/>
  <c r="BI554" i="4"/>
  <c r="BH554" i="4"/>
  <c r="BG554" i="4"/>
  <c r="BF554" i="4"/>
  <c r="T554" i="4"/>
  <c r="R554" i="4"/>
  <c r="P554" i="4"/>
  <c r="BI553" i="4"/>
  <c r="BH553" i="4"/>
  <c r="BG553" i="4"/>
  <c r="BF553" i="4"/>
  <c r="T553" i="4"/>
  <c r="R553" i="4"/>
  <c r="P553" i="4"/>
  <c r="BI552" i="4"/>
  <c r="BH552" i="4"/>
  <c r="BG552" i="4"/>
  <c r="BF552" i="4"/>
  <c r="T552" i="4"/>
  <c r="R552" i="4"/>
  <c r="P552" i="4"/>
  <c r="BI551" i="4"/>
  <c r="BH551" i="4"/>
  <c r="BG551" i="4"/>
  <c r="BF551" i="4"/>
  <c r="T551" i="4"/>
  <c r="R551" i="4"/>
  <c r="P551" i="4"/>
  <c r="BI547" i="4"/>
  <c r="BH547" i="4"/>
  <c r="BG547" i="4"/>
  <c r="BF547" i="4"/>
  <c r="T547" i="4"/>
  <c r="R547" i="4"/>
  <c r="P547" i="4"/>
  <c r="BI546" i="4"/>
  <c r="BH546" i="4"/>
  <c r="BG546" i="4"/>
  <c r="BF546" i="4"/>
  <c r="T546" i="4"/>
  <c r="R546" i="4"/>
  <c r="P546" i="4"/>
  <c r="BI545" i="4"/>
  <c r="BH545" i="4"/>
  <c r="BG545" i="4"/>
  <c r="BF545" i="4"/>
  <c r="T545" i="4"/>
  <c r="R545" i="4"/>
  <c r="P545" i="4"/>
  <c r="BI540" i="4"/>
  <c r="BH540" i="4"/>
  <c r="BG540" i="4"/>
  <c r="BF540" i="4"/>
  <c r="T540" i="4"/>
  <c r="R540" i="4"/>
  <c r="P540" i="4"/>
  <c r="BI520" i="4"/>
  <c r="BH520" i="4"/>
  <c r="BG520" i="4"/>
  <c r="BF520" i="4"/>
  <c r="T520" i="4"/>
  <c r="R520" i="4"/>
  <c r="P520" i="4"/>
  <c r="BI519" i="4"/>
  <c r="BH519" i="4"/>
  <c r="BG519" i="4"/>
  <c r="BF519" i="4"/>
  <c r="T519" i="4"/>
  <c r="R519" i="4"/>
  <c r="P519" i="4"/>
  <c r="BI514" i="4"/>
  <c r="BH514" i="4"/>
  <c r="BG514" i="4"/>
  <c r="BF514" i="4"/>
  <c r="T514" i="4"/>
  <c r="R514" i="4"/>
  <c r="P514" i="4"/>
  <c r="BI513" i="4"/>
  <c r="BH513" i="4"/>
  <c r="BG513" i="4"/>
  <c r="BF513" i="4"/>
  <c r="T513" i="4"/>
  <c r="R513" i="4"/>
  <c r="P513" i="4"/>
  <c r="BI506" i="4"/>
  <c r="BH506" i="4"/>
  <c r="BG506" i="4"/>
  <c r="BF506" i="4"/>
  <c r="T506" i="4"/>
  <c r="R506" i="4"/>
  <c r="P506" i="4"/>
  <c r="BI502" i="4"/>
  <c r="BH502" i="4"/>
  <c r="BG502" i="4"/>
  <c r="BF502" i="4"/>
  <c r="T502" i="4"/>
  <c r="R502" i="4"/>
  <c r="P502" i="4"/>
  <c r="BI496" i="4"/>
  <c r="BH496" i="4"/>
  <c r="BG496" i="4"/>
  <c r="BF496" i="4"/>
  <c r="T496" i="4"/>
  <c r="R496" i="4"/>
  <c r="P496" i="4"/>
  <c r="BI495" i="4"/>
  <c r="BH495" i="4"/>
  <c r="BG495" i="4"/>
  <c r="BF495" i="4"/>
  <c r="T495" i="4"/>
  <c r="R495" i="4"/>
  <c r="P495" i="4"/>
  <c r="BI491" i="4"/>
  <c r="BH491" i="4"/>
  <c r="BG491" i="4"/>
  <c r="BF491" i="4"/>
  <c r="T491" i="4"/>
  <c r="R491" i="4"/>
  <c r="P491" i="4"/>
  <c r="BI487" i="4"/>
  <c r="BH487" i="4"/>
  <c r="BG487" i="4"/>
  <c r="BF487" i="4"/>
  <c r="T487" i="4"/>
  <c r="R487" i="4"/>
  <c r="P487" i="4"/>
  <c r="BI486" i="4"/>
  <c r="BH486" i="4"/>
  <c r="BG486" i="4"/>
  <c r="BF486" i="4"/>
  <c r="T486" i="4"/>
  <c r="R486" i="4"/>
  <c r="P486" i="4"/>
  <c r="BI482" i="4"/>
  <c r="BH482" i="4"/>
  <c r="BG482" i="4"/>
  <c r="BF482" i="4"/>
  <c r="T482" i="4"/>
  <c r="R482" i="4"/>
  <c r="P482" i="4"/>
  <c r="BI478" i="4"/>
  <c r="BH478" i="4"/>
  <c r="BG478" i="4"/>
  <c r="BF478" i="4"/>
  <c r="T478" i="4"/>
  <c r="R478" i="4"/>
  <c r="P478" i="4"/>
  <c r="BI474" i="4"/>
  <c r="BH474" i="4"/>
  <c r="BG474" i="4"/>
  <c r="BF474" i="4"/>
  <c r="T474" i="4"/>
  <c r="R474" i="4"/>
  <c r="P474" i="4"/>
  <c r="BI470" i="4"/>
  <c r="BH470" i="4"/>
  <c r="BG470" i="4"/>
  <c r="BF470" i="4"/>
  <c r="T470" i="4"/>
  <c r="R470" i="4"/>
  <c r="P470" i="4"/>
  <c r="BI466" i="4"/>
  <c r="BH466" i="4"/>
  <c r="BG466" i="4"/>
  <c r="BF466" i="4"/>
  <c r="T466" i="4"/>
  <c r="R466" i="4"/>
  <c r="P466" i="4"/>
  <c r="BI460" i="4"/>
  <c r="BH460" i="4"/>
  <c r="BG460" i="4"/>
  <c r="BF460" i="4"/>
  <c r="T460" i="4"/>
  <c r="R460" i="4"/>
  <c r="P460" i="4"/>
  <c r="BI456" i="4"/>
  <c r="BH456" i="4"/>
  <c r="BG456" i="4"/>
  <c r="BF456" i="4"/>
  <c r="T456" i="4"/>
  <c r="R456" i="4"/>
  <c r="P456" i="4"/>
  <c r="BI438" i="4"/>
  <c r="BH438" i="4"/>
  <c r="BG438" i="4"/>
  <c r="BF438" i="4"/>
  <c r="T438" i="4"/>
  <c r="R438" i="4"/>
  <c r="P438" i="4"/>
  <c r="BI429" i="4"/>
  <c r="BH429" i="4"/>
  <c r="BG429" i="4"/>
  <c r="BF429" i="4"/>
  <c r="T429" i="4"/>
  <c r="R429" i="4"/>
  <c r="P429" i="4"/>
  <c r="BI428" i="4"/>
  <c r="BH428" i="4"/>
  <c r="BG428" i="4"/>
  <c r="BF428" i="4"/>
  <c r="T428" i="4"/>
  <c r="R428" i="4"/>
  <c r="P428" i="4"/>
  <c r="BI427" i="4"/>
  <c r="BH427" i="4"/>
  <c r="BG427" i="4"/>
  <c r="BF427" i="4"/>
  <c r="T427" i="4"/>
  <c r="R427" i="4"/>
  <c r="P427" i="4"/>
  <c r="BI419" i="4"/>
  <c r="BH419" i="4"/>
  <c r="BG419" i="4"/>
  <c r="BF419" i="4"/>
  <c r="T419" i="4"/>
  <c r="R419" i="4"/>
  <c r="P419" i="4"/>
  <c r="BI411" i="4"/>
  <c r="BH411" i="4"/>
  <c r="BG411" i="4"/>
  <c r="BF411" i="4"/>
  <c r="T411" i="4"/>
  <c r="R411" i="4"/>
  <c r="P411" i="4"/>
  <c r="BI398" i="4"/>
  <c r="BH398" i="4"/>
  <c r="BG398" i="4"/>
  <c r="BF398" i="4"/>
  <c r="T398" i="4"/>
  <c r="R398" i="4"/>
  <c r="P398" i="4"/>
  <c r="BI396" i="4"/>
  <c r="BH396" i="4"/>
  <c r="BG396" i="4"/>
  <c r="BF396" i="4"/>
  <c r="T396" i="4"/>
  <c r="R396" i="4"/>
  <c r="P396" i="4"/>
  <c r="BI395" i="4"/>
  <c r="BH395" i="4"/>
  <c r="BG395" i="4"/>
  <c r="BF395" i="4"/>
  <c r="T395" i="4"/>
  <c r="R395" i="4"/>
  <c r="P395" i="4"/>
  <c r="BI394" i="4"/>
  <c r="BH394" i="4"/>
  <c r="BG394" i="4"/>
  <c r="BF394" i="4"/>
  <c r="T394" i="4"/>
  <c r="R394" i="4"/>
  <c r="P394" i="4"/>
  <c r="BI363" i="4"/>
  <c r="BH363" i="4"/>
  <c r="BG363" i="4"/>
  <c r="BF363" i="4"/>
  <c r="T363" i="4"/>
  <c r="R363" i="4"/>
  <c r="P363" i="4"/>
  <c r="BI340" i="4"/>
  <c r="BH340" i="4"/>
  <c r="BG340" i="4"/>
  <c r="BF340" i="4"/>
  <c r="T340" i="4"/>
  <c r="R340" i="4"/>
  <c r="P340" i="4"/>
  <c r="BI336" i="4"/>
  <c r="BH336" i="4"/>
  <c r="BG336" i="4"/>
  <c r="BF336" i="4"/>
  <c r="T336" i="4"/>
  <c r="R336" i="4"/>
  <c r="P336" i="4"/>
  <c r="BI332" i="4"/>
  <c r="BH332" i="4"/>
  <c r="BG332" i="4"/>
  <c r="BF332" i="4"/>
  <c r="T332" i="4"/>
  <c r="R332" i="4"/>
  <c r="P332" i="4"/>
  <c r="BI331" i="4"/>
  <c r="BH331" i="4"/>
  <c r="BG331" i="4"/>
  <c r="BF331" i="4"/>
  <c r="T331" i="4"/>
  <c r="R331" i="4"/>
  <c r="P331" i="4"/>
  <c r="BI325" i="4"/>
  <c r="BH325" i="4"/>
  <c r="BG325" i="4"/>
  <c r="BF325" i="4"/>
  <c r="T325" i="4"/>
  <c r="R325" i="4"/>
  <c r="P325" i="4"/>
  <c r="BI321" i="4"/>
  <c r="BH321" i="4"/>
  <c r="BG321" i="4"/>
  <c r="BF321" i="4"/>
  <c r="T321" i="4"/>
  <c r="R321" i="4"/>
  <c r="P321" i="4"/>
  <c r="BI317" i="4"/>
  <c r="BH317" i="4"/>
  <c r="BG317" i="4"/>
  <c r="BF317" i="4"/>
  <c r="T317" i="4"/>
  <c r="R317" i="4"/>
  <c r="P317" i="4"/>
  <c r="BI313" i="4"/>
  <c r="BH313" i="4"/>
  <c r="BG313" i="4"/>
  <c r="BF313" i="4"/>
  <c r="T313" i="4"/>
  <c r="R313" i="4"/>
  <c r="P313" i="4"/>
  <c r="BI312" i="4"/>
  <c r="BH312" i="4"/>
  <c r="BG312" i="4"/>
  <c r="BF312" i="4"/>
  <c r="T312" i="4"/>
  <c r="R312" i="4"/>
  <c r="P312" i="4"/>
  <c r="BI311" i="4"/>
  <c r="BH311" i="4"/>
  <c r="BG311" i="4"/>
  <c r="BF311" i="4"/>
  <c r="T311" i="4"/>
  <c r="R311" i="4"/>
  <c r="P311" i="4"/>
  <c r="BI310" i="4"/>
  <c r="BH310" i="4"/>
  <c r="BG310" i="4"/>
  <c r="BF310" i="4"/>
  <c r="T310" i="4"/>
  <c r="R310" i="4"/>
  <c r="P310" i="4"/>
  <c r="BI306" i="4"/>
  <c r="BH306" i="4"/>
  <c r="BG306" i="4"/>
  <c r="BF306" i="4"/>
  <c r="T306" i="4"/>
  <c r="R306" i="4"/>
  <c r="P306" i="4"/>
  <c r="BI302" i="4"/>
  <c r="BH302" i="4"/>
  <c r="BG302" i="4"/>
  <c r="BF302" i="4"/>
  <c r="T302" i="4"/>
  <c r="R302" i="4"/>
  <c r="P302" i="4"/>
  <c r="BI298" i="4"/>
  <c r="BH298" i="4"/>
  <c r="BG298" i="4"/>
  <c r="BF298" i="4"/>
  <c r="T298" i="4"/>
  <c r="R298" i="4"/>
  <c r="P298" i="4"/>
  <c r="BI297" i="4"/>
  <c r="BH297" i="4"/>
  <c r="BG297" i="4"/>
  <c r="BF297" i="4"/>
  <c r="T297" i="4"/>
  <c r="R297" i="4"/>
  <c r="P297" i="4"/>
  <c r="BI296" i="4"/>
  <c r="BH296" i="4"/>
  <c r="BG296" i="4"/>
  <c r="BF296" i="4"/>
  <c r="T296" i="4"/>
  <c r="R296" i="4"/>
  <c r="P296" i="4"/>
  <c r="BI293" i="4"/>
  <c r="BH293" i="4"/>
  <c r="BG293" i="4"/>
  <c r="BF293" i="4"/>
  <c r="T293" i="4"/>
  <c r="R293" i="4"/>
  <c r="P293" i="4"/>
  <c r="BI285" i="4"/>
  <c r="BH285" i="4"/>
  <c r="BG285" i="4"/>
  <c r="BF285" i="4"/>
  <c r="T285" i="4"/>
  <c r="R285" i="4"/>
  <c r="P285" i="4"/>
  <c r="BI278" i="4"/>
  <c r="BH278" i="4"/>
  <c r="BG278" i="4"/>
  <c r="BF278" i="4"/>
  <c r="T278" i="4"/>
  <c r="R278" i="4"/>
  <c r="P278" i="4"/>
  <c r="BI274" i="4"/>
  <c r="BH274" i="4"/>
  <c r="BG274" i="4"/>
  <c r="BF274" i="4"/>
  <c r="T274" i="4"/>
  <c r="R274" i="4"/>
  <c r="P274" i="4"/>
  <c r="BI270" i="4"/>
  <c r="BH270" i="4"/>
  <c r="BG270" i="4"/>
  <c r="BF270" i="4"/>
  <c r="T270" i="4"/>
  <c r="R270" i="4"/>
  <c r="P270" i="4"/>
  <c r="BI262" i="4"/>
  <c r="BH262" i="4"/>
  <c r="BG262" i="4"/>
  <c r="BF262" i="4"/>
  <c r="T262" i="4"/>
  <c r="R262" i="4"/>
  <c r="P262" i="4"/>
  <c r="BI261" i="4"/>
  <c r="BH261" i="4"/>
  <c r="BG261" i="4"/>
  <c r="BF261" i="4"/>
  <c r="T261" i="4"/>
  <c r="R261" i="4"/>
  <c r="P261" i="4"/>
  <c r="BI256" i="4"/>
  <c r="BH256" i="4"/>
  <c r="BG256" i="4"/>
  <c r="BF256" i="4"/>
  <c r="T256" i="4"/>
  <c r="R256" i="4"/>
  <c r="P256" i="4"/>
  <c r="BI252" i="4"/>
  <c r="BH252" i="4"/>
  <c r="BG252" i="4"/>
  <c r="BF252" i="4"/>
  <c r="T252" i="4"/>
  <c r="R252" i="4"/>
  <c r="P252" i="4"/>
  <c r="BI248" i="4"/>
  <c r="BH248" i="4"/>
  <c r="BG248" i="4"/>
  <c r="BF248" i="4"/>
  <c r="T248" i="4"/>
  <c r="R248" i="4"/>
  <c r="P248" i="4"/>
  <c r="BI245" i="4"/>
  <c r="BH245" i="4"/>
  <c r="BG245" i="4"/>
  <c r="BF245" i="4"/>
  <c r="T245" i="4"/>
  <c r="R245" i="4"/>
  <c r="P245" i="4"/>
  <c r="BI241" i="4"/>
  <c r="BH241" i="4"/>
  <c r="BG241" i="4"/>
  <c r="BF241" i="4"/>
  <c r="T241" i="4"/>
  <c r="R241" i="4"/>
  <c r="P241" i="4"/>
  <c r="BI211" i="4"/>
  <c r="BH211" i="4"/>
  <c r="BG211" i="4"/>
  <c r="BF211" i="4"/>
  <c r="T211" i="4"/>
  <c r="R211" i="4"/>
  <c r="P211" i="4"/>
  <c r="BI205" i="4"/>
  <c r="BH205" i="4"/>
  <c r="BG205" i="4"/>
  <c r="BF205" i="4"/>
  <c r="T205" i="4"/>
  <c r="R205" i="4"/>
  <c r="P205" i="4"/>
  <c r="BI202" i="4"/>
  <c r="BH202" i="4"/>
  <c r="BG202" i="4"/>
  <c r="BF202" i="4"/>
  <c r="T202" i="4"/>
  <c r="R202" i="4"/>
  <c r="P202" i="4"/>
  <c r="BI201" i="4"/>
  <c r="BH201" i="4"/>
  <c r="BG201" i="4"/>
  <c r="BF201" i="4"/>
  <c r="T201" i="4"/>
  <c r="R201" i="4"/>
  <c r="P201" i="4"/>
  <c r="BI200" i="4"/>
  <c r="BH200" i="4"/>
  <c r="BG200" i="4"/>
  <c r="BF200" i="4"/>
  <c r="T200" i="4"/>
  <c r="R200" i="4"/>
  <c r="P200" i="4"/>
  <c r="BI197" i="4"/>
  <c r="BH197" i="4"/>
  <c r="BG197" i="4"/>
  <c r="BF197" i="4"/>
  <c r="T197" i="4"/>
  <c r="R197" i="4"/>
  <c r="P197" i="4"/>
  <c r="BI177" i="4"/>
  <c r="BH177" i="4"/>
  <c r="BG177" i="4"/>
  <c r="BF177" i="4"/>
  <c r="T177" i="4"/>
  <c r="R177" i="4"/>
  <c r="P177" i="4"/>
  <c r="BI157" i="4"/>
  <c r="BH157" i="4"/>
  <c r="BG157" i="4"/>
  <c r="BF157" i="4"/>
  <c r="T157" i="4"/>
  <c r="R157" i="4"/>
  <c r="P157" i="4"/>
  <c r="BI154" i="4"/>
  <c r="BH154" i="4"/>
  <c r="BG154" i="4"/>
  <c r="BF154" i="4"/>
  <c r="T154" i="4"/>
  <c r="R154" i="4"/>
  <c r="P154" i="4"/>
  <c r="BI151" i="4"/>
  <c r="BH151" i="4"/>
  <c r="BG151" i="4"/>
  <c r="BF151" i="4"/>
  <c r="T151" i="4"/>
  <c r="R151" i="4"/>
  <c r="P151" i="4"/>
  <c r="BI148" i="4"/>
  <c r="BH148" i="4"/>
  <c r="BG148" i="4"/>
  <c r="BF148" i="4"/>
  <c r="T148" i="4"/>
  <c r="R148" i="4"/>
  <c r="P148" i="4"/>
  <c r="BI144" i="4"/>
  <c r="BH144" i="4"/>
  <c r="BG144" i="4"/>
  <c r="BF144" i="4"/>
  <c r="T144" i="4"/>
  <c r="R144" i="4"/>
  <c r="P144" i="4"/>
  <c r="BI140" i="4"/>
  <c r="BH140" i="4"/>
  <c r="BG140" i="4"/>
  <c r="BF140" i="4"/>
  <c r="T140" i="4"/>
  <c r="R140" i="4"/>
  <c r="P140" i="4"/>
  <c r="J134" i="4"/>
  <c r="J133" i="4"/>
  <c r="F133" i="4"/>
  <c r="F131" i="4"/>
  <c r="E129" i="4"/>
  <c r="J94" i="4"/>
  <c r="J93" i="4"/>
  <c r="F93" i="4"/>
  <c r="F91" i="4"/>
  <c r="E89" i="4"/>
  <c r="J20" i="4"/>
  <c r="E20" i="4"/>
  <c r="F94" i="4" s="1"/>
  <c r="J19" i="4"/>
  <c r="J14" i="4"/>
  <c r="J131" i="4" s="1"/>
  <c r="E7" i="4"/>
  <c r="E85" i="4" s="1"/>
  <c r="J37" i="3"/>
  <c r="J36" i="3"/>
  <c r="AY96" i="1" s="1"/>
  <c r="J35" i="3"/>
  <c r="AX96" i="1"/>
  <c r="BI197" i="3"/>
  <c r="BH197" i="3"/>
  <c r="BG197" i="3"/>
  <c r="BF197" i="3"/>
  <c r="T197" i="3"/>
  <c r="R197" i="3"/>
  <c r="P197" i="3"/>
  <c r="BI193" i="3"/>
  <c r="BH193" i="3"/>
  <c r="BG193" i="3"/>
  <c r="BF193" i="3"/>
  <c r="T193" i="3"/>
  <c r="R193" i="3"/>
  <c r="P193" i="3"/>
  <c r="BI191" i="3"/>
  <c r="BH191" i="3"/>
  <c r="BG191" i="3"/>
  <c r="BF191" i="3"/>
  <c r="T191" i="3"/>
  <c r="R191" i="3"/>
  <c r="P191" i="3"/>
  <c r="BI186" i="3"/>
  <c r="BH186" i="3"/>
  <c r="BG186" i="3"/>
  <c r="BF186" i="3"/>
  <c r="T186" i="3"/>
  <c r="R186" i="3"/>
  <c r="P186" i="3"/>
  <c r="BI182" i="3"/>
  <c r="BH182" i="3"/>
  <c r="BG182" i="3"/>
  <c r="BF182" i="3"/>
  <c r="T182" i="3"/>
  <c r="R182" i="3"/>
  <c r="P182" i="3"/>
  <c r="BI179" i="3"/>
  <c r="BH179" i="3"/>
  <c r="BG179" i="3"/>
  <c r="BF179" i="3"/>
  <c r="T179" i="3"/>
  <c r="T178" i="3" s="1"/>
  <c r="R179" i="3"/>
  <c r="R178" i="3"/>
  <c r="P179" i="3"/>
  <c r="P178" i="3"/>
  <c r="BI177" i="3"/>
  <c r="BH177" i="3"/>
  <c r="BG177" i="3"/>
  <c r="BF177" i="3"/>
  <c r="T177" i="3"/>
  <c r="R177" i="3"/>
  <c r="P177" i="3"/>
  <c r="BI175" i="3"/>
  <c r="BH175" i="3"/>
  <c r="BG175" i="3"/>
  <c r="BF175" i="3"/>
  <c r="T175" i="3"/>
  <c r="R175" i="3"/>
  <c r="P175" i="3"/>
  <c r="BI174" i="3"/>
  <c r="BH174" i="3"/>
  <c r="BG174" i="3"/>
  <c r="BF174" i="3"/>
  <c r="T174" i="3"/>
  <c r="R174" i="3"/>
  <c r="P174" i="3"/>
  <c r="BI169" i="3"/>
  <c r="BH169" i="3"/>
  <c r="BG169" i="3"/>
  <c r="BF169" i="3"/>
  <c r="T169" i="3"/>
  <c r="R169" i="3"/>
  <c r="P169" i="3"/>
  <c r="BI168" i="3"/>
  <c r="BH168" i="3"/>
  <c r="BG168" i="3"/>
  <c r="BF168" i="3"/>
  <c r="T168" i="3"/>
  <c r="R168" i="3"/>
  <c r="P168" i="3"/>
  <c r="BI156" i="3"/>
  <c r="BH156" i="3"/>
  <c r="BG156" i="3"/>
  <c r="BF156" i="3"/>
  <c r="T156" i="3"/>
  <c r="R156" i="3"/>
  <c r="P156" i="3"/>
  <c r="BI155" i="3"/>
  <c r="BH155" i="3"/>
  <c r="BG155" i="3"/>
  <c r="BF155" i="3"/>
  <c r="T155" i="3"/>
  <c r="R155" i="3"/>
  <c r="P155" i="3"/>
  <c r="BI150" i="3"/>
  <c r="BH150" i="3"/>
  <c r="BG150" i="3"/>
  <c r="BF150" i="3"/>
  <c r="T150" i="3"/>
  <c r="R150" i="3"/>
  <c r="P150" i="3"/>
  <c r="BI147" i="3"/>
  <c r="BH147" i="3"/>
  <c r="BG147" i="3"/>
  <c r="BF147" i="3"/>
  <c r="T147" i="3"/>
  <c r="T146" i="3"/>
  <c r="R147" i="3"/>
  <c r="R146" i="3"/>
  <c r="P147" i="3"/>
  <c r="P146" i="3" s="1"/>
  <c r="BI145" i="3"/>
  <c r="BH145" i="3"/>
  <c r="BG145" i="3"/>
  <c r="BF145" i="3"/>
  <c r="T145" i="3"/>
  <c r="R145" i="3"/>
  <c r="P145" i="3"/>
  <c r="BI141" i="3"/>
  <c r="BH141" i="3"/>
  <c r="BG141" i="3"/>
  <c r="BF141" i="3"/>
  <c r="T141" i="3"/>
  <c r="R141" i="3"/>
  <c r="P141" i="3"/>
  <c r="BI127" i="3"/>
  <c r="BH127" i="3"/>
  <c r="BG127" i="3"/>
  <c r="BF127" i="3"/>
  <c r="T127" i="3"/>
  <c r="R127" i="3"/>
  <c r="P127" i="3"/>
  <c r="J121" i="3"/>
  <c r="J120" i="3"/>
  <c r="F120" i="3"/>
  <c r="F118" i="3"/>
  <c r="E116" i="3"/>
  <c r="J92" i="3"/>
  <c r="J91" i="3"/>
  <c r="F91" i="3"/>
  <c r="F89" i="3"/>
  <c r="E87" i="3"/>
  <c r="J18" i="3"/>
  <c r="E18" i="3"/>
  <c r="F121" i="3" s="1"/>
  <c r="J17" i="3"/>
  <c r="J12" i="3"/>
  <c r="J118" i="3" s="1"/>
  <c r="E7" i="3"/>
  <c r="E85" i="3" s="1"/>
  <c r="J37" i="2"/>
  <c r="J36" i="2"/>
  <c r="AY95" i="1" s="1"/>
  <c r="J35" i="2"/>
  <c r="AX95" i="1" s="1"/>
  <c r="BI162" i="2"/>
  <c r="BH162" i="2"/>
  <c r="BG162" i="2"/>
  <c r="BF162" i="2"/>
  <c r="T162" i="2"/>
  <c r="R162" i="2"/>
  <c r="P162" i="2"/>
  <c r="BI160" i="2"/>
  <c r="BH160" i="2"/>
  <c r="BG160" i="2"/>
  <c r="BF160" i="2"/>
  <c r="T160" i="2"/>
  <c r="R160" i="2"/>
  <c r="P160" i="2"/>
  <c r="BI159" i="2"/>
  <c r="BH159" i="2"/>
  <c r="BG159" i="2"/>
  <c r="BF159" i="2"/>
  <c r="T159" i="2"/>
  <c r="R159" i="2"/>
  <c r="P159" i="2"/>
  <c r="BI157" i="2"/>
  <c r="BH157" i="2"/>
  <c r="BG157" i="2"/>
  <c r="BF157" i="2"/>
  <c r="T157" i="2"/>
  <c r="R157" i="2"/>
  <c r="P157" i="2"/>
  <c r="BI155" i="2"/>
  <c r="BH155" i="2"/>
  <c r="BG155" i="2"/>
  <c r="BF155" i="2"/>
  <c r="T155" i="2"/>
  <c r="R155" i="2"/>
  <c r="P155" i="2"/>
  <c r="BI154" i="2"/>
  <c r="BH154" i="2"/>
  <c r="BG154" i="2"/>
  <c r="BF154" i="2"/>
  <c r="T154" i="2"/>
  <c r="R154" i="2"/>
  <c r="P154" i="2"/>
  <c r="BI152" i="2"/>
  <c r="BH152" i="2"/>
  <c r="BG152" i="2"/>
  <c r="BF152" i="2"/>
  <c r="T152" i="2"/>
  <c r="R152" i="2"/>
  <c r="P152" i="2"/>
  <c r="BI149" i="2"/>
  <c r="BH149" i="2"/>
  <c r="BG149" i="2"/>
  <c r="BF149" i="2"/>
  <c r="T149" i="2"/>
  <c r="R149" i="2"/>
  <c r="P149" i="2"/>
  <c r="BI136" i="2"/>
  <c r="BH136" i="2"/>
  <c r="BG136" i="2"/>
  <c r="BF136" i="2"/>
  <c r="T136" i="2"/>
  <c r="R136" i="2"/>
  <c r="P136" i="2"/>
  <c r="BI131" i="2"/>
  <c r="BH131" i="2"/>
  <c r="BG131" i="2"/>
  <c r="BF131" i="2"/>
  <c r="T131" i="2"/>
  <c r="R131" i="2"/>
  <c r="P131" i="2"/>
  <c r="BI122" i="2"/>
  <c r="BH122" i="2"/>
  <c r="BG122" i="2"/>
  <c r="BF122" i="2"/>
  <c r="T122" i="2"/>
  <c r="R122" i="2"/>
  <c r="P122" i="2"/>
  <c r="J116" i="2"/>
  <c r="J115" i="2"/>
  <c r="F115" i="2"/>
  <c r="F113" i="2"/>
  <c r="E111" i="2"/>
  <c r="J92" i="2"/>
  <c r="J91" i="2"/>
  <c r="F91" i="2"/>
  <c r="F89" i="2"/>
  <c r="E87" i="2"/>
  <c r="J18" i="2"/>
  <c r="E18" i="2"/>
  <c r="F116" i="2" s="1"/>
  <c r="J17" i="2"/>
  <c r="J113" i="2"/>
  <c r="E7" i="2"/>
  <c r="E109" i="2" s="1"/>
  <c r="L90" i="1"/>
  <c r="AM90" i="1"/>
  <c r="AM89" i="1"/>
  <c r="L89" i="1"/>
  <c r="AM87" i="1"/>
  <c r="L87" i="1"/>
  <c r="L85" i="1"/>
  <c r="L84" i="1"/>
  <c r="AS117" i="1"/>
  <c r="BK162" i="2"/>
  <c r="J160" i="2"/>
  <c r="BK155" i="2"/>
  <c r="J149" i="2"/>
  <c r="AS158" i="1"/>
  <c r="J545" i="4"/>
  <c r="J478" i="4"/>
  <c r="BK394" i="4"/>
  <c r="J285" i="4"/>
  <c r="J201" i="4"/>
  <c r="J995" i="4"/>
  <c r="J844" i="4"/>
  <c r="BK675" i="4"/>
  <c r="J591" i="4"/>
  <c r="J474" i="4"/>
  <c r="J313" i="4"/>
  <c r="J1040" i="4"/>
  <c r="BK960" i="4"/>
  <c r="J786" i="4"/>
  <c r="J657" i="4"/>
  <c r="J540" i="4"/>
  <c r="J394" i="4"/>
  <c r="BK310" i="4"/>
  <c r="BK1040" i="4"/>
  <c r="BK920" i="4"/>
  <c r="BK814" i="4"/>
  <c r="BK739" i="4"/>
  <c r="J616" i="4"/>
  <c r="BK555" i="4"/>
  <c r="J438" i="4"/>
  <c r="BK274" i="4"/>
  <c r="J144" i="4"/>
  <c r="BK953" i="4"/>
  <c r="BK806" i="4"/>
  <c r="BK699" i="4"/>
  <c r="J564" i="4"/>
  <c r="J1014" i="4"/>
  <c r="BK764" i="4"/>
  <c r="BK474" i="4"/>
  <c r="BK312" i="4"/>
  <c r="BK241" i="4"/>
  <c r="BK1020" i="4"/>
  <c r="J914" i="4"/>
  <c r="BK826" i="4"/>
  <c r="BK717" i="4"/>
  <c r="J652" i="4"/>
  <c r="BK572" i="4"/>
  <c r="BK519" i="4"/>
  <c r="J470" i="4"/>
  <c r="J278" i="4"/>
  <c r="J1109" i="4"/>
  <c r="J1077" i="4"/>
  <c r="J1047" i="4"/>
  <c r="J1044" i="4"/>
  <c r="BK1030" i="4"/>
  <c r="BK906" i="4"/>
  <c r="BK771" i="4"/>
  <c r="J713" i="4"/>
  <c r="BK564" i="4"/>
  <c r="BK482" i="4"/>
  <c r="BK332" i="4"/>
  <c r="J200" i="4"/>
  <c r="BK347" i="5"/>
  <c r="BK315" i="5"/>
  <c r="J261" i="5"/>
  <c r="BK214" i="5"/>
  <c r="BK341" i="5"/>
  <c r="J315" i="5"/>
  <c r="J220" i="5"/>
  <c r="J387" i="5"/>
  <c r="BK319" i="5"/>
  <c r="BK230" i="5"/>
  <c r="J140" i="5"/>
  <c r="J226" i="5"/>
  <c r="J331" i="5"/>
  <c r="J234" i="5"/>
  <c r="J316" i="5"/>
  <c r="BK283" i="5"/>
  <c r="BK183" i="5"/>
  <c r="J381" i="5"/>
  <c r="J341" i="5"/>
  <c r="J317" i="5"/>
  <c r="J206" i="5"/>
  <c r="J306" i="6"/>
  <c r="BK253" i="6"/>
  <c r="BK306" i="6"/>
  <c r="BK211" i="6"/>
  <c r="J291" i="6"/>
  <c r="BK207" i="6"/>
  <c r="BK298" i="6"/>
  <c r="J199" i="6"/>
  <c r="J175" i="6"/>
  <c r="BK322" i="6"/>
  <c r="J289" i="6"/>
  <c r="BK219" i="6"/>
  <c r="J295" i="6"/>
  <c r="BK194" i="6"/>
  <c r="J284" i="6"/>
  <c r="BK133" i="6"/>
  <c r="BK145" i="7"/>
  <c r="BK156" i="7"/>
  <c r="BK141" i="7"/>
  <c r="BK148" i="7"/>
  <c r="J168" i="7"/>
  <c r="BK148" i="8"/>
  <c r="J144" i="8"/>
  <c r="J133" i="8"/>
  <c r="J150" i="8"/>
  <c r="BK138" i="8"/>
  <c r="BK155" i="8"/>
  <c r="BK139" i="8"/>
  <c r="J152" i="8"/>
  <c r="J139" i="8"/>
  <c r="J148" i="8"/>
  <c r="J166" i="9"/>
  <c r="J129" i="9"/>
  <c r="J160" i="9"/>
  <c r="BK163" i="9"/>
  <c r="BK164" i="9"/>
  <c r="BK152" i="9"/>
  <c r="BK140" i="9"/>
  <c r="J984" i="10"/>
  <c r="BK923" i="10"/>
  <c r="BK813" i="10"/>
  <c r="J208" i="10"/>
  <c r="BK882" i="10"/>
  <c r="BK677" i="10"/>
  <c r="J462" i="10"/>
  <c r="BK298" i="10"/>
  <c r="BK219" i="10"/>
  <c r="BK146" i="10"/>
  <c r="J298" i="10"/>
  <c r="J176" i="10"/>
  <c r="J953" i="10"/>
  <c r="BK821" i="10"/>
  <c r="BK790" i="10"/>
  <c r="BK271" i="10"/>
  <c r="J904" i="10"/>
  <c r="BK814" i="10"/>
  <c r="BK657" i="10"/>
  <c r="BK454" i="10"/>
  <c r="BK237" i="10"/>
  <c r="BK176" i="10"/>
  <c r="BK976" i="10"/>
  <c r="BK840" i="10"/>
  <c r="J782" i="10"/>
  <c r="J449" i="10"/>
  <c r="BK990" i="10"/>
  <c r="BK957" i="10"/>
  <c r="BK884" i="10"/>
  <c r="BK824" i="10"/>
  <c r="J657" i="10"/>
  <c r="J457" i="10"/>
  <c r="BK257" i="10"/>
  <c r="J186" i="12"/>
  <c r="J164" i="12"/>
  <c r="BK150" i="12"/>
  <c r="BK169" i="12"/>
  <c r="BK172" i="12"/>
  <c r="J146" i="12"/>
  <c r="BK142" i="12"/>
  <c r="J138" i="12"/>
  <c r="J133" i="13"/>
  <c r="BK147" i="13"/>
  <c r="J131" i="13"/>
  <c r="BK144" i="13"/>
  <c r="J150" i="13"/>
  <c r="J134" i="13"/>
  <c r="J138" i="13"/>
  <c r="J123" i="13"/>
  <c r="J124" i="13"/>
  <c r="J1000" i="14"/>
  <c r="BK908" i="14"/>
  <c r="J795" i="14"/>
  <c r="BK715" i="14"/>
  <c r="BK443" i="14"/>
  <c r="BK397" i="14"/>
  <c r="J244" i="14"/>
  <c r="BK198" i="14"/>
  <c r="BK920" i="14"/>
  <c r="BK655" i="14"/>
  <c r="BK545" i="14"/>
  <c r="BK350" i="14"/>
  <c r="BK266" i="14"/>
  <c r="BK1019" i="14"/>
  <c r="BK922" i="14"/>
  <c r="BK855" i="14"/>
  <c r="J810" i="14"/>
  <c r="BK733" i="14"/>
  <c r="BK644" i="14"/>
  <c r="J590" i="14"/>
  <c r="J495" i="14"/>
  <c r="J437" i="14"/>
  <c r="BK280" i="14"/>
  <c r="BK159" i="14"/>
  <c r="J934" i="14"/>
  <c r="J786" i="14"/>
  <c r="BK637" i="14"/>
  <c r="BK619" i="14"/>
  <c r="BK440" i="14"/>
  <c r="BK273" i="14"/>
  <c r="BK986" i="14"/>
  <c r="J911" i="14"/>
  <c r="BK838" i="14"/>
  <c r="J752" i="14"/>
  <c r="BK674" i="14"/>
  <c r="J491" i="14"/>
  <c r="J311" i="14"/>
  <c r="BK210" i="14"/>
  <c r="J148" i="14"/>
  <c r="J950" i="14"/>
  <c r="J906" i="14"/>
  <c r="J746" i="14"/>
  <c r="BK630" i="14"/>
  <c r="J316" i="14"/>
  <c r="J174" i="14"/>
  <c r="J1033" i="14"/>
  <c r="BK949" i="14"/>
  <c r="BK914" i="14"/>
  <c r="BK837" i="14"/>
  <c r="BK745" i="14"/>
  <c r="BK678" i="14"/>
  <c r="J399" i="14"/>
  <c r="BK244" i="14"/>
  <c r="BK187" i="14"/>
  <c r="BK1124" i="14"/>
  <c r="BK1108" i="14"/>
  <c r="J1056" i="14"/>
  <c r="BK999" i="14"/>
  <c r="J937" i="14"/>
  <c r="BK894" i="14"/>
  <c r="BK721" i="14"/>
  <c r="BK667" i="14"/>
  <c r="J548" i="14"/>
  <c r="BK451" i="14"/>
  <c r="BK248" i="14"/>
  <c r="BK173" i="14"/>
  <c r="J181" i="15"/>
  <c r="BK160" i="15"/>
  <c r="J140" i="15"/>
  <c r="BK188" i="15"/>
  <c r="J152" i="15"/>
  <c r="J188" i="15"/>
  <c r="BK172" i="15"/>
  <c r="J148" i="15"/>
  <c r="J171" i="15"/>
  <c r="BK140" i="15"/>
  <c r="BK182" i="15"/>
  <c r="BK158" i="15"/>
  <c r="J182" i="15"/>
  <c r="J172" i="15"/>
  <c r="J151" i="15"/>
  <c r="BK165" i="16"/>
  <c r="BK132" i="16"/>
  <c r="BK167" i="16"/>
  <c r="J165" i="16"/>
  <c r="J146" i="16"/>
  <c r="J163" i="16"/>
  <c r="BK134" i="16"/>
  <c r="J132" i="16"/>
  <c r="BK149" i="16"/>
  <c r="J224" i="17"/>
  <c r="BK183" i="17"/>
  <c r="J218" i="17"/>
  <c r="J176" i="17"/>
  <c r="J226" i="17"/>
  <c r="J166" i="17"/>
  <c r="J169" i="17"/>
  <c r="BK169" i="17"/>
  <c r="J208" i="17"/>
  <c r="BK178" i="17"/>
  <c r="BK195" i="17"/>
  <c r="J154" i="17"/>
  <c r="BK217" i="17"/>
  <c r="BK170" i="17"/>
  <c r="J148" i="18"/>
  <c r="J135" i="18"/>
  <c r="BK131" i="18"/>
  <c r="BK145" i="18"/>
  <c r="J146" i="18"/>
  <c r="BK142" i="18"/>
  <c r="J130" i="18"/>
  <c r="J134" i="18"/>
  <c r="BK129" i="19"/>
  <c r="BK142" i="19"/>
  <c r="BK138" i="19"/>
  <c r="BK166" i="20"/>
  <c r="BK132" i="20"/>
  <c r="J160" i="20"/>
  <c r="BK151" i="20"/>
  <c r="BK155" i="20"/>
  <c r="J689" i="21"/>
  <c r="BK678" i="21"/>
  <c r="J379" i="21"/>
  <c r="BK269" i="21"/>
  <c r="BK421" i="21"/>
  <c r="BK293" i="21"/>
  <c r="J293" i="21"/>
  <c r="BK167" i="21"/>
  <c r="J604" i="21"/>
  <c r="BK130" i="22"/>
  <c r="J127" i="22"/>
  <c r="BK123" i="22"/>
  <c r="J212" i="23"/>
  <c r="J228" i="23"/>
  <c r="J177" i="23"/>
  <c r="J145" i="23"/>
  <c r="BK224" i="23"/>
  <c r="BK173" i="23"/>
  <c r="J249" i="23"/>
  <c r="J226" i="23"/>
  <c r="BK182" i="23"/>
  <c r="J221" i="23"/>
  <c r="BK209" i="23"/>
  <c r="J180" i="23"/>
  <c r="BK194" i="23"/>
  <c r="BK161" i="24"/>
  <c r="J145" i="24"/>
  <c r="BK148" i="24"/>
  <c r="BK156" i="24"/>
  <c r="J157" i="24"/>
  <c r="J138" i="24"/>
  <c r="BK124" i="25"/>
  <c r="J130" i="25"/>
  <c r="BK126" i="25"/>
  <c r="J128" i="26"/>
  <c r="J131" i="26"/>
  <c r="BK135" i="26"/>
  <c r="BK133" i="26"/>
  <c r="BK131" i="27"/>
  <c r="BK140" i="27"/>
  <c r="J126" i="27"/>
  <c r="J145" i="27"/>
  <c r="BK138" i="27"/>
  <c r="J133" i="27"/>
  <c r="BK135" i="27"/>
  <c r="J152" i="28"/>
  <c r="BK129" i="28"/>
  <c r="BK166" i="28"/>
  <c r="BK161" i="28"/>
  <c r="BK144" i="28"/>
  <c r="J147" i="29"/>
  <c r="BK158" i="29"/>
  <c r="J172" i="29"/>
  <c r="J156" i="29"/>
  <c r="BK129" i="29"/>
  <c r="BK141" i="29"/>
  <c r="J342" i="30"/>
  <c r="BK153" i="30"/>
  <c r="J212" i="30"/>
  <c r="BK348" i="30"/>
  <c r="J412" i="30"/>
  <c r="J260" i="30"/>
  <c r="J446" i="30"/>
  <c r="BK242" i="30"/>
  <c r="J403" i="30"/>
  <c r="J354" i="30"/>
  <c r="BK174" i="30"/>
  <c r="BK133" i="30"/>
  <c r="BK231" i="30"/>
  <c r="BK156" i="30"/>
  <c r="J171" i="30"/>
  <c r="J136" i="31"/>
  <c r="BK123" i="31"/>
  <c r="BK141" i="31"/>
  <c r="BK129" i="31"/>
  <c r="J134" i="31"/>
  <c r="BK145" i="31"/>
  <c r="BK131" i="31"/>
  <c r="J140" i="32"/>
  <c r="BK139" i="32"/>
  <c r="BK138" i="32"/>
  <c r="J135" i="32"/>
  <c r="BK148" i="33"/>
  <c r="BK173" i="33"/>
  <c r="J160" i="33"/>
  <c r="BK160" i="33"/>
  <c r="BK131" i="33"/>
  <c r="J131" i="34"/>
  <c r="J135" i="34"/>
  <c r="BK138" i="34"/>
  <c r="BK129" i="34"/>
  <c r="BK131" i="34"/>
  <c r="BK280" i="35"/>
  <c r="J207" i="35"/>
  <c r="BK150" i="35"/>
  <c r="BK198" i="35"/>
  <c r="J152" i="35"/>
  <c r="BK184" i="35"/>
  <c r="J239" i="35"/>
  <c r="BK200" i="35"/>
  <c r="BK298" i="35"/>
  <c r="J253" i="35"/>
  <c r="J308" i="35"/>
  <c r="BK147" i="36"/>
  <c r="BK151" i="36"/>
  <c r="J140" i="36"/>
  <c r="J125" i="37"/>
  <c r="BK123" i="37"/>
  <c r="BK156" i="38"/>
  <c r="BK132" i="38"/>
  <c r="BK151" i="38"/>
  <c r="BK147" i="38"/>
  <c r="J152" i="38"/>
  <c r="BK167" i="39"/>
  <c r="BK150" i="39"/>
  <c r="BK144" i="39"/>
  <c r="BK128" i="40"/>
  <c r="BK129" i="40"/>
  <c r="BK221" i="41"/>
  <c r="J164" i="41"/>
  <c r="J255" i="41"/>
  <c r="J233" i="41"/>
  <c r="J246" i="41"/>
  <c r="BK129" i="41"/>
  <c r="BK206" i="41"/>
  <c r="BK249" i="41"/>
  <c r="BK150" i="41"/>
  <c r="BK203" i="41"/>
  <c r="BK220" i="41"/>
  <c r="BK143" i="41"/>
  <c r="BK267" i="42"/>
  <c r="BK290" i="42"/>
  <c r="BK219" i="42"/>
  <c r="BK284" i="42"/>
  <c r="J296" i="42"/>
  <c r="J224" i="42"/>
  <c r="J543" i="43"/>
  <c r="BK531" i="43"/>
  <c r="BK552" i="43"/>
  <c r="BK550" i="43"/>
  <c r="BK562" i="43"/>
  <c r="BK366" i="43"/>
  <c r="J542" i="43"/>
  <c r="J292" i="44"/>
  <c r="BK293" i="44"/>
  <c r="BK416" i="44"/>
  <c r="BK415" i="44"/>
  <c r="J208" i="44"/>
  <c r="BK413" i="44"/>
  <c r="J421" i="44"/>
  <c r="J181" i="45"/>
  <c r="BK199" i="45"/>
  <c r="J199" i="45"/>
  <c r="J194" i="45"/>
  <c r="J200" i="45"/>
  <c r="BK129" i="45"/>
  <c r="J302" i="46"/>
  <c r="J292" i="46"/>
  <c r="BK291" i="46"/>
  <c r="BK292" i="46"/>
  <c r="BK300" i="46"/>
  <c r="BK214" i="46"/>
  <c r="J287" i="46"/>
  <c r="BK273" i="46"/>
  <c r="BK187" i="47"/>
  <c r="J131" i="47"/>
  <c r="BK188" i="47"/>
  <c r="BK191" i="47"/>
  <c r="BK167" i="47"/>
  <c r="BK215" i="48"/>
  <c r="BK198" i="48"/>
  <c r="BK228" i="48"/>
  <c r="J218" i="48"/>
  <c r="J160" i="48"/>
  <c r="J207" i="49"/>
  <c r="BK128" i="49"/>
  <c r="J128" i="49"/>
  <c r="BK218" i="49"/>
  <c r="J208" i="49"/>
  <c r="J211" i="49"/>
  <c r="BK189" i="50"/>
  <c r="BK169" i="50"/>
  <c r="BK187" i="50"/>
  <c r="BK157" i="50"/>
  <c r="BK166" i="50"/>
  <c r="J174" i="51"/>
  <c r="J138" i="51"/>
  <c r="J135" i="51"/>
  <c r="J156" i="51"/>
  <c r="J166" i="52"/>
  <c r="J172" i="52"/>
  <c r="J174" i="52"/>
  <c r="J169" i="52"/>
  <c r="BK172" i="52"/>
  <c r="BK145" i="52"/>
  <c r="BK134" i="53"/>
  <c r="J133" i="53"/>
  <c r="BK144" i="53"/>
  <c r="BK123" i="53"/>
  <c r="J127" i="53"/>
  <c r="BK177" i="54"/>
  <c r="J177" i="54"/>
  <c r="BK174" i="54"/>
  <c r="BK176" i="54"/>
  <c r="J170" i="54"/>
  <c r="BK173" i="54"/>
  <c r="J140" i="54"/>
  <c r="BK169" i="54"/>
  <c r="BK140" i="54"/>
  <c r="BK185" i="55"/>
  <c r="BK134" i="55"/>
  <c r="BK169" i="55"/>
  <c r="J159" i="55"/>
  <c r="BK167" i="55"/>
  <c r="BK155" i="55"/>
  <c r="BK176" i="55"/>
  <c r="BK149" i="55"/>
  <c r="BK149" i="56"/>
  <c r="J157" i="56"/>
  <c r="J152" i="56"/>
  <c r="BK146" i="56"/>
  <c r="J162" i="56"/>
  <c r="BK131" i="56"/>
  <c r="J131" i="56"/>
  <c r="BK138" i="57"/>
  <c r="BK137" i="57"/>
  <c r="BK135" i="57"/>
  <c r="BK133" i="57"/>
  <c r="BK119" i="57"/>
  <c r="J119" i="57"/>
  <c r="F36" i="58"/>
  <c r="BK160" i="59"/>
  <c r="BK147" i="59"/>
  <c r="BK128" i="59"/>
  <c r="BK133" i="59"/>
  <c r="BK142" i="59"/>
  <c r="J160" i="59"/>
  <c r="J137" i="59"/>
  <c r="AS97" i="1"/>
  <c r="BK160" i="2"/>
  <c r="BK157" i="2"/>
  <c r="J152" i="2"/>
  <c r="J131" i="2"/>
  <c r="J182" i="3"/>
  <c r="BK150" i="3"/>
  <c r="J168" i="3"/>
  <c r="BK155" i="3"/>
  <c r="BK1013" i="4"/>
  <c r="BK942" i="4"/>
  <c r="J891" i="4"/>
  <c r="J771" i="4"/>
  <c r="BK568" i="4"/>
  <c r="J513" i="4"/>
  <c r="J428" i="4"/>
  <c r="BK297" i="4"/>
  <c r="BK262" i="4"/>
  <c r="J1033" i="4"/>
  <c r="J744" i="4"/>
  <c r="J644" i="4"/>
  <c r="J482" i="4"/>
  <c r="J157" i="4"/>
  <c r="J808" i="4"/>
  <c r="J730" i="4"/>
  <c r="BK552" i="4"/>
  <c r="J456" i="4"/>
  <c r="J325" i="4"/>
  <c r="J954" i="4"/>
  <c r="J826" i="4"/>
  <c r="BK744" i="4"/>
  <c r="J568" i="4"/>
  <c r="J486" i="4"/>
  <c r="BK298" i="4"/>
  <c r="J140" i="4"/>
  <c r="BK954" i="4"/>
  <c r="J817" i="4"/>
  <c r="BK751" i="4"/>
  <c r="BK640" i="4"/>
  <c r="J553" i="4"/>
  <c r="BK887" i="4"/>
  <c r="BK743" i="4"/>
  <c r="BK466" i="4"/>
  <c r="J262" i="4"/>
  <c r="BK144" i="4"/>
  <c r="BK948" i="4"/>
  <c r="BK868" i="4"/>
  <c r="J781" i="4"/>
  <c r="BK687" i="4"/>
  <c r="BK589" i="4"/>
  <c r="BK514" i="4"/>
  <c r="BK340" i="4"/>
  <c r="J177" i="4"/>
  <c r="J1106" i="4"/>
  <c r="BK1045" i="4"/>
  <c r="J1043" i="4"/>
  <c r="BK1033" i="4"/>
  <c r="BK936" i="4"/>
  <c r="J849" i="4"/>
  <c r="BK725" i="4"/>
  <c r="J546" i="4"/>
  <c r="J429" i="4"/>
  <c r="J336" i="4"/>
  <c r="J298" i="4"/>
  <c r="J151" i="4"/>
  <c r="J337" i="5"/>
  <c r="BK306" i="5"/>
  <c r="BK226" i="5"/>
  <c r="J200" i="5"/>
  <c r="J333" i="5"/>
  <c r="J257" i="5"/>
  <c r="BK206" i="5"/>
  <c r="BK391" i="5"/>
  <c r="BK299" i="5"/>
  <c r="BK381" i="5"/>
  <c r="J351" i="5"/>
  <c r="BK271" i="5"/>
  <c r="BK163" i="5"/>
  <c r="BK244" i="5"/>
  <c r="BK170" i="5"/>
  <c r="BK343" i="5"/>
  <c r="BK303" i="5"/>
  <c r="J144" i="5"/>
  <c r="J223" i="6"/>
  <c r="J298" i="6"/>
  <c r="BK199" i="6"/>
  <c r="J322" i="6"/>
  <c r="BK175" i="6"/>
  <c r="BK293" i="6"/>
  <c r="BK296" i="6"/>
  <c r="J166" i="6"/>
  <c r="BK270" i="6"/>
  <c r="BK190" i="6"/>
  <c r="J263" i="6"/>
  <c r="BK291" i="6"/>
  <c r="J207" i="6"/>
  <c r="BK154" i="7"/>
  <c r="J163" i="7"/>
  <c r="J173" i="7"/>
  <c r="J171" i="7"/>
  <c r="BK147" i="7"/>
  <c r="J141" i="7"/>
  <c r="BK147" i="8"/>
  <c r="BK142" i="8"/>
  <c r="BK153" i="8"/>
  <c r="J134" i="8"/>
  <c r="BK136" i="8"/>
  <c r="BK135" i="8"/>
  <c r="BK145" i="8"/>
  <c r="BK129" i="8"/>
  <c r="J145" i="8"/>
  <c r="J158" i="9"/>
  <c r="J163" i="9"/>
  <c r="J144" i="9"/>
  <c r="J152" i="9"/>
  <c r="BK131" i="9"/>
  <c r="BK154" i="9"/>
  <c r="BK988" i="10"/>
  <c r="BK959" i="10"/>
  <c r="J867" i="10"/>
  <c r="J726" i="10"/>
  <c r="BK306" i="10"/>
  <c r="BK992" i="10"/>
  <c r="J889" i="10"/>
  <c r="BK801" i="10"/>
  <c r="J645" i="10"/>
  <c r="J454" i="10"/>
  <c r="J257" i="10"/>
  <c r="BK171" i="10"/>
  <c r="BK378" i="10"/>
  <c r="BK197" i="10"/>
  <c r="BK985" i="10"/>
  <c r="BK889" i="10"/>
  <c r="J801" i="10"/>
  <c r="BK277" i="10"/>
  <c r="BK984" i="10"/>
  <c r="J839" i="10"/>
  <c r="J774" i="10"/>
  <c r="J615" i="10"/>
  <c r="BK346" i="10"/>
  <c r="J197" i="10"/>
  <c r="J139" i="10"/>
  <c r="BK970" i="10"/>
  <c r="BK817" i="10"/>
  <c r="J676" i="10"/>
  <c r="J418" i="10"/>
  <c r="BK981" i="10"/>
  <c r="J926" i="10"/>
  <c r="BK841" i="10"/>
  <c r="J758" i="10"/>
  <c r="J638" i="10"/>
  <c r="BK283" i="10"/>
  <c r="BK583" i="10"/>
  <c r="J171" i="10"/>
  <c r="J135" i="11"/>
  <c r="J139" i="11"/>
  <c r="BK129" i="11"/>
  <c r="J180" i="12"/>
  <c r="J152" i="12"/>
  <c r="J167" i="12"/>
  <c r="BK140" i="12"/>
  <c r="J140" i="12"/>
  <c r="BK175" i="12"/>
  <c r="BK161" i="12"/>
  <c r="J160" i="12"/>
  <c r="BK145" i="12"/>
  <c r="J140" i="13"/>
  <c r="BK126" i="13"/>
  <c r="BK133" i="13"/>
  <c r="BK145" i="13"/>
  <c r="BK148" i="13"/>
  <c r="BK132" i="13"/>
  <c r="J129" i="13"/>
  <c r="BK125" i="13"/>
  <c r="BK130" i="13"/>
  <c r="J1018" i="14"/>
  <c r="BK904" i="14"/>
  <c r="J745" i="14"/>
  <c r="J667" i="14"/>
  <c r="BK550" i="14"/>
  <c r="BK399" i="14"/>
  <c r="BK299" i="14"/>
  <c r="BK984" i="14"/>
  <c r="J894" i="14"/>
  <c r="BK640" i="14"/>
  <c r="J553" i="14"/>
  <c r="J408" i="14"/>
  <c r="J307" i="14"/>
  <c r="BK174" i="14"/>
  <c r="J927" i="14"/>
  <c r="J908" i="14"/>
  <c r="BK829" i="14"/>
  <c r="BK747" i="14"/>
  <c r="BK624" i="14"/>
  <c r="J545" i="14"/>
  <c r="J443" i="14"/>
  <c r="BK398" i="14"/>
  <c r="J239" i="14"/>
  <c r="BK180" i="14"/>
  <c r="J957" i="14"/>
  <c r="BK926" i="14"/>
  <c r="BK752" i="14"/>
  <c r="BK662" i="14"/>
  <c r="BK625" i="14"/>
  <c r="J486" i="14"/>
  <c r="J321" i="14"/>
  <c r="BK1004" i="14"/>
  <c r="J931" i="14"/>
  <c r="BK842" i="14"/>
  <c r="BK795" i="14"/>
  <c r="J712" i="14"/>
  <c r="J671" i="14"/>
  <c r="J490" i="14"/>
  <c r="BK370" i="14"/>
  <c r="J195" i="14"/>
  <c r="J1055" i="14"/>
  <c r="BK940" i="14"/>
  <c r="BK793" i="14"/>
  <c r="BK742" i="14"/>
  <c r="J644" i="14"/>
  <c r="J370" i="14"/>
  <c r="J173" i="14"/>
  <c r="J985" i="14"/>
  <c r="BK929" i="14"/>
  <c r="BK911" i="14"/>
  <c r="J841" i="14"/>
  <c r="J780" i="14"/>
  <c r="J628" i="14"/>
  <c r="BK549" i="14"/>
  <c r="BK286" i="14"/>
  <c r="BK211" i="14"/>
  <c r="BK1135" i="14"/>
  <c r="J1126" i="14"/>
  <c r="BK1099" i="14"/>
  <c r="BK1072" i="14"/>
  <c r="BK1001" i="14"/>
  <c r="BK931" i="14"/>
  <c r="J902" i="14"/>
  <c r="J747" i="14"/>
  <c r="J708" i="14"/>
  <c r="J637" i="14"/>
  <c r="J549" i="14"/>
  <c r="J444" i="14"/>
  <c r="BK316" i="14"/>
  <c r="BK228" i="14"/>
  <c r="BK198" i="15"/>
  <c r="J176" i="15"/>
  <c r="BK155" i="15"/>
  <c r="J195" i="15"/>
  <c r="J184" i="15"/>
  <c r="BK157" i="15"/>
  <c r="J185" i="15"/>
  <c r="BK163" i="15"/>
  <c r="J146" i="15"/>
  <c r="J198" i="15"/>
  <c r="J165" i="15"/>
  <c r="J144" i="15"/>
  <c r="J173" i="15"/>
  <c r="BK137" i="15"/>
  <c r="BK184" i="15"/>
  <c r="J168" i="15"/>
  <c r="BK142" i="15"/>
  <c r="BK152" i="16"/>
  <c r="BK136" i="16"/>
  <c r="BK131" i="16"/>
  <c r="BK147" i="16"/>
  <c r="J158" i="16"/>
  <c r="J143" i="16"/>
  <c r="BK148" i="16"/>
  <c r="J145" i="16"/>
  <c r="J157" i="16"/>
  <c r="J131" i="16"/>
  <c r="J210" i="17"/>
  <c r="BK219" i="17"/>
  <c r="BK172" i="17"/>
  <c r="J202" i="17"/>
  <c r="BK229" i="17"/>
  <c r="J158" i="17"/>
  <c r="J194" i="17"/>
  <c r="BK156" i="17"/>
  <c r="J180" i="17"/>
  <c r="J227" i="17"/>
  <c r="BK165" i="17"/>
  <c r="J143" i="18"/>
  <c r="BK143" i="18"/>
  <c r="BK148" i="18"/>
  <c r="J137" i="18"/>
  <c r="BK129" i="18"/>
  <c r="BK133" i="18"/>
  <c r="J140" i="18"/>
  <c r="BK140" i="19"/>
  <c r="BK147" i="19"/>
  <c r="BK136" i="19"/>
  <c r="BK163" i="20"/>
  <c r="BK161" i="20"/>
  <c r="BK138" i="20"/>
  <c r="BK157" i="20"/>
  <c r="J129" i="20"/>
  <c r="J629" i="21"/>
  <c r="BK682" i="21"/>
  <c r="BK205" i="21"/>
  <c r="BK684" i="21"/>
  <c r="BK207" i="21"/>
  <c r="J167" i="21"/>
  <c r="BK689" i="21"/>
  <c r="BK280" i="21"/>
  <c r="BK140" i="21"/>
  <c r="J128" i="22"/>
  <c r="BK131" i="22"/>
  <c r="BK127" i="22"/>
  <c r="BK258" i="23"/>
  <c r="J200" i="23"/>
  <c r="BK223" i="23"/>
  <c r="BK171" i="23"/>
  <c r="J255" i="23"/>
  <c r="J216" i="23"/>
  <c r="J171" i="23"/>
  <c r="J256" i="23"/>
  <c r="J230" i="23"/>
  <c r="J209" i="23"/>
  <c r="BK233" i="23"/>
  <c r="J190" i="23"/>
  <c r="BK226" i="23"/>
  <c r="BK177" i="23"/>
  <c r="J169" i="23"/>
  <c r="BK163" i="24"/>
  <c r="J161" i="24"/>
  <c r="J156" i="24"/>
  <c r="BK132" i="24"/>
  <c r="J151" i="24"/>
  <c r="J136" i="24"/>
  <c r="BK133" i="25"/>
  <c r="J132" i="25"/>
  <c r="J128" i="25"/>
  <c r="J133" i="26"/>
  <c r="BK126" i="26"/>
  <c r="J137" i="26"/>
  <c r="J126" i="26"/>
  <c r="J130" i="27"/>
  <c r="J135" i="27"/>
  <c r="J137" i="27"/>
  <c r="BK126" i="27"/>
  <c r="BK134" i="27"/>
  <c r="BK137" i="27"/>
  <c r="J129" i="28"/>
  <c r="J158" i="28"/>
  <c r="BK159" i="28"/>
  <c r="BK167" i="28"/>
  <c r="BK141" i="28"/>
  <c r="J151" i="28"/>
  <c r="J152" i="29"/>
  <c r="BK167" i="29"/>
  <c r="BK135" i="29"/>
  <c r="J169" i="29"/>
  <c r="BK166" i="29"/>
  <c r="J153" i="29"/>
  <c r="J348" i="30"/>
  <c r="BK181" i="30"/>
  <c r="J174" i="30"/>
  <c r="BK345" i="30"/>
  <c r="BK370" i="30"/>
  <c r="J193" i="30"/>
  <c r="J324" i="30"/>
  <c r="J161" i="30"/>
  <c r="J399" i="30"/>
  <c r="BK161" i="30"/>
  <c r="J358" i="30"/>
  <c r="BK339" i="30"/>
  <c r="J191" i="30"/>
  <c r="J145" i="31"/>
  <c r="BK125" i="31"/>
  <c r="J125" i="31"/>
  <c r="BK127" i="31"/>
  <c r="J135" i="31"/>
  <c r="BK146" i="32"/>
  <c r="BK143" i="32"/>
  <c r="J142" i="32"/>
  <c r="J139" i="32"/>
  <c r="J141" i="33"/>
  <c r="J142" i="33"/>
  <c r="BK145" i="33"/>
  <c r="BK133" i="33"/>
  <c r="BK135" i="33"/>
  <c r="J159" i="33"/>
  <c r="J139" i="34"/>
  <c r="BK130" i="34"/>
  <c r="J137" i="34"/>
  <c r="J129" i="34"/>
  <c r="BK260" i="35"/>
  <c r="J169" i="35"/>
  <c r="J288" i="35"/>
  <c r="J167" i="35"/>
  <c r="BK206" i="35"/>
  <c r="J280" i="35"/>
  <c r="J254" i="35"/>
  <c r="J281" i="35"/>
  <c r="J296" i="35"/>
  <c r="BK275" i="35"/>
  <c r="J151" i="36"/>
  <c r="BK140" i="36"/>
  <c r="BK135" i="36"/>
  <c r="J129" i="37"/>
  <c r="BK126" i="37"/>
  <c r="J123" i="37"/>
  <c r="J161" i="38"/>
  <c r="BK138" i="38"/>
  <c r="J155" i="38"/>
  <c r="BK141" i="38"/>
  <c r="J158" i="38"/>
  <c r="J136" i="39"/>
  <c r="J189" i="39"/>
  <c r="J156" i="39"/>
  <c r="BK126" i="40"/>
  <c r="J124" i="40"/>
  <c r="J206" i="41"/>
  <c r="BK157" i="41"/>
  <c r="J203" i="41"/>
  <c r="J214" i="41"/>
  <c r="J196" i="41"/>
  <c r="BK233" i="41"/>
  <c r="J152" i="41"/>
  <c r="BK204" i="41"/>
  <c r="J249" i="41"/>
  <c r="BK243" i="41"/>
  <c r="J157" i="41"/>
  <c r="BK296" i="42"/>
  <c r="BK272" i="42"/>
  <c r="J289" i="42"/>
  <c r="J269" i="42"/>
  <c r="J283" i="42"/>
  <c r="BK295" i="42"/>
  <c r="J223" i="42"/>
  <c r="BK365" i="43"/>
  <c r="J554" i="43"/>
  <c r="BK558" i="43"/>
  <c r="BK128" i="43"/>
  <c r="J532" i="43"/>
  <c r="J548" i="43"/>
  <c r="BK528" i="43"/>
  <c r="J294" i="44"/>
  <c r="J405" i="44"/>
  <c r="J429" i="44"/>
  <c r="J293" i="44"/>
  <c r="BK294" i="44"/>
  <c r="BK418" i="44"/>
  <c r="BK328" i="44"/>
  <c r="BK205" i="45"/>
  <c r="J210" i="45"/>
  <c r="J172" i="45"/>
  <c r="BK208" i="45"/>
  <c r="BK147" i="45"/>
  <c r="J190" i="45"/>
  <c r="J215" i="46"/>
  <c r="BK277" i="46"/>
  <c r="J297" i="46"/>
  <c r="J296" i="46"/>
  <c r="BK276" i="46"/>
  <c r="BK289" i="46"/>
  <c r="J268" i="46"/>
  <c r="J141" i="47"/>
  <c r="BK142" i="47"/>
  <c r="J167" i="47"/>
  <c r="BK193" i="47"/>
  <c r="BK158" i="48"/>
  <c r="J158" i="48"/>
  <c r="BK200" i="48"/>
  <c r="J213" i="48"/>
  <c r="BK170" i="49"/>
  <c r="BK174" i="49"/>
  <c r="J174" i="49"/>
  <c r="J235" i="49"/>
  <c r="J176" i="49"/>
  <c r="J218" i="49"/>
  <c r="J179" i="50"/>
  <c r="J172" i="50"/>
  <c r="BK175" i="50"/>
  <c r="BK162" i="50"/>
  <c r="BK142" i="50"/>
  <c r="BK156" i="51"/>
  <c r="J164" i="51"/>
  <c r="BK127" i="51"/>
  <c r="BK138" i="51"/>
  <c r="BK153" i="52"/>
  <c r="J149" i="52"/>
  <c r="BK188" i="52"/>
  <c r="BK134" i="52"/>
  <c r="J140" i="52"/>
  <c r="BK143" i="53"/>
  <c r="BK138" i="53"/>
  <c r="BK141" i="53"/>
  <c r="J138" i="53"/>
  <c r="J173" i="54"/>
  <c r="BK160" i="54"/>
  <c r="J132" i="55"/>
  <c r="BK166" i="55"/>
  <c r="BK179" i="55"/>
  <c r="BK128" i="55"/>
  <c r="BK170" i="55"/>
  <c r="J170" i="55"/>
  <c r="J173" i="55"/>
  <c r="J135" i="55"/>
  <c r="J159" i="56"/>
  <c r="J156" i="56"/>
  <c r="J127" i="56"/>
  <c r="BK127" i="56"/>
  <c r="J146" i="56"/>
  <c r="J168" i="56"/>
  <c r="BK138" i="56"/>
  <c r="J133" i="57"/>
  <c r="BK140" i="57"/>
  <c r="J137" i="57"/>
  <c r="J127" i="57"/>
  <c r="J131" i="57"/>
  <c r="J132" i="57"/>
  <c r="F34" i="58"/>
  <c r="J144" i="59"/>
  <c r="J133" i="59"/>
  <c r="J142" i="59"/>
  <c r="J163" i="59"/>
  <c r="J140" i="59"/>
  <c r="BK148" i="59"/>
  <c r="BK154" i="59"/>
  <c r="BK127" i="59"/>
  <c r="BK152" i="2"/>
  <c r="BK131" i="2"/>
  <c r="AS135" i="1"/>
  <c r="BK191" i="3"/>
  <c r="BK174" i="3"/>
  <c r="J197" i="3"/>
  <c r="J191" i="3"/>
  <c r="J177" i="3"/>
  <c r="J174" i="3"/>
  <c r="BK182" i="3"/>
  <c r="J1034" i="4"/>
  <c r="J906" i="4"/>
  <c r="J823" i="4"/>
  <c r="BK657" i="4"/>
  <c r="BK547" i="4"/>
  <c r="BK470" i="4"/>
  <c r="J296" i="4"/>
  <c r="BK140" i="4"/>
  <c r="J953" i="4"/>
  <c r="BK752" i="4"/>
  <c r="J552" i="4"/>
  <c r="BK396" i="4"/>
  <c r="BK245" i="4"/>
  <c r="J1013" i="4"/>
  <c r="J774" i="4"/>
  <c r="BK648" i="4"/>
  <c r="J506" i="4"/>
  <c r="BK331" i="4"/>
  <c r="J197" i="4"/>
  <c r="J898" i="4"/>
  <c r="BK774" i="4"/>
  <c r="BK671" i="4"/>
  <c r="J588" i="4"/>
  <c r="BK496" i="4"/>
  <c r="BK313" i="4"/>
  <c r="J211" i="4"/>
  <c r="BK994" i="4"/>
  <c r="J884" i="4"/>
  <c r="BK730" i="4"/>
  <c r="J615" i="4"/>
  <c r="J1029" i="4"/>
  <c r="BK884" i="4"/>
  <c r="BK755" i="4"/>
  <c r="BK398" i="4"/>
  <c r="BK296" i="4"/>
  <c r="J202" i="4"/>
  <c r="J987" i="4"/>
  <c r="J876" i="4"/>
  <c r="BK767" i="4"/>
  <c r="BK702" i="4"/>
  <c r="BK580" i="4"/>
  <c r="BK545" i="4"/>
  <c r="J332" i="4"/>
  <c r="BK1131" i="4"/>
  <c r="BK1071" i="4"/>
  <c r="J1045" i="4"/>
  <c r="J1042" i="4"/>
  <c r="J952" i="4"/>
  <c r="BK781" i="4"/>
  <c r="J702" i="4"/>
  <c r="BK540" i="4"/>
  <c r="J396" i="4"/>
  <c r="BK317" i="4"/>
  <c r="J148" i="4"/>
  <c r="BK331" i="5"/>
  <c r="J290" i="5"/>
  <c r="BK344" i="5"/>
  <c r="BK290" i="5"/>
  <c r="J158" i="5"/>
  <c r="BK349" i="5"/>
  <c r="BK238" i="5"/>
  <c r="J364" i="5"/>
  <c r="J349" i="5"/>
  <c r="J286" i="5"/>
  <c r="J314" i="5"/>
  <c r="BK205" i="5"/>
  <c r="BK387" i="5"/>
  <c r="BK340" i="5"/>
  <c r="J167" i="5"/>
  <c r="BK284" i="6"/>
  <c r="J324" i="6"/>
  <c r="J262" i="6"/>
  <c r="BK155" i="6"/>
  <c r="BK258" i="6"/>
  <c r="J141" i="6"/>
  <c r="J270" i="6"/>
  <c r="J211" i="6"/>
  <c r="J137" i="6"/>
  <c r="BK295" i="6"/>
  <c r="BK137" i="6"/>
  <c r="J155" i="6"/>
  <c r="BK173" i="7"/>
  <c r="J159" i="7"/>
  <c r="J148" i="7"/>
  <c r="BK163" i="7"/>
  <c r="BK171" i="7"/>
  <c r="BK150" i="7"/>
  <c r="BK143" i="8"/>
  <c r="BK130" i="8"/>
  <c r="BK141" i="8"/>
  <c r="BK152" i="8"/>
  <c r="J131" i="8"/>
  <c r="J151" i="8"/>
  <c r="BK149" i="8"/>
  <c r="J155" i="9"/>
  <c r="BK160" i="9"/>
  <c r="BK134" i="9"/>
  <c r="J140" i="9"/>
  <c r="BK151" i="9"/>
  <c r="J992" i="10"/>
  <c r="BK955" i="10"/>
  <c r="BK828" i="10"/>
  <c r="J381" i="10"/>
  <c r="J977" i="10"/>
  <c r="J836" i="10"/>
  <c r="BK659" i="10"/>
  <c r="BK451" i="10"/>
  <c r="BK263" i="10"/>
  <c r="BK184" i="10"/>
  <c r="BK155" i="10"/>
  <c r="J639" i="10"/>
  <c r="J988" i="10"/>
  <c r="BK811" i="10"/>
  <c r="J561" i="10"/>
  <c r="J378" i="10"/>
  <c r="BK228" i="10"/>
  <c r="BK999" i="10"/>
  <c r="BK935" i="10"/>
  <c r="BK726" i="10"/>
  <c r="BK626" i="10"/>
  <c r="BK289" i="10"/>
  <c r="J942" i="10"/>
  <c r="BK836" i="10"/>
  <c r="BK693" i="10"/>
  <c r="J486" i="10"/>
  <c r="J451" i="10"/>
  <c r="J136" i="11"/>
  <c r="J133" i="11"/>
  <c r="J134" i="11"/>
  <c r="BK155" i="12"/>
  <c r="BK138" i="12"/>
  <c r="BK184" i="12"/>
  <c r="BK141" i="12"/>
  <c r="J172" i="12"/>
  <c r="BK147" i="12"/>
  <c r="BK127" i="13"/>
  <c r="BK134" i="13"/>
  <c r="J141" i="13"/>
  <c r="BK141" i="13"/>
  <c r="J144" i="13"/>
  <c r="BK136" i="13"/>
  <c r="J132" i="13"/>
  <c r="BK959" i="14"/>
  <c r="BK748" i="14"/>
  <c r="J565" i="14"/>
  <c r="J420" i="14"/>
  <c r="J228" i="14"/>
  <c r="J948" i="14"/>
  <c r="J662" i="14"/>
  <c r="BK464" i="14"/>
  <c r="J315" i="14"/>
  <c r="BK202" i="14"/>
  <c r="BK1055" i="14"/>
  <c r="BK910" i="14"/>
  <c r="J830" i="14"/>
  <c r="J755" i="14"/>
  <c r="BK647" i="14"/>
  <c r="J619" i="14"/>
  <c r="J469" i="14"/>
  <c r="J273" i="14"/>
  <c r="BK188" i="14"/>
  <c r="BK1034" i="14"/>
  <c r="BK933" i="14"/>
  <c r="BK899" i="14"/>
  <c r="J647" i="14"/>
  <c r="J520" i="14"/>
  <c r="J351" i="14"/>
  <c r="BK164" i="14"/>
  <c r="BK953" i="14"/>
  <c r="BK907" i="14"/>
  <c r="J818" i="14"/>
  <c r="BK746" i="14"/>
  <c r="BK665" i="14"/>
  <c r="J451" i="14"/>
  <c r="BK283" i="14"/>
  <c r="J178" i="14"/>
  <c r="BK1033" i="14"/>
  <c r="BK924" i="14"/>
  <c r="BK788" i="14"/>
  <c r="BK696" i="14"/>
  <c r="BK420" i="14"/>
  <c r="J210" i="14"/>
  <c r="J954" i="14"/>
  <c r="J917" i="14"/>
  <c r="J842" i="14"/>
  <c r="BK790" i="14"/>
  <c r="J730" i="14"/>
  <c r="BK315" i="14"/>
  <c r="BK240" i="14"/>
  <c r="J1138" i="14"/>
  <c r="J1132" i="14"/>
  <c r="J1094" i="14"/>
  <c r="J986" i="14"/>
  <c r="J932" i="14"/>
  <c r="J837" i="14"/>
  <c r="BK736" i="14"/>
  <c r="BK700" i="14"/>
  <c r="J616" i="14"/>
  <c r="J413" i="14"/>
  <c r="BK294" i="14"/>
  <c r="BK196" i="15"/>
  <c r="BK170" i="15"/>
  <c r="J139" i="15"/>
  <c r="BK186" i="15"/>
  <c r="BK151" i="15"/>
  <c r="BK164" i="15"/>
  <c r="BK147" i="15"/>
  <c r="BK195" i="15"/>
  <c r="J178" i="15"/>
  <c r="BK150" i="15"/>
  <c r="BK177" i="15"/>
  <c r="BK153" i="15"/>
  <c r="J177" i="15"/>
  <c r="J145" i="15"/>
  <c r="J131" i="15"/>
  <c r="J162" i="16"/>
  <c r="J155" i="16"/>
  <c r="J167" i="16"/>
  <c r="BK141" i="16"/>
  <c r="BK159" i="16"/>
  <c r="BK137" i="16"/>
  <c r="BK143" i="16"/>
  <c r="BK168" i="17"/>
  <c r="BK200" i="17"/>
  <c r="BK210" i="17"/>
  <c r="BK209" i="17"/>
  <c r="BK213" i="17"/>
  <c r="J151" i="17"/>
  <c r="BK186" i="17"/>
  <c r="BK221" i="17"/>
  <c r="J168" i="17"/>
  <c r="J203" i="17"/>
  <c r="BK155" i="17"/>
  <c r="J141" i="18"/>
  <c r="J149" i="18"/>
  <c r="BK126" i="18"/>
  <c r="J133" i="18"/>
  <c r="BK123" i="18"/>
  <c r="BK134" i="18"/>
  <c r="J131" i="18"/>
  <c r="BK127" i="19"/>
  <c r="BK131" i="19"/>
  <c r="BK149" i="20"/>
  <c r="BK129" i="20"/>
  <c r="J169" i="20"/>
  <c r="J135" i="20"/>
  <c r="BK606" i="21"/>
  <c r="J149" i="21"/>
  <c r="J280" i="21"/>
  <c r="BK149" i="21"/>
  <c r="J682" i="21"/>
  <c r="BK673" i="21"/>
  <c r="BK158" i="21"/>
  <c r="J269" i="21"/>
  <c r="J129" i="22"/>
  <c r="BK126" i="22"/>
  <c r="BK256" i="23"/>
  <c r="BK140" i="23"/>
  <c r="BK192" i="23"/>
  <c r="BK251" i="23"/>
  <c r="J214" i="23"/>
  <c r="BK263" i="23"/>
  <c r="J238" i="23"/>
  <c r="BK216" i="23"/>
  <c r="BK236" i="23"/>
  <c r="BK144" i="23"/>
  <c r="BK195" i="23"/>
  <c r="J153" i="23"/>
  <c r="J154" i="24"/>
  <c r="BK159" i="24"/>
  <c r="J160" i="24"/>
  <c r="BK157" i="24"/>
  <c r="BK136" i="24"/>
  <c r="J123" i="25"/>
  <c r="BK128" i="25"/>
  <c r="BK125" i="25"/>
  <c r="J127" i="26"/>
  <c r="BK123" i="26"/>
  <c r="J136" i="26"/>
  <c r="BK143" i="27"/>
  <c r="J124" i="27"/>
  <c r="BK127" i="27"/>
  <c r="BK124" i="27"/>
  <c r="J169" i="28"/>
  <c r="BK152" i="28"/>
  <c r="BK164" i="28"/>
  <c r="J156" i="28"/>
  <c r="J159" i="28"/>
  <c r="J151" i="29"/>
  <c r="BK163" i="29"/>
  <c r="BK159" i="29"/>
  <c r="BK164" i="29"/>
  <c r="BK412" i="30"/>
  <c r="BK290" i="30"/>
  <c r="BK403" i="30"/>
  <c r="BK384" i="30"/>
  <c r="J431" i="30"/>
  <c r="BK249" i="30"/>
  <c r="J357" i="30"/>
  <c r="J138" i="30"/>
  <c r="BK357" i="30"/>
  <c r="J242" i="30"/>
  <c r="J153" i="30"/>
  <c r="BK271" i="30"/>
  <c r="BK157" i="30"/>
  <c r="J181" i="30"/>
  <c r="BK144" i="31"/>
  <c r="J132" i="31"/>
  <c r="BK130" i="31"/>
  <c r="BK135" i="31"/>
  <c r="J124" i="31"/>
  <c r="BK124" i="31"/>
  <c r="J127" i="31"/>
  <c r="BK134" i="31"/>
  <c r="J143" i="32"/>
  <c r="J144" i="32"/>
  <c r="BK141" i="32"/>
  <c r="BK135" i="32"/>
  <c r="J155" i="33"/>
  <c r="BK144" i="33"/>
  <c r="J166" i="33"/>
  <c r="J131" i="33"/>
  <c r="BK156" i="33"/>
  <c r="BK161" i="33"/>
  <c r="J128" i="34"/>
  <c r="J125" i="34"/>
  <c r="J130" i="34"/>
  <c r="BK124" i="34"/>
  <c r="BK135" i="34"/>
  <c r="BK281" i="35"/>
  <c r="J204" i="35"/>
  <c r="J282" i="35"/>
  <c r="J270" i="35"/>
  <c r="BK292" i="35"/>
  <c r="BK202" i="35"/>
  <c r="J298" i="35"/>
  <c r="BK152" i="35"/>
  <c r="BK263" i="35"/>
  <c r="J285" i="35"/>
  <c r="BK130" i="37"/>
  <c r="J124" i="37"/>
  <c r="BK166" i="38"/>
  <c r="J135" i="38"/>
  <c r="J159" i="38"/>
  <c r="J138" i="38"/>
  <c r="J153" i="38"/>
  <c r="BK163" i="38"/>
  <c r="J177" i="39"/>
  <c r="BK176" i="39"/>
  <c r="BK141" i="39"/>
  <c r="J128" i="40"/>
  <c r="BK214" i="41"/>
  <c r="BK159" i="41"/>
  <c r="J205" i="41"/>
  <c r="J224" i="41"/>
  <c r="BK224" i="41"/>
  <c r="BK168" i="41"/>
  <c r="J162" i="41"/>
  <c r="J232" i="41"/>
  <c r="J145" i="41"/>
  <c r="BK181" i="41"/>
  <c r="BK255" i="41"/>
  <c r="BK289" i="42"/>
  <c r="BK223" i="42"/>
  <c r="J290" i="42"/>
  <c r="J267" i="42"/>
  <c r="BK269" i="42"/>
  <c r="J285" i="42"/>
  <c r="BK541" i="43"/>
  <c r="J535" i="43"/>
  <c r="BK535" i="43"/>
  <c r="J546" i="43"/>
  <c r="BK419" i="43"/>
  <c r="BK367" i="43"/>
  <c r="BK525" i="43"/>
  <c r="BK545" i="43"/>
  <c r="BK405" i="44"/>
  <c r="BK402" i="44"/>
  <c r="J445" i="44"/>
  <c r="BK431" i="44"/>
  <c r="J128" i="44"/>
  <c r="BK409" i="44"/>
  <c r="BK450" i="44"/>
  <c r="BK128" i="44"/>
  <c r="J184" i="45"/>
  <c r="J174" i="45"/>
  <c r="J129" i="45"/>
  <c r="BK159" i="45"/>
  <c r="BK131" i="45"/>
  <c r="BK268" i="46"/>
  <c r="BK286" i="46"/>
  <c r="J286" i="46"/>
  <c r="J214" i="46"/>
  <c r="J210" i="46"/>
  <c r="BK216" i="46"/>
  <c r="BK143" i="47"/>
  <c r="BK174" i="47"/>
  <c r="BK165" i="47"/>
  <c r="BK175" i="47"/>
  <c r="J228" i="48"/>
  <c r="BK210" i="48"/>
  <c r="J198" i="48"/>
  <c r="BK203" i="48"/>
  <c r="J207" i="48"/>
  <c r="BK207" i="48"/>
  <c r="BK175" i="49"/>
  <c r="J204" i="49"/>
  <c r="J149" i="49"/>
  <c r="J199" i="49"/>
  <c r="BK183" i="49"/>
  <c r="BK216" i="49"/>
  <c r="J147" i="50"/>
  <c r="J149" i="50"/>
  <c r="BK149" i="50"/>
  <c r="BK131" i="50"/>
  <c r="J177" i="50"/>
  <c r="J127" i="51"/>
  <c r="J165" i="51"/>
  <c r="J139" i="51"/>
  <c r="BK137" i="52"/>
  <c r="BK186" i="52"/>
  <c r="J184" i="52"/>
  <c r="J145" i="52"/>
  <c r="BK157" i="52"/>
  <c r="BK145" i="53"/>
  <c r="BK146" i="53"/>
  <c r="J124" i="53"/>
  <c r="J125" i="53"/>
  <c r="J134" i="53"/>
  <c r="J121" i="53"/>
  <c r="BK124" i="53"/>
  <c r="BK157" i="54"/>
  <c r="J133" i="54"/>
  <c r="J153" i="54"/>
  <c r="J147" i="54"/>
  <c r="BK150" i="54"/>
  <c r="BK139" i="55"/>
  <c r="J152" i="55"/>
  <c r="J167" i="55"/>
  <c r="J164" i="56"/>
  <c r="BK176" i="56"/>
  <c r="BK152" i="56"/>
  <c r="BK173" i="56"/>
  <c r="BK162" i="56"/>
  <c r="BK159" i="56"/>
  <c r="J138" i="57"/>
  <c r="BK127" i="57"/>
  <c r="BK125" i="57"/>
  <c r="J126" i="57"/>
  <c r="J125" i="57"/>
  <c r="J130" i="57"/>
  <c r="J121" i="58"/>
  <c r="BK137" i="59"/>
  <c r="J162" i="59"/>
  <c r="BK139" i="59"/>
  <c r="J146" i="59"/>
  <c r="J154" i="59"/>
  <c r="BK144" i="59"/>
  <c r="BK130" i="59"/>
  <c r="AS104" i="1"/>
  <c r="BK159" i="2"/>
  <c r="J155" i="2"/>
  <c r="BK136" i="2"/>
  <c r="AS132" i="1"/>
  <c r="J193" i="3"/>
  <c r="BK177" i="3"/>
  <c r="BK168" i="3"/>
  <c r="BK147" i="3"/>
  <c r="BK145" i="3"/>
  <c r="J156" i="3"/>
  <c r="J1032" i="4"/>
  <c r="BK914" i="4"/>
  <c r="J835" i="4"/>
  <c r="J675" i="4"/>
  <c r="J563" i="4"/>
  <c r="BK487" i="4"/>
  <c r="BK325" i="4"/>
  <c r="BK256" i="4"/>
  <c r="BK1031" i="4"/>
  <c r="J927" i="4"/>
  <c r="J764" i="4"/>
  <c r="J667" i="4"/>
  <c r="BK553" i="4"/>
  <c r="BK395" i="4"/>
  <c r="BK177" i="4"/>
  <c r="BK817" i="4"/>
  <c r="J752" i="4"/>
  <c r="BK632" i="4"/>
  <c r="BK520" i="4"/>
  <c r="J363" i="4"/>
  <c r="J261" i="4"/>
  <c r="BK987" i="4"/>
  <c r="BK891" i="4"/>
  <c r="J751" i="4"/>
  <c r="BK644" i="4"/>
  <c r="BK559" i="4"/>
  <c r="J398" i="4"/>
  <c r="BK278" i="4"/>
  <c r="BK154" i="4"/>
  <c r="BK892" i="4"/>
  <c r="J796" i="4"/>
  <c r="BK713" i="4"/>
  <c r="J572" i="4"/>
  <c r="BK1032" i="4"/>
  <c r="J942" i="4"/>
  <c r="BK786" i="4"/>
  <c r="BK513" i="4"/>
  <c r="J331" i="4"/>
  <c r="BK261" i="4"/>
  <c r="BK201" i="4"/>
  <c r="J993" i="4"/>
  <c r="J880" i="4"/>
  <c r="BK796" i="4"/>
  <c r="J721" i="4"/>
  <c r="J699" i="4"/>
  <c r="J590" i="4"/>
  <c r="J554" i="4"/>
  <c r="BK486" i="4"/>
  <c r="J270" i="4"/>
  <c r="J1131" i="4"/>
  <c r="J1071" i="4"/>
  <c r="BK1044" i="4"/>
  <c r="J1041" i="4"/>
  <c r="BK927" i="4"/>
  <c r="BK841" i="4"/>
  <c r="BK734" i="4"/>
  <c r="J640" i="4"/>
  <c r="BK506" i="4"/>
  <c r="BK419" i="4"/>
  <c r="BK306" i="4"/>
  <c r="BK157" i="4"/>
  <c r="J323" i="5"/>
  <c r="J293" i="5"/>
  <c r="BK215" i="5"/>
  <c r="J342" i="5"/>
  <c r="BK310" i="5"/>
  <c r="J210" i="5"/>
  <c r="BK140" i="5"/>
  <c r="BK316" i="5"/>
  <c r="J199" i="5"/>
  <c r="J343" i="5"/>
  <c r="J170" i="5"/>
  <c r="BK317" i="5"/>
  <c r="BK261" i="5"/>
  <c r="BK158" i="5"/>
  <c r="BK276" i="5"/>
  <c r="BK200" i="5"/>
  <c r="BK364" i="5"/>
  <c r="BK333" i="5"/>
  <c r="J266" i="5"/>
  <c r="J148" i="5"/>
  <c r="BK263" i="6"/>
  <c r="J162" i="6"/>
  <c r="J292" i="6"/>
  <c r="J219" i="6"/>
  <c r="BK318" i="6"/>
  <c r="J247" i="6"/>
  <c r="BK317" i="6"/>
  <c r="BK162" i="6"/>
  <c r="J202" i="6"/>
  <c r="BK324" i="6"/>
  <c r="J294" i="6"/>
  <c r="J195" i="6"/>
  <c r="J293" i="6"/>
  <c r="BK202" i="6"/>
  <c r="J317" i="6"/>
  <c r="BK247" i="6"/>
  <c r="J139" i="7"/>
  <c r="J147" i="7"/>
  <c r="BK139" i="7"/>
  <c r="J156" i="7"/>
  <c r="J150" i="7"/>
  <c r="J153" i="8"/>
  <c r="J155" i="8"/>
  <c r="BK134" i="8"/>
  <c r="J147" i="8"/>
  <c r="BK132" i="8"/>
  <c r="BK126" i="8"/>
  <c r="J130" i="8"/>
  <c r="J141" i="8"/>
  <c r="J136" i="8"/>
  <c r="J146" i="8"/>
  <c r="BK156" i="9"/>
  <c r="BK166" i="9"/>
  <c r="BK149" i="9"/>
  <c r="BK158" i="9"/>
  <c r="BK129" i="9"/>
  <c r="J141" i="9"/>
  <c r="J131" i="9"/>
  <c r="J971" i="10"/>
  <c r="BK926" i="10"/>
  <c r="BK832" i="10"/>
  <c r="BK651" i="10"/>
  <c r="J283" i="10"/>
  <c r="J980" i="10"/>
  <c r="J841" i="10"/>
  <c r="BK758" i="10"/>
  <c r="BK625" i="10"/>
  <c r="BK449" i="10"/>
  <c r="J228" i="10"/>
  <c r="BK987" i="10"/>
  <c r="BK363" i="10"/>
  <c r="J202" i="10"/>
  <c r="BK139" i="10"/>
  <c r="BK942" i="10"/>
  <c r="BK812" i="10"/>
  <c r="BK486" i="10"/>
  <c r="J237" i="10"/>
  <c r="BK972" i="10"/>
  <c r="J820" i="10"/>
  <c r="J693" i="10"/>
  <c r="BK457" i="10"/>
  <c r="J263" i="10"/>
  <c r="J184" i="10"/>
  <c r="J155" i="10"/>
  <c r="J946" i="10"/>
  <c r="J814" i="10"/>
  <c r="BK645" i="10"/>
  <c r="BK417" i="10"/>
  <c r="J986" i="10"/>
  <c r="J955" i="10"/>
  <c r="BK865" i="10"/>
  <c r="J821" i="10"/>
  <c r="J677" i="10"/>
  <c r="J332" i="10"/>
  <c r="BK198" i="10"/>
  <c r="J200" i="10"/>
  <c r="BK139" i="11"/>
  <c r="BK135" i="11"/>
  <c r="BK137" i="11"/>
  <c r="J175" i="12"/>
  <c r="J150" i="12"/>
  <c r="J145" i="12"/>
  <c r="BK153" i="12"/>
  <c r="J178" i="12"/>
  <c r="J153" i="12"/>
  <c r="BK177" i="12"/>
  <c r="BK143" i="12"/>
  <c r="J143" i="12"/>
  <c r="BK137" i="13"/>
  <c r="BK124" i="13"/>
  <c r="J135" i="13"/>
  <c r="J125" i="13"/>
  <c r="BK131" i="13"/>
  <c r="J127" i="13"/>
  <c r="J145" i="13"/>
  <c r="J147" i="13"/>
  <c r="J1036" i="14"/>
  <c r="BK912" i="14"/>
  <c r="J825" i="14"/>
  <c r="J733" i="14"/>
  <c r="J557" i="14"/>
  <c r="J424" i="14"/>
  <c r="J350" i="14"/>
  <c r="BK222" i="14"/>
  <c r="BK905" i="14"/>
  <c r="BK633" i="14"/>
  <c r="J440" i="14"/>
  <c r="J251" i="14"/>
  <c r="J187" i="14"/>
  <c r="BK925" i="14"/>
  <c r="BK909" i="14"/>
  <c r="J788" i="14"/>
  <c r="BK671" i="14"/>
  <c r="J627" i="14"/>
  <c r="J551" i="14"/>
  <c r="BK486" i="14"/>
  <c r="BK407" i="14"/>
  <c r="J266" i="14"/>
  <c r="J1072" i="14"/>
  <c r="BK954" i="14"/>
  <c r="BK932" i="14"/>
  <c r="BK841" i="14"/>
  <c r="J682" i="14"/>
  <c r="BK616" i="14"/>
  <c r="BK437" i="14"/>
  <c r="J269" i="14"/>
  <c r="J984" i="14"/>
  <c r="BK902" i="14"/>
  <c r="J748" i="14"/>
  <c r="J685" i="14"/>
  <c r="J624" i="14"/>
  <c r="J445" i="14"/>
  <c r="BK302" i="14"/>
  <c r="J183" i="14"/>
  <c r="J959" i="14"/>
  <c r="J914" i="14"/>
  <c r="BK825" i="14"/>
  <c r="BK658" i="14"/>
  <c r="J403" i="14"/>
  <c r="J216" i="14"/>
  <c r="BK1059" i="14"/>
  <c r="BK950" i="14"/>
  <c r="J925" i="14"/>
  <c r="J907" i="14"/>
  <c r="J833" i="14"/>
  <c r="BK706" i="14"/>
  <c r="J564" i="14"/>
  <c r="J290" i="14"/>
  <c r="BK239" i="14"/>
  <c r="BK1133" i="14"/>
  <c r="BK1131" i="14"/>
  <c r="J1124" i="14"/>
  <c r="J1099" i="14"/>
  <c r="J1034" i="14"/>
  <c r="J952" i="14"/>
  <c r="J930" i="14"/>
  <c r="J899" i="14"/>
  <c r="J742" i="14"/>
  <c r="J678" i="14"/>
  <c r="J631" i="14"/>
  <c r="BK469" i="14"/>
  <c r="J280" i="14"/>
  <c r="BK206" i="14"/>
  <c r="J190" i="15"/>
  <c r="J166" i="15"/>
  <c r="BK131" i="15"/>
  <c r="BK183" i="15"/>
  <c r="BK190" i="15"/>
  <c r="BK176" i="15"/>
  <c r="BK162" i="15"/>
  <c r="BK156" i="15"/>
  <c r="J187" i="15"/>
  <c r="J160" i="15"/>
  <c r="BK194" i="15"/>
  <c r="BK167" i="15"/>
  <c r="J142" i="15"/>
  <c r="J196" i="15"/>
  <c r="BK152" i="15"/>
  <c r="BK138" i="15"/>
  <c r="BK145" i="16"/>
  <c r="BK153" i="16"/>
  <c r="BK161" i="16"/>
  <c r="J169" i="16"/>
  <c r="J151" i="16"/>
  <c r="BK133" i="16"/>
  <c r="J142" i="16"/>
  <c r="J140" i="16"/>
  <c r="BK156" i="16"/>
  <c r="BK135" i="16"/>
  <c r="BK197" i="17"/>
  <c r="BK153" i="17"/>
  <c r="BK180" i="17"/>
  <c r="BK211" i="17"/>
  <c r="J163" i="17"/>
  <c r="BK227" i="17"/>
  <c r="BK162" i="17"/>
  <c r="J189" i="17"/>
  <c r="BK224" i="17"/>
  <c r="J172" i="17"/>
  <c r="BK226" i="17"/>
  <c r="BK194" i="17"/>
  <c r="J153" i="17"/>
  <c r="J127" i="18"/>
  <c r="BK136" i="18"/>
  <c r="BK135" i="18"/>
  <c r="BK146" i="18"/>
  <c r="BK130" i="18"/>
  <c r="BK137" i="18"/>
  <c r="J126" i="18"/>
  <c r="BK138" i="18"/>
  <c r="J146" i="19"/>
  <c r="J133" i="19"/>
  <c r="J136" i="19"/>
  <c r="BK160" i="20"/>
  <c r="J144" i="20"/>
  <c r="J164" i="20"/>
  <c r="BK141" i="20"/>
  <c r="BK154" i="20"/>
  <c r="BK135" i="20"/>
  <c r="BK187" i="21"/>
  <c r="J299" i="21"/>
  <c r="BK651" i="21"/>
  <c r="J205" i="21"/>
  <c r="J543" i="21"/>
  <c r="J158" i="21"/>
  <c r="J291" i="21"/>
  <c r="BK676" i="21"/>
  <c r="J482" i="21"/>
  <c r="BK221" i="23"/>
  <c r="J231" i="23"/>
  <c r="BK190" i="23"/>
  <c r="J149" i="23"/>
  <c r="J233" i="23"/>
  <c r="J194" i="23"/>
  <c r="J235" i="23"/>
  <c r="J205" i="23"/>
  <c r="J251" i="23"/>
  <c r="BK212" i="23"/>
  <c r="BK149" i="23"/>
  <c r="BK230" i="23"/>
  <c r="J187" i="23"/>
  <c r="BK207" i="23"/>
  <c r="BK152" i="23"/>
  <c r="J132" i="24"/>
  <c r="BK160" i="24"/>
  <c r="BK131" i="24"/>
  <c r="BK154" i="24"/>
  <c r="BK152" i="24"/>
  <c r="J130" i="24"/>
  <c r="J124" i="25"/>
  <c r="BK132" i="25"/>
  <c r="BK123" i="25"/>
  <c r="BK128" i="26"/>
  <c r="BK129" i="26"/>
  <c r="J130" i="26"/>
  <c r="BK144" i="27"/>
  <c r="J146" i="27"/>
  <c r="BK128" i="27"/>
  <c r="J138" i="27"/>
  <c r="BK139" i="27"/>
  <c r="J131" i="27"/>
  <c r="J167" i="28"/>
  <c r="J161" i="28"/>
  <c r="BK151" i="28"/>
  <c r="J166" i="28"/>
  <c r="J147" i="28"/>
  <c r="J138" i="28"/>
  <c r="BK138" i="28"/>
  <c r="J135" i="29"/>
  <c r="BK155" i="29"/>
  <c r="J167" i="29"/>
  <c r="J164" i="29"/>
  <c r="J138" i="29"/>
  <c r="BK152" i="29"/>
  <c r="BK324" i="30"/>
  <c r="J145" i="30"/>
  <c r="BK306" i="30"/>
  <c r="BK145" i="30"/>
  <c r="J240" i="30"/>
  <c r="J410" i="30"/>
  <c r="J200" i="30"/>
  <c r="J393" i="30"/>
  <c r="J274" i="30"/>
  <c r="J159" i="30"/>
  <c r="BK399" i="30"/>
  <c r="BK200" i="30"/>
  <c r="BK212" i="30"/>
  <c r="J139" i="31"/>
  <c r="BK143" i="31"/>
  <c r="J143" i="31"/>
  <c r="J138" i="31"/>
  <c r="BK137" i="32"/>
  <c r="J124" i="32"/>
  <c r="BK122" i="32"/>
  <c r="J136" i="33"/>
  <c r="J171" i="33"/>
  <c r="BK141" i="33"/>
  <c r="BK166" i="33"/>
  <c r="J173" i="33"/>
  <c r="J124" i="34"/>
  <c r="J132" i="34"/>
  <c r="BK126" i="34"/>
  <c r="J123" i="34"/>
  <c r="BK123" i="34"/>
  <c r="BK253" i="35"/>
  <c r="J306" i="35"/>
  <c r="J263" i="35"/>
  <c r="BK165" i="35"/>
  <c r="BK278" i="35"/>
  <c r="BK158" i="35"/>
  <c r="BK135" i="35"/>
  <c r="BK254" i="35"/>
  <c r="J294" i="35"/>
  <c r="BK258" i="35"/>
  <c r="J144" i="36"/>
  <c r="BK129" i="36"/>
  <c r="BK142" i="36"/>
  <c r="J128" i="37"/>
  <c r="BK125" i="37"/>
  <c r="J126" i="37"/>
  <c r="J172" i="38"/>
  <c r="J147" i="38"/>
  <c r="BK153" i="38"/>
  <c r="BK152" i="38"/>
  <c r="BK169" i="38"/>
  <c r="J151" i="38"/>
  <c r="BK177" i="39"/>
  <c r="BK158" i="39"/>
  <c r="J127" i="39"/>
  <c r="J127" i="40"/>
  <c r="BK131" i="40"/>
  <c r="BK124" i="40"/>
  <c r="BK166" i="41"/>
  <c r="J129" i="41"/>
  <c r="BK135" i="41"/>
  <c r="BK155" i="41"/>
  <c r="J218" i="41"/>
  <c r="BK250" i="41"/>
  <c r="BK208" i="41"/>
  <c r="BK196" i="41"/>
  <c r="BK162" i="41"/>
  <c r="BK214" i="42"/>
  <c r="J287" i="42"/>
  <c r="BK301" i="42"/>
  <c r="J230" i="42"/>
  <c r="J279" i="42"/>
  <c r="BK230" i="42"/>
  <c r="BK564" i="43"/>
  <c r="J240" i="43"/>
  <c r="J419" i="43"/>
  <c r="J541" i="43"/>
  <c r="J562" i="43"/>
  <c r="J365" i="43"/>
  <c r="BK543" i="43"/>
  <c r="J552" i="43"/>
  <c r="BK240" i="43"/>
  <c r="J288" i="44"/>
  <c r="J453" i="44"/>
  <c r="J409" i="44"/>
  <c r="BK417" i="44"/>
  <c r="BK449" i="44"/>
  <c r="BK445" i="44"/>
  <c r="J402" i="44"/>
  <c r="BK184" i="45"/>
  <c r="BK210" i="45"/>
  <c r="J192" i="45"/>
  <c r="BK191" i="45"/>
  <c r="J159" i="45"/>
  <c r="J136" i="45"/>
  <c r="BK296" i="46"/>
  <c r="J283" i="46"/>
  <c r="BK287" i="46"/>
  <c r="J284" i="46"/>
  <c r="BK215" i="46"/>
  <c r="J277" i="46"/>
  <c r="J182" i="47"/>
  <c r="J187" i="47"/>
  <c r="BK129" i="47"/>
  <c r="BK141" i="47"/>
  <c r="J129" i="47"/>
  <c r="BK218" i="48"/>
  <c r="J200" i="48"/>
  <c r="J224" i="48"/>
  <c r="BK172" i="48"/>
  <c r="J203" i="48"/>
  <c r="J238" i="49"/>
  <c r="BK231" i="49"/>
  <c r="J215" i="49"/>
  <c r="BK215" i="49"/>
  <c r="BK207" i="49"/>
  <c r="BK230" i="49"/>
  <c r="BK149" i="49"/>
  <c r="BK177" i="50"/>
  <c r="BK159" i="50"/>
  <c r="J146" i="50"/>
  <c r="J131" i="50"/>
  <c r="J157" i="50"/>
  <c r="BK168" i="51"/>
  <c r="J171" i="51"/>
  <c r="BK161" i="51"/>
  <c r="BK164" i="51"/>
  <c r="J171" i="52"/>
  <c r="BK173" i="52"/>
  <c r="J151" i="52"/>
  <c r="BK161" i="52"/>
  <c r="J161" i="52"/>
  <c r="J137" i="52"/>
  <c r="BK125" i="53"/>
  <c r="J132" i="53"/>
  <c r="BK127" i="53"/>
  <c r="J135" i="53"/>
  <c r="J122" i="53"/>
  <c r="BK126" i="53"/>
  <c r="J161" i="54"/>
  <c r="BK128" i="54"/>
  <c r="J166" i="54"/>
  <c r="J182" i="54"/>
  <c r="BK153" i="54"/>
  <c r="J154" i="54"/>
  <c r="BK145" i="54"/>
  <c r="J165" i="55"/>
  <c r="J175" i="55"/>
  <c r="BK132" i="55"/>
  <c r="J176" i="55"/>
  <c r="BK147" i="55"/>
  <c r="BK159" i="55"/>
  <c r="BK168" i="56"/>
  <c r="BK174" i="56"/>
  <c r="J166" i="56"/>
  <c r="BK135" i="56"/>
  <c r="BK156" i="56"/>
  <c r="J141" i="56"/>
  <c r="BK163" i="56"/>
  <c r="J139" i="57"/>
  <c r="J121" i="57"/>
  <c r="J123" i="57"/>
  <c r="J120" i="57"/>
  <c r="J136" i="57"/>
  <c r="BK124" i="57"/>
  <c r="J34" i="58"/>
  <c r="BK131" i="59"/>
  <c r="J155" i="59"/>
  <c r="J159" i="59"/>
  <c r="J152" i="59"/>
  <c r="BK140" i="59"/>
  <c r="J128" i="59"/>
  <c r="AS145" i="1"/>
  <c r="J157" i="2"/>
  <c r="J154" i="2"/>
  <c r="J122" i="2"/>
  <c r="AS120" i="1"/>
  <c r="J150" i="3"/>
  <c r="BK179" i="3"/>
  <c r="BK169" i="3"/>
  <c r="J169" i="3"/>
  <c r="BK156" i="3"/>
  <c r="J179" i="3"/>
  <c r="J1025" i="4"/>
  <c r="J948" i="4"/>
  <c r="BK898" i="4"/>
  <c r="BK808" i="4"/>
  <c r="BK628" i="4"/>
  <c r="J514" i="4"/>
  <c r="J466" i="4"/>
  <c r="J293" i="4"/>
  <c r="BK248" i="4"/>
  <c r="BK1025" i="4"/>
  <c r="BK835" i="4"/>
  <c r="J709" i="4"/>
  <c r="J589" i="4"/>
  <c r="BK495" i="4"/>
  <c r="BK336" i="4"/>
  <c r="BK197" i="4"/>
  <c r="BK993" i="4"/>
  <c r="BK854" i="4"/>
  <c r="BK652" i="4"/>
  <c r="BK591" i="4"/>
  <c r="BK478" i="4"/>
  <c r="BK270" i="4"/>
  <c r="J936" i="4"/>
  <c r="BK823" i="4"/>
  <c r="BK740" i="4"/>
  <c r="BK615" i="4"/>
  <c r="J551" i="4"/>
  <c r="J395" i="4"/>
  <c r="J256" i="4"/>
  <c r="J1035" i="4"/>
  <c r="J872" i="4"/>
  <c r="J739" i="4"/>
  <c r="J628" i="4"/>
  <c r="J555" i="4"/>
  <c r="BK844" i="4"/>
  <c r="J519" i="4"/>
  <c r="J340" i="4"/>
  <c r="BK252" i="4"/>
  <c r="BK148" i="4"/>
  <c r="BK965" i="4"/>
  <c r="J841" i="4"/>
  <c r="BK758" i="4"/>
  <c r="BK624" i="4"/>
  <c r="BK551" i="4"/>
  <c r="BK491" i="4"/>
  <c r="J205" i="4"/>
  <c r="BK1106" i="4"/>
  <c r="BK1077" i="4"/>
  <c r="BK1047" i="4"/>
  <c r="BK1043" i="4"/>
  <c r="BK880" i="4"/>
  <c r="J740" i="4"/>
  <c r="J648" i="4"/>
  <c r="BK428" i="4"/>
  <c r="BK321" i="4"/>
  <c r="BK202" i="4"/>
  <c r="J344" i="5"/>
  <c r="J319" i="5"/>
  <c r="BK234" i="5"/>
  <c r="BK194" i="5"/>
  <c r="J330" i="5"/>
  <c r="J230" i="5"/>
  <c r="J174" i="5"/>
  <c r="J377" i="5"/>
  <c r="BK314" i="5"/>
  <c r="J178" i="5"/>
  <c r="J265" i="5"/>
  <c r="BK342" i="5"/>
  <c r="BK257" i="5"/>
  <c r="J338" i="5"/>
  <c r="BK266" i="5"/>
  <c r="BK144" i="5"/>
  <c r="J347" i="5"/>
  <c r="BK323" i="5"/>
  <c r="J163" i="5"/>
  <c r="BK292" i="6"/>
  <c r="J133" i="6"/>
  <c r="J290" i="6"/>
  <c r="BK195" i="6"/>
  <c r="BK316" i="6"/>
  <c r="J194" i="6"/>
  <c r="BK215" i="6"/>
  <c r="J266" i="6"/>
  <c r="BK158" i="6"/>
  <c r="J316" i="6"/>
  <c r="BK254" i="6"/>
  <c r="J158" i="6"/>
  <c r="BK223" i="6"/>
  <c r="J296" i="6"/>
  <c r="J205" i="6"/>
  <c r="BK138" i="7"/>
  <c r="J154" i="7"/>
  <c r="J136" i="7"/>
  <c r="J172" i="7"/>
  <c r="J138" i="7"/>
  <c r="J140" i="8"/>
  <c r="BK137" i="8"/>
  <c r="BK124" i="8"/>
  <c r="BK140" i="8"/>
  <c r="BK123" i="8"/>
  <c r="J137" i="8"/>
  <c r="J154" i="8"/>
  <c r="BK146" i="8"/>
  <c r="J123" i="8"/>
  <c r="J137" i="9"/>
  <c r="BK161" i="9"/>
  <c r="BK141" i="9"/>
  <c r="BK137" i="9"/>
  <c r="J164" i="9"/>
  <c r="J161" i="9"/>
  <c r="J982" i="10"/>
  <c r="J944" i="10"/>
  <c r="BK847" i="10"/>
  <c r="J679" i="10"/>
  <c r="BK318" i="10"/>
  <c r="BK141" i="10"/>
  <c r="J884" i="10"/>
  <c r="BK774" i="10"/>
  <c r="BK615" i="10"/>
  <c r="J363" i="10"/>
  <c r="J250" i="10"/>
  <c r="BK179" i="10"/>
  <c r="J271" i="10"/>
  <c r="BK160" i="10"/>
  <c r="J981" i="10"/>
  <c r="BK852" i="10"/>
  <c r="BK561" i="10"/>
  <c r="BK214" i="10"/>
  <c r="BK953" i="10"/>
  <c r="BK805" i="10"/>
  <c r="J653" i="10"/>
  <c r="J414" i="10"/>
  <c r="BK208" i="10"/>
  <c r="J148" i="10"/>
  <c r="J923" i="10"/>
  <c r="J698" i="10"/>
  <c r="BK644" i="10"/>
  <c r="J346" i="10"/>
  <c r="J985" i="10"/>
  <c r="J935" i="10"/>
  <c r="BK843" i="10"/>
  <c r="J790" i="10"/>
  <c r="J644" i="10"/>
  <c r="J269" i="10"/>
  <c r="J558" i="10"/>
  <c r="BK141" i="11"/>
  <c r="BK136" i="11"/>
  <c r="BK132" i="11"/>
  <c r="BK167" i="12"/>
  <c r="BK170" i="12"/>
  <c r="J158" i="12"/>
  <c r="BK178" i="12"/>
  <c r="BK186" i="12"/>
  <c r="J161" i="12"/>
  <c r="BK160" i="12"/>
  <c r="J155" i="12"/>
  <c r="J141" i="12"/>
  <c r="BK135" i="13"/>
  <c r="BK138" i="13"/>
  <c r="J130" i="13"/>
  <c r="J136" i="13"/>
  <c r="BK143" i="13"/>
  <c r="J126" i="13"/>
  <c r="J139" i="13"/>
  <c r="BK140" i="13"/>
  <c r="J942" i="14"/>
  <c r="J905" i="14"/>
  <c r="J790" i="14"/>
  <c r="J629" i="14"/>
  <c r="BK520" i="14"/>
  <c r="BK417" i="14"/>
  <c r="J302" i="14"/>
  <c r="BK178" i="14"/>
  <c r="BK927" i="14"/>
  <c r="J665" i="14"/>
  <c r="BK565" i="14"/>
  <c r="BK424" i="14"/>
  <c r="J295" i="14"/>
  <c r="BK192" i="14"/>
  <c r="J929" i="14"/>
  <c r="J904" i="14"/>
  <c r="BK780" i="14"/>
  <c r="J651" i="14"/>
  <c r="BK621" i="14"/>
  <c r="BK548" i="14"/>
  <c r="J400" i="14"/>
  <c r="BK216" i="14"/>
  <c r="BK1036" i="14"/>
  <c r="BK951" i="14"/>
  <c r="BK903" i="14"/>
  <c r="BK739" i="14"/>
  <c r="BK628" i="14"/>
  <c r="BK553" i="14"/>
  <c r="J407" i="14"/>
  <c r="BK277" i="14"/>
  <c r="BK1069" i="14"/>
  <c r="BK948" i="14"/>
  <c r="J855" i="14"/>
  <c r="J817" i="14"/>
  <c r="BK729" i="14"/>
  <c r="BK564" i="14"/>
  <c r="J397" i="14"/>
  <c r="BK229" i="14"/>
  <c r="BK153" i="14"/>
  <c r="BK952" i="14"/>
  <c r="J903" i="14"/>
  <c r="BK784" i="14"/>
  <c r="BK651" i="14"/>
  <c r="BK444" i="14"/>
  <c r="J240" i="14"/>
  <c r="J159" i="14"/>
  <c r="BK923" i="14"/>
  <c r="BK906" i="14"/>
  <c r="BK818" i="14"/>
  <c r="J736" i="14"/>
  <c r="J630" i="14"/>
  <c r="BK490" i="14"/>
  <c r="BK251" i="14"/>
  <c r="BK1138" i="14"/>
  <c r="BK1132" i="14"/>
  <c r="J1117" i="14"/>
  <c r="BK1094" i="14"/>
  <c r="BK1018" i="14"/>
  <c r="J949" i="14"/>
  <c r="J910" i="14"/>
  <c r="BK786" i="14"/>
  <c r="J715" i="14"/>
  <c r="J640" i="14"/>
  <c r="BK551" i="14"/>
  <c r="BK403" i="14"/>
  <c r="J277" i="14"/>
  <c r="J198" i="14"/>
  <c r="BK192" i="15"/>
  <c r="BK174" i="15"/>
  <c r="BK146" i="15"/>
  <c r="J194" i="15"/>
  <c r="J161" i="15"/>
  <c r="J143" i="15"/>
  <c r="J183" i="15"/>
  <c r="J157" i="15"/>
  <c r="BK145" i="15"/>
  <c r="J192" i="15"/>
  <c r="BK161" i="15"/>
  <c r="J147" i="15"/>
  <c r="BK187" i="15"/>
  <c r="J164" i="15"/>
  <c r="J189" i="15"/>
  <c r="BK173" i="15"/>
  <c r="BK148" i="15"/>
  <c r="J136" i="15"/>
  <c r="BK146" i="16"/>
  <c r="BK144" i="16"/>
  <c r="BK163" i="16"/>
  <c r="BK171" i="16"/>
  <c r="BK155" i="16"/>
  <c r="J138" i="16"/>
  <c r="J153" i="16"/>
  <c r="J129" i="16"/>
  <c r="J170" i="16"/>
  <c r="J150" i="16"/>
  <c r="BK216" i="17"/>
  <c r="BK160" i="17"/>
  <c r="BK163" i="17"/>
  <c r="BK205" i="17"/>
  <c r="BK208" i="17"/>
  <c r="J183" i="17"/>
  <c r="J229" i="17"/>
  <c r="J192" i="17"/>
  <c r="BK159" i="17"/>
  <c r="BK192" i="17"/>
  <c r="BK151" i="17"/>
  <c r="J219" i="17"/>
  <c r="J197" i="17"/>
  <c r="J156" i="17"/>
  <c r="BK147" i="18"/>
  <c r="BK132" i="18"/>
  <c r="BK124" i="18"/>
  <c r="BK125" i="18"/>
  <c r="J144" i="18"/>
  <c r="J132" i="18"/>
  <c r="J139" i="18"/>
  <c r="J127" i="19"/>
  <c r="J140" i="19"/>
  <c r="J129" i="19"/>
  <c r="J157" i="20"/>
  <c r="J154" i="20"/>
  <c r="J161" i="20"/>
  <c r="BK169" i="20"/>
  <c r="J132" i="20"/>
  <c r="BK299" i="21"/>
  <c r="BK419" i="21"/>
  <c r="BK169" i="21"/>
  <c r="BK339" i="21"/>
  <c r="BK248" i="21"/>
  <c r="J684" i="21"/>
  <c r="J248" i="21"/>
  <c r="J421" i="21"/>
  <c r="BK629" i="21"/>
  <c r="J176" i="21"/>
  <c r="J130" i="22"/>
  <c r="BK128" i="22"/>
  <c r="J124" i="22"/>
  <c r="BK249" i="23"/>
  <c r="BK151" i="23"/>
  <c r="BK205" i="23"/>
  <c r="J151" i="23"/>
  <c r="J241" i="23"/>
  <c r="BK191" i="23"/>
  <c r="J140" i="23"/>
  <c r="J245" i="23"/>
  <c r="BK219" i="23"/>
  <c r="BK186" i="23"/>
  <c r="J224" i="23"/>
  <c r="BK180" i="23"/>
  <c r="BK238" i="23"/>
  <c r="BK201" i="23"/>
  <c r="J152" i="23"/>
  <c r="J144" i="23"/>
  <c r="J142" i="24"/>
  <c r="J150" i="24"/>
  <c r="J163" i="24"/>
  <c r="BK130" i="24"/>
  <c r="BK145" i="24"/>
  <c r="BK129" i="25"/>
  <c r="BK131" i="25"/>
  <c r="J133" i="25"/>
  <c r="BK132" i="26"/>
  <c r="BK139" i="26"/>
  <c r="BK138" i="26"/>
  <c r="BK137" i="26"/>
  <c r="J140" i="27"/>
  <c r="BK145" i="27"/>
  <c r="BK133" i="27"/>
  <c r="J142" i="27"/>
  <c r="J141" i="27"/>
  <c r="BK123" i="27"/>
  <c r="BK129" i="27"/>
  <c r="BK147" i="28"/>
  <c r="BK135" i="28"/>
  <c r="BK132" i="28"/>
  <c r="BK153" i="28"/>
  <c r="BK158" i="28"/>
  <c r="BK151" i="29"/>
  <c r="BK144" i="29"/>
  <c r="J161" i="29"/>
  <c r="BK153" i="29"/>
  <c r="BK161" i="29"/>
  <c r="BK358" i="30"/>
  <c r="BK166" i="30"/>
  <c r="BK342" i="30"/>
  <c r="BK405" i="30"/>
  <c r="BK214" i="30"/>
  <c r="BK393" i="30"/>
  <c r="J222" i="30"/>
  <c r="J290" i="30"/>
  <c r="BK140" i="30"/>
  <c r="J339" i="30"/>
  <c r="BK193" i="30"/>
  <c r="J140" i="30"/>
  <c r="J384" i="30"/>
  <c r="BK354" i="30"/>
  <c r="BK206" i="30"/>
  <c r="J146" i="31"/>
  <c r="BK133" i="31"/>
  <c r="BK146" i="31"/>
  <c r="BK128" i="31"/>
  <c r="J137" i="31"/>
  <c r="J140" i="31"/>
  <c r="J144" i="31"/>
  <c r="BK126" i="31"/>
  <c r="J141" i="32"/>
  <c r="BK124" i="32"/>
  <c r="J125" i="32"/>
  <c r="J127" i="32"/>
  <c r="J152" i="33"/>
  <c r="J145" i="33"/>
  <c r="BK146" i="33"/>
  <c r="BK142" i="33"/>
  <c r="J161" i="33"/>
  <c r="J144" i="33"/>
  <c r="J150" i="33"/>
  <c r="BK139" i="34"/>
  <c r="J133" i="34"/>
  <c r="BK136" i="34"/>
  <c r="BK137" i="34"/>
  <c r="BK283" i="35"/>
  <c r="J206" i="35"/>
  <c r="J300" i="35"/>
  <c r="J200" i="35"/>
  <c r="J292" i="35"/>
  <c r="J164" i="35"/>
  <c r="BK207" i="35"/>
  <c r="BK204" i="35"/>
  <c r="BK153" i="35"/>
  <c r="J278" i="35"/>
  <c r="BK308" i="35"/>
  <c r="J283" i="35"/>
  <c r="J135" i="35"/>
  <c r="BK144" i="36"/>
  <c r="J148" i="36"/>
  <c r="BK129" i="37"/>
  <c r="BK131" i="37"/>
  <c r="J144" i="38"/>
  <c r="J141" i="38"/>
  <c r="BK135" i="38"/>
  <c r="J132" i="38"/>
  <c r="BK161" i="38"/>
  <c r="J141" i="39"/>
  <c r="BK156" i="39"/>
  <c r="BK136" i="39"/>
  <c r="J150" i="39"/>
  <c r="J125" i="40"/>
  <c r="J129" i="40"/>
  <c r="BK232" i="41"/>
  <c r="J172" i="41"/>
  <c r="BK246" i="41"/>
  <c r="J247" i="41"/>
  <c r="BK247" i="41"/>
  <c r="J220" i="41"/>
  <c r="J155" i="41"/>
  <c r="BK212" i="41"/>
  <c r="BK252" i="41"/>
  <c r="J168" i="41"/>
  <c r="J204" i="41"/>
  <c r="J272" i="42"/>
  <c r="BK170" i="42"/>
  <c r="BK283" i="42"/>
  <c r="J170" i="42"/>
  <c r="BK276" i="42"/>
  <c r="J299" i="42"/>
  <c r="J301" i="42"/>
  <c r="J559" i="43"/>
  <c r="BK539" i="43"/>
  <c r="BK538" i="43"/>
  <c r="J128" i="43"/>
  <c r="J525" i="43"/>
  <c r="BK361" i="43"/>
  <c r="J564" i="43"/>
  <c r="J531" i="43"/>
  <c r="J399" i="44"/>
  <c r="J412" i="44"/>
  <c r="J419" i="44"/>
  <c r="BK455" i="44"/>
  <c r="BK399" i="44"/>
  <c r="J441" i="44"/>
  <c r="J415" i="44"/>
  <c r="BK429" i="44"/>
  <c r="J205" i="45"/>
  <c r="BK152" i="45"/>
  <c r="J131" i="45"/>
  <c r="J177" i="45"/>
  <c r="BK187" i="45"/>
  <c r="BK174" i="45"/>
  <c r="BK151" i="45"/>
  <c r="J151" i="45"/>
  <c r="BK169" i="46"/>
  <c r="BK302" i="46"/>
  <c r="J233" i="46"/>
  <c r="BK280" i="46"/>
  <c r="J300" i="46"/>
  <c r="BK178" i="47"/>
  <c r="J193" i="47"/>
  <c r="BK182" i="47"/>
  <c r="BK183" i="47"/>
  <c r="BK150" i="47"/>
  <c r="J150" i="47"/>
  <c r="J206" i="48"/>
  <c r="BK160" i="48"/>
  <c r="J210" i="48"/>
  <c r="BK213" i="48"/>
  <c r="BK216" i="48"/>
  <c r="J230" i="49"/>
  <c r="J239" i="49"/>
  <c r="J216" i="49"/>
  <c r="BK176" i="49"/>
  <c r="J170" i="49"/>
  <c r="BK214" i="49"/>
  <c r="BK165" i="50"/>
  <c r="J184" i="50"/>
  <c r="BK129" i="50"/>
  <c r="BK146" i="50"/>
  <c r="J183" i="50"/>
  <c r="BK171" i="51"/>
  <c r="BK174" i="51"/>
  <c r="J161" i="51"/>
  <c r="J172" i="51"/>
  <c r="BK184" i="52"/>
  <c r="J173" i="52"/>
  <c r="BK162" i="52"/>
  <c r="BK140" i="52"/>
  <c r="BK151" i="52"/>
  <c r="BK155" i="52"/>
  <c r="BK149" i="52"/>
  <c r="BK128" i="53"/>
  <c r="J137" i="53"/>
  <c r="J128" i="53"/>
  <c r="J126" i="53"/>
  <c r="BK121" i="53"/>
  <c r="BK167" i="54"/>
  <c r="BK182" i="54"/>
  <c r="J169" i="54"/>
  <c r="J135" i="54"/>
  <c r="J150" i="54"/>
  <c r="BK133" i="54"/>
  <c r="BK179" i="54"/>
  <c r="J164" i="54"/>
  <c r="BK175" i="55"/>
  <c r="J128" i="55"/>
  <c r="BK162" i="55"/>
  <c r="J177" i="55"/>
  <c r="BK182" i="55"/>
  <c r="J139" i="55"/>
  <c r="BK177" i="55"/>
  <c r="J142" i="55"/>
  <c r="J158" i="55"/>
  <c r="J174" i="56"/>
  <c r="BK141" i="56"/>
  <c r="J147" i="56"/>
  <c r="J180" i="56"/>
  <c r="J149" i="56"/>
  <c r="J173" i="56"/>
  <c r="BK122" i="57"/>
  <c r="J128" i="57"/>
  <c r="BK121" i="58"/>
  <c r="BK120" i="58" s="1"/>
  <c r="J120" i="58" s="1"/>
  <c r="J98" i="58" s="1"/>
  <c r="J165" i="59"/>
  <c r="J164" i="59"/>
  <c r="BK163" i="59"/>
  <c r="J148" i="59"/>
  <c r="BK152" i="59"/>
  <c r="BK153" i="59"/>
  <c r="J147" i="59"/>
  <c r="BK149" i="2"/>
  <c r="BK122" i="2"/>
  <c r="AS128" i="1"/>
  <c r="BK197" i="3"/>
  <c r="BK186" i="3"/>
  <c r="J145" i="3"/>
  <c r="J155" i="3"/>
  <c r="BK127" i="3"/>
  <c r="J147" i="3"/>
  <c r="BK995" i="4"/>
  <c r="BK938" i="4"/>
  <c r="J859" i="4"/>
  <c r="BK721" i="4"/>
  <c r="BK636" i="4"/>
  <c r="J495" i="4"/>
  <c r="BK427" i="4"/>
  <c r="BK293" i="4"/>
  <c r="BK205" i="4"/>
  <c r="BK1029" i="4"/>
  <c r="J868" i="4"/>
  <c r="J717" i="4"/>
  <c r="J624" i="4"/>
  <c r="BK429" i="4"/>
  <c r="J312" i="4"/>
  <c r="J1030" i="4"/>
  <c r="BK952" i="4"/>
  <c r="J767" i="4"/>
  <c r="BK667" i="4"/>
  <c r="J595" i="4"/>
  <c r="BK438" i="4"/>
  <c r="J252" i="4"/>
  <c r="J965" i="4"/>
  <c r="J806" i="4"/>
  <c r="J734" i="4"/>
  <c r="BK590" i="4"/>
  <c r="J487" i="4"/>
  <c r="J321" i="4"/>
  <c r="J248" i="4"/>
  <c r="BK1041" i="4"/>
  <c r="J938" i="4"/>
  <c r="J753" i="4"/>
  <c r="J687" i="4"/>
  <c r="BK563" i="4"/>
  <c r="J994" i="4"/>
  <c r="J854" i="4"/>
  <c r="J520" i="4"/>
  <c r="J411" i="4"/>
  <c r="J302" i="4"/>
  <c r="BK211" i="4"/>
  <c r="BK1014" i="4"/>
  <c r="J920" i="4"/>
  <c r="BK859" i="4"/>
  <c r="J755" i="4"/>
  <c r="BK663" i="4"/>
  <c r="J559" i="4"/>
  <c r="J496" i="4"/>
  <c r="BK302" i="4"/>
  <c r="J154" i="4"/>
  <c r="BK1084" i="4"/>
  <c r="J1059" i="4"/>
  <c r="BK1035" i="4"/>
  <c r="J964" i="4"/>
  <c r="BK872" i="4"/>
  <c r="J663" i="4"/>
  <c r="J491" i="4"/>
  <c r="BK363" i="4"/>
  <c r="J241" i="4"/>
  <c r="BK348" i="5"/>
  <c r="J326" i="5"/>
  <c r="J276" i="5"/>
  <c r="J205" i="5"/>
  <c r="J340" i="5"/>
  <c r="J303" i="5"/>
  <c r="J214" i="5"/>
  <c r="BK154" i="5"/>
  <c r="BK326" i="5"/>
  <c r="J244" i="5"/>
  <c r="BK148" i="5"/>
  <c r="J283" i="5"/>
  <c r="BK338" i="5"/>
  <c r="BK279" i="5"/>
  <c r="BK178" i="5"/>
  <c r="BK293" i="5"/>
  <c r="J215" i="5"/>
  <c r="J154" i="5"/>
  <c r="BK351" i="5"/>
  <c r="J271" i="5"/>
  <c r="BK289" i="6"/>
  <c r="J215" i="6"/>
  <c r="BK294" i="6"/>
  <c r="J241" i="6"/>
  <c r="BK141" i="6"/>
  <c r="BK266" i="6"/>
  <c r="J178" i="6"/>
  <c r="J258" i="6"/>
  <c r="J279" i="6"/>
  <c r="BK167" i="6"/>
  <c r="BK302" i="6"/>
  <c r="BK241" i="6"/>
  <c r="BK166" i="6"/>
  <c r="BK290" i="6"/>
  <c r="J190" i="6"/>
  <c r="BK262" i="6"/>
  <c r="BK166" i="7"/>
  <c r="BK157" i="7"/>
  <c r="BK159" i="7"/>
  <c r="J166" i="7"/>
  <c r="J157" i="7"/>
  <c r="BK154" i="8"/>
  <c r="BK133" i="8"/>
  <c r="J125" i="8"/>
  <c r="BK144" i="8"/>
  <c r="J135" i="8"/>
  <c r="BK150" i="8"/>
  <c r="J124" i="8"/>
  <c r="BK131" i="8"/>
  <c r="J128" i="8"/>
  <c r="J132" i="8"/>
  <c r="BK148" i="9"/>
  <c r="J148" i="9"/>
  <c r="J151" i="9"/>
  <c r="BK155" i="9"/>
  <c r="J149" i="9"/>
  <c r="J999" i="10"/>
  <c r="J970" i="10"/>
  <c r="J891" i="10"/>
  <c r="J766" i="10"/>
  <c r="BK462" i="10"/>
  <c r="BK983" i="10"/>
  <c r="J843" i="10"/>
  <c r="J718" i="10"/>
  <c r="J534" i="10"/>
  <c r="J277" i="10"/>
  <c r="BK202" i="10"/>
  <c r="BK986" i="10"/>
  <c r="J146" i="10"/>
  <c r="BK961" i="10"/>
  <c r="J817" i="10"/>
  <c r="J417" i="10"/>
  <c r="J141" i="10"/>
  <c r="J827" i="10"/>
  <c r="BK716" i="10"/>
  <c r="BK558" i="10"/>
  <c r="BK250" i="10"/>
  <c r="J179" i="10"/>
  <c r="BK971" i="10"/>
  <c r="BK827" i="10"/>
  <c r="BK679" i="10"/>
  <c r="J625" i="10"/>
  <c r="J214" i="10"/>
  <c r="BK980" i="10"/>
  <c r="J917" i="10"/>
  <c r="J838" i="10"/>
  <c r="BK698" i="10"/>
  <c r="BK622" i="10"/>
  <c r="J306" i="10"/>
  <c r="J160" i="10"/>
  <c r="J166" i="10"/>
  <c r="J132" i="11"/>
  <c r="J129" i="11"/>
  <c r="BK133" i="11"/>
  <c r="J184" i="12"/>
  <c r="BK139" i="12"/>
  <c r="J185" i="12"/>
  <c r="BK185" i="12"/>
  <c r="BK164" i="12"/>
  <c r="J147" i="12"/>
  <c r="J170" i="12"/>
  <c r="J139" i="12"/>
  <c r="BK129" i="13"/>
  <c r="J137" i="13"/>
  <c r="BK128" i="13"/>
  <c r="J149" i="13"/>
  <c r="BK139" i="13"/>
  <c r="BK146" i="13"/>
  <c r="BK150" i="13"/>
  <c r="J128" i="13"/>
  <c r="J933" i="14"/>
  <c r="J895" i="14"/>
  <c r="J739" i="14"/>
  <c r="BK627" i="14"/>
  <c r="J474" i="14"/>
  <c r="J398" i="14"/>
  <c r="J283" i="14"/>
  <c r="J211" i="14"/>
  <c r="BK934" i="14"/>
  <c r="J838" i="14"/>
  <c r="BK560" i="14"/>
  <c r="BK427" i="14"/>
  <c r="BK269" i="14"/>
  <c r="BK183" i="14"/>
  <c r="J951" i="14"/>
  <c r="BK917" i="14"/>
  <c r="J787" i="14"/>
  <c r="J700" i="14"/>
  <c r="BK557" i="14"/>
  <c r="J464" i="14"/>
  <c r="BK325" i="14"/>
  <c r="J206" i="14"/>
  <c r="J953" i="14"/>
  <c r="BK928" i="14"/>
  <c r="BK783" i="14"/>
  <c r="BK685" i="14"/>
  <c r="J617" i="14"/>
  <c r="BK311" i="14"/>
  <c r="BK1000" i="14"/>
  <c r="J945" i="14"/>
  <c r="BK833" i="14"/>
  <c r="BK787" i="14"/>
  <c r="J696" i="14"/>
  <c r="BK626" i="14"/>
  <c r="BK413" i="14"/>
  <c r="J202" i="14"/>
  <c r="J1060" i="14"/>
  <c r="BK937" i="14"/>
  <c r="J898" i="14"/>
  <c r="J721" i="14"/>
  <c r="J621" i="14"/>
  <c r="BK234" i="14"/>
  <c r="BK1060" i="14"/>
  <c r="BK957" i="14"/>
  <c r="J924" i="14"/>
  <c r="BK895" i="14"/>
  <c r="J793" i="14"/>
  <c r="BK682" i="14"/>
  <c r="J550" i="14"/>
  <c r="BK295" i="14"/>
  <c r="J188" i="14"/>
  <c r="J1135" i="14"/>
  <c r="BK1126" i="14"/>
  <c r="J1108" i="14"/>
  <c r="J1091" i="14"/>
  <c r="BK945" i="14"/>
  <c r="J920" i="14"/>
  <c r="J783" i="14"/>
  <c r="BK730" i="14"/>
  <c r="J674" i="14"/>
  <c r="J633" i="14"/>
  <c r="BK487" i="14"/>
  <c r="BK321" i="14"/>
  <c r="J234" i="14"/>
  <c r="BK148" i="14"/>
  <c r="BK180" i="15"/>
  <c r="J163" i="15"/>
  <c r="BK143" i="15"/>
  <c r="BK189" i="15"/>
  <c r="J167" i="15"/>
  <c r="J138" i="15"/>
  <c r="J179" i="15"/>
  <c r="BK166" i="15"/>
  <c r="J150" i="15"/>
  <c r="J133" i="15"/>
  <c r="BK179" i="15"/>
  <c r="J158" i="15"/>
  <c r="BK185" i="15"/>
  <c r="J159" i="15"/>
  <c r="BK197" i="15"/>
  <c r="J180" i="15"/>
  <c r="J149" i="15"/>
  <c r="J160" i="16"/>
  <c r="BK138" i="16"/>
  <c r="J133" i="16"/>
  <c r="J156" i="16"/>
  <c r="BK129" i="16"/>
  <c r="J147" i="16"/>
  <c r="J171" i="16"/>
  <c r="J144" i="16"/>
  <c r="J135" i="16"/>
  <c r="BK158" i="16"/>
  <c r="J134" i="16"/>
  <c r="BK189" i="17"/>
  <c r="BK203" i="17"/>
  <c r="BK166" i="17"/>
  <c r="J195" i="17"/>
  <c r="BK176" i="17"/>
  <c r="J170" i="17"/>
  <c r="J209" i="17"/>
  <c r="J165" i="17"/>
  <c r="J200" i="17"/>
  <c r="J159" i="17"/>
  <c r="J221" i="17"/>
  <c r="J162" i="17"/>
  <c r="BK144" i="18"/>
  <c r="J147" i="18"/>
  <c r="BK149" i="18"/>
  <c r="BK128" i="18"/>
  <c r="J125" i="18"/>
  <c r="J124" i="18"/>
  <c r="J128" i="18"/>
  <c r="BK146" i="19"/>
  <c r="J145" i="19"/>
  <c r="J142" i="19"/>
  <c r="BK148" i="20"/>
  <c r="J155" i="20"/>
  <c r="J166" i="20"/>
  <c r="J148" i="20"/>
  <c r="J255" i="21"/>
  <c r="J207" i="21"/>
  <c r="J676" i="21"/>
  <c r="J651" i="21"/>
  <c r="J606" i="21"/>
  <c r="BK255" i="21"/>
  <c r="BK124" i="22"/>
  <c r="BK129" i="22"/>
  <c r="J263" i="23"/>
  <c r="BK245" i="23"/>
  <c r="BK247" i="23"/>
  <c r="BK193" i="23"/>
  <c r="J236" i="23"/>
  <c r="J201" i="23"/>
  <c r="BK138" i="23"/>
  <c r="BK241" i="23"/>
  <c r="BK189" i="23"/>
  <c r="J247" i="23"/>
  <c r="J219" i="23"/>
  <c r="BK169" i="23"/>
  <c r="BK235" i="23"/>
  <c r="J191" i="23"/>
  <c r="J182" i="23"/>
  <c r="BK151" i="24"/>
  <c r="J152" i="24"/>
  <c r="BK130" i="25"/>
  <c r="J129" i="25"/>
  <c r="BK136" i="26"/>
  <c r="J125" i="26"/>
  <c r="J123" i="26"/>
  <c r="BK127" i="26"/>
  <c r="BK141" i="27"/>
  <c r="J129" i="27"/>
  <c r="J139" i="27"/>
  <c r="J123" i="27"/>
  <c r="J128" i="27"/>
  <c r="BK142" i="27"/>
  <c r="J135" i="28"/>
  <c r="J144" i="28"/>
  <c r="J155" i="28"/>
  <c r="J164" i="28"/>
  <c r="J172" i="28"/>
  <c r="J163" i="29"/>
  <c r="J144" i="29"/>
  <c r="BK138" i="29"/>
  <c r="J158" i="29"/>
  <c r="J155" i="29"/>
  <c r="BK172" i="29"/>
  <c r="J380" i="30"/>
  <c r="BK171" i="30"/>
  <c r="J249" i="30"/>
  <c r="BK351" i="30"/>
  <c r="BK416" i="30"/>
  <c r="BK274" i="30"/>
  <c r="BK380" i="30"/>
  <c r="BK240" i="30"/>
  <c r="J141" i="31"/>
  <c r="BK127" i="32"/>
  <c r="J138" i="32"/>
  <c r="BK142" i="32"/>
  <c r="J123" i="32"/>
  <c r="J133" i="33"/>
  <c r="J158" i="33"/>
  <c r="BK138" i="33"/>
  <c r="BK159" i="33"/>
  <c r="BK152" i="33"/>
  <c r="BK125" i="34"/>
  <c r="BK128" i="34"/>
  <c r="BK132" i="34"/>
  <c r="BK133" i="34"/>
  <c r="J275" i="35"/>
  <c r="J198" i="35"/>
  <c r="BK265" i="35"/>
  <c r="BK211" i="35"/>
  <c r="BK304" i="35"/>
  <c r="J211" i="35"/>
  <c r="BK296" i="35"/>
  <c r="BK310" i="35"/>
  <c r="BK288" i="35"/>
  <c r="J184" i="35"/>
  <c r="J145" i="36"/>
  <c r="J150" i="36"/>
  <c r="J135" i="36"/>
  <c r="J131" i="37"/>
  <c r="BK124" i="37"/>
  <c r="J163" i="38"/>
  <c r="J129" i="38"/>
  <c r="BK158" i="38"/>
  <c r="J164" i="38"/>
  <c r="BK129" i="38"/>
  <c r="BK164" i="38"/>
  <c r="BK127" i="39"/>
  <c r="BK151" i="39"/>
  <c r="BK189" i="39"/>
  <c r="J151" i="39"/>
  <c r="J123" i="40"/>
  <c r="BK130" i="40"/>
  <c r="BK123" i="40"/>
  <c r="J175" i="41"/>
  <c r="BK152" i="41"/>
  <c r="J221" i="41"/>
  <c r="BK216" i="41"/>
  <c r="J210" i="41"/>
  <c r="BK239" i="41"/>
  <c r="J208" i="41"/>
  <c r="BK145" i="41"/>
  <c r="BK164" i="41"/>
  <c r="BK191" i="41"/>
  <c r="J252" i="41"/>
  <c r="BK172" i="41"/>
  <c r="J225" i="42"/>
  <c r="J282" i="42"/>
  <c r="BK291" i="42"/>
  <c r="BK224" i="42"/>
  <c r="J219" i="42"/>
  <c r="BK279" i="42"/>
  <c r="BK544" i="43"/>
  <c r="J540" i="43"/>
  <c r="BK542" i="43"/>
  <c r="BK355" i="43"/>
  <c r="BK540" i="43"/>
  <c r="J544" i="43"/>
  <c r="BK523" i="43"/>
  <c r="BK548" i="43"/>
  <c r="J418" i="44"/>
  <c r="J416" i="44"/>
  <c r="J450" i="44"/>
  <c r="J328" i="44"/>
  <c r="BK412" i="44"/>
  <c r="J414" i="44"/>
  <c r="J397" i="44"/>
  <c r="BK153" i="45"/>
  <c r="J180" i="45"/>
  <c r="BK181" i="45"/>
  <c r="BK177" i="45"/>
  <c r="BK194" i="45"/>
  <c r="BK180" i="45"/>
  <c r="BK136" i="45"/>
  <c r="BK128" i="46"/>
  <c r="J273" i="46"/>
  <c r="BK283" i="46"/>
  <c r="J270" i="46"/>
  <c r="J216" i="46"/>
  <c r="J280" i="46"/>
  <c r="J183" i="47"/>
  <c r="J176" i="47"/>
  <c r="J174" i="47"/>
  <c r="J175" i="47"/>
  <c r="BK176" i="47"/>
  <c r="J178" i="47"/>
  <c r="J159" i="48"/>
  <c r="J215" i="48"/>
  <c r="J216" i="48"/>
  <c r="BK214" i="48"/>
  <c r="BK159" i="48"/>
  <c r="BK201" i="49"/>
  <c r="BK235" i="49"/>
  <c r="BK204" i="49"/>
  <c r="BK211" i="49"/>
  <c r="BK239" i="49"/>
  <c r="J169" i="50"/>
  <c r="J187" i="50"/>
  <c r="J189" i="50"/>
  <c r="BK172" i="50"/>
  <c r="BK179" i="50"/>
  <c r="J129" i="50"/>
  <c r="BK140" i="51"/>
  <c r="BK135" i="51"/>
  <c r="J145" i="51"/>
  <c r="BK165" i="51"/>
  <c r="BK180" i="52"/>
  <c r="J180" i="52"/>
  <c r="J188" i="52"/>
  <c r="BK177" i="52"/>
  <c r="BK174" i="52"/>
  <c r="J157" i="52"/>
  <c r="J141" i="53"/>
  <c r="J130" i="53"/>
  <c r="J136" i="53"/>
  <c r="J146" i="53"/>
  <c r="J129" i="53"/>
  <c r="J160" i="54"/>
  <c r="BK166" i="54"/>
  <c r="BK170" i="54"/>
  <c r="J145" i="54"/>
  <c r="J167" i="54"/>
  <c r="BK171" i="54"/>
  <c r="J130" i="54"/>
  <c r="BK161" i="54"/>
  <c r="J162" i="55"/>
  <c r="J172" i="55"/>
  <c r="BK130" i="55"/>
  <c r="J185" i="55"/>
  <c r="BK165" i="55"/>
  <c r="J169" i="55"/>
  <c r="J182" i="55"/>
  <c r="BK172" i="55"/>
  <c r="BK172" i="56"/>
  <c r="J176" i="56"/>
  <c r="BK164" i="56"/>
  <c r="J143" i="56"/>
  <c r="J138" i="56"/>
  <c r="BK166" i="56"/>
  <c r="J141" i="57"/>
  <c r="BK120" i="57"/>
  <c r="J122" i="57"/>
  <c r="BK121" i="57"/>
  <c r="BK134" i="57"/>
  <c r="BK136" i="57"/>
  <c r="F37" i="58"/>
  <c r="BK138" i="59"/>
  <c r="BK129" i="59"/>
  <c r="J135" i="59"/>
  <c r="BK143" i="59"/>
  <c r="J141" i="59"/>
  <c r="BK150" i="59"/>
  <c r="BK590" i="14"/>
  <c r="J229" i="14"/>
  <c r="J170" i="15"/>
  <c r="BK144" i="15"/>
  <c r="BK171" i="15"/>
  <c r="J155" i="15"/>
  <c r="BK181" i="15"/>
  <c r="J191" i="15"/>
  <c r="J162" i="15"/>
  <c r="BK136" i="15"/>
  <c r="BK169" i="15"/>
  <c r="J137" i="15"/>
  <c r="J137" i="16"/>
  <c r="BK142" i="16"/>
  <c r="BK151" i="16"/>
  <c r="BK157" i="16"/>
  <c r="J152" i="16"/>
  <c r="J149" i="16"/>
  <c r="J159" i="16"/>
  <c r="BK140" i="16"/>
  <c r="J211" i="17"/>
  <c r="BK158" i="17"/>
  <c r="J186" i="17"/>
  <c r="J155" i="17"/>
  <c r="J178" i="17"/>
  <c r="J205" i="17"/>
  <c r="BK202" i="17"/>
  <c r="J216" i="17"/>
  <c r="BK218" i="17"/>
  <c r="J160" i="17"/>
  <c r="J145" i="18"/>
  <c r="J123" i="18"/>
  <c r="BK127" i="18"/>
  <c r="J136" i="18"/>
  <c r="BK140" i="18"/>
  <c r="BK141" i="18"/>
  <c r="BK145" i="19"/>
  <c r="J138" i="19"/>
  <c r="J131" i="19"/>
  <c r="J141" i="20"/>
  <c r="BK158" i="20"/>
  <c r="BK152" i="20"/>
  <c r="J138" i="20"/>
  <c r="J158" i="20"/>
  <c r="BK379" i="21"/>
  <c r="BK482" i="21"/>
  <c r="J678" i="21"/>
  <c r="J673" i="21"/>
  <c r="BK128" i="21"/>
  <c r="J131" i="22"/>
  <c r="J126" i="22"/>
  <c r="BK255" i="23"/>
  <c r="J193" i="23"/>
  <c r="J186" i="23"/>
  <c r="J246" i="23"/>
  <c r="BK187" i="23"/>
  <c r="J258" i="23"/>
  <c r="J223" i="23"/>
  <c r="BK200" i="23"/>
  <c r="BK243" i="23"/>
  <c r="BK214" i="23"/>
  <c r="BK153" i="23"/>
  <c r="J207" i="23"/>
  <c r="BK147" i="23"/>
  <c r="BK142" i="24"/>
  <c r="J149" i="24"/>
  <c r="BK162" i="24"/>
  <c r="J148" i="24"/>
  <c r="J131" i="24"/>
  <c r="J126" i="25"/>
  <c r="J125" i="25"/>
  <c r="J139" i="26"/>
  <c r="BK131" i="26"/>
  <c r="BK125" i="26"/>
  <c r="J132" i="26"/>
  <c r="J143" i="27"/>
  <c r="J144" i="27"/>
  <c r="J132" i="27"/>
  <c r="J125" i="27"/>
  <c r="BK132" i="27"/>
  <c r="BK125" i="27"/>
  <c r="BK163" i="28"/>
  <c r="BK169" i="28"/>
  <c r="J141" i="28"/>
  <c r="J163" i="28"/>
  <c r="BK155" i="28"/>
  <c r="BK169" i="29"/>
  <c r="BK156" i="29"/>
  <c r="J141" i="29"/>
  <c r="J129" i="29"/>
  <c r="J405" i="30"/>
  <c r="BK191" i="30"/>
  <c r="BK388" i="30"/>
  <c r="J416" i="30"/>
  <c r="J206" i="30"/>
  <c r="J351" i="30"/>
  <c r="J231" i="30"/>
  <c r="J370" i="30"/>
  <c r="J156" i="30"/>
  <c r="J388" i="30"/>
  <c r="BK222" i="30"/>
  <c r="BK413" i="30"/>
  <c r="J214" i="30"/>
  <c r="BK322" i="30"/>
  <c r="J157" i="30"/>
  <c r="BK137" i="31"/>
  <c r="J126" i="31"/>
  <c r="BK142" i="31"/>
  <c r="BK132" i="31"/>
  <c r="J133" i="31"/>
  <c r="J128" i="31"/>
  <c r="BK139" i="31"/>
  <c r="J123" i="31"/>
  <c r="BK144" i="32"/>
  <c r="J122" i="32"/>
  <c r="J137" i="32"/>
  <c r="BK125" i="32"/>
  <c r="J138" i="33"/>
  <c r="BK171" i="33"/>
  <c r="J156" i="33"/>
  <c r="J163" i="33"/>
  <c r="BK155" i="33"/>
  <c r="J146" i="33"/>
  <c r="J134" i="34"/>
  <c r="BK127" i="34"/>
  <c r="J138" i="34"/>
  <c r="BK134" i="34"/>
  <c r="BK285" i="35"/>
  <c r="BK239" i="35"/>
  <c r="J165" i="35"/>
  <c r="J202" i="35"/>
  <c r="BK164" i="35"/>
  <c r="BK133" i="35"/>
  <c r="BK167" i="35"/>
  <c r="J158" i="35"/>
  <c r="BK294" i="35"/>
  <c r="J133" i="35"/>
  <c r="J304" i="35"/>
  <c r="J260" i="35"/>
  <c r="BK148" i="36"/>
  <c r="J139" i="36"/>
  <c r="BK150" i="36"/>
  <c r="J147" i="36"/>
  <c r="BK127" i="37"/>
  <c r="J130" i="37"/>
  <c r="BK155" i="38"/>
  <c r="J166" i="38"/>
  <c r="J169" i="38"/>
  <c r="BK167" i="38"/>
  <c r="BK144" i="38"/>
  <c r="J176" i="39"/>
  <c r="BK179" i="39"/>
  <c r="J167" i="39"/>
  <c r="BK127" i="40"/>
  <c r="J131" i="40"/>
  <c r="J130" i="40"/>
  <c r="BK205" i="41"/>
  <c r="J250" i="41"/>
  <c r="BK175" i="41"/>
  <c r="J159" i="41"/>
  <c r="J181" i="41"/>
  <c r="J212" i="41"/>
  <c r="J135" i="41"/>
  <c r="J216" i="41"/>
  <c r="J239" i="41"/>
  <c r="J148" i="41"/>
  <c r="BK285" i="42"/>
  <c r="J128" i="42"/>
  <c r="J276" i="42"/>
  <c r="J295" i="42"/>
  <c r="J214" i="42"/>
  <c r="J291" i="42"/>
  <c r="BK128" i="42"/>
  <c r="J355" i="43"/>
  <c r="J367" i="43"/>
  <c r="J528" i="43"/>
  <c r="J538" i="43"/>
  <c r="J545" i="43"/>
  <c r="J550" i="43"/>
  <c r="J361" i="43"/>
  <c r="J366" i="43"/>
  <c r="BK441" i="44"/>
  <c r="J455" i="44"/>
  <c r="J413" i="44"/>
  <c r="BK421" i="44"/>
  <c r="BK292" i="44"/>
  <c r="J406" i="44"/>
  <c r="J449" i="44"/>
  <c r="BK288" i="44"/>
  <c r="J147" i="45"/>
  <c r="J152" i="45"/>
  <c r="BK172" i="45"/>
  <c r="J191" i="45"/>
  <c r="J208" i="45"/>
  <c r="BK297" i="46"/>
  <c r="BK285" i="46"/>
  <c r="J285" i="46"/>
  <c r="BK270" i="46"/>
  <c r="BK233" i="46"/>
  <c r="J128" i="46"/>
  <c r="J191" i="47"/>
  <c r="J188" i="47"/>
  <c r="J142" i="47"/>
  <c r="J171" i="47"/>
  <c r="BK171" i="47"/>
  <c r="J214" i="48"/>
  <c r="BK223" i="48"/>
  <c r="J223" i="48"/>
  <c r="J154" i="48"/>
  <c r="BK127" i="48"/>
  <c r="J183" i="49"/>
  <c r="BK238" i="49"/>
  <c r="J214" i="49"/>
  <c r="BK208" i="49"/>
  <c r="J201" i="49"/>
  <c r="J231" i="49"/>
  <c r="J175" i="50"/>
  <c r="J162" i="50"/>
  <c r="J145" i="50"/>
  <c r="J166" i="50"/>
  <c r="J142" i="50"/>
  <c r="BK147" i="50"/>
  <c r="BK158" i="51"/>
  <c r="BK172" i="51"/>
  <c r="J158" i="51"/>
  <c r="BK145" i="51"/>
  <c r="J162" i="52"/>
  <c r="J181" i="52"/>
  <c r="BK171" i="52"/>
  <c r="BK166" i="52"/>
  <c r="J186" i="52"/>
  <c r="J153" i="52"/>
  <c r="BK132" i="53"/>
  <c r="J144" i="53"/>
  <c r="BK136" i="53"/>
  <c r="BK137" i="53"/>
  <c r="BK130" i="53"/>
  <c r="J131" i="53"/>
  <c r="J123" i="53"/>
  <c r="BK130" i="54"/>
  <c r="J176" i="54"/>
  <c r="BK147" i="54"/>
  <c r="J171" i="54"/>
  <c r="BK136" i="54"/>
  <c r="BK135" i="54"/>
  <c r="J128" i="54"/>
  <c r="BK188" i="55"/>
  <c r="J188" i="55"/>
  <c r="BK158" i="55"/>
  <c r="J183" i="55"/>
  <c r="BK180" i="55"/>
  <c r="BK152" i="55"/>
  <c r="J149" i="55"/>
  <c r="J179" i="55"/>
  <c r="J134" i="55"/>
  <c r="BK125" i="56"/>
  <c r="J125" i="56"/>
  <c r="J163" i="56"/>
  <c r="BK169" i="56"/>
  <c r="J169" i="56"/>
  <c r="J135" i="56"/>
  <c r="J140" i="57"/>
  <c r="BK126" i="57"/>
  <c r="BK131" i="57"/>
  <c r="BK132" i="57"/>
  <c r="J124" i="57"/>
  <c r="BK128" i="57"/>
  <c r="BK130" i="57"/>
  <c r="F35" i="58"/>
  <c r="BK164" i="59"/>
  <c r="BK157" i="59"/>
  <c r="BK141" i="59"/>
  <c r="J150" i="59"/>
  <c r="J157" i="59"/>
  <c r="J143" i="59"/>
  <c r="BK165" i="59"/>
  <c r="J139" i="59"/>
  <c r="AS109" i="1"/>
  <c r="J162" i="2"/>
  <c r="J159" i="2"/>
  <c r="BK154" i="2"/>
  <c r="J136" i="2"/>
  <c r="AS140" i="1"/>
  <c r="BK141" i="3"/>
  <c r="BK193" i="3"/>
  <c r="J175" i="3"/>
  <c r="BK175" i="3"/>
  <c r="J127" i="3"/>
  <c r="J186" i="3"/>
  <c r="J141" i="3"/>
  <c r="J960" i="4"/>
  <c r="BK876" i="4"/>
  <c r="J671" i="4"/>
  <c r="BK588" i="4"/>
  <c r="J502" i="4"/>
  <c r="BK456" i="4"/>
  <c r="J317" i="4"/>
  <c r="J274" i="4"/>
  <c r="BK1034" i="4"/>
  <c r="J885" i="4"/>
  <c r="J725" i="4"/>
  <c r="J632" i="4"/>
  <c r="BK502" i="4"/>
  <c r="J427" i="4"/>
  <c r="J306" i="4"/>
  <c r="J1021" i="4"/>
  <c r="J892" i="4"/>
  <c r="J743" i="4"/>
  <c r="BK546" i="4"/>
  <c r="BK311" i="4"/>
  <c r="BK151" i="4"/>
  <c r="BK832" i="4"/>
  <c r="J758" i="4"/>
  <c r="J580" i="4"/>
  <c r="J460" i="4"/>
  <c r="J310" i="4"/>
  <c r="BK200" i="4"/>
  <c r="J1020" i="4"/>
  <c r="J814" i="4"/>
  <c r="J748" i="4"/>
  <c r="BK595" i="4"/>
  <c r="BK554" i="4"/>
  <c r="BK964" i="4"/>
  <c r="BK849" i="4"/>
  <c r="BK709" i="4"/>
  <c r="J419" i="4"/>
  <c r="J311" i="4"/>
  <c r="J245" i="4"/>
  <c r="BK1021" i="4"/>
  <c r="J887" i="4"/>
  <c r="J832" i="4"/>
  <c r="BK753" i="4"/>
  <c r="BK616" i="4"/>
  <c r="J547" i="4"/>
  <c r="BK460" i="4"/>
  <c r="J297" i="4"/>
  <c r="BK1109" i="4"/>
  <c r="J1084" i="4"/>
  <c r="BK1059" i="4"/>
  <c r="BK1042" i="4"/>
  <c r="J1031" i="4"/>
  <c r="BK885" i="4"/>
  <c r="BK748" i="4"/>
  <c r="J636" i="4"/>
  <c r="BK411" i="4"/>
  <c r="BK285" i="4"/>
  <c r="J391" i="5"/>
  <c r="BK330" i="5"/>
  <c r="J299" i="5"/>
  <c r="BK220" i="5"/>
  <c r="J183" i="5"/>
  <c r="J279" i="5"/>
  <c r="BK199" i="5"/>
  <c r="J348" i="5"/>
  <c r="BK265" i="5"/>
  <c r="BK174" i="5"/>
  <c r="BK286" i="5"/>
  <c r="BK167" i="5"/>
  <c r="J306" i="5"/>
  <c r="BK210" i="5"/>
  <c r="J310" i="5"/>
  <c r="J238" i="5"/>
  <c r="BK377" i="5"/>
  <c r="BK337" i="5"/>
  <c r="J194" i="5"/>
  <c r="J302" i="6"/>
  <c r="J167" i="6"/>
  <c r="BK273" i="6"/>
  <c r="BK171" i="6"/>
  <c r="J253" i="6"/>
  <c r="BK147" i="6"/>
  <c r="J171" i="6"/>
  <c r="BK205" i="6"/>
  <c r="J147" i="6"/>
  <c r="BK279" i="6"/>
  <c r="BK178" i="6"/>
  <c r="J273" i="6"/>
  <c r="J318" i="6"/>
  <c r="J254" i="6"/>
  <c r="BK165" i="7"/>
  <c r="BK136" i="7"/>
  <c r="J145" i="7"/>
  <c r="J165" i="7"/>
  <c r="BK168" i="7"/>
  <c r="BK172" i="7"/>
  <c r="BK151" i="8"/>
  <c r="J143" i="8"/>
  <c r="J129" i="8"/>
  <c r="J142" i="8"/>
  <c r="BK128" i="8"/>
  <c r="J149" i="8"/>
  <c r="J126" i="8"/>
  <c r="J138" i="8"/>
  <c r="BK125" i="8"/>
  <c r="BK170" i="9"/>
  <c r="J134" i="9"/>
  <c r="J154" i="9"/>
  <c r="J170" i="9"/>
  <c r="J156" i="9"/>
  <c r="BK144" i="9"/>
  <c r="J987" i="10"/>
  <c r="BK946" i="10"/>
  <c r="J852" i="10"/>
  <c r="J621" i="10"/>
  <c r="J219" i="10"/>
  <c r="BK933" i="10"/>
  <c r="BK838" i="10"/>
  <c r="J626" i="10"/>
  <c r="J318" i="10"/>
  <c r="J983" i="10"/>
  <c r="BK977" i="10"/>
  <c r="J972" i="10"/>
  <c r="J961" i="10"/>
  <c r="J959" i="10"/>
  <c r="J957" i="10"/>
  <c r="BK944" i="10"/>
  <c r="J933" i="10"/>
  <c r="BK891" i="10"/>
  <c r="J882" i="10"/>
  <c r="J869" i="10"/>
  <c r="J865" i="10"/>
  <c r="J847" i="10"/>
  <c r="J840" i="10"/>
  <c r="BK839" i="10"/>
  <c r="J832" i="10"/>
  <c r="J824" i="10"/>
  <c r="BK820" i="10"/>
  <c r="J813" i="10"/>
  <c r="J812" i="10"/>
  <c r="J805" i="10"/>
  <c r="BK766" i="10"/>
  <c r="J716" i="10"/>
  <c r="J659" i="10"/>
  <c r="BK653" i="10"/>
  <c r="BK639" i="10"/>
  <c r="BK638" i="10"/>
  <c r="J622" i="10"/>
  <c r="BK621" i="10"/>
  <c r="J583" i="10"/>
  <c r="BK534" i="10"/>
  <c r="BK510" i="10"/>
  <c r="BK414" i="10"/>
  <c r="BK269" i="10"/>
  <c r="J990" i="10"/>
  <c r="BK867" i="10"/>
  <c r="J811" i="10"/>
  <c r="J289" i="10"/>
  <c r="J198" i="10"/>
  <c r="BK869" i="10"/>
  <c r="BK782" i="10"/>
  <c r="J651" i="10"/>
  <c r="BK418" i="10"/>
  <c r="BK200" i="10"/>
  <c r="BK982" i="10"/>
  <c r="BK917" i="10"/>
  <c r="BK718" i="10"/>
  <c r="J510" i="10"/>
  <c r="BK332" i="10"/>
  <c r="J976" i="10"/>
  <c r="BK904" i="10"/>
  <c r="J828" i="10"/>
  <c r="BK676" i="10"/>
  <c r="BK381" i="10"/>
  <c r="BK166" i="10"/>
  <c r="BK148" i="10"/>
  <c r="BK134" i="11"/>
  <c r="J137" i="11"/>
  <c r="J141" i="11"/>
  <c r="J169" i="12"/>
  <c r="J177" i="12"/>
  <c r="J142" i="12"/>
  <c r="BK146" i="12"/>
  <c r="BK180" i="12"/>
  <c r="BK152" i="12"/>
  <c r="BK158" i="12"/>
  <c r="BK149" i="13"/>
  <c r="J143" i="13"/>
  <c r="J142" i="13"/>
  <c r="J146" i="13"/>
  <c r="BK123" i="13"/>
  <c r="BK142" i="13"/>
  <c r="J148" i="13"/>
  <c r="J1019" i="14"/>
  <c r="BK930" i="14"/>
  <c r="J829" i="14"/>
  <c r="J729" i="14"/>
  <c r="J626" i="14"/>
  <c r="BK445" i="14"/>
  <c r="BK408" i="14"/>
  <c r="BK290" i="14"/>
  <c r="J1069" i="14"/>
  <c r="BK898" i="14"/>
  <c r="J658" i="14"/>
  <c r="BK556" i="14"/>
  <c r="BK400" i="14"/>
  <c r="J286" i="14"/>
  <c r="BK195" i="14"/>
  <c r="J999" i="14"/>
  <c r="J912" i="14"/>
  <c r="BK817" i="14"/>
  <c r="J706" i="14"/>
  <c r="BK629" i="14"/>
  <c r="J556" i="14"/>
  <c r="J487" i="14"/>
  <c r="J417" i="14"/>
  <c r="J222" i="14"/>
  <c r="J1059" i="14"/>
  <c r="BK942" i="14"/>
  <c r="J923" i="14"/>
  <c r="BK691" i="14"/>
  <c r="BK631" i="14"/>
  <c r="BK491" i="14"/>
  <c r="J325" i="14"/>
  <c r="J153" i="14"/>
  <c r="BK985" i="14"/>
  <c r="J909" i="14"/>
  <c r="BK830" i="14"/>
  <c r="J784" i="14"/>
  <c r="J655" i="14"/>
  <c r="BK474" i="14"/>
  <c r="BK307" i="14"/>
  <c r="J192" i="14"/>
  <c r="J1001" i="14"/>
  <c r="J926" i="14"/>
  <c r="J869" i="14"/>
  <c r="BK708" i="14"/>
  <c r="J625" i="14"/>
  <c r="J294" i="14"/>
  <c r="BK1056" i="14"/>
  <c r="J928" i="14"/>
  <c r="BK869" i="14"/>
  <c r="BK810" i="14"/>
  <c r="BK712" i="14"/>
  <c r="J560" i="14"/>
  <c r="BK351" i="14"/>
  <c r="J248" i="14"/>
  <c r="J180" i="14"/>
  <c r="J1133" i="14"/>
  <c r="J1131" i="14"/>
  <c r="BK1117" i="14"/>
  <c r="BK1091" i="14"/>
  <c r="J1004" i="14"/>
  <c r="J940" i="14"/>
  <c r="J922" i="14"/>
  <c r="BK755" i="14"/>
  <c r="J691" i="14"/>
  <c r="BK617" i="14"/>
  <c r="BK495" i="14"/>
  <c r="J427" i="14"/>
  <c r="J299" i="14"/>
  <c r="J164" i="14"/>
  <c r="BK178" i="15"/>
  <c r="BK159" i="15"/>
  <c r="BK133" i="15"/>
  <c r="J174" i="15"/>
  <c r="J153" i="15"/>
  <c r="J197" i="15"/>
  <c r="BK168" i="15"/>
  <c r="J156" i="15"/>
  <c r="J141" i="15"/>
  <c r="J169" i="15"/>
  <c r="BK149" i="15"/>
  <c r="J186" i="15"/>
  <c r="BK141" i="15"/>
  <c r="BK191" i="15"/>
  <c r="BK165" i="15"/>
  <c r="BK139" i="15"/>
  <c r="J148" i="16"/>
  <c r="BK160" i="16"/>
  <c r="BK170" i="16"/>
  <c r="BK150" i="16"/>
  <c r="BK162" i="16"/>
  <c r="BK169" i="16"/>
  <c r="J136" i="16"/>
  <c r="J161" i="16"/>
  <c r="J141" i="16"/>
  <c r="J213" i="17"/>
  <c r="BK174" i="17"/>
  <c r="J174" i="17"/>
  <c r="J217" i="17"/>
  <c r="BK154" i="17"/>
  <c r="BK139" i="18"/>
  <c r="J138" i="18"/>
  <c r="J142" i="18"/>
  <c r="J129" i="18"/>
  <c r="J147" i="19"/>
  <c r="BK133" i="19"/>
  <c r="BK164" i="20"/>
  <c r="J163" i="20"/>
  <c r="BK144" i="20"/>
  <c r="J151" i="20"/>
  <c r="J152" i="20"/>
  <c r="J149" i="20"/>
  <c r="J419" i="21"/>
  <c r="BK604" i="21"/>
  <c r="J128" i="21"/>
  <c r="BK291" i="21"/>
  <c r="J169" i="21"/>
  <c r="J140" i="21"/>
  <c r="J339" i="21"/>
  <c r="BK176" i="21"/>
  <c r="BK543" i="21"/>
  <c r="J187" i="21"/>
  <c r="BK125" i="22"/>
  <c r="J125" i="22"/>
  <c r="J123" i="22"/>
  <c r="BK231" i="23"/>
  <c r="BK246" i="23"/>
  <c r="J147" i="23"/>
  <c r="BK217" i="23"/>
  <c r="J192" i="23"/>
  <c r="J243" i="23"/>
  <c r="J217" i="23"/>
  <c r="BK145" i="23"/>
  <c r="BK228" i="23"/>
  <c r="J195" i="23"/>
  <c r="J138" i="23"/>
  <c r="J189" i="23"/>
  <c r="J173" i="23"/>
  <c r="BK149" i="24"/>
  <c r="J162" i="24"/>
  <c r="BK138" i="24"/>
  <c r="BK150" i="24"/>
  <c r="J159" i="24"/>
  <c r="J127" i="25"/>
  <c r="BK127" i="25"/>
  <c r="J131" i="25"/>
  <c r="J135" i="26"/>
  <c r="BK130" i="26"/>
  <c r="J138" i="26"/>
  <c r="J129" i="26"/>
  <c r="J134" i="27"/>
  <c r="BK136" i="27"/>
  <c r="J127" i="27"/>
  <c r="BK146" i="27"/>
  <c r="BK130" i="27"/>
  <c r="J136" i="27"/>
  <c r="BK172" i="28"/>
  <c r="BK156" i="28"/>
  <c r="J153" i="28"/>
  <c r="J132" i="28"/>
  <c r="J159" i="29"/>
  <c r="J132" i="29"/>
  <c r="BK132" i="29"/>
  <c r="J166" i="29"/>
  <c r="BK147" i="29"/>
  <c r="BK431" i="30"/>
  <c r="J322" i="30"/>
  <c r="J413" i="30"/>
  <c r="J271" i="30"/>
  <c r="J374" i="30"/>
  <c r="J345" i="30"/>
  <c r="BK159" i="30"/>
  <c r="J166" i="30"/>
  <c r="BK410" i="30"/>
  <c r="BK374" i="30"/>
  <c r="BK260" i="30"/>
  <c r="BK446" i="30"/>
  <c r="J306" i="30"/>
  <c r="BK138" i="30"/>
  <c r="J133" i="30"/>
  <c r="J142" i="31"/>
  <c r="J131" i="31"/>
  <c r="J129" i="31"/>
  <c r="BK140" i="31"/>
  <c r="BK136" i="31"/>
  <c r="BK138" i="31"/>
  <c r="J130" i="31"/>
  <c r="BK123" i="32"/>
  <c r="J146" i="32"/>
  <c r="BK140" i="32"/>
  <c r="BK158" i="33"/>
  <c r="J135" i="33"/>
  <c r="BK163" i="33"/>
  <c r="BK150" i="33"/>
  <c r="J148" i="33"/>
  <c r="BK136" i="33"/>
  <c r="J140" i="34"/>
  <c r="J136" i="34"/>
  <c r="BK140" i="34"/>
  <c r="J127" i="34"/>
  <c r="J126" i="34"/>
  <c r="BK306" i="35"/>
  <c r="BK225" i="35"/>
  <c r="J153" i="35"/>
  <c r="BK270" i="35"/>
  <c r="BK169" i="35"/>
  <c r="J258" i="35"/>
  <c r="BK282" i="35"/>
  <c r="BK300" i="35"/>
  <c r="J265" i="35"/>
  <c r="J310" i="35"/>
  <c r="J225" i="35"/>
  <c r="BK145" i="36"/>
  <c r="J142" i="36"/>
  <c r="BK139" i="36"/>
  <c r="J129" i="36"/>
  <c r="BK128" i="37"/>
  <c r="J127" i="37"/>
  <c r="J156" i="38"/>
  <c r="J167" i="38"/>
  <c r="BK159" i="38"/>
  <c r="BK172" i="38"/>
  <c r="J158" i="39"/>
  <c r="J179" i="39"/>
  <c r="J144" i="39"/>
  <c r="BK125" i="40"/>
  <c r="J126" i="40"/>
  <c r="J243" i="41"/>
  <c r="J150" i="41"/>
  <c r="J191" i="41"/>
  <c r="BK148" i="41"/>
  <c r="BK170" i="41"/>
  <c r="J166" i="41"/>
  <c r="BK218" i="41"/>
  <c r="J143" i="41"/>
  <c r="J170" i="41"/>
  <c r="BK210" i="41"/>
  <c r="J284" i="42"/>
  <c r="BK299" i="42"/>
  <c r="BK225" i="42"/>
  <c r="J275" i="42"/>
  <c r="BK275" i="42"/>
  <c r="BK282" i="42"/>
  <c r="BK287" i="42"/>
  <c r="BK546" i="43"/>
  <c r="J558" i="43"/>
  <c r="BK559" i="43"/>
  <c r="J523" i="43"/>
  <c r="BK532" i="43"/>
  <c r="BK553" i="43"/>
  <c r="J553" i="43"/>
  <c r="BK554" i="43"/>
  <c r="J539" i="43"/>
  <c r="J417" i="44"/>
  <c r="J431" i="44"/>
  <c r="BK397" i="44"/>
  <c r="BK406" i="44"/>
  <c r="BK419" i="44"/>
  <c r="BK453" i="44"/>
  <c r="BK414" i="44"/>
  <c r="BK208" i="44"/>
  <c r="BK200" i="45"/>
  <c r="BK192" i="45"/>
  <c r="J187" i="45"/>
  <c r="BK190" i="45"/>
  <c r="J204" i="45"/>
  <c r="BK204" i="45"/>
  <c r="J153" i="45"/>
  <c r="J291" i="46"/>
  <c r="BK210" i="46"/>
  <c r="BK284" i="46"/>
  <c r="J289" i="46"/>
  <c r="J169" i="46"/>
  <c r="J276" i="46"/>
  <c r="J165" i="47"/>
  <c r="J137" i="47"/>
  <c r="BK137" i="47"/>
  <c r="J143" i="47"/>
  <c r="BK131" i="47"/>
  <c r="BK206" i="48"/>
  <c r="BK154" i="48"/>
  <c r="BK224" i="48"/>
  <c r="J172" i="48"/>
  <c r="J127" i="48"/>
  <c r="BK241" i="49"/>
  <c r="J175" i="49"/>
  <c r="J241" i="49"/>
  <c r="BK199" i="49"/>
  <c r="BK184" i="50"/>
  <c r="J165" i="50"/>
  <c r="BK183" i="50"/>
  <c r="BK145" i="50"/>
  <c r="J159" i="50"/>
  <c r="J178" i="51"/>
  <c r="BK178" i="51"/>
  <c r="J168" i="51"/>
  <c r="BK139" i="51"/>
  <c r="J140" i="51"/>
  <c r="BK181" i="52"/>
  <c r="J134" i="52"/>
  <c r="J177" i="52"/>
  <c r="J159" i="52"/>
  <c r="J155" i="52"/>
  <c r="BK169" i="52"/>
  <c r="BK159" i="52"/>
  <c r="BK135" i="53"/>
  <c r="BK129" i="53"/>
  <c r="BK122" i="53"/>
  <c r="J145" i="53"/>
  <c r="BK131" i="53"/>
  <c r="BK133" i="53"/>
  <c r="J143" i="53"/>
  <c r="J136" i="54"/>
  <c r="J179" i="54"/>
  <c r="J163" i="54"/>
  <c r="J174" i="54"/>
  <c r="BK164" i="54"/>
  <c r="J157" i="54"/>
  <c r="BK163" i="54"/>
  <c r="BK154" i="54"/>
  <c r="J147" i="55"/>
  <c r="BK183" i="55"/>
  <c r="BK142" i="55"/>
  <c r="BK135" i="55"/>
  <c r="J166" i="55"/>
  <c r="BK173" i="55"/>
  <c r="J180" i="55"/>
  <c r="J130" i="55"/>
  <c r="J155" i="55"/>
  <c r="J160" i="56"/>
  <c r="J172" i="56"/>
  <c r="BK180" i="56"/>
  <c r="BK160" i="56"/>
  <c r="BK147" i="56"/>
  <c r="BK157" i="56"/>
  <c r="BK143" i="56"/>
  <c r="BK141" i="57"/>
  <c r="J129" i="57"/>
  <c r="BK139" i="57"/>
  <c r="J134" i="57"/>
  <c r="J135" i="57"/>
  <c r="BK123" i="57"/>
  <c r="BK129" i="57"/>
  <c r="BK155" i="59"/>
  <c r="J138" i="59"/>
  <c r="J153" i="59"/>
  <c r="BK132" i="59"/>
  <c r="BK162" i="59"/>
  <c r="BK146" i="59"/>
  <c r="BK159" i="59"/>
  <c r="BK135" i="59"/>
  <c r="F37" i="2" l="1"/>
  <c r="J132" i="35"/>
  <c r="J154" i="33"/>
  <c r="J132" i="30"/>
  <c r="J139" i="4"/>
  <c r="F36" i="2"/>
  <c r="F34" i="2"/>
  <c r="J171" i="35"/>
  <c r="R991" i="10"/>
  <c r="J34" i="2"/>
  <c r="AW95" i="1" s="1"/>
  <c r="F36" i="3"/>
  <c r="BC96" i="1" s="1"/>
  <c r="F35" i="2"/>
  <c r="BB95" i="1" s="1"/>
  <c r="R127" i="36"/>
  <c r="T121" i="2"/>
  <c r="BK126" i="3"/>
  <c r="J126" i="3" s="1"/>
  <c r="J98" i="3" s="1"/>
  <c r="BK149" i="3"/>
  <c r="J149" i="3" s="1"/>
  <c r="J100" i="3" s="1"/>
  <c r="T181" i="3"/>
  <c r="T180" i="3" s="1"/>
  <c r="T284" i="4"/>
  <c r="P397" i="4"/>
  <c r="BK662" i="4"/>
  <c r="J662" i="4" s="1"/>
  <c r="J105" i="4" s="1"/>
  <c r="P729" i="4"/>
  <c r="T807" i="4"/>
  <c r="T966" i="4"/>
  <c r="P1046" i="4"/>
  <c r="BK139" i="5"/>
  <c r="J139" i="5" s="1"/>
  <c r="J100" i="5" s="1"/>
  <c r="R162" i="5"/>
  <c r="BK225" i="5"/>
  <c r="J225" i="5" s="1"/>
  <c r="J105" i="5" s="1"/>
  <c r="BK318" i="5"/>
  <c r="J318" i="5" s="1"/>
  <c r="J110" i="5" s="1"/>
  <c r="P350" i="5"/>
  <c r="BK386" i="5"/>
  <c r="J386" i="5" s="1"/>
  <c r="J115" i="5" s="1"/>
  <c r="BK132" i="6"/>
  <c r="J132" i="6" s="1"/>
  <c r="J100" i="6" s="1"/>
  <c r="T206" i="6"/>
  <c r="T297" i="6"/>
  <c r="P135" i="7"/>
  <c r="P134" i="7" s="1"/>
  <c r="R153" i="7"/>
  <c r="R152" i="7"/>
  <c r="BK162" i="7"/>
  <c r="BK128" i="9"/>
  <c r="P159" i="9"/>
  <c r="BK362" i="10"/>
  <c r="J362" i="10" s="1"/>
  <c r="J102" i="10" s="1"/>
  <c r="P560" i="10"/>
  <c r="BK804" i="10"/>
  <c r="J804" i="10" s="1"/>
  <c r="J105" i="10" s="1"/>
  <c r="T846" i="10"/>
  <c r="P945" i="10"/>
  <c r="BK979" i="10"/>
  <c r="J979" i="10" s="1"/>
  <c r="J113" i="10" s="1"/>
  <c r="R979" i="10"/>
  <c r="T131" i="11"/>
  <c r="T130" i="11" s="1"/>
  <c r="T126" i="11" s="1"/>
  <c r="BK137" i="12"/>
  <c r="J137" i="12" s="1"/>
  <c r="J100" i="12" s="1"/>
  <c r="T149" i="12"/>
  <c r="P166" i="12"/>
  <c r="BK174" i="12"/>
  <c r="J174" i="12" s="1"/>
  <c r="J110" i="12" s="1"/>
  <c r="T183" i="12"/>
  <c r="T182" i="12"/>
  <c r="T122" i="13"/>
  <c r="T121" i="13" s="1"/>
  <c r="P147" i="14"/>
  <c r="R182" i="14"/>
  <c r="P247" i="14"/>
  <c r="BK306" i="14"/>
  <c r="J306" i="14" s="1"/>
  <c r="J103" i="14" s="1"/>
  <c r="T127" i="21"/>
  <c r="R675" i="21"/>
  <c r="BK122" i="22"/>
  <c r="J122" i="22" s="1"/>
  <c r="J99" i="22" s="1"/>
  <c r="BK137" i="23"/>
  <c r="J137" i="23" s="1"/>
  <c r="J100" i="23" s="1"/>
  <c r="T137" i="23"/>
  <c r="BK188" i="23"/>
  <c r="J188" i="23" s="1"/>
  <c r="J103" i="23" s="1"/>
  <c r="BK199" i="23"/>
  <c r="J199" i="23" s="1"/>
  <c r="J104" i="23" s="1"/>
  <c r="T218" i="23"/>
  <c r="T244" i="23"/>
  <c r="P257" i="23"/>
  <c r="T129" i="24"/>
  <c r="T128" i="24" s="1"/>
  <c r="R153" i="24"/>
  <c r="T122" i="25"/>
  <c r="T121" i="25" s="1"/>
  <c r="P122" i="26"/>
  <c r="P121" i="26" s="1"/>
  <c r="AU124" i="1" s="1"/>
  <c r="P122" i="27"/>
  <c r="P121" i="27" s="1"/>
  <c r="AU125" i="1" s="1"/>
  <c r="T121" i="32"/>
  <c r="T120" i="32" s="1"/>
  <c r="T119" i="32" s="1"/>
  <c r="R140" i="33"/>
  <c r="P122" i="34"/>
  <c r="P121" i="34"/>
  <c r="AU134" i="1" s="1"/>
  <c r="BK171" i="35"/>
  <c r="T269" i="35"/>
  <c r="BK287" i="35"/>
  <c r="P138" i="36"/>
  <c r="P122" i="37"/>
  <c r="P121" i="37" s="1"/>
  <c r="AU138" i="1" s="1"/>
  <c r="BK128" i="38"/>
  <c r="J128" i="38" s="1"/>
  <c r="J100" i="38" s="1"/>
  <c r="R143" i="39"/>
  <c r="R122" i="40"/>
  <c r="R121" i="40"/>
  <c r="T128" i="41"/>
  <c r="T127" i="41" s="1"/>
  <c r="R180" i="41"/>
  <c r="R202" i="41"/>
  <c r="R245" i="41"/>
  <c r="P281" i="42"/>
  <c r="BK537" i="43"/>
  <c r="J537" i="43"/>
  <c r="J101" i="43" s="1"/>
  <c r="T127" i="44"/>
  <c r="T448" i="44"/>
  <c r="T128" i="45"/>
  <c r="P203" i="45"/>
  <c r="R127" i="46"/>
  <c r="BK295" i="46"/>
  <c r="J295" i="46"/>
  <c r="J102" i="46" s="1"/>
  <c r="BK128" i="47"/>
  <c r="J128" i="47" s="1"/>
  <c r="J100" i="47" s="1"/>
  <c r="P186" i="47"/>
  <c r="T126" i="48"/>
  <c r="R213" i="49"/>
  <c r="BK182" i="50"/>
  <c r="J182" i="50" s="1"/>
  <c r="J103" i="50" s="1"/>
  <c r="T126" i="51"/>
  <c r="R133" i="52"/>
  <c r="BK168" i="52"/>
  <c r="T179" i="52"/>
  <c r="T140" i="53"/>
  <c r="T139" i="53"/>
  <c r="BK159" i="54"/>
  <c r="J159" i="54" s="1"/>
  <c r="J101" i="54" s="1"/>
  <c r="T172" i="54"/>
  <c r="P164" i="55"/>
  <c r="T124" i="56"/>
  <c r="R167" i="56"/>
  <c r="BK153" i="2"/>
  <c r="J153" i="2" s="1"/>
  <c r="J99" i="2" s="1"/>
  <c r="R181" i="3"/>
  <c r="R180" i="3" s="1"/>
  <c r="T152" i="17"/>
  <c r="P161" i="17"/>
  <c r="P164" i="17"/>
  <c r="BK173" i="17"/>
  <c r="J173" i="17" s="1"/>
  <c r="J107" i="17" s="1"/>
  <c r="P201" i="17"/>
  <c r="P198" i="17"/>
  <c r="T207" i="17"/>
  <c r="T206" i="17" s="1"/>
  <c r="P223" i="17"/>
  <c r="P222" i="17" s="1"/>
  <c r="BK135" i="19"/>
  <c r="J135" i="19"/>
  <c r="J101" i="19" s="1"/>
  <c r="R144" i="19"/>
  <c r="T159" i="20"/>
  <c r="BK192" i="21"/>
  <c r="J192" i="21" s="1"/>
  <c r="J101" i="21" s="1"/>
  <c r="T675" i="21"/>
  <c r="P122" i="22"/>
  <c r="P121" i="22" s="1"/>
  <c r="AU119" i="1" s="1"/>
  <c r="BK150" i="23"/>
  <c r="J150" i="23" s="1"/>
  <c r="J101" i="23" s="1"/>
  <c r="T179" i="23"/>
  <c r="P199" i="23"/>
  <c r="P211" i="23"/>
  <c r="BK234" i="23"/>
  <c r="J234" i="23"/>
  <c r="J109" i="23" s="1"/>
  <c r="BK250" i="23"/>
  <c r="J250" i="23" s="1"/>
  <c r="J112" i="23" s="1"/>
  <c r="R257" i="23"/>
  <c r="P129" i="24"/>
  <c r="P128" i="24" s="1"/>
  <c r="T147" i="24"/>
  <c r="P158" i="24"/>
  <c r="P122" i="25"/>
  <c r="P121" i="25"/>
  <c r="AU123" i="1" s="1"/>
  <c r="R122" i="27"/>
  <c r="R121" i="27"/>
  <c r="BK150" i="28"/>
  <c r="J150" i="28"/>
  <c r="J102" i="28"/>
  <c r="T162" i="28"/>
  <c r="T128" i="29"/>
  <c r="R150" i="29"/>
  <c r="BK180" i="30"/>
  <c r="J180" i="30" s="1"/>
  <c r="J101" i="30" s="1"/>
  <c r="P180" i="30"/>
  <c r="BK373" i="30"/>
  <c r="J373" i="30" s="1"/>
  <c r="J103" i="30" s="1"/>
  <c r="P415" i="30"/>
  <c r="P121" i="32"/>
  <c r="P120" i="32"/>
  <c r="P119" i="32" s="1"/>
  <c r="AU131" i="1" s="1"/>
  <c r="BK140" i="33"/>
  <c r="J140" i="33" s="1"/>
  <c r="J101" i="33" s="1"/>
  <c r="P171" i="35"/>
  <c r="BK269" i="35"/>
  <c r="J269" i="35" s="1"/>
  <c r="J103" i="35" s="1"/>
  <c r="T287" i="35"/>
  <c r="BK150" i="38"/>
  <c r="J150" i="38" s="1"/>
  <c r="J102" i="38" s="1"/>
  <c r="T162" i="38"/>
  <c r="BK143" i="39"/>
  <c r="J143" i="39" s="1"/>
  <c r="J101" i="39" s="1"/>
  <c r="BK122" i="40"/>
  <c r="J122" i="40" s="1"/>
  <c r="J99" i="40" s="1"/>
  <c r="BK142" i="41"/>
  <c r="J142" i="41" s="1"/>
  <c r="J100" i="41" s="1"/>
  <c r="P207" i="41"/>
  <c r="T127" i="42"/>
  <c r="R294" i="42"/>
  <c r="P537" i="43"/>
  <c r="P411" i="44"/>
  <c r="BK189" i="45"/>
  <c r="J189" i="45" s="1"/>
  <c r="J102" i="45" s="1"/>
  <c r="T203" i="45"/>
  <c r="P127" i="46"/>
  <c r="P295" i="46"/>
  <c r="R128" i="47"/>
  <c r="BK186" i="47"/>
  <c r="J186" i="47"/>
  <c r="J103" i="47" s="1"/>
  <c r="T127" i="49"/>
  <c r="R234" i="49"/>
  <c r="R182" i="50"/>
  <c r="T170" i="51"/>
  <c r="T133" i="52"/>
  <c r="T154" i="52"/>
  <c r="P183" i="52"/>
  <c r="P120" i="53"/>
  <c r="BK127" i="54"/>
  <c r="J127" i="54"/>
  <c r="J100" i="54" s="1"/>
  <c r="T159" i="54"/>
  <c r="T127" i="55"/>
  <c r="T178" i="55"/>
  <c r="BK167" i="56"/>
  <c r="J167" i="56" s="1"/>
  <c r="J101" i="56" s="1"/>
  <c r="R118" i="57"/>
  <c r="R121" i="2"/>
  <c r="T126" i="3"/>
  <c r="R149" i="3"/>
  <c r="P167" i="3"/>
  <c r="P139" i="4"/>
  <c r="BK397" i="4"/>
  <c r="J397" i="4" s="1"/>
  <c r="J102" i="4" s="1"/>
  <c r="T397" i="4"/>
  <c r="P651" i="4"/>
  <c r="T651" i="4"/>
  <c r="BK729" i="4"/>
  <c r="J729" i="4" s="1"/>
  <c r="J106" i="4" s="1"/>
  <c r="P757" i="4"/>
  <c r="P886" i="4"/>
  <c r="BK937" i="4"/>
  <c r="J937" i="4" s="1"/>
  <c r="J112" i="4" s="1"/>
  <c r="T937" i="4"/>
  <c r="BK1083" i="4"/>
  <c r="J1083" i="4" s="1"/>
  <c r="J115" i="4" s="1"/>
  <c r="R139" i="5"/>
  <c r="BK193" i="5"/>
  <c r="J193" i="5" s="1"/>
  <c r="J103" i="5" s="1"/>
  <c r="P278" i="5"/>
  <c r="BK332" i="5"/>
  <c r="J332" i="5" s="1"/>
  <c r="J111" i="5" s="1"/>
  <c r="BK339" i="5"/>
  <c r="J339" i="5" s="1"/>
  <c r="J112" i="5" s="1"/>
  <c r="R339" i="5"/>
  <c r="P386" i="5"/>
  <c r="P385" i="5"/>
  <c r="R206" i="6"/>
  <c r="R297" i="6"/>
  <c r="BK144" i="7"/>
  <c r="T153" i="7"/>
  <c r="T152" i="7"/>
  <c r="R162" i="7"/>
  <c r="R161" i="7" s="1"/>
  <c r="BK170" i="7"/>
  <c r="J170" i="7" s="1"/>
  <c r="J111" i="7" s="1"/>
  <c r="R122" i="8"/>
  <c r="R121" i="8" s="1"/>
  <c r="R128" i="9"/>
  <c r="R159" i="9"/>
  <c r="BK138" i="10"/>
  <c r="J138" i="10" s="1"/>
  <c r="J100" i="10" s="1"/>
  <c r="T213" i="10"/>
  <c r="T560" i="10"/>
  <c r="BK846" i="10"/>
  <c r="J846" i="10" s="1"/>
  <c r="J109" i="10" s="1"/>
  <c r="T925" i="10"/>
  <c r="R945" i="10"/>
  <c r="P131" i="11"/>
  <c r="P130" i="11"/>
  <c r="P126" i="11" s="1"/>
  <c r="AU106" i="1" s="1"/>
  <c r="P137" i="12"/>
  <c r="R149" i="12"/>
  <c r="T174" i="12"/>
  <c r="BK183" i="12"/>
  <c r="BK182" i="12" s="1"/>
  <c r="J182" i="12" s="1"/>
  <c r="J112" i="12" s="1"/>
  <c r="BK122" i="13"/>
  <c r="J122" i="13" s="1"/>
  <c r="J99" i="13" s="1"/>
  <c r="R147" i="14"/>
  <c r="BK247" i="14"/>
  <c r="J247" i="14" s="1"/>
  <c r="J102" i="14" s="1"/>
  <c r="T247" i="14"/>
  <c r="T306" i="14"/>
  <c r="T552" i="14"/>
  <c r="R623" i="14"/>
  <c r="P707" i="14"/>
  <c r="BK794" i="14"/>
  <c r="J794" i="14" s="1"/>
  <c r="J116" i="14" s="1"/>
  <c r="BK921" i="14"/>
  <c r="J921" i="14" s="1"/>
  <c r="J118" i="14" s="1"/>
  <c r="BK941" i="14"/>
  <c r="J941" i="14" s="1"/>
  <c r="J119" i="14" s="1"/>
  <c r="BK1035" i="14"/>
  <c r="J1035" i="14" s="1"/>
  <c r="J121" i="14" s="1"/>
  <c r="T1125" i="14"/>
  <c r="BK135" i="15"/>
  <c r="J135" i="15" s="1"/>
  <c r="J103" i="15" s="1"/>
  <c r="R154" i="15"/>
  <c r="R193" i="15"/>
  <c r="BK139" i="16"/>
  <c r="J139" i="16" s="1"/>
  <c r="J102" i="16" s="1"/>
  <c r="R154" i="16"/>
  <c r="BK152" i="17"/>
  <c r="J152" i="17" s="1"/>
  <c r="J101" i="17" s="1"/>
  <c r="T157" i="17"/>
  <c r="BK167" i="17"/>
  <c r="J167" i="17" s="1"/>
  <c r="J105" i="17" s="1"/>
  <c r="R215" i="17"/>
  <c r="R214" i="17" s="1"/>
  <c r="R126" i="19"/>
  <c r="BK144" i="19"/>
  <c r="J144" i="19" s="1"/>
  <c r="J102" i="19" s="1"/>
  <c r="BK147" i="20"/>
  <c r="J147" i="20" s="1"/>
  <c r="J102" i="20" s="1"/>
  <c r="R159" i="20"/>
  <c r="R122" i="25"/>
  <c r="R121" i="25"/>
  <c r="BK122" i="26"/>
  <c r="BK121" i="26"/>
  <c r="J121" i="26" s="1"/>
  <c r="J98" i="26" s="1"/>
  <c r="BK150" i="29"/>
  <c r="J150" i="29" s="1"/>
  <c r="J102" i="29" s="1"/>
  <c r="BK162" i="29"/>
  <c r="J162" i="29" s="1"/>
  <c r="J103" i="29" s="1"/>
  <c r="BK132" i="30"/>
  <c r="J100" i="30" s="1"/>
  <c r="R273" i="30"/>
  <c r="P387" i="30"/>
  <c r="BK409" i="30"/>
  <c r="J409" i="30" s="1"/>
  <c r="J107" i="30" s="1"/>
  <c r="R409" i="30"/>
  <c r="BK122" i="31"/>
  <c r="J122" i="31" s="1"/>
  <c r="J99" i="31" s="1"/>
  <c r="T140" i="33"/>
  <c r="BK132" i="35"/>
  <c r="P277" i="35"/>
  <c r="T299" i="35"/>
  <c r="P146" i="36"/>
  <c r="BK162" i="38"/>
  <c r="J162" i="38"/>
  <c r="J103" i="38" s="1"/>
  <c r="T126" i="39"/>
  <c r="T125" i="39" s="1"/>
  <c r="P142" i="41"/>
  <c r="T180" i="41"/>
  <c r="BK202" i="41"/>
  <c r="J202" i="41" s="1"/>
  <c r="J103" i="41" s="1"/>
  <c r="BK245" i="41"/>
  <c r="J245" i="41" s="1"/>
  <c r="J105" i="41" s="1"/>
  <c r="R127" i="42"/>
  <c r="P294" i="42"/>
  <c r="P127" i="43"/>
  <c r="P126" i="43" s="1"/>
  <c r="P125" i="43" s="1"/>
  <c r="AU147" i="1" s="1"/>
  <c r="P557" i="43"/>
  <c r="P127" i="44"/>
  <c r="R448" i="44"/>
  <c r="R203" i="45"/>
  <c r="P282" i="46"/>
  <c r="R186" i="47"/>
  <c r="P212" i="48"/>
  <c r="BK127" i="49"/>
  <c r="J127" i="49" s="1"/>
  <c r="J100" i="49" s="1"/>
  <c r="BK234" i="49"/>
  <c r="J234" i="49" s="1"/>
  <c r="J102" i="49" s="1"/>
  <c r="P128" i="50"/>
  <c r="R174" i="50"/>
  <c r="P170" i="51"/>
  <c r="R144" i="52"/>
  <c r="R154" i="52"/>
  <c r="P168" i="52"/>
  <c r="P167" i="52" s="1"/>
  <c r="P179" i="52"/>
  <c r="BK140" i="53"/>
  <c r="BK139" i="53"/>
  <c r="J139" i="53"/>
  <c r="J98" i="53" s="1"/>
  <c r="R159" i="54"/>
  <c r="P127" i="55"/>
  <c r="T164" i="55"/>
  <c r="BK124" i="56"/>
  <c r="J124" i="56" s="1"/>
  <c r="J98" i="56" s="1"/>
  <c r="P167" i="56"/>
  <c r="T118" i="57"/>
  <c r="T117" i="57"/>
  <c r="P126" i="59"/>
  <c r="T126" i="59"/>
  <c r="BK136" i="59"/>
  <c r="J136" i="59" s="1"/>
  <c r="J100" i="59" s="1"/>
  <c r="P136" i="59"/>
  <c r="T136" i="59"/>
  <c r="BK149" i="59"/>
  <c r="J149" i="59" s="1"/>
  <c r="J101" i="59" s="1"/>
  <c r="P149" i="59"/>
  <c r="R149" i="59"/>
  <c r="BK158" i="59"/>
  <c r="J158" i="59"/>
  <c r="J103" i="59" s="1"/>
  <c r="P158" i="59"/>
  <c r="R158" i="59"/>
  <c r="P121" i="2"/>
  <c r="P126" i="3"/>
  <c r="P125" i="3" s="1"/>
  <c r="P124" i="3" s="1"/>
  <c r="P149" i="3"/>
  <c r="T167" i="3"/>
  <c r="T139" i="4"/>
  <c r="T505" i="4"/>
  <c r="R729" i="4"/>
  <c r="P807" i="4"/>
  <c r="T886" i="4"/>
  <c r="R937" i="4"/>
  <c r="R1083" i="4"/>
  <c r="T162" i="5"/>
  <c r="P225" i="5"/>
  <c r="R225" i="5"/>
  <c r="T225" i="5"/>
  <c r="R278" i="5"/>
  <c r="P332" i="5"/>
  <c r="T332" i="5"/>
  <c r="P339" i="5"/>
  <c r="T386" i="5"/>
  <c r="T385" i="5" s="1"/>
  <c r="T132" i="6"/>
  <c r="T193" i="6"/>
  <c r="BK272" i="6"/>
  <c r="BK297" i="6"/>
  <c r="J297" i="6" s="1"/>
  <c r="J107" i="6" s="1"/>
  <c r="T135" i="7"/>
  <c r="T134" i="7" s="1"/>
  <c r="T144" i="7"/>
  <c r="T143" i="7" s="1"/>
  <c r="R170" i="7"/>
  <c r="BK122" i="8"/>
  <c r="BK121" i="8" s="1"/>
  <c r="J121" i="8" s="1"/>
  <c r="J98" i="8" s="1"/>
  <c r="T147" i="9"/>
  <c r="P213" i="10"/>
  <c r="BK560" i="10"/>
  <c r="J560" i="10" s="1"/>
  <c r="J103" i="10" s="1"/>
  <c r="BK725" i="10"/>
  <c r="J725" i="10" s="1"/>
  <c r="J104" i="10" s="1"/>
  <c r="R804" i="10"/>
  <c r="P835" i="10"/>
  <c r="R925" i="10"/>
  <c r="T960" i="10"/>
  <c r="R144" i="12"/>
  <c r="T166" i="12"/>
  <c r="R174" i="12"/>
  <c r="P183" i="12"/>
  <c r="P182" i="12" s="1"/>
  <c r="BK324" i="14"/>
  <c r="J324" i="14" s="1"/>
  <c r="J105" i="14" s="1"/>
  <c r="R552" i="14"/>
  <c r="BK623" i="14"/>
  <c r="J623" i="14" s="1"/>
  <c r="J110" i="14" s="1"/>
  <c r="R632" i="14"/>
  <c r="P666" i="14"/>
  <c r="R707" i="14"/>
  <c r="BK785" i="14"/>
  <c r="J785" i="14" s="1"/>
  <c r="J114" i="14" s="1"/>
  <c r="R785" i="14"/>
  <c r="BK789" i="14"/>
  <c r="J789" i="14" s="1"/>
  <c r="J115" i="14" s="1"/>
  <c r="R789" i="14"/>
  <c r="BK913" i="14"/>
  <c r="J913" i="14" s="1"/>
  <c r="J117" i="14" s="1"/>
  <c r="R913" i="14"/>
  <c r="T921" i="14"/>
  <c r="T941" i="14"/>
  <c r="R1035" i="14"/>
  <c r="BK1134" i="14"/>
  <c r="J1134" i="14" s="1"/>
  <c r="J123" i="14" s="1"/>
  <c r="R135" i="15"/>
  <c r="T154" i="15"/>
  <c r="P193" i="15"/>
  <c r="BK130" i="16"/>
  <c r="J130" i="16"/>
  <c r="J101" i="16" s="1"/>
  <c r="R130" i="16"/>
  <c r="BK154" i="16"/>
  <c r="J154" i="16"/>
  <c r="J103" i="16" s="1"/>
  <c r="R164" i="16"/>
  <c r="R152" i="17"/>
  <c r="T161" i="17"/>
  <c r="P167" i="17"/>
  <c r="R193" i="17"/>
  <c r="R190" i="17"/>
  <c r="BK201" i="17"/>
  <c r="J201" i="17"/>
  <c r="J117" i="17" s="1"/>
  <c r="R207" i="17"/>
  <c r="R206" i="17"/>
  <c r="R223" i="17"/>
  <c r="R222" i="17"/>
  <c r="T122" i="18"/>
  <c r="T121" i="18" s="1"/>
  <c r="R135" i="19"/>
  <c r="BK128" i="20"/>
  <c r="J128" i="20" s="1"/>
  <c r="J100" i="20" s="1"/>
  <c r="P147" i="20"/>
  <c r="P192" i="21"/>
  <c r="R137" i="23"/>
  <c r="P179" i="23"/>
  <c r="T199" i="23"/>
  <c r="R218" i="23"/>
  <c r="BK257" i="23"/>
  <c r="J257" i="23" s="1"/>
  <c r="J113" i="23" s="1"/>
  <c r="R147" i="24"/>
  <c r="T158" i="24"/>
  <c r="BK122" i="25"/>
  <c r="BK121" i="25" s="1"/>
  <c r="J121" i="25" s="1"/>
  <c r="P128" i="28"/>
  <c r="R150" i="28"/>
  <c r="P150" i="29"/>
  <c r="R132" i="30"/>
  <c r="R180" i="30"/>
  <c r="R373" i="30"/>
  <c r="R387" i="30"/>
  <c r="P409" i="30"/>
  <c r="P122" i="31"/>
  <c r="P121" i="31"/>
  <c r="AU130" i="1" s="1"/>
  <c r="R121" i="32"/>
  <c r="R120" i="32"/>
  <c r="R119" i="32"/>
  <c r="BK130" i="33"/>
  <c r="J130" i="33" s="1"/>
  <c r="T154" i="33"/>
  <c r="T122" i="34"/>
  <c r="T121" i="34"/>
  <c r="T171" i="35"/>
  <c r="T277" i="35"/>
  <c r="BK299" i="35"/>
  <c r="J299" i="35" s="1"/>
  <c r="J108" i="35" s="1"/>
  <c r="T138" i="36"/>
  <c r="T128" i="38"/>
  <c r="P162" i="38"/>
  <c r="T143" i="39"/>
  <c r="T124" i="39"/>
  <c r="P128" i="41"/>
  <c r="P127" i="41" s="1"/>
  <c r="P180" i="41"/>
  <c r="P202" i="41"/>
  <c r="P245" i="41"/>
  <c r="T281" i="42"/>
  <c r="R537" i="43"/>
  <c r="BK411" i="44"/>
  <c r="J411" i="44" s="1"/>
  <c r="J101" i="44" s="1"/>
  <c r="R128" i="45"/>
  <c r="T189" i="45"/>
  <c r="BK127" i="46"/>
  <c r="J127" i="46" s="1"/>
  <c r="J100" i="46" s="1"/>
  <c r="R295" i="46"/>
  <c r="T186" i="47"/>
  <c r="BK126" i="48"/>
  <c r="J126" i="48" s="1"/>
  <c r="J100" i="48" s="1"/>
  <c r="T212" i="48"/>
  <c r="BK213" i="49"/>
  <c r="J213" i="49" s="1"/>
  <c r="J101" i="49"/>
  <c r="R128" i="50"/>
  <c r="R127" i="50" s="1"/>
  <c r="R126" i="50" s="1"/>
  <c r="P174" i="50"/>
  <c r="R126" i="51"/>
  <c r="BK126" i="59"/>
  <c r="J126" i="59" s="1"/>
  <c r="J98" i="59" s="1"/>
  <c r="R126" i="59"/>
  <c r="R136" i="59"/>
  <c r="BK161" i="59"/>
  <c r="J161" i="59" s="1"/>
  <c r="J104" i="59" s="1"/>
  <c r="BK121" i="2"/>
  <c r="J121" i="2" s="1"/>
  <c r="J98" i="2" s="1"/>
  <c r="R126" i="3"/>
  <c r="T149" i="3"/>
  <c r="T125" i="3"/>
  <c r="T124" i="3" s="1"/>
  <c r="P181" i="3"/>
  <c r="P180" i="3"/>
  <c r="AU96" i="1"/>
  <c r="P284" i="4"/>
  <c r="R505" i="4"/>
  <c r="R662" i="4"/>
  <c r="BK757" i="4"/>
  <c r="J757" i="4" s="1"/>
  <c r="J109" i="4" s="1"/>
  <c r="T757" i="4"/>
  <c r="P966" i="4"/>
  <c r="T1083" i="4"/>
  <c r="P162" i="5"/>
  <c r="BK278" i="5"/>
  <c r="T318" i="5"/>
  <c r="R332" i="5"/>
  <c r="T339" i="5"/>
  <c r="R132" i="6"/>
  <c r="P193" i="6"/>
  <c r="BK198" i="6"/>
  <c r="J198" i="6"/>
  <c r="J102" i="6" s="1"/>
  <c r="R198" i="6"/>
  <c r="P272" i="6"/>
  <c r="R135" i="7"/>
  <c r="R134" i="7"/>
  <c r="P144" i="7"/>
  <c r="P143" i="7" s="1"/>
  <c r="BK153" i="7"/>
  <c r="J153" i="7" s="1"/>
  <c r="J106" i="7" s="1"/>
  <c r="P162" i="7"/>
  <c r="P161" i="7" s="1"/>
  <c r="T170" i="7"/>
  <c r="BK159" i="9"/>
  <c r="J159" i="9" s="1"/>
  <c r="J103" i="9" s="1"/>
  <c r="R138" i="10"/>
  <c r="T362" i="10"/>
  <c r="R725" i="10"/>
  <c r="R846" i="10"/>
  <c r="BK960" i="10"/>
  <c r="J960" i="10" s="1"/>
  <c r="J112" i="10" s="1"/>
  <c r="T979" i="10"/>
  <c r="T137" i="12"/>
  <c r="BK149" i="12"/>
  <c r="J149" i="12" s="1"/>
  <c r="J103" i="12" s="1"/>
  <c r="P157" i="12"/>
  <c r="BK166" i="12"/>
  <c r="J166" i="12" s="1"/>
  <c r="J108" i="12" s="1"/>
  <c r="P174" i="12"/>
  <c r="R122" i="13"/>
  <c r="R121" i="13"/>
  <c r="P182" i="14"/>
  <c r="T324" i="14"/>
  <c r="BK615" i="14"/>
  <c r="J615" i="14" s="1"/>
  <c r="J107" i="14" s="1"/>
  <c r="T632" i="14"/>
  <c r="BK666" i="14"/>
  <c r="J666" i="14" s="1"/>
  <c r="J112" i="14" s="1"/>
  <c r="T707" i="14"/>
  <c r="P785" i="14"/>
  <c r="T785" i="14"/>
  <c r="P789" i="14"/>
  <c r="T789" i="14"/>
  <c r="P913" i="14"/>
  <c r="P958" i="14"/>
  <c r="T1035" i="14"/>
  <c r="R1134" i="14"/>
  <c r="P135" i="15"/>
  <c r="BK175" i="15"/>
  <c r="J175" i="15"/>
  <c r="J105" i="15" s="1"/>
  <c r="BK193" i="15"/>
  <c r="J193" i="15"/>
  <c r="J106" i="15" s="1"/>
  <c r="P130" i="16"/>
  <c r="P139" i="16"/>
  <c r="T154" i="16"/>
  <c r="P152" i="17"/>
  <c r="BK161" i="17"/>
  <c r="J161" i="17"/>
  <c r="J103" i="17"/>
  <c r="R164" i="17"/>
  <c r="P173" i="17"/>
  <c r="P207" i="17"/>
  <c r="P206" i="17" s="1"/>
  <c r="P215" i="17"/>
  <c r="P214" i="17" s="1"/>
  <c r="R122" i="18"/>
  <c r="R121" i="18"/>
  <c r="BK126" i="19"/>
  <c r="J126" i="19" s="1"/>
  <c r="J100" i="19" s="1"/>
  <c r="T135" i="19"/>
  <c r="T128" i="20"/>
  <c r="T127" i="20" s="1"/>
  <c r="T126" i="20" s="1"/>
  <c r="T147" i="20"/>
  <c r="R192" i="21"/>
  <c r="R122" i="22"/>
  <c r="R121" i="22" s="1"/>
  <c r="T150" i="23"/>
  <c r="P188" i="23"/>
  <c r="BK218" i="23"/>
  <c r="J218" i="23" s="1"/>
  <c r="J108" i="23" s="1"/>
  <c r="T234" i="23"/>
  <c r="R244" i="23"/>
  <c r="T257" i="23"/>
  <c r="BK147" i="24"/>
  <c r="T153" i="24"/>
  <c r="R122" i="26"/>
  <c r="R121" i="26"/>
  <c r="T128" i="28"/>
  <c r="BK162" i="28"/>
  <c r="J162" i="28"/>
  <c r="J103" i="28" s="1"/>
  <c r="BK128" i="29"/>
  <c r="J128" i="29" s="1"/>
  <c r="J100" i="29" s="1"/>
  <c r="P162" i="29"/>
  <c r="P132" i="30"/>
  <c r="BK273" i="30"/>
  <c r="J273" i="30" s="1"/>
  <c r="J102" i="30" s="1"/>
  <c r="T373" i="30"/>
  <c r="BK415" i="30"/>
  <c r="J415" i="30" s="1"/>
  <c r="J108" i="30" s="1"/>
  <c r="R122" i="31"/>
  <c r="R121" i="31" s="1"/>
  <c r="P140" i="33"/>
  <c r="R122" i="34"/>
  <c r="R121" i="34" s="1"/>
  <c r="R171" i="35"/>
  <c r="R269" i="35"/>
  <c r="P287" i="35"/>
  <c r="BK138" i="36"/>
  <c r="T146" i="36"/>
  <c r="T122" i="37"/>
  <c r="T121" i="37" s="1"/>
  <c r="P150" i="38"/>
  <c r="R162" i="38"/>
  <c r="R126" i="39"/>
  <c r="T122" i="40"/>
  <c r="T121" i="40"/>
  <c r="R128" i="41"/>
  <c r="R127" i="41" s="1"/>
  <c r="BK180" i="41"/>
  <c r="J180" i="41" s="1"/>
  <c r="J102" i="41" s="1"/>
  <c r="T202" i="41"/>
  <c r="T245" i="41"/>
  <c r="P127" i="42"/>
  <c r="P126" i="42" s="1"/>
  <c r="P125" i="42"/>
  <c r="AU146" i="1" s="1"/>
  <c r="T127" i="43"/>
  <c r="R557" i="43"/>
  <c r="R411" i="44"/>
  <c r="BK203" i="45"/>
  <c r="J203" i="45"/>
  <c r="J103" i="45" s="1"/>
  <c r="T127" i="46"/>
  <c r="T295" i="46"/>
  <c r="T128" i="47"/>
  <c r="T127" i="47"/>
  <c r="T126" i="47" s="1"/>
  <c r="T173" i="47"/>
  <c r="R212" i="48"/>
  <c r="R127" i="49"/>
  <c r="R126" i="49"/>
  <c r="R125" i="49" s="1"/>
  <c r="T234" i="49"/>
  <c r="T128" i="50"/>
  <c r="T174" i="50"/>
  <c r="BK126" i="51"/>
  <c r="J126" i="51" s="1"/>
  <c r="J100" i="51" s="1"/>
  <c r="P144" i="52"/>
  <c r="P132" i="52" s="1"/>
  <c r="P131" i="52" s="1"/>
  <c r="AU156" i="1" s="1"/>
  <c r="R168" i="52"/>
  <c r="T183" i="52"/>
  <c r="T120" i="53"/>
  <c r="T119" i="53" s="1"/>
  <c r="P127" i="54"/>
  <c r="BK172" i="54"/>
  <c r="J172" i="54" s="1"/>
  <c r="J102" i="54"/>
  <c r="R178" i="55"/>
  <c r="T155" i="56"/>
  <c r="P118" i="57"/>
  <c r="P117" i="57" s="1"/>
  <c r="AU162" i="1" s="1"/>
  <c r="T153" i="2"/>
  <c r="BK167" i="3"/>
  <c r="J167" i="3" s="1"/>
  <c r="J101" i="3" s="1"/>
  <c r="R167" i="3"/>
  <c r="R139" i="4"/>
  <c r="P505" i="4"/>
  <c r="T662" i="4"/>
  <c r="R807" i="4"/>
  <c r="BK966" i="4"/>
  <c r="J966" i="4" s="1"/>
  <c r="J113" i="4" s="1"/>
  <c r="P1083" i="4"/>
  <c r="T139" i="5"/>
  <c r="P193" i="5"/>
  <c r="T278" i="5"/>
  <c r="R350" i="5"/>
  <c r="R386" i="5"/>
  <c r="R385" i="5"/>
  <c r="P132" i="6"/>
  <c r="BK193" i="6"/>
  <c r="J193" i="6" s="1"/>
  <c r="J101" i="6" s="1"/>
  <c r="R193" i="6"/>
  <c r="P198" i="6"/>
  <c r="T198" i="6"/>
  <c r="R272" i="6"/>
  <c r="R271" i="6" s="1"/>
  <c r="T162" i="7"/>
  <c r="T161" i="7"/>
  <c r="P170" i="7"/>
  <c r="T122" i="8"/>
  <c r="T121" i="8"/>
  <c r="BK147" i="9"/>
  <c r="J147" i="9" s="1"/>
  <c r="J102" i="9" s="1"/>
  <c r="R147" i="9"/>
  <c r="BK213" i="10"/>
  <c r="J213" i="10" s="1"/>
  <c r="J101" i="10" s="1"/>
  <c r="R362" i="10"/>
  <c r="T725" i="10"/>
  <c r="P846" i="10"/>
  <c r="BK945" i="10"/>
  <c r="J945" i="10" s="1"/>
  <c r="J111" i="10" s="1"/>
  <c r="T945" i="10"/>
  <c r="BK131" i="11"/>
  <c r="J131" i="11" s="1"/>
  <c r="J102" i="11" s="1"/>
  <c r="R137" i="12"/>
  <c r="R136" i="12" s="1"/>
  <c r="T144" i="12"/>
  <c r="BK157" i="12"/>
  <c r="J157" i="12" s="1"/>
  <c r="J105" i="12" s="1"/>
  <c r="R166" i="12"/>
  <c r="BK147" i="14"/>
  <c r="J147" i="14" s="1"/>
  <c r="J100" i="14" s="1"/>
  <c r="T182" i="14"/>
  <c r="R247" i="14"/>
  <c r="P306" i="14"/>
  <c r="R306" i="14"/>
  <c r="BK552" i="14"/>
  <c r="J552" i="14" s="1"/>
  <c r="J106" i="14" s="1"/>
  <c r="P615" i="14"/>
  <c r="P623" i="14"/>
  <c r="T623" i="14"/>
  <c r="BK707" i="14"/>
  <c r="J707" i="14" s="1"/>
  <c r="J113" i="14" s="1"/>
  <c r="P794" i="14"/>
  <c r="T913" i="14"/>
  <c r="R921" i="14"/>
  <c r="R941" i="14"/>
  <c r="T958" i="14"/>
  <c r="BK1125" i="14"/>
  <c r="J1125" i="14" s="1"/>
  <c r="J122" i="14" s="1"/>
  <c r="P1134" i="14"/>
  <c r="BK154" i="15"/>
  <c r="J154" i="15" s="1"/>
  <c r="J104" i="15" s="1"/>
  <c r="T175" i="15"/>
  <c r="R139" i="16"/>
  <c r="T164" i="16"/>
  <c r="P157" i="17"/>
  <c r="T164" i="17"/>
  <c r="P193" i="17"/>
  <c r="P190" i="17" s="1"/>
  <c r="BK207" i="17"/>
  <c r="J207" i="17"/>
  <c r="J120" i="17" s="1"/>
  <c r="T223" i="17"/>
  <c r="T222" i="17"/>
  <c r="BK122" i="18"/>
  <c r="BK121" i="18" s="1"/>
  <c r="J121" i="18" s="1"/>
  <c r="P126" i="19"/>
  <c r="T144" i="19"/>
  <c r="P159" i="20"/>
  <c r="BK127" i="21"/>
  <c r="J127" i="21" s="1"/>
  <c r="J100" i="21" s="1"/>
  <c r="P127" i="21"/>
  <c r="BK675" i="21"/>
  <c r="J675" i="21" s="1"/>
  <c r="J102" i="21" s="1"/>
  <c r="P150" i="23"/>
  <c r="R179" i="23"/>
  <c r="R199" i="23"/>
  <c r="P218" i="23"/>
  <c r="BK244" i="23"/>
  <c r="J244" i="23" s="1"/>
  <c r="J111" i="23" s="1"/>
  <c r="R250" i="23"/>
  <c r="R129" i="24"/>
  <c r="R128" i="24"/>
  <c r="BK153" i="24"/>
  <c r="J153" i="24"/>
  <c r="J104" i="24" s="1"/>
  <c r="R158" i="24"/>
  <c r="T122" i="26"/>
  <c r="T121" i="26" s="1"/>
  <c r="T122" i="27"/>
  <c r="T121" i="27"/>
  <c r="P162" i="28"/>
  <c r="T150" i="29"/>
  <c r="P273" i="30"/>
  <c r="BK387" i="30"/>
  <c r="J387" i="30" s="1"/>
  <c r="J106" i="30" s="1"/>
  <c r="T387" i="30"/>
  <c r="T409" i="30"/>
  <c r="T130" i="33"/>
  <c r="P154" i="33"/>
  <c r="P132" i="35"/>
  <c r="R277" i="35"/>
  <c r="R299" i="35"/>
  <c r="R138" i="36"/>
  <c r="R128" i="38"/>
  <c r="T150" i="38"/>
  <c r="P143" i="39"/>
  <c r="BK128" i="41"/>
  <c r="J128" i="41" s="1"/>
  <c r="J98" i="41" s="1"/>
  <c r="T207" i="41"/>
  <c r="BK127" i="42"/>
  <c r="J127" i="42"/>
  <c r="J100" i="42" s="1"/>
  <c r="R281" i="42"/>
  <c r="R127" i="43"/>
  <c r="R126" i="43"/>
  <c r="R125" i="43" s="1"/>
  <c r="BK557" i="43"/>
  <c r="J557" i="43" s="1"/>
  <c r="J102" i="43" s="1"/>
  <c r="BK127" i="44"/>
  <c r="J127" i="44" s="1"/>
  <c r="J100" i="44" s="1"/>
  <c r="P448" i="44"/>
  <c r="BK282" i="46"/>
  <c r="J282" i="46"/>
  <c r="J101" i="46" s="1"/>
  <c r="R173" i="47"/>
  <c r="BK212" i="48"/>
  <c r="J212" i="48"/>
  <c r="J101" i="48" s="1"/>
  <c r="P213" i="49"/>
  <c r="BK174" i="50"/>
  <c r="J174" i="50"/>
  <c r="J102" i="50" s="1"/>
  <c r="P126" i="51"/>
  <c r="P125" i="51"/>
  <c r="P124" i="51"/>
  <c r="AU155" i="1" s="1"/>
  <c r="BK144" i="52"/>
  <c r="J144" i="52" s="1"/>
  <c r="J101" i="52"/>
  <c r="P154" i="52"/>
  <c r="BK179" i="52"/>
  <c r="J179" i="52"/>
  <c r="J108" i="52"/>
  <c r="R183" i="52"/>
  <c r="R120" i="53"/>
  <c r="T127" i="54"/>
  <c r="T126" i="54"/>
  <c r="T125" i="54" s="1"/>
  <c r="P172" i="54"/>
  <c r="R127" i="55"/>
  <c r="P178" i="55"/>
  <c r="BK155" i="56"/>
  <c r="P155" i="56"/>
  <c r="BK118" i="57"/>
  <c r="BK117" i="57" s="1"/>
  <c r="J117" i="57" s="1"/>
  <c r="R153" i="2"/>
  <c r="BK139" i="4"/>
  <c r="R284" i="4"/>
  <c r="R397" i="4"/>
  <c r="BK651" i="4"/>
  <c r="J651" i="4" s="1"/>
  <c r="J104" i="4" s="1"/>
  <c r="R651" i="4"/>
  <c r="T729" i="4"/>
  <c r="R757" i="4"/>
  <c r="BK886" i="4"/>
  <c r="J886" i="4" s="1"/>
  <c r="J111" i="4" s="1"/>
  <c r="R966" i="4"/>
  <c r="T1046" i="4"/>
  <c r="BK162" i="5"/>
  <c r="J162" i="5" s="1"/>
  <c r="J101" i="5" s="1"/>
  <c r="T193" i="5"/>
  <c r="R318" i="5"/>
  <c r="T350" i="5"/>
  <c r="BK206" i="6"/>
  <c r="J206" i="6" s="1"/>
  <c r="J103" i="6" s="1"/>
  <c r="T272" i="6"/>
  <c r="T271" i="6"/>
  <c r="BK135" i="7"/>
  <c r="J135" i="7" s="1"/>
  <c r="J100" i="7" s="1"/>
  <c r="P122" i="8"/>
  <c r="P121" i="8"/>
  <c r="AU102" i="1"/>
  <c r="P128" i="9"/>
  <c r="T159" i="9"/>
  <c r="T127" i="9" s="1"/>
  <c r="T126" i="9" s="1"/>
  <c r="T138" i="10"/>
  <c r="P362" i="10"/>
  <c r="P725" i="10"/>
  <c r="T804" i="10"/>
  <c r="T835" i="10"/>
  <c r="P925" i="10"/>
  <c r="P960" i="10"/>
  <c r="R131" i="11"/>
  <c r="R130" i="11" s="1"/>
  <c r="R126" i="11" s="1"/>
  <c r="BK144" i="12"/>
  <c r="J144" i="12" s="1"/>
  <c r="J101" i="12" s="1"/>
  <c r="P149" i="12"/>
  <c r="P148" i="12" s="1"/>
  <c r="T157" i="12"/>
  <c r="BK182" i="14"/>
  <c r="J182" i="14" s="1"/>
  <c r="J101" i="14" s="1"/>
  <c r="R324" i="14"/>
  <c r="T615" i="14"/>
  <c r="BK632" i="14"/>
  <c r="J632" i="14" s="1"/>
  <c r="J111" i="14" s="1"/>
  <c r="R666" i="14"/>
  <c r="T794" i="14"/>
  <c r="P921" i="14"/>
  <c r="P941" i="14"/>
  <c r="R958" i="14"/>
  <c r="R1125" i="14"/>
  <c r="T135" i="15"/>
  <c r="P175" i="15"/>
  <c r="T193" i="15"/>
  <c r="T134" i="15" s="1"/>
  <c r="T128" i="15" s="1"/>
  <c r="T130" i="16"/>
  <c r="T127" i="16"/>
  <c r="T126" i="16" s="1"/>
  <c r="P154" i="16"/>
  <c r="P164" i="16"/>
  <c r="R157" i="17"/>
  <c r="BK164" i="17"/>
  <c r="J164" i="17"/>
  <c r="J104" i="17" s="1"/>
  <c r="T167" i="17"/>
  <c r="T173" i="17"/>
  <c r="T193" i="17"/>
  <c r="T190" i="17"/>
  <c r="R201" i="17"/>
  <c r="R198" i="17"/>
  <c r="BK215" i="17"/>
  <c r="J215" i="17" s="1"/>
  <c r="J123" i="17" s="1"/>
  <c r="BK223" i="17"/>
  <c r="BK222" i="17" s="1"/>
  <c r="J222" i="17" s="1"/>
  <c r="J125" i="17" s="1"/>
  <c r="P135" i="19"/>
  <c r="R128" i="20"/>
  <c r="R127" i="20"/>
  <c r="R126" i="20" s="1"/>
  <c r="R147" i="20"/>
  <c r="R127" i="21"/>
  <c r="P675" i="21"/>
  <c r="P137" i="23"/>
  <c r="BK179" i="23"/>
  <c r="J179" i="23" s="1"/>
  <c r="J102" i="23" s="1"/>
  <c r="T188" i="23"/>
  <c r="T211" i="23"/>
  <c r="P234" i="23"/>
  <c r="P250" i="23"/>
  <c r="BK129" i="24"/>
  <c r="J129" i="24" s="1"/>
  <c r="J100" i="24" s="1"/>
  <c r="BK158" i="24"/>
  <c r="J158" i="24" s="1"/>
  <c r="J105" i="24" s="1"/>
  <c r="R128" i="28"/>
  <c r="T150" i="28"/>
  <c r="R128" i="29"/>
  <c r="T162" i="29"/>
  <c r="T273" i="30"/>
  <c r="T415" i="30"/>
  <c r="T122" i="31"/>
  <c r="T121" i="31" s="1"/>
  <c r="BK121" i="32"/>
  <c r="J121" i="32" s="1"/>
  <c r="J98" i="32" s="1"/>
  <c r="R130" i="33"/>
  <c r="BK154" i="33"/>
  <c r="T132" i="35"/>
  <c r="BK277" i="35"/>
  <c r="J277" i="35" s="1"/>
  <c r="J104" i="35" s="1"/>
  <c r="P299" i="35"/>
  <c r="BK146" i="36"/>
  <c r="J146" i="36" s="1"/>
  <c r="J104" i="36" s="1"/>
  <c r="BK122" i="37"/>
  <c r="BK121" i="37" s="1"/>
  <c r="J121" i="37"/>
  <c r="J98" i="37" s="1"/>
  <c r="P126" i="39"/>
  <c r="P122" i="40"/>
  <c r="P121" i="40" s="1"/>
  <c r="AU142" i="1" s="1"/>
  <c r="T142" i="41"/>
  <c r="BK207" i="41"/>
  <c r="J207" i="41" s="1"/>
  <c r="J104" i="41" s="1"/>
  <c r="BK294" i="42"/>
  <c r="BK127" i="43"/>
  <c r="J127" i="43" s="1"/>
  <c r="J100" i="43" s="1"/>
  <c r="T557" i="43"/>
  <c r="R127" i="44"/>
  <c r="R126" i="44" s="1"/>
  <c r="R125" i="44"/>
  <c r="BK448" i="44"/>
  <c r="J448" i="44" s="1"/>
  <c r="J102" i="44" s="1"/>
  <c r="BK128" i="45"/>
  <c r="J128" i="45" s="1"/>
  <c r="J100" i="45" s="1"/>
  <c r="R189" i="45"/>
  <c r="R282" i="46"/>
  <c r="BK173" i="47"/>
  <c r="P126" i="48"/>
  <c r="P125" i="48"/>
  <c r="P124" i="48"/>
  <c r="AU152" i="1"/>
  <c r="T213" i="49"/>
  <c r="BK128" i="50"/>
  <c r="J128" i="50" s="1"/>
  <c r="J100" i="50" s="1"/>
  <c r="T182" i="50"/>
  <c r="R170" i="51"/>
  <c r="P133" i="52"/>
  <c r="BK154" i="52"/>
  <c r="J154" i="52"/>
  <c r="J103" i="52" s="1"/>
  <c r="T168" i="52"/>
  <c r="T167" i="52"/>
  <c r="R179" i="52"/>
  <c r="P140" i="53"/>
  <c r="P139" i="53"/>
  <c r="P159" i="54"/>
  <c r="BK164" i="55"/>
  <c r="J164" i="55" s="1"/>
  <c r="J101" i="55" s="1"/>
  <c r="BK178" i="55"/>
  <c r="J178" i="55" s="1"/>
  <c r="J102" i="55" s="1"/>
  <c r="R124" i="56"/>
  <c r="R123" i="56" s="1"/>
  <c r="R122" i="56"/>
  <c r="R155" i="56"/>
  <c r="P153" i="2"/>
  <c r="BK181" i="3"/>
  <c r="BK180" i="3" s="1"/>
  <c r="J180" i="3" s="1"/>
  <c r="J103" i="3" s="1"/>
  <c r="BK284" i="4"/>
  <c r="J284" i="4" s="1"/>
  <c r="J101" i="4" s="1"/>
  <c r="BK505" i="4"/>
  <c r="J505" i="4" s="1"/>
  <c r="J103" i="4" s="1"/>
  <c r="P662" i="4"/>
  <c r="BK807" i="4"/>
  <c r="J807" i="4" s="1"/>
  <c r="J110" i="4" s="1"/>
  <c r="R886" i="4"/>
  <c r="P937" i="4"/>
  <c r="BK1046" i="4"/>
  <c r="J1046" i="4" s="1"/>
  <c r="J114" i="4" s="1"/>
  <c r="R1046" i="4"/>
  <c r="P139" i="5"/>
  <c r="P138" i="5" s="1"/>
  <c r="R193" i="5"/>
  <c r="P318" i="5"/>
  <c r="BK350" i="5"/>
  <c r="J350" i="5" s="1"/>
  <c r="J113" i="5" s="1"/>
  <c r="P206" i="6"/>
  <c r="P297" i="6"/>
  <c r="R144" i="7"/>
  <c r="R143" i="7"/>
  <c r="P153" i="7"/>
  <c r="P152" i="7"/>
  <c r="T128" i="9"/>
  <c r="P147" i="9"/>
  <c r="P138" i="10"/>
  <c r="R213" i="10"/>
  <c r="R560" i="10"/>
  <c r="P804" i="10"/>
  <c r="BK835" i="10"/>
  <c r="J835" i="10" s="1"/>
  <c r="J106" i="10" s="1"/>
  <c r="R835" i="10"/>
  <c r="BK925" i="10"/>
  <c r="J925" i="10" s="1"/>
  <c r="J110" i="10" s="1"/>
  <c r="R960" i="10"/>
  <c r="P979" i="10"/>
  <c r="P144" i="12"/>
  <c r="R157" i="12"/>
  <c r="R183" i="12"/>
  <c r="R182" i="12"/>
  <c r="P122" i="13"/>
  <c r="P121" i="13"/>
  <c r="AU108" i="1" s="1"/>
  <c r="T147" i="14"/>
  <c r="P324" i="14"/>
  <c r="P552" i="14"/>
  <c r="R615" i="14"/>
  <c r="P632" i="14"/>
  <c r="T666" i="14"/>
  <c r="R794" i="14"/>
  <c r="BK958" i="14"/>
  <c r="J958" i="14" s="1"/>
  <c r="J120" i="14" s="1"/>
  <c r="P1035" i="14"/>
  <c r="P1125" i="14"/>
  <c r="T1134" i="14"/>
  <c r="P154" i="15"/>
  <c r="R175" i="15"/>
  <c r="T139" i="16"/>
  <c r="BK164" i="16"/>
  <c r="J164" i="16"/>
  <c r="J104" i="16" s="1"/>
  <c r="BK157" i="17"/>
  <c r="J157" i="17" s="1"/>
  <c r="J102" i="17"/>
  <c r="R161" i="17"/>
  <c r="R167" i="17"/>
  <c r="R173" i="17"/>
  <c r="BK193" i="17"/>
  <c r="J193" i="17" s="1"/>
  <c r="J113" i="17"/>
  <c r="T201" i="17"/>
  <c r="T198" i="17"/>
  <c r="T215" i="17"/>
  <c r="T214" i="17" s="1"/>
  <c r="P122" i="18"/>
  <c r="P121" i="18" s="1"/>
  <c r="AU114" i="1" s="1"/>
  <c r="T126" i="19"/>
  <c r="P144" i="19"/>
  <c r="P128" i="20"/>
  <c r="P127" i="20" s="1"/>
  <c r="P126" i="20" s="1"/>
  <c r="AU116" i="1" s="1"/>
  <c r="BK159" i="20"/>
  <c r="J159" i="20" s="1"/>
  <c r="J103" i="20" s="1"/>
  <c r="T192" i="21"/>
  <c r="T126" i="21" s="1"/>
  <c r="T125" i="21" s="1"/>
  <c r="T122" i="22"/>
  <c r="T121" i="22"/>
  <c r="R150" i="23"/>
  <c r="R188" i="23"/>
  <c r="BK211" i="23"/>
  <c r="J211" i="23" s="1"/>
  <c r="J107" i="23" s="1"/>
  <c r="R211" i="23"/>
  <c r="R234" i="23"/>
  <c r="P244" i="23"/>
  <c r="T250" i="23"/>
  <c r="P147" i="24"/>
  <c r="P146" i="24" s="1"/>
  <c r="P153" i="24"/>
  <c r="BK122" i="27"/>
  <c r="J122" i="27" s="1"/>
  <c r="J99" i="27" s="1"/>
  <c r="BK128" i="28"/>
  <c r="J128" i="28" s="1"/>
  <c r="J100" i="28" s="1"/>
  <c r="P150" i="28"/>
  <c r="R162" i="28"/>
  <c r="P128" i="29"/>
  <c r="P127" i="29"/>
  <c r="P126" i="29"/>
  <c r="AU127" i="1"/>
  <c r="R162" i="29"/>
  <c r="T132" i="30"/>
  <c r="T180" i="30"/>
  <c r="P373" i="30"/>
  <c r="R415" i="30"/>
  <c r="P130" i="33"/>
  <c r="R154" i="33"/>
  <c r="BK122" i="34"/>
  <c r="J122" i="34" s="1"/>
  <c r="J99" i="34" s="1"/>
  <c r="R132" i="35"/>
  <c r="P269" i="35"/>
  <c r="R287" i="35"/>
  <c r="R286" i="35" s="1"/>
  <c r="R146" i="36"/>
  <c r="R122" i="37"/>
  <c r="R121" i="37"/>
  <c r="P128" i="38"/>
  <c r="P127" i="38"/>
  <c r="P126" i="38"/>
  <c r="AU139" i="1" s="1"/>
  <c r="R150" i="38"/>
  <c r="BK126" i="39"/>
  <c r="J126" i="39" s="1"/>
  <c r="J100" i="39" s="1"/>
  <c r="R142" i="41"/>
  <c r="R207" i="41"/>
  <c r="BK281" i="42"/>
  <c r="J281" i="42" s="1"/>
  <c r="J101" i="42" s="1"/>
  <c r="T294" i="42"/>
  <c r="T537" i="43"/>
  <c r="T411" i="44"/>
  <c r="P128" i="45"/>
  <c r="P189" i="45"/>
  <c r="T282" i="46"/>
  <c r="P128" i="47"/>
  <c r="P127" i="47"/>
  <c r="P126" i="47" s="1"/>
  <c r="AU151" i="1" s="1"/>
  <c r="P173" i="47"/>
  <c r="R126" i="48"/>
  <c r="R125" i="48"/>
  <c r="R124" i="48"/>
  <c r="P127" i="49"/>
  <c r="P126" i="49" s="1"/>
  <c r="P125" i="49"/>
  <c r="AU153" i="1" s="1"/>
  <c r="P234" i="49"/>
  <c r="P182" i="50"/>
  <c r="BK170" i="51"/>
  <c r="J170" i="51"/>
  <c r="J101" i="51"/>
  <c r="BK133" i="52"/>
  <c r="J133" i="52" s="1"/>
  <c r="J100" i="52" s="1"/>
  <c r="T144" i="52"/>
  <c r="BK183" i="52"/>
  <c r="J183" i="52"/>
  <c r="J109" i="52" s="1"/>
  <c r="BK120" i="53"/>
  <c r="J120" i="53"/>
  <c r="J97" i="53" s="1"/>
  <c r="R140" i="53"/>
  <c r="R139" i="53"/>
  <c r="R127" i="54"/>
  <c r="R126" i="54"/>
  <c r="R125" i="54" s="1"/>
  <c r="R172" i="54"/>
  <c r="BK127" i="55"/>
  <c r="J127" i="55" s="1"/>
  <c r="J100" i="55" s="1"/>
  <c r="R164" i="55"/>
  <c r="P124" i="56"/>
  <c r="P123" i="56"/>
  <c r="P122" i="56" s="1"/>
  <c r="AU161" i="1" s="1"/>
  <c r="T167" i="56"/>
  <c r="BK270" i="5"/>
  <c r="J270" i="5" s="1"/>
  <c r="J106" i="5" s="1"/>
  <c r="BK320" i="14"/>
  <c r="J320" i="14" s="1"/>
  <c r="J104" i="14" s="1"/>
  <c r="BK128" i="36"/>
  <c r="J128" i="36" s="1"/>
  <c r="J100" i="36" s="1"/>
  <c r="BK301" i="46"/>
  <c r="J301" i="46"/>
  <c r="J103" i="46"/>
  <c r="BK188" i="50"/>
  <c r="J188" i="50" s="1"/>
  <c r="J104" i="50" s="1"/>
  <c r="BK152" i="52"/>
  <c r="BK191" i="17"/>
  <c r="BK196" i="17"/>
  <c r="BK190" i="17" s="1"/>
  <c r="J190" i="17" s="1"/>
  <c r="J111" i="17" s="1"/>
  <c r="BK171" i="29"/>
  <c r="J171" i="29"/>
  <c r="J104" i="29" s="1"/>
  <c r="BK145" i="32"/>
  <c r="J145" i="32" s="1"/>
  <c r="J99" i="32"/>
  <c r="BK162" i="33"/>
  <c r="J162" i="33" s="1"/>
  <c r="J103" i="33" s="1"/>
  <c r="BK188" i="39"/>
  <c r="J188" i="39"/>
  <c r="J102" i="39" s="1"/>
  <c r="BK187" i="55"/>
  <c r="J187" i="55"/>
  <c r="J103" i="55" s="1"/>
  <c r="BK151" i="56"/>
  <c r="J151" i="56"/>
  <c r="J99" i="56" s="1"/>
  <c r="BK156" i="59"/>
  <c r="J156" i="59" s="1"/>
  <c r="J102" i="59" s="1"/>
  <c r="BK178" i="3"/>
  <c r="J178" i="3" s="1"/>
  <c r="J102" i="3" s="1"/>
  <c r="BK991" i="10"/>
  <c r="J991" i="10" s="1"/>
  <c r="J114" i="10" s="1"/>
  <c r="BK171" i="12"/>
  <c r="J171" i="12" s="1"/>
  <c r="J109" i="12" s="1"/>
  <c r="BK620" i="14"/>
  <c r="J620" i="14" s="1"/>
  <c r="J108" i="14" s="1"/>
  <c r="BK188" i="17"/>
  <c r="J188" i="17"/>
  <c r="J110" i="17" s="1"/>
  <c r="BK204" i="17"/>
  <c r="J204" i="17"/>
  <c r="J118" i="17" s="1"/>
  <c r="BK168" i="20"/>
  <c r="J168" i="20" s="1"/>
  <c r="J104" i="20" s="1"/>
  <c r="BK383" i="30"/>
  <c r="J383" i="30" s="1"/>
  <c r="J104" i="30" s="1"/>
  <c r="BK172" i="33"/>
  <c r="J172" i="33" s="1"/>
  <c r="BK146" i="38"/>
  <c r="J146" i="38" s="1"/>
  <c r="J101" i="38" s="1"/>
  <c r="BK300" i="42"/>
  <c r="J300" i="42" s="1"/>
  <c r="J103" i="42" s="1"/>
  <c r="BK186" i="45"/>
  <c r="J186" i="45" s="1"/>
  <c r="J101" i="45" s="1"/>
  <c r="BK170" i="47"/>
  <c r="J170" i="47" s="1"/>
  <c r="J101" i="47" s="1"/>
  <c r="BK240" i="49"/>
  <c r="J240" i="49"/>
  <c r="J103" i="49"/>
  <c r="BK167" i="7"/>
  <c r="J167" i="7" s="1"/>
  <c r="J110" i="7" s="1"/>
  <c r="BK842" i="10"/>
  <c r="J842" i="10" s="1"/>
  <c r="J107" i="10" s="1"/>
  <c r="BK128" i="11"/>
  <c r="J128" i="11" s="1"/>
  <c r="J100" i="11" s="1"/>
  <c r="BK138" i="11"/>
  <c r="J138" i="11" s="1"/>
  <c r="J103" i="11" s="1"/>
  <c r="BK140" i="11"/>
  <c r="BK163" i="12"/>
  <c r="J163" i="12" s="1"/>
  <c r="J107" i="12" s="1"/>
  <c r="BK130" i="15"/>
  <c r="J130" i="15" s="1"/>
  <c r="J100" i="15" s="1"/>
  <c r="BK182" i="17"/>
  <c r="J182" i="17"/>
  <c r="J108" i="17"/>
  <c r="BK242" i="23"/>
  <c r="J242" i="23" s="1"/>
  <c r="J110" i="23" s="1"/>
  <c r="BK134" i="36"/>
  <c r="J134" i="36"/>
  <c r="J101" i="36" s="1"/>
  <c r="BK209" i="45"/>
  <c r="J209" i="45"/>
  <c r="J104" i="45" s="1"/>
  <c r="BK134" i="59"/>
  <c r="J134" i="59" s="1"/>
  <c r="J99" i="59" s="1"/>
  <c r="BK143" i="9"/>
  <c r="J143" i="9" s="1"/>
  <c r="J101" i="9" s="1"/>
  <c r="BK169" i="9"/>
  <c r="J169" i="9" s="1"/>
  <c r="J104" i="9" s="1"/>
  <c r="BK199" i="17"/>
  <c r="J199" i="17" s="1"/>
  <c r="J116" i="17"/>
  <c r="BK220" i="17"/>
  <c r="J220" i="17"/>
  <c r="J124" i="17"/>
  <c r="BK171" i="28"/>
  <c r="J171" i="28"/>
  <c r="J104" i="28" s="1"/>
  <c r="BK454" i="44"/>
  <c r="J454" i="44"/>
  <c r="J103" i="44" s="1"/>
  <c r="BK192" i="47"/>
  <c r="J192" i="47"/>
  <c r="J104" i="47" s="1"/>
  <c r="BK179" i="56"/>
  <c r="J179" i="56" s="1"/>
  <c r="J102" i="56" s="1"/>
  <c r="BK146" i="3"/>
  <c r="BK754" i="4"/>
  <c r="J754" i="4" s="1"/>
  <c r="J107" i="4" s="1"/>
  <c r="BK219" i="5"/>
  <c r="J219" i="5" s="1"/>
  <c r="J104" i="5" s="1"/>
  <c r="BK158" i="7"/>
  <c r="J158" i="7" s="1"/>
  <c r="J107" i="7" s="1"/>
  <c r="BK132" i="15"/>
  <c r="J132" i="15"/>
  <c r="J101" i="15"/>
  <c r="BK150" i="17"/>
  <c r="J150" i="17"/>
  <c r="J100" i="17" s="1"/>
  <c r="BK171" i="17"/>
  <c r="J171" i="17"/>
  <c r="J106" i="17" s="1"/>
  <c r="BK212" i="17"/>
  <c r="J212" i="17" s="1"/>
  <c r="J121" i="17" s="1"/>
  <c r="BK143" i="20"/>
  <c r="BK146" i="28"/>
  <c r="J146" i="28" s="1"/>
  <c r="J101" i="28" s="1"/>
  <c r="BK146" i="29"/>
  <c r="J146" i="29" s="1"/>
  <c r="J101" i="29" s="1"/>
  <c r="BK171" i="38"/>
  <c r="J171" i="38" s="1"/>
  <c r="J104" i="38" s="1"/>
  <c r="BK174" i="41"/>
  <c r="J174" i="41" s="1"/>
  <c r="J101" i="41" s="1"/>
  <c r="BK254" i="41"/>
  <c r="BK563" i="43"/>
  <c r="J563" i="43"/>
  <c r="J103" i="43" s="1"/>
  <c r="BK227" i="48"/>
  <c r="J227" i="48" s="1"/>
  <c r="J102" i="48" s="1"/>
  <c r="BK176" i="52"/>
  <c r="J176" i="52" s="1"/>
  <c r="J107" i="52" s="1"/>
  <c r="BK269" i="6"/>
  <c r="J269" i="6" s="1"/>
  <c r="J104" i="6" s="1"/>
  <c r="BK149" i="7"/>
  <c r="J149" i="7" s="1"/>
  <c r="J104" i="7" s="1"/>
  <c r="BK208" i="23"/>
  <c r="J208" i="23" s="1"/>
  <c r="J105" i="23" s="1"/>
  <c r="BK144" i="24"/>
  <c r="J144" i="24"/>
  <c r="J101" i="24" s="1"/>
  <c r="BK165" i="33"/>
  <c r="J165" i="33" s="1"/>
  <c r="J104" i="33" s="1"/>
  <c r="BK170" i="33"/>
  <c r="J170" i="33" s="1"/>
  <c r="J105" i="33" s="1"/>
  <c r="BK264" i="35"/>
  <c r="J264" i="35" s="1"/>
  <c r="J102" i="35" s="1"/>
  <c r="BK177" i="51"/>
  <c r="BK182" i="5"/>
  <c r="J182" i="5" s="1"/>
  <c r="J102" i="5" s="1"/>
  <c r="BK275" i="5"/>
  <c r="J275" i="5" s="1"/>
  <c r="J107" i="5" s="1"/>
  <c r="BK323" i="6"/>
  <c r="J323" i="6" s="1"/>
  <c r="J108" i="6" s="1"/>
  <c r="BK140" i="7"/>
  <c r="J140" i="7" s="1"/>
  <c r="J101" i="7" s="1"/>
  <c r="BK154" i="12"/>
  <c r="J154" i="12" s="1"/>
  <c r="J104" i="12" s="1"/>
  <c r="BK179" i="12"/>
  <c r="J179" i="12" s="1"/>
  <c r="J111" i="12" s="1"/>
  <c r="BK128" i="16"/>
  <c r="J128" i="16" s="1"/>
  <c r="J100" i="16" s="1"/>
  <c r="BK185" i="17"/>
  <c r="J185" i="17" s="1"/>
  <c r="J109" i="17" s="1"/>
  <c r="BK688" i="21"/>
  <c r="J688" i="21" s="1"/>
  <c r="J103" i="21" s="1"/>
  <c r="BK284" i="35"/>
  <c r="J284" i="35" s="1"/>
  <c r="J105" i="35" s="1"/>
  <c r="BK171" i="50"/>
  <c r="J171" i="50" s="1"/>
  <c r="J101" i="50" s="1"/>
  <c r="BK165" i="52"/>
  <c r="J165" i="52"/>
  <c r="J104" i="52" s="1"/>
  <c r="BK181" i="54"/>
  <c r="J181" i="54"/>
  <c r="J103" i="54" s="1"/>
  <c r="E85" i="59"/>
  <c r="BE132" i="59"/>
  <c r="BE143" i="59"/>
  <c r="BE150" i="59"/>
  <c r="BE153" i="59"/>
  <c r="BE154" i="59"/>
  <c r="BE162" i="59"/>
  <c r="J89" i="59"/>
  <c r="BE128" i="59"/>
  <c r="BE148" i="59"/>
  <c r="BE152" i="59"/>
  <c r="BE155" i="59"/>
  <c r="BE157" i="59"/>
  <c r="BE164" i="59"/>
  <c r="BE165" i="59"/>
  <c r="BE137" i="59"/>
  <c r="BE144" i="59"/>
  <c r="BK119" i="58"/>
  <c r="J119" i="58" s="1"/>
  <c r="J97" i="58" s="1"/>
  <c r="BE138" i="59"/>
  <c r="BE139" i="59"/>
  <c r="BE142" i="59"/>
  <c r="BE147" i="59"/>
  <c r="F121" i="59"/>
  <c r="BE127" i="59"/>
  <c r="BE129" i="59"/>
  <c r="BE130" i="59"/>
  <c r="BE140" i="59"/>
  <c r="BE160" i="59"/>
  <c r="BE131" i="59"/>
  <c r="BE159" i="59"/>
  <c r="BE163" i="59"/>
  <c r="BE133" i="59"/>
  <c r="BE135" i="59"/>
  <c r="BE141" i="59"/>
  <c r="BE146" i="59"/>
  <c r="R117" i="57"/>
  <c r="J112" i="58"/>
  <c r="E85" i="58"/>
  <c r="BE121" i="58"/>
  <c r="F92" i="58"/>
  <c r="J118" i="57"/>
  <c r="J97" i="57" s="1"/>
  <c r="BA163" i="1"/>
  <c r="BB163" i="1"/>
  <c r="BC163" i="1"/>
  <c r="AW163" i="1"/>
  <c r="BD163" i="1"/>
  <c r="J89" i="57"/>
  <c r="BE119" i="57"/>
  <c r="BE122" i="57"/>
  <c r="BE123" i="57"/>
  <c r="BE135" i="57"/>
  <c r="E85" i="57"/>
  <c r="BE133" i="57"/>
  <c r="BE120" i="57"/>
  <c r="BE131" i="57"/>
  <c r="BE132" i="57"/>
  <c r="BE137" i="57"/>
  <c r="BE141" i="57"/>
  <c r="F114" i="57"/>
  <c r="BE124" i="57"/>
  <c r="BE125" i="57"/>
  <c r="BE126" i="57"/>
  <c r="BE127" i="57"/>
  <c r="BE129" i="57"/>
  <c r="BE130" i="57"/>
  <c r="BE134" i="57"/>
  <c r="BE138" i="57"/>
  <c r="BE121" i="57"/>
  <c r="BE128" i="57"/>
  <c r="BE136" i="57"/>
  <c r="BE139" i="57"/>
  <c r="BE140" i="57"/>
  <c r="BE127" i="56"/>
  <c r="BE157" i="56"/>
  <c r="E112" i="56"/>
  <c r="F119" i="56"/>
  <c r="BE156" i="56"/>
  <c r="BE164" i="56"/>
  <c r="BE172" i="56"/>
  <c r="BE174" i="56"/>
  <c r="J116" i="56"/>
  <c r="BE173" i="56"/>
  <c r="BE176" i="56"/>
  <c r="BE180" i="56"/>
  <c r="BE125" i="56"/>
  <c r="BE135" i="56"/>
  <c r="BE141" i="56"/>
  <c r="BE143" i="56"/>
  <c r="BE149" i="56"/>
  <c r="BE162" i="56"/>
  <c r="BE163" i="56"/>
  <c r="BE131" i="56"/>
  <c r="BE138" i="56"/>
  <c r="BE152" i="56"/>
  <c r="BE159" i="56"/>
  <c r="BE160" i="56"/>
  <c r="BE168" i="56"/>
  <c r="BE146" i="56"/>
  <c r="BE147" i="56"/>
  <c r="BE166" i="56"/>
  <c r="BE169" i="56"/>
  <c r="BE128" i="55"/>
  <c r="BE132" i="55"/>
  <c r="BE139" i="55"/>
  <c r="BE147" i="55"/>
  <c r="BK126" i="54"/>
  <c r="J126" i="54" s="1"/>
  <c r="J99" i="54" s="1"/>
  <c r="BE172" i="55"/>
  <c r="BE173" i="55"/>
  <c r="BE183" i="55"/>
  <c r="E113" i="55"/>
  <c r="BE130" i="55"/>
  <c r="BE134" i="55"/>
  <c r="BE142" i="55"/>
  <c r="BE165" i="55"/>
  <c r="BE182" i="55"/>
  <c r="BE159" i="55"/>
  <c r="BE167" i="55"/>
  <c r="BE177" i="55"/>
  <c r="BE162" i="55"/>
  <c r="BE176" i="55"/>
  <c r="J91" i="55"/>
  <c r="BE175" i="55"/>
  <c r="BE180" i="55"/>
  <c r="BE185" i="55"/>
  <c r="BE188" i="55"/>
  <c r="F94" i="55"/>
  <c r="BE170" i="55"/>
  <c r="BE135" i="55"/>
  <c r="BE149" i="55"/>
  <c r="BE152" i="55"/>
  <c r="BE155" i="55"/>
  <c r="BE158" i="55"/>
  <c r="BE166" i="55"/>
  <c r="BE169" i="55"/>
  <c r="BE179" i="55"/>
  <c r="J91" i="54"/>
  <c r="E113" i="54"/>
  <c r="BE136" i="54"/>
  <c r="BE133" i="54"/>
  <c r="BE140" i="54"/>
  <c r="BE157" i="54"/>
  <c r="BE160" i="54"/>
  <c r="BE166" i="54"/>
  <c r="BE174" i="54"/>
  <c r="BK119" i="53"/>
  <c r="J119" i="53" s="1"/>
  <c r="J96" i="53" s="1"/>
  <c r="BE145" i="54"/>
  <c r="BE147" i="54"/>
  <c r="BE161" i="54"/>
  <c r="BE163" i="54"/>
  <c r="BE169" i="54"/>
  <c r="BE170" i="54"/>
  <c r="BE176" i="54"/>
  <c r="J140" i="53"/>
  <c r="J99" i="53" s="1"/>
  <c r="BE128" i="54"/>
  <c r="BE130" i="54"/>
  <c r="BE150" i="54"/>
  <c r="BE167" i="54"/>
  <c r="F94" i="54"/>
  <c r="BE135" i="54"/>
  <c r="BE164" i="54"/>
  <c r="BE173" i="54"/>
  <c r="BE177" i="54"/>
  <c r="BE179" i="54"/>
  <c r="BE182" i="54"/>
  <c r="BE153" i="54"/>
  <c r="BE154" i="54"/>
  <c r="BE171" i="54"/>
  <c r="J89" i="53"/>
  <c r="BE131" i="53"/>
  <c r="E109" i="53"/>
  <c r="BE143" i="53"/>
  <c r="BE145" i="53"/>
  <c r="BE125" i="53"/>
  <c r="BE128" i="53"/>
  <c r="J168" i="52"/>
  <c r="J106" i="52"/>
  <c r="BE122" i="53"/>
  <c r="BE127" i="53"/>
  <c r="F116" i="53"/>
  <c r="BE123" i="53"/>
  <c r="BE132" i="53"/>
  <c r="BE134" i="53"/>
  <c r="BE129" i="53"/>
  <c r="BE130" i="53"/>
  <c r="BE135" i="53"/>
  <c r="BE141" i="53"/>
  <c r="BE121" i="53"/>
  <c r="BE124" i="53"/>
  <c r="BE144" i="53"/>
  <c r="BE126" i="53"/>
  <c r="BE133" i="53"/>
  <c r="BE136" i="53"/>
  <c r="BE137" i="53"/>
  <c r="BE138" i="53"/>
  <c r="BE146" i="53"/>
  <c r="E85" i="52"/>
  <c r="BE145" i="52"/>
  <c r="BE155" i="52"/>
  <c r="BE149" i="52"/>
  <c r="BE166" i="52"/>
  <c r="BE140" i="52"/>
  <c r="BE159" i="52"/>
  <c r="BE180" i="52"/>
  <c r="BE162" i="52"/>
  <c r="BE171" i="52"/>
  <c r="BE181" i="52"/>
  <c r="BE134" i="52"/>
  <c r="BE137" i="52"/>
  <c r="BE153" i="52"/>
  <c r="BE157" i="52"/>
  <c r="BE161" i="52"/>
  <c r="BE172" i="52"/>
  <c r="BE184" i="52"/>
  <c r="BE186" i="52"/>
  <c r="J91" i="52"/>
  <c r="F128" i="52"/>
  <c r="BE188" i="52"/>
  <c r="BE151" i="52"/>
  <c r="BE169" i="52"/>
  <c r="BE173" i="52"/>
  <c r="BE174" i="52"/>
  <c r="BE177" i="52"/>
  <c r="E85" i="51"/>
  <c r="BE171" i="51"/>
  <c r="BE127" i="51"/>
  <c r="BE158" i="51"/>
  <c r="BE135" i="51"/>
  <c r="BE138" i="51"/>
  <c r="BE139" i="51"/>
  <c r="J91" i="51"/>
  <c r="BE168" i="51"/>
  <c r="BE145" i="51"/>
  <c r="BE156" i="51"/>
  <c r="BE174" i="51"/>
  <c r="F121" i="51"/>
  <c r="BE140" i="51"/>
  <c r="BE161" i="51"/>
  <c r="BE164" i="51"/>
  <c r="BE165" i="51"/>
  <c r="BE172" i="51"/>
  <c r="BE178" i="51"/>
  <c r="BE159" i="50"/>
  <c r="BE179" i="50"/>
  <c r="BE187" i="50"/>
  <c r="F94" i="50"/>
  <c r="J91" i="50"/>
  <c r="BE145" i="50"/>
  <c r="BE146" i="50"/>
  <c r="BE147" i="50"/>
  <c r="BE162" i="50"/>
  <c r="BE166" i="50"/>
  <c r="BE175" i="50"/>
  <c r="BE184" i="50"/>
  <c r="BK126" i="49"/>
  <c r="J126" i="49" s="1"/>
  <c r="J99" i="49" s="1"/>
  <c r="E114" i="50"/>
  <c r="BE149" i="50"/>
  <c r="BE189" i="50"/>
  <c r="BE157" i="50"/>
  <c r="BE165" i="50"/>
  <c r="BE169" i="50"/>
  <c r="BE177" i="50"/>
  <c r="BE131" i="50"/>
  <c r="BE172" i="50"/>
  <c r="BE183" i="50"/>
  <c r="BE129" i="50"/>
  <c r="BE142" i="50"/>
  <c r="F122" i="49"/>
  <c r="BE176" i="49"/>
  <c r="BE183" i="49"/>
  <c r="BE207" i="49"/>
  <c r="BE128" i="49"/>
  <c r="BE235" i="49"/>
  <c r="J119" i="49"/>
  <c r="BE149" i="49"/>
  <c r="BE218" i="49"/>
  <c r="BE238" i="49"/>
  <c r="BE239" i="49"/>
  <c r="BE174" i="49"/>
  <c r="BE204" i="49"/>
  <c r="BE170" i="49"/>
  <c r="BE175" i="49"/>
  <c r="BE201" i="49"/>
  <c r="BE208" i="49"/>
  <c r="BE231" i="49"/>
  <c r="E85" i="49"/>
  <c r="BE199" i="49"/>
  <c r="BE211" i="49"/>
  <c r="BE214" i="49"/>
  <c r="BE215" i="49"/>
  <c r="BE216" i="49"/>
  <c r="BE230" i="49"/>
  <c r="BE241" i="49"/>
  <c r="F94" i="48"/>
  <c r="BE172" i="48"/>
  <c r="BE198" i="48"/>
  <c r="BE200" i="48"/>
  <c r="BE203" i="48"/>
  <c r="E112" i="48"/>
  <c r="BE206" i="48"/>
  <c r="BE214" i="48"/>
  <c r="BE158" i="48"/>
  <c r="BE159" i="48"/>
  <c r="BE210" i="48"/>
  <c r="J118" i="48"/>
  <c r="BE127" i="48"/>
  <c r="BE154" i="48"/>
  <c r="BE215" i="48"/>
  <c r="BE216" i="48"/>
  <c r="BE218" i="48"/>
  <c r="BE223" i="48"/>
  <c r="BE207" i="48"/>
  <c r="BE160" i="48"/>
  <c r="BE213" i="48"/>
  <c r="BE224" i="48"/>
  <c r="BE228" i="48"/>
  <c r="BE142" i="47"/>
  <c r="BE183" i="47"/>
  <c r="E85" i="47"/>
  <c r="BE141" i="47"/>
  <c r="BE143" i="47"/>
  <c r="BE188" i="47"/>
  <c r="BE129" i="47"/>
  <c r="BE191" i="47"/>
  <c r="BE193" i="47"/>
  <c r="F94" i="47"/>
  <c r="BE137" i="47"/>
  <c r="BE171" i="47"/>
  <c r="BE131" i="47"/>
  <c r="BE176" i="47"/>
  <c r="BE150" i="47"/>
  <c r="BE165" i="47"/>
  <c r="J120" i="47"/>
  <c r="BE174" i="47"/>
  <c r="BE175" i="47"/>
  <c r="BE178" i="47"/>
  <c r="BE182" i="47"/>
  <c r="BE167" i="47"/>
  <c r="BE187" i="47"/>
  <c r="J91" i="46"/>
  <c r="F122" i="46"/>
  <c r="BE128" i="46"/>
  <c r="BE233" i="46"/>
  <c r="E85" i="46"/>
  <c r="BE169" i="46"/>
  <c r="BE284" i="46"/>
  <c r="BE285" i="46"/>
  <c r="BE289" i="46"/>
  <c r="BE276" i="46"/>
  <c r="BE286" i="46"/>
  <c r="BE287" i="46"/>
  <c r="BE302" i="46"/>
  <c r="BE216" i="46"/>
  <c r="BE268" i="46"/>
  <c r="BE277" i="46"/>
  <c r="BE291" i="46"/>
  <c r="BE296" i="46"/>
  <c r="BE300" i="46"/>
  <c r="BE215" i="46"/>
  <c r="BE273" i="46"/>
  <c r="BE297" i="46"/>
  <c r="BE280" i="46"/>
  <c r="BE210" i="46"/>
  <c r="BE214" i="46"/>
  <c r="BE270" i="46"/>
  <c r="BE283" i="46"/>
  <c r="BE292" i="46"/>
  <c r="F123" i="45"/>
  <c r="BE177" i="45"/>
  <c r="BE180" i="45"/>
  <c r="BE187" i="45"/>
  <c r="BE194" i="45"/>
  <c r="BE199" i="45"/>
  <c r="BE204" i="45"/>
  <c r="J91" i="45"/>
  <c r="BE174" i="45"/>
  <c r="BE190" i="45"/>
  <c r="BE192" i="45"/>
  <c r="BE131" i="45"/>
  <c r="BE152" i="45"/>
  <c r="BE153" i="45"/>
  <c r="BE205" i="45"/>
  <c r="BE136" i="45"/>
  <c r="BE184" i="45"/>
  <c r="BE191" i="45"/>
  <c r="BE208" i="45"/>
  <c r="E114" i="45"/>
  <c r="BE129" i="45"/>
  <c r="BE181" i="45"/>
  <c r="BE151" i="45"/>
  <c r="BE159" i="45"/>
  <c r="BE172" i="45"/>
  <c r="BE147" i="45"/>
  <c r="BE200" i="45"/>
  <c r="BE210" i="45"/>
  <c r="BK126" i="43"/>
  <c r="J126" i="43" s="1"/>
  <c r="J99" i="43" s="1"/>
  <c r="E85" i="44"/>
  <c r="J119" i="44"/>
  <c r="BE412" i="44"/>
  <c r="BE445" i="44"/>
  <c r="BE328" i="44"/>
  <c r="BE419" i="44"/>
  <c r="BE417" i="44"/>
  <c r="BE418" i="44"/>
  <c r="BE288" i="44"/>
  <c r="BE405" i="44"/>
  <c r="BE413" i="44"/>
  <c r="BE414" i="44"/>
  <c r="BE416" i="44"/>
  <c r="BE429" i="44"/>
  <c r="BE453" i="44"/>
  <c r="F94" i="44"/>
  <c r="BE128" i="44"/>
  <c r="BE292" i="44"/>
  <c r="BE406" i="44"/>
  <c r="BE421" i="44"/>
  <c r="BE441" i="44"/>
  <c r="BE449" i="44"/>
  <c r="BE294" i="44"/>
  <c r="BE399" i="44"/>
  <c r="BE409" i="44"/>
  <c r="BE415" i="44"/>
  <c r="BE431" i="44"/>
  <c r="BE450" i="44"/>
  <c r="BE455" i="44"/>
  <c r="BE208" i="44"/>
  <c r="BE293" i="44"/>
  <c r="BE397" i="44"/>
  <c r="BE402" i="44"/>
  <c r="BE523" i="43"/>
  <c r="BE532" i="43"/>
  <c r="BE562" i="43"/>
  <c r="E85" i="43"/>
  <c r="F94" i="43"/>
  <c r="J119" i="43"/>
  <c r="BE355" i="43"/>
  <c r="BE365" i="43"/>
  <c r="BE535" i="43"/>
  <c r="BE544" i="43"/>
  <c r="BE545" i="43"/>
  <c r="BE552" i="43"/>
  <c r="BE558" i="43"/>
  <c r="BE559" i="43"/>
  <c r="BE564" i="43"/>
  <c r="BE366" i="43"/>
  <c r="BE525" i="43"/>
  <c r="BE538" i="43"/>
  <c r="BE541" i="43"/>
  <c r="BE542" i="43"/>
  <c r="BE546" i="43"/>
  <c r="BE548" i="43"/>
  <c r="BE528" i="43"/>
  <c r="BE531" i="43"/>
  <c r="BE539" i="43"/>
  <c r="BE543" i="43"/>
  <c r="BE361" i="43"/>
  <c r="BE554" i="43"/>
  <c r="BE128" i="43"/>
  <c r="BE240" i="43"/>
  <c r="BE367" i="43"/>
  <c r="BE419" i="43"/>
  <c r="BE540" i="43"/>
  <c r="BE550" i="43"/>
  <c r="BE553" i="43"/>
  <c r="E113" i="42"/>
  <c r="J119" i="42"/>
  <c r="BE128" i="42"/>
  <c r="BE170" i="42"/>
  <c r="BE219" i="42"/>
  <c r="BE225" i="42"/>
  <c r="BE276" i="42"/>
  <c r="BE290" i="42"/>
  <c r="BE299" i="42"/>
  <c r="F94" i="42"/>
  <c r="BE230" i="42"/>
  <c r="BE267" i="42"/>
  <c r="BE287" i="42"/>
  <c r="BE295" i="42"/>
  <c r="BE296" i="42"/>
  <c r="BE223" i="42"/>
  <c r="BE272" i="42"/>
  <c r="BE289" i="42"/>
  <c r="BE291" i="42"/>
  <c r="BE214" i="42"/>
  <c r="BE224" i="42"/>
  <c r="BE269" i="42"/>
  <c r="BE275" i="42"/>
  <c r="BE279" i="42"/>
  <c r="BE284" i="42"/>
  <c r="BE285" i="42"/>
  <c r="BE282" i="42"/>
  <c r="BE283" i="42"/>
  <c r="BE301" i="42"/>
  <c r="E85" i="41"/>
  <c r="BE181" i="41"/>
  <c r="BE196" i="41"/>
  <c r="BE214" i="41"/>
  <c r="BE216" i="41"/>
  <c r="BE224" i="41"/>
  <c r="BE232" i="41"/>
  <c r="BK121" i="40"/>
  <c r="J121" i="40" s="1"/>
  <c r="J32" i="40" s="1"/>
  <c r="J120" i="41"/>
  <c r="BE135" i="41"/>
  <c r="BE150" i="41"/>
  <c r="BE159" i="41"/>
  <c r="BE162" i="41"/>
  <c r="BE164" i="41"/>
  <c r="BE204" i="41"/>
  <c r="BE205" i="41"/>
  <c r="BE233" i="41"/>
  <c r="BE250" i="41"/>
  <c r="BE155" i="41"/>
  <c r="BE157" i="41"/>
  <c r="BE175" i="41"/>
  <c r="BE210" i="41"/>
  <c r="BE221" i="41"/>
  <c r="F92" i="41"/>
  <c r="BE168" i="41"/>
  <c r="BE247" i="41"/>
  <c r="BE145" i="41"/>
  <c r="BE172" i="41"/>
  <c r="BE191" i="41"/>
  <c r="BE243" i="41"/>
  <c r="BE143" i="41"/>
  <c r="BE152" i="41"/>
  <c r="BE170" i="41"/>
  <c r="BE206" i="41"/>
  <c r="BE208" i="41"/>
  <c r="BE220" i="41"/>
  <c r="BE249" i="41"/>
  <c r="BE129" i="41"/>
  <c r="BE148" i="41"/>
  <c r="BE166" i="41"/>
  <c r="BE218" i="41"/>
  <c r="BE239" i="41"/>
  <c r="BE252" i="41"/>
  <c r="BE255" i="41"/>
  <c r="BE203" i="41"/>
  <c r="BE212" i="41"/>
  <c r="BE246" i="41"/>
  <c r="BE130" i="40"/>
  <c r="E85" i="40"/>
  <c r="J91" i="40"/>
  <c r="BE125" i="40"/>
  <c r="BE126" i="40"/>
  <c r="BE127" i="40"/>
  <c r="F94" i="40"/>
  <c r="BE128" i="40"/>
  <c r="BE123" i="40"/>
  <c r="BE129" i="40"/>
  <c r="BE124" i="40"/>
  <c r="BE131" i="40"/>
  <c r="E85" i="39"/>
  <c r="BE141" i="39"/>
  <c r="BE156" i="39"/>
  <c r="BE167" i="39"/>
  <c r="F121" i="39"/>
  <c r="BE158" i="39"/>
  <c r="BE176" i="39"/>
  <c r="BE177" i="39"/>
  <c r="BE179" i="39"/>
  <c r="BE144" i="39"/>
  <c r="BE150" i="39"/>
  <c r="BE189" i="39"/>
  <c r="J91" i="39"/>
  <c r="BE127" i="39"/>
  <c r="BE136" i="39"/>
  <c r="BE151" i="39"/>
  <c r="J122" i="37"/>
  <c r="J99" i="37" s="1"/>
  <c r="J120" i="38"/>
  <c r="BE135" i="38"/>
  <c r="BE138" i="38"/>
  <c r="BE153" i="38"/>
  <c r="BE167" i="38"/>
  <c r="BE164" i="38"/>
  <c r="BE166" i="38"/>
  <c r="F94" i="38"/>
  <c r="E85" i="38"/>
  <c r="BE141" i="38"/>
  <c r="BE156" i="38"/>
  <c r="BE161" i="38"/>
  <c r="BE163" i="38"/>
  <c r="BE132" i="38"/>
  <c r="BE147" i="38"/>
  <c r="BE155" i="38"/>
  <c r="BE172" i="38"/>
  <c r="BE129" i="38"/>
  <c r="BE144" i="38"/>
  <c r="BE152" i="38"/>
  <c r="BE158" i="38"/>
  <c r="BE159" i="38"/>
  <c r="BE151" i="38"/>
  <c r="BE169" i="38"/>
  <c r="J138" i="36"/>
  <c r="J103" i="36"/>
  <c r="E85" i="37"/>
  <c r="F118" i="37"/>
  <c r="BE125" i="37"/>
  <c r="BE128" i="37"/>
  <c r="BE129" i="37"/>
  <c r="BE130" i="37"/>
  <c r="J91" i="37"/>
  <c r="BE126" i="37"/>
  <c r="BE127" i="37"/>
  <c r="BE131" i="37"/>
  <c r="BE123" i="37"/>
  <c r="BE124" i="37"/>
  <c r="E114" i="36"/>
  <c r="BE140" i="36"/>
  <c r="BE150" i="36"/>
  <c r="J287" i="35"/>
  <c r="J107" i="35" s="1"/>
  <c r="BE142" i="36"/>
  <c r="BE145" i="36"/>
  <c r="F123" i="36"/>
  <c r="BE144" i="36"/>
  <c r="BE151" i="36"/>
  <c r="J91" i="36"/>
  <c r="BE135" i="36"/>
  <c r="BE147" i="36"/>
  <c r="BE148" i="36"/>
  <c r="BE129" i="36"/>
  <c r="BE139" i="36"/>
  <c r="BK121" i="34"/>
  <c r="J121" i="34" s="1"/>
  <c r="F127" i="35"/>
  <c r="BE165" i="35"/>
  <c r="BE202" i="35"/>
  <c r="BE254" i="35"/>
  <c r="BE270" i="35"/>
  <c r="BE308" i="35"/>
  <c r="BE310" i="35"/>
  <c r="BE135" i="35"/>
  <c r="BE150" i="35"/>
  <c r="BE167" i="35"/>
  <c r="BE169" i="35"/>
  <c r="BE200" i="35"/>
  <c r="BE207" i="35"/>
  <c r="BE225" i="35"/>
  <c r="BE275" i="35"/>
  <c r="BE280" i="35"/>
  <c r="BE292" i="35"/>
  <c r="BE306" i="35"/>
  <c r="J124" i="35"/>
  <c r="BE184" i="35"/>
  <c r="BE258" i="35"/>
  <c r="BE283" i="35"/>
  <c r="BE294" i="35"/>
  <c r="BE152" i="35"/>
  <c r="BE164" i="35"/>
  <c r="BE198" i="35"/>
  <c r="BE253" i="35"/>
  <c r="BE281" i="35"/>
  <c r="BE285" i="35"/>
  <c r="BE288" i="35"/>
  <c r="BE298" i="35"/>
  <c r="BE300" i="35"/>
  <c r="E118" i="35"/>
  <c r="BE239" i="35"/>
  <c r="BE265" i="35"/>
  <c r="BE133" i="35"/>
  <c r="BE153" i="35"/>
  <c r="BE158" i="35"/>
  <c r="BE204" i="35"/>
  <c r="BE206" i="35"/>
  <c r="BE260" i="35"/>
  <c r="BE296" i="35"/>
  <c r="BE304" i="35"/>
  <c r="BE211" i="35"/>
  <c r="BE263" i="35"/>
  <c r="BE278" i="35"/>
  <c r="BE282" i="35"/>
  <c r="E85" i="34"/>
  <c r="BE124" i="34"/>
  <c r="BE125" i="34"/>
  <c r="BE126" i="34"/>
  <c r="BE128" i="34"/>
  <c r="BE132" i="34"/>
  <c r="J91" i="34"/>
  <c r="BE123" i="34"/>
  <c r="BE127" i="34"/>
  <c r="BE133" i="34"/>
  <c r="BE138" i="34"/>
  <c r="BE130" i="34"/>
  <c r="BE129" i="34"/>
  <c r="BE139" i="34"/>
  <c r="F94" i="34"/>
  <c r="BE137" i="34"/>
  <c r="BE131" i="34"/>
  <c r="BE135" i="34"/>
  <c r="BE136" i="34"/>
  <c r="BE134" i="34"/>
  <c r="BE140" i="34"/>
  <c r="E116" i="33"/>
  <c r="F125" i="33"/>
  <c r="BE131" i="33"/>
  <c r="BE133" i="33"/>
  <c r="BE136" i="33"/>
  <c r="BE144" i="33"/>
  <c r="BE135" i="33"/>
  <c r="BE141" i="33"/>
  <c r="BE138" i="33"/>
  <c r="BE148" i="33"/>
  <c r="BE158" i="33"/>
  <c r="BE171" i="33"/>
  <c r="BE142" i="33"/>
  <c r="BE145" i="33"/>
  <c r="BE150" i="33"/>
  <c r="BE155" i="33"/>
  <c r="BE156" i="33"/>
  <c r="BE159" i="33"/>
  <c r="BE166" i="33"/>
  <c r="BE161" i="33"/>
  <c r="BE163" i="33"/>
  <c r="J91" i="33"/>
  <c r="BE146" i="33"/>
  <c r="BE152" i="33"/>
  <c r="BE160" i="33"/>
  <c r="BE173" i="33"/>
  <c r="J89" i="32"/>
  <c r="F116" i="32"/>
  <c r="BE137" i="32"/>
  <c r="BK121" i="31"/>
  <c r="J121" i="31" s="1"/>
  <c r="J98" i="31" s="1"/>
  <c r="BE143" i="32"/>
  <c r="BE127" i="32"/>
  <c r="BE135" i="32"/>
  <c r="E109" i="32"/>
  <c r="BE139" i="32"/>
  <c r="BE142" i="32"/>
  <c r="BE138" i="32"/>
  <c r="BE146" i="32"/>
  <c r="BE122" i="32"/>
  <c r="BE123" i="32"/>
  <c r="BE124" i="32"/>
  <c r="BE125" i="32"/>
  <c r="BE140" i="32"/>
  <c r="BE141" i="32"/>
  <c r="BE144" i="32"/>
  <c r="BE133" i="31"/>
  <c r="BE142" i="31"/>
  <c r="BE124" i="31"/>
  <c r="BE145" i="31"/>
  <c r="E85" i="31"/>
  <c r="F118" i="31"/>
  <c r="BE126" i="31"/>
  <c r="BE129" i="31"/>
  <c r="BE130" i="31"/>
  <c r="BE131" i="31"/>
  <c r="BE138" i="31"/>
  <c r="BE139" i="31"/>
  <c r="BE140" i="31"/>
  <c r="J91" i="31"/>
  <c r="BE123" i="31"/>
  <c r="BE125" i="31"/>
  <c r="BE132" i="31"/>
  <c r="BE143" i="31"/>
  <c r="BE144" i="31"/>
  <c r="BE134" i="31"/>
  <c r="BE135" i="31"/>
  <c r="BE136" i="31"/>
  <c r="BE137" i="31"/>
  <c r="BE141" i="31"/>
  <c r="BE146" i="31"/>
  <c r="BE127" i="31"/>
  <c r="BE128" i="31"/>
  <c r="E85" i="30"/>
  <c r="F94" i="30"/>
  <c r="BE348" i="30"/>
  <c r="BE153" i="30"/>
  <c r="BE181" i="30"/>
  <c r="BE249" i="30"/>
  <c r="BE260" i="30"/>
  <c r="BE374" i="30"/>
  <c r="BE380" i="30"/>
  <c r="BE410" i="30"/>
  <c r="BE412" i="30"/>
  <c r="BE191" i="30"/>
  <c r="BE306" i="30"/>
  <c r="BE322" i="30"/>
  <c r="BE370" i="30"/>
  <c r="J91" i="30"/>
  <c r="BE171" i="30"/>
  <c r="BE339" i="30"/>
  <c r="BE345" i="30"/>
  <c r="BE388" i="30"/>
  <c r="BE393" i="30"/>
  <c r="BE399" i="30"/>
  <c r="BE403" i="30"/>
  <c r="BE405" i="30"/>
  <c r="BE145" i="30"/>
  <c r="BE156" i="30"/>
  <c r="BE324" i="30"/>
  <c r="BE431" i="30"/>
  <c r="BE161" i="30"/>
  <c r="BE271" i="30"/>
  <c r="BE290" i="30"/>
  <c r="BE342" i="30"/>
  <c r="BE133" i="30"/>
  <c r="BE140" i="30"/>
  <c r="BE159" i="30"/>
  <c r="BE166" i="30"/>
  <c r="BE200" i="30"/>
  <c r="BE222" i="30"/>
  <c r="BE274" i="30"/>
  <c r="BE351" i="30"/>
  <c r="BE354" i="30"/>
  <c r="BE358" i="30"/>
  <c r="BE384" i="30"/>
  <c r="BE446" i="30"/>
  <c r="BE138" i="30"/>
  <c r="BE157" i="30"/>
  <c r="BE174" i="30"/>
  <c r="BE193" i="30"/>
  <c r="BE206" i="30"/>
  <c r="BE212" i="30"/>
  <c r="BE214" i="30"/>
  <c r="BE231" i="30"/>
  <c r="BE240" i="30"/>
  <c r="BE242" i="30"/>
  <c r="BE357" i="30"/>
  <c r="BE413" i="30"/>
  <c r="BE416" i="30"/>
  <c r="J120" i="29"/>
  <c r="BE132" i="29"/>
  <c r="BE147" i="29"/>
  <c r="BE172" i="29"/>
  <c r="BE138" i="29"/>
  <c r="BE141" i="29"/>
  <c r="BE144" i="29"/>
  <c r="BE152" i="29"/>
  <c r="BE158" i="29"/>
  <c r="BE163" i="29"/>
  <c r="E85" i="29"/>
  <c r="F94" i="29"/>
  <c r="BE129" i="29"/>
  <c r="BE151" i="29"/>
  <c r="BE159" i="29"/>
  <c r="BE161" i="29"/>
  <c r="BE164" i="29"/>
  <c r="BE166" i="29"/>
  <c r="BE169" i="29"/>
  <c r="BE135" i="29"/>
  <c r="BE153" i="29"/>
  <c r="BE155" i="29"/>
  <c r="BE156" i="29"/>
  <c r="BE167" i="29"/>
  <c r="BE135" i="28"/>
  <c r="F94" i="28"/>
  <c r="BE129" i="28"/>
  <c r="BE132" i="28"/>
  <c r="BE158" i="28"/>
  <c r="BE167" i="28"/>
  <c r="BE141" i="28"/>
  <c r="BE172" i="28"/>
  <c r="E114" i="28"/>
  <c r="BE152" i="28"/>
  <c r="BE155" i="28"/>
  <c r="BE159" i="28"/>
  <c r="BE161" i="28"/>
  <c r="BE164" i="28"/>
  <c r="BE169" i="28"/>
  <c r="BK121" i="27"/>
  <c r="J121" i="27" s="1"/>
  <c r="BE138" i="28"/>
  <c r="BE144" i="28"/>
  <c r="BE147" i="28"/>
  <c r="BE163" i="28"/>
  <c r="BE166" i="28"/>
  <c r="J120" i="28"/>
  <c r="BE151" i="28"/>
  <c r="BE153" i="28"/>
  <c r="BE156" i="28"/>
  <c r="E109" i="27"/>
  <c r="BE125" i="27"/>
  <c r="BE127" i="27"/>
  <c r="BE128" i="27"/>
  <c r="BE133" i="27"/>
  <c r="BE145" i="27"/>
  <c r="F118" i="27"/>
  <c r="BE136" i="27"/>
  <c r="J115" i="27"/>
  <c r="BE129" i="27"/>
  <c r="BE138" i="27"/>
  <c r="J122" i="26"/>
  <c r="J99" i="26" s="1"/>
  <c r="BE130" i="27"/>
  <c r="BE137" i="27"/>
  <c r="BE126" i="27"/>
  <c r="BE139" i="27"/>
  <c r="BE140" i="27"/>
  <c r="BE141" i="27"/>
  <c r="BE142" i="27"/>
  <c r="BE143" i="27"/>
  <c r="BE144" i="27"/>
  <c r="BE123" i="27"/>
  <c r="BE134" i="27"/>
  <c r="BE131" i="27"/>
  <c r="BE124" i="27"/>
  <c r="BE132" i="27"/>
  <c r="BE135" i="27"/>
  <c r="BE146" i="27"/>
  <c r="J115" i="26"/>
  <c r="F118" i="26"/>
  <c r="BE130" i="26"/>
  <c r="J122" i="25"/>
  <c r="J99" i="25" s="1"/>
  <c r="E109" i="26"/>
  <c r="BE128" i="26"/>
  <c r="BE132" i="26"/>
  <c r="BE125" i="26"/>
  <c r="BE126" i="26"/>
  <c r="BE131" i="26"/>
  <c r="BE136" i="26"/>
  <c r="BE133" i="26"/>
  <c r="BE135" i="26"/>
  <c r="BE138" i="26"/>
  <c r="BE123" i="26"/>
  <c r="BE127" i="26"/>
  <c r="BE129" i="26"/>
  <c r="BE137" i="26"/>
  <c r="BE139" i="26"/>
  <c r="J147" i="24"/>
  <c r="J103" i="24"/>
  <c r="E109" i="25"/>
  <c r="BE123" i="25"/>
  <c r="BE124" i="25"/>
  <c r="BK128" i="24"/>
  <c r="J128" i="24"/>
  <c r="J99" i="24" s="1"/>
  <c r="BE128" i="25"/>
  <c r="BE133" i="25"/>
  <c r="F94" i="25"/>
  <c r="J115" i="25"/>
  <c r="BE126" i="25"/>
  <c r="BE127" i="25"/>
  <c r="BE125" i="25"/>
  <c r="BE129" i="25"/>
  <c r="BE130" i="25"/>
  <c r="BE131" i="25"/>
  <c r="BE132" i="25"/>
  <c r="BE151" i="24"/>
  <c r="J121" i="24"/>
  <c r="BE131" i="24"/>
  <c r="BE142" i="24"/>
  <c r="BE163" i="24"/>
  <c r="F94" i="24"/>
  <c r="BE138" i="24"/>
  <c r="BE148" i="24"/>
  <c r="BE149" i="24"/>
  <c r="BE150" i="24"/>
  <c r="BE154" i="24"/>
  <c r="BE130" i="24"/>
  <c r="BE145" i="24"/>
  <c r="BE152" i="24"/>
  <c r="BE160" i="24"/>
  <c r="BE159" i="24"/>
  <c r="BE161" i="24"/>
  <c r="E85" i="24"/>
  <c r="BE132" i="24"/>
  <c r="BE156" i="24"/>
  <c r="BE157" i="24"/>
  <c r="BE136" i="24"/>
  <c r="BE162" i="24"/>
  <c r="F132" i="23"/>
  <c r="J129" i="23"/>
  <c r="BE145" i="23"/>
  <c r="BE152" i="23"/>
  <c r="BE173" i="23"/>
  <c r="BE205" i="23"/>
  <c r="BE224" i="23"/>
  <c r="BE228" i="23"/>
  <c r="BE236" i="23"/>
  <c r="BE256" i="23"/>
  <c r="BE258" i="23"/>
  <c r="BE177" i="23"/>
  <c r="BE189" i="23"/>
  <c r="BE194" i="23"/>
  <c r="BE226" i="23"/>
  <c r="BE238" i="23"/>
  <c r="BE241" i="23"/>
  <c r="BE246" i="23"/>
  <c r="BE251" i="23"/>
  <c r="BK121" i="22"/>
  <c r="J121" i="22" s="1"/>
  <c r="J98" i="22" s="1"/>
  <c r="BE140" i="23"/>
  <c r="BE144" i="23"/>
  <c r="BE151" i="23"/>
  <c r="BE153" i="23"/>
  <c r="BE187" i="23"/>
  <c r="BE201" i="23"/>
  <c r="BE255" i="23"/>
  <c r="E85" i="23"/>
  <c r="BE149" i="23"/>
  <c r="BE171" i="23"/>
  <c r="BE180" i="23"/>
  <c r="BE186" i="23"/>
  <c r="BE190" i="23"/>
  <c r="BE193" i="23"/>
  <c r="BE200" i="23"/>
  <c r="BE207" i="23"/>
  <c r="BE212" i="23"/>
  <c r="BE223" i="23"/>
  <c r="BE231" i="23"/>
  <c r="BE247" i="23"/>
  <c r="BE249" i="23"/>
  <c r="BE169" i="23"/>
  <c r="BE182" i="23"/>
  <c r="BE191" i="23"/>
  <c r="BE216" i="23"/>
  <c r="BE217" i="23"/>
  <c r="BE219" i="23"/>
  <c r="BE221" i="23"/>
  <c r="BE233" i="23"/>
  <c r="BE243" i="23"/>
  <c r="BE245" i="23"/>
  <c r="BE263" i="23"/>
  <c r="BE138" i="23"/>
  <c r="BE147" i="23"/>
  <c r="BE192" i="23"/>
  <c r="BE195" i="23"/>
  <c r="BE209" i="23"/>
  <c r="BE214" i="23"/>
  <c r="BE230" i="23"/>
  <c r="BE235" i="23"/>
  <c r="J115" i="22"/>
  <c r="BE128" i="22"/>
  <c r="E85" i="22"/>
  <c r="BE123" i="22"/>
  <c r="BE126" i="22"/>
  <c r="BE127" i="22"/>
  <c r="BE130" i="22"/>
  <c r="BE125" i="22"/>
  <c r="BE131" i="22"/>
  <c r="F118" i="22"/>
  <c r="BE129" i="22"/>
  <c r="BE124" i="22"/>
  <c r="J91" i="21"/>
  <c r="E113" i="21"/>
  <c r="BE158" i="21"/>
  <c r="BE205" i="21"/>
  <c r="BE339" i="21"/>
  <c r="BE379" i="21"/>
  <c r="F122" i="21"/>
  <c r="BE269" i="21"/>
  <c r="BE676" i="21"/>
  <c r="BE280" i="21"/>
  <c r="BE291" i="21"/>
  <c r="BE421" i="21"/>
  <c r="BE482" i="21"/>
  <c r="BE149" i="21"/>
  <c r="BE187" i="21"/>
  <c r="BE678" i="21"/>
  <c r="BE140" i="21"/>
  <c r="BE293" i="21"/>
  <c r="BE299" i="21"/>
  <c r="BE419" i="21"/>
  <c r="BE629" i="21"/>
  <c r="BE689" i="21"/>
  <c r="BE255" i="21"/>
  <c r="BE543" i="21"/>
  <c r="BE606" i="21"/>
  <c r="BE651" i="21"/>
  <c r="BE128" i="21"/>
  <c r="BE167" i="21"/>
  <c r="BE169" i="21"/>
  <c r="BE176" i="21"/>
  <c r="BE207" i="21"/>
  <c r="BE248" i="21"/>
  <c r="BE604" i="21"/>
  <c r="BE673" i="21"/>
  <c r="BE682" i="21"/>
  <c r="BE684" i="21"/>
  <c r="J120" i="20"/>
  <c r="BE129" i="20"/>
  <c r="BE151" i="20"/>
  <c r="F94" i="20"/>
  <c r="BE169" i="20"/>
  <c r="BE154" i="20"/>
  <c r="BE155" i="20"/>
  <c r="BE158" i="20"/>
  <c r="E85" i="20"/>
  <c r="BE149" i="20"/>
  <c r="BE166" i="20"/>
  <c r="BE132" i="20"/>
  <c r="BE135" i="20"/>
  <c r="BE157" i="20"/>
  <c r="BE163" i="20"/>
  <c r="BE164" i="20"/>
  <c r="BE138" i="20"/>
  <c r="BE141" i="20"/>
  <c r="BE152" i="20"/>
  <c r="BE160" i="20"/>
  <c r="BE144" i="20"/>
  <c r="BE148" i="20"/>
  <c r="BE161" i="20"/>
  <c r="BE127" i="19"/>
  <c r="BE131" i="19"/>
  <c r="BE136" i="19"/>
  <c r="F94" i="19"/>
  <c r="J118" i="19"/>
  <c r="BE133" i="19"/>
  <c r="E85" i="19"/>
  <c r="BE129" i="19"/>
  <c r="BE147" i="19"/>
  <c r="J122" i="18"/>
  <c r="J99" i="18" s="1"/>
  <c r="BE140" i="19"/>
  <c r="BE142" i="19"/>
  <c r="BE145" i="19"/>
  <c r="BE138" i="19"/>
  <c r="BE146" i="19"/>
  <c r="E85" i="18"/>
  <c r="J115" i="18"/>
  <c r="BE132" i="18"/>
  <c r="BE128" i="18"/>
  <c r="BE145" i="18"/>
  <c r="BE146" i="18"/>
  <c r="BE147" i="18"/>
  <c r="J223" i="17"/>
  <c r="J126" i="17" s="1"/>
  <c r="BE127" i="18"/>
  <c r="BE129" i="18"/>
  <c r="BE142" i="18"/>
  <c r="BK214" i="17"/>
  <c r="J214" i="17" s="1"/>
  <c r="J122" i="17" s="1"/>
  <c r="F94" i="18"/>
  <c r="BE125" i="18"/>
  <c r="BK206" i="17"/>
  <c r="J206" i="17"/>
  <c r="J119" i="17" s="1"/>
  <c r="BE123" i="18"/>
  <c r="BE131" i="18"/>
  <c r="BE138" i="18"/>
  <c r="BE144" i="18"/>
  <c r="BE148" i="18"/>
  <c r="BE137" i="18"/>
  <c r="BE141" i="18"/>
  <c r="BE143" i="18"/>
  <c r="BE126" i="18"/>
  <c r="BE140" i="18"/>
  <c r="BE124" i="18"/>
  <c r="BE130" i="18"/>
  <c r="BE133" i="18"/>
  <c r="BE134" i="18"/>
  <c r="BE135" i="18"/>
  <c r="BE136" i="18"/>
  <c r="BE139" i="18"/>
  <c r="BE149" i="18"/>
  <c r="BE151" i="17"/>
  <c r="BE183" i="17"/>
  <c r="F94" i="17"/>
  <c r="BE160" i="17"/>
  <c r="BE162" i="17"/>
  <c r="BE163" i="17"/>
  <c r="BE165" i="17"/>
  <c r="BE174" i="17"/>
  <c r="BE197" i="17"/>
  <c r="BE154" i="17"/>
  <c r="BE168" i="17"/>
  <c r="BE169" i="17"/>
  <c r="BE176" i="17"/>
  <c r="BE205" i="17"/>
  <c r="BE219" i="17"/>
  <c r="J142" i="17"/>
  <c r="BE178" i="17"/>
  <c r="BE180" i="17"/>
  <c r="BE195" i="17"/>
  <c r="BE211" i="17"/>
  <c r="BE218" i="17"/>
  <c r="BE221" i="17"/>
  <c r="BE226" i="17"/>
  <c r="E85" i="17"/>
  <c r="BE158" i="17"/>
  <c r="BE170" i="17"/>
  <c r="BE200" i="17"/>
  <c r="BE202" i="17"/>
  <c r="BE213" i="17"/>
  <c r="BE217" i="17"/>
  <c r="BE153" i="17"/>
  <c r="BE159" i="17"/>
  <c r="BE172" i="17"/>
  <c r="BE186" i="17"/>
  <c r="BE203" i="17"/>
  <c r="BE189" i="17"/>
  <c r="BE192" i="17"/>
  <c r="BE194" i="17"/>
  <c r="BE208" i="17"/>
  <c r="BE209" i="17"/>
  <c r="BE210" i="17"/>
  <c r="BE216" i="17"/>
  <c r="BE224" i="17"/>
  <c r="BE227" i="17"/>
  <c r="BE229" i="17"/>
  <c r="BE155" i="17"/>
  <c r="BE156" i="17"/>
  <c r="BE166" i="17"/>
  <c r="E85" i="16"/>
  <c r="BE131" i="16"/>
  <c r="BE137" i="16"/>
  <c r="BE138" i="16"/>
  <c r="BE150" i="16"/>
  <c r="J91" i="16"/>
  <c r="F123" i="16"/>
  <c r="BE132" i="16"/>
  <c r="BE136" i="16"/>
  <c r="BE145" i="16"/>
  <c r="BE146" i="16"/>
  <c r="BE147" i="16"/>
  <c r="BE169" i="16"/>
  <c r="BE151" i="16"/>
  <c r="BE152" i="16"/>
  <c r="BE158" i="16"/>
  <c r="BE144" i="16"/>
  <c r="BE153" i="16"/>
  <c r="BE161" i="16"/>
  <c r="BE163" i="16"/>
  <c r="BE165" i="16"/>
  <c r="BE170" i="16"/>
  <c r="BE133" i="16"/>
  <c r="BE134" i="16"/>
  <c r="BE160" i="16"/>
  <c r="BE148" i="16"/>
  <c r="BE155" i="16"/>
  <c r="BE156" i="16"/>
  <c r="BE159" i="16"/>
  <c r="BE171" i="16"/>
  <c r="BE129" i="16"/>
  <c r="BE135" i="16"/>
  <c r="BE140" i="16"/>
  <c r="BE141" i="16"/>
  <c r="BE142" i="16"/>
  <c r="BE143" i="16"/>
  <c r="BE149" i="16"/>
  <c r="BE157" i="16"/>
  <c r="BE162" i="16"/>
  <c r="BE167" i="16"/>
  <c r="J122" i="15"/>
  <c r="BE141" i="15"/>
  <c r="BE156" i="15"/>
  <c r="BE171" i="15"/>
  <c r="BE174" i="15"/>
  <c r="BE176" i="15"/>
  <c r="BE179" i="15"/>
  <c r="BE183" i="15"/>
  <c r="BE190" i="15"/>
  <c r="BE195" i="15"/>
  <c r="E116" i="15"/>
  <c r="BE144" i="15"/>
  <c r="BE145" i="15"/>
  <c r="BE146" i="15"/>
  <c r="BE147" i="15"/>
  <c r="BE148" i="15"/>
  <c r="BE149" i="15"/>
  <c r="BE160" i="15"/>
  <c r="BE161" i="15"/>
  <c r="BE166" i="15"/>
  <c r="BE172" i="15"/>
  <c r="BE181" i="15"/>
  <c r="F125" i="15"/>
  <c r="BE133" i="15"/>
  <c r="BE136" i="15"/>
  <c r="BE137" i="15"/>
  <c r="BE163" i="15"/>
  <c r="BE164" i="15"/>
  <c r="BE170" i="15"/>
  <c r="BE180" i="15"/>
  <c r="BE186" i="15"/>
  <c r="BE143" i="15"/>
  <c r="BE157" i="15"/>
  <c r="BE131" i="15"/>
  <c r="BE139" i="15"/>
  <c r="BE140" i="15"/>
  <c r="BE165" i="15"/>
  <c r="BE177" i="15"/>
  <c r="BE178" i="15"/>
  <c r="BE182" i="15"/>
  <c r="BE184" i="15"/>
  <c r="BE187" i="15"/>
  <c r="BE188" i="15"/>
  <c r="BE194" i="15"/>
  <c r="BE196" i="15"/>
  <c r="BE197" i="15"/>
  <c r="BE150" i="15"/>
  <c r="BE155" i="15"/>
  <c r="BE159" i="15"/>
  <c r="BE169" i="15"/>
  <c r="BE185" i="15"/>
  <c r="BE192" i="15"/>
  <c r="BE198" i="15"/>
  <c r="BE138" i="15"/>
  <c r="BE142" i="15"/>
  <c r="BE151" i="15"/>
  <c r="BE152" i="15"/>
  <c r="BE153" i="15"/>
  <c r="BE158" i="15"/>
  <c r="BE162" i="15"/>
  <c r="BE167" i="15"/>
  <c r="BE168" i="15"/>
  <c r="BE173" i="15"/>
  <c r="BE189" i="15"/>
  <c r="BE191" i="15"/>
  <c r="BE202" i="14"/>
  <c r="BE211" i="14"/>
  <c r="BE266" i="14"/>
  <c r="BE290" i="14"/>
  <c r="BE397" i="14"/>
  <c r="BE417" i="14"/>
  <c r="BE474" i="14"/>
  <c r="BE490" i="14"/>
  <c r="BE564" i="14"/>
  <c r="BE621" i="14"/>
  <c r="BE627" i="14"/>
  <c r="BE706" i="14"/>
  <c r="BE752" i="14"/>
  <c r="BE780" i="14"/>
  <c r="BE784" i="14"/>
  <c r="BE790" i="14"/>
  <c r="BE795" i="14"/>
  <c r="BE810" i="14"/>
  <c r="BE838" i="14"/>
  <c r="BE908" i="14"/>
  <c r="BE911" i="14"/>
  <c r="BE927" i="14"/>
  <c r="BE950" i="14"/>
  <c r="BE951" i="14"/>
  <c r="BE1019" i="14"/>
  <c r="BE1072" i="14"/>
  <c r="BE1091" i="14"/>
  <c r="BE1094" i="14"/>
  <c r="BE1099" i="14"/>
  <c r="BE1108" i="14"/>
  <c r="BE1117" i="14"/>
  <c r="BE1124" i="14"/>
  <c r="BE1126" i="14"/>
  <c r="BE1131" i="14"/>
  <c r="BE1132" i="14"/>
  <c r="BE1133" i="14"/>
  <c r="BE1135" i="14"/>
  <c r="BE1138" i="14"/>
  <c r="F142" i="14"/>
  <c r="BE153" i="14"/>
  <c r="BE159" i="14"/>
  <c r="BE174" i="14"/>
  <c r="BE229" i="14"/>
  <c r="BE234" i="14"/>
  <c r="BE280" i="14"/>
  <c r="BE299" i="14"/>
  <c r="BE408" i="14"/>
  <c r="BE420" i="14"/>
  <c r="BE443" i="14"/>
  <c r="BE444" i="14"/>
  <c r="BE464" i="14"/>
  <c r="BE553" i="14"/>
  <c r="BE590" i="14"/>
  <c r="BE619" i="14"/>
  <c r="BE624" i="14"/>
  <c r="BE640" i="14"/>
  <c r="BE658" i="14"/>
  <c r="BE733" i="14"/>
  <c r="BE786" i="14"/>
  <c r="BE787" i="14"/>
  <c r="BE788" i="14"/>
  <c r="BE904" i="14"/>
  <c r="BE912" i="14"/>
  <c r="BE940" i="14"/>
  <c r="BE945" i="14"/>
  <c r="BE952" i="14"/>
  <c r="BE959" i="14"/>
  <c r="BE999" i="14"/>
  <c r="BE1004" i="14"/>
  <c r="E85" i="14"/>
  <c r="BE183" i="14"/>
  <c r="BE187" i="14"/>
  <c r="BE188" i="14"/>
  <c r="BE195" i="14"/>
  <c r="BE198" i="14"/>
  <c r="BE251" i="14"/>
  <c r="BE277" i="14"/>
  <c r="BE302" i="14"/>
  <c r="BE311" i="14"/>
  <c r="BE398" i="14"/>
  <c r="BE413" i="14"/>
  <c r="BE424" i="14"/>
  <c r="BE437" i="14"/>
  <c r="BE440" i="14"/>
  <c r="BE486" i="14"/>
  <c r="BE628" i="14"/>
  <c r="BE629" i="14"/>
  <c r="BE671" i="14"/>
  <c r="BE700" i="14"/>
  <c r="BE736" i="14"/>
  <c r="BE739" i="14"/>
  <c r="BE748" i="14"/>
  <c r="BE817" i="14"/>
  <c r="BE818" i="14"/>
  <c r="BE842" i="14"/>
  <c r="BE907" i="14"/>
  <c r="BE909" i="14"/>
  <c r="BE932" i="14"/>
  <c r="BE942" i="14"/>
  <c r="BE948" i="14"/>
  <c r="BE954" i="14"/>
  <c r="BE1018" i="14"/>
  <c r="BE1069" i="14"/>
  <c r="BE239" i="14"/>
  <c r="BE240" i="14"/>
  <c r="BE248" i="14"/>
  <c r="BE269" i="14"/>
  <c r="BE273" i="14"/>
  <c r="BE325" i="14"/>
  <c r="BE350" i="14"/>
  <c r="BE407" i="14"/>
  <c r="BE520" i="14"/>
  <c r="BE545" i="14"/>
  <c r="BE557" i="14"/>
  <c r="BE560" i="14"/>
  <c r="BE630" i="14"/>
  <c r="BE637" i="14"/>
  <c r="BE644" i="14"/>
  <c r="BE745" i="14"/>
  <c r="BE755" i="14"/>
  <c r="BE903" i="14"/>
  <c r="BE905" i="14"/>
  <c r="BE920" i="14"/>
  <c r="BE926" i="14"/>
  <c r="BE928" i="14"/>
  <c r="BE933" i="14"/>
  <c r="BE934" i="14"/>
  <c r="BE1033" i="14"/>
  <c r="BE1034" i="14"/>
  <c r="BE1036" i="14"/>
  <c r="BE206" i="14"/>
  <c r="BE228" i="14"/>
  <c r="BE283" i="14"/>
  <c r="BE295" i="14"/>
  <c r="BE400" i="14"/>
  <c r="BE445" i="14"/>
  <c r="BE451" i="14"/>
  <c r="BE469" i="14"/>
  <c r="BE551" i="14"/>
  <c r="BE565" i="14"/>
  <c r="BE626" i="14"/>
  <c r="BE633" i="14"/>
  <c r="BE655" i="14"/>
  <c r="BE665" i="14"/>
  <c r="BE829" i="14"/>
  <c r="BE837" i="14"/>
  <c r="BE906" i="14"/>
  <c r="BE930" i="14"/>
  <c r="BE937" i="14"/>
  <c r="BE949" i="14"/>
  <c r="BE986" i="14"/>
  <c r="BE148" i="14"/>
  <c r="BE164" i="14"/>
  <c r="BE210" i="14"/>
  <c r="BE244" i="14"/>
  <c r="BE286" i="14"/>
  <c r="BE307" i="14"/>
  <c r="BE315" i="14"/>
  <c r="BE321" i="14"/>
  <c r="BE351" i="14"/>
  <c r="BE370" i="14"/>
  <c r="BE399" i="14"/>
  <c r="BE550" i="14"/>
  <c r="BE625" i="14"/>
  <c r="BE667" i="14"/>
  <c r="BE674" i="14"/>
  <c r="BE678" i="14"/>
  <c r="BE682" i="14"/>
  <c r="BE685" i="14"/>
  <c r="BE691" i="14"/>
  <c r="BE696" i="14"/>
  <c r="BE708" i="14"/>
  <c r="BE715" i="14"/>
  <c r="BE721" i="14"/>
  <c r="BE729" i="14"/>
  <c r="BE730" i="14"/>
  <c r="BE746" i="14"/>
  <c r="BE825" i="14"/>
  <c r="BE833" i="14"/>
  <c r="BE894" i="14"/>
  <c r="BE895" i="14"/>
  <c r="BE898" i="14"/>
  <c r="BE923" i="14"/>
  <c r="BE924" i="14"/>
  <c r="BE953" i="14"/>
  <c r="BE1000" i="14"/>
  <c r="BE1001" i="14"/>
  <c r="BE1056" i="14"/>
  <c r="BE1060" i="14"/>
  <c r="J91" i="14"/>
  <c r="BE173" i="14"/>
  <c r="BE178" i="14"/>
  <c r="BE180" i="14"/>
  <c r="BE216" i="14"/>
  <c r="BE222" i="14"/>
  <c r="BE294" i="14"/>
  <c r="BE316" i="14"/>
  <c r="BE403" i="14"/>
  <c r="BE616" i="14"/>
  <c r="BE617" i="14"/>
  <c r="BE631" i="14"/>
  <c r="BE830" i="14"/>
  <c r="BE841" i="14"/>
  <c r="BE914" i="14"/>
  <c r="BE929" i="14"/>
  <c r="BE1055" i="14"/>
  <c r="BE192" i="14"/>
  <c r="BE427" i="14"/>
  <c r="BE487" i="14"/>
  <c r="BE491" i="14"/>
  <c r="BE495" i="14"/>
  <c r="BE548" i="14"/>
  <c r="BE549" i="14"/>
  <c r="BE556" i="14"/>
  <c r="BE647" i="14"/>
  <c r="BE651" i="14"/>
  <c r="BE662" i="14"/>
  <c r="BE712" i="14"/>
  <c r="BE742" i="14"/>
  <c r="BE747" i="14"/>
  <c r="BE783" i="14"/>
  <c r="BE793" i="14"/>
  <c r="BE855" i="14"/>
  <c r="BE869" i="14"/>
  <c r="BE899" i="14"/>
  <c r="BE902" i="14"/>
  <c r="BE910" i="14"/>
  <c r="BE917" i="14"/>
  <c r="BE922" i="14"/>
  <c r="BE925" i="14"/>
  <c r="BE931" i="14"/>
  <c r="BE957" i="14"/>
  <c r="BE984" i="14"/>
  <c r="BE985" i="14"/>
  <c r="BE1059" i="14"/>
  <c r="J91" i="13"/>
  <c r="BE141" i="13"/>
  <c r="J183" i="12"/>
  <c r="J113" i="12" s="1"/>
  <c r="BE124" i="13"/>
  <c r="BE126" i="13"/>
  <c r="BE132" i="13"/>
  <c r="BE133" i="13"/>
  <c r="BE134" i="13"/>
  <c r="BE135" i="13"/>
  <c r="BE137" i="13"/>
  <c r="BE138" i="13"/>
  <c r="BE143" i="13"/>
  <c r="BE144" i="13"/>
  <c r="BE140" i="13"/>
  <c r="E85" i="13"/>
  <c r="BE131" i="13"/>
  <c r="F94" i="13"/>
  <c r="BE123" i="13"/>
  <c r="BE125" i="13"/>
  <c r="BE129" i="13"/>
  <c r="BE130" i="13"/>
  <c r="BE147" i="13"/>
  <c r="BE150" i="13"/>
  <c r="BE127" i="13"/>
  <c r="BE142" i="13"/>
  <c r="BE146" i="13"/>
  <c r="BE149" i="13"/>
  <c r="BE128" i="13"/>
  <c r="BE136" i="13"/>
  <c r="BE139" i="13"/>
  <c r="BE145" i="13"/>
  <c r="BE148" i="13"/>
  <c r="F94" i="12"/>
  <c r="BE153" i="12"/>
  <c r="BE170" i="12"/>
  <c r="BE172" i="12"/>
  <c r="BE178" i="12"/>
  <c r="BE146" i="12"/>
  <c r="BE184" i="12"/>
  <c r="BE185" i="12"/>
  <c r="E85" i="12"/>
  <c r="BE141" i="12"/>
  <c r="BE175" i="12"/>
  <c r="BE177" i="12"/>
  <c r="J91" i="12"/>
  <c r="BE142" i="12"/>
  <c r="BE152" i="12"/>
  <c r="BE138" i="12"/>
  <c r="BE139" i="12"/>
  <c r="BE140" i="12"/>
  <c r="BE150" i="12"/>
  <c r="BE155" i="12"/>
  <c r="BE158" i="12"/>
  <c r="BE167" i="12"/>
  <c r="BE180" i="12"/>
  <c r="BE143" i="12"/>
  <c r="BE145" i="12"/>
  <c r="BE160" i="12"/>
  <c r="BE161" i="12"/>
  <c r="BE169" i="12"/>
  <c r="BE186" i="12"/>
  <c r="BE147" i="12"/>
  <c r="BE164" i="12"/>
  <c r="J120" i="11"/>
  <c r="BE129" i="11"/>
  <c r="BE132" i="11"/>
  <c r="BE133" i="11"/>
  <c r="BE137" i="11"/>
  <c r="BE135" i="11"/>
  <c r="F94" i="11"/>
  <c r="BE141" i="11"/>
  <c r="BE136" i="11"/>
  <c r="BE134" i="11"/>
  <c r="E85" i="11"/>
  <c r="BE139" i="11"/>
  <c r="E124" i="10"/>
  <c r="BE146" i="10"/>
  <c r="BE155" i="10"/>
  <c r="BE160" i="10"/>
  <c r="BE208" i="10"/>
  <c r="J91" i="10"/>
  <c r="BE141" i="10"/>
  <c r="BE176" i="10"/>
  <c r="BE200" i="10"/>
  <c r="BE202" i="10"/>
  <c r="BE219" i="10"/>
  <c r="BE228" i="10"/>
  <c r="BE449" i="10"/>
  <c r="BE621" i="10"/>
  <c r="BE718" i="10"/>
  <c r="BE813" i="10"/>
  <c r="BE840" i="10"/>
  <c r="BE882" i="10"/>
  <c r="BE946" i="10"/>
  <c r="BE953" i="10"/>
  <c r="J128" i="9"/>
  <c r="J100" i="9" s="1"/>
  <c r="BE198" i="10"/>
  <c r="BE363" i="10"/>
  <c r="BE381" i="10"/>
  <c r="BE454" i="10"/>
  <c r="BE462" i="10"/>
  <c r="BE534" i="10"/>
  <c r="BE558" i="10"/>
  <c r="BE615" i="10"/>
  <c r="BE639" i="10"/>
  <c r="BE653" i="10"/>
  <c r="BE657" i="10"/>
  <c r="BE889" i="10"/>
  <c r="BE891" i="10"/>
  <c r="BE904" i="10"/>
  <c r="BE933" i="10"/>
  <c r="BE257" i="10"/>
  <c r="BE271" i="10"/>
  <c r="BE638" i="10"/>
  <c r="BE659" i="10"/>
  <c r="BE828" i="10"/>
  <c r="BE852" i="10"/>
  <c r="BE865" i="10"/>
  <c r="BE944" i="10"/>
  <c r="BE970" i="10"/>
  <c r="BE983" i="10"/>
  <c r="BE179" i="10"/>
  <c r="BE184" i="10"/>
  <c r="BE269" i="10"/>
  <c r="BE298" i="10"/>
  <c r="BE306" i="10"/>
  <c r="BE626" i="10"/>
  <c r="BE644" i="10"/>
  <c r="BE679" i="10"/>
  <c r="BE698" i="10"/>
  <c r="BE716" i="10"/>
  <c r="BE832" i="10"/>
  <c r="BE836" i="10"/>
  <c r="BE838" i="10"/>
  <c r="BE839" i="10"/>
  <c r="BE841" i="10"/>
  <c r="BE843" i="10"/>
  <c r="BE847" i="10"/>
  <c r="BE869" i="10"/>
  <c r="BE884" i="10"/>
  <c r="BE917" i="10"/>
  <c r="BE923" i="10"/>
  <c r="BE935" i="10"/>
  <c r="BE959" i="10"/>
  <c r="BE972" i="10"/>
  <c r="BE976" i="10"/>
  <c r="BE977" i="10"/>
  <c r="BE984" i="10"/>
  <c r="BE987" i="10"/>
  <c r="BE988" i="10"/>
  <c r="BE992" i="10"/>
  <c r="BE171" i="10"/>
  <c r="BE214" i="10"/>
  <c r="BE237" i="10"/>
  <c r="BE250" i="10"/>
  <c r="BE263" i="10"/>
  <c r="BE277" i="10"/>
  <c r="BE318" i="10"/>
  <c r="BE417" i="10"/>
  <c r="BE651" i="10"/>
  <c r="BE693" i="10"/>
  <c r="BE726" i="10"/>
  <c r="BE758" i="10"/>
  <c r="BE867" i="10"/>
  <c r="BE985" i="10"/>
  <c r="BE999" i="10"/>
  <c r="F133" i="10"/>
  <c r="BE166" i="10"/>
  <c r="BE283" i="10"/>
  <c r="BE289" i="10"/>
  <c r="BE332" i="10"/>
  <c r="BE378" i="10"/>
  <c r="BE414" i="10"/>
  <c r="BE457" i="10"/>
  <c r="BE583" i="10"/>
  <c r="BE622" i="10"/>
  <c r="BE766" i="10"/>
  <c r="BE812" i="10"/>
  <c r="BE926" i="10"/>
  <c r="BE955" i="10"/>
  <c r="BE957" i="10"/>
  <c r="BE961" i="10"/>
  <c r="BE971" i="10"/>
  <c r="BE982" i="10"/>
  <c r="BE986" i="10"/>
  <c r="BE139" i="10"/>
  <c r="BE148" i="10"/>
  <c r="BE197" i="10"/>
  <c r="BE346" i="10"/>
  <c r="BE418" i="10"/>
  <c r="BE451" i="10"/>
  <c r="BE486" i="10"/>
  <c r="BE510" i="10"/>
  <c r="BE561" i="10"/>
  <c r="BE625" i="10"/>
  <c r="BE645" i="10"/>
  <c r="BE676" i="10"/>
  <c r="BE677" i="10"/>
  <c r="BE774" i="10"/>
  <c r="BE782" i="10"/>
  <c r="BE790" i="10"/>
  <c r="BE801" i="10"/>
  <c r="BE805" i="10"/>
  <c r="BE811" i="10"/>
  <c r="BE814" i="10"/>
  <c r="BE817" i="10"/>
  <c r="BE820" i="10"/>
  <c r="BE821" i="10"/>
  <c r="BE824" i="10"/>
  <c r="BE827" i="10"/>
  <c r="BE942" i="10"/>
  <c r="BE980" i="10"/>
  <c r="BE981" i="10"/>
  <c r="BE990" i="10"/>
  <c r="F123" i="9"/>
  <c r="BE131" i="9"/>
  <c r="BE149" i="9"/>
  <c r="BE134" i="9"/>
  <c r="BE137" i="9"/>
  <c r="BE155" i="9"/>
  <c r="BE156" i="9"/>
  <c r="BE158" i="9"/>
  <c r="BE163" i="9"/>
  <c r="BE166" i="9"/>
  <c r="J120" i="9"/>
  <c r="BE141" i="9"/>
  <c r="BE148" i="9"/>
  <c r="BE160" i="9"/>
  <c r="E85" i="9"/>
  <c r="BE129" i="9"/>
  <c r="BE140" i="9"/>
  <c r="BE144" i="9"/>
  <c r="BE151" i="9"/>
  <c r="BE152" i="9"/>
  <c r="BE154" i="9"/>
  <c r="BE161" i="9"/>
  <c r="BE164" i="9"/>
  <c r="BE170" i="9"/>
  <c r="BE125" i="8"/>
  <c r="BE126" i="8"/>
  <c r="BE133" i="8"/>
  <c r="BE139" i="8"/>
  <c r="BE143" i="8"/>
  <c r="BE151" i="8"/>
  <c r="BE152" i="8"/>
  <c r="F118" i="8"/>
  <c r="BE123" i="8"/>
  <c r="BE130" i="8"/>
  <c r="BE131" i="8"/>
  <c r="BE147" i="8"/>
  <c r="BK152" i="7"/>
  <c r="J152" i="7" s="1"/>
  <c r="J105" i="7" s="1"/>
  <c r="J162" i="7"/>
  <c r="J109" i="7" s="1"/>
  <c r="BE136" i="8"/>
  <c r="BE148" i="8"/>
  <c r="J115" i="8"/>
  <c r="BE142" i="8"/>
  <c r="BE124" i="8"/>
  <c r="BE128" i="8"/>
  <c r="BE132" i="8"/>
  <c r="BE134" i="8"/>
  <c r="BE141" i="8"/>
  <c r="BE144" i="8"/>
  <c r="BE149" i="8"/>
  <c r="J144" i="7"/>
  <c r="J103" i="7" s="1"/>
  <c r="BE140" i="8"/>
  <c r="BE150" i="8"/>
  <c r="BE153" i="8"/>
  <c r="BE154" i="8"/>
  <c r="E85" i="8"/>
  <c r="BE129" i="8"/>
  <c r="BE135" i="8"/>
  <c r="BE137" i="8"/>
  <c r="BE138" i="8"/>
  <c r="BE145" i="8"/>
  <c r="BE146" i="8"/>
  <c r="BE155" i="8"/>
  <c r="J127" i="7"/>
  <c r="BE147" i="7"/>
  <c r="BE148" i="7"/>
  <c r="F130" i="7"/>
  <c r="BE136" i="7"/>
  <c r="BE139" i="7"/>
  <c r="BE159" i="7"/>
  <c r="BE166" i="7"/>
  <c r="BE173" i="7"/>
  <c r="J272" i="6"/>
  <c r="J106" i="6" s="1"/>
  <c r="BE138" i="7"/>
  <c r="BE141" i="7"/>
  <c r="BE145" i="7"/>
  <c r="BE156" i="7"/>
  <c r="E121" i="7"/>
  <c r="BE154" i="7"/>
  <c r="BE163" i="7"/>
  <c r="BE165" i="7"/>
  <c r="BE168" i="7"/>
  <c r="BE171" i="7"/>
  <c r="BE157" i="7"/>
  <c r="BE172" i="7"/>
  <c r="BE150" i="7"/>
  <c r="BK385" i="5"/>
  <c r="J385" i="5" s="1"/>
  <c r="J114" i="5" s="1"/>
  <c r="BE155" i="6"/>
  <c r="BE162" i="6"/>
  <c r="BE270" i="6"/>
  <c r="BE290" i="6"/>
  <c r="BE293" i="6"/>
  <c r="BE302" i="6"/>
  <c r="J124" i="6"/>
  <c r="BE195" i="6"/>
  <c r="BE207" i="6"/>
  <c r="BE211" i="6"/>
  <c r="BE247" i="6"/>
  <c r="BE254" i="6"/>
  <c r="BE279" i="6"/>
  <c r="BE298" i="6"/>
  <c r="BE317" i="6"/>
  <c r="F94" i="6"/>
  <c r="BE147" i="6"/>
  <c r="BE223" i="6"/>
  <c r="BE262" i="6"/>
  <c r="BE263" i="6"/>
  <c r="BE266" i="6"/>
  <c r="BE318" i="6"/>
  <c r="BE324" i="6"/>
  <c r="J278" i="5"/>
  <c r="J109" i="5" s="1"/>
  <c r="E118" i="6"/>
  <c r="BE292" i="6"/>
  <c r="BE294" i="6"/>
  <c r="BE306" i="6"/>
  <c r="BE133" i="6"/>
  <c r="BE141" i="6"/>
  <c r="BE175" i="6"/>
  <c r="BE178" i="6"/>
  <c r="BE190" i="6"/>
  <c r="BE202" i="6"/>
  <c r="BE241" i="6"/>
  <c r="BE253" i="6"/>
  <c r="BE289" i="6"/>
  <c r="BE291" i="6"/>
  <c r="BE295" i="6"/>
  <c r="BE158" i="6"/>
  <c r="BE166" i="6"/>
  <c r="BE167" i="6"/>
  <c r="BE171" i="6"/>
  <c r="BE215" i="6"/>
  <c r="BE219" i="6"/>
  <c r="BE296" i="6"/>
  <c r="BE137" i="6"/>
  <c r="BE194" i="6"/>
  <c r="BE205" i="6"/>
  <c r="BE284" i="6"/>
  <c r="BE322" i="6"/>
  <c r="BE199" i="6"/>
  <c r="BE258" i="6"/>
  <c r="BE273" i="6"/>
  <c r="BE316" i="6"/>
  <c r="BE154" i="5"/>
  <c r="BE158" i="5"/>
  <c r="BE220" i="5"/>
  <c r="BE293" i="5"/>
  <c r="BE299" i="5"/>
  <c r="BE316" i="5"/>
  <c r="BE319" i="5"/>
  <c r="BE326" i="5"/>
  <c r="BE338" i="5"/>
  <c r="BE342" i="5"/>
  <c r="BE391" i="5"/>
  <c r="J131" i="5"/>
  <c r="BE163" i="5"/>
  <c r="BE167" i="5"/>
  <c r="BE271" i="5"/>
  <c r="BE286" i="5"/>
  <c r="BE290" i="5"/>
  <c r="BE306" i="5"/>
  <c r="BE315" i="5"/>
  <c r="BE330" i="5"/>
  <c r="BE140" i="5"/>
  <c r="BE174" i="5"/>
  <c r="BE194" i="5"/>
  <c r="BE200" i="5"/>
  <c r="BE205" i="5"/>
  <c r="BE238" i="5"/>
  <c r="BE244" i="5"/>
  <c r="BE331" i="5"/>
  <c r="BE333" i="5"/>
  <c r="BE337" i="5"/>
  <c r="BE348" i="5"/>
  <c r="E85" i="5"/>
  <c r="BE183" i="5"/>
  <c r="BE199" i="5"/>
  <c r="BE214" i="5"/>
  <c r="BE230" i="5"/>
  <c r="BE257" i="5"/>
  <c r="BE310" i="5"/>
  <c r="BE340" i="5"/>
  <c r="BE377" i="5"/>
  <c r="F94" i="5"/>
  <c r="BE170" i="5"/>
  <c r="BE206" i="5"/>
  <c r="BE215" i="5"/>
  <c r="BE226" i="5"/>
  <c r="BE261" i="5"/>
  <c r="BE279" i="5"/>
  <c r="BE323" i="5"/>
  <c r="BE341" i="5"/>
  <c r="BE343" i="5"/>
  <c r="BE344" i="5"/>
  <c r="BE347" i="5"/>
  <c r="BE351" i="5"/>
  <c r="BE364" i="5"/>
  <c r="BE381" i="5"/>
  <c r="BE234" i="5"/>
  <c r="BE276" i="5"/>
  <c r="BE283" i="5"/>
  <c r="BE317" i="5"/>
  <c r="BE349" i="5"/>
  <c r="BE144" i="5"/>
  <c r="BE148" i="5"/>
  <c r="BE178" i="5"/>
  <c r="BE210" i="5"/>
  <c r="BE265" i="5"/>
  <c r="BE266" i="5"/>
  <c r="BE303" i="5"/>
  <c r="BE314" i="5"/>
  <c r="BE387" i="5"/>
  <c r="BE154" i="4"/>
  <c r="BE297" i="4"/>
  <c r="BE331" i="4"/>
  <c r="BE398" i="4"/>
  <c r="BE486" i="4"/>
  <c r="BE520" i="4"/>
  <c r="BE568" i="4"/>
  <c r="BE572" i="4"/>
  <c r="BE580" i="4"/>
  <c r="BE615" i="4"/>
  <c r="BE667" i="4"/>
  <c r="BE671" i="4"/>
  <c r="BE832" i="4"/>
  <c r="BE876" i="4"/>
  <c r="BE892" i="4"/>
  <c r="BE994" i="4"/>
  <c r="BE995" i="4"/>
  <c r="BE1042" i="4"/>
  <c r="BE1043" i="4"/>
  <c r="BE1044" i="4"/>
  <c r="BE1045" i="4"/>
  <c r="BE1047" i="4"/>
  <c r="BE1059" i="4"/>
  <c r="BE1071" i="4"/>
  <c r="BE1077" i="4"/>
  <c r="BE1084" i="4"/>
  <c r="BE1106" i="4"/>
  <c r="BE1109" i="4"/>
  <c r="BE1131" i="4"/>
  <c r="J91" i="4"/>
  <c r="BE201" i="4"/>
  <c r="BE252" i="4"/>
  <c r="BE262" i="4"/>
  <c r="BE296" i="4"/>
  <c r="BE298" i="4"/>
  <c r="BE311" i="4"/>
  <c r="BE312" i="4"/>
  <c r="BE313" i="4"/>
  <c r="BE478" i="4"/>
  <c r="BE482" i="4"/>
  <c r="BE506" i="4"/>
  <c r="BE513" i="4"/>
  <c r="BE540" i="4"/>
  <c r="BE555" i="4"/>
  <c r="BE588" i="4"/>
  <c r="BE675" i="4"/>
  <c r="BE730" i="4"/>
  <c r="BE823" i="4"/>
  <c r="BE1029" i="4"/>
  <c r="BE1030" i="4"/>
  <c r="BE1040" i="4"/>
  <c r="F134" i="4"/>
  <c r="BE177" i="4"/>
  <c r="BE197" i="4"/>
  <c r="BE200" i="4"/>
  <c r="BE205" i="4"/>
  <c r="BE256" i="4"/>
  <c r="BE274" i="4"/>
  <c r="BE310" i="4"/>
  <c r="BE363" i="4"/>
  <c r="BE394" i="4"/>
  <c r="BE395" i="4"/>
  <c r="BE396" i="4"/>
  <c r="BE487" i="4"/>
  <c r="BE491" i="4"/>
  <c r="BE496" i="4"/>
  <c r="BE502" i="4"/>
  <c r="BE699" i="4"/>
  <c r="BE739" i="4"/>
  <c r="BE744" i="4"/>
  <c r="BE753" i="4"/>
  <c r="BE771" i="4"/>
  <c r="BE808" i="4"/>
  <c r="BE859" i="4"/>
  <c r="BE872" i="4"/>
  <c r="BE885" i="4"/>
  <c r="BE953" i="4"/>
  <c r="BE954" i="4"/>
  <c r="BE1013" i="4"/>
  <c r="BE547" i="4"/>
  <c r="BE551" i="4"/>
  <c r="BE552" i="4"/>
  <c r="BE589" i="4"/>
  <c r="BE590" i="4"/>
  <c r="BE591" i="4"/>
  <c r="BE616" i="4"/>
  <c r="BE636" i="4"/>
  <c r="BE721" i="4"/>
  <c r="BE725" i="4"/>
  <c r="BE758" i="4"/>
  <c r="BE764" i="4"/>
  <c r="BE767" i="4"/>
  <c r="BE774" i="4"/>
  <c r="BE898" i="4"/>
  <c r="BE936" i="4"/>
  <c r="BE987" i="4"/>
  <c r="BE1032" i="4"/>
  <c r="BE1033" i="4"/>
  <c r="BE1034" i="4"/>
  <c r="E125" i="4"/>
  <c r="BE151" i="4"/>
  <c r="BE270" i="4"/>
  <c r="BE325" i="4"/>
  <c r="BE419" i="4"/>
  <c r="BE456" i="4"/>
  <c r="BE474" i="4"/>
  <c r="BE495" i="4"/>
  <c r="BE553" i="4"/>
  <c r="BE554" i="4"/>
  <c r="BE595" i="4"/>
  <c r="BE624" i="4"/>
  <c r="BE652" i="4"/>
  <c r="BE657" i="4"/>
  <c r="BE713" i="4"/>
  <c r="BE717" i="4"/>
  <c r="BE786" i="4"/>
  <c r="BE817" i="4"/>
  <c r="BE835" i="4"/>
  <c r="BE884" i="4"/>
  <c r="BE952" i="4"/>
  <c r="BE960" i="4"/>
  <c r="BE1021" i="4"/>
  <c r="BE157" i="4"/>
  <c r="BE302" i="4"/>
  <c r="BE306" i="4"/>
  <c r="BE317" i="4"/>
  <c r="BE336" i="4"/>
  <c r="BE340" i="4"/>
  <c r="BE427" i="4"/>
  <c r="BE428" i="4"/>
  <c r="BE429" i="4"/>
  <c r="BE466" i="4"/>
  <c r="BE470" i="4"/>
  <c r="BE519" i="4"/>
  <c r="BE545" i="4"/>
  <c r="BE628" i="4"/>
  <c r="BE640" i="4"/>
  <c r="BE644" i="4"/>
  <c r="BE709" i="4"/>
  <c r="BE844" i="4"/>
  <c r="BE849" i="4"/>
  <c r="BE868" i="4"/>
  <c r="BE891" i="4"/>
  <c r="BE906" i="4"/>
  <c r="BE920" i="4"/>
  <c r="BE938" i="4"/>
  <c r="BE942" i="4"/>
  <c r="BE948" i="4"/>
  <c r="BE1014" i="4"/>
  <c r="BE1025" i="4"/>
  <c r="BE1031" i="4"/>
  <c r="BE140" i="4"/>
  <c r="BE144" i="4"/>
  <c r="BE148" i="4"/>
  <c r="BE248" i="4"/>
  <c r="BE460" i="4"/>
  <c r="BE514" i="4"/>
  <c r="BE563" i="4"/>
  <c r="BE702" i="4"/>
  <c r="BE751" i="4"/>
  <c r="BE755" i="4"/>
  <c r="BE781" i="4"/>
  <c r="BE796" i="4"/>
  <c r="BE806" i="4"/>
  <c r="BE826" i="4"/>
  <c r="BE854" i="4"/>
  <c r="BE887" i="4"/>
  <c r="BE914" i="4"/>
  <c r="BE964" i="4"/>
  <c r="BE1041" i="4"/>
  <c r="BE202" i="4"/>
  <c r="BE211" i="4"/>
  <c r="BE241" i="4"/>
  <c r="BE245" i="4"/>
  <c r="BE261" i="4"/>
  <c r="BE278" i="4"/>
  <c r="BE285" i="4"/>
  <c r="BE293" i="4"/>
  <c r="BE321" i="4"/>
  <c r="BE332" i="4"/>
  <c r="BE411" i="4"/>
  <c r="BE438" i="4"/>
  <c r="BE546" i="4"/>
  <c r="BE559" i="4"/>
  <c r="BE564" i="4"/>
  <c r="BE632" i="4"/>
  <c r="BE648" i="4"/>
  <c r="BE663" i="4"/>
  <c r="BE687" i="4"/>
  <c r="BE734" i="4"/>
  <c r="BE740" i="4"/>
  <c r="BE743" i="4"/>
  <c r="BE748" i="4"/>
  <c r="BE752" i="4"/>
  <c r="BE814" i="4"/>
  <c r="BE841" i="4"/>
  <c r="BE880" i="4"/>
  <c r="BE927" i="4"/>
  <c r="BE965" i="4"/>
  <c r="BE993" i="4"/>
  <c r="BE1020" i="4"/>
  <c r="BE1035" i="4"/>
  <c r="J89" i="3"/>
  <c r="BE145" i="3"/>
  <c r="BE175" i="3"/>
  <c r="BE150" i="3"/>
  <c r="BE155" i="3"/>
  <c r="BE191" i="3"/>
  <c r="BE141" i="3"/>
  <c r="BE179" i="3"/>
  <c r="BE193" i="3"/>
  <c r="BE127" i="3"/>
  <c r="BE147" i="3"/>
  <c r="BE156" i="3"/>
  <c r="F92" i="3"/>
  <c r="BE186" i="3"/>
  <c r="E114" i="3"/>
  <c r="BE174" i="3"/>
  <c r="BE168" i="3"/>
  <c r="BE169" i="3"/>
  <c r="BE177" i="3"/>
  <c r="BE182" i="3"/>
  <c r="BE197" i="3"/>
  <c r="BD95" i="1"/>
  <c r="E85" i="2"/>
  <c r="J89" i="2"/>
  <c r="F92" i="2"/>
  <c r="BE122" i="2"/>
  <c r="BE131" i="2"/>
  <c r="BE136" i="2"/>
  <c r="BE149" i="2"/>
  <c r="BE152" i="2"/>
  <c r="BE154" i="2"/>
  <c r="BE155" i="2"/>
  <c r="BE157" i="2"/>
  <c r="BE159" i="2"/>
  <c r="BE160" i="2"/>
  <c r="BE162" i="2"/>
  <c r="BA95" i="1"/>
  <c r="BC95" i="1"/>
  <c r="J32" i="37"/>
  <c r="F36" i="39"/>
  <c r="BA141" i="1" s="1"/>
  <c r="J34" i="41"/>
  <c r="F37" i="43"/>
  <c r="BB147" i="1" s="1"/>
  <c r="F39" i="45"/>
  <c r="BD149" i="1" s="1"/>
  <c r="F36" i="46"/>
  <c r="BA150" i="1" s="1"/>
  <c r="F39" i="48"/>
  <c r="BD152" i="1" s="1"/>
  <c r="F38" i="49"/>
  <c r="BC153" i="1" s="1"/>
  <c r="F39" i="51"/>
  <c r="BD155" i="1" s="1"/>
  <c r="J36" i="52"/>
  <c r="AW156" i="1" s="1"/>
  <c r="J34" i="53"/>
  <c r="AW157" i="1" s="1"/>
  <c r="F38" i="55"/>
  <c r="BC160" i="1" s="1"/>
  <c r="J34" i="56"/>
  <c r="AW161" i="1" s="1"/>
  <c r="F37" i="57"/>
  <c r="BD162" i="1" s="1"/>
  <c r="F35" i="3"/>
  <c r="BB96" i="1" s="1"/>
  <c r="F38" i="4"/>
  <c r="BC98" i="1" s="1"/>
  <c r="F36" i="8"/>
  <c r="BA102" i="1" s="1"/>
  <c r="F37" i="9"/>
  <c r="BB103" i="1" s="1"/>
  <c r="F36" i="11"/>
  <c r="BA106" i="1" s="1"/>
  <c r="J36" i="11"/>
  <c r="AW106" i="1" s="1"/>
  <c r="F38" i="11"/>
  <c r="BC106" i="1" s="1"/>
  <c r="F38" i="12"/>
  <c r="BC107" i="1" s="1"/>
  <c r="F37" i="12"/>
  <c r="BB107" i="1" s="1"/>
  <c r="F36" i="12"/>
  <c r="BA107" i="1" s="1"/>
  <c r="F37" i="13"/>
  <c r="BB108" i="1" s="1"/>
  <c r="F38" i="13"/>
  <c r="BC108" i="1" s="1"/>
  <c r="J36" i="13"/>
  <c r="AW108" i="1" s="1"/>
  <c r="F37" i="14"/>
  <c r="BB110" i="1" s="1"/>
  <c r="F38" i="17"/>
  <c r="BC113" i="1" s="1"/>
  <c r="J36" i="18"/>
  <c r="AW114" i="1" s="1"/>
  <c r="F38" i="19"/>
  <c r="BC115" i="1" s="1"/>
  <c r="F39" i="20"/>
  <c r="BD116" i="1" s="1"/>
  <c r="F37" i="21"/>
  <c r="BB118" i="1" s="1"/>
  <c r="F39" i="24"/>
  <c r="BD122" i="1"/>
  <c r="F39" i="26"/>
  <c r="BD124" i="1" s="1"/>
  <c r="F36" i="27"/>
  <c r="BA125" i="1" s="1"/>
  <c r="F39" i="28"/>
  <c r="BD126" i="1" s="1"/>
  <c r="F36" i="30"/>
  <c r="BA129" i="1" s="1"/>
  <c r="F38" i="33"/>
  <c r="BC133" i="1" s="1"/>
  <c r="F37" i="35"/>
  <c r="BB136" i="1" s="1"/>
  <c r="F38" i="37"/>
  <c r="BC138" i="1" s="1"/>
  <c r="F39" i="38"/>
  <c r="BD139" i="1" s="1"/>
  <c r="F38" i="39"/>
  <c r="BC141" i="1" s="1"/>
  <c r="F37" i="41"/>
  <c r="BD144" i="1" s="1"/>
  <c r="F38" i="42"/>
  <c r="BC146" i="1"/>
  <c r="F39" i="44"/>
  <c r="BD148" i="1" s="1"/>
  <c r="F38" i="45"/>
  <c r="BC149" i="1" s="1"/>
  <c r="J36" i="47"/>
  <c r="AW151" i="1" s="1"/>
  <c r="F39" i="47"/>
  <c r="BD151" i="1" s="1"/>
  <c r="F36" i="48"/>
  <c r="BA152" i="1" s="1"/>
  <c r="F37" i="49"/>
  <c r="BB153" i="1" s="1"/>
  <c r="F37" i="51"/>
  <c r="BB155" i="1" s="1"/>
  <c r="F35" i="53"/>
  <c r="BB157" i="1" s="1"/>
  <c r="F38" i="54"/>
  <c r="BC159" i="1"/>
  <c r="J36" i="55"/>
  <c r="AW160" i="1" s="1"/>
  <c r="F37" i="56"/>
  <c r="BD161" i="1" s="1"/>
  <c r="J34" i="57"/>
  <c r="AW162" i="1" s="1"/>
  <c r="J34" i="59"/>
  <c r="AW164" i="1" s="1"/>
  <c r="F36" i="4"/>
  <c r="BA98" i="1" s="1"/>
  <c r="F37" i="7"/>
  <c r="BB101" i="1" s="1"/>
  <c r="F39" i="9"/>
  <c r="BD103" i="1" s="1"/>
  <c r="F37" i="10"/>
  <c r="BB105" i="1" s="1"/>
  <c r="F38" i="14"/>
  <c r="BC110" i="1" s="1"/>
  <c r="F36" i="22"/>
  <c r="BA119" i="1" s="1"/>
  <c r="F39" i="22"/>
  <c r="BD119" i="1" s="1"/>
  <c r="F36" i="23"/>
  <c r="BA121" i="1" s="1"/>
  <c r="F38" i="23"/>
  <c r="BC121" i="1" s="1"/>
  <c r="F36" i="24"/>
  <c r="BA122" i="1" s="1"/>
  <c r="F37" i="24"/>
  <c r="BB122" i="1" s="1"/>
  <c r="F38" i="26"/>
  <c r="BC124" i="1" s="1"/>
  <c r="J32" i="26"/>
  <c r="F37" i="28"/>
  <c r="BB126" i="1"/>
  <c r="F38" i="29"/>
  <c r="BC127" i="1" s="1"/>
  <c r="F39" i="30"/>
  <c r="BD129" i="1" s="1"/>
  <c r="F36" i="34"/>
  <c r="BA134" i="1"/>
  <c r="F36" i="35"/>
  <c r="BA136" i="1" s="1"/>
  <c r="F38" i="38"/>
  <c r="BC139" i="1" s="1"/>
  <c r="F37" i="39"/>
  <c r="BB141" i="1" s="1"/>
  <c r="F34" i="41"/>
  <c r="BC143" i="1" s="1"/>
  <c r="J36" i="43"/>
  <c r="AW147" i="1"/>
  <c r="F38" i="44"/>
  <c r="BC148" i="1"/>
  <c r="F39" i="46"/>
  <c r="BD150" i="1" s="1"/>
  <c r="F36" i="49"/>
  <c r="BA153" i="1" s="1"/>
  <c r="F39" i="50"/>
  <c r="BD154" i="1" s="1"/>
  <c r="J36" i="50"/>
  <c r="AW154" i="1" s="1"/>
  <c r="F38" i="52"/>
  <c r="BC156" i="1" s="1"/>
  <c r="F34" i="53"/>
  <c r="BA157" i="1"/>
  <c r="F37" i="54"/>
  <c r="BB159" i="1" s="1"/>
  <c r="F37" i="55"/>
  <c r="BB160" i="1" s="1"/>
  <c r="F35" i="57"/>
  <c r="BB162" i="1" s="1"/>
  <c r="F37" i="59"/>
  <c r="BD164" i="1" s="1"/>
  <c r="F34" i="3"/>
  <c r="BA96" i="1" s="1"/>
  <c r="F37" i="5"/>
  <c r="BB99" i="1" s="1"/>
  <c r="F39" i="5"/>
  <c r="BD99" i="1" s="1"/>
  <c r="J36" i="5"/>
  <c r="AW99" i="1" s="1"/>
  <c r="J36" i="6"/>
  <c r="AW100" i="1" s="1"/>
  <c r="F38" i="6"/>
  <c r="BC100" i="1" s="1"/>
  <c r="F36" i="7"/>
  <c r="BA101" i="1" s="1"/>
  <c r="J36" i="7"/>
  <c r="AW101" i="1" s="1"/>
  <c r="F39" i="7"/>
  <c r="BD101" i="1" s="1"/>
  <c r="F37" i="8"/>
  <c r="BB102" i="1" s="1"/>
  <c r="F38" i="9"/>
  <c r="BC103" i="1" s="1"/>
  <c r="F39" i="11"/>
  <c r="BD106" i="1" s="1"/>
  <c r="F37" i="11"/>
  <c r="BB106" i="1" s="1"/>
  <c r="J36" i="12"/>
  <c r="AW107" i="1" s="1"/>
  <c r="F39" i="12"/>
  <c r="BD107" i="1" s="1"/>
  <c r="F36" i="13"/>
  <c r="BA108" i="1" s="1"/>
  <c r="F39" i="13"/>
  <c r="BD108" i="1" s="1"/>
  <c r="F36" i="14"/>
  <c r="BA110" i="1" s="1"/>
  <c r="F36" i="17"/>
  <c r="BA113" i="1" s="1"/>
  <c r="F36" i="18"/>
  <c r="BA114" i="1" s="1"/>
  <c r="F36" i="19"/>
  <c r="BA115" i="1" s="1"/>
  <c r="F38" i="20"/>
  <c r="BC116" i="1" s="1"/>
  <c r="F36" i="21"/>
  <c r="BA118" i="1" s="1"/>
  <c r="F38" i="24"/>
  <c r="BC122" i="1" s="1"/>
  <c r="J36" i="26"/>
  <c r="AW124" i="1" s="1"/>
  <c r="F39" i="27"/>
  <c r="BD125" i="1" s="1"/>
  <c r="J32" i="27"/>
  <c r="J36" i="29"/>
  <c r="AW127" i="1" s="1"/>
  <c r="F38" i="30"/>
  <c r="BC129" i="1" s="1"/>
  <c r="J36" i="34"/>
  <c r="AW134" i="1" s="1"/>
  <c r="J32" i="34"/>
  <c r="J36" i="36"/>
  <c r="AW137" i="1" s="1"/>
  <c r="F37" i="36"/>
  <c r="BB137" i="1" s="1"/>
  <c r="F39" i="36"/>
  <c r="BD137" i="1" s="1"/>
  <c r="J36" i="42"/>
  <c r="AW146" i="1" s="1"/>
  <c r="F37" i="42"/>
  <c r="BB146" i="1" s="1"/>
  <c r="F36" i="44"/>
  <c r="BA148" i="1" s="1"/>
  <c r="J36" i="45"/>
  <c r="AW149" i="1"/>
  <c r="F37" i="46"/>
  <c r="BB150" i="1" s="1"/>
  <c r="F38" i="48"/>
  <c r="BC152" i="1" s="1"/>
  <c r="F38" i="50"/>
  <c r="BC154" i="1" s="1"/>
  <c r="F36" i="51"/>
  <c r="BA155" i="1"/>
  <c r="F37" i="52"/>
  <c r="BB156" i="1" s="1"/>
  <c r="F36" i="54"/>
  <c r="BA159" i="1" s="1"/>
  <c r="F34" i="56"/>
  <c r="BA161" i="1" s="1"/>
  <c r="F34" i="59"/>
  <c r="BA164" i="1" s="1"/>
  <c r="J34" i="3"/>
  <c r="AW96" i="1" s="1"/>
  <c r="F36" i="5"/>
  <c r="BA99" i="1" s="1"/>
  <c r="F38" i="5"/>
  <c r="BC99" i="1" s="1"/>
  <c r="F36" i="6"/>
  <c r="BA100" i="1" s="1"/>
  <c r="F37" i="6"/>
  <c r="BB100" i="1" s="1"/>
  <c r="F39" i="6"/>
  <c r="BD100" i="1" s="1"/>
  <c r="F38" i="8"/>
  <c r="BC102" i="1" s="1"/>
  <c r="J32" i="8"/>
  <c r="J36" i="10"/>
  <c r="AW105" i="1" s="1"/>
  <c r="F36" i="15"/>
  <c r="BA111" i="1" s="1"/>
  <c r="F37" i="15"/>
  <c r="BB111" i="1" s="1"/>
  <c r="F39" i="15"/>
  <c r="BD111" i="1" s="1"/>
  <c r="J36" i="16"/>
  <c r="AW112" i="1" s="1"/>
  <c r="F39" i="16"/>
  <c r="BD112" i="1" s="1"/>
  <c r="F37" i="16"/>
  <c r="BB112" i="1" s="1"/>
  <c r="J36" i="17"/>
  <c r="AW113" i="1" s="1"/>
  <c r="F38" i="18"/>
  <c r="BC114" i="1"/>
  <c r="J36" i="19"/>
  <c r="AW115" i="1" s="1"/>
  <c r="J36" i="20"/>
  <c r="AW116" i="1" s="1"/>
  <c r="F38" i="21"/>
  <c r="BC118" i="1" s="1"/>
  <c r="J36" i="24"/>
  <c r="AW122" i="1" s="1"/>
  <c r="J36" i="25"/>
  <c r="AW123" i="1" s="1"/>
  <c r="F36" i="26"/>
  <c r="BA124" i="1"/>
  <c r="F37" i="27"/>
  <c r="BB125" i="1" s="1"/>
  <c r="F36" i="29"/>
  <c r="BA127" i="1" s="1"/>
  <c r="F37" i="30"/>
  <c r="BB129" i="1" s="1"/>
  <c r="F38" i="34"/>
  <c r="BC134" i="1" s="1"/>
  <c r="F38" i="35"/>
  <c r="BC136" i="1" s="1"/>
  <c r="J36" i="4"/>
  <c r="AW98" i="1" s="1"/>
  <c r="J36" i="8"/>
  <c r="AW102" i="1" s="1"/>
  <c r="J36" i="9"/>
  <c r="AW103" i="1" s="1"/>
  <c r="F39" i="10"/>
  <c r="BD105" i="1" s="1"/>
  <c r="F39" i="14"/>
  <c r="BD110" i="1" s="1"/>
  <c r="J36" i="22"/>
  <c r="AW119" i="1" s="1"/>
  <c r="F38" i="22"/>
  <c r="BC119" i="1" s="1"/>
  <c r="F37" i="22"/>
  <c r="BB119" i="1" s="1"/>
  <c r="J36" i="23"/>
  <c r="AW121" i="1" s="1"/>
  <c r="F37" i="23"/>
  <c r="BB121" i="1" s="1"/>
  <c r="F39" i="23"/>
  <c r="BD121" i="1" s="1"/>
  <c r="F39" i="25"/>
  <c r="BD123" i="1" s="1"/>
  <c r="F38" i="27"/>
  <c r="BC125" i="1" s="1"/>
  <c r="F36" i="28"/>
  <c r="BA126" i="1" s="1"/>
  <c r="F37" i="29"/>
  <c r="BB127" i="1" s="1"/>
  <c r="F37" i="31"/>
  <c r="BB130" i="1"/>
  <c r="F38" i="31"/>
  <c r="BC130" i="1" s="1"/>
  <c r="J36" i="31"/>
  <c r="AW130" i="1" s="1"/>
  <c r="F35" i="32"/>
  <c r="BB131" i="1"/>
  <c r="F36" i="32"/>
  <c r="BC131" i="1"/>
  <c r="J34" i="32"/>
  <c r="AW131" i="1" s="1"/>
  <c r="F36" i="33"/>
  <c r="BA133" i="1" s="1"/>
  <c r="F37" i="33"/>
  <c r="BB133" i="1" s="1"/>
  <c r="F39" i="34"/>
  <c r="BD134" i="1" s="1"/>
  <c r="J36" i="35"/>
  <c r="AW136" i="1" s="1"/>
  <c r="F36" i="38"/>
  <c r="BA139" i="1" s="1"/>
  <c r="F39" i="39"/>
  <c r="BD141" i="1" s="1"/>
  <c r="F37" i="40"/>
  <c r="BB142" i="1" s="1"/>
  <c r="F35" i="41"/>
  <c r="F36" i="43"/>
  <c r="BA147" i="1" s="1"/>
  <c r="F36" i="45"/>
  <c r="BA149" i="1"/>
  <c r="F37" i="45"/>
  <c r="BB149" i="1" s="1"/>
  <c r="F36" i="47"/>
  <c r="BA151" i="1" s="1"/>
  <c r="F38" i="47"/>
  <c r="BC151" i="1" s="1"/>
  <c r="F37" i="47"/>
  <c r="BB151" i="1" s="1"/>
  <c r="J36" i="49"/>
  <c r="AW153" i="1"/>
  <c r="F36" i="50"/>
  <c r="BA154" i="1" s="1"/>
  <c r="J36" i="51"/>
  <c r="AW155" i="1" s="1"/>
  <c r="F36" i="53"/>
  <c r="BC157" i="1"/>
  <c r="J36" i="54"/>
  <c r="AW159" i="1" s="1"/>
  <c r="F39" i="55"/>
  <c r="BD160" i="1" s="1"/>
  <c r="F34" i="57"/>
  <c r="BA162" i="1" s="1"/>
  <c r="F35" i="59"/>
  <c r="BB164" i="1" s="1"/>
  <c r="AS94" i="1"/>
  <c r="F37" i="4"/>
  <c r="BB98" i="1" s="1"/>
  <c r="F39" i="8"/>
  <c r="BD102" i="1" s="1"/>
  <c r="F36" i="10"/>
  <c r="BA105" i="1" s="1"/>
  <c r="J36" i="15"/>
  <c r="AW111" i="1" s="1"/>
  <c r="F38" i="15"/>
  <c r="BC111" i="1" s="1"/>
  <c r="F36" i="16"/>
  <c r="BA112" i="1" s="1"/>
  <c r="F38" i="16"/>
  <c r="BC112" i="1" s="1"/>
  <c r="F39" i="17"/>
  <c r="BD113" i="1" s="1"/>
  <c r="F37" i="18"/>
  <c r="BB114" i="1" s="1"/>
  <c r="F39" i="19"/>
  <c r="BD115" i="1" s="1"/>
  <c r="F36" i="20"/>
  <c r="BA116" i="1" s="1"/>
  <c r="F39" i="21"/>
  <c r="BD118" i="1" s="1"/>
  <c r="F38" i="25"/>
  <c r="BC123" i="1" s="1"/>
  <c r="F37" i="26"/>
  <c r="BB124" i="1" s="1"/>
  <c r="J36" i="28"/>
  <c r="AW126" i="1" s="1"/>
  <c r="J36" i="30"/>
  <c r="AW129" i="1" s="1"/>
  <c r="F37" i="34"/>
  <c r="BB134" i="1" s="1"/>
  <c r="F38" i="36"/>
  <c r="BC137" i="1" s="1"/>
  <c r="F36" i="36"/>
  <c r="BA137" i="1" s="1"/>
  <c r="F36" i="37"/>
  <c r="BA138" i="1"/>
  <c r="F39" i="37"/>
  <c r="BD138" i="1" s="1"/>
  <c r="J36" i="37"/>
  <c r="AW138" i="1" s="1"/>
  <c r="F37" i="37"/>
  <c r="BB138" i="1"/>
  <c r="F37" i="38"/>
  <c r="BB139" i="1"/>
  <c r="F36" i="40"/>
  <c r="BA142" i="1" s="1"/>
  <c r="F39" i="40"/>
  <c r="BD142" i="1" s="1"/>
  <c r="F38" i="40"/>
  <c r="BC142" i="1" s="1"/>
  <c r="F36" i="41"/>
  <c r="BC144" i="1" s="1"/>
  <c r="F39" i="42"/>
  <c r="BD146" i="1" s="1"/>
  <c r="F38" i="43"/>
  <c r="BC147" i="1" s="1"/>
  <c r="J36" i="44"/>
  <c r="AW148" i="1" s="1"/>
  <c r="J36" i="46"/>
  <c r="AW150" i="1" s="1"/>
  <c r="F37" i="48"/>
  <c r="BB152" i="1" s="1"/>
  <c r="F39" i="49"/>
  <c r="BD153" i="1" s="1"/>
  <c r="F38" i="51"/>
  <c r="BC155" i="1"/>
  <c r="F39" i="52"/>
  <c r="BD156" i="1" s="1"/>
  <c r="F39" i="54"/>
  <c r="BD159" i="1" s="1"/>
  <c r="F35" i="56"/>
  <c r="BB161" i="1" s="1"/>
  <c r="F36" i="57"/>
  <c r="BC162" i="1" s="1"/>
  <c r="F37" i="3"/>
  <c r="BD96" i="1" s="1"/>
  <c r="F39" i="4"/>
  <c r="BD98" i="1" s="1"/>
  <c r="F38" i="7"/>
  <c r="BC101" i="1" s="1"/>
  <c r="F36" i="9"/>
  <c r="BA103" i="1" s="1"/>
  <c r="F38" i="10"/>
  <c r="BC105" i="1" s="1"/>
  <c r="J36" i="14"/>
  <c r="AW110" i="1" s="1"/>
  <c r="F37" i="17"/>
  <c r="BB113" i="1" s="1"/>
  <c r="F39" i="18"/>
  <c r="BD114" i="1" s="1"/>
  <c r="F37" i="19"/>
  <c r="BB115" i="1"/>
  <c r="F37" i="20"/>
  <c r="BB116" i="1" s="1"/>
  <c r="J36" i="21"/>
  <c r="AW118" i="1" s="1"/>
  <c r="F37" i="25"/>
  <c r="BB123" i="1" s="1"/>
  <c r="F36" i="25"/>
  <c r="BA123" i="1" s="1"/>
  <c r="J36" i="27"/>
  <c r="AW125" i="1" s="1"/>
  <c r="F38" i="28"/>
  <c r="BC126" i="1" s="1"/>
  <c r="F39" i="29"/>
  <c r="BD127" i="1"/>
  <c r="F36" i="31"/>
  <c r="BA130" i="1" s="1"/>
  <c r="F39" i="31"/>
  <c r="BD130" i="1" s="1"/>
  <c r="F34" i="32"/>
  <c r="BA131" i="1" s="1"/>
  <c r="F37" i="32"/>
  <c r="BD131" i="1" s="1"/>
  <c r="J36" i="33"/>
  <c r="AW133" i="1" s="1"/>
  <c r="F39" i="33"/>
  <c r="BD133" i="1" s="1"/>
  <c r="F39" i="35"/>
  <c r="BD136" i="1" s="1"/>
  <c r="J36" i="38"/>
  <c r="AW139" i="1"/>
  <c r="J36" i="39"/>
  <c r="AW141" i="1" s="1"/>
  <c r="J36" i="40"/>
  <c r="AW142" i="1" s="1"/>
  <c r="F36" i="42"/>
  <c r="BA146" i="1" s="1"/>
  <c r="F39" i="43"/>
  <c r="BD147" i="1" s="1"/>
  <c r="F37" i="44"/>
  <c r="BB148" i="1" s="1"/>
  <c r="F38" i="46"/>
  <c r="BC150" i="1" s="1"/>
  <c r="J36" i="48"/>
  <c r="AW152" i="1" s="1"/>
  <c r="F37" i="50"/>
  <c r="BB154" i="1" s="1"/>
  <c r="F36" i="52"/>
  <c r="BA156" i="1" s="1"/>
  <c r="F37" i="53"/>
  <c r="BD157" i="1" s="1"/>
  <c r="F36" i="55"/>
  <c r="BA160" i="1" s="1"/>
  <c r="F36" i="56"/>
  <c r="BC161" i="1"/>
  <c r="F36" i="59"/>
  <c r="BC164" i="1" s="1"/>
  <c r="J100" i="35" l="1"/>
  <c r="J131" i="35"/>
  <c r="J102" i="33"/>
  <c r="J100" i="33"/>
  <c r="J129" i="33"/>
  <c r="J128" i="33" s="1"/>
  <c r="BK121" i="13"/>
  <c r="J121" i="13" s="1"/>
  <c r="J98" i="13" s="1"/>
  <c r="J122" i="8"/>
  <c r="J99" i="8" s="1"/>
  <c r="BK134" i="7"/>
  <c r="J134" i="7" s="1"/>
  <c r="J99" i="7" s="1"/>
  <c r="BK131" i="6"/>
  <c r="J131" i="6" s="1"/>
  <c r="J99" i="6" s="1"/>
  <c r="J181" i="3"/>
  <c r="J104" i="3" s="1"/>
  <c r="J101" i="35"/>
  <c r="J99" i="35" s="1"/>
  <c r="J106" i="33"/>
  <c r="BK120" i="2"/>
  <c r="J120" i="2" s="1"/>
  <c r="J97" i="2" s="1"/>
  <c r="BK127" i="41"/>
  <c r="J127" i="41" s="1"/>
  <c r="J97" i="41" s="1"/>
  <c r="BK386" i="30"/>
  <c r="J386" i="30" s="1"/>
  <c r="J105" i="30" s="1"/>
  <c r="R386" i="30"/>
  <c r="T286" i="35"/>
  <c r="BK131" i="35"/>
  <c r="P129" i="33"/>
  <c r="P128" i="33" s="1"/>
  <c r="AU133" i="1" s="1"/>
  <c r="AU132" i="1" s="1"/>
  <c r="BK146" i="14"/>
  <c r="J146" i="14" s="1"/>
  <c r="J99" i="14" s="1"/>
  <c r="T146" i="14"/>
  <c r="BK210" i="23"/>
  <c r="J210" i="23" s="1"/>
  <c r="J106" i="23" s="1"/>
  <c r="BK126" i="21"/>
  <c r="J126" i="21" s="1"/>
  <c r="J99" i="21" s="1"/>
  <c r="BK845" i="10"/>
  <c r="J845" i="10" s="1"/>
  <c r="J108" i="10" s="1"/>
  <c r="P137" i="10"/>
  <c r="BK136" i="23"/>
  <c r="BK141" i="41"/>
  <c r="J141" i="41" s="1"/>
  <c r="J99" i="41" s="1"/>
  <c r="T141" i="41"/>
  <c r="T126" i="41" s="1"/>
  <c r="BB144" i="1"/>
  <c r="BD143" i="1"/>
  <c r="BA144" i="1"/>
  <c r="J254" i="41"/>
  <c r="J106" i="41" s="1"/>
  <c r="AW144" i="1"/>
  <c r="AY143" i="1"/>
  <c r="R141" i="41"/>
  <c r="R126" i="41" s="1"/>
  <c r="BK127" i="50"/>
  <c r="J127" i="50" s="1"/>
  <c r="J99" i="50" s="1"/>
  <c r="BK126" i="46"/>
  <c r="J126" i="46" s="1"/>
  <c r="J99" i="46" s="1"/>
  <c r="BK125" i="39"/>
  <c r="BK124" i="39" s="1"/>
  <c r="J124" i="39" s="1"/>
  <c r="J32" i="39" s="1"/>
  <c r="AG141" i="1" s="1"/>
  <c r="BK127" i="38"/>
  <c r="J127" i="38" s="1"/>
  <c r="J99" i="38" s="1"/>
  <c r="BK120" i="32"/>
  <c r="J120" i="32" s="1"/>
  <c r="J97" i="32" s="1"/>
  <c r="BK131" i="30"/>
  <c r="J131" i="30" s="1"/>
  <c r="J99" i="30" s="1"/>
  <c r="BK127" i="28"/>
  <c r="J127" i="28" s="1"/>
  <c r="J99" i="28" s="1"/>
  <c r="BK134" i="15"/>
  <c r="BK148" i="12"/>
  <c r="J148" i="12" s="1"/>
  <c r="J102" i="12" s="1"/>
  <c r="J30" i="57"/>
  <c r="AG162" i="1" s="1"/>
  <c r="J96" i="57"/>
  <c r="BK125" i="48"/>
  <c r="J125" i="48" s="1"/>
  <c r="J99" i="48" s="1"/>
  <c r="BK126" i="44"/>
  <c r="BK125" i="44" s="1"/>
  <c r="J125" i="44" s="1"/>
  <c r="J98" i="44" s="1"/>
  <c r="BK127" i="29"/>
  <c r="J127" i="29" s="1"/>
  <c r="J99" i="29" s="1"/>
  <c r="J32" i="25"/>
  <c r="J98" i="25"/>
  <c r="J98" i="18"/>
  <c r="J32" i="18"/>
  <c r="AG114" i="1" s="1"/>
  <c r="J140" i="11"/>
  <c r="J104" i="11" s="1"/>
  <c r="BK130" i="11"/>
  <c r="J130" i="11" s="1"/>
  <c r="J101" i="11" s="1"/>
  <c r="J294" i="42"/>
  <c r="J102" i="42" s="1"/>
  <c r="BK126" i="42"/>
  <c r="J126" i="42" s="1"/>
  <c r="J99" i="42" s="1"/>
  <c r="J155" i="56"/>
  <c r="J100" i="56" s="1"/>
  <c r="BK123" i="56"/>
  <c r="J123" i="56" s="1"/>
  <c r="J97" i="56" s="1"/>
  <c r="J143" i="20"/>
  <c r="J101" i="20" s="1"/>
  <c r="BK127" i="20"/>
  <c r="J127" i="20" s="1"/>
  <c r="J99" i="20" s="1"/>
  <c r="J152" i="52"/>
  <c r="J102" i="52" s="1"/>
  <c r="BK132" i="52"/>
  <c r="J132" i="52" s="1"/>
  <c r="J99" i="52" s="1"/>
  <c r="J100" i="4"/>
  <c r="J99" i="4" s="1"/>
  <c r="BK138" i="4"/>
  <c r="J138" i="4" s="1"/>
  <c r="J146" i="3"/>
  <c r="J99" i="3" s="1"/>
  <c r="BK125" i="3"/>
  <c r="J125" i="3" s="1"/>
  <c r="J97" i="3" s="1"/>
  <c r="J173" i="47"/>
  <c r="J102" i="47" s="1"/>
  <c r="BK127" i="47"/>
  <c r="J127" i="47" s="1"/>
  <c r="J99" i="47" s="1"/>
  <c r="J177" i="51"/>
  <c r="J102" i="51" s="1"/>
  <c r="BK125" i="51"/>
  <c r="J125" i="51" s="1"/>
  <c r="J99" i="51" s="1"/>
  <c r="BK127" i="45"/>
  <c r="J127" i="45" s="1"/>
  <c r="J99" i="45" s="1"/>
  <c r="J196" i="17"/>
  <c r="J114" i="17" s="1"/>
  <c r="R127" i="16"/>
  <c r="R126" i="16" s="1"/>
  <c r="P127" i="16"/>
  <c r="P126" i="16" s="1"/>
  <c r="AU112" i="1" s="1"/>
  <c r="P127" i="45"/>
  <c r="P126" i="45" s="1"/>
  <c r="AU149" i="1" s="1"/>
  <c r="T149" i="17"/>
  <c r="T148" i="17" s="1"/>
  <c r="J33" i="58"/>
  <c r="AV163" i="1" s="1"/>
  <c r="AT163" i="1" s="1"/>
  <c r="F33" i="58"/>
  <c r="AZ163" i="1" s="1"/>
  <c r="R136" i="23"/>
  <c r="R135" i="23" s="1"/>
  <c r="R149" i="17"/>
  <c r="R148" i="17"/>
  <c r="T131" i="30"/>
  <c r="R137" i="36"/>
  <c r="R126" i="36" s="1"/>
  <c r="R126" i="21"/>
  <c r="R125" i="21" s="1"/>
  <c r="R137" i="10"/>
  <c r="R133" i="7"/>
  <c r="P126" i="21"/>
  <c r="P125" i="21" s="1"/>
  <c r="AU118" i="1" s="1"/>
  <c r="AU117" i="1" s="1"/>
  <c r="T133" i="7"/>
  <c r="R126" i="42"/>
  <c r="R125" i="42" s="1"/>
  <c r="R120" i="2"/>
  <c r="R119" i="2"/>
  <c r="T126" i="49"/>
  <c r="T125" i="49" s="1"/>
  <c r="BK167" i="52"/>
  <c r="J167" i="52" s="1"/>
  <c r="J105" i="52" s="1"/>
  <c r="P137" i="36"/>
  <c r="P126" i="36" s="1"/>
  <c r="AU137" i="1" s="1"/>
  <c r="R756" i="4"/>
  <c r="T277" i="5"/>
  <c r="T126" i="46"/>
  <c r="T125" i="46" s="1"/>
  <c r="P131" i="30"/>
  <c r="BK146" i="24"/>
  <c r="J146" i="24" s="1"/>
  <c r="J102" i="24" s="1"/>
  <c r="P149" i="17"/>
  <c r="P148" i="17" s="1"/>
  <c r="AU113" i="1" s="1"/>
  <c r="R845" i="10"/>
  <c r="BK756" i="4"/>
  <c r="J756" i="4" s="1"/>
  <c r="J108" i="4" s="1"/>
  <c r="R125" i="59"/>
  <c r="R124" i="59" s="1"/>
  <c r="R127" i="45"/>
  <c r="R126" i="45"/>
  <c r="R146" i="24"/>
  <c r="R127" i="24" s="1"/>
  <c r="R134" i="15"/>
  <c r="R128" i="15" s="1"/>
  <c r="R277" i="5"/>
  <c r="P138" i="4"/>
  <c r="T126" i="55"/>
  <c r="T125" i="55"/>
  <c r="T132" i="52"/>
  <c r="T131" i="52" s="1"/>
  <c r="T126" i="44"/>
  <c r="T125" i="44" s="1"/>
  <c r="BK286" i="35"/>
  <c r="J286" i="35" s="1"/>
  <c r="J106" i="35" s="1"/>
  <c r="BK127" i="9"/>
  <c r="BK126" i="9" s="1"/>
  <c r="J126" i="9" s="1"/>
  <c r="J32" i="9" s="1"/>
  <c r="AG103" i="1" s="1"/>
  <c r="R127" i="29"/>
  <c r="R126" i="29" s="1"/>
  <c r="R126" i="55"/>
  <c r="R125" i="55" s="1"/>
  <c r="T386" i="30"/>
  <c r="P134" i="15"/>
  <c r="P128" i="15" s="1"/>
  <c r="AU111" i="1" s="1"/>
  <c r="T622" i="14"/>
  <c r="T145" i="14" s="1"/>
  <c r="T136" i="12"/>
  <c r="R125" i="3"/>
  <c r="R124" i="3" s="1"/>
  <c r="T127" i="38"/>
  <c r="T126" i="38" s="1"/>
  <c r="P125" i="59"/>
  <c r="P124" i="59" s="1"/>
  <c r="AU164" i="1" s="1"/>
  <c r="P386" i="30"/>
  <c r="R148" i="12"/>
  <c r="R135" i="12" s="1"/>
  <c r="R127" i="9"/>
  <c r="R126" i="9" s="1"/>
  <c r="BK143" i="7"/>
  <c r="J143" i="7" s="1"/>
  <c r="J102" i="7" s="1"/>
  <c r="T148" i="12"/>
  <c r="P127" i="9"/>
  <c r="P126" i="9" s="1"/>
  <c r="AU103" i="1" s="1"/>
  <c r="R127" i="38"/>
  <c r="R126" i="38" s="1"/>
  <c r="P136" i="23"/>
  <c r="P125" i="19"/>
  <c r="P124" i="19"/>
  <c r="AU115" i="1" s="1"/>
  <c r="T138" i="5"/>
  <c r="T137" i="5"/>
  <c r="T126" i="43"/>
  <c r="T125" i="43" s="1"/>
  <c r="P286" i="35"/>
  <c r="P271" i="6"/>
  <c r="BK277" i="5"/>
  <c r="J277" i="5" s="1"/>
  <c r="J108" i="5" s="1"/>
  <c r="R125" i="51"/>
  <c r="R124" i="51" s="1"/>
  <c r="P126" i="44"/>
  <c r="P125" i="44" s="1"/>
  <c r="AU148" i="1" s="1"/>
  <c r="BK137" i="10"/>
  <c r="J137" i="10" s="1"/>
  <c r="J99" i="10" s="1"/>
  <c r="R138" i="5"/>
  <c r="R137" i="5" s="1"/>
  <c r="P756" i="4"/>
  <c r="R127" i="47"/>
  <c r="R126" i="47" s="1"/>
  <c r="T123" i="56"/>
  <c r="T122" i="56" s="1"/>
  <c r="R132" i="52"/>
  <c r="T845" i="10"/>
  <c r="P133" i="7"/>
  <c r="AU101" i="1"/>
  <c r="BK126" i="55"/>
  <c r="BK125" i="55" s="1"/>
  <c r="J125" i="55" s="1"/>
  <c r="J98" i="55" s="1"/>
  <c r="R119" i="53"/>
  <c r="P210" i="23"/>
  <c r="P845" i="10"/>
  <c r="R138" i="4"/>
  <c r="R167" i="52"/>
  <c r="T127" i="50"/>
  <c r="T126" i="50"/>
  <c r="P127" i="28"/>
  <c r="P126" i="28"/>
  <c r="AU126" i="1" s="1"/>
  <c r="T131" i="6"/>
  <c r="T130" i="6"/>
  <c r="P127" i="50"/>
  <c r="P126" i="50" s="1"/>
  <c r="AU154" i="1" s="1"/>
  <c r="R146" i="14"/>
  <c r="P136" i="12"/>
  <c r="P135" i="12" s="1"/>
  <c r="AU107" i="1" s="1"/>
  <c r="P126" i="46"/>
  <c r="P125" i="46" s="1"/>
  <c r="AU150" i="1" s="1"/>
  <c r="T125" i="51"/>
  <c r="T124" i="51" s="1"/>
  <c r="P622" i="14"/>
  <c r="P125" i="39"/>
  <c r="P124" i="39" s="1"/>
  <c r="AU141" i="1" s="1"/>
  <c r="AU140" i="1" s="1"/>
  <c r="P126" i="54"/>
  <c r="P125" i="54" s="1"/>
  <c r="AU159" i="1" s="1"/>
  <c r="BK137" i="36"/>
  <c r="T127" i="28"/>
  <c r="T126" i="28" s="1"/>
  <c r="T136" i="23"/>
  <c r="T125" i="19"/>
  <c r="T124" i="19" s="1"/>
  <c r="T131" i="35"/>
  <c r="T130" i="35" s="1"/>
  <c r="R622" i="14"/>
  <c r="BK271" i="6"/>
  <c r="J271" i="6" s="1"/>
  <c r="J105" i="6" s="1"/>
  <c r="T138" i="4"/>
  <c r="P126" i="55"/>
  <c r="P125" i="55" s="1"/>
  <c r="AU160" i="1" s="1"/>
  <c r="T137" i="10"/>
  <c r="P277" i="5"/>
  <c r="P137" i="5" s="1"/>
  <c r="AU99" i="1" s="1"/>
  <c r="P119" i="53"/>
  <c r="AU157" i="1" s="1"/>
  <c r="P131" i="35"/>
  <c r="T127" i="29"/>
  <c r="T126" i="29" s="1"/>
  <c r="T146" i="24"/>
  <c r="T127" i="24" s="1"/>
  <c r="T125" i="48"/>
  <c r="T124" i="48"/>
  <c r="R125" i="39"/>
  <c r="R124" i="39"/>
  <c r="BK161" i="7"/>
  <c r="J161" i="7" s="1"/>
  <c r="J108" i="7" s="1"/>
  <c r="T120" i="2"/>
  <c r="T119" i="2" s="1"/>
  <c r="T127" i="45"/>
  <c r="T126" i="45" s="1"/>
  <c r="T210" i="23"/>
  <c r="P146" i="14"/>
  <c r="P145" i="14" s="1"/>
  <c r="AU110" i="1" s="1"/>
  <c r="R127" i="28"/>
  <c r="R126" i="28" s="1"/>
  <c r="P131" i="6"/>
  <c r="P130" i="6" s="1"/>
  <c r="AU100" i="1" s="1"/>
  <c r="R131" i="35"/>
  <c r="R130" i="35" s="1"/>
  <c r="R131" i="6"/>
  <c r="R130" i="6" s="1"/>
  <c r="T756" i="4"/>
  <c r="T137" i="36"/>
  <c r="T126" i="36" s="1"/>
  <c r="R131" i="30"/>
  <c r="R130" i="30" s="1"/>
  <c r="R210" i="23"/>
  <c r="P120" i="2"/>
  <c r="P119" i="2" s="1"/>
  <c r="AU95" i="1" s="1"/>
  <c r="T125" i="59"/>
  <c r="T124" i="59"/>
  <c r="P141" i="41"/>
  <c r="P126" i="41" s="1"/>
  <c r="AU144" i="1" s="1"/>
  <c r="T129" i="33"/>
  <c r="T128" i="33" s="1"/>
  <c r="R125" i="19"/>
  <c r="R124" i="19" s="1"/>
  <c r="T126" i="42"/>
  <c r="T125" i="42" s="1"/>
  <c r="P127" i="24"/>
  <c r="AU122" i="1"/>
  <c r="R126" i="46"/>
  <c r="R125" i="46" s="1"/>
  <c r="R129" i="33"/>
  <c r="R128" i="33" s="1"/>
  <c r="BK138" i="5"/>
  <c r="J138" i="5" s="1"/>
  <c r="J99" i="5" s="1"/>
  <c r="AG123" i="1"/>
  <c r="J191" i="17"/>
  <c r="J112" i="17" s="1"/>
  <c r="BK127" i="36"/>
  <c r="J127" i="36" s="1"/>
  <c r="J99" i="36" s="1"/>
  <c r="BK125" i="59"/>
  <c r="J125" i="59" s="1"/>
  <c r="J97" i="59" s="1"/>
  <c r="BK136" i="12"/>
  <c r="J136" i="12" s="1"/>
  <c r="J99" i="12" s="1"/>
  <c r="BK198" i="17"/>
  <c r="J198" i="17"/>
  <c r="J115" i="17" s="1"/>
  <c r="BK622" i="14"/>
  <c r="BK127" i="16"/>
  <c r="BK126" i="16" s="1"/>
  <c r="J126" i="16" s="1"/>
  <c r="J32" i="16" s="1"/>
  <c r="AG112" i="1" s="1"/>
  <c r="BK129" i="33"/>
  <c r="BK129" i="15"/>
  <c r="J129" i="15" s="1"/>
  <c r="J99" i="15" s="1"/>
  <c r="BK127" i="11"/>
  <c r="J127" i="11" s="1"/>
  <c r="J99" i="11" s="1"/>
  <c r="BK149" i="17"/>
  <c r="J149" i="17" s="1"/>
  <c r="J99" i="17" s="1"/>
  <c r="BK125" i="19"/>
  <c r="J125" i="19" s="1"/>
  <c r="J99" i="19" s="1"/>
  <c r="BK118" i="58"/>
  <c r="J118" i="58" s="1"/>
  <c r="J96" i="58" s="1"/>
  <c r="F115" i="58"/>
  <c r="BK125" i="54"/>
  <c r="J125" i="54" s="1"/>
  <c r="J98" i="54" s="1"/>
  <c r="BK126" i="50"/>
  <c r="J126" i="50" s="1"/>
  <c r="J32" i="50" s="1"/>
  <c r="AG154" i="1" s="1"/>
  <c r="BK125" i="49"/>
  <c r="J125" i="49" s="1"/>
  <c r="J32" i="49" s="1"/>
  <c r="AG153" i="1" s="1"/>
  <c r="BK126" i="45"/>
  <c r="J126" i="45" s="1"/>
  <c r="J32" i="45" s="1"/>
  <c r="AG149" i="1" s="1"/>
  <c r="BK125" i="43"/>
  <c r="J125" i="43" s="1"/>
  <c r="J32" i="43" s="1"/>
  <c r="AG147" i="1" s="1"/>
  <c r="AG142" i="1"/>
  <c r="J98" i="40"/>
  <c r="BK126" i="38"/>
  <c r="J126" i="38" s="1"/>
  <c r="J32" i="38" s="1"/>
  <c r="AG139" i="1" s="1"/>
  <c r="AG138" i="1"/>
  <c r="AG134" i="1"/>
  <c r="J98" i="34"/>
  <c r="BK119" i="32"/>
  <c r="J119" i="32" s="1"/>
  <c r="J96" i="32" s="1"/>
  <c r="BK126" i="29"/>
  <c r="J126" i="29" s="1"/>
  <c r="J32" i="29" s="1"/>
  <c r="AG127" i="1" s="1"/>
  <c r="AG125" i="1"/>
  <c r="J98" i="27"/>
  <c r="AG124" i="1"/>
  <c r="BK127" i="24"/>
  <c r="J127" i="24" s="1"/>
  <c r="J98" i="24" s="1"/>
  <c r="BK126" i="20"/>
  <c r="J126" i="20" s="1"/>
  <c r="J32" i="20" s="1"/>
  <c r="AG116" i="1" s="1"/>
  <c r="J134" i="15"/>
  <c r="J102" i="15" s="1"/>
  <c r="AG102" i="1"/>
  <c r="J33" i="2"/>
  <c r="AV95" i="1" s="1"/>
  <c r="AT95" i="1" s="1"/>
  <c r="J35" i="6"/>
  <c r="AV100" i="1" s="1"/>
  <c r="AT100" i="1" s="1"/>
  <c r="J35" i="9"/>
  <c r="AV103" i="1" s="1"/>
  <c r="AT103" i="1" s="1"/>
  <c r="F35" i="11"/>
  <c r="AZ106" i="1" s="1"/>
  <c r="F35" i="12"/>
  <c r="AZ107" i="1" s="1"/>
  <c r="BA104" i="1"/>
  <c r="AW104" i="1" s="1"/>
  <c r="J35" i="13"/>
  <c r="AV108" i="1" s="1"/>
  <c r="AT108" i="1" s="1"/>
  <c r="F35" i="14"/>
  <c r="AZ110" i="1" s="1"/>
  <c r="J35" i="28"/>
  <c r="AV126" i="1" s="1"/>
  <c r="AT126" i="1" s="1"/>
  <c r="BC120" i="1"/>
  <c r="AY120" i="1" s="1"/>
  <c r="F35" i="30"/>
  <c r="AZ129" i="1" s="1"/>
  <c r="BC135" i="1"/>
  <c r="AY135" i="1" s="1"/>
  <c r="BC140" i="1"/>
  <c r="AY140" i="1" s="1"/>
  <c r="BA140" i="1"/>
  <c r="AW140" i="1" s="1"/>
  <c r="BB140" i="1"/>
  <c r="AX140" i="1" s="1"/>
  <c r="F35" i="44"/>
  <c r="AZ148" i="1"/>
  <c r="F35" i="46"/>
  <c r="AZ150" i="1"/>
  <c r="J35" i="49"/>
  <c r="AV153" i="1" s="1"/>
  <c r="AT153" i="1" s="1"/>
  <c r="F35" i="52"/>
  <c r="AZ156" i="1" s="1"/>
  <c r="BA158" i="1"/>
  <c r="AW158" i="1" s="1"/>
  <c r="BD158" i="1"/>
  <c r="F33" i="56"/>
  <c r="AZ161" i="1" s="1"/>
  <c r="J35" i="4"/>
  <c r="AV98" i="1" s="1"/>
  <c r="AT98" i="1" s="1"/>
  <c r="J35" i="18"/>
  <c r="AV114" i="1" s="1"/>
  <c r="AT114" i="1" s="1"/>
  <c r="BD109" i="1"/>
  <c r="BC109" i="1"/>
  <c r="AY109" i="1" s="1"/>
  <c r="BA109" i="1"/>
  <c r="AW109" i="1" s="1"/>
  <c r="BB109" i="1"/>
  <c r="AX109" i="1" s="1"/>
  <c r="BB117" i="1"/>
  <c r="AX117" i="1" s="1"/>
  <c r="BA117" i="1"/>
  <c r="AW117" i="1" s="1"/>
  <c r="J32" i="22"/>
  <c r="AG119" i="1" s="1"/>
  <c r="J35" i="23"/>
  <c r="AV121" i="1" s="1"/>
  <c r="AT121" i="1" s="1"/>
  <c r="J35" i="26"/>
  <c r="AV124" i="1" s="1"/>
  <c r="AT124" i="1" s="1"/>
  <c r="F35" i="28"/>
  <c r="AZ126" i="1"/>
  <c r="BD120" i="1"/>
  <c r="J35" i="30"/>
  <c r="AV129" i="1" s="1"/>
  <c r="AT129" i="1" s="1"/>
  <c r="J35" i="39"/>
  <c r="AV141" i="1" s="1"/>
  <c r="AT141" i="1" s="1"/>
  <c r="F35" i="43"/>
  <c r="AZ147" i="1" s="1"/>
  <c r="F35" i="49"/>
  <c r="AZ153" i="1" s="1"/>
  <c r="BD145" i="1"/>
  <c r="F33" i="53"/>
  <c r="AZ157" i="1" s="1"/>
  <c r="J33" i="56"/>
  <c r="AV161" i="1" s="1"/>
  <c r="AT161" i="1" s="1"/>
  <c r="F35" i="5"/>
  <c r="AZ99" i="1" s="1"/>
  <c r="F35" i="8"/>
  <c r="AZ102" i="1" s="1"/>
  <c r="BA97" i="1"/>
  <c r="AW97" i="1" s="1"/>
  <c r="J35" i="11"/>
  <c r="AV106" i="1" s="1"/>
  <c r="AT106" i="1" s="1"/>
  <c r="F35" i="13"/>
  <c r="AZ108" i="1" s="1"/>
  <c r="BD104" i="1"/>
  <c r="F35" i="15"/>
  <c r="AZ111" i="1" s="1"/>
  <c r="J35" i="15"/>
  <c r="AV111" i="1"/>
  <c r="AT111" i="1" s="1"/>
  <c r="F35" i="16"/>
  <c r="AZ112" i="1" s="1"/>
  <c r="J35" i="16"/>
  <c r="AV112" i="1" s="1"/>
  <c r="AT112" i="1" s="1"/>
  <c r="F35" i="17"/>
  <c r="AZ113" i="1" s="1"/>
  <c r="J35" i="17"/>
  <c r="AV113" i="1" s="1"/>
  <c r="AT113" i="1" s="1"/>
  <c r="J35" i="19"/>
  <c r="AV115" i="1" s="1"/>
  <c r="AT115" i="1" s="1"/>
  <c r="F35" i="19"/>
  <c r="AZ115" i="1" s="1"/>
  <c r="J35" i="20"/>
  <c r="AV116" i="1" s="1"/>
  <c r="AT116" i="1" s="1"/>
  <c r="J35" i="21"/>
  <c r="AV118" i="1" s="1"/>
  <c r="AT118" i="1" s="1"/>
  <c r="J35" i="31"/>
  <c r="AV130" i="1" s="1"/>
  <c r="AT130" i="1" s="1"/>
  <c r="BD132" i="1"/>
  <c r="F35" i="34"/>
  <c r="AZ134" i="1"/>
  <c r="F35" i="36"/>
  <c r="AZ137" i="1" s="1"/>
  <c r="J35" i="37"/>
  <c r="AV138" i="1" s="1"/>
  <c r="AT138" i="1" s="1"/>
  <c r="J35" i="38"/>
  <c r="AV139" i="1" s="1"/>
  <c r="AT139" i="1" s="1"/>
  <c r="J35" i="40"/>
  <c r="AV142" i="1" s="1"/>
  <c r="AT142" i="1" s="1"/>
  <c r="F35" i="42"/>
  <c r="AZ146" i="1" s="1"/>
  <c r="F35" i="45"/>
  <c r="AZ149" i="1" s="1"/>
  <c r="F35" i="47"/>
  <c r="AZ151" i="1" s="1"/>
  <c r="F35" i="50"/>
  <c r="AZ154" i="1" s="1"/>
  <c r="BB145" i="1"/>
  <c r="AX145" i="1" s="1"/>
  <c r="J35" i="54"/>
  <c r="AV159" i="1" s="1"/>
  <c r="AT159" i="1" s="1"/>
  <c r="F33" i="57"/>
  <c r="AZ162" i="1" s="1"/>
  <c r="F35" i="4"/>
  <c r="AZ98" i="1" s="1"/>
  <c r="F35" i="18"/>
  <c r="AZ114" i="1" s="1"/>
  <c r="F35" i="20"/>
  <c r="AZ116" i="1" s="1"/>
  <c r="F35" i="21"/>
  <c r="AZ118" i="1" s="1"/>
  <c r="BB128" i="1"/>
  <c r="AX128" i="1" s="1"/>
  <c r="F33" i="32"/>
  <c r="AZ131" i="1" s="1"/>
  <c r="BA132" i="1"/>
  <c r="AW132" i="1" s="1"/>
  <c r="BC132" i="1"/>
  <c r="AY132" i="1" s="1"/>
  <c r="F35" i="35"/>
  <c r="AZ136" i="1" s="1"/>
  <c r="F35" i="40"/>
  <c r="AZ142" i="1" s="1"/>
  <c r="J35" i="42"/>
  <c r="AV146" i="1" s="1"/>
  <c r="AT146" i="1" s="1"/>
  <c r="J35" i="45"/>
  <c r="AV149" i="1" s="1"/>
  <c r="AT149" i="1" s="1"/>
  <c r="J35" i="47"/>
  <c r="AV151" i="1" s="1"/>
  <c r="AT151" i="1" s="1"/>
  <c r="J35" i="50"/>
  <c r="AV154" i="1" s="1"/>
  <c r="AT154" i="1" s="1"/>
  <c r="BC145" i="1"/>
  <c r="AY145" i="1" s="1"/>
  <c r="J30" i="53"/>
  <c r="AG157" i="1" s="1"/>
  <c r="BB158" i="1"/>
  <c r="AX158" i="1" s="1"/>
  <c r="J35" i="55"/>
  <c r="AV160" i="1" s="1"/>
  <c r="AT160" i="1" s="1"/>
  <c r="F33" i="3"/>
  <c r="AZ96" i="1" s="1"/>
  <c r="F35" i="6"/>
  <c r="AZ100" i="1" s="1"/>
  <c r="BB97" i="1"/>
  <c r="AX97" i="1" s="1"/>
  <c r="BC97" i="1"/>
  <c r="BD97" i="1"/>
  <c r="J35" i="12"/>
  <c r="AV107" i="1" s="1"/>
  <c r="AT107" i="1" s="1"/>
  <c r="BC104" i="1"/>
  <c r="AY104" i="1" s="1"/>
  <c r="BB104" i="1"/>
  <c r="AX104" i="1" s="1"/>
  <c r="J35" i="14"/>
  <c r="AV110" i="1" s="1"/>
  <c r="AT110" i="1" s="1"/>
  <c r="F35" i="29"/>
  <c r="AZ127" i="1" s="1"/>
  <c r="F35" i="31"/>
  <c r="AZ130" i="1" s="1"/>
  <c r="J35" i="33"/>
  <c r="AV133" i="1" s="1"/>
  <c r="AT133" i="1" s="1"/>
  <c r="J35" i="35"/>
  <c r="AV136" i="1" s="1"/>
  <c r="AT136" i="1" s="1"/>
  <c r="J33" i="41"/>
  <c r="J35" i="44"/>
  <c r="AV148" i="1" s="1"/>
  <c r="AT148" i="1" s="1"/>
  <c r="F35" i="48"/>
  <c r="AZ152" i="1" s="1"/>
  <c r="F35" i="51"/>
  <c r="AZ155" i="1" s="1"/>
  <c r="J33" i="53"/>
  <c r="AV157" i="1"/>
  <c r="AT157" i="1" s="1"/>
  <c r="J33" i="57"/>
  <c r="AV162" i="1" s="1"/>
  <c r="AT162" i="1" s="1"/>
  <c r="J33" i="59"/>
  <c r="AV164" i="1" s="1"/>
  <c r="AT164" i="1" s="1"/>
  <c r="F33" i="2"/>
  <c r="AZ95" i="1" s="1"/>
  <c r="J35" i="5"/>
  <c r="AV99" i="1" s="1"/>
  <c r="AT99" i="1" s="1"/>
  <c r="F35" i="9"/>
  <c r="AZ103" i="1" s="1"/>
  <c r="J35" i="10"/>
  <c r="AV105" i="1" s="1"/>
  <c r="AT105" i="1" s="1"/>
  <c r="BC117" i="1"/>
  <c r="AY117" i="1" s="1"/>
  <c r="J35" i="22"/>
  <c r="AV119" i="1" s="1"/>
  <c r="AT119" i="1" s="1"/>
  <c r="F35" i="23"/>
  <c r="AZ121" i="1" s="1"/>
  <c r="F35" i="26"/>
  <c r="AZ124" i="1" s="1"/>
  <c r="J35" i="27"/>
  <c r="AV125" i="1" s="1"/>
  <c r="AT125" i="1" s="1"/>
  <c r="AN125" i="1" s="1"/>
  <c r="J35" i="29"/>
  <c r="AV127" i="1" s="1"/>
  <c r="AT127" i="1" s="1"/>
  <c r="BC128" i="1"/>
  <c r="AY128" i="1" s="1"/>
  <c r="J32" i="31"/>
  <c r="AG130" i="1" s="1"/>
  <c r="J33" i="32"/>
  <c r="AV131" i="1"/>
  <c r="AT131" i="1" s="1"/>
  <c r="BB132" i="1"/>
  <c r="AX132" i="1" s="1"/>
  <c r="J35" i="34"/>
  <c r="AV134" i="1" s="1"/>
  <c r="AT134" i="1" s="1"/>
  <c r="AN134" i="1" s="1"/>
  <c r="J35" i="36"/>
  <c r="AV137" i="1" s="1"/>
  <c r="AT137" i="1" s="1"/>
  <c r="BB135" i="1"/>
  <c r="AX135" i="1" s="1"/>
  <c r="BD135" i="1"/>
  <c r="BA135" i="1"/>
  <c r="AW135" i="1" s="1"/>
  <c r="F35" i="39"/>
  <c r="AZ141" i="1" s="1"/>
  <c r="J35" i="43"/>
  <c r="AV147" i="1" s="1"/>
  <c r="AT147" i="1" s="1"/>
  <c r="J35" i="48"/>
  <c r="AV152" i="1" s="1"/>
  <c r="AT152" i="1" s="1"/>
  <c r="BA145" i="1"/>
  <c r="AW145" i="1" s="1"/>
  <c r="J35" i="52"/>
  <c r="AV156" i="1" s="1"/>
  <c r="AT156" i="1" s="1"/>
  <c r="BC158" i="1"/>
  <c r="AY158" i="1" s="1"/>
  <c r="F35" i="55"/>
  <c r="AZ160" i="1" s="1"/>
  <c r="F33" i="59"/>
  <c r="AZ164" i="1" s="1"/>
  <c r="J33" i="3"/>
  <c r="AV96" i="1" s="1"/>
  <c r="AT96" i="1" s="1"/>
  <c r="F35" i="7"/>
  <c r="AZ101" i="1" s="1"/>
  <c r="J35" i="7"/>
  <c r="AV101" i="1" s="1"/>
  <c r="AT101" i="1" s="1"/>
  <c r="J35" i="8"/>
  <c r="AV102" i="1" s="1"/>
  <c r="AT102" i="1" s="1"/>
  <c r="F35" i="10"/>
  <c r="AZ105" i="1" s="1"/>
  <c r="BD117" i="1"/>
  <c r="F35" i="22"/>
  <c r="AZ119" i="1"/>
  <c r="J35" i="24"/>
  <c r="AV122" i="1" s="1"/>
  <c r="AT122" i="1" s="1"/>
  <c r="F35" i="24"/>
  <c r="AZ122" i="1"/>
  <c r="J35" i="25"/>
  <c r="AV123" i="1" s="1"/>
  <c r="AT123" i="1" s="1"/>
  <c r="AN123" i="1" s="1"/>
  <c r="F35" i="25"/>
  <c r="AZ123" i="1" s="1"/>
  <c r="F35" i="27"/>
  <c r="AZ125" i="1" s="1"/>
  <c r="BB120" i="1"/>
  <c r="AX120" i="1" s="1"/>
  <c r="BA120" i="1"/>
  <c r="AW120" i="1" s="1"/>
  <c r="BD128" i="1"/>
  <c r="BA128" i="1"/>
  <c r="AW128" i="1" s="1"/>
  <c r="F35" i="33"/>
  <c r="AZ133" i="1" s="1"/>
  <c r="F35" i="37"/>
  <c r="AZ138" i="1"/>
  <c r="F35" i="38"/>
  <c r="AZ139" i="1" s="1"/>
  <c r="BD140" i="1"/>
  <c r="F33" i="41"/>
  <c r="J35" i="46"/>
  <c r="AV150" i="1" s="1"/>
  <c r="AT150" i="1" s="1"/>
  <c r="J35" i="51"/>
  <c r="AV155" i="1" s="1"/>
  <c r="AT155" i="1" s="1"/>
  <c r="F35" i="54"/>
  <c r="AZ159" i="1" s="1"/>
  <c r="J32" i="13" l="1"/>
  <c r="AG108" i="1" s="1"/>
  <c r="J98" i="35"/>
  <c r="J32" i="35" s="1"/>
  <c r="J41" i="35" s="1"/>
  <c r="J99" i="33"/>
  <c r="BK135" i="23"/>
  <c r="J135" i="23" s="1"/>
  <c r="J32" i="23" s="1"/>
  <c r="AG121" i="1" s="1"/>
  <c r="AN121" i="1" s="1"/>
  <c r="J136" i="23"/>
  <c r="J99" i="23" s="1"/>
  <c r="AN102" i="1"/>
  <c r="BK130" i="6"/>
  <c r="J130" i="6" s="1"/>
  <c r="J32" i="6" s="1"/>
  <c r="AG100" i="1" s="1"/>
  <c r="AN100" i="1" s="1"/>
  <c r="J98" i="4"/>
  <c r="J32" i="4" s="1"/>
  <c r="BK124" i="3"/>
  <c r="J124" i="3" s="1"/>
  <c r="J30" i="3" s="1"/>
  <c r="BK119" i="2"/>
  <c r="J119" i="2" s="1"/>
  <c r="J30" i="2" s="1"/>
  <c r="AG95" i="1" s="1"/>
  <c r="J98" i="39"/>
  <c r="AN141" i="1"/>
  <c r="BK130" i="35"/>
  <c r="J130" i="35" s="1"/>
  <c r="AG136" i="1" s="1"/>
  <c r="AN136" i="1" s="1"/>
  <c r="BK130" i="30"/>
  <c r="J130" i="30" s="1"/>
  <c r="J98" i="30" s="1"/>
  <c r="R137" i="4"/>
  <c r="P130" i="35"/>
  <c r="AU136" i="1" s="1"/>
  <c r="AU135" i="1" s="1"/>
  <c r="BK145" i="14"/>
  <c r="J145" i="14" s="1"/>
  <c r="J32" i="14" s="1"/>
  <c r="AG110" i="1" s="1"/>
  <c r="J622" i="14"/>
  <c r="J109" i="14" s="1"/>
  <c r="P136" i="10"/>
  <c r="AU105" i="1" s="1"/>
  <c r="AU104" i="1" s="1"/>
  <c r="BK125" i="21"/>
  <c r="J125" i="21" s="1"/>
  <c r="J98" i="21" s="1"/>
  <c r="T136" i="10"/>
  <c r="BK126" i="41"/>
  <c r="J126" i="41" s="1"/>
  <c r="J96" i="41" s="1"/>
  <c r="AG143" i="1" s="1"/>
  <c r="AV144" i="1"/>
  <c r="AT144" i="1" s="1"/>
  <c r="AX143" i="1"/>
  <c r="AZ144" i="1"/>
  <c r="BB143" i="1"/>
  <c r="BK122" i="56"/>
  <c r="J122" i="56" s="1"/>
  <c r="J96" i="56" s="1"/>
  <c r="BK124" i="48"/>
  <c r="J124" i="48" s="1"/>
  <c r="J98" i="48" s="1"/>
  <c r="BK125" i="46"/>
  <c r="J125" i="46" s="1"/>
  <c r="J98" i="46" s="1"/>
  <c r="J125" i="39"/>
  <c r="J99" i="39" s="1"/>
  <c r="BK126" i="28"/>
  <c r="J126" i="28" s="1"/>
  <c r="J32" i="28" s="1"/>
  <c r="AG126" i="1" s="1"/>
  <c r="BK135" i="12"/>
  <c r="J135" i="12" s="1"/>
  <c r="J32" i="12" s="1"/>
  <c r="AG107" i="1" s="1"/>
  <c r="AN107" i="1" s="1"/>
  <c r="AN162" i="1"/>
  <c r="J32" i="44"/>
  <c r="AG148" i="1" s="1"/>
  <c r="AN148" i="1" s="1"/>
  <c r="J126" i="44"/>
  <c r="J99" i="44" s="1"/>
  <c r="BK125" i="42"/>
  <c r="J125" i="42" s="1"/>
  <c r="J32" i="42" s="1"/>
  <c r="AG146" i="1" s="1"/>
  <c r="AN146" i="1" s="1"/>
  <c r="AN124" i="1"/>
  <c r="AN114" i="1"/>
  <c r="BK148" i="17"/>
  <c r="J148" i="17" s="1"/>
  <c r="J32" i="17" s="1"/>
  <c r="AG113" i="1" s="1"/>
  <c r="BK137" i="4"/>
  <c r="J137" i="4" s="1"/>
  <c r="AN142" i="1"/>
  <c r="AN138" i="1"/>
  <c r="AN112" i="1"/>
  <c r="BK133" i="7"/>
  <c r="J133" i="7" s="1"/>
  <c r="J98" i="7" s="1"/>
  <c r="BK124" i="51"/>
  <c r="J124" i="51" s="1"/>
  <c r="J98" i="51" s="1"/>
  <c r="BK137" i="5"/>
  <c r="J137" i="5" s="1"/>
  <c r="J98" i="5" s="1"/>
  <c r="BK131" i="52"/>
  <c r="J131" i="52" s="1"/>
  <c r="J98" i="52" s="1"/>
  <c r="BK126" i="11"/>
  <c r="J126" i="11" s="1"/>
  <c r="J98" i="11" s="1"/>
  <c r="BK126" i="47"/>
  <c r="J126" i="47" s="1"/>
  <c r="J98" i="47" s="1"/>
  <c r="T137" i="4"/>
  <c r="T135" i="23"/>
  <c r="R131" i="52"/>
  <c r="P137" i="4"/>
  <c r="AU98" i="1" s="1"/>
  <c r="AU97" i="1" s="1"/>
  <c r="T135" i="12"/>
  <c r="P130" i="30"/>
  <c r="AU129" i="1" s="1"/>
  <c r="AU128" i="1" s="1"/>
  <c r="R145" i="14"/>
  <c r="BK126" i="36"/>
  <c r="J126" i="36" s="1"/>
  <c r="J98" i="36" s="1"/>
  <c r="T130" i="30"/>
  <c r="P135" i="23"/>
  <c r="AU121" i="1" s="1"/>
  <c r="AU120" i="1" s="1"/>
  <c r="R136" i="10"/>
  <c r="J98" i="9"/>
  <c r="BK128" i="15"/>
  <c r="J128" i="15"/>
  <c r="J32" i="15" s="1"/>
  <c r="AG111" i="1" s="1"/>
  <c r="J127" i="16"/>
  <c r="J99" i="16" s="1"/>
  <c r="J126" i="55"/>
  <c r="J99" i="55" s="1"/>
  <c r="J137" i="36"/>
  <c r="J102" i="36"/>
  <c r="J127" i="9"/>
  <c r="J99" i="9" s="1"/>
  <c r="BK136" i="10"/>
  <c r="J136" i="10" s="1"/>
  <c r="J32" i="10" s="1"/>
  <c r="AG105" i="1" s="1"/>
  <c r="BK124" i="59"/>
  <c r="J124" i="59" s="1"/>
  <c r="J96" i="59" s="1"/>
  <c r="BK124" i="19"/>
  <c r="J124" i="19"/>
  <c r="J32" i="19" s="1"/>
  <c r="AG115" i="1" s="1"/>
  <c r="J98" i="16"/>
  <c r="BK128" i="33"/>
  <c r="J32" i="33" s="1"/>
  <c r="AG133" i="1" s="1"/>
  <c r="J39" i="57"/>
  <c r="AN157" i="1"/>
  <c r="J39" i="53"/>
  <c r="AN154" i="1"/>
  <c r="J98" i="50"/>
  <c r="AN153" i="1"/>
  <c r="J41" i="50"/>
  <c r="J98" i="49"/>
  <c r="J41" i="49"/>
  <c r="AN149" i="1"/>
  <c r="J98" i="45"/>
  <c r="J41" i="45"/>
  <c r="AN147" i="1"/>
  <c r="J98" i="43"/>
  <c r="J41" i="43"/>
  <c r="J98" i="42"/>
  <c r="J41" i="40"/>
  <c r="AN139" i="1"/>
  <c r="J98" i="38"/>
  <c r="J41" i="39"/>
  <c r="J41" i="38"/>
  <c r="J41" i="37"/>
  <c r="J41" i="34"/>
  <c r="AN130" i="1"/>
  <c r="J41" i="31"/>
  <c r="AN127" i="1"/>
  <c r="J98" i="29"/>
  <c r="AN126" i="1"/>
  <c r="J98" i="28"/>
  <c r="J41" i="29"/>
  <c r="J41" i="27"/>
  <c r="J41" i="26"/>
  <c r="J41" i="25"/>
  <c r="AN119" i="1"/>
  <c r="J41" i="22"/>
  <c r="AN116" i="1"/>
  <c r="J98" i="20"/>
  <c r="J41" i="20"/>
  <c r="AN113" i="1"/>
  <c r="J98" i="17"/>
  <c r="J41" i="18"/>
  <c r="J41" i="17"/>
  <c r="J41" i="16"/>
  <c r="AN108" i="1"/>
  <c r="J41" i="13"/>
  <c r="J41" i="9"/>
  <c r="J41" i="8"/>
  <c r="AN103" i="1"/>
  <c r="AU145" i="1"/>
  <c r="J30" i="32"/>
  <c r="AG131" i="1" s="1"/>
  <c r="AN131" i="1" s="1"/>
  <c r="J30" i="56"/>
  <c r="AG161" i="1" s="1"/>
  <c r="AN161" i="1" s="1"/>
  <c r="BA94" i="1"/>
  <c r="AW94" i="1" s="1"/>
  <c r="AK30" i="1" s="1"/>
  <c r="AU109" i="1"/>
  <c r="J32" i="55"/>
  <c r="AG160" i="1" s="1"/>
  <c r="AY97" i="1"/>
  <c r="AZ117" i="1"/>
  <c r="AV117" i="1" s="1"/>
  <c r="AT117" i="1" s="1"/>
  <c r="AZ128" i="1"/>
  <c r="AV128" i="1" s="1"/>
  <c r="AT128" i="1" s="1"/>
  <c r="J32" i="48"/>
  <c r="AG152" i="1" s="1"/>
  <c r="AN152" i="1" s="1"/>
  <c r="J30" i="58"/>
  <c r="AG163" i="1" s="1"/>
  <c r="AN163" i="1" s="1"/>
  <c r="AZ104" i="1"/>
  <c r="AV104" i="1" s="1"/>
  <c r="AT104" i="1" s="1"/>
  <c r="AZ135" i="1"/>
  <c r="AV135" i="1" s="1"/>
  <c r="AT135" i="1" s="1"/>
  <c r="AZ158" i="1"/>
  <c r="AV158" i="1" s="1"/>
  <c r="AT158" i="1" s="1"/>
  <c r="BC94" i="1"/>
  <c r="AY94" i="1" s="1"/>
  <c r="AU158" i="1"/>
  <c r="AZ109" i="1"/>
  <c r="AV109" i="1" s="1"/>
  <c r="AT109" i="1" s="1"/>
  <c r="J32" i="30"/>
  <c r="AG129" i="1" s="1"/>
  <c r="AZ132" i="1"/>
  <c r="AV132" i="1" s="1"/>
  <c r="AT132" i="1" s="1"/>
  <c r="J32" i="51"/>
  <c r="AG155" i="1" s="1"/>
  <c r="AN155" i="1" s="1"/>
  <c r="J32" i="54"/>
  <c r="AG159" i="1"/>
  <c r="BB94" i="1"/>
  <c r="W31" i="1" s="1"/>
  <c r="AZ120" i="1"/>
  <c r="AV120" i="1" s="1"/>
  <c r="AT120" i="1" s="1"/>
  <c r="AZ140" i="1"/>
  <c r="AV140" i="1" s="1"/>
  <c r="AT140" i="1" s="1"/>
  <c r="AN140" i="1" s="1"/>
  <c r="AZ145" i="1"/>
  <c r="AV145" i="1" s="1"/>
  <c r="AT145" i="1" s="1"/>
  <c r="AZ97" i="1"/>
  <c r="AV97" i="1" s="1"/>
  <c r="AT97" i="1" s="1"/>
  <c r="J32" i="24"/>
  <c r="AG122" i="1" s="1"/>
  <c r="J32" i="47"/>
  <c r="AG151" i="1" s="1"/>
  <c r="AN151" i="1" s="1"/>
  <c r="J32" i="46"/>
  <c r="AG150" i="1" s="1"/>
  <c r="AN150" i="1" s="1"/>
  <c r="BD94" i="1"/>
  <c r="W33" i="1" s="1"/>
  <c r="J98" i="6" l="1"/>
  <c r="J41" i="6"/>
  <c r="AN95" i="1"/>
  <c r="AG96" i="1"/>
  <c r="AN120" i="1"/>
  <c r="J98" i="23"/>
  <c r="J41" i="23"/>
  <c r="J98" i="12"/>
  <c r="J41" i="12"/>
  <c r="AG98" i="1"/>
  <c r="J39" i="3"/>
  <c r="J96" i="3"/>
  <c r="J39" i="2"/>
  <c r="J96" i="2"/>
  <c r="J98" i="14"/>
  <c r="AN110" i="1"/>
  <c r="J41" i="4"/>
  <c r="J41" i="14"/>
  <c r="J32" i="21"/>
  <c r="AG118" i="1" s="1"/>
  <c r="AN117" i="1" s="1"/>
  <c r="J30" i="41"/>
  <c r="J41" i="28"/>
  <c r="J41" i="44"/>
  <c r="J41" i="42"/>
  <c r="J32" i="7"/>
  <c r="AG101" i="1" s="1"/>
  <c r="AN101" i="1" s="1"/>
  <c r="J32" i="5"/>
  <c r="AG99" i="1" s="1"/>
  <c r="J32" i="52"/>
  <c r="AG156" i="1" s="1"/>
  <c r="AN156" i="1" s="1"/>
  <c r="J32" i="11"/>
  <c r="AG106" i="1" s="1"/>
  <c r="AG104" i="1" s="1"/>
  <c r="J41" i="19"/>
  <c r="J41" i="10"/>
  <c r="J41" i="33"/>
  <c r="J41" i="55"/>
  <c r="J41" i="15"/>
  <c r="J98" i="33"/>
  <c r="J98" i="15"/>
  <c r="J98" i="19"/>
  <c r="J98" i="10"/>
  <c r="J39" i="58"/>
  <c r="J39" i="56"/>
  <c r="J41" i="54"/>
  <c r="AN159" i="1"/>
  <c r="J41" i="51"/>
  <c r="J41" i="48"/>
  <c r="J41" i="47"/>
  <c r="J41" i="46"/>
  <c r="J39" i="32"/>
  <c r="J41" i="30"/>
  <c r="AN129" i="1"/>
  <c r="J41" i="24"/>
  <c r="AN122" i="1"/>
  <c r="AN128" i="1"/>
  <c r="AN111" i="1"/>
  <c r="AN115" i="1"/>
  <c r="AN160" i="1"/>
  <c r="AN133" i="1"/>
  <c r="AN105" i="1"/>
  <c r="AN109" i="1"/>
  <c r="AN132" i="1"/>
  <c r="J32" i="36"/>
  <c r="AG137" i="1"/>
  <c r="AU94" i="1"/>
  <c r="J30" i="59"/>
  <c r="AG164" i="1" s="1"/>
  <c r="W32" i="1"/>
  <c r="AZ94" i="1"/>
  <c r="W29" i="1" s="1"/>
  <c r="W30" i="1"/>
  <c r="AX94" i="1"/>
  <c r="AG97" i="1" l="1"/>
  <c r="AG94" i="1" s="1"/>
  <c r="AN98" i="1"/>
  <c r="AN96" i="1"/>
  <c r="J41" i="21"/>
  <c r="AN118" i="1"/>
  <c r="J39" i="41"/>
  <c r="AN143" i="1" s="1"/>
  <c r="J41" i="7"/>
  <c r="AN99" i="1"/>
  <c r="J41" i="5"/>
  <c r="J41" i="52"/>
  <c r="AN106" i="1"/>
  <c r="AN145" i="1"/>
  <c r="J41" i="11"/>
  <c r="AN104" i="1"/>
  <c r="AN158" i="1"/>
  <c r="J41" i="36"/>
  <c r="J39" i="59"/>
  <c r="AN164" i="1"/>
  <c r="AN137" i="1"/>
  <c r="AN135" i="1"/>
  <c r="AV94" i="1"/>
  <c r="AK29" i="1" s="1"/>
  <c r="AN97" i="1" l="1"/>
  <c r="AN94" i="1" s="1"/>
  <c r="AK26" i="1"/>
  <c r="AK35" i="1" s="1"/>
  <c r="AT94" i="1"/>
</calcChain>
</file>

<file path=xl/sharedStrings.xml><?xml version="1.0" encoding="utf-8"?>
<sst xmlns="http://schemas.openxmlformats.org/spreadsheetml/2006/main" count="87434" uniqueCount="7634">
  <si>
    <t>Export Komplet</t>
  </si>
  <si>
    <t/>
  </si>
  <si>
    <t>2.0</t>
  </si>
  <si>
    <t>ZAMOK</t>
  </si>
  <si>
    <t>False</t>
  </si>
  <si>
    <t>{baeb9b17-9e71-4ff3-a2eb-9b7c3d175bf9}</t>
  </si>
  <si>
    <t>0,01</t>
  </si>
  <si>
    <t>21</t>
  </si>
  <si>
    <t>12</t>
  </si>
  <si>
    <t>REKAPITULACE STAVBY</t>
  </si>
  <si>
    <t>v ---  níže se nacházejí doplnkové a pomocné údaje k sestavám  --- v</t>
  </si>
  <si>
    <t>Návod na vyplnění</t>
  </si>
  <si>
    <t>0,001</t>
  </si>
  <si>
    <t>Kód:</t>
  </si>
  <si>
    <t>OB6</t>
  </si>
  <si>
    <t>Stavba:</t>
  </si>
  <si>
    <t>Modernizace teplárny OB6</t>
  </si>
  <si>
    <t>KSO:</t>
  </si>
  <si>
    <t>CC-CZ:</t>
  </si>
  <si>
    <t>Místo:</t>
  </si>
  <si>
    <t>Mladá Boleslav</t>
  </si>
  <si>
    <t>Datum:</t>
  </si>
  <si>
    <t>Zadavatel:</t>
  </si>
  <si>
    <t>IČ:</t>
  </si>
  <si>
    <t xml:space="preserve">ŠKO-ENERGO s.r.o. </t>
  </si>
  <si>
    <t>DIČ:</t>
  </si>
  <si>
    <t>Uchazeč:</t>
  </si>
  <si>
    <t>Vyplň údaj</t>
  </si>
  <si>
    <t>Projektant:</t>
  </si>
  <si>
    <t>AFRY CZ s.r.o.</t>
  </si>
  <si>
    <t>True</t>
  </si>
  <si>
    <t>Zpracovatel:</t>
  </si>
  <si>
    <t>Poznámka:</t>
  </si>
  <si>
    <t>Cena bez DPH</t>
  </si>
  <si>
    <t>Sazba daně</t>
  </si>
  <si>
    <t>Základ daně</t>
  </si>
  <si>
    <t>Výše daně</t>
  </si>
  <si>
    <t>DPH</t>
  </si>
  <si>
    <t>základní</t>
  </si>
  <si>
    <t>snížená</t>
  </si>
  <si>
    <t>zákl. přenesená</t>
  </si>
  <si>
    <t>sníž. přenesená</t>
  </si>
  <si>
    <t>nulová</t>
  </si>
  <si>
    <t>Cena s DPH</t>
  </si>
  <si>
    <t>v</t>
  </si>
  <si>
    <t>Projektant</t>
  </si>
  <si>
    <t>Zpracovatel</t>
  </si>
  <si>
    <t>Datum a podpis:</t>
  </si>
  <si>
    <t>Razítko</t>
  </si>
  <si>
    <t>Objednavatel</t>
  </si>
  <si>
    <t>Uchazeč</t>
  </si>
  <si>
    <t>REKAPITULACE OBJEKTŮ STAVBY A SOUPISŮ PRACÍ</t>
  </si>
  <si>
    <t>Informatívní údaje z listů zakázek</t>
  </si>
  <si>
    <t>Kód</t>
  </si>
  <si>
    <t>Popis</t>
  </si>
  <si>
    <t>Typ</t>
  </si>
  <si>
    <t>Normohodiny [h]</t>
  </si>
  <si>
    <t>Základna_x000D_
DPH základní</t>
  </si>
  <si>
    <t>Základna_x000D_
DPH snížená</t>
  </si>
  <si>
    <t>Základna_x000D_
DPH zákl. přenesená</t>
  </si>
  <si>
    <t>Základna_x000D_
DPH sníž. přenesená</t>
  </si>
  <si>
    <t>Základna_x000D_
DPH nulová</t>
  </si>
  <si>
    <t>Náklady z rozpočtů</t>
  </si>
  <si>
    <t>D</t>
  </si>
  <si>
    <t>0</t>
  </si>
  <si>
    <t>###NOIMPORT###</t>
  </si>
  <si>
    <t>IMPORT</t>
  </si>
  <si>
    <t>{00000000-0000-0000-0000-000000000000}</t>
  </si>
  <si>
    <t>/</t>
  </si>
  <si>
    <t>SO 401</t>
  </si>
  <si>
    <t>STA</t>
  </si>
  <si>
    <t>1</t>
  </si>
  <si>
    <t>{f9995ab3-9cc6-473d-8564-113cf7f7120e}</t>
  </si>
  <si>
    <t>2</t>
  </si>
  <si>
    <t>{c198f785-d7a0-4614-a940-c2e6139bdb96}</t>
  </si>
  <si>
    <t>{32ecb326-7c8f-4c1d-a07c-5381c4dd9893}</t>
  </si>
  <si>
    <t>SO 101-D1.1</t>
  </si>
  <si>
    <t>Architektonicko-stavební a konstrukční část</t>
  </si>
  <si>
    <t>Soupis</t>
  </si>
  <si>
    <t>{7571524d-ef1a-4f45-96ca-cbd155812490}</t>
  </si>
  <si>
    <t>SO 106-D1.1</t>
  </si>
  <si>
    <t>{ad0dd71c-73f8-4a90-bf4c-7f9c515ad70a}</t>
  </si>
  <si>
    <t>SO 101-D.1.4.1</t>
  </si>
  <si>
    <t>ZTI</t>
  </si>
  <si>
    <t>{ec1b0124-4788-4e58-93f5-954e0f6822e1}</t>
  </si>
  <si>
    <t>SO 101-D1.4.3</t>
  </si>
  <si>
    <t>Vzduchotechnika</t>
  </si>
  <si>
    <t>{b8311a91-7437-4533-802e-518465dc7102}</t>
  </si>
  <si>
    <t>SO 101-D1.4.4</t>
  </si>
  <si>
    <t>Elektroinstalace</t>
  </si>
  <si>
    <t>{fa501635-e9fb-4c6c-a30d-522f3f7e9483}</t>
  </si>
  <si>
    <t>SO 101-306</t>
  </si>
  <si>
    <t>Přípojka SO 101_306 - ZTI</t>
  </si>
  <si>
    <t>{097eb510-3f01-4158-81b1-a51d27d8db4a}</t>
  </si>
  <si>
    <t>SO 102.2</t>
  </si>
  <si>
    <t>Sklad dřevní štěpky</t>
  </si>
  <si>
    <t>{2811bff6-a798-4a0a-b622-3bda9ce46f81}</t>
  </si>
  <si>
    <t>SO 102.2-D1.1</t>
  </si>
  <si>
    <t>{c4df5821-e8ab-491f-a094-bd99a1058517}</t>
  </si>
  <si>
    <t>SO 102.2-D1.4.1</t>
  </si>
  <si>
    <t>{f4715763-2754-4149-9785-6377dd6d4002}</t>
  </si>
  <si>
    <t>SO 102.2-D1.4.3</t>
  </si>
  <si>
    <t>VZT a klimatizace</t>
  </si>
  <si>
    <t>{f78cf991-1c66-4f45-a40d-1130462a0832}</t>
  </si>
  <si>
    <t>SO 102.2-D1.4.4</t>
  </si>
  <si>
    <t>{a1c5721d-3e20-4c17-9e9e-d2c157c2ad4a}</t>
  </si>
  <si>
    <t>{bcccffc8-b260-4174-ba84-7d6af7adc5e7}</t>
  </si>
  <si>
    <t>SO 103.2-D1.1/2</t>
  </si>
  <si>
    <t>Architektonicko-stavební a konstrukční řešení</t>
  </si>
  <si>
    <t>{b7c1029c-9175-4443-a7df-9d99a180f6e3}</t>
  </si>
  <si>
    <t>SO 103.2-D1.4.1</t>
  </si>
  <si>
    <t>{0e7c815a-8b17-4507-adb5-4e30d6569191}</t>
  </si>
  <si>
    <t>SO 103.2-D1.4.2</t>
  </si>
  <si>
    <t>Vytápění</t>
  </si>
  <si>
    <t>{d10b677a-b652-4469-b9aa-bb796becfa68}</t>
  </si>
  <si>
    <t>SO 103.2-D1.4.3</t>
  </si>
  <si>
    <t>{c4cfae21-159c-45b3-8ca7-6c6f734778bc}</t>
  </si>
  <si>
    <t>SO 103.2-D1.4.4</t>
  </si>
  <si>
    <t>Elektroinstalace SO 103 + SO 112</t>
  </si>
  <si>
    <t>{1cf2d479-56f1-4ba0-a504-16058d312964}</t>
  </si>
  <si>
    <t>SO 103.2-D1.4.5</t>
  </si>
  <si>
    <t>Technické plyny</t>
  </si>
  <si>
    <t>{63c560ae-6be3-4a50-8ee8-deeecbe1068e}</t>
  </si>
  <si>
    <t>SO 103.2-D1.4.6</t>
  </si>
  <si>
    <t>Přípojka SO 103</t>
  </si>
  <si>
    <t>{c855c6c2-4afc-457f-939c-113cfdaaebc9}</t>
  </si>
  <si>
    <t>SO 104.2</t>
  </si>
  <si>
    <t>{e9efa1e1-826a-4f0c-89cf-9527c4e3c538}</t>
  </si>
  <si>
    <t>SO 104.2-D1.1/2</t>
  </si>
  <si>
    <t>{9c3d490e-7ddb-4cd0-9ff1-f025cb108ba6}</t>
  </si>
  <si>
    <t>SO 104.2-D1.4.4</t>
  </si>
  <si>
    <t>{8bddf25a-308b-4bb7-a61f-b51e4242cf63}</t>
  </si>
  <si>
    <t>SO 105</t>
  </si>
  <si>
    <t>{42ee5462-a3b9-4d95-af49-fbf333ae3fe7}</t>
  </si>
  <si>
    <t>SO 105-D1.1</t>
  </si>
  <si>
    <t>Architektonicko-stavební řešení SHZ</t>
  </si>
  <si>
    <t>{87d7b14b-7ff1-42b6-8eb9-388319049ed0}</t>
  </si>
  <si>
    <t>SO 105-D1.4.1</t>
  </si>
  <si>
    <t>{871d329b-95ff-4db9-8145-60fe1b47876f}</t>
  </si>
  <si>
    <t>SO 105-D1.4.2</t>
  </si>
  <si>
    <t>Decentrální vytápění</t>
  </si>
  <si>
    <t>{9b1f2df8-4249-4476-9499-36d4b5d1936a}</t>
  </si>
  <si>
    <t>SO 105-D1.4.3</t>
  </si>
  <si>
    <t>Větrání strojovny SHZ</t>
  </si>
  <si>
    <t>{c4462217-83a2-4379-96bb-2abc4679c63c}</t>
  </si>
  <si>
    <t>SO 105-D1.4.4</t>
  </si>
  <si>
    <t>{268c33ce-f333-4b76-b328-b2312b075b7c}</t>
  </si>
  <si>
    <t>SO 105-D1.4.5</t>
  </si>
  <si>
    <t>Přípojka SO 105_306</t>
  </si>
  <si>
    <t>{38fdcb17-4711-4695-ba6d-5242ca238621}</t>
  </si>
  <si>
    <t>SO 105-D1.4.6</t>
  </si>
  <si>
    <t>Přípojka SO 105_304</t>
  </si>
  <si>
    <t>{8c43b48a-04ec-45ac-adb4-c9f77e832a22}</t>
  </si>
  <si>
    <t>SO 109</t>
  </si>
  <si>
    <t>Přesuvna vagonů</t>
  </si>
  <si>
    <t>{5572a448-6f57-4b20-9c9c-ac6a4559f9c5}</t>
  </si>
  <si>
    <t>SO 109-D1.1/2</t>
  </si>
  <si>
    <t>{21a4b21c-4327-447d-965a-0dca8bb84b03}</t>
  </si>
  <si>
    <t>SO 109-D1.4.4</t>
  </si>
  <si>
    <t>{17bc653c-f4c0-4070-9fa4-6e442577b4eb}</t>
  </si>
  <si>
    <t>SO 111</t>
  </si>
  <si>
    <t>{3958b7d7-93a9-436f-815d-10b720c5f060}</t>
  </si>
  <si>
    <t>SO 113</t>
  </si>
  <si>
    <t xml:space="preserve">Silniční váhy </t>
  </si>
  <si>
    <t>{9f317cbe-d34a-4cd5-8495-30ad1ecc3b63}</t>
  </si>
  <si>
    <t>SO 113-D1.1</t>
  </si>
  <si>
    <t>{4a35764b-78b5-43bb-8a44-fcc25800bf23}</t>
  </si>
  <si>
    <t>SO 113-D1.4.4</t>
  </si>
  <si>
    <t>{bd1f1f7c-8216-4bb3-935a-b032de9323a4}</t>
  </si>
  <si>
    <t>SO 201.2 a SO 202.2</t>
  </si>
  <si>
    <t>{1afa972b-0db5-4f84-a461-eceef02303f2}</t>
  </si>
  <si>
    <t>SO 201-202.2-D1.1</t>
  </si>
  <si>
    <t>{30f3f784-6d8c-4368-94da-d1805b164218}</t>
  </si>
  <si>
    <t>SO 201-202.2-D1.4.1</t>
  </si>
  <si>
    <t>{6184ba46-3a09-4953-9694-1a5f00c0cea2}</t>
  </si>
  <si>
    <t>SO 201-202.2-D1.4.4</t>
  </si>
  <si>
    <t>{252cedb4-f402-4db4-91c7-643b01883d51}</t>
  </si>
  <si>
    <t>SO 201-202.2-D1.4.5</t>
  </si>
  <si>
    <t>Přípojka SO 201_306</t>
  </si>
  <si>
    <t>{72c7e46f-59bb-4f25-abd7-26a9ae743595}</t>
  </si>
  <si>
    <t>SO 204.2 a SO 205.2</t>
  </si>
  <si>
    <t>{5b084c6c-6d6c-4818-b815-18bfd80f969e}</t>
  </si>
  <si>
    <t>SO 204-205.2-D1.1</t>
  </si>
  <si>
    <t>{6ea9976b-a9fc-48cd-89d7-b4cea7f5b762}</t>
  </si>
  <si>
    <t>SO 204-205.2-D1.4.4</t>
  </si>
  <si>
    <t>{e7012d51-cb95-48c0-962e-e7f8f011feab}</t>
  </si>
  <si>
    <t>IO 301</t>
  </si>
  <si>
    <t>{4422ebf9-0c2a-4c3e-a631-f471efdc49d7}</t>
  </si>
  <si>
    <t>IO 302</t>
  </si>
  <si>
    <t>{cd88c62a-2370-4f3d-8694-bd7953719f79}</t>
  </si>
  <si>
    <t>IO 302-01</t>
  </si>
  <si>
    <t>Stoka A</t>
  </si>
  <si>
    <t>{3b01d30c-e6f4-41ff-85de-b317b7c6125d}</t>
  </si>
  <si>
    <t>IO 302-02</t>
  </si>
  <si>
    <t>Stoka B</t>
  </si>
  <si>
    <t>{46705cd4-41da-4d7e-b6d0-8e9014758335}</t>
  </si>
  <si>
    <t>IO 302-03</t>
  </si>
  <si>
    <t>Stoka C</t>
  </si>
  <si>
    <t>{293aec23-76f7-48a4-b431-3e8b4296121e}</t>
  </si>
  <si>
    <t>IO 302-04</t>
  </si>
  <si>
    <t>Stoka CA</t>
  </si>
  <si>
    <t>{edf2dbd8-69a0-409c-87ab-a25a2f30089c}</t>
  </si>
  <si>
    <t>IO 302-05</t>
  </si>
  <si>
    <t>Stoka D</t>
  </si>
  <si>
    <t>{6c6ae713-acff-4898-b775-9bb85b959554}</t>
  </si>
  <si>
    <t>IO 302-06</t>
  </si>
  <si>
    <t>Stoka DA</t>
  </si>
  <si>
    <t>{8089457b-978b-4232-bac8-df303e56356c}</t>
  </si>
  <si>
    <t>IO 302-07</t>
  </si>
  <si>
    <t>Stoka DB</t>
  </si>
  <si>
    <t>{04787673-1e79-4206-bf9a-36694bb25dfc}</t>
  </si>
  <si>
    <t>IO 302-08</t>
  </si>
  <si>
    <t>{5295be76-9e46-40e9-aeef-c2ec5bc36d75}</t>
  </si>
  <si>
    <t>IO 302-09</t>
  </si>
  <si>
    <t>Výtlak A</t>
  </si>
  <si>
    <t>{501ac2fc-a66d-4c19-a829-cd57b6785ab3}</t>
  </si>
  <si>
    <t>IO 302-10</t>
  </si>
  <si>
    <t>Prípojky PX1-PX2-PV2</t>
  </si>
  <si>
    <t>{411aeaba-bbc7-4924-8a05-8c5d3f0eec34}</t>
  </si>
  <si>
    <t>IO 302-11</t>
  </si>
  <si>
    <t>Retenční nádrž</t>
  </si>
  <si>
    <t>{a89f3012-70de-40f5-a45c-e6f63d31dee1}</t>
  </si>
  <si>
    <t>IO 303</t>
  </si>
  <si>
    <t>{a74ae211-4aed-47f0-9257-28521ac3ed42}</t>
  </si>
  <si>
    <t>IO 304</t>
  </si>
  <si>
    <t>{cddbb07e-85c5-4359-904c-97cac094bee1}</t>
  </si>
  <si>
    <t>IO 304 - 1</t>
  </si>
  <si>
    <t>RAD 304.1</t>
  </si>
  <si>
    <t>{353718d1-6887-4237-9f47-310bf15206cc}</t>
  </si>
  <si>
    <t>IO 304 - 2</t>
  </si>
  <si>
    <t>RAD 304.2</t>
  </si>
  <si>
    <t>{dea802b7-7fa6-4458-8a04-515960db5bb3}</t>
  </si>
  <si>
    <t>IO 306</t>
  </si>
  <si>
    <t>{f5a95334-09d7-4234-9718-d472fbac21b2}</t>
  </si>
  <si>
    <t>IO 307</t>
  </si>
  <si>
    <t>{c1eb9636-e31b-42c7-90a7-d01a84fa81e6}</t>
  </si>
  <si>
    <t>MV</t>
  </si>
  <si>
    <t>{999ce99d-96a6-4ee8-ada6-ad7c5c94d401}</t>
  </si>
  <si>
    <t>Vedlejší rozpočtové náklady</t>
  </si>
  <si>
    <t>{ca663009-b3f2-43c3-bece-a2bcbc33033d}</t>
  </si>
  <si>
    <t>KRYCÍ LIST SOUPISU PRACÍ</t>
  </si>
  <si>
    <t>Objekt:</t>
  </si>
  <si>
    <t>REKAPITULACE ČLENĚNÍ SOUPISU PRACÍ</t>
  </si>
  <si>
    <t>Kód dílu - Popis</t>
  </si>
  <si>
    <t>Náklady ze soupisu prací</t>
  </si>
  <si>
    <t>-1</t>
  </si>
  <si>
    <t>HSV - Práce a dodávky HSV</t>
  </si>
  <si>
    <t xml:space="preserve">    9 - Ostatní konstrukce a práce, bourání</t>
  </si>
  <si>
    <t xml:space="preserve">    997 - Přesun sutě</t>
  </si>
  <si>
    <t>SOUPIS PRACÍ</t>
  </si>
  <si>
    <t>PČ</t>
  </si>
  <si>
    <t>MJ</t>
  </si>
  <si>
    <t>Množství</t>
  </si>
  <si>
    <t>Cenová soustava</t>
  </si>
  <si>
    <t>J. Nh [h]</t>
  </si>
  <si>
    <t>Nh celkem [h]</t>
  </si>
  <si>
    <t>J. hmotnost [t]</t>
  </si>
  <si>
    <t>Hmotnost celkem [t]</t>
  </si>
  <si>
    <t>J. suť [t]</t>
  </si>
  <si>
    <t>Suť Celkem [t]</t>
  </si>
  <si>
    <t>Náklady soupisu celkem</t>
  </si>
  <si>
    <t>HSV</t>
  </si>
  <si>
    <t>Práce a dodávky HSV</t>
  </si>
  <si>
    <t>ROZPOCET</t>
  </si>
  <si>
    <t>9</t>
  </si>
  <si>
    <t>Ostatní konstrukce a práce, bourání</t>
  </si>
  <si>
    <t>K</t>
  </si>
  <si>
    <t>966072122</t>
  </si>
  <si>
    <t>Demontáž opláštění stěn ocelových kcí z tvarovaných ocelových plechů budov v přes 6 do 12 m</t>
  </si>
  <si>
    <t>m2</t>
  </si>
  <si>
    <t>4</t>
  </si>
  <si>
    <t>2085741360</t>
  </si>
  <si>
    <t>VV</t>
  </si>
  <si>
    <t>2*(48+17,4)*7,5 "5.1</t>
  </si>
  <si>
    <t>2*(17,5+52,25)*7,5 "5.2</t>
  </si>
  <si>
    <t>Mezisoučet</t>
  </si>
  <si>
    <t>3</t>
  </si>
  <si>
    <t>7*(17,4+17,5)*3 " vnitřní stěny</t>
  </si>
  <si>
    <t>2*(48,42+18,45)*7,5 "6</t>
  </si>
  <si>
    <t>7,5*18,45*5 " vnitřní stěny</t>
  </si>
  <si>
    <t>Součet</t>
  </si>
  <si>
    <t>966073112</t>
  </si>
  <si>
    <t>Demontáž krytiny ocelových střech ze sendvičových panelů šroubovaných budov v přes 6 do 12 m</t>
  </si>
  <si>
    <t>1436688918</t>
  </si>
  <si>
    <t>48*17,4 "5.1</t>
  </si>
  <si>
    <t>17,5*52,25 "5.2</t>
  </si>
  <si>
    <t>48,42*18,45 "6</t>
  </si>
  <si>
    <t>9660731121</t>
  </si>
  <si>
    <t>Demontáž nosných konstrukcí střechy a stěn</t>
  </si>
  <si>
    <t>1681958401</t>
  </si>
  <si>
    <t>001</t>
  </si>
  <si>
    <t>Demontáž a odpojení sloupu VO pomocí specializované stavební techniky</t>
  </si>
  <si>
    <t>kpl</t>
  </si>
  <si>
    <t>1043109707</t>
  </si>
  <si>
    <t>P</t>
  </si>
  <si>
    <t>Poznámka k položce:_x000D_
Jedná se o stožáry VO:_x000D_
9ks výšky 16m; 3ks výšky 20m; 2ks výšky 6m; 2ks výšky 10m</t>
  </si>
  <si>
    <t>9+3+2+10</t>
  </si>
  <si>
    <t>5</t>
  </si>
  <si>
    <t>004</t>
  </si>
  <si>
    <t>Dobourání železobetonových základových patek</t>
  </si>
  <si>
    <t>m3</t>
  </si>
  <si>
    <t>1199690608</t>
  </si>
  <si>
    <t>997</t>
  </si>
  <si>
    <t>Přesun sutě</t>
  </si>
  <si>
    <t>6</t>
  </si>
  <si>
    <t>997221611</t>
  </si>
  <si>
    <t>Nakládání suti na dopravní prostředky pro vodorovnou dopravu</t>
  </si>
  <si>
    <t>t</t>
  </si>
  <si>
    <t>443963086</t>
  </si>
  <si>
    <t>7</t>
  </si>
  <si>
    <t>003</t>
  </si>
  <si>
    <t>Odvoz a likvidace ocelových konstrukcí - výzisk z prodeje suroviny zohlednit v odvozu</t>
  </si>
  <si>
    <t>324870236</t>
  </si>
  <si>
    <t>12+5,5</t>
  </si>
  <si>
    <t>8</t>
  </si>
  <si>
    <t>002</t>
  </si>
  <si>
    <t>Odvoz ocelových částí demontovaného sloupu do šrotu - výzisk z prodeje suroviny zohlednit odvozu</t>
  </si>
  <si>
    <t>297556132</t>
  </si>
  <si>
    <t>Poznámka k položce:_x000D_
Před demontáží bude informován správce VO ve ŠA a zdemontuje si použitelná svítidla.</t>
  </si>
  <si>
    <t>997221561</t>
  </si>
  <si>
    <t>Vodorovná doprava suti z kusových materiálů do 1 km</t>
  </si>
  <si>
    <t>666533481</t>
  </si>
  <si>
    <t>10</t>
  </si>
  <si>
    <t>997221569</t>
  </si>
  <si>
    <t>Příplatek ZKD 1 km u vodorovné dopravy suti z kusových materiálů</t>
  </si>
  <si>
    <t>1948764906</t>
  </si>
  <si>
    <t>621,45*20 'Přepočtené koeficientem množství</t>
  </si>
  <si>
    <t>11</t>
  </si>
  <si>
    <t>997013609</t>
  </si>
  <si>
    <t>Poplatek za uložení na skládce (skládkovné) stavebního odpadu ze směsí nebo oddělených frakcí betonu, cihel a keramických výrobků kód odpadu 17 01 07</t>
  </si>
  <si>
    <t>86905902</t>
  </si>
  <si>
    <t xml:space="preserve">    1 - Zemní práce</t>
  </si>
  <si>
    <t xml:space="preserve">    2 - Zakládání</t>
  </si>
  <si>
    <t xml:space="preserve">    998 - Přesun hmot</t>
  </si>
  <si>
    <t>M - Práce a dodávky M</t>
  </si>
  <si>
    <t xml:space="preserve">    22-M - Montáže technologických zařízení pro dopravní stavby</t>
  </si>
  <si>
    <t>Zemní práce</t>
  </si>
  <si>
    <t>131251106</t>
  </si>
  <si>
    <t>Hloubení jam nezapažených v hornině třídy těžitelnosti I skupiny 3 objem do 5000 m3 strojně</t>
  </si>
  <si>
    <t>-953234796</t>
  </si>
  <si>
    <t>10,75*4,2*2,4</t>
  </si>
  <si>
    <t>10,8*2,35/2*1,2</t>
  </si>
  <si>
    <t>11,112*2,35/2*1,2</t>
  </si>
  <si>
    <t>4,2*19,122*2,4</t>
  </si>
  <si>
    <t>24,76*2,3/2*1,2</t>
  </si>
  <si>
    <t>19,5*2,35*1,2</t>
  </si>
  <si>
    <t>6,7*6*1,2</t>
  </si>
  <si>
    <t>2,4*32,5*1,2</t>
  </si>
  <si>
    <t>21,52*10*1,4</t>
  </si>
  <si>
    <t>5*10*0,7</t>
  </si>
  <si>
    <t>12,6*7,95*0,75*0,7</t>
  </si>
  <si>
    <t>2,4*32,35*1*0,7</t>
  </si>
  <si>
    <t>Součet OB6_A114.02-205</t>
  </si>
  <si>
    <t>171151103</t>
  </si>
  <si>
    <t>Uložení sypaniny z hornin soudržných do násypů zhutněných strojně fr. 0 - 64</t>
  </si>
  <si>
    <t>-1829763243</t>
  </si>
  <si>
    <t>590 " OB6_A114.02-201</t>
  </si>
  <si>
    <t>69*1,85 "OB6_A114.02-202</t>
  </si>
  <si>
    <t>18050</t>
  </si>
  <si>
    <t xml:space="preserve">Ohumusovaní a zatravnění </t>
  </si>
  <si>
    <t>1785714583</t>
  </si>
  <si>
    <t>Zakládání</t>
  </si>
  <si>
    <t>278311000</t>
  </si>
  <si>
    <t xml:space="preserve">Betonová zálivka z betonu tř. C 12/15 </t>
  </si>
  <si>
    <t>881783073</t>
  </si>
  <si>
    <t>67 "OB6_A114.02-202</t>
  </si>
  <si>
    <t>981131712</t>
  </si>
  <si>
    <t>Demolice hal ze železobetonu podíl konstrukcí přes 10 do 15 % postupným rozebíráním</t>
  </si>
  <si>
    <t>-1129696977</t>
  </si>
  <si>
    <t>Nadzemní část:</t>
  </si>
  <si>
    <t>"budova drtírny" 4330</t>
  </si>
  <si>
    <t>"uhelná skládka" 2100</t>
  </si>
  <si>
    <t>005</t>
  </si>
  <si>
    <t>Zřízení odvodňovacích otvorů jádrovými vrty</t>
  </si>
  <si>
    <t>kus</t>
  </si>
  <si>
    <t>291213015</t>
  </si>
  <si>
    <t>962052211</t>
  </si>
  <si>
    <t>Bourání zdiva nadzákladového ze ŽB přes 1 m3</t>
  </si>
  <si>
    <t>845765274</t>
  </si>
  <si>
    <t>Zdivo 1.PP tl. 50 a 70cm, ubourané do hl. 2,43m</t>
  </si>
  <si>
    <t>0,5*(2*20,17+10)*2,43</t>
  </si>
  <si>
    <t>0,7*(10)*2,43</t>
  </si>
  <si>
    <t>žb tunel nadzemní část + podzemní část do hl. 2,50m</t>
  </si>
  <si>
    <t>0,5*(2*2,4)*30</t>
  </si>
  <si>
    <t>0,5*4,2*35</t>
  </si>
  <si>
    <t>0,8*4,2*25</t>
  </si>
  <si>
    <t>820422247</t>
  </si>
  <si>
    <t>527093558</t>
  </si>
  <si>
    <t>"vykládka vagonů" 13</t>
  </si>
  <si>
    <t>"drtírna" 25</t>
  </si>
  <si>
    <t>"most a věž" 50</t>
  </si>
  <si>
    <t>929461889</t>
  </si>
  <si>
    <t>-52251123</t>
  </si>
  <si>
    <t>2667,415*20 'Přepočtené koeficientem množství</t>
  </si>
  <si>
    <t>543594352</t>
  </si>
  <si>
    <t>998</t>
  </si>
  <si>
    <t>Přesun hmot</t>
  </si>
  <si>
    <t>13</t>
  </si>
  <si>
    <t>998012023</t>
  </si>
  <si>
    <t>Přesun hmot pro budovy monolitické v přes 12 do 24 m</t>
  </si>
  <si>
    <t>2092722758</t>
  </si>
  <si>
    <t>M</t>
  </si>
  <si>
    <t>Práce a dodávky M</t>
  </si>
  <si>
    <t>22-M</t>
  </si>
  <si>
    <t>Montáže technologických zařízení pro dopravní stavby</t>
  </si>
  <si>
    <t>14</t>
  </si>
  <si>
    <t>220182081</t>
  </si>
  <si>
    <t>Demontáž technologických zařízení</t>
  </si>
  <si>
    <t>64</t>
  </si>
  <si>
    <t>2034379951</t>
  </si>
  <si>
    <t>2" 3+4</t>
  </si>
  <si>
    <t>2 "1+2</t>
  </si>
  <si>
    <t>15</t>
  </si>
  <si>
    <t>228010002</t>
  </si>
  <si>
    <t>Demontáž ocelových konstrukcí postupným manuálním rozebíráním</t>
  </si>
  <si>
    <t>719029321</t>
  </si>
  <si>
    <t>16</t>
  </si>
  <si>
    <t>228010003</t>
  </si>
  <si>
    <t>Demontáž napínací a koncové stanice a pásového dopravníku</t>
  </si>
  <si>
    <t>757818825</t>
  </si>
  <si>
    <t>1 " 3+4</t>
  </si>
  <si>
    <t>17</t>
  </si>
  <si>
    <t>228010004</t>
  </si>
  <si>
    <t>Demontáž nenosných prvkú (podlahy, opláštení, stěny, dvěre, okna, atď. )</t>
  </si>
  <si>
    <t>25606386</t>
  </si>
  <si>
    <t>1 "3+4</t>
  </si>
  <si>
    <t>18</t>
  </si>
  <si>
    <t>228010005</t>
  </si>
  <si>
    <t>Demontáž obslužních lávek, technolgické galérie , schodů</t>
  </si>
  <si>
    <t>1644231615</t>
  </si>
  <si>
    <t>1 "1+2</t>
  </si>
  <si>
    <t xml:space="preserve">SO 101/106 - Příjem a úprava dřevní štěpky / Elektrorozvodna hospdářství dřevní štěpky </t>
  </si>
  <si>
    <t>Soupis:</t>
  </si>
  <si>
    <t>SO 101-D1.1 - Architektonicko-stavební a konstrukční část</t>
  </si>
  <si>
    <t xml:space="preserve">    3 - Svislé a kompletní konstrukce</t>
  </si>
  <si>
    <t xml:space="preserve">    4 - Vodorovné konstrukce</t>
  </si>
  <si>
    <t xml:space="preserve">    5 - Komunikace pozemní</t>
  </si>
  <si>
    <t xml:space="preserve">    6 - Úpravy povrchů, podlahy a osazování výplní</t>
  </si>
  <si>
    <t>PSV - Práce a dodávky PSV</t>
  </si>
  <si>
    <t xml:space="preserve">    711 - Izolace proti vodě, vlhkosti a plynům</t>
  </si>
  <si>
    <t xml:space="preserve">    712 - Povlakové krytiny</t>
  </si>
  <si>
    <t xml:space="preserve">    713 - Izolace tepelné</t>
  </si>
  <si>
    <t xml:space="preserve">    764 - Konstrukce klempířské</t>
  </si>
  <si>
    <t xml:space="preserve">    767 - Konstrukce zámečnické</t>
  </si>
  <si>
    <t xml:space="preserve">    783 - Dokončovací práce - nátěry</t>
  </si>
  <si>
    <t xml:space="preserve">    789 - Povrchové úpravy ocelových konstrukcí a technologických zařízení</t>
  </si>
  <si>
    <t>115101201</t>
  </si>
  <si>
    <t>Čerpání vody na dopravní výšku do 10 m průměrný přítok do 500 l/min</t>
  </si>
  <si>
    <t>hod</t>
  </si>
  <si>
    <t>předpoklad 120 dní na 2 místech</t>
  </si>
  <si>
    <t>2*120*24</t>
  </si>
  <si>
    <t>115101301</t>
  </si>
  <si>
    <t>Pohotovost čerpací soupravy pro dopravní výšku do 10 m přítok do 500 l/min</t>
  </si>
  <si>
    <t>den</t>
  </si>
  <si>
    <t>2*120</t>
  </si>
  <si>
    <t>121151125</t>
  </si>
  <si>
    <t>Sejmutí ornice plochy přes 500 m2 tl vrstvy přes 250 do 300 mm strojně</t>
  </si>
  <si>
    <t>75*40</t>
  </si>
  <si>
    <t>131251206</t>
  </si>
  <si>
    <t>Hloubení jam zapažených v hornině třídy těžitelnosti I skupiny 3 objem do 5000 m3 strojně</t>
  </si>
  <si>
    <t>"předpoklad 70% výkopu ve tř. I" 11899,520*0,7</t>
  </si>
  <si>
    <t>131351206</t>
  </si>
  <si>
    <t>Hloubení jam zapažených v hornině třídy těžitelnosti II skupiny 4 objem do 5000 m3 strojně</t>
  </si>
  <si>
    <t>"předpoklad 30% výkopu ve tř. II" 11899,52*0,3</t>
  </si>
  <si>
    <t>153112111</t>
  </si>
  <si>
    <t>Nastražení ocelových štětovnic dl do 10 m ve standardních podmínkách z terénu</t>
  </si>
  <si>
    <t>pažení výkopových jam štětovnicemi</t>
  </si>
  <si>
    <t>jáma č. 1 úrovně -9,3</t>
  </si>
  <si>
    <t>9,8*5,52+17,6*6,5+11*4,56+27,5*6,5</t>
  </si>
  <si>
    <t>jáma č. 2 úrovně -6,01 a -6,81</t>
  </si>
  <si>
    <t>(4+2+19+10,6+11,5+3,7+12,5)*6</t>
  </si>
  <si>
    <t>jáma č. 3 úrovně -5,95</t>
  </si>
  <si>
    <t>4,2*6+10,26*6+2,21*6</t>
  </si>
  <si>
    <t>jáma č. 4  úrovně -5,01</t>
  </si>
  <si>
    <t>(10,9+9,4+9,15)*6+44,5*5,5+22,3*5+49,4*5,5</t>
  </si>
  <si>
    <t>jáma č. 5 úrovně -3,96</t>
  </si>
  <si>
    <t>(5,82+12,245)*4</t>
  </si>
  <si>
    <t>jáma č. 6 úrovně -3,96</t>
  </si>
  <si>
    <t>(10,9+9,4+5+11,445+5,9)*5</t>
  </si>
  <si>
    <t>jáma č. 7 úrovně -0,89 - bez pažení</t>
  </si>
  <si>
    <t>jáma č. 8 úrovně -2,35</t>
  </si>
  <si>
    <t>(2*8,55*5,7+14,625*3)</t>
  </si>
  <si>
    <t>jáma č. 9 úrovně -1,35 - bez pažení</t>
  </si>
  <si>
    <t>jáma č. 10 úrovně -1,4 - bez pažení</t>
  </si>
  <si>
    <t>153112122</t>
  </si>
  <si>
    <t>Zaberanění ocelových štětovnic na dl do 8 m ve standardních podmínkách z terénu</t>
  </si>
  <si>
    <t>RMAT0003</t>
  </si>
  <si>
    <t>štětovnice ocelová typu LARSEN - amortizace 20%</t>
  </si>
  <si>
    <t>2108,706*0,16275 "Přepočtené koeficientem množství</t>
  </si>
  <si>
    <t>153113112</t>
  </si>
  <si>
    <t>Vytažení ocelových štětovnic dl do 12 m zaberaněných do hl 8 m z terénu ve standardnich podmínkách</t>
  </si>
  <si>
    <t>161151103</t>
  </si>
  <si>
    <t>Svislé přemístění výkopku z horniny třídy těžitelnosti I skupiny 1 až 3 hl výkopu přes 4 do 8 m</t>
  </si>
  <si>
    <t>20</t>
  </si>
  <si>
    <t>161151113</t>
  </si>
  <si>
    <t>Svislé přemístění výkopku z horniny třídy těžitelnosti II skupiny 4 a 5 hl výkopu přes 4 do 8 m</t>
  </si>
  <si>
    <t>22</t>
  </si>
  <si>
    <t>"předpoklad 30% výkopu ve tř. I" 2301,076*0,3</t>
  </si>
  <si>
    <t>161151114</t>
  </si>
  <si>
    <t>Svislé přemístění výkopku z horniny třídy těžitelnosti II skupiny 4 a 5 hl výkopu přes 8 do 12 m</t>
  </si>
  <si>
    <t>24</t>
  </si>
  <si>
    <t>výkopy pažených jam</t>
  </si>
  <si>
    <t>úroveň -8,8</t>
  </si>
  <si>
    <t>(13,979*8+5,1*8,5+(1,185+0,75+4,355)*1,8+0,75*0,45+4,275*2,95+3*0,75*0,45)*(8,8+0,55-8)</t>
  </si>
  <si>
    <t>162751117</t>
  </si>
  <si>
    <t>Vodorovné přemístění přes 9 000 do 10000 m výkopku/sypaniny z horniny třídy těžitelnosti I skupiny 1 až 3</t>
  </si>
  <si>
    <t>26</t>
  </si>
  <si>
    <t>(13,979*8+5,1*8,5+(1,185+0,75+4,355)*1,8+0,75*0,45+4,275*2,95+3*0,75*0,45)*(8,8+0,55)</t>
  </si>
  <si>
    <t>úroveň -6,86</t>
  </si>
  <si>
    <t>3,1*12,15*(6,86+0,55)</t>
  </si>
  <si>
    <t>úroveň -6,26</t>
  </si>
  <si>
    <t>9,843*7*(6,26+0,55)</t>
  </si>
  <si>
    <t>úroveň -5,46</t>
  </si>
  <si>
    <t>(16,025*8,8+6,8*1+2,05*5,712)*(5,46+0,55)</t>
  </si>
  <si>
    <t>úroveň -5,40</t>
  </si>
  <si>
    <t>(3,319*4,275+2,21*(4,275+1,8))*(5,4+0,55)</t>
  </si>
  <si>
    <t>úroveň -4,47</t>
  </si>
  <si>
    <t>5,795*2,6*(4,47+0,55)</t>
  </si>
  <si>
    <t>úroveň -4,46</t>
  </si>
  <si>
    <t>(18,3*38,937+9,1*12,375+10,9*7,6+12,15*8,3)*(4,46+0,55)</t>
  </si>
  <si>
    <t>úroveň -3,41</t>
  </si>
  <si>
    <t>(7,6*10,9+1,8*5,65+3,85*3)*(3,41+0,55)</t>
  </si>
  <si>
    <t>(12,206*5,82+0,5*3,8+5,71*1,22)*(3,41+0,55)</t>
  </si>
  <si>
    <t>úroveň -1,80</t>
  </si>
  <si>
    <t>12,375*9*(1,8+0,55)</t>
  </si>
  <si>
    <t>úroveň -0,85</t>
  </si>
  <si>
    <t>(4,1*4,6+3,8*4,6+5,05*4,55+5,05*3,8)*(0,85+0,55)</t>
  </si>
  <si>
    <t>rozšíření o perimetr pažení</t>
  </si>
  <si>
    <t>2108,706*1</t>
  </si>
  <si>
    <t>"odpočet zpětného obsypu objektu" -2108,706</t>
  </si>
  <si>
    <t>"předpoklad 70% výkopku ve tř. I" 9790,814*0,7</t>
  </si>
  <si>
    <t>162751119</t>
  </si>
  <si>
    <t>Příplatek k vodorovnému přemístění výkopku/sypaniny z horniny třídy těžitelnosti I skupiny 1 až 3 ZKD 1000 m přes 10000 m</t>
  </si>
  <si>
    <t>28</t>
  </si>
  <si>
    <t>předpokládaná vzdálenost deponie-skládky výkopku 20 km</t>
  </si>
  <si>
    <t>6853,57*10</t>
  </si>
  <si>
    <t>162751137</t>
  </si>
  <si>
    <t>Vodorovné přemístění přes 9 000 do 10000 m výkopku/sypaniny z horniny třídy těžitelnosti II skupiny 4 a 5</t>
  </si>
  <si>
    <t>30</t>
  </si>
  <si>
    <t>"předpoklad 30% výkopku ve tř. II" 11899,52*0,3</t>
  </si>
  <si>
    <t>162751139</t>
  </si>
  <si>
    <t>Příplatek k vodorovnému přemístění výkopku/sypaniny z horniny třídy těžitelnosti II skupiny 4 a 5 ZKD 1000 m přes 10000 m</t>
  </si>
  <si>
    <t>32</t>
  </si>
  <si>
    <t>3569,856*10</t>
  </si>
  <si>
    <t>171201231</t>
  </si>
  <si>
    <t>Poplatek za uložení zeminy a kamení na recyklační skládce (skládkovné) kód odpadu 17 05 04</t>
  </si>
  <si>
    <t>34</t>
  </si>
  <si>
    <t>předpokládaná objemová hmotnost výkopku 1,8 t/m3</t>
  </si>
  <si>
    <t>(6853,57+3569,856)*1,8</t>
  </si>
  <si>
    <t>174151101</t>
  </si>
  <si>
    <t>Zásyp jam, šachet rýh nebo kolem objektů sypaninou se zhutněním</t>
  </si>
  <si>
    <t>36</t>
  </si>
  <si>
    <t>kolem objektu po obvodu pažených jam</t>
  </si>
  <si>
    <t>2,07*2,2*15,5</t>
  </si>
  <si>
    <t>19</t>
  </si>
  <si>
    <t>174151102</t>
  </si>
  <si>
    <t>Zásyp v prostoru s omezeným pohybem stroje sypaninou se zhutněním</t>
  </si>
  <si>
    <t>38</t>
  </si>
  <si>
    <t>58344197</t>
  </si>
  <si>
    <t>štěrkodrť frakce 0/63</t>
  </si>
  <si>
    <t>40</t>
  </si>
  <si>
    <t>na úrovni -8,8 m pod schodišti - štěrk</t>
  </si>
  <si>
    <t>3,12*3,44*8+3,6*2,74*8+3,6*2,04*8+3,12*1,34*8+3,6*0,64*8</t>
  </si>
  <si>
    <t>na úrovni -6,26 m pod schodišti - štěrk</t>
  </si>
  <si>
    <t>3,24*7*0,9+3*7*0,4</t>
  </si>
  <si>
    <t>304,217*2,2</t>
  </si>
  <si>
    <t>181351105</t>
  </si>
  <si>
    <t>Rozprostření ornice tl vrstvy přes 250 do 300 mm pl přes 100 do 500 m2 v rovině nebo ve svahu do 1:5 strojně</t>
  </si>
  <si>
    <t>42</t>
  </si>
  <si>
    <t>odhad rozsahu</t>
  </si>
  <si>
    <t>1000</t>
  </si>
  <si>
    <t>181951112</t>
  </si>
  <si>
    <t>Úprava pláně v hornině třídy těžitelnosti I skupiny 1 až 3 se zhutněním strojně</t>
  </si>
  <si>
    <t>44</t>
  </si>
  <si>
    <t xml:space="preserve">skladba S7 - ventilovna </t>
  </si>
  <si>
    <t>15,6*3</t>
  </si>
  <si>
    <t>23</t>
  </si>
  <si>
    <t>181951114</t>
  </si>
  <si>
    <t>Úprava pláně v hornině třídy těžitelnosti II skupiny 4 a 5 se zhutněním strojně</t>
  </si>
  <si>
    <t>46</t>
  </si>
  <si>
    <t>základová deska - S5</t>
  </si>
  <si>
    <t>748,974</t>
  </si>
  <si>
    <t>213141111</t>
  </si>
  <si>
    <t>Zřízení vrstvy z geotextilie v rovině nebo ve sklonu do 1:5 š do 3 m</t>
  </si>
  <si>
    <t>48</t>
  </si>
  <si>
    <t>podzemní žb stěny</t>
  </si>
  <si>
    <t>1650,226</t>
  </si>
  <si>
    <t>25</t>
  </si>
  <si>
    <t>69311082</t>
  </si>
  <si>
    <t>geotextilie netkaná separační, ochranná, filtrační, drenážní PP 500g/m2</t>
  </si>
  <si>
    <t>50</t>
  </si>
  <si>
    <t>2446*1,1845 "Přepočtené koeficientem množství</t>
  </si>
  <si>
    <t>273313611</t>
  </si>
  <si>
    <t>Základové desky z betonu tř. C 16/20</t>
  </si>
  <si>
    <t>52</t>
  </si>
  <si>
    <t>27</t>
  </si>
  <si>
    <t>273322611</t>
  </si>
  <si>
    <t>Základové desky ze ŽB se zvýšenými nároky na prostředí tř. C 30/37</t>
  </si>
  <si>
    <t>54</t>
  </si>
  <si>
    <t>274322611</t>
  </si>
  <si>
    <t>Základové pasy ze ŽB se zvýšenými nároky na prostředí tř. C 30/37</t>
  </si>
  <si>
    <t>56</t>
  </si>
  <si>
    <t>bloky pro osazení mechanismu vykládky vlečky</t>
  </si>
  <si>
    <t>7,32*1*0,86*2</t>
  </si>
  <si>
    <t>29</t>
  </si>
  <si>
    <t>274361821</t>
  </si>
  <si>
    <t>Výztuž základových pasů betonářskou ocelí 10 505 (R)</t>
  </si>
  <si>
    <t>58</t>
  </si>
  <si>
    <t>bloky pro osazení mechanismu vykládky vlečky-odhad 120 kg/m3</t>
  </si>
  <si>
    <t>7,32*1*0,86*2*0,12</t>
  </si>
  <si>
    <t>457311191</t>
  </si>
  <si>
    <t>Příplatek k vyrovnávacímu nebo spádovému betonu za rovinnost</t>
  </si>
  <si>
    <t>60</t>
  </si>
  <si>
    <t>zpevněná plocha 1.09 pro VZT - deska spádová tl. 250-370</t>
  </si>
  <si>
    <t>12,25*12,375</t>
  </si>
  <si>
    <t>31</t>
  </si>
  <si>
    <t>273351121</t>
  </si>
  <si>
    <t>Zřízení bednění základových desek</t>
  </si>
  <si>
    <t>62</t>
  </si>
  <si>
    <t>273351122</t>
  </si>
  <si>
    <t>Odstranění bednění základových desek</t>
  </si>
  <si>
    <t>33</t>
  </si>
  <si>
    <t>273362021</t>
  </si>
  <si>
    <t>Výztuž základových desek svařovanými sítěmi Kari</t>
  </si>
  <si>
    <t>66</t>
  </si>
  <si>
    <t>274123902</t>
  </si>
  <si>
    <t>Montáž ŽB základových pasů pro skelet hmotnosti přes 1 do 4 t</t>
  </si>
  <si>
    <t>68</t>
  </si>
  <si>
    <t>žb základové prahy ocelové haly tl. 200 mm v. 1200 mm</t>
  </si>
  <si>
    <t>(2*(8,5+71,5)-11,775-2,6-2*3,3-12,8)/6</t>
  </si>
  <si>
    <t>35</t>
  </si>
  <si>
    <t>59319005</t>
  </si>
  <si>
    <t>základový pas ŽB včetně výztuže do 140kg/m3 objem prefabrikátu přes 1m3</t>
  </si>
  <si>
    <t>70</t>
  </si>
  <si>
    <t>(2*(8,5+71,5)-11,775-2,6-2*3,3-12,8)*0,2*1,2</t>
  </si>
  <si>
    <t>274313911</t>
  </si>
  <si>
    <t>Základové pásy z betonu tř. C 30/37</t>
  </si>
  <si>
    <t>72</t>
  </si>
  <si>
    <t>úroveň -0,29 m (řez 5-5´)</t>
  </si>
  <si>
    <t>1,15*0,6*(14,3+2*4)+1,15*0,845*14,3</t>
  </si>
  <si>
    <t>37</t>
  </si>
  <si>
    <t>274351121</t>
  </si>
  <si>
    <t>Zřízení bednění základových pasů rovného</t>
  </si>
  <si>
    <t>74</t>
  </si>
  <si>
    <t>(14,3+2*4)*2*1,15+14,3*2*1,15</t>
  </si>
  <si>
    <t>2*(7,32+1)*0,86*2</t>
  </si>
  <si>
    <t>274351122</t>
  </si>
  <si>
    <t>Odstranění bednění základových pasů rovného</t>
  </si>
  <si>
    <t>76</t>
  </si>
  <si>
    <t>39</t>
  </si>
  <si>
    <t>275123901</t>
  </si>
  <si>
    <t>Montáž ŽB základových patek pro skelet hmotnosti do 2,5 t</t>
  </si>
  <si>
    <t>78</t>
  </si>
  <si>
    <t xml:space="preserve">žb prefa patky ocel. haly </t>
  </si>
  <si>
    <t>59312000</t>
  </si>
  <si>
    <t>patka ŽB včetně výztuže do 200kg/m3 objem prefabrikátu do 1m3</t>
  </si>
  <si>
    <t>80</t>
  </si>
  <si>
    <t>žb prefa patky ocel. haly u SO 106</t>
  </si>
  <si>
    <t>23*0,75*0,75*1,2</t>
  </si>
  <si>
    <t>41</t>
  </si>
  <si>
    <t>279113131</t>
  </si>
  <si>
    <t>Základová zeď tl 150 mm z tvárnic ztraceného bednění včetně výplně z betonu tř. C 16/20</t>
  </si>
  <si>
    <t>82</t>
  </si>
  <si>
    <t>žb základová stěna - S10</t>
  </si>
  <si>
    <t>(2*(8,5+13,979+5,1+1,185+0,75+4,355)+2*0,5)*4,34</t>
  </si>
  <si>
    <t>3,5*(12,15+2*3,1)</t>
  </si>
  <si>
    <t>(7+2*9,843)*1,8+7*2,85</t>
  </si>
  <si>
    <t>(5,7+8,8)*1+5,7*2,05+10,505*5,27+(10,505+8,8)*4,61</t>
  </si>
  <si>
    <t>(4,275+1,8+2,21+1,8+3,319)*3,6</t>
  </si>
  <si>
    <t>2,6*(2*5,3+2,6)+4,07*2*4,1</t>
  </si>
  <si>
    <t>2,66*12,37+4,46*(9,1+38,937*2)+4,06*(7,6+2*10,9)+3,36*12,15+5,66*8,3</t>
  </si>
  <si>
    <t>3,01*(2*10,9+7,6+5,65*2+2*3,85)+2,56*12,205+3,66*4,352+3,2*2,584</t>
  </si>
  <si>
    <t>úroveň -1,8</t>
  </si>
  <si>
    <t>1,8*(2*9+12,375)</t>
  </si>
  <si>
    <t>0,85*(4*4,6+4,1+1,4+3,8+5,05*4+4,55+1,9+3,8)</t>
  </si>
  <si>
    <t>279322512</t>
  </si>
  <si>
    <t>Základová zeď ze ŽB se zvýšenými nároky na prostředí tř. C 30/37 bez výztuže</t>
  </si>
  <si>
    <t>84</t>
  </si>
  <si>
    <t>(2*(8,5+13,979+5,1+1,185+0,75+4,355)+2*0,5)*4,34*0,3</t>
  </si>
  <si>
    <t>3,5*(12,15+2*3,1)*0,3</t>
  </si>
  <si>
    <t>((7+2*9,843)*1,8+7*2,85)*0,3</t>
  </si>
  <si>
    <t>((5,7+8,8)*1+5,7*2,05+10,505*5,27+(10,505+8,8)*4,61)*0,3</t>
  </si>
  <si>
    <t>(4,275+1,8+2,21+1,8+3,319)*3,6*0,3</t>
  </si>
  <si>
    <t>(2,6*(2*5,3+2,6)+4,07*2*4,1)*0,3</t>
  </si>
  <si>
    <t>(2,66*12,37+4,46*(9,1+38,937*2)+4,06*(7,6+2*10,9)+3,36*12,15+5,66*8,3)*0,3</t>
  </si>
  <si>
    <t>(3,01*(2*10,9+7,6+5,65*2+2*3,85)+2,56*12,205+3,66*4,352+3,2*2,584)*0,3</t>
  </si>
  <si>
    <t>1,8*(2*9+12,375)*0,3</t>
  </si>
  <si>
    <t>0,85*(4*4,6+4,1+1,4+3,8+5,05*4+4,55+1,9+3,8)*0,3</t>
  </si>
  <si>
    <t>úroveň -1,8 m (nádrž na S okraji)</t>
  </si>
  <si>
    <t>2*(9,6+11,775)*1,8*0,3</t>
  </si>
  <si>
    <t>"schodišťová" deska tl. 200 mm na úrovni -8,8 m</t>
  </si>
  <si>
    <t>4,34*8*0,2</t>
  </si>
  <si>
    <t>"schodišťová" deska tl. 200 mm na úrovni -6,26 m</t>
  </si>
  <si>
    <t>1,8*7*0,2</t>
  </si>
  <si>
    <t>43</t>
  </si>
  <si>
    <t>279351121</t>
  </si>
  <si>
    <t>Zřízení oboustranného bednění základových zdí</t>
  </si>
  <si>
    <t>86</t>
  </si>
  <si>
    <t>279351122</t>
  </si>
  <si>
    <t>Odstranění oboustranného bednění základových zdí</t>
  </si>
  <si>
    <t>88</t>
  </si>
  <si>
    <t>45</t>
  </si>
  <si>
    <t>279362021</t>
  </si>
  <si>
    <t>Výztuž základových zdí nosných svařovanými sítěmi Kari</t>
  </si>
  <si>
    <t>90</t>
  </si>
  <si>
    <t>Svislé a kompletní konstrukce</t>
  </si>
  <si>
    <t>311235161</t>
  </si>
  <si>
    <t>Zdivo jednovrstvé z cihel broušených přes P10 do P15 na tenkovrstvou maltu tl 300 mm</t>
  </si>
  <si>
    <t>92</t>
  </si>
  <si>
    <t xml:space="preserve"> zdivo SO 101</t>
  </si>
  <si>
    <t>schodišťová zeď vykládky z vlečky</t>
  </si>
  <si>
    <t>2*(4,75+2,4)*2,95</t>
  </si>
  <si>
    <t>JZ přístavek - ventilovna - skladba S9</t>
  </si>
  <si>
    <t>2*(15,6+3)*4,3</t>
  </si>
  <si>
    <t>V přístavek - vykládka NA (1.07)</t>
  </si>
  <si>
    <t>9,7*1,72+3,505*(3,05+4,02)+(12,8+12,46)*7,07</t>
  </si>
  <si>
    <t>-(3,3*4,5*2+2,6*3+1,1*2,1)</t>
  </si>
  <si>
    <t>47</t>
  </si>
  <si>
    <t>330321612</t>
  </si>
  <si>
    <t>Sloupy nebo pilíře z betonu odolného agresivnímu prostředí tř. C 30/37 bez výztuže</t>
  </si>
  <si>
    <t>94</t>
  </si>
  <si>
    <t>podepření stropu v úrovni +0,6 m</t>
  </si>
  <si>
    <t>0,2*0,2*4,86*17</t>
  </si>
  <si>
    <t>podepření stropu v úrovni -1,01 m</t>
  </si>
  <si>
    <t>0,2*0,2*3,5*9</t>
  </si>
  <si>
    <t>u vykládky NA</t>
  </si>
  <si>
    <t>0,3*0,3*5,37*3</t>
  </si>
  <si>
    <t>331351311</t>
  </si>
  <si>
    <t>Zřízení bednění čtyřúhelníkových sloupů v přes 4 do 6 m průřezu do 0,04 m2</t>
  </si>
  <si>
    <t>96</t>
  </si>
  <si>
    <t>4*0,2*4,86*17</t>
  </si>
  <si>
    <t>4*0,2*3,5*9</t>
  </si>
  <si>
    <t>4*0,3*5,37*3</t>
  </si>
  <si>
    <t>49</t>
  </si>
  <si>
    <t>331351312</t>
  </si>
  <si>
    <t>Odstranění bednění čtyřúhelníkových sloupů v přes 4 do 6 m průřezu do 0,04 m2</t>
  </si>
  <si>
    <t>98</t>
  </si>
  <si>
    <t>331351911</t>
  </si>
  <si>
    <t>Příplatek k cenám bednění čtyřúhelníkových sloupů za pohledový beton</t>
  </si>
  <si>
    <t>100</t>
  </si>
  <si>
    <t>51</t>
  </si>
  <si>
    <t>331361821</t>
  </si>
  <si>
    <t>Výztuž sloupů hranatých betonářskou ocelí 10 505</t>
  </si>
  <si>
    <t>102</t>
  </si>
  <si>
    <t>předpoklad výztuže sloupů 200 kg/m3</t>
  </si>
  <si>
    <t>0,2*0,2*4,86*17*0,2</t>
  </si>
  <si>
    <t>0,2*0,2*3,5*9*0,2</t>
  </si>
  <si>
    <t>0,3*0,3*5,37*3*0,2</t>
  </si>
  <si>
    <t>337171231</t>
  </si>
  <si>
    <t>Montáž nosné ocelové kce průmyslové haly s jeřábovou dráhou v přes 12 do 24 m rozpětí vazníků do 12 m</t>
  </si>
  <si>
    <t>104</t>
  </si>
  <si>
    <t>stojky ocelové haly</t>
  </si>
  <si>
    <t>(8,5*13*2+9,3*13*2)*134/1000</t>
  </si>
  <si>
    <t>prodloužení stojky u "příjmu štěpky"</t>
  </si>
  <si>
    <t>(1,3+0,5)*134/1000</t>
  </si>
  <si>
    <t>střešní vazník ocelové haly</t>
  </si>
  <si>
    <t>9,748*2*13*122/1000</t>
  </si>
  <si>
    <t>nosníky jeřábové dráhy</t>
  </si>
  <si>
    <t>71,5*2*76,4/1000</t>
  </si>
  <si>
    <t>konzoly jeřábové dráhy</t>
  </si>
  <si>
    <t>0,8*13*2*117/1000</t>
  </si>
  <si>
    <t>kolej jeřábové dráhy</t>
  </si>
  <si>
    <t>71,5*2*9,81/1000</t>
  </si>
  <si>
    <t>ztužující diagonály stěn ocelové haly</t>
  </si>
  <si>
    <t>10,427*8*20,8/1000</t>
  </si>
  <si>
    <t>podpěry prahového nosníku u "příjmu štěpky"</t>
  </si>
  <si>
    <t>2*1,8*33,7/1000</t>
  </si>
  <si>
    <t>53</t>
  </si>
  <si>
    <t>13010974</t>
  </si>
  <si>
    <t>ocel profilová jakost S235JR (11 375) průřez HEB 140</t>
  </si>
  <si>
    <t>106</t>
  </si>
  <si>
    <t>13011009</t>
  </si>
  <si>
    <t>ocel profilová jakost S235JR (11 375) průřez HEB 340</t>
  </si>
  <si>
    <t>108</t>
  </si>
  <si>
    <t>stojky ocelové haly HEB 340</t>
  </si>
  <si>
    <t>55</t>
  </si>
  <si>
    <t>13483001</t>
  </si>
  <si>
    <t>ocel profilová jakost S235JR (11 375) průřez IPE 600</t>
  </si>
  <si>
    <t>110</t>
  </si>
  <si>
    <t>střešní vazník ocelové haly IPE 600</t>
  </si>
  <si>
    <t>13011000</t>
  </si>
  <si>
    <t>ocel profilová jakost S235JR (11 375) průřez HEA 280</t>
  </si>
  <si>
    <t>112</t>
  </si>
  <si>
    <t>nosníky jeřábové dráhy HEA 280</t>
  </si>
  <si>
    <t>57</t>
  </si>
  <si>
    <t>13010990</t>
  </si>
  <si>
    <t>ocel profilová jakost S235JR (11 375) průřez HEB 300</t>
  </si>
  <si>
    <t>114</t>
  </si>
  <si>
    <t>konzoly jeřábové dráhy HEB 300</t>
  </si>
  <si>
    <t>13221012</t>
  </si>
  <si>
    <t>tyč ocelová plochá jakost S235JR (11 375) 50x25mm</t>
  </si>
  <si>
    <t>116</t>
  </si>
  <si>
    <t>kolej jeřábové dráhy PLO 50x25</t>
  </si>
  <si>
    <t>59</t>
  </si>
  <si>
    <t>14011096</t>
  </si>
  <si>
    <t>trubka ocelová bezešvá hladká jakost 11 353 140x8,0mm</t>
  </si>
  <si>
    <t>m</t>
  </si>
  <si>
    <t>118</t>
  </si>
  <si>
    <t>ztužující diagonály stěn ocelové haly TR 140x6,3</t>
  </si>
  <si>
    <t>10,427*8</t>
  </si>
  <si>
    <t>33717123R</t>
  </si>
  <si>
    <t>dílenské opracování ocelových dílů konstrukce</t>
  </si>
  <si>
    <t>120</t>
  </si>
  <si>
    <t>61</t>
  </si>
  <si>
    <t>341321610</t>
  </si>
  <si>
    <t>Stěny nosné ze ŽB tř. C 30/37</t>
  </si>
  <si>
    <t>122</t>
  </si>
  <si>
    <t>"násypka" žb kce tl. 300 mm se šikmým zakončením 2 stěn</t>
  </si>
  <si>
    <t>(5,95*6,6+3,7*6,6+2*3,221*(5,95+3,7)/2)*0,3</t>
  </si>
  <si>
    <t>341351111</t>
  </si>
  <si>
    <t>Zřízení oboustranného bednění nosných stěn</t>
  </si>
  <si>
    <t>124</t>
  </si>
  <si>
    <t>(5,95*6,6+3,7*6,6+2*3,221*(5,95+3,7)/2)*2</t>
  </si>
  <si>
    <t>63</t>
  </si>
  <si>
    <t>341351112</t>
  </si>
  <si>
    <t>Odstranění oboustranného bednění nosných stěn</t>
  </si>
  <si>
    <t>126</t>
  </si>
  <si>
    <t>342151112</t>
  </si>
  <si>
    <t>Montáž opláštění stěn ocelových kcí ze sendvičových panelů šroubovaných budov v přes 6 do 12 m</t>
  </si>
  <si>
    <t>128</t>
  </si>
  <si>
    <t>plášť stěn ocelové haly - S8</t>
  </si>
  <si>
    <t>2*8,5*71,5</t>
  </si>
  <si>
    <t>2*(18,79*8,5+18,79*2/2)</t>
  </si>
  <si>
    <t>"odpočet pláště v místě přístavku vykládky NA" -12,8*6,07</t>
  </si>
  <si>
    <t>65</t>
  </si>
  <si>
    <t>55324765</t>
  </si>
  <si>
    <t>panel sendvičový stěnový vnější, izolace minerální vlna, skryté kotvení, U 0,21W/m2K, modulová/celková š 1000/1054mm tl 200mm</t>
  </si>
  <si>
    <t>130</t>
  </si>
  <si>
    <t>1494,814*1,1 "Přepočtené koeficientem množství</t>
  </si>
  <si>
    <t>Vodorovné konstrukce</t>
  </si>
  <si>
    <t>411124111</t>
  </si>
  <si>
    <t>Montáž stropních panelů l do 3,6 m hmotnosti do 1,5 t budova v do 12 m</t>
  </si>
  <si>
    <t>132</t>
  </si>
  <si>
    <t>skladba S4 - střešní plášť</t>
  </si>
  <si>
    <t>"ventilovna" 15,6/0,6</t>
  </si>
  <si>
    <t>"schodiště u vykládky vlečky" 4,75/0,6</t>
  </si>
  <si>
    <t>67</t>
  </si>
  <si>
    <t>59341626</t>
  </si>
  <si>
    <t>panel stropní dutinový PZD 3290x590x140mm, 3kN/m2</t>
  </si>
  <si>
    <t>134</t>
  </si>
  <si>
    <t>411124331R</t>
  </si>
  <si>
    <t>Montáž stropních panelů l přes 4,8 do 6 m hmotnosti přes 3 do 5,5 t budova v do 12 m</t>
  </si>
  <si>
    <t>136</t>
  </si>
  <si>
    <t>skladba S2 - střešní plášť</t>
  </si>
  <si>
    <t>vykládka NA - dutinové panely hm. cca 7 tun</t>
  </si>
  <si>
    <t>69</t>
  </si>
  <si>
    <t>RMAT0004</t>
  </si>
  <si>
    <t>prefabrikát panel stropní dutinový tl. 320 mm (SP320)</t>
  </si>
  <si>
    <t>138</t>
  </si>
  <si>
    <t>411324646</t>
  </si>
  <si>
    <t>Stropy deskové ze ŽB pohledového tř. C 30/37</t>
  </si>
  <si>
    <t>140</t>
  </si>
  <si>
    <t>dno "násypky" žb kce tl. 250 mm s otvorem</t>
  </si>
  <si>
    <t>(6*3,221-3,221*1)*0,25</t>
  </si>
  <si>
    <t>strop v úrovni -1,57 nad 01.03</t>
  </si>
  <si>
    <t>2,6*6*0,3</t>
  </si>
  <si>
    <t>strop v úrovni -1,50 m u násypky</t>
  </si>
  <si>
    <t>2,344*6,075*0,3</t>
  </si>
  <si>
    <t>strop v úrovni +0,6 m (S6, řez 6-6)</t>
  </si>
  <si>
    <t>17,1*11*0,2</t>
  </si>
  <si>
    <t>strop na úrovni -3,41 m (nad kaskádou, S6)</t>
  </si>
  <si>
    <t>(9,5*8,06-4*1,2*1,65)*0,2</t>
  </si>
  <si>
    <t>strop na úrovni -5,4 m</t>
  </si>
  <si>
    <t>6,287*4,275*0,2</t>
  </si>
  <si>
    <t>strop na úrovni -1,01 m (nad kaskádou)</t>
  </si>
  <si>
    <t>(12,925*13,3-4*1,2*1,65)*0,2</t>
  </si>
  <si>
    <t>strop na úrovni -2,96 m (pod ventilovnou)</t>
  </si>
  <si>
    <t>2,5*12,15*0,4</t>
  </si>
  <si>
    <t>strop na úrovni +/- 0,0 m (nad podzemím vykládky vlečky)</t>
  </si>
  <si>
    <t>(28,5*11,3-5,2*10,3)*0,4</t>
  </si>
  <si>
    <t>71</t>
  </si>
  <si>
    <t>411325656</t>
  </si>
  <si>
    <t>Stropy trámové nebo kazetové ze ŽB pohledového tř. C 30/37</t>
  </si>
  <si>
    <t>142</t>
  </si>
  <si>
    <t>strop v úrovni +/- 0,00 m pod vykládkou NA (2.03)</t>
  </si>
  <si>
    <t>(17,8*12,352-9*10,5-2*11*3,5)*0,3</t>
  </si>
  <si>
    <t>0,5*0,5*8,2*4</t>
  </si>
  <si>
    <t>411351021</t>
  </si>
  <si>
    <t>Zřízení bednění stropů deskových tl přes 25 do 50 cm bez podpěrné kce</t>
  </si>
  <si>
    <t>144</t>
  </si>
  <si>
    <t>73</t>
  </si>
  <si>
    <t>411351022</t>
  </si>
  <si>
    <t>Odstranění bednění stropů deskových tl přes 25 do 50 cm bez podpěrné kce</t>
  </si>
  <si>
    <t>146</t>
  </si>
  <si>
    <t>411351-R</t>
  </si>
  <si>
    <t>příplatek za složitější tvar bednění trámového žb stropu</t>
  </si>
  <si>
    <t>148</t>
  </si>
  <si>
    <t>(17,8*12,352-9*10,5-2*11*3,5)</t>
  </si>
  <si>
    <t>75</t>
  </si>
  <si>
    <t>411354315</t>
  </si>
  <si>
    <t>Zřízení podpěrné konstrukce stropů výšky do 4 m tl přes 25 do 35 cm</t>
  </si>
  <si>
    <t>150</t>
  </si>
  <si>
    <t>411354316</t>
  </si>
  <si>
    <t>Odstranění podpěrné konstrukce stropů výšky do 4 m tl přes 25 do 35 cm</t>
  </si>
  <si>
    <t>152</t>
  </si>
  <si>
    <t>77</t>
  </si>
  <si>
    <t>411359111</t>
  </si>
  <si>
    <t>Příplatek k cenám bednění stropů za pohledový beton</t>
  </si>
  <si>
    <t>154</t>
  </si>
  <si>
    <t>411362021</t>
  </si>
  <si>
    <t>Výztuž stropů svařovanými sítěmi Kari</t>
  </si>
  <si>
    <t>156</t>
  </si>
  <si>
    <t>79</t>
  </si>
  <si>
    <t>413322626</t>
  </si>
  <si>
    <t>Nosníky ze ŽB pohledového tř. C 30/37</t>
  </si>
  <si>
    <t>158</t>
  </si>
  <si>
    <t>prahový nosník 750x500 mm u jámy "příjmu štěpky"</t>
  </si>
  <si>
    <t>0,75*0,5*11,6</t>
  </si>
  <si>
    <t>413351111</t>
  </si>
  <si>
    <t>Zřízení bednění nosníků a průvlaků bez podpěrné kce výšky do 100 cm</t>
  </si>
  <si>
    <t>160</t>
  </si>
  <si>
    <t>(2*0,5+0,7)*11,6</t>
  </si>
  <si>
    <t>81</t>
  </si>
  <si>
    <t>413351112</t>
  </si>
  <si>
    <t>Odstranění bednění nosníků a průvlaků bez podpěrné kce výšky do 100 cm</t>
  </si>
  <si>
    <t>162</t>
  </si>
  <si>
    <t>413351191</t>
  </si>
  <si>
    <t>Příplatek k cenám bednění nosníků za pohledový beton</t>
  </si>
  <si>
    <t>164</t>
  </si>
  <si>
    <t>83</t>
  </si>
  <si>
    <t>413361821</t>
  </si>
  <si>
    <t>Výztuž nosníků, volných trámů nebo průvlaků volných trámů betonářskou ocelí 10 505</t>
  </si>
  <si>
    <t>166</t>
  </si>
  <si>
    <t>0,75*0,5*11,6*0,15</t>
  </si>
  <si>
    <t>417321414</t>
  </si>
  <si>
    <t>Ztužující pásy a věnce ze ŽB tř. C 20/25</t>
  </si>
  <si>
    <t>168</t>
  </si>
  <si>
    <t>SZ přístavek ventilovny 1.01</t>
  </si>
  <si>
    <t>2*(15,6+3)*(0,3*0,15+0,2*0,15)</t>
  </si>
  <si>
    <t>2*(13,4+12,46)*(0,2*0,32+0,15*0,3)</t>
  </si>
  <si>
    <t>přístavek schodiště u vykládky vlečky</t>
  </si>
  <si>
    <t>2*(3+4,75)*(0,3*0,15+0,2*0,15)</t>
  </si>
  <si>
    <t>85</t>
  </si>
  <si>
    <t>417351115</t>
  </si>
  <si>
    <t>Zřízení bednění ztužujících věnců</t>
  </si>
  <si>
    <t>170</t>
  </si>
  <si>
    <t>2*(13,4+12,46)*0,7</t>
  </si>
  <si>
    <t>2*(15,6+3)*0,5</t>
  </si>
  <si>
    <t>2*(3+4,75)*0,5</t>
  </si>
  <si>
    <t>417351116</t>
  </si>
  <si>
    <t>Odstranění bednění ztužujících věnců</t>
  </si>
  <si>
    <t>172</t>
  </si>
  <si>
    <t>87</t>
  </si>
  <si>
    <t>417361821</t>
  </si>
  <si>
    <t>Výztuž ztužujících pásů a věnců betonářskou ocelí 10 505</t>
  </si>
  <si>
    <t>174</t>
  </si>
  <si>
    <t>430321414</t>
  </si>
  <si>
    <t>Schodišťová konstrukce a rampa ze ŽB tř. C 25/30</t>
  </si>
  <si>
    <t>176</t>
  </si>
  <si>
    <t>89</t>
  </si>
  <si>
    <t>430361821</t>
  </si>
  <si>
    <t>Výztuž schodišťové konstrukce a rampy betonářskou ocelí 10 505</t>
  </si>
  <si>
    <t>178</t>
  </si>
  <si>
    <t>odhad výztuže 230 kg/m3</t>
  </si>
  <si>
    <t>19,805*0,23</t>
  </si>
  <si>
    <t>434351141</t>
  </si>
  <si>
    <t>Zřízení bednění stupňů přímočarých schodišť</t>
  </si>
  <si>
    <t>180</t>
  </si>
  <si>
    <t>kaskáda z úrovně -8,8 m na úroveň -4,46 m</t>
  </si>
  <si>
    <t>10*1,5*0,2</t>
  </si>
  <si>
    <t>8*1,1*0,2</t>
  </si>
  <si>
    <t>3*0,8*0,2</t>
  </si>
  <si>
    <t>z úrovně -8,8 m na úroveň -5,4 m</t>
  </si>
  <si>
    <t>(6,8*1,2)+0,2*1,2*19</t>
  </si>
  <si>
    <t>z úrovně -5,4 m na úroveň -3,41</t>
  </si>
  <si>
    <t>(4,68*1,2)+0,2*1,2*12</t>
  </si>
  <si>
    <t>z úrovně -5,46 na úroveň -4,46</t>
  </si>
  <si>
    <t>(2,34*3)+0,2*3*6</t>
  </si>
  <si>
    <t>z úrovně -4,46 na úroveň +/- 0,0</t>
  </si>
  <si>
    <t>(7,41*1,2)+0,2*1,2*20+2*1,2</t>
  </si>
  <si>
    <t>z úrovně -4,46 na úroveň +0,60</t>
  </si>
  <si>
    <t>(3,8+4)*1+2*1,8*1,0+30*1*0,2</t>
  </si>
  <si>
    <t>z úrovně -4,47 m na úroveň -3,41 m (01.03)</t>
  </si>
  <si>
    <t>2,68*1,2+0,2*7*1,2</t>
  </si>
  <si>
    <t>2 ramenné (01.02) obezděné</t>
  </si>
  <si>
    <t>0,2*40*1,1+2*6*1,1+2,4*1,2+2,4*0,6</t>
  </si>
  <si>
    <t>91</t>
  </si>
  <si>
    <t>434351142</t>
  </si>
  <si>
    <t>Odstranění bednění stupňů přímočarých schodišť</t>
  </si>
  <si>
    <t>182</t>
  </si>
  <si>
    <t>441171111</t>
  </si>
  <si>
    <t>Montáž ocelových kcí zastřešení vazníky nebo krovy hmotnosti prvku do 30 kg/m dl do 12 m</t>
  </si>
  <si>
    <t>184</t>
  </si>
  <si>
    <t>vaznice střechy ocelové haly</t>
  </si>
  <si>
    <t>71,5*4*16,7/1000</t>
  </si>
  <si>
    <t>ztužující diagonály střešní roviny</t>
  </si>
  <si>
    <t>(7*16+7,29*4)*20,8/1000</t>
  </si>
  <si>
    <t>pod stropem S2 v objektu vykládky NA - IPE 200</t>
  </si>
  <si>
    <t>12,45*22,4/1000</t>
  </si>
  <si>
    <t>93</t>
  </si>
  <si>
    <t>13010950</t>
  </si>
  <si>
    <t>ocel profilová jakost S235JR (11 375) průřez HEA 100</t>
  </si>
  <si>
    <t>186</t>
  </si>
  <si>
    <t>vaznice střechy ocelové haly HEA 100</t>
  </si>
  <si>
    <t>13010752</t>
  </si>
  <si>
    <t>ocel profilová jakost S235JR (11 375) průřez IPE 200</t>
  </si>
  <si>
    <t>188</t>
  </si>
  <si>
    <t>95</t>
  </si>
  <si>
    <t>190</t>
  </si>
  <si>
    <t>ztužující diagonály střešní roviny TR 140x6,3</t>
  </si>
  <si>
    <t>(7*16+7,29*4)</t>
  </si>
  <si>
    <t>441171131</t>
  </si>
  <si>
    <t>Montáž ocelových kcí zastřešení vazníky nebo krovy hmotnosti prvku přes 50 do 80 kg/m dl do 12 m</t>
  </si>
  <si>
    <t>192</t>
  </si>
  <si>
    <t>krajní vaznice střechy ocelové haly HEB 200</t>
  </si>
  <si>
    <t>71,5*2*61,3/1000</t>
  </si>
  <si>
    <t>97</t>
  </si>
  <si>
    <t>13010980</t>
  </si>
  <si>
    <t>ocel profilová jakost S235JR (11 375) průřez HEB 200</t>
  </si>
  <si>
    <t>194</t>
  </si>
  <si>
    <t>444171112</t>
  </si>
  <si>
    <t>Montáž krytiny ocelových střech z tvarovaných ocelových plechů šroubovaných budov v přes 6 do 12 m</t>
  </si>
  <si>
    <t>196</t>
  </si>
  <si>
    <t>střešní plášť ocelové haly</t>
  </si>
  <si>
    <t>10,5*2*72,5</t>
  </si>
  <si>
    <t>99</t>
  </si>
  <si>
    <t>15484353</t>
  </si>
  <si>
    <t>plech trapézový 150/280 PES 25µm tl 0,75mm</t>
  </si>
  <si>
    <t>198</t>
  </si>
  <si>
    <t>1522,5*1,133 "Přepočtené koeficientem množství</t>
  </si>
  <si>
    <t>Komunikace pozemní</t>
  </si>
  <si>
    <t>564750101</t>
  </si>
  <si>
    <t>Podklad z kameniva hrubého drceného vel. 16-32 mm plochy do 100 m2 tl 150 mm</t>
  </si>
  <si>
    <t>200</t>
  </si>
  <si>
    <t>skladba S7 - ventilovna</t>
  </si>
  <si>
    <t>podklad z KD 8/32 2x150 mm</t>
  </si>
  <si>
    <t>15*3*2</t>
  </si>
  <si>
    <t>101</t>
  </si>
  <si>
    <t>564861011</t>
  </si>
  <si>
    <t>Podklad ze štěrkodrtě ŠD plochy do 100 m2 tl 200 mm</t>
  </si>
  <si>
    <t>202</t>
  </si>
  <si>
    <t>zpevněná plocha 1.09 pro VZT v úrovni */- 0,00</t>
  </si>
  <si>
    <t>štěrk tl. 400 mm</t>
  </si>
  <si>
    <t>12,375*12,25*2</t>
  </si>
  <si>
    <t>Úpravy povrchů, podlahy a osazování výplní</t>
  </si>
  <si>
    <t>611131121</t>
  </si>
  <si>
    <t>Penetrační disperzní nátěr vnitřních stropů nanášený ručně</t>
  </si>
  <si>
    <t>204</t>
  </si>
  <si>
    <t>SO 101 - strop ventilovny</t>
  </si>
  <si>
    <t>103</t>
  </si>
  <si>
    <t>611142001</t>
  </si>
  <si>
    <t>Potažení vnitřních stropů sklovláknitým pletivem vtlačeným do tenkovrstvé hmoty</t>
  </si>
  <si>
    <t>206</t>
  </si>
  <si>
    <t>611321121</t>
  </si>
  <si>
    <t>Vápenocementová omítka hladká jednovrstvá vnitřních stropů rovných nanášená ručně</t>
  </si>
  <si>
    <t>208</t>
  </si>
  <si>
    <t>105</t>
  </si>
  <si>
    <t>612321121</t>
  </si>
  <si>
    <t>Vápenocementová omítka hladká jednovrstvá vnitřních stěn nanášená ručně</t>
  </si>
  <si>
    <t>210</t>
  </si>
  <si>
    <t xml:space="preserve"> zdivo ventilovny (součást SO 101)</t>
  </si>
  <si>
    <t>622321121</t>
  </si>
  <si>
    <t>Vápenocementová omítka hladká jednovrstvá vnějších stěn nanášená ručně</t>
  </si>
  <si>
    <t>212</t>
  </si>
  <si>
    <t>107</t>
  </si>
  <si>
    <t>628613611</t>
  </si>
  <si>
    <t>Žárové zinkování ponorem dílů ocelových konstrukcí mostů hmotnosti do 100 kg</t>
  </si>
  <si>
    <t>kg</t>
  </si>
  <si>
    <t>214</t>
  </si>
  <si>
    <t>109433+7712+8766</t>
  </si>
  <si>
    <t>631311114</t>
  </si>
  <si>
    <t>Mazanina tl přes 50 do 80 mm z betonu prostého bez zvýšených nároků na prostředí tř. C 16/20</t>
  </si>
  <si>
    <t>216</t>
  </si>
  <si>
    <t>ochranná betonová mazanina HI základové desky - skladba S5</t>
  </si>
  <si>
    <t>748,974*0,05</t>
  </si>
  <si>
    <t>vykládka NA</t>
  </si>
  <si>
    <t>13,4*12,46*0,05</t>
  </si>
  <si>
    <t>109</t>
  </si>
  <si>
    <t>631311124</t>
  </si>
  <si>
    <t>Mazanina tl přes 80 do 120 mm z betonu prostého bez zvýšených nároků na prostředí tř. C 16/20</t>
  </si>
  <si>
    <t>218</t>
  </si>
  <si>
    <t>skladba S7 betonová mazanina  tl. 100 mm</t>
  </si>
  <si>
    <t>"ventilovna" 15,6*3*0,1</t>
  </si>
  <si>
    <t>631319012</t>
  </si>
  <si>
    <t>Příplatek k mazanině tl přes 80 do 120 mm za přehlazení povrchu</t>
  </si>
  <si>
    <t>220</t>
  </si>
  <si>
    <t>111</t>
  </si>
  <si>
    <t>631319173</t>
  </si>
  <si>
    <t>Příplatek k mazanině tl přes 80 do 120 mm za stržení povrchu spodní vrstvy před vložením výztuže</t>
  </si>
  <si>
    <t>222</t>
  </si>
  <si>
    <t>631362021</t>
  </si>
  <si>
    <t>Výztuž mazanin svařovanými sítěmi Kari</t>
  </si>
  <si>
    <t>224</t>
  </si>
  <si>
    <t>"ventilovna" 15,6*3*3,08*1,15/1000</t>
  </si>
  <si>
    <t>113</t>
  </si>
  <si>
    <t>632481213</t>
  </si>
  <si>
    <t>Separační vrstva z PE fólie</t>
  </si>
  <si>
    <t>226</t>
  </si>
  <si>
    <t>pod ochrannou betonovou mazaninu HI základové desky - skladba S5</t>
  </si>
  <si>
    <t>919726121</t>
  </si>
  <si>
    <t>Geotextilie pro ochranu, separaci a filtraci netkaná měrná hm do 200 g/m2</t>
  </si>
  <si>
    <t>228</t>
  </si>
  <si>
    <t>skladba S2 - střešní plášť (geotextilie 120 g/m2)</t>
  </si>
  <si>
    <t>"vykládka NA" 12,45*13,4</t>
  </si>
  <si>
    <t>115</t>
  </si>
  <si>
    <t>919726122</t>
  </si>
  <si>
    <t>Geotextilie pro ochranu, separaci a filtraci netkaná měrná hm přes 200 do 300 g/m2</t>
  </si>
  <si>
    <t>230</t>
  </si>
  <si>
    <t xml:space="preserve">skladba S4 - střešní plášť </t>
  </si>
  <si>
    <t>"ventilovna" 15,6*3</t>
  </si>
  <si>
    <t>"schodiště u vykládky vlečky" 4,75*3</t>
  </si>
  <si>
    <t>941111111</t>
  </si>
  <si>
    <t>Montáž lešení řadového trubkového lehkého s podlahami zatížení do 200 kg/m2 š od 0,6 do 0,9 m v do 10 m</t>
  </si>
  <si>
    <t>232</t>
  </si>
  <si>
    <t>117</t>
  </si>
  <si>
    <t>941111211</t>
  </si>
  <si>
    <t>Příplatek k lešení řadovému trubkovému lehkému s podlahami do 200 kg/m2 š od 0,6 do 0,9 m v do 10 m za každý den použití</t>
  </si>
  <si>
    <t>234</t>
  </si>
  <si>
    <t>1000*30</t>
  </si>
  <si>
    <t>941111811</t>
  </si>
  <si>
    <t>Demontáž lešení řadového trubkového lehkého s podlahami zatížení do 200 kg/m2 š od 0,6 do 0,9 m v do 10 m</t>
  </si>
  <si>
    <t>236</t>
  </si>
  <si>
    <t>119</t>
  </si>
  <si>
    <t>943211111</t>
  </si>
  <si>
    <t>Montáž lešení prostorového rámového lehkého s podlahami zatížení do 200 kg/m2 v do 10 m</t>
  </si>
  <si>
    <t>238</t>
  </si>
  <si>
    <t>odhad potřebného množství</t>
  </si>
  <si>
    <t>943211211</t>
  </si>
  <si>
    <t>Příplatek k lešení prostorovému rámovému lehkému s podlahami do 200 kg/m2 v do 10 m za každý den použití</t>
  </si>
  <si>
    <t>240</t>
  </si>
  <si>
    <t>121</t>
  </si>
  <si>
    <t>945412112</t>
  </si>
  <si>
    <t>Teleskopická hydraulická montážní plošina výška zdvihu do 21 m</t>
  </si>
  <si>
    <t>244</t>
  </si>
  <si>
    <t>943211811</t>
  </si>
  <si>
    <t>Demontáž lešení prostorového rámového lehkého s podlahami zatížení do 200 kg/m2 v do 10 m</t>
  </si>
  <si>
    <t>242</t>
  </si>
  <si>
    <t>123</t>
  </si>
  <si>
    <t>9454RR</t>
  </si>
  <si>
    <t>Vyčištění staveb před předáním - finální úklid</t>
  </si>
  <si>
    <t>467489009</t>
  </si>
  <si>
    <t>998014221</t>
  </si>
  <si>
    <t>Přesun hmot pro budovy vícepodlažní v do 18 m z kovových dílců</t>
  </si>
  <si>
    <t>246</t>
  </si>
  <si>
    <t>PSV</t>
  </si>
  <si>
    <t>Práce a dodávky PSV</t>
  </si>
  <si>
    <t>711</t>
  </si>
  <si>
    <t>Izolace proti vodě, vlhkosti a plynům</t>
  </si>
  <si>
    <t>125</t>
  </si>
  <si>
    <t>711111001</t>
  </si>
  <si>
    <t>Provedení izolace proti zemní vlhkosti vodorovné za studena nátěrem penetračním</t>
  </si>
  <si>
    <t>248</t>
  </si>
  <si>
    <t>základová deska - skladba S5</t>
  </si>
  <si>
    <t>11163150</t>
  </si>
  <si>
    <t>lak penetrační asfaltový</t>
  </si>
  <si>
    <t>250</t>
  </si>
  <si>
    <t>795,774*0,0003 "Přepočtené koeficientem množství</t>
  </si>
  <si>
    <t>127</t>
  </si>
  <si>
    <t>711112001</t>
  </si>
  <si>
    <t>Provedení izolace proti zemní vlhkosti svislé za studena nátěrem penetračním</t>
  </si>
  <si>
    <t>252</t>
  </si>
  <si>
    <t>žb podzemní stěny - skladba S10</t>
  </si>
  <si>
    <t>254</t>
  </si>
  <si>
    <t>1650,226*0,00034 "Přepočtené koeficientem množství</t>
  </si>
  <si>
    <t>129</t>
  </si>
  <si>
    <t>711441559</t>
  </si>
  <si>
    <t>Provedení izolace proti tlakové vodě vodorovné přitavením pásu NAIP</t>
  </si>
  <si>
    <t>256</t>
  </si>
  <si>
    <t>3x asfaltový pás natavený</t>
  </si>
  <si>
    <t>748,974*3</t>
  </si>
  <si>
    <t>711442559</t>
  </si>
  <si>
    <t>Provedení izolace proti tlakové vodě svislé přitavením pásu NAIP</t>
  </si>
  <si>
    <t>258</t>
  </si>
  <si>
    <t>1650,226*3</t>
  </si>
  <si>
    <t>131</t>
  </si>
  <si>
    <t>62853004</t>
  </si>
  <si>
    <t>pás asfaltový natavitelný modifikovaný SBS s vložkou ze skleněné tkaniny a spalitelnou PE fólií nebo jemnozrnným minerálním posypem na horním povrchu tl 4,0mm</t>
  </si>
  <si>
    <t>260</t>
  </si>
  <si>
    <t>1x asfaltový pás natavený</t>
  </si>
  <si>
    <t>2399,2*1,1655 "Přepočtené koeficientem množství</t>
  </si>
  <si>
    <t>62855001</t>
  </si>
  <si>
    <t>pás asfaltový natavitelný modifikovaný SBS s vložkou z polyesterové rohože a spalitelnou PE fólií nebo jemnozrnným minerálním posypem na horním povrchu tl 4,0mm</t>
  </si>
  <si>
    <t>262</t>
  </si>
  <si>
    <t>2x asfaltový pás natavený</t>
  </si>
  <si>
    <t>748,974*2</t>
  </si>
  <si>
    <t>1650,226*2</t>
  </si>
  <si>
    <t>133</t>
  </si>
  <si>
    <t>998711102</t>
  </si>
  <si>
    <t>Přesun hmot tonážní pro izolace proti vodě, vlhkosti a plynům v objektech v přes 6 do 12 m</t>
  </si>
  <si>
    <t>264</t>
  </si>
  <si>
    <t>712</t>
  </si>
  <si>
    <t>Povlakové krytiny</t>
  </si>
  <si>
    <t>712311101</t>
  </si>
  <si>
    <t>Provedení povlakové krytiny střech do 10° za studena lakem penetračním nebo asfaltovým</t>
  </si>
  <si>
    <t>266</t>
  </si>
  <si>
    <t>střešní plášť SO 106</t>
  </si>
  <si>
    <t>(11,7+2*5,9+0,6)*9,1</t>
  </si>
  <si>
    <t>135</t>
  </si>
  <si>
    <t>268</t>
  </si>
  <si>
    <t>386,14*0,00032 "Přepočtené koeficientem množství</t>
  </si>
  <si>
    <t>712341559</t>
  </si>
  <si>
    <t>Provedení povlakové krytiny střech do 10° pásy NAIP přitavením v plné ploše</t>
  </si>
  <si>
    <t>270</t>
  </si>
  <si>
    <t>střešní plášť ocelové haly-S1</t>
  </si>
  <si>
    <t>odpočet světlíků</t>
  </si>
  <si>
    <t>-67,85*4,2</t>
  </si>
  <si>
    <t>137</t>
  </si>
  <si>
    <t>62856011</t>
  </si>
  <si>
    <t>pás asfaltový natavitelný modifikovaný SBS s vložkou z hliníkové fólie s textilií a spalitelnou PE fólií nebo jemnozrnným minerálním posypem na horním povrchu tl 4,0mm</t>
  </si>
  <si>
    <t>272</t>
  </si>
  <si>
    <t>1237,53*1,1655 "Přepočtené koeficientem množství</t>
  </si>
  <si>
    <t>274</t>
  </si>
  <si>
    <t>139</t>
  </si>
  <si>
    <t>276</t>
  </si>
  <si>
    <t>386,14*1,1655 "Přepočtené koeficientem množství</t>
  </si>
  <si>
    <t>712361705</t>
  </si>
  <si>
    <t>Provedení povlakové krytiny střech do 10° fólií lepenou se svařovanými spoji</t>
  </si>
  <si>
    <t>278</t>
  </si>
  <si>
    <t>141</t>
  </si>
  <si>
    <t>28342411</t>
  </si>
  <si>
    <t>fólie hydroizolační střešní mPVC s nakašírovaným PES rounem určená k lepení tl 1,5mm</t>
  </si>
  <si>
    <t>280</t>
  </si>
  <si>
    <t>712363504</t>
  </si>
  <si>
    <t>Provedení povlak krytiny mechanicky kotvenou do betonu TI tl přes 140 do 200 mm vnitřní pole, budova v do 18 m</t>
  </si>
  <si>
    <t>282</t>
  </si>
  <si>
    <t>"ventilovna" 15,6*3*0,4</t>
  </si>
  <si>
    <t>"schodiště u vykládky vlečky" 4,75*3*0,4</t>
  </si>
  <si>
    <t>143</t>
  </si>
  <si>
    <t>712363505</t>
  </si>
  <si>
    <t>Provedení povlak krytiny mechanicky kotvenou do betonu TI tl přes 140 do 200 mm krajní pole, budova v do 18 m</t>
  </si>
  <si>
    <t>284</t>
  </si>
  <si>
    <t>"ventilovna" 15,6*3*0,5</t>
  </si>
  <si>
    <t>"schodiště u vykládky vlečky" 4,75*3*0,5</t>
  </si>
  <si>
    <t>712363506</t>
  </si>
  <si>
    <t>Provedení povlak krytiny mechanicky kotvenou do betonu TI tl přes 140 do 200 mm rohové pole, budova v do 18 m</t>
  </si>
  <si>
    <t>286</t>
  </si>
  <si>
    <t>"schodiště u vykládky vlečky" 4,75*3*0,1</t>
  </si>
  <si>
    <t>145</t>
  </si>
  <si>
    <t>28322012</t>
  </si>
  <si>
    <t>fólie hydroizolační střešní mPVC mechanicky kotvená šedá tl 1,5mm</t>
  </si>
  <si>
    <t>288</t>
  </si>
  <si>
    <t>227,88*1,15 "Přepočtené koeficientem množství</t>
  </si>
  <si>
    <t>712363604</t>
  </si>
  <si>
    <t>Provedení povlak krytiny mechanicky kotvenou do betonu TI tl přes 240 mm vnitřní pole, budova v do 18 m</t>
  </si>
  <si>
    <t>290</t>
  </si>
  <si>
    <t>"vykládka NA" 12,45*13,4*0,6</t>
  </si>
  <si>
    <t>147</t>
  </si>
  <si>
    <t>712363605</t>
  </si>
  <si>
    <t>Provedení povlak krytiny mechanicky kotvenou do betonu TI tl přes 240 mm krajní pole, budova v do 18 m</t>
  </si>
  <si>
    <t>292</t>
  </si>
  <si>
    <t>"vykládka NA" 12,45*13,4*0,3</t>
  </si>
  <si>
    <t>712363606</t>
  </si>
  <si>
    <t>Provedení povlak krytiny mechanicky kotvenou do betonu TI tl přes 240 mm rohové pole, budova v do 18 m</t>
  </si>
  <si>
    <t>294</t>
  </si>
  <si>
    <t>"vykládka NA" 12,45*13,4*0,1</t>
  </si>
  <si>
    <t>149</t>
  </si>
  <si>
    <t>712861703</t>
  </si>
  <si>
    <t>Provedení povlakové krytiny vytažením na konstrukce fólií přilepenou v plné ploše</t>
  </si>
  <si>
    <t>296</t>
  </si>
  <si>
    <t>2*(13,4+12,46)*1</t>
  </si>
  <si>
    <t>298</t>
  </si>
  <si>
    <t>151</t>
  </si>
  <si>
    <t>998712102</t>
  </si>
  <si>
    <t>Přesun hmot tonážní tonážní pro krytiny povlakové v objektech v přes 6 do 12 m</t>
  </si>
  <si>
    <t>300</t>
  </si>
  <si>
    <t>713</t>
  </si>
  <si>
    <t>Izolace tepelné</t>
  </si>
  <si>
    <t>713141151</t>
  </si>
  <si>
    <t>Montáž izolace tepelné střech plochých kladené volně 1 vrstva rohoží, pásů, dílců, desek</t>
  </si>
  <si>
    <t>302</t>
  </si>
  <si>
    <t>153</t>
  </si>
  <si>
    <t>63140402</t>
  </si>
  <si>
    <t>deska tepelně izolační minerální plochých střech dvouvrstvá λ=0,038-0,039 tl 80mm</t>
  </si>
  <si>
    <t>304</t>
  </si>
  <si>
    <t>713141152</t>
  </si>
  <si>
    <t>Montáž izolace tepelné střech plochých kladené volně 2 vrstvy rohoží, pásů, dílců, desek</t>
  </si>
  <si>
    <t>306</t>
  </si>
  <si>
    <t>155</t>
  </si>
  <si>
    <t>308</t>
  </si>
  <si>
    <t>1237,53*1,05 "Přepočtené koeficientem množství</t>
  </si>
  <si>
    <t>63140403</t>
  </si>
  <si>
    <t>deska tepelně izolační minerální plochých střech dvouvrstvá λ=0,038-0,039 tl 100mm</t>
  </si>
  <si>
    <t>310</t>
  </si>
  <si>
    <t>157</t>
  </si>
  <si>
    <t>713141242</t>
  </si>
  <si>
    <t>Přikotvení tepelné izolace šrouby do trapézového plechu nebo do dřeva pro izolaci tl přes 140 do 200 mm</t>
  </si>
  <si>
    <t>312</t>
  </si>
  <si>
    <t>713141336</t>
  </si>
  <si>
    <t>Montáž izolace tepelné střech plochých lepené za studena nízkoexpanzní (PUR) pěnou, spádová vrstva</t>
  </si>
  <si>
    <t>314</t>
  </si>
  <si>
    <t>159</t>
  </si>
  <si>
    <t>28376104</t>
  </si>
  <si>
    <t>klín izolační spádový z čedičové minerální vaty 70kPa</t>
  </si>
  <si>
    <t>316</t>
  </si>
  <si>
    <t>"ventilovna" 15,6*3*(0,15+0,05)/2</t>
  </si>
  <si>
    <t>"schodiště u vykládky vlečky" 4,75*3*(0,15+0,05)/2</t>
  </si>
  <si>
    <t>"vykládka NA" 12,45*13,4*(0,18+0,48)/2</t>
  </si>
  <si>
    <t>61,159*1,15 "Přepočtené koeficientem množství</t>
  </si>
  <si>
    <t>998713102</t>
  </si>
  <si>
    <t>Přesun hmot tonážní pro izolace tepelné v objektech v přes 6 do 12 m</t>
  </si>
  <si>
    <t>318</t>
  </si>
  <si>
    <t>764</t>
  </si>
  <si>
    <t>Konstrukce klempířské</t>
  </si>
  <si>
    <t>161</t>
  </si>
  <si>
    <t>764214605</t>
  </si>
  <si>
    <t>Oplechování horních ploch a atik bez rohů z Pz s povrch úpravou mechanicky kotvené rš 400 mm</t>
  </si>
  <si>
    <t>320</t>
  </si>
  <si>
    <t>2*(13,4+12,46)</t>
  </si>
  <si>
    <t>764511601</t>
  </si>
  <si>
    <t>Žlab podokapní půlkruhový z Pz s povrchovou úpravou rš 250 mm</t>
  </si>
  <si>
    <t>322</t>
  </si>
  <si>
    <t>ventilovna</t>
  </si>
  <si>
    <t>15,6</t>
  </si>
  <si>
    <t>přístavek schodiště</t>
  </si>
  <si>
    <t>4,75</t>
  </si>
  <si>
    <t>163</t>
  </si>
  <si>
    <t>764511603</t>
  </si>
  <si>
    <t>Žlab podokapní půlkruhový z Pz s povrchovou úpravou rš 400 mm</t>
  </si>
  <si>
    <t>324</t>
  </si>
  <si>
    <t>střecha ocelové haly</t>
  </si>
  <si>
    <t>2*71,5</t>
  </si>
  <si>
    <t>764511641</t>
  </si>
  <si>
    <t>Kotlík oválný (trychtýřový) pro podokapní žlaby z Pz s povrchovou úpravou do 250/90 mm</t>
  </si>
  <si>
    <t>326</t>
  </si>
  <si>
    <t>165</t>
  </si>
  <si>
    <t>764511644</t>
  </si>
  <si>
    <t>Kotlík oválný (trychtýřový) pro podokapní žlaby z Pz s povrchovou úpravou 400/100 mm</t>
  </si>
  <si>
    <t>328</t>
  </si>
  <si>
    <t>764518622</t>
  </si>
  <si>
    <t>Svody kruhové včetně objímek, kolen, odskoků z Pz s povrchovou úpravou průměru 100 mm</t>
  </si>
  <si>
    <t>330</t>
  </si>
  <si>
    <t>4,5</t>
  </si>
  <si>
    <t>3,5</t>
  </si>
  <si>
    <t>167</t>
  </si>
  <si>
    <t>764518623</t>
  </si>
  <si>
    <t>Svody kruhové včetně objímek, kolen, odskoků z Pz s povrchovou úpravou průměru 120 mm</t>
  </si>
  <si>
    <t>332</t>
  </si>
  <si>
    <t>5*9,5</t>
  </si>
  <si>
    <t>764-R1</t>
  </si>
  <si>
    <t>bezpečnostní přepad plochych střech 600/150</t>
  </si>
  <si>
    <t>334</t>
  </si>
  <si>
    <t>169</t>
  </si>
  <si>
    <t>998764102</t>
  </si>
  <si>
    <t>Přesun hmot tonážní pro konstrukce klempířské v objektech v přes 6 do 12 m</t>
  </si>
  <si>
    <t>336</t>
  </si>
  <si>
    <t>767</t>
  </si>
  <si>
    <t>Konstrukce zámečnické</t>
  </si>
  <si>
    <t>767111140</t>
  </si>
  <si>
    <t>Montáž stěn  z ocelových profilů přes 150 do 200 kg</t>
  </si>
  <si>
    <t>338</t>
  </si>
  <si>
    <t>OK zastřešení venkovní nádrže na S okraji haly</t>
  </si>
  <si>
    <t>(2*8,5+12)*4+8,5*12</t>
  </si>
  <si>
    <t>OK zastřešení zázemí vykládky vlečky na JZ okraji haly</t>
  </si>
  <si>
    <t>(2*13,15+28)*4+12,65*13,15+10,45*6,55</t>
  </si>
  <si>
    <t>OK zastřešení zvedacího mechanismu vykládky vlečky v. 14,15 m</t>
  </si>
  <si>
    <t>(2*8,5+9,14)*14,15</t>
  </si>
  <si>
    <t>171</t>
  </si>
  <si>
    <t>RMAT0008</t>
  </si>
  <si>
    <t>profil ocelový nespecifikovaný - zastřešení nádrže venkovní</t>
  </si>
  <si>
    <t>340</t>
  </si>
  <si>
    <t>odhad hmotnosti - profily nespecifikované</t>
  </si>
  <si>
    <t>2+40+30</t>
  </si>
  <si>
    <t>RMAT_plášť</t>
  </si>
  <si>
    <t>opláštění OK přístřešků - UV odolná plachtovina ?</t>
  </si>
  <si>
    <t>342</t>
  </si>
  <si>
    <t>173</t>
  </si>
  <si>
    <t>767211313</t>
  </si>
  <si>
    <t>Montáž venkovního kovového schodiště rovného kotveného do betonu</t>
  </si>
  <si>
    <t>344</t>
  </si>
  <si>
    <t>venkovní schodiště 6 stupňů  na Z straně ocelové haly (délka s podestou)</t>
  </si>
  <si>
    <t>3,85</t>
  </si>
  <si>
    <t>zámečn schodiště žár zink v 1.04, 4 stupně š. 1,2 s podestou dl. 1,6</t>
  </si>
  <si>
    <t>3,05</t>
  </si>
  <si>
    <t>zám.kce_01</t>
  </si>
  <si>
    <t>schodiště venkovní přímé žár.zink. 6 stupňů š. 1,2 m s podestou 1,6 m</t>
  </si>
  <si>
    <t>346</t>
  </si>
  <si>
    <t>175</t>
  </si>
  <si>
    <t>zám.kce_02</t>
  </si>
  <si>
    <t>schodiště venkovní přímé žár.zink. 4 stupňě š. 1,2 m s podestou 1,6 m</t>
  </si>
  <si>
    <t>348</t>
  </si>
  <si>
    <t>767220110</t>
  </si>
  <si>
    <t>Montáž zábradlí schodišťového hmotnosti do 15 kg z trubek do zdi</t>
  </si>
  <si>
    <t>350</t>
  </si>
  <si>
    <t>zábradlí rovné mimo schodiště</t>
  </si>
  <si>
    <t>18,2+10,5+10,25+11+3,4+2,7+9,6+8,85</t>
  </si>
  <si>
    <t>2,5</t>
  </si>
  <si>
    <t>8+2,4</t>
  </si>
  <si>
    <t>4+1,8</t>
  </si>
  <si>
    <t>2*6+0,5+1</t>
  </si>
  <si>
    <t>177</t>
  </si>
  <si>
    <t>RMAT0006</t>
  </si>
  <si>
    <t>zábradlí ocelové žár zink k žb schodištím</t>
  </si>
  <si>
    <t>352</t>
  </si>
  <si>
    <t>767220210</t>
  </si>
  <si>
    <t>Montáž zábradlí schodiště z trubek na ocelovou konstrukci hmotnosti do 15 kg</t>
  </si>
  <si>
    <t>354</t>
  </si>
  <si>
    <t>3,85+1,2</t>
  </si>
  <si>
    <t>3,05+1,2</t>
  </si>
  <si>
    <t>179</t>
  </si>
  <si>
    <t>RMAT0005</t>
  </si>
  <si>
    <t>zábradlí ocelové na ocelové schodiště žár zink</t>
  </si>
  <si>
    <t>356</t>
  </si>
  <si>
    <t>767312473</t>
  </si>
  <si>
    <t>Montáž světlíků hřebenových na ocelové vaznice 4500 mm se zasklením</t>
  </si>
  <si>
    <t>358</t>
  </si>
  <si>
    <t xml:space="preserve">délka hřebenového světlíku </t>
  </si>
  <si>
    <t>67,86</t>
  </si>
  <si>
    <t>181</t>
  </si>
  <si>
    <t>RMAT0002</t>
  </si>
  <si>
    <t>světlík hřebenový segmentový</t>
  </si>
  <si>
    <t>360</t>
  </si>
  <si>
    <t xml:space="preserve">půdorysná plocha hřebenového světlíku </t>
  </si>
  <si>
    <t>67,86*4,2</t>
  </si>
  <si>
    <t>767640111</t>
  </si>
  <si>
    <t>Montáž dveří ocelových nebo hliníkových vchodových jednokřídlových bez nadsvětlíku</t>
  </si>
  <si>
    <t>362</t>
  </si>
  <si>
    <t>183</t>
  </si>
  <si>
    <t>55341214</t>
  </si>
  <si>
    <t>dveře jednokřídlé ocelové vchodové atypický 600-1270x1970-2500mm bezpečnostní třídy RC4</t>
  </si>
  <si>
    <t>364</t>
  </si>
  <si>
    <t>767640221</t>
  </si>
  <si>
    <t>Montáž dveří ocelových nebo hliníkových vchodových dvoukřídlových bez nadsvětlíku</t>
  </si>
  <si>
    <t>366</t>
  </si>
  <si>
    <t>185</t>
  </si>
  <si>
    <t>RMAT0007</t>
  </si>
  <si>
    <t>vchodové dveře ocelové 2500/3000</t>
  </si>
  <si>
    <t>368</t>
  </si>
  <si>
    <t>767651114</t>
  </si>
  <si>
    <t>Montáž vrat garážových sekčních zajížděcích pod strop pl přes 13 m2</t>
  </si>
  <si>
    <t>370</t>
  </si>
  <si>
    <t>187</t>
  </si>
  <si>
    <t>RMAT0009</t>
  </si>
  <si>
    <t>vrata sekční průmyslová 3,3x4,5 m</t>
  </si>
  <si>
    <t>372</t>
  </si>
  <si>
    <t>767832132</t>
  </si>
  <si>
    <t>Montáž venkovních požárních žebříků do sendvičového panelu bez suchovodu</t>
  </si>
  <si>
    <t>374</t>
  </si>
  <si>
    <t>SO 101</t>
  </si>
  <si>
    <t>"vykládka NA" 8,17</t>
  </si>
  <si>
    <t>"střecha ocel haly" 10,4*2</t>
  </si>
  <si>
    <t>189</t>
  </si>
  <si>
    <t>44983000</t>
  </si>
  <si>
    <t>žebřík venkovní bez suchovodu v provedení žárový Zn</t>
  </si>
  <si>
    <t>376</t>
  </si>
  <si>
    <t>767881118</t>
  </si>
  <si>
    <t>Montáž bodů záchytného systému do trapézového plechu samořeznými vruty, příchytkami</t>
  </si>
  <si>
    <t>378</t>
  </si>
  <si>
    <t>191</t>
  </si>
  <si>
    <t>70921439</t>
  </si>
  <si>
    <t>kotvicí bod pro trapézové a sendvičových konstrukce dl 300mm</t>
  </si>
  <si>
    <t>380</t>
  </si>
  <si>
    <t>7678811</t>
  </si>
  <si>
    <t>Montáž lana do nástavců v záchytném systému poddajného kotvícího vedení, ostatní dopňky</t>
  </si>
  <si>
    <t>382</t>
  </si>
  <si>
    <t>193</t>
  </si>
  <si>
    <t>31452</t>
  </si>
  <si>
    <t>nerezové lano (175 m) určené pro systémy s požadavkem na permanentní kotvicí vedení tl 8mm, skříňka na postroj, 2 kpl postroje vč. lan s úchyty</t>
  </si>
  <si>
    <t>384</t>
  </si>
  <si>
    <t>998767102</t>
  </si>
  <si>
    <t>Přesun hmot tonážní pro zámečnické konstrukce v objektech v přes 6 do 12 m</t>
  </si>
  <si>
    <t>386</t>
  </si>
  <si>
    <t>783</t>
  </si>
  <si>
    <t>Dokončovací práce - nátěry</t>
  </si>
  <si>
    <t>195</t>
  </si>
  <si>
    <t>783823133</t>
  </si>
  <si>
    <t>Penetrační silikátový nátěr hladkých, tenkovrstvých zrnitých nebo štukových omítek</t>
  </si>
  <si>
    <t>388</t>
  </si>
  <si>
    <t>783827123</t>
  </si>
  <si>
    <t>Krycí jednonásobný silikátový nátěr omítek stupně členitosti 1 a 2</t>
  </si>
  <si>
    <t>390</t>
  </si>
  <si>
    <t>197</t>
  </si>
  <si>
    <t>783933151</t>
  </si>
  <si>
    <t>Penetrační epoxidový nátěr hladkých betonových podlah</t>
  </si>
  <si>
    <t>392</t>
  </si>
  <si>
    <t>783937153</t>
  </si>
  <si>
    <t>Krycí jednonásobný epoxidový rozpouštědlový nátěr betonové podlahy</t>
  </si>
  <si>
    <t>394</t>
  </si>
  <si>
    <t>789</t>
  </si>
  <si>
    <t>Povrchové úpravy ocelových konstrukcí a technologických zařízení</t>
  </si>
  <si>
    <t>199</t>
  </si>
  <si>
    <t>789321111</t>
  </si>
  <si>
    <t>Zhotovení nátěru ocelových konstrukcí třídy I jednosložkového základního tl do 80 µm</t>
  </si>
  <si>
    <t>396</t>
  </si>
  <si>
    <t>(8,5*13*2+9,3*13*2)*1,81</t>
  </si>
  <si>
    <t>prodloužení stojky HEB 340 u "příjmu štěpky"</t>
  </si>
  <si>
    <t>(1,3+0,5)*1,81</t>
  </si>
  <si>
    <t>podpěry prahového nosníku u "příjmu štěpky" HEB 140</t>
  </si>
  <si>
    <t>2*1,8*0,805</t>
  </si>
  <si>
    <t>9,748*2*13*2,01</t>
  </si>
  <si>
    <t>71,5*2*1,60</t>
  </si>
  <si>
    <t>0,8*13*2*1,73</t>
  </si>
  <si>
    <t>10,427*8*0,4396</t>
  </si>
  <si>
    <t>71,5*4*0,561</t>
  </si>
  <si>
    <t>(7*16+7,29*4)*0,4396</t>
  </si>
  <si>
    <t>71,5*2*1,15</t>
  </si>
  <si>
    <t>24629024</t>
  </si>
  <si>
    <t>hmota nátěrová syntetická základní na ocelové konstrukce</t>
  </si>
  <si>
    <t>398</t>
  </si>
  <si>
    <t>2041,658*0,79 "Přepočtené koeficientem množství</t>
  </si>
  <si>
    <t>201</t>
  </si>
  <si>
    <t>789321121</t>
  </si>
  <si>
    <t>Zhotovení nátěru ocelových konstrukcí třídy I jednosložkového krycího (vrchního) tl do 80 µm</t>
  </si>
  <si>
    <t>400</t>
  </si>
  <si>
    <t>24629162</t>
  </si>
  <si>
    <t>hmota nátěrová alkydová krycí (email) na ocelové konstrukce</t>
  </si>
  <si>
    <t>402</t>
  </si>
  <si>
    <t>2041,658*0,391 "Přepočtené koeficientem množství</t>
  </si>
  <si>
    <t>SO 106-D1.1 - Architektonicko-stavební a konstrukční část</t>
  </si>
  <si>
    <t>122151104</t>
  </si>
  <si>
    <t>Odkopávky a prokopávky nezapažené v hornině třídy těžitelnosti I skupiny 1 a 2 objem do 500 m3 strojně</t>
  </si>
  <si>
    <t>691395715</t>
  </si>
  <si>
    <t>základ SO 106</t>
  </si>
  <si>
    <t>(11,7+2*5,9+0,9)*(9,1+0,6)*(0,89-0,3)</t>
  </si>
  <si>
    <t>132151102</t>
  </si>
  <si>
    <t>Hloubení rýh nezapažených š do 800 mm v hornině třídy těžitelnosti I skupiny 1 a 2 objem do 50 m3 strojně</t>
  </si>
  <si>
    <t>1685697379</t>
  </si>
  <si>
    <t>základ SO 106 - rýhy</t>
  </si>
  <si>
    <t>0,7*0,5*(24,4+3*9,1)</t>
  </si>
  <si>
    <t>743523473</t>
  </si>
  <si>
    <t>-720975551</t>
  </si>
  <si>
    <t>157,736*10</t>
  </si>
  <si>
    <t>-1489834354</t>
  </si>
  <si>
    <t>157,736*1,8</t>
  </si>
  <si>
    <t>2123619410</t>
  </si>
  <si>
    <t>(11,7+2*5,9+0,9)*(9,1+0,6)</t>
  </si>
  <si>
    <t>1838002269</t>
  </si>
  <si>
    <t>236,68*1,1845 "Přepočtené koeficientem množství</t>
  </si>
  <si>
    <t>273313711</t>
  </si>
  <si>
    <t>Základové desky z betonu tř. C 20/25</t>
  </si>
  <si>
    <t>1702524702</t>
  </si>
  <si>
    <t xml:space="preserve">základ SO 106 - podkladní beton </t>
  </si>
  <si>
    <t>(11,7+2*5,9+0,9)*(9,1+0,6)*0,2</t>
  </si>
  <si>
    <t>1736803236</t>
  </si>
  <si>
    <t>(11,7+2*5,9+0,9)*(9,1+0,6)*3,08/1000</t>
  </si>
  <si>
    <t>274313711</t>
  </si>
  <si>
    <t>Základové pásy z betonu tř. C 20/25</t>
  </si>
  <si>
    <t>671999518</t>
  </si>
  <si>
    <t>základy SO 106</t>
  </si>
  <si>
    <t>1,1*0,5*(9,7*3+2*5,9)</t>
  </si>
  <si>
    <t>112078911</t>
  </si>
  <si>
    <t xml:space="preserve"> zdivo SO 106</t>
  </si>
  <si>
    <t>2*(11,7+2*5,9+0,6+9,1)*4</t>
  </si>
  <si>
    <t>(2,3+2)*4</t>
  </si>
  <si>
    <t>-2,6*3*3-1,1*2,1*2</t>
  </si>
  <si>
    <t>atika</t>
  </si>
  <si>
    <t>0,75*2*(11,7+2*5,9+0,6+9,1)</t>
  </si>
  <si>
    <t>-1039072664</t>
  </si>
  <si>
    <t>SO 106</t>
  </si>
  <si>
    <t>RMAT000R</t>
  </si>
  <si>
    <t>prefabrikát panel stropní dutinový tl. 250 mm</t>
  </si>
  <si>
    <t>-876525104</t>
  </si>
  <si>
    <t>41112433R</t>
  </si>
  <si>
    <t>Montáž stropních panelů l přes 10 m hmotnosti přes  5,5 t budova v do 12 m</t>
  </si>
  <si>
    <t>-749761259</t>
  </si>
  <si>
    <t>1903420997</t>
  </si>
  <si>
    <t>-611425692</t>
  </si>
  <si>
    <t>2*(24,7+9,7)*(0,3*0,15+0,2*0,2)</t>
  </si>
  <si>
    <t>-334843131</t>
  </si>
  <si>
    <t>2*(24,7+9,7)*0,5</t>
  </si>
  <si>
    <t>1911457071</t>
  </si>
  <si>
    <t>-1587328150</t>
  </si>
  <si>
    <t>2*(24,7+9,7)*(0,3*0,15+0,2*0,2)*0,15</t>
  </si>
  <si>
    <t>564261011</t>
  </si>
  <si>
    <t>Podklad nebo podsyp ze štěrkopísku ŠP plochy do 100 m2 tl 200 mm</t>
  </si>
  <si>
    <t>-1739775205</t>
  </si>
  <si>
    <t>623669530</t>
  </si>
  <si>
    <t>SO 106 - stropy</t>
  </si>
  <si>
    <t>213,8</t>
  </si>
  <si>
    <t>1597696296</t>
  </si>
  <si>
    <t>-1815057670</t>
  </si>
  <si>
    <t>-605284587</t>
  </si>
  <si>
    <t>622321141</t>
  </si>
  <si>
    <t>Vápenocementová omítka štuková dvouvrstvá vnějších stěn nanášená ručně</t>
  </si>
  <si>
    <t>1282794982</t>
  </si>
  <si>
    <t>ztužující věnec</t>
  </si>
  <si>
    <t>0,32*2*(11,7+2*5,9+0,6+9,1)</t>
  </si>
  <si>
    <t>221229667</t>
  </si>
  <si>
    <t>(11,7+2*5,9+0,6)*9,1*0,05</t>
  </si>
  <si>
    <t>631311125</t>
  </si>
  <si>
    <t>Mazanina tl přes 80 do 120 mm z betonu prostého bez zvýšených nároků na prostředí tř. C 20/25</t>
  </si>
  <si>
    <t>-113930996</t>
  </si>
  <si>
    <t>SO 106 - podlaha +0,0 m</t>
  </si>
  <si>
    <t>213,8*0,1</t>
  </si>
  <si>
    <t>-2142012443</t>
  </si>
  <si>
    <t>-187377677</t>
  </si>
  <si>
    <t>213,8*3,08/1000</t>
  </si>
  <si>
    <t>673918415</t>
  </si>
  <si>
    <t>998011002</t>
  </si>
  <si>
    <t>Přesun hmot pro budovy zděné v přes 6 do 12 m</t>
  </si>
  <si>
    <t>-1160558010</t>
  </si>
  <si>
    <t>-1546306294</t>
  </si>
  <si>
    <t>-1400104102</t>
  </si>
  <si>
    <t>219,31*0,00032 "Přepočtené koeficientem množství</t>
  </si>
  <si>
    <t>-484302834</t>
  </si>
  <si>
    <t>925973075</t>
  </si>
  <si>
    <t>219,31*1,1655 "Přepočtené koeficientem množství</t>
  </si>
  <si>
    <t>-1493896340</t>
  </si>
  <si>
    <t>-(11,7+2*5,9+0,6)*2</t>
  </si>
  <si>
    <t>-2*2*2</t>
  </si>
  <si>
    <t>1750561886</t>
  </si>
  <si>
    <t>(11,7+2*5,9+0,6)*2</t>
  </si>
  <si>
    <t>-812349675</t>
  </si>
  <si>
    <t>2*2*2</t>
  </si>
  <si>
    <t>-994428304</t>
  </si>
  <si>
    <t>(11,7+2*5,9+0,6)*9,1*1,15</t>
  </si>
  <si>
    <t>1607877492</t>
  </si>
  <si>
    <t>2*(24,7+9,7)*0,75</t>
  </si>
  <si>
    <t>1678525026</t>
  </si>
  <si>
    <t>712998202</t>
  </si>
  <si>
    <t>Montáž bezpečnostního přepadu z PVC DN 125</t>
  </si>
  <si>
    <t>-233359782</t>
  </si>
  <si>
    <t>28342773</t>
  </si>
  <si>
    <t>přepad bezpečnostní atikový DN 125 s manžetou pro hydroizolaci z PVC-P</t>
  </si>
  <si>
    <t>1325631086</t>
  </si>
  <si>
    <t>998712101</t>
  </si>
  <si>
    <t>Přesun hmot tonážní tonážní pro krytiny povlakové v objektech v do 6 m</t>
  </si>
  <si>
    <t>1834160619</t>
  </si>
  <si>
    <t>713141136</t>
  </si>
  <si>
    <t>Montáž izolace tepelné střech plochých lepené za studena nízkoexpanzní (PUR) pěnou 1 vrstva desek</t>
  </si>
  <si>
    <t>-1219055779</t>
  </si>
  <si>
    <t>63151401</t>
  </si>
  <si>
    <t>deska tepelně izolační minerální plochých střech vrchní vrstva 60kPa λ=0,037-0,039 tl 80mm</t>
  </si>
  <si>
    <t>-1807093048</t>
  </si>
  <si>
    <t>219,31*1,05 "Přepočtené koeficientem množství</t>
  </si>
  <si>
    <t>-113346042</t>
  </si>
  <si>
    <t>skladba S2 - střešní plášť SO 106</t>
  </si>
  <si>
    <t>815194674</t>
  </si>
  <si>
    <t>998713101</t>
  </si>
  <si>
    <t>Přesun hmot tonážní pro izolace tepelné v objektech v do 6 m</t>
  </si>
  <si>
    <t>7107333</t>
  </si>
  <si>
    <t>-520064046</t>
  </si>
  <si>
    <t>2*(24,7+9,7)</t>
  </si>
  <si>
    <t>bezpečnostní přepad plochých střech 600/150</t>
  </si>
  <si>
    <t>432850832</t>
  </si>
  <si>
    <t>998764101</t>
  </si>
  <si>
    <t>Přesun hmot tonážní pro konstrukce klempířské v objektech v do 6 m</t>
  </si>
  <si>
    <t>600313428</t>
  </si>
  <si>
    <t>-676873550</t>
  </si>
  <si>
    <t>1762471131</t>
  </si>
  <si>
    <t>-1400634141</t>
  </si>
  <si>
    <t>633312852</t>
  </si>
  <si>
    <t>590247360</t>
  </si>
  <si>
    <t>"SO 106" 5,88</t>
  </si>
  <si>
    <t>-565872255</t>
  </si>
  <si>
    <t>764-R2</t>
  </si>
  <si>
    <t>Záchytný systém vč. postroje a doplňků pro údržbu</t>
  </si>
  <si>
    <t>-1405988267</t>
  </si>
  <si>
    <t>998767101</t>
  </si>
  <si>
    <t>Přesun hmot tonážní pro zámečnické konstrukce v objektech v do 6 m</t>
  </si>
  <si>
    <t>-1644949892</t>
  </si>
  <si>
    <t>2080184603</t>
  </si>
  <si>
    <t>386240823</t>
  </si>
  <si>
    <t>1615412719</t>
  </si>
  <si>
    <t>272652812</t>
  </si>
  <si>
    <t>220301601</t>
  </si>
  <si>
    <t>Položení koberce dielektrického</t>
  </si>
  <si>
    <t>2010550356</t>
  </si>
  <si>
    <t>SO 106-místnosti 1.03+1.04</t>
  </si>
  <si>
    <t>53,7+106,5</t>
  </si>
  <si>
    <t>RMAT0001</t>
  </si>
  <si>
    <t>koberec dielektrický</t>
  </si>
  <si>
    <t>-883949977</t>
  </si>
  <si>
    <t>160,2*1,15 "Přepočtené koeficientem množství</t>
  </si>
  <si>
    <t>SO 101-D.1.4.1 - ZTI</t>
  </si>
  <si>
    <t xml:space="preserve">    8 - Trubní vedení</t>
  </si>
  <si>
    <t xml:space="preserve">    721 - Zdravotechnika - vnitřní kanalizace</t>
  </si>
  <si>
    <t xml:space="preserve">    722 - Zdravotechnika - vnitřní vodovod</t>
  </si>
  <si>
    <t xml:space="preserve">    724 - Zdravotechnika - strojní vybavení</t>
  </si>
  <si>
    <t>131213701</t>
  </si>
  <si>
    <t>Hloubení nezapažených jam v soudržných horninách třídy těžitelnosti I skupiny 3 ručně</t>
  </si>
  <si>
    <t>čerpací jímka</t>
  </si>
  <si>
    <t>1,2*0,7*1,2*2</t>
  </si>
  <si>
    <t>132151103</t>
  </si>
  <si>
    <t>Hloubení rýh nezapažených š do 800 mm v hornině třídy těžitelnosti I skupiny 1 a 2 objem do 100 m3 strojně</t>
  </si>
  <si>
    <t>venkovní kanalizace</t>
  </si>
  <si>
    <t>(33,5+67+36)*0,8*1,2</t>
  </si>
  <si>
    <t>132212131</t>
  </si>
  <si>
    <t>Hloubení nezapažených rýh šířky do 800 mm v soudržných horninách třídy těžitelnosti I skupiny 3 ručně</t>
  </si>
  <si>
    <t>drenáž pod kaskádami</t>
  </si>
  <si>
    <t>(3*13,5+2*7+16,8)*0,5*0,5</t>
  </si>
  <si>
    <t>potrubí do čerpací jímky</t>
  </si>
  <si>
    <t>(7)*0,5*0,5</t>
  </si>
  <si>
    <t>162211311</t>
  </si>
  <si>
    <t>Vodorovné přemístění výkopku z horniny třídy těžitelnosti I skupiny 1 až 3 stavebním kolečkem do 10 m</t>
  </si>
  <si>
    <t>162211319</t>
  </si>
  <si>
    <t>Příplatek k vodorovnému přemístění výkopku z horniny třídy těžitelnosti I skupiny 1 až 3 stavebním kolečkem za každých dalších 10 m</t>
  </si>
  <si>
    <t>21,591*3</t>
  </si>
  <si>
    <t>přebytečný výkopek</t>
  </si>
  <si>
    <t>52,835</t>
  </si>
  <si>
    <t>odvoz výkopku na vzdálenost 20 km</t>
  </si>
  <si>
    <t>52,835*10</t>
  </si>
  <si>
    <t>167111101</t>
  </si>
  <si>
    <t>Nakládání výkopku z hornin třídy těžitelnosti I skupiny 1 až 3 ručně</t>
  </si>
  <si>
    <t>167151101</t>
  </si>
  <si>
    <t>Nakládání výkopku z hornin třídy těžitelnosti I skupiny 1 až 3 do 100 m3</t>
  </si>
  <si>
    <t>52,835*1,8</t>
  </si>
  <si>
    <t>174111101</t>
  </si>
  <si>
    <t>Zásyp jam, šachet rýh nebo kolem objektů sypaninou se zhutněním ručně</t>
  </si>
  <si>
    <t>131,04-52,835</t>
  </si>
  <si>
    <t>175111101</t>
  </si>
  <si>
    <t>Obsypání potrubí ručně sypaninou bez prohození, uloženou do 3 m</t>
  </si>
  <si>
    <t>napojení dvorní vpusti</t>
  </si>
  <si>
    <t>2*0,5*0,5</t>
  </si>
  <si>
    <t xml:space="preserve">propojení drenáží s čerpací jímkou </t>
  </si>
  <si>
    <t>7*0,5*0,5</t>
  </si>
  <si>
    <t>(33,5+67+36)*0,8*0,3</t>
  </si>
  <si>
    <t>58337310</t>
  </si>
  <si>
    <t>štěrkopísek frakce 0/4</t>
  </si>
  <si>
    <t>52,835*2 "Přepočtené koeficientem množství</t>
  </si>
  <si>
    <t>211971110</t>
  </si>
  <si>
    <t>Zřízení opláštění žeber nebo trativodů geotextilií v rýze nebo zářezu sklonu do 1:2</t>
  </si>
  <si>
    <t>69311080</t>
  </si>
  <si>
    <t>geotextilie netkaná separační, ochranná, filtrační, drenážní PES 200g/m2</t>
  </si>
  <si>
    <t>71,3*1,1845 "Přepočtené koeficientem množství</t>
  </si>
  <si>
    <t>311101213</t>
  </si>
  <si>
    <t>Vytvoření prostupů přes 0,05 do 0,10 m2 ve zdech nosných osazením vložek z trub, dílců, tvarovek</t>
  </si>
  <si>
    <t>10*0,5</t>
  </si>
  <si>
    <t>28611109</t>
  </si>
  <si>
    <t>trubka kanalizační PVC-U DN 315x6000mm SN12</t>
  </si>
  <si>
    <t>5*1,01 "Přepočtené koeficientem množství</t>
  </si>
  <si>
    <t>311-R3</t>
  </si>
  <si>
    <t>zednické přípomoce - probourávky a začištění</t>
  </si>
  <si>
    <t>Trubní vedení</t>
  </si>
  <si>
    <t>871265221</t>
  </si>
  <si>
    <t>Kanalizační potrubí z tvrdého PVC jednovrstvé tuhost třídy SN8 DN 110</t>
  </si>
  <si>
    <t>20+3+4+6,5</t>
  </si>
  <si>
    <t>871315221</t>
  </si>
  <si>
    <t>Kanalizační potrubí z tvrdého PVC jednovrstvé tuhost třídy SN8 DN 160</t>
  </si>
  <si>
    <t>venkovní dešťová kanalizace SN8</t>
  </si>
  <si>
    <t>32+35</t>
  </si>
  <si>
    <t>871355221</t>
  </si>
  <si>
    <t>Kanalizační potrubí z tvrdého PVC jednovrstvé tuhost třídy SN8 DN 200</t>
  </si>
  <si>
    <t>892241111</t>
  </si>
  <si>
    <t>Tlaková zkouška vodou potrubí DN do 80</t>
  </si>
  <si>
    <t>dimenze v PD nespecifikována - rozsah uvnitř budovy</t>
  </si>
  <si>
    <t>32+16+2+3+3,3+11+7+9,6+2,8+2*1,5+3+3*1</t>
  </si>
  <si>
    <t>892271111</t>
  </si>
  <si>
    <t>Tlaková zkouška vodou potrubí DN 100 nebo 125</t>
  </si>
  <si>
    <t>odvodnění plochych střech</t>
  </si>
  <si>
    <t>8,11+6,09+2,5+3,85+2*0,5</t>
  </si>
  <si>
    <t>6,4+3+5,53+2*0,5</t>
  </si>
  <si>
    <t>odvodnění plochým střech</t>
  </si>
  <si>
    <t>5,75+1</t>
  </si>
  <si>
    <t>3,4+1</t>
  </si>
  <si>
    <t>892351111</t>
  </si>
  <si>
    <t>Tlaková zkouška vodou potrubí DN 150 nebo 200</t>
  </si>
  <si>
    <t>892372111</t>
  </si>
  <si>
    <t>Zabezpečení konců potrubí DN do 300 při tlakových zkouškách vodou</t>
  </si>
  <si>
    <t>požární vodovod</t>
  </si>
  <si>
    <t>kanalizace</t>
  </si>
  <si>
    <t>894812551</t>
  </si>
  <si>
    <t>Revizní a čistící šachta z PP DN 1000 poklop litinový pro třídu zatížení D400 na plastovém konusu</t>
  </si>
  <si>
    <t>895270102</t>
  </si>
  <si>
    <t>Proplachovací a kontrolní šachta z PE-HD pro drenáže liniových staveb šachtové dno DN 400/250 odbočné</t>
  </si>
  <si>
    <t>drenáže pod kaskádami - pro potrubí DN 100 (5xkoncová, 5x odbočná)</t>
  </si>
  <si>
    <t>212792311</t>
  </si>
  <si>
    <t>drenážní plastové potrubí HDPE DN 100</t>
  </si>
  <si>
    <t>3*13,5+2*7+16,8</t>
  </si>
  <si>
    <t>895-R2</t>
  </si>
  <si>
    <t>signalizace průniku vody v drenážní šachtě - odhad</t>
  </si>
  <si>
    <t>899620131</t>
  </si>
  <si>
    <t>Obetonování plastové šachty z polypropylenu betonem prostým tř. C 16/20 otevřený výkop</t>
  </si>
  <si>
    <t>3*1,5</t>
  </si>
  <si>
    <t>899640112</t>
  </si>
  <si>
    <t>Bednění pro obetonování plastových šachet kruhových otevřený výkop</t>
  </si>
  <si>
    <t>3*3,14*0,6*2</t>
  </si>
  <si>
    <t>998276101</t>
  </si>
  <si>
    <t>Přesun hmot pro trubní vedení z trub z plastických hmot otevřený výkop</t>
  </si>
  <si>
    <t>721</t>
  </si>
  <si>
    <t>Zdravotechnika - vnitřní kanalizace</t>
  </si>
  <si>
    <t>721173401</t>
  </si>
  <si>
    <t>Potrubí kanalizační z PVC SN 4 svodné DN 110</t>
  </si>
  <si>
    <t>721173605</t>
  </si>
  <si>
    <t>Potrubí kanalizační z PE svodné DN 90</t>
  </si>
  <si>
    <t>721173705</t>
  </si>
  <si>
    <t>Potrubí kanalizační z PE odpadní DN 90</t>
  </si>
  <si>
    <t>721211421.HLE</t>
  </si>
  <si>
    <t>Vpusť podlahová HL 310N se svislým odtokem DN 50/75/110 mřížka nerez 115x115</t>
  </si>
  <si>
    <t>721211611.HLE</t>
  </si>
  <si>
    <t>Vtok dvorní HL 606/1 se svislým odtokem a zápachovou klapkou DN 110/160 mříž litina 226x226</t>
  </si>
  <si>
    <t>721233114</t>
  </si>
  <si>
    <t>Střešní vtok polypropylen PP pro ploché střechy svislý odtok DN 160</t>
  </si>
  <si>
    <t>721242115</t>
  </si>
  <si>
    <t>Lapač střešních splavenin z PP s kulovým kloubem na odtoku DN 110</t>
  </si>
  <si>
    <t>721242116.HLE</t>
  </si>
  <si>
    <t>Lapač střešních splavenin z PP HL 600/N s s kulovým kloubem na odtoku DN 125</t>
  </si>
  <si>
    <t>721-R1</t>
  </si>
  <si>
    <t>čerpací jímka hranatá  cca 2x1 m hl. cca 1 m</t>
  </si>
  <si>
    <t>721-R5</t>
  </si>
  <si>
    <t>přechod z PE potrubí D75 na PVC D160  - odvodnění střechy</t>
  </si>
  <si>
    <t>998721102</t>
  </si>
  <si>
    <t>Přesun hmot tonážní pro vnitřní kanalizace v objektech v přes 6 do 12 m</t>
  </si>
  <si>
    <t>722</t>
  </si>
  <si>
    <t>Zdravotechnika - vnitřní vodovod</t>
  </si>
  <si>
    <t>722174007.WVN</t>
  </si>
  <si>
    <t>Potrubí vodovodní plastové PPR EKOPLASTIK S3.2 svar polyfúze PN 16 D 63x8,6 mm</t>
  </si>
  <si>
    <t xml:space="preserve">výtlačné potrubí od čerpací jímky do splaškové kanalizace </t>
  </si>
  <si>
    <t>18+15</t>
  </si>
  <si>
    <t>722181233</t>
  </si>
  <si>
    <t>Ochrana vodovodního potrubí přilepenými termoizolačními trubicemi z PE tl přes 9 do 13 mm DN přes 45 do 63 mm</t>
  </si>
  <si>
    <t>722181235</t>
  </si>
  <si>
    <t>Ochrana vodovodního potrubí přilepenými termoizolačními trubicemi z PE tl přes 9 do 13 mm DN přes 89 mm</t>
  </si>
  <si>
    <t>722250133</t>
  </si>
  <si>
    <t>Hydrantový systém s tvarově stálou hadicí D 25 x 30 m celoplechový</t>
  </si>
  <si>
    <t>soubor</t>
  </si>
  <si>
    <t>722-R4</t>
  </si>
  <si>
    <t>manžeta proti tlakové vodě - prostup PE potrubí základy</t>
  </si>
  <si>
    <t>733122228</t>
  </si>
  <si>
    <t>Potrubí uhlíkové oceli tenkostěnné vně pozink spojované lisováním D 54x1,5 mm - požární vodovod vč. tvarovek</t>
  </si>
  <si>
    <t>998722102</t>
  </si>
  <si>
    <t>Přesun hmot tonážní pro vnitřní vodovod v objektech v přes 6 do 12 m</t>
  </si>
  <si>
    <t>724</t>
  </si>
  <si>
    <t>Zdravotechnika - strojní vybavení</t>
  </si>
  <si>
    <t>724141202</t>
  </si>
  <si>
    <t>Čerpadlo vodovodní ponorné jednovřetenové maximální průtok 36 l/min pro vrt D od 150 mm</t>
  </si>
  <si>
    <t>SO 101-D1.4.3 - Vzduchotechnika</t>
  </si>
  <si>
    <t>D1 - Technická místnost SLP 1.02a</t>
  </si>
  <si>
    <t xml:space="preserve">    D2 - VZT</t>
  </si>
  <si>
    <t xml:space="preserve">    D3 - Klimatizace</t>
  </si>
  <si>
    <t>D4 - Technická místnost EPS 1.02b</t>
  </si>
  <si>
    <t>D5 - Rozvodna MaR 1.03</t>
  </si>
  <si>
    <t>D6 - Rozvodna Elektro 1.04</t>
  </si>
  <si>
    <t>D7 - SLUŽBY</t>
  </si>
  <si>
    <t>D1</t>
  </si>
  <si>
    <t>Technická místnost SLP 1.02a</t>
  </si>
  <si>
    <t>D2</t>
  </si>
  <si>
    <t>VZT</t>
  </si>
  <si>
    <t>Pol71</t>
  </si>
  <si>
    <t>VZT jednotka přívodu vzduchu</t>
  </si>
  <si>
    <t>Poznámka k položce:_x000D_
přívodní ventillátor (1140 m3/h, 350 Pa)_x000D_
složení: přívodní ventillátor (1140 m3/h, 350 Pa), filtrace vzduchu F5</t>
  </si>
  <si>
    <t>Pol72</t>
  </si>
  <si>
    <t>Potrubí přívodu vzduchu - SPIRO ø315 (sada)</t>
  </si>
  <si>
    <t>Pol73</t>
  </si>
  <si>
    <t>Potrubí odvodu vzduchu - SPIRO ø315 (sada)</t>
  </si>
  <si>
    <t>D3</t>
  </si>
  <si>
    <t>Klimatizace</t>
  </si>
  <si>
    <t>Pol74</t>
  </si>
  <si>
    <t>Klimatizační zařízení - SPLIT systém</t>
  </si>
  <si>
    <t>Poznámka k položce:_x000D_
chladící výkon nominální 7,4 kW_x000D_
Venkovní klimatizační jednotka_x000D_
Vnitřní klimatizační jednotka, včetně ovládače_x000D_
Potrubí chladiva (sada)_x000D_
Potrubí odvodu kondenzátu (sada)</t>
  </si>
  <si>
    <t>D4</t>
  </si>
  <si>
    <t>Technická místnost EPS 1.02b</t>
  </si>
  <si>
    <t>Pol75</t>
  </si>
  <si>
    <t>VZT jednotka přívodu vzduchu - složení :</t>
  </si>
  <si>
    <t>Poznámka k položce:_x000D_
přívodní ventillátor (82 m3/h, 300 Pa)_x000D_
filtrace vzduchu F5_x000D_
elektrický ohřívač</t>
  </si>
  <si>
    <t>Pol76</t>
  </si>
  <si>
    <t>Potrubí přívodu vzduchu - SPIRO ø200 (sada)</t>
  </si>
  <si>
    <t>Pol77</t>
  </si>
  <si>
    <t>Potrubí odvodu vzduchu - SPIRO ø200 (sada)</t>
  </si>
  <si>
    <t>Pol78</t>
  </si>
  <si>
    <t>Poznámka k položce:_x000D_
chladící výkon nominální 3,8 kW_x000D_
Venkovní klimatizační jednotka_x000D_
Vnitřní klimatizační jednotka, včetně ovládače_x000D_
Potrubí chladiva (sada)_x000D_
Potrubí odvodu kondenzátu (sada)</t>
  </si>
  <si>
    <t>D5</t>
  </si>
  <si>
    <t>Rozvodna MaR 1.03</t>
  </si>
  <si>
    <t>Pol79</t>
  </si>
  <si>
    <t>Poznámka k položce:_x000D_
přívodní ventillátor (1260 m3/h, 350 Pa)_x000D_
filtrace vzduchu F5_x000D_
elektrický ohřívač</t>
  </si>
  <si>
    <t>Pol80</t>
  </si>
  <si>
    <t>D6</t>
  </si>
  <si>
    <t>Rozvodna Elektro 1.04</t>
  </si>
  <si>
    <t>Pol81</t>
  </si>
  <si>
    <t>Poznámka k položce:_x000D_
přívodní ventillátor (2490 m3/h, 350 Pa)_x000D_
filtrace vzduchu F5_x000D_
elektrický ohřívač</t>
  </si>
  <si>
    <t>Pol82</t>
  </si>
  <si>
    <t>D7</t>
  </si>
  <si>
    <t>SLUŽBY</t>
  </si>
  <si>
    <t>Pol83</t>
  </si>
  <si>
    <t>Přesun hmot a manipulace</t>
  </si>
  <si>
    <t>Pol84</t>
  </si>
  <si>
    <t>Montáž zařízení (strojní) vč. lešení</t>
  </si>
  <si>
    <t>Pol85</t>
  </si>
  <si>
    <t>Zaškolení obsluhy</t>
  </si>
  <si>
    <t>SO 101-D1.4.4 - Elektroinstalace</t>
  </si>
  <si>
    <t xml:space="preserve">D2 - Elektrorozvodna hospodářství dřevní štěpky </t>
  </si>
  <si>
    <t xml:space="preserve">Elektrorozvodna hospodářství dřevní štěpky </t>
  </si>
  <si>
    <t>Pol01</t>
  </si>
  <si>
    <t>Elektromontážní práce silnoproud</t>
  </si>
  <si>
    <t>kpl.</t>
  </si>
  <si>
    <t>-561334331</t>
  </si>
  <si>
    <t>Pol2</t>
  </si>
  <si>
    <t>Rozvaděč NN - stavební RS_SO101  / 400V, AC a 2 pole 2x800x600x2200mm</t>
  </si>
  <si>
    <t>ks.</t>
  </si>
  <si>
    <t>1868455679</t>
  </si>
  <si>
    <t>Pol3</t>
  </si>
  <si>
    <t>Svítidla LED, IP65, délka 65cm, Barva světla:- bílá, Jmenovitý světelný tok dle IEC 62722-2-1:26680 lm, účinnost 134 lm/W, barva světla 4000K, Životnost L70/B50 při 25 °C: 50000 h</t>
  </si>
  <si>
    <t>-1444001800</t>
  </si>
  <si>
    <t>Pol4</t>
  </si>
  <si>
    <t>Svítidla LED, IP65</t>
  </si>
  <si>
    <t>69819026</t>
  </si>
  <si>
    <t>Poznámka k položce:_x000D_
Jmenovitý světelný tok dle IEC 62722-2-1: 24600 lm, základna ocelový plech bílé barvy - difuzor satinované tepelně tvrzené bezpečnostní sklo, účinnost 183 lm/W, barva světla 4000K, Životnost L70/B50 při 25 °C: 50000 h</t>
  </si>
  <si>
    <t>Pol5</t>
  </si>
  <si>
    <t>Svítidla LED, IP66, Barva světla:bílá, Jmenovitý světelný tok dle IEC 62722-2-1: 7540 lm, účinnost 168 lm/W, barva světla 4000K, Životnost L70/B50 při 25 °C: 50000 h</t>
  </si>
  <si>
    <t>572517885</t>
  </si>
  <si>
    <t>Pol6</t>
  </si>
  <si>
    <t>Svítidla na fasádu, LED, IP65, účinnost 120 lm/W, jmenovitý světelný tok 18000 lm, barva světla 4000 K</t>
  </si>
  <si>
    <t>-1082579177</t>
  </si>
  <si>
    <t>Pol7</t>
  </si>
  <si>
    <t>Výložník pro uchycení na sloupech a fasádách</t>
  </si>
  <si>
    <t>186707190</t>
  </si>
  <si>
    <t>Pol8</t>
  </si>
  <si>
    <t>Soumrakové čidlo SOU-3 s krytím IP 65, 1x spínací bezpotenciálový kontakt</t>
  </si>
  <si>
    <t>ks</t>
  </si>
  <si>
    <t>1595997225</t>
  </si>
  <si>
    <t>Pol9</t>
  </si>
  <si>
    <t>Nouzová svítidla LED, IP65, Jmenovitý světelný tok dle IEC 62722-2-1:388 lm, Teplota barvy:4000-4000 K, účinnost 180 lm/W</t>
  </si>
  <si>
    <t>1995230410</t>
  </si>
  <si>
    <t>Pol10</t>
  </si>
  <si>
    <t>Vypínače</t>
  </si>
  <si>
    <t>976708368</t>
  </si>
  <si>
    <t>Pol11</t>
  </si>
  <si>
    <t>Zásuvková skřín 1x16 A / 400V AC; 2x16A / 230V AC; IP54</t>
  </si>
  <si>
    <t>-1966210637</t>
  </si>
  <si>
    <t>Pol12</t>
  </si>
  <si>
    <t>Centrální bateriový systém nouzového osvětlení</t>
  </si>
  <si>
    <t>-899773756</t>
  </si>
  <si>
    <t>Pol13</t>
  </si>
  <si>
    <t>Kabely NN do průřezu 3x1,5mm2</t>
  </si>
  <si>
    <t>1656324774</t>
  </si>
  <si>
    <t>Pol14</t>
  </si>
  <si>
    <t>Kabely NN CYKY-J 3x2,5 mm2</t>
  </si>
  <si>
    <t>-1446697602</t>
  </si>
  <si>
    <t>Pol15</t>
  </si>
  <si>
    <t>Kabely NN CYKY-J 4x6 mm2</t>
  </si>
  <si>
    <t>-681759266</t>
  </si>
  <si>
    <t>Pol16</t>
  </si>
  <si>
    <t>Kabely NN CYKY 4x16mm2</t>
  </si>
  <si>
    <t>1002575575</t>
  </si>
  <si>
    <t>Pol16a</t>
  </si>
  <si>
    <t>Kabely NN (typ V) do průřezu 3x1,5mm2</t>
  </si>
  <si>
    <t>1251736494</t>
  </si>
  <si>
    <t>Pol16b</t>
  </si>
  <si>
    <t>kabelové trasa pro nouzové osvětlení s požárně funkční odolností, pro kabeláž NN rošty/trubky</t>
  </si>
  <si>
    <t>-2101552094</t>
  </si>
  <si>
    <t>Pol17</t>
  </si>
  <si>
    <t>Uzemnění a hromosvod - montáž</t>
  </si>
  <si>
    <t>-949999098</t>
  </si>
  <si>
    <t>Pol18</t>
  </si>
  <si>
    <t>Založení zemního pásku do základů objektu</t>
  </si>
  <si>
    <t>-747657296</t>
  </si>
  <si>
    <t>Pol19</t>
  </si>
  <si>
    <t>Vodič FeZn Ø10mm</t>
  </si>
  <si>
    <t>506737759</t>
  </si>
  <si>
    <t>Pol20</t>
  </si>
  <si>
    <t>Vodič AlMgSi Ø8mm</t>
  </si>
  <si>
    <t>1000982868</t>
  </si>
  <si>
    <t>Pol21</t>
  </si>
  <si>
    <t>Zemnicí pásek FeZn 30x4</t>
  </si>
  <si>
    <t>-1854888328</t>
  </si>
  <si>
    <t>Pol22</t>
  </si>
  <si>
    <t>Jímací tyč JT2, l = 2m</t>
  </si>
  <si>
    <t>-1496917365</t>
  </si>
  <si>
    <t>Pol23</t>
  </si>
  <si>
    <t>Svorky SS (spojovací svorky pro uzemnění)</t>
  </si>
  <si>
    <t>1128723272</t>
  </si>
  <si>
    <t>Pol24</t>
  </si>
  <si>
    <t>Svorky SK</t>
  </si>
  <si>
    <t>257975060</t>
  </si>
  <si>
    <t>Pol25</t>
  </si>
  <si>
    <t>Svorky SJ</t>
  </si>
  <si>
    <t>-1799325114</t>
  </si>
  <si>
    <t>Pol26</t>
  </si>
  <si>
    <t xml:space="preserve">Odstránení konstrukce vozovky do 500 m2 </t>
  </si>
  <si>
    <t>798665469</t>
  </si>
  <si>
    <t>Pol27</t>
  </si>
  <si>
    <t>Drobný montážní a označovací materiál včetně příchytek, atd…</t>
  </si>
  <si>
    <t>246833370</t>
  </si>
  <si>
    <t>Pol28</t>
  </si>
  <si>
    <t>Revizní zprávy</t>
  </si>
  <si>
    <t>1513073942</t>
  </si>
  <si>
    <t>Pol29</t>
  </si>
  <si>
    <t>Naprogramování, uvedení do provozu</t>
  </si>
  <si>
    <t>-623589214</t>
  </si>
  <si>
    <t>Pol30</t>
  </si>
  <si>
    <t>Protokol o měření intenzity umělého osvětlení</t>
  </si>
  <si>
    <t>-1008840748</t>
  </si>
  <si>
    <t>SO 101-306 - Přípojka SO 101_306 - ZTI</t>
  </si>
  <si>
    <t>113154124R</t>
  </si>
  <si>
    <t xml:space="preserve">Odstranění konstrukce vozovky do 500 m2 </t>
  </si>
  <si>
    <t>-1690486787</t>
  </si>
  <si>
    <t>13,2*1,1</t>
  </si>
  <si>
    <t>132151253</t>
  </si>
  <si>
    <t>Hloubení rýh nezapažených š do 2000 mm v hornině třídy těžitelnosti I skupiny 1 a 2 objem do 100 m3 strojně</t>
  </si>
  <si>
    <t>917688762</t>
  </si>
  <si>
    <t>"výkop ryhy" 13.82*1*2.0</t>
  </si>
  <si>
    <t>Súčet</t>
  </si>
  <si>
    <t>Uložení sypaniny z hornin soudržných do násypů zhutněných strojně</t>
  </si>
  <si>
    <t>1788621851</t>
  </si>
  <si>
    <t>"zásyp" 1,1*1*13.82</t>
  </si>
  <si>
    <t>174253301</t>
  </si>
  <si>
    <t>Zásyp rýh pro drény hl do 1,0 m</t>
  </si>
  <si>
    <t>956799241</t>
  </si>
  <si>
    <t>"štrkový podsyp" 13.82</t>
  </si>
  <si>
    <t>175151101</t>
  </si>
  <si>
    <t>Obsypání potrubí strojně sypaninou bez prohození, uloženou do 3 m</t>
  </si>
  <si>
    <t>1345675246</t>
  </si>
  <si>
    <t>58337308</t>
  </si>
  <si>
    <t>štěrkopísek frakce 0/2</t>
  </si>
  <si>
    <t>1666521831</t>
  </si>
  <si>
    <t>5,975*2 'Přepočtené koeficientem množství</t>
  </si>
  <si>
    <t>451573111</t>
  </si>
  <si>
    <t>Lože pod potrubí otevřený výkop - Písek, Štěrk G1</t>
  </si>
  <si>
    <t>627694811</t>
  </si>
  <si>
    <t>"lože pro potrubí" 0,1*13.82*1</t>
  </si>
  <si>
    <t>871218111</t>
  </si>
  <si>
    <t>Kladení drenážního potrubí z tvrdého PVC průměru do 90 mm</t>
  </si>
  <si>
    <t>1609448824</t>
  </si>
  <si>
    <t>28610447</t>
  </si>
  <si>
    <t>trubka drenážní systému sportovišť celoperforovaná tyčová PVC-U DN 80 TP</t>
  </si>
  <si>
    <t>-444257711</t>
  </si>
  <si>
    <t>13,82*1,01 'Přepočtené koeficientem množství</t>
  </si>
  <si>
    <t>871311101</t>
  </si>
  <si>
    <t>Montáž potrubí z PVC SDR 11 těsněných gumovým kroužkem otevřený výkop D 160 x 6,2 mm</t>
  </si>
  <si>
    <t>1739908926</t>
  </si>
  <si>
    <t>28610003</t>
  </si>
  <si>
    <t>trubka tlaková hrdlovaná vodovodní PVC dl 6m DN 150</t>
  </si>
  <si>
    <t>-370676812</t>
  </si>
  <si>
    <t>13,82*1,03 'Přepočtené koeficientem množství</t>
  </si>
  <si>
    <t>Uzávěr</t>
  </si>
  <si>
    <t>920929276</t>
  </si>
  <si>
    <t>899721112</t>
  </si>
  <si>
    <t>Signalizační vodič DN přes 150 mm na potrubí</t>
  </si>
  <si>
    <t>1838885310</t>
  </si>
  <si>
    <t>34113002R</t>
  </si>
  <si>
    <t>Signalizační vodič CY 4mm</t>
  </si>
  <si>
    <t>222924670</t>
  </si>
  <si>
    <t>Poznámka k položce:_x000D_
H03VV-F, průměr kabelu 5,6mm</t>
  </si>
  <si>
    <t>899722112</t>
  </si>
  <si>
    <t>Krytí potrubí z plastů výstražnou fólií z PVC přes 20 do 25 cm</t>
  </si>
  <si>
    <t>-1773819181</t>
  </si>
  <si>
    <t>997221551</t>
  </si>
  <si>
    <t>Vodorovná doprava suti ze sypkých materiálů do 1 km</t>
  </si>
  <si>
    <t>1079722011</t>
  </si>
  <si>
    <t>997221559</t>
  </si>
  <si>
    <t>Příplatek ZKD 1 km u vodorovné dopravy suti ze sypkých materiálů</t>
  </si>
  <si>
    <t>-1479171169</t>
  </si>
  <si>
    <t>3,34*20 'Přepočtené koeficientem množství</t>
  </si>
  <si>
    <t>1869814897</t>
  </si>
  <si>
    <t>997221615</t>
  </si>
  <si>
    <t>Poplatek za uložení na skládce (skládkovné) stavebního odpadu betonového kód odpadu 17 01 01</t>
  </si>
  <si>
    <t>1277588556</t>
  </si>
  <si>
    <t>3,973*0,3 'Přepočtené koeficientem množství</t>
  </si>
  <si>
    <t>997221645</t>
  </si>
  <si>
    <t>Poplatek za uložení na skládce (skládkovné) odpadu asfaltového bez dehtu kód odpadu 17 03 02</t>
  </si>
  <si>
    <t>-1468135315</t>
  </si>
  <si>
    <t>3,34-1,192</t>
  </si>
  <si>
    <t>2,148*0,7 'Přepočtené koeficientem množství</t>
  </si>
  <si>
    <t>998271201</t>
  </si>
  <si>
    <t xml:space="preserve">Přesun hmot </t>
  </si>
  <si>
    <t>-1768859218</t>
  </si>
  <si>
    <t>SO 102.2 - Sklad dřevní štěpky</t>
  </si>
  <si>
    <t>SO 102.2-D1.1 - Architektonicko-stavební a konstrukční část</t>
  </si>
  <si>
    <t xml:space="preserve">    76D - Výplně otvorů </t>
  </si>
  <si>
    <t>113107244</t>
  </si>
  <si>
    <t>Odstranění podkladu živičného tl přes 150 do 200 mm strojně pl přes 200 m2</t>
  </si>
  <si>
    <t>1010035100</t>
  </si>
  <si>
    <t>160*32</t>
  </si>
  <si>
    <t>-2084947499</t>
  </si>
  <si>
    <t>Poznámka k položce:_x000D_
https://podminky.urs.cz/item/CS_URS_2023_02/115101201</t>
  </si>
  <si>
    <t>"předpokládaná doba čerpání</t>
  </si>
  <si>
    <t>(24*30)</t>
  </si>
  <si>
    <t>115101RR</t>
  </si>
  <si>
    <t>Zajištění pro čerpání spodní a povrchové vody</t>
  </si>
  <si>
    <t>745849516</t>
  </si>
  <si>
    <t>Poznámka k položce:_x000D_
Příprava odvodnění jámy, čerpací studny, drenáže, odvod čerpané vody do kanalizace.</t>
  </si>
  <si>
    <t>-1252123584</t>
  </si>
  <si>
    <t>Poznámka k položce:_x000D_
https://podminky.urs.cz/item/CS_URS_2023_02/131251106</t>
  </si>
  <si>
    <t>"výkop na pilotovací rovinu -0,750 m</t>
  </si>
  <si>
    <t>(((155,8*31,8)+(157,6*33,6))/2)*(0,75-0,3)</t>
  </si>
  <si>
    <t>"základ na úroveň -1,750 m</t>
  </si>
  <si>
    <t>(5,4*4,7*(1,75-0,75))</t>
  </si>
  <si>
    <t>-1299381338</t>
  </si>
  <si>
    <t>Poznámka k položce:_x000D_
https://podminky.urs.cz/item/CS_URS_2023_02/131251206</t>
  </si>
  <si>
    <t>"výkop z úrovně -0,750 m na úroveň -6,050 m</t>
  </si>
  <si>
    <t>(25,55*12,01*(6,05-0,75))</t>
  </si>
  <si>
    <t>132251252</t>
  </si>
  <si>
    <t>Hloubení rýh nezapažených š do 2000 mm v hornině třídy těžitelnosti I skupiny 3 objem do 50 m3 strojně</t>
  </si>
  <si>
    <t>343965383</t>
  </si>
  <si>
    <t>Poznámka k položce:_x000D_
https://podminky.urs.cz/item/CS_URS_2023_02/132251252</t>
  </si>
  <si>
    <t>"rýhy pro převázky</t>
  </si>
  <si>
    <t>(2*1,5*1,8)*8</t>
  </si>
  <si>
    <t>(4,2*1,5*1,8)*4</t>
  </si>
  <si>
    <t>-1147050154</t>
  </si>
  <si>
    <t>Poznámka k položce:_x000D_
https://podminky.urs.cz/item/CS_URS_2023_02/153112111</t>
  </si>
  <si>
    <t>"zajištění stavební jámy</t>
  </si>
  <si>
    <t>(25,55*2+12,01*2)*6,75</t>
  </si>
  <si>
    <t>153112121</t>
  </si>
  <si>
    <t>Zaberanění ocelových štětovnic na dl do 4 m ve standardních podmínkách z terénu</t>
  </si>
  <si>
    <t>-1208212802</t>
  </si>
  <si>
    <t>Poznámka k položce:_x000D_
https://podminky.urs.cz/item/CS_URS_2023_02/153112121</t>
  </si>
  <si>
    <t>130spec-001</t>
  </si>
  <si>
    <t>štětovnice VL 604</t>
  </si>
  <si>
    <t>-1841361323</t>
  </si>
  <si>
    <t>507,06*1,05 "Přepočtené koeficientem množství</t>
  </si>
  <si>
    <t>153113111</t>
  </si>
  <si>
    <t>Vytažení ocelových štětovnic dl do 12 m zaberaněných do hl 4 m z terénu ve standardnich podmínkách</t>
  </si>
  <si>
    <t>-794799440</t>
  </si>
  <si>
    <t>Poznámka k položce:_x000D_
https://podminky.urs.cz/item/CS_URS_2023_02/153113111</t>
  </si>
  <si>
    <t>167151112</t>
  </si>
  <si>
    <t>Nakládání výkopku z hornin třídy těžitelnosti II skupiny 4 a 5 přes 100 m3</t>
  </si>
  <si>
    <t>-274072816</t>
  </si>
  <si>
    <t>Poznámka k položce:_x000D_
https://podminky.urs.cz/item/CS_URS_2023_02/167151112</t>
  </si>
  <si>
    <t>"piloty pr. 1200 mm - vývrtek</t>
  </si>
  <si>
    <t>3257,8*(3,14*(0,6^2))</t>
  </si>
  <si>
    <t>odpočet zásypy</t>
  </si>
  <si>
    <t>-307,231</t>
  </si>
  <si>
    <t>162351104</t>
  </si>
  <si>
    <t>Vodorovné přemístění přes 500 do 1000 m výkopku/sypaniny z horniny třídy těžitelnosti I skupiny 1 až 3</t>
  </si>
  <si>
    <t>223244484</t>
  </si>
  <si>
    <t>-2050110059</t>
  </si>
  <si>
    <t>7333,305*19 'Přepočtené koeficientem množství</t>
  </si>
  <si>
    <t>-510917023</t>
  </si>
  <si>
    <t>7333,305*1,8 'Přepočtené koeficientem množství</t>
  </si>
  <si>
    <t>-1375536767</t>
  </si>
  <si>
    <t>Poznámka k položce:_x000D_
https://podminky.urs.cz/item/CS_URS_2023_02/174151101</t>
  </si>
  <si>
    <t>"obsyp podzemní části mezi štětovnice a ŽB konstrukci</t>
  </si>
  <si>
    <t>(25,55*12,01*5,68)</t>
  </si>
  <si>
    <t>-(24,05*10,51*5,68)</t>
  </si>
  <si>
    <t>2059321867</t>
  </si>
  <si>
    <t>Poznámka k položce:_x000D_
https://podminky.urs.cz/item/CS_URS_2023_02/181951112</t>
  </si>
  <si>
    <t>"pláň</t>
  </si>
  <si>
    <t>(155,8*31,8)</t>
  </si>
  <si>
    <t>226113414</t>
  </si>
  <si>
    <t>-22317360</t>
  </si>
  <si>
    <t>"piloty pr. 1200 mm</t>
  </si>
  <si>
    <t>3257,8</t>
  </si>
  <si>
    <t>231112213</t>
  </si>
  <si>
    <t>290964236</t>
  </si>
  <si>
    <t>Poznámka k položce:_x000D_
https://podminky.urs.cz/item/CS_URS_2023_02/231112213</t>
  </si>
  <si>
    <t>231611114</t>
  </si>
  <si>
    <t>Výztuž pilot betonovaných do země ocel z betonářské oceli 10 505</t>
  </si>
  <si>
    <t>Poznámka k položce:_x000D_
https://podminky.urs.cz/item/CS_URS_2023_02/231611114</t>
  </si>
  <si>
    <t>271542211</t>
  </si>
  <si>
    <t>Podsyp pod základové konstrukce se zhutněním z netříděné štěrkodrtě</t>
  </si>
  <si>
    <t>1008197382</t>
  </si>
  <si>
    <t>Poznámka k položce:_x000D_
https://podminky.urs.cz/item/CS_URS_2023_02/271542211</t>
  </si>
  <si>
    <t>"násyp pod rampu</t>
  </si>
  <si>
    <t>(50,391*9,01) "plocha řezu odměřena v CAD</t>
  </si>
  <si>
    <t>"skladba S4</t>
  </si>
  <si>
    <t>(154*30*0,3)</t>
  </si>
  <si>
    <t>-(1*1*0,3) "podzemní část -5,900 m; jímka</t>
  </si>
  <si>
    <t>(2,5*2,5*0,3) "dno jímky</t>
  </si>
  <si>
    <t>Základové desky z betonu tř. C 20/25 X0</t>
  </si>
  <si>
    <t>1088180188</t>
  </si>
  <si>
    <t>Poznámka k položce:_x000D_
https://podminky.urs.cz/item/CS_URS_2023_02/273313711</t>
  </si>
  <si>
    <t>"podkladní beton</t>
  </si>
  <si>
    <t>"podzemní část; úroveň -5,200 m</t>
  </si>
  <si>
    <t>((0,15+10,21+0,15)*(0,15+23,75+0,15))*0,1</t>
  </si>
  <si>
    <t>-(2,2*2,2*0,1) "jímka</t>
  </si>
  <si>
    <t>"jímka</t>
  </si>
  <si>
    <t>(2,5*2,5*0,1)</t>
  </si>
  <si>
    <t>(154*30*0,1)</t>
  </si>
  <si>
    <t>-(1*1*0,1) "podzemní část -5,900 m; jímka</t>
  </si>
  <si>
    <t>(2,5*2,5*0,1) "dno jímky</t>
  </si>
  <si>
    <t>Základové desky ze ŽB se zvýšenými nároky na prostředí tř. C 30/37 XC2, XF1, XA2</t>
  </si>
  <si>
    <t>-1316988490</t>
  </si>
  <si>
    <t>Poznámka k položce:_x000D_
https://podminky.urs.cz/item/CS_URS_2023_02/273322611</t>
  </si>
  <si>
    <t>(154*30*0,6)</t>
  </si>
  <si>
    <t>-(1*1*0,6) "podzemní část -5,900 m; jímka</t>
  </si>
  <si>
    <t>(2,5*2,5*0,6) "dno jímky</t>
  </si>
  <si>
    <t>1991130846</t>
  </si>
  <si>
    <t>Poznámka k položce:_x000D_
https://podminky.urs.cz/item/CS_URS_2023_02/273351121</t>
  </si>
  <si>
    <t>"obvod desky</t>
  </si>
  <si>
    <t>(154*2+30*2)*0,6</t>
  </si>
  <si>
    <t>247156054</t>
  </si>
  <si>
    <t>Poznámka k položce:_x000D_
https://podminky.urs.cz/item/CS_URS_2023_02/273351122</t>
  </si>
  <si>
    <t>273361821</t>
  </si>
  <si>
    <t>Výztuž základových desek betonářskou ocelí 10 505 (R)</t>
  </si>
  <si>
    <t>1679072893</t>
  </si>
  <si>
    <t>Poznámka k položce:_x000D_
https://podminky.urs.cz/item/CS_URS_2023_02/273361821</t>
  </si>
  <si>
    <t>-1890474819</t>
  </si>
  <si>
    <t>Poznámka k položce:_x000D_
https://podminky.urs.cz/item/CS_URS_2023_02/274322611</t>
  </si>
  <si>
    <t>"převázky přes piloty</t>
  </si>
  <si>
    <t>(2*1,5*1,2)*8</t>
  </si>
  <si>
    <t>(4,2*1,5*1,2)*4</t>
  </si>
  <si>
    <t>36309190</t>
  </si>
  <si>
    <t>Poznámka k položce:_x000D_
https://podminky.urs.cz/item/CS_URS_2023_02/274351121</t>
  </si>
  <si>
    <t>((2*2+1,5*2)*1,2)*8</t>
  </si>
  <si>
    <t>((4,2*2+1,5*2)*1,2)*4</t>
  </si>
  <si>
    <t>1953757041</t>
  </si>
  <si>
    <t>Poznámka k položce:_x000D_
https://podminky.urs.cz/item/CS_URS_2023_02/274351122</t>
  </si>
  <si>
    <t>-578812964</t>
  </si>
  <si>
    <t>Poznámka k položce:_x000D_
https://podminky.urs.cz/item/CS_URS_2023_02/274361821</t>
  </si>
  <si>
    <t>"předpoklad vyztužení 350 kg/m3</t>
  </si>
  <si>
    <t>((2*1,5*1,2)*8)*350/1000</t>
  </si>
  <si>
    <t>((4,2*1,5*1,2)*4)*350/1000</t>
  </si>
  <si>
    <t>20,664*1,1 "Přepočtené koeficientem množství</t>
  </si>
  <si>
    <t>-1820325618</t>
  </si>
  <si>
    <t>Poznámka k položce:_x000D_
https://podminky.urs.cz/item/CS_URS_2023_02/279113131</t>
  </si>
  <si>
    <t>"izolační přizdívka</t>
  </si>
  <si>
    <t>(24,05*2+10,51*2)*5,58</t>
  </si>
  <si>
    <t>(2,5*4)*0,9</t>
  </si>
  <si>
    <t>-976318786</t>
  </si>
  <si>
    <t>Poznámka k položce:_x000D_
https://podminky.urs.cz/item/CS_URS_2023_02/279322512</t>
  </si>
  <si>
    <t>(23,75*4,7*0,6)*2</t>
  </si>
  <si>
    <t>(9,01*4,7*0,6)*2</t>
  </si>
  <si>
    <t>(2,2*0,36*0,6)*2</t>
  </si>
  <si>
    <t>(1*0,36*0,6)*2</t>
  </si>
  <si>
    <t>"výtahová šachta</t>
  </si>
  <si>
    <t>(5,4*1*0,6)*2</t>
  </si>
  <si>
    <t>(3,5*1*0,6)*2</t>
  </si>
  <si>
    <t>-1217614939</t>
  </si>
  <si>
    <t>Poznámka k položce:_x000D_
https://podminky.urs.cz/item/CS_URS_2023_02/279351121</t>
  </si>
  <si>
    <t>"vnitřní plochy</t>
  </si>
  <si>
    <t>(22,55*2+9,01*2)*4,7</t>
  </si>
  <si>
    <t>"obvodové plochy</t>
  </si>
  <si>
    <t>(23,75*2+10,21*2)*5,3</t>
  </si>
  <si>
    <t>(1*4)*1 "vnitřní obvod</t>
  </si>
  <si>
    <t>(2,2*4)*1 "vnější obvod</t>
  </si>
  <si>
    <t>(4,2*2+3,5*2)*1 "vnitřní obvod</t>
  </si>
  <si>
    <t>(5,4*2+4,7*2)*1 "vnější ovod</t>
  </si>
  <si>
    <t>1878457896</t>
  </si>
  <si>
    <t>Poznámka k položce:_x000D_
https://podminky.urs.cz/item/CS_URS_2023_02/279351122</t>
  </si>
  <si>
    <t>279361821</t>
  </si>
  <si>
    <t>Výztuž základových zdí nosných betonářskou ocelí 10 505</t>
  </si>
  <si>
    <t>-1029220574</t>
  </si>
  <si>
    <t>Poznámka k položce:_x000D_
https://podminky.urs.cz/item/CS_URS_2023_02/279361821</t>
  </si>
  <si>
    <t>"předpoklad vyztužení 250 kg/m3</t>
  </si>
  <si>
    <t>((23,75*4,7*0,6)*2)*250/1000</t>
  </si>
  <si>
    <t>((9,01*4,7*0,6)*2)*250/1000</t>
  </si>
  <si>
    <t>((2,2*0,36*0,6)*2)*250/1000</t>
  </si>
  <si>
    <t>((1*0,36*0,6)*2)*250/1000</t>
  </si>
  <si>
    <t>((5,4*1*0,6)*2)*250/1000</t>
  </si>
  <si>
    <t>((3,5*1*0,6)*2)*250/1000</t>
  </si>
  <si>
    <t>výztuž zdí ze ztraceného bednění 120 kg/m3</t>
  </si>
  <si>
    <t>0,15*394,69*0,12</t>
  </si>
  <si>
    <t>311113134</t>
  </si>
  <si>
    <t>Nadzákladová zeď tl přes 250 do 300 mm z hladkých tvárnic ztraceného bednění včetně výplně z betonu tř. C 16/20</t>
  </si>
  <si>
    <t>-1549769330</t>
  </si>
  <si>
    <t>Poznámka k položce:_x000D_
https://podminky.urs.cz/item/CS_URS_2023_02/311235161</t>
  </si>
  <si>
    <t>"DS102-104</t>
  </si>
  <si>
    <t>"1.01</t>
  </si>
  <si>
    <t>(3*2+2,5)*4</t>
  </si>
  <si>
    <t>"1.02</t>
  </si>
  <si>
    <t>(2,2+4,7*2+3,2*2+3)*4</t>
  </si>
  <si>
    <t>"1.03</t>
  </si>
  <si>
    <t>"1.04 - 1.06</t>
  </si>
  <si>
    <t>(3*4)</t>
  </si>
  <si>
    <t>-(2*2,95) "vrata</t>
  </si>
  <si>
    <t>(4,2+2,5+3,2*3+4,7+2,4)*4</t>
  </si>
  <si>
    <t>(5+3,5+3,2+3,5)*4</t>
  </si>
  <si>
    <t>312361821</t>
  </si>
  <si>
    <t>Výztuž výplňových zdí betonářskou ocelí 10 505</t>
  </si>
  <si>
    <t>525561913</t>
  </si>
  <si>
    <t>odhad 120 kg/m3</t>
  </si>
  <si>
    <t>312,5*0,3*0,12</t>
  </si>
  <si>
    <t>311321815</t>
  </si>
  <si>
    <t xml:space="preserve">Nosná zeď ze ŽB pohledového tř. C 30/37 XC4, XD3, XF1, XA1 bez výztuže </t>
  </si>
  <si>
    <t>-431480351</t>
  </si>
  <si>
    <t>Poznámka k položce:_x000D_
https://podminky.urs.cz/item/CS_URS_2023_02/311321815</t>
  </si>
  <si>
    <t>"obvodové stěny</t>
  </si>
  <si>
    <t>"jižní pohled</t>
  </si>
  <si>
    <t>(154*7,45*0,6)</t>
  </si>
  <si>
    <t>-(3,05*3*0,6)*6 "2kř vrata</t>
  </si>
  <si>
    <t>-(2*2,5*0,6) "2kř vrata</t>
  </si>
  <si>
    <t>-(4,1*3,05*0,6)*5 "žaluzie</t>
  </si>
  <si>
    <t>"severní pohled</t>
  </si>
  <si>
    <t>-(1*2,1*0,6)*6 "1kř dveře</t>
  </si>
  <si>
    <t>-(9,16*6*0,6) "vjezd</t>
  </si>
  <si>
    <t>"východní pohled</t>
  </si>
  <si>
    <t>(28,8*7,45*0,6)</t>
  </si>
  <si>
    <t>-(3,1*2,05*0,6)*3 "2kř vrata</t>
  </si>
  <si>
    <t>"vnitřní stěny</t>
  </si>
  <si>
    <t>(11,15*7,45*0,4)</t>
  </si>
  <si>
    <t>"sila</t>
  </si>
  <si>
    <t>"2.02 Silo č. 1</t>
  </si>
  <si>
    <t>((3,14*(15^2))-(3,14*(14,5^2)))*17</t>
  </si>
  <si>
    <t>"2.03 Silo č. 2</t>
  </si>
  <si>
    <t>"2.04 Silo č. 3</t>
  </si>
  <si>
    <t>"2.05 Silo č. 4</t>
  </si>
  <si>
    <t>"2.06 Silo č. 5</t>
  </si>
  <si>
    <t>VÝTAHOVÁ ŠACHTA</t>
  </si>
  <si>
    <t>0,3*(2*2,65+2*3)*(35,45-8,25)</t>
  </si>
  <si>
    <t>311351121</t>
  </si>
  <si>
    <t>Zřízení oboustranného bednění nosných nadzákladových zdí</t>
  </si>
  <si>
    <t>2042158240</t>
  </si>
  <si>
    <t>Výtahová šachta</t>
  </si>
  <si>
    <t>2*(2*2,65+2*3)*(35,45-8,25)</t>
  </si>
  <si>
    <t>311351122</t>
  </si>
  <si>
    <t>Odstranění oboustranného bednění nosných nadzákladových zdí</t>
  </si>
  <si>
    <t>1183911975</t>
  </si>
  <si>
    <t>311351611</t>
  </si>
  <si>
    <t>Zřízení kruhového oboustranného bednění nosných nadzákladových zdí r přes 4 m</t>
  </si>
  <si>
    <t>-854248300</t>
  </si>
  <si>
    <t>Poznámka k položce:_x000D_
https://podminky.urs.cz/item/CS_URS_2023_02/311351121</t>
  </si>
  <si>
    <t>(154*7,45)*2</t>
  </si>
  <si>
    <t>-(3,05*3)*6*2 "2kř vrata</t>
  </si>
  <si>
    <t>-(2*2,5)*2 "2kř vrata</t>
  </si>
  <si>
    <t>-(4,1*3,05)*5*2 "žaluzie</t>
  </si>
  <si>
    <t>-(1*2,1)*6*2 "1kř dveře</t>
  </si>
  <si>
    <t>-(9,16*6)*2 "vjezd</t>
  </si>
  <si>
    <t>(28,8*7,45)*2</t>
  </si>
  <si>
    <t>-(3,1*2,05)*3*2 "2kř vrata</t>
  </si>
  <si>
    <t>(11,15*7,45)*2</t>
  </si>
  <si>
    <t>((3,14*30)+(3,14*29))*17</t>
  </si>
  <si>
    <t>311351612</t>
  </si>
  <si>
    <t>Odstranění kruhového oboustranného bednění nosných nadzákladových zdí r přes 4 m</t>
  </si>
  <si>
    <t>1538692820</t>
  </si>
  <si>
    <t>Poznámka k položce:_x000D_
https://podminky.urs.cz/item/CS_URS_2023_02/311351122</t>
  </si>
  <si>
    <t>311351911</t>
  </si>
  <si>
    <t>Příplatek k cenám bednění nosných nadzákladových zdí za pohledový beton PB2</t>
  </si>
  <si>
    <t>1475920790</t>
  </si>
  <si>
    <t>Poznámka k položce:_x000D_
https://podminky.urs.cz/item/CS_URS_2023_02/311351911</t>
  </si>
  <si>
    <t>20942,575+614,72</t>
  </si>
  <si>
    <t>311361821</t>
  </si>
  <si>
    <t>Výztuž nosných zdí betonářskou ocelí 10 505</t>
  </si>
  <si>
    <t>-1543005214</t>
  </si>
  <si>
    <t>Poznámka k položce:_x000D_
https://podminky.urs.cz/item/CS_URS_2023_02/311361821</t>
  </si>
  <si>
    <t>"odhad 220 kg/m3" 5571,012*0,22</t>
  </si>
  <si>
    <t>317168056</t>
  </si>
  <si>
    <t>Překlad keramický vysoký v 238 mm dl 2250 mm</t>
  </si>
  <si>
    <t>-1572174097</t>
  </si>
  <si>
    <t>Poznámka k položce:_x000D_
https://podminky.urs.cz/item/CS_URS_2023_02/317168056</t>
  </si>
  <si>
    <t>"1.04</t>
  </si>
  <si>
    <t>4 "vrata 2000/2950 mm</t>
  </si>
  <si>
    <t>330321615</t>
  </si>
  <si>
    <t>Sloupy nebo pilíře z betonu pohledového pro prostředí s mrazovými cykly tř. C 30/37 bez výztuže</t>
  </si>
  <si>
    <t>-391621461</t>
  </si>
  <si>
    <t>Poznámka k položce:_x000D_
https://podminky.urs.cz/item/CS_URS_2023_02/330321615</t>
  </si>
  <si>
    <t>"sloupy průřez 500/1500 mm</t>
  </si>
  <si>
    <t>(7,45*0,5*1,5)*2</t>
  </si>
  <si>
    <t>(7,5*0,5*1,5)</t>
  </si>
  <si>
    <t>"sloupy průřez 500/500 mm</t>
  </si>
  <si>
    <t>(2,2*0,5*0,5)*5</t>
  </si>
  <si>
    <t>"sloupy průřez 600/400 mm</t>
  </si>
  <si>
    <t>(2,5*0,6*0,4)</t>
  </si>
  <si>
    <t>"sloupy průřez 800/800 mm</t>
  </si>
  <si>
    <t>(7,45*0,8*0,8)*126</t>
  </si>
  <si>
    <t>"sloupy průřez 1100/800 mm</t>
  </si>
  <si>
    <t>(7,45*1,1*0,8)</t>
  </si>
  <si>
    <t>"sloupy průřez 1200/500 mm</t>
  </si>
  <si>
    <t>(7,45*1,2*0,5)*29</t>
  </si>
  <si>
    <t>"sloupy průřez 1511/500 mm</t>
  </si>
  <si>
    <t>(7,45*1,511*0,5)</t>
  </si>
  <si>
    <t>"stěnové sloupy průřez 800/800</t>
  </si>
  <si>
    <t>(7,45*0,8*0,8)*22</t>
  </si>
  <si>
    <t>"stěnové sloupy průřez 1500/500 mm</t>
  </si>
  <si>
    <t>(7,5*1,5*0,5)</t>
  </si>
  <si>
    <t>"stěnové sloupy průřez 900/800 mm</t>
  </si>
  <si>
    <t>(7,45*0,8*0,9)</t>
  </si>
  <si>
    <t>331351325</t>
  </si>
  <si>
    <t>Zřízení bednění čtyřúhelníkových sloupů v přes 4 do 6 m průřezu přes 0,16 do 0,36 m2</t>
  </si>
  <si>
    <t>328790500</t>
  </si>
  <si>
    <t>Poznámka k položce:_x000D_
https://podminky.urs.cz/item/CS_URS_2023_02/331351325</t>
  </si>
  <si>
    <t>(7,45*(0,5*2+1,5*2))*2</t>
  </si>
  <si>
    <t>(7,5*(0,5*2+1,5*2))</t>
  </si>
  <si>
    <t>(2,2*(0,5*4))*5</t>
  </si>
  <si>
    <t>(2,5*(0,6*2+0,4*2))</t>
  </si>
  <si>
    <t>(7,45*(0,8*4))*126</t>
  </si>
  <si>
    <t>(7,45*(1,1*2+0,8*2))</t>
  </si>
  <si>
    <t>(7,45*(1,2*2+0,5*2))*29</t>
  </si>
  <si>
    <t>(7,45*(1,511*2+0,5*2))</t>
  </si>
  <si>
    <t>(7,45*(0,8*4))*22</t>
  </si>
  <si>
    <t>(7,5*(1,5*2+0,5*2))</t>
  </si>
  <si>
    <t>(7,45*(0,8*2+0,9*2))</t>
  </si>
  <si>
    <t>331351326</t>
  </si>
  <si>
    <t>Odstranění bednění čtyřúhelníkových sloupů v přes 4 do 6 m průřezu přes 0,16 do 0,36 m2</t>
  </si>
  <si>
    <t>-2001455127</t>
  </si>
  <si>
    <t>Poznámka k položce:_x000D_
https://podminky.urs.cz/item/CS_URS_2023_02/331351326</t>
  </si>
  <si>
    <t>Příplatek k cenám bednění čtyřúhelníkových sloupů za pohledový beton PB2</t>
  </si>
  <si>
    <t>-1842255601</t>
  </si>
  <si>
    <t>Poznámka k položce:_x000D_
https://podminky.urs.cz/item/CS_URS_2023_02/331351911</t>
  </si>
  <si>
    <t>-837145348</t>
  </si>
  <si>
    <t>Poznámka k položce:_x000D_
https://podminky.urs.cz/item/CS_URS_2023_02/331361821</t>
  </si>
  <si>
    <t>411322626</t>
  </si>
  <si>
    <t>Stropy trámové nebo kazetové ze ŽB tř. C 30/37 XC4, XD3, XF1, XA1</t>
  </si>
  <si>
    <t>-1636705067</t>
  </si>
  <si>
    <t>Poznámka k položce:_x000D_
https://podminky.urs.cz/item/CS_URS_2023_02/411322626</t>
  </si>
  <si>
    <t>"zastřešení vestavků</t>
  </si>
  <si>
    <t>(3,6*3+2,5*0,8)*0,14</t>
  </si>
  <si>
    <t>(3,6*3+2,5*0,8)*0,06/2</t>
  </si>
  <si>
    <t>(7,6*0,8+7,9*2,2+6,5*0,8+7,6*4,7+(3,2*0,3)*2)*0,14</t>
  </si>
  <si>
    <t>(7,6*0,8+7,9*2,2+6,5*0,8+7,6*4,7+(3,2*0,3)*2)*0,06/2</t>
  </si>
  <si>
    <t>(4,5*3+4,2*0,5)*0,14</t>
  </si>
  <si>
    <t>(4,5*3+4,2*0,5)*0,06/2</t>
  </si>
  <si>
    <t>"1.05</t>
  </si>
  <si>
    <t>(11,8*4,7+(3,2*0,3)+(2,5*0,3)+(4,2*0,3))*0,14</t>
  </si>
  <si>
    <t>(11,8*4,7+(3,2*0,3)+(2,5*0,3)+(4,2*0,3))*0,06/2</t>
  </si>
  <si>
    <t>"1.06</t>
  </si>
  <si>
    <t>(11,8*4,7+(3,2*1,1)+(2,5*1,1)+(4,2*1,1))*0,14</t>
  </si>
  <si>
    <t>(11,8*4,7+(3,2*1,1)+(2,5*1,1)+(4,2*1,1))*0,06/2</t>
  </si>
  <si>
    <t>Stropy deskové ze ŽB pohledového tř. C 30/37 XC4, XD3, XF1, XA1</t>
  </si>
  <si>
    <t>-1910314328</t>
  </si>
  <si>
    <t>Poznámka k položce:_x000D_
https://podminky.urs.cz/item/CS_URS_2023_02/411324646</t>
  </si>
  <si>
    <t>(11,2*10,21*0,6)</t>
  </si>
  <si>
    <t>"strop na úr. +2,500 mm</t>
  </si>
  <si>
    <t>"osa A-G/B1-2-E1</t>
  </si>
  <si>
    <t>(28,8*5,8*0,3)+(10,3*3,3*0,3)+(10,3*4*0,3)</t>
  </si>
  <si>
    <t>"osa E/E1-3; E/3-C1</t>
  </si>
  <si>
    <t>(8,575*1,2*0,3)*2</t>
  </si>
  <si>
    <t>"osa A-G/C1-4-F1</t>
  </si>
  <si>
    <t>(28,8*5,8*0,3)+(10,3*4*0,3)*2</t>
  </si>
  <si>
    <t>"osa E/F1-5; E/5-C1</t>
  </si>
  <si>
    <t>"osa A-G/C1-6-F1</t>
  </si>
  <si>
    <t>"osa E/F1-7; E/7-C1</t>
  </si>
  <si>
    <t>"osa A-G/C1-8-F1</t>
  </si>
  <si>
    <t>"osa E/F1-9; E/9-C1</t>
  </si>
  <si>
    <t>"osa A-G/C1-10-F1</t>
  </si>
  <si>
    <t>(28,8*6,2*0,3)+(10,3*3,8*0,3)*2</t>
  </si>
  <si>
    <t>"strop na úr. +8,250 mm</t>
  </si>
  <si>
    <t>(154*30,006*(8,25-7,45))</t>
  </si>
  <si>
    <t>"otvory v silech</t>
  </si>
  <si>
    <t>-((3,14*(1,5^2))*(8,25-7,45))*4 "2.02 - 2.05</t>
  </si>
  <si>
    <t>"otvor na schodišťové konstrukce</t>
  </si>
  <si>
    <t>-(5,5*3,35*(8,25-7,45))*2 "osa F/3, F/9</t>
  </si>
  <si>
    <t>"otvor F-G/11</t>
  </si>
  <si>
    <t>-(2,4*2,65*(8,25-7,45))</t>
  </si>
  <si>
    <t>-979790122</t>
  </si>
  <si>
    <t>úroveň +2,50, tl. 30 cm (vodorovné)</t>
  </si>
  <si>
    <t>1390</t>
  </si>
  <si>
    <t>tl. 30 cm (svislé)</t>
  </si>
  <si>
    <t>562,4*0,3</t>
  </si>
  <si>
    <t>151798133</t>
  </si>
  <si>
    <t>-1009706066</t>
  </si>
  <si>
    <t>1527028015</t>
  </si>
  <si>
    <t>411351R</t>
  </si>
  <si>
    <t>Zřízení bednění stropů deskových tl 80 cm bez podpěrné kce</t>
  </si>
  <si>
    <t>375743606</t>
  </si>
  <si>
    <t>úroveň +8,25 tl. 80 cm (vodorovně)</t>
  </si>
  <si>
    <t>154*30</t>
  </si>
  <si>
    <t>"odpočet schodiště OB1" -2*3,35*5,5</t>
  </si>
  <si>
    <t>"otvory do sil prům. 3,0m" -5*(3,14*1,5*1,5)</t>
  </si>
  <si>
    <t>úroveň +8,25 tl. 80 cm - po obvodu (svisle)</t>
  </si>
  <si>
    <t>(2*154+2*30)*0,8</t>
  </si>
  <si>
    <t>"schodiště OB1" 2*(2*3,35+2*5,5)*0,8</t>
  </si>
  <si>
    <t>"otvory do sil prům. 3,0m - BEDNĚNÍ DO OBLOUKU" 5*(3,14*3*0,8)</t>
  </si>
  <si>
    <t>411351RR</t>
  </si>
  <si>
    <t>Odstranění bednění stropů deskových tl 80 cm bez podpěrné kce</t>
  </si>
  <si>
    <t>-1427959335</t>
  </si>
  <si>
    <t>41135433R</t>
  </si>
  <si>
    <t>Zřízení podpěrné konstrukce stropů výšky 6-8 m tl 80 cm</t>
  </si>
  <si>
    <t>-1007048191</t>
  </si>
  <si>
    <t>"výšky 4,95 m" 1390</t>
  </si>
  <si>
    <t>"výšky přes 7,45 nad jímkou se šikmou rampou" 9*11,55</t>
  </si>
  <si>
    <t>"výšky 7,45 m" 4547,825-1390-103,95</t>
  </si>
  <si>
    <t>4113543RR</t>
  </si>
  <si>
    <t>Odstranění podpěrné konstrukce stropů výšky 6-8 m tl 80 cm</t>
  </si>
  <si>
    <t>-1857392564</t>
  </si>
  <si>
    <t>411352031</t>
  </si>
  <si>
    <t>Zřízení bednění pravoúhlých hlavic tl přes 50 do 75 cm bez podpěrné kce</t>
  </si>
  <si>
    <t>1880816862</t>
  </si>
  <si>
    <t>Poznámka k položce:_x000D_
https://podminky.urs.cz/item/CS_URS_2023_02/411352031</t>
  </si>
  <si>
    <t>(10,6*9,01)</t>
  </si>
  <si>
    <t>(11,95*2+9,01)*0,6 "čelo</t>
  </si>
  <si>
    <t>411352032</t>
  </si>
  <si>
    <t>Odstranění bednění pravoúhlých hlavic tl přes 50 do 75 cm bez podpěrné kce</t>
  </si>
  <si>
    <t>1697384490</t>
  </si>
  <si>
    <t>Poznámka k položce:_x000D_
https://podminky.urs.cz/item/CS_URS_2023_02/411352032</t>
  </si>
  <si>
    <t>411354435</t>
  </si>
  <si>
    <t>Zřízení podpěrné konstrukce hlavic výšky přes 4 do 6 m tl hlavic přes 50 do 75 cm</t>
  </si>
  <si>
    <t>-2011157020</t>
  </si>
  <si>
    <t>Poznámka k položce:_x000D_
https://podminky.urs.cz/item/CS_URS_2023_02/411354435</t>
  </si>
  <si>
    <t>411354436</t>
  </si>
  <si>
    <t>Odstranění podpěrné konstrukce hlavic výšky přes 4 do 6 m tl hlavic přes 50 do 75 cm</t>
  </si>
  <si>
    <t>2133050804</t>
  </si>
  <si>
    <t>Poznámka k položce:_x000D_
https://podminky.urs.cz/item/CS_URS_2023_02/411354436</t>
  </si>
  <si>
    <t>411354214</t>
  </si>
  <si>
    <t>Bednění stropů ztracené z hraněných trapézových vln v 60 mm plech lesklý tl 0,88 mm</t>
  </si>
  <si>
    <t>1671069388</t>
  </si>
  <si>
    <t>Poznámka k položce:_x000D_
https://podminky.urs.cz/item/CS_URS_2023_02/411354214</t>
  </si>
  <si>
    <t>(3*3+2,5*0,5)</t>
  </si>
  <si>
    <t>(7,3*8,5)</t>
  </si>
  <si>
    <t>-(0,8*0,8)*2</t>
  </si>
  <si>
    <t>(4,2*3,5)</t>
  </si>
  <si>
    <t>(11,5*4,7)</t>
  </si>
  <si>
    <t>(11,5*4,7+(3,2*0,5)*2+(2,5*0,5))</t>
  </si>
  <si>
    <t>2793RR12</t>
  </si>
  <si>
    <t>Zřízení otvorů v bednění vel. 1200x1600 mm</t>
  </si>
  <si>
    <t>-507025664</t>
  </si>
  <si>
    <t>411361821</t>
  </si>
  <si>
    <t>Výztuž stropů betonářskou ocelí 10 505</t>
  </si>
  <si>
    <t>-1168778432</t>
  </si>
  <si>
    <t>Poznámka k položce:_x000D_
https://podminky.urs.cz/item/CS_URS_2023_02/411361821</t>
  </si>
  <si>
    <t xml:space="preserve">Ztužující pásy a věnce ze ŽB tř. C 20/25 </t>
  </si>
  <si>
    <t>-28948790</t>
  </si>
  <si>
    <t>Poznámka k položce:_x000D_
https://podminky.urs.cz/item/CS_URS_2023_02/417321414</t>
  </si>
  <si>
    <t>(3*2+2,5)*0,30*0,25</t>
  </si>
  <si>
    <t>(2,2+4,7*2+3,2*2+3)*0,3*0,25</t>
  </si>
  <si>
    <t>(3*2+2,5)*0,3*0,25</t>
  </si>
  <si>
    <t>(3*0,3*0,25)</t>
  </si>
  <si>
    <t>(4,2+2,5+3,2*3+4,7+2,4)*0,3*0,25</t>
  </si>
  <si>
    <t>(5+3,5+3,2+3,5)*0,3*0,25</t>
  </si>
  <si>
    <t>417321616</t>
  </si>
  <si>
    <t>Ztužující pásy a věnce ze ŽB tř. C 30/37 XC4, XD3, XF1, XA1</t>
  </si>
  <si>
    <t>-2058086153</t>
  </si>
  <si>
    <t>Rozšíření horní hrany sil pro uložení ocel. konstrukce</t>
  </si>
  <si>
    <t>viz řez: OB6_A114.04-205</t>
  </si>
  <si>
    <t>rozměr 1000x1000 mm</t>
  </si>
  <si>
    <t>((3,14*(15,35^2)*1)-(3,14*(14,35^2))*1)*5</t>
  </si>
  <si>
    <t>551144524</t>
  </si>
  <si>
    <t>Poznámka k položce:_x000D_
https://podminky.urs.cz/item/CS_URS_2023_02/417351115</t>
  </si>
  <si>
    <t>"věnce</t>
  </si>
  <si>
    <t>((3*2+2,5)*2)*0,4</t>
  </si>
  <si>
    <t>((2,2+4,7*2+3,2*2+3)*2)*0,4</t>
  </si>
  <si>
    <t>(3*2)*0,4</t>
  </si>
  <si>
    <t>((4,2+2,5+3,2*3+4,7+2,4)*2)*0,4</t>
  </si>
  <si>
    <t>((5+3,5+3,2+3,5)*2)*0,4</t>
  </si>
  <si>
    <t>Věnec v horní hraně sil 1000x1000mm</t>
  </si>
  <si>
    <t>((3,14*(15,35*2+0,35)*1)+(3,14*(14,35*2)+0,15)*1)*5</t>
  </si>
  <si>
    <t>-1235132780</t>
  </si>
  <si>
    <t>Poznámka k položce:_x000D_
https://podminky.urs.cz/item/CS_URS_2023_02/417351116</t>
  </si>
  <si>
    <t>417362021</t>
  </si>
  <si>
    <t>Výztuž ztužujících pásů a věnců svařovanými sítěmi Kari</t>
  </si>
  <si>
    <t>803144850</t>
  </si>
  <si>
    <t>Poznámka k položce:_x000D_
https://podminky.urs.cz/item/CS_URS_2023_02/417362021</t>
  </si>
  <si>
    <t>"předpoklad vyztužení 80 kg/m3</t>
  </si>
  <si>
    <t>5,971*80/1000</t>
  </si>
  <si>
    <t>předpoklad pro věnec v horní hraně sil 220 kg/m3</t>
  </si>
  <si>
    <t>466,29*0,22</t>
  </si>
  <si>
    <t>612131321</t>
  </si>
  <si>
    <t>Penetrační disperzní nátěr vnitřních stěn nanášený strojně</t>
  </si>
  <si>
    <t>125607071</t>
  </si>
  <si>
    <t>Poznámka k položce:_x000D_
https://podminky.urs.cz/item/CS_URS_2023_02/612131321</t>
  </si>
  <si>
    <t>(3*2+3,5*2)*4</t>
  </si>
  <si>
    <t>-(1*2,1) "dveře</t>
  </si>
  <si>
    <t>(1+2,1*2)*0,5 "ostění/nadpraží</t>
  </si>
  <si>
    <t>"vnější plochy</t>
  </si>
  <si>
    <t>(3*2+2,5)*4,2</t>
  </si>
  <si>
    <t>(8,5*2+7,3*2+0,8*7)*4</t>
  </si>
  <si>
    <t>(2,2+4,7+3,2*2+8,5)*4,2</t>
  </si>
  <si>
    <t>(4,2*2+3,5*2)*4</t>
  </si>
  <si>
    <t>(2+2,95*2)*0,3 "ostění/nadpraží</t>
  </si>
  <si>
    <t>plochy sil</t>
  </si>
  <si>
    <t>21868,875</t>
  </si>
  <si>
    <t>631311235</t>
  </si>
  <si>
    <t>Mazanina tl přes 120 do 240 mm z betonu prostého se zvýšenými nároky na prostředí tř. C 30/37</t>
  </si>
  <si>
    <t>-215854182</t>
  </si>
  <si>
    <t>Poznámka k položce:_x000D_
https://podminky.urs.cz/item/CS_URS_2023_02/631311235</t>
  </si>
  <si>
    <t>"rampa, sklon 15°</t>
  </si>
  <si>
    <t>(9,01*0,2*(0,3+0,146)/2)</t>
  </si>
  <si>
    <t>(9,01*0,2*(19,32+19,14)/2)</t>
  </si>
  <si>
    <t>(9,01*(0,4+0,37)/2)</t>
  </si>
  <si>
    <t>631319013</t>
  </si>
  <si>
    <t>Příplatek k mazanině tl přes 120 do 240 mm za přehlazení povrchu</t>
  </si>
  <si>
    <t>575156091</t>
  </si>
  <si>
    <t>Poznámka k položce:_x000D_
https://podminky.urs.cz/item/CS_URS_2023_02/631319013</t>
  </si>
  <si>
    <t>631319175</t>
  </si>
  <si>
    <t>Příplatek k mazanině tl přes 120 do 240 mm za stržení povrchu spodní vrstvy před vložením výztuže</t>
  </si>
  <si>
    <t>-1611250023</t>
  </si>
  <si>
    <t>Poznámka k položce:_x000D_
https://podminky.urs.cz/item/CS_URS_2023_02/631319175</t>
  </si>
  <si>
    <t>631319185</t>
  </si>
  <si>
    <t>Příplatek k mazanině tl přes 120 do 240 mm za sklon přes 15 do 35°</t>
  </si>
  <si>
    <t>540260485</t>
  </si>
  <si>
    <t>Poznámka k položce:_x000D_
https://podminky.urs.cz/item/CS_URS_2023_02/631319185</t>
  </si>
  <si>
    <t>631361821</t>
  </si>
  <si>
    <t>Výztuž mazanin betonářskou ocelí 10 505</t>
  </si>
  <si>
    <t>-1284778405</t>
  </si>
  <si>
    <t>Poznámka k položce:_x000D_
https://podminky.urs.cz/item/CS_URS_2023_02/631361821</t>
  </si>
  <si>
    <t>"předpoklad vyztužení 200 kg/m3</t>
  </si>
  <si>
    <t>(9,01*0,2*(0,3+0,146)/2)*200/1000</t>
  </si>
  <si>
    <t>(9,01*0,2*(19,32+19,14)/2)*200/1000</t>
  </si>
  <si>
    <t>(9,01*(0,4+0,37)/2)*200/1000</t>
  </si>
  <si>
    <t>7,704*1,1 "Přepočtené koeficientem množství</t>
  </si>
  <si>
    <t>1380300517</t>
  </si>
  <si>
    <t>Skladba S4</t>
  </si>
  <si>
    <t>(154*30)</t>
  </si>
  <si>
    <t>2793RR</t>
  </si>
  <si>
    <t>Dilatační profil do žb konstrukcé D+M - objeková dilatace, řádné provedení dle předpisu výrobce</t>
  </si>
  <si>
    <t>1641543163</t>
  </si>
  <si>
    <t>Objektová dilatace</t>
  </si>
  <si>
    <t>"základová deska" 4*30</t>
  </si>
  <si>
    <t>"stěny" 8*8,85</t>
  </si>
  <si>
    <t>"stropy" 4*30+4*1,2</t>
  </si>
  <si>
    <t>3113RR3</t>
  </si>
  <si>
    <t>Ocelové konstrukce zabudované do železobetonu pro následnou montáž zastřešení - P50</t>
  </si>
  <si>
    <t>-1707335269</t>
  </si>
  <si>
    <t>3113RR4</t>
  </si>
  <si>
    <t>Ocelové konstrukce zabudované do železobetonu pro následnou montáž schodiště (OB1) - HEB 120</t>
  </si>
  <si>
    <t>1638576434</t>
  </si>
  <si>
    <t>3113RR5</t>
  </si>
  <si>
    <t>Ocelové konstrukce zabudované do železobetonu do dna sila pro následnou montáž technologie</t>
  </si>
  <si>
    <t>1030179165</t>
  </si>
  <si>
    <t>9411111</t>
  </si>
  <si>
    <t>Montáž lešení řadového trubkového lehkého s podlahami zatížení do 200 kg/m2 š od 0,6 do 0,9 m v 27 m</t>
  </si>
  <si>
    <t>810464202</t>
  </si>
  <si>
    <t>Po obvodu celého objektu</t>
  </si>
  <si>
    <t>(2*155+2*31)*27</t>
  </si>
  <si>
    <t>9411112R</t>
  </si>
  <si>
    <t>Příplatek k lešení řadovému trubkovému lehkému s podlahami do 200 kg/m2 š od 0,6 do 0,9 m v 27 m za každý den použití</t>
  </si>
  <si>
    <t>1191853483</t>
  </si>
  <si>
    <t>předpoklad 60 dní</t>
  </si>
  <si>
    <t>10044*60</t>
  </si>
  <si>
    <t>9411118R</t>
  </si>
  <si>
    <t>Demontáž lešení řadového trubkového lehkého s podlahami zatížení do 200 kg/m2 š od 0,6 do 0,9 m v 27 m</t>
  </si>
  <si>
    <t>1586769813</t>
  </si>
  <si>
    <t>949311112</t>
  </si>
  <si>
    <t>Montáž lešení trubkového do šachet o půdorysné ploše do 6 m2 v přes 10 do 20 m</t>
  </si>
  <si>
    <t>2088598789</t>
  </si>
  <si>
    <t>vnitřní část sil</t>
  </si>
  <si>
    <t>(3,14*14,5*19)*5</t>
  </si>
  <si>
    <t>949311212</t>
  </si>
  <si>
    <t>Příplatek k lešení trubkovému do šachet do 6 m2 v přes 10 do 20 m za každý den použití</t>
  </si>
  <si>
    <t>915424613</t>
  </si>
  <si>
    <t>4325,35*60</t>
  </si>
  <si>
    <t>949311812</t>
  </si>
  <si>
    <t>Demontáž lešení trubkového do šachet o půdorysné ploše do 6 m2 v přes 10 do 20 m</t>
  </si>
  <si>
    <t>-1344755533</t>
  </si>
  <si>
    <t>952901111</t>
  </si>
  <si>
    <t>Vyčištění budov bytové a občanské výstavby při výšce podlaží do 4 m</t>
  </si>
  <si>
    <t>-533388243</t>
  </si>
  <si>
    <t>"úroveň 0,00 - plocha bez odečtu sloupů a vnitřních stěn" 152,8*28,8</t>
  </si>
  <si>
    <t>"úroveň +2,50 - plocha podlahy bez odečtu sloupů" 1290</t>
  </si>
  <si>
    <t>952901411</t>
  </si>
  <si>
    <t>Vyčištění ostatních objektů (kanálů, zásobníků, kůlen) při jakékoliv výšce podlaží</t>
  </si>
  <si>
    <t>1174211329</t>
  </si>
  <si>
    <t>úklid prostoru sil - podlahová plocha:</t>
  </si>
  <si>
    <t>5*(3,14*14,5*14,5)</t>
  </si>
  <si>
    <t>9970ALT.</t>
  </si>
  <si>
    <t>Drcení stavebního odpadu z asfaltbetonu prostého s dopravou do 100 m k drtícímu zařízení a naložením</t>
  </si>
  <si>
    <t>2125198590</t>
  </si>
  <si>
    <t>Poznámka k položce:_x000D_
ALTERNATIVNÍ POLOŽKA PRO ZJIŠTĚNÍ JEDNOTKOVÉ CENY - V PŘÍPADĚ ROZHODNUTÍ O DRCENÍ VYBOURANÉHO MATERIÁLU</t>
  </si>
  <si>
    <t>1043672925</t>
  </si>
  <si>
    <t>997221571</t>
  </si>
  <si>
    <t>Vodorovná doprava vybouraných hmot do 1 km</t>
  </si>
  <si>
    <t>-118516620</t>
  </si>
  <si>
    <t>997221579</t>
  </si>
  <si>
    <t>Příplatek ZKD 1 km u vodorovné dopravy vybouraných hmot</t>
  </si>
  <si>
    <t>-399552424</t>
  </si>
  <si>
    <t>997221875</t>
  </si>
  <si>
    <t>Poplatek za uložení na recyklační skládce (skládkovné) stavebního odpadu asfaltového bez obsahu dehtu zatříděného do Katalogu odpadů pod kódem 17 03 02</t>
  </si>
  <si>
    <t>-1153753466</t>
  </si>
  <si>
    <t>998012025</t>
  </si>
  <si>
    <t>Přesun hmot pro budovy monolitické v přes 36 do 48 m</t>
  </si>
  <si>
    <t>440786067</t>
  </si>
  <si>
    <t>Poznámka k položce:_x000D_
https://podminky.urs.cz/item/CS_URS_2023_02/998012025</t>
  </si>
  <si>
    <t>-581743381</t>
  </si>
  <si>
    <t>Poznámka k položce:_x000D_
https://podminky.urs.cz/item/CS_URS_2023_02/711111001</t>
  </si>
  <si>
    <t>"skladba S4+S5</t>
  </si>
  <si>
    <t>1193603047</t>
  </si>
  <si>
    <t>Poznámka k položce:_x000D_
https://podminky.urs.cz/item/CS_URS_2023_02/711112001</t>
  </si>
  <si>
    <t>"podzemní část</t>
  </si>
  <si>
    <t>-457904873</t>
  </si>
  <si>
    <t>5229,776*0,00034 'Přepočtené koeficientem množství</t>
  </si>
  <si>
    <t>711131101</t>
  </si>
  <si>
    <t>Provedení izolace proti zemní vlhkosti pásy na sucho vodorovné AIP nebo tkaninou</t>
  </si>
  <si>
    <t>-462655525</t>
  </si>
  <si>
    <t>Poznámka k položce:_x000D_
https://podminky.urs.cz/item/CS_URS_2023_02/711131101</t>
  </si>
  <si>
    <t>711132101</t>
  </si>
  <si>
    <t>Provedení izolace proti zemní vlhkosti pásy na sucho svislé AIP nebo tkaninou</t>
  </si>
  <si>
    <t>1687776297</t>
  </si>
  <si>
    <t>Poznámka k položce:_x000D_
https://podminky.urs.cz/item/CS_URS_2023_02/711132101</t>
  </si>
  <si>
    <t>"obod desky</t>
  </si>
  <si>
    <t>69311088</t>
  </si>
  <si>
    <t>geotextilie netkaná separační, ochranná, filtrační, drenážní PES 500g/m2</t>
  </si>
  <si>
    <t>-530042796</t>
  </si>
  <si>
    <t>5229,776*1,1655 'Přepočtené koeficientem množství</t>
  </si>
  <si>
    <t>711141559</t>
  </si>
  <si>
    <t>Provedení izolace proti zemní vlhkosti pásy přitavením vodorovné NAIP</t>
  </si>
  <si>
    <t>-530732401</t>
  </si>
  <si>
    <t>Poznámka k položce:_x000D_
https://podminky.urs.cz/item/CS_URS_2023_02/711141559</t>
  </si>
  <si>
    <t>"skladba S4+S5 - 2 vrstvy</t>
  </si>
  <si>
    <t>(154*30)*2</t>
  </si>
  <si>
    <t>-1882551038</t>
  </si>
  <si>
    <t>9240*1,1655 'Přepočtené koeficientem množství</t>
  </si>
  <si>
    <t>711142559</t>
  </si>
  <si>
    <t>Provedení izolace proti zemní vlhkosti pásy přitavením svislé NAIP</t>
  </si>
  <si>
    <t>-1656404110</t>
  </si>
  <si>
    <t>Skladba S4 - 2 vrstvy + S10 - 3 vrstvy</t>
  </si>
  <si>
    <t>"obvodové plochy - S10</t>
  </si>
  <si>
    <t>(23,75*2+10,21*2)*5,3*3</t>
  </si>
  <si>
    <t>"jímka - S4</t>
  </si>
  <si>
    <t>(2,2*4)*1*2 "vnější obvod</t>
  </si>
  <si>
    <t>"výtahová šachta S4</t>
  </si>
  <si>
    <t>(5,4*2+4,7*2)*1*2 "vnější ovod</t>
  </si>
  <si>
    <t>"obod desky S4</t>
  </si>
  <si>
    <t>(154*2+30*2)*0,6*2</t>
  </si>
  <si>
    <t>-1490683833</t>
  </si>
  <si>
    <t>Skladba S4 - 2 vrstva + S10 - 2 vrstvy</t>
  </si>
  <si>
    <t>(23,75*2+10,21*2)*5,3*2</t>
  </si>
  <si>
    <t>1219,552*1,1655 'Přepočtené koeficientem množství</t>
  </si>
  <si>
    <t>-386362019</t>
  </si>
  <si>
    <t>S10 - 3. vrstva</t>
  </si>
  <si>
    <t>359,976*1,1655 'Přepočtené koeficientem množství</t>
  </si>
  <si>
    <t>998711101</t>
  </si>
  <si>
    <t>Přesun hmot tonážní pro izolace proti vodě, vlhkosti a plynům v objektech v do 6 m</t>
  </si>
  <si>
    <t>1927231225</t>
  </si>
  <si>
    <t>Poznámka k položce:_x000D_
https://podminky.urs.cz/item/CS_URS_2023_02/998711101</t>
  </si>
  <si>
    <t>7123415</t>
  </si>
  <si>
    <t>Provedení povlakové krytiny střech do 10° pásy NAIP přitavením v plné ploše vč. vytažení a opracování detailů kolem prostupů, kolem kruhových sil apod.</t>
  </si>
  <si>
    <t>372474749</t>
  </si>
  <si>
    <t>Skladba S3</t>
  </si>
  <si>
    <t>154*30 "celá plocha</t>
  </si>
  <si>
    <t>-5*(3,14*15*15) "odpočet sil</t>
  </si>
  <si>
    <t>(2*154+2*30)*0,2 "stažení přes hranu</t>
  </si>
  <si>
    <t>5*(3,15*30)*0,2 "vytažení na sila</t>
  </si>
  <si>
    <t>62855003</t>
  </si>
  <si>
    <t>pás asfaltový natavitelný modifikovaný SBS s vložkou z polyesterové rohože a hrubozrnným břidličným posypem na horním povrchu tl 4,0mm</t>
  </si>
  <si>
    <t>-742508090</t>
  </si>
  <si>
    <t>1255,6*1,1655 'Přepočtené koeficientem množství</t>
  </si>
  <si>
    <t>712361703</t>
  </si>
  <si>
    <t>Provedení povlakové krytiny střech do 10° fólií přilepenou v plné ploše vč. systémových doplňků, vytažení a opracování detailů kolem prostupů, kolem kruhových sil apod.</t>
  </si>
  <si>
    <t>804660095</t>
  </si>
  <si>
    <t>28329016</t>
  </si>
  <si>
    <t>fólie hydroizolační střešní TPO (FPO) s nakašírovanou textilií určená k lepení tl 1,5mm</t>
  </si>
  <si>
    <t>912619504</t>
  </si>
  <si>
    <t>Přesun hmot tonážní pro krytiny povlakové v objektech v přes 6 do 12 m</t>
  </si>
  <si>
    <t>-1063074484</t>
  </si>
  <si>
    <t>713141123</t>
  </si>
  <si>
    <t>Montáž izolace tepelné střech plochých lepené asfaltem bodově 3 vrstvy rohoží, pásů, dílců, desek</t>
  </si>
  <si>
    <t>200519198</t>
  </si>
  <si>
    <t>Skladba S3 - izolace vyskládaná ve více vrstvách ve spádech v tl. 60-450mm</t>
  </si>
  <si>
    <t>Tloušťky jednotlivých vrstev navrhnout v kladecím výkrese</t>
  </si>
  <si>
    <t>1 vrstva:</t>
  </si>
  <si>
    <t>63151458</t>
  </si>
  <si>
    <t>deska tepelně izolační minerální plochých střech spodní vrstva 40kPa λ=0,038-0,039 tl 60mm</t>
  </si>
  <si>
    <t>1571529879</t>
  </si>
  <si>
    <t>1087,5*2,15 'Přepočtené koeficientem množství</t>
  </si>
  <si>
    <t>63140404</t>
  </si>
  <si>
    <t>deska tepelně izolační minerální plochých střech dvouvrstvá λ=0,038-0,039 tl 120mm</t>
  </si>
  <si>
    <t>1702647708</t>
  </si>
  <si>
    <t>63140409</t>
  </si>
  <si>
    <t>deska tepelně izolační minerální plochých střech λ=0,038-0,039 tl 200mm</t>
  </si>
  <si>
    <t>-493185379</t>
  </si>
  <si>
    <t>1087,5*1,07 'Přepočtené koeficientem množství</t>
  </si>
  <si>
    <t>-977712441</t>
  </si>
  <si>
    <t>767832122</t>
  </si>
  <si>
    <t>Montáž venkovních požárních žebříků do betonu bez suchovodu</t>
  </si>
  <si>
    <t>-991362541</t>
  </si>
  <si>
    <t>Poznámka k položce:_x000D_
https://podminky.urs.cz/item/CS_URS_2023_02/767832122</t>
  </si>
  <si>
    <t>"pohled jižní</t>
  </si>
  <si>
    <t>(10*6)</t>
  </si>
  <si>
    <t>"pohled severní</t>
  </si>
  <si>
    <t>(10*2)</t>
  </si>
  <si>
    <t>"pohled západní</t>
  </si>
  <si>
    <t>-2044683483</t>
  </si>
  <si>
    <t>767R1</t>
  </si>
  <si>
    <t>Vnitřní ocelová jednoramenná schodiště vč. zábradlí, povrchové úpravy a kotvení D+M</t>
  </si>
  <si>
    <t>1747213845</t>
  </si>
  <si>
    <t>767R2</t>
  </si>
  <si>
    <t>Vnitřní ocelová zábradlí ochozů vč. povrchové úpravy a kotvení D+M</t>
  </si>
  <si>
    <t>2004102119</t>
  </si>
  <si>
    <t>8*8,5+10*10+16+7,1+10,4+12,8+11,3+8,8+8,7+11,4</t>
  </si>
  <si>
    <t>4*17,2+8*7,5+3,1+9*3,2</t>
  </si>
  <si>
    <t>767R3</t>
  </si>
  <si>
    <t>-963801549</t>
  </si>
  <si>
    <t>998767105</t>
  </si>
  <si>
    <t>Přesun hmot tonážní pro zámečnické konstrukce v objektech v přes 36 do 48 m</t>
  </si>
  <si>
    <t>-1081319300</t>
  </si>
  <si>
    <t>Poznámka k položce:_x000D_
https://podminky.urs.cz/item/CS_URS_2023_02/998767105</t>
  </si>
  <si>
    <t>76D</t>
  </si>
  <si>
    <t xml:space="preserve">Výplně otvorů </t>
  </si>
  <si>
    <t>76D01</t>
  </si>
  <si>
    <t>Vnější dveře 2-kř. 2900x2950 mm na úrovni 0,00</t>
  </si>
  <si>
    <t>1844325102</t>
  </si>
  <si>
    <t>76D02</t>
  </si>
  <si>
    <t>Vnější dveře 2-kř. 3000x2950 mm na úrovni 0,00</t>
  </si>
  <si>
    <t>819766702</t>
  </si>
  <si>
    <t>76D03</t>
  </si>
  <si>
    <t>Vnější dveře 2-kř. 1900x2950 mm na úrovni 0,00</t>
  </si>
  <si>
    <t>-1338211871</t>
  </si>
  <si>
    <t>76D04</t>
  </si>
  <si>
    <t>Vnější dveře 2-kř. 2000x2950 mm na úrovni 0,00</t>
  </si>
  <si>
    <t>1790636023</t>
  </si>
  <si>
    <t>76D05</t>
  </si>
  <si>
    <t>Vnější dveře 1-kř. 900x1970 mm na úrovni 0,00</t>
  </si>
  <si>
    <t>-1977264006</t>
  </si>
  <si>
    <t>76D06</t>
  </si>
  <si>
    <t>Vnitřní dveře 2-kř. 2000x2950 mm na úrovni 0,00</t>
  </si>
  <si>
    <t>1290888630</t>
  </si>
  <si>
    <t>76D07</t>
  </si>
  <si>
    <t>Vnější dveře 2-kř. 4000x2950 mm na úrovni +2,50</t>
  </si>
  <si>
    <t>-1813046607</t>
  </si>
  <si>
    <t>76D08</t>
  </si>
  <si>
    <t>Vnější dveře 1-kř. 900x1970 mm na úrovni +5,20</t>
  </si>
  <si>
    <t>405310261</t>
  </si>
  <si>
    <t>76D09</t>
  </si>
  <si>
    <t>Vnější vrata 3000x3000 mm na úrovni +8,20 do sil</t>
  </si>
  <si>
    <t>697748105</t>
  </si>
  <si>
    <t>Poznámka k položce:_x000D_
Masivní ocelová vrata s ocelovým rámem osazeným do žb stěny sila tl. 500mm (osazení rovného prvku do obloukové stěny) vč. ukotvení, utěsnění, mříže, zámku atd. OTEVÍRÁNÍ POMOCÍ VYSUNUTÍ SMĚREM NAHORU JEŘÁBEM. Všechny prvky RAL 9006/7047.</t>
  </si>
  <si>
    <t>76D10</t>
  </si>
  <si>
    <t>Vnější vrata 9160x6000 mm</t>
  </si>
  <si>
    <t>1808433794</t>
  </si>
  <si>
    <t>1005654924</t>
  </si>
  <si>
    <t xml:space="preserve">skladba S5 </t>
  </si>
  <si>
    <t>19,32*9,1 "rampa -5,2</t>
  </si>
  <si>
    <t>3,5*9,1 "dno -5,2</t>
  </si>
  <si>
    <t>7839RR</t>
  </si>
  <si>
    <t>Bezprašný nátěr stěn a podlahy sil</t>
  </si>
  <si>
    <t>271451411</t>
  </si>
  <si>
    <t>stěny sila</t>
  </si>
  <si>
    <t>(3,14*29)*17</t>
  </si>
  <si>
    <t>Podlaha sil</t>
  </si>
  <si>
    <t>3,14*14,5*14,5*5</t>
  </si>
  <si>
    <t>"odpočet vrat" -5*3*3</t>
  </si>
  <si>
    <t>SO 102.2-D1.4.1 - ZTI</t>
  </si>
  <si>
    <t xml:space="preserve">    45 - Podkladní a vedlejší konstrukce (kromě vozovek a železničního svršku)</t>
  </si>
  <si>
    <t xml:space="preserve">    724 - Strojní vybavení</t>
  </si>
  <si>
    <t xml:space="preserve">    D2 - Ostatní materiál</t>
  </si>
  <si>
    <t>Podkladní a vedlejší konstrukce (kromě vozovek a železničního svršku)</t>
  </si>
  <si>
    <t>Lože pod potrubí a obsyp ze štěrkopísku do 63 mm</t>
  </si>
  <si>
    <t>722171216</t>
  </si>
  <si>
    <t>Potrubí z PEHD, D 63 x 5,8 mm</t>
  </si>
  <si>
    <t>722172336</t>
  </si>
  <si>
    <t>Potrubí z PPR, D 63x10,5 mm, PN 20, vč .zed.výpom.</t>
  </si>
  <si>
    <t>722237126</t>
  </si>
  <si>
    <t>Kohout vod.kul.,2xvnitř.záv.GIACOMINI R250D DN 50</t>
  </si>
  <si>
    <t>722237666</t>
  </si>
  <si>
    <t>Klapka zpětná, DN 50</t>
  </si>
  <si>
    <t>722290226</t>
  </si>
  <si>
    <t>Zkouška tlaku potrubí do DN 50</t>
  </si>
  <si>
    <t>998722201</t>
  </si>
  <si>
    <t>Přesun hmot procentní pro vnitřní vodovod v objektech v do 6 m</t>
  </si>
  <si>
    <t>%</t>
  </si>
  <si>
    <t>-836852982</t>
  </si>
  <si>
    <t>Strojní vybavení</t>
  </si>
  <si>
    <t>724149101</t>
  </si>
  <si>
    <t>Montáž čerpadel.ponorných</t>
  </si>
  <si>
    <t>Ostatní materiál</t>
  </si>
  <si>
    <t>42610405</t>
  </si>
  <si>
    <t>Čerpadlo kalové 40 GFPU-105-8-2st.,mot.230V,plovák</t>
  </si>
  <si>
    <t>SO 102.2-D1.4.3 - VZT a klimatizace</t>
  </si>
  <si>
    <t>D1 - Ventilové stanice SHZ - VZT</t>
  </si>
  <si>
    <t xml:space="preserve">    D2 - Přívod vzduchu</t>
  </si>
  <si>
    <t xml:space="preserve">    D3 - Odvod vzduchu</t>
  </si>
  <si>
    <t>D4 - Rozvodny - VZT, klimatizace</t>
  </si>
  <si>
    <t xml:space="preserve">    D5 - Technická místnost 1.01 - VZT</t>
  </si>
  <si>
    <t xml:space="preserve">    D6 - Technická místnost 1.01 - Klimatizace</t>
  </si>
  <si>
    <t xml:space="preserve">    D7 - Technická místnost 1.03 - VZT</t>
  </si>
  <si>
    <t xml:space="preserve">    D8 - </t>
  </si>
  <si>
    <t xml:space="preserve">    D9 - Technická místnost 1.03 - Klimatizace</t>
  </si>
  <si>
    <t xml:space="preserve">    D10 - Rozvodna NN místnost 1.05 - VZT</t>
  </si>
  <si>
    <t xml:space="preserve">    D11 - Rozvodna NN místnost 1.05 - Klimatizace</t>
  </si>
  <si>
    <t xml:space="preserve">    D12 - Rozvodna VN místnost 1.06 - VZT</t>
  </si>
  <si>
    <t xml:space="preserve">    D13 - Rozvodna VN místnost 1.06 - Klimatizace</t>
  </si>
  <si>
    <t>D14 - Ostatní</t>
  </si>
  <si>
    <t xml:space="preserve">    D15 - SLUŽBY</t>
  </si>
  <si>
    <t>Ventilové stanice SHZ - VZT</t>
  </si>
  <si>
    <t>Přívod vzduchu</t>
  </si>
  <si>
    <t>Pol86</t>
  </si>
  <si>
    <t>Protidešťová žaluzie TWG 200</t>
  </si>
  <si>
    <t>Pol87</t>
  </si>
  <si>
    <t>Uzavírací klapka MSK 200 se servopohonem</t>
  </si>
  <si>
    <t>Pol88</t>
  </si>
  <si>
    <t>Filtrační kazeta MFL 200 - třída filtrace G4</t>
  </si>
  <si>
    <t>Pol89</t>
  </si>
  <si>
    <t>Ventilátor TD 800/200 3V (450 m3/h, 260 Pa)</t>
  </si>
  <si>
    <t>Pol90</t>
  </si>
  <si>
    <t>Elektrický ohřívač MBE 200/3,0</t>
  </si>
  <si>
    <t>Pol91</t>
  </si>
  <si>
    <t>sada</t>
  </si>
  <si>
    <t>Odvod vzduchu</t>
  </si>
  <si>
    <t>Pol92</t>
  </si>
  <si>
    <t>Uzavírací klapka MSK 160 se servopohonem</t>
  </si>
  <si>
    <t>Pol93</t>
  </si>
  <si>
    <t>Ventilátor TD 500/160 3V (450 m3/h, 115 Pa)</t>
  </si>
  <si>
    <t>Pol94</t>
  </si>
  <si>
    <t>Potrubí odvodu vzduchu - SPIRO ø160 (sada)</t>
  </si>
  <si>
    <t>Rozvodny - VZT, klimatizace</t>
  </si>
  <si>
    <t>Technická místnost 1.01 - VZT</t>
  </si>
  <si>
    <t>Pol95</t>
  </si>
  <si>
    <t>Technická místnost 1.01 - Klimatizace</t>
  </si>
  <si>
    <t>Technická místnost 1.03 - VZT</t>
  </si>
  <si>
    <t>D8</t>
  </si>
  <si>
    <t>D9</t>
  </si>
  <si>
    <t>Technická místnost 1.03 - Klimatizace</t>
  </si>
  <si>
    <t>D10</t>
  </si>
  <si>
    <t>Rozvodna NN místnost 1.05 - VZT</t>
  </si>
  <si>
    <t>Pol96</t>
  </si>
  <si>
    <t>Poznámka k položce:_x000D_
přívodní ventillátor (434 m3/h, 350 Pa)_x000D_
filtrace vzduchu F5_x000D_
elektrický ohřívač</t>
  </si>
  <si>
    <t>D11</t>
  </si>
  <si>
    <t>Rozvodna NN místnost 1.05 - Klimatizace</t>
  </si>
  <si>
    <t>Pol97</t>
  </si>
  <si>
    <t>D12</t>
  </si>
  <si>
    <t>Rozvodna VN místnost 1.06 - VZT</t>
  </si>
  <si>
    <t>D13</t>
  </si>
  <si>
    <t>Rozvodna VN místnost 1.06 - Klimatizace</t>
  </si>
  <si>
    <t>D14</t>
  </si>
  <si>
    <t>Ostatní</t>
  </si>
  <si>
    <t>D15</t>
  </si>
  <si>
    <t>Pol98</t>
  </si>
  <si>
    <t>Montáž zařízení (strojní) vč. lešení / Installation of equipment (mechanical part) incl. scaffold</t>
  </si>
  <si>
    <t>Pol99</t>
  </si>
  <si>
    <t>Zaškolení obsluhy / Operator training</t>
  </si>
  <si>
    <t>SO 102.2-D1.4.4 - Elektroinstalace</t>
  </si>
  <si>
    <t>D1 - Sklad dřevní štěpky</t>
  </si>
  <si>
    <t>Pol1</t>
  </si>
  <si>
    <t>Elektromontáže - montáž</t>
  </si>
  <si>
    <t>2073593233</t>
  </si>
  <si>
    <t>Pol31</t>
  </si>
  <si>
    <t>Rozvaděč NN - stavební RS_SO102  / 400V, AC a 2 pole 2x800x600x2200mm</t>
  </si>
  <si>
    <t>-1241680078</t>
  </si>
  <si>
    <t>Pol32</t>
  </si>
  <si>
    <t>Svítidla - LED,průmyslové,základna ocel. _x000D_
plech,sklo, IP65, 650x650mm, účinnost 143 lm/W, jmenovitý světelný tok 7120 lm, barva světla 4000K</t>
  </si>
  <si>
    <t>494626574</t>
  </si>
  <si>
    <t>Pol33</t>
  </si>
  <si>
    <t>Svítidla - LED, účinnost 156 lm/W, jmenovitý světelný tok 7090 Lm, barva světla 4000 K, IP66, 157cm, Barva světla: bílá</t>
  </si>
  <si>
    <t>-206113437</t>
  </si>
  <si>
    <t>Pol34</t>
  </si>
  <si>
    <t>Svítidla - LED, účinnost 157 lm/W, jmenovitý světelný tok 9350 lm, barva světla 4000 K, IP66, 127cm, Barva světla: bílá</t>
  </si>
  <si>
    <t>-867698560</t>
  </si>
  <si>
    <t>178438031</t>
  </si>
  <si>
    <t>-972190337</t>
  </si>
  <si>
    <t>-555390668</t>
  </si>
  <si>
    <t>-1855064302</t>
  </si>
  <si>
    <t>-1366324425</t>
  </si>
  <si>
    <t>127393450</t>
  </si>
  <si>
    <t>405062112</t>
  </si>
  <si>
    <t>Pol15a</t>
  </si>
  <si>
    <t>1151407541</t>
  </si>
  <si>
    <t>Pol15b</t>
  </si>
  <si>
    <t>738490287</t>
  </si>
  <si>
    <t>1096847658</t>
  </si>
  <si>
    <t>632701632</t>
  </si>
  <si>
    <t>699015098</t>
  </si>
  <si>
    <t>1753993653</t>
  </si>
  <si>
    <t>1006376679</t>
  </si>
  <si>
    <t>1648318582</t>
  </si>
  <si>
    <t>Svorky SS</t>
  </si>
  <si>
    <t>-739008017</t>
  </si>
  <si>
    <t>954891327</t>
  </si>
  <si>
    <t>271367242</t>
  </si>
  <si>
    <t>1163415541</t>
  </si>
  <si>
    <t>-1938468077</t>
  </si>
  <si>
    <t>-1555013475</t>
  </si>
  <si>
    <t>1896112112</t>
  </si>
  <si>
    <t>264743511</t>
  </si>
  <si>
    <t>SO 103.2/112 - Doprava dřevní štěpky do skladu</t>
  </si>
  <si>
    <t>SO 103.2-D1.1/2 - Architektonicko-stavební a konstrukční řešení</t>
  </si>
  <si>
    <t xml:space="preserve">    767.1 - Výplně otvorů hliníkové</t>
  </si>
  <si>
    <t xml:space="preserve">    762 - Konstrukce tesařské</t>
  </si>
  <si>
    <t xml:space="preserve">    763 - Konstrukce suché výstavby</t>
  </si>
  <si>
    <t xml:space="preserve">    766 - Konstrukce truhlářské</t>
  </si>
  <si>
    <t xml:space="preserve">    771 - Podlahy z dlaždic</t>
  </si>
  <si>
    <t xml:space="preserve">    781 - Dokončovací práce - obklady</t>
  </si>
  <si>
    <t xml:space="preserve">    784 - Dokončovací práce - malby a tapety</t>
  </si>
  <si>
    <t>122251103</t>
  </si>
  <si>
    <t>Odkopávky a prokopávky nezapažené v hornině třídy těžitelnosti I skupiny 3 objem do 100 m3 strojně</t>
  </si>
  <si>
    <t>198270567</t>
  </si>
  <si>
    <t>PV2</t>
  </si>
  <si>
    <t>0,2*(15,55*10,575+12,8575*14,555+0,9*1,3+0,9*1,9) "odkopávka na úroveň -0,200</t>
  </si>
  <si>
    <t>70,892*0,03 "zářez 3%</t>
  </si>
  <si>
    <t>131251104</t>
  </si>
  <si>
    <t>Hloubení jam nezapažených v hornině třídy těžitelnosti I skupiny 3 objem do 500 m3 strojně</t>
  </si>
  <si>
    <t>1244197544</t>
  </si>
  <si>
    <t>hloubení jam v základech</t>
  </si>
  <si>
    <t>0,39*(2,95*8,575+4,6*8,575+3,75*8,575+2,6*2,85+2,9*10,255+4,675*10,255)</t>
  </si>
  <si>
    <t>70,976*0,06 "zářez 6%</t>
  </si>
  <si>
    <t>132251104</t>
  </si>
  <si>
    <t>Hloubení rýh nezapažených š do 800 mm v hornině třídy těžitelnosti I skupiny 3 objem přes 100 m3 strojně</t>
  </si>
  <si>
    <t>2052351360</t>
  </si>
  <si>
    <t>0,6*1,01*(15,55+10,175+8,975*2+14,3+10,655+3,24+1,0)+0,7*1,01*10,475+0,75*1,01*(2,48+6,44+12,155)+0,8*1,01*12,155</t>
  </si>
  <si>
    <t>0,5*2,0*(1,5+1,4) "schodiště</t>
  </si>
  <si>
    <t>132251253</t>
  </si>
  <si>
    <t>Hloubení rýh nezapažených š do 2000 mm v hornině třídy těžitelnosti I skupiny 3 objem do 100 m3 strojně</t>
  </si>
  <si>
    <t>1582596604</t>
  </si>
  <si>
    <t>Rozšířené pasy s dnem v různých hloubkách</t>
  </si>
  <si>
    <t>3,70*1,75*1+3,7*1*0,15+2*3,7*0,2*1/2</t>
  </si>
  <si>
    <t>10,9*1,8*1+10,9*1*0,15+2*10,9*0,2*1/2</t>
  </si>
  <si>
    <t>14,6*1,75*1+14,6*1*0,15+2*14,6*0,2*1/2</t>
  </si>
  <si>
    <t>12,87*1,75*1+12,87*1*0,15+2*12,87*0,2*1/2</t>
  </si>
  <si>
    <t>5,7*1*1,15</t>
  </si>
  <si>
    <t>6,5*1,25*1+6,5*0,2*1,25*1/2</t>
  </si>
  <si>
    <t>-40468871</t>
  </si>
  <si>
    <t>1698103803</t>
  </si>
  <si>
    <t>"Výkopy" 73,019+75,235+80,251+104,385</t>
  </si>
  <si>
    <t>"vývrtek" 98*(3,14*0,45*0,45)</t>
  </si>
  <si>
    <t>-1980068445</t>
  </si>
  <si>
    <t>395,203*20 'Přepočtené koeficientem množství</t>
  </si>
  <si>
    <t>-1402582178</t>
  </si>
  <si>
    <t>395,203*1,8 'Přepočtené koeficientem množství</t>
  </si>
  <si>
    <t>226213213</t>
  </si>
  <si>
    <t>1681204418</t>
  </si>
  <si>
    <t>piloty pro založení veže PV2 - osa 5, 5A, 6</t>
  </si>
  <si>
    <t>227211115</t>
  </si>
  <si>
    <t>-1352080808</t>
  </si>
  <si>
    <t>231212113</t>
  </si>
  <si>
    <t>1390557285</t>
  </si>
  <si>
    <t>58933329</t>
  </si>
  <si>
    <t>beton C 30/37 X0,XC1-4,XD1-2,XA1-2,XF1 kamenivo frakce 0/16</t>
  </si>
  <si>
    <t>-764950528</t>
  </si>
  <si>
    <t>(PI*0,45*0,45*9,8)*10</t>
  </si>
  <si>
    <t>231611111</t>
  </si>
  <si>
    <t>Výztuž pilot betonovaných do země ocel z betonářské oceli 10 216</t>
  </si>
  <si>
    <t>-1571698642</t>
  </si>
  <si>
    <t>271532212</t>
  </si>
  <si>
    <t>Podsyp pod základové konstrukce se zhutněním z hrubého kameniva frakce 16 až 32 mm</t>
  </si>
  <si>
    <t>2043902699</t>
  </si>
  <si>
    <t>podsyp podl základovou deskou</t>
  </si>
  <si>
    <t>0,15*(3,35*8,975+5,0*8,975+6,55*3,237+4,15*5,738+3,3*10,655+5,075*10,655)</t>
  </si>
  <si>
    <t>273321411</t>
  </si>
  <si>
    <t>Základové desky ze ŽB bez zvýšených nároků na prostředí tř. C 20/25</t>
  </si>
  <si>
    <t>-524069965</t>
  </si>
  <si>
    <t>PV2 - základová deska tl. 15 cm</t>
  </si>
  <si>
    <t>0,15*(10,175*11,855+1,82*4,437+14,9*10,175)</t>
  </si>
  <si>
    <t>-827882607</t>
  </si>
  <si>
    <t>0,2*2*(10,175+11,855+1,85+4,437+14,9+10,175)</t>
  </si>
  <si>
    <t>269624500</t>
  </si>
  <si>
    <t>-387777982</t>
  </si>
  <si>
    <t>60 kg/m3</t>
  </si>
  <si>
    <t>42,046*60/1000</t>
  </si>
  <si>
    <t>-945383778</t>
  </si>
  <si>
    <t>0,6*1,01*(16,7+10,175+14,9+5,738+2,42+10,175*2+11,855*2+10,655)</t>
  </si>
  <si>
    <t>0,8*0,8*(4,738*6+4,587)</t>
  </si>
  <si>
    <t>-1755052024</t>
  </si>
  <si>
    <t>2*1,11*(16,7+10,175+14,9+5,738+2,42+10,175*2+11,855*2+10,655)</t>
  </si>
  <si>
    <t>0,9*2*(4,738*6+4,587)</t>
  </si>
  <si>
    <t>2,1*(1,5*2+1,4*2+0,5*3) "schodiště</t>
  </si>
  <si>
    <t>-1741896425</t>
  </si>
  <si>
    <t>275322611</t>
  </si>
  <si>
    <t>Základové patky ze ŽB se zvýšenými nároky na prostředí tř. C 30/37</t>
  </si>
  <si>
    <t>-1827153805</t>
  </si>
  <si>
    <t>Hlavice pilot</t>
  </si>
  <si>
    <t>1,0*1,0*1,2*6+1,2*(1,0*2,88*2)</t>
  </si>
  <si>
    <t>275351121</t>
  </si>
  <si>
    <t>Zřízení bednění základových patek</t>
  </si>
  <si>
    <t>-345717822</t>
  </si>
  <si>
    <t>4,0*1,0*1,3*6+1,3*(1,0*2+2,88*2)*2</t>
  </si>
  <si>
    <t>275351122</t>
  </si>
  <si>
    <t>Odstranění bednění základových patek</t>
  </si>
  <si>
    <t>1076796082</t>
  </si>
  <si>
    <t>275361221</t>
  </si>
  <si>
    <t>Výztuž základových patek betonářskou ocelí 10 216 (E)</t>
  </si>
  <si>
    <t>423464976</t>
  </si>
  <si>
    <t>odhad 90 kg/m3</t>
  </si>
  <si>
    <t>14,112*90/1000</t>
  </si>
  <si>
    <t>275x01</t>
  </si>
  <si>
    <t>Dilatační spára v základovém pasu</t>
  </si>
  <si>
    <t>222422134</t>
  </si>
  <si>
    <t>0,6*1,0*2</t>
  </si>
  <si>
    <t>311236321</t>
  </si>
  <si>
    <t>Zdivo jednovrstvé zvukově izolační na tenkovrstvou maltu z cihel děrovaných broušených do P15 tl 250 mm</t>
  </si>
  <si>
    <t>70631661</t>
  </si>
  <si>
    <t>"m.č.1.09" 3,25*3,75</t>
  </si>
  <si>
    <t>311236331</t>
  </si>
  <si>
    <t>Zdivo jednovrstvé zvukově izolační na tenkovrstvou maltu z cihel děrovaných broušených do P15 tl 300 mm</t>
  </si>
  <si>
    <t>222955784</t>
  </si>
  <si>
    <t>obvodové zdivo</t>
  </si>
  <si>
    <t>3,25*(10,175*2+11,855*2)</t>
  </si>
  <si>
    <t>"odpočet výplní otvorů" -(2,7*1,75+1,5*0,75+0,6*0,75*2+1,0*2,25+0,6*0,75*2+1,5*1,75+1,7*2,31+0,9*2,06)</t>
  </si>
  <si>
    <t>"odpočet překladů" -0,25*(3,25+1,75*2+1,0*4+1,25+2,25+1,25)</t>
  </si>
  <si>
    <t>3,25*(16,55+10,175+14,9+5,737+2,1)</t>
  </si>
  <si>
    <t>"odpočet výplní otovrů" -(3,5*1,75*2+3,0*1,75+1,7*2,31+3,5*1,75*2)</t>
  </si>
  <si>
    <t>"odpočet překladů" -0,25*(4,0*4+3,5+2,25)</t>
  </si>
  <si>
    <t>vnitřní zdivo</t>
  </si>
  <si>
    <t>3,25*(11,255+9,575*2)</t>
  </si>
  <si>
    <t>"odpočet výplní otvorů" -(0,9*2,06+1,0*2,06*3)</t>
  </si>
  <si>
    <t>"odpočet překladů" -0,25*(1,25*4)</t>
  </si>
  <si>
    <t>0,75*(10,175*2+11,855*2+16,55+10,175+14,9+5,737+2,1)</t>
  </si>
  <si>
    <t>317168051</t>
  </si>
  <si>
    <t>Překlad keramický vysoký v 238 mm dl 1000 mm</t>
  </si>
  <si>
    <t>-1016005591</t>
  </si>
  <si>
    <t>"okno 600x750 mm" 3*4</t>
  </si>
  <si>
    <t>317168052</t>
  </si>
  <si>
    <t>Překlad keramický vysoký v 238 mm dl 1250 mm</t>
  </si>
  <si>
    <t>-1816401708</t>
  </si>
  <si>
    <t>"dveře 1000x2250" 3*1</t>
  </si>
  <si>
    <t>"vnitřní dveře" 4*5</t>
  </si>
  <si>
    <t>317168054</t>
  </si>
  <si>
    <t>Překlad keramický vysoký v 238 mm dl 1750 mm</t>
  </si>
  <si>
    <t>1444490396</t>
  </si>
  <si>
    <t>"okno 1500x750 mm" 3*1</t>
  </si>
  <si>
    <t>-1689859625</t>
  </si>
  <si>
    <t>"dveře 1700x2310 mm" 3*2</t>
  </si>
  <si>
    <t>317168060</t>
  </si>
  <si>
    <t>Překlad keramický vysoký v 238 mm dl 3250 mm</t>
  </si>
  <si>
    <t>-1703846615</t>
  </si>
  <si>
    <t>"okno 2700x1750 mm" 3*1</t>
  </si>
  <si>
    <t>317168061</t>
  </si>
  <si>
    <t>Překlad keramický vysoký v 238 mm dl 3500 mm</t>
  </si>
  <si>
    <t>2019220081</t>
  </si>
  <si>
    <t>"okno 3000x1750 mm" 3*1</t>
  </si>
  <si>
    <t>317321511</t>
  </si>
  <si>
    <t>Překlad ze ŽB tř. C 20/25</t>
  </si>
  <si>
    <t>478172218</t>
  </si>
  <si>
    <t>překlady nad okny 3500x1750 mm</t>
  </si>
  <si>
    <t>4,0*0,3*0,25*4</t>
  </si>
  <si>
    <t>317351107</t>
  </si>
  <si>
    <t>Zřízení bednění překladů v do 4 m</t>
  </si>
  <si>
    <t>732443454</t>
  </si>
  <si>
    <t>4,0*(0,3+0,3*2)*4</t>
  </si>
  <si>
    <t>317351108</t>
  </si>
  <si>
    <t>Odstranění bednění překladů v do 4 m</t>
  </si>
  <si>
    <t>-1926665750</t>
  </si>
  <si>
    <t>317361221</t>
  </si>
  <si>
    <t>Výztuž překladů a říms z betonářské oceli 10 216</t>
  </si>
  <si>
    <t>1801802239</t>
  </si>
  <si>
    <t>překlady nad okny 3500x1750 mm - odhad 100 kg/m3</t>
  </si>
  <si>
    <t>1,2*100/1000</t>
  </si>
  <si>
    <t>317998114</t>
  </si>
  <si>
    <t>Tepelná izolace mezi překlady v 24 cm z EPS tl 90 mm</t>
  </si>
  <si>
    <t>759998756</t>
  </si>
  <si>
    <t>1,0*4+1,25*1+1,75*2+2,25*2+3,25*1+3,5*1</t>
  </si>
  <si>
    <t>346244352</t>
  </si>
  <si>
    <t>Obezdívka koupelnových van ploch rovných tl 50 mm z pórobetonových přesných tvárnic</t>
  </si>
  <si>
    <t>-1469548044</t>
  </si>
  <si>
    <t>obezdívka vaničky mč.1.08a</t>
  </si>
  <si>
    <t>0,1*(1,5*2+0,8*2)</t>
  </si>
  <si>
    <t>1686162689</t>
  </si>
  <si>
    <t>ŽB věnec 30x25 cm</t>
  </si>
  <si>
    <t>0,3*0,25*(10,175*2+11,855*2+16,55+10,175+14,9+5,737+2,1+11,255+9,575*2)</t>
  </si>
  <si>
    <t>-987717246</t>
  </si>
  <si>
    <t>0,3*2*(10,175*2+11,855*2+16,55+10,175+14,9+5,737+2,1+11,255+9,575*2)</t>
  </si>
  <si>
    <t>-401384863</t>
  </si>
  <si>
    <t>417361221</t>
  </si>
  <si>
    <t>Výztuž ztužujících pásů a věnců betonářskou ocelí 10 216</t>
  </si>
  <si>
    <t>-560310523</t>
  </si>
  <si>
    <t>výztuž ŽB věnců - odhad 90 kg/m3</t>
  </si>
  <si>
    <t>9,295*90/1000</t>
  </si>
  <si>
    <t>564861111</t>
  </si>
  <si>
    <t>Podklad ze štěrkodrtě ŠD plochy přes 100 m2 tl 200 mm</t>
  </si>
  <si>
    <t>690730176</t>
  </si>
  <si>
    <t>0,9*6,6+0,85*7,2+0,85*14,55+1,5*5,738+0,85*1,65+0,35*11,675+0,35*15,8+0,9*2,68+1,0*10,45+0,9*5,456</t>
  </si>
  <si>
    <t>612131100</t>
  </si>
  <si>
    <t>Vápenný postřik vnitřních stěn nanášený ručně</t>
  </si>
  <si>
    <t>-1581868500</t>
  </si>
  <si>
    <t>"mč.1.01a" 3,0*2*(3,8+4,75)-(1,7*2,31+0,8*1,97)</t>
  </si>
  <si>
    <t>"mč.1.01b" 3,0*2*(3,8+4,7)-(3,0*1,75+0,8*1,97)</t>
  </si>
  <si>
    <t>"mč.1.02" 3,0*2*(5,3+9,575)-(3,5*1,75*2+0,9*1,97*2)</t>
  </si>
  <si>
    <t>"mč.1.03" 3,0*2*(6,7+9,575)-(3,5*1,75*2+0,9*1,97+0,8*1,97)</t>
  </si>
  <si>
    <t>"mč.1.04" 3,0*2*(3,75+5,375)-(2,7*1,75+0,8*1,97*2+0,9*1,97)</t>
  </si>
  <si>
    <t>"mč.1.05" 3,0*2*(2,7+3,8)-(1,5*0,75+0,8*1,97*2)</t>
  </si>
  <si>
    <t>"mč.1.06" 3,0*2*(3,75+1,2)-(0,7*1,97*4)</t>
  </si>
  <si>
    <t>"mč.1.07" 3,0*2*(0,9+1,5)-0,7*1,97</t>
  </si>
  <si>
    <t>"mč.1.08" 3,0*2*(0,9+1,5)-0,7*1,97</t>
  </si>
  <si>
    <t>"mč.1.08a" 3,0*2*(1,7+1,5)-0,7*1,97</t>
  </si>
  <si>
    <t>"mč.1.09" 3,0*2*(3,75+2,53)-1,7*2,31</t>
  </si>
  <si>
    <t>"mč.1.14" 3,0*2*(1,75+1,0)-0,8*1,97</t>
  </si>
  <si>
    <t>"mč.1.15" 3,0*2*(1,2+0,9)-(0,6*0,75+0,7*1,97)</t>
  </si>
  <si>
    <t>"mč.1.16" 3,0*2*( 1,2+0,9)-(0,6*0,75+0,7*1,97)</t>
  </si>
  <si>
    <t>"mč.1.17" 3,0*2*(2,7+1,65)-(0,7*1,97*2+0,8*1,97)</t>
  </si>
  <si>
    <t>"mč.1.18" 3,0*2*(1,7+1,0)-0,8*1,97*2</t>
  </si>
  <si>
    <t>"mč.1.19" 3,0*2*(5,525+2,305)-(0,8*1,97*6+0,9*1,97+0,9*2,1)</t>
  </si>
  <si>
    <t>"mč.1.20" 3,0*2*(2,0+1,05)-0,8*1,97</t>
  </si>
  <si>
    <t>"mč.1.21" 3,0*2*(3,475+4,9)-(0,8*1,97+1,5*1,75)</t>
  </si>
  <si>
    <t>"mč.1.22" 3,0*2*(1,925+1,05)-0,8*1,97*2</t>
  </si>
  <si>
    <t>"mč.1.23" 3,0*2*(1,925+1,7)-(0,8*1,97+0,7*1,97*2)</t>
  </si>
  <si>
    <t>"mč.1.24" 3,0*2*(0,9+1,75)-(0,7*1,97+0,6*0,75)</t>
  </si>
  <si>
    <t>"mč.1.25" 3,0*2*(0,9+1,75)-(0,7*1,97+0,6*0,75)</t>
  </si>
  <si>
    <t>612142001</t>
  </si>
  <si>
    <t>Pletivo sklovláknité vnitřních stěn vtlačené do tmelu</t>
  </si>
  <si>
    <t>1176575568</t>
  </si>
  <si>
    <t>-598479307</t>
  </si>
  <si>
    <t>"mč.1.02" 1,8*2*(5,3+9,575)-(0,99*3,5*2+0,9*1,8*2)</t>
  </si>
  <si>
    <t>"mč.1.03" 1,0*(6,324+4,6+5,75+2,1+0,6)-0,99*3,5</t>
  </si>
  <si>
    <t>"mč.1.04" 0,6*(2,4+2,1)-0,59*2,7</t>
  </si>
  <si>
    <t>"mč.1.06" 2,0*2*(3,75+1,2)-0,7*1,97*4</t>
  </si>
  <si>
    <t>"mč.1.07" 2,0*2*(0,9+1,5)-0,7*1,97</t>
  </si>
  <si>
    <t>"mč.1.08" 2,0*2*(0,9+1,5)-0,7*1,97</t>
  </si>
  <si>
    <t>"mč.1.08a" 2,0*2*(1,7+1,5)-0,7*1,97</t>
  </si>
  <si>
    <t>"mč.1.14" 2,0*(0,45*2+1,0)</t>
  </si>
  <si>
    <t>"mč.1.15" 2,0*2*(1,2+0,9)-(0,19*0,6+0,7*1,97)</t>
  </si>
  <si>
    <t>"mč.1.16" 2,0*2*( 1,2+0,9)-(0,19*0,6+0,7*1,97)</t>
  </si>
  <si>
    <t>"mč.1.17" 2,0*2*(2,7+1,65)-(0,7*1,97*2+0,8*1,97)</t>
  </si>
  <si>
    <t>"mč.1.18" 2,0*2*(1,7+1,0)-0,8*1,97*2</t>
  </si>
  <si>
    <t>"mč.1.21" 0,8*(2,6+0,6)</t>
  </si>
  <si>
    <t>"mč.1.22" 2,0*2*(1,925+1,05)-0,8*1,97*2</t>
  </si>
  <si>
    <t>"mč.1.23" 2,0*2*(1,925+1,7)-(0,8*1,97+0,7*1,97*2)</t>
  </si>
  <si>
    <t>"mč.1.24" 2,0*2*(0,9+1,75)-(0,7*1,97+0,19*0,6)</t>
  </si>
  <si>
    <t>"mč.1.25" 2,0*2*(0,9+1,75)-(0,7*1,97+0,19*0,6)</t>
  </si>
  <si>
    <t>612321141</t>
  </si>
  <si>
    <t>Vápenocementová omítka štuková dvouvrstvá vnitřních stěn nanášená ručně</t>
  </si>
  <si>
    <t>-1348301374</t>
  </si>
  <si>
    <t>"odpočet obkladů" -180,559</t>
  </si>
  <si>
    <t>612321191</t>
  </si>
  <si>
    <t>Příplatek k vápenocementové omítce vnitřních stěn za každých dalších 5 mm tloušťky ručně</t>
  </si>
  <si>
    <t>-998505411</t>
  </si>
  <si>
    <t>612325301</t>
  </si>
  <si>
    <t>Vápenocementová hladká omítka ostění nebo nadpraží</t>
  </si>
  <si>
    <t>-860728707</t>
  </si>
  <si>
    <t>612325302</t>
  </si>
  <si>
    <t>Vápenocementová štuková omítka ostění nebo nadpraží</t>
  </si>
  <si>
    <t>1812923097</t>
  </si>
  <si>
    <t>619991011</t>
  </si>
  <si>
    <t>Obalení samostatných konstrukcí a prvků fólií</t>
  </si>
  <si>
    <t>1388442620</t>
  </si>
  <si>
    <t>3,0*1,75+3,5*1,75*4+1,7*2,31*2+2,7*1,75+1,5*0,75+1,5*1,75+0,6*0,75*4+1,0*2,25</t>
  </si>
  <si>
    <t>622131100</t>
  </si>
  <si>
    <t>Vápenný postřik vnějších stěn nanášený celoplošně ručně</t>
  </si>
  <si>
    <t>-64232061</t>
  </si>
  <si>
    <t>3,86*(26,875*2+11,855*2+5,74*2)</t>
  </si>
  <si>
    <t>-(3,0*1,75+3,5*1,75*4+1,7*2,31*2+2,7*1,75+1,5*0,75+1,5*1,75+0,6*0,75*4+1,0*2,25) "odpočet výplní otvorů</t>
  </si>
  <si>
    <t>622151031</t>
  </si>
  <si>
    <t>Penetrační silikonový nátěr vnějších pastovitých tenkovrstvých omítek stěn</t>
  </si>
  <si>
    <t>1172291574</t>
  </si>
  <si>
    <t>622151031.1</t>
  </si>
  <si>
    <t>561562155</t>
  </si>
  <si>
    <t>4,31*(26,875*2+11,855*2+5,74*2)</t>
  </si>
  <si>
    <t>"ostění" 0,15*75,24</t>
  </si>
  <si>
    <t>622211021</t>
  </si>
  <si>
    <t>Montáž kontaktního zateplení vnějších stěn lepením a mechanickým kotvením polystyrénových desek do betonu a zdiva tl přes 80 do 120 mm</t>
  </si>
  <si>
    <t>715236352</t>
  </si>
  <si>
    <t>PV2 izolace základové desky - nalepení polystyrenu na hydroizolační modifikovanou stěrku</t>
  </si>
  <si>
    <t>0,45*(26,875*2+11,855*2+5,74*2)</t>
  </si>
  <si>
    <t>63482267</t>
  </si>
  <si>
    <t>deska tepelně izolační z pěnového skla bez povrchové úpravy λ=0,038-0,039 tl 100mm</t>
  </si>
  <si>
    <t>585791674</t>
  </si>
  <si>
    <t>40,023*1,05 "Přepočtené koeficientem množství</t>
  </si>
  <si>
    <t>622221031</t>
  </si>
  <si>
    <t>Montáž kontaktního zateplení vnějších stěn lepením a mechanickým kotvením TI z minerální vlny s podélnou orientací do zdiva a betonu tl přes 120 do 160 mm</t>
  </si>
  <si>
    <t>1194059492</t>
  </si>
  <si>
    <t>63142028</t>
  </si>
  <si>
    <t>deska tepelně izolační minerální kontaktních fasád podélné vlákno λ=0,035-0,036 tl 150mm</t>
  </si>
  <si>
    <t>-1132202184</t>
  </si>
  <si>
    <t>293,179*1,05 "Přepočtené koeficientem množství</t>
  </si>
  <si>
    <t>622222001</t>
  </si>
  <si>
    <t>Montáž kontaktního zateplení vnějšího ostění, nadpraží nebo parapetu hl. špalety do 200 mm lepením desek z minerální vlny tl do 40 mm</t>
  </si>
  <si>
    <t>405443417</t>
  </si>
  <si>
    <t>3,0+1,75*2</t>
  </si>
  <si>
    <t>(3,5+1,75*2)*4</t>
  </si>
  <si>
    <t>2,7+1,75*2</t>
  </si>
  <si>
    <t>1,5+0,75*2</t>
  </si>
  <si>
    <t>(0,6+0,75*2)*4</t>
  </si>
  <si>
    <t>1,5+1,75*2</t>
  </si>
  <si>
    <t>(1,7+2,31*2)*2</t>
  </si>
  <si>
    <t>1,0+2,25*2</t>
  </si>
  <si>
    <t>63142020</t>
  </si>
  <si>
    <t>deska tepelně izolační minerální kontaktních fasád podélné vlákno λ=0,035-0,036 tl 40mm</t>
  </si>
  <si>
    <t>1074257576</t>
  </si>
  <si>
    <t>75,24*0,165 "Přepočtené koeficientem množství</t>
  </si>
  <si>
    <t>622252001</t>
  </si>
  <si>
    <t>Montáž profilů kontaktního zateplení připevněných mechanicky</t>
  </si>
  <si>
    <t>-1370183264</t>
  </si>
  <si>
    <t>(26,875*2+11,855*2+5,74*2)</t>
  </si>
  <si>
    <t>59051668</t>
  </si>
  <si>
    <t>profil zakládací Al tl 0,7mm pro ETICS pro izolant tl 150mm</t>
  </si>
  <si>
    <t>154760137</t>
  </si>
  <si>
    <t>622252002</t>
  </si>
  <si>
    <t>Montáž profilů kontaktního zateplení lepených</t>
  </si>
  <si>
    <t>-1684435156</t>
  </si>
  <si>
    <t>63127464</t>
  </si>
  <si>
    <t>profil rohový Al 15x15mm s výztužnou tkaninou š 100mm pro ETICS</t>
  </si>
  <si>
    <t>2017004195</t>
  </si>
  <si>
    <t>"rohový profil - rohy oken"  2*(1,75*7+0,75*5+2,31*2+2,25)</t>
  </si>
  <si>
    <t>"rohový profil - rohy domu" 3,86*7</t>
  </si>
  <si>
    <t>72,76*1,05 "Přepočtené koeficientem množství</t>
  </si>
  <si>
    <t>59051476</t>
  </si>
  <si>
    <t>profil začišťovací PVC 9mm s výztužnou tkaninou pro ostění ETICS</t>
  </si>
  <si>
    <t>1038698355</t>
  </si>
  <si>
    <t xml:space="preserve">"APU lišta" </t>
  </si>
  <si>
    <t>2*(3,0+1,75)</t>
  </si>
  <si>
    <t>2*(3,5+1,75)*4</t>
  </si>
  <si>
    <t>2*(2,7+1,75)</t>
  </si>
  <si>
    <t>2*(1,5+0,75)</t>
  </si>
  <si>
    <t>2*(0,6+0,75)*4</t>
  </si>
  <si>
    <t>2*(1,5+1,75)</t>
  </si>
  <si>
    <t>2*(1,7+2,31)*2</t>
  </si>
  <si>
    <t>2*(1,0+2,25)</t>
  </si>
  <si>
    <t>104,74*1,05 "Přepočtené koeficientem množství</t>
  </si>
  <si>
    <t>59051510</t>
  </si>
  <si>
    <t>profil začišťovací s okapnicí PVC s výztužnou tkaninou pro nadpraží ETICS</t>
  </si>
  <si>
    <t>-1380283729</t>
  </si>
  <si>
    <t>"nadokenní profil s okapničkou" 3,0+3,5*4+2,7+1,5*2+0,6*4+1,0+1,7*2</t>
  </si>
  <si>
    <t>29,5*1,05 "Přepočtené koeficientem množství</t>
  </si>
  <si>
    <t>59051512</t>
  </si>
  <si>
    <t>profil začišťovací s okapnicí PVC s výztužnou tkaninou pro parapet ETICS</t>
  </si>
  <si>
    <t>-668569538</t>
  </si>
  <si>
    <t>"parapetní profil" 3,0+3,5*4+2,7+1,5*2+0,6*4</t>
  </si>
  <si>
    <t>25,1*1,05 "Přepočtené koeficientem množství</t>
  </si>
  <si>
    <t>59051516</t>
  </si>
  <si>
    <t>profil začišťovací PVC pro ostění vnitřních omítek</t>
  </si>
  <si>
    <t>-200508513</t>
  </si>
  <si>
    <t>622531022</t>
  </si>
  <si>
    <t>Tenkovrstvá silikonová zatíraná omítka zrnitost 2,0 mm vnějších stěn</t>
  </si>
  <si>
    <t>111930666</t>
  </si>
  <si>
    <t>629991011</t>
  </si>
  <si>
    <t>Zakrytí výplní otvorů a svislých ploch fólií přilepenou lepící páskou</t>
  </si>
  <si>
    <t>1091502045</t>
  </si>
  <si>
    <t>631311115</t>
  </si>
  <si>
    <t>Mazanina tl přes 50 do 80 mm z betonu prostého bez zvýšených nároků na prostředí tř. C 20/25</t>
  </si>
  <si>
    <t>-1640455583</t>
  </si>
  <si>
    <t>632450123</t>
  </si>
  <si>
    <t>Vyrovnávací cementový potěr tl přes 30 do 40 mm ze suchých směsí provedený v pásu</t>
  </si>
  <si>
    <t>-1659677354</t>
  </si>
  <si>
    <t>parapetní betonky</t>
  </si>
  <si>
    <t>0,45*(3,0+3,5*4+2,7+1,5*2+0,6*4)</t>
  </si>
  <si>
    <t>1500814187</t>
  </si>
  <si>
    <t>"mč.1.01a" 18,0</t>
  </si>
  <si>
    <t>"mč.1.01b" 17,9</t>
  </si>
  <si>
    <t>"mč.1.02" 50,7</t>
  </si>
  <si>
    <t>"mč.1.03" 50,2</t>
  </si>
  <si>
    <t>"mč.1.04" 20,2</t>
  </si>
  <si>
    <t>"mč.1.05" 9,2</t>
  </si>
  <si>
    <t>"mč.1.06" 4,5</t>
  </si>
  <si>
    <t>"mč.1.07" 1,4</t>
  </si>
  <si>
    <t>"mč.1.08" 1,4</t>
  </si>
  <si>
    <t>"mč.1.08a" 2,6</t>
  </si>
  <si>
    <t>"mč.1.09" 9,5</t>
  </si>
  <si>
    <t>"mč.1.14" 1,8</t>
  </si>
  <si>
    <t>"mč.1.15" 1,1</t>
  </si>
  <si>
    <t>"mč.1.16" 1,1</t>
  </si>
  <si>
    <t>"mč.1.17" 4,5</t>
  </si>
  <si>
    <t>"mč.1.18" 1,7</t>
  </si>
  <si>
    <t>"mč.1.19" 12,7</t>
  </si>
  <si>
    <t>"mč.1.20" 2,1</t>
  </si>
  <si>
    <t>"mč.1.21" 14,5</t>
  </si>
  <si>
    <t>"mč.1.22" 2,0</t>
  </si>
  <si>
    <t>"mč.1.23" 3,3</t>
  </si>
  <si>
    <t>"mč.1.24" 1,6</t>
  </si>
  <si>
    <t>"mč.1.25" 1,6</t>
  </si>
  <si>
    <t>634112112</t>
  </si>
  <si>
    <t>Obvodová dilatace podlahovým páskem z pěnového PE mezi stěnou a mazaninou nebo potěrem v 100 mm</t>
  </si>
  <si>
    <t>754076348</t>
  </si>
  <si>
    <t>"mč.1.01a" 2*(3,8+4,75)</t>
  </si>
  <si>
    <t>"mč.1.01b" 2*(3,8+4,7)</t>
  </si>
  <si>
    <t>"mč.1.02" 2*(5,3+9,575)</t>
  </si>
  <si>
    <t>"mč.1.03" 2*(6,7+9,575)</t>
  </si>
  <si>
    <t>"mč.1.04" 2*(3,75+5,375)</t>
  </si>
  <si>
    <t>"mč.1.05" 2*(2,7+3,8)</t>
  </si>
  <si>
    <t>"mč.1.06" 2*(3,75+1,2)</t>
  </si>
  <si>
    <t>"mč.1.07" 2*(0,9+1,5)</t>
  </si>
  <si>
    <t>"mč.1.08" 2*(0,9+1,5)</t>
  </si>
  <si>
    <t>"mč.1.08a" 2*(1,7+1,5)</t>
  </si>
  <si>
    <t>"mč.1.09" 2*(3,75+2,53)</t>
  </si>
  <si>
    <t>"mč.1.14" 2*(1,75+1,0)</t>
  </si>
  <si>
    <t>"mč.1.15" 2*(1,2+0,9)</t>
  </si>
  <si>
    <t>"mč.1.16" 2*( 1,2+0,9)</t>
  </si>
  <si>
    <t>"mč.1.17" 2*(2,7+1,65)</t>
  </si>
  <si>
    <t>"mč.1.18" 2*(1,7+1,0)</t>
  </si>
  <si>
    <t>"mč.1.19" 2*(5,525+2,305)</t>
  </si>
  <si>
    <t>"mč.1.20" 2*(2,0+1,05)</t>
  </si>
  <si>
    <t>"mč.1.21" 2*(3,475+4,9)</t>
  </si>
  <si>
    <t>"mč.1.22" 2*(1,925+1,05)</t>
  </si>
  <si>
    <t>"mč.1.23" 2*(1,925+1,7)</t>
  </si>
  <si>
    <t>"mč.1.24" 2*(0,9+1,75)</t>
  </si>
  <si>
    <t>"mč.1.25" 2*(0,9+1,75)</t>
  </si>
  <si>
    <t>637121112</t>
  </si>
  <si>
    <t>Okapový chodník z kačírku tl 150 mm s udusáním</t>
  </si>
  <si>
    <t>-84473481</t>
  </si>
  <si>
    <t>642942951</t>
  </si>
  <si>
    <t>Osazování zárubní dveřních skrytých do 2,5 m2</t>
  </si>
  <si>
    <t>-1248637567</t>
  </si>
  <si>
    <t>55331001</t>
  </si>
  <si>
    <t>zárubeň skrytá jednokřídlá kovová tl stěny přes 75mm rozměru 700/1970, 2100mm</t>
  </si>
  <si>
    <t>647386103</t>
  </si>
  <si>
    <t>55331002</t>
  </si>
  <si>
    <t>zárubeň skrytá jednokřídlá kovová tl stěny přes 75mm rozměru 800/1970, 2100mm</t>
  </si>
  <si>
    <t>-1212332636</t>
  </si>
  <si>
    <t>55331003</t>
  </si>
  <si>
    <t>zárubeň skrytá jednokřídlá kovová tl stěny přes 75mm rozměru 900/1970, 2100mm</t>
  </si>
  <si>
    <t>-1361858659</t>
  </si>
  <si>
    <t>916331112</t>
  </si>
  <si>
    <t>Osazení zahradního obrubníku betonového do lože z betonu s boční opěrou</t>
  </si>
  <si>
    <t>217903641</t>
  </si>
  <si>
    <t>1,0+6,85+8,3+1,0+1,0+14,75+1,0+1,0+2,2+11,9+16,15+2,35+12,5+5,65+1,0</t>
  </si>
  <si>
    <t>59217001</t>
  </si>
  <si>
    <t>obrubník zahradní betonový 1000x50x250mm</t>
  </si>
  <si>
    <t>433720892</t>
  </si>
  <si>
    <t>937662118</t>
  </si>
  <si>
    <t>4,3*(28*2+13*2+7)</t>
  </si>
  <si>
    <t>-2045237272</t>
  </si>
  <si>
    <t>odhad 3 měsíce</t>
  </si>
  <si>
    <t>382,7*3*30</t>
  </si>
  <si>
    <t>-1919003128</t>
  </si>
  <si>
    <t>949101111</t>
  </si>
  <si>
    <t>Lešení pomocné pro objekty pozemních staveb s lešeňovou podlahou v do 1,9 m zatížení do 150 kg/m2</t>
  </si>
  <si>
    <t>-2134215253</t>
  </si>
  <si>
    <t>524523269</t>
  </si>
  <si>
    <t>997013501</t>
  </si>
  <si>
    <t>Odvoz suti a vybouraných hmot na skládku nebo meziskládku do 1 km se složením</t>
  </si>
  <si>
    <t>-976889489</t>
  </si>
  <si>
    <t>997013509</t>
  </si>
  <si>
    <t>Příplatek k odvozu suti a vybouraných hmot na skládku ZKD 1 km přes 1 km</t>
  </si>
  <si>
    <t>-1759727376</t>
  </si>
  <si>
    <t>0,004*19 'Přepočtené koeficientem množství</t>
  </si>
  <si>
    <t>997013813</t>
  </si>
  <si>
    <t>Poplatek za uložení na skládce (skládkovné) stavebního odpadu z plastických hmot kód odpadu 17 02 03</t>
  </si>
  <si>
    <t>-719407807</t>
  </si>
  <si>
    <t>998011008</t>
  </si>
  <si>
    <t>Přesun hmot pro budovy zděné s omezením mechanizace pro budovy v do 6 m</t>
  </si>
  <si>
    <t>-599826321</t>
  </si>
  <si>
    <t>767.1</t>
  </si>
  <si>
    <t>Výplně otvorů hliníkové</t>
  </si>
  <si>
    <t>767.1.01</t>
  </si>
  <si>
    <t>D+M hliníkové okno 2700x1750 mm</t>
  </si>
  <si>
    <t>-2125705238</t>
  </si>
  <si>
    <t>767.1.02</t>
  </si>
  <si>
    <t>D+M hliníkové okno 1500x750 mm</t>
  </si>
  <si>
    <t>1164243585</t>
  </si>
  <si>
    <t>767.1.03</t>
  </si>
  <si>
    <t>D+M hliníkové okno 600x750 mm</t>
  </si>
  <si>
    <t>-1371552271</t>
  </si>
  <si>
    <t>767.1.04</t>
  </si>
  <si>
    <t>D+M hliníkové okno 1500x1750 mm</t>
  </si>
  <si>
    <t>1743445844</t>
  </si>
  <si>
    <t>767.1.05</t>
  </si>
  <si>
    <t>D+M hliníkové okno 3500x1750 mm</t>
  </si>
  <si>
    <t>66933110</t>
  </si>
  <si>
    <t>767.1.06</t>
  </si>
  <si>
    <t>D+M hliníkové okno 3000x1750 mm</t>
  </si>
  <si>
    <t>783196607</t>
  </si>
  <si>
    <t>767.2.01</t>
  </si>
  <si>
    <t>D+M hliníkové dveře 1000x2250 mm</t>
  </si>
  <si>
    <t>1160577899</t>
  </si>
  <si>
    <t>767.2.02</t>
  </si>
  <si>
    <t>D+M hliníkové dveře 1700x2310 mm</t>
  </si>
  <si>
    <t>1272493762</t>
  </si>
  <si>
    <t>-1918216863</t>
  </si>
  <si>
    <t>PV2 izolace zákaldové desky</t>
  </si>
  <si>
    <t>(10,175*11,855+1,82*4,437+14,9*10,175)</t>
  </si>
  <si>
    <t>574112391</t>
  </si>
  <si>
    <t>280,307*0,0003 "Přepočtené koeficientem množství</t>
  </si>
  <si>
    <t>1799828038</t>
  </si>
  <si>
    <t>PV2 izolace základové desky</t>
  </si>
  <si>
    <t>1,55*(10,175+16,7+1,68+10,175*2+11,855+5,735*2+1,8+14,9)</t>
  </si>
  <si>
    <t>-1045069696</t>
  </si>
  <si>
    <t>137,842*0,00034 "Přepočtené koeficientem množství</t>
  </si>
  <si>
    <t>711113125</t>
  </si>
  <si>
    <t>Izolace proti vlhkosti na svislé ploše za studena těsnicí hmotou dvousložkovou na bázi polymery modifikované živičné emulze</t>
  </si>
  <si>
    <t>1824538872</t>
  </si>
  <si>
    <t>1,1*(10,175+16,7+1,68+10,175*2+11,855+5,735*2+1,8+14,9)</t>
  </si>
  <si>
    <t>1107681540</t>
  </si>
  <si>
    <t>-2035290899</t>
  </si>
  <si>
    <t>280,307*1,1655 "Přepočtené koeficientem množství</t>
  </si>
  <si>
    <t>524343106</t>
  </si>
  <si>
    <t>-876805044</t>
  </si>
  <si>
    <t>137,842*1,221 "Přepočtené koeficientem množství</t>
  </si>
  <si>
    <t>998711111</t>
  </si>
  <si>
    <t>Přesun hmot tonážní pro izolace proti vodě, vlhkosti a plynům s omezením mechanizace v objektech v do 6 m</t>
  </si>
  <si>
    <t>885901832</t>
  </si>
  <si>
    <t>-2000906509</t>
  </si>
  <si>
    <t>10,475*15,2+1,5*4,74+10,475*12,155</t>
  </si>
  <si>
    <t>"atika - svislá+horná hrana" 0,75*(9,375+16,7+1,68+9,375+11,055+9,375+5,74+2,6+5,74+14,1)</t>
  </si>
  <si>
    <t>62855017</t>
  </si>
  <si>
    <t>pás asfaltový natavitelný modifikovaný SBS s vložkou z polyesterové vyztužené rohože s retardéry hoření, BROOF(t3) a hrubozrnným břidličným posypem na horním povrchu tl 4,5mm</t>
  </si>
  <si>
    <t>707264297</t>
  </si>
  <si>
    <t>357,959*1,1655 "Přepočtené koeficientem množství</t>
  </si>
  <si>
    <t>712363352</t>
  </si>
  <si>
    <t>Povlakové krytiny střech do 10° z tvarovaných poplastovaných lišt délky 2 m koutová lišta vnitřní rš 100 mm</t>
  </si>
  <si>
    <t>-982360921</t>
  </si>
  <si>
    <t>0,75*7</t>
  </si>
  <si>
    <t>(9,375+16,7+1,68+9,375+11,055+9,375+5,74+2,6+5,74+14,1)</t>
  </si>
  <si>
    <t>712363353</t>
  </si>
  <si>
    <t>Povlakové krytiny střech do 10° z tvarovaných poplastovaných lišt délky 2 m koutová lišta vnější rš 100 mm</t>
  </si>
  <si>
    <t>2053834806</t>
  </si>
  <si>
    <t>0,75*3</t>
  </si>
  <si>
    <t>712363358</t>
  </si>
  <si>
    <t>Povlakové krytiny střech do 10° z tvarovaných poplastovaných lišt délky 2 m závětrná lišta rš 250 mm</t>
  </si>
  <si>
    <t>1745791618</t>
  </si>
  <si>
    <t>16,7+1,68+10,475+12,155+10,475+5,74+1,8+5,74+15,2+10,475</t>
  </si>
  <si>
    <t>712363411</t>
  </si>
  <si>
    <t>Provedení povlak krytiny mechanicky kotvenou do trapézu TI tl do 100 mm vnitřní pole, budova v do 18 m</t>
  </si>
  <si>
    <t>200666591</t>
  </si>
  <si>
    <t>plocha</t>
  </si>
  <si>
    <t>"odpočet rohů a krajů" -(40+50,835)</t>
  </si>
  <si>
    <t>712363412</t>
  </si>
  <si>
    <t>Provedení povlak krytiny mechanicky kotvenou do trapézu TI tl do 100 mm krajní pole, budova v do 18 m</t>
  </si>
  <si>
    <t>-324174399</t>
  </si>
  <si>
    <t>kraje</t>
  </si>
  <si>
    <t>5,175*1,0*2+6,855*1,0*2</t>
  </si>
  <si>
    <t>11,7*1,0+9,9*1,0+5,175*1,0</t>
  </si>
  <si>
    <t>712363413</t>
  </si>
  <si>
    <t>Provedení povlak krytiny mechanicky kotvenou do trapézu TI tl do 100 mm rohové pole, budova v do 18 m</t>
  </si>
  <si>
    <t>-1390549709</t>
  </si>
  <si>
    <t>rohy</t>
  </si>
  <si>
    <t>(2,5*1,0+1,0*1,5)*10</t>
  </si>
  <si>
    <t>28322013</t>
  </si>
  <si>
    <t>fólie hydroizolační střešní mPVC mechanicky kotvená barevná tl 1,5mm</t>
  </si>
  <si>
    <t>2057732162</t>
  </si>
  <si>
    <t>998712111</t>
  </si>
  <si>
    <t>Přesun hmot tonážní pro krytiny povlakové s omezením mechanizace v objektech v do 6 m</t>
  </si>
  <si>
    <t>1394986249</t>
  </si>
  <si>
    <t>713131141</t>
  </si>
  <si>
    <t>Montáž izolace tepelné stěn lepením celoplošně rohoží, pásů, dílců, desek</t>
  </si>
  <si>
    <t>1349620556</t>
  </si>
  <si>
    <t>-832120864</t>
  </si>
  <si>
    <t>97,823*1,05 "Přepočtené koeficientem množství</t>
  </si>
  <si>
    <t>713131151</t>
  </si>
  <si>
    <t>Montáž izolace tepelné stěn volně vloženými rohožemi, pásy, dílci, deskami 1 vrstva</t>
  </si>
  <si>
    <t>2028997981</t>
  </si>
  <si>
    <t>vyplnění mezer mezi základovými pasy polystyrenem</t>
  </si>
  <si>
    <t>0,6*(1,2+1,0) "tl. 10 cm</t>
  </si>
  <si>
    <t>0,6*(1,0*2+1,6+1,5)  "tl.15 cm</t>
  </si>
  <si>
    <t>0,6*(1,0+1,15)  "tl.20 cm</t>
  </si>
  <si>
    <t>28376385</t>
  </si>
  <si>
    <t>deska XPS hrana rovná polo či pero drážka a hladký povrch</t>
  </si>
  <si>
    <t>987148210</t>
  </si>
  <si>
    <t>0,6*(1,2+1,0)*0,1 "tl. 10 cm</t>
  </si>
  <si>
    <t>0,6*(1,0*2+1,6+1,5)*0,15  "tl.15 cm</t>
  </si>
  <si>
    <t>0,6*(1,0+1,15)*0,2  "tl.20 cm</t>
  </si>
  <si>
    <t>0,849*1,05 "Přepočtené koeficientem množství</t>
  </si>
  <si>
    <t>713141131</t>
  </si>
  <si>
    <t>Montáž izolace tepelné střech plochých lepené za studena plně 1 vrstva rohoží, pásů, dílců, desek</t>
  </si>
  <si>
    <t>951785145</t>
  </si>
  <si>
    <t>63151500</t>
  </si>
  <si>
    <t>deska tepelně izolační minerální plochých střech vrchní vrstva 70kPa λ=0,038-0,039 tl 80mm</t>
  </si>
  <si>
    <t>-596276727</t>
  </si>
  <si>
    <t>280,307*1,05 "Přepočtené koeficientem množství</t>
  </si>
  <si>
    <t>959899236</t>
  </si>
  <si>
    <t>10,175*11,855+1,82*4,437+14,9*10,175</t>
  </si>
  <si>
    <t>63151476</t>
  </si>
  <si>
    <t>deska tepelně izolační minerální plochých střech spodní vrstva 50kPa λ=0,036-0,039 tl 200mm</t>
  </si>
  <si>
    <t>204495429</t>
  </si>
  <si>
    <t>713141212</t>
  </si>
  <si>
    <t>Montáž izolace tepelné střech plochých lepené nízkoexpanzní (PUR) pěnou atikový klín</t>
  </si>
  <si>
    <t>-1396436334</t>
  </si>
  <si>
    <t>9,575*2+11,255*2+16,25+9,575+14,3+5,437+1,8</t>
  </si>
  <si>
    <t>63152005</t>
  </si>
  <si>
    <t>klín atikový přechodný minerální plochých střech tl 50x50mm</t>
  </si>
  <si>
    <t>1585077168</t>
  </si>
  <si>
    <t>89,022*1,05 "Přepočtené koeficientem množství</t>
  </si>
  <si>
    <t>713141262x</t>
  </si>
  <si>
    <t>Přikotvení tepelné izolace šrouby do trapézového plechu nebo do dřeva pro izolaci tl přes 240 mm</t>
  </si>
  <si>
    <t>-1848088008</t>
  </si>
  <si>
    <t>713141311</t>
  </si>
  <si>
    <t>Montáž izolace tepelné střech plochých kladené volně, spádová vrstva</t>
  </si>
  <si>
    <t>1221027290</t>
  </si>
  <si>
    <t>28376103</t>
  </si>
  <si>
    <t>klín izolační spádový z čedičové minerální vaty 50kPa</t>
  </si>
  <si>
    <t>-1497057129</t>
  </si>
  <si>
    <t>713141381</t>
  </si>
  <si>
    <t>Montáž izolace tepelné stěn v do 1000 mm na atiky a prostupy střechou lepené asfaltem zplna</t>
  </si>
  <si>
    <t>-1200048564</t>
  </si>
  <si>
    <t>atika - svislá a horní hrana</t>
  </si>
  <si>
    <t>(0,75+0,3)*(10,175*2+11,855*2+16,55+10,175+14,9+5,737+2,1)</t>
  </si>
  <si>
    <t>63151470</t>
  </si>
  <si>
    <t>deska tepelně izolační minerální plochých střech spodní vrstva 50kPa λ=0,036-0,039 tl 100mm</t>
  </si>
  <si>
    <t>220487861</t>
  </si>
  <si>
    <t>98,198*1,05 "Přepočtené koeficientem množství</t>
  </si>
  <si>
    <t>713211181</t>
  </si>
  <si>
    <t>Montáž izolace tepelné chladíren podlah 1.vrstva desek plně do asfaltového tmelu</t>
  </si>
  <si>
    <t>-1869793067</t>
  </si>
  <si>
    <t>63482296</t>
  </si>
  <si>
    <t>deska tepelně izolační z pěnového skla s povrchovou úpravou pro izolování velmi zatížených podlah tl 120mm</t>
  </si>
  <si>
    <t>-9358756</t>
  </si>
  <si>
    <t>233,6*1,02 "Přepočtené koeficientem množství</t>
  </si>
  <si>
    <t>998713111</t>
  </si>
  <si>
    <t>Přesun hmot tonážní pro izolace tepelné s omezením mechanizace v objektech v do 6 m</t>
  </si>
  <si>
    <t>-970264609</t>
  </si>
  <si>
    <t>-1748289970</t>
  </si>
  <si>
    <t>721239114</t>
  </si>
  <si>
    <t>Montáž střešního vtoku svislý odtok do DN 160 ostatní typ</t>
  </si>
  <si>
    <t>1590289484</t>
  </si>
  <si>
    <t>HLE.HL6211</t>
  </si>
  <si>
    <t>Střešní vtok DN110 s pevnou izolační přírubou a izolační svorkou, s elektrickým ohřevem (10-30W, 230V)</t>
  </si>
  <si>
    <t>118184815</t>
  </si>
  <si>
    <t>998721111</t>
  </si>
  <si>
    <t>Přesun hmot tonážní pro vnitřní kanalizaci s omezením mechanizace v objektech v do 6 m</t>
  </si>
  <si>
    <t>-539637896</t>
  </si>
  <si>
    <t>762</t>
  </si>
  <si>
    <t>Konstrukce tesařské</t>
  </si>
  <si>
    <t>762361322</t>
  </si>
  <si>
    <t>Konstrukční a vyrovnávací vrstva pod klempířské prvky (atiky) z desek cementotřískových tl 22 mm</t>
  </si>
  <si>
    <t>1234900261</t>
  </si>
  <si>
    <t>0,5*(16,7+1,68+10,475+12,155+10,475+5,74+1,8+5,74+15,2+10,475)</t>
  </si>
  <si>
    <t>998762111</t>
  </si>
  <si>
    <t>Přesun hmot tonážní pro kce tesařské s omezením mechanizace v objektech v do 6 m</t>
  </si>
  <si>
    <t>2049199075</t>
  </si>
  <si>
    <t>763</t>
  </si>
  <si>
    <t>Konstrukce suché výstavby</t>
  </si>
  <si>
    <t>763.X01</t>
  </si>
  <si>
    <t>Příplatek za vodoodpudivou sádrokartonovou desku tl.12,5 mm</t>
  </si>
  <si>
    <t>-1291881359</t>
  </si>
  <si>
    <t>"mč.1.06" 3,335*(3,75*2+1,2*2)-0,7*1,97*4</t>
  </si>
  <si>
    <t>"mč.1.07" 3,335*(0,9*2+1,5*2)-0,7*1,97</t>
  </si>
  <si>
    <t>"mč.1.08" 3,335*(0,9*2+1,5*2)-0,7*1,97</t>
  </si>
  <si>
    <t>"mč.1.08a" 3,335*(1,7*2+1,5*2)-0,7*1,97</t>
  </si>
  <si>
    <t>"mč.1.14" 3,335*(1,75*2+1,0*2)-0,7*1,97</t>
  </si>
  <si>
    <t>"mč.1.15" 3,335*(1,2*2+0,9*2)-(0,7*1,97+0,6*0,75)</t>
  </si>
  <si>
    <t>"mč.1.16" 3,335*(1,2*2+0,9*2)-(0,7*1,97+0,6*0,75)</t>
  </si>
  <si>
    <t>"mč.1.17" 3,335*(2,7*2+1,65*2)-(0,7*1,97*2+0,8*1,97)</t>
  </si>
  <si>
    <t>"mč.1.18" 3,335*(1,7*2+1,0*2)-0,8*1,97*2</t>
  </si>
  <si>
    <t>"mč.1.22" 3,335*(1,925*2+1,05*2)-0,8*1,97*2</t>
  </si>
  <si>
    <t>"mč.1.23" 3,335*(1,925*2+1,7*2)-(0,8*1,97+0,7*1,97*2)</t>
  </si>
  <si>
    <t>"mč.1,24" 3,335*(0,9*2+1,75*2)-(0,7*1,97+0,6*0,75)</t>
  </si>
  <si>
    <t>"mč.1,25" 3,335*(0,9*2+1,75*2)-(0,7*1,97+0,6*0,75)</t>
  </si>
  <si>
    <t>763111414</t>
  </si>
  <si>
    <t>SDK příčka tl 125 mm profil CW+UW 75 desky 2xA 12,5 s izolací EI 60 Rw do 53 dB</t>
  </si>
  <si>
    <t>894021877</t>
  </si>
  <si>
    <t>"mezi mč.1.01a a 1.01b" 3,335*3,8-0,8*1,97</t>
  </si>
  <si>
    <t>"mezi mč.1.04 a 1.06" 3,335*3,75-0,7*1,97</t>
  </si>
  <si>
    <t>"mč.1.06+1.07.+1.08+1.09" 3,335*(3,75+1,5*2)-0,7*1,97*3</t>
  </si>
  <si>
    <t>"mč.1.05+1.14+1.15+1.16+1.17+1.18" 3,335*(5,525+3,825+1,7+1,0*3+2,675+0,9*2)-(0,7*1,97*2+0,8*1,97*4)</t>
  </si>
  <si>
    <t>"mč.1.20+1.21+1.22+1.23+1.24+1.25" 3,335*(5,525+2,125+1,925*2+4,9+1,05+1,75)-(0,8*1,97*4+0,7*1,97*2)</t>
  </si>
  <si>
    <t>763111717</t>
  </si>
  <si>
    <t>SDK příčka základní penetrační nátěr (oboustranně)</t>
  </si>
  <si>
    <t>1677339312</t>
  </si>
  <si>
    <t>763111718</t>
  </si>
  <si>
    <t>SDK příčka úprava styku příčky a podhledu separační páskou a akrylátem (oboustranně)</t>
  </si>
  <si>
    <t>429897762</t>
  </si>
  <si>
    <t>"mezi mč.1.01a a 1.01b" 3,8*2</t>
  </si>
  <si>
    <t>"mezi mč.1.04 a 1.06" 3,75</t>
  </si>
  <si>
    <t>"mč.1.06+1.07.+1.08+1.09" (3,75+1,5*2)*2</t>
  </si>
  <si>
    <t>"mč.1.05+1.14+1.15+1.16+1.17+1.18" (5,525+3,825+1,7+1,0*3+2,675+0,9*2)*2</t>
  </si>
  <si>
    <t>"mč.1.20+1.21+1.22+1.23+1.24+1.25" (5,525+2,125+1,925*2+4,9+1,05+1,75)*2</t>
  </si>
  <si>
    <t>763111722</t>
  </si>
  <si>
    <t>SDK příčka pozinkovaný úhelník k ochraně rohů</t>
  </si>
  <si>
    <t>-65306569</t>
  </si>
  <si>
    <t>"mč.1.05"3,335</t>
  </si>
  <si>
    <t>"mč.1.21" 3,335</t>
  </si>
  <si>
    <t>763111771</t>
  </si>
  <si>
    <t>Příplatek k SDK příčce za rovinnost kvality Q3</t>
  </si>
  <si>
    <t>1689595061</t>
  </si>
  <si>
    <t>763121455x</t>
  </si>
  <si>
    <t>SDK stěna předsazená tl 125 mm profil CW+UW 100 desky 2xA 12,5 s izolací EI 30</t>
  </si>
  <si>
    <t>1980037823</t>
  </si>
  <si>
    <t>"m.č.1.07+1.08+1.09" 3,335*3,75</t>
  </si>
  <si>
    <t>763121590</t>
  </si>
  <si>
    <t>SDK stěna předsazená pro osazení závěsného WC tl 150 - 250 mm profil CW+UW 50 desky 2xH2 12,5 bez TI</t>
  </si>
  <si>
    <t>1217076926</t>
  </si>
  <si>
    <t>"m.č.1.24" 1,81*0,9</t>
  </si>
  <si>
    <t>"m.č.1.25" 1,81*0,9</t>
  </si>
  <si>
    <t>763121714</t>
  </si>
  <si>
    <t>SDK stěna předsazená základní penetrační nátěr</t>
  </si>
  <si>
    <t>1014725784</t>
  </si>
  <si>
    <t>763121715</t>
  </si>
  <si>
    <t>SDK stěna předsazená úprava styku stěny a podhledu separační páskou a akrylátem</t>
  </si>
  <si>
    <t>-1795842035</t>
  </si>
  <si>
    <t>"m.č.1.07+1.08+1.09" 3,75</t>
  </si>
  <si>
    <t>763121761</t>
  </si>
  <si>
    <t>Příplatek k SDK stěně předsazené za rovinnost kvality Q3</t>
  </si>
  <si>
    <t>-906223356</t>
  </si>
  <si>
    <t>763131411</t>
  </si>
  <si>
    <t>SDK podhled desky 1xA 12,5 bez izolace dvouvrstvá spodní kce profil CD+UD</t>
  </si>
  <si>
    <t>881888506</t>
  </si>
  <si>
    <t>763131451</t>
  </si>
  <si>
    <t>SDK podhled deska 1xH2 12,5 bez izolace dvouvrstvá spodní kce profil CD+UD</t>
  </si>
  <si>
    <t>-1112382015</t>
  </si>
  <si>
    <t>763131714</t>
  </si>
  <si>
    <t>SDK podhled základní penetrační nátěr</t>
  </si>
  <si>
    <t>-1855846325</t>
  </si>
  <si>
    <t>763131751</t>
  </si>
  <si>
    <t>Montáž parotěsné zábrany do SDK podhledu</t>
  </si>
  <si>
    <t>1726550342</t>
  </si>
  <si>
    <t>28329027</t>
  </si>
  <si>
    <t>fólie PE vyztužená Al vrstvou pro parotěsnou vrstvu 150g/m2</t>
  </si>
  <si>
    <t>-365802052</t>
  </si>
  <si>
    <t>233,6*1,15 "Přepočtené koeficientem množství</t>
  </si>
  <si>
    <t>763131752</t>
  </si>
  <si>
    <t>Montáž jedné vrstvy tepelné izolace do SDK podhledu</t>
  </si>
  <si>
    <t>1911271522</t>
  </si>
  <si>
    <t>63231224</t>
  </si>
  <si>
    <t>deska speciální akustická a tepelně izolační z čedičových vláken tl 100mm</t>
  </si>
  <si>
    <t>-2057549515</t>
  </si>
  <si>
    <t>763131771</t>
  </si>
  <si>
    <t>Příplatek k SDK podhledu za rovinnost kvality Q3</t>
  </si>
  <si>
    <t>106893584</t>
  </si>
  <si>
    <t>763173111</t>
  </si>
  <si>
    <t>Montáž úchytu pro umyvadlo v SDK kci</t>
  </si>
  <si>
    <t>1536254422</t>
  </si>
  <si>
    <t>59030729</t>
  </si>
  <si>
    <t>konstrukce pro uchycení umyvadla s nástěnnými bateriemi osová rozteč CW profilů 450-625mm</t>
  </si>
  <si>
    <t>-1818206313</t>
  </si>
  <si>
    <t>763173112</t>
  </si>
  <si>
    <t>Montáž úchytu pro pisoár v SDK kci</t>
  </si>
  <si>
    <t>879046335</t>
  </si>
  <si>
    <t>59030728</t>
  </si>
  <si>
    <t>konstrukce pro uchycení pisoáru osová rozteč CW profilů 450-625mm</t>
  </si>
  <si>
    <t>-413132820</t>
  </si>
  <si>
    <t>763173113</t>
  </si>
  <si>
    <t>Montáž úchytu pro WC v SDK kci</t>
  </si>
  <si>
    <t>-272179623</t>
  </si>
  <si>
    <t>59030731</t>
  </si>
  <si>
    <t>konstrukce pro uchycení WC osová rozteč CW profilů 450-625mm</t>
  </si>
  <si>
    <t>-690510738</t>
  </si>
  <si>
    <t>763173121</t>
  </si>
  <si>
    <t>Montáž jednostranného nosníku pro pisoáry, umývátka a boilery v SDK kci</t>
  </si>
  <si>
    <t>730256373</t>
  </si>
  <si>
    <t>48441466</t>
  </si>
  <si>
    <t>držák radiátorový nebo boilerový</t>
  </si>
  <si>
    <t>-132393554</t>
  </si>
  <si>
    <t>763181420</t>
  </si>
  <si>
    <t>Ztužující výplň otvoru pro dveře s UA a UW profilem pro příčky do 2,80 m</t>
  </si>
  <si>
    <t>-491443377</t>
  </si>
  <si>
    <t>998763321</t>
  </si>
  <si>
    <t>Přesun hmot tonážní pro konstrukce montované z desek s omezením mechanizace v objektech v do 6 m</t>
  </si>
  <si>
    <t>-1227230408</t>
  </si>
  <si>
    <t>764214607</t>
  </si>
  <si>
    <t>Oplechování horních ploch a atik bez rohů z Pz s povrch úpravou mechanicky kotvené rš 670 mm</t>
  </si>
  <si>
    <t>-391696908</t>
  </si>
  <si>
    <t>(16,7+1,68+10,475+12,155+10,475+5,74+1,8+5,74+15,2+10,475)</t>
  </si>
  <si>
    <t>764216603</t>
  </si>
  <si>
    <t>Oplechování rovných parapetů mechanicky kotvené z Pz s povrchovou úpravou rš 250 mm</t>
  </si>
  <si>
    <t>1354191822</t>
  </si>
  <si>
    <t>3,5*4+3,0+2,7+1,5*2+0,6*4</t>
  </si>
  <si>
    <t>998764111</t>
  </si>
  <si>
    <t>Přesun hmot tonážní pro konstrukce klempířské s omezením mechanizace v objektech v do 6 m</t>
  </si>
  <si>
    <t>844441462</t>
  </si>
  <si>
    <t>766</t>
  </si>
  <si>
    <t>Konstrukce truhlářské</t>
  </si>
  <si>
    <t>766660001</t>
  </si>
  <si>
    <t>Montáž dveřních křídel otvíravých jednokřídlových š do 0,8 m do ocelové zárubně</t>
  </si>
  <si>
    <t>2012115423</t>
  </si>
  <si>
    <t>61162086</t>
  </si>
  <si>
    <t>dveře jednokřídlé dřevotřískové povrch laminátový plné 800x1970-2100mm</t>
  </si>
  <si>
    <t>-365645429</t>
  </si>
  <si>
    <t>61162085</t>
  </si>
  <si>
    <t>dveře jednokřídlé dřevotřískové povrch laminátový plné 700x1970-2100mm</t>
  </si>
  <si>
    <t>1126318692</t>
  </si>
  <si>
    <t>61162084</t>
  </si>
  <si>
    <t>dveře jednokřídlé dřevotřískové povrch laminátový plné 600x1970-2100mm</t>
  </si>
  <si>
    <t>1705871987</t>
  </si>
  <si>
    <t>766660728</t>
  </si>
  <si>
    <t>Montáž dveřního interiérového kování - zámku</t>
  </si>
  <si>
    <t>-1212774611</t>
  </si>
  <si>
    <t>54924003</t>
  </si>
  <si>
    <t>zámek zadlabací mezipokojový pro WC kování 72x55mm</t>
  </si>
  <si>
    <t>-1833860988</t>
  </si>
  <si>
    <t>54924007</t>
  </si>
  <si>
    <t>zámek zadlabací mezipokojový s dozickým klíčem rozteč 72x55mm</t>
  </si>
  <si>
    <t>-815847778</t>
  </si>
  <si>
    <t>54924004</t>
  </si>
  <si>
    <t>zámek zadlabací mezipokojový pro cylindrickou vložku rozteč 72x55mm</t>
  </si>
  <si>
    <t>2018932785</t>
  </si>
  <si>
    <t>766660729</t>
  </si>
  <si>
    <t>Montáž dveřního interiérového kování - štítku s klikou</t>
  </si>
  <si>
    <t>1498124938</t>
  </si>
  <si>
    <t>54914123</t>
  </si>
  <si>
    <t>kování rozetové klika/klika</t>
  </si>
  <si>
    <t>160140830</t>
  </si>
  <si>
    <t>766660730</t>
  </si>
  <si>
    <t>Montáž dveřního interiérového kování - WC kliky se zámkem</t>
  </si>
  <si>
    <t>1902220764</t>
  </si>
  <si>
    <t>54914128</t>
  </si>
  <si>
    <t>kování rozetové spodní pro WC</t>
  </si>
  <si>
    <t>65063020</t>
  </si>
  <si>
    <t>766694116</t>
  </si>
  <si>
    <t>Montáž parapetních desek dřevěných nebo plastových š do 30 cm</t>
  </si>
  <si>
    <t>239833850</t>
  </si>
  <si>
    <t>3,5*1+2,7+1,5+1,5</t>
  </si>
  <si>
    <t>60794103</t>
  </si>
  <si>
    <t>parapet dřevotřískový vnitřní povrch laminátový š 300mm</t>
  </si>
  <si>
    <t>930213167</t>
  </si>
  <si>
    <t>9,2*1,1 "Přepočtené koeficientem množství</t>
  </si>
  <si>
    <t>998766111</t>
  </si>
  <si>
    <t>Přesun hmot tonážní pro kce truhlářské s omezením mechanizace v objektech v do 6 m</t>
  </si>
  <si>
    <t>-793920960</t>
  </si>
  <si>
    <t>767391112</t>
  </si>
  <si>
    <t>Montáž krytiny z tvarovaných plechů šroubováním</t>
  </si>
  <si>
    <t>-1025784818</t>
  </si>
  <si>
    <t>-148794447</t>
  </si>
  <si>
    <t>280,307*1,133 "Přepočtené koeficientem množství</t>
  </si>
  <si>
    <t>767832102</t>
  </si>
  <si>
    <t>Montáž venkovních požárních žebříků do zdiva bez suchovodu</t>
  </si>
  <si>
    <t>1687213641</t>
  </si>
  <si>
    <t>44983046x</t>
  </si>
  <si>
    <t>žebřík venkovní s nepřímým výstupem a ochranným košem bez suchovodu z pozinkované oceli celkem do dl 6m</t>
  </si>
  <si>
    <t>559299844</t>
  </si>
  <si>
    <t>767834112</t>
  </si>
  <si>
    <t>Příplatek k ceně za montáž ochranného koše svařovaný</t>
  </si>
  <si>
    <t>691381338</t>
  </si>
  <si>
    <t>242990405</t>
  </si>
  <si>
    <t>-1888389055</t>
  </si>
  <si>
    <t>767881161</t>
  </si>
  <si>
    <t>Montáž lana do nástavců v záchytném systému poddajného kotvícího vedení</t>
  </si>
  <si>
    <t>1279505297</t>
  </si>
  <si>
    <t>31452201</t>
  </si>
  <si>
    <t>nerezové lano určené pro systémy s požadavkem na permanentní kotvicí vedení tl 8mm</t>
  </si>
  <si>
    <t>431163847</t>
  </si>
  <si>
    <t>2*(11,7+6,475+6,475+8,154)</t>
  </si>
  <si>
    <t>998767111</t>
  </si>
  <si>
    <t>Přesun hmot tonážní pro zámečnické konstrukce s omezením mechanizace v objektech v do 6 m</t>
  </si>
  <si>
    <t>302795665</t>
  </si>
  <si>
    <t>771</t>
  </si>
  <si>
    <t>Podlahy z dlaždic</t>
  </si>
  <si>
    <t>771111011</t>
  </si>
  <si>
    <t>Vysátí podkladu před pokládkou dlažby</t>
  </si>
  <si>
    <t>-879716484</t>
  </si>
  <si>
    <t>203</t>
  </si>
  <si>
    <t>771121011</t>
  </si>
  <si>
    <t>Nátěr penetrační na podlahu</t>
  </si>
  <si>
    <t>836338835</t>
  </si>
  <si>
    <t>771151011</t>
  </si>
  <si>
    <t>Samonivelační stěrka podlah pevnosti 20 MPa tl 3 mm</t>
  </si>
  <si>
    <t>-1573162314</t>
  </si>
  <si>
    <t>205</t>
  </si>
  <si>
    <t>771474112</t>
  </si>
  <si>
    <t>Montáž soklů z dlaždic keramických rovných lepených cementovým flexibilním lepidlem v přes 65 do 90 mm</t>
  </si>
  <si>
    <t>-1520076299</t>
  </si>
  <si>
    <t>"mč.1.01a" 2*(3,8+4,75)-(1,7+0,8+0,9)+0,25*2</t>
  </si>
  <si>
    <t>"mč.1.01b" 2*(3,8+4,7)-0,8</t>
  </si>
  <si>
    <t>"mč.1.02" 2*(5,3+9,575)-0,9*2+0,25*2*2</t>
  </si>
  <si>
    <t>"mč.1.03" 2*(6,7+9,575)-(0,9+0,8)</t>
  </si>
  <si>
    <t>"mč.1.04" 2*(3,75+5,375)-(0,8*2+0,9)+0,25*2</t>
  </si>
  <si>
    <t>"mč.1.05" 2*(2,7+3,8)-0,8*2+0,25*2</t>
  </si>
  <si>
    <t>"mč.1.09" 2*(3,75+2,53)-1,7+0,25*2</t>
  </si>
  <si>
    <t>"mč.1.14" 2*(1,75+1,0)-0,8-(0,45*2+1,0)</t>
  </si>
  <si>
    <t>"mč.1.19" 2*(5,525+2,305)-(0,8*6+0,8*2)+0,25*2</t>
  </si>
  <si>
    <t>"mč.1.20" 2*(2,0+1,05)-0,8</t>
  </si>
  <si>
    <t>"mč.1.21" 2*(3,475+4,9)-0,8</t>
  </si>
  <si>
    <t>59761184</t>
  </si>
  <si>
    <t>sokl keramický mrazuvzdorný povrch hladký/matný tl do 10mm výšky přes 65 do 90mm</t>
  </si>
  <si>
    <t>1302592480</t>
  </si>
  <si>
    <t>207</t>
  </si>
  <si>
    <t>771574416</t>
  </si>
  <si>
    <t>Montáž podlah keramických hladkých lepených cementovým flexibilním lepidlem přes 9 do 12 ks/m2</t>
  </si>
  <si>
    <t>475856964</t>
  </si>
  <si>
    <t>59761166</t>
  </si>
  <si>
    <t>dlažba keramická slinutá mrazuvzdorná R10/A povrch hladký/matný tl do 10mm přes 9 do 12ks/m2</t>
  </si>
  <si>
    <t>-542431625</t>
  </si>
  <si>
    <t>209</t>
  </si>
  <si>
    <t>771591112</t>
  </si>
  <si>
    <t>Izolace pod dlažbu nátěrem nebo stěrkou ve dvou vrstvách</t>
  </si>
  <si>
    <t>1749938569</t>
  </si>
  <si>
    <t>771591241</t>
  </si>
  <si>
    <t>Izolace těsnícími pásy vnitřní kout</t>
  </si>
  <si>
    <t>-803959522</t>
  </si>
  <si>
    <t>211</t>
  </si>
  <si>
    <t>771591264</t>
  </si>
  <si>
    <t>Izolace těsnícími pásy mezi podlahou a stěnou</t>
  </si>
  <si>
    <t>1800666267</t>
  </si>
  <si>
    <t>771592011</t>
  </si>
  <si>
    <t>Čištění vnitřních ploch podlah nebo schodišť po položení dlažby chemickými prostředky</t>
  </si>
  <si>
    <t>1391595548</t>
  </si>
  <si>
    <t>213</t>
  </si>
  <si>
    <t>998771111</t>
  </si>
  <si>
    <t>Přesun hmot tonážní pro podlahy z dlaždic s omezením mechanizace v objektech v do 6 m</t>
  </si>
  <si>
    <t>-1274444531</t>
  </si>
  <si>
    <t>781</t>
  </si>
  <si>
    <t>Dokončovací práce - obklady</t>
  </si>
  <si>
    <t>781111011</t>
  </si>
  <si>
    <t>Ometení (oprášení) stěny při přípravě podkladu</t>
  </si>
  <si>
    <t>-1553568928</t>
  </si>
  <si>
    <t>215</t>
  </si>
  <si>
    <t>781121011</t>
  </si>
  <si>
    <t>Nátěr penetrační na stěnu</t>
  </si>
  <si>
    <t>-1728594873</t>
  </si>
  <si>
    <t>781131112</t>
  </si>
  <si>
    <t>Izolace pod obklad nátěrem nebo stěrkou ve dvou vrstvách</t>
  </si>
  <si>
    <t>-2129231527</t>
  </si>
  <si>
    <t>"sprcha" 2,0*(1,5+0,8*2)</t>
  </si>
  <si>
    <t>217</t>
  </si>
  <si>
    <t>781472217</t>
  </si>
  <si>
    <t>Montáž obkladů keramických hladkých lepených cementovým flexibilním lepidlem přes 12 do 19 ks/m2</t>
  </si>
  <si>
    <t>1796525124</t>
  </si>
  <si>
    <t>781492211</t>
  </si>
  <si>
    <t>Montáž profilů rohových lepených flexibilním cementovým lepidlem</t>
  </si>
  <si>
    <t>708697997</t>
  </si>
  <si>
    <t>"mč.1.02" 2,0*2+(0,99*2+3,5)*2</t>
  </si>
  <si>
    <t>"mč.1.03" (0,99*2+3,5)*2</t>
  </si>
  <si>
    <t>"mč.1.04" 0,59*2+2,7</t>
  </si>
  <si>
    <t>"mč.1.15" 0,19*2+0,6</t>
  </si>
  <si>
    <t>"mč.1.16" 0,19*2+0,6</t>
  </si>
  <si>
    <t>"mč.1.24" 0,19*2+0,6</t>
  </si>
  <si>
    <t>"mč.1.25" 0,19*2+0,6</t>
  </si>
  <si>
    <t>219</t>
  </si>
  <si>
    <t>19416012x</t>
  </si>
  <si>
    <t>lišta rohová nerezová 10mm</t>
  </si>
  <si>
    <t>-1579859956</t>
  </si>
  <si>
    <t>33,72*1,05 "Přepočtené koeficientem množství</t>
  </si>
  <si>
    <t>781492251</t>
  </si>
  <si>
    <t>Montáž profilů ukončovacích lepených flexibilním cementovým lepidlem</t>
  </si>
  <si>
    <t>-49522341</t>
  </si>
  <si>
    <t>"mč.1.02" 2*(5,3+9,575)-3,5*2</t>
  </si>
  <si>
    <t>"mč.1.03" (6,324+4,6+5,75+2,1+0,6+1,0)-3,5</t>
  </si>
  <si>
    <t>"mč.1.04" 2*(2,4+2,1+0,6)-2,7</t>
  </si>
  <si>
    <t>"mč.1.14" (2,0*2+1,0)</t>
  </si>
  <si>
    <t>"mč.1.15" 2*(1,2+0,9)-0,6</t>
  </si>
  <si>
    <t>"mč.1.16" 2*( 1,2+0,9)-0,6</t>
  </si>
  <si>
    <t>"mč.1.21" 2*(2,6+0,6+0,8)</t>
  </si>
  <si>
    <t>"mč.1.24" 2*(0,9+1,75)-0,6</t>
  </si>
  <si>
    <t>"mč.1.25" 2*(0,9+1,75)-0,6</t>
  </si>
  <si>
    <t>221</t>
  </si>
  <si>
    <t>19416012</t>
  </si>
  <si>
    <t>lišta ukončovací nerezová 10mm</t>
  </si>
  <si>
    <t>2136768485</t>
  </si>
  <si>
    <t>129,924*1,05 "Přepočtené koeficientem množství</t>
  </si>
  <si>
    <t>781495211</t>
  </si>
  <si>
    <t>Čištění vnitřních ploch stěn po provedení obkladu chemickými prostředky</t>
  </si>
  <si>
    <t>1072021277</t>
  </si>
  <si>
    <t>"obklad" 180,559</t>
  </si>
  <si>
    <t>"ostění" 26,38*0,25</t>
  </si>
  <si>
    <t>"parapet" 19,1*0,25</t>
  </si>
  <si>
    <t>223</t>
  </si>
  <si>
    <t>781571141</t>
  </si>
  <si>
    <t>Montáž keramických obkladů ostění šířky přes 200 do 400 mm lepených flexibilním lepidlem</t>
  </si>
  <si>
    <t>-704656226</t>
  </si>
  <si>
    <t>"mč.1.02" 0,99*2*2+1,97*2*2</t>
  </si>
  <si>
    <t>"mč.1.03" 0,99*2*2</t>
  </si>
  <si>
    <t>"mč.1.04" 0,59*2+1,97*2*2</t>
  </si>
  <si>
    <t>"mč.1.15" 0,19*2</t>
  </si>
  <si>
    <t>"mč.1.16" 0,19*2</t>
  </si>
  <si>
    <t>"mč.1.24" 0,19*2</t>
  </si>
  <si>
    <t>"mč.1.25" 0,19*2</t>
  </si>
  <si>
    <t>781674113</t>
  </si>
  <si>
    <t>Montáž keramických obkladů parapetů š přes 150 do 200 mm lepených flexibilním lepidlem</t>
  </si>
  <si>
    <t>-2079164421</t>
  </si>
  <si>
    <t>"mč.1.02" 3,5*2</t>
  </si>
  <si>
    <t>"mč.1.03" 3,5*2</t>
  </si>
  <si>
    <t>"mč.1.04" 2,7</t>
  </si>
  <si>
    <t>"mč.1.15" 0,6</t>
  </si>
  <si>
    <t>"mč.1.16" 0,6</t>
  </si>
  <si>
    <t>"mč.1.24" 0,6</t>
  </si>
  <si>
    <t>"mč.1.25" 0,6</t>
  </si>
  <si>
    <t>225</t>
  </si>
  <si>
    <t>59761711</t>
  </si>
  <si>
    <t>obklad keramický nemrazuvzdorný povrch hladký/matný tl do 10mm přes 12 do 19ks/m2</t>
  </si>
  <si>
    <t>-1879536680</t>
  </si>
  <si>
    <t>191,929*1,15 "Přepočtené koeficientem množství</t>
  </si>
  <si>
    <t>998781111</t>
  </si>
  <si>
    <t>Přesun hmot tonážní pro obklady keramické s omezením mechanizace v objektech v do 6 m</t>
  </si>
  <si>
    <t>-568351322</t>
  </si>
  <si>
    <t>227</t>
  </si>
  <si>
    <t>783301313</t>
  </si>
  <si>
    <t>Odmaštění zámečnických konstrukcí ředidlovým odmašťovačem</t>
  </si>
  <si>
    <t>535300225</t>
  </si>
  <si>
    <t>NÁTĚR ZÁRUBNÍ</t>
  </si>
  <si>
    <t>0,3*((0,8+2,0*2)*9+(0,7+2,0*2)*7) "SDK příčky</t>
  </si>
  <si>
    <t>0,3*((0,8+2,0*2)*2+(0,9+2,0*2)*3)  "zděné příčky</t>
  </si>
  <si>
    <t>783314101</t>
  </si>
  <si>
    <t>Základní jednonásobný syntetický nátěr zámečnických konstrukcí</t>
  </si>
  <si>
    <t>-9982883</t>
  </si>
  <si>
    <t>229</t>
  </si>
  <si>
    <t>783315101</t>
  </si>
  <si>
    <t>Mezinátěr jednonásobný syntetický standardní zámečnických konstrukcí</t>
  </si>
  <si>
    <t>-905151482</t>
  </si>
  <si>
    <t>783317101</t>
  </si>
  <si>
    <t>Krycí jednonásobný syntetický standardní nátěr zámečnických konstrukcí</t>
  </si>
  <si>
    <t>-372066309</t>
  </si>
  <si>
    <t>784</t>
  </si>
  <si>
    <t>Dokončovací práce - malby a tapety</t>
  </si>
  <si>
    <t>231</t>
  </si>
  <si>
    <t>784181101</t>
  </si>
  <si>
    <t>Základní akrylátová jednonásobná bezbarvá penetrace podkladu v místnostech v do 3,80 m</t>
  </si>
  <si>
    <t>-1088524516</t>
  </si>
  <si>
    <t>"omítky štukové + ostění" 474,71+19,42</t>
  </si>
  <si>
    <t>784211101</t>
  </si>
  <si>
    <t>Dvojnásobné bílé malby ze směsí za mokra výborně oděruvzdorných v místnostech v do 3,80 m</t>
  </si>
  <si>
    <t>984299108</t>
  </si>
  <si>
    <t>"SDK podhledy" 206,8+26,8</t>
  </si>
  <si>
    <t>"SDK příčky, předstěny" 148,287*2+12,506</t>
  </si>
  <si>
    <t>SO 103.2-D1.4.1 - ZTI</t>
  </si>
  <si>
    <t xml:space="preserve">    17 - Konstrukce ze zemin</t>
  </si>
  <si>
    <t xml:space="preserve">    725 - Zdravotechnika - zařizovací předměty</t>
  </si>
  <si>
    <t xml:space="preserve">    726 - Zdravotechnika - předstěnové instalace</t>
  </si>
  <si>
    <t>Konstrukce ze zemin</t>
  </si>
  <si>
    <t>175101101</t>
  </si>
  <si>
    <t>Obsyp potrubí bez prohození sypaniny</t>
  </si>
  <si>
    <t>Lože pod potrubí ze štěrkopísku do 63 mm</t>
  </si>
  <si>
    <t>721176102</t>
  </si>
  <si>
    <t>Potrubí HT připojovací D 40 x 1,8 mm</t>
  </si>
  <si>
    <t>721176103</t>
  </si>
  <si>
    <t>Potrubí HT připojovací D 50 x 1,8 mm</t>
  </si>
  <si>
    <t>721176114</t>
  </si>
  <si>
    <t>Potrubí HT odpadní svislé D 75 x 1,9 mm</t>
  </si>
  <si>
    <t>721176115</t>
  </si>
  <si>
    <t>Potrubí HT odpadní svislé D 110 x 2,7 mm</t>
  </si>
  <si>
    <t>721176222</t>
  </si>
  <si>
    <t>Potrubí KG svodné (ležaté) v zemi D 110 x 3,2 mm</t>
  </si>
  <si>
    <t>721176223</t>
  </si>
  <si>
    <t>Potrubí KG svodné (ležaté) v zemi D 125 x 3,2 mm</t>
  </si>
  <si>
    <t>721176224</t>
  </si>
  <si>
    <t>Potrubí KG svodné (ležaté) v zemi D 160 x 4,0 mm</t>
  </si>
  <si>
    <t>721223423</t>
  </si>
  <si>
    <t>Vpusť podlahová se zápachovou uzávěrkou HL 310NPr</t>
  </si>
  <si>
    <t>721234101</t>
  </si>
  <si>
    <t>Vtok střešní PP HL62H pro plochou střechu</t>
  </si>
  <si>
    <t>721273150</t>
  </si>
  <si>
    <t>Hlavice ventilační přivětrávací HL900</t>
  </si>
  <si>
    <t>721273200</t>
  </si>
  <si>
    <t>Souprava ventilační střešní HL</t>
  </si>
  <si>
    <t>28695901</t>
  </si>
  <si>
    <t>Dno šachtové DN 600 GD přímý průtok DN 160</t>
  </si>
  <si>
    <t>28695910</t>
  </si>
  <si>
    <t>Kus prodlužovací vlnitý DN 600 délka 700 mm</t>
  </si>
  <si>
    <t>28697215</t>
  </si>
  <si>
    <t>Poklop PVC Replast, nosnost 600 kg, d=600 mm</t>
  </si>
  <si>
    <t>42610990.A</t>
  </si>
  <si>
    <t>Čerpadlo oběhové; DN 20, 230 V, PN 6/10 S OVLÁDÁNÍM</t>
  </si>
  <si>
    <t>721290111</t>
  </si>
  <si>
    <t>Zkouška těsnosti kanalizace vodou DN 125</t>
  </si>
  <si>
    <t>721290112</t>
  </si>
  <si>
    <t>Zkouška těsnosti kanalizace vodou DN 200</t>
  </si>
  <si>
    <t>998721201</t>
  </si>
  <si>
    <t>Přesun hmot procentní pro vnitřní kanalizaci v objektech v do 6 m</t>
  </si>
  <si>
    <t>1591604001</t>
  </si>
  <si>
    <t>722171213</t>
  </si>
  <si>
    <t>Potrubí z PEHD, D 32 x 3,0 mm</t>
  </si>
  <si>
    <t>722172331</t>
  </si>
  <si>
    <t>Potrubí z PPR, D 20x3,4 mm, PN 20, vč. zed. výpom.</t>
  </si>
  <si>
    <t>722172332</t>
  </si>
  <si>
    <t>Potrubí z PPR, D 25x4,2 mm, PN 20, vč. zed. výpom.</t>
  </si>
  <si>
    <t>722172333</t>
  </si>
  <si>
    <t>Potrubí z PPR, D 32x5,4 mm, PN 20, vč. zed. výpom.</t>
  </si>
  <si>
    <t>722181212</t>
  </si>
  <si>
    <t>Izolace návleková MIRELON PRO tl. stěny 9 mm, DN 22</t>
  </si>
  <si>
    <t>722181212.1</t>
  </si>
  <si>
    <t>Izolace návleková MIRELON PRO tl. stěny 9 mm; DN 25</t>
  </si>
  <si>
    <t>722181212.2</t>
  </si>
  <si>
    <t>Izolace návleková MIRELON PRO tl. stěny 9 mm; DN 32</t>
  </si>
  <si>
    <t>722181214</t>
  </si>
  <si>
    <t>Izolace návleková MIRELON tl. stěny 20 mm; DN 134</t>
  </si>
  <si>
    <t>722202442</t>
  </si>
  <si>
    <t>Kohout kulový rozeb. PP-R INSTAPLAST D 20</t>
  </si>
  <si>
    <t>722202443</t>
  </si>
  <si>
    <t>Kohout kulový rozeb. PP-R INSTAPLAST D 25</t>
  </si>
  <si>
    <t>722202444</t>
  </si>
  <si>
    <t>Kohout kulový rozeb. PP-R INSTAPLAST D 32</t>
  </si>
  <si>
    <t>722224111</t>
  </si>
  <si>
    <t>Kohouty plnicí a vypouštěcí DN 15</t>
  </si>
  <si>
    <t>722235654</t>
  </si>
  <si>
    <t>Ventil vod.zpětný EURA-SPRINT,IVAR.CIM 30 VA DN 32</t>
  </si>
  <si>
    <t>722237124</t>
  </si>
  <si>
    <t>Kohout vod.kul.,2xvnitř.záv.GIACOMINI R250D DN 32</t>
  </si>
  <si>
    <t>722237128</t>
  </si>
  <si>
    <t>Kohout vod.kul.,2xvnitř.záv.GIACOMINI R250D DN 80</t>
  </si>
  <si>
    <t>722265246</t>
  </si>
  <si>
    <t>Vodoměr domovní MSD CYBLE DN 25x260mm, Qn 4,0</t>
  </si>
  <si>
    <t>722290234</t>
  </si>
  <si>
    <t>Proplach a dezinfekce vodovod.potrubí do DN 80</t>
  </si>
  <si>
    <t>7222RR</t>
  </si>
  <si>
    <t>Požární těsnění prostupů, stavební přípomoce</t>
  </si>
  <si>
    <t>68463132</t>
  </si>
  <si>
    <t>-1659986783</t>
  </si>
  <si>
    <t>725</t>
  </si>
  <si>
    <t>Zdravotechnika - zařizovací předměty</t>
  </si>
  <si>
    <t>725014131</t>
  </si>
  <si>
    <t>Klozet závěsný OLYMP + sedátko, bílý</t>
  </si>
  <si>
    <t>725017168</t>
  </si>
  <si>
    <t>Kryt sifonu umyvadel LYRA Plus, bílý</t>
  </si>
  <si>
    <t>725019103</t>
  </si>
  <si>
    <t>Výlevka laboratorní závěsná MIRA s plastovou mřížkou</t>
  </si>
  <si>
    <t>725122232</t>
  </si>
  <si>
    <t>Pisoár Golem s integrovaným zdrojem, SLP 19RZ</t>
  </si>
  <si>
    <t>725224136</t>
  </si>
  <si>
    <t>Vana ocelová se zápachovou uzávěrkou, dl. 1500 mm</t>
  </si>
  <si>
    <t>725319101</t>
  </si>
  <si>
    <t>Montáž dřezů jednoduchých</t>
  </si>
  <si>
    <t>725534328</t>
  </si>
  <si>
    <t>Ohřívač elek. zásob. závěsný DZ Dražice OKCEV 200</t>
  </si>
  <si>
    <t>725814101</t>
  </si>
  <si>
    <t>Ventil rohový s filtrem I 15 x DN 10</t>
  </si>
  <si>
    <t>725814122</t>
  </si>
  <si>
    <t>Ventil pračkový se zpět.kl. IVAR.08101 DN15 x DN20</t>
  </si>
  <si>
    <t>725823111</t>
  </si>
  <si>
    <t>Baterie umyvadlová stoján. ruční, bez otvír.odpadu</t>
  </si>
  <si>
    <t>725823134</t>
  </si>
  <si>
    <t>Baterie dřezová stojánková ruční s výsuv. sprchou</t>
  </si>
  <si>
    <t>725825111</t>
  </si>
  <si>
    <t>Baterie umyvadlová nástěnná ruční</t>
  </si>
  <si>
    <t>725835113</t>
  </si>
  <si>
    <t>Baterie vanová nástěnná ruční, vč. příslušenstvím</t>
  </si>
  <si>
    <t>725850145</t>
  </si>
  <si>
    <t>Sifon kondenzační HL 136N, DN 40, vodorovný odtok</t>
  </si>
  <si>
    <t>55231082</t>
  </si>
  <si>
    <t>Dřez nerez s odkládací plochou 548 MONO</t>
  </si>
  <si>
    <t>64213637</t>
  </si>
  <si>
    <t>Umyvadlo LYRA Plus 65x52 cm s otvorem pro baterii</t>
  </si>
  <si>
    <t>998725201</t>
  </si>
  <si>
    <t>Přesun hmot procentní pro zařizovací předměty v objektech v do 6 m</t>
  </si>
  <si>
    <t>-1644731171</t>
  </si>
  <si>
    <t>726</t>
  </si>
  <si>
    <t>Zdravotechnika - předstěnové instalace</t>
  </si>
  <si>
    <t>726211121</t>
  </si>
  <si>
    <t>Modul pro WC</t>
  </si>
  <si>
    <t>726211143</t>
  </si>
  <si>
    <t>Modul-pisoár ,skryté ovl.</t>
  </si>
  <si>
    <t>726211315</t>
  </si>
  <si>
    <t>Modul-umyvadlo , h 112-130 cm</t>
  </si>
  <si>
    <t>726211367</t>
  </si>
  <si>
    <t>Modul-výlevka , h 130 cm</t>
  </si>
  <si>
    <t>998726211</t>
  </si>
  <si>
    <t>Přesun hmot procentní pro instalační prefabrikáty v objektech v do 6 m</t>
  </si>
  <si>
    <t>-809000409</t>
  </si>
  <si>
    <t>SO 103.2-D1.4.2 - Vytápění</t>
  </si>
  <si>
    <t xml:space="preserve">    D1 - STROJOVNA</t>
  </si>
  <si>
    <t xml:space="preserve">    D2 - POTRUBÍ</t>
  </si>
  <si>
    <t xml:space="preserve">    D3 - OTOPNÁ TĚLESA</t>
  </si>
  <si>
    <t xml:space="preserve">    D4 - ARMATURY</t>
  </si>
  <si>
    <t xml:space="preserve">    D5 - Hodinová sazba</t>
  </si>
  <si>
    <t>STROJOVNA</t>
  </si>
  <si>
    <t>Pol112</t>
  </si>
  <si>
    <t>D+M Elektrokotel, topný výkon 15 kW, včetně expanzní nádoby</t>
  </si>
  <si>
    <t>POTRUBÍ</t>
  </si>
  <si>
    <t>Pol113</t>
  </si>
  <si>
    <t>D+M Měděná trubka 15x1,0</t>
  </si>
  <si>
    <t>Pol114</t>
  </si>
  <si>
    <t>D+M Měděná trubka 18x1,0</t>
  </si>
  <si>
    <t>Pol115</t>
  </si>
  <si>
    <t>D+M Měděná trubka 22x1,0</t>
  </si>
  <si>
    <t>Pol116</t>
  </si>
  <si>
    <t>D+M Měděná trubka 28x1,0</t>
  </si>
  <si>
    <t>Pol117</t>
  </si>
  <si>
    <t>D+M Trubní izolace hr. 13 mm; d = 15 mm</t>
  </si>
  <si>
    <t>Pol118</t>
  </si>
  <si>
    <t>D+M Trubní izolace hr. 13 mm; d = 18 mm</t>
  </si>
  <si>
    <t>Pol119</t>
  </si>
  <si>
    <t>D+M Trubní izolace hr. 13 mm; d = 22 mm</t>
  </si>
  <si>
    <t>Pol120</t>
  </si>
  <si>
    <t>D+M Trubní izolace hr. 13 mm; d = 28 mm</t>
  </si>
  <si>
    <t>OTOPNÁ TĚLESA</t>
  </si>
  <si>
    <t>Pol121</t>
  </si>
  <si>
    <t>D+M Deskové otopné těleso 10 VK  400/500 (White RAL 9016)</t>
  </si>
  <si>
    <t>Pol122</t>
  </si>
  <si>
    <t>D+M Deskové otopné těleso 10 VK  500/400 (White RAL 9016)</t>
  </si>
  <si>
    <t>Pol123</t>
  </si>
  <si>
    <t>D+M Deskové otopné těleso 10 VK  500/500 (White RAL 9016)</t>
  </si>
  <si>
    <t>Pol124</t>
  </si>
  <si>
    <t>D+M  otopné těleso 10 VK  500/600 (White RAL 9016)</t>
  </si>
  <si>
    <t>Pol125</t>
  </si>
  <si>
    <t>D+M Deskové otopné těleso 11 VK  500/400 (White RAL 9016)</t>
  </si>
  <si>
    <t>Pol126</t>
  </si>
  <si>
    <t>D+M Deskové otopné těleso 11 VK  500/500 (White RAL 9016)</t>
  </si>
  <si>
    <t>Pol127</t>
  </si>
  <si>
    <t>D+M Deskové otopné těleso 11 VK  500/800 (White RAL 9016)</t>
  </si>
  <si>
    <t>Pol128</t>
  </si>
  <si>
    <t>D+M Deskové otopné těleso 11 VK  500/1100 (White RAL 9016)</t>
  </si>
  <si>
    <t>Pol129</t>
  </si>
  <si>
    <t>D+M Deskové otopné těleso 11 VK  500/1400 (White RAL 9016)</t>
  </si>
  <si>
    <t>Pol130</t>
  </si>
  <si>
    <t>D+M Deskové otopné těleso 11 VK  500/2600 (White RAL 9016)</t>
  </si>
  <si>
    <t>Pol131</t>
  </si>
  <si>
    <t>D+M Deskové otopné těleso 21 VK  500/1600 (White RAL 9016)</t>
  </si>
  <si>
    <t>Pol132</t>
  </si>
  <si>
    <t>D+M Deskové otopné těleso 21 VK  500/1800 (White RAL 9016)</t>
  </si>
  <si>
    <t>Pol133</t>
  </si>
  <si>
    <t>D+M Deskové otopné těleso 22 VK  500/800 (White RAL 9016)</t>
  </si>
  <si>
    <t>Pol134</t>
  </si>
  <si>
    <t>D+M Deskové otopné těleso 22 VK  500/1100 (White RAL 9016)</t>
  </si>
  <si>
    <t>ARMATURY</t>
  </si>
  <si>
    <t>Pol135</t>
  </si>
  <si>
    <t>D+M Šroubení VK přímé 1/2" x 18</t>
  </si>
  <si>
    <t>Pol136</t>
  </si>
  <si>
    <t>D+M Adaptér pro měděné trubky (M 18) 15</t>
  </si>
  <si>
    <t>Pol137</t>
  </si>
  <si>
    <t>D+M Automatické dopouštění topné vody s manometrem</t>
  </si>
  <si>
    <t>Pol138</t>
  </si>
  <si>
    <t>D+M Automatický odvzdušňovací ventil</t>
  </si>
  <si>
    <t>Pol139</t>
  </si>
  <si>
    <t>D+M Kulový kohout 1"; PN35</t>
  </si>
  <si>
    <t>Pol140</t>
  </si>
  <si>
    <t>D+M Kulový kohout s vypouštěním 1"; PN35</t>
  </si>
  <si>
    <t>Pol141</t>
  </si>
  <si>
    <t>D+M Mosazný filtr 1"</t>
  </si>
  <si>
    <t>Pol142</t>
  </si>
  <si>
    <t>D+M Zpětný ventil 1"</t>
  </si>
  <si>
    <t>Pol143</t>
  </si>
  <si>
    <t>D+M Vypouštěcí ventil</t>
  </si>
  <si>
    <t>Hodinová sazba</t>
  </si>
  <si>
    <t>Pol144</t>
  </si>
  <si>
    <t>Zprovoznění, seřízení a vyzkoušení zařízení</t>
  </si>
  <si>
    <t>Poznámka k položce:_x000D_
Před předáním. Vyhotovení zápisu s popisem postupu zprovoznění, výsledků seřízení, výsledků zkoušek, atd. Zařízení musí být před předáním bez závad.</t>
  </si>
  <si>
    <t>Pol145</t>
  </si>
  <si>
    <t>Zaučení obsluhy</t>
  </si>
  <si>
    <t>Poznámka k položce:_x000D_
Zaučení obsluhy mimo jiné dle návodů výrobců tak, aby obsluha měla celkové technické a funkční informace o zařízení vytápění a uměla jej obsluhovat a reagovat na možné problémy a závady. O zaučení musí být mezi stranami sepsán protokol s obsahem bodů zaučení.</t>
  </si>
  <si>
    <t>Pol146</t>
  </si>
  <si>
    <t>Funkční zkoušky včetně vystavení protokolů o zkouškách</t>
  </si>
  <si>
    <t>Pol147</t>
  </si>
  <si>
    <t>Vyregulování průtoků  včetně vystavení protokolu</t>
  </si>
  <si>
    <t>Pol148</t>
  </si>
  <si>
    <t>D+M Popisy a označení rozvodů a zařízení</t>
  </si>
  <si>
    <t>Poznámka k položce:_x000D_
Popisy a označení především rozvodů, klapek, filtrů a ovládacích prvků MaR, atd. a např. ČSN 13 0072, tak aby byla umožněna snadná orientace v zařízení VTP pro obsluhu, údržbu a servis</t>
  </si>
  <si>
    <t>SO 103.2-D1.4.3 - Vzduchotechnika</t>
  </si>
  <si>
    <t>D2 - Zařízení č.1</t>
  </si>
  <si>
    <t xml:space="preserve">    1049-78 - Zařízení č.1 - VZT jednotka</t>
  </si>
  <si>
    <t xml:space="preserve">    D3 - VENKOVNÍ KONDENZAČNÍ JEDNOTKA</t>
  </si>
  <si>
    <t xml:space="preserve">    1003-12373 - LAKOVANÝ TALÍŘOVÝ VENTIL ODVODNÍ</t>
  </si>
  <si>
    <t xml:space="preserve">    1003-12255 - LAKOVANÝ TALÍŘOVÝ VENTIL PŘÍVODNÍ</t>
  </si>
  <si>
    <t xml:space="preserve">    1231-22432 - TLUMIČE HLUKU S POTRUBÍM -TH /šírka vložky 10/</t>
  </si>
  <si>
    <t xml:space="preserve">    1009-93808 - POŽÁRNÍ KLAPKA</t>
  </si>
  <si>
    <t xml:space="preserve">    1101-55 - Samolepící kaučuková izolace</t>
  </si>
  <si>
    <t xml:space="preserve">    1020-1 - Čtverhranný vzduchotechnický systém</t>
  </si>
  <si>
    <t xml:space="preserve">    1020-2408 - Rovné potrubí a tvarovky, čtyřhranného průřezu z předizolovaného panelu.</t>
  </si>
  <si>
    <t xml:space="preserve">    1021-1 - Kruhový vzduchotechnický systém</t>
  </si>
  <si>
    <t xml:space="preserve">    1103-3 - OSTATNÍ</t>
  </si>
  <si>
    <t>D4 - Zařízení č.2</t>
  </si>
  <si>
    <t xml:space="preserve">    1003-1850 - STŘEŠNÍ VENTILÁTOR DVOUOTÁČKOVÝ PRO ODVOD A PŘÍVOD IP44</t>
  </si>
  <si>
    <t xml:space="preserve">    1003-6406 - SPIRO POTRUBÍ</t>
  </si>
  <si>
    <t>D5 - Zařízení č.3</t>
  </si>
  <si>
    <t xml:space="preserve">    1003-861 - ŽALUZIOVÁ KLAPKA PLASTOVÁ</t>
  </si>
  <si>
    <t>D6 - Zařízení č.4</t>
  </si>
  <si>
    <t xml:space="preserve">    D7 - KLIMATIZAČNÍ JEDNOTKA</t>
  </si>
  <si>
    <t>D8 - Zařízení č.5</t>
  </si>
  <si>
    <t>D9 - Ostatní</t>
  </si>
  <si>
    <t xml:space="preserve">    D10 - Hodinové zúčtovací sazby</t>
  </si>
  <si>
    <t>Zařízení č.1</t>
  </si>
  <si>
    <t>1049-78</t>
  </si>
  <si>
    <t>Zařízení č.1 - VZT jednotka</t>
  </si>
  <si>
    <t>Pol100</t>
  </si>
  <si>
    <t>VZT jednotka Vp=Vo=2200 m3/hod, tkaj 450 Pa, el. ohřev, chlazení regulace, venkovní provedení.</t>
  </si>
  <si>
    <t>VENKOVNÍ KONDENZAČNÍ JEDNOTKA</t>
  </si>
  <si>
    <t>1049-79</t>
  </si>
  <si>
    <t>UUD1.U30   včetně omezovače výkonu, řídícího boxu</t>
  </si>
  <si>
    <t>Pol101</t>
  </si>
  <si>
    <t>Dvojice Cu potrubí chladiva včetně paropropustné izolace 9,52/15,88, včetně sdělovacího kabelu</t>
  </si>
  <si>
    <t>Pol102</t>
  </si>
  <si>
    <t>Doplnění chladiva nad 7,5 m - R32</t>
  </si>
  <si>
    <t>Pol103</t>
  </si>
  <si>
    <t>Konzoly pro osazení venkovní jednotky</t>
  </si>
  <si>
    <t>1003-12373</t>
  </si>
  <si>
    <t>LAKOVANÝ TALÍŘOVÝ VENTIL ODVODNÍ</t>
  </si>
  <si>
    <t>1003-594</t>
  </si>
  <si>
    <t>KK 160  tal.ventil kov.odvod</t>
  </si>
  <si>
    <t>1003-595</t>
  </si>
  <si>
    <t>KK 200  tal.ventil kov.odvod</t>
  </si>
  <si>
    <t>1003-12255</t>
  </si>
  <si>
    <t>LAKOVANÝ TALÍŘOVÝ VENTIL PŘÍVODNÍ</t>
  </si>
  <si>
    <t>1003-604</t>
  </si>
  <si>
    <t>KE 160  tal.ventil kov.přívod</t>
  </si>
  <si>
    <t>1003-605</t>
  </si>
  <si>
    <t>KE 200  tal.ventil kov.přívod</t>
  </si>
  <si>
    <t>1231-22432</t>
  </si>
  <si>
    <t>TLUMIČE HLUKU S POTRUBÍM -TH /šírka vložky 10/</t>
  </si>
  <si>
    <t>1231-22557</t>
  </si>
  <si>
    <t>THP-600x400-1000/3 3 vložky</t>
  </si>
  <si>
    <t>1231-22557.1</t>
  </si>
  <si>
    <t>THP-600x400-1100/3 3 vložky</t>
  </si>
  <si>
    <t>1009-93808</t>
  </si>
  <si>
    <t>POŽÁRNÍ KLAPKA</t>
  </si>
  <si>
    <t>1009-94105</t>
  </si>
  <si>
    <t>FDMA 630x200-.01 TPM 018/01</t>
  </si>
  <si>
    <t>1009-93979</t>
  </si>
  <si>
    <t>FDMA 400x200-.01 TPM 018/01</t>
  </si>
  <si>
    <t>1009-93937</t>
  </si>
  <si>
    <t>FDMA 315x200-.01 TPM 018/01</t>
  </si>
  <si>
    <t>1101-55</t>
  </si>
  <si>
    <t>Samolepící kaučuková izolace</t>
  </si>
  <si>
    <t>1101-59</t>
  </si>
  <si>
    <t>K-flex, tl 40mm</t>
  </si>
  <si>
    <t>1020-1</t>
  </si>
  <si>
    <t>Čtverhranný vzduchotechnický systém</t>
  </si>
  <si>
    <t>1020-14</t>
  </si>
  <si>
    <t xml:space="preserve">do obvodu 1050 rovné </t>
  </si>
  <si>
    <t>bm</t>
  </si>
  <si>
    <t>Poznámka k položce:_x000D_
Čtverhranný vzduchotechnický systém z vyztužených trub a tvarových kusů. Třída těsnosti B. V souladu s normami EN 1505, EN 1507 a DIN18379.</t>
  </si>
  <si>
    <t>1020-26</t>
  </si>
  <si>
    <t xml:space="preserve">do obvodu 1500 10% tvarovek </t>
  </si>
  <si>
    <t>1020-37</t>
  </si>
  <si>
    <t xml:space="preserve">do obvodu 1890 10% tvarovek </t>
  </si>
  <si>
    <t>1020-51</t>
  </si>
  <si>
    <t xml:space="preserve">do obvodu 2630 40% tvarovek </t>
  </si>
  <si>
    <t>1020-2408</t>
  </si>
  <si>
    <t>Rovné potrubí a tvarovky, čtyřhranného průřezu z předizolovaného panelu.</t>
  </si>
  <si>
    <t>1020-2458</t>
  </si>
  <si>
    <t xml:space="preserve">TL. 30 MM do obvodu 2630 30% tvarovek </t>
  </si>
  <si>
    <t>Poznámka k položce:_x000D_
Rovné potrubí a tvarovky, čtyřhranného průřezu z předizolovaného panelu. Nezávisle na velikosti průřezu exteriérní panel 30 mm šířky, 80/200 mikronů s hliníkovým povrchem - vzorkovaný/vzorkovaný. Hustota izolační pěny 48kg/m³, tepelná vodivost λ=0,02 W/m°K, třída vzduchotěsnosti „C”. Dodaný s doplňky, sestavený na komplet.  Kód panelu 15HS31ext . POZOR!!! Spojování potrubí pomocí skrytého spojovacího profilu. Spoje - příruby je nutno v exteriéru přelepit alubutylovou páskou.</t>
  </si>
  <si>
    <t>1021-1</t>
  </si>
  <si>
    <t>Kruhový vzduchotechnický systém</t>
  </si>
  <si>
    <t>1021-27</t>
  </si>
  <si>
    <t xml:space="preserve">do průměru200 20% tvarovek </t>
  </si>
  <si>
    <t>Poznámka k položce:_x000D_
Kruhový vzduchotechnický systém s certifikaci EUROVENT SAFE / SAFE Click) sestávající ze spirálově vinutých trub a tvarových kusů opatřených dvoubřitým těsněním z gumy EPDM. Tento systém těsnění zaručuje při správné montáži tříd</t>
  </si>
  <si>
    <t>1103-3</t>
  </si>
  <si>
    <t>OSTATNÍ</t>
  </si>
  <si>
    <t>1103-6</t>
  </si>
  <si>
    <t>ZÁVĚSY, ZÁVĚSNÉ LIŠTY, ZÁVITOVÉ TYČE,ZÁVĚSY, KRUHOVÉ ZÁVĚSY,HMOŽDINKY ( 2,6% z dodávky potrubí)</t>
  </si>
  <si>
    <t>Zařízení č.2</t>
  </si>
  <si>
    <t>1003-1850</t>
  </si>
  <si>
    <t>STŘEŠNÍ VENTILÁTOR DVOUOTÁČKOVÝ PRO ODVOD A PŘÍVOD IP44</t>
  </si>
  <si>
    <t>1003-1855</t>
  </si>
  <si>
    <t>TH 2000  IP44 střešní dvouotáčkový ventilátor</t>
  </si>
  <si>
    <t>1003-6406</t>
  </si>
  <si>
    <t>SPIRO POTRUBÍ</t>
  </si>
  <si>
    <t>1003-6418</t>
  </si>
  <si>
    <t>SPIRO 0.6 315  spiro potrubí</t>
  </si>
  <si>
    <t>Pol104</t>
  </si>
  <si>
    <t>Napojení na pec</t>
  </si>
  <si>
    <t>Zařízení č.3</t>
  </si>
  <si>
    <t>1003-861</t>
  </si>
  <si>
    <t>ŽALUZIOVÁ KLAPKA PLASTOVÁ</t>
  </si>
  <si>
    <t>1003-864</t>
  </si>
  <si>
    <t>PER 160 W  žaluz.klapka</t>
  </si>
  <si>
    <t>1021-26</t>
  </si>
  <si>
    <t>do průměru200 10% tvarovek</t>
  </si>
  <si>
    <t>Pol105</t>
  </si>
  <si>
    <t>Napojení na příruby technologie</t>
  </si>
  <si>
    <t>Zařízení č.4</t>
  </si>
  <si>
    <t>KLIMATIZAČNÍ JEDNOTKA</t>
  </si>
  <si>
    <t>1049-79.1</t>
  </si>
  <si>
    <t>S18EQ.UL2+S18EQNSK-NÁSTĚNNÁ KLIMA JEDNOTKA Qch=5 kW</t>
  </si>
  <si>
    <t>Pol106</t>
  </si>
  <si>
    <t>Dvojice Cu potrubí chladiva včetně paropropustné izolace 6,35/12,7, včetně sdělovacího kabelu</t>
  </si>
  <si>
    <t>Pol107</t>
  </si>
  <si>
    <t>Zařízení č.5</t>
  </si>
  <si>
    <t>1049-79.2</t>
  </si>
  <si>
    <t>UUD3.U30+US36F.NR0-NÁSTĚNNÁ KLIMA JEDNOTKA Qch=12,54 kW</t>
  </si>
  <si>
    <t>Hodinové zúčtovací sazby</t>
  </si>
  <si>
    <t>Pol108</t>
  </si>
  <si>
    <t xml:space="preserve">Zprovoznění, seřízení a vyzkoušení zařízení </t>
  </si>
  <si>
    <t>Pol109</t>
  </si>
  <si>
    <t>Pol110</t>
  </si>
  <si>
    <t xml:space="preserve">Ostatní zúčtovatelný drobný, pomocný, doplňkový a ostatní materiál v potřebném rozsahu pro řádné dokončení díla </t>
  </si>
  <si>
    <t>Poznámka k položce:_x000D_
Např. přizpůsobování nových rozvodů a zařízení ostatním stávajícícm zařízením a stavební části, drobný materiál jako např. těsnění, atd., tedy veškerý ostatní materiál a výrobky potřebné pro řádné dokončení díla + finanční rezerva (mimo jiné ohled na nutnost přizpůsobování, práce a koordinace se stavební částí a TZB stávajícího stavu) - čáska bude podrobně zúčtována a dodavatelem využita pouze do objektivně doložené výše.</t>
  </si>
  <si>
    <t>Pol111</t>
  </si>
  <si>
    <t xml:space="preserve">D+M Popisy a označení rozvodů a zařízení </t>
  </si>
  <si>
    <t>Poznámka k položce:_x000D_
Popisy a označení především rozvodů, ventilátorů, klapek, filtrů a ovládacích prvků MaR, atd. a např. ČSN 13 0072, tak aby byla umožněna snadná orientace v zařízení VZT pro obsluhu, údržbu a servis.</t>
  </si>
  <si>
    <t>SO 103.2-D1.4.4 - Elektroinstalace SO 103 + SO 112</t>
  </si>
  <si>
    <t>D2 - Vzorkovna</t>
  </si>
  <si>
    <t>Vzorkovna</t>
  </si>
  <si>
    <t>Odstránenie konstrukce vozovky</t>
  </si>
  <si>
    <t>-547226059</t>
  </si>
  <si>
    <t>Elektromontážní práce</t>
  </si>
  <si>
    <t>925476527</t>
  </si>
  <si>
    <t>Pol35</t>
  </si>
  <si>
    <t>Rozvaděč NN - stavební RS_SO103  / 400V, AC a 1 pole 800x400x2200mm</t>
  </si>
  <si>
    <t>1384927586</t>
  </si>
  <si>
    <t>Pol36</t>
  </si>
  <si>
    <t>Svítidla - LED, IP54, 116cm, Barva světla: bílá, účinnost 135 lm/W, jmenovitý světelný tok 3650 lm, barva světla 4000K</t>
  </si>
  <si>
    <t>-682593275</t>
  </si>
  <si>
    <t>Pol37</t>
  </si>
  <si>
    <t>Svítidla - LED, IP54, 116cm, Barva světla: bílá, účinnost 136 lm/W, jmenovitý světelný tok 4220 lm, barva světla 4000K</t>
  </si>
  <si>
    <t>1711144824</t>
  </si>
  <si>
    <t>2065884504</t>
  </si>
  <si>
    <t>-878022000</t>
  </si>
  <si>
    <t>Pol38</t>
  </si>
  <si>
    <t>Zásuvka 1x16 A / 230V AC; IP54</t>
  </si>
  <si>
    <t>1115655540</t>
  </si>
  <si>
    <t>-1343131476</t>
  </si>
  <si>
    <t>-660597914</t>
  </si>
  <si>
    <t>293285634</t>
  </si>
  <si>
    <t>-1629508653</t>
  </si>
  <si>
    <t>2061039900</t>
  </si>
  <si>
    <t>1853776411</t>
  </si>
  <si>
    <t>1188423292</t>
  </si>
  <si>
    <t>1334232625</t>
  </si>
  <si>
    <t>-1159144449</t>
  </si>
  <si>
    <t>824337429</t>
  </si>
  <si>
    <t>-1632117135</t>
  </si>
  <si>
    <t>-1772517694</t>
  </si>
  <si>
    <t>70451472</t>
  </si>
  <si>
    <t>996958395</t>
  </si>
  <si>
    <t>-277739599</t>
  </si>
  <si>
    <t>1705661397</t>
  </si>
  <si>
    <t>114632260</t>
  </si>
  <si>
    <t>-773242679</t>
  </si>
  <si>
    <t>1223041651</t>
  </si>
  <si>
    <t>SO 103.2-D1.4.5 - Technické plyny</t>
  </si>
  <si>
    <t xml:space="preserve">    D1 - Potrubní část - dusík</t>
  </si>
  <si>
    <t xml:space="preserve">    D2 - Potrubní část - kyslík</t>
  </si>
  <si>
    <t xml:space="preserve">    D3 - Práce</t>
  </si>
  <si>
    <t>Potrubní část - dusík</t>
  </si>
  <si>
    <t>Pol149</t>
  </si>
  <si>
    <t>Trubka 28x1,5 svařovaná - 1.4404</t>
  </si>
  <si>
    <t>Poznámka k položce:_x000D_
(ČSN EN 10217-7)</t>
  </si>
  <si>
    <t>Pol150</t>
  </si>
  <si>
    <t>Koleno 28x1,5 - 90° - typ 3D - 1.4404</t>
  </si>
  <si>
    <t>Poznámka k položce:_x000D_
(ČSN EN 10253)</t>
  </si>
  <si>
    <t>Pol151</t>
  </si>
  <si>
    <t>T-kus se stejnými hrdly 28x1,5 - 1.4404</t>
  </si>
  <si>
    <t>Pol152</t>
  </si>
  <si>
    <t>Kulový kohout plynotěsný třídílný DN25 PN63 - nerez</t>
  </si>
  <si>
    <t>Poznámka k položce:_x000D_
(připojení na trubku 28x1,5)</t>
  </si>
  <si>
    <t>Potrubní část - kyslík</t>
  </si>
  <si>
    <t>Pol153</t>
  </si>
  <si>
    <t>Trubka 22x1,5 svařovaná - 1.4404</t>
  </si>
  <si>
    <t>Pol154</t>
  </si>
  <si>
    <t>Koleno 22x1,5 - 90° - typ 3D - 1.4404</t>
  </si>
  <si>
    <t>Pol155</t>
  </si>
  <si>
    <t>T-kus se stejnými hrdly 22x1,5 - 1.4404</t>
  </si>
  <si>
    <t>Pol156</t>
  </si>
  <si>
    <t>Kulový kohout plynotěsný třídílný DN20 PN63 - nerez</t>
  </si>
  <si>
    <t>Poznámka k položce:_x000D_
(připojení na trubku 22x1,5)</t>
  </si>
  <si>
    <t>Práce</t>
  </si>
  <si>
    <t>Pol157</t>
  </si>
  <si>
    <t>Zkouška těsnosti a zkouška hydrostatická</t>
  </si>
  <si>
    <t>Pol158</t>
  </si>
  <si>
    <t>Vyhotovení protokolů, atesty</t>
  </si>
  <si>
    <t>Pol159</t>
  </si>
  <si>
    <t>Radiografická kontrola svarů dle požadavku investora – min. 5%</t>
  </si>
  <si>
    <t>SO 103.2-D1.4.6 - Přípojka SO 103</t>
  </si>
  <si>
    <t>-1609267583</t>
  </si>
  <si>
    <t>"odstránenie kce. vozov." 4,82*1</t>
  </si>
  <si>
    <t>-305069495</t>
  </si>
  <si>
    <t>"výkop ryhy" 4,82*1*2</t>
  </si>
  <si>
    <t>-1869670556</t>
  </si>
  <si>
    <t>"zásyp" 1,15*1*4,82</t>
  </si>
  <si>
    <t>-860646058</t>
  </si>
  <si>
    <t>"štrkový podsyp" 0,25*4,82*0,15</t>
  </si>
  <si>
    <t>906394021</t>
  </si>
  <si>
    <t>0,181*2 'Přepočtené koeficientem množství</t>
  </si>
  <si>
    <t>-1285183893</t>
  </si>
  <si>
    <t>"lože pro potrubí" 0,1*4,82*1</t>
  </si>
  <si>
    <t>554874650</t>
  </si>
  <si>
    <t>501143368</t>
  </si>
  <si>
    <t>4,82*1,01 'Přepočtené koeficientem množství</t>
  </si>
  <si>
    <t>871251101</t>
  </si>
  <si>
    <t>Montáž potrubí z PVC SDR 11 těsněných gumovým kroužkem otevřený výkop D 110 x 4,2 mm</t>
  </si>
  <si>
    <t>391627409</t>
  </si>
  <si>
    <t>28610002</t>
  </si>
  <si>
    <t>trubka tlaková hrdlovaná vodovodní PVC dl 6m DN 100</t>
  </si>
  <si>
    <t>-1279990535</t>
  </si>
  <si>
    <t>4,82*1,03 'Přepočtené koeficientem množství</t>
  </si>
  <si>
    <t>2115305371</t>
  </si>
  <si>
    <t>-492190004</t>
  </si>
  <si>
    <t>929647472</t>
  </si>
  <si>
    <t>137324209</t>
  </si>
  <si>
    <t>1507394611</t>
  </si>
  <si>
    <t>1639004301</t>
  </si>
  <si>
    <t>1,109*20 'Přepočtené koeficientem množství</t>
  </si>
  <si>
    <t>293114076</t>
  </si>
  <si>
    <t>744471740</t>
  </si>
  <si>
    <t>1,109*0,3 'Přepočtené koeficientem množství</t>
  </si>
  <si>
    <t>-1802888594</t>
  </si>
  <si>
    <t>1,109*0,7 'Přepočtené koeficientem množství</t>
  </si>
  <si>
    <t>-611661410</t>
  </si>
  <si>
    <t>SO 104.2 - Doprava dřevní štěpky do kotelen</t>
  </si>
  <si>
    <t>SO 104.2-D1.1/2 - Architektonicko-stavební a konstrukční řešení</t>
  </si>
  <si>
    <t>-1660933042</t>
  </si>
  <si>
    <t>"PV 1</t>
  </si>
  <si>
    <t>(14*14*2,12)</t>
  </si>
  <si>
    <t>(14*8,5*0,5)</t>
  </si>
  <si>
    <t>"PV 3</t>
  </si>
  <si>
    <t>(13*11*2,08)</t>
  </si>
  <si>
    <t>"PV 4</t>
  </si>
  <si>
    <t>(20*12,5*0,5)</t>
  </si>
  <si>
    <t>"pasy a patky</t>
  </si>
  <si>
    <t>(195,191+3+107,054)*1,3</t>
  </si>
  <si>
    <t>151101201</t>
  </si>
  <si>
    <t>Zřízení příložného pažení stěn výkopu hl do 4 m</t>
  </si>
  <si>
    <t>1411217168</t>
  </si>
  <si>
    <t>Poznámka k položce:_x000D_
https://podminky.urs.cz/item/CS_URS_2023_02/151101201</t>
  </si>
  <si>
    <t>(14*2+14*2)*2,12</t>
  </si>
  <si>
    <t>(13*2+11*2)*2,08</t>
  </si>
  <si>
    <t>(204,694+551,326)</t>
  </si>
  <si>
    <t>151101211</t>
  </si>
  <si>
    <t>Odstranění příložného pažení stěn hl do 4 m</t>
  </si>
  <si>
    <t>-1972873620</t>
  </si>
  <si>
    <t>Poznámka k položce:_x000D_
https://podminky.urs.cz/item/CS_URS_2023_02/151101211</t>
  </si>
  <si>
    <t>1424962849</t>
  </si>
  <si>
    <t>Poznámka k položce:_x000D_
https://podminky.urs.cz/item/CS_URS_2023_02/162751137</t>
  </si>
  <si>
    <t>"výkop</t>
  </si>
  <si>
    <t>1294,279</t>
  </si>
  <si>
    <t>"zásyp</t>
  </si>
  <si>
    <t>-194,142</t>
  </si>
  <si>
    <t>"vývrtek</t>
  </si>
  <si>
    <t>345,45</t>
  </si>
  <si>
    <t>-2131245960</t>
  </si>
  <si>
    <t>1445,587*10 'Přepočtené koeficientem množství</t>
  </si>
  <si>
    <t>257894622</t>
  </si>
  <si>
    <t>"piloty prům.  900 mm</t>
  </si>
  <si>
    <t>254,4*(3,14*(0,9/2)^2)</t>
  </si>
  <si>
    <t>"piloty prům.  1200 mm</t>
  </si>
  <si>
    <t>162,5*(3,14*(1,2/2)^2)</t>
  </si>
  <si>
    <t>1325467822</t>
  </si>
  <si>
    <t>Poznámka k položce:_x000D_
https://podminky.urs.cz/item/CS_URS_2023_02/171201231</t>
  </si>
  <si>
    <t>1445,587*1,8 "Přepočtené koeficientem množství</t>
  </si>
  <si>
    <t>-697522301</t>
  </si>
  <si>
    <t>"předpoklad 15% z výkopů</t>
  </si>
  <si>
    <t>(1294,279*0,15)</t>
  </si>
  <si>
    <t>226113314</t>
  </si>
  <si>
    <t>Poznámka k položce:_x000D_
https://podminky.urs.cz/item/CS_URS_2023_02/226113314</t>
  </si>
  <si>
    <t>231112113</t>
  </si>
  <si>
    <t>Zřízení pilot svislých D přes 650 do 1250 mm hl od 0 do 10 m bez vytažení pažnic z betonu železového</t>
  </si>
  <si>
    <t>-1460973564</t>
  </si>
  <si>
    <t>239111113</t>
  </si>
  <si>
    <t>Odbourání vrchní části znehodnocené výplně pilot D piloty přes 650 do 1250 mm</t>
  </si>
  <si>
    <t>-197180479</t>
  </si>
  <si>
    <t>Poznámka k položce:_x000D_
https://podminky.urs.cz/item/CS_URS_2023_02/239111113</t>
  </si>
  <si>
    <t>"piloty pr. 900 mm</t>
  </si>
  <si>
    <t>0,3 "Sn 534</t>
  </si>
  <si>
    <t>0,3 "Sn 533</t>
  </si>
  <si>
    <t>0,3 "Sn 525</t>
  </si>
  <si>
    <t>0,3 "Sn 526</t>
  </si>
  <si>
    <t>0,3 "Sn 1</t>
  </si>
  <si>
    <t>0,3 "Sn 2</t>
  </si>
  <si>
    <t>0,3 "Sn 3</t>
  </si>
  <si>
    <t>0,3 "Sn 4</t>
  </si>
  <si>
    <t>0,3 "Sn 5</t>
  </si>
  <si>
    <t>0,3 "Sn 6</t>
  </si>
  <si>
    <t>0,3 "Sn 7</t>
  </si>
  <si>
    <t>0,3 "Sn 8</t>
  </si>
  <si>
    <t>0,3 "Sn 9</t>
  </si>
  <si>
    <t>0,3 "Sn 10</t>
  </si>
  <si>
    <t>0,3 "Sn 11</t>
  </si>
  <si>
    <t>0,3 "Sn 12</t>
  </si>
  <si>
    <t>0,3 "Sn 13</t>
  </si>
  <si>
    <t>0,3 "Sn 14</t>
  </si>
  <si>
    <t>0,3 "Sn 123</t>
  </si>
  <si>
    <t>0,3 "Sn 124</t>
  </si>
  <si>
    <t>0,3 "Sn 918</t>
  </si>
  <si>
    <t>0,3 "Sn 919</t>
  </si>
  <si>
    <t>0,3 "Sn 567b</t>
  </si>
  <si>
    <t>0,3 "Sn 1064</t>
  </si>
  <si>
    <t>0,3 "Sn 1065</t>
  </si>
  <si>
    <t>0,3 "Sn 1112</t>
  </si>
  <si>
    <t>0,3 "Sn 1113</t>
  </si>
  <si>
    <t>0,3 "Sn 1286</t>
  </si>
  <si>
    <t>0,3 "Sn 1287</t>
  </si>
  <si>
    <t>0,3 "Sn 1057</t>
  </si>
  <si>
    <t>0,3 "Sn 1058</t>
  </si>
  <si>
    <t>0,3 "Sn 969</t>
  </si>
  <si>
    <t>0,3 "Sn 970</t>
  </si>
  <si>
    <t>0,3 "Sn 808</t>
  </si>
  <si>
    <t>0,3 "Sn 809</t>
  </si>
  <si>
    <t>0,3 "Sn 567a</t>
  </si>
  <si>
    <t>273313811</t>
  </si>
  <si>
    <t>Základové desky z betonu tř. C 25/30</t>
  </si>
  <si>
    <t>-1017441482</t>
  </si>
  <si>
    <t>Poznámka k položce:_x000D_
https://podminky.urs.cz/item/CS_URS_2023_02/273313811</t>
  </si>
  <si>
    <t>(10,875*0,4*0,8)</t>
  </si>
  <si>
    <t>(11,075*5,245*0,8)</t>
  </si>
  <si>
    <t>(10,875*0,3*0,8)</t>
  </si>
  <si>
    <t>2122486355</t>
  </si>
  <si>
    <t>"úroveň desky +208,28 m</t>
  </si>
  <si>
    <t>(12,69*12,075*0,4)</t>
  </si>
  <si>
    <t>"úroveň +210,03 m</t>
  </si>
  <si>
    <t>(11,975*6,57*0,4)</t>
  </si>
  <si>
    <t>"úroveň desky +209,00 m</t>
  </si>
  <si>
    <t>(11,8*10,1*0,4)</t>
  </si>
  <si>
    <t>"úroveň desky +211,00 m</t>
  </si>
  <si>
    <t>(18,1*11,15*0,4)</t>
  </si>
  <si>
    <t>-594735084</t>
  </si>
  <si>
    <t>"příčná stěna osa 1A, 2</t>
  </si>
  <si>
    <t>(10,875*0,8)*2</t>
  </si>
  <si>
    <t>"deska na úrovni +208,28</t>
  </si>
  <si>
    <t>(12,69*2+12,075*2)*0,4</t>
  </si>
  <si>
    <t>"deska na úrovni +209 m</t>
  </si>
  <si>
    <t>(11,8*2+10,1*2)*0,4</t>
  </si>
  <si>
    <t>-1806666700</t>
  </si>
  <si>
    <t>-1873737472</t>
  </si>
  <si>
    <t>274313811</t>
  </si>
  <si>
    <t>Základové pásy z betonu tř. C 25/30</t>
  </si>
  <si>
    <t>-536536450</t>
  </si>
  <si>
    <t>Poznámka k položce:_x000D_
https://podminky.urs.cz/item/CS_URS_2023_02/274313811</t>
  </si>
  <si>
    <t>"základy pod schodiště</t>
  </si>
  <si>
    <t>"PV 2</t>
  </si>
  <si>
    <t>(1,5*0,5*2)*2</t>
  </si>
  <si>
    <t>490589249</t>
  </si>
  <si>
    <t>"převázka přes piloty Sn 533 a Sn 534</t>
  </si>
  <si>
    <t>(10,475*0,8*0,8)</t>
  </si>
  <si>
    <t>"převázka přes piloty Sn 525 a Sn 526</t>
  </si>
  <si>
    <t>"převázky mezi piloty Sn 1 - Sn 14</t>
  </si>
  <si>
    <t>(4,74*0,8*0,8) "Sn 7 - Sn 8</t>
  </si>
  <si>
    <t>(4,735*0,8*0,8) "Sn 8 - Sn 9</t>
  </si>
  <si>
    <t>(4,74*0,8*0,8) "Sn 9 - Sn 10</t>
  </si>
  <si>
    <t>(4,74*0,8*0,8) "Sn 10 - Sn 11</t>
  </si>
  <si>
    <t>(4,585*0,8*0,8) "Sn 11 - Sn 12</t>
  </si>
  <si>
    <t>(4,735*0,8*0,8) "Sn 13 - Sn 14</t>
  </si>
  <si>
    <t>(4,735*0,8*0,8) "Sn 14 - Sn 1</t>
  </si>
  <si>
    <t>"převázky mezi piloty Sn 1113 - Sn 1112</t>
  </si>
  <si>
    <t>(9,8*0,8*0,8)</t>
  </si>
  <si>
    <t>"převázky mezi piloty Sn 1287 - Sn 1286</t>
  </si>
  <si>
    <t>"převázky mezi piloty Sn 1058 - Sn 1057</t>
  </si>
  <si>
    <t>(10,175*0,8*0,8)</t>
  </si>
  <si>
    <t>"převázky mezi piloty Sn 123 - Sn 124</t>
  </si>
  <si>
    <t>(7,42*0,8*0,8)</t>
  </si>
  <si>
    <t>"pas mezi PV 3 a Sn 124</t>
  </si>
  <si>
    <t>(4,345*0,6*1,2)</t>
  </si>
  <si>
    <t>"pas mezi PV 3 a Sn 123</t>
  </si>
  <si>
    <t>(4,345*1*1,2)</t>
  </si>
  <si>
    <t>"převázky mezi piloty Sn 918 - Sn 919</t>
  </si>
  <si>
    <t>(8,02*0,8*0,8)</t>
  </si>
  <si>
    <t>"převázky mezi piloty Sn 808 - Sn 809</t>
  </si>
  <si>
    <t>(7,72*0,8*0,8)</t>
  </si>
  <si>
    <t>"převázky mezi piloty Sn 969 - Sn 970</t>
  </si>
  <si>
    <t>(8,405*0,8*0,8)</t>
  </si>
  <si>
    <t>(11,15*2,4*0,6)*2</t>
  </si>
  <si>
    <t>(16,9*2,4*0,6)*2</t>
  </si>
  <si>
    <t>"technologický kanál</t>
  </si>
  <si>
    <t>"převázka mezi piloty Sn 567a a Sn 567b</t>
  </si>
  <si>
    <t>(7,1*1,3*1,5)</t>
  </si>
  <si>
    <t>(9,45*1,3*1,5)</t>
  </si>
  <si>
    <t>-391126125</t>
  </si>
  <si>
    <t>(10,475*0,8)*2</t>
  </si>
  <si>
    <t>(4,74*0,8)*2 "Sn 7 - Sn 8</t>
  </si>
  <si>
    <t>(4,735*0,8)*2 "Sn 8 - Sn 9</t>
  </si>
  <si>
    <t>(4,74*0,8)*2 "Sn 9 - Sn 10</t>
  </si>
  <si>
    <t>(4,74*0,8)*2 "Sn 10 - Sn 11</t>
  </si>
  <si>
    <t>(4,585*0,8)*2 "Sn 11 - Sn 12</t>
  </si>
  <si>
    <t>(4,735*0,8)*2 "Sn 13 - Sn 14</t>
  </si>
  <si>
    <t>(4,735*0,8)*2 "Sn 14 - Sn 1</t>
  </si>
  <si>
    <t>(9,8*0,8)*2</t>
  </si>
  <si>
    <t>(10,175*0,8)*2</t>
  </si>
  <si>
    <t>(7,42*0,8)*2</t>
  </si>
  <si>
    <t>(4,345*2)*1,2</t>
  </si>
  <si>
    <t>(4,345*1,2)*2</t>
  </si>
  <si>
    <t>(8,02*0,8)*2</t>
  </si>
  <si>
    <t>(7,72*0,8)*2</t>
  </si>
  <si>
    <t>(8,405*0,8)*2</t>
  </si>
  <si>
    <t>(11,15*2+18,1*2)*2,8 "vnější obvod</t>
  </si>
  <si>
    <t>(16,9*2+9,9*2)*2,4 "vnitřní obvod</t>
  </si>
  <si>
    <t>(4,65+1,3+7,1+1,3+1,15)*1,5</t>
  </si>
  <si>
    <t>(9,45+1,3+9,45)*1,5</t>
  </si>
  <si>
    <t>-10055203</t>
  </si>
  <si>
    <t>-1657320087</t>
  </si>
  <si>
    <t>711408378</t>
  </si>
  <si>
    <t>Poznámka k položce:_x000D_
https://podminky.urs.cz/item/CS_URS_2023_02/275322611</t>
  </si>
  <si>
    <t>"hlava piloty Sn 533</t>
  </si>
  <si>
    <t>(1*1*1,2)</t>
  </si>
  <si>
    <t>"hlava piloty Sn 534</t>
  </si>
  <si>
    <t>"hlava piloty Sn 525</t>
  </si>
  <si>
    <t>"hlava piloty Sn 526</t>
  </si>
  <si>
    <t>"hlava piloty Sn 7</t>
  </si>
  <si>
    <t>(1*1*1,35)</t>
  </si>
  <si>
    <t>"hlava piloty Sn 8</t>
  </si>
  <si>
    <t>"hlava piloty Sn 9</t>
  </si>
  <si>
    <t>"hlava piloty Sn 10</t>
  </si>
  <si>
    <t>"hlava piloty Sn 11</t>
  </si>
  <si>
    <t>"společná hlava piloty Sn 12 a Sn 13</t>
  </si>
  <si>
    <t>(2,88*1*1,35)</t>
  </si>
  <si>
    <t>"hlava piloty Sn 14</t>
  </si>
  <si>
    <t>"společná hlava piloty Sn 1 a Sn 2</t>
  </si>
  <si>
    <t>(2,68*1*1,35)</t>
  </si>
  <si>
    <t>"hlava piloty Sn 1064</t>
  </si>
  <si>
    <t>(1,3*1,3*1,2)</t>
  </si>
  <si>
    <t>"hlava piloty Sn 1065</t>
  </si>
  <si>
    <t>"hlava piloty Sn 1113</t>
  </si>
  <si>
    <t>"hlava piloty Sn 1112</t>
  </si>
  <si>
    <t>"hlava piloty Sn 1287</t>
  </si>
  <si>
    <t>"hlava piloty Sn 1286</t>
  </si>
  <si>
    <t>"hlava piloty Sn 1058</t>
  </si>
  <si>
    <t>"hlava piloty Sn 1057</t>
  </si>
  <si>
    <t>"hlava piloty Sn 123</t>
  </si>
  <si>
    <t>(1,8*1,5*1,2)</t>
  </si>
  <si>
    <t>"hlava piloty Sn 124</t>
  </si>
  <si>
    <t>"hlava piloty Sn 918</t>
  </si>
  <si>
    <t>"hlava piloty Sn 919</t>
  </si>
  <si>
    <t>"zalomená hlava piloty Sn 969 a Sn 809</t>
  </si>
  <si>
    <t>(3,07*1,3+1,73*1,3)*1,2</t>
  </si>
  <si>
    <t>"hlava piloty Sn 808</t>
  </si>
  <si>
    <t>"hlava piloty Sn 970</t>
  </si>
  <si>
    <t>"gravitační základová patka</t>
  </si>
  <si>
    <t>1781536552</t>
  </si>
  <si>
    <t>Poznámka k položce:_x000D_
https://podminky.urs.cz/item/CS_URS_2023_02/275351121</t>
  </si>
  <si>
    <t>(1*4)*1,2</t>
  </si>
  <si>
    <t>(1*4)*1,35</t>
  </si>
  <si>
    <t>(2,88*2+1*2)*1,35</t>
  </si>
  <si>
    <t>(1*4)*1,3</t>
  </si>
  <si>
    <t>(2,68*2+1*2)*1,35</t>
  </si>
  <si>
    <t>(1,3*4)*1,2</t>
  </si>
  <si>
    <t>(1,8*2+1,5*2)*1,2</t>
  </si>
  <si>
    <t>(3,07*2+3,03*2)*1,2</t>
  </si>
  <si>
    <t>(5+3,14+6,028+6,1)*1,5</t>
  </si>
  <si>
    <t>-1860313583</t>
  </si>
  <si>
    <t>Poznámka k položce:_x000D_
https://podminky.urs.cz/item/CS_URS_2023_02/275351122</t>
  </si>
  <si>
    <t>275361821</t>
  </si>
  <si>
    <t>Výztuž základových patek betonářskou ocelí 10 505 (R)</t>
  </si>
  <si>
    <t>-651111547</t>
  </si>
  <si>
    <t>Poznámka k položce:_x000D_
https://podminky.urs.cz/item/CS_URS_2023_02/275361821</t>
  </si>
  <si>
    <t>-685381122</t>
  </si>
  <si>
    <t>(7,5*2,96*0,5) "stěna</t>
  </si>
  <si>
    <t>(0,7*0,6*2,16) "sloupek Sn 7</t>
  </si>
  <si>
    <t>(5,24*2,16*0,4) "stěna</t>
  </si>
  <si>
    <t>(1,7*1*0,4) "základ pro vnější schodiště</t>
  </si>
  <si>
    <t>(0,8*0,6*2,16) "sloupek Sn 5</t>
  </si>
  <si>
    <t>(5,345*2,16*0,4) "stěna</t>
  </si>
  <si>
    <t>(0,6*0,7*2,16) "rohový sloupek Sn 4</t>
  </si>
  <si>
    <t>(4,84*2,16*0,4) "stěna</t>
  </si>
  <si>
    <t>(0,8*0,6*2,16) "sloupek Sn 3</t>
  </si>
  <si>
    <t>(3,25*2,16*0,4) "stěna</t>
  </si>
  <si>
    <t>(0,6*0,7*2,16) "rohový sloupek Sn 1</t>
  </si>
  <si>
    <t>(5,25*2,16*0,4) "stěna</t>
  </si>
  <si>
    <t>(0,8*0,6*2,16) "sloupek Sn 6</t>
  </si>
  <si>
    <t>(5,245*2,16*0,4) "stěna</t>
  </si>
  <si>
    <t>(0,7*0,6*2,16) "sloupek Sn 8</t>
  </si>
  <si>
    <t>(10,875*1,35*0,4)"příčná stěna osa 2</t>
  </si>
  <si>
    <t>(10,975*1,75*0,6) "příčná stěna osa 2B</t>
  </si>
  <si>
    <t>543038184</t>
  </si>
  <si>
    <t>"vyšší část</t>
  </si>
  <si>
    <t>(0,05+7,5+0,5+0,94+10,975+0,94+0,5+7,5+0,05)*2,96 "vnější obvod</t>
  </si>
  <si>
    <t>(0,05+6,27+6,27+0,05)*2,96 "vnitřní obvod</t>
  </si>
  <si>
    <t>(10,975*1,75)</t>
  </si>
  <si>
    <t>(10,975*0,81)</t>
  </si>
  <si>
    <t>"nižší část</t>
  </si>
  <si>
    <t>(0,7+0,05+5,245+0,05+0,8+0,05+5,95)*2,56</t>
  </si>
  <si>
    <t>(0,7+0,05+4,84+0,05+0,8+0,05+3,25+0,4)*2,56</t>
  </si>
  <si>
    <t>(3,25+0,05+0,8+0,05+4,84+0,05+5,345+0,05+0,8+0,05+5,245+0,05+0,7)*2,56</t>
  </si>
  <si>
    <t>(1,7+0,4+0,7)*1 "schodiště</t>
  </si>
  <si>
    <t>(((0,7+0,05+5,245+0,05+0,8+0,05+5,25+0,05+0,7)*2)+0,6)*2,56</t>
  </si>
  <si>
    <t>(0,5+10,6+0,6+0,5+0,05+7,115+0,4+1,585+0,05+0,5+11,7+8,5)*2 "vnější obvod</t>
  </si>
  <si>
    <t>(10,1*2+10,6*2)*2 "vnitřní obvod</t>
  </si>
  <si>
    <t>(1,5+0,4+1,5)*1 "základ schodiště</t>
  </si>
  <si>
    <t>(18,1*2+11,15*2)*2,8 "vnější obvod</t>
  </si>
  <si>
    <t>1896980266</t>
  </si>
  <si>
    <t>2110096650</t>
  </si>
  <si>
    <t>997002511</t>
  </si>
  <si>
    <t>Vodorovné přemístění suti a vybouraných hmot bez naložení ale se složením a urovnáním do 1 km</t>
  </si>
  <si>
    <t>275348837</t>
  </si>
  <si>
    <t>Poznámka k položce:_x000D_
https://podminky.urs.cz/item/CS_URS_2023_02/997002511</t>
  </si>
  <si>
    <t>997002519</t>
  </si>
  <si>
    <t>Příplatek ZKD 1 km přemístění suti a vybouraných hmot</t>
  </si>
  <si>
    <t>1383028110</t>
  </si>
  <si>
    <t>Poznámka k položce:_x000D_
https://podminky.urs.cz/item/CS_URS_2023_02/997002519</t>
  </si>
  <si>
    <t>18,349*10 "Přepočtené koeficientem množství</t>
  </si>
  <si>
    <t>997002611</t>
  </si>
  <si>
    <t>Nakládání suti a vybouraných hmot</t>
  </si>
  <si>
    <t>-583216331</t>
  </si>
  <si>
    <t>Poznámka k položce:_x000D_
https://podminky.urs.cz/item/CS_URS_2023_02/997002611</t>
  </si>
  <si>
    <t>997013861</t>
  </si>
  <si>
    <t>Poplatek za uložení stavebního odpadu na recyklační skládce (skládkovné) z prostého betonu kód odpadu 17 01 01</t>
  </si>
  <si>
    <t>1606348851</t>
  </si>
  <si>
    <t>Poznámka k položce:_x000D_
https://podminky.urs.cz/item/CS_URS_2023_02/997013861</t>
  </si>
  <si>
    <t>18,349 "beton pilot</t>
  </si>
  <si>
    <t>998021021</t>
  </si>
  <si>
    <t>Přesun hmot pro haly s nosnou kcí zděnou nebo monolitickou v do 20 m</t>
  </si>
  <si>
    <t>1916525450</t>
  </si>
  <si>
    <t>Poznámka k položce:_x000D_
https://podminky.urs.cz/item/CS_URS_2023_02/998021021</t>
  </si>
  <si>
    <t>SO 104.2-D1.4.4 - Elektroinstalace</t>
  </si>
  <si>
    <t xml:space="preserve">D1 - Doprava dřevní štěpky do kotelen </t>
  </si>
  <si>
    <t xml:space="preserve">Doprava dřevní štěpky do kotelen </t>
  </si>
  <si>
    <t>1515789740</t>
  </si>
  <si>
    <t>-1498603566</t>
  </si>
  <si>
    <t>-540450275</t>
  </si>
  <si>
    <t>Uvedení do provozu</t>
  </si>
  <si>
    <t>-884171100</t>
  </si>
  <si>
    <t>Pol39</t>
  </si>
  <si>
    <t>Uzemnění - montáž</t>
  </si>
  <si>
    <t>-1019910707</t>
  </si>
  <si>
    <t>-1457103455</t>
  </si>
  <si>
    <t>1348659108</t>
  </si>
  <si>
    <t>1985133717</t>
  </si>
  <si>
    <t>-1123019931</t>
  </si>
  <si>
    <t xml:space="preserve">SO 105 - SHZ - strojovna a základy nádrže </t>
  </si>
  <si>
    <t>SO 105-D1.1 - Architektonicko-stavební řešení SHZ</t>
  </si>
  <si>
    <t xml:space="preserve">    715 - Izolace proti chemickým vlivům</t>
  </si>
  <si>
    <t xml:space="preserve">    777 - Podlahy lité</t>
  </si>
  <si>
    <t>131551105</t>
  </si>
  <si>
    <t>Hloubení jam nezapažených v hornině třídy těžitelnosti III skupiny 6 objem do 1 000 m3 strojně</t>
  </si>
  <si>
    <t>-1400030025</t>
  </si>
  <si>
    <t>25*(9,75+10,4)*1,3</t>
  </si>
  <si>
    <t>167151111</t>
  </si>
  <si>
    <t>Nakládání výkopku z hornin třídy těžitelnosti I skupiny 1 až 3 přes 100 m3</t>
  </si>
  <si>
    <t>1318770194</t>
  </si>
  <si>
    <t>"výkopy" 654,875</t>
  </si>
  <si>
    <t>"vývrtek" 7,2</t>
  </si>
  <si>
    <t>1454703428</t>
  </si>
  <si>
    <t>305737769</t>
  </si>
  <si>
    <t>662,075*20 'Přepočtené koeficientem množství</t>
  </si>
  <si>
    <t>2037335356</t>
  </si>
  <si>
    <t>662,075*1,8 'Přepočtené koeficientem množství</t>
  </si>
  <si>
    <t>-1884090728</t>
  </si>
  <si>
    <t>BETONOVÝ ZAKLAD S0 104 - beton, bednění, výztuž</t>
  </si>
  <si>
    <t>-410939803</t>
  </si>
  <si>
    <t>D+M nádrže</t>
  </si>
  <si>
    <t>-2078983211</t>
  </si>
  <si>
    <t>213311141</t>
  </si>
  <si>
    <t>Polštáře zhutněné pod základy ze štěrkopísku tříděného</t>
  </si>
  <si>
    <t>-668593146</t>
  </si>
  <si>
    <t>24,6*(8,9+2,85)*0,3 "P1</t>
  </si>
  <si>
    <t>321*0,3 " P2</t>
  </si>
  <si>
    <t>58932908</t>
  </si>
  <si>
    <t>beton C 20/25 X0 XC2 kamenivo frakce 0/8</t>
  </si>
  <si>
    <t>-714102072</t>
  </si>
  <si>
    <t>273321511</t>
  </si>
  <si>
    <t>Základové desky ze ŽB bez zvýšených nároků na prostředí tř. C 25/30</t>
  </si>
  <si>
    <t>1131774730</t>
  </si>
  <si>
    <t>24,6*(8,9+2,85)*0,1</t>
  </si>
  <si>
    <t>273321611</t>
  </si>
  <si>
    <t>Základové desky ze ŽB bez zvýšených nároků na prostředí tř. C 30/37</t>
  </si>
  <si>
    <t>1208842066</t>
  </si>
  <si>
    <t>24,6*(8,9+2,85)*0,25 "P1</t>
  </si>
  <si>
    <t>321*0,9 " P2</t>
  </si>
  <si>
    <t>Výztuž základových konstrukcií betonářskou ocelí 10 505 (R)</t>
  </si>
  <si>
    <t>-1316585036</t>
  </si>
  <si>
    <t>(28,905+361,163)*130/1000</t>
  </si>
  <si>
    <t>311235121</t>
  </si>
  <si>
    <t>Zdivo jednovrstvé z cihel broušených do P10 na tenkovrstvou maltu tl 200 mm</t>
  </si>
  <si>
    <t>-1270603729</t>
  </si>
  <si>
    <t>0,5*(9,975*2+24,6)*0,2 " věnec</t>
  </si>
  <si>
    <t>311235191</t>
  </si>
  <si>
    <t>Zdivo jednovrstvé z cihel broušených přes P10 do P15 na tenkovrstvou maltu tl 380 mm</t>
  </si>
  <si>
    <t>-1242926168</t>
  </si>
  <si>
    <t>4,45*(9,975*2+3,3*2+24,6)*0,4</t>
  </si>
  <si>
    <t>-0,4*4*3</t>
  </si>
  <si>
    <t>317168451</t>
  </si>
  <si>
    <t>Překlad keramický vysoký spřažený v 238 mm š 400 mm dl 5750 mm</t>
  </si>
  <si>
    <t>-961353596</t>
  </si>
  <si>
    <t>330321610</t>
  </si>
  <si>
    <t>Sloupy nebo pilíře ze ŽB komplet</t>
  </si>
  <si>
    <t>sub</t>
  </si>
  <si>
    <t>1999923463</t>
  </si>
  <si>
    <t>411321616</t>
  </si>
  <si>
    <t>Stropy deskové ze ŽB tř. C 30/37</t>
  </si>
  <si>
    <t>701147372</t>
  </si>
  <si>
    <t>411351011</t>
  </si>
  <si>
    <t>Zřízení bednění stropů deskových tl přes 5 do 25 cm bez podpěrné kce</t>
  </si>
  <si>
    <t>-252382309</t>
  </si>
  <si>
    <t>411351012</t>
  </si>
  <si>
    <t>Odstranění bednění stropů deskových tl přes 5 do 25 cm bez podpěrné kce</t>
  </si>
  <si>
    <t>-1854863310</t>
  </si>
  <si>
    <t>411354333</t>
  </si>
  <si>
    <t>Zřízení podpěrné konstrukce stropů výšky přes 4 do 6 m tl přes 15 do 25 cm</t>
  </si>
  <si>
    <t>623310443</t>
  </si>
  <si>
    <t>411354334</t>
  </si>
  <si>
    <t>Odstranění podpěrné konstrukce stropů výšky přes 4 do 6 m tl přes 15 do 25 cm</t>
  </si>
  <si>
    <t>1736546948</t>
  </si>
  <si>
    <t>-146371498</t>
  </si>
  <si>
    <t>452311131</t>
  </si>
  <si>
    <t>Podkladní desky z betonu prostého bez zvýšených nároků na prostředí tř. C 12/15 otevřený výkop</t>
  </si>
  <si>
    <t>-1820466904</t>
  </si>
  <si>
    <t>24,6*(8,9+2,85)*0,1 "P1</t>
  </si>
  <si>
    <t>321*0,1 " P2</t>
  </si>
  <si>
    <t>611311141</t>
  </si>
  <si>
    <t xml:space="preserve">Vápenná omítka štuková dvouvrstvá vnitřních stropů </t>
  </si>
  <si>
    <t>1599975234</t>
  </si>
  <si>
    <t>612311141</t>
  </si>
  <si>
    <t xml:space="preserve">Vápenná omítka štuková dvouvrstvá vnitřních stěn </t>
  </si>
  <si>
    <t>190912413</t>
  </si>
  <si>
    <t>4,45*(9,975*2+3,3*2+24,6)</t>
  </si>
  <si>
    <t>-4*3</t>
  </si>
  <si>
    <t>622521002</t>
  </si>
  <si>
    <t>Omítka vnějších stěn dle požadavků</t>
  </si>
  <si>
    <t>1515302008</t>
  </si>
  <si>
    <t>5,3*(9,975*2+24,6)</t>
  </si>
  <si>
    <t>632481215</t>
  </si>
  <si>
    <t>Separační vrstva z geotextilie</t>
  </si>
  <si>
    <t>-1104583676</t>
  </si>
  <si>
    <t>1224118857</t>
  </si>
  <si>
    <t>712363001</t>
  </si>
  <si>
    <t>Provedení povlakové krytiny střech do 10° termoplastickou fólií PVC rozvinutím a natažením v ploše</t>
  </si>
  <si>
    <t>-1271340360</t>
  </si>
  <si>
    <t>9,25*24,3 "S1</t>
  </si>
  <si>
    <t>1582195527</t>
  </si>
  <si>
    <t>224,775*1,1655 'Přepočtené koeficientem množství</t>
  </si>
  <si>
    <t>01</t>
  </si>
  <si>
    <t>nespecifikovaný ostatní potřebný materiál</t>
  </si>
  <si>
    <t>1598827648</t>
  </si>
  <si>
    <t>998712201</t>
  </si>
  <si>
    <t>Přesun hmot procentní pro krytiny povlakové v objektech v do 6 m</t>
  </si>
  <si>
    <t>-1102583479</t>
  </si>
  <si>
    <t>-24209759</t>
  </si>
  <si>
    <t>deska tepelně izolační minerální plochých střech dvouvrstvá λ=0,038-0,039 tl 200mm</t>
  </si>
  <si>
    <t>-1191066869</t>
  </si>
  <si>
    <t>224,775*2,1 'Přepočtené koeficientem množství</t>
  </si>
  <si>
    <t>713291122</t>
  </si>
  <si>
    <t>Montáž izolace tepelné parotěsné zábrany stropů vrchem asfaltovým pásem</t>
  </si>
  <si>
    <t>-1213799437</t>
  </si>
  <si>
    <t>62832134</t>
  </si>
  <si>
    <t>pás asfaltový natavitelný oxidovaný s vložkou ze skleněné rohože typu V60 s jemnozrnným minerálním posypem tl 4,0mm</t>
  </si>
  <si>
    <t>-1836857344</t>
  </si>
  <si>
    <t>713291132</t>
  </si>
  <si>
    <t>Montáž izolace tepelné parotěsné zábrany stropů vrchem fólií</t>
  </si>
  <si>
    <t>-1738622895</t>
  </si>
  <si>
    <t>28329011</t>
  </si>
  <si>
    <t>fólie PE vyztužená pro parotěsnou vrstvu (reakce na oheň - třída F) 110g/m2</t>
  </si>
  <si>
    <t>2061393995</t>
  </si>
  <si>
    <t>713291142</t>
  </si>
  <si>
    <t>Montáž izolace tepelné parotěsné zábrany stropů vrchem podkladní asfaltový nátěr</t>
  </si>
  <si>
    <t>-1783929585</t>
  </si>
  <si>
    <t>11161346</t>
  </si>
  <si>
    <t>asfalt oxidovaný stavebně izolační</t>
  </si>
  <si>
    <t>-841187593</t>
  </si>
  <si>
    <t>224,775*0,0022 'Přepočtené koeficientem množství</t>
  </si>
  <si>
    <t>-2058031166</t>
  </si>
  <si>
    <t>715</t>
  </si>
  <si>
    <t>Izolace proti chemickým vlivům</t>
  </si>
  <si>
    <t>715172001</t>
  </si>
  <si>
    <t>Provedení izolace proti chemickým vlivům asfaltové pásy přitavené vodorovné 2 vrstvy</t>
  </si>
  <si>
    <t>-1624348014</t>
  </si>
  <si>
    <t>-553026313</t>
  </si>
  <si>
    <t>289,05*2,331 'Přepočtené koeficientem množství</t>
  </si>
  <si>
    <t>-1457996388</t>
  </si>
  <si>
    <t>Poznámka k položce:_x000D_
Spotřeba 0,3-0,4kg/m2</t>
  </si>
  <si>
    <t>289,05*0,001 'Přepočtené koeficientem množství</t>
  </si>
  <si>
    <t>998715101</t>
  </si>
  <si>
    <t>Přesun hmot tonážní pro izolace proti chemickým vlivům v objektech v do 6 m</t>
  </si>
  <si>
    <t>1963335412</t>
  </si>
  <si>
    <t>764001114</t>
  </si>
  <si>
    <t>KLEMPÍŘSKÉ PRVKY</t>
  </si>
  <si>
    <t>-1255021954</t>
  </si>
  <si>
    <t>767162113</t>
  </si>
  <si>
    <t>ZÁMEČNICKÉ PRVKY</t>
  </si>
  <si>
    <t>587332226</t>
  </si>
  <si>
    <t>767646523</t>
  </si>
  <si>
    <t>Montáž dveří dvoukřídlového v přes 2400 mm</t>
  </si>
  <si>
    <t>-722909182</t>
  </si>
  <si>
    <t>55341330</t>
  </si>
  <si>
    <t>Dveře dle požadavků</t>
  </si>
  <si>
    <t>32473465</t>
  </si>
  <si>
    <t>Poznámka k položce:_x000D_
rám/zárubeň, kování a zámek v ceně</t>
  </si>
  <si>
    <t>998767201</t>
  </si>
  <si>
    <t>Přesun hmot procentní pro zámečnické konstrukce v objektech v do 6 m</t>
  </si>
  <si>
    <t>1622996020</t>
  </si>
  <si>
    <t>777</t>
  </si>
  <si>
    <t>Podlahy lité</t>
  </si>
  <si>
    <t>777131101</t>
  </si>
  <si>
    <t>Penetrační epoxidový nátěr podlahy na suchý a vyzrálý podklad</t>
  </si>
  <si>
    <t>-121955947</t>
  </si>
  <si>
    <t>24,6*(8,9+2,85) "P1</t>
  </si>
  <si>
    <t>321 " P2</t>
  </si>
  <si>
    <t>777511125</t>
  </si>
  <si>
    <t>Krycí epoxidová stěrka tloušťky přes 2 do 3 mm průmyslové lité podlahy</t>
  </si>
  <si>
    <t>-1559801016</t>
  </si>
  <si>
    <t>998777201</t>
  </si>
  <si>
    <t>Přesun hmot procentní pro podlahy lité v objektech v do 6 m</t>
  </si>
  <si>
    <t>-1079713052</t>
  </si>
  <si>
    <t>784181103</t>
  </si>
  <si>
    <t>Základní akrylátová jednonásobná bezbarvá penetrace podkladu v místnostech v přes 3,80 do 5,00 m</t>
  </si>
  <si>
    <t>-748598697</t>
  </si>
  <si>
    <t>224,775 "strop</t>
  </si>
  <si>
    <t>784221003</t>
  </si>
  <si>
    <t>Jednonásobné bílé malby ze směsí za sucha dobře otěruvzdorných v místnostech přes 3,80 do 5,00 m</t>
  </si>
  <si>
    <t>1370420253</t>
  </si>
  <si>
    <t>SO 105-D1.4.1 - ZTI</t>
  </si>
  <si>
    <t>871260310</t>
  </si>
  <si>
    <t>Montáž kanalizačního potrubí hladkého plnostěnného SN 10 z polypropylenu DN 100</t>
  </si>
  <si>
    <t>1014693236</t>
  </si>
  <si>
    <t>28617001</t>
  </si>
  <si>
    <t>trubka kanalizační PP plnostěnná třívrstvá DN 100x1000mm SN10</t>
  </si>
  <si>
    <t>-2000598546</t>
  </si>
  <si>
    <t>871270310</t>
  </si>
  <si>
    <t>Montáž kanalizačního potrubí hladkého plnostěnného SN 10 z polypropylenu DN 125</t>
  </si>
  <si>
    <t>336909171</t>
  </si>
  <si>
    <t>5,5*2+1,25*2</t>
  </si>
  <si>
    <t>2,5+4,4+0,5+1,8+6,1+0,5+4+1,9+10,2+3,9+6,45+3,6</t>
  </si>
  <si>
    <t>28617002</t>
  </si>
  <si>
    <t>trubka kanalizační PP plnostěnná třívrstvá DN 125x1000mm SN10</t>
  </si>
  <si>
    <t>-260870244</t>
  </si>
  <si>
    <t>59,35*1,015 'Přepočtené koeficientem množství</t>
  </si>
  <si>
    <t>871310310</t>
  </si>
  <si>
    <t>Montáž kanalizačního potrubí hladkého plnostěnného SN 10 z polypropylenu DN 150</t>
  </si>
  <si>
    <t>1134283487</t>
  </si>
  <si>
    <t>6 " DEŠŤOVÁ KANAL.</t>
  </si>
  <si>
    <t>3 "SPLAŠKOVÁ KANAL.</t>
  </si>
  <si>
    <t>28617003</t>
  </si>
  <si>
    <t>trubka kanalizační PP plnostěnná třívrstvá DN 150x1000mm SN10</t>
  </si>
  <si>
    <t>-626771455</t>
  </si>
  <si>
    <t>9*1,015 'Přepočtené koeficientem množství</t>
  </si>
  <si>
    <t>721174043.PPL</t>
  </si>
  <si>
    <t>Potrubí kanalizační připojovací PIPELIFE HT-Systém DN 50</t>
  </si>
  <si>
    <t>775336581</t>
  </si>
  <si>
    <t>721211502</t>
  </si>
  <si>
    <t>Vpusť sklepní s vodorovným odtokem DN 110 mřížka litina 170x240</t>
  </si>
  <si>
    <t>394302137</t>
  </si>
  <si>
    <t>721233213</t>
  </si>
  <si>
    <t>Střešní vtok polypropylen PP pro pochůzné střechy svislý odtok DN 125</t>
  </si>
  <si>
    <t>-673582980</t>
  </si>
  <si>
    <t>Zkouška těsnosti potrubí kanalizace vodou DN do 125</t>
  </si>
  <si>
    <t>620966403</t>
  </si>
  <si>
    <t>Přesun hmot procentní pro vnitřní kanalizace v objektech v do 6 m</t>
  </si>
  <si>
    <t>119579379</t>
  </si>
  <si>
    <t>722173233</t>
  </si>
  <si>
    <t>Potrubí vodovodní plastové pevné PVC-C spoj lepením PN 25 do 70°C D 25x2,8 mm</t>
  </si>
  <si>
    <t>-1054599058</t>
  </si>
  <si>
    <t>18,5+4,5+1</t>
  </si>
  <si>
    <t>722290246</t>
  </si>
  <si>
    <t>Zkouška těsnosti vodovodního potrubí plastového DN do 40</t>
  </si>
  <si>
    <t>-1736441933</t>
  </si>
  <si>
    <t>-175174622</t>
  </si>
  <si>
    <t>725211615</t>
  </si>
  <si>
    <t>Umyvadlo keramické bílé šířky 500 mm s krytem na sifon připevněné na stěnu šrouby</t>
  </si>
  <si>
    <t>970366058</t>
  </si>
  <si>
    <t>725812116</t>
  </si>
  <si>
    <t>Ventil stojánkový klasický pevný výtok G 1/2"</t>
  </si>
  <si>
    <t>1290859946</t>
  </si>
  <si>
    <t>725822611</t>
  </si>
  <si>
    <t>Baterie umyvadlová stojánková páková bez výpusti</t>
  </si>
  <si>
    <t>-525740274</t>
  </si>
  <si>
    <t>725861102</t>
  </si>
  <si>
    <t>Zápachová uzávěrka pro umyvadla DN 40</t>
  </si>
  <si>
    <t>193671694</t>
  </si>
  <si>
    <t>-1625267242</t>
  </si>
  <si>
    <t>SO 105-D1.4.2 - Decentrální vytápění</t>
  </si>
  <si>
    <t>D1 - SO105 - Strojovna SHZ; Decentrální vytápění</t>
  </si>
  <si>
    <t>SO105 - Strojovna SHZ; Decentrální vytápění</t>
  </si>
  <si>
    <t>Cirkulační teplovzdušná vytápěcí jednotka V=2260m3/h; Qe=21kW; dTp=27K; U=3x400; I=30,3A; včetně systémové ocelové konstrukce pro nástěnnou instalaci; ručně nastavitelnou sekundární žaluzií; nástěnného ovladače a prostorového termostatu.</t>
  </si>
  <si>
    <t>2101368853</t>
  </si>
  <si>
    <t>Štítky a označení potrubí</t>
  </si>
  <si>
    <t>-5099344</t>
  </si>
  <si>
    <t>Kotevní materiál</t>
  </si>
  <si>
    <t>2010286677</t>
  </si>
  <si>
    <t>Přesun hmot do 20 metrů</t>
  </si>
  <si>
    <t>2051128179</t>
  </si>
  <si>
    <t>Doprava</t>
  </si>
  <si>
    <t>521367050</t>
  </si>
  <si>
    <t>Měření hluku, vč. protokolu</t>
  </si>
  <si>
    <t>-600762171</t>
  </si>
  <si>
    <t>Konstrukční a dílenská dokumentace dodavatele</t>
  </si>
  <si>
    <t>468235770</t>
  </si>
  <si>
    <t>Provozní a komplexní zkoušky, revize</t>
  </si>
  <si>
    <t>-1582156965</t>
  </si>
  <si>
    <t>Provozní přepisy a řády</t>
  </si>
  <si>
    <t>1475843750</t>
  </si>
  <si>
    <t>1385160452</t>
  </si>
  <si>
    <t>Montáž systému vytápění</t>
  </si>
  <si>
    <t>671853828</t>
  </si>
  <si>
    <t>SO 105-D1.4.3 - Větrání strojovny SHZ</t>
  </si>
  <si>
    <t>D1 - SO105 - Strojovna SHZ; Větrání strojovny SHZ</t>
  </si>
  <si>
    <t>SO105 - Strojovna SHZ; Větrání strojovny SHZ</t>
  </si>
  <si>
    <t>Radiální ventilátor do čtyřhranného potrubí; průtok 2 100 m3/h</t>
  </si>
  <si>
    <t>-209525207</t>
  </si>
  <si>
    <t>Poznámka k položce:_x000D_
Radiální ventilátor do čtyřhranného potrubí; průtok 2 100 m3/h; tlak 250 Pa. Skříň z ocelového pozinkovaného plechu s přírubami. Revizní víko pro přístup k oběžnému kolu. Oběžné kolo radiální s dopředu zahnutými lopatkami, vyrobeno z galvanicky pozinkované oceli.</t>
  </si>
  <si>
    <t>Regulační klapka čtyřhranná 500x300; včetně servopohonu 230V.</t>
  </si>
  <si>
    <t>-1055488617</t>
  </si>
  <si>
    <t>Sestava systémových kulisových tlumičů do rozměru potrubí 500x300-1000; pozink; náběh + výběh; minerální vlna krytá netkanou textilií a děrovaným plechem.</t>
  </si>
  <si>
    <t>-2069645190</t>
  </si>
  <si>
    <t>Vyústka odvodní průmyslová 325x125; jednořadá; ocelový plech; s regulací; RAL přírodní pozink</t>
  </si>
  <si>
    <t>676869716</t>
  </si>
  <si>
    <t>Protidešťová žaluzie 500x300; ocelová pozinkovaná; včetně uchycovacího rámu a pletivu proti vniknutí ptactva; RAL přírodní pozink</t>
  </si>
  <si>
    <t>1302812728</t>
  </si>
  <si>
    <t>Protidešťová žaluzie 800x800; ocelová pozinkovaná; včetně uchycovacího rámu a pletivu proti vniknutí ptactva; RAL přírodní pozink</t>
  </si>
  <si>
    <t>298244644</t>
  </si>
  <si>
    <t>Potrubí čtyřhanné pozinkované SK. I, vč. tvarovek 30%</t>
  </si>
  <si>
    <t>-1143677769</t>
  </si>
  <si>
    <t>Kotevní a závěsný materiál</t>
  </si>
  <si>
    <t>2044047847</t>
  </si>
  <si>
    <t>Zaregulování, vč. protokolu o výkonovém měření</t>
  </si>
  <si>
    <t>-2109276530</t>
  </si>
  <si>
    <t>Montáž systému VZT</t>
  </si>
  <si>
    <t>884452544</t>
  </si>
  <si>
    <t>Poznámka k položce:_x000D_
Montáž systému VZT, vč. Elektrotechnické instalace, měření a regulace:_x000D_
•             Zajistit silový jištěný přívod dle požadavku výrobců zařízení vzduchotechniky;_x000D_
•             zajistit zapojení tepelných ochran motorů;_x000D_
•             zajistit uzemnění zařízení a kontrolu vodivého propojení po montáži, ochrany proti blesku;_x000D_
•             zajistit řádné osvětlení pro montáž, údržbu a servis;_x000D_
•             zajistit prokabelování ovladačů zařízení vzduchotechniky;_x000D_
•             zajistit dodávku a montáž spínání ventilátorů a prokabelování čidel přepínačů otáček, časových doběhů a programovatelných spínacích hodin;_x000D_
•             zajistit odstavení zařízení vzduchotechniky při požáru.</t>
  </si>
  <si>
    <t>132240814</t>
  </si>
  <si>
    <t>-521908747</t>
  </si>
  <si>
    <t>-2108382534</t>
  </si>
  <si>
    <t>1421700056</t>
  </si>
  <si>
    <t>-1212706738</t>
  </si>
  <si>
    <t>SO 105-D1.4.4 - Elektroinstalace</t>
  </si>
  <si>
    <t>D1 - SHZ - strojovna a základy nádrží</t>
  </si>
  <si>
    <t>SHZ - strojovna a základy nádrží</t>
  </si>
  <si>
    <t>-237069423</t>
  </si>
  <si>
    <t>Pol40</t>
  </si>
  <si>
    <t>Rozvaděč NN - stavební RS_SO105 / 400V, AC a 2 pole 2x600x600x2200mm</t>
  </si>
  <si>
    <t>1356063949</t>
  </si>
  <si>
    <t xml:space="preserve">Svítidla LED- IP66, Barva světla: bílá, účinnost 171 lm/W, jmenovitý světelný tok 7680 lm+ barva světla 4000 K </t>
  </si>
  <si>
    <t>2067705406</t>
  </si>
  <si>
    <t>1819563242</t>
  </si>
  <si>
    <t>-1345288732</t>
  </si>
  <si>
    <t>-1182170141</t>
  </si>
  <si>
    <t>1785807980</t>
  </si>
  <si>
    <t>-341226018</t>
  </si>
  <si>
    <t>287742096</t>
  </si>
  <si>
    <t>248871834</t>
  </si>
  <si>
    <t>-1761272435</t>
  </si>
  <si>
    <t>1131217515</t>
  </si>
  <si>
    <t>-339255652</t>
  </si>
  <si>
    <t>-578543164</t>
  </si>
  <si>
    <t>-1438131350</t>
  </si>
  <si>
    <t>-1852136643</t>
  </si>
  <si>
    <t>756141665</t>
  </si>
  <si>
    <t>-721398067</t>
  </si>
  <si>
    <t>-1521294693</t>
  </si>
  <si>
    <t>1026388016</t>
  </si>
  <si>
    <t>-1707436120</t>
  </si>
  <si>
    <t>1046474778</t>
  </si>
  <si>
    <t>-1176609313</t>
  </si>
  <si>
    <t>-1823926263</t>
  </si>
  <si>
    <t>SO 105-D1.4.5 - Přípojka SO 105_306</t>
  </si>
  <si>
    <t>960669872</t>
  </si>
  <si>
    <t>"odstranění kce. vozov." 31,1*1</t>
  </si>
  <si>
    <t>143102601</t>
  </si>
  <si>
    <t>"výkop ryhy" 31,1*1*1,9</t>
  </si>
  <si>
    <t>1703179955</t>
  </si>
  <si>
    <t>"zásyp" 1,1*1*31,1</t>
  </si>
  <si>
    <t>1842938095</t>
  </si>
  <si>
    <t>"štrkový podsyp" 31,1</t>
  </si>
  <si>
    <t>1138409613</t>
  </si>
  <si>
    <t>13,445"obsyp 0,45*31,1*1 - DN</t>
  </si>
  <si>
    <t>43890082</t>
  </si>
  <si>
    <t>13,445*2 'Přepočtené koeficientem množství</t>
  </si>
  <si>
    <t>239059213</t>
  </si>
  <si>
    <t>"lože pro potrubí" 0,1*31,1*1</t>
  </si>
  <si>
    <t>1620205936</t>
  </si>
  <si>
    <t>1881763295</t>
  </si>
  <si>
    <t>772763998</t>
  </si>
  <si>
    <t>24,79*1,01 'Přepočtené koeficientem množství</t>
  </si>
  <si>
    <t>991029671</t>
  </si>
  <si>
    <t>-1379893339</t>
  </si>
  <si>
    <t>24,79*1,03 'Přepočtené koeficientem množství</t>
  </si>
  <si>
    <t>279359631</t>
  </si>
  <si>
    <t>-2022938114</t>
  </si>
  <si>
    <t>-1542443869</t>
  </si>
  <si>
    <t>362340796</t>
  </si>
  <si>
    <t>-1154396957</t>
  </si>
  <si>
    <t>7,153*20 'Přepočtené koeficientem množství</t>
  </si>
  <si>
    <t>-271902591</t>
  </si>
  <si>
    <t>-827084736</t>
  </si>
  <si>
    <t>7,153*0,3 'Přepočtené koeficientem množství</t>
  </si>
  <si>
    <t>-539165925</t>
  </si>
  <si>
    <t>7,153*0,7 'Přepočtené koeficientem množství</t>
  </si>
  <si>
    <t>-505702295</t>
  </si>
  <si>
    <t>SO 105-D1.4.6 - Přípojka SO 105_304</t>
  </si>
  <si>
    <t>-613967622</t>
  </si>
  <si>
    <t>"odstránenie kce. vozov." 17,65*1,15</t>
  </si>
  <si>
    <t>893323681</t>
  </si>
  <si>
    <t>-667568232</t>
  </si>
  <si>
    <t>1211435525</t>
  </si>
  <si>
    <t>"lože pro potrubí" 17,650</t>
  </si>
  <si>
    <t>-1886738874</t>
  </si>
  <si>
    <t>7,141"obsyp 0,45*4,82*1 - DN</t>
  </si>
  <si>
    <t>-368162718</t>
  </si>
  <si>
    <t>7,141*2 'Přepočtené koeficientem množství</t>
  </si>
  <si>
    <t>-1144171944</t>
  </si>
  <si>
    <t>-887421199</t>
  </si>
  <si>
    <t>809667624</t>
  </si>
  <si>
    <t>-923138314</t>
  </si>
  <si>
    <t>17,65*1,01 'Přepočtené koeficientem množství</t>
  </si>
  <si>
    <t>-63002397</t>
  </si>
  <si>
    <t>-1473194480</t>
  </si>
  <si>
    <t>17,65*1,03 'Přepočtené koeficientem množství</t>
  </si>
  <si>
    <t>647787100</t>
  </si>
  <si>
    <t>-1902640487</t>
  </si>
  <si>
    <t>-1822855411</t>
  </si>
  <si>
    <t>-1743385893</t>
  </si>
  <si>
    <t>-699945543</t>
  </si>
  <si>
    <t>4,669*20 'Přepočtené koeficientem množství</t>
  </si>
  <si>
    <t>1753790390</t>
  </si>
  <si>
    <t>-228640402</t>
  </si>
  <si>
    <t>4,669*0,3 'Přepočtené koeficientem množství</t>
  </si>
  <si>
    <t>778144338</t>
  </si>
  <si>
    <t>4,669*0,7 'Přepočtené koeficientem množství</t>
  </si>
  <si>
    <t>-2145806816</t>
  </si>
  <si>
    <t>SO 109 - Přesuvna vagonů</t>
  </si>
  <si>
    <t>SO 109-D1.1/2 - Architektonicko-stavební a konstrukční řešení</t>
  </si>
  <si>
    <t>-746259630</t>
  </si>
  <si>
    <t>-1116228631</t>
  </si>
  <si>
    <t>131151206</t>
  </si>
  <si>
    <t>Hloubení jam zapažených v hornině třídy těžitelnosti I skupiny 1 a 2 objem do 5000 m3 strojně</t>
  </si>
  <si>
    <t>1371447568</t>
  </si>
  <si>
    <t>Poznámka k položce:_x000D_
https://podminky.urs.cz/item/CS_URS_2023_02/131151206</t>
  </si>
  <si>
    <t>"výkop na úroveň -1,720 m</t>
  </si>
  <si>
    <t>(44,7*20,6*(1,72-0,44))</t>
  </si>
  <si>
    <t>133251102</t>
  </si>
  <si>
    <t>Hloubení šachet nezapažených v hornině třídy těžitelnosti I skupiny 3 objem do 50 m3</t>
  </si>
  <si>
    <t>1337532840</t>
  </si>
  <si>
    <t>Poznámka k položce:_x000D_
https://podminky.urs.cz/item/CS_URS_2023_02/133251102</t>
  </si>
  <si>
    <t>"patky</t>
  </si>
  <si>
    <t>"rozměr 1200/1200 mm</t>
  </si>
  <si>
    <t>(1,2*1,2*(2,44-1,72))*20</t>
  </si>
  <si>
    <t>"rozměr 1000/1200 mm</t>
  </si>
  <si>
    <t>(1*1,2*(2,44-1,72))*4</t>
  </si>
  <si>
    <t>1017874030</t>
  </si>
  <si>
    <t>"výkopy" 1178,65+24,192</t>
  </si>
  <si>
    <t>-615038001</t>
  </si>
  <si>
    <t>825912546</t>
  </si>
  <si>
    <t>1202,842*19 'Přepočtené koeficientem množství</t>
  </si>
  <si>
    <t>172719146</t>
  </si>
  <si>
    <t>1202,842*1,8 'Přepočtené koeficientem množství</t>
  </si>
  <si>
    <t>-1499548053</t>
  </si>
  <si>
    <t>(44,7*2+20,6*2)*3</t>
  </si>
  <si>
    <t>-1935818629</t>
  </si>
  <si>
    <t>1211845345</t>
  </si>
  <si>
    <t>391,8*1,1 "Přepočtené koeficientem množství</t>
  </si>
  <si>
    <t>1718970951</t>
  </si>
  <si>
    <t>1923366203</t>
  </si>
  <si>
    <t>(44,7*20,6*0,17)</t>
  </si>
  <si>
    <t>-(1,2*1,2*0,17)*20</t>
  </si>
  <si>
    <t>-(1*1,2*0,17)*4</t>
  </si>
  <si>
    <t>-438964588</t>
  </si>
  <si>
    <t>150,827*0,13 'Přepočtené koeficientem množství</t>
  </si>
  <si>
    <t>-857644584</t>
  </si>
  <si>
    <t>"Opěrná stěna</t>
  </si>
  <si>
    <t>"beton C30/37 XC4</t>
  </si>
  <si>
    <t>"pata</t>
  </si>
  <si>
    <t>(20,144*1,15*0,28)</t>
  </si>
  <si>
    <t>-1028418561</t>
  </si>
  <si>
    <t>((20,144*2+1,15*1)*0,28)</t>
  </si>
  <si>
    <t>439162011</t>
  </si>
  <si>
    <t>2038958659</t>
  </si>
  <si>
    <t>-1136744452</t>
  </si>
  <si>
    <t>(1,2*1,2*(2,44-0,94))*20</t>
  </si>
  <si>
    <t>(1*1,2*(2,44-0,94))*4</t>
  </si>
  <si>
    <t>131057341</t>
  </si>
  <si>
    <t>"pouze vrchní část nad podkladním betonem</t>
  </si>
  <si>
    <t>(1,2*4*(1,55-0,94))*20</t>
  </si>
  <si>
    <t>((1*2+1,2*2)*(1,55-0,94))*4</t>
  </si>
  <si>
    <t>1658160034</t>
  </si>
  <si>
    <t>347674812</t>
  </si>
  <si>
    <t>-1364608026</t>
  </si>
  <si>
    <t>"opěrná stěna</t>
  </si>
  <si>
    <t>(20,144*1,635*(0,4+0,25)/2)</t>
  </si>
  <si>
    <t>1775700974</t>
  </si>
  <si>
    <t>"čela</t>
  </si>
  <si>
    <t>(1,635*(0,4+0,25)/2)*2</t>
  </si>
  <si>
    <t>"šikmá stěna</t>
  </si>
  <si>
    <t>(20,144*1,612)</t>
  </si>
  <si>
    <t>"kolmá stěna</t>
  </si>
  <si>
    <t>(20,144*1,635)</t>
  </si>
  <si>
    <t>331890793</t>
  </si>
  <si>
    <t>-562507500</t>
  </si>
  <si>
    <t>311322611</t>
  </si>
  <si>
    <t>Nosná zeď ze ŽB odolného proti agresivnímu prostředí tř. C 30/37 bez výztuže</t>
  </si>
  <si>
    <t>-443025768</t>
  </si>
  <si>
    <t>Poznámka k položce:_x000D_
https://podminky.urs.cz/item/CS_URS_2023_02/311322611</t>
  </si>
  <si>
    <t>"parapetní stěny</t>
  </si>
  <si>
    <t>"osa A-F/1</t>
  </si>
  <si>
    <t>(19,1*(0,97+0,7)*0,2)</t>
  </si>
  <si>
    <t>"osa 1-8/A</t>
  </si>
  <si>
    <t>(43,2*(0,94+0,7)*0,2)</t>
  </si>
  <si>
    <t>"osa 1-8/F</t>
  </si>
  <si>
    <t>"osa A-B/8</t>
  </si>
  <si>
    <t>(5,02+1)*(0,94+0,7)*0,2</t>
  </si>
  <si>
    <t>"osa C-D/8</t>
  </si>
  <si>
    <t>(3,9+0,8*2)*(0,94+0,7)*0,2</t>
  </si>
  <si>
    <t>"osa E-F/8</t>
  </si>
  <si>
    <t>(2,997+0,8)*(0,94+0,7)*0,2</t>
  </si>
  <si>
    <t>-477029529</t>
  </si>
  <si>
    <t>(19,1*(0,97+0,7))*2</t>
  </si>
  <si>
    <t>(43,2*(0,94+0,7))*2</t>
  </si>
  <si>
    <t>((5,02+1)*(0,94+0,7))*2</t>
  </si>
  <si>
    <t>((3,9+0,8*2)*(0,94+0,7))*2</t>
  </si>
  <si>
    <t>((2,997+0,8)*(0,94+0,7))*2</t>
  </si>
  <si>
    <t>2103401302</t>
  </si>
  <si>
    <t>915758555</t>
  </si>
  <si>
    <t>337171111</t>
  </si>
  <si>
    <t>Montáž nosné ocelové kce průmyslové haly bez jeřábové dráhy v do 6 m rozpětí vazníků do 12 m</t>
  </si>
  <si>
    <t>1264746519</t>
  </si>
  <si>
    <t>Poznámka k položce:_x000D_
https://podminky.urs.cz/item/CS_URS_2023_02/337171111</t>
  </si>
  <si>
    <t>"střešní vaznice HEA 100</t>
  </si>
  <si>
    <t>3,507</t>
  </si>
  <si>
    <t>"stěnové sloupy HEB 300</t>
  </si>
  <si>
    <t>13,248</t>
  </si>
  <si>
    <t>"štítové sloupy IPE 360</t>
  </si>
  <si>
    <t>3,658</t>
  </si>
  <si>
    <t>"střešní vazníky IPE 600</t>
  </si>
  <si>
    <t>27,07</t>
  </si>
  <si>
    <t>"kotevní desky P20</t>
  </si>
  <si>
    <t>0,408</t>
  </si>
  <si>
    <t>"střešní a stěnové zavětrování TR114x6,3</t>
  </si>
  <si>
    <t>1,635</t>
  </si>
  <si>
    <t>13011016</t>
  </si>
  <si>
    <t>ocel profilová jakost S235JR (11 375) průřez IPE 360</t>
  </si>
  <si>
    <t>477105150</t>
  </si>
  <si>
    <t>3,658*1,15 "Přepočtené koeficientem množství</t>
  </si>
  <si>
    <t>-1962231964</t>
  </si>
  <si>
    <t>27,07*1,15 "Přepočtené koeficientem množství</t>
  </si>
  <si>
    <t>499901919</t>
  </si>
  <si>
    <t>3,507*1,15 "Přepočtené koeficientem množství</t>
  </si>
  <si>
    <t>1766033855</t>
  </si>
  <si>
    <t>13,248*1,15 "Přepočtené koeficientem množství</t>
  </si>
  <si>
    <t>13611248</t>
  </si>
  <si>
    <t>plech ocelový hladký jakost S235JR tl 20mm tabule</t>
  </si>
  <si>
    <t>-32313801</t>
  </si>
  <si>
    <t>0,408*1,15 "Přepočtené koeficientem množství</t>
  </si>
  <si>
    <t>5528391R</t>
  </si>
  <si>
    <t>trubka ocelová bezešvá hladká jakost 11 353 114x6,3mm</t>
  </si>
  <si>
    <t>-1545711591</t>
  </si>
  <si>
    <t>36,96*1,15 "Přepočtené koeficientem množství</t>
  </si>
  <si>
    <t>33799001R</t>
  </si>
  <si>
    <t>Povrchová úprava Pz</t>
  </si>
  <si>
    <t>-1222580127</t>
  </si>
  <si>
    <t>-1582659742</t>
  </si>
  <si>
    <t>Poznámka k položce:_x000D_
https://podminky.urs.cz/item/CS_URS_2023_02/342151112</t>
  </si>
  <si>
    <t>"podélné stěny</t>
  </si>
  <si>
    <t>(42,7*(6,09-0,7))*2</t>
  </si>
  <si>
    <t>(19,1*(6,09-0,7))</t>
  </si>
  <si>
    <t>(19,1/2)*(8,595-6,09)</t>
  </si>
  <si>
    <t>"pohled východní</t>
  </si>
  <si>
    <t>-(4*5)*2 "vrata</t>
  </si>
  <si>
    <t>380897927</t>
  </si>
  <si>
    <t>674,05*1,1 "Přepočtené koeficientem množství</t>
  </si>
  <si>
    <t>444151112</t>
  </si>
  <si>
    <t>Montáž krytiny ocelových střech ze sendvičových panelů šroubovaných budov v přes 6 do 12 m</t>
  </si>
  <si>
    <t>2038262285</t>
  </si>
  <si>
    <t>Poznámka k položce:_x000D_
https://podminky.urs.cz/item/CS_URS_2023_02/444151112</t>
  </si>
  <si>
    <t>"skladba S1</t>
  </si>
  <si>
    <t>"střecha</t>
  </si>
  <si>
    <t>(42,7*10,06)*2</t>
  </si>
  <si>
    <t>55324733</t>
  </si>
  <si>
    <t>panel sendvičový střešní, izolace PIR, viditelné kotvení, U 0,21W/m2K, modulová/celková š 1000/1083mm tl 140/100mm</t>
  </si>
  <si>
    <t>-1513651239</t>
  </si>
  <si>
    <t>859,124*1,03 "Přepočtené koeficientem množství</t>
  </si>
  <si>
    <t>998014211</t>
  </si>
  <si>
    <t>Přesun hmot pro budovy jednopodlažní z kovových dílců</t>
  </si>
  <si>
    <t>-626498771</t>
  </si>
  <si>
    <t>Poznámka k položce:_x000D_
https://podminky.urs.cz/item/CS_URS_2023_02/998014211</t>
  </si>
  <si>
    <t>764211614</t>
  </si>
  <si>
    <t>Oplechování větraného hřebene s těsněním a perforovaným plechem z Pz s povrch úpravou rš 330 mm</t>
  </si>
  <si>
    <t>334418052</t>
  </si>
  <si>
    <t>Poznámka k položce:_x000D_
https://podminky.urs.cz/item/CS_URS_2023_02/764211614</t>
  </si>
  <si>
    <t>"hřeben</t>
  </si>
  <si>
    <t>42,7</t>
  </si>
  <si>
    <t>2076060431</t>
  </si>
  <si>
    <t>Poznámka k položce:_x000D_
https://podminky.urs.cz/item/CS_URS_2023_02/764216603</t>
  </si>
  <si>
    <t>"mezi parapetním panelem a opláštěním</t>
  </si>
  <si>
    <t>(19,6*2+42,7*2)</t>
  </si>
  <si>
    <t>-(4*2) "vrata</t>
  </si>
  <si>
    <t>764511602</t>
  </si>
  <si>
    <t>Žlab podokapní půlkruhový z Pz s povrchovou úpravou rš 330 mm</t>
  </si>
  <si>
    <t>-268970031</t>
  </si>
  <si>
    <t>Poznámka k položce:_x000D_
https://podminky.urs.cz/item/CS_URS_2023_02/764511602</t>
  </si>
  <si>
    <t>(42,7*2)</t>
  </si>
  <si>
    <t>764511643</t>
  </si>
  <si>
    <t>Kotlík oválný (trychtýřový) pro podokapní žlaby z Pz s povrchovou úpravou 330/120 mm</t>
  </si>
  <si>
    <t>-1697606985</t>
  </si>
  <si>
    <t>Poznámka k položce:_x000D_
https://podminky.urs.cz/item/CS_URS_2023_02/764511643</t>
  </si>
  <si>
    <t>1456443657</t>
  </si>
  <si>
    <t>Poznámka k položce:_x000D_
https://podminky.urs.cz/item/CS_URS_2023_02/764518623</t>
  </si>
  <si>
    <t>(6,6*5)</t>
  </si>
  <si>
    <t>767832111</t>
  </si>
  <si>
    <t>Montáž venkovních požárních žebříků do ocelové konstrukce se suchovodem</t>
  </si>
  <si>
    <t>1795997050</t>
  </si>
  <si>
    <t>Poznámka k položce:_x000D_
https://podminky.urs.cz/item/CS_URS_2023_02/767832111</t>
  </si>
  <si>
    <t>44983001</t>
  </si>
  <si>
    <t>žebřík venkovní se suchovodem v provedení žárový Zn</t>
  </si>
  <si>
    <t>-593566652</t>
  </si>
  <si>
    <t>-749489137</t>
  </si>
  <si>
    <t>Poznámka k položce:_x000D_
https://podminky.urs.cz/item/CS_URS_2023_02/998767102</t>
  </si>
  <si>
    <t>783314201</t>
  </si>
  <si>
    <t>Základní antikorozní jednonásobný syntetický standardní nátěr zámečnických konstrukcí</t>
  </si>
  <si>
    <t>1409084493</t>
  </si>
  <si>
    <t>Poznámka k položce:_x000D_
https://podminky.urs.cz/item/CS_URS_2023_02/783314201</t>
  </si>
  <si>
    <t>"HEA 100</t>
  </si>
  <si>
    <t>117,81</t>
  </si>
  <si>
    <t>"HEB 300</t>
  </si>
  <si>
    <t>195,89</t>
  </si>
  <si>
    <t>"IPE 360</t>
  </si>
  <si>
    <t>86,49</t>
  </si>
  <si>
    <t>"IPE 600</t>
  </si>
  <si>
    <t>351,3</t>
  </si>
  <si>
    <t>"P20</t>
  </si>
  <si>
    <t>5,68</t>
  </si>
  <si>
    <t>"TR114x6,3</t>
  </si>
  <si>
    <t>34,88</t>
  </si>
  <si>
    <t>1548794845</t>
  </si>
  <si>
    <t>Poznámka k položce:_x000D_
https://podminky.urs.cz/item/CS_URS_2023_02/783315101</t>
  </si>
  <si>
    <t>209441804</t>
  </si>
  <si>
    <t>Poznámka k položce:_x000D_
https://podminky.urs.cz/item/CS_URS_2023_02/783317101</t>
  </si>
  <si>
    <t>SO 109-D1.4.4 - Elektroinstalace</t>
  </si>
  <si>
    <t>D1 - Přesuvna vagonů</t>
  </si>
  <si>
    <t>125560768</t>
  </si>
  <si>
    <t>Pol41</t>
  </si>
  <si>
    <t>Rozvaděč NN - stavební RS_SO109 / 400V, AC a 1 pole 800x600x2200mm</t>
  </si>
  <si>
    <t>1829306310</t>
  </si>
  <si>
    <t>-1170182169</t>
  </si>
  <si>
    <t>-1265582955</t>
  </si>
  <si>
    <t>-1428276690</t>
  </si>
  <si>
    <t>1033302131</t>
  </si>
  <si>
    <t>-912292474</t>
  </si>
  <si>
    <t>673339664</t>
  </si>
  <si>
    <t>2111209219</t>
  </si>
  <si>
    <t>-872691818</t>
  </si>
  <si>
    <t>1399453896</t>
  </si>
  <si>
    <t>416006274</t>
  </si>
  <si>
    <t>291212826</t>
  </si>
  <si>
    <t>-1975832630</t>
  </si>
  <si>
    <t>-71776572</t>
  </si>
  <si>
    <t>-1863892247</t>
  </si>
  <si>
    <t>349593556</t>
  </si>
  <si>
    <t>1075236054</t>
  </si>
  <si>
    <t>-1454235006</t>
  </si>
  <si>
    <t>-1403287529</t>
  </si>
  <si>
    <t>-333507394</t>
  </si>
  <si>
    <t>372464292</t>
  </si>
  <si>
    <t>-1039282796</t>
  </si>
  <si>
    <t>-1527167346</t>
  </si>
  <si>
    <t>112151011</t>
  </si>
  <si>
    <t>Volné kácení keřů vč. likvidace</t>
  </si>
  <si>
    <t>1909936796</t>
  </si>
  <si>
    <t>112151013</t>
  </si>
  <si>
    <t>Volné kácení stromů s rozřezáním a odvětvením vč. likvidace</t>
  </si>
  <si>
    <t>975411281</t>
  </si>
  <si>
    <t>182303111</t>
  </si>
  <si>
    <t>Doplnění zeminy nebo substrátu na travnatých plochách tl do 50 mm rovina v rovinně a svahu do 1:5</t>
  </si>
  <si>
    <t>1613293544</t>
  </si>
  <si>
    <t>10371500</t>
  </si>
  <si>
    <t>substrát pro trávníky VL</t>
  </si>
  <si>
    <t>1304904743</t>
  </si>
  <si>
    <t>1740*0,051 'Přepočtené koeficientem množství</t>
  </si>
  <si>
    <t>181411131</t>
  </si>
  <si>
    <t>Založení parkového trávníku výsevem pl do 1000 m2 v rovině a ve svahu do 1:5</t>
  </si>
  <si>
    <t>379642929</t>
  </si>
  <si>
    <t>100+417+995+3360+53+25+8 " NOVĚ ZATRAVNĚNÉ PLOCHY</t>
  </si>
  <si>
    <t>35+4+6+147+47+102+173+276+500+313+115+163+196+31+80+260 " STÁVAJÍCÍ ZNOVU ZATRAVNĚNÉ PLOCHY PO STAVEBNÍCH ÚPRAVÁCH</t>
  </si>
  <si>
    <t>840 "ZS2</t>
  </si>
  <si>
    <t>900 "ZS3</t>
  </si>
  <si>
    <t>00572410</t>
  </si>
  <si>
    <t>osivo směs travní parková</t>
  </si>
  <si>
    <t>1409730350</t>
  </si>
  <si>
    <t>9146*0,02 'Přepočtené koeficientem množství</t>
  </si>
  <si>
    <t>181951113</t>
  </si>
  <si>
    <t>Úprava pláně v hornině třídy těžitelnosti II skupiny 4 a 5 bez zhutnění strojně</t>
  </si>
  <si>
    <t>417964118</t>
  </si>
  <si>
    <t>183151113</t>
  </si>
  <si>
    <t xml:space="preserve">Hloubení jam pro výsadbu dřevin strojně v rovině nebo ve svahu do 1:5 </t>
  </si>
  <si>
    <t>-1121481601</t>
  </si>
  <si>
    <t>184102113</t>
  </si>
  <si>
    <t>Výsadba dřeviny s balem D přes 0,3 do 0,4 m do jamky se zalitím v rovině a svahu do 1:5</t>
  </si>
  <si>
    <t>-15536991</t>
  </si>
  <si>
    <t>02650300</t>
  </si>
  <si>
    <t>NOVÝ LISTNATÝ STROM</t>
  </si>
  <si>
    <t>1767496139</t>
  </si>
  <si>
    <t>02650381</t>
  </si>
  <si>
    <t>NOVÝ JEHLIČNATÝ STROM</t>
  </si>
  <si>
    <t>588798658</t>
  </si>
  <si>
    <t>02652025</t>
  </si>
  <si>
    <t>náhrada keřů</t>
  </si>
  <si>
    <t>50558415</t>
  </si>
  <si>
    <t>184512113</t>
  </si>
  <si>
    <t>Vyzvednutí stromů k přesazení bez balu v rovině a svahu do 1:5</t>
  </si>
  <si>
    <t>849860398</t>
  </si>
  <si>
    <t>18195</t>
  </si>
  <si>
    <t>Ostatní práce pro provedení díla - odplevelení, hnojení před výsevem/výsadbou. První zálivka a následná péče - záruka na zakořenění</t>
  </si>
  <si>
    <t>261918179</t>
  </si>
  <si>
    <t>998011001</t>
  </si>
  <si>
    <t>1576693671</t>
  </si>
  <si>
    <t xml:space="preserve">SO 113 - Silniční váhy </t>
  </si>
  <si>
    <t>SO 113-D1.1 - Architektonicko-stavební a konstrukční řešení</t>
  </si>
  <si>
    <t>HZS - Hodinové zúčtovací sazby</t>
  </si>
  <si>
    <t>131351103</t>
  </si>
  <si>
    <t>Hloubení jam nezapažených v hornině třídy těžitelnosti II skupiny 4 objem do 100 m3 strojně</t>
  </si>
  <si>
    <t>1806252876</t>
  </si>
  <si>
    <t>20,5*4,5*1,08*2</t>
  </si>
  <si>
    <t>765594216</t>
  </si>
  <si>
    <t>241977792</t>
  </si>
  <si>
    <t>-1752908952</t>
  </si>
  <si>
    <t>199,26*19 'Přepočtené koeficientem množství</t>
  </si>
  <si>
    <t>-1001447331</t>
  </si>
  <si>
    <t>199,26*1,8 'Přepočtené koeficientem množství</t>
  </si>
  <si>
    <t>05</t>
  </si>
  <si>
    <t>Doplnění nájezdu na povodní zpevněnou plochu</t>
  </si>
  <si>
    <t>-1502961514</t>
  </si>
  <si>
    <t>212755215</t>
  </si>
  <si>
    <t>Trativody z drenážních trubek plastových flexibilních D 125 mm bez lože</t>
  </si>
  <si>
    <t>-1347398563</t>
  </si>
  <si>
    <t>(20,5+4,5)*2,75*2</t>
  </si>
  <si>
    <t>275311511</t>
  </si>
  <si>
    <t xml:space="preserve">ZÁKLADOVÁ PATKA 1190 x 3440 x 780 mm, HMOTNOST 4050kg </t>
  </si>
  <si>
    <t>-1225840522</t>
  </si>
  <si>
    <t>275311611</t>
  </si>
  <si>
    <t>ZÁKLADOVÁ PATKA 1300 x 3440 x 780 mm, HMOTNOST 3100kg</t>
  </si>
  <si>
    <t>-870584697</t>
  </si>
  <si>
    <t>291111111</t>
  </si>
  <si>
    <t>Podklad pro zpevněné plochy z kameniva drceného 16 až 63 mm</t>
  </si>
  <si>
    <t>-1078514830</t>
  </si>
  <si>
    <t>20,5*4,5*0,2*2</t>
  </si>
  <si>
    <t>2911111111</t>
  </si>
  <si>
    <t>Podklad pro zpevněné plochy z kameniva drceného 16 až 32 mm</t>
  </si>
  <si>
    <t>869938560</t>
  </si>
  <si>
    <t>20,5*4,5*0,1*2</t>
  </si>
  <si>
    <t>29111111111</t>
  </si>
  <si>
    <t>Podklad pro zpevněné plochy z kameniva drceného 4 až 8 mm</t>
  </si>
  <si>
    <t>1037809474</t>
  </si>
  <si>
    <t>20,5*4,5*0,02*2</t>
  </si>
  <si>
    <t>291111115</t>
  </si>
  <si>
    <t>OBSYP ZÁKLADŮ FR. 16-32</t>
  </si>
  <si>
    <t>2008301192</t>
  </si>
  <si>
    <t>2*(20,5+4,5)*0,6*0,4*2</t>
  </si>
  <si>
    <t>Osazení obytné buňky pro obsluhu</t>
  </si>
  <si>
    <t>-591733327</t>
  </si>
  <si>
    <t>02</t>
  </si>
  <si>
    <t>386757518</t>
  </si>
  <si>
    <t>03</t>
  </si>
  <si>
    <t>PŘÍČNÁ VÝZTUHA 2500 x 250 x 250 mm, HMOTNOST 400 kg</t>
  </si>
  <si>
    <t>-1564435436</t>
  </si>
  <si>
    <t>04</t>
  </si>
  <si>
    <t xml:space="preserve">OCELOVÁ KOTEVNÍ DESKA POD SNÍMAČ ZATÍŽENÍ </t>
  </si>
  <si>
    <t>-329380984</t>
  </si>
  <si>
    <t>341321210</t>
  </si>
  <si>
    <t>STĚNOVÝ PREFABRIKÁT 7550 x 780 x 180 mm, HMOTNOST 3900 kg</t>
  </si>
  <si>
    <t>-428867535</t>
  </si>
  <si>
    <t>388995211</t>
  </si>
  <si>
    <t>Chránička kabelů z trub HDPE do DN 80</t>
  </si>
  <si>
    <t>1384454089</t>
  </si>
  <si>
    <t>457622111</t>
  </si>
  <si>
    <t>Drenážní vrstva fr. 8-16</t>
  </si>
  <si>
    <t>1272571075</t>
  </si>
  <si>
    <t>(20,5+4,5)*2,75*0,4*0,4*2</t>
  </si>
  <si>
    <t>1530954310</t>
  </si>
  <si>
    <t>20,5*4,5*2</t>
  </si>
  <si>
    <t>(20,5+4,5)*1,1*2*2</t>
  </si>
  <si>
    <t>998223011</t>
  </si>
  <si>
    <t>-1703313495</t>
  </si>
  <si>
    <t>HZS</t>
  </si>
  <si>
    <t xml:space="preserve">Hodinová zúčtovací sazba </t>
  </si>
  <si>
    <t>512</t>
  </si>
  <si>
    <t>2093382239</t>
  </si>
  <si>
    <t>SO 113-D1.4.4 - Elektroinstalace</t>
  </si>
  <si>
    <t>D1 - Silniční váhy</t>
  </si>
  <si>
    <t>Silniční váhy</t>
  </si>
  <si>
    <t>-187317074</t>
  </si>
  <si>
    <t>Pol42</t>
  </si>
  <si>
    <t>Rozvaděč NN - technologický RM_SO113 / 400V, AC a 1 pole 800x600x2200mm, IP65</t>
  </si>
  <si>
    <t>969467285</t>
  </si>
  <si>
    <t>Svítidla LED- IP66, Barva světla: bílá, účinnost 171 lm/W, jmenovitý světelný tok 7680 lm+ barva světla 4000 K</t>
  </si>
  <si>
    <t>451957290</t>
  </si>
  <si>
    <t>-801066153</t>
  </si>
  <si>
    <t>833587772</t>
  </si>
  <si>
    <t>-1951330229</t>
  </si>
  <si>
    <t>483139295</t>
  </si>
  <si>
    <t>-1142227328</t>
  </si>
  <si>
    <t>1750410164</t>
  </si>
  <si>
    <t>-854517610</t>
  </si>
  <si>
    <t>629104368</t>
  </si>
  <si>
    <t>-1749247306</t>
  </si>
  <si>
    <t>-533093286</t>
  </si>
  <si>
    <t>2027283013</t>
  </si>
  <si>
    <t>1598531397</t>
  </si>
  <si>
    <t>1744209892</t>
  </si>
  <si>
    <t>295053688</t>
  </si>
  <si>
    <t>-682972382</t>
  </si>
  <si>
    <t>SO 201.2 a SO 202.2 - Kotelna K20 + Partie za kotlem K20 - čištění spalin - viz SO 201 (OB 6)</t>
  </si>
  <si>
    <t>SO 201-202.2-D1.1 - Architektonicko-stavební a konstrukční řešení</t>
  </si>
  <si>
    <t>-1155659388</t>
  </si>
  <si>
    <t>66*30</t>
  </si>
  <si>
    <t>131351105</t>
  </si>
  <si>
    <t>Hloubení jam nezapažených v hornině třídy těžitelnosti II skupiny 4 objem do 1000 m3 strojně</t>
  </si>
  <si>
    <t>-2010231723</t>
  </si>
  <si>
    <t>2,9*2,9*0,9*10" A1-A10+A13</t>
  </si>
  <si>
    <t>2,9*2,9*0,9*12" B1-B13</t>
  </si>
  <si>
    <t>2,9*2,9*0,9*5" C1-C13</t>
  </si>
  <si>
    <t>2,9*2,9*0,9*5" D1-D13</t>
  </si>
  <si>
    <t>2,9*2,9*0,9*8" E1-E13</t>
  </si>
  <si>
    <t>2,9*5,4*0,9*6</t>
  </si>
  <si>
    <t>9*8*0,9</t>
  </si>
  <si>
    <t>20,975*0,9</t>
  </si>
  <si>
    <t>13,45*23,5*1,1</t>
  </si>
  <si>
    <t>7,28*0,9</t>
  </si>
  <si>
    <t>0,5*0,5*(28,1+63,5)*2 "svahovaní</t>
  </si>
  <si>
    <t>153191112</t>
  </si>
  <si>
    <t>Zřízení variabilního pažení výkopu ocelovým ohlubňovým rámem se štětovnicemi plochy přes 30 m2</t>
  </si>
  <si>
    <t>-826398228</t>
  </si>
  <si>
    <t>4,5*(6,25+6,3)*2 "lokální prohlubeň</t>
  </si>
  <si>
    <t>153191222</t>
  </si>
  <si>
    <t>Odstranění variabilního pažení výkopu ocelovým ohlubňovým rámem se štětovnicemi plochy přes 30 m2</t>
  </si>
  <si>
    <t>760157968</t>
  </si>
  <si>
    <t>121747078</t>
  </si>
  <si>
    <t xml:space="preserve">(6,75+24+3,15+30,2)*0,4*0,4 " PVC KG DN200 </t>
  </si>
  <si>
    <t xml:space="preserve">(21,25+2+2+12,25+6,1*2+7,25+12,15+3,5)*0,4*0,4 " PVC KG DN150 </t>
  </si>
  <si>
    <t>2*(50,5+1,75+13,15)*0,4*0,4 "DN 100 Din</t>
  </si>
  <si>
    <t>-522215904</t>
  </si>
  <si>
    <t>"výkopy" 871,037</t>
  </si>
  <si>
    <t>"vývrtek" 136</t>
  </si>
  <si>
    <t>"zpětný zásyp" -69,12</t>
  </si>
  <si>
    <t>-1318471860</t>
  </si>
  <si>
    <t>-586686501</t>
  </si>
  <si>
    <t>937,917*19 'Přepočtené koeficientem množství</t>
  </si>
  <si>
    <t>1941626486</t>
  </si>
  <si>
    <t>937,917*1,8 'Přepočtené koeficientem množství</t>
  </si>
  <si>
    <t>2016227884</t>
  </si>
  <si>
    <t>825,237-671,447-84,67</t>
  </si>
  <si>
    <t>23111</t>
  </si>
  <si>
    <t xml:space="preserve">Zřízení ŽB krčku </t>
  </si>
  <si>
    <t>1883797065</t>
  </si>
  <si>
    <t>10" A1-A10+A13</t>
  </si>
  <si>
    <t>12" B1-B13</t>
  </si>
  <si>
    <t>5" C1-C13</t>
  </si>
  <si>
    <t>5" D1-D13</t>
  </si>
  <si>
    <t>8" E1-E13</t>
  </si>
  <si>
    <t>-858632033</t>
  </si>
  <si>
    <t>135,971*0,13 'Přepočtené koeficientem množství</t>
  </si>
  <si>
    <t>271532211</t>
  </si>
  <si>
    <t>Podsyp pod základové konstrukce se zhutněním z hrubého kameniva frakce 32 až 63 mm</t>
  </si>
  <si>
    <t>873933366</t>
  </si>
  <si>
    <t>0,25*63,2*26,32</t>
  </si>
  <si>
    <t>1886172279</t>
  </si>
  <si>
    <t>-1937071017</t>
  </si>
  <si>
    <t>0,45*2*(63,2+26,32)</t>
  </si>
  <si>
    <t>336463992</t>
  </si>
  <si>
    <t>957710121</t>
  </si>
  <si>
    <t>předpoklad 140 kg/m3</t>
  </si>
  <si>
    <t>415,856*0,14</t>
  </si>
  <si>
    <t>58,22*0,13 'Přepočtené koeficientem množství</t>
  </si>
  <si>
    <t>275321611</t>
  </si>
  <si>
    <t>Základové patky ze ŽB bez zvýšených nároků na prostředí tř. C 30/37</t>
  </si>
  <si>
    <t>-1176403112</t>
  </si>
  <si>
    <t>2,5*2,5*0,8*10" A1-A10+A13</t>
  </si>
  <si>
    <t>2,5*2,5*0,8*12" B1-B13</t>
  </si>
  <si>
    <t>2,5*2,5*0,8*5" C1-C13</t>
  </si>
  <si>
    <t>2,5*2,5*0,8*5" D1-D13</t>
  </si>
  <si>
    <t>2,5*2,5*0,8*8" E1-E13</t>
  </si>
  <si>
    <t>2,9*5,4*0,8*6</t>
  </si>
  <si>
    <t>9*8*0,8</t>
  </si>
  <si>
    <t>20,975*0,8</t>
  </si>
  <si>
    <t>13,45*23,5*1</t>
  </si>
  <si>
    <t>7,28*0,8</t>
  </si>
  <si>
    <t>278381721</t>
  </si>
  <si>
    <t>Základ z betonu přes 25 do 100 m3 tř. C12/15 složitosti I</t>
  </si>
  <si>
    <t>1193987964</t>
  </si>
  <si>
    <t>2,9*2,9*0,1*10" A1-A10+A13</t>
  </si>
  <si>
    <t>2,9*2,9*0,1*12" B1-B13</t>
  </si>
  <si>
    <t>2,9*2,9*0,1*5" C1-C13</t>
  </si>
  <si>
    <t>2,9*2,9*0,1*5" D1-D13</t>
  </si>
  <si>
    <t>2,9*2,9*0,1*8" E1-E13</t>
  </si>
  <si>
    <t>2,9*5,4*0,1*6</t>
  </si>
  <si>
    <t>9*8*0,1</t>
  </si>
  <si>
    <t>20,975*0,1</t>
  </si>
  <si>
    <t>13,45*23,5*0,1</t>
  </si>
  <si>
    <t>7,28*0,1</t>
  </si>
  <si>
    <t>-201216927</t>
  </si>
  <si>
    <t>2*(2,5+2,5)*0,8*10" A1-A10+A13</t>
  </si>
  <si>
    <t>2*(2,5+2,5)*0,8*12" B1-B13</t>
  </si>
  <si>
    <t>2*(2,5+2,5)*0,8*5" C1-C13</t>
  </si>
  <si>
    <t>2*(2,5+2,5)*0,8*5" D1-D13</t>
  </si>
  <si>
    <t>2*(2,5+2,5)*0,8*8" E1-E13</t>
  </si>
  <si>
    <t>2*(2,9+5,4)*0,8*6</t>
  </si>
  <si>
    <t>2*(9+8)*0,8</t>
  </si>
  <si>
    <t>2*(3,6+7,91)*0,8</t>
  </si>
  <si>
    <t>2*(13,45+23,5)*1</t>
  </si>
  <si>
    <t>1,7*6*0,8</t>
  </si>
  <si>
    <t>463824919</t>
  </si>
  <si>
    <t>-1670251825</t>
  </si>
  <si>
    <t>(671,447+84,67)*0,14</t>
  </si>
  <si>
    <t>105,856*0,13 'Přepočtené koeficientem množství</t>
  </si>
  <si>
    <t>279113111</t>
  </si>
  <si>
    <t>Základová zeď tl 150 mm z tvárnic ztraceného bednění včetně výplně z betonu tř. C 8/10</t>
  </si>
  <si>
    <t>568478275</t>
  </si>
  <si>
    <t>3*(6,25+6,3)*2*0,15 "obvod jímky</t>
  </si>
  <si>
    <t>1669102261</t>
  </si>
  <si>
    <t>předpoklad 80 kg/m3 do ztraceného bednění</t>
  </si>
  <si>
    <t>(11,295*0,1)*0,08</t>
  </si>
  <si>
    <t>Ostatní doplňky, ucpávky, prostupy, těsnící manžety apod.</t>
  </si>
  <si>
    <t>-1591501513</t>
  </si>
  <si>
    <t>631311116</t>
  </si>
  <si>
    <t>Mazanina tl přes 50 do 80 mm z betonu prostého bez zvýšených nároků na prostředí tř. C 25/30</t>
  </si>
  <si>
    <t>-373621396</t>
  </si>
  <si>
    <t>6,25*6,3*0,05 " pod jímku</t>
  </si>
  <si>
    <t>(29,95*66,5+1,55*8,55+3,65*10,3)*0,05 "pod desku</t>
  </si>
  <si>
    <t>919726123</t>
  </si>
  <si>
    <t>Geotextilie pro ochranu, separaci a filtraci netkaná měrná hm přes 300 do 500 g/m2</t>
  </si>
  <si>
    <t>670065203</t>
  </si>
  <si>
    <t>6,25*6,3 " pod jímku</t>
  </si>
  <si>
    <t>29,95*66,5+1,55*8,55+3,65*10,3 "pod desku</t>
  </si>
  <si>
    <t>3,5*(6,25+6,3)*2 "obvod jímky</t>
  </si>
  <si>
    <t>472420839</t>
  </si>
  <si>
    <t>2169,748*1,05 'Přepočtené koeficientem množství</t>
  </si>
  <si>
    <t>-707847800</t>
  </si>
  <si>
    <t>-1729382046</t>
  </si>
  <si>
    <t>-1758318161</t>
  </si>
  <si>
    <t>-1730339733</t>
  </si>
  <si>
    <t>553590243</t>
  </si>
  <si>
    <t>998001011</t>
  </si>
  <si>
    <t>Přesun hmot pro piloty nebo podzemní stěny betonované na místě</t>
  </si>
  <si>
    <t>1893842429</t>
  </si>
  <si>
    <t>-1091368530</t>
  </si>
  <si>
    <t>6,25*6,3*3 " pod jímku</t>
  </si>
  <si>
    <t>935805448</t>
  </si>
  <si>
    <t>2160,648*1,1655 'Přepočtené koeficientem množství</t>
  </si>
  <si>
    <t>942764094</t>
  </si>
  <si>
    <t>3,5*(6,25+6,3)*2*3 "obvod jímky</t>
  </si>
  <si>
    <t>1848867106</t>
  </si>
  <si>
    <t>263,55*1,221 'Přepočtené koeficientem množství</t>
  </si>
  <si>
    <t>998711201</t>
  </si>
  <si>
    <t>Přesun hmot procentní pro izolace proti vodě, vlhkosti a plynům v objektech v do 6 m</t>
  </si>
  <si>
    <t>1791348782</t>
  </si>
  <si>
    <t>713191132</t>
  </si>
  <si>
    <t>Montáž izolace tepelné podlah, stropů vrchem nebo střech překrytí separační fólií z PE</t>
  </si>
  <si>
    <t>2069417921</t>
  </si>
  <si>
    <t>28323101</t>
  </si>
  <si>
    <t>fólie LDPE (750 kg/m3) proti zemní vlhkosti nad úrovní terénu tl 1mm</t>
  </si>
  <si>
    <t>724677082</t>
  </si>
  <si>
    <t>2081,898*1,1655 'Přepočtené koeficientem množství</t>
  </si>
  <si>
    <t>713191232</t>
  </si>
  <si>
    <t>Montáž izolace tepelné stěn a sloupů překrytí separační fólií z PE</t>
  </si>
  <si>
    <t>1130761494</t>
  </si>
  <si>
    <t>-1857850544</t>
  </si>
  <si>
    <t>87,85*1,221 'Přepočtené koeficientem množství</t>
  </si>
  <si>
    <t>998713201</t>
  </si>
  <si>
    <t>Přesun hmot procentní pro izolace tepelné v objektech v do 6 m</t>
  </si>
  <si>
    <t>439621617</t>
  </si>
  <si>
    <t>SO 201-202.2-D1.4.1 - ZTI</t>
  </si>
  <si>
    <t>-1538491179</t>
  </si>
  <si>
    <t>859830752</t>
  </si>
  <si>
    <t>72,6+64,1+20,928</t>
  </si>
  <si>
    <t>721173</t>
  </si>
  <si>
    <t>Příslušentví pro kanalizační potrubí, fitinky, šroubení, spojky, redukce uzávěry a pod.</t>
  </si>
  <si>
    <t>8166996</t>
  </si>
  <si>
    <t>721173403.OSM</t>
  </si>
  <si>
    <t>Potrubí kanalizační KG-Systém SN 4 svodné DN 160</t>
  </si>
  <si>
    <t>-1147562856</t>
  </si>
  <si>
    <t xml:space="preserve">(21,25+2+2+12,25+6,1*2+7,25+12,15+3,5) " PVC KG DN150 </t>
  </si>
  <si>
    <t>721173404.OSM</t>
  </si>
  <si>
    <t>Potrubí kanalizační KG-Systém SN 4 svodné DN 200</t>
  </si>
  <si>
    <t>1637173806</t>
  </si>
  <si>
    <t xml:space="preserve">(6,75+24+3,15+30,2) " PVC KG DN200 </t>
  </si>
  <si>
    <t>721211403R</t>
  </si>
  <si>
    <t>Vpusť podlahová s vodorovným odtokem DN 50/75 s kulovým kloubem mřížka nerez 150x150</t>
  </si>
  <si>
    <t>926405337</t>
  </si>
  <si>
    <t>998721101</t>
  </si>
  <si>
    <t>Přesun hmot tonážní pro vnitřní kanalizace v objektech v do 6 m</t>
  </si>
  <si>
    <t>-969642333</t>
  </si>
  <si>
    <t>72213</t>
  </si>
  <si>
    <t>Příslušentví pro vodovodní potrubí, fitinky, šroubení, spojky, redukce uzávěry a pod.</t>
  </si>
  <si>
    <t>2060253977</t>
  </si>
  <si>
    <t>722130239</t>
  </si>
  <si>
    <t>Potrubí vodovodní ocelové závitové pozinkované svařované běžné DN 100</t>
  </si>
  <si>
    <t>-1988800810</t>
  </si>
  <si>
    <t>-702163218</t>
  </si>
  <si>
    <t>998722101</t>
  </si>
  <si>
    <t>Přesun hmot tonážní pro vnitřní vodovod v objektech v do 6 m</t>
  </si>
  <si>
    <t>-720443986</t>
  </si>
  <si>
    <t>SO 201-202.2-D1.4.4 - Elektroinstalace</t>
  </si>
  <si>
    <t>D1 - K20</t>
  </si>
  <si>
    <t>K20</t>
  </si>
  <si>
    <t>1818657558</t>
  </si>
  <si>
    <t>1519442683</t>
  </si>
  <si>
    <t>-1476847135</t>
  </si>
  <si>
    <t>1415815586</t>
  </si>
  <si>
    <t>846586810</t>
  </si>
  <si>
    <t>248423985</t>
  </si>
  <si>
    <t>-1716738694</t>
  </si>
  <si>
    <t>895821013</t>
  </si>
  <si>
    <t>-1408680743</t>
  </si>
  <si>
    <t>SO 201-202.2-D1.4.5 - Přípojka SO 201_306</t>
  </si>
  <si>
    <t>-599822794</t>
  </si>
  <si>
    <t>"odstránenie kce. vozov." 7,43*1</t>
  </si>
  <si>
    <t>2070387698</t>
  </si>
  <si>
    <t>"výkop ryhy" 7,43*1*1,9</t>
  </si>
  <si>
    <t>-88014134</t>
  </si>
  <si>
    <t>"zásyp" 1,1*1*7,43</t>
  </si>
  <si>
    <t>378301158</t>
  </si>
  <si>
    <t>"štrkový podsyp" 7,430</t>
  </si>
  <si>
    <t>1796312942</t>
  </si>
  <si>
    <t>3,212"obsyp 0,45*7,43*1 - DN</t>
  </si>
  <si>
    <t>1605695114</t>
  </si>
  <si>
    <t>3,212*2 'Přepočtené koeficientem množství</t>
  </si>
  <si>
    <t>2032572309</t>
  </si>
  <si>
    <t>969443969</t>
  </si>
  <si>
    <t>-508201124</t>
  </si>
  <si>
    <t>2079824779</t>
  </si>
  <si>
    <t>7,43*1,01 'Přepočtené koeficientem množství</t>
  </si>
  <si>
    <t>1862600573</t>
  </si>
  <si>
    <t>1030112705</t>
  </si>
  <si>
    <t>7,43*1,03 'Přepočtené koeficientem množství</t>
  </si>
  <si>
    <t>-1232348917</t>
  </si>
  <si>
    <t>1511918486</t>
  </si>
  <si>
    <t>-486596539</t>
  </si>
  <si>
    <t>336178837</t>
  </si>
  <si>
    <t>723880357</t>
  </si>
  <si>
    <t>1,709*20 'Přepočtené koeficientem množství</t>
  </si>
  <si>
    <t>1853018212</t>
  </si>
  <si>
    <t>1930532999</t>
  </si>
  <si>
    <t>1,709*0,3 'Přepočtené koeficientem množství</t>
  </si>
  <si>
    <t>-1829456109</t>
  </si>
  <si>
    <t>1,709*0,7 'Přepočtené koeficientem množství</t>
  </si>
  <si>
    <t>-758992219</t>
  </si>
  <si>
    <t xml:space="preserve">SO 204.2 a SO 205.2 - Vnější kouřovody - základy a konstrukce (OB 6) – spodní stavba + Odpopílkování </t>
  </si>
  <si>
    <t>SO 204-205.2-D1.1 - Architektonicko-stavební a konstrukční řešení</t>
  </si>
  <si>
    <t>131551103</t>
  </si>
  <si>
    <t>Hloubení jam nezapažených v hornině třídy těžitelnosti III skupiny 6 objem do 100 m3 strojně</t>
  </si>
  <si>
    <t>-544622270</t>
  </si>
  <si>
    <t>4,45*7,3*0,95 " 1 , 2 - P1</t>
  </si>
  <si>
    <t>1,4*4,35*0,95 " 3 - P2</t>
  </si>
  <si>
    <t>1,4*2,8*0,95 " 3 - P6</t>
  </si>
  <si>
    <t>2,4*4,4*1,3 " 4 - P3</t>
  </si>
  <si>
    <t>4,4*4,4*1,3 " 5 , 6 - P4</t>
  </si>
  <si>
    <t>1,4*3,5*0,95 " 7 - P5</t>
  </si>
  <si>
    <t>1,4*3,5*0,95*2 " 8 , 9 - P5</t>
  </si>
  <si>
    <t>162251101</t>
  </si>
  <si>
    <t>Vodorovné přemístění  výkopku/sypaniny z horniny třídy těžitelnosti I skupiny 1 až 3</t>
  </si>
  <si>
    <t>39360269</t>
  </si>
  <si>
    <t>93,232</t>
  </si>
  <si>
    <t>-8,525</t>
  </si>
  <si>
    <t>160269265</t>
  </si>
  <si>
    <t>93,232-75,995-8,712</t>
  </si>
  <si>
    <t>-2082558378</t>
  </si>
  <si>
    <t>6*4 "P1</t>
  </si>
  <si>
    <t>6*2 "P2</t>
  </si>
  <si>
    <t>4*2*6 " P5+P6</t>
  </si>
  <si>
    <t>-264121879</t>
  </si>
  <si>
    <t>-75069212</t>
  </si>
  <si>
    <t>(4)*3,14*(0,45*0,45)*6 "P1</t>
  </si>
  <si>
    <t>(2)*3,14*(0,45*0,45)*6  "P2</t>
  </si>
  <si>
    <t>(4*2)*3,14*(0,45*0,45)*6  " P5+P6</t>
  </si>
  <si>
    <t>462069325</t>
  </si>
  <si>
    <t>53,411*0,13 'Přepočtené koeficientem množství</t>
  </si>
  <si>
    <t>185534072</t>
  </si>
  <si>
    <t>4,05*6,9*1 " 1 , 2 - P1</t>
  </si>
  <si>
    <t>1*3,95*1 " 3 - P2</t>
  </si>
  <si>
    <t>1*2,4*1 " 3 - P6</t>
  </si>
  <si>
    <t>2*4*1,35 " 4 - P3</t>
  </si>
  <si>
    <t>4*4*1,35 " 5 , 6 - P4</t>
  </si>
  <si>
    <t>1*3,1*1 " 7 - P5</t>
  </si>
  <si>
    <t>1*3,1*1*2 " 8 , 9 - P5</t>
  </si>
  <si>
    <t>-2114996573</t>
  </si>
  <si>
    <t>2*(4,05+6,9)*1 " 1 , 2 - P1</t>
  </si>
  <si>
    <t>2*(1+3,95)*1 " 3 - P2</t>
  </si>
  <si>
    <t>2*(1+2,4)*1 " 3 - P6</t>
  </si>
  <si>
    <t>2*(2+4)*1,35 " 4 - P3</t>
  </si>
  <si>
    <t>2*(4+4)*1,35 " 5 , 6 - P4</t>
  </si>
  <si>
    <t>2*(1+3,1)*1 " 7 - P5</t>
  </si>
  <si>
    <t>2*(1+3,1)*1*2 " 8 , 9 - P5</t>
  </si>
  <si>
    <t>-1348004913</t>
  </si>
  <si>
    <t>1684875244</t>
  </si>
  <si>
    <t>8,712*0,13 'Přepočtené koeficientem množství</t>
  </si>
  <si>
    <t>1312672285</t>
  </si>
  <si>
    <t>4,45*7,3*0,1 " 1 , 2 - P1</t>
  </si>
  <si>
    <t>1,4*4,35*0,1 " 3 - P2</t>
  </si>
  <si>
    <t>1,4*2,8*0,1 " 3 - P6</t>
  </si>
  <si>
    <t>2,4*4,4*0,1 " 4 - P3</t>
  </si>
  <si>
    <t>4,4*4,4*0,1 " 5 , 6 - P4</t>
  </si>
  <si>
    <t>1,4*3,5*0,1 " 7 - P5</t>
  </si>
  <si>
    <t>1,4*3,5*0,1*2 " 8 , 9 - P5</t>
  </si>
  <si>
    <t>-307039828</t>
  </si>
  <si>
    <t>SO 204-205.2-D1.4.4 - Elektroinstalace</t>
  </si>
  <si>
    <t>D2 - Odpopílkování</t>
  </si>
  <si>
    <t>Odpopílkování</t>
  </si>
  <si>
    <t>-1286364908</t>
  </si>
  <si>
    <t>-1796662942</t>
  </si>
  <si>
    <t>-888807878</t>
  </si>
  <si>
    <t>-1000210528</t>
  </si>
  <si>
    <t>-744307680</t>
  </si>
  <si>
    <t>2119978426</t>
  </si>
  <si>
    <t>1883909261</t>
  </si>
  <si>
    <t>1599945019</t>
  </si>
  <si>
    <t>Pol43</t>
  </si>
  <si>
    <t>-1643362109</t>
  </si>
  <si>
    <t>D1 - Vnitřní komunikace</t>
  </si>
  <si>
    <t xml:space="preserve">    D3 - KOMUNIKACE</t>
  </si>
  <si>
    <t>Vnitřní komunikace</t>
  </si>
  <si>
    <t>KOMUNIKACE</t>
  </si>
  <si>
    <t>914111111R</t>
  </si>
  <si>
    <t>Svislé dopravní značení</t>
  </si>
  <si>
    <t>-48444197</t>
  </si>
  <si>
    <t>9"velkoformátové</t>
  </si>
  <si>
    <t>17" klasické</t>
  </si>
  <si>
    <t>včetně sloupků a základových bločků z betonu C 12/15</t>
  </si>
  <si>
    <t>značky budou velikosti základní z retroreflexní folie typu II</t>
  </si>
  <si>
    <t>915211111R</t>
  </si>
  <si>
    <t xml:space="preserve">Vodorovné dopravní značení </t>
  </si>
  <si>
    <t>-362222086</t>
  </si>
  <si>
    <t>1300 "bm čáry</t>
  </si>
  <si>
    <t xml:space="preserve">181" m2 V13 </t>
  </si>
  <si>
    <t>8 " ks V9a</t>
  </si>
  <si>
    <t>15 " ks symbol chodci</t>
  </si>
  <si>
    <t>113107323</t>
  </si>
  <si>
    <t>Odstranění podkladu z kameniva drceného tl přes 200 do 300 mm strojně pl do 50 m2</t>
  </si>
  <si>
    <t>-2122689287</t>
  </si>
  <si>
    <t>17094</t>
  </si>
  <si>
    <t>113107331R</t>
  </si>
  <si>
    <t>Vybourání  vrstev vozovky</t>
  </si>
  <si>
    <t>-780446659</t>
  </si>
  <si>
    <t>1180 " 80 mm DL</t>
  </si>
  <si>
    <t>" 390 mm nezpevněné podkladní vrstvy</t>
  </si>
  <si>
    <t>113154335</t>
  </si>
  <si>
    <t>Frézování živičného krytu tl 200 mm pruh š přes 1 do 2 m pl přes 1000 do 10000 m2 bez překážek v trase</t>
  </si>
  <si>
    <t>1622068559</t>
  </si>
  <si>
    <t>17094 " včetně odvozu odfrézovaného materiálu na skládku a poplatku za uložení</t>
  </si>
  <si>
    <t>113201112</t>
  </si>
  <si>
    <t>Vytrhání obrub silničních ležatých</t>
  </si>
  <si>
    <t>2130555600</t>
  </si>
  <si>
    <t>1520 " včetně obetonování a odvozu vybouraného materiálu na skládku a poplatku za uložení</t>
  </si>
  <si>
    <t>131251105</t>
  </si>
  <si>
    <t>Hloubení jam nezapažených v hornině třídy těžitelnosti I skupiny 3 objemu do 1000 m3 strojně</t>
  </si>
  <si>
    <t>487210374</t>
  </si>
  <si>
    <t xml:space="preserve">932" včetně odvozu do zemníku a poplatku za uložení </t>
  </si>
  <si>
    <t>" z toho na zpětné zásypy 72 m3</t>
  </si>
  <si>
    <t>1204733969</t>
  </si>
  <si>
    <t>0,4*0,4*428 " pro drenáž</t>
  </si>
  <si>
    <t>171152121</t>
  </si>
  <si>
    <t>Uložení sypaniny z hornin nesoudržných kamenitých do násypů zhutněných silnic a dálnic</t>
  </si>
  <si>
    <t>1080317677</t>
  </si>
  <si>
    <t>13 "Dosyp vhodného kameniva do ochranného chodníku budov</t>
  </si>
  <si>
    <t>460341113</t>
  </si>
  <si>
    <t>Vodorovné přemístění horniny jakékoliv třídy dopravními prostředky při elektromontážích přes 500 do 1000 m</t>
  </si>
  <si>
    <t>632662999</t>
  </si>
  <si>
    <t xml:space="preserve">932+68,48-72" včetně odvozu do zemníku a poplatku za uložení </t>
  </si>
  <si>
    <t>460341121</t>
  </si>
  <si>
    <t>Příplatek k vodorovnému přemístění horniny dopravními prostředky při elektromontážích za každých dalších i započatých 1000 m</t>
  </si>
  <si>
    <t>-1570392693</t>
  </si>
  <si>
    <t>928,48*20 'Přepočtené koeficientem množství</t>
  </si>
  <si>
    <t>171201221</t>
  </si>
  <si>
    <t>Poplatek za uložení na skládce (skládkovné) zeminy a kamení kód odpadu 17 05 04</t>
  </si>
  <si>
    <t>-2112048141</t>
  </si>
  <si>
    <t>928,48*1,8 'Přepočtené koeficientem množství</t>
  </si>
  <si>
    <t>1920004671</t>
  </si>
  <si>
    <t>-401510193</t>
  </si>
  <si>
    <t>1757" na Edef2 30 Mpa</t>
  </si>
  <si>
    <t>1199649057</t>
  </si>
  <si>
    <t>18045 " na Edef2 45 Mpa</t>
  </si>
  <si>
    <t>Ochranné prvky zakl. patky</t>
  </si>
  <si>
    <t>-943345814</t>
  </si>
  <si>
    <t>Poznámka k položce:_x000D_
Svislé dopravní značení_x000D_
velkoformátové_x000D_
klasické_x000D_
včetně sloupků a základových bločků z betonu C 12/15_x000D_
značky budou velikosti základní z retroreflexní folie typu II_x000D_
Vodorovné dopravní značení_x000D_
čáry_x000D_
V13 _x000D_
V9a_x000D_
symbol chodci_x000D_
rozprostření ornice  (tl. 0,15m)_x000D_
v rovině_x000D_
ve svahu (sklon větší než 1:20)</t>
  </si>
  <si>
    <t>212750104</t>
  </si>
  <si>
    <t>Trativod z drenážních trubek PVC-U SN 4 perforace 360° včetně lože otevřený výkop DN 200 pro budovy plocha pro vtékání vody min. 80 cm2/m</t>
  </si>
  <si>
    <t>1456017245</t>
  </si>
  <si>
    <t xml:space="preserve">428 </t>
  </si>
  <si>
    <t>drenážní trubka DN 200</t>
  </si>
  <si>
    <t>výplň drenáže, kamenivo frakce 8/16 (65 m3)</t>
  </si>
  <si>
    <t>filtrační geotextilie (856 m2)</t>
  </si>
  <si>
    <t>576143211R</t>
  </si>
  <si>
    <t xml:space="preserve">Asfaltový koberec </t>
  </si>
  <si>
    <t>1560062199</t>
  </si>
  <si>
    <t xml:space="preserve">18045 </t>
  </si>
  <si>
    <t>40 mm ACO 11+</t>
  </si>
  <si>
    <t>0,3 kg/m2 PS-C</t>
  </si>
  <si>
    <t>60 mm ACL 16+</t>
  </si>
  <si>
    <t>50 mm ACP 16+</t>
  </si>
  <si>
    <t>0,6 kg/m2 PI-C</t>
  </si>
  <si>
    <t>130 mm SC8/10</t>
  </si>
  <si>
    <t>220 mm ŠD</t>
  </si>
  <si>
    <t>593111131R</t>
  </si>
  <si>
    <t>Chodník ze zámkových dlaždic z pryže tl 43 mm</t>
  </si>
  <si>
    <t>1572940664</t>
  </si>
  <si>
    <t>277</t>
  </si>
  <si>
    <t>60 mm DL</t>
  </si>
  <si>
    <t>40 mm L4/8</t>
  </si>
  <si>
    <t>150 mm ŠDb</t>
  </si>
  <si>
    <t>596212213</t>
  </si>
  <si>
    <t>Kladení zámkové dlažby pozemních komunikací ručně tl 80 mm skupiny A pl přes 300 m2</t>
  </si>
  <si>
    <t>1513160501</t>
  </si>
  <si>
    <t>1480</t>
  </si>
  <si>
    <t>80 mm DL</t>
  </si>
  <si>
    <t>150 mm ŠDa</t>
  </si>
  <si>
    <t>200 mm ŠDb</t>
  </si>
  <si>
    <t>895941301R</t>
  </si>
  <si>
    <t xml:space="preserve">Osazení vpusti uliční </t>
  </si>
  <si>
    <t>-841423361</t>
  </si>
  <si>
    <t>59224498R</t>
  </si>
  <si>
    <t>Uliční vpust typová</t>
  </si>
  <si>
    <t>-491765171</t>
  </si>
  <si>
    <t>Repase stávajících uličních vpustí</t>
  </si>
  <si>
    <t>1305099459</t>
  </si>
  <si>
    <t>Výšková úprava uličních vpustí</t>
  </si>
  <si>
    <t>1748179005</t>
  </si>
  <si>
    <t>916131112</t>
  </si>
  <si>
    <t>Osazení silničního obrubníku betonového ležatého bez boční opěry do lože z betonu prostého</t>
  </si>
  <si>
    <t>-1881939745</t>
  </si>
  <si>
    <t>2332 "včetně uložení do opěry z betonu C 8/10</t>
  </si>
  <si>
    <t>59217026</t>
  </si>
  <si>
    <t>obrubník betonový silniční 500x150x250mm</t>
  </si>
  <si>
    <t>1552298612</t>
  </si>
  <si>
    <t>2332*1,02 'Přepočtené koeficientem množství</t>
  </si>
  <si>
    <t>916231112</t>
  </si>
  <si>
    <t>Osazení chodníkového obrubníku betonového ležatého bez boční opěry do lože z betonu prostého</t>
  </si>
  <si>
    <t>1315795880</t>
  </si>
  <si>
    <t>76 "včetně uložení do opěry z betonu C 8/10</t>
  </si>
  <si>
    <t>59217016</t>
  </si>
  <si>
    <t>obrubník betonový chodníkový 1000x80x250mm</t>
  </si>
  <si>
    <t>-1398991500</t>
  </si>
  <si>
    <t>76*1,02 'Přepočtené koeficientem množství</t>
  </si>
  <si>
    <t>919124121</t>
  </si>
  <si>
    <t>Dilatační spáry vkládané v cementobetonovém krytu s vyplněním spár asfaltovou zálivkou</t>
  </si>
  <si>
    <t>-1448303310</t>
  </si>
  <si>
    <t>8983 "Nalití hrany stávající komunikace asfaltovou zálivkou</t>
  </si>
  <si>
    <t>919735113</t>
  </si>
  <si>
    <t>Řezání stávajícího živičného krytu hl přes 100 do 150 mm</t>
  </si>
  <si>
    <t>-834874217</t>
  </si>
  <si>
    <t>8547</t>
  </si>
  <si>
    <t>925901311</t>
  </si>
  <si>
    <t>Rozebrání kolejového zarážedla z kolejnice</t>
  </si>
  <si>
    <t>-242782603</t>
  </si>
  <si>
    <t>Rozebrání kolejiště vlečky</t>
  </si>
  <si>
    <t>-1072616916</t>
  </si>
  <si>
    <t>Poznámka k položce:_x000D_
odstranění kolejového svršku, betonové pražce po 0,5m _x000D_
Skrývka ornice (tl. 0,15m)_x000D_
v rovině_x000D_
ve svahu (sklon větší než 1:20)</t>
  </si>
  <si>
    <t xml:space="preserve">35 " odstranění kolejového svršku, betonové pražce po 0,5m </t>
  </si>
  <si>
    <t>935114111R</t>
  </si>
  <si>
    <t>Štěrbinový odvodňovací žlab profil I</t>
  </si>
  <si>
    <t>311439124</t>
  </si>
  <si>
    <t>s vnitřním spádem dna</t>
  </si>
  <si>
    <t>včetně 13 vpusťových kusů a 11 čistících kusů</t>
  </si>
  <si>
    <t>včetně uložení</t>
  </si>
  <si>
    <t>30 mm kladecí vrstva beton C20/25 (6 m3)</t>
  </si>
  <si>
    <t>100 mm beton C20/25 (17 m3)</t>
  </si>
  <si>
    <t>100 mm štěrkodrť (17 m3)</t>
  </si>
  <si>
    <t>935923218R</t>
  </si>
  <si>
    <t xml:space="preserve">Osazení vpusti pro odvodňovací žlab betonový nebo polymerbetonový s krycím roštem </t>
  </si>
  <si>
    <t>465893281</t>
  </si>
  <si>
    <t>59223073R</t>
  </si>
  <si>
    <t>Hluboký odvodňovací žlab s litinovým roštem E 600</t>
  </si>
  <si>
    <t>196424058</t>
  </si>
  <si>
    <t>30 mm kladecí vrstva beton C20/25 (2 m3)</t>
  </si>
  <si>
    <t>250 mm beton C20/25 (11 m3)</t>
  </si>
  <si>
    <t>obetonování žlabu C30/37 (12 m3)</t>
  </si>
  <si>
    <t>59223075R</t>
  </si>
  <si>
    <t>Hluboký odvodňovací žlab s litinovým roštem  C 250</t>
  </si>
  <si>
    <t>1348243143</t>
  </si>
  <si>
    <t>150x200 mm beton C12/15 (2 m3)</t>
  </si>
  <si>
    <t>966006132</t>
  </si>
  <si>
    <t>Odstranění značek dopravních nebo orientačních se sloupky s betonovými patkami</t>
  </si>
  <si>
    <t>1697816400</t>
  </si>
  <si>
    <t>15 " včetně sloupků a základových bloků z betonu</t>
  </si>
  <si>
    <t>-2032616067</t>
  </si>
  <si>
    <t>-2025031002</t>
  </si>
  <si>
    <t>16213,107*20 'Přepočtené koeficientem množství</t>
  </si>
  <si>
    <t>-1389031924</t>
  </si>
  <si>
    <t>-1360102269</t>
  </si>
  <si>
    <t>16213,107*0,3 'Přepočtené koeficientem množství</t>
  </si>
  <si>
    <t>-847678595</t>
  </si>
  <si>
    <t>16213,107*0,7 'Přepočtené koeficientem množství</t>
  </si>
  <si>
    <t>998225111</t>
  </si>
  <si>
    <t>Přesun hmot pro pozemní komunikace s krytem z kamene, monolitickým betonovým nebo živičným</t>
  </si>
  <si>
    <t>1473075536</t>
  </si>
  <si>
    <t>IO 302 - Kanalizace</t>
  </si>
  <si>
    <t>IO 302-01 - Stoka A</t>
  </si>
  <si>
    <t>1131074</t>
  </si>
  <si>
    <t>Odstranění krytu komunikací tl. 300 mm při překopech strojně</t>
  </si>
  <si>
    <t>579605777</t>
  </si>
  <si>
    <t>1,1*20,55</t>
  </si>
  <si>
    <t>1,1*28,78</t>
  </si>
  <si>
    <t>1,1*0,5</t>
  </si>
  <si>
    <t xml:space="preserve"> 1,1*19,89</t>
  </si>
  <si>
    <t xml:space="preserve"> 1,1*29,78</t>
  </si>
  <si>
    <t>1,1*31,73</t>
  </si>
  <si>
    <t>1,1*17,77</t>
  </si>
  <si>
    <t>1,1*0,50</t>
  </si>
  <si>
    <t>1,1*25,62</t>
  </si>
  <si>
    <t>Přípojka PA1</t>
  </si>
  <si>
    <t>1,1*1.335</t>
  </si>
  <si>
    <t>Přípojka PA2</t>
  </si>
  <si>
    <t>1,1*1.33</t>
  </si>
  <si>
    <t>Přípojka PA3</t>
  </si>
  <si>
    <t>1,1*1.345</t>
  </si>
  <si>
    <t>Přípojka PA4</t>
  </si>
  <si>
    <t>1,1*1.46</t>
  </si>
  <si>
    <t>Přípojka PA5</t>
  </si>
  <si>
    <t>1,1*1.5</t>
  </si>
  <si>
    <t>Přípojka PA6</t>
  </si>
  <si>
    <t>1,1*1.62</t>
  </si>
  <si>
    <t>Přípojka PA7</t>
  </si>
  <si>
    <t>1,1*1.68</t>
  </si>
  <si>
    <t>Přípojka PA8</t>
  </si>
  <si>
    <t>1,1*1.78</t>
  </si>
  <si>
    <t>Přípojka PA9</t>
  </si>
  <si>
    <t>1,1*1.82</t>
  </si>
  <si>
    <t>Přípojka PA10</t>
  </si>
  <si>
    <t>1,1*1.6</t>
  </si>
  <si>
    <t>Přípojka PA11</t>
  </si>
  <si>
    <t>1,1*1.95</t>
  </si>
  <si>
    <t>Přípojka PA12</t>
  </si>
  <si>
    <t>1,1*2.13</t>
  </si>
  <si>
    <t>Přípojka PA13</t>
  </si>
  <si>
    <t>1,1*2.199</t>
  </si>
  <si>
    <t>Přípojka PA14</t>
  </si>
  <si>
    <t>1,1*2.22</t>
  </si>
  <si>
    <t>Přípojka PA15</t>
  </si>
  <si>
    <t>1,1*2.21</t>
  </si>
  <si>
    <t>132154205</t>
  </si>
  <si>
    <t>Hloubení zapažených rýh š do 2000 mm v hornině třídy těžitelnosti I skupiny 1 a 2 objem do 1000 m3</t>
  </si>
  <si>
    <t>"výkop ryhy" 3,2*1,1*20,55</t>
  </si>
  <si>
    <t>"výkop ryhy" 3,0*1,1*28,78</t>
  </si>
  <si>
    <t>"výkop ryhy" 2,94*1,1*0,5</t>
  </si>
  <si>
    <t>"výkop ryhy" 2,80*1,1*19,89</t>
  </si>
  <si>
    <t>"výkop ryhy" 2,60*1,1*29,78</t>
  </si>
  <si>
    <t>"výkop ryhy" 2,41*1,1*0,5</t>
  </si>
  <si>
    <t>"výkop ryhy" 2,20*1,1*31,73</t>
  </si>
  <si>
    <t>"výkop ryhy" 2,00*1,1*17,77</t>
  </si>
  <si>
    <t>"výkop ryhy" 1,85*1,1*0,50</t>
  </si>
  <si>
    <t>"výkop ryhy" 1,80*1,1*25,62</t>
  </si>
  <si>
    <t>"výkop ryhy" 1*4.5*1.335</t>
  </si>
  <si>
    <t>"výkop ryhy" 1*4.8*1.33</t>
  </si>
  <si>
    <t>"výkop ryhy" 1*4*1.345</t>
  </si>
  <si>
    <t>"výkop ryhy" 1*5.8*1.46</t>
  </si>
  <si>
    <t>"výkop ryhy" 1*8.2*1.5</t>
  </si>
  <si>
    <t>"výkop ryhy" 1*6.5*1.62</t>
  </si>
  <si>
    <t>"výkop ryhy" 1*5.5*1.68</t>
  </si>
  <si>
    <t>"výkop ryhy" 1*8.5*1.78</t>
  </si>
  <si>
    <t>"výkop ryhy" 1*5.2*1.82</t>
  </si>
  <si>
    <t>"výkop ryhy" 1*2.5*1.6</t>
  </si>
  <si>
    <t>"výkop ryhy" 1*5.2*1.95</t>
  </si>
  <si>
    <t>"výkop ryhy" 1*6.5*2.13</t>
  </si>
  <si>
    <t>"výkop ryhy" 1*3.8*2.199</t>
  </si>
  <si>
    <t>"výkop ryhy" 1*2.5*2.22</t>
  </si>
  <si>
    <t>"výkop ryhy" 1*2*2.21</t>
  </si>
  <si>
    <t>Jílové vrstvy</t>
  </si>
  <si>
    <t>2,311</t>
  </si>
  <si>
    <t>132154R1</t>
  </si>
  <si>
    <t>Příplatek za jílové vrstvy u těsnící hráze</t>
  </si>
  <si>
    <t>"jílová vrstva" 0,5*1,1*1,94</t>
  </si>
  <si>
    <t>"jílová vrstva" 0,5*1,1*1,41</t>
  </si>
  <si>
    <t>"jílová vrstva" 0,5*1,1*0,85</t>
  </si>
  <si>
    <t>15110110</t>
  </si>
  <si>
    <t>Zřízení příložného pažení a rozepření stěn rýh hl do 4 m</t>
  </si>
  <si>
    <t>"pažení výkopu" 1045,8</t>
  </si>
  <si>
    <t>"výkop přípojky" 247,34</t>
  </si>
  <si>
    <t>15110111</t>
  </si>
  <si>
    <t>Odstranění příložného pažení a rozepření stěn rýh hl do 4 m</t>
  </si>
  <si>
    <t>783046128</t>
  </si>
  <si>
    <t>Pol169</t>
  </si>
  <si>
    <t>Čerpání vody z výkopu - odhad (500 l/min)</t>
  </si>
  <si>
    <t>Zpětný zásyp vykopanou zeminou</t>
  </si>
  <si>
    <t>"celkový výkop" 615,838</t>
  </si>
  <si>
    <t>"odpočet podsypu a obsypu potrubí" -165,548</t>
  </si>
  <si>
    <t>"boční zásyp" 0,55*1,1*175,62</t>
  </si>
  <si>
    <t>"obsyp Přípojka PA1" 1,95</t>
  </si>
  <si>
    <t>"obsyp Přípojka PA2" 1,92</t>
  </si>
  <si>
    <t>"obsyp Přípojka PA3" 1,73</t>
  </si>
  <si>
    <t>"obsyp Přípojka PA4" 2,32</t>
  </si>
  <si>
    <t>"obsyp Přípojka PA5" 3,55</t>
  </si>
  <si>
    <t>"obsyp Přípojka PA6" 2,6</t>
  </si>
  <si>
    <t>"obsyp Přípojka PA7" 2,38</t>
  </si>
  <si>
    <t>"obsyp Přípojka PA8" 3,4</t>
  </si>
  <si>
    <t>"obsyp Přípojka PA9" 2,25</t>
  </si>
  <si>
    <t>"obsyp Přípojka PA10" 1,08</t>
  </si>
  <si>
    <t>"obsyp Přípojka PA11" 2,08</t>
  </si>
  <si>
    <t>"obsyp Přípojka PA12" 2,81</t>
  </si>
  <si>
    <t>"obsyp Přípojka PA13" 1,64</t>
  </si>
  <si>
    <t>"obsyp Přípojka PA14" 1,08</t>
  </si>
  <si>
    <t>"obsyp Přípojka PA15" 0,86</t>
  </si>
  <si>
    <t>"lože ulozenie" 0,1*1,14*174,12</t>
  </si>
  <si>
    <t>"lože tesniacej h." 0,15*1,1*1,5</t>
  </si>
  <si>
    <t>"lože přípojka PA1" 1*0.1*4.5</t>
  </si>
  <si>
    <t>"lože přípojka PA2" 1*0.1*4.8</t>
  </si>
  <si>
    <t>"lože přípojka PA3" 1*0.1*4</t>
  </si>
  <si>
    <t>"lože přípojka PA4" 1*0.1*5.8</t>
  </si>
  <si>
    <t>"lože přípojka PA5" 1*0.1*8.2</t>
  </si>
  <si>
    <t>"lože přípojka PA6" 1*0.1*6.5</t>
  </si>
  <si>
    <t>"lože přípojka PA7" 1*0.1*5.5</t>
  </si>
  <si>
    <t>"lože přípojka PA8" 1*0.1*8.5</t>
  </si>
  <si>
    <t>"lože přípojka PA9" 1*0.1*5.2</t>
  </si>
  <si>
    <t>"lože přípojka PA10" 1*0.1*2.5</t>
  </si>
  <si>
    <t>"lože přípojka PA11" 1*0.1*5.2</t>
  </si>
  <si>
    <t>"lože přípojka PA12" 1*0.1*6.5</t>
  </si>
  <si>
    <t>"lože přípojka PA13" 1*0.1*3.8</t>
  </si>
  <si>
    <t>"lože přípojka PA14" 1*0.1*2.5</t>
  </si>
  <si>
    <t>"lože přípojka PA15" 1*0.1*2</t>
  </si>
  <si>
    <t>606630094</t>
  </si>
  <si>
    <t>165,548*1,8</t>
  </si>
  <si>
    <t>162351103</t>
  </si>
  <si>
    <t>Vodorovné přemístění přes 50 do 500 m výkopku/sypaniny z horniny třídy těžitelnosti I skupiny 1 až 3</t>
  </si>
  <si>
    <t>-698058469</t>
  </si>
  <si>
    <t>Manipulace na pozemku</t>
  </si>
  <si>
    <t>615,838</t>
  </si>
  <si>
    <t>1971857357</t>
  </si>
  <si>
    <t>Pro odvoz na skládku</t>
  </si>
  <si>
    <t>615,838-450,29</t>
  </si>
  <si>
    <t>1371023086</t>
  </si>
  <si>
    <t>-2042740931</t>
  </si>
  <si>
    <t>Předpoklad odvozu do 15-ti km, bude upraveno dle skutečnosti s dodavatelem</t>
  </si>
  <si>
    <t>5*165,548</t>
  </si>
  <si>
    <t>147060481</t>
  </si>
  <si>
    <t>165,548*1,8 'Přepočtené koeficientem množství</t>
  </si>
  <si>
    <t>Pol160</t>
  </si>
  <si>
    <t>Plastové PP potrubí DN250 SN10</t>
  </si>
  <si>
    <t>Pol161</t>
  </si>
  <si>
    <t>Plastové PP potrubí DN150 SN8</t>
  </si>
  <si>
    <t>Pol162</t>
  </si>
  <si>
    <t>Plastové PP potrubí DN110 SN8</t>
  </si>
  <si>
    <t>Pol163</t>
  </si>
  <si>
    <t>Drenážní potrubí PP perforované DN100</t>
  </si>
  <si>
    <t>Poznámka k položce:_x000D_
Pozn.: jen v případě výskytu PV, jinak se nebude realizovat. Včetně výkopu pro uložení, obalení geotextilií a zásypu štěrkem _x000D_
* délka potrubí zaokrouhlena dle výrobní délky jednoho kusu</t>
  </si>
  <si>
    <t>Pol164</t>
  </si>
  <si>
    <t>Kan.šachty prefabrikované z bet. skruží DN1000 na potrubí DN250</t>
  </si>
  <si>
    <t>Poznámka k položce:_x000D_
Pozn.: včetně šachtového dna, skruží, kónusu, integrovaných šachtových vložek, poplastovaných stupadel, kynety v dně šachty_x000D_
"výška šachty 3.22 m" (Š17)_x000D_
Pozn.: 2 ks prostupů pro přípojky_x000D_
"výška šachty 3.14 m" (Š18)_x000D_
"výška šachty 2.70 m" (Š19)_x000D_
Pozn.: 1 ks prostup pro přípojky_x000D_
"výška šachty 2.22 m" (Š20)_x000D_
Pozn.: 1 ks prostup pro přípojky_x000D_
"výška šachty 1.7 m" (Š21)_x000D_
Pozn.: 1 ks prostup pro přípojky</t>
  </si>
  <si>
    <t>Pol166</t>
  </si>
  <si>
    <t>Litinový poklop Ø600 Tr.zatížení D400</t>
  </si>
  <si>
    <t>Pol165</t>
  </si>
  <si>
    <t>Prostup do stáv. šachty - jádrový vrt pro potrubí DN250</t>
  </si>
  <si>
    <t>892381111</t>
  </si>
  <si>
    <t>Tlaková zkouška potrubí DN 110-250</t>
  </si>
  <si>
    <t>1582434113</t>
  </si>
  <si>
    <t>Tlaková a provozní zkouška vč. zabezpečení konců potrubí</t>
  </si>
  <si>
    <t>180+50+35</t>
  </si>
  <si>
    <t>997013511</t>
  </si>
  <si>
    <t>Odvoz suti a vybouraných hmot z meziskládky na skládku do 1 km s naložením a se složením</t>
  </si>
  <si>
    <t>-867213749</t>
  </si>
  <si>
    <t>1490573940</t>
  </si>
  <si>
    <t>Poznámka k položce:_x000D_
Předpoklad odvozu do 15-ti km, bude upraveno dle skutečnosti s dodavatelem</t>
  </si>
  <si>
    <t>139,847*19 'Přepočtené koeficientem množství</t>
  </si>
  <si>
    <t>997013869</t>
  </si>
  <si>
    <t>Poplatek za uložení stavebního odpadu na recyklační skládce (skládkovné) ze směsí betonu, cihel a keramických výrobků kód odpadu 17 01 07</t>
  </si>
  <si>
    <t>1487149091</t>
  </si>
  <si>
    <t>-1222288694</t>
  </si>
  <si>
    <t>IO 302-02 - Stoka B</t>
  </si>
  <si>
    <t>2115919295</t>
  </si>
  <si>
    <t>"výkop ryhy" 1,2*12</t>
  </si>
  <si>
    <t>"výkop ryhy" 1,2*29,35</t>
  </si>
  <si>
    <t>"výkop ryhy" 1,2*8,65</t>
  </si>
  <si>
    <t>"výkop ryhy" 1,2*0,5</t>
  </si>
  <si>
    <t>"výkop ryhy" 1,2*33,8</t>
  </si>
  <si>
    <t>"výkop ryhy" 1,2*15,7</t>
  </si>
  <si>
    <t>"výkop ryhy" 1,2*49</t>
  </si>
  <si>
    <t>"výkop ryhy" 1,2*50</t>
  </si>
  <si>
    <t>"výkop ryhy" 1,2*0,73</t>
  </si>
  <si>
    <t>Přípojka PB1</t>
  </si>
  <si>
    <t>"výkop ryhy" 1*1.81</t>
  </si>
  <si>
    <t>Přípojka PB2</t>
  </si>
  <si>
    <t>"výkop ryhy" 1*15,5</t>
  </si>
  <si>
    <t>Přípojka PB3</t>
  </si>
  <si>
    <t>"výkop ryhy" 1*8</t>
  </si>
  <si>
    <t>Přípojka PB4</t>
  </si>
  <si>
    <t>"výkop ryhy" 1*15.5</t>
  </si>
  <si>
    <t>Přípojka PB5</t>
  </si>
  <si>
    <t>Přípojka PB6-1</t>
  </si>
  <si>
    <t>"výkop ryhy" 1*2.5</t>
  </si>
  <si>
    <t>Přípojka PB7</t>
  </si>
  <si>
    <t>"výkop ryhy" 1*8.5</t>
  </si>
  <si>
    <t>Přípojka PB7-1</t>
  </si>
  <si>
    <t>"výkop ryhy" 1*9</t>
  </si>
  <si>
    <t>Přípojka PB8</t>
  </si>
  <si>
    <t>Přípojka PB9</t>
  </si>
  <si>
    <t>"výkop ryhy" 1*14.50</t>
  </si>
  <si>
    <t>Přípojka PB10</t>
  </si>
  <si>
    <t>Přípojka PB11</t>
  </si>
  <si>
    <t>"výkop ryhy" 1*14.5</t>
  </si>
  <si>
    <t>Přípojka PB12</t>
  </si>
  <si>
    <t>Přípojka PB13</t>
  </si>
  <si>
    <t>"výkop ryhy" 1*11.5</t>
  </si>
  <si>
    <t>Přípojka PB14</t>
  </si>
  <si>
    <t>"výkop ryhy" 1*6</t>
  </si>
  <si>
    <t>Přípojka PB15</t>
  </si>
  <si>
    <t>Přípojka PB16</t>
  </si>
  <si>
    <t>"výkop ryhy" 1*12</t>
  </si>
  <si>
    <t>Přípojka PB16-1</t>
  </si>
  <si>
    <t>"výkop ryhy" 1*1.2</t>
  </si>
  <si>
    <t>Přípojka PB17</t>
  </si>
  <si>
    <t>Přípojka PB18</t>
  </si>
  <si>
    <t>Přípojka PB19</t>
  </si>
  <si>
    <t>Přípojka PB20</t>
  </si>
  <si>
    <t>"výkop ryhy" 1*10.5</t>
  </si>
  <si>
    <t>Přípojka PB20a</t>
  </si>
  <si>
    <t>"výkop ryhy" 1*0.5</t>
  </si>
  <si>
    <t>Přípojka PB20b</t>
  </si>
  <si>
    <t>Přípojka PB21</t>
  </si>
  <si>
    <t>Přípojka PB22</t>
  </si>
  <si>
    <t>Přípojka PB23</t>
  </si>
  <si>
    <t>"výkop ryhy" 1*4</t>
  </si>
  <si>
    <t>Přípojka PB24</t>
  </si>
  <si>
    <t>Přípojka PB25</t>
  </si>
  <si>
    <t>"výkop ryhy" 1*81.5</t>
  </si>
  <si>
    <t>Přípojka PB25-1</t>
  </si>
  <si>
    <t>"výkop ryhy" 1*4.6</t>
  </si>
  <si>
    <t>Přípojka PB25-2</t>
  </si>
  <si>
    <t>"výkop ryhy" 1*2.2</t>
  </si>
  <si>
    <t>Přípojka PB25-3</t>
  </si>
  <si>
    <t>"výkop ryhy" 1*1.8</t>
  </si>
  <si>
    <t>Přípojka PB25-4</t>
  </si>
  <si>
    <t>Přípojka PB25-5</t>
  </si>
  <si>
    <t>Přípojka PB25-6</t>
  </si>
  <si>
    <t>"výkop ryhy" 1*7</t>
  </si>
  <si>
    <t>Přípojka PB25-7</t>
  </si>
  <si>
    <t>"výkop ryhy" 1*0.6</t>
  </si>
  <si>
    <t>Přípojka PB25-8</t>
  </si>
  <si>
    <t>Přípojka PB26</t>
  </si>
  <si>
    <t>"výkop ryhy" 1*35</t>
  </si>
  <si>
    <t>Přípojka PB26-1</t>
  </si>
  <si>
    <t>"výkop ryhy" 1*3</t>
  </si>
  <si>
    <t>Přípojka PB26-2</t>
  </si>
  <si>
    <t>Přípojka PB26-3</t>
  </si>
  <si>
    <t>Přípojka PB26-4</t>
  </si>
  <si>
    <t>Přípojka PB26-5</t>
  </si>
  <si>
    <t>Přípojka PB26-6</t>
  </si>
  <si>
    <t>Přípojka PB26-7</t>
  </si>
  <si>
    <t>"výkop ryhy" 1*18</t>
  </si>
  <si>
    <t>Přípojka PB26-8</t>
  </si>
  <si>
    <t>Přípojka PB26-7-1</t>
  </si>
  <si>
    <t>Přípojka PB26-7-2</t>
  </si>
  <si>
    <t>"výkop ryhy" 1*3.6</t>
  </si>
  <si>
    <t>Přípojka PB26-7-3</t>
  </si>
  <si>
    <t>"výkop ryhy" 2,9*1,2*12</t>
  </si>
  <si>
    <t>"výkop ryhy" 3,15*1,2*29,35</t>
  </si>
  <si>
    <t>"výkop ryhy" 3*1,2*8,65</t>
  </si>
  <si>
    <t>"výkop ryhy" 3*1,2*0,5</t>
  </si>
  <si>
    <t>"výkop ryhy" 3*1,2*33,8</t>
  </si>
  <si>
    <t>"výkop ryhy" 2,8*1,2*15,7</t>
  </si>
  <si>
    <t>"výkop ryhy" 2,7*1,2*0,5</t>
  </si>
  <si>
    <t>"výkop ryhy" 2,6*1,2*49</t>
  </si>
  <si>
    <t>"výkop ryhy" 2,4*1,2*0,5</t>
  </si>
  <si>
    <t>"výkop ryhy" 2,2*1,2*50</t>
  </si>
  <si>
    <t>"výkop ryhy" 2,21*1,2*0,5</t>
  </si>
  <si>
    <t>"výkop ryhy" 2,21*1,2*0,73</t>
  </si>
  <si>
    <t>"výkop ryhy" 1*1*1.81</t>
  </si>
  <si>
    <t>"výkop ryhy" 1*1.63*15,5</t>
  </si>
  <si>
    <t>"výkop ryhy" 1*1.57*8</t>
  </si>
  <si>
    <t>"výkop ryhy" 1*1.71*15.5</t>
  </si>
  <si>
    <t>"výkop ryhy" 1*2.14*8</t>
  </si>
  <si>
    <t>"výkop ryhy" 1*2.07*2.5</t>
  </si>
  <si>
    <t>"výkop ryhy" 1*1.714*8.5</t>
  </si>
  <si>
    <t>"výkop ryhy" 1*1.45*9</t>
  </si>
  <si>
    <t>"výkop ryhy" 1*1.74*8</t>
  </si>
  <si>
    <t>"výkop ryhy" 1*1.855*14.50</t>
  </si>
  <si>
    <t>"výkop ryhy" 1*1.77*8</t>
  </si>
  <si>
    <t>"výkop ryhy" 1*1.89*14.5</t>
  </si>
  <si>
    <t>"výkop ryhy" 1*1.83*8</t>
  </si>
  <si>
    <t>"výkop ryhy" 1*1.95*11.5</t>
  </si>
  <si>
    <t>"výkop ryhy" 1*1.98*6</t>
  </si>
  <si>
    <t>"výkop ryhy" 1*2*6</t>
  </si>
  <si>
    <t>"výkop ryhy" 1*1.98*12</t>
  </si>
  <si>
    <t>"výkop ryhy" 1*1.89*1.2</t>
  </si>
  <si>
    <t>"výkop ryhy" 1*2.02*6</t>
  </si>
  <si>
    <t>"výkop ryhy" 1*2.02*11.5</t>
  </si>
  <si>
    <t>"výkop ryhy" 1*2.035*11.5</t>
  </si>
  <si>
    <t>"výkop ryhy" 1*1.61*10.5</t>
  </si>
  <si>
    <t>"výkop ryhy" 1*2.87*0.5</t>
  </si>
  <si>
    <t>"výkop ryhy" 1*2.995*0.5</t>
  </si>
  <si>
    <t>"výkop ryhy" 1*1.65*10.5</t>
  </si>
  <si>
    <t>"výkop ryhy" 1*1.66*12</t>
  </si>
  <si>
    <t>"výkop ryhy" 1*2.025*4</t>
  </si>
  <si>
    <t>"výkop ryhy" 1*2.12*8.5</t>
  </si>
  <si>
    <t>"výkop ryhy" 1*1.59*81.5</t>
  </si>
  <si>
    <t>"výkop ryhy" 1*1.15*4.6</t>
  </si>
  <si>
    <t>"výkop ryhy" 1*1.154*2.2</t>
  </si>
  <si>
    <t>"výkop ryhy" 1*1.24*1.8</t>
  </si>
  <si>
    <t>"výkop ryhy" 1*1.43*1.8</t>
  </si>
  <si>
    <t>"výkop ryhy" 1*1.52*1.8</t>
  </si>
  <si>
    <t>"výkop ryhy" 1*1.28*7</t>
  </si>
  <si>
    <t>"výkop ryhy" 1*1.03*0.6</t>
  </si>
  <si>
    <t>"výkop ryhy" 1*1.0075*1.2</t>
  </si>
  <si>
    <t>"výkop ryhy" 1*2.20*35</t>
  </si>
  <si>
    <t>"výkop ryhy" 1*1.79*3</t>
  </si>
  <si>
    <t>"výkop ryhy" 1*1.80*3</t>
  </si>
  <si>
    <t>"výkop ryhy" 1*1.83*3</t>
  </si>
  <si>
    <t>"výkop ryhy" 1*1.53*3</t>
  </si>
  <si>
    <t>"výkop ryhy" 1*1.85*3</t>
  </si>
  <si>
    <t>"výkop ryhy" 1*1.63*9</t>
  </si>
  <si>
    <t>"výkop ryhy" 1*1.84*18</t>
  </si>
  <si>
    <t>"výkop ryhy" 1*2.32*11.5</t>
  </si>
  <si>
    <t>"výkop ryhy" 1*1.63*1.2</t>
  </si>
  <si>
    <t>"výkop ryhy" 1*1.27*3.6</t>
  </si>
  <si>
    <t>"výkop ryhy" 1*1.21*4</t>
  </si>
  <si>
    <t>3,666</t>
  </si>
  <si>
    <t>Příplatek za vykopávky jílové vrstvy u těsnící hráze</t>
  </si>
  <si>
    <t>"ílová vrstva" 0,5*1,2*1,95</t>
  </si>
  <si>
    <t>"ílová vrstva" 0,5*1,2*1,65</t>
  </si>
  <si>
    <t>"ílová vrstva" 0,5*1,2*1,35</t>
  </si>
  <si>
    <t>"ílová vrstva" 0,5*1,2*1,16</t>
  </si>
  <si>
    <t>"pažení výkopu" 1112,75</t>
  </si>
  <si>
    <t>"výkop přípojky" 809,35</t>
  </si>
  <si>
    <t>"hutneny zasyp" 199,23*1,2*0,15</t>
  </si>
  <si>
    <t>"hutneny zasyp Přípojka PB1" 1.81-0.1-0.43</t>
  </si>
  <si>
    <t>"hutneny zasyp Přípojka PB2" 25.25-1.55-6.21</t>
  </si>
  <si>
    <t>"hutneny zasyp Přípojka PB3" 12.56-0.8-3.46</t>
  </si>
  <si>
    <t>"hutneny zasyp Přípojka PB4" 26.50-1.55-6.21</t>
  </si>
  <si>
    <t>"hutneny zasyp Přípojka PB5" 17.12-0.8-3.46</t>
  </si>
  <si>
    <t>"hutneny zasyp Přípojka PB6-1" 5.18-0.25-1</t>
  </si>
  <si>
    <t>"hutneny zasyp Přípojka PB7" 14.57-0.85-3.67</t>
  </si>
  <si>
    <t>"hutneny zasyp Přípojka PB7-1" 13.12-0.9-3.89</t>
  </si>
  <si>
    <t>"hutneny zasyp Přípojka PB8" 13.92-0.8-3.46</t>
  </si>
  <si>
    <t>"hutneny zasyp Přípojka PB9" 26.89-1.45-5.81</t>
  </si>
  <si>
    <t>"hutneny zasyp Přípojka PB10" 14.20-0.8-3.46</t>
  </si>
  <si>
    <t>"hutneny zasyp Přípojka PB11" 27.47-1.45-5.81</t>
  </si>
  <si>
    <t>"hutneny zasyp Přípojka PB12" 14.64-0.8-3.46</t>
  </si>
  <si>
    <t>"hutneny zasyp Přípojka PB13" 22.36-1.15-4.61</t>
  </si>
  <si>
    <t>"hutneny zasyp Přípojka PB14" 11.88-0.6-2.59</t>
  </si>
  <si>
    <t>"hutneny zasyp Přípojka PB15" 12-0.6-2.59</t>
  </si>
  <si>
    <t>"hutneny zasyp Přípojka PB16" 23.82-1.2-5.19</t>
  </si>
  <si>
    <t>"hutneny zasyp Přípojka PB16-1" 2.27-0.12-0.52</t>
  </si>
  <si>
    <t>"hutneny zasyp Přípojka PB17" 12.09-0.6-2.59</t>
  </si>
  <si>
    <t>"hutneny zasyp Přípojka PB18" 23.23-1.15-4.97</t>
  </si>
  <si>
    <t>"hutneny zasyp Přípojka PB19" 23.40-1.15-4.97</t>
  </si>
  <si>
    <t>"hutneny zasyp Přípojka PB20" 16.85-1.05-4.12</t>
  </si>
  <si>
    <t>"hutneny zasyp Přípojka PB20a" 1.44-0.05-0.20</t>
  </si>
  <si>
    <t>"hutneny zasyp Přípojka PB20b" 1.50-0.05-0.20</t>
  </si>
  <si>
    <t>"hutneny zasyp Přípojka PB21" 17.27-1.05-4.12</t>
  </si>
  <si>
    <t>"hutneny zasyp Přípojka PB22" 19.92-1.2-4.71</t>
  </si>
  <si>
    <t>"hutneny zasyp Přípojka PB23" 8.1-0.4-1.6</t>
  </si>
  <si>
    <t>"hutneny zasyp Přípojka PB24" 17.98-0.82-3.40</t>
  </si>
  <si>
    <t>"hutneny zasyp Přípojka PB25" 130.01-8.15-40.82</t>
  </si>
  <si>
    <t>"hutneny zasyp Přípojka PB25-1" 5.31-0.46-1.99</t>
  </si>
  <si>
    <t>"hutneny zasyp Přípojka PB25-2" 2.54-0.22-0.95</t>
  </si>
  <si>
    <t>"hutneny zasyp Přípojka PB25-3" 2.23-0.18-0.72</t>
  </si>
  <si>
    <t>"hutneny zasyp Přípojka PB25-4" 2.58-0.18-0.72</t>
  </si>
  <si>
    <t>"hutneny zasyp Přípojka PB25-5" 2.74-0.18-0.72</t>
  </si>
  <si>
    <t>"hutneny zasyp Přípojka PB25-6" 8.98-0.70-2.8</t>
  </si>
  <si>
    <t>"hutneny zasyp Přípojka PB25-7" 0.61-0.06-0.24</t>
  </si>
  <si>
    <t>"hutneny zasyp Přípojka PB25-8" 1.21-0.12-0.48</t>
  </si>
  <si>
    <t>"hutneny zasyp Přípojka PB26" 77.09-3.5-17.53</t>
  </si>
  <si>
    <t>"hutneny zasyp Přípojka PB26-1" 5.38-0.3-1.30</t>
  </si>
  <si>
    <t>"hutneny zasyp Přípojka PB26-2" 5.4-0.3-1.3</t>
  </si>
  <si>
    <t>"hutneny zasyp Přípojka PB26-3" 5.47-0.30-1.3</t>
  </si>
  <si>
    <t>"hutneny zasyp Přípojka PB26-4" 41.18-2.7-11.67</t>
  </si>
  <si>
    <t>"hutneny zasyp Přípojka PB26-5" 5.54-0.3-1.30</t>
  </si>
  <si>
    <t>"hutneny zasyp Přípojka PB26-6" 14.67-0.90-3.89</t>
  </si>
  <si>
    <t>"hutneny zasyp Přípojka PB26-7" 33.03-1.8-8.43</t>
  </si>
  <si>
    <t>"hutneny zasyp Přípojka PB26-8" 26.68-1.15-6.09</t>
  </si>
  <si>
    <t>"hutneny zasyp Přípojka PB26-7-1" 1.95-0.12-0.52</t>
  </si>
  <si>
    <t>"hutneny zasyp Přípojka PB26-7-2" 4.57-0.36-1.56</t>
  </si>
  <si>
    <t>"hutneny zasyp Přípojka PB26-7-3" 4.82-0.40-1.6</t>
  </si>
  <si>
    <t>"boční zásyp" 0,6*1,2*201,23</t>
  </si>
  <si>
    <t>"obsyp Přípojka PB1" 0,43</t>
  </si>
  <si>
    <t>"obsyp Přípojka PB2" 6,21</t>
  </si>
  <si>
    <t>"obsyp Přípojka PB3" 3,46</t>
  </si>
  <si>
    <t>"obsyp Přípojka PB4" 6,21</t>
  </si>
  <si>
    <t>"obsyp Přípojka PB5" 3,46</t>
  </si>
  <si>
    <t>"obsyp Přípojka PB6-1" 1</t>
  </si>
  <si>
    <t>"obsyp Přípojka PB7" 3,67</t>
  </si>
  <si>
    <t>"obsyp Přípojka PB7-1" 3,89</t>
  </si>
  <si>
    <t>"obsyp Přípojka PB8" 3,46</t>
  </si>
  <si>
    <t>"obsyp Přípojka PB9" 5,81</t>
  </si>
  <si>
    <t>"obsyp Přípojka PB10" 3,46</t>
  </si>
  <si>
    <t>"obsyp Přípojka PB11" 5,81</t>
  </si>
  <si>
    <t>"obsyp Přípojka PB12" 3,46</t>
  </si>
  <si>
    <t>"obsyp Přípojka PB13" 4,61</t>
  </si>
  <si>
    <t>"obsyp Přípojka PB14" 2,59</t>
  </si>
  <si>
    <t>"obsyp Přípojka PB15" 2,59</t>
  </si>
  <si>
    <t>"obsyp Přípojka PB16" 5,19</t>
  </si>
  <si>
    <t>"obsyp Přípojka PB16-1" 0,52</t>
  </si>
  <si>
    <t>"obsyp Přípojka PB17" 2,59</t>
  </si>
  <si>
    <t>"obsyp Přípojka PB18" 4,97</t>
  </si>
  <si>
    <t>"obsyp Přípojka PB19" 4,97</t>
  </si>
  <si>
    <t>"obsyp Přípojka PB20" 4,12</t>
  </si>
  <si>
    <t>"obsyp Přípojka PB20a" 0,2</t>
  </si>
  <si>
    <t>"obsyp Přípojka PB20b" 0,2</t>
  </si>
  <si>
    <t>"obsyp Přípojka PB21" 4,12</t>
  </si>
  <si>
    <t>"obsyp Přípojka PB22" 4,71</t>
  </si>
  <si>
    <t>"obsyp Přípojka PB23" 1,6</t>
  </si>
  <si>
    <t>"obsyp Přípojka PB24" 3,4</t>
  </si>
  <si>
    <t>"obsyp Přípojka PB25" 40,82</t>
  </si>
  <si>
    <t>"obsyp Přípojka PB25-1" 1,99</t>
  </si>
  <si>
    <t>"obsyp Přípojka PB25-2" 0,95</t>
  </si>
  <si>
    <t>"obsyp Přípojka PB25-3" 0,72</t>
  </si>
  <si>
    <t>"obsyp Přípojka PB25-4" 0,72</t>
  </si>
  <si>
    <t>"obsyp Přípojka PB25-5" 0,72</t>
  </si>
  <si>
    <t>"obsyp Přípojka PB25-6" 2,8</t>
  </si>
  <si>
    <t>"obsyp Přípojka PB25-7" 0,24</t>
  </si>
  <si>
    <t>"obsyp Přípojka PB25-8" ,048</t>
  </si>
  <si>
    <t>"obsyp Přípojka PB26" 17,53</t>
  </si>
  <si>
    <t>"obsyp Přípojka PB26-1" 1,3</t>
  </si>
  <si>
    <t>"obsyp Přípojka PB26-2" 1,3</t>
  </si>
  <si>
    <t>"obsyp Přípojka PB26-3" 1,3</t>
  </si>
  <si>
    <t>"obsyp Přípojka PB26-4" 11,67</t>
  </si>
  <si>
    <t>"obsyp Přípojka PB26-5" 1,3</t>
  </si>
  <si>
    <t>"obsyp Přípojka PB26-6" 3,89</t>
  </si>
  <si>
    <t>"obsyp Přípojka PB26-7" 8,43</t>
  </si>
  <si>
    <t>"obsyp Přípojka PB26-8" 6,09</t>
  </si>
  <si>
    <t>"obsyp Přípojka PB26-7-1" 0,52</t>
  </si>
  <si>
    <t>"obsyp Přípojka PB26-7-2" 1,56</t>
  </si>
  <si>
    <t>"obsyp Přípojka PB26-7-3" 1,56</t>
  </si>
  <si>
    <t>"lože ulozenie" 0,1*1,2*199,23</t>
  </si>
  <si>
    <t>"lože tesniacej h." 0,15*1,2*2</t>
  </si>
  <si>
    <t>"lože přípojka PB1" 1*0.1*1</t>
  </si>
  <si>
    <t>"lože přípojka PB2" 1*0.1*15.5</t>
  </si>
  <si>
    <t>"lože přípojka PB3" 1*0.1*8</t>
  </si>
  <si>
    <t>"lože přípojka PB4" 1*0.1*15.5</t>
  </si>
  <si>
    <t>"lože přípojka PB5" 1*0.1*8</t>
  </si>
  <si>
    <t>"lože přípojka PB6-1" 1*0.1*2.5</t>
  </si>
  <si>
    <t>"lože přípojka PB7" 1*0.1*8.5</t>
  </si>
  <si>
    <t>"lože přípojka PB7-1" 1*0.1*9</t>
  </si>
  <si>
    <t>"lože přípojka PB8" 1*0.1*8</t>
  </si>
  <si>
    <t>"lože přípojka PB9" 1*0.1*14.50</t>
  </si>
  <si>
    <t>"lože přípojka PB10" 1*0.1*8.0</t>
  </si>
  <si>
    <t>"lože přípojka PB11" 1*0.1*14.5</t>
  </si>
  <si>
    <t>"lože přípojka PB12" 1*0.1*8</t>
  </si>
  <si>
    <t>"lože přípojka PB13" 1*0.1*11.50</t>
  </si>
  <si>
    <t>"lože přípojka PB14" 1*0.1*6</t>
  </si>
  <si>
    <t>"lože přípojka PB15" 1*0.1*6</t>
  </si>
  <si>
    <t>"lože přípojka PB16" 1*0.1*12</t>
  </si>
  <si>
    <t>"lože přípojka PB16-1" 1*0.1*1.2</t>
  </si>
  <si>
    <t>"lože přípojka PB17" 1*0.1*6</t>
  </si>
  <si>
    <t>"lože přípojka PB18" 1*0.1*11.5</t>
  </si>
  <si>
    <t>"lože přípojka PB19" 1*0.1*11.5</t>
  </si>
  <si>
    <t>"lože přípojka PB20" 1*0.1*10.5</t>
  </si>
  <si>
    <t>"lože přípojka PB20a" 1*0.1*0.5</t>
  </si>
  <si>
    <t>"lože přípojka PB20b" 1*0.1*0.5</t>
  </si>
  <si>
    <t>"lože přípojka PB21" 1*0.1*10.5</t>
  </si>
  <si>
    <t>"lože přípojka PB22" 1*0.1*12</t>
  </si>
  <si>
    <t>"lože přípojka PB23" 1*0.1*4</t>
  </si>
  <si>
    <t>"lože přípojka PB24" 1*0.1*8.5</t>
  </si>
  <si>
    <t>"lože přípojka PB25" 1*0.1*81.50</t>
  </si>
  <si>
    <t>"lože přípojka PB25-1" 1*0.1*4.60</t>
  </si>
  <si>
    <t>"lože přípojka PB25-2" 1*0.1*2.2</t>
  </si>
  <si>
    <t>"lože přípojka PB25-3" 1*0.1*1.8</t>
  </si>
  <si>
    <t>"lože přípojka PB25-4" 1*0.1*1.8</t>
  </si>
  <si>
    <t>"lože přípojka PB25-5" 1*0.1*1.8</t>
  </si>
  <si>
    <t>"lože přípojka PB25-6" 1*0.1*7</t>
  </si>
  <si>
    <t>"lože přípojka PB25-7" 1*0.1*0.6</t>
  </si>
  <si>
    <t>"lože přípojka PB25-8" 1*0.1*1.2</t>
  </si>
  <si>
    <t>"lože přípojka PB26" 1*0.1*35</t>
  </si>
  <si>
    <t>"lože přípojka PB26-2" 1*0.1*3</t>
  </si>
  <si>
    <t>"lože přípojka PB26-3" 1*0.1*3</t>
  </si>
  <si>
    <t>"lože přípojka PB26-4" 1*0.1*27</t>
  </si>
  <si>
    <t>"lože přípojka PB26-5" 1*0.1*3</t>
  </si>
  <si>
    <t>"lože přípojka PB26-6" 1*0.1*9</t>
  </si>
  <si>
    <t>"lože přípojka PB26-7" 1*0.1*18</t>
  </si>
  <si>
    <t>"lože přípojka PB26-8" 1*0.1*11.5</t>
  </si>
  <si>
    <t>"lože přípojka PB26-7-1" 1*0.1*1.2</t>
  </si>
  <si>
    <t>"lože přípojka PB26-7-2" 1*0.1*3.6</t>
  </si>
  <si>
    <t>"lože přípojka PB26-7-3" 1*0.1*4</t>
  </si>
  <si>
    <t>416,674*1,8</t>
  </si>
  <si>
    <t>Manipulace na staveništi</t>
  </si>
  <si>
    <t>1427,29</t>
  </si>
  <si>
    <t>1427,29-596,881</t>
  </si>
  <si>
    <t>5*830,409</t>
  </si>
  <si>
    <t>830,409*1,8 'Přepočtené koeficientem množství</t>
  </si>
  <si>
    <t>Pol171</t>
  </si>
  <si>
    <t>Plastové PP potrubí DN500 SN10</t>
  </si>
  <si>
    <t>-676170166</t>
  </si>
  <si>
    <t>Pol172</t>
  </si>
  <si>
    <t>Plastové PP potrubí DN300 SN10</t>
  </si>
  <si>
    <t>1533207321</t>
  </si>
  <si>
    <t>-97265911</t>
  </si>
  <si>
    <t>Pol173</t>
  </si>
  <si>
    <t>Plastové PP potrubí DN200 SN10</t>
  </si>
  <si>
    <t>-1200410893</t>
  </si>
  <si>
    <t>Pol174</t>
  </si>
  <si>
    <t>Plastové PP potrubí DN150 SN10</t>
  </si>
  <si>
    <t>1019619751</t>
  </si>
  <si>
    <t>Pol175</t>
  </si>
  <si>
    <t>Plastové PP potrubí DN110 SN10</t>
  </si>
  <si>
    <t>271369659</t>
  </si>
  <si>
    <t>Pol176</t>
  </si>
  <si>
    <t>Plastové PP potrubí DN100 SN10</t>
  </si>
  <si>
    <t>1364660954</t>
  </si>
  <si>
    <t>558764799</t>
  </si>
  <si>
    <t>Pol177</t>
  </si>
  <si>
    <t>Kan.šachty prefabrikované z bet. skruží DN1000 na potrubí DN500</t>
  </si>
  <si>
    <t>1971800532</t>
  </si>
  <si>
    <t>Poznámka k položce:_x000D_
Pozn.: včetně šachtového dna, skruží, kónusu, integrovaných šachtových vložek, poplastovaných stupadel, kynety v dně šachty_x000D_
"výška šachty 3.25 m" (Š1)_x000D_
Pozn.: 3 ks prostupů pro přípojky_x000D_
"výška šachty 2.96 m" (Š2)_x000D_
Pozn.: 2 ks prostupů pro přípojky_x000D_
"výška šachty 2.73 m" (Š3)_x000D_
Pozn.: 1 ks prostup pro přípojky_x000D_
"výška šachty 2.58 m" (Š4)_x000D_
Pozn.: 1 ks prostup pro přípojky_x000D_
"výška šachty 2.39 m" (Š5)_x000D_
"výška šachty 2.31 m" (Š6)_x000D_
"výška šachty 2.1 m" (Přípojka PB26 - Š9)</t>
  </si>
  <si>
    <t>Pol178</t>
  </si>
  <si>
    <t>Kan.šachty plastové revizní DN600</t>
  </si>
  <si>
    <t>-1810213600</t>
  </si>
  <si>
    <t>Poznámka k položce:_x000D_
Pozn: včetně plastového dna, teleskopického nástavce a bet.roznášecího prstence</t>
  </si>
  <si>
    <t>Pol179</t>
  </si>
  <si>
    <t>Prostup do stáv. šachty - jádrový vrt pro potrubí DN500</t>
  </si>
  <si>
    <t>-1040175209</t>
  </si>
  <si>
    <t>-1788433882</t>
  </si>
  <si>
    <t>205+15+125+20+180+110+35</t>
  </si>
  <si>
    <t>-1180212356</t>
  </si>
  <si>
    <t>1618921880</t>
  </si>
  <si>
    <t>425,43*19 'Přepočtené koeficientem množství</t>
  </si>
  <si>
    <t>-536934535</t>
  </si>
  <si>
    <t>IO 302-03 - Stoka C</t>
  </si>
  <si>
    <t>-2079227600</t>
  </si>
  <si>
    <t>Pro výkopy š. do 1200 mm</t>
  </si>
  <si>
    <t>"výkop ryhy" 1,2*2,21</t>
  </si>
  <si>
    <t>"výkop ryhy" 1,2*2,11</t>
  </si>
  <si>
    <t>"výkop ryhy" 1,2*1,88</t>
  </si>
  <si>
    <t>"výkop ryhy" 1,2*1,79</t>
  </si>
  <si>
    <t>"výkop ryhy" 1,2*1,65</t>
  </si>
  <si>
    <t>Přípojka PC1</t>
  </si>
  <si>
    <t>"výkop ryhy" 1*24</t>
  </si>
  <si>
    <t>Přípojka PC2</t>
  </si>
  <si>
    <t>"výkop ryhy" 1*1.5</t>
  </si>
  <si>
    <t>Přípojka PC4</t>
  </si>
  <si>
    <t>"výkop ryhy" 1*6.5</t>
  </si>
  <si>
    <t>Přípojka PC5</t>
  </si>
  <si>
    <t>Přípojka PC6</t>
  </si>
  <si>
    <t>"výkop ryhy" 1*20</t>
  </si>
  <si>
    <t>Přípojka PC7</t>
  </si>
  <si>
    <t>Přípojka PC7-1</t>
  </si>
  <si>
    <t>Přípojka PC8</t>
  </si>
  <si>
    <t>Přípojka PC8-2</t>
  </si>
  <si>
    <t>Přípojka PC9</t>
  </si>
  <si>
    <t>"výkop ryhy" 1*17</t>
  </si>
  <si>
    <t>Přípojka PC9-1</t>
  </si>
  <si>
    <t>"výkop ryhy" 1*2.6</t>
  </si>
  <si>
    <t>Přípojka PC10</t>
  </si>
  <si>
    <t>Přípojka PC11</t>
  </si>
  <si>
    <t>Přípojka PC12</t>
  </si>
  <si>
    <t>Přípojka PC13</t>
  </si>
  <si>
    <t>Přípojka PC14</t>
  </si>
  <si>
    <t>"výkop ryhy" 1*28</t>
  </si>
  <si>
    <t>Přípojka PC14-1</t>
  </si>
  <si>
    <t>Přípojka PC15</t>
  </si>
  <si>
    <t>Přípojka PC16</t>
  </si>
  <si>
    <t>"výkop ryhy" 1*55</t>
  </si>
  <si>
    <t>Přípojka PC16-1</t>
  </si>
  <si>
    <t>"výkop ryhy" 1*38</t>
  </si>
  <si>
    <t>Přípojka PC16-2</t>
  </si>
  <si>
    <t>Přípojka PC16-3</t>
  </si>
  <si>
    <t>"výkop ryhy" 1*3.7</t>
  </si>
  <si>
    <t>Přípojka PC16-1-1</t>
  </si>
  <si>
    <t>"výkop ryhy" 1*3.5</t>
  </si>
  <si>
    <t>Přípojka PC16-1-2</t>
  </si>
  <si>
    <t>"výkop ryhy" 1*4.5</t>
  </si>
  <si>
    <t>Přípojka PC16-1-3</t>
  </si>
  <si>
    <t>Přípojka PC16-1-3-1</t>
  </si>
  <si>
    <t>"výkop ryhy" 1*10</t>
  </si>
  <si>
    <t>Přípojka PC6-1</t>
  </si>
  <si>
    <t>"výkop ryhy" 1*2</t>
  </si>
  <si>
    <t>Přípojka PC8-1</t>
  </si>
  <si>
    <t>Přípojka PC3</t>
  </si>
  <si>
    <t>Výkopy š. do 1800mm</t>
  </si>
  <si>
    <t>"výkop ryhy" 17,51*1,6</t>
  </si>
  <si>
    <t>"výkop ryhy" 22,35*1,6</t>
  </si>
  <si>
    <t>"výkop ryhy" 10,14*1,6</t>
  </si>
  <si>
    <t>"výkop ryhy" 0,5*1,6</t>
  </si>
  <si>
    <t>"výkop ryhy" 8,44*1,6</t>
  </si>
  <si>
    <t>"výkop ryhy" 4,26*1,6</t>
  </si>
  <si>
    <t>"výkop ryhy" 2,2*1,6</t>
  </si>
  <si>
    <t>"výkop ryhy" 16,24*1,6</t>
  </si>
  <si>
    <t>"výkop ryhy" 18,86*1,6</t>
  </si>
  <si>
    <t>"výkop ryhy" 24,25*1,6</t>
  </si>
  <si>
    <t>Výkopy š. do 1200 mm</t>
  </si>
  <si>
    <t>"výkop ryhy" 5,45*1,2*2,21</t>
  </si>
  <si>
    <t>"výkop ryhy" 12,84*1,2*2,11</t>
  </si>
  <si>
    <t>"výkop ryhy" 4,91*1,2*1,88</t>
  </si>
  <si>
    <t>"výkop ryhy" 3,82*1,2*1,79</t>
  </si>
  <si>
    <t>"výkop ryhy" 3,82*1,2*1,65</t>
  </si>
  <si>
    <t>"výkop ryhy" 1*24*1.53</t>
  </si>
  <si>
    <t>"výkop ryhy" 1*1.5*1.59</t>
  </si>
  <si>
    <t>"výkop ryhy" 1*6.5*1.23</t>
  </si>
  <si>
    <t>"výkop ryhy" 1*8*1.54</t>
  </si>
  <si>
    <t>"výkop ryhy" 1*20*1.56</t>
  </si>
  <si>
    <t>"výkop ryhy" 1*20*1.395</t>
  </si>
  <si>
    <t>"výkop ryhy" 1*1.5*1.68</t>
  </si>
  <si>
    <t>"výkop ryhy" 1*4*2.18</t>
  </si>
  <si>
    <t>"výkop ryhy" 1*4*1.85</t>
  </si>
  <si>
    <t>"výkop ryhy" 1*17*1.61</t>
  </si>
  <si>
    <t>"výkop ryhy" 1*2.6*1.195</t>
  </si>
  <si>
    <t>"výkop ryhy" 1*3*1.585</t>
  </si>
  <si>
    <t>"výkop ryhy" 1*7*1.665</t>
  </si>
  <si>
    <t>"výkop ryhy" 1*8*1.92</t>
  </si>
  <si>
    <t>"výkop ryhy" 1*8*1.94</t>
  </si>
  <si>
    <t>"výkop ryhy" 1*28*1.955</t>
  </si>
  <si>
    <t>"výkop ryhy" 1*8*1.08</t>
  </si>
  <si>
    <t>"výkop ryhy" 1*17*1.859</t>
  </si>
  <si>
    <t>"výkop ryhy" 1*55*2.775</t>
  </si>
  <si>
    <t>"výkop ryhy" 1*38*1.77</t>
  </si>
  <si>
    <t>"výkop ryhy" 1*1.5*2.73</t>
  </si>
  <si>
    <t>"výkop ryhy" 1*3.7*2.175</t>
  </si>
  <si>
    <t>"výkop ryhy" 1*3.5*2.755</t>
  </si>
  <si>
    <t>"výkop ryhy" 1*4.5*2.585</t>
  </si>
  <si>
    <t>"výkop ryhy" 1*9*2.03</t>
  </si>
  <si>
    <t>"výkop ryhy" 1*10*1.94</t>
  </si>
  <si>
    <t>"výkop ryhy" 1*2*1.573</t>
  </si>
  <si>
    <t>"výkop ryhy" 1*8*1.525</t>
  </si>
  <si>
    <t>"výkop ryhy" 17,51*1,6*3,4</t>
  </si>
  <si>
    <t>"výkop ryhy" 22,35*1,6*3,04</t>
  </si>
  <si>
    <t>"výkop ryhy" 10,14*1,6*2,68</t>
  </si>
  <si>
    <t>"výkop ryhy" 0,5*1,6*2,50</t>
  </si>
  <si>
    <t>"výkop ryhy" 8,44*1,6*2,40</t>
  </si>
  <si>
    <t>"výkop ryhy" 4,26*1,6*2,37</t>
  </si>
  <si>
    <t>"výkop ryhy" 2,2*1,6*2,31</t>
  </si>
  <si>
    <t>"výkop ryhy" 16,24*1,6*2,27</t>
  </si>
  <si>
    <t>"výkop ryhy" 18,86*1,6*2,26</t>
  </si>
  <si>
    <t>"výkop ryhy" 0,5*1,6*2,26</t>
  </si>
  <si>
    <t>"výkop ryhy" 24,25*1,6*2,21</t>
  </si>
  <si>
    <t>"rýhy" 934,206</t>
  </si>
  <si>
    <t>"přípojky" 1052,02</t>
  </si>
  <si>
    <t>úsek 1 a 2</t>
  </si>
  <si>
    <t>"lože přípojka/1" 124,25*1,6*0,15</t>
  </si>
  <si>
    <t>"lože přípojka/2" 30,84*1,2*0,15</t>
  </si>
  <si>
    <t>"lože přípojka Přípojka PC1" 36.6-2.40-10.38</t>
  </si>
  <si>
    <t>"lože přípojka Přípojka PC2" 2.4-0.15-0.65</t>
  </si>
  <si>
    <t>"lože přípojka Přípojka PC4" 7.96-0.65-4.5</t>
  </si>
  <si>
    <t>"lože přípojka Přípojka PC5" 12.32-0.8-3.52</t>
  </si>
  <si>
    <t>"lože přípojka Přípojka PC6" 31.3-2-8.65</t>
  </si>
  <si>
    <t>"lože přípojka Přípojka PC7" 27.90-2-17.25</t>
  </si>
  <si>
    <t>"lože přípojka Přípojka PC7-1" 2.52-0.15-0.65</t>
  </si>
  <si>
    <t>"lože přípojka Přípojka PC8" 8.72-0.4-1.87</t>
  </si>
  <si>
    <t>"lože přípojka Přípojka PC8-2" 7.40-0.4-1.73</t>
  </si>
  <si>
    <t>"lože přípojka Přípojka PC9" 27.36-1.7-7.35</t>
  </si>
  <si>
    <t>"lože přípojka Přípojka PC9-1" 3.11-0.26-1.12</t>
  </si>
  <si>
    <t>"lože přípojka Přípojka PC10" 4.76-0.3-1.5</t>
  </si>
  <si>
    <t>"lože přípojka Přípojka PC11" 11.66-0.7-3.03</t>
  </si>
  <si>
    <t>"lože přípojka Přípojka PC12" 15.36-0.8-3.46</t>
  </si>
  <si>
    <t>"lože přípojka Přípojka PC13" 15.48-0.8-3.46</t>
  </si>
  <si>
    <t>"lože přípojka Přípojka PC14" 54.73-2.8-13.12</t>
  </si>
  <si>
    <t>"lože přípojka Přípojka PC14-1" 8.64-0.8-3.46</t>
  </si>
  <si>
    <t>"lože přípojka Přípojka PC15" 31.61-1.70-7.35</t>
  </si>
  <si>
    <t>"lože přípojka Přípojka PC16" 152.63-5.5-25.77</t>
  </si>
  <si>
    <t>"lože přípojka Přípojka PC16-1" 67.26-3.80-18.81</t>
  </si>
  <si>
    <t>"lože přípojka Přípojka PC16-2" 4.1-0.15-0.65</t>
  </si>
  <si>
    <t>"lože přípojka Přípojka PC16-3" 8.05-0.37-1.6</t>
  </si>
  <si>
    <t>"lože přípojka Přípojka PC16-1-1" 9.64-0.35-2.755</t>
  </si>
  <si>
    <t>"lože přípojka Přípojka PC16-1-2" 11.63-0.45-1.95</t>
  </si>
  <si>
    <t>"lože přípojka Přípojka PC16-1-3" 18.27-0.9-3.53</t>
  </si>
  <si>
    <t>"lože přípojka Přípojka PC16-1-3-1" 19.40-1-3.92</t>
  </si>
  <si>
    <t>"lože přípojka Přípojka PC6-1" 3.15-0.2-0.86</t>
  </si>
  <si>
    <t>"lože přípojka Přípojka PC8-1" 4.42-0.2-0.78</t>
  </si>
  <si>
    <t>"lože přípojka Přípojka PC3" 12.2-0.8-3.14</t>
  </si>
  <si>
    <t>Obsypy</t>
  </si>
  <si>
    <t>"boční zásyp" 0,8*1,6*125,25</t>
  </si>
  <si>
    <t>"boční zásyp" 0,8*1,2*30,84</t>
  </si>
  <si>
    <t>"obysp Přípojka PC1" 10,376</t>
  </si>
  <si>
    <t>"obysp Přípojka PC2" 0,648</t>
  </si>
  <si>
    <t>"obysp Přípojka PC4"2,81</t>
  </si>
  <si>
    <t>"obysp Přípojka PC5"3,52</t>
  </si>
  <si>
    <t>"obysp Přípojka PC6"8,65</t>
  </si>
  <si>
    <t>"obysp Přípojka PC7"8,65</t>
  </si>
  <si>
    <t>"obysp Přípojka PC7-1"0,648</t>
  </si>
  <si>
    <t>"obysp Přípojka PC8"1,874</t>
  </si>
  <si>
    <t>"obysp Přípojka PC8-2"1,729</t>
  </si>
  <si>
    <t>"obysp Přípojka PC9"7,35</t>
  </si>
  <si>
    <t>"obysp Přípojka PC9-1"1,124</t>
  </si>
  <si>
    <t>"obysp Přípojka PC10"1,503</t>
  </si>
  <si>
    <t>"obysp Přípojka PC11"3,026</t>
  </si>
  <si>
    <t>"obysp Přípojka PC12"3,46</t>
  </si>
  <si>
    <t>"obysp Přípojka PC13"3,46</t>
  </si>
  <si>
    <t>"obysp Přípojka PC14"13,12</t>
  </si>
  <si>
    <t>"obysp Přípojka PC14-1"3,46</t>
  </si>
  <si>
    <t>"obysp Přípojka PC15"7,35</t>
  </si>
  <si>
    <t>"obysp Přípojka PC16"25,772</t>
  </si>
  <si>
    <t>"obysp Přípojka PC16-1"17,806</t>
  </si>
  <si>
    <t>"obysp Přípojka PC16-2"0,648</t>
  </si>
  <si>
    <t>"obysp Přípojka PC16-3"1,6</t>
  </si>
  <si>
    <t>"obysp Přípojka PC16-1-1"1,513</t>
  </si>
  <si>
    <t>"obysp Přípojka PC16-1-2" 1,945</t>
  </si>
  <si>
    <t>"obysp Přípojka PC16-1-3"3,921</t>
  </si>
  <si>
    <t>"obysp Přípojka PC16-1-3-1" 0,865</t>
  </si>
  <si>
    <t>"obysp Přípojka PC6-1"0,784</t>
  </si>
  <si>
    <t>"obysp Přípojka PC8-1"0,784</t>
  </si>
  <si>
    <t>"obysp Přípojka PC3"3,137</t>
  </si>
  <si>
    <t>Podsyp - lože</t>
  </si>
  <si>
    <t>"lože úsek 1" 0,1*1,6*124,25</t>
  </si>
  <si>
    <t>"lože úsek 2" 0,1*1,2*30,84</t>
  </si>
  <si>
    <t>"lože tesniacej h." 0,13*1,6*1</t>
  </si>
  <si>
    <t>"lože přípojka Přípojka PC1" 1*0.1*24</t>
  </si>
  <si>
    <t>"lože přípojka Přípojka PC2" 1*0.1*1.5</t>
  </si>
  <si>
    <t>"lože přípojka Přípojka PC4" 1*0.1*6.5</t>
  </si>
  <si>
    <t>"lože přípojka Přípojka PC5" 1*0.1*8</t>
  </si>
  <si>
    <t>"lože přípojka Přípojka PC6" 1*0.1*20</t>
  </si>
  <si>
    <t>"lože přípojka Přípojka PC7" 1*0.1*20</t>
  </si>
  <si>
    <t>"lože přípojka Přípojka PC7-1" 1*0.1*1.5</t>
  </si>
  <si>
    <t>"lože přípojka Přípojka PC8" 1*0.1*4</t>
  </si>
  <si>
    <t>"lože přípojka Přípojka PC8-2" 1*0.1*4</t>
  </si>
  <si>
    <t>"lože přípojka Přípojka PC9" 1*0.1*17</t>
  </si>
  <si>
    <t>"lože přípojka Přípojka PC9-1" 1*0.1*2.6</t>
  </si>
  <si>
    <t>"lože přípojka Přípojka PC10" 1*0.1*3</t>
  </si>
  <si>
    <t>"lože přípojka Přípojka PC11" 1*0.1*7</t>
  </si>
  <si>
    <t>"lože přípojka Přípojka PC12" 1*0.1*8</t>
  </si>
  <si>
    <t>"lože přípojka Přípojka PC13" 1*0.1*8</t>
  </si>
  <si>
    <t>"lože přípojka Přípojka PC14" 1*0.1*28</t>
  </si>
  <si>
    <t>"lože přípojka Přípojka PC14-1" 1*0.1*8</t>
  </si>
  <si>
    <t>"lože přípojka Přípojka PC15" 1*0.1*17</t>
  </si>
  <si>
    <t>"lože přípojka Přípojka PC16" 1*0.1*55</t>
  </si>
  <si>
    <t>"lože přípojka Přípojka PC16-1" 1*0.1*38</t>
  </si>
  <si>
    <t>"lože přípojka Přípojka PC16-2" 1*0.1*1.5</t>
  </si>
  <si>
    <t>"lože přípojka Přípojka PC16-3" 1*0.1*3.7</t>
  </si>
  <si>
    <t>"lože přípojka Přípojka PC16-1-1" 1*0.1*3.5</t>
  </si>
  <si>
    <t>"lože přípojka Přípojka PC16-1-2" 1*0.1*4.5</t>
  </si>
  <si>
    <t>"lože přípojka Přípojka PC16-1-3" 1*0.1*9</t>
  </si>
  <si>
    <t>"lože přípojka Přípojka PC16-1-3-1" 1*0.1*10</t>
  </si>
  <si>
    <t>"lože přípojka Přípojka PC6-1" 1*0.1*2</t>
  </si>
  <si>
    <t>"lože přípojka Přípojka PC8-1" 1*0.1*2</t>
  </si>
  <si>
    <t>"lože přípojka Přípojka PC3" 1*0.1*8</t>
  </si>
  <si>
    <t>387,778*1,8</t>
  </si>
  <si>
    <t>1215,337</t>
  </si>
  <si>
    <t>1215,337-466,606</t>
  </si>
  <si>
    <t>748,731*5</t>
  </si>
  <si>
    <t>748,731*1,8 'Přepočtené koeficientem množství</t>
  </si>
  <si>
    <t>1286140273</t>
  </si>
  <si>
    <t>-1827881692</t>
  </si>
  <si>
    <t>Pol180</t>
  </si>
  <si>
    <t>Plastové PP potrubí DN250 SN8</t>
  </si>
  <si>
    <t>1209698534</t>
  </si>
  <si>
    <t>Pol181</t>
  </si>
  <si>
    <t>Plastové PP potrubí DN200 SN8</t>
  </si>
  <si>
    <t>153618736</t>
  </si>
  <si>
    <t>Pol182</t>
  </si>
  <si>
    <t>Plastové PP potrubí DN160 SN8</t>
  </si>
  <si>
    <t>-720743452</t>
  </si>
  <si>
    <t>-1792442925</t>
  </si>
  <si>
    <t>Pol183</t>
  </si>
  <si>
    <t>Plastové PP potrubí DN100 SN8</t>
  </si>
  <si>
    <t>-1818794026</t>
  </si>
  <si>
    <t>1116065856</t>
  </si>
  <si>
    <t>Pol184</t>
  </si>
  <si>
    <t>Kan.šachty prefabrikované z bet. skruží DN1000 na potrubi DN500</t>
  </si>
  <si>
    <t>323068734</t>
  </si>
  <si>
    <t>Poznámka k položce:_x000D_
Pozn.: včetně šachtového dna, skruží, kónusu, integrovaných šachtových vložek, poplastovaných stupadel, kynety v dně šachty_x000D_
Pozn.: 1 ks prostup pro přípojky_x000D_
Pozn.: 1 ks prostup pro přípojky_x000D_
Pozn.: 2 ks prostupů pro přípojky</t>
  </si>
  <si>
    <t>"výška šachty 3.14 m" (Š1)</t>
  </si>
  <si>
    <t>"výška šachty 2.37 m" (Š2)</t>
  </si>
  <si>
    <t>"výška šachty 2.36 m" (Š3)</t>
  </si>
  <si>
    <t>"výška šachty 2.31 m" (Š4)</t>
  </si>
  <si>
    <t>Pol185</t>
  </si>
  <si>
    <t>Kan.šachty prefabrikované z bet. skruží DN1000 na potrubi DN300</t>
  </si>
  <si>
    <t>694899762</t>
  </si>
  <si>
    <t>Poznámka k položce:_x000D_
Pozn.: včetně šachtového dna, skruží, kónusu, integrovaných šachtových vložek, poplastovaných stupadel, kynety v dně šachty_x000D_
Pozn.: 3 ks prostupů pro přípojky</t>
  </si>
  <si>
    <t>1223435024</t>
  </si>
  <si>
    <t>"na přípojce PC6" výška 1.5 m</t>
  </si>
  <si>
    <t>"na přípojce PC8" výška 1.5 m</t>
  </si>
  <si>
    <t>"na přípojce PC16" výška 2.63 m (Š1)</t>
  </si>
  <si>
    <t>"na přípojce PC16" výška 2.38 m (Š2)</t>
  </si>
  <si>
    <t>"na přípojce PC16" výška 2.27 m (Š3)</t>
  </si>
  <si>
    <t>"na přípojce PC16-1" výška 2.21 m (Š4)</t>
  </si>
  <si>
    <t>Pol186</t>
  </si>
  <si>
    <t>Kan.šachty plastové revizní DN400</t>
  </si>
  <si>
    <t>-655824046</t>
  </si>
  <si>
    <t>"na přípojce PC9, výška 1.5 m" 2</t>
  </si>
  <si>
    <t>135+35+5+130+10+170+35</t>
  </si>
  <si>
    <t>1791313699</t>
  </si>
  <si>
    <t>-1379071850</t>
  </si>
  <si>
    <t>338,479*14 'Přepočtené koeficientem množství</t>
  </si>
  <si>
    <t>1182074818</t>
  </si>
  <si>
    <t>IO 302-04 - Stoka CA</t>
  </si>
  <si>
    <t>-1787311284</t>
  </si>
  <si>
    <t>38,59*1,1</t>
  </si>
  <si>
    <t>1131075</t>
  </si>
  <si>
    <t>Výkopy pod komunikacemi</t>
  </si>
  <si>
    <t>1466505123</t>
  </si>
  <si>
    <t>1,16*12,07*1,1</t>
  </si>
  <si>
    <t>0,8*19,3*1,1</t>
  </si>
  <si>
    <t>0,65*7,22*1,1</t>
  </si>
  <si>
    <t>"výkop ryhy" 2,26*1,1*12,07</t>
  </si>
  <si>
    <t>"výkop ryhy" 1,9*1,1*19,03</t>
  </si>
  <si>
    <t>"výkop ryhy" 1,75*1,1*7,22</t>
  </si>
  <si>
    <t>Přípojka PCA1</t>
  </si>
  <si>
    <t>"výkop ryhy" 1*16*1.552</t>
  </si>
  <si>
    <t>Přípojka PCA2</t>
  </si>
  <si>
    <t>"výkop ryhy" 1*3*1.555</t>
  </si>
  <si>
    <t>Přípojka PCA3</t>
  </si>
  <si>
    <t>"výkop ryhy" 1*1.6*1.83</t>
  </si>
  <si>
    <t>"pažení výkopu" 199,962</t>
  </si>
  <si>
    <t>"výkop přípojky" 71,379</t>
  </si>
  <si>
    <t>"hutneny zasyp" 38,59*1,1*0,15</t>
  </si>
  <si>
    <t>"hutneny zasyp Přípojka PCA1" 24.83-1.6-6.92</t>
  </si>
  <si>
    <t>"hutneny zasyp Přípojka PCA2" 4.67-0.3-1.30</t>
  </si>
  <si>
    <t>"hutneny zasyp Přípojka PCA3" 2.93-0.16-0.69</t>
  </si>
  <si>
    <t>"boční zásyp" 0,55*1,1*38,59</t>
  </si>
  <si>
    <t>"obsyp Přípojka PCA1" 6,917</t>
  </si>
  <si>
    <t>"obsyp Přípojka PCA2" 1,297</t>
  </si>
  <si>
    <t>"obsyp Přípojka PCA3" 0,692</t>
  </si>
  <si>
    <t>Lože pro potrubí</t>
  </si>
  <si>
    <t>"lože úsek 1" 0,1*1,1*38,59</t>
  </si>
  <si>
    <t>"lože Přípojka PCA1" 1*0.1*16</t>
  </si>
  <si>
    <t>"lože Přípojka PCA2" 1*0.1*3</t>
  </si>
  <si>
    <t>"lože Přípojka PCA3" 1*0.1*1.6</t>
  </si>
  <si>
    <t>38,558*1,8</t>
  </si>
  <si>
    <t>37,5547+116,103</t>
  </si>
  <si>
    <t>153,658-27,827</t>
  </si>
  <si>
    <t>5*125,831</t>
  </si>
  <si>
    <t>125,831*1,8 'Přepočtené koeficientem množství</t>
  </si>
  <si>
    <t>R</t>
  </si>
  <si>
    <t>500A31R</t>
  </si>
  <si>
    <t>Obnova vybourané komunikace, kryt asfaltový beton (skladba dle PD) vč.  napojení na okolní plochy</t>
  </si>
  <si>
    <t>-1600358186</t>
  </si>
  <si>
    <t>2024641042</t>
  </si>
  <si>
    <t>1990556070</t>
  </si>
  <si>
    <t>664232812</t>
  </si>
  <si>
    <t>Poznámka k položce:_x000D_
Pozn.: jen v případě výskytu PV, jinak se nebude realizovat. Včetně výkopu pro uložení a zásypu šterkem _x000D_
* délka potrubí zaokrouhlena dle výrobní délky jednoho kusu</t>
  </si>
  <si>
    <t>Pol190</t>
  </si>
  <si>
    <t>Kan.šachty prefabrikované z bet. skruží DN1000 na potrubi DN250</t>
  </si>
  <si>
    <t>479404566</t>
  </si>
  <si>
    <t>Poznámka k položce:_x000D_
Pozn.: včetně šachtového dna, skruží, kónusu, integrovaných šachtových vložek, poplastovaných stupadel, kynety v dně šachty</t>
  </si>
  <si>
    <t>"výška šachty 2.0 m (Š1)" 1</t>
  </si>
  <si>
    <t>"výška šachty 1.85 m (Š2)" 1</t>
  </si>
  <si>
    <t>1309817039</t>
  </si>
  <si>
    <t>45+25</t>
  </si>
  <si>
    <t>-1699550906</t>
  </si>
  <si>
    <t>-1022491487</t>
  </si>
  <si>
    <t>50,397*19 'Přepočtené koeficientem množství</t>
  </si>
  <si>
    <t>1618578056</t>
  </si>
  <si>
    <t>IO 302-05 - Stoka D</t>
  </si>
  <si>
    <t>-5288372</t>
  </si>
  <si>
    <t>Rýhy š. 1200mm</t>
  </si>
  <si>
    <t>"výkop ryhy/U3" 1,2*10,56</t>
  </si>
  <si>
    <t>"výkop ryhy/U3" 1,2*16,25</t>
  </si>
  <si>
    <t>"výkop ryhy/U3" 1,2*0,5</t>
  </si>
  <si>
    <t>"výkop ryhy/U3" 1,2*10,92</t>
  </si>
  <si>
    <t>"výkop ryhy/U3" 1,2*15,89</t>
  </si>
  <si>
    <t>"výkop ryhy/U3" 1,2*11,69</t>
  </si>
  <si>
    <t>Přípojka PD1</t>
  </si>
  <si>
    <t>"výkop ryhy" 1*7.5</t>
  </si>
  <si>
    <t>Přípojka PD1-1</t>
  </si>
  <si>
    <t>"výkop ryhy" 1*5.0</t>
  </si>
  <si>
    <t>Přípojka PD2</t>
  </si>
  <si>
    <t>"výkop ryhy" 1*6.2</t>
  </si>
  <si>
    <t>Přípojka PD2a</t>
  </si>
  <si>
    <t>"výkop ryhy" 1*1.6</t>
  </si>
  <si>
    <t>Přípojka PD3</t>
  </si>
  <si>
    <t>Přípojka PD4</t>
  </si>
  <si>
    <t>Přípojka PD5</t>
  </si>
  <si>
    <t>Přípojka PD6</t>
  </si>
  <si>
    <t>Přípojka PD7</t>
  </si>
  <si>
    <t>Přípojka PD8</t>
  </si>
  <si>
    <t>Přípojka PD9</t>
  </si>
  <si>
    <t>"výkop ryhy" 1*11.0</t>
  </si>
  <si>
    <t>Rýhy š. 1800mm</t>
  </si>
  <si>
    <t>"výkop ryhy/U1" 1,45*22,53</t>
  </si>
  <si>
    <t>"výkop ryhy/U1" 1,45*8,03</t>
  </si>
  <si>
    <t>"výkop ryhy/U2" 1,45*19,44</t>
  </si>
  <si>
    <t>"výkop ryhy/U2" 1,45*0,5</t>
  </si>
  <si>
    <t>"výkop ryhy/U2" 1,45*49</t>
  </si>
  <si>
    <t>"výkop ryhy/U2" 1,45*23,19</t>
  </si>
  <si>
    <t>"výkop ryhy/U3" 1,9*1,2*10,56</t>
  </si>
  <si>
    <t>"výkop ryhy/U3" 1,7*1,2*16,25</t>
  </si>
  <si>
    <t>"výkop ryhy/U3" 1,65*1,2*0,5</t>
  </si>
  <si>
    <t>"výkop ryhy/U3" 1,5*1,2*10,92</t>
  </si>
  <si>
    <t>"výkop ryhy/U3" 1,4*1,2*15,89</t>
  </si>
  <si>
    <t>"výkop ryhy/U3" 1,5*1,2*11,69</t>
  </si>
  <si>
    <t>"výkop ryhy" 1*1.265*7.5</t>
  </si>
  <si>
    <t>"výkop ryhy" 1*1.265*5.0</t>
  </si>
  <si>
    <t>"výkop ryhy" 1*1.295*6.2</t>
  </si>
  <si>
    <t>"výkop ryhy" 1*1.56*1.6</t>
  </si>
  <si>
    <t>"výkop ryhy" 1*1.335*6.2</t>
  </si>
  <si>
    <t>"výkop ryhy" 1*1.605*2.5</t>
  </si>
  <si>
    <t>"výkop ryhy" 1*1.625*1.2</t>
  </si>
  <si>
    <t>"výkop ryhy" 1*1.665*1.5</t>
  </si>
  <si>
    <t>"výkop ryhy" 1*1.695*1.5</t>
  </si>
  <si>
    <t>"výkop ryhy" 1*1.675*11.0</t>
  </si>
  <si>
    <t>"výkop ryhy/U1" 2,75*1,45*22,53</t>
  </si>
  <si>
    <t>"výkop ryhy/U1" 2,65*1,45*8,03</t>
  </si>
  <si>
    <t>"výkop ryhy/U2" 2,5*1,45*19,44</t>
  </si>
  <si>
    <t>"výkop ryhy/U2" 2,4*1,45*0,5</t>
  </si>
  <si>
    <t>"výkop ryhy/U2" 2,1*1,45*49</t>
  </si>
  <si>
    <t>"výkop ryhy/U2" 2,0*1,45*0,5</t>
  </si>
  <si>
    <t>"výkop ryhy/U2" 1,9*1,45*23,19</t>
  </si>
  <si>
    <t>"pažení výkopu" 815,8</t>
  </si>
  <si>
    <t>"výkop přípojky" 133,2</t>
  </si>
  <si>
    <t>Úsek 1, 2 a 3</t>
  </si>
  <si>
    <t>"hutneny zasyp/1" 30,56*1,45*0,3</t>
  </si>
  <si>
    <t>"hutneny zasyp/2" 91,63*1,45*0,15</t>
  </si>
  <si>
    <t>"hutneny zasyp/3" 65,31*1,2*0,15</t>
  </si>
  <si>
    <t>"hutneny zasyp Přípojka PD1" 9.49-0.75-3.24</t>
  </si>
  <si>
    <t>"hutneny zasyp Přípojka PD1-1" 6.33-0.5-2.0</t>
  </si>
  <si>
    <t>"hutneny zasyp Přípojka PD2" 8.03-0.62-2.48</t>
  </si>
  <si>
    <t>"hutneny zasyp Přípojka PD2a" 2.5-0.16-0.69</t>
  </si>
  <si>
    <t>"hutneny zasyp Přípojka PD3" 8.28-0.62-2.48</t>
  </si>
  <si>
    <t>"hutneny zasyp Přípojka PD4" 4.01-0.25-1.0</t>
  </si>
  <si>
    <t>"hutneny zasyp Přípojka PD5" 1.95-0.12-0.48</t>
  </si>
  <si>
    <t>"hutneny zasyp Přípojka PD6" 2.5-0.15-0.6</t>
  </si>
  <si>
    <t>"hutneny zasyp Přípojka PD7" 2.54-0.15-0.65</t>
  </si>
  <si>
    <t>"hutneny zasyp Přípojka PD8" 2.54-0.15-0.65</t>
  </si>
  <si>
    <t>"hutneny zasyp Přípojka PD9" 18.42-1.1-4.76</t>
  </si>
  <si>
    <t>Obsyp</t>
  </si>
  <si>
    <t>"boční zásyp" 0,7*1,45*(30,56+92,63)</t>
  </si>
  <si>
    <t>"boční zásyp" 0,6*1,2*65,81</t>
  </si>
  <si>
    <t>"obsyp Přípojka PD1" 3,24</t>
  </si>
  <si>
    <t>"obsyp Přípojka PD1-1" 2,002</t>
  </si>
  <si>
    <t>"obsyp Přípojka PD2" 2,483</t>
  </si>
  <si>
    <t>"obsyp Přípojka PD2a" 0,692</t>
  </si>
  <si>
    <t>"obsyp Přípojka PD3" 2,483</t>
  </si>
  <si>
    <t>"obsyp Přípojka PD4" 1,001</t>
  </si>
  <si>
    <t>"obsyp Přípojka PD5" 0,481</t>
  </si>
  <si>
    <t>"obsyp Přípojka PD6" 0,601</t>
  </si>
  <si>
    <t>"obsyp Přípojka PD7" 0,648</t>
  </si>
  <si>
    <t>"obsyp Přípojka PD8" 0,648</t>
  </si>
  <si>
    <t>"obsyp Přípojka PD9" 4,756</t>
  </si>
  <si>
    <t>"lože úsek 1" 0,1*1,45*30,56</t>
  </si>
  <si>
    <t>"lože úsek 2" 0,1*1,45*92,63</t>
  </si>
  <si>
    <t>"lože úsek 3" 0,1*1,2*65,81</t>
  </si>
  <si>
    <t>"lože tesniacej h. 2" 0,12*1,45*1</t>
  </si>
  <si>
    <t>"lože tesniacej h. 3" 0,11*1,2*0,5</t>
  </si>
  <si>
    <t>"lože přípojka PD1" 1*0.1*7.5</t>
  </si>
  <si>
    <t>"lože přípojka PD1-1" 1*0.1*5.0</t>
  </si>
  <si>
    <t>"lože přípojka PD2" 1*0.1*6.2</t>
  </si>
  <si>
    <t>"lože přípojka PD2a" 1*0.1*1.6</t>
  </si>
  <si>
    <t>"lože přípojka PD3" 1*0.1*6.2</t>
  </si>
  <si>
    <t>"lože přípojka PD4" 1*0.1*2.5</t>
  </si>
  <si>
    <t>"lože přípojka PD5" 1*0.1*1.2</t>
  </si>
  <si>
    <t>"lože přípojka PD6" 1*0.1*1.5</t>
  </si>
  <si>
    <t>"lože přípojka PD7" 1*0.1*1.5</t>
  </si>
  <si>
    <t>"lože přípojka PD8" 1*0.1*1.5</t>
  </si>
  <si>
    <t>"lože přípojka PD9" 1*0.1*11.0</t>
  </si>
  <si>
    <t>222,025*1,8</t>
  </si>
  <si>
    <t>599,643</t>
  </si>
  <si>
    <t>599,643-87,97</t>
  </si>
  <si>
    <t>5*511,673</t>
  </si>
  <si>
    <t>511,673*1,8 'Přepočtené koeficientem množství</t>
  </si>
  <si>
    <t>Pol193</t>
  </si>
  <si>
    <t>Plastové PP potrubí DN400 SN10</t>
  </si>
  <si>
    <t>-714172332</t>
  </si>
  <si>
    <t>1130457461</t>
  </si>
  <si>
    <t>1983776812</t>
  </si>
  <si>
    <t>306631235</t>
  </si>
  <si>
    <t>1626649700</t>
  </si>
  <si>
    <t>Pol194</t>
  </si>
  <si>
    <t>Kan.šachty prefabrikované z bet. skruží DN1000 na potrubi DN400</t>
  </si>
  <si>
    <t>-1309422594</t>
  </si>
  <si>
    <t>Poznámka k položce:_x000D_
Pozn.: včetně šachtového dna, skruží, kónusu, integrovaných šachtových vložek, poplastovaných stupadel, kynety v dně šachty_x000D_
"výška šachty 3.34 m" (ŠU)_x000D_
"výška šachty 2.76 m" (Š1)_x000D_
Pozn.: 1 ks prostup pro Stoku "U"_x000D_
"výška šachty 2.2 m" (Š2)_x000D_
Pozn.: 1 ks prostup pro Stoku "DA"_x000D_
"výška šachty 2.1 m" (Š3)_x000D_
Pozn.: 1 ks prostup pro Stoku "DB"_x000D_
"výška šachty 1.96 m" (Š4)_x000D_
Kan.šachty prefabrikované z bet. skruží DN1000 na potrubi DN300_x000D_
Pozn.: včetně šachtového dna, skruží, kónusu, integrovaných šachtových vložek, poplastovaných stupadel, kynety v dně šachty_x000D_
"výška šachty 1.83 m" (Š5)_x000D_
"výška šachty 1.57 m" (Š6)_x000D_
Pozn.: 1 ks prostup pro přípojku_x000D_
"výška šachty 1.73 m" (Š7)_x000D_
Pozn.: 2 ks prostupů pro přípojky</t>
  </si>
  <si>
    <t>-1749690620</t>
  </si>
  <si>
    <t>130+70+30+25</t>
  </si>
  <si>
    <t>944611900</t>
  </si>
  <si>
    <t>1126605811</t>
  </si>
  <si>
    <t>191,078*19 'Přepočtené koeficientem množství</t>
  </si>
  <si>
    <t>-2120356210</t>
  </si>
  <si>
    <t>IO 302-06 - Stoka DA</t>
  </si>
  <si>
    <t>24,04*1,1</t>
  </si>
  <si>
    <t>1*10,915*1,1</t>
  </si>
  <si>
    <t>0,36*12,02*1,1</t>
  </si>
  <si>
    <t>0,3*1,105*1,1</t>
  </si>
  <si>
    <t>"pažení výkopu" 113,694</t>
  </si>
  <si>
    <t>"výkop přípojky" 64,37</t>
  </si>
  <si>
    <t>"hutneny zasyp" 24,04*1,1*0,15</t>
  </si>
  <si>
    <t>"hutneny zasyp Přípojka PDA1" 2.56-0.23-0.99</t>
  </si>
  <si>
    <t>"hutneny zasyp Přípojka PDA2" 5.17-0.44-1.90</t>
  </si>
  <si>
    <t>"hutneny zasyp Přípojka PDA3" 4.09-0.35-1.51</t>
  </si>
  <si>
    <t>"hutneny zasyp Přípojka PV1" 18.8-1.60-6.92</t>
  </si>
  <si>
    <t>"boční zásyp" 0,55*1,1*24,04</t>
  </si>
  <si>
    <t>"obsyp Přípojka PDA1" 0,994</t>
  </si>
  <si>
    <t>"obsyp Přípojka PDA2" 1,902</t>
  </si>
  <si>
    <t>"obsyp Přípojka PDA3" 1,513</t>
  </si>
  <si>
    <t>"obsyp Přípojka PV1" 6,917</t>
  </si>
  <si>
    <t>"lože úsek 1" 0,1*1,1*24,04</t>
  </si>
  <si>
    <t>"lože Přípojka PDA1" 1*0.1*2.3</t>
  </si>
  <si>
    <t>"lože Přípojka PDA2" 1*0.1*4.4</t>
  </si>
  <si>
    <t>"lože Přípojka PDA3" 1*0.1*3.5</t>
  </si>
  <si>
    <t>"lože Přípojka PV1" 1*0.1*16</t>
  </si>
  <si>
    <t>31,134*1,8</t>
  </si>
  <si>
    <t>17,132</t>
  </si>
  <si>
    <t>-1874194588</t>
  </si>
  <si>
    <t>"výška šachty 1.5 m (Š1)" 1</t>
  </si>
  <si>
    <t>30+30</t>
  </si>
  <si>
    <t>16,66*14 'Přepočtené koeficientem množství</t>
  </si>
  <si>
    <t>IO 302-07 - Stoka DB</t>
  </si>
  <si>
    <t>132154203</t>
  </si>
  <si>
    <t>Hloubení zapažených rýh š do 2000 mm v hornině třídy těžitelnosti I skupiny 1 a 2 objem do 100 m3</t>
  </si>
  <si>
    <t>-1628945820</t>
  </si>
  <si>
    <t>"výkop ryhy" 2,05*1,2*9,515</t>
  </si>
  <si>
    <t>"výkop ryhy" 1,75*1,2*17,835</t>
  </si>
  <si>
    <t>"výkop ryhy" 1,48*1,2*13,99</t>
  </si>
  <si>
    <t>"výkop ryhy" 1,44*1,2*8,66</t>
  </si>
  <si>
    <t>"výkop ryhy" 1,43*1,2*0,5</t>
  </si>
  <si>
    <t>"výkop ryhy" 1,42*1,2*6,49</t>
  </si>
  <si>
    <t>"výkop ryhy" 1,4*1,2*6,88</t>
  </si>
  <si>
    <t>Přípojka PDB9</t>
  </si>
  <si>
    <t>"výkop ryhy" 1*1.4*9.0</t>
  </si>
  <si>
    <t>Přípojka PDB8</t>
  </si>
  <si>
    <t>"výkop ryhy" 1*1.29*9.0</t>
  </si>
  <si>
    <t>Přípojka PDB7</t>
  </si>
  <si>
    <t>"výkop ryhy" 1*1.29*7.0</t>
  </si>
  <si>
    <t>Přípojka PDB6</t>
  </si>
  <si>
    <t>"výkop ryhy" 1*1.21*6.5</t>
  </si>
  <si>
    <t>Přípojka PDB5</t>
  </si>
  <si>
    <t>"výkop ryhy" 1*1.091*4.3</t>
  </si>
  <si>
    <t>Přípojka PDB4</t>
  </si>
  <si>
    <t>"výkop ryhy" 1*1.175*8.2</t>
  </si>
  <si>
    <t>Přípojka PDB3</t>
  </si>
  <si>
    <t>"výkop ryhy" 1*1.144*8.0</t>
  </si>
  <si>
    <t>Přípojka PDB2</t>
  </si>
  <si>
    <t>"výkop ryhy" 1*1.3*10</t>
  </si>
  <si>
    <t>Přípojka PDB1</t>
  </si>
  <si>
    <t>"výkop ryhy" 1*1.1*5.5</t>
  </si>
  <si>
    <t>"pažení výkopu" 224</t>
  </si>
  <si>
    <t>"pažení výkopu přípojky" 167,26</t>
  </si>
  <si>
    <t>"hutněný zásyp" (63,87-0,5)*1,2*0,15</t>
  </si>
  <si>
    <t>"hutněný zásyp přípojka PDB9" 12.6-0.9-3.6</t>
  </si>
  <si>
    <t>"hutněný zásyp přípojka PDB8" 11.61-0.9-3.6</t>
  </si>
  <si>
    <t>"hutněný zásyp přípojka PDB7" 9.03-0.7-3.03</t>
  </si>
  <si>
    <t>"hutněný zásyp přípojka PDB6" 7.86-0.65-2.81</t>
  </si>
  <si>
    <t>"hutněný zásyp přípojka PDB5" 4.69-0.43-1.86</t>
  </si>
  <si>
    <t>"hutněný zásyp přípojka PDB4" 9.63-0.82-3.28</t>
  </si>
  <si>
    <t>"hutněný zásyp přípojka PDB3" 9.15-0.8-3.2</t>
  </si>
  <si>
    <t>"hutněný zásyp přípojka PDB2" 13.0-1.0-4.0</t>
  </si>
  <si>
    <t>"hutněný zásyp přípojka PDB1" 6.05-0.55-2.2</t>
  </si>
  <si>
    <t>"boční zásyp" 0,6*1,2*63,87</t>
  </si>
  <si>
    <t>"obsyp přípojka PDB9" 3,6</t>
  </si>
  <si>
    <t>"obsyp přípojka PDB8" 3,6</t>
  </si>
  <si>
    <t>"obsyp přípojka PDB7" 3,03</t>
  </si>
  <si>
    <t xml:space="preserve">"obsyp přípojka PDB6" 2,81 </t>
  </si>
  <si>
    <t>"obsyp přípojka PDB5" 1,86</t>
  </si>
  <si>
    <t>"obsyp přípojka PDB4" 3,28</t>
  </si>
  <si>
    <t>"obsyp přípojka PDB3" 3,2</t>
  </si>
  <si>
    <t>"obsyp přípojka PDB2" 4</t>
  </si>
  <si>
    <t>"obsyp přípojka PDB1" 2,2</t>
  </si>
  <si>
    <t>"lože úsek 1" 0,1*1,2*63,87</t>
  </si>
  <si>
    <t>"lože přípojka PDB9" 1*0.1*9.0</t>
  </si>
  <si>
    <t>"lože přípojka PDB8" 1*0.1*9.0</t>
  </si>
  <si>
    <t>"lože přípojka PDB7" 1*0.1*7.0</t>
  </si>
  <si>
    <t>"lože přípojka PDB6" 1*0.1*6.5</t>
  </si>
  <si>
    <t>"lože přípojka PDB5" 1*0.1*4.3</t>
  </si>
  <si>
    <t>"lože přípojka PDB4" 1*0.1*8.2</t>
  </si>
  <si>
    <t>"lože přípojka PDB3" 1*0.1*8.0</t>
  </si>
  <si>
    <t>"lože přípojka PDB2" 1*0.1*10.0</t>
  </si>
  <si>
    <t>"lože přípojka PDB1" 1*0.1*2.2</t>
  </si>
  <si>
    <t>56,538*1,8</t>
  </si>
  <si>
    <t>207,779</t>
  </si>
  <si>
    <t>207,779-60,697</t>
  </si>
  <si>
    <t>5*147,082</t>
  </si>
  <si>
    <t>147,082*1,8 'Přepočtené koeficientem množství</t>
  </si>
  <si>
    <t>398501386</t>
  </si>
  <si>
    <t>-750470416</t>
  </si>
  <si>
    <t>-1608384083</t>
  </si>
  <si>
    <t>"výška šachty 1.58 m (Š1)" 1</t>
  </si>
  <si>
    <t>"výška šachty 1.50 m (Š2)" 1</t>
  </si>
  <si>
    <t>-391841463</t>
  </si>
  <si>
    <t>70+20+55</t>
  </si>
  <si>
    <t>295424985</t>
  </si>
  <si>
    <t>1,2*8,23</t>
  </si>
  <si>
    <t>1,2*21,16</t>
  </si>
  <si>
    <t>1,2*20,61</t>
  </si>
  <si>
    <t>1,2*0,5</t>
  </si>
  <si>
    <t>1,2*50</t>
  </si>
  <si>
    <t>1,2*26,24</t>
  </si>
  <si>
    <t>1,2*23,77</t>
  </si>
  <si>
    <t>1,2*23</t>
  </si>
  <si>
    <t>1,2*19</t>
  </si>
  <si>
    <t>Přípojka PU1</t>
  </si>
  <si>
    <t xml:space="preserve"> 1*2</t>
  </si>
  <si>
    <t>Přípojka PU2</t>
  </si>
  <si>
    <t>1*1.2</t>
  </si>
  <si>
    <t>Přípojka PU3</t>
  </si>
  <si>
    <t>Přípojka PU4</t>
  </si>
  <si>
    <t>1*12</t>
  </si>
  <si>
    <t>"výkop ryhy" 2,09*1,2*8,23</t>
  </si>
  <si>
    <t>"výkop ryhy" 1,74*1,2*21,16</t>
  </si>
  <si>
    <t>"výkop ryhy" 1,85*1,2*20,61</t>
  </si>
  <si>
    <t>"výkop ryhy" 2*1,2*0,5</t>
  </si>
  <si>
    <t>"výkop ryhy" 2,17*1,2*50</t>
  </si>
  <si>
    <t>"výkop ryhy" 1,98*1,2*26,24</t>
  </si>
  <si>
    <t>"výkop ryhy" 1,88*1,2*23,77</t>
  </si>
  <si>
    <t>"výkop ryhy" 1,8*1,2*0,5</t>
  </si>
  <si>
    <t>"výkop ryhy" 1,79*1,2*23</t>
  </si>
  <si>
    <t>"výkop ryhy" 1,6*1,2*19</t>
  </si>
  <si>
    <t>"výkop ryhy" 1*2*1.25</t>
  </si>
  <si>
    <t>"výkop ryhy" 1*1.2*1.64</t>
  </si>
  <si>
    <t>"výkop ryhy" 1*1.2*1.12</t>
  </si>
  <si>
    <t>"výkop ryhy" 1*12*1.925</t>
  </si>
  <si>
    <t>"pažení výkopu" 950,96</t>
  </si>
  <si>
    <t>"výkop přípojky" 49,94</t>
  </si>
  <si>
    <t>"hutneny zasyp" (193,5-1,5)*1,2*0,15</t>
  </si>
  <si>
    <t>"hutneny zasyp Přípojka PU1" 2.5-0.2-0.86</t>
  </si>
  <si>
    <t>"hutneny zasyp Přípojka PU2" 1.97-0.12-0.52</t>
  </si>
  <si>
    <t>"hutneny zasyp Přípojka PU3" 1.35-0.12-0.52</t>
  </si>
  <si>
    <t>"hutneny zasyp Přípojka PU4" 23.1-1.2-5.19</t>
  </si>
  <si>
    <t>"boční zásyp" 0,6*1,2*193,5</t>
  </si>
  <si>
    <t>"obsyp Přípojka PU1"  0,86</t>
  </si>
  <si>
    <t>"obsyp Přípojka PU2"  0,52</t>
  </si>
  <si>
    <t>"obsyp Přípojka PU3"  0,52</t>
  </si>
  <si>
    <t>"obsyp Přípojka PU4"  5,19</t>
  </si>
  <si>
    <t>"lože úsek 1" 0,1*1,2*193,5</t>
  </si>
  <si>
    <t>"lože Přípojka PU1" 1*0.1*2</t>
  </si>
  <si>
    <t>"lože Přípojka PU2" 1*0.1*1.2</t>
  </si>
  <si>
    <t>"lože Přípojka PU3" 1*0.1*1.2</t>
  </si>
  <si>
    <t>"lože Přípojka PU4" 1*0.1*12</t>
  </si>
  <si>
    <t>171,27*1,8</t>
  </si>
  <si>
    <t>475,024</t>
  </si>
  <si>
    <t>475,024-54,75</t>
  </si>
  <si>
    <t>5*420,274</t>
  </si>
  <si>
    <t>420,274*1,8 'Přepočtené koeficientem množství</t>
  </si>
  <si>
    <t>902463457</t>
  </si>
  <si>
    <t>"výška šachty 1.84 m (Š1)" 1</t>
  </si>
  <si>
    <t>"výška šachty 1.95 m (Š2)" 1</t>
  </si>
  <si>
    <t>Pozn.: 2 ks prostupů pro přípojky</t>
  </si>
  <si>
    <t>"výška šachty 2.27 m (Š3)" 1</t>
  </si>
  <si>
    <t>Pozn.: 1 ks prostup pro přípojku od žlabu</t>
  </si>
  <si>
    <t>"výška šachty 2.10 m (Š4)" 1</t>
  </si>
  <si>
    <t>"výška šachty 1.89 m (Š5)" 1</t>
  </si>
  <si>
    <t>"výška šachty 1.70 m (Š6)" 1</t>
  </si>
  <si>
    <t>205+15</t>
  </si>
  <si>
    <t>712135538</t>
  </si>
  <si>
    <t>156,626*19 'Přepočtené koeficientem množství</t>
  </si>
  <si>
    <t>-867650123</t>
  </si>
  <si>
    <t>-520870206</t>
  </si>
  <si>
    <t>IO 302-09 - Výtlak A</t>
  </si>
  <si>
    <t>1988140113</t>
  </si>
  <si>
    <t>127*1,1</t>
  </si>
  <si>
    <t>"výkop ryhy" 1,5*1,1*2,81</t>
  </si>
  <si>
    <t>"výkop ryhy" 1,36*1,1*6,24</t>
  </si>
  <si>
    <t>"výkop ryhy" 1,38*1,1*14,95</t>
  </si>
  <si>
    <t>"výkop ryhy" 1,45*1,1*26,01</t>
  </si>
  <si>
    <t>"výkop ryhy" 1,4*1,1*0,5</t>
  </si>
  <si>
    <t>"výkop ryhy" 1,31*1,1*50</t>
  </si>
  <si>
    <t>"výkop ryhy" 1,46*1,1*19,44</t>
  </si>
  <si>
    <t>"výkop ryhy" 1,59*1,1*6,55</t>
  </si>
  <si>
    <t>"pažení výkopu" 397,2</t>
  </si>
  <si>
    <t>"hutneny zasyp" (127-1)*1,1*0,15</t>
  </si>
  <si>
    <t>"boční zásyp" 0,55*1,1*127</t>
  </si>
  <si>
    <t>"lože úsek 1" 0,15*1,1*127</t>
  </si>
  <si>
    <t>97,79*1,8</t>
  </si>
  <si>
    <t>194,419</t>
  </si>
  <si>
    <t>194,419-20,79</t>
  </si>
  <si>
    <t>5*173,629</t>
  </si>
  <si>
    <t>173,629*1,8 'Přepočtené koeficientem množství</t>
  </si>
  <si>
    <t>375661905</t>
  </si>
  <si>
    <t xml:space="preserve">Plastové potrubí PE-HD PE100 SDR11 PN16 DN250 (D204.6x22.7 mm) </t>
  </si>
  <si>
    <t>Poznámka k položce:_x000D_
Potrubí svařované "na tupo"</t>
  </si>
  <si>
    <t>-329451500</t>
  </si>
  <si>
    <t>426819251</t>
  </si>
  <si>
    <t>88,011*14 'Přepočtené koeficientem množství</t>
  </si>
  <si>
    <t>-2062071923</t>
  </si>
  <si>
    <t>IO 302-10 - Prípojky PX1-PX2-PV2</t>
  </si>
  <si>
    <t>-913555181</t>
  </si>
  <si>
    <t>Přípojka PX1</t>
  </si>
  <si>
    <t>"výkop ryhy" 1*1.264*22.0</t>
  </si>
  <si>
    <t>Přípojka PX2</t>
  </si>
  <si>
    <t>"výkop ryhy" 1*1.325*32.5</t>
  </si>
  <si>
    <t>Přípojka PV2</t>
  </si>
  <si>
    <t>"výkop ryhy" 1*1.045*4.5</t>
  </si>
  <si>
    <t>"pažení výkopu" 151,15</t>
  </si>
  <si>
    <t>"hutneny zasyp Přípojka PX1" 27.81-2.2-9.51</t>
  </si>
  <si>
    <t>"hutneny zasyp Přípojka PX2" 43.06-3.25-14.05</t>
  </si>
  <si>
    <t>"hutneny zasyp Přípojka PV2" 4.70-0.45-1.95</t>
  </si>
  <si>
    <t>"obsyp Přípojka PX1" 9,51</t>
  </si>
  <si>
    <t>"obsyp Přípojka PX2" 14,05</t>
  </si>
  <si>
    <t>"obsyp Přípojka PV2" 1,95</t>
  </si>
  <si>
    <t>"lože přípojka PX1" 1*0.1*22.0</t>
  </si>
  <si>
    <t>"lože přípojka PX2" 1*0.1*32.5</t>
  </si>
  <si>
    <t>"lože přípojka PV2" 1*0.1*4.5</t>
  </si>
  <si>
    <t>31,41*1,8</t>
  </si>
  <si>
    <t>75,574</t>
  </si>
  <si>
    <t>75,574-44,16</t>
  </si>
  <si>
    <t>5*31,414</t>
  </si>
  <si>
    <t>31,414*1,8 'Přepočtené koeficientem množství</t>
  </si>
  <si>
    <t>IO 302-11 - Retenční nádrž</t>
  </si>
  <si>
    <t>D1 - Objekty RN a ČS</t>
  </si>
  <si>
    <t xml:space="preserve">    D7 - Strojně-technologické vybavení</t>
  </si>
  <si>
    <t xml:space="preserve">    D8 - Elektro-technologické vybavení</t>
  </si>
  <si>
    <t xml:space="preserve">    D9 - Přidružené konstrukce</t>
  </si>
  <si>
    <t xml:space="preserve">    D10 - Prostupy</t>
  </si>
  <si>
    <t>"výkop jama/RN" 21,41*7,3*5,80</t>
  </si>
  <si>
    <t>"výkop jama/ČS" 4,48*3,96*6,98</t>
  </si>
  <si>
    <t>793431770</t>
  </si>
  <si>
    <t>"zásyp okolo RN Výko" 19,68*5,58*3,08</t>
  </si>
  <si>
    <t>"zásyp okolo ČS Výkop" 3,14*1,65*1,65*6,83</t>
  </si>
  <si>
    <t>213221</t>
  </si>
  <si>
    <t>Ochranná vrstva na základové spáře z betonu prostého tl do 150 mm</t>
  </si>
  <si>
    <t>832576213</t>
  </si>
  <si>
    <t>"PB - RN" 0,2*20,08*6,08</t>
  </si>
  <si>
    <t>"PB - ČS" 0,25*3,7*3,7</t>
  </si>
  <si>
    <t>Pol237</t>
  </si>
  <si>
    <t xml:space="preserve">Založení a odstranění - Štětové stěny IIIn </t>
  </si>
  <si>
    <t>Poznámka k položce:_x000D_
Zajištení stavební jámy pro založení RN a ČS - montáž a demontáž</t>
  </si>
  <si>
    <t>Pol238</t>
  </si>
  <si>
    <t>Obetonování základů včetně provázání výztuže  "ŽB límec"</t>
  </si>
  <si>
    <t>1580275883</t>
  </si>
  <si>
    <t>Plastové potrubí PVC-U SN10</t>
  </si>
  <si>
    <t>-1477031957</t>
  </si>
  <si>
    <t>Poznámka k položce:_x000D_
Propojení ČS a RN</t>
  </si>
  <si>
    <t>Pol240</t>
  </si>
  <si>
    <t>Kan.šachty prefabrikované z bet. skruží DN1000</t>
  </si>
  <si>
    <t>Poznámka k položce:_x000D_
Pozn.: skruže a přechod.konusem, bez šachtového dna, s integrovanými stupadli_x000D_
"vstupní kónus do RN" výška 2.17 m</t>
  </si>
  <si>
    <t>Pol241</t>
  </si>
  <si>
    <t>Kruhová bet. nádrž DN 3000</t>
  </si>
  <si>
    <t>Poznámka k položce:_x000D_
Pozn.: lité dno nádrže, prefabrikované skruže a zákrytová deska s otvory pro technologii_x000D_
"jímka ČS" výška 6.4 m</t>
  </si>
  <si>
    <t>Pol242</t>
  </si>
  <si>
    <t>Rámové nádrže "retenční nádrž" vnitř.rozměr: 5.3x19.4x2.8 (min. objem W=260 m3)</t>
  </si>
  <si>
    <t>-200804794</t>
  </si>
  <si>
    <t>1,5</t>
  </si>
  <si>
    <t>998271301</t>
  </si>
  <si>
    <t>Přesun hmot pro kanalizace hloubené monolitické z betonu otevřený výkop</t>
  </si>
  <si>
    <t>534839529</t>
  </si>
  <si>
    <t>Objekty RN a ČS</t>
  </si>
  <si>
    <t>Strojně-technologické vybavení</t>
  </si>
  <si>
    <t>Pol243</t>
  </si>
  <si>
    <t>Nerez. potrubí DN150</t>
  </si>
  <si>
    <t>Poznámka k položce:_x000D_
Vnitřiní výtlak v ČS</t>
  </si>
  <si>
    <t>Pol244</t>
  </si>
  <si>
    <t>Armatury a uzávěry "uzávěr DN150 s kolečkem nebo pákou"</t>
  </si>
  <si>
    <t>Pol245</t>
  </si>
  <si>
    <t>Armatury a uzávěry "montážní vložka DN150"</t>
  </si>
  <si>
    <t>Pol246</t>
  </si>
  <si>
    <t>Česlicový koš</t>
  </si>
  <si>
    <t>Pol247</t>
  </si>
  <si>
    <t>D+M Ponorné kalové čerpadlo s průtokem Q = 50 l/s, dopravní výška H = 7.8 m</t>
  </si>
  <si>
    <t>Poznámka k položce:_x000D_
Pozn.: Včetně vodících tyčí, těsnění, tlakových zkoušek, držáků a pomocních prací_x000D_
 - Montáž: mokrá instalace_x000D_
 - vyhotovení: šedá litina_x000D_
 - Frekvence: 50 Hz_x000D_
 - Jmenovitý proud: 13 A_x000D_
 - Výtlak DN 150 / DN 250_x000D_
 - Výkon P1 = 5.9 kW _x000D_
 - Spínání hladiny - plovákové_x000D_
 - Napětí: 3x400 V</t>
  </si>
  <si>
    <t>Elektro-technologické vybavení</t>
  </si>
  <si>
    <t>Pol248</t>
  </si>
  <si>
    <t>D+M Technologický rozvadeč</t>
  </si>
  <si>
    <t>Poznámka k položce:_x000D_
- Řídící jednotka _x000D_
 - Napájecí kabel, stíněný 10 m_x000D_
 - plovákové spínače_x000D_
 - přenos GSM_x000D_
 - houkačka</t>
  </si>
  <si>
    <t>Přidružené konstrukce</t>
  </si>
  <si>
    <t>Pol249</t>
  </si>
  <si>
    <t>podlaha z ocelového pozink. roštu</t>
  </si>
  <si>
    <t>Pol250</t>
  </si>
  <si>
    <t>ocelový žebřík z ocele Ø50 mm</t>
  </si>
  <si>
    <t>Poznámka k položce:_x000D_
Pozn. délka 3.6+2.0 m</t>
  </si>
  <si>
    <t>Prostupy</t>
  </si>
  <si>
    <t>Pol251</t>
  </si>
  <si>
    <t>Jádrový vrt pro potrubí DN400</t>
  </si>
  <si>
    <t>Poznámka k položce:_x000D_
Pozn.: prostup do ČS</t>
  </si>
  <si>
    <t>Pol252</t>
  </si>
  <si>
    <t>Jádrový vrt pro potrubí DN150</t>
  </si>
  <si>
    <t>Poznámka k položce:_x000D_
Pozn.: prostup pro výtlak</t>
  </si>
  <si>
    <t>Pol253</t>
  </si>
  <si>
    <t>Jádrový vrt pro potrubí DN100</t>
  </si>
  <si>
    <t>Poznámka k položce:_x000D_
Pozn.: prostup pro napajécí kabel</t>
  </si>
  <si>
    <t>D1 - Vnější osvětlení</t>
  </si>
  <si>
    <t xml:space="preserve">    46-M - Zemní práce při extr.mont.pracích</t>
  </si>
  <si>
    <t>Vnější osvětlení</t>
  </si>
  <si>
    <t>-83472300</t>
  </si>
  <si>
    <t>1302915614</t>
  </si>
  <si>
    <t>-1204733771</t>
  </si>
  <si>
    <t>2110925602</t>
  </si>
  <si>
    <t>-981579285</t>
  </si>
  <si>
    <t>Dokumentace skutečného stavu</t>
  </si>
  <si>
    <t>207554901</t>
  </si>
  <si>
    <t>Pol44</t>
  </si>
  <si>
    <t>Elektromontáže - výkopové práce</t>
  </si>
  <si>
    <t>-1485896687</t>
  </si>
  <si>
    <t>Pol45</t>
  </si>
  <si>
    <t>Elektromontáže - výkopy do hloubky</t>
  </si>
  <si>
    <t>861161477</t>
  </si>
  <si>
    <t>Svítidla LED, 150W, IP65</t>
  </si>
  <si>
    <t>-923809211</t>
  </si>
  <si>
    <t>Pol46</t>
  </si>
  <si>
    <t>Stožárové lampy 8 m, hliníkové, konické, žárově pozinkované</t>
  </si>
  <si>
    <t>157758506</t>
  </si>
  <si>
    <t>-380508828</t>
  </si>
  <si>
    <t>-1646288142</t>
  </si>
  <si>
    <t>Pol47</t>
  </si>
  <si>
    <t>Demontáže - demontáž</t>
  </si>
  <si>
    <t>-953098834</t>
  </si>
  <si>
    <t>Pol48</t>
  </si>
  <si>
    <t>Demontáž stožárů</t>
  </si>
  <si>
    <t>-118847986</t>
  </si>
  <si>
    <t>Pol49</t>
  </si>
  <si>
    <t>Vnější uzemňovací soustava - montáž</t>
  </si>
  <si>
    <t>-834749865</t>
  </si>
  <si>
    <t>Pol50</t>
  </si>
  <si>
    <t>Vnější uzemňovací soustava - výkopové práce</t>
  </si>
  <si>
    <t>-135294568</t>
  </si>
  <si>
    <t>Pol52</t>
  </si>
  <si>
    <t>Betonové patky pro stožár 400x400x900mm</t>
  </si>
  <si>
    <t>-1779048894</t>
  </si>
  <si>
    <t>Pol53</t>
  </si>
  <si>
    <t>Zemnící pásek FeZn 30x4mm</t>
  </si>
  <si>
    <t>-832475535</t>
  </si>
  <si>
    <t>46-M</t>
  </si>
  <si>
    <t>Zemní práce při extr.mont.pracích</t>
  </si>
  <si>
    <t>460171162</t>
  </si>
  <si>
    <t>Hloubení kabelových nezapažených rýh strojně š 35 cm hl 70 cm v hornině tř I skupiny 3</t>
  </si>
  <si>
    <t>-1772888331</t>
  </si>
  <si>
    <t>4601711R</t>
  </si>
  <si>
    <t>Zpětný zásyp vykopaným materiálem</t>
  </si>
  <si>
    <t>-1497683967</t>
  </si>
  <si>
    <t>4601718R</t>
  </si>
  <si>
    <t>Naložení a odvoz přebytečné zeminy na skládku do 20km, vč. poplatku za skládku</t>
  </si>
  <si>
    <t>1218013323</t>
  </si>
  <si>
    <t>460661112</t>
  </si>
  <si>
    <t>Kabelové lože z písku pro kabely nn bez zakrytí š lože přes 35 do 50 cm</t>
  </si>
  <si>
    <t>-433477589</t>
  </si>
  <si>
    <t>460671112</t>
  </si>
  <si>
    <t>Výstražná fólie pro krytí kabelů šířky přes 20 do 25 cm</t>
  </si>
  <si>
    <t>1689816000</t>
  </si>
  <si>
    <t xml:space="preserve">IO 304 - Pitná voda </t>
  </si>
  <si>
    <t>IO 304 - 1 - RAD 304.1</t>
  </si>
  <si>
    <t>-873884405</t>
  </si>
  <si>
    <t>23,44*1</t>
  </si>
  <si>
    <t>132254203</t>
  </si>
  <si>
    <t>Hloubení zapažených rýh š do 2000 mm v hornině třídy těžitelnosti I skupiny 3 objem do 100 m3</t>
  </si>
  <si>
    <t>-924385298</t>
  </si>
  <si>
    <t>"výkop ryhy" 26,91*1*2,62</t>
  </si>
  <si>
    <t>151101102</t>
  </si>
  <si>
    <t>Zřízení příložného pažení a rozepření stěn rýh hl přes 2 do 4 m</t>
  </si>
  <si>
    <t>1017109817</t>
  </si>
  <si>
    <t>26,91*2,62*2</t>
  </si>
  <si>
    <t>151101112</t>
  </si>
  <si>
    <t>Odstranění příložného pažení a rozepření stěn rýh hl přes 2 do 4 m</t>
  </si>
  <si>
    <t>-1743824761</t>
  </si>
  <si>
    <t>1824732068</t>
  </si>
  <si>
    <t>"zásyp/úsek 1" 1,97*1*1,39</t>
  </si>
  <si>
    <t>"zásyp/úsek 2" 1,87*1*23,44</t>
  </si>
  <si>
    <t>-1921463137</t>
  </si>
  <si>
    <t>"obsyp" 0,4*26,91*1</t>
  </si>
  <si>
    <t>"štěrkový podsyp vodovod" 26,91*0,1*1</t>
  </si>
  <si>
    <t>"štěrkový podsyp drenáž" 26,91*0,15*1</t>
  </si>
  <si>
    <t>851840804</t>
  </si>
  <si>
    <t>17,492*1,8 'Přepočtené koeficientem množství</t>
  </si>
  <si>
    <t>-448659981</t>
  </si>
  <si>
    <t>70,504</t>
  </si>
  <si>
    <t>1771531840</t>
  </si>
  <si>
    <t>70,504-46,571</t>
  </si>
  <si>
    <t>1788953008</t>
  </si>
  <si>
    <t>-957632630</t>
  </si>
  <si>
    <t>5*23,933</t>
  </si>
  <si>
    <t>1327403592</t>
  </si>
  <si>
    <t>23,933*1,8 'Přepočtené koeficientem množství</t>
  </si>
  <si>
    <t>327509856</t>
  </si>
  <si>
    <t>486229983</t>
  </si>
  <si>
    <t>26,91*1,01 'Přepočtené koeficientem množství</t>
  </si>
  <si>
    <t>12866317</t>
  </si>
  <si>
    <t>1570807578</t>
  </si>
  <si>
    <t>26,91*1,03 'Přepočtené koeficientem množství</t>
  </si>
  <si>
    <t>-1269777115</t>
  </si>
  <si>
    <t>-632639247</t>
  </si>
  <si>
    <t>-322991723</t>
  </si>
  <si>
    <t>-188353805</t>
  </si>
  <si>
    <t>892273122</t>
  </si>
  <si>
    <t>Proplach a dezinfekce vodovodního potrubí DN od 80 do 125</t>
  </si>
  <si>
    <t>-271171363</t>
  </si>
  <si>
    <t>874099022</t>
  </si>
  <si>
    <t>-1994201668</t>
  </si>
  <si>
    <t>14,767*20 'Přepočtené koeficientem množství</t>
  </si>
  <si>
    <t>-838957343</t>
  </si>
  <si>
    <t>523153328</t>
  </si>
  <si>
    <t>5,391*0,3 'Přepočtené koeficientem množství</t>
  </si>
  <si>
    <t>-1829715264</t>
  </si>
  <si>
    <t>5,391*0,7 'Přepočtené koeficientem množství</t>
  </si>
  <si>
    <t>-1342460814</t>
  </si>
  <si>
    <t>IO 304 - 2 - RAD 304.2</t>
  </si>
  <si>
    <t>-1252432389</t>
  </si>
  <si>
    <t>"odstranění kce. vozov." 125,42*1,1</t>
  </si>
  <si>
    <t>132254204</t>
  </si>
  <si>
    <t>Hloubení zapažených rýh š do 2000 mm v hornině třídy těžitelnosti I skupiny 3 objem do 500 m3</t>
  </si>
  <si>
    <t>1311988639</t>
  </si>
  <si>
    <t>"výkop ryhy" 161,51*1*2,31</t>
  </si>
  <si>
    <t>-619513793</t>
  </si>
  <si>
    <t>161,51*2,31*2</t>
  </si>
  <si>
    <t>-587596242</t>
  </si>
  <si>
    <t>-1162827243</t>
  </si>
  <si>
    <t>"zásyp/úsek 1" 1,56*1*36,09</t>
  </si>
  <si>
    <t>"zásyp/úsek 2" 1,46*1*(125,42-1,5)</t>
  </si>
  <si>
    <t>1581135257</t>
  </si>
  <si>
    <t>"štěrkový podsyp" 161,15</t>
  </si>
  <si>
    <t>912454119</t>
  </si>
  <si>
    <t>"štěrkový podsyp pod drenáž" 0,25*161,15*0,15</t>
  </si>
  <si>
    <t>"lože pro potrubí" 0,1*161,51*1</t>
  </si>
  <si>
    <t>"obsyp" 0,5*(161,51-1,5)*1</t>
  </si>
  <si>
    <t>1664087811</t>
  </si>
  <si>
    <t>102,199*1,8 'Přepočtené koeficientem množství</t>
  </si>
  <si>
    <t>Pol12.1</t>
  </si>
  <si>
    <t>Jílový nepropustný materiál</t>
  </si>
  <si>
    <t>-2144525920</t>
  </si>
  <si>
    <t>"jílová vrstva" 1,91*1*1,5</t>
  </si>
  <si>
    <t>842508261</t>
  </si>
  <si>
    <t>373,088</t>
  </si>
  <si>
    <t>-2100842187</t>
  </si>
  <si>
    <t>373,088-237,223</t>
  </si>
  <si>
    <t>-1808680602</t>
  </si>
  <si>
    <t>1981163412</t>
  </si>
  <si>
    <t>5*135,865</t>
  </si>
  <si>
    <t>-1678677730</t>
  </si>
  <si>
    <t>135,865*1,8 'Přepočtené koeficientem množství</t>
  </si>
  <si>
    <t>1946449681</t>
  </si>
  <si>
    <t>-848532561</t>
  </si>
  <si>
    <t>-1682348164</t>
  </si>
  <si>
    <t>161,51*1,01 'Přepočtené koeficientem množství</t>
  </si>
  <si>
    <t>-1981679673</t>
  </si>
  <si>
    <t>-1962656805</t>
  </si>
  <si>
    <t>161,51*1,03 'Přepočtené koeficientem množství</t>
  </si>
  <si>
    <t>-1422979937</t>
  </si>
  <si>
    <t>-432230120</t>
  </si>
  <si>
    <t>-137278707</t>
  </si>
  <si>
    <t>1867901078</t>
  </si>
  <si>
    <t>149799736</t>
  </si>
  <si>
    <t>-755382419</t>
  </si>
  <si>
    <t>-46465846</t>
  </si>
  <si>
    <t>31,731*20 'Přepočtené koeficientem množství</t>
  </si>
  <si>
    <t>-915379518</t>
  </si>
  <si>
    <t>-1468582793</t>
  </si>
  <si>
    <t>28,847*0,3 'Přepočtené koeficientem množství</t>
  </si>
  <si>
    <t>1804275984</t>
  </si>
  <si>
    <t>28,847*0,7 'Přepočtené koeficientem množství</t>
  </si>
  <si>
    <t>5338289</t>
  </si>
  <si>
    <t>IO 306 - Průmyslová voda (vč. přesunu hydrantů)</t>
  </si>
  <si>
    <t>-59478712</t>
  </si>
  <si>
    <t>20,13*1,1</t>
  </si>
  <si>
    <t>-70848937</t>
  </si>
  <si>
    <t>"výkop ryhy/Zelen" 4,66*1*1,65</t>
  </si>
  <si>
    <t>"výkop ryhy/ZP" 20,13*1*1,9</t>
  </si>
  <si>
    <t>171151R</t>
  </si>
  <si>
    <t>Uložení sypaniny z hornin soudržných do násypů zhutněných strojně vč. dodávky vhodného materiálu</t>
  </si>
  <si>
    <t>1015696818</t>
  </si>
  <si>
    <t>"zásyp/úsek 1" 0,95*1*4,66</t>
  </si>
  <si>
    <t>"zásyp/úsek 2" 0,8*1*20,13</t>
  </si>
  <si>
    <t>Zásyp rýh pro drény hl do 1,0 m vč. dodávky materiálu</t>
  </si>
  <si>
    <t>-1772869177</t>
  </si>
  <si>
    <t>"štrkový podsyp" 24,79</t>
  </si>
  <si>
    <t>20732228</t>
  </si>
  <si>
    <t>"obsyp" 0,45*24,79*1 - DN</t>
  </si>
  <si>
    <t>10,717</t>
  </si>
  <si>
    <t>-1860031714</t>
  </si>
  <si>
    <t>10,717*2 'Přepočtené koeficientem množství</t>
  </si>
  <si>
    <t>418644008</t>
  </si>
  <si>
    <t>"výkopy" 45,936</t>
  </si>
  <si>
    <t>-899278035</t>
  </si>
  <si>
    <t>1386054401</t>
  </si>
  <si>
    <t>45,936*19 'Přepočtené koeficientem množství</t>
  </si>
  <si>
    <t>-1840870925</t>
  </si>
  <si>
    <t>45,936*1,8 'Přepočtené koeficientem množství</t>
  </si>
  <si>
    <t>-253306136</t>
  </si>
  <si>
    <t xml:space="preserve">"lože pro potrubí" 0,1*24,79*1 </t>
  </si>
  <si>
    <t>-49808150</t>
  </si>
  <si>
    <t>1636914201</t>
  </si>
  <si>
    <t>-539704482</t>
  </si>
  <si>
    <t>692095500</t>
  </si>
  <si>
    <t>Hydrant - přípojka SO 105,201 na stávajíci vodovod</t>
  </si>
  <si>
    <t>376512633</t>
  </si>
  <si>
    <t>-944151934</t>
  </si>
  <si>
    <t>-1990315206</t>
  </si>
  <si>
    <t>1504672745</t>
  </si>
  <si>
    <t>806677568</t>
  </si>
  <si>
    <t>1763972966</t>
  </si>
  <si>
    <t>13,95*19 'Přepočtené koeficientem množství</t>
  </si>
  <si>
    <t>2100122319</t>
  </si>
  <si>
    <t>-1616218597</t>
  </si>
  <si>
    <t>1395156628</t>
  </si>
  <si>
    <t>-1482933481</t>
  </si>
  <si>
    <t>13,95-8,654</t>
  </si>
  <si>
    <t>5,296*0,7 'Přepočtené koeficientem množství</t>
  </si>
  <si>
    <t>-706122981</t>
  </si>
  <si>
    <t>Pol54</t>
  </si>
  <si>
    <t>Přeložky elektro - montáž</t>
  </si>
  <si>
    <t>402076130</t>
  </si>
  <si>
    <t>Pol55</t>
  </si>
  <si>
    <t>Přeložky elektro - výkopové práce</t>
  </si>
  <si>
    <t>102964074</t>
  </si>
  <si>
    <t>Pol56</t>
  </si>
  <si>
    <t>Přeložky elektro - výkopy do hloubky</t>
  </si>
  <si>
    <t>-1460032767</t>
  </si>
  <si>
    <t>Pol57</t>
  </si>
  <si>
    <t>Kabely NN do průřezu 4x10mm2</t>
  </si>
  <si>
    <t>1260016878</t>
  </si>
  <si>
    <t>Pol58</t>
  </si>
  <si>
    <t>Kabely NN do průřezu 4x50mm2</t>
  </si>
  <si>
    <t>-1446567484</t>
  </si>
  <si>
    <t>Pol59</t>
  </si>
  <si>
    <t>Přípojky elektro - montáž</t>
  </si>
  <si>
    <t>1008395896</t>
  </si>
  <si>
    <t>Pol60</t>
  </si>
  <si>
    <t>Přípojky elektro - výkopové práce</t>
  </si>
  <si>
    <t>1525362805</t>
  </si>
  <si>
    <t>Pol61</t>
  </si>
  <si>
    <t>Přípojky elektro - výkopy do hloubky 1m,  šířka 70cm</t>
  </si>
  <si>
    <t>779644421</t>
  </si>
  <si>
    <t>Pol61a</t>
  </si>
  <si>
    <t>Montáže kabelů</t>
  </si>
  <si>
    <t>1143897138</t>
  </si>
  <si>
    <t>Pol62</t>
  </si>
  <si>
    <t>Kabely VN do průřezu 4x70mm2</t>
  </si>
  <si>
    <t>1489051725</t>
  </si>
  <si>
    <t>41373387</t>
  </si>
  <si>
    <t>Pol63</t>
  </si>
  <si>
    <t>Kabely NN do průřezu 4x25mm2</t>
  </si>
  <si>
    <t>238348879</t>
  </si>
  <si>
    <t>Pol64</t>
  </si>
  <si>
    <t>Kabel CYKY 3x95+50mm2</t>
  </si>
  <si>
    <t>-538852118</t>
  </si>
  <si>
    <t>Pol65</t>
  </si>
  <si>
    <t>Kabel CYKY 3x120+50mm2</t>
  </si>
  <si>
    <t>59161723</t>
  </si>
  <si>
    <t>Pol66</t>
  </si>
  <si>
    <t>Kabel CYKY 2//3x150+70mm2</t>
  </si>
  <si>
    <t>-401353307</t>
  </si>
  <si>
    <t>Pol67</t>
  </si>
  <si>
    <t>Kabel CYKY 2//3x120+70mm2</t>
  </si>
  <si>
    <t>-1712807705</t>
  </si>
  <si>
    <t>-1987862002</t>
  </si>
  <si>
    <t>Pol69</t>
  </si>
  <si>
    <t>Vnější uzemňovací soustava, montáž, výkopy, odvoz výkopku</t>
  </si>
  <si>
    <t>-732916889</t>
  </si>
  <si>
    <t>Pol69a</t>
  </si>
  <si>
    <t>Pásek 30x4mm</t>
  </si>
  <si>
    <t>1030142722</t>
  </si>
  <si>
    <t>Pol70</t>
  </si>
  <si>
    <t>Spojky SK</t>
  </si>
  <si>
    <t>-1825403326</t>
  </si>
  <si>
    <t>-1962820831</t>
  </si>
  <si>
    <t>2088461380</t>
  </si>
  <si>
    <t>Pol28a</t>
  </si>
  <si>
    <t>1151199079</t>
  </si>
  <si>
    <t>MV - Přeložka monitorovacích vrtů</t>
  </si>
  <si>
    <t xml:space="preserve">N00 - Přeložka monitorovacích vrtů </t>
  </si>
  <si>
    <t xml:space="preserve">    N01 - ZHOTOVITEL OB 6 musí provést potřebné přeložky stávajících monitorovacích vrtů.</t>
  </si>
  <si>
    <t>N00</t>
  </si>
  <si>
    <t xml:space="preserve">Přeložka monitorovacích vrtů </t>
  </si>
  <si>
    <t>N01</t>
  </si>
  <si>
    <t>ZHOTOVITEL OB 6 musí provést potřebné přeložky stávajících monitorovacích vrtů.</t>
  </si>
  <si>
    <t>00001</t>
  </si>
  <si>
    <t>76452485</t>
  </si>
  <si>
    <t xml:space="preserve">Přeložka monitorovacích vrtů zahrnuje provedení nových monitorovacích vrtů v blízkosti stávajících dle požadavku OBJEDNATELE </t>
  </si>
  <si>
    <t xml:space="preserve">v obdobném technickém provedení a vybavení jako u stávajících rušených monitorovacích vrtů a zrušení stávajících monitorovacích vrtů, </t>
  </si>
  <si>
    <t>které budou v kolizi s novou výstavbou.</t>
  </si>
  <si>
    <t xml:space="preserve">1 " PJ08-101 – monitorovací vrt </t>
  </si>
  <si>
    <t xml:space="preserve">1 " HJ08-201A – náhrada monitorovacího vrtu </t>
  </si>
  <si>
    <t xml:space="preserve">1 " HJ08-202 - – náhrada monitorovacího vrtu </t>
  </si>
  <si>
    <t>VRN - Vedlejší rozpočtové náklady</t>
  </si>
  <si>
    <t xml:space="preserve">    VRN1 - Průzkumné, geodetické a projektové práce</t>
  </si>
  <si>
    <t xml:space="preserve">    VRN2 - Příprava staveniště</t>
  </si>
  <si>
    <t xml:space="preserve">    VRN3 - Zařízení staveniště</t>
  </si>
  <si>
    <t xml:space="preserve">    1 - Oplocení staveniště</t>
  </si>
  <si>
    <t xml:space="preserve">    VRN4 - Inženýrská činnost</t>
  </si>
  <si>
    <t xml:space="preserve">    VRN6 - Územní vlivy</t>
  </si>
  <si>
    <t xml:space="preserve">    VRN7 - Provozní vlivy</t>
  </si>
  <si>
    <t>VRN</t>
  </si>
  <si>
    <t>VRN1</t>
  </si>
  <si>
    <t>Průzkumné, geodetické a projektové práce</t>
  </si>
  <si>
    <t>010001000</t>
  </si>
  <si>
    <t>Průzkumné práce</t>
  </si>
  <si>
    <t>1024</t>
  </si>
  <si>
    <t>-2099444249</t>
  </si>
  <si>
    <t>012002000</t>
  </si>
  <si>
    <t>Geodetické práce</t>
  </si>
  <si>
    <t>-1121009736</t>
  </si>
  <si>
    <t>0490021</t>
  </si>
  <si>
    <t>Náklady na vzorování</t>
  </si>
  <si>
    <t>555596842</t>
  </si>
  <si>
    <t>091002000</t>
  </si>
  <si>
    <t>Průzkum / vytyčení / pasport stávajících inženýrských sítí (v dotčené lokalitě)</t>
  </si>
  <si>
    <t>1516547487</t>
  </si>
  <si>
    <t>094002000</t>
  </si>
  <si>
    <t>Podrobný inženýrsko-geologický průzkum, hydro-geologický průzkum (v dotčené lokalitě)</t>
  </si>
  <si>
    <t>1056969456</t>
  </si>
  <si>
    <t>049002000</t>
  </si>
  <si>
    <t>Dokumentace (BIM, PDPS, DoSP a další viz příloha A7)</t>
  </si>
  <si>
    <t>-1083126112</t>
  </si>
  <si>
    <t>09400201</t>
  </si>
  <si>
    <t>Dokumentace skutečného provedení stavby (vč. BIM)¨pro účely kolaudaci a pro účely správy objektů</t>
  </si>
  <si>
    <t>-305812272</t>
  </si>
  <si>
    <t>VRN2</t>
  </si>
  <si>
    <t>Příprava staveniště</t>
  </si>
  <si>
    <t>020001000</t>
  </si>
  <si>
    <t>493606163</t>
  </si>
  <si>
    <t>VRN3</t>
  </si>
  <si>
    <t>Zařízení staveniště</t>
  </si>
  <si>
    <t>030001-ZS2</t>
  </si>
  <si>
    <t>Zařízení staveniště ZS2 (zřízení, provoz, údržba, odstranění)</t>
  </si>
  <si>
    <t>-1737796160</t>
  </si>
  <si>
    <t>030001-ZS3</t>
  </si>
  <si>
    <t>Zařízení staveniště ZS3 (zřízení, provoz, údržba, odstranění)</t>
  </si>
  <si>
    <t>1111521832</t>
  </si>
  <si>
    <t>030001-ZS4</t>
  </si>
  <si>
    <t>Zařízení staveniště ZS4 (zřízení, provoz, údržba, odstranění)</t>
  </si>
  <si>
    <t>1785987912</t>
  </si>
  <si>
    <t>031203000</t>
  </si>
  <si>
    <t>Terénní úpravy pro zřízení zařízení staveniště a uvedení do původního stavu po odtranění ZS</t>
  </si>
  <si>
    <t>-1772386856</t>
  </si>
  <si>
    <t>032103000</t>
  </si>
  <si>
    <t>Náklady na stavební buňky (návoz, osazení, pronájem, údržba, deontáž a odvoz)</t>
  </si>
  <si>
    <t>-1539538385</t>
  </si>
  <si>
    <t>032503000</t>
  </si>
  <si>
    <t>Skládky na staveništi, průběžný úklid, likvidace odpadu</t>
  </si>
  <si>
    <t>-870325802</t>
  </si>
  <si>
    <t>032803000</t>
  </si>
  <si>
    <t>Ostatní vybavení staveniště</t>
  </si>
  <si>
    <t>1854958574</t>
  </si>
  <si>
    <t>033002000</t>
  </si>
  <si>
    <t>Připojení staveniště na inženýrské sítě</t>
  </si>
  <si>
    <t>-1045455752</t>
  </si>
  <si>
    <t>Poznámka k položce:_x000D_
Staveništní rozvaděče + přívodní kabeláž od stávajících rozvaděčů, elektroměr. Napojení na vodu a příp. kanalizace, na staveništní přípojce vody osadit vodoměr.</t>
  </si>
  <si>
    <t>034002000</t>
  </si>
  <si>
    <t>Zabezpečení staveniště</t>
  </si>
  <si>
    <t>1270580723</t>
  </si>
  <si>
    <t>0340020R</t>
  </si>
  <si>
    <t>Informační tabule na staveniště</t>
  </si>
  <si>
    <t>-541926156</t>
  </si>
  <si>
    <t>0900010001</t>
  </si>
  <si>
    <t>Uvedení zařízení staveniště do původního stavu na základě instrukcí investora po skončení výstavby</t>
  </si>
  <si>
    <t>-1750542552</t>
  </si>
  <si>
    <t>Oplocení staveniště</t>
  </si>
  <si>
    <t xml:space="preserve">Pronájem mobilního oplocení na 18 měsíců </t>
  </si>
  <si>
    <t>-35610992</t>
  </si>
  <si>
    <t>1000*18 'Přepočtené koeficientem množství</t>
  </si>
  <si>
    <t>119003227</t>
  </si>
  <si>
    <t>Mobilní plotová zábrana vyplněná dráty výšky přes 1,5 do 2,2 m pro zabezpečení výkopu zřízení</t>
  </si>
  <si>
    <t>2058695860</t>
  </si>
  <si>
    <t>119003228</t>
  </si>
  <si>
    <t>Mobilní plotová zábrana vyplněná dráty výšky přes 1,5 do 2,2 m pro zabezpečení výkopu odstranění</t>
  </si>
  <si>
    <t>901383132</t>
  </si>
  <si>
    <t>348172214R</t>
  </si>
  <si>
    <t xml:space="preserve">Montáž vjezdových bran samonosných </t>
  </si>
  <si>
    <t>-729991356</t>
  </si>
  <si>
    <t>55342346</t>
  </si>
  <si>
    <t>brána kovová pojezdová 2000x4040mm</t>
  </si>
  <si>
    <t>549016981</t>
  </si>
  <si>
    <t>VRN4</t>
  </si>
  <si>
    <t>Inženýrská činnost</t>
  </si>
  <si>
    <t>045002000</t>
  </si>
  <si>
    <t>Kompletační a koordinační činnost, součinnost při kolaudaci</t>
  </si>
  <si>
    <t>-1355340314</t>
  </si>
  <si>
    <t>VRN6</t>
  </si>
  <si>
    <t>Územní vlivy</t>
  </si>
  <si>
    <t>061002000</t>
  </si>
  <si>
    <t>Vliv klimatických podmínek (zimní opatření)</t>
  </si>
  <si>
    <t>-1980800084</t>
  </si>
  <si>
    <t>090001000</t>
  </si>
  <si>
    <t>Průzkum bludných proudů (v dotčené lokalitě)</t>
  </si>
  <si>
    <t>-657193623</t>
  </si>
  <si>
    <t>VRN7</t>
  </si>
  <si>
    <t>Provozní vlivy</t>
  </si>
  <si>
    <t>071002000</t>
  </si>
  <si>
    <t>Provoz investora, třetích osob (uzavřený areál v provozu)</t>
  </si>
  <si>
    <t>-948660612</t>
  </si>
  <si>
    <t>079002000</t>
  </si>
  <si>
    <t>Čerpání podzemní vody + odvodnění do lagun (při výkopových pracech) podle potřeby i pažení</t>
  </si>
  <si>
    <t>218788505</t>
  </si>
  <si>
    <t>092002000</t>
  </si>
  <si>
    <t>Ochrana stávajících konstrukcí a inženýrských sítí (v dotčené lokalitě)</t>
  </si>
  <si>
    <t>425780396</t>
  </si>
  <si>
    <t>09200201</t>
  </si>
  <si>
    <t>D+M provizorních konstrukcí a bezpečnostních opatření v rámci BOZP během realizace, vč. jejich následného odstranění</t>
  </si>
  <si>
    <t>1298083889</t>
  </si>
  <si>
    <t>SO 402/PS 401</t>
  </si>
  <si>
    <t>Měnit lze pouze buňky se žlutým podbarvením!
1) na prvním listu Rekapitulace stavby vyplňte v sestavě
    a) Souhrnný list
       - údaje o Uchazeči
         (přenesou se do ostatních sestav i v jiných listech)
    b) Rekapitulace objektů
       - potřebné Ostatní náklady
2) na vybraných listech vyplňte v sestavě
    a) Krycí list
       - údaje o Uchazeči, pokud se liší od údajů o Uchazeči na Souhrnném listu
         (údaje se přenesou do ostatních sestav v daném listu)
    b) Rekapitulace rozpočtu
       - potřebné Ostatní náklady
    c) Celkové náklady za stavbu
       - ceny u položek
       - množství, pokud má žluté podbarvení
       - a v případě potřeby poznámku (ta je ve skrytém sloupci)</t>
  </si>
  <si>
    <t xml:space="preserve">martin gregor - ško energo s.r.o. </t>
  </si>
  <si>
    <t>SO 103.2/112 - Doprava dřevní štěpky do skladu / Vzorkovna</t>
  </si>
  <si>
    <t>SO 101/SO 106</t>
  </si>
  <si>
    <t>SO 103.2/SO 112</t>
  </si>
  <si>
    <t>ZS/VRN</t>
  </si>
  <si>
    <t>Zařízení staveniště a VRN</t>
  </si>
  <si>
    <t>ZS/VRN - Zařízení staveníště a VRN</t>
  </si>
  <si>
    <t>IO 307 - Přeložky elektro a nové přípojky</t>
  </si>
  <si>
    <t>IO 303 - Vnější osvětlení</t>
  </si>
  <si>
    <t>Sadové úpravy a zatravněné plochy (II. Etapa)</t>
  </si>
  <si>
    <t>Komunikace a zpevněné a manipulační plochy1 (I.Etapa)</t>
  </si>
  <si>
    <t>Komunikace a zpevněné a manipulační plochy2 (II.Etapa)</t>
  </si>
  <si>
    <t>Demolice objektů, technologie uhelný sklad (II.etapa)</t>
  </si>
  <si>
    <t>Demolice objektů (I.etapa)</t>
  </si>
  <si>
    <t>SO 402 / PS 401 - Demolice objektů, technologie uhelný sklad (II.etapa)</t>
  </si>
  <si>
    <t>SO 401 - Demolice objektů (I.etapa)</t>
  </si>
  <si>
    <t>IO 301 - Komunikace a zpevněné a manipulační plochy2 (II.Etapa)</t>
  </si>
  <si>
    <t>IO 301 - Komunikace a zpevněné a manipulační plochy1 (I.Etapa)</t>
  </si>
  <si>
    <t>SO 111 - Sadové úpravy a zatravněné plochy (II. Etapa)</t>
  </si>
  <si>
    <t>IO 302-08 - Stoka U (II. Etapa)</t>
  </si>
  <si>
    <t xml:space="preserve">900" včetně odvozu do zemníku a poplatku za uložení </t>
  </si>
  <si>
    <t>1270 " včetně obetonování a odvozu vybouraného materiálu na skládku a poplatku za uložení</t>
  </si>
  <si>
    <t xml:space="preserve"> </t>
  </si>
  <si>
    <t>Příjem a úprava dřevní štěpky / Elektrorozvodna hospdářství dřevní štěpky (I.etapa)</t>
  </si>
  <si>
    <t>Sklad dřevní štěpky (I.etapa)</t>
  </si>
  <si>
    <t>Doprava dřevní štěpky do skladu/Vzorkovna (I.etapa)</t>
  </si>
  <si>
    <t>Doprava dřevní štěpky do kotelen (I.etapa)</t>
  </si>
  <si>
    <t>SHZ - strojovna a základy nádrže (I.etapa)</t>
  </si>
  <si>
    <t>Přesuvna vagonů (I.etapa)</t>
  </si>
  <si>
    <t>Kotelna K20 + Partie za kotlem K20 - čištění spalin - viz SO 201 (OB 6) (I.etapa)</t>
  </si>
  <si>
    <t>Vnější kouřovody - základy a konstrukce (OB 6) – spodní stavba + Odpopílkování (I.etapa)</t>
  </si>
  <si>
    <t>Kanalizace (I.etapa)</t>
  </si>
  <si>
    <t>Vnější osvětlení (I.etapa)</t>
  </si>
  <si>
    <t>Pitná voda (I.etapa)</t>
  </si>
  <si>
    <t>Průmyslová voda (vč. přesunu hydrantů) (I.etapa)</t>
  </si>
  <si>
    <t>Přeložky el. a nové přípojky (I.etapa)</t>
  </si>
  <si>
    <t>Přeložka monitorovacích vrtů (I.etapa)</t>
  </si>
  <si>
    <t>-</t>
  </si>
  <si>
    <t>Zřízení pilot svislých D přes 650 do 1250 mm hl od 0 do 20 m bez vytažením pažnic z betonu železového</t>
  </si>
  <si>
    <t>Odpažení velkoprofilových vrtů průměru přes 650 do 1250 mm</t>
  </si>
  <si>
    <t>Poznámka k položce:
https://podminky.urs.cz/item/CS_URS_2023_02/231611114</t>
  </si>
  <si>
    <t>Poznámka k položce:
https://podminky.urs.cz/item/CS_URS_2023_02/226113414</t>
  </si>
  <si>
    <t>Vrty velkoprofilové svislé zapažené i nezapažené/CFA D přes 650 do 1250 mm hl přes 5m hornina tř. I-IV</t>
  </si>
  <si>
    <t>Zřízení pilot svislých zapažených i nezpažených D přes 650 do 1250 mm hl přes 5m s i bez vytažení pažnic z betonu železového</t>
  </si>
  <si>
    <t>Vrty velkoprofilové svislé zapažené i nezapažené / CFA D přes 650 do 1250 mm hl přes 5 m hornina tř.I- IV</t>
  </si>
  <si>
    <t>Výztuž pilot betonovaných do země ocel z betonářské oceli 10 505 - odhad 120kg/m3</t>
  </si>
  <si>
    <t>Výztuž pilot betonovaných do země ocel z betonářské oceli 10 505 - odhad 120Kg/m3</t>
  </si>
  <si>
    <t>11*10</t>
  </si>
  <si>
    <t>soub</t>
  </si>
  <si>
    <t>;</t>
  </si>
  <si>
    <t>Provizorní opatření pro ochranu OK mostu produktovodu (směr komunikace mezi SO109 a H1) - např.  mikropilotáží (za rozsah a pořebu odpovídá dodavatel)</t>
  </si>
  <si>
    <t>Vrty velkoprofilové svislé nezapažené D přes 650 do 1250 mm hl od 0 do 5 m hornina tř.I-IV</t>
  </si>
  <si>
    <t>Obytná buňka pro obsluhu včetně vybavení - pro obsluhu, kontejnerová kancelář, vytápěná, osvětlená, rozměry cca 6 x 2,5x 2,8 m – podrobněji PD</t>
  </si>
  <si>
    <t>D+M technologie silničních vah - Kamera na snímání SPZ
- Dotykový display pro zadání SPZ - ve výšce řidiče sedícího v kamionu
- Monitor pro komunikaci, signalizaci
- Optická závora s akustickou signalizací (pouze váha na příjezdu) + semafor Odjezd/příjezd
- Před odjezdem z váhy, zobrazení informace o číslu volného palpostu (pouze váha na příjezdu)
- Silnoproudá kabeláž elektro pro napájení jednotlivých zařízení vah
- Slaboproudá kabeláž pro přenos dat.</t>
  </si>
  <si>
    <t>EUR</t>
  </si>
  <si>
    <t>Cena bez DPH [EUR]</t>
  </si>
  <si>
    <t>Cena s DPH [EUR]</t>
  </si>
  <si>
    <t>z toho Ostat._x000D_
náklady [EUR]</t>
  </si>
  <si>
    <t>DPH [EUR]</t>
  </si>
  <si>
    <t>DPH základní [EUR]</t>
  </si>
  <si>
    <t>DPH snížená [EUR]</t>
  </si>
  <si>
    <t>DPH základní přenesená_x000D_
[EUR]</t>
  </si>
  <si>
    <t>DPH snížená přenesená_x000D_
[EUR]</t>
  </si>
  <si>
    <t>Cena celkem [EUR]</t>
  </si>
  <si>
    <t>J.cena [EUR]</t>
  </si>
  <si>
    <t>qwer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</si>
</sst>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00%"/>
    <numFmt numFmtId="165" formatCode="dd\.mm\.yyyy"/>
    <numFmt numFmtId="166" formatCode="#,##0.00000"/>
    <numFmt numFmtId="167" formatCode="#,##0.000"/>
  </numFmts>
  <fonts count="51">
    <font>
      <sz val="8"/>
      <name val="Arial CE"/>
      <family val="2"/>
    </font>
    <font>
      <sz val="10"/>
      <color rgb="FF969696"/>
      <name val="Arial CE"/>
    </font>
    <font>
      <sz val="10"/>
      <name val="Arial CE"/>
    </font>
    <font>
      <b/>
      <sz val="11"/>
      <name val="Arial CE"/>
    </font>
    <font>
      <b/>
      <sz val="12"/>
      <name val="Arial CE"/>
    </font>
    <font>
      <sz val="11"/>
      <name val="Arial CE"/>
    </font>
    <font>
      <sz val="12"/>
      <color rgb="FF003366"/>
      <name val="Arial CE"/>
    </font>
    <font>
      <sz val="10"/>
      <color rgb="FF003366"/>
      <name val="Arial CE"/>
    </font>
    <font>
      <sz val="8"/>
      <color rgb="FF003366"/>
      <name val="Arial CE"/>
    </font>
    <font>
      <sz val="8"/>
      <color rgb="FF505050"/>
      <name val="Arial CE"/>
    </font>
    <font>
      <sz val="8"/>
      <color rgb="FF0000A8"/>
      <name val="Arial CE"/>
    </font>
    <font>
      <sz val="8"/>
      <color rgb="FFFF0000"/>
      <name val="Arial CE"/>
    </font>
    <font>
      <sz val="8"/>
      <color rgb="FF800080"/>
      <name val="Arial CE"/>
    </font>
    <font>
      <sz val="8"/>
      <color rgb="FFFFFFFF"/>
      <name val="Arial CE"/>
    </font>
    <font>
      <b/>
      <sz val="14"/>
      <name val="Arial CE"/>
    </font>
    <font>
      <sz val="8"/>
      <color rgb="FF3366FF"/>
      <name val="Arial CE"/>
    </font>
    <font>
      <b/>
      <sz val="12"/>
      <color rgb="FF969696"/>
      <name val="Arial CE"/>
    </font>
    <font>
      <b/>
      <sz val="8"/>
      <color rgb="FF969696"/>
      <name val="Arial CE"/>
    </font>
    <font>
      <b/>
      <sz val="10"/>
      <name val="Arial CE"/>
    </font>
    <font>
      <b/>
      <sz val="10"/>
      <color rgb="FF969696"/>
      <name val="Arial CE"/>
    </font>
    <font>
      <b/>
      <sz val="10"/>
      <color rgb="FF464646"/>
      <name val="Arial CE"/>
    </font>
    <font>
      <sz val="12"/>
      <color rgb="FF969696"/>
      <name val="Arial CE"/>
    </font>
    <font>
      <sz val="8"/>
      <color rgb="FF969696"/>
      <name val="Arial CE"/>
    </font>
    <font>
      <sz val="9"/>
      <name val="Arial CE"/>
    </font>
    <font>
      <sz val="9"/>
      <color rgb="FF969696"/>
      <name val="Arial CE"/>
    </font>
    <font>
      <b/>
      <sz val="12"/>
      <color rgb="FF960000"/>
      <name val="Arial CE"/>
    </font>
    <font>
      <sz val="12"/>
      <name val="Arial CE"/>
    </font>
    <font>
      <sz val="18"/>
      <color theme="10"/>
      <name val="Wingdings 2"/>
      <family val="1"/>
      <charset val="2"/>
    </font>
    <font>
      <b/>
      <sz val="11"/>
      <color rgb="FF003366"/>
      <name val="Arial CE"/>
    </font>
    <font>
      <sz val="11"/>
      <color rgb="FF003366"/>
      <name val="Arial CE"/>
    </font>
    <font>
      <sz val="11"/>
      <color rgb="FF969696"/>
      <name val="Arial CE"/>
    </font>
    <font>
      <b/>
      <sz val="10"/>
      <color rgb="FF003366"/>
      <name val="Arial CE"/>
    </font>
    <font>
      <sz val="10"/>
      <color rgb="FF3366FF"/>
      <name val="Arial CE"/>
    </font>
    <font>
      <b/>
      <sz val="12"/>
      <color rgb="FF800000"/>
      <name val="Arial CE"/>
    </font>
    <font>
      <sz val="8"/>
      <color rgb="FF960000"/>
      <name val="Arial CE"/>
    </font>
    <font>
      <b/>
      <sz val="8"/>
      <name val="Arial CE"/>
    </font>
    <font>
      <sz val="7"/>
      <color rgb="FF969696"/>
      <name val="Arial CE"/>
    </font>
    <font>
      <i/>
      <sz val="7"/>
      <color rgb="FF969696"/>
      <name val="Arial CE"/>
    </font>
    <font>
      <i/>
      <sz val="9"/>
      <color rgb="FF0000FF"/>
      <name val="Arial CE"/>
    </font>
    <font>
      <i/>
      <sz val="8"/>
      <color rgb="FF0000FF"/>
      <name val="Arial CE"/>
    </font>
    <font>
      <u/>
      <sz val="11"/>
      <color theme="10"/>
      <name val="Calibri"/>
      <family val="2"/>
      <charset val="238"/>
      <scheme val="minor"/>
    </font>
    <font>
      <sz val="8"/>
      <color theme="0" tint="-0.249977111117893"/>
      <name val="Arial CE"/>
      <family val="2"/>
    </font>
    <font>
      <b/>
      <sz val="11"/>
      <color theme="8" tint="-0.249977111117893"/>
      <name val="Arial CE"/>
    </font>
    <font>
      <u/>
      <sz val="11"/>
      <color theme="8" tint="-0.249977111117893"/>
      <name val="Calibri"/>
      <family val="2"/>
      <charset val="238"/>
      <scheme val="minor"/>
    </font>
    <font>
      <sz val="11"/>
      <color theme="8" tint="-0.249977111117893"/>
      <name val="Arial CE"/>
    </font>
    <font>
      <sz val="18"/>
      <color theme="8" tint="-0.249977111117893"/>
      <name val="Wingdings 2"/>
      <family val="1"/>
      <charset val="238"/>
    </font>
    <font>
      <sz val="11"/>
      <color theme="8" tint="-0.249977111117893"/>
      <name val="Arial CE"/>
      <charset val="238"/>
    </font>
    <font>
      <b/>
      <sz val="11"/>
      <color theme="8" tint="-0.249977111117893"/>
      <name val="Arial CE"/>
      <charset val="238"/>
    </font>
    <font>
      <sz val="10"/>
      <color theme="8" tint="-0.249977111117893"/>
      <name val="Arial CE"/>
      <charset val="238"/>
    </font>
    <font>
      <b/>
      <sz val="10"/>
      <color theme="8" tint="-0.249977111117893"/>
      <name val="Arial CE"/>
      <charset val="238"/>
    </font>
    <font>
      <sz val="9"/>
      <color rgb="FF0000FF"/>
      <name val="Arial CE"/>
    </font>
  </fonts>
  <fills count="6">
    <fill>
      <patternFill patternType="none"/>
    </fill>
    <fill>
      <patternFill patternType="gray125"/>
    </fill>
    <fill>
      <patternFill patternType="solid">
        <fgColor rgb="FFFFFFCC"/>
      </patternFill>
    </fill>
    <fill>
      <patternFill patternType="solid">
        <fgColor rgb="FFBEBEBE"/>
      </patternFill>
    </fill>
    <fill>
      <patternFill patternType="solid">
        <fgColor rgb="FFD2D2D2"/>
      </patternFill>
    </fill>
    <fill>
      <patternFill patternType="solid">
        <fgColor theme="0" tint="-0.14999847407452621"/>
        <bgColor indexed="64"/>
      </patternFill>
    </fill>
  </fills>
  <borders count="23">
    <border>
      <left/>
      <right/>
      <top/>
      <bottom/>
      <diagonal/>
    </border>
    <border>
      <left style="thin">
        <color rgb="FF000000"/>
      </left>
      <right/>
      <top style="thin">
        <color rgb="FF000000"/>
      </top>
      <bottom/>
      <diagonal/>
    </border>
    <border>
      <left/>
      <right/>
      <top style="thin">
        <color rgb="FF000000"/>
      </top>
      <bottom/>
      <diagonal/>
    </border>
    <border>
      <left style="thin">
        <color rgb="FF000000"/>
      </left>
      <right/>
      <top/>
      <bottom/>
      <diagonal/>
    </border>
    <border>
      <left/>
      <right/>
      <top style="hair">
        <color rgb="FF000000"/>
      </top>
      <bottom/>
      <diagonal/>
    </border>
    <border>
      <left/>
      <right/>
      <top/>
      <bottom style="hair">
        <color rgb="FF000000"/>
      </bottom>
      <diagonal/>
    </border>
    <border>
      <left style="hair">
        <color rgb="FF000000"/>
      </left>
      <right/>
      <top style="hair">
        <color rgb="FF000000"/>
      </top>
      <bottom style="hair">
        <color rgb="FF000000"/>
      </bottom>
      <diagonal/>
    </border>
    <border>
      <left/>
      <right/>
      <top style="hair">
        <color rgb="FF000000"/>
      </top>
      <bottom style="hair">
        <color rgb="FF000000"/>
      </bottom>
      <diagonal/>
    </border>
    <border>
      <left/>
      <right style="hair">
        <color rgb="FF000000"/>
      </right>
      <top style="hair">
        <color rgb="FF000000"/>
      </top>
      <bottom style="hair">
        <color rgb="FF000000"/>
      </bottom>
      <diagonal/>
    </border>
    <border>
      <left style="thin">
        <color rgb="FF000000"/>
      </left>
      <right/>
      <top/>
      <bottom style="thin">
        <color rgb="FF000000"/>
      </bottom>
      <diagonal/>
    </border>
    <border>
      <left/>
      <right/>
      <top/>
      <bottom style="thin">
        <color rgb="FF000000"/>
      </bottom>
      <diagonal/>
    </border>
    <border>
      <left style="hair">
        <color rgb="FF969696"/>
      </left>
      <right/>
      <top style="hair">
        <color rgb="FF969696"/>
      </top>
      <bottom/>
      <diagonal/>
    </border>
    <border>
      <left/>
      <right/>
      <top style="hair">
        <color rgb="FF969696"/>
      </top>
      <bottom/>
      <diagonal/>
    </border>
    <border>
      <left/>
      <right style="hair">
        <color rgb="FF969696"/>
      </right>
      <top style="hair">
        <color rgb="FF969696"/>
      </top>
      <bottom/>
      <diagonal/>
    </border>
    <border>
      <left style="hair">
        <color rgb="FF969696"/>
      </left>
      <right/>
      <top/>
      <bottom/>
      <diagonal/>
    </border>
    <border>
      <left/>
      <right style="hair">
        <color rgb="FF969696"/>
      </right>
      <top/>
      <bottom/>
      <diagonal/>
    </border>
    <border>
      <left style="hair">
        <color rgb="FF969696"/>
      </left>
      <right/>
      <top style="hair">
        <color rgb="FF969696"/>
      </top>
      <bottom style="hair">
        <color rgb="FF969696"/>
      </bottom>
      <diagonal/>
    </border>
    <border>
      <left/>
      <right/>
      <top style="hair">
        <color rgb="FF969696"/>
      </top>
      <bottom style="hair">
        <color rgb="FF969696"/>
      </bottom>
      <diagonal/>
    </border>
    <border>
      <left/>
      <right style="hair">
        <color rgb="FF969696"/>
      </right>
      <top style="hair">
        <color rgb="FF969696"/>
      </top>
      <bottom style="hair">
        <color rgb="FF969696"/>
      </bottom>
      <diagonal/>
    </border>
    <border>
      <left style="hair">
        <color rgb="FF969696"/>
      </left>
      <right/>
      <top/>
      <bottom style="hair">
        <color rgb="FF969696"/>
      </bottom>
      <diagonal/>
    </border>
    <border>
      <left/>
      <right/>
      <top/>
      <bottom style="hair">
        <color rgb="FF969696"/>
      </bottom>
      <diagonal/>
    </border>
    <border>
      <left/>
      <right style="hair">
        <color rgb="FF969696"/>
      </right>
      <top/>
      <bottom style="hair">
        <color rgb="FF969696"/>
      </bottom>
      <diagonal/>
    </border>
    <border>
      <left style="hair">
        <color rgb="FF969696"/>
      </left>
      <right style="hair">
        <color rgb="FF969696"/>
      </right>
      <top style="hair">
        <color rgb="FF969696"/>
      </top>
      <bottom style="hair">
        <color rgb="FF969696"/>
      </bottom>
      <diagonal/>
    </border>
  </borders>
  <cellStyleXfs count="2">
    <xf numFmtId="0" fontId="0" fillId="0" borderId="0"/>
    <xf numFmtId="0" fontId="40" fillId="0" borderId="0" applyNumberFormat="0" applyFill="0" applyBorder="0" applyAlignment="0" applyProtection="0"/>
  </cellStyleXfs>
  <cellXfs count="437">
    <xf numFmtId="0" fontId="0" fillId="0" borderId="0" xfId="0"/>
    <xf numFmtId="0" fontId="0" fillId="0" borderId="0" xfId="0"/>
    <xf numFmtId="0" fontId="0" fillId="0" borderId="0" xfId="0" applyAlignment="1">
      <alignment vertical="center"/>
    </xf>
    <xf numFmtId="0" fontId="1" fillId="0" borderId="0" xfId="0" applyFont="1" applyAlignment="1">
      <alignment vertical="center"/>
    </xf>
    <xf numFmtId="0" fontId="2" fillId="0" borderId="0" xfId="0" applyFont="1" applyAlignment="1">
      <alignment vertical="center"/>
    </xf>
    <xf numFmtId="0" fontId="3" fillId="0" borderId="0" xfId="0" applyFont="1" applyAlignment="1">
      <alignment vertical="center"/>
    </xf>
    <xf numFmtId="0" fontId="4" fillId="0" borderId="0" xfId="0" applyFont="1" applyAlignment="1">
      <alignment vertical="center"/>
    </xf>
    <xf numFmtId="0" fontId="5" fillId="0" borderId="0" xfId="0" applyFont="1" applyAlignment="1">
      <alignment vertical="center"/>
    </xf>
    <xf numFmtId="0" fontId="0" fillId="0" borderId="0" xfId="0" applyAlignment="1">
      <alignment vertical="center" wrapText="1"/>
    </xf>
    <xf numFmtId="0" fontId="6" fillId="0" borderId="0" xfId="0" applyFont="1" applyAlignment="1">
      <alignment vertical="center"/>
    </xf>
    <xf numFmtId="0" fontId="7" fillId="0" borderId="0" xfId="0" applyFont="1" applyAlignment="1">
      <alignment vertical="center"/>
    </xf>
    <xf numFmtId="0" fontId="0" fillId="0" borderId="0" xfId="0" applyAlignment="1">
      <alignment horizontal="center" vertical="center" wrapText="1"/>
    </xf>
    <xf numFmtId="0" fontId="8" fillId="0" borderId="0" xfId="0" applyFont="1" applyAlignment="1"/>
    <xf numFmtId="0" fontId="9" fillId="0" borderId="0" xfId="0" applyFont="1" applyAlignment="1">
      <alignment vertical="center"/>
    </xf>
    <xf numFmtId="0" fontId="10" fillId="0" borderId="0" xfId="0" applyFont="1" applyAlignment="1">
      <alignment vertical="center"/>
    </xf>
    <xf numFmtId="0" fontId="11" fillId="0" borderId="0" xfId="0" applyFont="1" applyAlignment="1">
      <alignment vertical="center"/>
    </xf>
    <xf numFmtId="0" fontId="12" fillId="0" borderId="0" xfId="0" applyFont="1" applyAlignment="1">
      <alignment vertical="center"/>
    </xf>
    <xf numFmtId="0" fontId="13" fillId="0" borderId="0" xfId="0" applyFont="1" applyAlignment="1">
      <alignment horizontal="left" vertical="center"/>
    </xf>
    <xf numFmtId="0" fontId="0" fillId="0" borderId="0" xfId="0" applyFont="1" applyAlignment="1">
      <alignment horizontal="left" vertical="center"/>
    </xf>
    <xf numFmtId="0" fontId="0" fillId="0" borderId="1" xfId="0" applyBorder="1" applyProtection="1"/>
    <xf numFmtId="0" fontId="0" fillId="0" borderId="2" xfId="0" applyBorder="1" applyProtection="1"/>
    <xf numFmtId="0" fontId="0" fillId="0" borderId="3" xfId="0" applyBorder="1"/>
    <xf numFmtId="0" fontId="0" fillId="0" borderId="3" xfId="0" applyBorder="1" applyProtection="1"/>
    <xf numFmtId="0" fontId="0" fillId="0" borderId="0" xfId="0" applyProtection="1"/>
    <xf numFmtId="0" fontId="14" fillId="0" borderId="0" xfId="0" applyFont="1" applyAlignment="1" applyProtection="1">
      <alignment horizontal="left" vertical="center"/>
    </xf>
    <xf numFmtId="0" fontId="15" fillId="0" borderId="0" xfId="0" applyFont="1" applyAlignment="1">
      <alignment horizontal="left" vertical="center"/>
    </xf>
    <xf numFmtId="0" fontId="16" fillId="0" borderId="0" xfId="0" applyFont="1" applyAlignment="1">
      <alignment horizontal="left" vertical="center"/>
    </xf>
    <xf numFmtId="0" fontId="1" fillId="0" borderId="0" xfId="0" applyFont="1" applyAlignment="1" applyProtection="1">
      <alignment horizontal="left" vertical="top"/>
    </xf>
    <xf numFmtId="0" fontId="2" fillId="0" borderId="0" xfId="0" applyFont="1" applyAlignment="1" applyProtection="1">
      <alignment horizontal="left" vertical="center"/>
    </xf>
    <xf numFmtId="0" fontId="3" fillId="0" borderId="0" xfId="0" applyFont="1" applyAlignment="1" applyProtection="1">
      <alignment horizontal="left" vertical="top"/>
    </xf>
    <xf numFmtId="0" fontId="1" fillId="0" borderId="0" xfId="0" applyFont="1" applyAlignment="1" applyProtection="1">
      <alignment horizontal="left" vertical="center"/>
    </xf>
    <xf numFmtId="0" fontId="2" fillId="2" borderId="0" xfId="0" applyFont="1" applyFill="1" applyAlignment="1" applyProtection="1">
      <alignment horizontal="left" vertical="center"/>
      <protection locked="0"/>
    </xf>
    <xf numFmtId="49" fontId="2" fillId="2" borderId="0" xfId="0" applyNumberFormat="1" applyFont="1" applyFill="1" applyAlignment="1" applyProtection="1">
      <alignment horizontal="left" vertical="center"/>
      <protection locked="0"/>
    </xf>
    <xf numFmtId="0" fontId="2" fillId="0" borderId="0" xfId="0" applyFont="1" applyAlignment="1" applyProtection="1">
      <alignment horizontal="left" vertical="center" wrapText="1"/>
    </xf>
    <xf numFmtId="0" fontId="0" fillId="0" borderId="4" xfId="0" applyBorder="1" applyProtection="1"/>
    <xf numFmtId="0" fontId="0" fillId="0" borderId="0" xfId="0" applyFont="1" applyAlignment="1">
      <alignment vertical="center"/>
    </xf>
    <xf numFmtId="0" fontId="0" fillId="0" borderId="3" xfId="0" applyFont="1" applyBorder="1" applyAlignment="1" applyProtection="1">
      <alignment vertical="center"/>
    </xf>
    <xf numFmtId="0" fontId="0" fillId="0" borderId="0" xfId="0" applyFont="1" applyAlignment="1" applyProtection="1">
      <alignment vertical="center"/>
    </xf>
    <xf numFmtId="0" fontId="18" fillId="0" borderId="5" xfId="0" applyFont="1" applyBorder="1" applyAlignment="1" applyProtection="1">
      <alignment horizontal="left" vertical="center"/>
    </xf>
    <xf numFmtId="0" fontId="0" fillId="0" borderId="5" xfId="0" applyFont="1" applyBorder="1" applyAlignment="1" applyProtection="1">
      <alignment vertical="center"/>
    </xf>
    <xf numFmtId="0" fontId="0" fillId="0" borderId="3" xfId="0" applyFont="1" applyBorder="1" applyAlignment="1">
      <alignment vertical="center"/>
    </xf>
    <xf numFmtId="0" fontId="1" fillId="0" borderId="3" xfId="0" applyFont="1" applyBorder="1" applyAlignment="1" applyProtection="1">
      <alignment vertical="center"/>
    </xf>
    <xf numFmtId="0" fontId="1" fillId="0" borderId="0" xfId="0" applyFont="1" applyAlignment="1" applyProtection="1">
      <alignment vertical="center"/>
    </xf>
    <xf numFmtId="0" fontId="1" fillId="0" borderId="3" xfId="0" applyFont="1" applyBorder="1" applyAlignment="1">
      <alignment vertical="center"/>
    </xf>
    <xf numFmtId="0" fontId="0" fillId="3" borderId="0" xfId="0" applyFont="1" applyFill="1" applyAlignment="1" applyProtection="1">
      <alignment vertical="center"/>
    </xf>
    <xf numFmtId="0" fontId="4" fillId="3" borderId="6" xfId="0" applyFont="1" applyFill="1" applyBorder="1" applyAlignment="1" applyProtection="1">
      <alignment horizontal="left" vertical="center"/>
    </xf>
    <xf numFmtId="0" fontId="0" fillId="3" borderId="7" xfId="0" applyFont="1" applyFill="1" applyBorder="1" applyAlignment="1" applyProtection="1">
      <alignment vertical="center"/>
    </xf>
    <xf numFmtId="0" fontId="4" fillId="3" borderId="7" xfId="0" applyFont="1" applyFill="1" applyBorder="1" applyAlignment="1" applyProtection="1">
      <alignment horizontal="center" vertical="center"/>
    </xf>
    <xf numFmtId="0" fontId="0" fillId="0" borderId="3" xfId="0" applyBorder="1" applyAlignment="1" applyProtection="1">
      <alignment vertical="center"/>
    </xf>
    <xf numFmtId="0" fontId="0" fillId="0" borderId="0" xfId="0" applyAlignment="1" applyProtection="1">
      <alignment vertical="center"/>
    </xf>
    <xf numFmtId="0" fontId="20" fillId="0" borderId="4" xfId="0" applyFont="1" applyBorder="1" applyAlignment="1" applyProtection="1">
      <alignment horizontal="left" vertical="center"/>
    </xf>
    <xf numFmtId="0" fontId="0" fillId="0" borderId="4" xfId="0" applyBorder="1" applyAlignment="1" applyProtection="1">
      <alignment vertical="center"/>
    </xf>
    <xf numFmtId="0" fontId="0" fillId="0" borderId="3" xfId="0" applyBorder="1" applyAlignment="1">
      <alignment vertical="center"/>
    </xf>
    <xf numFmtId="0" fontId="1" fillId="0" borderId="5" xfId="0" applyFont="1" applyBorder="1" applyAlignment="1" applyProtection="1">
      <alignment horizontal="left" vertical="center"/>
    </xf>
    <xf numFmtId="0" fontId="0" fillId="0" borderId="4" xfId="0" applyFont="1" applyBorder="1" applyAlignment="1" applyProtection="1">
      <alignment vertical="center"/>
    </xf>
    <xf numFmtId="0" fontId="0" fillId="0" borderId="9" xfId="0" applyFont="1" applyBorder="1" applyAlignment="1" applyProtection="1">
      <alignment vertical="center"/>
    </xf>
    <xf numFmtId="0" fontId="0" fillId="0" borderId="10" xfId="0" applyFont="1" applyBorder="1" applyAlignment="1" applyProtection="1">
      <alignment vertical="center"/>
    </xf>
    <xf numFmtId="0" fontId="0" fillId="0" borderId="1" xfId="0" applyFont="1" applyBorder="1" applyAlignment="1" applyProtection="1">
      <alignment vertical="center"/>
    </xf>
    <xf numFmtId="0" fontId="0" fillId="0" borderId="2" xfId="0" applyFont="1" applyBorder="1" applyAlignment="1" applyProtection="1">
      <alignment vertical="center"/>
    </xf>
    <xf numFmtId="0" fontId="2" fillId="0" borderId="3" xfId="0" applyFont="1" applyBorder="1" applyAlignment="1" applyProtection="1">
      <alignment vertical="center"/>
    </xf>
    <xf numFmtId="0" fontId="2" fillId="0" borderId="0" xfId="0" applyFont="1" applyAlignment="1" applyProtection="1">
      <alignment vertical="center"/>
    </xf>
    <xf numFmtId="0" fontId="2" fillId="0" borderId="3" xfId="0" applyFont="1" applyBorder="1" applyAlignment="1">
      <alignment vertical="center"/>
    </xf>
    <xf numFmtId="0" fontId="3" fillId="0" borderId="3" xfId="0" applyFont="1" applyBorder="1" applyAlignment="1" applyProtection="1">
      <alignment vertical="center"/>
    </xf>
    <xf numFmtId="0" fontId="3" fillId="0" borderId="0" xfId="0" applyFont="1" applyAlignment="1" applyProtection="1">
      <alignment horizontal="left" vertical="center"/>
    </xf>
    <xf numFmtId="0" fontId="3" fillId="0" borderId="0" xfId="0" applyFont="1" applyAlignment="1" applyProtection="1">
      <alignment vertical="center"/>
    </xf>
    <xf numFmtId="0" fontId="3" fillId="0" borderId="3" xfId="0" applyFont="1" applyBorder="1" applyAlignment="1">
      <alignment vertical="center"/>
    </xf>
    <xf numFmtId="0" fontId="18" fillId="0" borderId="0" xfId="0" applyFont="1" applyAlignment="1" applyProtection="1">
      <alignment vertical="center"/>
    </xf>
    <xf numFmtId="165" fontId="2" fillId="0" borderId="0" xfId="0" applyNumberFormat="1" applyFont="1" applyAlignment="1" applyProtection="1">
      <alignment horizontal="left" vertical="center"/>
    </xf>
    <xf numFmtId="0" fontId="0" fillId="0" borderId="12" xfId="0" applyBorder="1" applyAlignment="1">
      <alignment vertical="center"/>
    </xf>
    <xf numFmtId="0" fontId="0" fillId="0" borderId="13" xfId="0" applyBorder="1" applyAlignment="1">
      <alignment vertical="center"/>
    </xf>
    <xf numFmtId="0" fontId="0" fillId="0" borderId="0" xfId="0" applyFont="1" applyBorder="1" applyAlignment="1">
      <alignment vertical="center"/>
    </xf>
    <xf numFmtId="0" fontId="0" fillId="0" borderId="15" xfId="0" applyFont="1" applyBorder="1" applyAlignment="1">
      <alignment vertical="center"/>
    </xf>
    <xf numFmtId="0" fontId="0" fillId="0" borderId="0" xfId="0" applyFont="1" applyBorder="1" applyAlignment="1" applyProtection="1">
      <alignment vertical="center"/>
    </xf>
    <xf numFmtId="0" fontId="0" fillId="0" borderId="15" xfId="0" applyFont="1" applyBorder="1" applyAlignment="1" applyProtection="1">
      <alignment vertical="center"/>
    </xf>
    <xf numFmtId="0" fontId="0" fillId="4" borderId="7" xfId="0" applyFont="1" applyFill="1" applyBorder="1" applyAlignment="1" applyProtection="1">
      <alignment vertical="center"/>
    </xf>
    <xf numFmtId="0" fontId="23" fillId="4" borderId="0" xfId="0" applyFont="1" applyFill="1" applyAlignment="1" applyProtection="1">
      <alignment horizontal="center" vertical="center"/>
    </xf>
    <xf numFmtId="0" fontId="24" fillId="0" borderId="16" xfId="0" applyFont="1" applyBorder="1" applyAlignment="1" applyProtection="1">
      <alignment horizontal="center" vertical="center" wrapText="1"/>
    </xf>
    <xf numFmtId="0" fontId="24" fillId="0" borderId="17" xfId="0" applyFont="1" applyBorder="1" applyAlignment="1" applyProtection="1">
      <alignment horizontal="center" vertical="center" wrapText="1"/>
    </xf>
    <xf numFmtId="0" fontId="24" fillId="0" borderId="18" xfId="0" applyFont="1" applyBorder="1" applyAlignment="1" applyProtection="1">
      <alignment horizontal="center" vertical="center" wrapText="1"/>
    </xf>
    <xf numFmtId="0" fontId="0" fillId="0" borderId="11" xfId="0" applyFont="1" applyBorder="1" applyAlignment="1" applyProtection="1">
      <alignment vertical="center"/>
    </xf>
    <xf numFmtId="0" fontId="0" fillId="0" borderId="12" xfId="0" applyFont="1" applyBorder="1" applyAlignment="1" applyProtection="1">
      <alignment vertical="center"/>
    </xf>
    <xf numFmtId="0" fontId="0" fillId="0" borderId="13" xfId="0" applyFont="1" applyBorder="1" applyAlignment="1" applyProtection="1">
      <alignment vertical="center"/>
    </xf>
    <xf numFmtId="0" fontId="4" fillId="0" borderId="3" xfId="0" applyFont="1" applyBorder="1" applyAlignment="1" applyProtection="1">
      <alignment vertical="center"/>
    </xf>
    <xf numFmtId="0" fontId="25" fillId="0" borderId="0" xfId="0" applyFont="1" applyAlignment="1" applyProtection="1">
      <alignment horizontal="left" vertical="center"/>
    </xf>
    <xf numFmtId="0" fontId="25" fillId="0" borderId="0" xfId="0" applyFont="1" applyAlignment="1" applyProtection="1">
      <alignment vertical="center"/>
    </xf>
    <xf numFmtId="4" fontId="25" fillId="0" borderId="0" xfId="0" applyNumberFormat="1" applyFont="1" applyAlignment="1" applyProtection="1">
      <alignment vertical="center"/>
    </xf>
    <xf numFmtId="0" fontId="4" fillId="0" borderId="0" xfId="0" applyFont="1" applyAlignment="1" applyProtection="1">
      <alignment horizontal="center" vertical="center"/>
    </xf>
    <xf numFmtId="0" fontId="4" fillId="0" borderId="3" xfId="0" applyFont="1" applyBorder="1" applyAlignment="1">
      <alignment vertical="center"/>
    </xf>
    <xf numFmtId="4" fontId="21" fillId="0" borderId="14" xfId="0" applyNumberFormat="1" applyFont="1" applyBorder="1" applyAlignment="1" applyProtection="1">
      <alignment vertical="center"/>
    </xf>
    <xf numFmtId="4" fontId="21" fillId="0" borderId="0" xfId="0" applyNumberFormat="1" applyFont="1" applyBorder="1" applyAlignment="1" applyProtection="1">
      <alignment vertical="center"/>
    </xf>
    <xf numFmtId="166" fontId="21" fillId="0" borderId="0" xfId="0" applyNumberFormat="1" applyFont="1" applyBorder="1" applyAlignment="1" applyProtection="1">
      <alignment vertical="center"/>
    </xf>
    <xf numFmtId="4" fontId="21" fillId="0" borderId="15" xfId="0" applyNumberFormat="1" applyFont="1" applyBorder="1" applyAlignment="1" applyProtection="1">
      <alignment vertical="center"/>
    </xf>
    <xf numFmtId="0" fontId="4" fillId="0" borderId="0" xfId="0" applyFont="1" applyAlignment="1">
      <alignment horizontal="left" vertical="center"/>
    </xf>
    <xf numFmtId="0" fontId="26" fillId="0" borderId="0" xfId="0" applyFont="1" applyAlignment="1">
      <alignment horizontal="left" vertical="center"/>
    </xf>
    <xf numFmtId="0" fontId="27" fillId="0" borderId="0" xfId="1" applyFont="1" applyAlignment="1">
      <alignment horizontal="center" vertical="center"/>
    </xf>
    <xf numFmtId="0" fontId="5" fillId="0" borderId="3" xfId="0" applyFont="1" applyBorder="1" applyAlignment="1" applyProtection="1">
      <alignment vertical="center"/>
    </xf>
    <xf numFmtId="0" fontId="3" fillId="0" borderId="0" xfId="0" applyFont="1" applyAlignment="1" applyProtection="1">
      <alignment horizontal="center" vertical="center"/>
    </xf>
    <xf numFmtId="0" fontId="5" fillId="0" borderId="3" xfId="0" applyFont="1" applyBorder="1" applyAlignment="1">
      <alignment vertical="center"/>
    </xf>
    <xf numFmtId="4" fontId="30" fillId="0" borderId="14" xfId="0" applyNumberFormat="1" applyFont="1" applyBorder="1" applyAlignment="1" applyProtection="1">
      <alignment vertical="center"/>
    </xf>
    <xf numFmtId="4" fontId="30" fillId="0" borderId="0" xfId="0" applyNumberFormat="1" applyFont="1" applyBorder="1" applyAlignment="1" applyProtection="1">
      <alignment vertical="center"/>
    </xf>
    <xf numFmtId="166" fontId="30" fillId="0" borderId="0" xfId="0" applyNumberFormat="1" applyFont="1" applyBorder="1" applyAlignment="1" applyProtection="1">
      <alignment vertical="center"/>
    </xf>
    <xf numFmtId="4" fontId="30" fillId="0" borderId="15" xfId="0" applyNumberFormat="1" applyFont="1" applyBorder="1" applyAlignment="1" applyProtection="1">
      <alignment vertical="center"/>
    </xf>
    <xf numFmtId="0" fontId="5" fillId="0" borderId="0" xfId="0" applyFont="1" applyAlignment="1">
      <alignment horizontal="left" vertical="center"/>
    </xf>
    <xf numFmtId="0" fontId="7" fillId="0" borderId="0" xfId="0" applyFont="1" applyAlignment="1" applyProtection="1">
      <alignment vertical="center"/>
    </xf>
    <xf numFmtId="0" fontId="2" fillId="0" borderId="0" xfId="0" applyFont="1" applyAlignment="1" applyProtection="1">
      <alignment horizontal="center" vertical="center"/>
    </xf>
    <xf numFmtId="4" fontId="1" fillId="0" borderId="14" xfId="0" applyNumberFormat="1" applyFont="1" applyBorder="1" applyAlignment="1" applyProtection="1">
      <alignment vertical="center"/>
    </xf>
    <xf numFmtId="4" fontId="1" fillId="0" borderId="0" xfId="0" applyNumberFormat="1" applyFont="1" applyBorder="1" applyAlignment="1" applyProtection="1">
      <alignment vertical="center"/>
    </xf>
    <xf numFmtId="166" fontId="1" fillId="0" borderId="0" xfId="0" applyNumberFormat="1" applyFont="1" applyBorder="1" applyAlignment="1" applyProtection="1">
      <alignment vertical="center"/>
    </xf>
    <xf numFmtId="4" fontId="1" fillId="0" borderId="15" xfId="0" applyNumberFormat="1" applyFont="1" applyBorder="1" applyAlignment="1" applyProtection="1">
      <alignment vertical="center"/>
    </xf>
    <xf numFmtId="0" fontId="2" fillId="0" borderId="0" xfId="0" applyFont="1" applyAlignment="1">
      <alignment horizontal="left" vertical="center"/>
    </xf>
    <xf numFmtId="4" fontId="30" fillId="0" borderId="19" xfId="0" applyNumberFormat="1" applyFont="1" applyBorder="1" applyAlignment="1" applyProtection="1">
      <alignment vertical="center"/>
    </xf>
    <xf numFmtId="4" fontId="30" fillId="0" borderId="20" xfId="0" applyNumberFormat="1" applyFont="1" applyBorder="1" applyAlignment="1" applyProtection="1">
      <alignment vertical="center"/>
    </xf>
    <xf numFmtId="166" fontId="30" fillId="0" borderId="20" xfId="0" applyNumberFormat="1" applyFont="1" applyBorder="1" applyAlignment="1" applyProtection="1">
      <alignment vertical="center"/>
    </xf>
    <xf numFmtId="4" fontId="30" fillId="0" borderId="21" xfId="0" applyNumberFormat="1" applyFont="1" applyBorder="1" applyAlignment="1" applyProtection="1">
      <alignment vertical="center"/>
    </xf>
    <xf numFmtId="0" fontId="0" fillId="0" borderId="1" xfId="0" applyBorder="1"/>
    <xf numFmtId="0" fontId="0" fillId="0" borderId="2" xfId="0" applyBorder="1"/>
    <xf numFmtId="0" fontId="14" fillId="0" borderId="0" xfId="0" applyFont="1" applyAlignment="1">
      <alignment horizontal="left" vertical="center"/>
    </xf>
    <xf numFmtId="0" fontId="32" fillId="0" borderId="0" xfId="0" applyFont="1" applyAlignment="1">
      <alignment horizontal="left" vertical="center"/>
    </xf>
    <xf numFmtId="0" fontId="1" fillId="0" borderId="0" xfId="0" applyFont="1" applyAlignment="1">
      <alignment horizontal="left" vertical="center"/>
    </xf>
    <xf numFmtId="165" fontId="2" fillId="0" borderId="0" xfId="0" applyNumberFormat="1" applyFont="1" applyAlignment="1">
      <alignment horizontal="left" vertical="center"/>
    </xf>
    <xf numFmtId="0" fontId="0" fillId="0" borderId="0" xfId="0" applyFont="1" applyAlignment="1">
      <alignment vertical="center" wrapText="1"/>
    </xf>
    <xf numFmtId="0" fontId="0" fillId="0" borderId="3" xfId="0" applyFont="1" applyBorder="1" applyAlignment="1">
      <alignment vertical="center" wrapText="1"/>
    </xf>
    <xf numFmtId="0" fontId="0" fillId="0" borderId="3" xfId="0" applyBorder="1" applyAlignment="1">
      <alignment vertical="center" wrapText="1"/>
    </xf>
    <xf numFmtId="0" fontId="0" fillId="0" borderId="12" xfId="0" applyFont="1" applyBorder="1" applyAlignment="1">
      <alignment vertical="center"/>
    </xf>
    <xf numFmtId="0" fontId="18" fillId="0" borderId="0" xfId="0" applyFont="1" applyAlignment="1">
      <alignment horizontal="left" vertical="center"/>
    </xf>
    <xf numFmtId="4" fontId="25" fillId="0" borderId="0" xfId="0" applyNumberFormat="1" applyFont="1" applyAlignment="1">
      <alignment vertical="center"/>
    </xf>
    <xf numFmtId="0" fontId="1" fillId="0" borderId="0" xfId="0" applyFont="1" applyAlignment="1">
      <alignment horizontal="right" vertical="center"/>
    </xf>
    <xf numFmtId="0" fontId="22" fillId="0" borderId="0" xfId="0" applyFont="1" applyAlignment="1">
      <alignment horizontal="left" vertical="center"/>
    </xf>
    <xf numFmtId="4" fontId="1" fillId="0" borderId="0" xfId="0" applyNumberFormat="1" applyFont="1" applyAlignment="1">
      <alignment vertical="center"/>
    </xf>
    <xf numFmtId="164" fontId="1" fillId="0" borderId="0" xfId="0" applyNumberFormat="1" applyFont="1" applyAlignment="1">
      <alignment horizontal="right" vertical="center"/>
    </xf>
    <xf numFmtId="0" fontId="0" fillId="4" borderId="0" xfId="0" applyFont="1" applyFill="1" applyAlignment="1">
      <alignment vertical="center"/>
    </xf>
    <xf numFmtId="0" fontId="4" fillId="4" borderId="6" xfId="0" applyFont="1" applyFill="1" applyBorder="1" applyAlignment="1">
      <alignment horizontal="left" vertical="center"/>
    </xf>
    <xf numFmtId="0" fontId="0" fillId="4" borderId="7" xfId="0" applyFont="1" applyFill="1" applyBorder="1" applyAlignment="1">
      <alignment vertical="center"/>
    </xf>
    <xf numFmtId="0" fontId="4" fillId="4" borderId="7" xfId="0" applyFont="1" applyFill="1" applyBorder="1" applyAlignment="1">
      <alignment horizontal="right" vertical="center"/>
    </xf>
    <xf numFmtId="0" fontId="4" fillId="4" borderId="7" xfId="0" applyFont="1" applyFill="1" applyBorder="1" applyAlignment="1">
      <alignment horizontal="center" vertical="center"/>
    </xf>
    <xf numFmtId="4" fontId="4" fillId="4" borderId="7" xfId="0" applyNumberFormat="1" applyFont="1" applyFill="1" applyBorder="1" applyAlignment="1">
      <alignment vertical="center"/>
    </xf>
    <xf numFmtId="0" fontId="0" fillId="4" borderId="8" xfId="0" applyFont="1" applyFill="1" applyBorder="1" applyAlignment="1">
      <alignment vertical="center"/>
    </xf>
    <xf numFmtId="0" fontId="20" fillId="0" borderId="4" xfId="0" applyFont="1" applyBorder="1" applyAlignment="1">
      <alignment horizontal="left" vertical="center"/>
    </xf>
    <xf numFmtId="0" fontId="0" fillId="0" borderId="4" xfId="0" applyBorder="1" applyAlignment="1">
      <alignment vertical="center"/>
    </xf>
    <xf numFmtId="0" fontId="1" fillId="0" borderId="5" xfId="0" applyFont="1" applyBorder="1" applyAlignment="1">
      <alignment horizontal="left" vertical="center"/>
    </xf>
    <xf numFmtId="0" fontId="0" fillId="0" borderId="5" xfId="0" applyFont="1" applyBorder="1" applyAlignment="1">
      <alignment vertical="center"/>
    </xf>
    <xf numFmtId="0" fontId="1" fillId="0" borderId="5" xfId="0" applyFont="1" applyBorder="1" applyAlignment="1">
      <alignment horizontal="center" vertical="center"/>
    </xf>
    <xf numFmtId="0" fontId="1" fillId="0" borderId="5" xfId="0" applyFont="1" applyBorder="1" applyAlignment="1">
      <alignment horizontal="right" vertical="center"/>
    </xf>
    <xf numFmtId="0" fontId="0" fillId="0" borderId="4" xfId="0" applyFont="1" applyBorder="1" applyAlignment="1">
      <alignment vertical="center"/>
    </xf>
    <xf numFmtId="0" fontId="0" fillId="0" borderId="9" xfId="0" applyFont="1" applyBorder="1" applyAlignment="1">
      <alignment vertical="center"/>
    </xf>
    <xf numFmtId="0" fontId="0" fillId="0" borderId="10" xfId="0" applyFont="1" applyBorder="1" applyAlignment="1">
      <alignment vertical="center"/>
    </xf>
    <xf numFmtId="0" fontId="0" fillId="0" borderId="1" xfId="0" applyFont="1" applyBorder="1" applyAlignment="1">
      <alignment vertical="center"/>
    </xf>
    <xf numFmtId="0" fontId="0" fillId="0" borderId="2" xfId="0" applyFont="1" applyBorder="1" applyAlignment="1">
      <alignment vertical="center"/>
    </xf>
    <xf numFmtId="0" fontId="23" fillId="4" borderId="0" xfId="0" applyFont="1" applyFill="1" applyAlignment="1" applyProtection="1">
      <alignment horizontal="left" vertical="center"/>
    </xf>
    <xf numFmtId="0" fontId="0" fillId="4" borderId="0" xfId="0" applyFont="1" applyFill="1" applyAlignment="1" applyProtection="1">
      <alignment vertical="center"/>
    </xf>
    <xf numFmtId="0" fontId="23" fillId="4" borderId="0" xfId="0" applyFont="1" applyFill="1" applyAlignment="1" applyProtection="1">
      <alignment horizontal="right" vertical="center"/>
    </xf>
    <xf numFmtId="0" fontId="33" fillId="0" borderId="0" xfId="0" applyFont="1" applyAlignment="1" applyProtection="1">
      <alignment horizontal="left" vertical="center"/>
    </xf>
    <xf numFmtId="0" fontId="6" fillId="0" borderId="3" xfId="0" applyFont="1" applyBorder="1" applyAlignment="1" applyProtection="1">
      <alignment vertical="center"/>
    </xf>
    <xf numFmtId="0" fontId="6" fillId="0" borderId="0" xfId="0" applyFont="1" applyAlignment="1" applyProtection="1">
      <alignment vertical="center"/>
    </xf>
    <xf numFmtId="0" fontId="6" fillId="0" borderId="20" xfId="0" applyFont="1" applyBorder="1" applyAlignment="1" applyProtection="1">
      <alignment horizontal="left" vertical="center"/>
    </xf>
    <xf numFmtId="0" fontId="6" fillId="0" borderId="20" xfId="0" applyFont="1" applyBorder="1" applyAlignment="1" applyProtection="1">
      <alignment vertical="center"/>
    </xf>
    <xf numFmtId="4" fontId="6" fillId="0" borderId="20" xfId="0" applyNumberFormat="1" applyFont="1" applyBorder="1" applyAlignment="1" applyProtection="1">
      <alignment vertical="center"/>
    </xf>
    <xf numFmtId="0" fontId="6" fillId="0" borderId="3" xfId="0" applyFont="1" applyBorder="1" applyAlignment="1">
      <alignment vertical="center"/>
    </xf>
    <xf numFmtId="0" fontId="7" fillId="0" borderId="3" xfId="0" applyFont="1" applyBorder="1" applyAlignment="1" applyProtection="1">
      <alignment vertical="center"/>
    </xf>
    <xf numFmtId="0" fontId="7" fillId="0" borderId="20" xfId="0" applyFont="1" applyBorder="1" applyAlignment="1" applyProtection="1">
      <alignment horizontal="left" vertical="center"/>
    </xf>
    <xf numFmtId="0" fontId="7" fillId="0" borderId="20" xfId="0" applyFont="1" applyBorder="1" applyAlignment="1" applyProtection="1">
      <alignment vertical="center"/>
    </xf>
    <xf numFmtId="4" fontId="7" fillId="0" borderId="20" xfId="0" applyNumberFormat="1" applyFont="1" applyBorder="1" applyAlignment="1" applyProtection="1">
      <alignment vertical="center"/>
    </xf>
    <xf numFmtId="0" fontId="7" fillId="0" borderId="3" xfId="0" applyFont="1" applyBorder="1" applyAlignment="1">
      <alignment vertical="center"/>
    </xf>
    <xf numFmtId="0" fontId="0" fillId="0" borderId="0" xfId="0" applyFont="1" applyAlignment="1">
      <alignment horizontal="center" vertical="center" wrapText="1"/>
    </xf>
    <xf numFmtId="0" fontId="0" fillId="0" borderId="3" xfId="0" applyFont="1" applyBorder="1" applyAlignment="1" applyProtection="1">
      <alignment horizontal="center" vertical="center" wrapText="1"/>
    </xf>
    <xf numFmtId="0" fontId="23" fillId="4" borderId="16" xfId="0" applyFont="1" applyFill="1" applyBorder="1" applyAlignment="1" applyProtection="1">
      <alignment horizontal="center" vertical="center" wrapText="1"/>
    </xf>
    <xf numFmtId="0" fontId="23" fillId="4" borderId="17" xfId="0" applyFont="1" applyFill="1" applyBorder="1" applyAlignment="1" applyProtection="1">
      <alignment horizontal="center" vertical="center" wrapText="1"/>
    </xf>
    <xf numFmtId="0" fontId="23" fillId="4" borderId="18" xfId="0" applyFont="1" applyFill="1" applyBorder="1" applyAlignment="1" applyProtection="1">
      <alignment horizontal="center" vertical="center" wrapText="1"/>
    </xf>
    <xf numFmtId="0" fontId="23" fillId="4" borderId="0" xfId="0" applyFont="1" applyFill="1" applyAlignment="1" applyProtection="1">
      <alignment horizontal="center" vertical="center" wrapText="1"/>
    </xf>
    <xf numFmtId="0" fontId="0" fillId="0" borderId="3" xfId="0" applyBorder="1" applyAlignment="1">
      <alignment horizontal="center" vertical="center" wrapText="1"/>
    </xf>
    <xf numFmtId="4" fontId="25" fillId="0" borderId="0" xfId="0" applyNumberFormat="1" applyFont="1" applyAlignment="1" applyProtection="1"/>
    <xf numFmtId="0" fontId="0" fillId="0" borderId="12" xfId="0" applyBorder="1" applyAlignment="1" applyProtection="1">
      <alignment vertical="center"/>
    </xf>
    <xf numFmtId="166" fontId="34" fillId="0" borderId="12" xfId="0" applyNumberFormat="1" applyFont="1" applyBorder="1" applyAlignment="1" applyProtection="1"/>
    <xf numFmtId="166" fontId="34" fillId="0" borderId="13" xfId="0" applyNumberFormat="1" applyFont="1" applyBorder="1" applyAlignment="1" applyProtection="1"/>
    <xf numFmtId="4" fontId="35" fillId="0" borderId="0" xfId="0" applyNumberFormat="1" applyFont="1" applyAlignment="1">
      <alignment vertical="center"/>
    </xf>
    <xf numFmtId="0" fontId="8" fillId="0" borderId="3" xfId="0" applyFont="1" applyBorder="1" applyAlignment="1" applyProtection="1"/>
    <xf numFmtId="0" fontId="8" fillId="0" borderId="0" xfId="0" applyFont="1" applyAlignment="1" applyProtection="1"/>
    <xf numFmtId="0" fontId="8" fillId="0" borderId="0" xfId="0" applyFont="1" applyAlignment="1" applyProtection="1">
      <alignment horizontal="left"/>
    </xf>
    <xf numFmtId="0" fontId="6" fillId="0" borderId="0" xfId="0" applyFont="1" applyAlignment="1" applyProtection="1">
      <alignment horizontal="left"/>
    </xf>
    <xf numFmtId="0" fontId="8" fillId="0" borderId="0" xfId="0" applyFont="1" applyAlignment="1" applyProtection="1">
      <protection locked="0"/>
    </xf>
    <xf numFmtId="4" fontId="6" fillId="0" borderId="0" xfId="0" applyNumberFormat="1" applyFont="1" applyAlignment="1" applyProtection="1"/>
    <xf numFmtId="0" fontId="8" fillId="0" borderId="3" xfId="0" applyFont="1" applyBorder="1" applyAlignment="1"/>
    <xf numFmtId="0" fontId="8" fillId="0" borderId="14" xfId="0" applyFont="1" applyBorder="1" applyAlignment="1" applyProtection="1"/>
    <xf numFmtId="0" fontId="8" fillId="0" borderId="0" xfId="0" applyFont="1" applyBorder="1" applyAlignment="1" applyProtection="1"/>
    <xf numFmtId="166" fontId="8" fillId="0" borderId="0" xfId="0" applyNumberFormat="1" applyFont="1" applyBorder="1" applyAlignment="1" applyProtection="1"/>
    <xf numFmtId="166" fontId="8" fillId="0" borderId="15" xfId="0" applyNumberFormat="1" applyFont="1" applyBorder="1" applyAlignment="1" applyProtection="1"/>
    <xf numFmtId="0" fontId="8" fillId="0" borderId="0" xfId="0" applyFont="1" applyAlignment="1">
      <alignment horizontal="left"/>
    </xf>
    <xf numFmtId="0" fontId="8" fillId="0" borderId="0" xfId="0" applyFont="1" applyAlignment="1">
      <alignment horizontal="center"/>
    </xf>
    <xf numFmtId="4" fontId="8" fillId="0" borderId="0" xfId="0" applyNumberFormat="1" applyFont="1" applyAlignment="1">
      <alignment vertical="center"/>
    </xf>
    <xf numFmtId="0" fontId="7" fillId="0" borderId="0" xfId="0" applyFont="1" applyAlignment="1" applyProtection="1">
      <alignment horizontal="left"/>
    </xf>
    <xf numFmtId="4" fontId="7" fillId="0" borderId="0" xfId="0" applyNumberFormat="1" applyFont="1" applyAlignment="1" applyProtection="1"/>
    <xf numFmtId="0" fontId="23" fillId="0" borderId="22" xfId="0" applyFont="1" applyBorder="1" applyAlignment="1" applyProtection="1">
      <alignment horizontal="center" vertical="center"/>
    </xf>
    <xf numFmtId="49" fontId="23" fillId="0" borderId="22" xfId="0" applyNumberFormat="1" applyFont="1" applyBorder="1" applyAlignment="1" applyProtection="1">
      <alignment horizontal="left" vertical="center" wrapText="1"/>
    </xf>
    <xf numFmtId="0" fontId="23" fillId="0" borderId="22" xfId="0" applyFont="1" applyBorder="1" applyAlignment="1" applyProtection="1">
      <alignment horizontal="left" vertical="center" wrapText="1"/>
    </xf>
    <xf numFmtId="0" fontId="23" fillId="0" borderId="22" xfId="0" applyFont="1" applyBorder="1" applyAlignment="1" applyProtection="1">
      <alignment horizontal="center" vertical="center" wrapText="1"/>
    </xf>
    <xf numFmtId="167" fontId="23" fillId="0" borderId="22" xfId="0" applyNumberFormat="1" applyFont="1" applyBorder="1" applyAlignment="1" applyProtection="1">
      <alignment vertical="center"/>
    </xf>
    <xf numFmtId="4" fontId="23" fillId="2" borderId="22" xfId="0" applyNumberFormat="1" applyFont="1" applyFill="1" applyBorder="1" applyAlignment="1" applyProtection="1">
      <alignment vertical="center"/>
      <protection locked="0"/>
    </xf>
    <xf numFmtId="4" fontId="23" fillId="0" borderId="22" xfId="0" applyNumberFormat="1" applyFont="1" applyBorder="1" applyAlignment="1" applyProtection="1">
      <alignment vertical="center"/>
    </xf>
    <xf numFmtId="0" fontId="0" fillId="0" borderId="22" xfId="0" applyFont="1" applyBorder="1" applyAlignment="1" applyProtection="1">
      <alignment vertical="center"/>
    </xf>
    <xf numFmtId="0" fontId="24" fillId="2" borderId="14" xfId="0" applyFont="1" applyFill="1" applyBorder="1" applyAlignment="1" applyProtection="1">
      <alignment horizontal="left" vertical="center"/>
      <protection locked="0"/>
    </xf>
    <xf numFmtId="0" fontId="24" fillId="0" borderId="0" xfId="0" applyFont="1" applyBorder="1" applyAlignment="1" applyProtection="1">
      <alignment horizontal="center" vertical="center"/>
    </xf>
    <xf numFmtId="166" fontId="24" fillId="0" borderId="0" xfId="0" applyNumberFormat="1" applyFont="1" applyBorder="1" applyAlignment="1" applyProtection="1">
      <alignment vertical="center"/>
    </xf>
    <xf numFmtId="166" fontId="24" fillId="0" borderId="15" xfId="0" applyNumberFormat="1" applyFont="1" applyBorder="1" applyAlignment="1" applyProtection="1">
      <alignment vertical="center"/>
    </xf>
    <xf numFmtId="0" fontId="23" fillId="0" borderId="0" xfId="0" applyFont="1" applyAlignment="1">
      <alignment horizontal="left" vertical="center"/>
    </xf>
    <xf numFmtId="4" fontId="0" fillId="0" borderId="0" xfId="0" applyNumberFormat="1" applyFont="1" applyAlignment="1">
      <alignment vertical="center"/>
    </xf>
    <xf numFmtId="0" fontId="9" fillId="0" borderId="3" xfId="0" applyFont="1" applyBorder="1" applyAlignment="1" applyProtection="1">
      <alignment vertical="center"/>
    </xf>
    <xf numFmtId="0" fontId="9" fillId="0" borderId="0" xfId="0" applyFont="1" applyAlignment="1" applyProtection="1">
      <alignment vertical="center"/>
    </xf>
    <xf numFmtId="0" fontId="36" fillId="0" borderId="0" xfId="0" applyFont="1" applyAlignment="1" applyProtection="1">
      <alignment horizontal="left" vertical="center"/>
    </xf>
    <xf numFmtId="0" fontId="9" fillId="0" borderId="0" xfId="0" applyFont="1" applyAlignment="1" applyProtection="1">
      <alignment horizontal="left" vertical="center"/>
    </xf>
    <xf numFmtId="0" fontId="9" fillId="0" borderId="0" xfId="0" applyFont="1" applyAlignment="1" applyProtection="1">
      <alignment horizontal="left" vertical="center" wrapText="1"/>
    </xf>
    <xf numFmtId="167" fontId="9" fillId="0" borderId="0" xfId="0" applyNumberFormat="1" applyFont="1" applyAlignment="1" applyProtection="1">
      <alignment vertical="center"/>
    </xf>
    <xf numFmtId="0" fontId="9" fillId="0" borderId="0" xfId="0" applyFont="1" applyAlignment="1" applyProtection="1">
      <alignment vertical="center"/>
      <protection locked="0"/>
    </xf>
    <xf numFmtId="0" fontId="9" fillId="0" borderId="3" xfId="0" applyFont="1" applyBorder="1" applyAlignment="1">
      <alignment vertical="center"/>
    </xf>
    <xf numFmtId="0" fontId="9" fillId="0" borderId="14" xfId="0" applyFont="1" applyBorder="1" applyAlignment="1" applyProtection="1">
      <alignment vertical="center"/>
    </xf>
    <xf numFmtId="0" fontId="9" fillId="0" borderId="0" xfId="0" applyFont="1" applyBorder="1" applyAlignment="1" applyProtection="1">
      <alignment vertical="center"/>
    </xf>
    <xf numFmtId="0" fontId="9" fillId="0" borderId="15" xfId="0" applyFont="1" applyBorder="1" applyAlignment="1" applyProtection="1">
      <alignment vertical="center"/>
    </xf>
    <xf numFmtId="0" fontId="9" fillId="0" borderId="0" xfId="0" applyFont="1" applyAlignment="1">
      <alignment horizontal="left" vertical="center"/>
    </xf>
    <xf numFmtId="0" fontId="10" fillId="0" borderId="3" xfId="0" applyFont="1" applyBorder="1" applyAlignment="1" applyProtection="1">
      <alignment vertical="center"/>
    </xf>
    <xf numFmtId="0" fontId="10" fillId="0" borderId="0" xfId="0" applyFont="1" applyAlignment="1" applyProtection="1">
      <alignment vertical="center"/>
    </xf>
    <xf numFmtId="0" fontId="10" fillId="0" borderId="0" xfId="0" applyFont="1" applyAlignment="1" applyProtection="1">
      <alignment horizontal="left" vertical="center"/>
    </xf>
    <xf numFmtId="0" fontId="10" fillId="0" borderId="0" xfId="0" applyFont="1" applyAlignment="1" applyProtection="1">
      <alignment horizontal="left" vertical="center" wrapText="1"/>
    </xf>
    <xf numFmtId="167" fontId="10" fillId="0" borderId="0" xfId="0" applyNumberFormat="1" applyFont="1" applyAlignment="1" applyProtection="1">
      <alignment vertical="center"/>
    </xf>
    <xf numFmtId="0" fontId="10" fillId="0" borderId="0" xfId="0" applyFont="1" applyAlignment="1" applyProtection="1">
      <alignment vertical="center"/>
      <protection locked="0"/>
    </xf>
    <xf numFmtId="0" fontId="10" fillId="0" borderId="3" xfId="0" applyFont="1" applyBorder="1" applyAlignment="1">
      <alignment vertical="center"/>
    </xf>
    <xf numFmtId="0" fontId="10" fillId="0" borderId="14" xfId="0" applyFont="1" applyBorder="1" applyAlignment="1" applyProtection="1">
      <alignment vertical="center"/>
    </xf>
    <xf numFmtId="0" fontId="10" fillId="0" borderId="0" xfId="0" applyFont="1" applyBorder="1" applyAlignment="1" applyProtection="1">
      <alignment vertical="center"/>
    </xf>
    <xf numFmtId="0" fontId="10" fillId="0" borderId="15" xfId="0" applyFont="1" applyBorder="1" applyAlignment="1" applyProtection="1">
      <alignment vertical="center"/>
    </xf>
    <xf numFmtId="0" fontId="10" fillId="0" borderId="0" xfId="0" applyFont="1" applyAlignment="1">
      <alignment horizontal="left" vertical="center"/>
    </xf>
    <xf numFmtId="0" fontId="11" fillId="0" borderId="3" xfId="0" applyFont="1" applyBorder="1" applyAlignment="1" applyProtection="1">
      <alignment vertical="center"/>
    </xf>
    <xf numFmtId="0" fontId="11" fillId="0" borderId="0" xfId="0" applyFont="1" applyAlignment="1" applyProtection="1">
      <alignment vertical="center"/>
    </xf>
    <xf numFmtId="0" fontId="11" fillId="0" borderId="0" xfId="0" applyFont="1" applyAlignment="1" applyProtection="1">
      <alignment horizontal="left" vertical="center"/>
    </xf>
    <xf numFmtId="0" fontId="11" fillId="0" borderId="0" xfId="0" applyFont="1" applyAlignment="1" applyProtection="1">
      <alignment horizontal="left" vertical="center" wrapText="1"/>
    </xf>
    <xf numFmtId="167" fontId="11" fillId="0" borderId="0" xfId="0" applyNumberFormat="1" applyFont="1" applyAlignment="1" applyProtection="1">
      <alignment vertical="center"/>
    </xf>
    <xf numFmtId="0" fontId="11" fillId="0" borderId="0" xfId="0" applyFont="1" applyAlignment="1" applyProtection="1">
      <alignment vertical="center"/>
      <protection locked="0"/>
    </xf>
    <xf numFmtId="0" fontId="11" fillId="0" borderId="3" xfId="0" applyFont="1" applyBorder="1" applyAlignment="1">
      <alignment vertical="center"/>
    </xf>
    <xf numFmtId="0" fontId="11" fillId="0" borderId="14" xfId="0" applyFont="1" applyBorder="1" applyAlignment="1" applyProtection="1">
      <alignment vertical="center"/>
    </xf>
    <xf numFmtId="0" fontId="11" fillId="0" borderId="0" xfId="0" applyFont="1" applyBorder="1" applyAlignment="1" applyProtection="1">
      <alignment vertical="center"/>
    </xf>
    <xf numFmtId="0" fontId="11" fillId="0" borderId="15" xfId="0" applyFont="1" applyBorder="1" applyAlignment="1" applyProtection="1">
      <alignment vertical="center"/>
    </xf>
    <xf numFmtId="0" fontId="11" fillId="0" borderId="0" xfId="0" applyFont="1" applyAlignment="1">
      <alignment horizontal="left" vertical="center"/>
    </xf>
    <xf numFmtId="0" fontId="37" fillId="0" borderId="0" xfId="0" applyFont="1" applyAlignment="1" applyProtection="1">
      <alignment vertical="center" wrapText="1"/>
    </xf>
    <xf numFmtId="0" fontId="0" fillId="0" borderId="0" xfId="0" applyFont="1" applyAlignment="1" applyProtection="1">
      <alignment vertical="center"/>
      <protection locked="0"/>
    </xf>
    <xf numFmtId="0" fontId="0" fillId="0" borderId="14" xfId="0" applyFont="1" applyBorder="1" applyAlignment="1" applyProtection="1">
      <alignment vertical="center"/>
    </xf>
    <xf numFmtId="0" fontId="0" fillId="0" borderId="0" xfId="0" applyBorder="1" applyAlignment="1" applyProtection="1">
      <alignment vertical="center"/>
    </xf>
    <xf numFmtId="0" fontId="24" fillId="2" borderId="19" xfId="0" applyFont="1" applyFill="1" applyBorder="1" applyAlignment="1" applyProtection="1">
      <alignment horizontal="left" vertical="center"/>
      <protection locked="0"/>
    </xf>
    <xf numFmtId="0" fontId="24" fillId="0" borderId="20" xfId="0" applyFont="1" applyBorder="1" applyAlignment="1" applyProtection="1">
      <alignment horizontal="center" vertical="center"/>
    </xf>
    <xf numFmtId="0" fontId="0" fillId="0" borderId="20" xfId="0" applyFont="1" applyBorder="1" applyAlignment="1" applyProtection="1">
      <alignment vertical="center"/>
    </xf>
    <xf numFmtId="166" fontId="24" fillId="0" borderId="20" xfId="0" applyNumberFormat="1" applyFont="1" applyBorder="1" applyAlignment="1" applyProtection="1">
      <alignment vertical="center"/>
    </xf>
    <xf numFmtId="166" fontId="24" fillId="0" borderId="21" xfId="0" applyNumberFormat="1" applyFont="1" applyBorder="1" applyAlignment="1" applyProtection="1">
      <alignment vertical="center"/>
    </xf>
    <xf numFmtId="0" fontId="12" fillId="0" borderId="3" xfId="0" applyFont="1" applyBorder="1" applyAlignment="1" applyProtection="1">
      <alignment vertical="center"/>
    </xf>
    <xf numFmtId="0" fontId="12" fillId="0" borderId="0" xfId="0" applyFont="1" applyAlignment="1" applyProtection="1">
      <alignment vertical="center"/>
    </xf>
    <xf numFmtId="0" fontId="12" fillId="0" borderId="0" xfId="0" applyFont="1" applyAlignment="1" applyProtection="1">
      <alignment horizontal="left" vertical="center"/>
    </xf>
    <xf numFmtId="0" fontId="12" fillId="0" borderId="0" xfId="0" applyFont="1" applyAlignment="1" applyProtection="1">
      <alignment horizontal="left" vertical="center" wrapText="1"/>
    </xf>
    <xf numFmtId="0" fontId="12" fillId="0" borderId="0" xfId="0" applyFont="1" applyAlignment="1" applyProtection="1">
      <alignment vertical="center"/>
      <protection locked="0"/>
    </xf>
    <xf numFmtId="0" fontId="12" fillId="0" borderId="3" xfId="0" applyFont="1" applyBorder="1" applyAlignment="1">
      <alignment vertical="center"/>
    </xf>
    <xf numFmtId="0" fontId="12" fillId="0" borderId="14" xfId="0" applyFont="1" applyBorder="1" applyAlignment="1" applyProtection="1">
      <alignment vertical="center"/>
    </xf>
    <xf numFmtId="0" fontId="12" fillId="0" borderId="0" xfId="0" applyFont="1" applyBorder="1" applyAlignment="1" applyProtection="1">
      <alignment vertical="center"/>
    </xf>
    <xf numFmtId="0" fontId="12" fillId="0" borderId="15" xfId="0" applyFont="1" applyBorder="1" applyAlignment="1" applyProtection="1">
      <alignment vertical="center"/>
    </xf>
    <xf numFmtId="0" fontId="12" fillId="0" borderId="0" xfId="0" applyFont="1" applyAlignment="1">
      <alignment horizontal="left" vertical="center"/>
    </xf>
    <xf numFmtId="0" fontId="11" fillId="0" borderId="19" xfId="0" applyFont="1" applyBorder="1" applyAlignment="1" applyProtection="1">
      <alignment vertical="center"/>
    </xf>
    <xf numFmtId="0" fontId="11" fillId="0" borderId="20" xfId="0" applyFont="1" applyBorder="1" applyAlignment="1" applyProtection="1">
      <alignment vertical="center"/>
    </xf>
    <xf numFmtId="0" fontId="11" fillId="0" borderId="21" xfId="0" applyFont="1" applyBorder="1" applyAlignment="1" applyProtection="1">
      <alignment vertical="center"/>
    </xf>
    <xf numFmtId="0" fontId="38" fillId="0" borderId="22" xfId="0" applyFont="1" applyBorder="1" applyAlignment="1" applyProtection="1">
      <alignment horizontal="center" vertical="center"/>
    </xf>
    <xf numFmtId="49" fontId="38" fillId="0" borderId="22" xfId="0" applyNumberFormat="1" applyFont="1" applyBorder="1" applyAlignment="1" applyProtection="1">
      <alignment horizontal="left" vertical="center" wrapText="1"/>
    </xf>
    <xf numFmtId="0" fontId="38" fillId="0" borderId="22" xfId="0" applyFont="1" applyBorder="1" applyAlignment="1" applyProtection="1">
      <alignment horizontal="left" vertical="center" wrapText="1"/>
    </xf>
    <xf numFmtId="0" fontId="38" fillId="0" borderId="22" xfId="0" applyFont="1" applyBorder="1" applyAlignment="1" applyProtection="1">
      <alignment horizontal="center" vertical="center" wrapText="1"/>
    </xf>
    <xf numFmtId="167" fontId="38" fillId="0" borderId="22" xfId="0" applyNumberFormat="1" applyFont="1" applyBorder="1" applyAlignment="1" applyProtection="1">
      <alignment vertical="center"/>
    </xf>
    <xf numFmtId="4" fontId="38" fillId="2" borderId="22" xfId="0" applyNumberFormat="1" applyFont="1" applyFill="1" applyBorder="1" applyAlignment="1" applyProtection="1">
      <alignment vertical="center"/>
      <protection locked="0"/>
    </xf>
    <xf numFmtId="4" fontId="38" fillId="0" borderId="22" xfId="0" applyNumberFormat="1" applyFont="1" applyBorder="1" applyAlignment="1" applyProtection="1">
      <alignment vertical="center"/>
    </xf>
    <xf numFmtId="0" fontId="39" fillId="0" borderId="22" xfId="0" applyFont="1" applyBorder="1" applyAlignment="1" applyProtection="1">
      <alignment vertical="center"/>
    </xf>
    <xf numFmtId="0" fontId="39" fillId="0" borderId="3" xfId="0" applyFont="1" applyBorder="1" applyAlignment="1">
      <alignment vertical="center"/>
    </xf>
    <xf numFmtId="0" fontId="38" fillId="2" borderId="14" xfId="0" applyFont="1" applyFill="1" applyBorder="1" applyAlignment="1" applyProtection="1">
      <alignment horizontal="left" vertical="center"/>
      <protection locked="0"/>
    </xf>
    <xf numFmtId="0" fontId="38" fillId="0" borderId="0" xfId="0" applyFont="1" applyBorder="1" applyAlignment="1" applyProtection="1">
      <alignment horizontal="center" vertical="center"/>
    </xf>
    <xf numFmtId="167" fontId="23" fillId="2" borderId="22" xfId="0" applyNumberFormat="1" applyFont="1" applyFill="1" applyBorder="1" applyAlignment="1" applyProtection="1">
      <alignment vertical="center"/>
      <protection locked="0"/>
    </xf>
    <xf numFmtId="0" fontId="0" fillId="0" borderId="19" xfId="0" applyFont="1" applyBorder="1" applyAlignment="1" applyProtection="1">
      <alignment vertical="center"/>
    </xf>
    <xf numFmtId="0" fontId="0" fillId="0" borderId="20" xfId="0" applyBorder="1" applyAlignment="1" applyProtection="1">
      <alignment vertical="center"/>
    </xf>
    <xf numFmtId="0" fontId="0" fillId="0" borderId="21" xfId="0" applyFont="1" applyBorder="1" applyAlignment="1" applyProtection="1">
      <alignment vertical="center"/>
    </xf>
    <xf numFmtId="0" fontId="38" fillId="2" borderId="19" xfId="0" applyFont="1" applyFill="1" applyBorder="1" applyAlignment="1" applyProtection="1">
      <alignment horizontal="left" vertical="center"/>
      <protection locked="0"/>
    </xf>
    <xf numFmtId="0" fontId="38" fillId="0" borderId="20" xfId="0" applyFont="1" applyBorder="1" applyAlignment="1" applyProtection="1">
      <alignment horizontal="center" vertical="center"/>
    </xf>
    <xf numFmtId="0" fontId="41" fillId="0" borderId="0" xfId="0" applyFont="1" applyProtection="1"/>
    <xf numFmtId="0" fontId="41" fillId="0" borderId="0" xfId="0" applyFont="1" applyAlignment="1">
      <alignment horizontal="center" vertical="center"/>
    </xf>
    <xf numFmtId="0" fontId="40" fillId="0" borderId="0" xfId="1" applyAlignment="1">
      <alignment horizontal="center" vertical="center"/>
    </xf>
    <xf numFmtId="0" fontId="2" fillId="0" borderId="0" xfId="0" applyFont="1" applyAlignment="1" applyProtection="1">
      <alignment horizontal="left" vertical="center"/>
    </xf>
    <xf numFmtId="0" fontId="2" fillId="0" borderId="0" xfId="0" applyFont="1" applyAlignment="1" applyProtection="1">
      <alignment horizontal="left" vertical="center" wrapText="1"/>
    </xf>
    <xf numFmtId="0" fontId="0" fillId="0" borderId="0" xfId="0"/>
    <xf numFmtId="0" fontId="7" fillId="0" borderId="0" xfId="0" applyFont="1" applyAlignment="1" applyProtection="1">
      <alignment vertical="center"/>
    </xf>
    <xf numFmtId="165" fontId="2" fillId="0" borderId="0" xfId="0" applyNumberFormat="1" applyFont="1" applyAlignment="1" applyProtection="1">
      <alignment horizontal="left" vertical="center"/>
    </xf>
    <xf numFmtId="4" fontId="25" fillId="0" borderId="0" xfId="0" applyNumberFormat="1" applyFont="1" applyAlignment="1" applyProtection="1">
      <alignment vertical="center"/>
    </xf>
    <xf numFmtId="0" fontId="0" fillId="0" borderId="0" xfId="0" applyFont="1" applyAlignment="1" applyProtection="1">
      <alignment vertical="center"/>
    </xf>
    <xf numFmtId="0" fontId="1" fillId="0" borderId="0" xfId="0" applyFont="1" applyAlignment="1" applyProtection="1">
      <alignment horizontal="left" vertical="center"/>
    </xf>
    <xf numFmtId="0" fontId="1" fillId="0" borderId="0" xfId="0" applyFont="1" applyAlignment="1">
      <alignment horizontal="left" vertical="center"/>
    </xf>
    <xf numFmtId="0" fontId="0" fillId="0" borderId="0" xfId="0" applyFont="1" applyAlignment="1">
      <alignment vertical="center"/>
    </xf>
    <xf numFmtId="0" fontId="2" fillId="2" borderId="0" xfId="0" applyFont="1" applyFill="1" applyAlignment="1" applyProtection="1">
      <alignment horizontal="left" vertical="center"/>
      <protection locked="0"/>
    </xf>
    <xf numFmtId="0" fontId="2" fillId="0" borderId="0" xfId="0" applyFont="1" applyAlignment="1">
      <alignment horizontal="left" vertical="center"/>
    </xf>
    <xf numFmtId="0" fontId="0" fillId="0" borderId="0" xfId="0" applyFont="1" applyAlignment="1" applyProtection="1">
      <alignment vertical="center"/>
    </xf>
    <xf numFmtId="0" fontId="40" fillId="0" borderId="0" xfId="1" applyAlignment="1">
      <alignment horizontal="center" vertical="center"/>
    </xf>
    <xf numFmtId="0" fontId="43" fillId="0" borderId="0" xfId="1" applyFont="1" applyAlignment="1">
      <alignment horizontal="center" vertical="center"/>
    </xf>
    <xf numFmtId="0" fontId="44" fillId="0" borderId="3" xfId="0" applyFont="1" applyBorder="1" applyAlignment="1" applyProtection="1">
      <alignment vertical="center"/>
    </xf>
    <xf numFmtId="0" fontId="42" fillId="0" borderId="0" xfId="0" applyFont="1" applyAlignment="1" applyProtection="1">
      <alignment horizontal="center" vertical="center"/>
    </xf>
    <xf numFmtId="0" fontId="44" fillId="0" borderId="3" xfId="0" applyFont="1" applyBorder="1" applyAlignment="1">
      <alignment vertical="center"/>
    </xf>
    <xf numFmtId="4" fontId="44" fillId="0" borderId="14" xfId="0" applyNumberFormat="1" applyFont="1" applyBorder="1" applyAlignment="1" applyProtection="1">
      <alignment vertical="center"/>
    </xf>
    <xf numFmtId="4" fontId="44" fillId="0" borderId="0" xfId="0" applyNumberFormat="1" applyFont="1" applyBorder="1" applyAlignment="1" applyProtection="1">
      <alignment vertical="center"/>
    </xf>
    <xf numFmtId="166" fontId="44" fillId="0" borderId="0" xfId="0" applyNumberFormat="1" applyFont="1" applyBorder="1" applyAlignment="1" applyProtection="1">
      <alignment vertical="center"/>
    </xf>
    <xf numFmtId="4" fontId="44" fillId="0" borderId="15" xfId="0" applyNumberFormat="1" applyFont="1" applyBorder="1" applyAlignment="1" applyProtection="1">
      <alignment vertical="center"/>
    </xf>
    <xf numFmtId="0" fontId="44" fillId="0" borderId="0" xfId="0" applyFont="1" applyAlignment="1">
      <alignment vertical="center"/>
    </xf>
    <xf numFmtId="0" fontId="44" fillId="0" borderId="0" xfId="0" applyFont="1" applyAlignment="1">
      <alignment horizontal="left" vertical="center"/>
    </xf>
    <xf numFmtId="0" fontId="45" fillId="0" borderId="0" xfId="1" applyFont="1" applyAlignment="1">
      <alignment horizontal="center" vertical="center"/>
    </xf>
    <xf numFmtId="0" fontId="46" fillId="0" borderId="3" xfId="0" applyFont="1" applyBorder="1" applyAlignment="1" applyProtection="1">
      <alignment vertical="center"/>
    </xf>
    <xf numFmtId="0" fontId="47" fillId="0" borderId="0" xfId="0" applyFont="1" applyAlignment="1" applyProtection="1">
      <alignment horizontal="center" vertical="center"/>
    </xf>
    <xf numFmtId="0" fontId="46" fillId="0" borderId="3" xfId="0" applyFont="1" applyBorder="1" applyAlignment="1">
      <alignment vertical="center"/>
    </xf>
    <xf numFmtId="4" fontId="46" fillId="0" borderId="14" xfId="0" applyNumberFormat="1" applyFont="1" applyBorder="1" applyAlignment="1" applyProtection="1">
      <alignment vertical="center"/>
    </xf>
    <xf numFmtId="4" fontId="46" fillId="0" borderId="0" xfId="0" applyNumberFormat="1" applyFont="1" applyBorder="1" applyAlignment="1" applyProtection="1">
      <alignment vertical="center"/>
    </xf>
    <xf numFmtId="166" fontId="46" fillId="0" borderId="0" xfId="0" applyNumberFormat="1" applyFont="1" applyBorder="1" applyAlignment="1" applyProtection="1">
      <alignment vertical="center"/>
    </xf>
    <xf numFmtId="4" fontId="46" fillId="0" borderId="15" xfId="0" applyNumberFormat="1" applyFont="1" applyBorder="1" applyAlignment="1" applyProtection="1">
      <alignment vertical="center"/>
    </xf>
    <xf numFmtId="0" fontId="46" fillId="0" borderId="0" xfId="0" applyFont="1" applyAlignment="1">
      <alignment vertical="center"/>
    </xf>
    <xf numFmtId="0" fontId="46" fillId="0" borderId="0" xfId="0" applyFont="1" applyAlignment="1">
      <alignment horizontal="left" vertical="center"/>
    </xf>
    <xf numFmtId="0" fontId="48" fillId="0" borderId="3" xfId="0" applyFont="1" applyBorder="1" applyAlignment="1" applyProtection="1">
      <alignment vertical="center"/>
    </xf>
    <xf numFmtId="0" fontId="48" fillId="0" borderId="0" xfId="0" applyFont="1" applyAlignment="1" applyProtection="1">
      <alignment vertical="center"/>
    </xf>
    <xf numFmtId="0" fontId="48" fillId="0" borderId="0" xfId="0" applyFont="1" applyAlignment="1" applyProtection="1">
      <alignment horizontal="center" vertical="center"/>
    </xf>
    <xf numFmtId="0" fontId="48" fillId="0" borderId="3" xfId="0" applyFont="1" applyBorder="1" applyAlignment="1">
      <alignment vertical="center"/>
    </xf>
    <xf numFmtId="4" fontId="48" fillId="0" borderId="14" xfId="0" applyNumberFormat="1" applyFont="1" applyBorder="1" applyAlignment="1" applyProtection="1">
      <alignment vertical="center"/>
    </xf>
    <xf numFmtId="4" fontId="48" fillId="0" borderId="0" xfId="0" applyNumberFormat="1" applyFont="1" applyBorder="1" applyAlignment="1" applyProtection="1">
      <alignment vertical="center"/>
    </xf>
    <xf numFmtId="166" fontId="48" fillId="0" borderId="0" xfId="0" applyNumberFormat="1" applyFont="1" applyBorder="1" applyAlignment="1" applyProtection="1">
      <alignment vertical="center"/>
    </xf>
    <xf numFmtId="4" fontId="48" fillId="0" borderId="15" xfId="0" applyNumberFormat="1" applyFont="1" applyBorder="1" applyAlignment="1" applyProtection="1">
      <alignment vertical="center"/>
    </xf>
    <xf numFmtId="0" fontId="48" fillId="0" borderId="0" xfId="0" applyFont="1" applyAlignment="1">
      <alignment vertical="center"/>
    </xf>
    <xf numFmtId="0" fontId="48" fillId="0" borderId="0" xfId="0" applyFont="1" applyAlignment="1">
      <alignment horizontal="left" vertical="center"/>
    </xf>
    <xf numFmtId="0" fontId="0" fillId="0" borderId="0" xfId="0" applyFont="1" applyAlignment="1">
      <alignment vertical="center"/>
    </xf>
    <xf numFmtId="0" fontId="0" fillId="0" borderId="0" xfId="0" applyFont="1" applyAlignment="1" applyProtection="1">
      <alignment vertical="center"/>
    </xf>
    <xf numFmtId="0" fontId="23" fillId="0" borderId="22" xfId="0" applyFont="1" applyBorder="1" applyAlignment="1">
      <alignment horizontal="center" vertical="center"/>
    </xf>
    <xf numFmtId="49" fontId="23" fillId="0" borderId="22" xfId="0" applyNumberFormat="1" applyFont="1" applyBorder="1" applyAlignment="1">
      <alignment horizontal="left" vertical="center" wrapText="1"/>
    </xf>
    <xf numFmtId="0" fontId="23" fillId="0" borderId="22" xfId="0" applyFont="1" applyBorder="1" applyAlignment="1">
      <alignment horizontal="left" vertical="center" wrapText="1"/>
    </xf>
    <xf numFmtId="0" fontId="23" fillId="0" borderId="22" xfId="0" applyFont="1" applyBorder="1" applyAlignment="1">
      <alignment horizontal="center" vertical="center" wrapText="1"/>
    </xf>
    <xf numFmtId="167" fontId="23" fillId="0" borderId="22" xfId="0" applyNumberFormat="1" applyFont="1" applyBorder="1" applyAlignment="1">
      <alignment vertical="center"/>
    </xf>
    <xf numFmtId="4" fontId="23" fillId="0" borderId="22" xfId="0" applyNumberFormat="1" applyFont="1" applyBorder="1" applyAlignment="1">
      <alignment vertical="center"/>
    </xf>
    <xf numFmtId="0" fontId="0" fillId="0" borderId="22" xfId="0" applyBorder="1" applyAlignment="1">
      <alignment vertical="center"/>
    </xf>
    <xf numFmtId="0" fontId="24" fillId="0" borderId="0" xfId="0" applyFont="1" applyAlignment="1">
      <alignment horizontal="center" vertical="center"/>
    </xf>
    <xf numFmtId="166" fontId="24" fillId="0" borderId="0" xfId="0" applyNumberFormat="1" applyFont="1" applyAlignment="1">
      <alignment vertical="center"/>
    </xf>
    <xf numFmtId="166" fontId="24" fillId="0" borderId="15" xfId="0" applyNumberFormat="1" applyFont="1" applyBorder="1" applyAlignment="1">
      <alignment vertical="center"/>
    </xf>
    <xf numFmtId="0" fontId="0" fillId="0" borderId="0" xfId="0" applyAlignment="1">
      <alignment horizontal="left" vertical="center"/>
    </xf>
    <xf numFmtId="4" fontId="0" fillId="0" borderId="0" xfId="0" applyNumberFormat="1" applyAlignment="1">
      <alignment vertical="center"/>
    </xf>
    <xf numFmtId="0" fontId="36" fillId="0" borderId="0" xfId="0" applyFont="1" applyAlignment="1">
      <alignment horizontal="left" vertical="center"/>
    </xf>
    <xf numFmtId="0" fontId="37" fillId="0" borderId="0" xfId="0" applyFont="1" applyAlignment="1">
      <alignment vertical="center" wrapText="1"/>
    </xf>
    <xf numFmtId="0" fontId="0" fillId="0" borderId="0" xfId="0" applyAlignment="1" applyProtection="1">
      <alignment vertical="center"/>
      <protection locked="0"/>
    </xf>
    <xf numFmtId="0" fontId="0" fillId="0" borderId="14" xfId="0" applyBorder="1" applyAlignment="1">
      <alignment vertical="center"/>
    </xf>
    <xf numFmtId="0" fontId="0" fillId="0" borderId="15" xfId="0" applyBorder="1" applyAlignment="1">
      <alignment vertical="center"/>
    </xf>
    <xf numFmtId="0" fontId="12" fillId="0" borderId="0" xfId="0" applyFont="1" applyAlignment="1">
      <alignment horizontal="left" vertical="center" wrapText="1"/>
    </xf>
    <xf numFmtId="0" fontId="12" fillId="0" borderId="14" xfId="0" applyFont="1" applyBorder="1" applyAlignment="1">
      <alignment vertical="center"/>
    </xf>
    <xf numFmtId="0" fontId="12" fillId="0" borderId="15" xfId="0" applyFont="1" applyBorder="1" applyAlignment="1">
      <alignment vertical="center"/>
    </xf>
    <xf numFmtId="0" fontId="9" fillId="0" borderId="0" xfId="0" applyFont="1" applyAlignment="1">
      <alignment horizontal="left" vertical="center" wrapText="1"/>
    </xf>
    <xf numFmtId="167" fontId="9" fillId="0" borderId="0" xfId="0" applyNumberFormat="1" applyFont="1" applyAlignment="1">
      <alignment vertical="center"/>
    </xf>
    <xf numFmtId="0" fontId="9" fillId="0" borderId="14" xfId="0" applyFont="1" applyBorder="1" applyAlignment="1">
      <alignment vertical="center"/>
    </xf>
    <xf numFmtId="0" fontId="9" fillId="0" borderId="15" xfId="0" applyFont="1" applyBorder="1" applyAlignment="1">
      <alignment vertical="center"/>
    </xf>
    <xf numFmtId="0" fontId="11" fillId="0" borderId="0" xfId="0" applyFont="1" applyAlignment="1">
      <alignment horizontal="left" vertical="center" wrapText="1"/>
    </xf>
    <xf numFmtId="167" fontId="11" fillId="0" borderId="0" xfId="0" applyNumberFormat="1" applyFont="1" applyAlignment="1">
      <alignment vertical="center"/>
    </xf>
    <xf numFmtId="0" fontId="11" fillId="0" borderId="14" xfId="0" applyFont="1" applyBorder="1" applyAlignment="1">
      <alignment vertical="center"/>
    </xf>
    <xf numFmtId="0" fontId="11" fillId="0" borderId="15" xfId="0" applyFont="1" applyBorder="1" applyAlignment="1">
      <alignment vertical="center"/>
    </xf>
    <xf numFmtId="0" fontId="38" fillId="0" borderId="22" xfId="0" applyFont="1" applyBorder="1" applyAlignment="1">
      <alignment horizontal="center" vertical="center"/>
    </xf>
    <xf numFmtId="49" fontId="38" fillId="0" borderId="22" xfId="0" applyNumberFormat="1" applyFont="1" applyBorder="1" applyAlignment="1">
      <alignment horizontal="left" vertical="center" wrapText="1"/>
    </xf>
    <xf numFmtId="0" fontId="38" fillId="0" borderId="22" xfId="0" applyFont="1" applyBorder="1" applyAlignment="1">
      <alignment horizontal="left" vertical="center" wrapText="1"/>
    </xf>
    <xf numFmtId="0" fontId="38" fillId="0" borderId="22" xfId="0" applyFont="1" applyBorder="1" applyAlignment="1">
      <alignment horizontal="center" vertical="center" wrapText="1"/>
    </xf>
    <xf numFmtId="167" fontId="38" fillId="0" borderId="22" xfId="0" applyNumberFormat="1" applyFont="1" applyBorder="1" applyAlignment="1">
      <alignment vertical="center"/>
    </xf>
    <xf numFmtId="4" fontId="38" fillId="0" borderId="22" xfId="0" applyNumberFormat="1" applyFont="1" applyBorder="1" applyAlignment="1">
      <alignment vertical="center"/>
    </xf>
    <xf numFmtId="0" fontId="39" fillId="0" borderId="22" xfId="0" applyFont="1" applyBorder="1" applyAlignment="1">
      <alignment vertical="center"/>
    </xf>
    <xf numFmtId="0" fontId="38" fillId="0" borderId="0" xfId="0" applyFont="1" applyAlignment="1">
      <alignment horizontal="center" vertical="center"/>
    </xf>
    <xf numFmtId="0" fontId="50" fillId="0" borderId="22" xfId="0" applyFont="1" applyBorder="1" applyAlignment="1" applyProtection="1">
      <alignment horizontal="left" vertical="center" wrapText="1"/>
    </xf>
    <xf numFmtId="14" fontId="2" fillId="2" borderId="0" xfId="0" applyNumberFormat="1" applyFont="1" applyFill="1" applyAlignment="1" applyProtection="1">
      <alignment horizontal="left" vertical="center"/>
      <protection locked="0"/>
    </xf>
    <xf numFmtId="4" fontId="7" fillId="0" borderId="0" xfId="0" applyNumberFormat="1" applyFont="1" applyAlignment="1" applyProtection="1">
      <alignment vertical="center"/>
    </xf>
    <xf numFmtId="0" fontId="7" fillId="0" borderId="0" xfId="0" applyFont="1" applyAlignment="1" applyProtection="1">
      <alignment vertical="center"/>
    </xf>
    <xf numFmtId="4" fontId="19" fillId="0" borderId="0" xfId="0" applyNumberFormat="1" applyFont="1" applyAlignment="1" applyProtection="1">
      <alignment vertical="center"/>
    </xf>
    <xf numFmtId="0" fontId="1" fillId="0" borderId="0" xfId="0" applyFont="1" applyAlignment="1" applyProtection="1">
      <alignment vertical="center"/>
    </xf>
    <xf numFmtId="164" fontId="1" fillId="0" borderId="0" xfId="0" applyNumberFormat="1" applyFont="1" applyAlignment="1" applyProtection="1">
      <alignment horizontal="left" vertical="center"/>
    </xf>
    <xf numFmtId="0" fontId="4" fillId="3" borderId="7" xfId="0" applyFont="1" applyFill="1" applyBorder="1" applyAlignment="1" applyProtection="1">
      <alignment horizontal="left" vertical="center"/>
    </xf>
    <xf numFmtId="0" fontId="0" fillId="3" borderId="7" xfId="0" applyFont="1" applyFill="1" applyBorder="1" applyAlignment="1" applyProtection="1">
      <alignment vertical="center"/>
    </xf>
    <xf numFmtId="0" fontId="2" fillId="0" borderId="0" xfId="0" applyFont="1" applyAlignment="1" applyProtection="1">
      <alignment vertical="center" wrapText="1"/>
    </xf>
    <xf numFmtId="0" fontId="2" fillId="0" borderId="0" xfId="0" applyFont="1" applyAlignment="1" applyProtection="1">
      <alignment vertical="center"/>
    </xf>
    <xf numFmtId="0" fontId="2" fillId="0" borderId="0" xfId="0" applyFont="1" applyAlignment="1" applyProtection="1">
      <alignment horizontal="left" vertical="center"/>
    </xf>
    <xf numFmtId="0" fontId="0" fillId="0" borderId="0" xfId="0" applyProtection="1"/>
    <xf numFmtId="0" fontId="3" fillId="0" borderId="0" xfId="0" applyFont="1" applyAlignment="1" applyProtection="1">
      <alignment horizontal="left" vertical="top" wrapText="1"/>
    </xf>
    <xf numFmtId="49" fontId="2" fillId="2" borderId="0" xfId="0" applyNumberFormat="1" applyFont="1" applyFill="1" applyAlignment="1" applyProtection="1">
      <alignment horizontal="left" vertical="center"/>
      <protection locked="0"/>
    </xf>
    <xf numFmtId="49" fontId="2" fillId="0" borderId="0" xfId="0" applyNumberFormat="1" applyFont="1" applyAlignment="1" applyProtection="1">
      <alignment horizontal="left" vertical="center"/>
    </xf>
    <xf numFmtId="0" fontId="2" fillId="0" borderId="0" xfId="0" applyFont="1" applyAlignment="1" applyProtection="1">
      <alignment horizontal="left" vertical="center" wrapText="1"/>
    </xf>
    <xf numFmtId="4" fontId="18" fillId="0" borderId="5" xfId="0" applyNumberFormat="1" applyFont="1" applyBorder="1" applyAlignment="1" applyProtection="1">
      <alignment vertical="center"/>
    </xf>
    <xf numFmtId="0" fontId="0" fillId="0" borderId="5" xfId="0" applyFont="1" applyBorder="1" applyAlignment="1" applyProtection="1">
      <alignment vertical="center"/>
    </xf>
    <xf numFmtId="0" fontId="1" fillId="0" borderId="0" xfId="0" applyFont="1" applyAlignment="1" applyProtection="1">
      <alignment horizontal="right" vertical="center"/>
    </xf>
    <xf numFmtId="0" fontId="0" fillId="0" borderId="0" xfId="0"/>
    <xf numFmtId="0" fontId="3" fillId="0" borderId="0" xfId="0" applyFont="1" applyAlignment="1" applyProtection="1">
      <alignment horizontal="left" vertical="center" wrapText="1"/>
    </xf>
    <xf numFmtId="0" fontId="3" fillId="0" borderId="0" xfId="0" applyFont="1" applyAlignment="1" applyProtection="1">
      <alignment vertical="center"/>
    </xf>
    <xf numFmtId="0" fontId="23" fillId="4" borderId="7" xfId="0" applyFont="1" applyFill="1" applyBorder="1" applyAlignment="1" applyProtection="1">
      <alignment horizontal="center" vertical="center"/>
    </xf>
    <xf numFmtId="0" fontId="23" fillId="4" borderId="7" xfId="0" applyFont="1" applyFill="1" applyBorder="1" applyAlignment="1" applyProtection="1">
      <alignment horizontal="left" vertical="center"/>
    </xf>
    <xf numFmtId="0" fontId="31" fillId="0" borderId="0" xfId="0" applyFont="1" applyAlignment="1" applyProtection="1">
      <alignment horizontal="left" vertical="center" wrapText="1"/>
    </xf>
    <xf numFmtId="165" fontId="2" fillId="0" borderId="0" xfId="0" applyNumberFormat="1" applyFont="1" applyAlignment="1" applyProtection="1">
      <alignment horizontal="left" vertical="center"/>
    </xf>
    <xf numFmtId="0" fontId="21" fillId="0" borderId="11" xfId="0" applyFont="1" applyBorder="1" applyAlignment="1">
      <alignment horizontal="center" vertical="center"/>
    </xf>
    <xf numFmtId="0" fontId="21" fillId="0" borderId="12" xfId="0" applyFont="1" applyBorder="1" applyAlignment="1">
      <alignment horizontal="left" vertical="center"/>
    </xf>
    <xf numFmtId="0" fontId="22" fillId="0" borderId="14" xfId="0" applyFont="1" applyBorder="1" applyAlignment="1">
      <alignment horizontal="left" vertical="center"/>
    </xf>
    <xf numFmtId="0" fontId="22" fillId="0" borderId="0" xfId="0" applyFont="1" applyBorder="1" applyAlignment="1">
      <alignment horizontal="left" vertical="center"/>
    </xf>
    <xf numFmtId="0" fontId="22" fillId="0" borderId="14" xfId="0" applyFont="1" applyBorder="1" applyAlignment="1" applyProtection="1">
      <alignment horizontal="left" vertical="center"/>
    </xf>
    <xf numFmtId="0" fontId="22" fillId="0" borderId="0" xfId="0" applyFont="1" applyBorder="1" applyAlignment="1" applyProtection="1">
      <alignment horizontal="left" vertical="center"/>
    </xf>
    <xf numFmtId="0" fontId="17" fillId="0" borderId="0" xfId="0" applyFont="1" applyAlignment="1">
      <alignment horizontal="left" vertical="top" wrapText="1"/>
    </xf>
    <xf numFmtId="0" fontId="17" fillId="0" borderId="0" xfId="0" applyFont="1" applyAlignment="1">
      <alignment horizontal="left" vertical="center"/>
    </xf>
    <xf numFmtId="0" fontId="19" fillId="0" borderId="0" xfId="0" applyFont="1" applyAlignment="1">
      <alignment horizontal="left" vertical="center"/>
    </xf>
    <xf numFmtId="4" fontId="4" fillId="3" borderId="7" xfId="0" applyNumberFormat="1" applyFont="1" applyFill="1" applyBorder="1" applyAlignment="1" applyProtection="1">
      <alignment vertical="center"/>
    </xf>
    <xf numFmtId="0" fontId="0" fillId="3" borderId="8" xfId="0" applyFont="1" applyFill="1" applyBorder="1" applyAlignment="1" applyProtection="1">
      <alignment vertical="center"/>
    </xf>
    <xf numFmtId="0" fontId="23" fillId="4" borderId="7" xfId="0" applyFont="1" applyFill="1" applyBorder="1" applyAlignment="1" applyProtection="1">
      <alignment horizontal="right" vertical="center"/>
    </xf>
    <xf numFmtId="0" fontId="23" fillId="4" borderId="8" xfId="0" applyFont="1" applyFill="1" applyBorder="1" applyAlignment="1" applyProtection="1">
      <alignment horizontal="left" vertical="center"/>
    </xf>
    <xf numFmtId="4" fontId="25" fillId="0" borderId="0" xfId="0" applyNumberFormat="1" applyFont="1" applyAlignment="1" applyProtection="1">
      <alignment horizontal="right" vertical="center"/>
    </xf>
    <xf numFmtId="4" fontId="25" fillId="0" borderId="0" xfId="0" applyNumberFormat="1" applyFont="1" applyAlignment="1" applyProtection="1">
      <alignment vertical="center"/>
    </xf>
    <xf numFmtId="4" fontId="48" fillId="0" borderId="0" xfId="0" applyNumberFormat="1" applyFont="1" applyAlignment="1" applyProtection="1">
      <alignment vertical="center"/>
    </xf>
    <xf numFmtId="0" fontId="48" fillId="0" borderId="0" xfId="0" applyFont="1" applyAlignment="1" applyProtection="1">
      <alignment vertical="center"/>
    </xf>
    <xf numFmtId="0" fontId="23" fillId="4" borderId="6" xfId="0" applyFont="1" applyFill="1" applyBorder="1" applyAlignment="1" applyProtection="1">
      <alignment horizontal="center" vertical="center"/>
    </xf>
    <xf numFmtId="0" fontId="49" fillId="0" borderId="0" xfId="0" applyFont="1" applyAlignment="1" applyProtection="1">
      <alignment horizontal="left" vertical="center" wrapText="1"/>
    </xf>
    <xf numFmtId="0" fontId="0" fillId="0" borderId="0" xfId="0" applyFont="1" applyAlignment="1" applyProtection="1">
      <alignment vertical="center"/>
    </xf>
    <xf numFmtId="0" fontId="1" fillId="0" borderId="0" xfId="0" applyFont="1" applyAlignment="1" applyProtection="1">
      <alignment horizontal="left" vertical="center" wrapText="1"/>
    </xf>
    <xf numFmtId="0" fontId="1" fillId="0" borderId="0" xfId="0" applyFont="1" applyAlignment="1" applyProtection="1">
      <alignment horizontal="left" vertical="center"/>
    </xf>
    <xf numFmtId="0" fontId="1" fillId="0" borderId="0" xfId="0" applyFont="1" applyAlignment="1">
      <alignment horizontal="left" vertical="center" wrapText="1"/>
    </xf>
    <xf numFmtId="0" fontId="1" fillId="0" borderId="0" xfId="0" applyFont="1" applyAlignment="1">
      <alignment horizontal="left" vertical="center"/>
    </xf>
    <xf numFmtId="0" fontId="3" fillId="0" borderId="0" xfId="0" applyFont="1" applyAlignment="1">
      <alignment horizontal="left" vertical="center" wrapText="1"/>
    </xf>
    <xf numFmtId="0" fontId="0" fillId="0" borderId="0" xfId="0" applyFont="1" applyAlignment="1">
      <alignment vertical="center"/>
    </xf>
    <xf numFmtId="0" fontId="2" fillId="2" borderId="0" xfId="0" applyFont="1" applyFill="1" applyAlignment="1" applyProtection="1">
      <alignment horizontal="left" vertical="center"/>
      <protection locked="0"/>
    </xf>
    <xf numFmtId="0" fontId="2" fillId="0" borderId="0" xfId="0" applyFont="1" applyAlignment="1">
      <alignment horizontal="left" vertical="center"/>
    </xf>
    <xf numFmtId="0" fontId="2" fillId="0" borderId="0" xfId="0" applyFont="1" applyAlignment="1">
      <alignment horizontal="left" vertical="center" wrapText="1"/>
    </xf>
    <xf numFmtId="0" fontId="28" fillId="5" borderId="0" xfId="0" applyFont="1" applyFill="1" applyAlignment="1" applyProtection="1">
      <alignment vertical="center"/>
    </xf>
    <xf numFmtId="0" fontId="28" fillId="5" borderId="0" xfId="0" applyFont="1" applyFill="1" applyAlignment="1" applyProtection="1">
      <alignment horizontal="left" vertical="center" wrapText="1"/>
    </xf>
    <xf numFmtId="0" fontId="29" fillId="5" borderId="0" xfId="0" applyFont="1" applyFill="1" applyAlignment="1" applyProtection="1">
      <alignment vertical="center"/>
    </xf>
    <xf numFmtId="4" fontId="29" fillId="5" borderId="0" xfId="0" applyNumberFormat="1" applyFont="1" applyFill="1" applyAlignment="1" applyProtection="1">
      <alignment horizontal="right" vertical="center"/>
    </xf>
    <xf numFmtId="0" fontId="29" fillId="5" borderId="0" xfId="0" applyFont="1" applyFill="1" applyAlignment="1" applyProtection="1">
      <alignment vertical="center"/>
    </xf>
    <xf numFmtId="4" fontId="29" fillId="5" borderId="0" xfId="0" applyNumberFormat="1" applyFont="1" applyFill="1" applyAlignment="1" applyProtection="1">
      <alignment vertical="center"/>
    </xf>
    <xf numFmtId="0" fontId="42" fillId="5" borderId="0" xfId="0" applyFont="1" applyFill="1" applyAlignment="1" applyProtection="1">
      <alignment vertical="center"/>
    </xf>
    <xf numFmtId="0" fontId="42" fillId="5" borderId="0" xfId="0" applyFont="1" applyFill="1" applyAlignment="1" applyProtection="1">
      <alignment horizontal="left" vertical="center" wrapText="1"/>
    </xf>
    <xf numFmtId="0" fontId="44" fillId="5" borderId="0" xfId="0" applyFont="1" applyFill="1" applyAlignment="1" applyProtection="1">
      <alignment vertical="center"/>
    </xf>
    <xf numFmtId="4" fontId="44" fillId="5" borderId="0" xfId="0" applyNumberFormat="1" applyFont="1" applyFill="1" applyAlignment="1" applyProtection="1">
      <alignment vertical="center"/>
    </xf>
    <xf numFmtId="0" fontId="44" fillId="5" borderId="0" xfId="0" applyFont="1" applyFill="1" applyAlignment="1" applyProtection="1">
      <alignment vertical="center"/>
    </xf>
    <xf numFmtId="0" fontId="47" fillId="5" borderId="0" xfId="0" applyFont="1" applyFill="1" applyAlignment="1" applyProtection="1">
      <alignment vertical="center"/>
    </xf>
    <xf numFmtId="0" fontId="47" fillId="5" borderId="0" xfId="0" applyFont="1" applyFill="1" applyAlignment="1" applyProtection="1">
      <alignment horizontal="left" vertical="center" wrapText="1"/>
    </xf>
    <xf numFmtId="0" fontId="46" fillId="5" borderId="0" xfId="0" applyFont="1" applyFill="1" applyAlignment="1" applyProtection="1">
      <alignment vertical="center"/>
    </xf>
    <xf numFmtId="4" fontId="46" fillId="5" borderId="0" xfId="0" applyNumberFormat="1" applyFont="1" applyFill="1" applyAlignment="1" applyProtection="1">
      <alignment vertical="center"/>
    </xf>
    <xf numFmtId="0" fontId="46" fillId="5" borderId="0" xfId="0" applyFont="1" applyFill="1" applyAlignment="1" applyProtection="1">
      <alignment vertical="center"/>
    </xf>
    <xf numFmtId="4" fontId="7" fillId="5" borderId="0" xfId="0" applyNumberFormat="1" applyFont="1" applyFill="1" applyAlignment="1" applyProtection="1">
      <alignment vertical="center"/>
    </xf>
    <xf numFmtId="0" fontId="7" fillId="5" borderId="0" xfId="0" applyFont="1" applyFill="1" applyAlignment="1" applyProtection="1">
      <alignment vertical="center"/>
    </xf>
  </cellXfs>
  <cellStyles count="2">
    <cellStyle name="Hypertextový odkaz" xfId="1" builtinId="8"/>
    <cellStyle name="Normální" xfId="0" builtinId="0" customBuiltin="1"/>
  </cellStyles>
  <dxfs count="0"/>
  <tableStyles count="0"/>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1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1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1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1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1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1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1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1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1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1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2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2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2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2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2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2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2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2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2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2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3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3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3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3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3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3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3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3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3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3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4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4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4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4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4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4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4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4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4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4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5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5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5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5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5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5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5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5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5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5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6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drawing1.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10.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09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11.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0A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12.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0B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13.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0C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14.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0D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15.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0E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16.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0F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17.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10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18.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11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19.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12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2.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01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20.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13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21.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14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22.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15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23.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16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24.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17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25.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18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26.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19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27.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1A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28.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1B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29.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1C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3.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02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30.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1D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31.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1E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32.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1F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33.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20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34.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21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35.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22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36.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23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37.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24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38.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25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39.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26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4.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03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40.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27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41.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28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42.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B6EC25FE-31F6-4AED-84B5-30D3B096B8CC}"/>
            </a:ext>
          </a:extLst>
        </xdr:cNvPr>
        <xdr:cNvPicPr/>
      </xdr:nvPicPr>
      <xdr:blipFill>
        <a:blip xmlns:r="http://schemas.openxmlformats.org/officeDocument/2006/relationships" r:embed="rId2"/>
        <a:stretch>
          <a:fillRect/>
        </a:stretch>
      </xdr:blipFill>
      <xdr:spPr>
        <a:xfrm>
          <a:off x="0" y="0"/>
          <a:ext cx="285750" cy="285750"/>
        </a:xfrm>
        <a:prstGeom prst="rect">
          <a:avLst/>
        </a:prstGeom>
      </xdr:spPr>
    </xdr:pic>
    <xdr:clientData/>
  </xdr:absoluteAnchor>
</xdr:wsDr>
</file>

<file path=xl/drawings/drawing43.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29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44.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2A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45.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2B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46.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2C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47.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2D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48.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2E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49.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2F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5.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04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50.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30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51.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31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52.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32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53.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33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54.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34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55.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35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56.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36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57.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37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58.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38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59.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39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6.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05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60.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3A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7.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06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8.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07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9.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08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tileRect/>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tileRect/>
        </a:gradFill>
      </a:fillStyleLst>
      <a:lnStyleLst>
        <a:ln w="9525" cmpd="sng" algn="ctr">
          <a:solidFill>
            <a:schemeClr val="phClr">
              <a:shade val="95000"/>
              <a:satMod val="105000"/>
            </a:schemeClr>
          </a:solidFill>
          <a:prstDash val="solid"/>
        </a:ln>
        <a:ln w="25400" cmpd="sng" algn="ctr">
          <a:solidFill>
            <a:schemeClr val="phClr"/>
          </a:solidFill>
          <a:prstDash val="solid"/>
        </a:ln>
        <a:ln w="38100"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tileRect/>
        </a:gradFill>
        <a:gradFill rotWithShape="1">
          <a:gsLst>
            <a:gs pos="0">
              <a:schemeClr val="phClr">
                <a:tint val="80000"/>
                <a:satMod val="300000"/>
              </a:schemeClr>
            </a:gs>
            <a:gs pos="100000">
              <a:schemeClr val="phClr">
                <a:shade val="30000"/>
                <a:satMod val="200000"/>
              </a:schemeClr>
            </a:gs>
          </a:gsLst>
          <a:path path="circle">
            <a:fillToRect l="50000" t="50000" r="50000" b="50000"/>
          </a:path>
          <a:tileRect/>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60.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List1">
    <pageSetUpPr fitToPage="1"/>
  </sheetPr>
  <dimension ref="A1:CM166"/>
  <sheetViews>
    <sheetView showGridLines="0" tabSelected="1" zoomScale="66" zoomScaleNormal="66" workbookViewId="0">
      <selection activeCell="A105" sqref="A105"/>
    </sheetView>
  </sheetViews>
  <sheetFormatPr defaultRowHeight="11.25"/>
  <cols>
    <col min="1" max="1" width="8.33203125" style="1" customWidth="1"/>
    <col min="2" max="2" width="1.6640625" style="1" customWidth="1"/>
    <col min="3" max="3" width="4.1640625" style="1" customWidth="1"/>
    <col min="4" max="7" width="2.6640625" style="1" customWidth="1"/>
    <col min="8" max="8" width="11.5" style="1" customWidth="1"/>
    <col min="9" max="33" width="2.6640625" style="1" customWidth="1"/>
    <col min="34" max="34" width="3.33203125" style="1" customWidth="1"/>
    <col min="35" max="35" width="31.6640625" style="1" customWidth="1"/>
    <col min="36" max="37" width="2.5" style="1" customWidth="1"/>
    <col min="38" max="38" width="8.33203125" style="1" customWidth="1"/>
    <col min="39" max="39" width="3.33203125" style="1" customWidth="1"/>
    <col min="40" max="40" width="13.33203125" style="1" customWidth="1"/>
    <col min="41" max="41" width="7.5" style="1" customWidth="1"/>
    <col min="42" max="42" width="4.1640625" style="1" customWidth="1"/>
    <col min="43" max="43" width="15.6640625" style="1" hidden="1" customWidth="1"/>
    <col min="44" max="44" width="13.6640625" style="1" customWidth="1"/>
    <col min="45" max="47" width="25.83203125" style="1" hidden="1" customWidth="1"/>
    <col min="48" max="49" width="21.6640625" style="1" hidden="1" customWidth="1"/>
    <col min="50" max="51" width="25" style="1" hidden="1" customWidth="1"/>
    <col min="52" max="52" width="21.6640625" style="1" hidden="1" customWidth="1"/>
    <col min="53" max="53" width="19.1640625" style="1" hidden="1" customWidth="1"/>
    <col min="54" max="54" width="25" style="1" hidden="1" customWidth="1"/>
    <col min="55" max="55" width="21.6640625" style="1" hidden="1" customWidth="1"/>
    <col min="56" max="56" width="19.1640625" style="1" hidden="1" customWidth="1"/>
    <col min="57" max="57" width="66.5" style="1" customWidth="1"/>
    <col min="71" max="91" width="9.33203125" style="1" hidden="1"/>
  </cols>
  <sheetData>
    <row r="1" spans="1:74">
      <c r="A1" s="17" t="s">
        <v>0</v>
      </c>
      <c r="AZ1" s="17" t="s">
        <v>1</v>
      </c>
      <c r="BA1" s="17" t="s">
        <v>2</v>
      </c>
      <c r="BB1" s="17" t="s">
        <v>3</v>
      </c>
      <c r="BT1" s="17" t="s">
        <v>4</v>
      </c>
      <c r="BU1" s="17" t="s">
        <v>4</v>
      </c>
      <c r="BV1" s="17" t="s">
        <v>5</v>
      </c>
    </row>
    <row r="2" spans="1:74" s="1" customFormat="1" ht="36.950000000000003" customHeight="1">
      <c r="AR2" s="383"/>
      <c r="AS2" s="383"/>
      <c r="AT2" s="383"/>
      <c r="AU2" s="383"/>
      <c r="AV2" s="383"/>
      <c r="AW2" s="383"/>
      <c r="AX2" s="383"/>
      <c r="AY2" s="383"/>
      <c r="AZ2" s="383"/>
      <c r="BA2" s="383"/>
      <c r="BB2" s="383"/>
      <c r="BC2" s="383"/>
      <c r="BD2" s="383"/>
      <c r="BE2" s="383"/>
      <c r="BS2" s="18" t="s">
        <v>6</v>
      </c>
      <c r="BT2" s="18" t="s">
        <v>7</v>
      </c>
    </row>
    <row r="3" spans="1:74" s="1" customFormat="1" ht="6.95" customHeight="1">
      <c r="B3" s="19"/>
      <c r="C3" s="20"/>
      <c r="D3" s="20"/>
      <c r="E3" s="20"/>
      <c r="F3" s="20"/>
      <c r="G3" s="20"/>
      <c r="H3" s="20"/>
      <c r="I3" s="20"/>
      <c r="J3" s="20"/>
      <c r="K3" s="20"/>
      <c r="L3" s="20"/>
      <c r="M3" s="20"/>
      <c r="N3" s="20"/>
      <c r="O3" s="20"/>
      <c r="P3" s="20"/>
      <c r="Q3" s="20"/>
      <c r="R3" s="20"/>
      <c r="S3" s="20"/>
      <c r="T3" s="20"/>
      <c r="U3" s="20"/>
      <c r="V3" s="20"/>
      <c r="W3" s="20"/>
      <c r="X3" s="20"/>
      <c r="Y3" s="20"/>
      <c r="Z3" s="20"/>
      <c r="AA3" s="20"/>
      <c r="AB3" s="20"/>
      <c r="AC3" s="20"/>
      <c r="AD3" s="20"/>
      <c r="AE3" s="20"/>
      <c r="AF3" s="20"/>
      <c r="AG3" s="20"/>
      <c r="AH3" s="20"/>
      <c r="AI3" s="20"/>
      <c r="AJ3" s="20"/>
      <c r="AK3" s="20"/>
      <c r="AL3" s="20"/>
      <c r="AM3" s="20"/>
      <c r="AN3" s="20"/>
      <c r="AO3" s="20"/>
      <c r="AP3" s="20"/>
      <c r="AQ3" s="20"/>
      <c r="AR3" s="21"/>
      <c r="BS3" s="18" t="s">
        <v>6</v>
      </c>
      <c r="BT3" s="18" t="s">
        <v>8</v>
      </c>
    </row>
    <row r="4" spans="1:74" s="1" customFormat="1" ht="24.95" customHeight="1">
      <c r="B4" s="22"/>
      <c r="C4" s="23"/>
      <c r="D4" s="24" t="s">
        <v>9</v>
      </c>
      <c r="E4" s="23"/>
      <c r="F4" s="23"/>
      <c r="G4" s="23"/>
      <c r="H4" s="23"/>
      <c r="I4" s="23"/>
      <c r="J4" s="23"/>
      <c r="K4" s="23"/>
      <c r="L4" s="23"/>
      <c r="M4" s="23"/>
      <c r="N4" s="23"/>
      <c r="O4" s="23"/>
      <c r="P4" s="23"/>
      <c r="Q4" s="23"/>
      <c r="R4" s="23"/>
      <c r="S4" s="23"/>
      <c r="T4" s="23"/>
      <c r="U4" s="23"/>
      <c r="V4" s="23"/>
      <c r="W4" s="23"/>
      <c r="X4" s="23"/>
      <c r="Y4" s="23"/>
      <c r="Z4" s="23"/>
      <c r="AA4" s="23"/>
      <c r="AB4" s="23"/>
      <c r="AC4" s="23"/>
      <c r="AD4" s="23"/>
      <c r="AE4" s="23"/>
      <c r="AF4" s="23"/>
      <c r="AG4" s="23"/>
      <c r="AH4" s="23"/>
      <c r="AI4" s="23"/>
      <c r="AJ4" s="23"/>
      <c r="AK4" s="23"/>
      <c r="AL4" s="23"/>
      <c r="AM4" s="23"/>
      <c r="AN4" s="23"/>
      <c r="AO4" s="23"/>
      <c r="AP4" s="23"/>
      <c r="AQ4" s="23"/>
      <c r="AR4" s="21"/>
      <c r="AS4" s="25" t="s">
        <v>10</v>
      </c>
      <c r="BE4" s="26" t="s">
        <v>11</v>
      </c>
      <c r="BS4" s="18" t="s">
        <v>12</v>
      </c>
    </row>
    <row r="5" spans="1:74" s="1" customFormat="1" ht="12" customHeight="1">
      <c r="B5" s="22"/>
      <c r="C5" s="23"/>
      <c r="D5" s="27" t="s">
        <v>13</v>
      </c>
      <c r="E5" s="23"/>
      <c r="F5" s="23"/>
      <c r="G5" s="23"/>
      <c r="H5" s="23"/>
      <c r="I5" s="23"/>
      <c r="J5" s="23"/>
      <c r="K5" s="374" t="s">
        <v>14</v>
      </c>
      <c r="L5" s="375"/>
      <c r="M5" s="375"/>
      <c r="N5" s="375"/>
      <c r="O5" s="375"/>
      <c r="P5" s="375"/>
      <c r="Q5" s="375"/>
      <c r="R5" s="375"/>
      <c r="S5" s="375"/>
      <c r="T5" s="375"/>
      <c r="U5" s="375"/>
      <c r="V5" s="375"/>
      <c r="W5" s="375"/>
      <c r="X5" s="375"/>
      <c r="Y5" s="375"/>
      <c r="Z5" s="375"/>
      <c r="AA5" s="375"/>
      <c r="AB5" s="375"/>
      <c r="AC5" s="375"/>
      <c r="AD5" s="375"/>
      <c r="AE5" s="375"/>
      <c r="AF5" s="375"/>
      <c r="AG5" s="375"/>
      <c r="AH5" s="375"/>
      <c r="AI5" s="375"/>
      <c r="AJ5" s="375"/>
      <c r="AK5" s="375"/>
      <c r="AL5" s="375"/>
      <c r="AM5" s="375"/>
      <c r="AN5" s="375"/>
      <c r="AO5" s="375"/>
      <c r="AP5" s="23"/>
      <c r="AQ5" s="23"/>
      <c r="AR5" s="21"/>
      <c r="BE5" s="396" t="s">
        <v>7567</v>
      </c>
      <c r="BS5" s="18" t="s">
        <v>6</v>
      </c>
    </row>
    <row r="6" spans="1:74" s="1" customFormat="1" ht="36.950000000000003" customHeight="1">
      <c r="B6" s="22"/>
      <c r="C6" s="23"/>
      <c r="D6" s="29" t="s">
        <v>15</v>
      </c>
      <c r="E6" s="23"/>
      <c r="F6" s="23"/>
      <c r="G6" s="23"/>
      <c r="H6" s="23"/>
      <c r="I6" s="23"/>
      <c r="J6" s="23"/>
      <c r="K6" s="376" t="s">
        <v>16</v>
      </c>
      <c r="L6" s="375"/>
      <c r="M6" s="375"/>
      <c r="N6" s="375"/>
      <c r="O6" s="375"/>
      <c r="P6" s="375"/>
      <c r="Q6" s="375"/>
      <c r="R6" s="375"/>
      <c r="S6" s="375"/>
      <c r="T6" s="375"/>
      <c r="U6" s="375"/>
      <c r="V6" s="375"/>
      <c r="W6" s="375"/>
      <c r="X6" s="375"/>
      <c r="Y6" s="375"/>
      <c r="Z6" s="375"/>
      <c r="AA6" s="375"/>
      <c r="AB6" s="375"/>
      <c r="AC6" s="375"/>
      <c r="AD6" s="375"/>
      <c r="AE6" s="375"/>
      <c r="AF6" s="375"/>
      <c r="AG6" s="375"/>
      <c r="AH6" s="375"/>
      <c r="AI6" s="375"/>
      <c r="AJ6" s="375"/>
      <c r="AK6" s="375"/>
      <c r="AL6" s="375"/>
      <c r="AM6" s="375"/>
      <c r="AN6" s="375"/>
      <c r="AO6" s="375"/>
      <c r="AP6" s="23"/>
      <c r="AQ6" s="23"/>
      <c r="AR6" s="21"/>
      <c r="BE6" s="397"/>
      <c r="BS6" s="18" t="s">
        <v>6</v>
      </c>
    </row>
    <row r="7" spans="1:74" s="1" customFormat="1" ht="12" customHeight="1">
      <c r="B7" s="22"/>
      <c r="C7" s="23"/>
      <c r="D7" s="30" t="s">
        <v>17</v>
      </c>
      <c r="E7" s="23"/>
      <c r="F7" s="23"/>
      <c r="G7" s="23"/>
      <c r="H7" s="23"/>
      <c r="I7" s="23"/>
      <c r="J7" s="23"/>
      <c r="K7" s="28" t="s">
        <v>1</v>
      </c>
      <c r="L7" s="23"/>
      <c r="M7" s="23"/>
      <c r="N7" s="23"/>
      <c r="O7" s="23"/>
      <c r="P7" s="23"/>
      <c r="Q7" s="23"/>
      <c r="R7" s="23"/>
      <c r="S7" s="23"/>
      <c r="T7" s="23"/>
      <c r="U7" s="23"/>
      <c r="V7" s="23"/>
      <c r="W7" s="23"/>
      <c r="X7" s="23"/>
      <c r="Y7" s="23"/>
      <c r="Z7" s="23"/>
      <c r="AA7" s="23"/>
      <c r="AB7" s="23"/>
      <c r="AC7" s="23"/>
      <c r="AD7" s="23"/>
      <c r="AE7" s="23"/>
      <c r="AF7" s="23"/>
      <c r="AG7" s="23"/>
      <c r="AH7" s="23"/>
      <c r="AI7" s="23"/>
      <c r="AJ7" s="23"/>
      <c r="AK7" s="30" t="s">
        <v>18</v>
      </c>
      <c r="AL7" s="23"/>
      <c r="AM7" s="23"/>
      <c r="AN7" s="28" t="s">
        <v>1</v>
      </c>
      <c r="AO7" s="23"/>
      <c r="AP7" s="23"/>
      <c r="AQ7" s="23"/>
      <c r="AR7" s="21"/>
      <c r="BE7" s="397"/>
      <c r="BS7" s="18" t="s">
        <v>6</v>
      </c>
    </row>
    <row r="8" spans="1:74" s="1" customFormat="1" ht="12" customHeight="1">
      <c r="B8" s="22"/>
      <c r="C8" s="23"/>
      <c r="D8" s="30" t="s">
        <v>19</v>
      </c>
      <c r="E8" s="23"/>
      <c r="F8" s="23"/>
      <c r="G8" s="23"/>
      <c r="H8" s="23"/>
      <c r="I8" s="23"/>
      <c r="J8" s="23"/>
      <c r="K8" s="28" t="s">
        <v>20</v>
      </c>
      <c r="L8" s="23"/>
      <c r="M8" s="23"/>
      <c r="N8" s="23"/>
      <c r="O8" s="23"/>
      <c r="P8" s="23"/>
      <c r="Q8" s="23"/>
      <c r="R8" s="23"/>
      <c r="S8" s="23"/>
      <c r="T8" s="23"/>
      <c r="U8" s="23"/>
      <c r="V8" s="23"/>
      <c r="W8" s="23"/>
      <c r="X8" s="23"/>
      <c r="Y8" s="23"/>
      <c r="Z8" s="23"/>
      <c r="AA8" s="23"/>
      <c r="AB8" s="23"/>
      <c r="AC8" s="23"/>
      <c r="AD8" s="23"/>
      <c r="AE8" s="23"/>
      <c r="AF8" s="23"/>
      <c r="AG8" s="23"/>
      <c r="AH8" s="23"/>
      <c r="AI8" s="23"/>
      <c r="AJ8" s="23"/>
      <c r="AK8" s="30" t="s">
        <v>21</v>
      </c>
      <c r="AL8" s="23"/>
      <c r="AM8" s="23"/>
      <c r="AN8" s="364">
        <v>45363</v>
      </c>
      <c r="AO8" s="23"/>
      <c r="AP8" s="23"/>
      <c r="AQ8" s="23"/>
      <c r="AR8" s="21"/>
      <c r="BE8" s="397"/>
      <c r="BS8" s="18" t="s">
        <v>6</v>
      </c>
    </row>
    <row r="9" spans="1:74" s="1" customFormat="1" ht="14.45" customHeight="1">
      <c r="B9" s="22"/>
      <c r="C9" s="23"/>
      <c r="D9" s="23"/>
      <c r="E9" s="23"/>
      <c r="F9" s="23"/>
      <c r="G9" s="23"/>
      <c r="H9" s="23"/>
      <c r="I9" s="23"/>
      <c r="J9" s="23"/>
      <c r="K9" s="23"/>
      <c r="L9" s="23"/>
      <c r="M9" s="23"/>
      <c r="N9" s="23"/>
      <c r="O9" s="23"/>
      <c r="P9" s="23"/>
      <c r="Q9" s="23"/>
      <c r="R9" s="23"/>
      <c r="S9" s="23"/>
      <c r="T9" s="23"/>
      <c r="U9" s="23"/>
      <c r="V9" s="23"/>
      <c r="W9" s="23"/>
      <c r="X9" s="23"/>
      <c r="Y9" s="23"/>
      <c r="Z9" s="23"/>
      <c r="AA9" s="23"/>
      <c r="AB9" s="23"/>
      <c r="AC9" s="23"/>
      <c r="AD9" s="23"/>
      <c r="AE9" s="23"/>
      <c r="AF9" s="23"/>
      <c r="AG9" s="23"/>
      <c r="AH9" s="23"/>
      <c r="AI9" s="23"/>
      <c r="AJ9" s="23"/>
      <c r="AK9" s="23"/>
      <c r="AL9" s="23"/>
      <c r="AM9" s="23"/>
      <c r="AN9" s="23"/>
      <c r="AO9" s="23"/>
      <c r="AP9" s="23"/>
      <c r="AQ9" s="23"/>
      <c r="AR9" s="21"/>
      <c r="BE9" s="397"/>
      <c r="BS9" s="18" t="s">
        <v>6</v>
      </c>
    </row>
    <row r="10" spans="1:74" s="1" customFormat="1" ht="12" customHeight="1">
      <c r="B10" s="22"/>
      <c r="C10" s="23"/>
      <c r="D10" s="30" t="s">
        <v>22</v>
      </c>
      <c r="E10" s="23"/>
      <c r="F10" s="23"/>
      <c r="G10" s="23"/>
      <c r="H10" s="23"/>
      <c r="I10" s="23"/>
      <c r="J10" s="23"/>
      <c r="K10" s="23"/>
      <c r="L10" s="23"/>
      <c r="M10" s="23"/>
      <c r="N10" s="23"/>
      <c r="O10" s="23"/>
      <c r="P10" s="23"/>
      <c r="Q10" s="23"/>
      <c r="R10" s="23"/>
      <c r="S10" s="23"/>
      <c r="T10" s="23"/>
      <c r="U10" s="23"/>
      <c r="V10" s="23"/>
      <c r="W10" s="23"/>
      <c r="X10" s="23"/>
      <c r="Y10" s="23"/>
      <c r="Z10" s="23"/>
      <c r="AA10" s="23"/>
      <c r="AB10" s="23"/>
      <c r="AC10" s="23"/>
      <c r="AD10" s="23"/>
      <c r="AE10" s="23"/>
      <c r="AF10" s="23"/>
      <c r="AG10" s="23"/>
      <c r="AH10" s="23"/>
      <c r="AI10" s="23"/>
      <c r="AJ10" s="23"/>
      <c r="AK10" s="30" t="s">
        <v>23</v>
      </c>
      <c r="AL10" s="23"/>
      <c r="AM10" s="23"/>
      <c r="AN10" s="28" t="s">
        <v>1</v>
      </c>
      <c r="AO10" s="23"/>
      <c r="AP10" s="23"/>
      <c r="AQ10" s="23"/>
      <c r="AR10" s="21"/>
      <c r="BE10" s="397"/>
      <c r="BS10" s="18" t="s">
        <v>6</v>
      </c>
    </row>
    <row r="11" spans="1:74" s="1" customFormat="1" ht="18.399999999999999" customHeight="1">
      <c r="B11" s="22"/>
      <c r="C11" s="23"/>
      <c r="D11" s="23"/>
      <c r="E11" s="28" t="s">
        <v>24</v>
      </c>
      <c r="F11" s="23"/>
      <c r="G11" s="23"/>
      <c r="H11" s="23"/>
      <c r="I11" s="23"/>
      <c r="J11" s="23"/>
      <c r="K11" s="23"/>
      <c r="L11" s="23"/>
      <c r="M11" s="23"/>
      <c r="N11" s="23"/>
      <c r="O11" s="23"/>
      <c r="P11" s="23"/>
      <c r="Q11" s="23"/>
      <c r="R11" s="23"/>
      <c r="S11" s="23"/>
      <c r="T11" s="23"/>
      <c r="U11" s="23"/>
      <c r="V11" s="23"/>
      <c r="W11" s="23"/>
      <c r="X11" s="23"/>
      <c r="Y11" s="23"/>
      <c r="Z11" s="23"/>
      <c r="AA11" s="23"/>
      <c r="AB11" s="23"/>
      <c r="AC11" s="23"/>
      <c r="AD11" s="23"/>
      <c r="AE11" s="23"/>
      <c r="AF11" s="23"/>
      <c r="AG11" s="23"/>
      <c r="AH11" s="23"/>
      <c r="AI11" s="23"/>
      <c r="AJ11" s="23"/>
      <c r="AK11" s="30" t="s">
        <v>25</v>
      </c>
      <c r="AL11" s="23"/>
      <c r="AM11" s="23"/>
      <c r="AN11" s="28" t="s">
        <v>1</v>
      </c>
      <c r="AO11" s="23"/>
      <c r="AP11" s="23"/>
      <c r="AQ11" s="23"/>
      <c r="AR11" s="21"/>
      <c r="BE11" s="397"/>
      <c r="BS11" s="18" t="s">
        <v>6</v>
      </c>
    </row>
    <row r="12" spans="1:74" s="1" customFormat="1" ht="6.95" customHeight="1">
      <c r="B12" s="22"/>
      <c r="C12" s="23"/>
      <c r="D12" s="23"/>
      <c r="E12" s="23"/>
      <c r="F12" s="23"/>
      <c r="G12" s="23"/>
      <c r="H12" s="23"/>
      <c r="I12" s="23"/>
      <c r="J12" s="23"/>
      <c r="K12" s="23"/>
      <c r="L12" s="23"/>
      <c r="M12" s="23"/>
      <c r="N12" s="23"/>
      <c r="O12" s="23"/>
      <c r="P12" s="23"/>
      <c r="Q12" s="23"/>
      <c r="R12" s="23"/>
      <c r="S12" s="23"/>
      <c r="T12" s="23"/>
      <c r="U12" s="23"/>
      <c r="V12" s="23"/>
      <c r="W12" s="23"/>
      <c r="X12" s="23"/>
      <c r="Y12" s="23"/>
      <c r="Z12" s="23"/>
      <c r="AA12" s="23"/>
      <c r="AB12" s="23"/>
      <c r="AC12" s="23"/>
      <c r="AD12" s="23"/>
      <c r="AE12" s="23"/>
      <c r="AF12" s="23"/>
      <c r="AG12" s="23"/>
      <c r="AH12" s="23"/>
      <c r="AI12" s="23"/>
      <c r="AJ12" s="23"/>
      <c r="AK12" s="23"/>
      <c r="AL12" s="23"/>
      <c r="AM12" s="23"/>
      <c r="AN12" s="23"/>
      <c r="AO12" s="23"/>
      <c r="AP12" s="23"/>
      <c r="AQ12" s="23"/>
      <c r="AR12" s="21"/>
      <c r="BE12" s="397"/>
      <c r="BS12" s="18" t="s">
        <v>6</v>
      </c>
    </row>
    <row r="13" spans="1:74" s="1" customFormat="1" ht="12" customHeight="1">
      <c r="B13" s="22"/>
      <c r="C13" s="23"/>
      <c r="D13" s="30" t="s">
        <v>26</v>
      </c>
      <c r="E13" s="23"/>
      <c r="F13" s="23"/>
      <c r="G13" s="23"/>
      <c r="H13" s="23"/>
      <c r="I13" s="23"/>
      <c r="J13" s="23"/>
      <c r="K13" s="23"/>
      <c r="L13" s="23"/>
      <c r="M13" s="23"/>
      <c r="N13" s="23"/>
      <c r="O13" s="23"/>
      <c r="P13" s="23"/>
      <c r="Q13" s="23"/>
      <c r="R13" s="23"/>
      <c r="S13" s="23"/>
      <c r="T13" s="23"/>
      <c r="U13" s="23"/>
      <c r="V13" s="23"/>
      <c r="W13" s="23"/>
      <c r="X13" s="23"/>
      <c r="Y13" s="23"/>
      <c r="Z13" s="23"/>
      <c r="AA13" s="23"/>
      <c r="AB13" s="23"/>
      <c r="AC13" s="23"/>
      <c r="AD13" s="23"/>
      <c r="AE13" s="23"/>
      <c r="AF13" s="23"/>
      <c r="AG13" s="23"/>
      <c r="AH13" s="23"/>
      <c r="AI13" s="23"/>
      <c r="AJ13" s="23"/>
      <c r="AK13" s="30" t="s">
        <v>23</v>
      </c>
      <c r="AL13" s="23"/>
      <c r="AM13" s="23"/>
      <c r="AN13" s="32" t="s">
        <v>27</v>
      </c>
      <c r="AO13" s="23"/>
      <c r="AP13" s="23"/>
      <c r="AQ13" s="23"/>
      <c r="AR13" s="21"/>
      <c r="BE13" s="397"/>
      <c r="BS13" s="18" t="s">
        <v>6</v>
      </c>
    </row>
    <row r="14" spans="1:74" ht="12.75">
      <c r="B14" s="22"/>
      <c r="C14" s="23"/>
      <c r="D14" s="23"/>
      <c r="E14" s="377" t="s">
        <v>27</v>
      </c>
      <c r="F14" s="378"/>
      <c r="G14" s="378"/>
      <c r="H14" s="378"/>
      <c r="I14" s="378"/>
      <c r="J14" s="378"/>
      <c r="K14" s="378"/>
      <c r="L14" s="378"/>
      <c r="M14" s="378"/>
      <c r="N14" s="378"/>
      <c r="O14" s="378"/>
      <c r="P14" s="378"/>
      <c r="Q14" s="378"/>
      <c r="R14" s="378"/>
      <c r="S14" s="378"/>
      <c r="T14" s="378"/>
      <c r="U14" s="378"/>
      <c r="V14" s="378"/>
      <c r="W14" s="378"/>
      <c r="X14" s="378"/>
      <c r="Y14" s="378"/>
      <c r="Z14" s="378"/>
      <c r="AA14" s="378"/>
      <c r="AB14" s="378"/>
      <c r="AC14" s="378"/>
      <c r="AD14" s="378"/>
      <c r="AE14" s="378"/>
      <c r="AF14" s="378"/>
      <c r="AG14" s="378"/>
      <c r="AH14" s="378"/>
      <c r="AI14" s="378"/>
      <c r="AJ14" s="378"/>
      <c r="AK14" s="30" t="s">
        <v>25</v>
      </c>
      <c r="AL14" s="23"/>
      <c r="AM14" s="23"/>
      <c r="AN14" s="32" t="s">
        <v>27</v>
      </c>
      <c r="AO14" s="23"/>
      <c r="AP14" s="23"/>
      <c r="AQ14" s="23"/>
      <c r="AR14" s="21"/>
      <c r="BE14" s="397"/>
      <c r="BS14" s="18" t="s">
        <v>6</v>
      </c>
    </row>
    <row r="15" spans="1:74" s="1" customFormat="1" ht="6.95" customHeight="1">
      <c r="B15" s="22"/>
      <c r="C15" s="23"/>
      <c r="D15" s="23"/>
      <c r="E15" s="23"/>
      <c r="F15" s="23"/>
      <c r="G15" s="23"/>
      <c r="H15" s="23"/>
      <c r="I15" s="23"/>
      <c r="J15" s="23"/>
      <c r="K15" s="23"/>
      <c r="L15" s="23"/>
      <c r="M15" s="23"/>
      <c r="N15" s="23"/>
      <c r="O15" s="23"/>
      <c r="P15" s="23"/>
      <c r="Q15" s="23"/>
      <c r="R15" s="23"/>
      <c r="S15" s="23"/>
      <c r="T15" s="23"/>
      <c r="U15" s="23"/>
      <c r="V15" s="23"/>
      <c r="W15" s="23"/>
      <c r="X15" s="23"/>
      <c r="Y15" s="23"/>
      <c r="Z15" s="23"/>
      <c r="AA15" s="23"/>
      <c r="AB15" s="23"/>
      <c r="AC15" s="23"/>
      <c r="AD15" s="23"/>
      <c r="AE15" s="23"/>
      <c r="AF15" s="23"/>
      <c r="AG15" s="23"/>
      <c r="AH15" s="23"/>
      <c r="AI15" s="23"/>
      <c r="AJ15" s="23"/>
      <c r="AK15" s="23"/>
      <c r="AL15" s="23"/>
      <c r="AM15" s="23"/>
      <c r="AN15" s="23"/>
      <c r="AO15" s="23"/>
      <c r="AP15" s="23"/>
      <c r="AQ15" s="23"/>
      <c r="AR15" s="21"/>
      <c r="BE15" s="397"/>
      <c r="BS15" s="18" t="s">
        <v>4</v>
      </c>
    </row>
    <row r="16" spans="1:74" s="1" customFormat="1" ht="12" customHeight="1">
      <c r="B16" s="22"/>
      <c r="C16" s="23"/>
      <c r="D16" s="30" t="s">
        <v>28</v>
      </c>
      <c r="E16" s="23"/>
      <c r="F16" s="23"/>
      <c r="G16" s="23"/>
      <c r="H16" s="23"/>
      <c r="I16" s="23"/>
      <c r="J16" s="23"/>
      <c r="K16" s="23"/>
      <c r="L16" s="23"/>
      <c r="M16" s="23"/>
      <c r="N16" s="23"/>
      <c r="O16" s="23"/>
      <c r="P16" s="23"/>
      <c r="Q16" s="23"/>
      <c r="R16" s="23"/>
      <c r="S16" s="23"/>
      <c r="T16" s="23"/>
      <c r="U16" s="23"/>
      <c r="V16" s="23"/>
      <c r="W16" s="23"/>
      <c r="X16" s="23"/>
      <c r="Y16" s="23"/>
      <c r="Z16" s="23"/>
      <c r="AA16" s="23"/>
      <c r="AB16" s="23"/>
      <c r="AC16" s="23"/>
      <c r="AD16" s="23"/>
      <c r="AE16" s="23"/>
      <c r="AF16" s="23"/>
      <c r="AG16" s="23"/>
      <c r="AH16" s="23"/>
      <c r="AI16" s="23"/>
      <c r="AJ16" s="23"/>
      <c r="AK16" s="30" t="s">
        <v>23</v>
      </c>
      <c r="AL16" s="23"/>
      <c r="AM16" s="23"/>
      <c r="AN16" s="28" t="s">
        <v>1</v>
      </c>
      <c r="AO16" s="23"/>
      <c r="AP16" s="23"/>
      <c r="AQ16" s="23"/>
      <c r="AR16" s="21"/>
      <c r="BE16" s="397"/>
      <c r="BS16" s="18" t="s">
        <v>4</v>
      </c>
    </row>
    <row r="17" spans="1:71" s="1" customFormat="1" ht="18.399999999999999" customHeight="1">
      <c r="B17" s="22"/>
      <c r="C17" s="23"/>
      <c r="D17" s="23"/>
      <c r="E17" s="28" t="s">
        <v>29</v>
      </c>
      <c r="F17" s="23"/>
      <c r="G17" s="23"/>
      <c r="H17" s="23"/>
      <c r="I17" s="23"/>
      <c r="J17" s="23"/>
      <c r="K17" s="23"/>
      <c r="L17" s="23"/>
      <c r="M17" s="23"/>
      <c r="N17" s="23"/>
      <c r="O17" s="23"/>
      <c r="P17" s="23"/>
      <c r="Q17" s="23"/>
      <c r="R17" s="23"/>
      <c r="S17" s="23"/>
      <c r="T17" s="23"/>
      <c r="U17" s="23"/>
      <c r="V17" s="23"/>
      <c r="W17" s="23"/>
      <c r="X17" s="23"/>
      <c r="Y17" s="23"/>
      <c r="Z17" s="23"/>
      <c r="AA17" s="23"/>
      <c r="AB17" s="23"/>
      <c r="AC17" s="23"/>
      <c r="AD17" s="23"/>
      <c r="AE17" s="23"/>
      <c r="AF17" s="23"/>
      <c r="AG17" s="23"/>
      <c r="AH17" s="23"/>
      <c r="AI17" s="23"/>
      <c r="AJ17" s="23"/>
      <c r="AK17" s="30" t="s">
        <v>25</v>
      </c>
      <c r="AL17" s="23"/>
      <c r="AM17" s="23"/>
      <c r="AN17" s="28" t="s">
        <v>1</v>
      </c>
      <c r="AO17" s="23"/>
      <c r="AP17" s="23"/>
      <c r="AQ17" s="23"/>
      <c r="AR17" s="21"/>
      <c r="BE17" s="397"/>
      <c r="BS17" s="18" t="s">
        <v>30</v>
      </c>
    </row>
    <row r="18" spans="1:71" s="1" customFormat="1" ht="6.95" customHeight="1">
      <c r="B18" s="22"/>
      <c r="C18" s="23"/>
      <c r="D18" s="23"/>
      <c r="E18" s="23"/>
      <c r="F18" s="23"/>
      <c r="G18" s="23"/>
      <c r="H18" s="23"/>
      <c r="I18" s="23"/>
      <c r="J18" s="23"/>
      <c r="K18" s="23"/>
      <c r="L18" s="23"/>
      <c r="M18" s="23"/>
      <c r="N18" s="23"/>
      <c r="O18" s="23"/>
      <c r="P18" s="23"/>
      <c r="Q18" s="23"/>
      <c r="R18" s="23"/>
      <c r="S18" s="23"/>
      <c r="T18" s="23"/>
      <c r="U18" s="23"/>
      <c r="V18" s="23"/>
      <c r="W18" s="23"/>
      <c r="X18" s="23"/>
      <c r="Y18" s="23"/>
      <c r="Z18" s="23"/>
      <c r="AA18" s="23"/>
      <c r="AB18" s="23"/>
      <c r="AC18" s="23"/>
      <c r="AD18" s="23"/>
      <c r="AE18" s="23"/>
      <c r="AF18" s="23"/>
      <c r="AG18" s="23"/>
      <c r="AH18" s="23"/>
      <c r="AI18" s="23"/>
      <c r="AJ18" s="23"/>
      <c r="AK18" s="23"/>
      <c r="AL18" s="23"/>
      <c r="AM18" s="23"/>
      <c r="AN18" s="23"/>
      <c r="AO18" s="23"/>
      <c r="AP18" s="23"/>
      <c r="AQ18" s="23"/>
      <c r="AR18" s="21"/>
      <c r="BE18" s="397"/>
      <c r="BS18" s="18" t="s">
        <v>6</v>
      </c>
    </row>
    <row r="19" spans="1:71" s="1" customFormat="1" ht="12" customHeight="1">
      <c r="B19" s="22"/>
      <c r="C19" s="23"/>
      <c r="D19" s="30" t="s">
        <v>31</v>
      </c>
      <c r="E19" s="23"/>
      <c r="F19" s="23"/>
      <c r="G19" s="23"/>
      <c r="H19" s="23"/>
      <c r="I19" s="23"/>
      <c r="J19" s="23"/>
      <c r="K19" s="23"/>
      <c r="L19" s="23"/>
      <c r="M19" s="23"/>
      <c r="N19" s="23"/>
      <c r="O19" s="23"/>
      <c r="P19" s="23"/>
      <c r="Q19" s="23"/>
      <c r="R19" s="23"/>
      <c r="S19" s="23"/>
      <c r="T19" s="23"/>
      <c r="U19" s="23"/>
      <c r="V19" s="23"/>
      <c r="W19" s="23"/>
      <c r="X19" s="23"/>
      <c r="Y19" s="23"/>
      <c r="Z19" s="23"/>
      <c r="AA19" s="23"/>
      <c r="AB19" s="23"/>
      <c r="AC19" s="23"/>
      <c r="AD19" s="23"/>
      <c r="AE19" s="23"/>
      <c r="AF19" s="23"/>
      <c r="AG19" s="23"/>
      <c r="AH19" s="23"/>
      <c r="AI19" s="23"/>
      <c r="AJ19" s="23"/>
      <c r="AK19" s="30" t="s">
        <v>23</v>
      </c>
      <c r="AL19" s="23"/>
      <c r="AM19" s="23"/>
      <c r="AN19" s="28" t="s">
        <v>1</v>
      </c>
      <c r="AO19" s="23"/>
      <c r="AP19" s="23"/>
      <c r="AQ19" s="23"/>
      <c r="AR19" s="21"/>
      <c r="BE19" s="397"/>
      <c r="BS19" s="18" t="s">
        <v>6</v>
      </c>
    </row>
    <row r="20" spans="1:71" s="1" customFormat="1" ht="18.399999999999999" customHeight="1">
      <c r="B20" s="22"/>
      <c r="C20" s="23"/>
      <c r="D20" s="23"/>
      <c r="E20" s="28" t="s">
        <v>29</v>
      </c>
      <c r="F20" s="23"/>
      <c r="G20" s="23"/>
      <c r="H20" s="23"/>
      <c r="I20" s="23"/>
      <c r="J20" s="23"/>
      <c r="K20" s="23"/>
      <c r="L20" s="23"/>
      <c r="M20" s="23"/>
      <c r="N20" s="23"/>
      <c r="O20" s="23"/>
      <c r="P20" s="23"/>
      <c r="Q20" s="23"/>
      <c r="S20" s="278"/>
      <c r="T20" s="278"/>
      <c r="U20" s="278"/>
      <c r="V20" s="278"/>
      <c r="W20" s="278"/>
      <c r="X20" s="278"/>
      <c r="Y20" s="278"/>
      <c r="Z20" s="278"/>
      <c r="AA20" s="278"/>
      <c r="AB20" s="23"/>
      <c r="AC20" s="23"/>
      <c r="AD20" s="23"/>
      <c r="AE20" s="23"/>
      <c r="AF20" s="23"/>
      <c r="AG20" s="23"/>
      <c r="AH20" s="23"/>
      <c r="AI20" s="23"/>
      <c r="AJ20" s="23"/>
      <c r="AK20" s="30" t="s">
        <v>25</v>
      </c>
      <c r="AL20" s="23"/>
      <c r="AM20" s="23"/>
      <c r="AN20" s="28" t="s">
        <v>1</v>
      </c>
      <c r="AO20" s="23"/>
      <c r="AP20" s="23"/>
      <c r="AQ20" s="23"/>
      <c r="AR20" s="21"/>
      <c r="BE20" s="397"/>
      <c r="BS20" s="18" t="s">
        <v>30</v>
      </c>
    </row>
    <row r="21" spans="1:71" s="1" customFormat="1" ht="10.5" customHeight="1">
      <c r="B21" s="22"/>
      <c r="C21" s="23"/>
      <c r="D21" s="23"/>
      <c r="E21" s="278"/>
      <c r="F21" s="23"/>
      <c r="G21" s="23"/>
      <c r="H21" s="23"/>
      <c r="I21" s="23"/>
      <c r="J21" s="23"/>
      <c r="K21" s="23"/>
      <c r="L21" s="23"/>
      <c r="M21" s="23"/>
      <c r="N21" s="23"/>
      <c r="O21" s="23"/>
      <c r="P21" s="23"/>
      <c r="Q21" s="23"/>
      <c r="R21" s="23"/>
      <c r="S21" s="23"/>
      <c r="T21" s="23"/>
      <c r="U21" s="23"/>
      <c r="V21" s="23"/>
      <c r="W21" s="23"/>
      <c r="X21" s="23"/>
      <c r="Y21" s="23"/>
      <c r="Z21" s="23"/>
      <c r="AA21" s="23"/>
      <c r="AB21" s="23"/>
      <c r="AC21" s="23"/>
      <c r="AD21" s="23"/>
      <c r="AE21" s="23"/>
      <c r="AF21" s="23"/>
      <c r="AG21" s="23"/>
      <c r="AH21" s="23"/>
      <c r="AI21" s="23"/>
      <c r="AJ21" s="23"/>
      <c r="AK21" s="23"/>
      <c r="AL21" s="23"/>
      <c r="AM21" s="23"/>
      <c r="AN21" s="23"/>
      <c r="AO21" s="23"/>
      <c r="AP21" s="23"/>
      <c r="AQ21" s="23"/>
      <c r="AR21" s="21"/>
      <c r="BE21" s="397"/>
    </row>
    <row r="22" spans="1:71" s="1" customFormat="1" ht="12" customHeight="1">
      <c r="B22" s="22"/>
      <c r="C22" s="23"/>
      <c r="D22" s="30" t="s">
        <v>32</v>
      </c>
      <c r="E22" s="23"/>
      <c r="F22" s="23"/>
      <c r="G22" s="23"/>
      <c r="H22" s="23"/>
      <c r="I22" s="23"/>
      <c r="J22" s="23"/>
      <c r="K22" s="23"/>
      <c r="L22" s="23"/>
      <c r="M22" s="23"/>
      <c r="N22" s="23"/>
      <c r="O22" s="23"/>
      <c r="P22" s="23"/>
      <c r="Q22" s="23"/>
      <c r="R22" s="23"/>
      <c r="S22" s="23"/>
      <c r="T22" s="23"/>
      <c r="U22" s="23"/>
      <c r="V22" s="23"/>
      <c r="W22" s="23"/>
      <c r="X22" s="23"/>
      <c r="Y22" s="23"/>
      <c r="Z22" s="23"/>
      <c r="AA22" s="23"/>
      <c r="AB22" s="23"/>
      <c r="AC22" s="23"/>
      <c r="AD22" s="23"/>
      <c r="AE22" s="23"/>
      <c r="AF22" s="23"/>
      <c r="AG22" s="23"/>
      <c r="AH22" s="23"/>
      <c r="AI22" s="23"/>
      <c r="AJ22" s="23"/>
      <c r="AK22" s="23"/>
      <c r="AL22" s="23"/>
      <c r="AM22" s="23"/>
      <c r="AN22" s="23"/>
      <c r="AO22" s="23"/>
      <c r="AP22" s="23"/>
      <c r="AQ22" s="23"/>
      <c r="AR22" s="21"/>
      <c r="BE22" s="397"/>
    </row>
    <row r="23" spans="1:71" s="1" customFormat="1" ht="16.5" customHeight="1">
      <c r="B23" s="22"/>
      <c r="C23" s="23"/>
      <c r="D23" s="23"/>
      <c r="E23" s="379" t="s">
        <v>1</v>
      </c>
      <c r="F23" s="379"/>
      <c r="G23" s="379"/>
      <c r="H23" s="379"/>
      <c r="I23" s="379"/>
      <c r="J23" s="379"/>
      <c r="K23" s="379"/>
      <c r="L23" s="379"/>
      <c r="M23" s="379"/>
      <c r="N23" s="379"/>
      <c r="O23" s="379"/>
      <c r="P23" s="379"/>
      <c r="Q23" s="379"/>
      <c r="R23" s="379"/>
      <c r="S23" s="379"/>
      <c r="T23" s="379"/>
      <c r="U23" s="379"/>
      <c r="V23" s="379"/>
      <c r="W23" s="379"/>
      <c r="X23" s="379"/>
      <c r="Y23" s="379"/>
      <c r="Z23" s="379"/>
      <c r="AA23" s="379"/>
      <c r="AB23" s="379"/>
      <c r="AC23" s="379"/>
      <c r="AD23" s="379"/>
      <c r="AE23" s="379"/>
      <c r="AF23" s="379"/>
      <c r="AG23" s="379"/>
      <c r="AH23" s="379"/>
      <c r="AI23" s="379"/>
      <c r="AJ23" s="379"/>
      <c r="AK23" s="379"/>
      <c r="AL23" s="379"/>
      <c r="AM23" s="379"/>
      <c r="AN23" s="379"/>
      <c r="AO23" s="23"/>
      <c r="AP23" s="23"/>
      <c r="AQ23" s="23"/>
      <c r="AR23" s="21"/>
      <c r="BE23" s="397"/>
    </row>
    <row r="24" spans="1:71" s="1" customFormat="1" ht="6.95" customHeight="1">
      <c r="B24" s="22"/>
      <c r="C24" s="23"/>
      <c r="D24" s="23"/>
      <c r="E24" s="23"/>
      <c r="F24" s="23"/>
      <c r="G24" s="23"/>
      <c r="H24" s="23"/>
      <c r="I24" s="23"/>
      <c r="J24" s="23"/>
      <c r="K24" s="23"/>
      <c r="L24" s="23"/>
      <c r="M24" s="23"/>
      <c r="N24" s="23"/>
      <c r="O24" s="23"/>
      <c r="P24" s="23"/>
      <c r="Q24" s="23"/>
      <c r="R24" s="23"/>
      <c r="S24" s="23"/>
      <c r="T24" s="23"/>
      <c r="U24" s="23"/>
      <c r="V24" s="23"/>
      <c r="W24" s="23"/>
      <c r="X24" s="23"/>
      <c r="Y24" s="23"/>
      <c r="Z24" s="23"/>
      <c r="AA24" s="23"/>
      <c r="AB24" s="23"/>
      <c r="AC24" s="23"/>
      <c r="AD24" s="23"/>
      <c r="AE24" s="23"/>
      <c r="AF24" s="23"/>
      <c r="AG24" s="23"/>
      <c r="AH24" s="23"/>
      <c r="AI24" s="23"/>
      <c r="AJ24" s="23"/>
      <c r="AK24" s="23"/>
      <c r="AL24" s="23"/>
      <c r="AM24" s="23"/>
      <c r="AN24" s="23"/>
      <c r="AO24" s="23"/>
      <c r="AP24" s="23"/>
      <c r="AQ24" s="23"/>
      <c r="AR24" s="21"/>
      <c r="BE24" s="397"/>
    </row>
    <row r="25" spans="1:71" s="1" customFormat="1" ht="6.95" customHeight="1">
      <c r="B25" s="22"/>
      <c r="C25" s="23"/>
      <c r="D25" s="34"/>
      <c r="E25" s="34"/>
      <c r="F25" s="34"/>
      <c r="G25" s="34"/>
      <c r="H25" s="34"/>
      <c r="I25" s="34"/>
      <c r="J25" s="34"/>
      <c r="K25" s="34"/>
      <c r="L25" s="34"/>
      <c r="M25" s="34"/>
      <c r="N25" s="34"/>
      <c r="O25" s="34"/>
      <c r="P25" s="34"/>
      <c r="Q25" s="34"/>
      <c r="R25" s="34"/>
      <c r="S25" s="34"/>
      <c r="T25" s="34"/>
      <c r="U25" s="34"/>
      <c r="V25" s="34"/>
      <c r="W25" s="34"/>
      <c r="X25" s="34"/>
      <c r="Y25" s="34"/>
      <c r="Z25" s="34"/>
      <c r="AA25" s="34"/>
      <c r="AB25" s="34"/>
      <c r="AC25" s="34"/>
      <c r="AD25" s="34"/>
      <c r="AE25" s="34"/>
      <c r="AF25" s="34"/>
      <c r="AG25" s="34"/>
      <c r="AH25" s="34"/>
      <c r="AI25" s="34"/>
      <c r="AJ25" s="34"/>
      <c r="AK25" s="34"/>
      <c r="AL25" s="34"/>
      <c r="AM25" s="34"/>
      <c r="AN25" s="34"/>
      <c r="AO25" s="34"/>
      <c r="AP25" s="23"/>
      <c r="AQ25" s="23"/>
      <c r="AR25" s="21"/>
      <c r="BE25" s="397"/>
    </row>
    <row r="26" spans="1:71" s="2" customFormat="1" ht="25.9" customHeight="1">
      <c r="A26" s="35"/>
      <c r="B26" s="36"/>
      <c r="C26" s="37"/>
      <c r="D26" s="38" t="s">
        <v>33</v>
      </c>
      <c r="E26" s="39"/>
      <c r="F26" s="39"/>
      <c r="G26" s="39"/>
      <c r="H26" s="39"/>
      <c r="I26" s="39"/>
      <c r="J26" s="39"/>
      <c r="K26" s="39"/>
      <c r="L26" s="39"/>
      <c r="M26" s="39"/>
      <c r="N26" s="39"/>
      <c r="O26" s="39"/>
      <c r="P26" s="39"/>
      <c r="Q26" s="39"/>
      <c r="R26" s="39"/>
      <c r="S26" s="39"/>
      <c r="T26" s="39"/>
      <c r="U26" s="39"/>
      <c r="V26" s="39"/>
      <c r="W26" s="39"/>
      <c r="X26" s="39"/>
      <c r="Y26" s="39"/>
      <c r="Z26" s="39"/>
      <c r="AA26" s="39"/>
      <c r="AB26" s="39"/>
      <c r="AC26" s="39"/>
      <c r="AD26" s="39"/>
      <c r="AE26" s="39"/>
      <c r="AF26" s="39"/>
      <c r="AG26" s="39"/>
      <c r="AH26" s="39"/>
      <c r="AI26" s="39"/>
      <c r="AJ26" s="39"/>
      <c r="AK26" s="380">
        <f>ROUND(AG94,2)</f>
        <v>0</v>
      </c>
      <c r="AL26" s="381"/>
      <c r="AM26" s="381"/>
      <c r="AN26" s="381"/>
      <c r="AO26" s="381"/>
      <c r="AP26" s="37"/>
      <c r="AQ26" s="37"/>
      <c r="AR26" s="40"/>
      <c r="BE26" s="397"/>
    </row>
    <row r="27" spans="1:71" s="2" customFormat="1" ht="6.95" customHeight="1">
      <c r="A27" s="35"/>
      <c r="B27" s="36"/>
      <c r="C27" s="37"/>
      <c r="D27" s="37"/>
      <c r="E27" s="37"/>
      <c r="F27" s="37"/>
      <c r="G27" s="37"/>
      <c r="H27" s="37"/>
      <c r="I27" s="37"/>
      <c r="J27" s="37"/>
      <c r="K27" s="37"/>
      <c r="L27" s="37"/>
      <c r="M27" s="37"/>
      <c r="N27" s="37"/>
      <c r="O27" s="37"/>
      <c r="P27" s="37"/>
      <c r="Q27" s="37"/>
      <c r="R27" s="37"/>
      <c r="S27" s="37"/>
      <c r="T27" s="37"/>
      <c r="U27" s="37"/>
      <c r="V27" s="37"/>
      <c r="W27" s="37"/>
      <c r="X27" s="37"/>
      <c r="Y27" s="37"/>
      <c r="Z27" s="37"/>
      <c r="AA27" s="37"/>
      <c r="AB27" s="37"/>
      <c r="AC27" s="37"/>
      <c r="AD27" s="37"/>
      <c r="AE27" s="37"/>
      <c r="AF27" s="37"/>
      <c r="AG27" s="37"/>
      <c r="AH27" s="37"/>
      <c r="AI27" s="37"/>
      <c r="AJ27" s="37"/>
      <c r="AK27" s="37"/>
      <c r="AL27" s="37"/>
      <c r="AM27" s="37"/>
      <c r="AN27" s="37"/>
      <c r="AO27" s="37"/>
      <c r="AP27" s="37"/>
      <c r="AQ27" s="37"/>
      <c r="AR27" s="40"/>
      <c r="BE27" s="397"/>
    </row>
    <row r="28" spans="1:71" s="2" customFormat="1" ht="12.75">
      <c r="A28" s="35"/>
      <c r="B28" s="36"/>
      <c r="C28" s="37"/>
      <c r="D28" s="37"/>
      <c r="E28" s="37"/>
      <c r="F28" s="37"/>
      <c r="G28" s="37"/>
      <c r="H28" s="37"/>
      <c r="I28" s="37"/>
      <c r="J28" s="37"/>
      <c r="K28" s="37"/>
      <c r="L28" s="382" t="s">
        <v>34</v>
      </c>
      <c r="M28" s="382"/>
      <c r="N28" s="382"/>
      <c r="O28" s="382"/>
      <c r="P28" s="382"/>
      <c r="Q28" s="37"/>
      <c r="R28" s="37"/>
      <c r="S28" s="37"/>
      <c r="T28" s="37"/>
      <c r="U28" s="37"/>
      <c r="V28" s="37"/>
      <c r="W28" s="382" t="s">
        <v>35</v>
      </c>
      <c r="X28" s="382"/>
      <c r="Y28" s="382"/>
      <c r="Z28" s="382"/>
      <c r="AA28" s="382"/>
      <c r="AB28" s="382"/>
      <c r="AC28" s="382"/>
      <c r="AD28" s="382"/>
      <c r="AE28" s="382"/>
      <c r="AF28" s="37"/>
      <c r="AG28" s="37"/>
      <c r="AH28" s="37"/>
      <c r="AI28" s="37"/>
      <c r="AJ28" s="37"/>
      <c r="AK28" s="382" t="s">
        <v>36</v>
      </c>
      <c r="AL28" s="382"/>
      <c r="AM28" s="382"/>
      <c r="AN28" s="382"/>
      <c r="AO28" s="382"/>
      <c r="AP28" s="37"/>
      <c r="AQ28" s="37"/>
      <c r="AR28" s="40"/>
      <c r="BE28" s="397"/>
    </row>
    <row r="29" spans="1:71" s="3" customFormat="1" ht="14.45" customHeight="1">
      <c r="B29" s="41"/>
      <c r="C29" s="42"/>
      <c r="D29" s="30" t="s">
        <v>37</v>
      </c>
      <c r="E29" s="42"/>
      <c r="F29" s="30" t="s">
        <v>38</v>
      </c>
      <c r="G29" s="42"/>
      <c r="H29" s="42"/>
      <c r="I29" s="42"/>
      <c r="J29" s="42"/>
      <c r="K29" s="42"/>
      <c r="L29" s="369">
        <v>0.21</v>
      </c>
      <c r="M29" s="368"/>
      <c r="N29" s="368"/>
      <c r="O29" s="368"/>
      <c r="P29" s="368"/>
      <c r="Q29" s="42"/>
      <c r="R29" s="42"/>
      <c r="S29" s="42"/>
      <c r="T29" s="42"/>
      <c r="U29" s="42"/>
      <c r="V29" s="42"/>
      <c r="W29" s="367">
        <f>ROUND(AZ94, 2)</f>
        <v>0</v>
      </c>
      <c r="X29" s="368"/>
      <c r="Y29" s="368"/>
      <c r="Z29" s="368"/>
      <c r="AA29" s="368"/>
      <c r="AB29" s="368"/>
      <c r="AC29" s="368"/>
      <c r="AD29" s="368"/>
      <c r="AE29" s="368"/>
      <c r="AF29" s="42"/>
      <c r="AG29" s="42"/>
      <c r="AH29" s="42"/>
      <c r="AI29" s="42"/>
      <c r="AJ29" s="42"/>
      <c r="AK29" s="367">
        <f>ROUND(AV94, 2)</f>
        <v>0</v>
      </c>
      <c r="AL29" s="368"/>
      <c r="AM29" s="368"/>
      <c r="AN29" s="368"/>
      <c r="AO29" s="368"/>
      <c r="AP29" s="42"/>
      <c r="AQ29" s="42"/>
      <c r="AR29" s="43"/>
      <c r="BE29" s="398"/>
    </row>
    <row r="30" spans="1:71" s="3" customFormat="1" ht="14.45" customHeight="1">
      <c r="B30" s="41"/>
      <c r="C30" s="42"/>
      <c r="D30" s="42"/>
      <c r="E30" s="42"/>
      <c r="F30" s="30" t="s">
        <v>39</v>
      </c>
      <c r="G30" s="42"/>
      <c r="H30" s="42"/>
      <c r="I30" s="42"/>
      <c r="J30" s="42"/>
      <c r="K30" s="42"/>
      <c r="L30" s="369">
        <v>0.12</v>
      </c>
      <c r="M30" s="368"/>
      <c r="N30" s="368"/>
      <c r="O30" s="368"/>
      <c r="P30" s="368"/>
      <c r="Q30" s="42"/>
      <c r="R30" s="42"/>
      <c r="S30" s="42"/>
      <c r="T30" s="42"/>
      <c r="U30" s="42"/>
      <c r="V30" s="42"/>
      <c r="W30" s="367">
        <f>ROUND(BA94, 2)</f>
        <v>0</v>
      </c>
      <c r="X30" s="368"/>
      <c r="Y30" s="368"/>
      <c r="Z30" s="368"/>
      <c r="AA30" s="368"/>
      <c r="AB30" s="368"/>
      <c r="AC30" s="368"/>
      <c r="AD30" s="368"/>
      <c r="AE30" s="368"/>
      <c r="AF30" s="42"/>
      <c r="AG30" s="42"/>
      <c r="AH30" s="42"/>
      <c r="AI30" s="42"/>
      <c r="AJ30" s="42"/>
      <c r="AK30" s="367">
        <f>ROUND(AW94, 2)</f>
        <v>0</v>
      </c>
      <c r="AL30" s="368"/>
      <c r="AM30" s="368"/>
      <c r="AN30" s="368"/>
      <c r="AO30" s="368"/>
      <c r="AP30" s="42"/>
      <c r="AQ30" s="42"/>
      <c r="AR30" s="43"/>
      <c r="BE30" s="398"/>
    </row>
    <row r="31" spans="1:71" s="3" customFormat="1" ht="14.45" hidden="1" customHeight="1">
      <c r="B31" s="41"/>
      <c r="C31" s="42"/>
      <c r="D31" s="42"/>
      <c r="E31" s="42"/>
      <c r="F31" s="30" t="s">
        <v>40</v>
      </c>
      <c r="G31" s="42"/>
      <c r="H31" s="42"/>
      <c r="I31" s="42"/>
      <c r="J31" s="42"/>
      <c r="K31" s="42"/>
      <c r="L31" s="369">
        <v>0.21</v>
      </c>
      <c r="M31" s="368"/>
      <c r="N31" s="368"/>
      <c r="O31" s="368"/>
      <c r="P31" s="368"/>
      <c r="Q31" s="42"/>
      <c r="R31" s="42"/>
      <c r="S31" s="42"/>
      <c r="T31" s="42"/>
      <c r="U31" s="42"/>
      <c r="V31" s="42"/>
      <c r="W31" s="367">
        <f>ROUND(BB94, 2)</f>
        <v>0</v>
      </c>
      <c r="X31" s="368"/>
      <c r="Y31" s="368"/>
      <c r="Z31" s="368"/>
      <c r="AA31" s="368"/>
      <c r="AB31" s="368"/>
      <c r="AC31" s="368"/>
      <c r="AD31" s="368"/>
      <c r="AE31" s="368"/>
      <c r="AF31" s="42"/>
      <c r="AG31" s="42"/>
      <c r="AH31" s="42"/>
      <c r="AI31" s="42"/>
      <c r="AJ31" s="42"/>
      <c r="AK31" s="367">
        <v>0</v>
      </c>
      <c r="AL31" s="368"/>
      <c r="AM31" s="368"/>
      <c r="AN31" s="368"/>
      <c r="AO31" s="368"/>
      <c r="AP31" s="42"/>
      <c r="AQ31" s="42"/>
      <c r="AR31" s="43"/>
      <c r="BE31" s="398"/>
    </row>
    <row r="32" spans="1:71" s="3" customFormat="1" ht="14.45" hidden="1" customHeight="1">
      <c r="B32" s="41"/>
      <c r="C32" s="42"/>
      <c r="D32" s="42"/>
      <c r="E32" s="42"/>
      <c r="F32" s="30" t="s">
        <v>41</v>
      </c>
      <c r="G32" s="42"/>
      <c r="H32" s="42"/>
      <c r="I32" s="42"/>
      <c r="J32" s="42"/>
      <c r="K32" s="42"/>
      <c r="L32" s="369">
        <v>0.12</v>
      </c>
      <c r="M32" s="368"/>
      <c r="N32" s="368"/>
      <c r="O32" s="368"/>
      <c r="P32" s="368"/>
      <c r="Q32" s="42"/>
      <c r="R32" s="42"/>
      <c r="S32" s="42"/>
      <c r="T32" s="42"/>
      <c r="U32" s="42"/>
      <c r="V32" s="42"/>
      <c r="W32" s="367">
        <f>ROUND(BC94, 2)</f>
        <v>0</v>
      </c>
      <c r="X32" s="368"/>
      <c r="Y32" s="368"/>
      <c r="Z32" s="368"/>
      <c r="AA32" s="368"/>
      <c r="AB32" s="368"/>
      <c r="AC32" s="368"/>
      <c r="AD32" s="368"/>
      <c r="AE32" s="368"/>
      <c r="AF32" s="42"/>
      <c r="AG32" s="42"/>
      <c r="AH32" s="42"/>
      <c r="AI32" s="42"/>
      <c r="AJ32" s="42"/>
      <c r="AK32" s="367">
        <v>0</v>
      </c>
      <c r="AL32" s="368"/>
      <c r="AM32" s="368"/>
      <c r="AN32" s="368"/>
      <c r="AO32" s="368"/>
      <c r="AP32" s="42"/>
      <c r="AQ32" s="42"/>
      <c r="AR32" s="43"/>
      <c r="BE32" s="398"/>
    </row>
    <row r="33" spans="1:57" s="3" customFormat="1" ht="14.45" hidden="1" customHeight="1">
      <c r="B33" s="41"/>
      <c r="C33" s="42"/>
      <c r="D33" s="42"/>
      <c r="E33" s="42"/>
      <c r="F33" s="30" t="s">
        <v>42</v>
      </c>
      <c r="G33" s="42"/>
      <c r="H33" s="42"/>
      <c r="I33" s="42"/>
      <c r="J33" s="42"/>
      <c r="K33" s="42"/>
      <c r="L33" s="369">
        <v>0</v>
      </c>
      <c r="M33" s="368"/>
      <c r="N33" s="368"/>
      <c r="O33" s="368"/>
      <c r="P33" s="368"/>
      <c r="Q33" s="42"/>
      <c r="R33" s="42"/>
      <c r="S33" s="42"/>
      <c r="T33" s="42"/>
      <c r="U33" s="42"/>
      <c r="V33" s="42"/>
      <c r="W33" s="367">
        <f>ROUND(BD94, 2)</f>
        <v>0</v>
      </c>
      <c r="X33" s="368"/>
      <c r="Y33" s="368"/>
      <c r="Z33" s="368"/>
      <c r="AA33" s="368"/>
      <c r="AB33" s="368"/>
      <c r="AC33" s="368"/>
      <c r="AD33" s="368"/>
      <c r="AE33" s="368"/>
      <c r="AF33" s="42"/>
      <c r="AG33" s="42"/>
      <c r="AH33" s="42"/>
      <c r="AI33" s="42"/>
      <c r="AJ33" s="42"/>
      <c r="AK33" s="367">
        <v>0</v>
      </c>
      <c r="AL33" s="368"/>
      <c r="AM33" s="368"/>
      <c r="AN33" s="368"/>
      <c r="AO33" s="368"/>
      <c r="AP33" s="42"/>
      <c r="AQ33" s="42"/>
      <c r="AR33" s="43"/>
      <c r="BE33" s="398"/>
    </row>
    <row r="34" spans="1:57" s="2" customFormat="1" ht="6.95" customHeight="1">
      <c r="A34" s="35"/>
      <c r="B34" s="36"/>
      <c r="C34" s="37"/>
      <c r="D34" s="37"/>
      <c r="E34" s="37"/>
      <c r="F34" s="37"/>
      <c r="G34" s="37"/>
      <c r="H34" s="37"/>
      <c r="I34" s="37"/>
      <c r="J34" s="37"/>
      <c r="K34" s="37"/>
      <c r="L34" s="37"/>
      <c r="M34" s="37"/>
      <c r="N34" s="37"/>
      <c r="O34" s="37"/>
      <c r="P34" s="37"/>
      <c r="Q34" s="37"/>
      <c r="R34" s="37"/>
      <c r="S34" s="37"/>
      <c r="T34" s="37"/>
      <c r="U34" s="37"/>
      <c r="V34" s="37"/>
      <c r="W34" s="37"/>
      <c r="X34" s="37"/>
      <c r="Y34" s="37"/>
      <c r="Z34" s="37"/>
      <c r="AA34" s="37"/>
      <c r="AB34" s="37"/>
      <c r="AC34" s="37"/>
      <c r="AD34" s="37"/>
      <c r="AE34" s="37"/>
      <c r="AF34" s="37"/>
      <c r="AG34" s="37"/>
      <c r="AH34" s="37"/>
      <c r="AI34" s="37"/>
      <c r="AJ34" s="37"/>
      <c r="AK34" s="37"/>
      <c r="AL34" s="37"/>
      <c r="AM34" s="37"/>
      <c r="AN34" s="37"/>
      <c r="AO34" s="37"/>
      <c r="AP34" s="37"/>
      <c r="AQ34" s="37"/>
      <c r="AR34" s="40"/>
      <c r="BE34" s="397"/>
    </row>
    <row r="35" spans="1:57" s="2" customFormat="1" ht="25.9" customHeight="1">
      <c r="A35" s="35"/>
      <c r="B35" s="36"/>
      <c r="C35" s="44"/>
      <c r="D35" s="45" t="s">
        <v>43</v>
      </c>
      <c r="E35" s="46"/>
      <c r="F35" s="46"/>
      <c r="G35" s="46"/>
      <c r="H35" s="46"/>
      <c r="I35" s="46"/>
      <c r="J35" s="46"/>
      <c r="K35" s="46"/>
      <c r="L35" s="46"/>
      <c r="M35" s="46"/>
      <c r="N35" s="46"/>
      <c r="O35" s="46"/>
      <c r="P35" s="46"/>
      <c r="Q35" s="46"/>
      <c r="R35" s="46"/>
      <c r="S35" s="46"/>
      <c r="T35" s="47" t="s">
        <v>44</v>
      </c>
      <c r="U35" s="46"/>
      <c r="V35" s="46"/>
      <c r="W35" s="46"/>
      <c r="X35" s="370" t="s">
        <v>7622</v>
      </c>
      <c r="Y35" s="371"/>
      <c r="Z35" s="371"/>
      <c r="AA35" s="371"/>
      <c r="AB35" s="371"/>
      <c r="AC35" s="46"/>
      <c r="AD35" s="46"/>
      <c r="AE35" s="46"/>
      <c r="AF35" s="46"/>
      <c r="AG35" s="46"/>
      <c r="AH35" s="46"/>
      <c r="AI35" s="46"/>
      <c r="AJ35" s="46"/>
      <c r="AK35" s="399">
        <f>SUM(AK26:AK33)</f>
        <v>0</v>
      </c>
      <c r="AL35" s="371"/>
      <c r="AM35" s="371"/>
      <c r="AN35" s="371"/>
      <c r="AO35" s="400"/>
      <c r="AP35" s="44"/>
      <c r="AQ35" s="44"/>
      <c r="AR35" s="40"/>
      <c r="BE35" s="279" t="s">
        <v>7568</v>
      </c>
    </row>
    <row r="36" spans="1:57" s="2" customFormat="1" ht="6.95" customHeight="1">
      <c r="A36" s="35"/>
      <c r="B36" s="36"/>
      <c r="C36" s="37"/>
      <c r="D36" s="37"/>
      <c r="E36" s="37"/>
      <c r="F36" s="37"/>
      <c r="G36" s="37"/>
      <c r="H36" s="37"/>
      <c r="I36" s="37"/>
      <c r="J36" s="37"/>
      <c r="K36" s="37"/>
      <c r="L36" s="37"/>
      <c r="M36" s="37"/>
      <c r="N36" s="37"/>
      <c r="O36" s="37"/>
      <c r="P36" s="37"/>
      <c r="Q36" s="37"/>
      <c r="R36" s="37"/>
      <c r="S36" s="37"/>
      <c r="T36" s="37"/>
      <c r="U36" s="37"/>
      <c r="V36" s="37"/>
      <c r="W36" s="37"/>
      <c r="X36" s="37"/>
      <c r="Y36" s="37"/>
      <c r="Z36" s="37"/>
      <c r="AA36" s="37"/>
      <c r="AB36" s="37"/>
      <c r="AC36" s="37"/>
      <c r="AD36" s="37"/>
      <c r="AE36" s="37"/>
      <c r="AF36" s="37"/>
      <c r="AG36" s="37"/>
      <c r="AH36" s="37"/>
      <c r="AI36" s="37"/>
      <c r="AJ36" s="37"/>
      <c r="AK36" s="37"/>
      <c r="AL36" s="37"/>
      <c r="AM36" s="37"/>
      <c r="AN36" s="37"/>
      <c r="AO36" s="37"/>
      <c r="AP36" s="37"/>
      <c r="AQ36" s="37"/>
      <c r="AR36" s="40"/>
      <c r="BE36" s="35"/>
    </row>
    <row r="37" spans="1:57" s="2" customFormat="1" ht="14.45" customHeight="1">
      <c r="A37" s="35"/>
      <c r="B37" s="36"/>
      <c r="C37" s="37"/>
      <c r="D37" s="37"/>
      <c r="E37" s="37"/>
      <c r="F37" s="37"/>
      <c r="G37" s="37"/>
      <c r="H37" s="37"/>
      <c r="I37" s="37"/>
      <c r="J37" s="37"/>
      <c r="K37" s="37"/>
      <c r="L37" s="37"/>
      <c r="M37" s="37"/>
      <c r="N37" s="37"/>
      <c r="O37" s="37"/>
      <c r="P37" s="37"/>
      <c r="Q37" s="37"/>
      <c r="R37" s="37"/>
      <c r="S37" s="37"/>
      <c r="T37" s="37"/>
      <c r="U37" s="37"/>
      <c r="V37" s="37"/>
      <c r="W37" s="37"/>
      <c r="X37" s="37"/>
      <c r="Y37" s="37"/>
      <c r="Z37" s="37"/>
      <c r="AA37" s="37"/>
      <c r="AB37" s="37"/>
      <c r="AC37" s="37"/>
      <c r="AD37" s="37"/>
      <c r="AE37" s="37"/>
      <c r="AF37" s="37"/>
      <c r="AG37" s="37"/>
      <c r="AH37" s="37"/>
      <c r="AI37" s="37"/>
      <c r="AJ37" s="37"/>
      <c r="AK37" s="37"/>
      <c r="AL37" s="37"/>
      <c r="AM37" s="37"/>
      <c r="AN37" s="37"/>
      <c r="AO37" s="37"/>
      <c r="AP37" s="37"/>
      <c r="AQ37" s="37"/>
      <c r="AR37" s="40"/>
      <c r="BE37" s="35"/>
    </row>
    <row r="38" spans="1:57" s="1" customFormat="1" ht="14.45" customHeight="1">
      <c r="B38" s="22"/>
      <c r="C38" s="23"/>
      <c r="D38" s="23"/>
      <c r="E38" s="23"/>
      <c r="F38" s="23"/>
      <c r="G38" s="23"/>
      <c r="H38" s="23"/>
      <c r="I38" s="23"/>
      <c r="J38" s="23"/>
      <c r="K38" s="23"/>
      <c r="L38" s="23"/>
      <c r="M38" s="23"/>
      <c r="N38" s="23"/>
      <c r="O38" s="23"/>
      <c r="P38" s="23"/>
      <c r="Q38" s="23"/>
      <c r="R38" s="23"/>
      <c r="S38" s="23"/>
      <c r="T38" s="23"/>
      <c r="U38" s="23"/>
      <c r="V38" s="23"/>
      <c r="W38" s="23"/>
      <c r="X38" s="23"/>
      <c r="Y38" s="23"/>
      <c r="Z38" s="23"/>
      <c r="AA38" s="23"/>
      <c r="AB38" s="23"/>
      <c r="AC38" s="23"/>
      <c r="AD38" s="23"/>
      <c r="AE38" s="23"/>
      <c r="AF38" s="23"/>
      <c r="AG38" s="23"/>
      <c r="AH38" s="23"/>
      <c r="AI38" s="23"/>
      <c r="AJ38" s="23"/>
      <c r="AK38" s="23"/>
      <c r="AL38" s="23"/>
      <c r="AM38" s="23"/>
      <c r="AN38" s="23"/>
      <c r="AO38" s="23"/>
      <c r="AP38" s="23"/>
      <c r="AQ38" s="23"/>
      <c r="AR38" s="21"/>
    </row>
    <row r="39" spans="1:57" s="1" customFormat="1" ht="14.45" customHeight="1">
      <c r="B39" s="22"/>
      <c r="C39" s="23"/>
      <c r="D39" s="23"/>
      <c r="E39" s="23"/>
      <c r="F39" s="23"/>
      <c r="G39" s="23"/>
      <c r="H39" s="23"/>
      <c r="I39" s="23"/>
      <c r="J39" s="23"/>
      <c r="K39" s="23"/>
      <c r="L39" s="23"/>
      <c r="M39" s="23"/>
      <c r="N39" s="23"/>
      <c r="O39" s="23"/>
      <c r="P39" s="23"/>
      <c r="Q39" s="23"/>
      <c r="R39" s="23"/>
      <c r="S39" s="23"/>
      <c r="T39" s="23"/>
      <c r="U39" s="23"/>
      <c r="V39" s="23"/>
      <c r="W39" s="23"/>
      <c r="X39" s="23"/>
      <c r="Y39" s="23"/>
      <c r="Z39" s="23"/>
      <c r="AA39" s="23"/>
      <c r="AB39" s="23"/>
      <c r="AC39" s="23"/>
      <c r="AD39" s="23"/>
      <c r="AE39" s="23"/>
      <c r="AF39" s="23"/>
      <c r="AG39" s="23"/>
      <c r="AH39" s="23"/>
      <c r="AI39" s="23"/>
      <c r="AJ39" s="23"/>
      <c r="AK39" s="23"/>
      <c r="AL39" s="23"/>
      <c r="AM39" s="23"/>
      <c r="AN39" s="23"/>
      <c r="AO39" s="23"/>
      <c r="AP39" s="23"/>
      <c r="AQ39" s="23"/>
      <c r="AR39" s="21"/>
    </row>
    <row r="40" spans="1:57" s="1" customFormat="1" ht="14.45" customHeight="1">
      <c r="B40" s="22"/>
      <c r="C40" s="23"/>
      <c r="D40" s="23"/>
      <c r="E40" s="23"/>
      <c r="F40" s="23"/>
      <c r="G40" s="23"/>
      <c r="H40" s="23"/>
      <c r="I40" s="23"/>
      <c r="J40" s="23"/>
      <c r="K40" s="23"/>
      <c r="L40" s="23"/>
      <c r="M40" s="23"/>
      <c r="N40" s="23"/>
      <c r="O40" s="23"/>
      <c r="P40" s="23"/>
      <c r="Q40" s="23"/>
      <c r="R40" s="23"/>
      <c r="S40" s="23"/>
      <c r="T40" s="23"/>
      <c r="U40" s="23"/>
      <c r="V40" s="23"/>
      <c r="W40" s="23"/>
      <c r="X40" s="23"/>
      <c r="Y40" s="23"/>
      <c r="Z40" s="23"/>
      <c r="AA40" s="23"/>
      <c r="AB40" s="23"/>
      <c r="AC40" s="23"/>
      <c r="AD40" s="23"/>
      <c r="AE40" s="23"/>
      <c r="AF40" s="23"/>
      <c r="AG40" s="23"/>
      <c r="AH40" s="23"/>
      <c r="AI40" s="23"/>
      <c r="AJ40" s="23"/>
      <c r="AK40" s="23"/>
      <c r="AL40" s="23"/>
      <c r="AM40" s="23"/>
      <c r="AN40" s="23"/>
      <c r="AO40" s="23"/>
      <c r="AP40" s="23"/>
      <c r="AQ40" s="23"/>
      <c r="AR40" s="21"/>
    </row>
    <row r="41" spans="1:57" s="1" customFormat="1" ht="14.45" customHeight="1">
      <c r="B41" s="22"/>
      <c r="C41" s="23"/>
      <c r="D41" s="23"/>
      <c r="E41" s="23"/>
      <c r="F41" s="23"/>
      <c r="G41" s="23"/>
      <c r="H41" s="23"/>
      <c r="I41" s="23"/>
      <c r="J41" s="23"/>
      <c r="K41" s="23"/>
      <c r="L41" s="23"/>
      <c r="M41" s="23"/>
      <c r="N41" s="23"/>
      <c r="O41" s="23"/>
      <c r="P41" s="23"/>
      <c r="Q41" s="23"/>
      <c r="R41" s="23"/>
      <c r="S41" s="23"/>
      <c r="T41" s="23"/>
      <c r="U41" s="23"/>
      <c r="V41" s="23"/>
      <c r="W41" s="23"/>
      <c r="X41" s="23"/>
      <c r="Y41" s="23"/>
      <c r="Z41" s="23"/>
      <c r="AA41" s="23"/>
      <c r="AB41" s="23"/>
      <c r="AC41" s="23"/>
      <c r="AD41" s="23"/>
      <c r="AE41" s="23"/>
      <c r="AF41" s="23"/>
      <c r="AG41" s="23"/>
      <c r="AH41" s="23"/>
      <c r="AI41" s="23"/>
      <c r="AJ41" s="23"/>
      <c r="AK41" s="23"/>
      <c r="AL41" s="23"/>
      <c r="AM41" s="23"/>
      <c r="AN41" s="23"/>
      <c r="AO41" s="23"/>
      <c r="AP41" s="23"/>
      <c r="AQ41" s="23"/>
      <c r="AR41" s="21"/>
    </row>
    <row r="42" spans="1:57" s="1" customFormat="1" ht="14.45" customHeight="1">
      <c r="B42" s="22"/>
      <c r="C42" s="23"/>
      <c r="D42" s="23"/>
      <c r="E42" s="23"/>
      <c r="F42" s="23"/>
      <c r="G42" s="23"/>
      <c r="H42" s="23"/>
      <c r="I42" s="23"/>
      <c r="J42" s="23"/>
      <c r="K42" s="23"/>
      <c r="L42" s="23"/>
      <c r="M42" s="23"/>
      <c r="N42" s="23"/>
      <c r="O42" s="23"/>
      <c r="P42" s="23"/>
      <c r="Q42" s="23"/>
      <c r="R42" s="23"/>
      <c r="S42" s="23"/>
      <c r="T42" s="23"/>
      <c r="U42" s="23"/>
      <c r="V42" s="23"/>
      <c r="W42" s="23"/>
      <c r="X42" s="23"/>
      <c r="Y42" s="23"/>
      <c r="Z42" s="23"/>
      <c r="AA42" s="23"/>
      <c r="AB42" s="23"/>
      <c r="AC42" s="23"/>
      <c r="AD42" s="23"/>
      <c r="AE42" s="23"/>
      <c r="AF42" s="23"/>
      <c r="AG42" s="23"/>
      <c r="AH42" s="23"/>
      <c r="AI42" s="23"/>
      <c r="AJ42" s="23"/>
      <c r="AK42" s="23"/>
      <c r="AL42" s="23"/>
      <c r="AM42" s="23"/>
      <c r="AN42" s="23"/>
      <c r="AO42" s="23"/>
      <c r="AP42" s="23"/>
      <c r="AQ42" s="23"/>
      <c r="AR42" s="21"/>
    </row>
    <row r="43" spans="1:57" s="1" customFormat="1" ht="14.45" customHeight="1">
      <c r="B43" s="22"/>
      <c r="C43" s="23"/>
      <c r="D43" s="23"/>
      <c r="E43" s="23"/>
      <c r="F43" s="23"/>
      <c r="G43" s="23"/>
      <c r="H43" s="23"/>
      <c r="I43" s="23"/>
      <c r="J43" s="23"/>
      <c r="K43" s="23"/>
      <c r="L43" s="23"/>
      <c r="M43" s="23"/>
      <c r="N43" s="23"/>
      <c r="O43" s="23"/>
      <c r="P43" s="23"/>
      <c r="Q43" s="23"/>
      <c r="R43" s="23"/>
      <c r="S43" s="23"/>
      <c r="T43" s="23"/>
      <c r="U43" s="23"/>
      <c r="V43" s="23"/>
      <c r="W43" s="23"/>
      <c r="X43" s="23"/>
      <c r="Y43" s="23"/>
      <c r="Z43" s="23"/>
      <c r="AA43" s="23"/>
      <c r="AB43" s="23"/>
      <c r="AC43" s="23"/>
      <c r="AD43" s="23"/>
      <c r="AE43" s="23"/>
      <c r="AF43" s="23"/>
      <c r="AG43" s="23"/>
      <c r="AH43" s="23"/>
      <c r="AI43" s="23"/>
      <c r="AJ43" s="23"/>
      <c r="AK43" s="23"/>
      <c r="AL43" s="23"/>
      <c r="AM43" s="23"/>
      <c r="AN43" s="23"/>
      <c r="AO43" s="23"/>
      <c r="AP43" s="23"/>
      <c r="AQ43" s="23"/>
      <c r="AR43" s="21"/>
    </row>
    <row r="44" spans="1:57" s="1" customFormat="1" ht="14.45" customHeight="1">
      <c r="B44" s="22"/>
      <c r="C44" s="23"/>
      <c r="D44" s="23"/>
      <c r="E44" s="23"/>
      <c r="F44" s="23"/>
      <c r="G44" s="23"/>
      <c r="H44" s="23"/>
      <c r="I44" s="23"/>
      <c r="J44" s="23"/>
      <c r="K44" s="23"/>
      <c r="L44" s="23"/>
      <c r="M44" s="23"/>
      <c r="N44" s="23"/>
      <c r="O44" s="23"/>
      <c r="P44" s="23"/>
      <c r="Q44" s="23"/>
      <c r="R44" s="23"/>
      <c r="S44" s="23"/>
      <c r="T44" s="23"/>
      <c r="U44" s="23"/>
      <c r="V44" s="23"/>
      <c r="W44" s="23"/>
      <c r="X44" s="23"/>
      <c r="Y44" s="23"/>
      <c r="Z44" s="23"/>
      <c r="AA44" s="23"/>
      <c r="AB44" s="23"/>
      <c r="AC44" s="23"/>
      <c r="AD44" s="23"/>
      <c r="AE44" s="23"/>
      <c r="AF44" s="23"/>
      <c r="AG44" s="23"/>
      <c r="AH44" s="23"/>
      <c r="AI44" s="23"/>
      <c r="AJ44" s="23"/>
      <c r="AK44" s="23"/>
      <c r="AL44" s="23"/>
      <c r="AM44" s="23"/>
      <c r="AN44" s="23"/>
      <c r="AO44" s="23"/>
      <c r="AP44" s="23"/>
      <c r="AQ44" s="23"/>
      <c r="AR44" s="21"/>
    </row>
    <row r="45" spans="1:57" s="1" customFormat="1" ht="14.45" customHeight="1">
      <c r="B45" s="22"/>
      <c r="C45" s="23"/>
      <c r="D45" s="23"/>
      <c r="E45" s="23"/>
      <c r="F45" s="23"/>
      <c r="G45" s="23"/>
      <c r="H45" s="23"/>
      <c r="I45" s="23"/>
      <c r="J45" s="23"/>
      <c r="K45" s="23"/>
      <c r="L45" s="23"/>
      <c r="M45" s="23"/>
      <c r="N45" s="23"/>
      <c r="O45" s="23"/>
      <c r="P45" s="23"/>
      <c r="Q45" s="23"/>
      <c r="R45" s="23"/>
      <c r="S45" s="23"/>
      <c r="T45" s="23"/>
      <c r="U45" s="23"/>
      <c r="V45" s="23"/>
      <c r="W45" s="23"/>
      <c r="X45" s="23"/>
      <c r="Y45" s="23"/>
      <c r="Z45" s="23"/>
      <c r="AA45" s="23"/>
      <c r="AB45" s="23"/>
      <c r="AC45" s="23"/>
      <c r="AD45" s="23"/>
      <c r="AE45" s="23"/>
      <c r="AF45" s="23"/>
      <c r="AG45" s="23"/>
      <c r="AH45" s="23"/>
      <c r="AI45" s="23"/>
      <c r="AJ45" s="23"/>
      <c r="AK45" s="23"/>
      <c r="AL45" s="23"/>
      <c r="AM45" s="23"/>
      <c r="AN45" s="23"/>
      <c r="AO45" s="23"/>
      <c r="AP45" s="23"/>
      <c r="AQ45" s="23"/>
      <c r="AR45" s="21"/>
    </row>
    <row r="46" spans="1:57" s="1" customFormat="1" ht="14.45" customHeight="1">
      <c r="B46" s="22"/>
      <c r="C46" s="23"/>
      <c r="D46" s="23"/>
      <c r="E46" s="23"/>
      <c r="F46" s="23"/>
      <c r="G46" s="23"/>
      <c r="H46" s="23"/>
      <c r="I46" s="23"/>
      <c r="J46" s="23"/>
      <c r="K46" s="23"/>
      <c r="L46" s="23"/>
      <c r="M46" s="23"/>
      <c r="N46" s="23"/>
      <c r="O46" s="23"/>
      <c r="P46" s="23"/>
      <c r="Q46" s="23"/>
      <c r="R46" s="23"/>
      <c r="S46" s="23"/>
      <c r="T46" s="23"/>
      <c r="U46" s="23"/>
      <c r="V46" s="23"/>
      <c r="W46" s="23"/>
      <c r="X46" s="23"/>
      <c r="Y46" s="23"/>
      <c r="Z46" s="23"/>
      <c r="AA46" s="23"/>
      <c r="AB46" s="23"/>
      <c r="AC46" s="23"/>
      <c r="AD46" s="23"/>
      <c r="AE46" s="23"/>
      <c r="AF46" s="23"/>
      <c r="AG46" s="23"/>
      <c r="AH46" s="23"/>
      <c r="AI46" s="23"/>
      <c r="AJ46" s="23"/>
      <c r="AK46" s="23"/>
      <c r="AL46" s="23"/>
      <c r="AM46" s="23"/>
      <c r="AN46" s="23"/>
      <c r="AO46" s="23"/>
      <c r="AP46" s="23"/>
      <c r="AQ46" s="23"/>
      <c r="AR46" s="21"/>
    </row>
    <row r="47" spans="1:57" s="1" customFormat="1" ht="14.45" customHeight="1">
      <c r="B47" s="22"/>
      <c r="C47" s="23"/>
      <c r="D47" s="23"/>
      <c r="E47" s="23"/>
      <c r="F47" s="23"/>
      <c r="G47" s="23"/>
      <c r="H47" s="23"/>
      <c r="I47" s="23"/>
      <c r="J47" s="23"/>
      <c r="K47" s="23"/>
      <c r="L47" s="23"/>
      <c r="M47" s="23"/>
      <c r="N47" s="23"/>
      <c r="O47" s="23"/>
      <c r="P47" s="23"/>
      <c r="Q47" s="23"/>
      <c r="R47" s="23"/>
      <c r="S47" s="23"/>
      <c r="T47" s="23"/>
      <c r="U47" s="23"/>
      <c r="V47" s="23"/>
      <c r="W47" s="23"/>
      <c r="X47" s="23"/>
      <c r="Y47" s="23"/>
      <c r="Z47" s="23"/>
      <c r="AA47" s="23"/>
      <c r="AB47" s="23"/>
      <c r="AC47" s="23"/>
      <c r="AD47" s="23"/>
      <c r="AE47" s="23"/>
      <c r="AF47" s="23"/>
      <c r="AG47" s="23"/>
      <c r="AH47" s="23"/>
      <c r="AI47" s="23"/>
      <c r="AJ47" s="23"/>
      <c r="AK47" s="23"/>
      <c r="AL47" s="23"/>
      <c r="AM47" s="23"/>
      <c r="AN47" s="23"/>
      <c r="AO47" s="23"/>
      <c r="AP47" s="23"/>
      <c r="AQ47" s="23"/>
      <c r="AR47" s="21"/>
    </row>
    <row r="48" spans="1:57" s="1" customFormat="1" ht="14.45" customHeight="1">
      <c r="B48" s="22"/>
      <c r="C48" s="23"/>
      <c r="D48" s="23"/>
      <c r="E48" s="23"/>
      <c r="F48" s="23"/>
      <c r="G48" s="23"/>
      <c r="H48" s="23"/>
      <c r="I48" s="23"/>
      <c r="J48" s="23"/>
      <c r="K48" s="23"/>
      <c r="L48" s="23"/>
      <c r="M48" s="23"/>
      <c r="N48" s="23"/>
      <c r="O48" s="23"/>
      <c r="P48" s="23"/>
      <c r="Q48" s="23"/>
      <c r="R48" s="23"/>
      <c r="S48" s="23"/>
      <c r="T48" s="23"/>
      <c r="U48" s="23"/>
      <c r="V48" s="23"/>
      <c r="W48" s="23"/>
      <c r="X48" s="23"/>
      <c r="Y48" s="23"/>
      <c r="Z48" s="23"/>
      <c r="AA48" s="23"/>
      <c r="AB48" s="23"/>
      <c r="AC48" s="23"/>
      <c r="AD48" s="23"/>
      <c r="AE48" s="23"/>
      <c r="AF48" s="23"/>
      <c r="AG48" s="23"/>
      <c r="AH48" s="23"/>
      <c r="AI48" s="23"/>
      <c r="AJ48" s="23"/>
      <c r="AK48" s="23"/>
      <c r="AL48" s="23"/>
      <c r="AM48" s="23"/>
      <c r="AN48" s="23"/>
      <c r="AO48" s="23"/>
      <c r="AP48" s="23"/>
      <c r="AQ48" s="23"/>
      <c r="AR48" s="21"/>
    </row>
    <row r="49" spans="1:57" s="2" customFormat="1" ht="14.45" customHeight="1">
      <c r="B49" s="48"/>
      <c r="C49" s="49"/>
      <c r="D49" s="50" t="s">
        <v>45</v>
      </c>
      <c r="E49" s="51"/>
      <c r="F49" s="51"/>
      <c r="G49" s="51"/>
      <c r="H49" s="51"/>
      <c r="I49" s="51"/>
      <c r="J49" s="51"/>
      <c r="K49" s="51"/>
      <c r="L49" s="51"/>
      <c r="M49" s="51"/>
      <c r="N49" s="51"/>
      <c r="O49" s="51"/>
      <c r="P49" s="51"/>
      <c r="Q49" s="51"/>
      <c r="R49" s="51"/>
      <c r="S49" s="51"/>
      <c r="T49" s="51"/>
      <c r="U49" s="51"/>
      <c r="V49" s="51"/>
      <c r="W49" s="51"/>
      <c r="X49" s="51"/>
      <c r="Y49" s="51"/>
      <c r="Z49" s="51"/>
      <c r="AA49" s="51"/>
      <c r="AB49" s="51"/>
      <c r="AC49" s="51"/>
      <c r="AD49" s="51"/>
      <c r="AE49" s="51"/>
      <c r="AF49" s="51"/>
      <c r="AG49" s="51"/>
      <c r="AH49" s="50" t="s">
        <v>46</v>
      </c>
      <c r="AI49" s="51"/>
      <c r="AJ49" s="51"/>
      <c r="AK49" s="51"/>
      <c r="AL49" s="51"/>
      <c r="AM49" s="51"/>
      <c r="AN49" s="51"/>
      <c r="AO49" s="51"/>
      <c r="AP49" s="49"/>
      <c r="AQ49" s="49"/>
      <c r="AR49" s="52"/>
    </row>
    <row r="50" spans="1:57">
      <c r="B50" s="22"/>
      <c r="C50" s="23"/>
      <c r="D50" s="23"/>
      <c r="E50" s="23"/>
      <c r="F50" s="23"/>
      <c r="G50" s="23"/>
      <c r="H50" s="23"/>
      <c r="I50" s="23"/>
      <c r="J50" s="23"/>
      <c r="K50" s="23"/>
      <c r="L50" s="23"/>
      <c r="M50" s="23"/>
      <c r="N50" s="23"/>
      <c r="O50" s="23"/>
      <c r="P50" s="23"/>
      <c r="Q50" s="23"/>
      <c r="R50" s="23"/>
      <c r="S50" s="23"/>
      <c r="T50" s="23"/>
      <c r="U50" s="23"/>
      <c r="V50" s="23"/>
      <c r="W50" s="23"/>
      <c r="X50" s="23"/>
      <c r="Y50" s="23"/>
      <c r="Z50" s="23"/>
      <c r="AA50" s="23"/>
      <c r="AB50" s="23"/>
      <c r="AC50" s="23"/>
      <c r="AD50" s="23"/>
      <c r="AE50" s="23"/>
      <c r="AF50" s="23"/>
      <c r="AG50" s="23"/>
      <c r="AH50" s="23"/>
      <c r="AI50" s="23"/>
      <c r="AJ50" s="23"/>
      <c r="AK50" s="23"/>
      <c r="AL50" s="23"/>
      <c r="AM50" s="23"/>
      <c r="AN50" s="23"/>
      <c r="AO50" s="23"/>
      <c r="AP50" s="23"/>
      <c r="AQ50" s="23"/>
      <c r="AR50" s="21"/>
    </row>
    <row r="51" spans="1:57">
      <c r="B51" s="22"/>
      <c r="C51" s="23"/>
      <c r="D51" s="23"/>
      <c r="E51" s="23"/>
      <c r="F51" s="23"/>
      <c r="G51" s="23"/>
      <c r="H51" s="23"/>
      <c r="I51" s="23"/>
      <c r="J51" s="23"/>
      <c r="K51" s="23"/>
      <c r="L51" s="23"/>
      <c r="M51" s="23"/>
      <c r="N51" s="23"/>
      <c r="O51" s="23"/>
      <c r="P51" s="23"/>
      <c r="Q51" s="23"/>
      <c r="R51" s="23"/>
      <c r="S51" s="23"/>
      <c r="T51" s="23"/>
      <c r="U51" s="23"/>
      <c r="V51" s="23"/>
      <c r="W51" s="23"/>
      <c r="X51" s="23"/>
      <c r="Y51" s="23"/>
      <c r="Z51" s="23"/>
      <c r="AA51" s="23"/>
      <c r="AB51" s="23"/>
      <c r="AC51" s="23"/>
      <c r="AD51" s="23"/>
      <c r="AE51" s="23"/>
      <c r="AF51" s="23"/>
      <c r="AG51" s="23"/>
      <c r="AH51" s="23"/>
      <c r="AI51" s="23"/>
      <c r="AJ51" s="23"/>
      <c r="AK51" s="23"/>
      <c r="AL51" s="23"/>
      <c r="AM51" s="23"/>
      <c r="AN51" s="23"/>
      <c r="AO51" s="23"/>
      <c r="AP51" s="23"/>
      <c r="AQ51" s="23"/>
      <c r="AR51" s="21"/>
    </row>
    <row r="52" spans="1:57">
      <c r="B52" s="22"/>
      <c r="C52" s="23"/>
      <c r="D52" s="23"/>
      <c r="E52" s="23"/>
      <c r="F52" s="23"/>
      <c r="G52" s="23"/>
      <c r="H52" s="23"/>
      <c r="I52" s="23"/>
      <c r="J52" s="23"/>
      <c r="K52" s="23"/>
      <c r="L52" s="23"/>
      <c r="M52" s="23"/>
      <c r="N52" s="23"/>
      <c r="O52" s="23"/>
      <c r="P52" s="23"/>
      <c r="Q52" s="23"/>
      <c r="R52" s="23"/>
      <c r="S52" s="23"/>
      <c r="T52" s="23"/>
      <c r="U52" s="23"/>
      <c r="V52" s="23"/>
      <c r="W52" s="23"/>
      <c r="X52" s="23"/>
      <c r="Y52" s="23"/>
      <c r="Z52" s="23"/>
      <c r="AA52" s="23"/>
      <c r="AB52" s="23"/>
      <c r="AC52" s="23"/>
      <c r="AD52" s="23"/>
      <c r="AE52" s="23"/>
      <c r="AF52" s="23"/>
      <c r="AG52" s="23"/>
      <c r="AH52" s="23"/>
      <c r="AI52" s="23"/>
      <c r="AJ52" s="23"/>
      <c r="AK52" s="23"/>
      <c r="AL52" s="23"/>
      <c r="AM52" s="23"/>
      <c r="AN52" s="23"/>
      <c r="AO52" s="23"/>
      <c r="AP52" s="23"/>
      <c r="AQ52" s="23"/>
      <c r="AR52" s="21"/>
    </row>
    <row r="53" spans="1:57">
      <c r="B53" s="22"/>
      <c r="C53" s="23"/>
      <c r="D53" s="23"/>
      <c r="E53" s="23"/>
      <c r="F53" s="23"/>
      <c r="G53" s="23"/>
      <c r="H53" s="23"/>
      <c r="I53" s="23"/>
      <c r="J53" s="23"/>
      <c r="K53" s="23"/>
      <c r="L53" s="23"/>
      <c r="M53" s="23"/>
      <c r="N53" s="23"/>
      <c r="O53" s="23"/>
      <c r="P53" s="23"/>
      <c r="Q53" s="23"/>
      <c r="R53" s="23"/>
      <c r="S53" s="23"/>
      <c r="T53" s="23"/>
      <c r="U53" s="23"/>
      <c r="V53" s="23"/>
      <c r="W53" s="23"/>
      <c r="X53" s="23"/>
      <c r="Y53" s="23"/>
      <c r="Z53" s="23"/>
      <c r="AA53" s="23"/>
      <c r="AB53" s="23"/>
      <c r="AC53" s="23"/>
      <c r="AD53" s="23"/>
      <c r="AE53" s="23"/>
      <c r="AF53" s="23"/>
      <c r="AG53" s="23"/>
      <c r="AH53" s="23"/>
      <c r="AI53" s="23"/>
      <c r="AJ53" s="23"/>
      <c r="AK53" s="23"/>
      <c r="AL53" s="23"/>
      <c r="AM53" s="23"/>
      <c r="AN53" s="23"/>
      <c r="AO53" s="23"/>
      <c r="AP53" s="23"/>
      <c r="AQ53" s="23"/>
      <c r="AR53" s="21"/>
    </row>
    <row r="54" spans="1:57">
      <c r="B54" s="22"/>
      <c r="C54" s="23"/>
      <c r="D54" s="23"/>
      <c r="E54" s="23"/>
      <c r="F54" s="23"/>
      <c r="G54" s="23"/>
      <c r="H54" s="23"/>
      <c r="I54" s="23"/>
      <c r="J54" s="23"/>
      <c r="K54" s="23"/>
      <c r="L54" s="23"/>
      <c r="M54" s="23"/>
      <c r="N54" s="23"/>
      <c r="O54" s="23"/>
      <c r="P54" s="23"/>
      <c r="Q54" s="23"/>
      <c r="R54" s="23"/>
      <c r="S54" s="23"/>
      <c r="T54" s="23"/>
      <c r="U54" s="23"/>
      <c r="V54" s="23"/>
      <c r="W54" s="23"/>
      <c r="X54" s="23"/>
      <c r="Y54" s="23"/>
      <c r="Z54" s="23"/>
      <c r="AA54" s="23"/>
      <c r="AB54" s="23"/>
      <c r="AC54" s="23"/>
      <c r="AD54" s="23"/>
      <c r="AE54" s="23"/>
      <c r="AF54" s="23"/>
      <c r="AG54" s="23"/>
      <c r="AH54" s="23"/>
      <c r="AI54" s="23"/>
      <c r="AJ54" s="23"/>
      <c r="AK54" s="23"/>
      <c r="AL54" s="23"/>
      <c r="AM54" s="23"/>
      <c r="AN54" s="23"/>
      <c r="AO54" s="23"/>
      <c r="AP54" s="23"/>
      <c r="AQ54" s="23"/>
      <c r="AR54" s="21"/>
    </row>
    <row r="55" spans="1:57">
      <c r="B55" s="22"/>
      <c r="C55" s="23"/>
      <c r="D55" s="23"/>
      <c r="E55" s="23"/>
      <c r="F55" s="23"/>
      <c r="G55" s="23"/>
      <c r="H55" s="23"/>
      <c r="I55" s="23"/>
      <c r="J55" s="23"/>
      <c r="K55" s="23"/>
      <c r="L55" s="23"/>
      <c r="M55" s="23"/>
      <c r="N55" s="23"/>
      <c r="O55" s="23"/>
      <c r="P55" s="23"/>
      <c r="Q55" s="23"/>
      <c r="R55" s="23"/>
      <c r="S55" s="23"/>
      <c r="T55" s="23"/>
      <c r="U55" s="23"/>
      <c r="V55" s="23"/>
      <c r="W55" s="23"/>
      <c r="X55" s="23"/>
      <c r="Y55" s="23"/>
      <c r="Z55" s="23"/>
      <c r="AA55" s="23"/>
      <c r="AB55" s="23"/>
      <c r="AC55" s="23"/>
      <c r="AD55" s="23"/>
      <c r="AE55" s="23"/>
      <c r="AF55" s="23"/>
      <c r="AG55" s="23"/>
      <c r="AH55" s="23"/>
      <c r="AI55" s="23"/>
      <c r="AJ55" s="23"/>
      <c r="AK55" s="23"/>
      <c r="AL55" s="23"/>
      <c r="AM55" s="23"/>
      <c r="AN55" s="23"/>
      <c r="AO55" s="23"/>
      <c r="AP55" s="23"/>
      <c r="AQ55" s="23"/>
      <c r="AR55" s="21"/>
    </row>
    <row r="56" spans="1:57">
      <c r="B56" s="22"/>
      <c r="C56" s="23"/>
      <c r="D56" s="23"/>
      <c r="E56" s="23"/>
      <c r="F56" s="23"/>
      <c r="G56" s="23"/>
      <c r="H56" s="23"/>
      <c r="I56" s="23"/>
      <c r="J56" s="23"/>
      <c r="K56" s="23"/>
      <c r="L56" s="23"/>
      <c r="M56" s="23"/>
      <c r="N56" s="23"/>
      <c r="O56" s="23"/>
      <c r="P56" s="23"/>
      <c r="Q56" s="23"/>
      <c r="R56" s="23"/>
      <c r="S56" s="23"/>
      <c r="T56" s="23"/>
      <c r="U56" s="23"/>
      <c r="V56" s="23"/>
      <c r="W56" s="23"/>
      <c r="X56" s="23"/>
      <c r="Y56" s="23"/>
      <c r="Z56" s="23"/>
      <c r="AA56" s="23"/>
      <c r="AB56" s="23"/>
      <c r="AC56" s="23"/>
      <c r="AD56" s="23"/>
      <c r="AE56" s="23"/>
      <c r="AF56" s="23"/>
      <c r="AG56" s="23"/>
      <c r="AH56" s="23"/>
      <c r="AI56" s="23"/>
      <c r="AJ56" s="23"/>
      <c r="AK56" s="23"/>
      <c r="AL56" s="23"/>
      <c r="AM56" s="23"/>
      <c r="AN56" s="23"/>
      <c r="AO56" s="23"/>
      <c r="AP56" s="23"/>
      <c r="AQ56" s="23"/>
      <c r="AR56" s="21"/>
    </row>
    <row r="57" spans="1:57">
      <c r="B57" s="22"/>
      <c r="C57" s="23"/>
      <c r="D57" s="23"/>
      <c r="E57" s="23"/>
      <c r="F57" s="23"/>
      <c r="G57" s="23"/>
      <c r="H57" s="23"/>
      <c r="I57" s="23"/>
      <c r="J57" s="23"/>
      <c r="K57" s="23"/>
      <c r="L57" s="23"/>
      <c r="M57" s="23"/>
      <c r="N57" s="23"/>
      <c r="O57" s="23"/>
      <c r="P57" s="23"/>
      <c r="Q57" s="23"/>
      <c r="R57" s="23"/>
      <c r="S57" s="23"/>
      <c r="T57" s="23"/>
      <c r="U57" s="23"/>
      <c r="V57" s="23"/>
      <c r="W57" s="23"/>
      <c r="X57" s="23"/>
      <c r="Y57" s="23"/>
      <c r="Z57" s="23"/>
      <c r="AA57" s="23"/>
      <c r="AB57" s="23"/>
      <c r="AC57" s="23"/>
      <c r="AD57" s="23"/>
      <c r="AE57" s="23"/>
      <c r="AF57" s="23"/>
      <c r="AG57" s="23"/>
      <c r="AH57" s="23"/>
      <c r="AI57" s="23"/>
      <c r="AJ57" s="23"/>
      <c r="AK57" s="23"/>
      <c r="AL57" s="23"/>
      <c r="AM57" s="23"/>
      <c r="AN57" s="23"/>
      <c r="AO57" s="23"/>
      <c r="AP57" s="23"/>
      <c r="AQ57" s="23"/>
      <c r="AR57" s="21"/>
    </row>
    <row r="58" spans="1:57">
      <c r="B58" s="22"/>
      <c r="C58" s="23"/>
      <c r="D58" s="23"/>
      <c r="E58" s="23"/>
      <c r="F58" s="23"/>
      <c r="G58" s="23"/>
      <c r="H58" s="23"/>
      <c r="I58" s="23"/>
      <c r="J58" s="23"/>
      <c r="K58" s="23"/>
      <c r="L58" s="23"/>
      <c r="M58" s="23"/>
      <c r="N58" s="23"/>
      <c r="O58" s="23"/>
      <c r="P58" s="23"/>
      <c r="Q58" s="23"/>
      <c r="R58" s="23"/>
      <c r="S58" s="23"/>
      <c r="T58" s="23"/>
      <c r="U58" s="23"/>
      <c r="V58" s="23"/>
      <c r="W58" s="23"/>
      <c r="X58" s="23"/>
      <c r="Y58" s="23"/>
      <c r="Z58" s="23"/>
      <c r="AA58" s="23"/>
      <c r="AB58" s="23"/>
      <c r="AC58" s="23"/>
      <c r="AD58" s="23"/>
      <c r="AE58" s="23"/>
      <c r="AF58" s="23"/>
      <c r="AG58" s="23"/>
      <c r="AH58" s="23"/>
      <c r="AI58" s="23"/>
      <c r="AJ58" s="23"/>
      <c r="AK58" s="23"/>
      <c r="AL58" s="23"/>
      <c r="AM58" s="23"/>
      <c r="AN58" s="23"/>
      <c r="AO58" s="23"/>
      <c r="AP58" s="23"/>
      <c r="AQ58" s="23"/>
      <c r="AR58" s="21"/>
    </row>
    <row r="59" spans="1:57">
      <c r="B59" s="22"/>
      <c r="C59" s="23"/>
      <c r="D59" s="23"/>
      <c r="E59" s="23"/>
      <c r="F59" s="23"/>
      <c r="G59" s="23"/>
      <c r="H59" s="23"/>
      <c r="I59" s="23"/>
      <c r="J59" s="23"/>
      <c r="K59" s="23"/>
      <c r="L59" s="23"/>
      <c r="M59" s="23"/>
      <c r="N59" s="23"/>
      <c r="O59" s="23"/>
      <c r="P59" s="23"/>
      <c r="Q59" s="23"/>
      <c r="R59" s="23"/>
      <c r="S59" s="23"/>
      <c r="T59" s="23"/>
      <c r="U59" s="23"/>
      <c r="V59" s="23"/>
      <c r="W59" s="23"/>
      <c r="X59" s="23"/>
      <c r="Y59" s="23"/>
      <c r="Z59" s="23"/>
      <c r="AA59" s="23"/>
      <c r="AB59" s="23"/>
      <c r="AC59" s="23"/>
      <c r="AD59" s="23"/>
      <c r="AE59" s="23"/>
      <c r="AF59" s="23"/>
      <c r="AG59" s="23"/>
      <c r="AH59" s="23"/>
      <c r="AI59" s="23"/>
      <c r="AJ59" s="23"/>
      <c r="AK59" s="23"/>
      <c r="AL59" s="23"/>
      <c r="AM59" s="23"/>
      <c r="AN59" s="23"/>
      <c r="AO59" s="23"/>
      <c r="AP59" s="23"/>
      <c r="AQ59" s="23"/>
      <c r="AR59" s="21"/>
    </row>
    <row r="60" spans="1:57" s="2" customFormat="1" ht="12.75">
      <c r="A60" s="35"/>
      <c r="B60" s="36"/>
      <c r="C60" s="37"/>
      <c r="D60" s="53" t="s">
        <v>47</v>
      </c>
      <c r="E60" s="39"/>
      <c r="F60" s="39"/>
      <c r="G60" s="39"/>
      <c r="H60" s="39"/>
      <c r="I60" s="39"/>
      <c r="J60" s="39"/>
      <c r="K60" s="39"/>
      <c r="L60" s="39"/>
      <c r="M60" s="39"/>
      <c r="N60" s="39"/>
      <c r="O60" s="39"/>
      <c r="P60" s="39"/>
      <c r="Q60" s="39"/>
      <c r="R60" s="39"/>
      <c r="S60" s="39"/>
      <c r="T60" s="39"/>
      <c r="U60" s="39"/>
      <c r="V60" s="53" t="s">
        <v>48</v>
      </c>
      <c r="W60" s="39"/>
      <c r="X60" s="39"/>
      <c r="Y60" s="39"/>
      <c r="Z60" s="39"/>
      <c r="AA60" s="39"/>
      <c r="AB60" s="39"/>
      <c r="AC60" s="39"/>
      <c r="AD60" s="39"/>
      <c r="AE60" s="39"/>
      <c r="AF60" s="39"/>
      <c r="AG60" s="39"/>
      <c r="AH60" s="53" t="s">
        <v>47</v>
      </c>
      <c r="AI60" s="39"/>
      <c r="AJ60" s="39"/>
      <c r="AK60" s="39"/>
      <c r="AL60" s="39"/>
      <c r="AM60" s="53" t="s">
        <v>48</v>
      </c>
      <c r="AN60" s="39"/>
      <c r="AO60" s="39"/>
      <c r="AP60" s="37"/>
      <c r="AQ60" s="37"/>
      <c r="AR60" s="40"/>
      <c r="BE60" s="35"/>
    </row>
    <row r="61" spans="1:57">
      <c r="B61" s="22"/>
      <c r="C61" s="23"/>
      <c r="D61" s="23"/>
      <c r="E61" s="23"/>
      <c r="F61" s="23"/>
      <c r="G61" s="23"/>
      <c r="H61" s="23"/>
      <c r="I61" s="23"/>
      <c r="J61" s="23"/>
      <c r="K61" s="23"/>
      <c r="L61" s="23"/>
      <c r="M61" s="23"/>
      <c r="N61" s="23"/>
      <c r="O61" s="23"/>
      <c r="P61" s="23"/>
      <c r="Q61" s="23"/>
      <c r="R61" s="23"/>
      <c r="S61" s="23"/>
      <c r="T61" s="23"/>
      <c r="U61" s="23"/>
      <c r="V61" s="23"/>
      <c r="W61" s="23"/>
      <c r="X61" s="23"/>
      <c r="Y61" s="23"/>
      <c r="Z61" s="23"/>
      <c r="AA61" s="23"/>
      <c r="AB61" s="23"/>
      <c r="AC61" s="23"/>
      <c r="AD61" s="23"/>
      <c r="AE61" s="23"/>
      <c r="AF61" s="23"/>
      <c r="AG61" s="23"/>
      <c r="AH61" s="23"/>
      <c r="AI61" s="23"/>
      <c r="AJ61" s="23"/>
      <c r="AK61" s="23"/>
      <c r="AL61" s="23"/>
      <c r="AM61" s="23"/>
      <c r="AN61" s="23"/>
      <c r="AO61" s="23"/>
      <c r="AP61" s="23"/>
      <c r="AQ61" s="23"/>
      <c r="AR61" s="21"/>
    </row>
    <row r="62" spans="1:57">
      <c r="B62" s="22"/>
      <c r="C62" s="23"/>
      <c r="D62" s="23"/>
      <c r="E62" s="23"/>
      <c r="F62" s="23"/>
      <c r="G62" s="23"/>
      <c r="H62" s="23"/>
      <c r="I62" s="23"/>
      <c r="J62" s="23"/>
      <c r="K62" s="23"/>
      <c r="L62" s="23"/>
      <c r="M62" s="23"/>
      <c r="N62" s="23"/>
      <c r="O62" s="23"/>
      <c r="P62" s="23"/>
      <c r="Q62" s="23"/>
      <c r="R62" s="23"/>
      <c r="S62" s="23"/>
      <c r="T62" s="23"/>
      <c r="U62" s="23"/>
      <c r="V62" s="23"/>
      <c r="W62" s="23"/>
      <c r="X62" s="23"/>
      <c r="Y62" s="23"/>
      <c r="Z62" s="23"/>
      <c r="AA62" s="23"/>
      <c r="AB62" s="23"/>
      <c r="AC62" s="23"/>
      <c r="AD62" s="23"/>
      <c r="AE62" s="23"/>
      <c r="AF62" s="23"/>
      <c r="AG62" s="23"/>
      <c r="AH62" s="23"/>
      <c r="AI62" s="23"/>
      <c r="AJ62" s="23"/>
      <c r="AK62" s="23"/>
      <c r="AL62" s="23"/>
      <c r="AM62" s="23"/>
      <c r="AN62" s="23"/>
      <c r="AO62" s="23"/>
      <c r="AP62" s="23"/>
      <c r="AQ62" s="23"/>
      <c r="AR62" s="21"/>
    </row>
    <row r="63" spans="1:57">
      <c r="B63" s="22"/>
      <c r="C63" s="23"/>
      <c r="D63" s="23"/>
      <c r="E63" s="23"/>
      <c r="F63" s="23"/>
      <c r="G63" s="23"/>
      <c r="H63" s="23"/>
      <c r="I63" s="23"/>
      <c r="J63" s="23"/>
      <c r="K63" s="23"/>
      <c r="L63" s="23"/>
      <c r="M63" s="23"/>
      <c r="N63" s="23"/>
      <c r="O63" s="23"/>
      <c r="P63" s="23"/>
      <c r="Q63" s="23"/>
      <c r="R63" s="23"/>
      <c r="S63" s="23"/>
      <c r="T63" s="23"/>
      <c r="U63" s="23"/>
      <c r="V63" s="23"/>
      <c r="W63" s="23"/>
      <c r="X63" s="23"/>
      <c r="Y63" s="23"/>
      <c r="Z63" s="23"/>
      <c r="AA63" s="23"/>
      <c r="AB63" s="23"/>
      <c r="AC63" s="23"/>
      <c r="AD63" s="23"/>
      <c r="AE63" s="23"/>
      <c r="AF63" s="23"/>
      <c r="AG63" s="23"/>
      <c r="AH63" s="23"/>
      <c r="AI63" s="23"/>
      <c r="AJ63" s="23"/>
      <c r="AK63" s="23"/>
      <c r="AL63" s="23"/>
      <c r="AM63" s="23"/>
      <c r="AN63" s="23"/>
      <c r="AO63" s="23"/>
      <c r="AP63" s="23"/>
      <c r="AQ63" s="23"/>
      <c r="AR63" s="21"/>
    </row>
    <row r="64" spans="1:57" s="2" customFormat="1" ht="12.75">
      <c r="A64" s="35"/>
      <c r="B64" s="36"/>
      <c r="C64" s="37"/>
      <c r="D64" s="50" t="s">
        <v>49</v>
      </c>
      <c r="E64" s="54"/>
      <c r="F64" s="54"/>
      <c r="G64" s="54"/>
      <c r="H64" s="54"/>
      <c r="I64" s="54"/>
      <c r="J64" s="54"/>
      <c r="K64" s="54"/>
      <c r="L64" s="54"/>
      <c r="M64" s="54"/>
      <c r="N64" s="54"/>
      <c r="O64" s="54"/>
      <c r="P64" s="54"/>
      <c r="Q64" s="54"/>
      <c r="R64" s="54"/>
      <c r="S64" s="54"/>
      <c r="T64" s="54"/>
      <c r="U64" s="54"/>
      <c r="V64" s="54"/>
      <c r="W64" s="54"/>
      <c r="X64" s="54"/>
      <c r="Y64" s="54"/>
      <c r="Z64" s="54"/>
      <c r="AA64" s="54"/>
      <c r="AB64" s="54"/>
      <c r="AC64" s="54"/>
      <c r="AD64" s="54"/>
      <c r="AE64" s="54"/>
      <c r="AF64" s="54"/>
      <c r="AG64" s="54"/>
      <c r="AH64" s="50" t="s">
        <v>50</v>
      </c>
      <c r="AI64" s="54"/>
      <c r="AJ64" s="54"/>
      <c r="AK64" s="54"/>
      <c r="AL64" s="54"/>
      <c r="AM64" s="54"/>
      <c r="AN64" s="54"/>
      <c r="AO64" s="54"/>
      <c r="AP64" s="37"/>
      <c r="AQ64" s="37"/>
      <c r="AR64" s="40"/>
      <c r="BE64" s="35"/>
    </row>
    <row r="65" spans="1:57">
      <c r="B65" s="22"/>
      <c r="C65" s="23"/>
      <c r="D65" s="23"/>
      <c r="E65" s="23"/>
      <c r="F65" s="23"/>
      <c r="G65" s="23"/>
      <c r="H65" s="23"/>
      <c r="I65" s="23"/>
      <c r="J65" s="23"/>
      <c r="K65" s="23"/>
      <c r="L65" s="23"/>
      <c r="M65" s="23"/>
      <c r="N65" s="23"/>
      <c r="O65" s="23"/>
      <c r="P65" s="23"/>
      <c r="Q65" s="23"/>
      <c r="R65" s="23"/>
      <c r="S65" s="23"/>
      <c r="T65" s="23"/>
      <c r="U65" s="23"/>
      <c r="V65" s="23"/>
      <c r="W65" s="23"/>
      <c r="X65" s="23"/>
      <c r="Y65" s="23"/>
      <c r="Z65" s="23"/>
      <c r="AA65" s="23"/>
      <c r="AB65" s="23"/>
      <c r="AC65" s="23"/>
      <c r="AD65" s="23"/>
      <c r="AE65" s="23"/>
      <c r="AF65" s="23"/>
      <c r="AG65" s="23"/>
      <c r="AH65" s="23"/>
      <c r="AI65" s="23"/>
      <c r="AJ65" s="23"/>
      <c r="AK65" s="23"/>
      <c r="AL65" s="23"/>
      <c r="AM65" s="23"/>
      <c r="AN65" s="23"/>
      <c r="AO65" s="23"/>
      <c r="AP65" s="23"/>
      <c r="AQ65" s="23"/>
      <c r="AR65" s="21"/>
    </row>
    <row r="66" spans="1:57">
      <c r="B66" s="22"/>
      <c r="C66" s="23"/>
      <c r="D66" s="23"/>
      <c r="E66" s="23"/>
      <c r="F66" s="23"/>
      <c r="G66" s="23"/>
      <c r="H66" s="23"/>
      <c r="I66" s="23"/>
      <c r="J66" s="23"/>
      <c r="K66" s="23"/>
      <c r="L66" s="23"/>
      <c r="M66" s="23"/>
      <c r="N66" s="23"/>
      <c r="O66" s="23"/>
      <c r="P66" s="23"/>
      <c r="Q66" s="23"/>
      <c r="R66" s="23"/>
      <c r="S66" s="23"/>
      <c r="T66" s="23"/>
      <c r="U66" s="23"/>
      <c r="V66" s="23"/>
      <c r="W66" s="23"/>
      <c r="X66" s="23"/>
      <c r="Y66" s="23"/>
      <c r="Z66" s="23"/>
      <c r="AA66" s="23"/>
      <c r="AB66" s="23"/>
      <c r="AC66" s="23"/>
      <c r="AD66" s="23"/>
      <c r="AE66" s="23"/>
      <c r="AF66" s="23"/>
      <c r="AG66" s="23"/>
      <c r="AH66" s="23"/>
      <c r="AI66" s="23"/>
      <c r="AJ66" s="23"/>
      <c r="AK66" s="23"/>
      <c r="AL66" s="23"/>
      <c r="AM66" s="23"/>
      <c r="AN66" s="23"/>
      <c r="AO66" s="23"/>
      <c r="AP66" s="23"/>
      <c r="AQ66" s="23"/>
      <c r="AR66" s="21"/>
    </row>
    <row r="67" spans="1:57">
      <c r="B67" s="22"/>
      <c r="C67" s="23"/>
      <c r="D67" s="23"/>
      <c r="E67" s="23"/>
      <c r="F67" s="23"/>
      <c r="G67" s="23"/>
      <c r="H67" s="23"/>
      <c r="I67" s="23"/>
      <c r="J67" s="23"/>
      <c r="K67" s="23"/>
      <c r="L67" s="23"/>
      <c r="M67" s="23"/>
      <c r="N67" s="23"/>
      <c r="O67" s="23"/>
      <c r="P67" s="23"/>
      <c r="Q67" s="23"/>
      <c r="R67" s="23"/>
      <c r="S67" s="23"/>
      <c r="T67" s="23"/>
      <c r="U67" s="23"/>
      <c r="V67" s="23"/>
      <c r="W67" s="23"/>
      <c r="X67" s="23"/>
      <c r="Y67" s="23"/>
      <c r="Z67" s="23"/>
      <c r="AA67" s="23"/>
      <c r="AB67" s="23"/>
      <c r="AC67" s="23"/>
      <c r="AD67" s="23"/>
      <c r="AE67" s="23"/>
      <c r="AF67" s="23"/>
      <c r="AG67" s="23"/>
      <c r="AH67" s="23"/>
      <c r="AI67" s="23"/>
      <c r="AJ67" s="23"/>
      <c r="AK67" s="23"/>
      <c r="AL67" s="23"/>
      <c r="AM67" s="23"/>
      <c r="AN67" s="23"/>
      <c r="AO67" s="23"/>
      <c r="AP67" s="23"/>
      <c r="AQ67" s="23"/>
      <c r="AR67" s="21"/>
    </row>
    <row r="68" spans="1:57">
      <c r="B68" s="22"/>
      <c r="C68" s="23"/>
      <c r="D68" s="23"/>
      <c r="E68" s="23"/>
      <c r="F68" s="23"/>
      <c r="G68" s="23"/>
      <c r="H68" s="23"/>
      <c r="I68" s="23"/>
      <c r="J68" s="23"/>
      <c r="K68" s="23"/>
      <c r="L68" s="23"/>
      <c r="M68" s="23"/>
      <c r="N68" s="23"/>
      <c r="O68" s="23"/>
      <c r="P68" s="23"/>
      <c r="Q68" s="23"/>
      <c r="R68" s="23"/>
      <c r="S68" s="23"/>
      <c r="T68" s="23"/>
      <c r="U68" s="23"/>
      <c r="V68" s="23"/>
      <c r="W68" s="23"/>
      <c r="X68" s="23"/>
      <c r="Y68" s="23"/>
      <c r="Z68" s="23"/>
      <c r="AA68" s="23"/>
      <c r="AB68" s="23"/>
      <c r="AC68" s="23"/>
      <c r="AD68" s="23"/>
      <c r="AE68" s="23"/>
      <c r="AF68" s="23"/>
      <c r="AG68" s="23"/>
      <c r="AH68" s="23"/>
      <c r="AI68" s="23"/>
      <c r="AJ68" s="23"/>
      <c r="AK68" s="23"/>
      <c r="AL68" s="23"/>
      <c r="AM68" s="23"/>
      <c r="AN68" s="23"/>
      <c r="AO68" s="23"/>
      <c r="AP68" s="23"/>
      <c r="AQ68" s="23"/>
      <c r="AR68" s="21"/>
    </row>
    <row r="69" spans="1:57">
      <c r="B69" s="22"/>
      <c r="C69" s="23"/>
      <c r="D69" s="23"/>
      <c r="E69" s="23"/>
      <c r="F69" s="23"/>
      <c r="G69" s="23"/>
      <c r="H69" s="23"/>
      <c r="I69" s="23"/>
      <c r="J69" s="23"/>
      <c r="K69" s="23"/>
      <c r="L69" s="23"/>
      <c r="M69" s="23"/>
      <c r="N69" s="23"/>
      <c r="O69" s="23"/>
      <c r="P69" s="23"/>
      <c r="Q69" s="23"/>
      <c r="R69" s="23"/>
      <c r="S69" s="23"/>
      <c r="T69" s="23"/>
      <c r="U69" s="23"/>
      <c r="V69" s="23"/>
      <c r="W69" s="23"/>
      <c r="X69" s="23"/>
      <c r="Y69" s="23"/>
      <c r="Z69" s="23"/>
      <c r="AA69" s="23"/>
      <c r="AB69" s="23"/>
      <c r="AC69" s="23"/>
      <c r="AD69" s="23"/>
      <c r="AE69" s="23"/>
      <c r="AF69" s="23"/>
      <c r="AG69" s="23"/>
      <c r="AH69" s="23"/>
      <c r="AI69" s="23"/>
      <c r="AJ69" s="23"/>
      <c r="AK69" s="23"/>
      <c r="AL69" s="23"/>
      <c r="AM69" s="23"/>
      <c r="AN69" s="23"/>
      <c r="AO69" s="23"/>
      <c r="AP69" s="23"/>
      <c r="AQ69" s="23"/>
      <c r="AR69" s="21"/>
    </row>
    <row r="70" spans="1:57">
      <c r="B70" s="22"/>
      <c r="C70" s="23"/>
      <c r="D70" s="23"/>
      <c r="E70" s="23"/>
      <c r="F70" s="23"/>
      <c r="G70" s="23"/>
      <c r="H70" s="23"/>
      <c r="I70" s="23"/>
      <c r="J70" s="23"/>
      <c r="K70" s="23"/>
      <c r="L70" s="23"/>
      <c r="M70" s="23"/>
      <c r="N70" s="23"/>
      <c r="O70" s="23"/>
      <c r="P70" s="23"/>
      <c r="Q70" s="23"/>
      <c r="R70" s="23"/>
      <c r="S70" s="23"/>
      <c r="T70" s="23"/>
      <c r="U70" s="23"/>
      <c r="V70" s="23"/>
      <c r="W70" s="23"/>
      <c r="X70" s="23"/>
      <c r="Y70" s="23"/>
      <c r="Z70" s="23"/>
      <c r="AA70" s="23"/>
      <c r="AB70" s="23"/>
      <c r="AC70" s="23"/>
      <c r="AD70" s="23"/>
      <c r="AE70" s="23"/>
      <c r="AF70" s="23"/>
      <c r="AG70" s="23"/>
      <c r="AH70" s="23"/>
      <c r="AI70" s="23"/>
      <c r="AJ70" s="23"/>
      <c r="AK70" s="23"/>
      <c r="AL70" s="23"/>
      <c r="AM70" s="23"/>
      <c r="AN70" s="23"/>
      <c r="AO70" s="23"/>
      <c r="AP70" s="23"/>
      <c r="AQ70" s="23"/>
      <c r="AR70" s="21"/>
    </row>
    <row r="71" spans="1:57">
      <c r="B71" s="22"/>
      <c r="C71" s="23"/>
      <c r="D71" s="23"/>
      <c r="E71" s="23"/>
      <c r="F71" s="23"/>
      <c r="G71" s="23"/>
      <c r="H71" s="23"/>
      <c r="I71" s="23"/>
      <c r="J71" s="23"/>
      <c r="K71" s="23"/>
      <c r="L71" s="23"/>
      <c r="M71" s="23"/>
      <c r="N71" s="23"/>
      <c r="O71" s="23"/>
      <c r="P71" s="23"/>
      <c r="Q71" s="23"/>
      <c r="R71" s="23"/>
      <c r="S71" s="23"/>
      <c r="T71" s="23"/>
      <c r="U71" s="23"/>
      <c r="V71" s="23"/>
      <c r="W71" s="23"/>
      <c r="X71" s="23"/>
      <c r="Y71" s="23"/>
      <c r="Z71" s="23"/>
      <c r="AA71" s="23"/>
      <c r="AB71" s="23"/>
      <c r="AC71" s="23"/>
      <c r="AD71" s="23"/>
      <c r="AE71" s="23"/>
      <c r="AF71" s="23"/>
      <c r="AG71" s="23"/>
      <c r="AH71" s="23"/>
      <c r="AI71" s="23"/>
      <c r="AJ71" s="23"/>
      <c r="AK71" s="23"/>
      <c r="AL71" s="23"/>
      <c r="AM71" s="23"/>
      <c r="AN71" s="23"/>
      <c r="AO71" s="23"/>
      <c r="AP71" s="23"/>
      <c r="AQ71" s="23"/>
      <c r="AR71" s="21"/>
    </row>
    <row r="72" spans="1:57">
      <c r="B72" s="22"/>
      <c r="C72" s="23"/>
      <c r="D72" s="23"/>
      <c r="E72" s="23"/>
      <c r="F72" s="23"/>
      <c r="G72" s="23"/>
      <c r="H72" s="23"/>
      <c r="I72" s="23"/>
      <c r="J72" s="23"/>
      <c r="K72" s="23"/>
      <c r="L72" s="23"/>
      <c r="M72" s="23"/>
      <c r="N72" s="23"/>
      <c r="O72" s="23"/>
      <c r="P72" s="23"/>
      <c r="Q72" s="23"/>
      <c r="R72" s="23"/>
      <c r="S72" s="23"/>
      <c r="T72" s="23"/>
      <c r="U72" s="23"/>
      <c r="V72" s="23"/>
      <c r="W72" s="23"/>
      <c r="X72" s="23"/>
      <c r="Y72" s="23"/>
      <c r="Z72" s="23"/>
      <c r="AA72" s="23"/>
      <c r="AB72" s="23"/>
      <c r="AC72" s="23"/>
      <c r="AD72" s="23"/>
      <c r="AE72" s="23"/>
      <c r="AF72" s="23"/>
      <c r="AG72" s="23"/>
      <c r="AH72" s="23"/>
      <c r="AI72" s="23"/>
      <c r="AJ72" s="23"/>
      <c r="AK72" s="23"/>
      <c r="AL72" s="23"/>
      <c r="AM72" s="23"/>
      <c r="AN72" s="23"/>
      <c r="AO72" s="23"/>
      <c r="AP72" s="23"/>
      <c r="AQ72" s="23"/>
      <c r="AR72" s="21"/>
    </row>
    <row r="73" spans="1:57">
      <c r="B73" s="22"/>
      <c r="C73" s="23"/>
      <c r="D73" s="23"/>
      <c r="E73" s="23"/>
      <c r="F73" s="23"/>
      <c r="G73" s="23"/>
      <c r="H73" s="23"/>
      <c r="I73" s="23"/>
      <c r="J73" s="23"/>
      <c r="K73" s="23"/>
      <c r="L73" s="23"/>
      <c r="M73" s="23"/>
      <c r="N73" s="23"/>
      <c r="O73" s="23"/>
      <c r="P73" s="23"/>
      <c r="Q73" s="23"/>
      <c r="R73" s="23"/>
      <c r="S73" s="23"/>
      <c r="T73" s="23"/>
      <c r="U73" s="23"/>
      <c r="V73" s="23"/>
      <c r="W73" s="23"/>
      <c r="X73" s="23"/>
      <c r="Y73" s="23"/>
      <c r="Z73" s="23"/>
      <c r="AA73" s="23"/>
      <c r="AB73" s="23"/>
      <c r="AC73" s="23"/>
      <c r="AD73" s="23"/>
      <c r="AE73" s="23"/>
      <c r="AF73" s="23"/>
      <c r="AG73" s="23"/>
      <c r="AH73" s="23"/>
      <c r="AI73" s="23"/>
      <c r="AJ73" s="23"/>
      <c r="AK73" s="23"/>
      <c r="AL73" s="23"/>
      <c r="AM73" s="23"/>
      <c r="AN73" s="23"/>
      <c r="AO73" s="23"/>
      <c r="AP73" s="23"/>
      <c r="AQ73" s="23"/>
      <c r="AR73" s="21"/>
    </row>
    <row r="74" spans="1:57">
      <c r="B74" s="22"/>
      <c r="C74" s="23"/>
      <c r="D74" s="23"/>
      <c r="E74" s="23"/>
      <c r="F74" s="23"/>
      <c r="G74" s="23"/>
      <c r="H74" s="23"/>
      <c r="I74" s="23"/>
      <c r="J74" s="23"/>
      <c r="K74" s="23"/>
      <c r="L74" s="23"/>
      <c r="M74" s="23"/>
      <c r="N74" s="23"/>
      <c r="O74" s="23"/>
      <c r="P74" s="23"/>
      <c r="Q74" s="23"/>
      <c r="R74" s="23"/>
      <c r="S74" s="23"/>
      <c r="T74" s="23"/>
      <c r="U74" s="23"/>
      <c r="V74" s="23"/>
      <c r="W74" s="23"/>
      <c r="X74" s="23"/>
      <c r="Y74" s="23"/>
      <c r="Z74" s="23"/>
      <c r="AA74" s="23"/>
      <c r="AB74" s="23"/>
      <c r="AC74" s="23"/>
      <c r="AD74" s="23"/>
      <c r="AE74" s="23"/>
      <c r="AF74" s="23"/>
      <c r="AG74" s="23"/>
      <c r="AH74" s="23"/>
      <c r="AI74" s="23"/>
      <c r="AJ74" s="23"/>
      <c r="AK74" s="23"/>
      <c r="AL74" s="23"/>
      <c r="AM74" s="23"/>
      <c r="AN74" s="23"/>
      <c r="AO74" s="23"/>
      <c r="AP74" s="23"/>
      <c r="AQ74" s="23"/>
      <c r="AR74" s="21"/>
    </row>
    <row r="75" spans="1:57" s="2" customFormat="1" ht="12.75">
      <c r="A75" s="35"/>
      <c r="B75" s="36"/>
      <c r="C75" s="37"/>
      <c r="D75" s="53" t="s">
        <v>47</v>
      </c>
      <c r="E75" s="39"/>
      <c r="F75" s="39"/>
      <c r="G75" s="39"/>
      <c r="H75" s="39"/>
      <c r="I75" s="39"/>
      <c r="J75" s="39"/>
      <c r="K75" s="39"/>
      <c r="L75" s="39"/>
      <c r="M75" s="39"/>
      <c r="N75" s="39"/>
      <c r="O75" s="39"/>
      <c r="P75" s="39"/>
      <c r="Q75" s="39"/>
      <c r="R75" s="39"/>
      <c r="S75" s="39"/>
      <c r="T75" s="39"/>
      <c r="U75" s="39"/>
      <c r="V75" s="53" t="s">
        <v>48</v>
      </c>
      <c r="W75" s="39"/>
      <c r="X75" s="39"/>
      <c r="Y75" s="39"/>
      <c r="Z75" s="39"/>
      <c r="AA75" s="39"/>
      <c r="AB75" s="39"/>
      <c r="AC75" s="39"/>
      <c r="AD75" s="39"/>
      <c r="AE75" s="39"/>
      <c r="AF75" s="39"/>
      <c r="AG75" s="39"/>
      <c r="AH75" s="53" t="s">
        <v>47</v>
      </c>
      <c r="AI75" s="39"/>
      <c r="AJ75" s="39"/>
      <c r="AK75" s="39"/>
      <c r="AL75" s="39"/>
      <c r="AM75" s="53" t="s">
        <v>48</v>
      </c>
      <c r="AN75" s="39"/>
      <c r="AO75" s="39"/>
      <c r="AP75" s="37"/>
      <c r="AQ75" s="37"/>
      <c r="AR75" s="40"/>
      <c r="BE75" s="35"/>
    </row>
    <row r="76" spans="1:57" s="2" customFormat="1">
      <c r="A76" s="35"/>
      <c r="B76" s="36"/>
      <c r="C76" s="37"/>
      <c r="D76" s="37"/>
      <c r="E76" s="37"/>
      <c r="F76" s="37"/>
      <c r="G76" s="37"/>
      <c r="H76" s="37"/>
      <c r="I76" s="37"/>
      <c r="J76" s="37"/>
      <c r="K76" s="37"/>
      <c r="L76" s="37"/>
      <c r="M76" s="37"/>
      <c r="N76" s="37"/>
      <c r="O76" s="37"/>
      <c r="P76" s="37"/>
      <c r="Q76" s="37"/>
      <c r="R76" s="37"/>
      <c r="S76" s="37"/>
      <c r="T76" s="37"/>
      <c r="U76" s="37"/>
      <c r="V76" s="37"/>
      <c r="W76" s="37"/>
      <c r="X76" s="37"/>
      <c r="Y76" s="37"/>
      <c r="Z76" s="37"/>
      <c r="AA76" s="37"/>
      <c r="AB76" s="37"/>
      <c r="AC76" s="37"/>
      <c r="AD76" s="37"/>
      <c r="AE76" s="37"/>
      <c r="AF76" s="37"/>
      <c r="AG76" s="37"/>
      <c r="AH76" s="37"/>
      <c r="AI76" s="37"/>
      <c r="AJ76" s="37"/>
      <c r="AK76" s="37"/>
      <c r="AL76" s="37"/>
      <c r="AM76" s="37"/>
      <c r="AN76" s="37"/>
      <c r="AO76" s="37"/>
      <c r="AP76" s="37"/>
      <c r="AQ76" s="37"/>
      <c r="AR76" s="40"/>
      <c r="BE76" s="35"/>
    </row>
    <row r="77" spans="1:57" s="2" customFormat="1" ht="6.95" customHeight="1">
      <c r="A77" s="35"/>
      <c r="B77" s="55"/>
      <c r="C77" s="56"/>
      <c r="D77" s="56"/>
      <c r="E77" s="56"/>
      <c r="F77" s="56"/>
      <c r="G77" s="56"/>
      <c r="H77" s="56"/>
      <c r="I77" s="56"/>
      <c r="J77" s="56"/>
      <c r="K77" s="56"/>
      <c r="L77" s="56"/>
      <c r="M77" s="56"/>
      <c r="N77" s="56"/>
      <c r="O77" s="56"/>
      <c r="P77" s="56"/>
      <c r="Q77" s="56"/>
      <c r="R77" s="56"/>
      <c r="S77" s="56"/>
      <c r="T77" s="56"/>
      <c r="U77" s="56"/>
      <c r="V77" s="56"/>
      <c r="W77" s="56"/>
      <c r="X77" s="56"/>
      <c r="Y77" s="56"/>
      <c r="Z77" s="56"/>
      <c r="AA77" s="56"/>
      <c r="AB77" s="56"/>
      <c r="AC77" s="56"/>
      <c r="AD77" s="56"/>
      <c r="AE77" s="56"/>
      <c r="AF77" s="56"/>
      <c r="AG77" s="56"/>
      <c r="AH77" s="56"/>
      <c r="AI77" s="56"/>
      <c r="AJ77" s="56"/>
      <c r="AK77" s="56"/>
      <c r="AL77" s="56"/>
      <c r="AM77" s="56"/>
      <c r="AN77" s="56"/>
      <c r="AO77" s="56"/>
      <c r="AP77" s="56"/>
      <c r="AQ77" s="56"/>
      <c r="AR77" s="40"/>
      <c r="BE77" s="35"/>
    </row>
    <row r="81" spans="1:91" s="2" customFormat="1" ht="6.95" customHeight="1">
      <c r="A81" s="35"/>
      <c r="B81" s="57"/>
      <c r="C81" s="58"/>
      <c r="D81" s="58"/>
      <c r="E81" s="58"/>
      <c r="F81" s="58"/>
      <c r="G81" s="58"/>
      <c r="H81" s="58"/>
      <c r="I81" s="58"/>
      <c r="J81" s="58"/>
      <c r="K81" s="58"/>
      <c r="L81" s="58"/>
      <c r="M81" s="58"/>
      <c r="N81" s="58"/>
      <c r="O81" s="58"/>
      <c r="P81" s="58"/>
      <c r="Q81" s="58"/>
      <c r="R81" s="58"/>
      <c r="S81" s="58"/>
      <c r="T81" s="58"/>
      <c r="U81" s="58"/>
      <c r="V81" s="58"/>
      <c r="W81" s="58"/>
      <c r="X81" s="58"/>
      <c r="Y81" s="58"/>
      <c r="Z81" s="58"/>
      <c r="AA81" s="58"/>
      <c r="AB81" s="58"/>
      <c r="AC81" s="58"/>
      <c r="AD81" s="58"/>
      <c r="AE81" s="58"/>
      <c r="AF81" s="58"/>
      <c r="AG81" s="58"/>
      <c r="AH81" s="58"/>
      <c r="AI81" s="58"/>
      <c r="AJ81" s="58"/>
      <c r="AK81" s="58"/>
      <c r="AL81" s="58"/>
      <c r="AM81" s="58"/>
      <c r="AN81" s="58"/>
      <c r="AO81" s="58"/>
      <c r="AP81" s="58"/>
      <c r="AQ81" s="58"/>
      <c r="AR81" s="40"/>
      <c r="BE81" s="35"/>
    </row>
    <row r="82" spans="1:91" s="2" customFormat="1" ht="24.95" customHeight="1">
      <c r="A82" s="35"/>
      <c r="B82" s="36"/>
      <c r="C82" s="24" t="s">
        <v>51</v>
      </c>
      <c r="D82" s="37"/>
      <c r="E82" s="37"/>
      <c r="F82" s="37"/>
      <c r="G82" s="37"/>
      <c r="H82" s="37"/>
      <c r="I82" s="37"/>
      <c r="J82" s="37"/>
      <c r="K82" s="37"/>
      <c r="L82" s="37"/>
      <c r="M82" s="37"/>
      <c r="N82" s="37"/>
      <c r="O82" s="37"/>
      <c r="P82" s="37"/>
      <c r="Q82" s="37"/>
      <c r="R82" s="37"/>
      <c r="S82" s="37"/>
      <c r="T82" s="37"/>
      <c r="U82" s="37"/>
      <c r="V82" s="37"/>
      <c r="W82" s="37"/>
      <c r="X82" s="37"/>
      <c r="Y82" s="37"/>
      <c r="Z82" s="37"/>
      <c r="AA82" s="37"/>
      <c r="AB82" s="37"/>
      <c r="AC82" s="37"/>
      <c r="AD82" s="37"/>
      <c r="AE82" s="37"/>
      <c r="AF82" s="37"/>
      <c r="AG82" s="37"/>
      <c r="AH82" s="37"/>
      <c r="AI82" s="37"/>
      <c r="AJ82" s="37"/>
      <c r="AK82" s="37"/>
      <c r="AL82" s="37"/>
      <c r="AM82" s="37"/>
      <c r="AN82" s="37"/>
      <c r="AO82" s="37"/>
      <c r="AP82" s="37"/>
      <c r="AQ82" s="37"/>
      <c r="AR82" s="40"/>
      <c r="BE82" s="35"/>
    </row>
    <row r="83" spans="1:91" s="2" customFormat="1" ht="6.95" customHeight="1">
      <c r="A83" s="35"/>
      <c r="B83" s="36"/>
      <c r="C83" s="37"/>
      <c r="D83" s="37"/>
      <c r="E83" s="37"/>
      <c r="F83" s="37"/>
      <c r="G83" s="37"/>
      <c r="H83" s="37"/>
      <c r="I83" s="37"/>
      <c r="J83" s="37"/>
      <c r="K83" s="37"/>
      <c r="L83" s="37"/>
      <c r="M83" s="37"/>
      <c r="N83" s="37"/>
      <c r="O83" s="37"/>
      <c r="P83" s="37"/>
      <c r="Q83" s="37"/>
      <c r="R83" s="37"/>
      <c r="S83" s="37"/>
      <c r="T83" s="37"/>
      <c r="U83" s="37"/>
      <c r="V83" s="37"/>
      <c r="W83" s="37"/>
      <c r="X83" s="37"/>
      <c r="Y83" s="37"/>
      <c r="Z83" s="37"/>
      <c r="AA83" s="37"/>
      <c r="AB83" s="37"/>
      <c r="AC83" s="37"/>
      <c r="AD83" s="37"/>
      <c r="AE83" s="37"/>
      <c r="AF83" s="37"/>
      <c r="AG83" s="37"/>
      <c r="AH83" s="37"/>
      <c r="AI83" s="37"/>
      <c r="AJ83" s="37"/>
      <c r="AK83" s="37"/>
      <c r="AL83" s="37"/>
      <c r="AM83" s="37"/>
      <c r="AN83" s="37"/>
      <c r="AO83" s="37"/>
      <c r="AP83" s="37"/>
      <c r="AQ83" s="37"/>
      <c r="AR83" s="40"/>
      <c r="BE83" s="35"/>
    </row>
    <row r="84" spans="1:91" s="4" customFormat="1" ht="12" customHeight="1">
      <c r="B84" s="59"/>
      <c r="C84" s="30" t="s">
        <v>13</v>
      </c>
      <c r="D84" s="60"/>
      <c r="E84" s="60"/>
      <c r="F84" s="60"/>
      <c r="G84" s="60"/>
      <c r="H84" s="60"/>
      <c r="I84" s="60"/>
      <c r="J84" s="60"/>
      <c r="K84" s="60"/>
      <c r="L84" s="60" t="str">
        <f>K5</f>
        <v>OB6</v>
      </c>
      <c r="M84" s="60"/>
      <c r="N84" s="60"/>
      <c r="O84" s="60"/>
      <c r="P84" s="60"/>
      <c r="Q84" s="60"/>
      <c r="R84" s="60"/>
      <c r="S84" s="60"/>
      <c r="T84" s="60"/>
      <c r="U84" s="60"/>
      <c r="V84" s="60"/>
      <c r="W84" s="60"/>
      <c r="X84" s="60"/>
      <c r="Y84" s="60"/>
      <c r="Z84" s="60"/>
      <c r="AA84" s="60"/>
      <c r="AB84" s="60"/>
      <c r="AC84" s="60"/>
      <c r="AD84" s="60"/>
      <c r="AE84" s="60"/>
      <c r="AF84" s="60"/>
      <c r="AG84" s="60"/>
      <c r="AH84" s="60"/>
      <c r="AI84" s="60"/>
      <c r="AJ84" s="60"/>
      <c r="AK84" s="60"/>
      <c r="AL84" s="60"/>
      <c r="AM84" s="60"/>
      <c r="AN84" s="60"/>
      <c r="AO84" s="60"/>
      <c r="AP84" s="60"/>
      <c r="AQ84" s="60"/>
      <c r="AR84" s="61"/>
    </row>
    <row r="85" spans="1:91" s="5" customFormat="1" ht="36.950000000000003" customHeight="1">
      <c r="B85" s="62"/>
      <c r="C85" s="63" t="s">
        <v>15</v>
      </c>
      <c r="D85" s="64"/>
      <c r="E85" s="64"/>
      <c r="F85" s="64"/>
      <c r="G85" s="64"/>
      <c r="H85" s="64"/>
      <c r="I85" s="64"/>
      <c r="J85" s="64"/>
      <c r="K85" s="64"/>
      <c r="L85" s="384" t="str">
        <f>K6</f>
        <v>Modernizace teplárny OB6</v>
      </c>
      <c r="M85" s="385"/>
      <c r="N85" s="385"/>
      <c r="O85" s="385"/>
      <c r="P85" s="385"/>
      <c r="Q85" s="385"/>
      <c r="R85" s="385"/>
      <c r="S85" s="385"/>
      <c r="T85" s="385"/>
      <c r="U85" s="385"/>
      <c r="V85" s="385"/>
      <c r="W85" s="385"/>
      <c r="X85" s="385"/>
      <c r="Y85" s="385"/>
      <c r="Z85" s="385"/>
      <c r="AA85" s="385"/>
      <c r="AB85" s="385"/>
      <c r="AC85" s="385"/>
      <c r="AD85" s="385"/>
      <c r="AE85" s="385"/>
      <c r="AF85" s="385"/>
      <c r="AG85" s="385"/>
      <c r="AH85" s="385"/>
      <c r="AI85" s="385"/>
      <c r="AJ85" s="385"/>
      <c r="AK85" s="385"/>
      <c r="AL85" s="385"/>
      <c r="AM85" s="385"/>
      <c r="AN85" s="385"/>
      <c r="AO85" s="385"/>
      <c r="AP85" s="64"/>
      <c r="AQ85" s="64"/>
      <c r="AR85" s="65"/>
    </row>
    <row r="86" spans="1:91" s="2" customFormat="1" ht="6.95" customHeight="1">
      <c r="A86" s="35"/>
      <c r="B86" s="36"/>
      <c r="C86" s="37"/>
      <c r="D86" s="37"/>
      <c r="E86" s="37"/>
      <c r="F86" s="37"/>
      <c r="G86" s="37"/>
      <c r="H86" s="37"/>
      <c r="I86" s="37"/>
      <c r="J86" s="37"/>
      <c r="K86" s="37"/>
      <c r="L86" s="37"/>
      <c r="M86" s="37"/>
      <c r="N86" s="37"/>
      <c r="O86" s="37"/>
      <c r="P86" s="37"/>
      <c r="Q86" s="37"/>
      <c r="R86" s="37"/>
      <c r="S86" s="37"/>
      <c r="T86" s="37"/>
      <c r="U86" s="37"/>
      <c r="V86" s="37"/>
      <c r="W86" s="37"/>
      <c r="X86" s="37"/>
      <c r="Y86" s="37"/>
      <c r="Z86" s="37"/>
      <c r="AA86" s="37"/>
      <c r="AB86" s="37"/>
      <c r="AC86" s="37"/>
      <c r="AD86" s="37"/>
      <c r="AE86" s="37"/>
      <c r="AF86" s="37"/>
      <c r="AG86" s="37"/>
      <c r="AH86" s="37"/>
      <c r="AI86" s="37"/>
      <c r="AJ86" s="37"/>
      <c r="AK86" s="37"/>
      <c r="AL86" s="37"/>
      <c r="AM86" s="37"/>
      <c r="AN86" s="37"/>
      <c r="AO86" s="37"/>
      <c r="AP86" s="37"/>
      <c r="AQ86" s="37"/>
      <c r="AR86" s="40"/>
      <c r="BE86" s="35"/>
    </row>
    <row r="87" spans="1:91" s="2" customFormat="1" ht="12" customHeight="1">
      <c r="A87" s="35"/>
      <c r="B87" s="36"/>
      <c r="C87" s="30" t="s">
        <v>19</v>
      </c>
      <c r="D87" s="37"/>
      <c r="E87" s="37"/>
      <c r="F87" s="37"/>
      <c r="G87" s="37"/>
      <c r="H87" s="37"/>
      <c r="I87" s="37"/>
      <c r="J87" s="37"/>
      <c r="K87" s="37"/>
      <c r="L87" s="66" t="str">
        <f>IF(K8="","",K8)</f>
        <v>Mladá Boleslav</v>
      </c>
      <c r="M87" s="37"/>
      <c r="N87" s="37"/>
      <c r="O87" s="37"/>
      <c r="P87" s="37"/>
      <c r="Q87" s="37"/>
      <c r="R87" s="37"/>
      <c r="S87" s="37"/>
      <c r="T87" s="37"/>
      <c r="U87" s="37"/>
      <c r="V87" s="37"/>
      <c r="W87" s="37"/>
      <c r="X87" s="37"/>
      <c r="Y87" s="37"/>
      <c r="Z87" s="37"/>
      <c r="AA87" s="37"/>
      <c r="AB87" s="37"/>
      <c r="AC87" s="37"/>
      <c r="AD87" s="37"/>
      <c r="AE87" s="37"/>
      <c r="AF87" s="37"/>
      <c r="AG87" s="37"/>
      <c r="AH87" s="37"/>
      <c r="AI87" s="30" t="s">
        <v>21</v>
      </c>
      <c r="AJ87" s="37"/>
      <c r="AK87" s="37"/>
      <c r="AL87" s="37"/>
      <c r="AM87" s="389">
        <f>IF(AN8= "","",AN8)</f>
        <v>45363</v>
      </c>
      <c r="AN87" s="389"/>
      <c r="AO87" s="37"/>
      <c r="AP87" s="37"/>
      <c r="AQ87" s="37"/>
      <c r="AR87" s="40"/>
      <c r="BE87" s="35"/>
    </row>
    <row r="88" spans="1:91" s="2" customFormat="1" ht="6.95" customHeight="1">
      <c r="A88" s="35"/>
      <c r="B88" s="36"/>
      <c r="C88" s="37"/>
      <c r="D88" s="37"/>
      <c r="E88" s="37"/>
      <c r="F88" s="37"/>
      <c r="G88" s="37"/>
      <c r="H88" s="37"/>
      <c r="I88" s="37"/>
      <c r="J88" s="37"/>
      <c r="K88" s="37"/>
      <c r="L88" s="37"/>
      <c r="M88" s="37"/>
      <c r="N88" s="37"/>
      <c r="O88" s="37"/>
      <c r="P88" s="37"/>
      <c r="Q88" s="37"/>
      <c r="R88" s="37"/>
      <c r="S88" s="37"/>
      <c r="T88" s="37"/>
      <c r="U88" s="37"/>
      <c r="V88" s="37"/>
      <c r="W88" s="37"/>
      <c r="X88" s="37"/>
      <c r="Y88" s="37"/>
      <c r="Z88" s="37"/>
      <c r="AA88" s="37"/>
      <c r="AB88" s="37"/>
      <c r="AC88" s="37"/>
      <c r="AD88" s="37"/>
      <c r="AE88" s="37"/>
      <c r="AF88" s="37"/>
      <c r="AG88" s="37"/>
      <c r="AH88" s="37"/>
      <c r="AI88" s="37"/>
      <c r="AJ88" s="37"/>
      <c r="AK88" s="37"/>
      <c r="AL88" s="37"/>
      <c r="AM88" s="37"/>
      <c r="AN88" s="37"/>
      <c r="AO88" s="37"/>
      <c r="AP88" s="37"/>
      <c r="AQ88" s="37"/>
      <c r="AR88" s="40"/>
      <c r="BE88" s="35"/>
    </row>
    <row r="89" spans="1:91" s="2" customFormat="1" ht="15.2" customHeight="1">
      <c r="A89" s="35"/>
      <c r="B89" s="36"/>
      <c r="C89" s="30" t="s">
        <v>22</v>
      </c>
      <c r="D89" s="37"/>
      <c r="E89" s="37"/>
      <c r="F89" s="37"/>
      <c r="G89" s="37"/>
      <c r="H89" s="37"/>
      <c r="I89" s="37"/>
      <c r="J89" s="37"/>
      <c r="K89" s="37"/>
      <c r="L89" s="60" t="str">
        <f>IF(E11= "","",E11)</f>
        <v xml:space="preserve">ŠKO-ENERGO s.r.o. </v>
      </c>
      <c r="M89" s="37"/>
      <c r="N89" s="37"/>
      <c r="O89" s="37"/>
      <c r="P89" s="37"/>
      <c r="Q89" s="37"/>
      <c r="R89" s="37"/>
      <c r="S89" s="37"/>
      <c r="T89" s="37"/>
      <c r="U89" s="37"/>
      <c r="V89" s="37"/>
      <c r="W89" s="37"/>
      <c r="X89" s="37"/>
      <c r="Y89" s="37"/>
      <c r="Z89" s="37"/>
      <c r="AA89" s="37"/>
      <c r="AB89" s="37"/>
      <c r="AC89" s="37"/>
      <c r="AD89" s="37"/>
      <c r="AE89" s="37"/>
      <c r="AF89" s="37"/>
      <c r="AG89" s="37"/>
      <c r="AH89" s="37"/>
      <c r="AI89" s="30" t="s">
        <v>28</v>
      </c>
      <c r="AJ89" s="37"/>
      <c r="AK89" s="37"/>
      <c r="AL89" s="37"/>
      <c r="AM89" s="372" t="str">
        <f>IF(E17="","",E17)</f>
        <v>AFRY CZ s.r.o.</v>
      </c>
      <c r="AN89" s="373"/>
      <c r="AO89" s="373"/>
      <c r="AP89" s="373"/>
      <c r="AQ89" s="37"/>
      <c r="AR89" s="40"/>
      <c r="AS89" s="390" t="s">
        <v>52</v>
      </c>
      <c r="AT89" s="391"/>
      <c r="AU89" s="68"/>
      <c r="AV89" s="68"/>
      <c r="AW89" s="68"/>
      <c r="AX89" s="68"/>
      <c r="AY89" s="68"/>
      <c r="AZ89" s="68"/>
      <c r="BA89" s="68"/>
      <c r="BB89" s="68"/>
      <c r="BC89" s="68"/>
      <c r="BD89" s="69"/>
      <c r="BE89" s="35"/>
    </row>
    <row r="90" spans="1:91" s="2" customFormat="1" ht="15.2" customHeight="1">
      <c r="A90" s="35"/>
      <c r="B90" s="36"/>
      <c r="C90" s="30" t="s">
        <v>26</v>
      </c>
      <c r="D90" s="37"/>
      <c r="E90" s="37"/>
      <c r="F90" s="37"/>
      <c r="G90" s="37"/>
      <c r="H90" s="37"/>
      <c r="I90" s="37"/>
      <c r="J90" s="37"/>
      <c r="K90" s="37"/>
      <c r="L90" s="60" t="str">
        <f>IF(E14= "Vyplň údaj","",E14)</f>
        <v/>
      </c>
      <c r="M90" s="37"/>
      <c r="N90" s="37"/>
      <c r="O90" s="37"/>
      <c r="P90" s="37"/>
      <c r="Q90" s="37"/>
      <c r="R90" s="37"/>
      <c r="S90" s="37"/>
      <c r="T90" s="37"/>
      <c r="U90" s="37"/>
      <c r="V90" s="37"/>
      <c r="W90" s="37"/>
      <c r="X90" s="37"/>
      <c r="Y90" s="37"/>
      <c r="Z90" s="37"/>
      <c r="AA90" s="37"/>
      <c r="AB90" s="37"/>
      <c r="AC90" s="37"/>
      <c r="AD90" s="37"/>
      <c r="AE90" s="37"/>
      <c r="AF90" s="37"/>
      <c r="AG90" s="37"/>
      <c r="AH90" s="37"/>
      <c r="AI90" s="30" t="s">
        <v>31</v>
      </c>
      <c r="AJ90" s="37"/>
      <c r="AK90" s="37"/>
      <c r="AL90" s="37"/>
      <c r="AM90" s="372" t="str">
        <f>IF(E20="","",E20)</f>
        <v>AFRY CZ s.r.o.</v>
      </c>
      <c r="AN90" s="373"/>
      <c r="AO90" s="373"/>
      <c r="AP90" s="373"/>
      <c r="AQ90" s="37"/>
      <c r="AR90" s="40"/>
      <c r="AS90" s="392"/>
      <c r="AT90" s="393"/>
      <c r="AU90" s="70"/>
      <c r="AV90" s="70"/>
      <c r="AW90" s="70"/>
      <c r="AX90" s="70"/>
      <c r="AY90" s="70"/>
      <c r="AZ90" s="70"/>
      <c r="BA90" s="70"/>
      <c r="BB90" s="70"/>
      <c r="BC90" s="70"/>
      <c r="BD90" s="71"/>
      <c r="BE90" s="35"/>
    </row>
    <row r="91" spans="1:91" s="2" customFormat="1" ht="10.9" customHeight="1">
      <c r="A91" s="35"/>
      <c r="B91" s="36"/>
      <c r="C91" s="37"/>
      <c r="D91" s="37"/>
      <c r="E91" s="37"/>
      <c r="F91" s="37"/>
      <c r="G91" s="37"/>
      <c r="H91" s="37"/>
      <c r="I91" s="37"/>
      <c r="J91" s="37"/>
      <c r="K91" s="37"/>
      <c r="L91" s="37"/>
      <c r="M91" s="37"/>
      <c r="N91" s="37"/>
      <c r="O91" s="37"/>
      <c r="P91" s="37"/>
      <c r="Q91" s="37"/>
      <c r="R91" s="37"/>
      <c r="S91" s="37"/>
      <c r="T91" s="37"/>
      <c r="U91" s="37"/>
      <c r="V91" s="37"/>
      <c r="W91" s="37"/>
      <c r="X91" s="37"/>
      <c r="Y91" s="37"/>
      <c r="Z91" s="37"/>
      <c r="AA91" s="37"/>
      <c r="AB91" s="37"/>
      <c r="AC91" s="37"/>
      <c r="AD91" s="37"/>
      <c r="AE91" s="37"/>
      <c r="AF91" s="37"/>
      <c r="AG91" s="37"/>
      <c r="AH91" s="37"/>
      <c r="AI91" s="37"/>
      <c r="AJ91" s="37"/>
      <c r="AK91" s="37"/>
      <c r="AL91" s="37"/>
      <c r="AM91" s="37"/>
      <c r="AN91" s="37"/>
      <c r="AO91" s="37"/>
      <c r="AP91" s="37"/>
      <c r="AQ91" s="37"/>
      <c r="AR91" s="40"/>
      <c r="AS91" s="394"/>
      <c r="AT91" s="395"/>
      <c r="AU91" s="72"/>
      <c r="AV91" s="72"/>
      <c r="AW91" s="72"/>
      <c r="AX91" s="72"/>
      <c r="AY91" s="72"/>
      <c r="AZ91" s="72"/>
      <c r="BA91" s="72"/>
      <c r="BB91" s="72"/>
      <c r="BC91" s="72"/>
      <c r="BD91" s="73"/>
      <c r="BE91" s="35"/>
    </row>
    <row r="92" spans="1:91" s="2" customFormat="1" ht="29.25" customHeight="1">
      <c r="A92" s="35"/>
      <c r="B92" s="36"/>
      <c r="C92" s="407" t="s">
        <v>53</v>
      </c>
      <c r="D92" s="387"/>
      <c r="E92" s="387"/>
      <c r="F92" s="387"/>
      <c r="G92" s="387"/>
      <c r="H92" s="74"/>
      <c r="I92" s="386" t="s">
        <v>54</v>
      </c>
      <c r="J92" s="387"/>
      <c r="K92" s="387"/>
      <c r="L92" s="387"/>
      <c r="M92" s="387"/>
      <c r="N92" s="387"/>
      <c r="O92" s="387"/>
      <c r="P92" s="387"/>
      <c r="Q92" s="387"/>
      <c r="R92" s="387"/>
      <c r="S92" s="387"/>
      <c r="T92" s="387"/>
      <c r="U92" s="387"/>
      <c r="V92" s="387"/>
      <c r="W92" s="387"/>
      <c r="X92" s="387"/>
      <c r="Y92" s="387"/>
      <c r="Z92" s="387"/>
      <c r="AA92" s="387"/>
      <c r="AB92" s="387"/>
      <c r="AC92" s="387"/>
      <c r="AD92" s="387"/>
      <c r="AE92" s="387"/>
      <c r="AF92" s="387"/>
      <c r="AG92" s="401" t="s">
        <v>7623</v>
      </c>
      <c r="AH92" s="387"/>
      <c r="AI92" s="387"/>
      <c r="AJ92" s="387"/>
      <c r="AK92" s="387"/>
      <c r="AL92" s="387"/>
      <c r="AM92" s="387"/>
      <c r="AN92" s="386" t="s">
        <v>7624</v>
      </c>
      <c r="AO92" s="387"/>
      <c r="AP92" s="402"/>
      <c r="AQ92" s="75" t="s">
        <v>55</v>
      </c>
      <c r="AR92" s="40"/>
      <c r="AS92" s="76" t="s">
        <v>7625</v>
      </c>
      <c r="AT92" s="77" t="s">
        <v>7626</v>
      </c>
      <c r="AU92" s="77" t="s">
        <v>56</v>
      </c>
      <c r="AV92" s="77" t="s">
        <v>7627</v>
      </c>
      <c r="AW92" s="77" t="s">
        <v>7628</v>
      </c>
      <c r="AX92" s="77" t="s">
        <v>7629</v>
      </c>
      <c r="AY92" s="77" t="s">
        <v>7630</v>
      </c>
      <c r="AZ92" s="77" t="s">
        <v>57</v>
      </c>
      <c r="BA92" s="77" t="s">
        <v>58</v>
      </c>
      <c r="BB92" s="77" t="s">
        <v>59</v>
      </c>
      <c r="BC92" s="77" t="s">
        <v>60</v>
      </c>
      <c r="BD92" s="78" t="s">
        <v>61</v>
      </c>
      <c r="BE92" s="35"/>
    </row>
    <row r="93" spans="1:91" s="2" customFormat="1" ht="10.9" customHeight="1">
      <c r="A93" s="35"/>
      <c r="B93" s="36"/>
      <c r="C93" s="37"/>
      <c r="D93" s="37"/>
      <c r="E93" s="37"/>
      <c r="F93" s="37"/>
      <c r="G93" s="37"/>
      <c r="H93" s="37"/>
      <c r="I93" s="37"/>
      <c r="J93" s="37"/>
      <c r="K93" s="37"/>
      <c r="L93" s="37"/>
      <c r="M93" s="37"/>
      <c r="N93" s="37"/>
      <c r="O93" s="37"/>
      <c r="P93" s="37"/>
      <c r="Q93" s="37"/>
      <c r="R93" s="37"/>
      <c r="S93" s="37"/>
      <c r="T93" s="37"/>
      <c r="U93" s="37"/>
      <c r="V93" s="37"/>
      <c r="W93" s="37"/>
      <c r="X93" s="37"/>
      <c r="Y93" s="37"/>
      <c r="Z93" s="37"/>
      <c r="AA93" s="37"/>
      <c r="AB93" s="37"/>
      <c r="AC93" s="37"/>
      <c r="AD93" s="37"/>
      <c r="AE93" s="37"/>
      <c r="AF93" s="37"/>
      <c r="AG93" s="37"/>
      <c r="AH93" s="37"/>
      <c r="AI93" s="37"/>
      <c r="AJ93" s="37"/>
      <c r="AK93" s="37"/>
      <c r="AL93" s="37"/>
      <c r="AM93" s="37"/>
      <c r="AN93" s="37"/>
      <c r="AO93" s="37"/>
      <c r="AP93" s="37"/>
      <c r="AQ93" s="37"/>
      <c r="AR93" s="40"/>
      <c r="AS93" s="79"/>
      <c r="AT93" s="80"/>
      <c r="AU93" s="80"/>
      <c r="AV93" s="80"/>
      <c r="AW93" s="80"/>
      <c r="AX93" s="80"/>
      <c r="AY93" s="80"/>
      <c r="AZ93" s="80"/>
      <c r="BA93" s="80"/>
      <c r="BB93" s="80"/>
      <c r="BC93" s="80"/>
      <c r="BD93" s="81"/>
      <c r="BE93" s="35"/>
    </row>
    <row r="94" spans="1:91" s="6" customFormat="1" ht="32.450000000000003" customHeight="1">
      <c r="B94" s="82"/>
      <c r="C94" s="83" t="s">
        <v>62</v>
      </c>
      <c r="D94" s="84"/>
      <c r="E94" s="84"/>
      <c r="F94" s="84"/>
      <c r="G94" s="84"/>
      <c r="H94" s="84"/>
      <c r="I94" s="84"/>
      <c r="J94" s="84"/>
      <c r="K94" s="84"/>
      <c r="L94" s="84"/>
      <c r="M94" s="84"/>
      <c r="N94" s="84"/>
      <c r="O94" s="84"/>
      <c r="P94" s="84"/>
      <c r="Q94" s="84"/>
      <c r="R94" s="84"/>
      <c r="S94" s="84"/>
      <c r="T94" s="84"/>
      <c r="U94" s="84"/>
      <c r="V94" s="84"/>
      <c r="W94" s="84"/>
      <c r="X94" s="84"/>
      <c r="Y94" s="84"/>
      <c r="Z94" s="84"/>
      <c r="AA94" s="84"/>
      <c r="AB94" s="84"/>
      <c r="AC94" s="84"/>
      <c r="AD94" s="84"/>
      <c r="AE94" s="84"/>
      <c r="AF94" s="84"/>
      <c r="AG94" s="403">
        <f>AG95+AG96+AG97+AG104+AG109+AG117+AG120+AG128+AG131+AG132+AG135+AG140+AG143+AG144+AG145+AG157+AG158+AG161+AG162+AG163+AG164</f>
        <v>0</v>
      </c>
      <c r="AH94" s="403"/>
      <c r="AI94" s="403"/>
      <c r="AJ94" s="403"/>
      <c r="AK94" s="403"/>
      <c r="AL94" s="403"/>
      <c r="AM94" s="403"/>
      <c r="AN94" s="404">
        <f>AN95+AN96+AN97+AN104+AN109+AN117+AN120+AN128+AN131+AN132+AN135+AN140+AN143+AN144+AN145+AN157+AN158+AN161+AN162+AN163+AN164</f>
        <v>0</v>
      </c>
      <c r="AO94" s="404"/>
      <c r="AP94" s="404"/>
      <c r="AQ94" s="86" t="s">
        <v>1</v>
      </c>
      <c r="AR94" s="87"/>
      <c r="AS94" s="88">
        <f>ROUND(AS95+AS96+AS97+AS104+AS109+AS117+AS120+AS128+AS131+AS132+AS135+AS140+AS144+AS145+AS157+AS158+SUM(AS161:AS164),2)</f>
        <v>0</v>
      </c>
      <c r="AT94" s="89">
        <f t="shared" ref="AT94:AT125" si="0">ROUND(SUM(AV94:AW94),2)</f>
        <v>0</v>
      </c>
      <c r="AU94" s="90">
        <f>ROUND(AU95+AU96+AU97+AU104+AU109+AU117+AU120+AU128+AU131+AU132+AU135+AU140+AU144+AU145+AU157+AU158+SUM(AU161:AU164),5)</f>
        <v>0</v>
      </c>
      <c r="AV94" s="89">
        <f>ROUND(AZ94*L29,2)</f>
        <v>0</v>
      </c>
      <c r="AW94" s="89">
        <f>ROUND(BA94*L30,2)</f>
        <v>0</v>
      </c>
      <c r="AX94" s="89">
        <f>ROUND(BB94*L29,2)</f>
        <v>0</v>
      </c>
      <c r="AY94" s="89">
        <f>ROUND(BC94*L30,2)</f>
        <v>0</v>
      </c>
      <c r="AZ94" s="89">
        <f>ROUND(AZ95+AZ96+AZ97+AZ104+AZ109+AZ117+AZ120+AZ128+AZ131+AZ132+AZ135+AZ140+AZ144+AZ145+AZ157+AZ158+SUM(AZ161:AZ164),2)</f>
        <v>0</v>
      </c>
      <c r="BA94" s="89">
        <f>ROUND(BA95+BA96+BA97+BA104+BA109+BA117+BA120+BA128+BA131+BA132+BA135+BA140+BA144+BA145+BA157+BA158+SUM(BA161:BA164),2)</f>
        <v>0</v>
      </c>
      <c r="BB94" s="89">
        <f>ROUND(BB95+BB96+BB97+BB104+BB109+BB117+BB120+BB128+BB131+BB132+BB135+BB140+BB144+BB145+BB157+BB158+SUM(BB161:BB164),2)</f>
        <v>0</v>
      </c>
      <c r="BC94" s="89">
        <f>ROUND(BC95+BC96+BC97+BC104+BC109+BC117+BC120+BC128+BC131+BC132+BC135+BC140+BC144+BC145+BC157+BC158+SUM(BC161:BC164),2)</f>
        <v>0</v>
      </c>
      <c r="BD94" s="91">
        <f>ROUND(BD95+BD96+BD97+BD104+BD109+BD117+BD120+BD128+BD131+BD132+BD135+BD140+BD144+BD145+BD157+BD158+SUM(BD161:BD164),2)</f>
        <v>0</v>
      </c>
      <c r="BS94" s="92" t="s">
        <v>63</v>
      </c>
      <c r="BT94" s="92" t="s">
        <v>64</v>
      </c>
      <c r="BU94" s="93" t="s">
        <v>65</v>
      </c>
      <c r="BV94" s="92" t="s">
        <v>66</v>
      </c>
      <c r="BW94" s="92" t="s">
        <v>5</v>
      </c>
      <c r="BX94" s="92" t="s">
        <v>67</v>
      </c>
      <c r="CL94" s="92" t="s">
        <v>1</v>
      </c>
    </row>
    <row r="95" spans="1:91" s="7" customFormat="1" ht="16.5" customHeight="1">
      <c r="A95" s="94" t="s">
        <v>68</v>
      </c>
      <c r="B95" s="95"/>
      <c r="C95" s="419"/>
      <c r="D95" s="420" t="s">
        <v>69</v>
      </c>
      <c r="E95" s="420"/>
      <c r="F95" s="420"/>
      <c r="G95" s="420"/>
      <c r="H95" s="420"/>
      <c r="I95" s="421"/>
      <c r="J95" s="420" t="s">
        <v>7581</v>
      </c>
      <c r="K95" s="420"/>
      <c r="L95" s="420"/>
      <c r="M95" s="420"/>
      <c r="N95" s="420"/>
      <c r="O95" s="420"/>
      <c r="P95" s="420"/>
      <c r="Q95" s="420"/>
      <c r="R95" s="420"/>
      <c r="S95" s="420"/>
      <c r="T95" s="420"/>
      <c r="U95" s="420"/>
      <c r="V95" s="420"/>
      <c r="W95" s="420"/>
      <c r="X95" s="420"/>
      <c r="Y95" s="420"/>
      <c r="Z95" s="420"/>
      <c r="AA95" s="420"/>
      <c r="AB95" s="420"/>
      <c r="AC95" s="420"/>
      <c r="AD95" s="420"/>
      <c r="AE95" s="420"/>
      <c r="AF95" s="420"/>
      <c r="AG95" s="424">
        <f>'SO 401 - Demolice objektů...'!J30</f>
        <v>0</v>
      </c>
      <c r="AH95" s="423"/>
      <c r="AI95" s="423"/>
      <c r="AJ95" s="423"/>
      <c r="AK95" s="423"/>
      <c r="AL95" s="423"/>
      <c r="AM95" s="423"/>
      <c r="AN95" s="424">
        <f t="shared" ref="AN95:AN125" si="1">SUM(AG95,AT95)</f>
        <v>0</v>
      </c>
      <c r="AO95" s="423"/>
      <c r="AP95" s="423"/>
      <c r="AQ95" s="96" t="s">
        <v>70</v>
      </c>
      <c r="AR95" s="97"/>
      <c r="AS95" s="98">
        <v>0</v>
      </c>
      <c r="AT95" s="99">
        <f t="shared" si="0"/>
        <v>0</v>
      </c>
      <c r="AU95" s="100">
        <f>'SO 401 - Demolice objektů...'!P119</f>
        <v>0</v>
      </c>
      <c r="AV95" s="99">
        <f>'SO 401 - Demolice objektů...'!J33</f>
        <v>0</v>
      </c>
      <c r="AW95" s="99">
        <f>'SO 401 - Demolice objektů...'!J34</f>
        <v>0</v>
      </c>
      <c r="AX95" s="99">
        <f>'SO 401 - Demolice objektů...'!J35</f>
        <v>0</v>
      </c>
      <c r="AY95" s="99">
        <f>'SO 401 - Demolice objektů...'!J36</f>
        <v>0</v>
      </c>
      <c r="AZ95" s="99">
        <f>'SO 401 - Demolice objektů...'!F33</f>
        <v>0</v>
      </c>
      <c r="BA95" s="99">
        <f>'SO 401 - Demolice objektů...'!F34</f>
        <v>0</v>
      </c>
      <c r="BB95" s="99">
        <f>'SO 401 - Demolice objektů...'!F35</f>
        <v>0</v>
      </c>
      <c r="BC95" s="99">
        <f>'SO 401 - Demolice objektů...'!F36</f>
        <v>0</v>
      </c>
      <c r="BD95" s="101">
        <f>'SO 401 - Demolice objektů...'!F37</f>
        <v>0</v>
      </c>
      <c r="BT95" s="102" t="s">
        <v>71</v>
      </c>
      <c r="BV95" s="102" t="s">
        <v>66</v>
      </c>
      <c r="BW95" s="102" t="s">
        <v>72</v>
      </c>
      <c r="BX95" s="102" t="s">
        <v>5</v>
      </c>
      <c r="CL95" s="102" t="s">
        <v>1</v>
      </c>
      <c r="CM95" s="102" t="s">
        <v>73</v>
      </c>
    </row>
    <row r="96" spans="1:91" s="303" customFormat="1" ht="42" customHeight="1">
      <c r="A96" s="295" t="s">
        <v>68</v>
      </c>
      <c r="B96" s="296"/>
      <c r="C96" s="425"/>
      <c r="D96" s="426" t="s">
        <v>7566</v>
      </c>
      <c r="E96" s="426"/>
      <c r="F96" s="426"/>
      <c r="G96" s="426"/>
      <c r="H96" s="426"/>
      <c r="I96" s="427"/>
      <c r="J96" s="426" t="s">
        <v>7580</v>
      </c>
      <c r="K96" s="426"/>
      <c r="L96" s="426"/>
      <c r="M96" s="426"/>
      <c r="N96" s="426"/>
      <c r="O96" s="426"/>
      <c r="P96" s="426"/>
      <c r="Q96" s="426"/>
      <c r="R96" s="426"/>
      <c r="S96" s="426"/>
      <c r="T96" s="426"/>
      <c r="U96" s="426"/>
      <c r="V96" s="426"/>
      <c r="W96" s="426"/>
      <c r="X96" s="426"/>
      <c r="Y96" s="426"/>
      <c r="Z96" s="426"/>
      <c r="AA96" s="426"/>
      <c r="AB96" s="426"/>
      <c r="AC96" s="426"/>
      <c r="AD96" s="426"/>
      <c r="AE96" s="426"/>
      <c r="AF96" s="426"/>
      <c r="AG96" s="428">
        <f>'SO 402,PS 401- Dem. obj. a tech'!J30</f>
        <v>0</v>
      </c>
      <c r="AH96" s="429"/>
      <c r="AI96" s="429"/>
      <c r="AJ96" s="429"/>
      <c r="AK96" s="429"/>
      <c r="AL96" s="429"/>
      <c r="AM96" s="429"/>
      <c r="AN96" s="428">
        <f t="shared" si="1"/>
        <v>0</v>
      </c>
      <c r="AO96" s="429"/>
      <c r="AP96" s="429"/>
      <c r="AQ96" s="297" t="s">
        <v>70</v>
      </c>
      <c r="AR96" s="298"/>
      <c r="AS96" s="299">
        <v>0</v>
      </c>
      <c r="AT96" s="300">
        <f t="shared" si="0"/>
        <v>0</v>
      </c>
      <c r="AU96" s="301">
        <f>'SO 402,PS 401- Dem. obj. a tech'!P124</f>
        <v>0</v>
      </c>
      <c r="AV96" s="300">
        <f>'SO 402,PS 401- Dem. obj. a tech'!J33</f>
        <v>0</v>
      </c>
      <c r="AW96" s="300">
        <f>'SO 402,PS 401- Dem. obj. a tech'!J34</f>
        <v>0</v>
      </c>
      <c r="AX96" s="300">
        <f>'SO 402,PS 401- Dem. obj. a tech'!J35</f>
        <v>0</v>
      </c>
      <c r="AY96" s="300">
        <f>'SO 402,PS 401- Dem. obj. a tech'!J36</f>
        <v>0</v>
      </c>
      <c r="AZ96" s="300">
        <f>'SO 402,PS 401- Dem. obj. a tech'!F33</f>
        <v>0</v>
      </c>
      <c r="BA96" s="300">
        <f>'SO 402,PS 401- Dem. obj. a tech'!F34</f>
        <v>0</v>
      </c>
      <c r="BB96" s="300">
        <f>'SO 402,PS 401- Dem. obj. a tech'!F35</f>
        <v>0</v>
      </c>
      <c r="BC96" s="300">
        <f>'SO 402,PS 401- Dem. obj. a tech'!F36</f>
        <v>0</v>
      </c>
      <c r="BD96" s="302">
        <f>'SO 402,PS 401- Dem. obj. a tech'!F37</f>
        <v>0</v>
      </c>
      <c r="BT96" s="304" t="s">
        <v>71</v>
      </c>
      <c r="BV96" s="304" t="s">
        <v>66</v>
      </c>
      <c r="BW96" s="304" t="s">
        <v>74</v>
      </c>
      <c r="BX96" s="304" t="s">
        <v>5</v>
      </c>
      <c r="CL96" s="304" t="s">
        <v>1</v>
      </c>
      <c r="CM96" s="304" t="s">
        <v>73</v>
      </c>
    </row>
    <row r="97" spans="1:91" s="7" customFormat="1" ht="41.25" customHeight="1">
      <c r="B97" s="95"/>
      <c r="C97" s="419"/>
      <c r="D97" s="420" t="s">
        <v>7570</v>
      </c>
      <c r="E97" s="420"/>
      <c r="F97" s="420"/>
      <c r="G97" s="420"/>
      <c r="H97" s="420"/>
      <c r="I97" s="421"/>
      <c r="J97" s="420" t="s">
        <v>7591</v>
      </c>
      <c r="K97" s="420"/>
      <c r="L97" s="420"/>
      <c r="M97" s="420"/>
      <c r="N97" s="420"/>
      <c r="O97" s="420"/>
      <c r="P97" s="420"/>
      <c r="Q97" s="420"/>
      <c r="R97" s="420"/>
      <c r="S97" s="420"/>
      <c r="T97" s="420"/>
      <c r="U97" s="420"/>
      <c r="V97" s="420"/>
      <c r="W97" s="420"/>
      <c r="X97" s="420"/>
      <c r="Y97" s="420"/>
      <c r="Z97" s="420"/>
      <c r="AA97" s="420"/>
      <c r="AB97" s="420"/>
      <c r="AC97" s="420"/>
      <c r="AD97" s="420"/>
      <c r="AE97" s="420"/>
      <c r="AF97" s="420"/>
      <c r="AG97" s="422">
        <f>ROUND(SUM(AG98:AG103),2)</f>
        <v>0</v>
      </c>
      <c r="AH97" s="423"/>
      <c r="AI97" s="423"/>
      <c r="AJ97" s="423"/>
      <c r="AK97" s="423"/>
      <c r="AL97" s="423"/>
      <c r="AM97" s="423"/>
      <c r="AN97" s="424">
        <f t="shared" si="1"/>
        <v>0</v>
      </c>
      <c r="AO97" s="423"/>
      <c r="AP97" s="423"/>
      <c r="AQ97" s="96" t="s">
        <v>70</v>
      </c>
      <c r="AR97" s="97"/>
      <c r="AS97" s="98">
        <f>ROUND(SUM(AS98:AS103),2)</f>
        <v>0</v>
      </c>
      <c r="AT97" s="99">
        <f t="shared" si="0"/>
        <v>0</v>
      </c>
      <c r="AU97" s="100">
        <f>ROUND(SUM(AU98:AU103),5)</f>
        <v>0</v>
      </c>
      <c r="AV97" s="99">
        <f>ROUND(AZ97*L29,2)</f>
        <v>0</v>
      </c>
      <c r="AW97" s="99">
        <f>ROUND(BA97*L30,2)</f>
        <v>0</v>
      </c>
      <c r="AX97" s="99">
        <f>ROUND(BB97*L29,2)</f>
        <v>0</v>
      </c>
      <c r="AY97" s="99">
        <f>ROUND(BC97*L30,2)</f>
        <v>0</v>
      </c>
      <c r="AZ97" s="99">
        <f>ROUND(SUM(AZ98:AZ103),2)</f>
        <v>0</v>
      </c>
      <c r="BA97" s="99">
        <f>ROUND(SUM(BA98:BA103),2)</f>
        <v>0</v>
      </c>
      <c r="BB97" s="99">
        <f>ROUND(SUM(BB98:BB103),2)</f>
        <v>0</v>
      </c>
      <c r="BC97" s="99">
        <f>ROUND(SUM(BC98:BC103),2)</f>
        <v>0</v>
      </c>
      <c r="BD97" s="101">
        <f>ROUND(SUM(BD98:BD103),2)</f>
        <v>0</v>
      </c>
      <c r="BS97" s="102" t="s">
        <v>63</v>
      </c>
      <c r="BT97" s="102" t="s">
        <v>71</v>
      </c>
      <c r="BU97" s="102" t="s">
        <v>65</v>
      </c>
      <c r="BV97" s="102" t="s">
        <v>66</v>
      </c>
      <c r="BW97" s="102" t="s">
        <v>75</v>
      </c>
      <c r="BX97" s="102" t="s">
        <v>5</v>
      </c>
      <c r="CL97" s="102" t="s">
        <v>1</v>
      </c>
      <c r="CM97" s="102" t="s">
        <v>73</v>
      </c>
    </row>
    <row r="98" spans="1:91" s="4" customFormat="1" ht="23.25" customHeight="1">
      <c r="A98" s="94" t="s">
        <v>68</v>
      </c>
      <c r="B98" s="59"/>
      <c r="C98" s="103"/>
      <c r="D98" s="103"/>
      <c r="E98" s="388" t="s">
        <v>76</v>
      </c>
      <c r="F98" s="388"/>
      <c r="G98" s="388"/>
      <c r="H98" s="388"/>
      <c r="I98" s="388"/>
      <c r="J98" s="103"/>
      <c r="K98" s="388" t="s">
        <v>77</v>
      </c>
      <c r="L98" s="388"/>
      <c r="M98" s="388"/>
      <c r="N98" s="388"/>
      <c r="O98" s="388"/>
      <c r="P98" s="388"/>
      <c r="Q98" s="388"/>
      <c r="R98" s="388"/>
      <c r="S98" s="388"/>
      <c r="T98" s="388"/>
      <c r="U98" s="388"/>
      <c r="V98" s="388"/>
      <c r="W98" s="388"/>
      <c r="X98" s="388"/>
      <c r="Y98" s="388"/>
      <c r="Z98" s="388"/>
      <c r="AA98" s="388"/>
      <c r="AB98" s="388"/>
      <c r="AC98" s="388"/>
      <c r="AD98" s="388"/>
      <c r="AE98" s="388"/>
      <c r="AF98" s="388"/>
      <c r="AG98" s="365">
        <f>'SO 101-D1.1 - Architekton...'!J32</f>
        <v>0</v>
      </c>
      <c r="AH98" s="366"/>
      <c r="AI98" s="366"/>
      <c r="AJ98" s="366"/>
      <c r="AK98" s="366"/>
      <c r="AL98" s="366"/>
      <c r="AM98" s="366"/>
      <c r="AN98" s="365">
        <f t="shared" si="1"/>
        <v>0</v>
      </c>
      <c r="AO98" s="366"/>
      <c r="AP98" s="366"/>
      <c r="AQ98" s="104" t="s">
        <v>78</v>
      </c>
      <c r="AR98" s="61"/>
      <c r="AS98" s="105">
        <v>0</v>
      </c>
      <c r="AT98" s="106">
        <f t="shared" si="0"/>
        <v>0</v>
      </c>
      <c r="AU98" s="107">
        <f>'SO 101-D1.1 - Architekton...'!P137</f>
        <v>0</v>
      </c>
      <c r="AV98" s="106">
        <f>'SO 101-D1.1 - Architekton...'!J35</f>
        <v>0</v>
      </c>
      <c r="AW98" s="106">
        <f>'SO 101-D1.1 - Architekton...'!J36</f>
        <v>0</v>
      </c>
      <c r="AX98" s="106">
        <f>'SO 101-D1.1 - Architekton...'!J37</f>
        <v>0</v>
      </c>
      <c r="AY98" s="106">
        <f>'SO 101-D1.1 - Architekton...'!J38</f>
        <v>0</v>
      </c>
      <c r="AZ98" s="106">
        <f>'SO 101-D1.1 - Architekton...'!F35</f>
        <v>0</v>
      </c>
      <c r="BA98" s="106">
        <f>'SO 101-D1.1 - Architekton...'!F36</f>
        <v>0</v>
      </c>
      <c r="BB98" s="106">
        <f>'SO 101-D1.1 - Architekton...'!F37</f>
        <v>0</v>
      </c>
      <c r="BC98" s="106">
        <f>'SO 101-D1.1 - Architekton...'!F38</f>
        <v>0</v>
      </c>
      <c r="BD98" s="108">
        <f>'SO 101-D1.1 - Architekton...'!F39</f>
        <v>0</v>
      </c>
      <c r="BT98" s="109" t="s">
        <v>73</v>
      </c>
      <c r="BV98" s="109" t="s">
        <v>66</v>
      </c>
      <c r="BW98" s="109" t="s">
        <v>79</v>
      </c>
      <c r="BX98" s="109" t="s">
        <v>75</v>
      </c>
      <c r="CL98" s="109" t="s">
        <v>1</v>
      </c>
    </row>
    <row r="99" spans="1:91" s="4" customFormat="1" ht="23.25" customHeight="1">
      <c r="A99" s="94" t="s">
        <v>68</v>
      </c>
      <c r="B99" s="59"/>
      <c r="C99" s="103"/>
      <c r="D99" s="103"/>
      <c r="E99" s="388" t="s">
        <v>80</v>
      </c>
      <c r="F99" s="388"/>
      <c r="G99" s="388"/>
      <c r="H99" s="388"/>
      <c r="I99" s="388"/>
      <c r="J99" s="103"/>
      <c r="K99" s="388" t="s">
        <v>77</v>
      </c>
      <c r="L99" s="388"/>
      <c r="M99" s="388"/>
      <c r="N99" s="388"/>
      <c r="O99" s="388"/>
      <c r="P99" s="388"/>
      <c r="Q99" s="388"/>
      <c r="R99" s="388"/>
      <c r="S99" s="388"/>
      <c r="T99" s="388"/>
      <c r="U99" s="388"/>
      <c r="V99" s="388"/>
      <c r="W99" s="388"/>
      <c r="X99" s="388"/>
      <c r="Y99" s="388"/>
      <c r="Z99" s="388"/>
      <c r="AA99" s="388"/>
      <c r="AB99" s="388"/>
      <c r="AC99" s="388"/>
      <c r="AD99" s="388"/>
      <c r="AE99" s="388"/>
      <c r="AF99" s="388"/>
      <c r="AG99" s="365">
        <f>'SO 106-D1.1 - Architekton...'!J32</f>
        <v>0</v>
      </c>
      <c r="AH99" s="366"/>
      <c r="AI99" s="366"/>
      <c r="AJ99" s="366"/>
      <c r="AK99" s="366"/>
      <c r="AL99" s="366"/>
      <c r="AM99" s="366"/>
      <c r="AN99" s="365">
        <f t="shared" si="1"/>
        <v>0</v>
      </c>
      <c r="AO99" s="366"/>
      <c r="AP99" s="366"/>
      <c r="AQ99" s="104" t="s">
        <v>78</v>
      </c>
      <c r="AR99" s="61"/>
      <c r="AS99" s="105">
        <v>0</v>
      </c>
      <c r="AT99" s="106">
        <f t="shared" si="0"/>
        <v>0</v>
      </c>
      <c r="AU99" s="107">
        <f>'SO 106-D1.1 - Architekton...'!P137</f>
        <v>0</v>
      </c>
      <c r="AV99" s="106">
        <f>'SO 106-D1.1 - Architekton...'!J35</f>
        <v>0</v>
      </c>
      <c r="AW99" s="106">
        <f>'SO 106-D1.1 - Architekton...'!J36</f>
        <v>0</v>
      </c>
      <c r="AX99" s="106">
        <f>'SO 106-D1.1 - Architekton...'!J37</f>
        <v>0</v>
      </c>
      <c r="AY99" s="106">
        <f>'SO 106-D1.1 - Architekton...'!J38</f>
        <v>0</v>
      </c>
      <c r="AZ99" s="106">
        <f>'SO 106-D1.1 - Architekton...'!F35</f>
        <v>0</v>
      </c>
      <c r="BA99" s="106">
        <f>'SO 106-D1.1 - Architekton...'!F36</f>
        <v>0</v>
      </c>
      <c r="BB99" s="106">
        <f>'SO 106-D1.1 - Architekton...'!F37</f>
        <v>0</v>
      </c>
      <c r="BC99" s="106">
        <f>'SO 106-D1.1 - Architekton...'!F38</f>
        <v>0</v>
      </c>
      <c r="BD99" s="108">
        <f>'SO 106-D1.1 - Architekton...'!F39</f>
        <v>0</v>
      </c>
      <c r="BT99" s="109" t="s">
        <v>73</v>
      </c>
      <c r="BV99" s="109" t="s">
        <v>66</v>
      </c>
      <c r="BW99" s="109" t="s">
        <v>81</v>
      </c>
      <c r="BX99" s="109" t="s">
        <v>75</v>
      </c>
      <c r="CL99" s="109" t="s">
        <v>1</v>
      </c>
    </row>
    <row r="100" spans="1:91" s="4" customFormat="1" ht="23.25" customHeight="1">
      <c r="A100" s="94" t="s">
        <v>68</v>
      </c>
      <c r="B100" s="59"/>
      <c r="C100" s="103"/>
      <c r="D100" s="103"/>
      <c r="E100" s="388" t="s">
        <v>82</v>
      </c>
      <c r="F100" s="388"/>
      <c r="G100" s="388"/>
      <c r="H100" s="388"/>
      <c r="I100" s="388"/>
      <c r="J100" s="103"/>
      <c r="K100" s="388" t="s">
        <v>83</v>
      </c>
      <c r="L100" s="388"/>
      <c r="M100" s="388"/>
      <c r="N100" s="388"/>
      <c r="O100" s="388"/>
      <c r="P100" s="388"/>
      <c r="Q100" s="388"/>
      <c r="R100" s="388"/>
      <c r="S100" s="388"/>
      <c r="T100" s="388"/>
      <c r="U100" s="388"/>
      <c r="V100" s="388"/>
      <c r="W100" s="388"/>
      <c r="X100" s="388"/>
      <c r="Y100" s="388"/>
      <c r="Z100" s="388"/>
      <c r="AA100" s="388"/>
      <c r="AB100" s="388"/>
      <c r="AC100" s="388"/>
      <c r="AD100" s="388"/>
      <c r="AE100" s="388"/>
      <c r="AF100" s="388"/>
      <c r="AG100" s="365">
        <f>'SO 101-D.1.4.1 - ZTI'!J32</f>
        <v>0</v>
      </c>
      <c r="AH100" s="366"/>
      <c r="AI100" s="366"/>
      <c r="AJ100" s="366"/>
      <c r="AK100" s="366"/>
      <c r="AL100" s="366"/>
      <c r="AM100" s="366"/>
      <c r="AN100" s="365">
        <f t="shared" si="1"/>
        <v>0</v>
      </c>
      <c r="AO100" s="366"/>
      <c r="AP100" s="366"/>
      <c r="AQ100" s="104" t="s">
        <v>78</v>
      </c>
      <c r="AR100" s="61"/>
      <c r="AS100" s="105">
        <v>0</v>
      </c>
      <c r="AT100" s="106">
        <f t="shared" si="0"/>
        <v>0</v>
      </c>
      <c r="AU100" s="107">
        <f>'SO 101-D.1.4.1 - ZTI'!P130</f>
        <v>0</v>
      </c>
      <c r="AV100" s="106">
        <f>'SO 101-D.1.4.1 - ZTI'!J35</f>
        <v>0</v>
      </c>
      <c r="AW100" s="106">
        <f>'SO 101-D.1.4.1 - ZTI'!J36</f>
        <v>0</v>
      </c>
      <c r="AX100" s="106">
        <f>'SO 101-D.1.4.1 - ZTI'!J37</f>
        <v>0</v>
      </c>
      <c r="AY100" s="106">
        <f>'SO 101-D.1.4.1 - ZTI'!J38</f>
        <v>0</v>
      </c>
      <c r="AZ100" s="106">
        <f>'SO 101-D.1.4.1 - ZTI'!F35</f>
        <v>0</v>
      </c>
      <c r="BA100" s="106">
        <f>'SO 101-D.1.4.1 - ZTI'!F36</f>
        <v>0</v>
      </c>
      <c r="BB100" s="106">
        <f>'SO 101-D.1.4.1 - ZTI'!F37</f>
        <v>0</v>
      </c>
      <c r="BC100" s="106">
        <f>'SO 101-D.1.4.1 - ZTI'!F38</f>
        <v>0</v>
      </c>
      <c r="BD100" s="108">
        <f>'SO 101-D.1.4.1 - ZTI'!F39</f>
        <v>0</v>
      </c>
      <c r="BT100" s="109" t="s">
        <v>73</v>
      </c>
      <c r="BV100" s="109" t="s">
        <v>66</v>
      </c>
      <c r="BW100" s="109" t="s">
        <v>84</v>
      </c>
      <c r="BX100" s="109" t="s">
        <v>75</v>
      </c>
      <c r="CL100" s="109" t="s">
        <v>1</v>
      </c>
    </row>
    <row r="101" spans="1:91" s="4" customFormat="1" ht="23.25" customHeight="1">
      <c r="A101" s="94" t="s">
        <v>68</v>
      </c>
      <c r="B101" s="59"/>
      <c r="C101" s="103"/>
      <c r="D101" s="103"/>
      <c r="E101" s="388" t="s">
        <v>85</v>
      </c>
      <c r="F101" s="388"/>
      <c r="G101" s="388"/>
      <c r="H101" s="388"/>
      <c r="I101" s="388"/>
      <c r="J101" s="103"/>
      <c r="K101" s="388" t="s">
        <v>86</v>
      </c>
      <c r="L101" s="388"/>
      <c r="M101" s="388"/>
      <c r="N101" s="388"/>
      <c r="O101" s="388"/>
      <c r="P101" s="388"/>
      <c r="Q101" s="388"/>
      <c r="R101" s="388"/>
      <c r="S101" s="388"/>
      <c r="T101" s="388"/>
      <c r="U101" s="388"/>
      <c r="V101" s="388"/>
      <c r="W101" s="388"/>
      <c r="X101" s="388"/>
      <c r="Y101" s="388"/>
      <c r="Z101" s="388"/>
      <c r="AA101" s="388"/>
      <c r="AB101" s="388"/>
      <c r="AC101" s="388"/>
      <c r="AD101" s="388"/>
      <c r="AE101" s="388"/>
      <c r="AF101" s="388"/>
      <c r="AG101" s="365">
        <f>'SO 101-D1.4.3 - Vzduchote...'!J32</f>
        <v>0</v>
      </c>
      <c r="AH101" s="366"/>
      <c r="AI101" s="366"/>
      <c r="AJ101" s="366"/>
      <c r="AK101" s="366"/>
      <c r="AL101" s="366"/>
      <c r="AM101" s="366"/>
      <c r="AN101" s="365">
        <f t="shared" si="1"/>
        <v>0</v>
      </c>
      <c r="AO101" s="366"/>
      <c r="AP101" s="366"/>
      <c r="AQ101" s="104" t="s">
        <v>78</v>
      </c>
      <c r="AR101" s="61"/>
      <c r="AS101" s="105">
        <v>0</v>
      </c>
      <c r="AT101" s="106">
        <f t="shared" si="0"/>
        <v>0</v>
      </c>
      <c r="AU101" s="107">
        <f>'SO 101-D1.4.3 - Vzduchote...'!P133</f>
        <v>0</v>
      </c>
      <c r="AV101" s="106">
        <f>'SO 101-D1.4.3 - Vzduchote...'!J35</f>
        <v>0</v>
      </c>
      <c r="AW101" s="106">
        <f>'SO 101-D1.4.3 - Vzduchote...'!J36</f>
        <v>0</v>
      </c>
      <c r="AX101" s="106">
        <f>'SO 101-D1.4.3 - Vzduchote...'!J37</f>
        <v>0</v>
      </c>
      <c r="AY101" s="106">
        <f>'SO 101-D1.4.3 - Vzduchote...'!J38</f>
        <v>0</v>
      </c>
      <c r="AZ101" s="106">
        <f>'SO 101-D1.4.3 - Vzduchote...'!F35</f>
        <v>0</v>
      </c>
      <c r="BA101" s="106">
        <f>'SO 101-D1.4.3 - Vzduchote...'!F36</f>
        <v>0</v>
      </c>
      <c r="BB101" s="106">
        <f>'SO 101-D1.4.3 - Vzduchote...'!F37</f>
        <v>0</v>
      </c>
      <c r="BC101" s="106">
        <f>'SO 101-D1.4.3 - Vzduchote...'!F38</f>
        <v>0</v>
      </c>
      <c r="BD101" s="108">
        <f>'SO 101-D1.4.3 - Vzduchote...'!F39</f>
        <v>0</v>
      </c>
      <c r="BT101" s="109" t="s">
        <v>73</v>
      </c>
      <c r="BV101" s="109" t="s">
        <v>66</v>
      </c>
      <c r="BW101" s="109" t="s">
        <v>87</v>
      </c>
      <c r="BX101" s="109" t="s">
        <v>75</v>
      </c>
      <c r="CL101" s="109" t="s">
        <v>1</v>
      </c>
    </row>
    <row r="102" spans="1:91" s="4" customFormat="1" ht="23.25" customHeight="1">
      <c r="A102" s="94" t="s">
        <v>68</v>
      </c>
      <c r="B102" s="59"/>
      <c r="C102" s="103"/>
      <c r="D102" s="103"/>
      <c r="E102" s="388" t="s">
        <v>88</v>
      </c>
      <c r="F102" s="388"/>
      <c r="G102" s="388"/>
      <c r="H102" s="388"/>
      <c r="I102" s="388"/>
      <c r="J102" s="103"/>
      <c r="K102" s="388" t="s">
        <v>89</v>
      </c>
      <c r="L102" s="388"/>
      <c r="M102" s="388"/>
      <c r="N102" s="388"/>
      <c r="O102" s="388"/>
      <c r="P102" s="388"/>
      <c r="Q102" s="388"/>
      <c r="R102" s="388"/>
      <c r="S102" s="388"/>
      <c r="T102" s="388"/>
      <c r="U102" s="388"/>
      <c r="V102" s="388"/>
      <c r="W102" s="388"/>
      <c r="X102" s="388"/>
      <c r="Y102" s="388"/>
      <c r="Z102" s="388"/>
      <c r="AA102" s="388"/>
      <c r="AB102" s="388"/>
      <c r="AC102" s="388"/>
      <c r="AD102" s="388"/>
      <c r="AE102" s="388"/>
      <c r="AF102" s="388"/>
      <c r="AG102" s="365">
        <f>'SO 101-D1.4.4 - Elektroin...'!J32</f>
        <v>0</v>
      </c>
      <c r="AH102" s="366"/>
      <c r="AI102" s="366"/>
      <c r="AJ102" s="366"/>
      <c r="AK102" s="366"/>
      <c r="AL102" s="366"/>
      <c r="AM102" s="366"/>
      <c r="AN102" s="365">
        <f t="shared" si="1"/>
        <v>0</v>
      </c>
      <c r="AO102" s="366"/>
      <c r="AP102" s="366"/>
      <c r="AQ102" s="104" t="s">
        <v>78</v>
      </c>
      <c r="AR102" s="61"/>
      <c r="AS102" s="105">
        <v>0</v>
      </c>
      <c r="AT102" s="106">
        <f t="shared" si="0"/>
        <v>0</v>
      </c>
      <c r="AU102" s="107">
        <f>'SO 101-D1.4.4 - Elektroin...'!P121</f>
        <v>0</v>
      </c>
      <c r="AV102" s="106">
        <f>'SO 101-D1.4.4 - Elektroin...'!J35</f>
        <v>0</v>
      </c>
      <c r="AW102" s="106">
        <f>'SO 101-D1.4.4 - Elektroin...'!J36</f>
        <v>0</v>
      </c>
      <c r="AX102" s="106">
        <f>'SO 101-D1.4.4 - Elektroin...'!J37</f>
        <v>0</v>
      </c>
      <c r="AY102" s="106">
        <f>'SO 101-D1.4.4 - Elektroin...'!J38</f>
        <v>0</v>
      </c>
      <c r="AZ102" s="106">
        <f>'SO 101-D1.4.4 - Elektroin...'!F35</f>
        <v>0</v>
      </c>
      <c r="BA102" s="106">
        <f>'SO 101-D1.4.4 - Elektroin...'!F36</f>
        <v>0</v>
      </c>
      <c r="BB102" s="106">
        <f>'SO 101-D1.4.4 - Elektroin...'!F37</f>
        <v>0</v>
      </c>
      <c r="BC102" s="106">
        <f>'SO 101-D1.4.4 - Elektroin...'!F38</f>
        <v>0</v>
      </c>
      <c r="BD102" s="108">
        <f>'SO 101-D1.4.4 - Elektroin...'!F39</f>
        <v>0</v>
      </c>
      <c r="BT102" s="109" t="s">
        <v>73</v>
      </c>
      <c r="BV102" s="109" t="s">
        <v>66</v>
      </c>
      <c r="BW102" s="109" t="s">
        <v>90</v>
      </c>
      <c r="BX102" s="109" t="s">
        <v>75</v>
      </c>
      <c r="CL102" s="109" t="s">
        <v>1</v>
      </c>
    </row>
    <row r="103" spans="1:91" s="4" customFormat="1" ht="23.25" customHeight="1">
      <c r="A103" s="94" t="s">
        <v>68</v>
      </c>
      <c r="B103" s="59"/>
      <c r="C103" s="103"/>
      <c r="D103" s="103"/>
      <c r="E103" s="388" t="s">
        <v>91</v>
      </c>
      <c r="F103" s="388"/>
      <c r="G103" s="388"/>
      <c r="H103" s="388"/>
      <c r="I103" s="388"/>
      <c r="J103" s="103"/>
      <c r="K103" s="388" t="s">
        <v>92</v>
      </c>
      <c r="L103" s="388"/>
      <c r="M103" s="388"/>
      <c r="N103" s="388"/>
      <c r="O103" s="388"/>
      <c r="P103" s="388"/>
      <c r="Q103" s="388"/>
      <c r="R103" s="388"/>
      <c r="S103" s="388"/>
      <c r="T103" s="388"/>
      <c r="U103" s="388"/>
      <c r="V103" s="388"/>
      <c r="W103" s="388"/>
      <c r="X103" s="388"/>
      <c r="Y103" s="388"/>
      <c r="Z103" s="388"/>
      <c r="AA103" s="388"/>
      <c r="AB103" s="388"/>
      <c r="AC103" s="388"/>
      <c r="AD103" s="388"/>
      <c r="AE103" s="388"/>
      <c r="AF103" s="388"/>
      <c r="AG103" s="365">
        <f>'SO 101-306 - Přípojka SO ...'!J32</f>
        <v>0</v>
      </c>
      <c r="AH103" s="366"/>
      <c r="AI103" s="366"/>
      <c r="AJ103" s="366"/>
      <c r="AK103" s="366"/>
      <c r="AL103" s="366"/>
      <c r="AM103" s="366"/>
      <c r="AN103" s="365">
        <f t="shared" si="1"/>
        <v>0</v>
      </c>
      <c r="AO103" s="366"/>
      <c r="AP103" s="366"/>
      <c r="AQ103" s="104" t="s">
        <v>78</v>
      </c>
      <c r="AR103" s="61"/>
      <c r="AS103" s="105">
        <v>0</v>
      </c>
      <c r="AT103" s="106">
        <f t="shared" si="0"/>
        <v>0</v>
      </c>
      <c r="AU103" s="107">
        <f>'SO 101-306 - Přípojka SO ...'!P126</f>
        <v>0</v>
      </c>
      <c r="AV103" s="106">
        <f>'SO 101-306 - Přípojka SO ...'!J35</f>
        <v>0</v>
      </c>
      <c r="AW103" s="106">
        <f>'SO 101-306 - Přípojka SO ...'!J36</f>
        <v>0</v>
      </c>
      <c r="AX103" s="106">
        <f>'SO 101-306 - Přípojka SO ...'!J37</f>
        <v>0</v>
      </c>
      <c r="AY103" s="106">
        <f>'SO 101-306 - Přípojka SO ...'!J38</f>
        <v>0</v>
      </c>
      <c r="AZ103" s="106">
        <f>'SO 101-306 - Přípojka SO ...'!F35</f>
        <v>0</v>
      </c>
      <c r="BA103" s="106">
        <f>'SO 101-306 - Přípojka SO ...'!F36</f>
        <v>0</v>
      </c>
      <c r="BB103" s="106">
        <f>'SO 101-306 - Přípojka SO ...'!F37</f>
        <v>0</v>
      </c>
      <c r="BC103" s="106">
        <f>'SO 101-306 - Přípojka SO ...'!F38</f>
        <v>0</v>
      </c>
      <c r="BD103" s="108">
        <f>'SO 101-306 - Přípojka SO ...'!F39</f>
        <v>0</v>
      </c>
      <c r="BT103" s="109" t="s">
        <v>73</v>
      </c>
      <c r="BV103" s="109" t="s">
        <v>66</v>
      </c>
      <c r="BW103" s="109" t="s">
        <v>93</v>
      </c>
      <c r="BX103" s="109" t="s">
        <v>75</v>
      </c>
      <c r="CL103" s="109" t="s">
        <v>1</v>
      </c>
    </row>
    <row r="104" spans="1:91" s="7" customFormat="1" ht="24.75" customHeight="1">
      <c r="B104" s="95"/>
      <c r="C104" s="419"/>
      <c r="D104" s="420" t="s">
        <v>94</v>
      </c>
      <c r="E104" s="420"/>
      <c r="F104" s="420"/>
      <c r="G104" s="420"/>
      <c r="H104" s="420"/>
      <c r="I104" s="421"/>
      <c r="J104" s="420" t="s">
        <v>7592</v>
      </c>
      <c r="K104" s="420"/>
      <c r="L104" s="420"/>
      <c r="M104" s="420"/>
      <c r="N104" s="420"/>
      <c r="O104" s="420"/>
      <c r="P104" s="420"/>
      <c r="Q104" s="420"/>
      <c r="R104" s="420"/>
      <c r="S104" s="420"/>
      <c r="T104" s="420"/>
      <c r="U104" s="420"/>
      <c r="V104" s="420"/>
      <c r="W104" s="420"/>
      <c r="X104" s="420"/>
      <c r="Y104" s="420"/>
      <c r="Z104" s="420"/>
      <c r="AA104" s="420"/>
      <c r="AB104" s="420"/>
      <c r="AC104" s="420"/>
      <c r="AD104" s="420"/>
      <c r="AE104" s="420"/>
      <c r="AF104" s="420"/>
      <c r="AG104" s="422">
        <f>ROUND(SUM(AG105:AG108),2)</f>
        <v>0</v>
      </c>
      <c r="AH104" s="423"/>
      <c r="AI104" s="423"/>
      <c r="AJ104" s="423"/>
      <c r="AK104" s="423"/>
      <c r="AL104" s="423"/>
      <c r="AM104" s="423"/>
      <c r="AN104" s="424">
        <f t="shared" si="1"/>
        <v>0</v>
      </c>
      <c r="AO104" s="423"/>
      <c r="AP104" s="423"/>
      <c r="AQ104" s="96" t="s">
        <v>70</v>
      </c>
      <c r="AR104" s="97"/>
      <c r="AS104" s="98">
        <f>ROUND(SUM(AS105:AS108),2)</f>
        <v>0</v>
      </c>
      <c r="AT104" s="99">
        <f t="shared" si="0"/>
        <v>0</v>
      </c>
      <c r="AU104" s="100">
        <f>ROUND(SUM(AU105:AU108),5)</f>
        <v>0</v>
      </c>
      <c r="AV104" s="99">
        <f>ROUND(AZ104*L29,2)</f>
        <v>0</v>
      </c>
      <c r="AW104" s="99">
        <f>ROUND(BA104*L30,2)</f>
        <v>0</v>
      </c>
      <c r="AX104" s="99">
        <f>ROUND(BB104*L29,2)</f>
        <v>0</v>
      </c>
      <c r="AY104" s="99">
        <f>ROUND(BC104*L30,2)</f>
        <v>0</v>
      </c>
      <c r="AZ104" s="99">
        <f>ROUND(SUM(AZ105:AZ108),2)</f>
        <v>0</v>
      </c>
      <c r="BA104" s="99">
        <f>ROUND(SUM(BA105:BA108),2)</f>
        <v>0</v>
      </c>
      <c r="BB104" s="99">
        <f>ROUND(SUM(BB105:BB108),2)</f>
        <v>0</v>
      </c>
      <c r="BC104" s="99">
        <f>ROUND(SUM(BC105:BC108),2)</f>
        <v>0</v>
      </c>
      <c r="BD104" s="101">
        <f>ROUND(SUM(BD105:BD108),2)</f>
        <v>0</v>
      </c>
      <c r="BS104" s="102" t="s">
        <v>63</v>
      </c>
      <c r="BT104" s="102" t="s">
        <v>71</v>
      </c>
      <c r="BU104" s="102" t="s">
        <v>65</v>
      </c>
      <c r="BV104" s="102" t="s">
        <v>66</v>
      </c>
      <c r="BW104" s="102" t="s">
        <v>96</v>
      </c>
      <c r="BX104" s="102" t="s">
        <v>5</v>
      </c>
      <c r="CL104" s="102" t="s">
        <v>1</v>
      </c>
      <c r="CM104" s="102" t="s">
        <v>73</v>
      </c>
    </row>
    <row r="105" spans="1:91" s="4" customFormat="1" ht="35.25" customHeight="1">
      <c r="A105" s="94" t="s">
        <v>68</v>
      </c>
      <c r="B105" s="59"/>
      <c r="C105" s="103"/>
      <c r="D105" s="103"/>
      <c r="E105" s="388" t="s">
        <v>97</v>
      </c>
      <c r="F105" s="388"/>
      <c r="G105" s="388"/>
      <c r="H105" s="388"/>
      <c r="I105" s="388"/>
      <c r="J105" s="103"/>
      <c r="K105" s="388" t="s">
        <v>77</v>
      </c>
      <c r="L105" s="388"/>
      <c r="M105" s="388"/>
      <c r="N105" s="388"/>
      <c r="O105" s="388"/>
      <c r="P105" s="388"/>
      <c r="Q105" s="388"/>
      <c r="R105" s="388"/>
      <c r="S105" s="388"/>
      <c r="T105" s="388"/>
      <c r="U105" s="388"/>
      <c r="V105" s="388"/>
      <c r="W105" s="388"/>
      <c r="X105" s="388"/>
      <c r="Y105" s="388"/>
      <c r="Z105" s="388"/>
      <c r="AA105" s="388"/>
      <c r="AB105" s="388"/>
      <c r="AC105" s="388"/>
      <c r="AD105" s="388"/>
      <c r="AE105" s="388"/>
      <c r="AF105" s="388"/>
      <c r="AG105" s="365">
        <f>'SO 102.2-D1.1 - Architekt...'!J32</f>
        <v>0</v>
      </c>
      <c r="AH105" s="366"/>
      <c r="AI105" s="366"/>
      <c r="AJ105" s="366"/>
      <c r="AK105" s="366"/>
      <c r="AL105" s="366"/>
      <c r="AM105" s="366"/>
      <c r="AN105" s="365">
        <f t="shared" si="1"/>
        <v>0</v>
      </c>
      <c r="AO105" s="366"/>
      <c r="AP105" s="366"/>
      <c r="AQ105" s="104" t="s">
        <v>78</v>
      </c>
      <c r="AR105" s="61"/>
      <c r="AS105" s="105">
        <v>0</v>
      </c>
      <c r="AT105" s="106">
        <f t="shared" si="0"/>
        <v>0</v>
      </c>
      <c r="AU105" s="107">
        <f>'SO 102.2-D1.1 - Architekt...'!P136</f>
        <v>0</v>
      </c>
      <c r="AV105" s="106">
        <f>'SO 102.2-D1.1 - Architekt...'!J35</f>
        <v>0</v>
      </c>
      <c r="AW105" s="106">
        <f>'SO 102.2-D1.1 - Architekt...'!J36</f>
        <v>0</v>
      </c>
      <c r="AX105" s="106">
        <f>'SO 102.2-D1.1 - Architekt...'!J37</f>
        <v>0</v>
      </c>
      <c r="AY105" s="106">
        <f>'SO 102.2-D1.1 - Architekt...'!J38</f>
        <v>0</v>
      </c>
      <c r="AZ105" s="106">
        <f>'SO 102.2-D1.1 - Architekt...'!F35</f>
        <v>0</v>
      </c>
      <c r="BA105" s="106">
        <f>'SO 102.2-D1.1 - Architekt...'!F36</f>
        <v>0</v>
      </c>
      <c r="BB105" s="106">
        <f>'SO 102.2-D1.1 - Architekt...'!F37</f>
        <v>0</v>
      </c>
      <c r="BC105" s="106">
        <f>'SO 102.2-D1.1 - Architekt...'!F38</f>
        <v>0</v>
      </c>
      <c r="BD105" s="108">
        <f>'SO 102.2-D1.1 - Architekt...'!F39</f>
        <v>0</v>
      </c>
      <c r="BT105" s="109" t="s">
        <v>73</v>
      </c>
      <c r="BV105" s="109" t="s">
        <v>66</v>
      </c>
      <c r="BW105" s="109" t="s">
        <v>98</v>
      </c>
      <c r="BX105" s="109" t="s">
        <v>96</v>
      </c>
      <c r="CL105" s="109" t="s">
        <v>1</v>
      </c>
    </row>
    <row r="106" spans="1:91" s="4" customFormat="1" ht="35.25" customHeight="1">
      <c r="A106" s="94" t="s">
        <v>68</v>
      </c>
      <c r="B106" s="59"/>
      <c r="C106" s="103"/>
      <c r="D106" s="103"/>
      <c r="E106" s="388" t="s">
        <v>99</v>
      </c>
      <c r="F106" s="388"/>
      <c r="G106" s="388"/>
      <c r="H106" s="388"/>
      <c r="I106" s="388"/>
      <c r="J106" s="103"/>
      <c r="K106" s="388" t="s">
        <v>83</v>
      </c>
      <c r="L106" s="388"/>
      <c r="M106" s="388"/>
      <c r="N106" s="388"/>
      <c r="O106" s="388"/>
      <c r="P106" s="388"/>
      <c r="Q106" s="388"/>
      <c r="R106" s="388"/>
      <c r="S106" s="388"/>
      <c r="T106" s="388"/>
      <c r="U106" s="388"/>
      <c r="V106" s="388"/>
      <c r="W106" s="388"/>
      <c r="X106" s="388"/>
      <c r="Y106" s="388"/>
      <c r="Z106" s="388"/>
      <c r="AA106" s="388"/>
      <c r="AB106" s="388"/>
      <c r="AC106" s="388"/>
      <c r="AD106" s="388"/>
      <c r="AE106" s="388"/>
      <c r="AF106" s="388"/>
      <c r="AG106" s="365">
        <f>'SO 102.2-D1.4.1 - ZTI'!J32</f>
        <v>0</v>
      </c>
      <c r="AH106" s="366"/>
      <c r="AI106" s="366"/>
      <c r="AJ106" s="366"/>
      <c r="AK106" s="366"/>
      <c r="AL106" s="366"/>
      <c r="AM106" s="366"/>
      <c r="AN106" s="365">
        <f t="shared" si="1"/>
        <v>0</v>
      </c>
      <c r="AO106" s="366"/>
      <c r="AP106" s="366"/>
      <c r="AQ106" s="104" t="s">
        <v>78</v>
      </c>
      <c r="AR106" s="61"/>
      <c r="AS106" s="105">
        <v>0</v>
      </c>
      <c r="AT106" s="106">
        <f t="shared" si="0"/>
        <v>0</v>
      </c>
      <c r="AU106" s="107">
        <f>'SO 102.2-D1.4.1 - ZTI'!P126</f>
        <v>0</v>
      </c>
      <c r="AV106" s="106">
        <f>'SO 102.2-D1.4.1 - ZTI'!J35</f>
        <v>0</v>
      </c>
      <c r="AW106" s="106">
        <f>'SO 102.2-D1.4.1 - ZTI'!J36</f>
        <v>0</v>
      </c>
      <c r="AX106" s="106">
        <f>'SO 102.2-D1.4.1 - ZTI'!J37</f>
        <v>0</v>
      </c>
      <c r="AY106" s="106">
        <f>'SO 102.2-D1.4.1 - ZTI'!J38</f>
        <v>0</v>
      </c>
      <c r="AZ106" s="106">
        <f>'SO 102.2-D1.4.1 - ZTI'!F35</f>
        <v>0</v>
      </c>
      <c r="BA106" s="106">
        <f>'SO 102.2-D1.4.1 - ZTI'!F36</f>
        <v>0</v>
      </c>
      <c r="BB106" s="106">
        <f>'SO 102.2-D1.4.1 - ZTI'!F37</f>
        <v>0</v>
      </c>
      <c r="BC106" s="106">
        <f>'SO 102.2-D1.4.1 - ZTI'!F38</f>
        <v>0</v>
      </c>
      <c r="BD106" s="108">
        <f>'SO 102.2-D1.4.1 - ZTI'!F39</f>
        <v>0</v>
      </c>
      <c r="BT106" s="109" t="s">
        <v>73</v>
      </c>
      <c r="BV106" s="109" t="s">
        <v>66</v>
      </c>
      <c r="BW106" s="109" t="s">
        <v>100</v>
      </c>
      <c r="BX106" s="109" t="s">
        <v>96</v>
      </c>
      <c r="CL106" s="109" t="s">
        <v>1</v>
      </c>
    </row>
    <row r="107" spans="1:91" s="4" customFormat="1" ht="35.25" customHeight="1">
      <c r="A107" s="94" t="s">
        <v>68</v>
      </c>
      <c r="B107" s="59"/>
      <c r="C107" s="103"/>
      <c r="D107" s="103"/>
      <c r="E107" s="388" t="s">
        <v>101</v>
      </c>
      <c r="F107" s="388"/>
      <c r="G107" s="388"/>
      <c r="H107" s="388"/>
      <c r="I107" s="388"/>
      <c r="J107" s="103"/>
      <c r="K107" s="388" t="s">
        <v>102</v>
      </c>
      <c r="L107" s="388"/>
      <c r="M107" s="388"/>
      <c r="N107" s="388"/>
      <c r="O107" s="388"/>
      <c r="P107" s="388"/>
      <c r="Q107" s="388"/>
      <c r="R107" s="388"/>
      <c r="S107" s="388"/>
      <c r="T107" s="388"/>
      <c r="U107" s="388"/>
      <c r="V107" s="388"/>
      <c r="W107" s="388"/>
      <c r="X107" s="388"/>
      <c r="Y107" s="388"/>
      <c r="Z107" s="388"/>
      <c r="AA107" s="388"/>
      <c r="AB107" s="388"/>
      <c r="AC107" s="388"/>
      <c r="AD107" s="388"/>
      <c r="AE107" s="388"/>
      <c r="AF107" s="388"/>
      <c r="AG107" s="365">
        <f>'SO 102.2-D1.4.3 - VZT a k...'!J32</f>
        <v>0</v>
      </c>
      <c r="AH107" s="366"/>
      <c r="AI107" s="366"/>
      <c r="AJ107" s="366"/>
      <c r="AK107" s="366"/>
      <c r="AL107" s="366"/>
      <c r="AM107" s="366"/>
      <c r="AN107" s="365">
        <f t="shared" si="1"/>
        <v>0</v>
      </c>
      <c r="AO107" s="366"/>
      <c r="AP107" s="366"/>
      <c r="AQ107" s="104" t="s">
        <v>78</v>
      </c>
      <c r="AR107" s="61"/>
      <c r="AS107" s="105">
        <v>0</v>
      </c>
      <c r="AT107" s="106">
        <f t="shared" si="0"/>
        <v>0</v>
      </c>
      <c r="AU107" s="107">
        <f>'SO 102.2-D1.4.3 - VZT a k...'!P135</f>
        <v>0</v>
      </c>
      <c r="AV107" s="106">
        <f>'SO 102.2-D1.4.3 - VZT a k...'!J35</f>
        <v>0</v>
      </c>
      <c r="AW107" s="106">
        <f>'SO 102.2-D1.4.3 - VZT a k...'!J36</f>
        <v>0</v>
      </c>
      <c r="AX107" s="106">
        <f>'SO 102.2-D1.4.3 - VZT a k...'!J37</f>
        <v>0</v>
      </c>
      <c r="AY107" s="106">
        <f>'SO 102.2-D1.4.3 - VZT a k...'!J38</f>
        <v>0</v>
      </c>
      <c r="AZ107" s="106">
        <f>'SO 102.2-D1.4.3 - VZT a k...'!F35</f>
        <v>0</v>
      </c>
      <c r="BA107" s="106">
        <f>'SO 102.2-D1.4.3 - VZT a k...'!F36</f>
        <v>0</v>
      </c>
      <c r="BB107" s="106">
        <f>'SO 102.2-D1.4.3 - VZT a k...'!F37</f>
        <v>0</v>
      </c>
      <c r="BC107" s="106">
        <f>'SO 102.2-D1.4.3 - VZT a k...'!F38</f>
        <v>0</v>
      </c>
      <c r="BD107" s="108">
        <f>'SO 102.2-D1.4.3 - VZT a k...'!F39</f>
        <v>0</v>
      </c>
      <c r="BT107" s="109" t="s">
        <v>73</v>
      </c>
      <c r="BV107" s="109" t="s">
        <v>66</v>
      </c>
      <c r="BW107" s="109" t="s">
        <v>103</v>
      </c>
      <c r="BX107" s="109" t="s">
        <v>96</v>
      </c>
      <c r="CL107" s="109" t="s">
        <v>1</v>
      </c>
    </row>
    <row r="108" spans="1:91" s="4" customFormat="1" ht="35.25" customHeight="1">
      <c r="A108" s="94" t="s">
        <v>68</v>
      </c>
      <c r="B108" s="59"/>
      <c r="C108" s="103"/>
      <c r="D108" s="103"/>
      <c r="E108" s="388" t="s">
        <v>104</v>
      </c>
      <c r="F108" s="388"/>
      <c r="G108" s="388"/>
      <c r="H108" s="388"/>
      <c r="I108" s="388"/>
      <c r="J108" s="103"/>
      <c r="K108" s="388" t="s">
        <v>89</v>
      </c>
      <c r="L108" s="388"/>
      <c r="M108" s="388"/>
      <c r="N108" s="388"/>
      <c r="O108" s="388"/>
      <c r="P108" s="388"/>
      <c r="Q108" s="388"/>
      <c r="R108" s="388"/>
      <c r="S108" s="388"/>
      <c r="T108" s="388"/>
      <c r="U108" s="388"/>
      <c r="V108" s="388"/>
      <c r="W108" s="388"/>
      <c r="X108" s="388"/>
      <c r="Y108" s="388"/>
      <c r="Z108" s="388"/>
      <c r="AA108" s="388"/>
      <c r="AB108" s="388"/>
      <c r="AC108" s="388"/>
      <c r="AD108" s="388"/>
      <c r="AE108" s="388"/>
      <c r="AF108" s="388"/>
      <c r="AG108" s="365">
        <f>'SO 102.2-D1.4.4 - Elektro...'!J32</f>
        <v>0</v>
      </c>
      <c r="AH108" s="366"/>
      <c r="AI108" s="366"/>
      <c r="AJ108" s="366"/>
      <c r="AK108" s="366"/>
      <c r="AL108" s="366"/>
      <c r="AM108" s="366"/>
      <c r="AN108" s="365">
        <f t="shared" si="1"/>
        <v>0</v>
      </c>
      <c r="AO108" s="366"/>
      <c r="AP108" s="366"/>
      <c r="AQ108" s="104" t="s">
        <v>78</v>
      </c>
      <c r="AR108" s="61"/>
      <c r="AS108" s="105">
        <v>0</v>
      </c>
      <c r="AT108" s="106">
        <f t="shared" si="0"/>
        <v>0</v>
      </c>
      <c r="AU108" s="107">
        <f>'SO 102.2-D1.4.4 - Elektro...'!P121</f>
        <v>0</v>
      </c>
      <c r="AV108" s="106">
        <f>'SO 102.2-D1.4.4 - Elektro...'!J35</f>
        <v>0</v>
      </c>
      <c r="AW108" s="106">
        <f>'SO 102.2-D1.4.4 - Elektro...'!J36</f>
        <v>0</v>
      </c>
      <c r="AX108" s="106">
        <f>'SO 102.2-D1.4.4 - Elektro...'!J37</f>
        <v>0</v>
      </c>
      <c r="AY108" s="106">
        <f>'SO 102.2-D1.4.4 - Elektro...'!J38</f>
        <v>0</v>
      </c>
      <c r="AZ108" s="106">
        <f>'SO 102.2-D1.4.4 - Elektro...'!F35</f>
        <v>0</v>
      </c>
      <c r="BA108" s="106">
        <f>'SO 102.2-D1.4.4 - Elektro...'!F36</f>
        <v>0</v>
      </c>
      <c r="BB108" s="106">
        <f>'SO 102.2-D1.4.4 - Elektro...'!F37</f>
        <v>0</v>
      </c>
      <c r="BC108" s="106">
        <f>'SO 102.2-D1.4.4 - Elektro...'!F38</f>
        <v>0</v>
      </c>
      <c r="BD108" s="108">
        <f>'SO 102.2-D1.4.4 - Elektro...'!F39</f>
        <v>0</v>
      </c>
      <c r="BT108" s="109" t="s">
        <v>73</v>
      </c>
      <c r="BV108" s="109" t="s">
        <v>66</v>
      </c>
      <c r="BW108" s="109" t="s">
        <v>105</v>
      </c>
      <c r="BX108" s="109" t="s">
        <v>96</v>
      </c>
      <c r="CL108" s="109" t="s">
        <v>1</v>
      </c>
    </row>
    <row r="109" spans="1:91" s="7" customFormat="1" ht="45" customHeight="1">
      <c r="B109" s="95"/>
      <c r="C109" s="419"/>
      <c r="D109" s="420" t="s">
        <v>7571</v>
      </c>
      <c r="E109" s="420"/>
      <c r="F109" s="420"/>
      <c r="G109" s="420"/>
      <c r="H109" s="420"/>
      <c r="I109" s="421"/>
      <c r="J109" s="420" t="s">
        <v>7593</v>
      </c>
      <c r="K109" s="420"/>
      <c r="L109" s="420"/>
      <c r="M109" s="420"/>
      <c r="N109" s="420"/>
      <c r="O109" s="420"/>
      <c r="P109" s="420"/>
      <c r="Q109" s="420"/>
      <c r="R109" s="420"/>
      <c r="S109" s="420"/>
      <c r="T109" s="420"/>
      <c r="U109" s="420"/>
      <c r="V109" s="420"/>
      <c r="W109" s="420"/>
      <c r="X109" s="420"/>
      <c r="Y109" s="420"/>
      <c r="Z109" s="420"/>
      <c r="AA109" s="420"/>
      <c r="AB109" s="420"/>
      <c r="AC109" s="420"/>
      <c r="AD109" s="420"/>
      <c r="AE109" s="420"/>
      <c r="AF109" s="420"/>
      <c r="AG109" s="422">
        <f>ROUND(SUM(AG110:AG116),2)</f>
        <v>0</v>
      </c>
      <c r="AH109" s="423"/>
      <c r="AI109" s="423"/>
      <c r="AJ109" s="423"/>
      <c r="AK109" s="423"/>
      <c r="AL109" s="423"/>
      <c r="AM109" s="423"/>
      <c r="AN109" s="424">
        <f t="shared" si="1"/>
        <v>0</v>
      </c>
      <c r="AO109" s="423"/>
      <c r="AP109" s="423"/>
      <c r="AQ109" s="96" t="s">
        <v>70</v>
      </c>
      <c r="AR109" s="97"/>
      <c r="AS109" s="98">
        <f>ROUND(SUM(AS110:AS116),2)</f>
        <v>0</v>
      </c>
      <c r="AT109" s="99">
        <f t="shared" si="0"/>
        <v>0</v>
      </c>
      <c r="AU109" s="100">
        <f>ROUND(SUM(AU110:AU116),5)</f>
        <v>0</v>
      </c>
      <c r="AV109" s="99">
        <f>ROUND(AZ109*L29,2)</f>
        <v>0</v>
      </c>
      <c r="AW109" s="99">
        <f>ROUND(BA109*L30,2)</f>
        <v>0</v>
      </c>
      <c r="AX109" s="99">
        <f>ROUND(BB109*L29,2)</f>
        <v>0</v>
      </c>
      <c r="AY109" s="99">
        <f>ROUND(BC109*L30,2)</f>
        <v>0</v>
      </c>
      <c r="AZ109" s="99">
        <f>ROUND(SUM(AZ110:AZ116),2)</f>
        <v>0</v>
      </c>
      <c r="BA109" s="99">
        <f>ROUND(SUM(BA110:BA116),2)</f>
        <v>0</v>
      </c>
      <c r="BB109" s="99">
        <f>ROUND(SUM(BB110:BB116),2)</f>
        <v>0</v>
      </c>
      <c r="BC109" s="99">
        <f>ROUND(SUM(BC110:BC116),2)</f>
        <v>0</v>
      </c>
      <c r="BD109" s="101">
        <f>ROUND(SUM(BD110:BD116),2)</f>
        <v>0</v>
      </c>
      <c r="BS109" s="102" t="s">
        <v>63</v>
      </c>
      <c r="BT109" s="102" t="s">
        <v>71</v>
      </c>
      <c r="BU109" s="102" t="s">
        <v>65</v>
      </c>
      <c r="BV109" s="102" t="s">
        <v>66</v>
      </c>
      <c r="BW109" s="102" t="s">
        <v>106</v>
      </c>
      <c r="BX109" s="102" t="s">
        <v>5</v>
      </c>
      <c r="CL109" s="102" t="s">
        <v>1</v>
      </c>
      <c r="CM109" s="102" t="s">
        <v>73</v>
      </c>
    </row>
    <row r="110" spans="1:91" s="4" customFormat="1" ht="35.25" customHeight="1">
      <c r="A110" s="94" t="s">
        <v>68</v>
      </c>
      <c r="B110" s="59"/>
      <c r="C110" s="103"/>
      <c r="D110" s="103"/>
      <c r="E110" s="388" t="s">
        <v>107</v>
      </c>
      <c r="F110" s="388"/>
      <c r="G110" s="388"/>
      <c r="H110" s="388"/>
      <c r="I110" s="388"/>
      <c r="J110" s="103"/>
      <c r="K110" s="388" t="s">
        <v>108</v>
      </c>
      <c r="L110" s="388"/>
      <c r="M110" s="388"/>
      <c r="N110" s="388"/>
      <c r="O110" s="388"/>
      <c r="P110" s="388"/>
      <c r="Q110" s="388"/>
      <c r="R110" s="388"/>
      <c r="S110" s="388"/>
      <c r="T110" s="388"/>
      <c r="U110" s="388"/>
      <c r="V110" s="388"/>
      <c r="W110" s="388"/>
      <c r="X110" s="388"/>
      <c r="Y110" s="388"/>
      <c r="Z110" s="388"/>
      <c r="AA110" s="388"/>
      <c r="AB110" s="388"/>
      <c r="AC110" s="388"/>
      <c r="AD110" s="388"/>
      <c r="AE110" s="388"/>
      <c r="AF110" s="388"/>
      <c r="AG110" s="365">
        <f>'SO 103.2-D1.1-2 - Archite...'!J32</f>
        <v>0</v>
      </c>
      <c r="AH110" s="366"/>
      <c r="AI110" s="366"/>
      <c r="AJ110" s="366"/>
      <c r="AK110" s="366"/>
      <c r="AL110" s="366"/>
      <c r="AM110" s="366"/>
      <c r="AN110" s="365">
        <f t="shared" si="1"/>
        <v>0</v>
      </c>
      <c r="AO110" s="366"/>
      <c r="AP110" s="366"/>
      <c r="AQ110" s="104" t="s">
        <v>78</v>
      </c>
      <c r="AR110" s="61"/>
      <c r="AS110" s="105">
        <v>0</v>
      </c>
      <c r="AT110" s="106">
        <f t="shared" si="0"/>
        <v>0</v>
      </c>
      <c r="AU110" s="107">
        <f>'SO 103.2-D1.1-2 - Archite...'!P145</f>
        <v>0</v>
      </c>
      <c r="AV110" s="106">
        <f>'SO 103.2-D1.1-2 - Archite...'!J35</f>
        <v>0</v>
      </c>
      <c r="AW110" s="106">
        <f>'SO 103.2-D1.1-2 - Archite...'!J36</f>
        <v>0</v>
      </c>
      <c r="AX110" s="106">
        <f>'SO 103.2-D1.1-2 - Archite...'!J37</f>
        <v>0</v>
      </c>
      <c r="AY110" s="106">
        <f>'SO 103.2-D1.1-2 - Archite...'!J38</f>
        <v>0</v>
      </c>
      <c r="AZ110" s="106">
        <f>'SO 103.2-D1.1-2 - Archite...'!F35</f>
        <v>0</v>
      </c>
      <c r="BA110" s="106">
        <f>'SO 103.2-D1.1-2 - Archite...'!F36</f>
        <v>0</v>
      </c>
      <c r="BB110" s="106">
        <f>'SO 103.2-D1.1-2 - Archite...'!F37</f>
        <v>0</v>
      </c>
      <c r="BC110" s="106">
        <f>'SO 103.2-D1.1-2 - Archite...'!F38</f>
        <v>0</v>
      </c>
      <c r="BD110" s="108">
        <f>'SO 103.2-D1.1-2 - Archite...'!F39</f>
        <v>0</v>
      </c>
      <c r="BT110" s="109" t="s">
        <v>73</v>
      </c>
      <c r="BV110" s="109" t="s">
        <v>66</v>
      </c>
      <c r="BW110" s="109" t="s">
        <v>109</v>
      </c>
      <c r="BX110" s="109" t="s">
        <v>106</v>
      </c>
      <c r="CL110" s="109" t="s">
        <v>1</v>
      </c>
    </row>
    <row r="111" spans="1:91" s="4" customFormat="1" ht="35.25" customHeight="1">
      <c r="A111" s="94" t="s">
        <v>68</v>
      </c>
      <c r="B111" s="59"/>
      <c r="C111" s="103"/>
      <c r="D111" s="103"/>
      <c r="E111" s="388" t="s">
        <v>110</v>
      </c>
      <c r="F111" s="388"/>
      <c r="G111" s="388"/>
      <c r="H111" s="388"/>
      <c r="I111" s="388"/>
      <c r="J111" s="103"/>
      <c r="K111" s="388" t="s">
        <v>83</v>
      </c>
      <c r="L111" s="388"/>
      <c r="M111" s="388"/>
      <c r="N111" s="388"/>
      <c r="O111" s="388"/>
      <c r="P111" s="388"/>
      <c r="Q111" s="388"/>
      <c r="R111" s="388"/>
      <c r="S111" s="388"/>
      <c r="T111" s="388"/>
      <c r="U111" s="388"/>
      <c r="V111" s="388"/>
      <c r="W111" s="388"/>
      <c r="X111" s="388"/>
      <c r="Y111" s="388"/>
      <c r="Z111" s="388"/>
      <c r="AA111" s="388"/>
      <c r="AB111" s="388"/>
      <c r="AC111" s="388"/>
      <c r="AD111" s="388"/>
      <c r="AE111" s="388"/>
      <c r="AF111" s="388"/>
      <c r="AG111" s="365">
        <f>'SO 103.2-D1.4.1 - ZTI'!J32</f>
        <v>0</v>
      </c>
      <c r="AH111" s="366"/>
      <c r="AI111" s="366"/>
      <c r="AJ111" s="366"/>
      <c r="AK111" s="366"/>
      <c r="AL111" s="366"/>
      <c r="AM111" s="366"/>
      <c r="AN111" s="365">
        <f t="shared" si="1"/>
        <v>0</v>
      </c>
      <c r="AO111" s="366"/>
      <c r="AP111" s="366"/>
      <c r="AQ111" s="104" t="s">
        <v>78</v>
      </c>
      <c r="AR111" s="61"/>
      <c r="AS111" s="105">
        <v>0</v>
      </c>
      <c r="AT111" s="106">
        <f t="shared" si="0"/>
        <v>0</v>
      </c>
      <c r="AU111" s="107">
        <f>'SO 103.2-D1.4.1 - ZTI'!P128</f>
        <v>0</v>
      </c>
      <c r="AV111" s="106">
        <f>'SO 103.2-D1.4.1 - ZTI'!J35</f>
        <v>0</v>
      </c>
      <c r="AW111" s="106">
        <f>'SO 103.2-D1.4.1 - ZTI'!J36</f>
        <v>0</v>
      </c>
      <c r="AX111" s="106">
        <f>'SO 103.2-D1.4.1 - ZTI'!J37</f>
        <v>0</v>
      </c>
      <c r="AY111" s="106">
        <f>'SO 103.2-D1.4.1 - ZTI'!J38</f>
        <v>0</v>
      </c>
      <c r="AZ111" s="106">
        <f>'SO 103.2-D1.4.1 - ZTI'!F35</f>
        <v>0</v>
      </c>
      <c r="BA111" s="106">
        <f>'SO 103.2-D1.4.1 - ZTI'!F36</f>
        <v>0</v>
      </c>
      <c r="BB111" s="106">
        <f>'SO 103.2-D1.4.1 - ZTI'!F37</f>
        <v>0</v>
      </c>
      <c r="BC111" s="106">
        <f>'SO 103.2-D1.4.1 - ZTI'!F38</f>
        <v>0</v>
      </c>
      <c r="BD111" s="108">
        <f>'SO 103.2-D1.4.1 - ZTI'!F39</f>
        <v>0</v>
      </c>
      <c r="BT111" s="109" t="s">
        <v>73</v>
      </c>
      <c r="BV111" s="109" t="s">
        <v>66</v>
      </c>
      <c r="BW111" s="109" t="s">
        <v>111</v>
      </c>
      <c r="BX111" s="109" t="s">
        <v>106</v>
      </c>
      <c r="CL111" s="109" t="s">
        <v>1</v>
      </c>
    </row>
    <row r="112" spans="1:91" s="4" customFormat="1" ht="35.25" customHeight="1">
      <c r="A112" s="94" t="s">
        <v>68</v>
      </c>
      <c r="B112" s="59"/>
      <c r="C112" s="103"/>
      <c r="D112" s="103"/>
      <c r="E112" s="388" t="s">
        <v>112</v>
      </c>
      <c r="F112" s="388"/>
      <c r="G112" s="388"/>
      <c r="H112" s="388"/>
      <c r="I112" s="388"/>
      <c r="J112" s="103"/>
      <c r="K112" s="388" t="s">
        <v>113</v>
      </c>
      <c r="L112" s="388"/>
      <c r="M112" s="388"/>
      <c r="N112" s="388"/>
      <c r="O112" s="388"/>
      <c r="P112" s="388"/>
      <c r="Q112" s="388"/>
      <c r="R112" s="388"/>
      <c r="S112" s="388"/>
      <c r="T112" s="388"/>
      <c r="U112" s="388"/>
      <c r="V112" s="388"/>
      <c r="W112" s="388"/>
      <c r="X112" s="388"/>
      <c r="Y112" s="388"/>
      <c r="Z112" s="388"/>
      <c r="AA112" s="388"/>
      <c r="AB112" s="388"/>
      <c r="AC112" s="388"/>
      <c r="AD112" s="388"/>
      <c r="AE112" s="388"/>
      <c r="AF112" s="388"/>
      <c r="AG112" s="365">
        <f>'SO 103.2-D1.4.2 - Vytápění'!J32</f>
        <v>0</v>
      </c>
      <c r="AH112" s="366"/>
      <c r="AI112" s="366"/>
      <c r="AJ112" s="366"/>
      <c r="AK112" s="366"/>
      <c r="AL112" s="366"/>
      <c r="AM112" s="366"/>
      <c r="AN112" s="365">
        <f t="shared" si="1"/>
        <v>0</v>
      </c>
      <c r="AO112" s="366"/>
      <c r="AP112" s="366"/>
      <c r="AQ112" s="104" t="s">
        <v>78</v>
      </c>
      <c r="AR112" s="61"/>
      <c r="AS112" s="105">
        <v>0</v>
      </c>
      <c r="AT112" s="106">
        <f t="shared" si="0"/>
        <v>0</v>
      </c>
      <c r="AU112" s="107">
        <f>'SO 103.2-D1.4.2 - Vytápění'!P126</f>
        <v>0</v>
      </c>
      <c r="AV112" s="106">
        <f>'SO 103.2-D1.4.2 - Vytápění'!J35</f>
        <v>0</v>
      </c>
      <c r="AW112" s="106">
        <f>'SO 103.2-D1.4.2 - Vytápění'!J36</f>
        <v>0</v>
      </c>
      <c r="AX112" s="106">
        <f>'SO 103.2-D1.4.2 - Vytápění'!J37</f>
        <v>0</v>
      </c>
      <c r="AY112" s="106">
        <f>'SO 103.2-D1.4.2 - Vytápění'!J38</f>
        <v>0</v>
      </c>
      <c r="AZ112" s="106">
        <f>'SO 103.2-D1.4.2 - Vytápění'!F35</f>
        <v>0</v>
      </c>
      <c r="BA112" s="106">
        <f>'SO 103.2-D1.4.2 - Vytápění'!F36</f>
        <v>0</v>
      </c>
      <c r="BB112" s="106">
        <f>'SO 103.2-D1.4.2 - Vytápění'!F37</f>
        <v>0</v>
      </c>
      <c r="BC112" s="106">
        <f>'SO 103.2-D1.4.2 - Vytápění'!F38</f>
        <v>0</v>
      </c>
      <c r="BD112" s="108">
        <f>'SO 103.2-D1.4.2 - Vytápění'!F39</f>
        <v>0</v>
      </c>
      <c r="BT112" s="109" t="s">
        <v>73</v>
      </c>
      <c r="BV112" s="109" t="s">
        <v>66</v>
      </c>
      <c r="BW112" s="109" t="s">
        <v>114</v>
      </c>
      <c r="BX112" s="109" t="s">
        <v>106</v>
      </c>
      <c r="CL112" s="109" t="s">
        <v>1</v>
      </c>
    </row>
    <row r="113" spans="1:91" s="4" customFormat="1" ht="35.25" customHeight="1">
      <c r="A113" s="94" t="s">
        <v>68</v>
      </c>
      <c r="B113" s="59"/>
      <c r="C113" s="103"/>
      <c r="D113" s="103"/>
      <c r="E113" s="388" t="s">
        <v>115</v>
      </c>
      <c r="F113" s="388"/>
      <c r="G113" s="388"/>
      <c r="H113" s="388"/>
      <c r="I113" s="388"/>
      <c r="J113" s="103"/>
      <c r="K113" s="388" t="s">
        <v>86</v>
      </c>
      <c r="L113" s="388"/>
      <c r="M113" s="388"/>
      <c r="N113" s="388"/>
      <c r="O113" s="388"/>
      <c r="P113" s="388"/>
      <c r="Q113" s="388"/>
      <c r="R113" s="388"/>
      <c r="S113" s="388"/>
      <c r="T113" s="388"/>
      <c r="U113" s="388"/>
      <c r="V113" s="388"/>
      <c r="W113" s="388"/>
      <c r="X113" s="388"/>
      <c r="Y113" s="388"/>
      <c r="Z113" s="388"/>
      <c r="AA113" s="388"/>
      <c r="AB113" s="388"/>
      <c r="AC113" s="388"/>
      <c r="AD113" s="388"/>
      <c r="AE113" s="388"/>
      <c r="AF113" s="388"/>
      <c r="AG113" s="365">
        <f>'SO 103.2-D1.4.3 - Vzducho...'!J32</f>
        <v>0</v>
      </c>
      <c r="AH113" s="366"/>
      <c r="AI113" s="366"/>
      <c r="AJ113" s="366"/>
      <c r="AK113" s="366"/>
      <c r="AL113" s="366"/>
      <c r="AM113" s="366"/>
      <c r="AN113" s="365">
        <f t="shared" si="1"/>
        <v>0</v>
      </c>
      <c r="AO113" s="366"/>
      <c r="AP113" s="366"/>
      <c r="AQ113" s="104" t="s">
        <v>78</v>
      </c>
      <c r="AR113" s="61"/>
      <c r="AS113" s="105">
        <v>0</v>
      </c>
      <c r="AT113" s="106">
        <f t="shared" si="0"/>
        <v>0</v>
      </c>
      <c r="AU113" s="107">
        <f>'SO 103.2-D1.4.3 - Vzducho...'!P148</f>
        <v>0</v>
      </c>
      <c r="AV113" s="106">
        <f>'SO 103.2-D1.4.3 - Vzducho...'!J35</f>
        <v>0</v>
      </c>
      <c r="AW113" s="106">
        <f>'SO 103.2-D1.4.3 - Vzducho...'!J36</f>
        <v>0</v>
      </c>
      <c r="AX113" s="106">
        <f>'SO 103.2-D1.4.3 - Vzducho...'!J37</f>
        <v>0</v>
      </c>
      <c r="AY113" s="106">
        <f>'SO 103.2-D1.4.3 - Vzducho...'!J38</f>
        <v>0</v>
      </c>
      <c r="AZ113" s="106">
        <f>'SO 103.2-D1.4.3 - Vzducho...'!F35</f>
        <v>0</v>
      </c>
      <c r="BA113" s="106">
        <f>'SO 103.2-D1.4.3 - Vzducho...'!F36</f>
        <v>0</v>
      </c>
      <c r="BB113" s="106">
        <f>'SO 103.2-D1.4.3 - Vzducho...'!F37</f>
        <v>0</v>
      </c>
      <c r="BC113" s="106">
        <f>'SO 103.2-D1.4.3 - Vzducho...'!F38</f>
        <v>0</v>
      </c>
      <c r="BD113" s="108">
        <f>'SO 103.2-D1.4.3 - Vzducho...'!F39</f>
        <v>0</v>
      </c>
      <c r="BT113" s="109" t="s">
        <v>73</v>
      </c>
      <c r="BV113" s="109" t="s">
        <v>66</v>
      </c>
      <c r="BW113" s="109" t="s">
        <v>116</v>
      </c>
      <c r="BX113" s="109" t="s">
        <v>106</v>
      </c>
      <c r="CL113" s="109" t="s">
        <v>1</v>
      </c>
    </row>
    <row r="114" spans="1:91" s="4" customFormat="1" ht="35.25" customHeight="1">
      <c r="A114" s="94" t="s">
        <v>68</v>
      </c>
      <c r="B114" s="59"/>
      <c r="C114" s="103"/>
      <c r="D114" s="103"/>
      <c r="E114" s="388" t="s">
        <v>117</v>
      </c>
      <c r="F114" s="388"/>
      <c r="G114" s="388"/>
      <c r="H114" s="388"/>
      <c r="I114" s="388"/>
      <c r="J114" s="103"/>
      <c r="K114" s="388" t="s">
        <v>118</v>
      </c>
      <c r="L114" s="388"/>
      <c r="M114" s="388"/>
      <c r="N114" s="388"/>
      <c r="O114" s="388"/>
      <c r="P114" s="388"/>
      <c r="Q114" s="388"/>
      <c r="R114" s="388"/>
      <c r="S114" s="388"/>
      <c r="T114" s="388"/>
      <c r="U114" s="388"/>
      <c r="V114" s="388"/>
      <c r="W114" s="388"/>
      <c r="X114" s="388"/>
      <c r="Y114" s="388"/>
      <c r="Z114" s="388"/>
      <c r="AA114" s="388"/>
      <c r="AB114" s="388"/>
      <c r="AC114" s="388"/>
      <c r="AD114" s="388"/>
      <c r="AE114" s="388"/>
      <c r="AF114" s="388"/>
      <c r="AG114" s="365">
        <f>'SO 103.2-D1.4.4 - Elektro...'!J32</f>
        <v>0</v>
      </c>
      <c r="AH114" s="366"/>
      <c r="AI114" s="366"/>
      <c r="AJ114" s="366"/>
      <c r="AK114" s="366"/>
      <c r="AL114" s="366"/>
      <c r="AM114" s="366"/>
      <c r="AN114" s="365">
        <f t="shared" si="1"/>
        <v>0</v>
      </c>
      <c r="AO114" s="366"/>
      <c r="AP114" s="366"/>
      <c r="AQ114" s="104" t="s">
        <v>78</v>
      </c>
      <c r="AR114" s="61"/>
      <c r="AS114" s="105">
        <v>0</v>
      </c>
      <c r="AT114" s="106">
        <f t="shared" si="0"/>
        <v>0</v>
      </c>
      <c r="AU114" s="107">
        <f>'SO 103.2-D1.4.4 - Elektro...'!P121</f>
        <v>0</v>
      </c>
      <c r="AV114" s="106">
        <f>'SO 103.2-D1.4.4 - Elektro...'!J35</f>
        <v>0</v>
      </c>
      <c r="AW114" s="106">
        <f>'SO 103.2-D1.4.4 - Elektro...'!J36</f>
        <v>0</v>
      </c>
      <c r="AX114" s="106">
        <f>'SO 103.2-D1.4.4 - Elektro...'!J37</f>
        <v>0</v>
      </c>
      <c r="AY114" s="106">
        <f>'SO 103.2-D1.4.4 - Elektro...'!J38</f>
        <v>0</v>
      </c>
      <c r="AZ114" s="106">
        <f>'SO 103.2-D1.4.4 - Elektro...'!F35</f>
        <v>0</v>
      </c>
      <c r="BA114" s="106">
        <f>'SO 103.2-D1.4.4 - Elektro...'!F36</f>
        <v>0</v>
      </c>
      <c r="BB114" s="106">
        <f>'SO 103.2-D1.4.4 - Elektro...'!F37</f>
        <v>0</v>
      </c>
      <c r="BC114" s="106">
        <f>'SO 103.2-D1.4.4 - Elektro...'!F38</f>
        <v>0</v>
      </c>
      <c r="BD114" s="108">
        <f>'SO 103.2-D1.4.4 - Elektro...'!F39</f>
        <v>0</v>
      </c>
      <c r="BT114" s="109" t="s">
        <v>73</v>
      </c>
      <c r="BV114" s="109" t="s">
        <v>66</v>
      </c>
      <c r="BW114" s="109" t="s">
        <v>119</v>
      </c>
      <c r="BX114" s="109" t="s">
        <v>106</v>
      </c>
      <c r="CL114" s="109" t="s">
        <v>1</v>
      </c>
    </row>
    <row r="115" spans="1:91" s="4" customFormat="1" ht="35.25" customHeight="1">
      <c r="A115" s="94" t="s">
        <v>68</v>
      </c>
      <c r="B115" s="59"/>
      <c r="C115" s="103"/>
      <c r="D115" s="103"/>
      <c r="E115" s="388" t="s">
        <v>120</v>
      </c>
      <c r="F115" s="388"/>
      <c r="G115" s="388"/>
      <c r="H115" s="388"/>
      <c r="I115" s="388"/>
      <c r="J115" s="103"/>
      <c r="K115" s="388" t="s">
        <v>121</v>
      </c>
      <c r="L115" s="388"/>
      <c r="M115" s="388"/>
      <c r="N115" s="388"/>
      <c r="O115" s="388"/>
      <c r="P115" s="388"/>
      <c r="Q115" s="388"/>
      <c r="R115" s="388"/>
      <c r="S115" s="388"/>
      <c r="T115" s="388"/>
      <c r="U115" s="388"/>
      <c r="V115" s="388"/>
      <c r="W115" s="388"/>
      <c r="X115" s="388"/>
      <c r="Y115" s="388"/>
      <c r="Z115" s="388"/>
      <c r="AA115" s="388"/>
      <c r="AB115" s="388"/>
      <c r="AC115" s="388"/>
      <c r="AD115" s="388"/>
      <c r="AE115" s="388"/>
      <c r="AF115" s="388"/>
      <c r="AG115" s="365">
        <f>'SO 103.2-D1.4.5 - Technic...'!J32</f>
        <v>0</v>
      </c>
      <c r="AH115" s="366"/>
      <c r="AI115" s="366"/>
      <c r="AJ115" s="366"/>
      <c r="AK115" s="366"/>
      <c r="AL115" s="366"/>
      <c r="AM115" s="366"/>
      <c r="AN115" s="365">
        <f t="shared" si="1"/>
        <v>0</v>
      </c>
      <c r="AO115" s="366"/>
      <c r="AP115" s="366"/>
      <c r="AQ115" s="104" t="s">
        <v>78</v>
      </c>
      <c r="AR115" s="61"/>
      <c r="AS115" s="105">
        <v>0</v>
      </c>
      <c r="AT115" s="106">
        <f t="shared" si="0"/>
        <v>0</v>
      </c>
      <c r="AU115" s="107">
        <f>'SO 103.2-D1.4.5 - Technic...'!P124</f>
        <v>0</v>
      </c>
      <c r="AV115" s="106">
        <f>'SO 103.2-D1.4.5 - Technic...'!J35</f>
        <v>0</v>
      </c>
      <c r="AW115" s="106">
        <f>'SO 103.2-D1.4.5 - Technic...'!J36</f>
        <v>0</v>
      </c>
      <c r="AX115" s="106">
        <f>'SO 103.2-D1.4.5 - Technic...'!J37</f>
        <v>0</v>
      </c>
      <c r="AY115" s="106">
        <f>'SO 103.2-D1.4.5 - Technic...'!J38</f>
        <v>0</v>
      </c>
      <c r="AZ115" s="106">
        <f>'SO 103.2-D1.4.5 - Technic...'!F35</f>
        <v>0</v>
      </c>
      <c r="BA115" s="106">
        <f>'SO 103.2-D1.4.5 - Technic...'!F36</f>
        <v>0</v>
      </c>
      <c r="BB115" s="106">
        <f>'SO 103.2-D1.4.5 - Technic...'!F37</f>
        <v>0</v>
      </c>
      <c r="BC115" s="106">
        <f>'SO 103.2-D1.4.5 - Technic...'!F38</f>
        <v>0</v>
      </c>
      <c r="BD115" s="108">
        <f>'SO 103.2-D1.4.5 - Technic...'!F39</f>
        <v>0</v>
      </c>
      <c r="BT115" s="109" t="s">
        <v>73</v>
      </c>
      <c r="BV115" s="109" t="s">
        <v>66</v>
      </c>
      <c r="BW115" s="109" t="s">
        <v>122</v>
      </c>
      <c r="BX115" s="109" t="s">
        <v>106</v>
      </c>
      <c r="CL115" s="109" t="s">
        <v>1</v>
      </c>
    </row>
    <row r="116" spans="1:91" s="4" customFormat="1" ht="35.25" customHeight="1">
      <c r="A116" s="94" t="s">
        <v>68</v>
      </c>
      <c r="B116" s="59"/>
      <c r="C116" s="103"/>
      <c r="D116" s="103"/>
      <c r="E116" s="388" t="s">
        <v>123</v>
      </c>
      <c r="F116" s="388"/>
      <c r="G116" s="388"/>
      <c r="H116" s="388"/>
      <c r="I116" s="388"/>
      <c r="J116" s="103"/>
      <c r="K116" s="388" t="s">
        <v>124</v>
      </c>
      <c r="L116" s="388"/>
      <c r="M116" s="388"/>
      <c r="N116" s="388"/>
      <c r="O116" s="388"/>
      <c r="P116" s="388"/>
      <c r="Q116" s="388"/>
      <c r="R116" s="388"/>
      <c r="S116" s="388"/>
      <c r="T116" s="388"/>
      <c r="U116" s="388"/>
      <c r="V116" s="388"/>
      <c r="W116" s="388"/>
      <c r="X116" s="388"/>
      <c r="Y116" s="388"/>
      <c r="Z116" s="388"/>
      <c r="AA116" s="388"/>
      <c r="AB116" s="388"/>
      <c r="AC116" s="388"/>
      <c r="AD116" s="388"/>
      <c r="AE116" s="388"/>
      <c r="AF116" s="388"/>
      <c r="AG116" s="365">
        <f>'SO 103.2-D1.4.6 - Přípojk...'!J32</f>
        <v>0</v>
      </c>
      <c r="AH116" s="366"/>
      <c r="AI116" s="366"/>
      <c r="AJ116" s="366"/>
      <c r="AK116" s="366"/>
      <c r="AL116" s="366"/>
      <c r="AM116" s="366"/>
      <c r="AN116" s="365">
        <f t="shared" si="1"/>
        <v>0</v>
      </c>
      <c r="AO116" s="366"/>
      <c r="AP116" s="366"/>
      <c r="AQ116" s="104" t="s">
        <v>78</v>
      </c>
      <c r="AR116" s="61"/>
      <c r="AS116" s="105">
        <v>0</v>
      </c>
      <c r="AT116" s="106">
        <f t="shared" si="0"/>
        <v>0</v>
      </c>
      <c r="AU116" s="107">
        <f>'SO 103.2-D1.4.6 - Přípojk...'!P126</f>
        <v>0</v>
      </c>
      <c r="AV116" s="106">
        <f>'SO 103.2-D1.4.6 - Přípojk...'!J35</f>
        <v>0</v>
      </c>
      <c r="AW116" s="106">
        <f>'SO 103.2-D1.4.6 - Přípojk...'!J36</f>
        <v>0</v>
      </c>
      <c r="AX116" s="106">
        <f>'SO 103.2-D1.4.6 - Přípojk...'!J37</f>
        <v>0</v>
      </c>
      <c r="AY116" s="106">
        <f>'SO 103.2-D1.4.6 - Přípojk...'!J38</f>
        <v>0</v>
      </c>
      <c r="AZ116" s="106">
        <f>'SO 103.2-D1.4.6 - Přípojk...'!F35</f>
        <v>0</v>
      </c>
      <c r="BA116" s="106">
        <f>'SO 103.2-D1.4.6 - Přípojk...'!F36</f>
        <v>0</v>
      </c>
      <c r="BB116" s="106">
        <f>'SO 103.2-D1.4.6 - Přípojk...'!F37</f>
        <v>0</v>
      </c>
      <c r="BC116" s="106">
        <f>'SO 103.2-D1.4.6 - Přípojk...'!F38</f>
        <v>0</v>
      </c>
      <c r="BD116" s="108">
        <f>'SO 103.2-D1.4.6 - Přípojk...'!F39</f>
        <v>0</v>
      </c>
      <c r="BT116" s="109" t="s">
        <v>73</v>
      </c>
      <c r="BV116" s="109" t="s">
        <v>66</v>
      </c>
      <c r="BW116" s="109" t="s">
        <v>125</v>
      </c>
      <c r="BX116" s="109" t="s">
        <v>106</v>
      </c>
      <c r="CL116" s="109" t="s">
        <v>1</v>
      </c>
    </row>
    <row r="117" spans="1:91" s="7" customFormat="1" ht="24.75" customHeight="1">
      <c r="B117" s="95"/>
      <c r="C117" s="419"/>
      <c r="D117" s="420" t="s">
        <v>126</v>
      </c>
      <c r="E117" s="420"/>
      <c r="F117" s="420"/>
      <c r="G117" s="420"/>
      <c r="H117" s="420"/>
      <c r="I117" s="421"/>
      <c r="J117" s="420" t="s">
        <v>7594</v>
      </c>
      <c r="K117" s="420"/>
      <c r="L117" s="420"/>
      <c r="M117" s="420"/>
      <c r="N117" s="420"/>
      <c r="O117" s="420"/>
      <c r="P117" s="420"/>
      <c r="Q117" s="420"/>
      <c r="R117" s="420"/>
      <c r="S117" s="420"/>
      <c r="T117" s="420"/>
      <c r="U117" s="420"/>
      <c r="V117" s="420"/>
      <c r="W117" s="420"/>
      <c r="X117" s="420"/>
      <c r="Y117" s="420"/>
      <c r="Z117" s="420"/>
      <c r="AA117" s="420"/>
      <c r="AB117" s="420"/>
      <c r="AC117" s="420"/>
      <c r="AD117" s="420"/>
      <c r="AE117" s="420"/>
      <c r="AF117" s="420"/>
      <c r="AG117" s="422">
        <f>ROUND(SUM(AG118:AG119),2)</f>
        <v>0</v>
      </c>
      <c r="AH117" s="423"/>
      <c r="AI117" s="423"/>
      <c r="AJ117" s="423"/>
      <c r="AK117" s="423"/>
      <c r="AL117" s="423"/>
      <c r="AM117" s="423"/>
      <c r="AN117" s="424">
        <f t="shared" si="1"/>
        <v>0</v>
      </c>
      <c r="AO117" s="423"/>
      <c r="AP117" s="423"/>
      <c r="AQ117" s="96" t="s">
        <v>70</v>
      </c>
      <c r="AR117" s="97"/>
      <c r="AS117" s="98">
        <f>ROUND(SUM(AS118:AS119),2)</f>
        <v>0</v>
      </c>
      <c r="AT117" s="99">
        <f t="shared" si="0"/>
        <v>0</v>
      </c>
      <c r="AU117" s="100">
        <f>ROUND(SUM(AU118:AU119),5)</f>
        <v>0</v>
      </c>
      <c r="AV117" s="99">
        <f>ROUND(AZ117*L29,2)</f>
        <v>0</v>
      </c>
      <c r="AW117" s="99">
        <f>ROUND(BA117*L30,2)</f>
        <v>0</v>
      </c>
      <c r="AX117" s="99">
        <f>ROUND(BB117*L29,2)</f>
        <v>0</v>
      </c>
      <c r="AY117" s="99">
        <f>ROUND(BC117*L30,2)</f>
        <v>0</v>
      </c>
      <c r="AZ117" s="99">
        <f>ROUND(SUM(AZ118:AZ119),2)</f>
        <v>0</v>
      </c>
      <c r="BA117" s="99">
        <f>ROUND(SUM(BA118:BA119),2)</f>
        <v>0</v>
      </c>
      <c r="BB117" s="99">
        <f>ROUND(SUM(BB118:BB119),2)</f>
        <v>0</v>
      </c>
      <c r="BC117" s="99">
        <f>ROUND(SUM(BC118:BC119),2)</f>
        <v>0</v>
      </c>
      <c r="BD117" s="101">
        <f>ROUND(SUM(BD118:BD119),2)</f>
        <v>0</v>
      </c>
      <c r="BS117" s="102" t="s">
        <v>63</v>
      </c>
      <c r="BT117" s="102" t="s">
        <v>71</v>
      </c>
      <c r="BU117" s="102" t="s">
        <v>65</v>
      </c>
      <c r="BV117" s="102" t="s">
        <v>66</v>
      </c>
      <c r="BW117" s="102" t="s">
        <v>127</v>
      </c>
      <c r="BX117" s="102" t="s">
        <v>5</v>
      </c>
      <c r="CL117" s="102" t="s">
        <v>1</v>
      </c>
      <c r="CM117" s="102" t="s">
        <v>73</v>
      </c>
    </row>
    <row r="118" spans="1:91" s="4" customFormat="1" ht="35.25" customHeight="1">
      <c r="A118" s="94" t="s">
        <v>68</v>
      </c>
      <c r="B118" s="59"/>
      <c r="C118" s="103"/>
      <c r="D118" s="103"/>
      <c r="E118" s="388" t="s">
        <v>128</v>
      </c>
      <c r="F118" s="388"/>
      <c r="G118" s="388"/>
      <c r="H118" s="388"/>
      <c r="I118" s="388"/>
      <c r="J118" s="103"/>
      <c r="K118" s="388" t="s">
        <v>108</v>
      </c>
      <c r="L118" s="388"/>
      <c r="M118" s="388"/>
      <c r="N118" s="388"/>
      <c r="O118" s="388"/>
      <c r="P118" s="388"/>
      <c r="Q118" s="388"/>
      <c r="R118" s="388"/>
      <c r="S118" s="388"/>
      <c r="T118" s="388"/>
      <c r="U118" s="388"/>
      <c r="V118" s="388"/>
      <c r="W118" s="388"/>
      <c r="X118" s="388"/>
      <c r="Y118" s="388"/>
      <c r="Z118" s="388"/>
      <c r="AA118" s="388"/>
      <c r="AB118" s="388"/>
      <c r="AC118" s="388"/>
      <c r="AD118" s="388"/>
      <c r="AE118" s="388"/>
      <c r="AF118" s="388"/>
      <c r="AG118" s="365">
        <f>'SO 104.2-D1.1-2 - Archite...'!J32</f>
        <v>0</v>
      </c>
      <c r="AH118" s="366"/>
      <c r="AI118" s="366"/>
      <c r="AJ118" s="366"/>
      <c r="AK118" s="366"/>
      <c r="AL118" s="366"/>
      <c r="AM118" s="366"/>
      <c r="AN118" s="365">
        <f t="shared" si="1"/>
        <v>0</v>
      </c>
      <c r="AO118" s="366"/>
      <c r="AP118" s="366"/>
      <c r="AQ118" s="104" t="s">
        <v>78</v>
      </c>
      <c r="AR118" s="61"/>
      <c r="AS118" s="105">
        <v>0</v>
      </c>
      <c r="AT118" s="106">
        <f t="shared" si="0"/>
        <v>0</v>
      </c>
      <c r="AU118" s="107">
        <f>'SO 104.2-D1.1-2 - Archite...'!P125</f>
        <v>0</v>
      </c>
      <c r="AV118" s="106">
        <f>'SO 104.2-D1.1-2 - Archite...'!J35</f>
        <v>0</v>
      </c>
      <c r="AW118" s="106">
        <f>'SO 104.2-D1.1-2 - Archite...'!J36</f>
        <v>0</v>
      </c>
      <c r="AX118" s="106">
        <f>'SO 104.2-D1.1-2 - Archite...'!J37</f>
        <v>0</v>
      </c>
      <c r="AY118" s="106">
        <f>'SO 104.2-D1.1-2 - Archite...'!J38</f>
        <v>0</v>
      </c>
      <c r="AZ118" s="106">
        <f>'SO 104.2-D1.1-2 - Archite...'!F35</f>
        <v>0</v>
      </c>
      <c r="BA118" s="106">
        <f>'SO 104.2-D1.1-2 - Archite...'!F36</f>
        <v>0</v>
      </c>
      <c r="BB118" s="106">
        <f>'SO 104.2-D1.1-2 - Archite...'!F37</f>
        <v>0</v>
      </c>
      <c r="BC118" s="106">
        <f>'SO 104.2-D1.1-2 - Archite...'!F38</f>
        <v>0</v>
      </c>
      <c r="BD118" s="108">
        <f>'SO 104.2-D1.1-2 - Archite...'!F39</f>
        <v>0</v>
      </c>
      <c r="BT118" s="109" t="s">
        <v>73</v>
      </c>
      <c r="BV118" s="109" t="s">
        <v>66</v>
      </c>
      <c r="BW118" s="109" t="s">
        <v>129</v>
      </c>
      <c r="BX118" s="109" t="s">
        <v>127</v>
      </c>
      <c r="CL118" s="109" t="s">
        <v>1</v>
      </c>
    </row>
    <row r="119" spans="1:91" s="4" customFormat="1" ht="35.25" customHeight="1">
      <c r="A119" s="94" t="s">
        <v>68</v>
      </c>
      <c r="B119" s="59"/>
      <c r="C119" s="103"/>
      <c r="D119" s="103"/>
      <c r="E119" s="388" t="s">
        <v>130</v>
      </c>
      <c r="F119" s="388"/>
      <c r="G119" s="388"/>
      <c r="H119" s="388"/>
      <c r="I119" s="388"/>
      <c r="J119" s="103"/>
      <c r="K119" s="388" t="s">
        <v>89</v>
      </c>
      <c r="L119" s="388"/>
      <c r="M119" s="388"/>
      <c r="N119" s="388"/>
      <c r="O119" s="388"/>
      <c r="P119" s="388"/>
      <c r="Q119" s="388"/>
      <c r="R119" s="388"/>
      <c r="S119" s="388"/>
      <c r="T119" s="388"/>
      <c r="U119" s="388"/>
      <c r="V119" s="388"/>
      <c r="W119" s="388"/>
      <c r="X119" s="388"/>
      <c r="Y119" s="388"/>
      <c r="Z119" s="388"/>
      <c r="AA119" s="388"/>
      <c r="AB119" s="388"/>
      <c r="AC119" s="388"/>
      <c r="AD119" s="388"/>
      <c r="AE119" s="388"/>
      <c r="AF119" s="388"/>
      <c r="AG119" s="365">
        <f>'SO 104.2-D1.4.4 - Elektro...'!J32</f>
        <v>0</v>
      </c>
      <c r="AH119" s="366"/>
      <c r="AI119" s="366"/>
      <c r="AJ119" s="366"/>
      <c r="AK119" s="366"/>
      <c r="AL119" s="366"/>
      <c r="AM119" s="366"/>
      <c r="AN119" s="365">
        <f t="shared" si="1"/>
        <v>0</v>
      </c>
      <c r="AO119" s="366"/>
      <c r="AP119" s="366"/>
      <c r="AQ119" s="104" t="s">
        <v>78</v>
      </c>
      <c r="AR119" s="61"/>
      <c r="AS119" s="105">
        <v>0</v>
      </c>
      <c r="AT119" s="106">
        <f t="shared" si="0"/>
        <v>0</v>
      </c>
      <c r="AU119" s="107">
        <f>'SO 104.2-D1.4.4 - Elektro...'!P121</f>
        <v>0</v>
      </c>
      <c r="AV119" s="106">
        <f>'SO 104.2-D1.4.4 - Elektro...'!J35</f>
        <v>0</v>
      </c>
      <c r="AW119" s="106">
        <f>'SO 104.2-D1.4.4 - Elektro...'!J36</f>
        <v>0</v>
      </c>
      <c r="AX119" s="106">
        <f>'SO 104.2-D1.4.4 - Elektro...'!J37</f>
        <v>0</v>
      </c>
      <c r="AY119" s="106">
        <f>'SO 104.2-D1.4.4 - Elektro...'!J38</f>
        <v>0</v>
      </c>
      <c r="AZ119" s="106">
        <f>'SO 104.2-D1.4.4 - Elektro...'!F35</f>
        <v>0</v>
      </c>
      <c r="BA119" s="106">
        <f>'SO 104.2-D1.4.4 - Elektro...'!F36</f>
        <v>0</v>
      </c>
      <c r="BB119" s="106">
        <f>'SO 104.2-D1.4.4 - Elektro...'!F37</f>
        <v>0</v>
      </c>
      <c r="BC119" s="106">
        <f>'SO 104.2-D1.4.4 - Elektro...'!F38</f>
        <v>0</v>
      </c>
      <c r="BD119" s="108">
        <f>'SO 104.2-D1.4.4 - Elektro...'!F39</f>
        <v>0</v>
      </c>
      <c r="BT119" s="109" t="s">
        <v>73</v>
      </c>
      <c r="BV119" s="109" t="s">
        <v>66</v>
      </c>
      <c r="BW119" s="109" t="s">
        <v>131</v>
      </c>
      <c r="BX119" s="109" t="s">
        <v>127</v>
      </c>
      <c r="CL119" s="109" t="s">
        <v>1</v>
      </c>
    </row>
    <row r="120" spans="1:91" s="7" customFormat="1" ht="16.5" customHeight="1">
      <c r="B120" s="95"/>
      <c r="C120" s="419"/>
      <c r="D120" s="420" t="s">
        <v>132</v>
      </c>
      <c r="E120" s="420"/>
      <c r="F120" s="420"/>
      <c r="G120" s="420"/>
      <c r="H120" s="420"/>
      <c r="I120" s="421"/>
      <c r="J120" s="420" t="s">
        <v>7595</v>
      </c>
      <c r="K120" s="420"/>
      <c r="L120" s="420"/>
      <c r="M120" s="420"/>
      <c r="N120" s="420"/>
      <c r="O120" s="420"/>
      <c r="P120" s="420"/>
      <c r="Q120" s="420"/>
      <c r="R120" s="420"/>
      <c r="S120" s="420"/>
      <c r="T120" s="420"/>
      <c r="U120" s="420"/>
      <c r="V120" s="420"/>
      <c r="W120" s="420"/>
      <c r="X120" s="420"/>
      <c r="Y120" s="420"/>
      <c r="Z120" s="420"/>
      <c r="AA120" s="420"/>
      <c r="AB120" s="420"/>
      <c r="AC120" s="420"/>
      <c r="AD120" s="420"/>
      <c r="AE120" s="420"/>
      <c r="AF120" s="420"/>
      <c r="AG120" s="422">
        <f>ROUND(SUM(AG121:AG127),2)</f>
        <v>0</v>
      </c>
      <c r="AH120" s="423"/>
      <c r="AI120" s="423"/>
      <c r="AJ120" s="423"/>
      <c r="AK120" s="423"/>
      <c r="AL120" s="423"/>
      <c r="AM120" s="423"/>
      <c r="AN120" s="424">
        <f t="shared" si="1"/>
        <v>0</v>
      </c>
      <c r="AO120" s="423"/>
      <c r="AP120" s="423"/>
      <c r="AQ120" s="96" t="s">
        <v>70</v>
      </c>
      <c r="AR120" s="97"/>
      <c r="AS120" s="98">
        <f>ROUND(SUM(AS121:AS127),2)</f>
        <v>0</v>
      </c>
      <c r="AT120" s="99">
        <f t="shared" si="0"/>
        <v>0</v>
      </c>
      <c r="AU120" s="100">
        <f>ROUND(SUM(AU121:AU127),5)</f>
        <v>0</v>
      </c>
      <c r="AV120" s="99">
        <f>ROUND(AZ120*L29,2)</f>
        <v>0</v>
      </c>
      <c r="AW120" s="99">
        <f>ROUND(BA120*L30,2)</f>
        <v>0</v>
      </c>
      <c r="AX120" s="99">
        <f>ROUND(BB120*L29,2)</f>
        <v>0</v>
      </c>
      <c r="AY120" s="99">
        <f>ROUND(BC120*L30,2)</f>
        <v>0</v>
      </c>
      <c r="AZ120" s="99">
        <f>ROUND(SUM(AZ121:AZ127),2)</f>
        <v>0</v>
      </c>
      <c r="BA120" s="99">
        <f>ROUND(SUM(BA121:BA127),2)</f>
        <v>0</v>
      </c>
      <c r="BB120" s="99">
        <f>ROUND(SUM(BB121:BB127),2)</f>
        <v>0</v>
      </c>
      <c r="BC120" s="99">
        <f>ROUND(SUM(BC121:BC127),2)</f>
        <v>0</v>
      </c>
      <c r="BD120" s="101">
        <f>ROUND(SUM(BD121:BD127),2)</f>
        <v>0</v>
      </c>
      <c r="BS120" s="102" t="s">
        <v>63</v>
      </c>
      <c r="BT120" s="102" t="s">
        <v>71</v>
      </c>
      <c r="BU120" s="102" t="s">
        <v>65</v>
      </c>
      <c r="BV120" s="102" t="s">
        <v>66</v>
      </c>
      <c r="BW120" s="102" t="s">
        <v>133</v>
      </c>
      <c r="BX120" s="102" t="s">
        <v>5</v>
      </c>
      <c r="CL120" s="102" t="s">
        <v>1</v>
      </c>
      <c r="CM120" s="102" t="s">
        <v>73</v>
      </c>
    </row>
    <row r="121" spans="1:91" s="4" customFormat="1" ht="23.25" customHeight="1">
      <c r="A121" s="94" t="s">
        <v>68</v>
      </c>
      <c r="B121" s="59"/>
      <c r="C121" s="103"/>
      <c r="D121" s="103"/>
      <c r="E121" s="388" t="s">
        <v>134</v>
      </c>
      <c r="F121" s="388"/>
      <c r="G121" s="388"/>
      <c r="H121" s="388"/>
      <c r="I121" s="388"/>
      <c r="J121" s="103"/>
      <c r="K121" s="388" t="s">
        <v>135</v>
      </c>
      <c r="L121" s="388"/>
      <c r="M121" s="388"/>
      <c r="N121" s="388"/>
      <c r="O121" s="388"/>
      <c r="P121" s="388"/>
      <c r="Q121" s="388"/>
      <c r="R121" s="388"/>
      <c r="S121" s="388"/>
      <c r="T121" s="388"/>
      <c r="U121" s="388"/>
      <c r="V121" s="388"/>
      <c r="W121" s="388"/>
      <c r="X121" s="388"/>
      <c r="Y121" s="388"/>
      <c r="Z121" s="388"/>
      <c r="AA121" s="388"/>
      <c r="AB121" s="388"/>
      <c r="AC121" s="388"/>
      <c r="AD121" s="388"/>
      <c r="AE121" s="388"/>
      <c r="AF121" s="388"/>
      <c r="AG121" s="365">
        <f>'SO 105-D1.1 - Architekton...'!J32</f>
        <v>0</v>
      </c>
      <c r="AH121" s="366"/>
      <c r="AI121" s="366"/>
      <c r="AJ121" s="366"/>
      <c r="AK121" s="366"/>
      <c r="AL121" s="366"/>
      <c r="AM121" s="366"/>
      <c r="AN121" s="365">
        <f t="shared" si="1"/>
        <v>0</v>
      </c>
      <c r="AO121" s="366"/>
      <c r="AP121" s="366"/>
      <c r="AQ121" s="104" t="s">
        <v>78</v>
      </c>
      <c r="AR121" s="61"/>
      <c r="AS121" s="105">
        <v>0</v>
      </c>
      <c r="AT121" s="106">
        <f t="shared" si="0"/>
        <v>0</v>
      </c>
      <c r="AU121" s="107">
        <f>'SO 105-D1.1 - Architekton...'!P135</f>
        <v>0</v>
      </c>
      <c r="AV121" s="106">
        <f>'SO 105-D1.1 - Architekton...'!J35</f>
        <v>0</v>
      </c>
      <c r="AW121" s="106">
        <f>'SO 105-D1.1 - Architekton...'!J36</f>
        <v>0</v>
      </c>
      <c r="AX121" s="106">
        <f>'SO 105-D1.1 - Architekton...'!J37</f>
        <v>0</v>
      </c>
      <c r="AY121" s="106">
        <f>'SO 105-D1.1 - Architekton...'!J38</f>
        <v>0</v>
      </c>
      <c r="AZ121" s="106">
        <f>'SO 105-D1.1 - Architekton...'!F35</f>
        <v>0</v>
      </c>
      <c r="BA121" s="106">
        <f>'SO 105-D1.1 - Architekton...'!F36</f>
        <v>0</v>
      </c>
      <c r="BB121" s="106">
        <f>'SO 105-D1.1 - Architekton...'!F37</f>
        <v>0</v>
      </c>
      <c r="BC121" s="106">
        <f>'SO 105-D1.1 - Architekton...'!F38</f>
        <v>0</v>
      </c>
      <c r="BD121" s="108">
        <f>'SO 105-D1.1 - Architekton...'!F39</f>
        <v>0</v>
      </c>
      <c r="BT121" s="109" t="s">
        <v>73</v>
      </c>
      <c r="BV121" s="109" t="s">
        <v>66</v>
      </c>
      <c r="BW121" s="109" t="s">
        <v>136</v>
      </c>
      <c r="BX121" s="109" t="s">
        <v>133</v>
      </c>
      <c r="CL121" s="109" t="s">
        <v>1</v>
      </c>
    </row>
    <row r="122" spans="1:91" s="4" customFormat="1" ht="23.25" customHeight="1">
      <c r="A122" s="94" t="s">
        <v>68</v>
      </c>
      <c r="B122" s="59"/>
      <c r="C122" s="103"/>
      <c r="D122" s="103"/>
      <c r="E122" s="388" t="s">
        <v>137</v>
      </c>
      <c r="F122" s="388"/>
      <c r="G122" s="388"/>
      <c r="H122" s="388"/>
      <c r="I122" s="388"/>
      <c r="J122" s="103"/>
      <c r="K122" s="388" t="s">
        <v>83</v>
      </c>
      <c r="L122" s="388"/>
      <c r="M122" s="388"/>
      <c r="N122" s="388"/>
      <c r="O122" s="388"/>
      <c r="P122" s="388"/>
      <c r="Q122" s="388"/>
      <c r="R122" s="388"/>
      <c r="S122" s="388"/>
      <c r="T122" s="388"/>
      <c r="U122" s="388"/>
      <c r="V122" s="388"/>
      <c r="W122" s="388"/>
      <c r="X122" s="388"/>
      <c r="Y122" s="388"/>
      <c r="Z122" s="388"/>
      <c r="AA122" s="388"/>
      <c r="AB122" s="388"/>
      <c r="AC122" s="388"/>
      <c r="AD122" s="388"/>
      <c r="AE122" s="388"/>
      <c r="AF122" s="388"/>
      <c r="AG122" s="365">
        <f>'SO 105-D1.4.1 - ZTI'!J32</f>
        <v>0</v>
      </c>
      <c r="AH122" s="366"/>
      <c r="AI122" s="366"/>
      <c r="AJ122" s="366"/>
      <c r="AK122" s="366"/>
      <c r="AL122" s="366"/>
      <c r="AM122" s="366"/>
      <c r="AN122" s="365">
        <f t="shared" si="1"/>
        <v>0</v>
      </c>
      <c r="AO122" s="366"/>
      <c r="AP122" s="366"/>
      <c r="AQ122" s="104" t="s">
        <v>78</v>
      </c>
      <c r="AR122" s="61"/>
      <c r="AS122" s="105">
        <v>0</v>
      </c>
      <c r="AT122" s="106">
        <f t="shared" si="0"/>
        <v>0</v>
      </c>
      <c r="AU122" s="107">
        <f>'SO 105-D1.4.1 - ZTI'!P127</f>
        <v>0</v>
      </c>
      <c r="AV122" s="106">
        <f>'SO 105-D1.4.1 - ZTI'!J35</f>
        <v>0</v>
      </c>
      <c r="AW122" s="106">
        <f>'SO 105-D1.4.1 - ZTI'!J36</f>
        <v>0</v>
      </c>
      <c r="AX122" s="106">
        <f>'SO 105-D1.4.1 - ZTI'!J37</f>
        <v>0</v>
      </c>
      <c r="AY122" s="106">
        <f>'SO 105-D1.4.1 - ZTI'!J38</f>
        <v>0</v>
      </c>
      <c r="AZ122" s="106">
        <f>'SO 105-D1.4.1 - ZTI'!F35</f>
        <v>0</v>
      </c>
      <c r="BA122" s="106">
        <f>'SO 105-D1.4.1 - ZTI'!F36</f>
        <v>0</v>
      </c>
      <c r="BB122" s="106">
        <f>'SO 105-D1.4.1 - ZTI'!F37</f>
        <v>0</v>
      </c>
      <c r="BC122" s="106">
        <f>'SO 105-D1.4.1 - ZTI'!F38</f>
        <v>0</v>
      </c>
      <c r="BD122" s="108">
        <f>'SO 105-D1.4.1 - ZTI'!F39</f>
        <v>0</v>
      </c>
      <c r="BT122" s="109" t="s">
        <v>73</v>
      </c>
      <c r="BV122" s="109" t="s">
        <v>66</v>
      </c>
      <c r="BW122" s="109" t="s">
        <v>138</v>
      </c>
      <c r="BX122" s="109" t="s">
        <v>133</v>
      </c>
      <c r="CL122" s="109" t="s">
        <v>1</v>
      </c>
    </row>
    <row r="123" spans="1:91" s="4" customFormat="1" ht="23.25" customHeight="1">
      <c r="A123" s="94" t="s">
        <v>68</v>
      </c>
      <c r="B123" s="59"/>
      <c r="C123" s="103"/>
      <c r="D123" s="103"/>
      <c r="E123" s="388" t="s">
        <v>139</v>
      </c>
      <c r="F123" s="388"/>
      <c r="G123" s="388"/>
      <c r="H123" s="388"/>
      <c r="I123" s="388"/>
      <c r="J123" s="103"/>
      <c r="K123" s="388" t="s">
        <v>140</v>
      </c>
      <c r="L123" s="388"/>
      <c r="M123" s="388"/>
      <c r="N123" s="388"/>
      <c r="O123" s="388"/>
      <c r="P123" s="388"/>
      <c r="Q123" s="388"/>
      <c r="R123" s="388"/>
      <c r="S123" s="388"/>
      <c r="T123" s="388"/>
      <c r="U123" s="388"/>
      <c r="V123" s="388"/>
      <c r="W123" s="388"/>
      <c r="X123" s="388"/>
      <c r="Y123" s="388"/>
      <c r="Z123" s="388"/>
      <c r="AA123" s="388"/>
      <c r="AB123" s="388"/>
      <c r="AC123" s="388"/>
      <c r="AD123" s="388"/>
      <c r="AE123" s="388"/>
      <c r="AF123" s="388"/>
      <c r="AG123" s="365">
        <f>'SO 105-D1.4.2 - Decentrál...'!J32</f>
        <v>0</v>
      </c>
      <c r="AH123" s="366"/>
      <c r="AI123" s="366"/>
      <c r="AJ123" s="366"/>
      <c r="AK123" s="366"/>
      <c r="AL123" s="366"/>
      <c r="AM123" s="366"/>
      <c r="AN123" s="365">
        <f t="shared" si="1"/>
        <v>0</v>
      </c>
      <c r="AO123" s="366"/>
      <c r="AP123" s="366"/>
      <c r="AQ123" s="104" t="s">
        <v>78</v>
      </c>
      <c r="AR123" s="61"/>
      <c r="AS123" s="105">
        <v>0</v>
      </c>
      <c r="AT123" s="106">
        <f t="shared" si="0"/>
        <v>0</v>
      </c>
      <c r="AU123" s="107">
        <f>'SO 105-D1.4.2 - Decentrál...'!P121</f>
        <v>0</v>
      </c>
      <c r="AV123" s="106">
        <f>'SO 105-D1.4.2 - Decentrál...'!J35</f>
        <v>0</v>
      </c>
      <c r="AW123" s="106">
        <f>'SO 105-D1.4.2 - Decentrál...'!J36</f>
        <v>0</v>
      </c>
      <c r="AX123" s="106">
        <f>'SO 105-D1.4.2 - Decentrál...'!J37</f>
        <v>0</v>
      </c>
      <c r="AY123" s="106">
        <f>'SO 105-D1.4.2 - Decentrál...'!J38</f>
        <v>0</v>
      </c>
      <c r="AZ123" s="106">
        <f>'SO 105-D1.4.2 - Decentrál...'!F35</f>
        <v>0</v>
      </c>
      <c r="BA123" s="106">
        <f>'SO 105-D1.4.2 - Decentrál...'!F36</f>
        <v>0</v>
      </c>
      <c r="BB123" s="106">
        <f>'SO 105-D1.4.2 - Decentrál...'!F37</f>
        <v>0</v>
      </c>
      <c r="BC123" s="106">
        <f>'SO 105-D1.4.2 - Decentrál...'!F38</f>
        <v>0</v>
      </c>
      <c r="BD123" s="108">
        <f>'SO 105-D1.4.2 - Decentrál...'!F39</f>
        <v>0</v>
      </c>
      <c r="BT123" s="109" t="s">
        <v>73</v>
      </c>
      <c r="BV123" s="109" t="s">
        <v>66</v>
      </c>
      <c r="BW123" s="109" t="s">
        <v>141</v>
      </c>
      <c r="BX123" s="109" t="s">
        <v>133</v>
      </c>
      <c r="CL123" s="109" t="s">
        <v>1</v>
      </c>
    </row>
    <row r="124" spans="1:91" s="4" customFormat="1" ht="23.25" customHeight="1">
      <c r="A124" s="94" t="s">
        <v>68</v>
      </c>
      <c r="B124" s="59"/>
      <c r="C124" s="103"/>
      <c r="D124" s="103"/>
      <c r="E124" s="388" t="s">
        <v>142</v>
      </c>
      <c r="F124" s="388"/>
      <c r="G124" s="388"/>
      <c r="H124" s="388"/>
      <c r="I124" s="388"/>
      <c r="J124" s="103"/>
      <c r="K124" s="388" t="s">
        <v>143</v>
      </c>
      <c r="L124" s="388"/>
      <c r="M124" s="388"/>
      <c r="N124" s="388"/>
      <c r="O124" s="388"/>
      <c r="P124" s="388"/>
      <c r="Q124" s="388"/>
      <c r="R124" s="388"/>
      <c r="S124" s="388"/>
      <c r="T124" s="388"/>
      <c r="U124" s="388"/>
      <c r="V124" s="388"/>
      <c r="W124" s="388"/>
      <c r="X124" s="388"/>
      <c r="Y124" s="388"/>
      <c r="Z124" s="388"/>
      <c r="AA124" s="388"/>
      <c r="AB124" s="388"/>
      <c r="AC124" s="388"/>
      <c r="AD124" s="388"/>
      <c r="AE124" s="388"/>
      <c r="AF124" s="388"/>
      <c r="AG124" s="365">
        <f>'SO 105-D1.4.3 - Větrání s...'!J32</f>
        <v>0</v>
      </c>
      <c r="AH124" s="366"/>
      <c r="AI124" s="366"/>
      <c r="AJ124" s="366"/>
      <c r="AK124" s="366"/>
      <c r="AL124" s="366"/>
      <c r="AM124" s="366"/>
      <c r="AN124" s="365">
        <f t="shared" si="1"/>
        <v>0</v>
      </c>
      <c r="AO124" s="366"/>
      <c r="AP124" s="366"/>
      <c r="AQ124" s="104" t="s">
        <v>78</v>
      </c>
      <c r="AR124" s="61"/>
      <c r="AS124" s="105">
        <v>0</v>
      </c>
      <c r="AT124" s="106">
        <f t="shared" si="0"/>
        <v>0</v>
      </c>
      <c r="AU124" s="107">
        <f>'SO 105-D1.4.3 - Větrání s...'!P121</f>
        <v>0</v>
      </c>
      <c r="AV124" s="106">
        <f>'SO 105-D1.4.3 - Větrání s...'!J35</f>
        <v>0</v>
      </c>
      <c r="AW124" s="106">
        <f>'SO 105-D1.4.3 - Větrání s...'!J36</f>
        <v>0</v>
      </c>
      <c r="AX124" s="106">
        <f>'SO 105-D1.4.3 - Větrání s...'!J37</f>
        <v>0</v>
      </c>
      <c r="AY124" s="106">
        <f>'SO 105-D1.4.3 - Větrání s...'!J38</f>
        <v>0</v>
      </c>
      <c r="AZ124" s="106">
        <f>'SO 105-D1.4.3 - Větrání s...'!F35</f>
        <v>0</v>
      </c>
      <c r="BA124" s="106">
        <f>'SO 105-D1.4.3 - Větrání s...'!F36</f>
        <v>0</v>
      </c>
      <c r="BB124" s="106">
        <f>'SO 105-D1.4.3 - Větrání s...'!F37</f>
        <v>0</v>
      </c>
      <c r="BC124" s="106">
        <f>'SO 105-D1.4.3 - Větrání s...'!F38</f>
        <v>0</v>
      </c>
      <c r="BD124" s="108">
        <f>'SO 105-D1.4.3 - Větrání s...'!F39</f>
        <v>0</v>
      </c>
      <c r="BT124" s="109" t="s">
        <v>73</v>
      </c>
      <c r="BV124" s="109" t="s">
        <v>66</v>
      </c>
      <c r="BW124" s="109" t="s">
        <v>144</v>
      </c>
      <c r="BX124" s="109" t="s">
        <v>133</v>
      </c>
      <c r="CL124" s="109" t="s">
        <v>1</v>
      </c>
    </row>
    <row r="125" spans="1:91" s="4" customFormat="1" ht="23.25" customHeight="1">
      <c r="A125" s="94" t="s">
        <v>68</v>
      </c>
      <c r="B125" s="59"/>
      <c r="C125" s="103"/>
      <c r="D125" s="103"/>
      <c r="E125" s="388" t="s">
        <v>145</v>
      </c>
      <c r="F125" s="388"/>
      <c r="G125" s="388"/>
      <c r="H125" s="388"/>
      <c r="I125" s="388"/>
      <c r="J125" s="103"/>
      <c r="K125" s="388" t="s">
        <v>89</v>
      </c>
      <c r="L125" s="388"/>
      <c r="M125" s="388"/>
      <c r="N125" s="388"/>
      <c r="O125" s="388"/>
      <c r="P125" s="388"/>
      <c r="Q125" s="388"/>
      <c r="R125" s="388"/>
      <c r="S125" s="388"/>
      <c r="T125" s="388"/>
      <c r="U125" s="388"/>
      <c r="V125" s="388"/>
      <c r="W125" s="388"/>
      <c r="X125" s="388"/>
      <c r="Y125" s="388"/>
      <c r="Z125" s="388"/>
      <c r="AA125" s="388"/>
      <c r="AB125" s="388"/>
      <c r="AC125" s="388"/>
      <c r="AD125" s="388"/>
      <c r="AE125" s="388"/>
      <c r="AF125" s="388"/>
      <c r="AG125" s="365">
        <f>'SO 105-D1.4.4 - Elektroin...'!J32</f>
        <v>0</v>
      </c>
      <c r="AH125" s="366"/>
      <c r="AI125" s="366"/>
      <c r="AJ125" s="366"/>
      <c r="AK125" s="366"/>
      <c r="AL125" s="366"/>
      <c r="AM125" s="366"/>
      <c r="AN125" s="365">
        <f t="shared" si="1"/>
        <v>0</v>
      </c>
      <c r="AO125" s="366"/>
      <c r="AP125" s="366"/>
      <c r="AQ125" s="104" t="s">
        <v>78</v>
      </c>
      <c r="AR125" s="61"/>
      <c r="AS125" s="105">
        <v>0</v>
      </c>
      <c r="AT125" s="106">
        <f t="shared" si="0"/>
        <v>0</v>
      </c>
      <c r="AU125" s="107">
        <f>'SO 105-D1.4.4 - Elektroin...'!P121</f>
        <v>0</v>
      </c>
      <c r="AV125" s="106">
        <f>'SO 105-D1.4.4 - Elektroin...'!J35</f>
        <v>0</v>
      </c>
      <c r="AW125" s="106">
        <f>'SO 105-D1.4.4 - Elektroin...'!J36</f>
        <v>0</v>
      </c>
      <c r="AX125" s="106">
        <f>'SO 105-D1.4.4 - Elektroin...'!J37</f>
        <v>0</v>
      </c>
      <c r="AY125" s="106">
        <f>'SO 105-D1.4.4 - Elektroin...'!J38</f>
        <v>0</v>
      </c>
      <c r="AZ125" s="106">
        <f>'SO 105-D1.4.4 - Elektroin...'!F35</f>
        <v>0</v>
      </c>
      <c r="BA125" s="106">
        <f>'SO 105-D1.4.4 - Elektroin...'!F36</f>
        <v>0</v>
      </c>
      <c r="BB125" s="106">
        <f>'SO 105-D1.4.4 - Elektroin...'!F37</f>
        <v>0</v>
      </c>
      <c r="BC125" s="106">
        <f>'SO 105-D1.4.4 - Elektroin...'!F38</f>
        <v>0</v>
      </c>
      <c r="BD125" s="108">
        <f>'SO 105-D1.4.4 - Elektroin...'!F39</f>
        <v>0</v>
      </c>
      <c r="BT125" s="109" t="s">
        <v>73</v>
      </c>
      <c r="BV125" s="109" t="s">
        <v>66</v>
      </c>
      <c r="BW125" s="109" t="s">
        <v>146</v>
      </c>
      <c r="BX125" s="109" t="s">
        <v>133</v>
      </c>
      <c r="CL125" s="109" t="s">
        <v>1</v>
      </c>
    </row>
    <row r="126" spans="1:91" s="4" customFormat="1" ht="23.25" customHeight="1">
      <c r="A126" s="94" t="s">
        <v>68</v>
      </c>
      <c r="B126" s="59"/>
      <c r="C126" s="103"/>
      <c r="D126" s="103"/>
      <c r="E126" s="388" t="s">
        <v>147</v>
      </c>
      <c r="F126" s="388"/>
      <c r="G126" s="388"/>
      <c r="H126" s="388"/>
      <c r="I126" s="388"/>
      <c r="J126" s="103"/>
      <c r="K126" s="388" t="s">
        <v>148</v>
      </c>
      <c r="L126" s="388"/>
      <c r="M126" s="388"/>
      <c r="N126" s="388"/>
      <c r="O126" s="388"/>
      <c r="P126" s="388"/>
      <c r="Q126" s="388"/>
      <c r="R126" s="388"/>
      <c r="S126" s="388"/>
      <c r="T126" s="388"/>
      <c r="U126" s="388"/>
      <c r="V126" s="388"/>
      <c r="W126" s="388"/>
      <c r="X126" s="388"/>
      <c r="Y126" s="388"/>
      <c r="Z126" s="388"/>
      <c r="AA126" s="388"/>
      <c r="AB126" s="388"/>
      <c r="AC126" s="388"/>
      <c r="AD126" s="388"/>
      <c r="AE126" s="388"/>
      <c r="AF126" s="388"/>
      <c r="AG126" s="365">
        <f>'SO 105-D1.4.5 - Přípojka ...'!J32</f>
        <v>0</v>
      </c>
      <c r="AH126" s="366"/>
      <c r="AI126" s="366"/>
      <c r="AJ126" s="366"/>
      <c r="AK126" s="366"/>
      <c r="AL126" s="366"/>
      <c r="AM126" s="366"/>
      <c r="AN126" s="365">
        <f t="shared" ref="AN126:AN158" si="2">SUM(AG126,AT126)</f>
        <v>0</v>
      </c>
      <c r="AO126" s="366"/>
      <c r="AP126" s="366"/>
      <c r="AQ126" s="104" t="s">
        <v>78</v>
      </c>
      <c r="AR126" s="61"/>
      <c r="AS126" s="105">
        <v>0</v>
      </c>
      <c r="AT126" s="106">
        <f t="shared" ref="AT126:AT158" si="3">ROUND(SUM(AV126:AW126),2)</f>
        <v>0</v>
      </c>
      <c r="AU126" s="107">
        <f>'SO 105-D1.4.5 - Přípojka ...'!P126</f>
        <v>0</v>
      </c>
      <c r="AV126" s="106">
        <f>'SO 105-D1.4.5 - Přípojka ...'!J35</f>
        <v>0</v>
      </c>
      <c r="AW126" s="106">
        <f>'SO 105-D1.4.5 - Přípojka ...'!J36</f>
        <v>0</v>
      </c>
      <c r="AX126" s="106">
        <f>'SO 105-D1.4.5 - Přípojka ...'!J37</f>
        <v>0</v>
      </c>
      <c r="AY126" s="106">
        <f>'SO 105-D1.4.5 - Přípojka ...'!J38</f>
        <v>0</v>
      </c>
      <c r="AZ126" s="106">
        <f>'SO 105-D1.4.5 - Přípojka ...'!F35</f>
        <v>0</v>
      </c>
      <c r="BA126" s="106">
        <f>'SO 105-D1.4.5 - Přípojka ...'!F36</f>
        <v>0</v>
      </c>
      <c r="BB126" s="106">
        <f>'SO 105-D1.4.5 - Přípojka ...'!F37</f>
        <v>0</v>
      </c>
      <c r="BC126" s="106">
        <f>'SO 105-D1.4.5 - Přípojka ...'!F38</f>
        <v>0</v>
      </c>
      <c r="BD126" s="108">
        <f>'SO 105-D1.4.5 - Přípojka ...'!F39</f>
        <v>0</v>
      </c>
      <c r="BT126" s="109" t="s">
        <v>73</v>
      </c>
      <c r="BV126" s="109" t="s">
        <v>66</v>
      </c>
      <c r="BW126" s="109" t="s">
        <v>149</v>
      </c>
      <c r="BX126" s="109" t="s">
        <v>133</v>
      </c>
      <c r="CL126" s="109" t="s">
        <v>1</v>
      </c>
    </row>
    <row r="127" spans="1:91" s="4" customFormat="1" ht="23.25" customHeight="1">
      <c r="A127" s="94" t="s">
        <v>68</v>
      </c>
      <c r="B127" s="59"/>
      <c r="C127" s="103"/>
      <c r="D127" s="103"/>
      <c r="E127" s="388" t="s">
        <v>150</v>
      </c>
      <c r="F127" s="388"/>
      <c r="G127" s="388"/>
      <c r="H127" s="388"/>
      <c r="I127" s="388"/>
      <c r="J127" s="103"/>
      <c r="K127" s="388" t="s">
        <v>151</v>
      </c>
      <c r="L127" s="388"/>
      <c r="M127" s="388"/>
      <c r="N127" s="388"/>
      <c r="O127" s="388"/>
      <c r="P127" s="388"/>
      <c r="Q127" s="388"/>
      <c r="R127" s="388"/>
      <c r="S127" s="388"/>
      <c r="T127" s="388"/>
      <c r="U127" s="388"/>
      <c r="V127" s="388"/>
      <c r="W127" s="388"/>
      <c r="X127" s="388"/>
      <c r="Y127" s="388"/>
      <c r="Z127" s="388"/>
      <c r="AA127" s="388"/>
      <c r="AB127" s="388"/>
      <c r="AC127" s="388"/>
      <c r="AD127" s="388"/>
      <c r="AE127" s="388"/>
      <c r="AF127" s="388"/>
      <c r="AG127" s="365">
        <f>'SO 105-D1.4.6 - Přípojka ...'!J32</f>
        <v>0</v>
      </c>
      <c r="AH127" s="366"/>
      <c r="AI127" s="366"/>
      <c r="AJ127" s="366"/>
      <c r="AK127" s="366"/>
      <c r="AL127" s="366"/>
      <c r="AM127" s="366"/>
      <c r="AN127" s="365">
        <f t="shared" si="2"/>
        <v>0</v>
      </c>
      <c r="AO127" s="366"/>
      <c r="AP127" s="366"/>
      <c r="AQ127" s="104" t="s">
        <v>78</v>
      </c>
      <c r="AR127" s="61"/>
      <c r="AS127" s="105">
        <v>0</v>
      </c>
      <c r="AT127" s="106">
        <f t="shared" si="3"/>
        <v>0</v>
      </c>
      <c r="AU127" s="107">
        <f>'SO 105-D1.4.6 - Přípojka ...'!P126</f>
        <v>0</v>
      </c>
      <c r="AV127" s="106">
        <f>'SO 105-D1.4.6 - Přípojka ...'!J35</f>
        <v>0</v>
      </c>
      <c r="AW127" s="106">
        <f>'SO 105-D1.4.6 - Přípojka ...'!J36</f>
        <v>0</v>
      </c>
      <c r="AX127" s="106">
        <f>'SO 105-D1.4.6 - Přípojka ...'!J37</f>
        <v>0</v>
      </c>
      <c r="AY127" s="106">
        <f>'SO 105-D1.4.6 - Přípojka ...'!J38</f>
        <v>0</v>
      </c>
      <c r="AZ127" s="106">
        <f>'SO 105-D1.4.6 - Přípojka ...'!F35</f>
        <v>0</v>
      </c>
      <c r="BA127" s="106">
        <f>'SO 105-D1.4.6 - Přípojka ...'!F36</f>
        <v>0</v>
      </c>
      <c r="BB127" s="106">
        <f>'SO 105-D1.4.6 - Přípojka ...'!F37</f>
        <v>0</v>
      </c>
      <c r="BC127" s="106">
        <f>'SO 105-D1.4.6 - Přípojka ...'!F38</f>
        <v>0</v>
      </c>
      <c r="BD127" s="108">
        <f>'SO 105-D1.4.6 - Přípojka ...'!F39</f>
        <v>0</v>
      </c>
      <c r="BT127" s="109" t="s">
        <v>73</v>
      </c>
      <c r="BV127" s="109" t="s">
        <v>66</v>
      </c>
      <c r="BW127" s="109" t="s">
        <v>152</v>
      </c>
      <c r="BX127" s="109" t="s">
        <v>133</v>
      </c>
      <c r="CL127" s="109" t="s">
        <v>1</v>
      </c>
    </row>
    <row r="128" spans="1:91" s="7" customFormat="1" ht="16.5" customHeight="1">
      <c r="B128" s="95"/>
      <c r="C128" s="419"/>
      <c r="D128" s="420" t="s">
        <v>153</v>
      </c>
      <c r="E128" s="420"/>
      <c r="F128" s="420"/>
      <c r="G128" s="420"/>
      <c r="H128" s="420"/>
      <c r="I128" s="421"/>
      <c r="J128" s="420" t="s">
        <v>7596</v>
      </c>
      <c r="K128" s="420"/>
      <c r="L128" s="420"/>
      <c r="M128" s="420"/>
      <c r="N128" s="420"/>
      <c r="O128" s="420"/>
      <c r="P128" s="420"/>
      <c r="Q128" s="420"/>
      <c r="R128" s="420"/>
      <c r="S128" s="420"/>
      <c r="T128" s="420"/>
      <c r="U128" s="420"/>
      <c r="V128" s="420"/>
      <c r="W128" s="420"/>
      <c r="X128" s="420"/>
      <c r="Y128" s="420"/>
      <c r="Z128" s="420"/>
      <c r="AA128" s="420"/>
      <c r="AB128" s="420"/>
      <c r="AC128" s="420"/>
      <c r="AD128" s="420"/>
      <c r="AE128" s="420"/>
      <c r="AF128" s="420"/>
      <c r="AG128" s="422">
        <f>ROUND(SUM(AG129:AG130),2)</f>
        <v>0</v>
      </c>
      <c r="AH128" s="423"/>
      <c r="AI128" s="423"/>
      <c r="AJ128" s="423"/>
      <c r="AK128" s="423"/>
      <c r="AL128" s="423"/>
      <c r="AM128" s="423"/>
      <c r="AN128" s="424">
        <f t="shared" si="2"/>
        <v>0</v>
      </c>
      <c r="AO128" s="423"/>
      <c r="AP128" s="423"/>
      <c r="AQ128" s="96" t="s">
        <v>70</v>
      </c>
      <c r="AR128" s="97"/>
      <c r="AS128" s="98">
        <f>ROUND(SUM(AS129:AS130),2)</f>
        <v>0</v>
      </c>
      <c r="AT128" s="99">
        <f t="shared" si="3"/>
        <v>0</v>
      </c>
      <c r="AU128" s="100">
        <f>ROUND(SUM(AU129:AU130),5)</f>
        <v>0</v>
      </c>
      <c r="AV128" s="99">
        <f>ROUND(AZ128*L29,2)</f>
        <v>0</v>
      </c>
      <c r="AW128" s="99">
        <f>ROUND(BA128*L30,2)</f>
        <v>0</v>
      </c>
      <c r="AX128" s="99">
        <f>ROUND(BB128*L29,2)</f>
        <v>0</v>
      </c>
      <c r="AY128" s="99">
        <f>ROUND(BC128*L30,2)</f>
        <v>0</v>
      </c>
      <c r="AZ128" s="99">
        <f>ROUND(SUM(AZ129:AZ130),2)</f>
        <v>0</v>
      </c>
      <c r="BA128" s="99">
        <f>ROUND(SUM(BA129:BA130),2)</f>
        <v>0</v>
      </c>
      <c r="BB128" s="99">
        <f>ROUND(SUM(BB129:BB130),2)</f>
        <v>0</v>
      </c>
      <c r="BC128" s="99">
        <f>ROUND(SUM(BC129:BC130),2)</f>
        <v>0</v>
      </c>
      <c r="BD128" s="101">
        <f>ROUND(SUM(BD129:BD130),2)</f>
        <v>0</v>
      </c>
      <c r="BS128" s="102" t="s">
        <v>63</v>
      </c>
      <c r="BT128" s="102" t="s">
        <v>71</v>
      </c>
      <c r="BU128" s="102" t="s">
        <v>65</v>
      </c>
      <c r="BV128" s="102" t="s">
        <v>66</v>
      </c>
      <c r="BW128" s="102" t="s">
        <v>155</v>
      </c>
      <c r="BX128" s="102" t="s">
        <v>5</v>
      </c>
      <c r="CL128" s="102" t="s">
        <v>1</v>
      </c>
      <c r="CM128" s="102" t="s">
        <v>73</v>
      </c>
    </row>
    <row r="129" spans="1:91" s="4" customFormat="1" ht="23.25" customHeight="1">
      <c r="A129" s="94" t="s">
        <v>68</v>
      </c>
      <c r="B129" s="59"/>
      <c r="C129" s="103"/>
      <c r="D129" s="103"/>
      <c r="E129" s="388" t="s">
        <v>156</v>
      </c>
      <c r="F129" s="388"/>
      <c r="G129" s="388"/>
      <c r="H129" s="388"/>
      <c r="I129" s="388"/>
      <c r="J129" s="103"/>
      <c r="K129" s="388" t="s">
        <v>108</v>
      </c>
      <c r="L129" s="388"/>
      <c r="M129" s="388"/>
      <c r="N129" s="388"/>
      <c r="O129" s="388"/>
      <c r="P129" s="388"/>
      <c r="Q129" s="388"/>
      <c r="R129" s="388"/>
      <c r="S129" s="388"/>
      <c r="T129" s="388"/>
      <c r="U129" s="388"/>
      <c r="V129" s="388"/>
      <c r="W129" s="388"/>
      <c r="X129" s="388"/>
      <c r="Y129" s="388"/>
      <c r="Z129" s="388"/>
      <c r="AA129" s="388"/>
      <c r="AB129" s="388"/>
      <c r="AC129" s="388"/>
      <c r="AD129" s="388"/>
      <c r="AE129" s="388"/>
      <c r="AF129" s="388"/>
      <c r="AG129" s="365">
        <f>'SO 109-D1.1-2 - Architekt...'!J32</f>
        <v>0</v>
      </c>
      <c r="AH129" s="366"/>
      <c r="AI129" s="366"/>
      <c r="AJ129" s="366"/>
      <c r="AK129" s="366"/>
      <c r="AL129" s="366"/>
      <c r="AM129" s="366"/>
      <c r="AN129" s="365">
        <f t="shared" si="2"/>
        <v>0</v>
      </c>
      <c r="AO129" s="366"/>
      <c r="AP129" s="366"/>
      <c r="AQ129" s="104" t="s">
        <v>78</v>
      </c>
      <c r="AR129" s="61"/>
      <c r="AS129" s="105">
        <v>0</v>
      </c>
      <c r="AT129" s="106">
        <f t="shared" si="3"/>
        <v>0</v>
      </c>
      <c r="AU129" s="107">
        <f>'SO 109-D1.1-2 - Architekt...'!P130</f>
        <v>0</v>
      </c>
      <c r="AV129" s="106">
        <f>'SO 109-D1.1-2 - Architekt...'!J35</f>
        <v>0</v>
      </c>
      <c r="AW129" s="106">
        <f>'SO 109-D1.1-2 - Architekt...'!J36</f>
        <v>0</v>
      </c>
      <c r="AX129" s="106">
        <f>'SO 109-D1.1-2 - Architekt...'!J37</f>
        <v>0</v>
      </c>
      <c r="AY129" s="106">
        <f>'SO 109-D1.1-2 - Architekt...'!J38</f>
        <v>0</v>
      </c>
      <c r="AZ129" s="106">
        <f>'SO 109-D1.1-2 - Architekt...'!F35</f>
        <v>0</v>
      </c>
      <c r="BA129" s="106">
        <f>'SO 109-D1.1-2 - Architekt...'!F36</f>
        <v>0</v>
      </c>
      <c r="BB129" s="106">
        <f>'SO 109-D1.1-2 - Architekt...'!F37</f>
        <v>0</v>
      </c>
      <c r="BC129" s="106">
        <f>'SO 109-D1.1-2 - Architekt...'!F38</f>
        <v>0</v>
      </c>
      <c r="BD129" s="108">
        <f>'SO 109-D1.1-2 - Architekt...'!F39</f>
        <v>0</v>
      </c>
      <c r="BT129" s="109" t="s">
        <v>73</v>
      </c>
      <c r="BV129" s="109" t="s">
        <v>66</v>
      </c>
      <c r="BW129" s="109" t="s">
        <v>157</v>
      </c>
      <c r="BX129" s="109" t="s">
        <v>155</v>
      </c>
      <c r="CL129" s="109" t="s">
        <v>1</v>
      </c>
    </row>
    <row r="130" spans="1:91" s="4" customFormat="1" ht="23.25" customHeight="1">
      <c r="A130" s="94" t="s">
        <v>68</v>
      </c>
      <c r="B130" s="59"/>
      <c r="C130" s="103"/>
      <c r="D130" s="103"/>
      <c r="E130" s="388" t="s">
        <v>158</v>
      </c>
      <c r="F130" s="388"/>
      <c r="G130" s="388"/>
      <c r="H130" s="388"/>
      <c r="I130" s="388"/>
      <c r="J130" s="103"/>
      <c r="K130" s="388" t="s">
        <v>89</v>
      </c>
      <c r="L130" s="388"/>
      <c r="M130" s="388"/>
      <c r="N130" s="388"/>
      <c r="O130" s="388"/>
      <c r="P130" s="388"/>
      <c r="Q130" s="388"/>
      <c r="R130" s="388"/>
      <c r="S130" s="388"/>
      <c r="T130" s="388"/>
      <c r="U130" s="388"/>
      <c r="V130" s="388"/>
      <c r="W130" s="388"/>
      <c r="X130" s="388"/>
      <c r="Y130" s="388"/>
      <c r="Z130" s="388"/>
      <c r="AA130" s="388"/>
      <c r="AB130" s="388"/>
      <c r="AC130" s="388"/>
      <c r="AD130" s="388"/>
      <c r="AE130" s="388"/>
      <c r="AF130" s="388"/>
      <c r="AG130" s="365">
        <f>'SO 109-D1.4.4 - Elektroin...'!J32</f>
        <v>0</v>
      </c>
      <c r="AH130" s="366"/>
      <c r="AI130" s="366"/>
      <c r="AJ130" s="366"/>
      <c r="AK130" s="366"/>
      <c r="AL130" s="366"/>
      <c r="AM130" s="366"/>
      <c r="AN130" s="365">
        <f t="shared" si="2"/>
        <v>0</v>
      </c>
      <c r="AO130" s="366"/>
      <c r="AP130" s="366"/>
      <c r="AQ130" s="104" t="s">
        <v>78</v>
      </c>
      <c r="AR130" s="61"/>
      <c r="AS130" s="105">
        <v>0</v>
      </c>
      <c r="AT130" s="106">
        <f t="shared" si="3"/>
        <v>0</v>
      </c>
      <c r="AU130" s="107">
        <f>'SO 109-D1.4.4 - Elektroin...'!P121</f>
        <v>0</v>
      </c>
      <c r="AV130" s="106">
        <f>'SO 109-D1.4.4 - Elektroin...'!J35</f>
        <v>0</v>
      </c>
      <c r="AW130" s="106">
        <f>'SO 109-D1.4.4 - Elektroin...'!J36</f>
        <v>0</v>
      </c>
      <c r="AX130" s="106">
        <f>'SO 109-D1.4.4 - Elektroin...'!J37</f>
        <v>0</v>
      </c>
      <c r="AY130" s="106">
        <f>'SO 109-D1.4.4 - Elektroin...'!J38</f>
        <v>0</v>
      </c>
      <c r="AZ130" s="106">
        <f>'SO 109-D1.4.4 - Elektroin...'!F35</f>
        <v>0</v>
      </c>
      <c r="BA130" s="106">
        <f>'SO 109-D1.4.4 - Elektroin...'!F36</f>
        <v>0</v>
      </c>
      <c r="BB130" s="106">
        <f>'SO 109-D1.4.4 - Elektroin...'!F37</f>
        <v>0</v>
      </c>
      <c r="BC130" s="106">
        <f>'SO 109-D1.4.4 - Elektroin...'!F38</f>
        <v>0</v>
      </c>
      <c r="BD130" s="108">
        <f>'SO 109-D1.4.4 - Elektroin...'!F39</f>
        <v>0</v>
      </c>
      <c r="BT130" s="109" t="s">
        <v>73</v>
      </c>
      <c r="BV130" s="109" t="s">
        <v>66</v>
      </c>
      <c r="BW130" s="109" t="s">
        <v>159</v>
      </c>
      <c r="BX130" s="109" t="s">
        <v>155</v>
      </c>
      <c r="CL130" s="109" t="s">
        <v>1</v>
      </c>
    </row>
    <row r="131" spans="1:91" s="313" customFormat="1" ht="16.5" customHeight="1">
      <c r="A131" s="305" t="s">
        <v>68</v>
      </c>
      <c r="B131" s="306"/>
      <c r="C131" s="430"/>
      <c r="D131" s="431" t="s">
        <v>160</v>
      </c>
      <c r="E131" s="431"/>
      <c r="F131" s="431"/>
      <c r="G131" s="431"/>
      <c r="H131" s="431"/>
      <c r="I131" s="432"/>
      <c r="J131" s="431" t="s">
        <v>7577</v>
      </c>
      <c r="K131" s="431"/>
      <c r="L131" s="431"/>
      <c r="M131" s="431"/>
      <c r="N131" s="431"/>
      <c r="O131" s="431"/>
      <c r="P131" s="431"/>
      <c r="Q131" s="431"/>
      <c r="R131" s="431"/>
      <c r="S131" s="431"/>
      <c r="T131" s="431"/>
      <c r="U131" s="431"/>
      <c r="V131" s="431"/>
      <c r="W131" s="431"/>
      <c r="X131" s="431"/>
      <c r="Y131" s="431"/>
      <c r="Z131" s="431"/>
      <c r="AA131" s="431"/>
      <c r="AB131" s="431"/>
      <c r="AC131" s="431"/>
      <c r="AD131" s="431"/>
      <c r="AE131" s="431"/>
      <c r="AF131" s="431"/>
      <c r="AG131" s="433">
        <f>'SO 111 - Sadové úpravy a ...'!J30</f>
        <v>0</v>
      </c>
      <c r="AH131" s="434"/>
      <c r="AI131" s="434"/>
      <c r="AJ131" s="434"/>
      <c r="AK131" s="434"/>
      <c r="AL131" s="434"/>
      <c r="AM131" s="434"/>
      <c r="AN131" s="433">
        <f t="shared" si="2"/>
        <v>0</v>
      </c>
      <c r="AO131" s="434"/>
      <c r="AP131" s="434"/>
      <c r="AQ131" s="307" t="s">
        <v>70</v>
      </c>
      <c r="AR131" s="308"/>
      <c r="AS131" s="309">
        <v>0</v>
      </c>
      <c r="AT131" s="310">
        <f t="shared" si="3"/>
        <v>0</v>
      </c>
      <c r="AU131" s="311">
        <f>'SO 111 - Sadové úpravy a ...'!P119</f>
        <v>0</v>
      </c>
      <c r="AV131" s="310">
        <f>'SO 111 - Sadové úpravy a ...'!J33</f>
        <v>0</v>
      </c>
      <c r="AW131" s="310">
        <f>'SO 111 - Sadové úpravy a ...'!J34</f>
        <v>0</v>
      </c>
      <c r="AX131" s="310">
        <f>'SO 111 - Sadové úpravy a ...'!J35</f>
        <v>0</v>
      </c>
      <c r="AY131" s="310">
        <f>'SO 111 - Sadové úpravy a ...'!J36</f>
        <v>0</v>
      </c>
      <c r="AZ131" s="310">
        <f>'SO 111 - Sadové úpravy a ...'!F33</f>
        <v>0</v>
      </c>
      <c r="BA131" s="310">
        <f>'SO 111 - Sadové úpravy a ...'!F34</f>
        <v>0</v>
      </c>
      <c r="BB131" s="310">
        <f>'SO 111 - Sadové úpravy a ...'!F35</f>
        <v>0</v>
      </c>
      <c r="BC131" s="310">
        <f>'SO 111 - Sadové úpravy a ...'!F36</f>
        <v>0</v>
      </c>
      <c r="BD131" s="312">
        <f>'SO 111 - Sadové úpravy a ...'!F37</f>
        <v>0</v>
      </c>
      <c r="BT131" s="314" t="s">
        <v>71</v>
      </c>
      <c r="BV131" s="314" t="s">
        <v>66</v>
      </c>
      <c r="BW131" s="314" t="s">
        <v>161</v>
      </c>
      <c r="BX131" s="314" t="s">
        <v>5</v>
      </c>
      <c r="CL131" s="314" t="s">
        <v>1</v>
      </c>
      <c r="CM131" s="314" t="s">
        <v>73</v>
      </c>
    </row>
    <row r="132" spans="1:91" s="7" customFormat="1" ht="16.5" customHeight="1">
      <c r="B132" s="95"/>
      <c r="C132" s="419"/>
      <c r="D132" s="420" t="s">
        <v>162</v>
      </c>
      <c r="E132" s="420"/>
      <c r="F132" s="420"/>
      <c r="G132" s="420"/>
      <c r="H132" s="420"/>
      <c r="I132" s="421"/>
      <c r="J132" s="420" t="s">
        <v>163</v>
      </c>
      <c r="K132" s="420"/>
      <c r="L132" s="420"/>
      <c r="M132" s="420"/>
      <c r="N132" s="420"/>
      <c r="O132" s="420"/>
      <c r="P132" s="420"/>
      <c r="Q132" s="420"/>
      <c r="R132" s="420"/>
      <c r="S132" s="420"/>
      <c r="T132" s="420"/>
      <c r="U132" s="420"/>
      <c r="V132" s="420"/>
      <c r="W132" s="420"/>
      <c r="X132" s="420"/>
      <c r="Y132" s="420"/>
      <c r="Z132" s="420"/>
      <c r="AA132" s="420"/>
      <c r="AB132" s="420"/>
      <c r="AC132" s="420"/>
      <c r="AD132" s="420"/>
      <c r="AE132" s="420"/>
      <c r="AF132" s="420"/>
      <c r="AG132" s="422">
        <f>ROUND(SUM(AG133:AG134),2)</f>
        <v>0</v>
      </c>
      <c r="AH132" s="423"/>
      <c r="AI132" s="423"/>
      <c r="AJ132" s="423"/>
      <c r="AK132" s="423"/>
      <c r="AL132" s="423"/>
      <c r="AM132" s="423"/>
      <c r="AN132" s="424">
        <f t="shared" si="2"/>
        <v>0</v>
      </c>
      <c r="AO132" s="423"/>
      <c r="AP132" s="423"/>
      <c r="AQ132" s="96" t="s">
        <v>70</v>
      </c>
      <c r="AR132" s="97"/>
      <c r="AS132" s="98">
        <f>ROUND(SUM(AS133:AS134),2)</f>
        <v>0</v>
      </c>
      <c r="AT132" s="99">
        <f t="shared" si="3"/>
        <v>0</v>
      </c>
      <c r="AU132" s="100">
        <f>ROUND(SUM(AU133:AU134),5)</f>
        <v>0</v>
      </c>
      <c r="AV132" s="99">
        <f>ROUND(AZ132*L29,2)</f>
        <v>0</v>
      </c>
      <c r="AW132" s="99">
        <f>ROUND(BA132*L30,2)</f>
        <v>0</v>
      </c>
      <c r="AX132" s="99">
        <f>ROUND(BB132*L29,2)</f>
        <v>0</v>
      </c>
      <c r="AY132" s="99">
        <f>ROUND(BC132*L30,2)</f>
        <v>0</v>
      </c>
      <c r="AZ132" s="99">
        <f>ROUND(SUM(AZ133:AZ134),2)</f>
        <v>0</v>
      </c>
      <c r="BA132" s="99">
        <f>ROUND(SUM(BA133:BA134),2)</f>
        <v>0</v>
      </c>
      <c r="BB132" s="99">
        <f>ROUND(SUM(BB133:BB134),2)</f>
        <v>0</v>
      </c>
      <c r="BC132" s="99">
        <f>ROUND(SUM(BC133:BC134),2)</f>
        <v>0</v>
      </c>
      <c r="BD132" s="101">
        <f>ROUND(SUM(BD133:BD134),2)</f>
        <v>0</v>
      </c>
      <c r="BS132" s="102" t="s">
        <v>63</v>
      </c>
      <c r="BT132" s="102" t="s">
        <v>71</v>
      </c>
      <c r="BU132" s="102" t="s">
        <v>65</v>
      </c>
      <c r="BV132" s="102" t="s">
        <v>66</v>
      </c>
      <c r="BW132" s="102" t="s">
        <v>164</v>
      </c>
      <c r="BX132" s="102" t="s">
        <v>5</v>
      </c>
      <c r="CL132" s="102" t="s">
        <v>1</v>
      </c>
      <c r="CM132" s="102" t="s">
        <v>73</v>
      </c>
    </row>
    <row r="133" spans="1:91" s="4" customFormat="1" ht="23.25" customHeight="1">
      <c r="A133" s="94" t="s">
        <v>68</v>
      </c>
      <c r="B133" s="59"/>
      <c r="C133" s="103"/>
      <c r="D133" s="103"/>
      <c r="E133" s="388" t="s">
        <v>165</v>
      </c>
      <c r="F133" s="388"/>
      <c r="G133" s="388"/>
      <c r="H133" s="388"/>
      <c r="I133" s="388"/>
      <c r="J133" s="103"/>
      <c r="K133" s="388" t="s">
        <v>108</v>
      </c>
      <c r="L133" s="388"/>
      <c r="M133" s="388"/>
      <c r="N133" s="388"/>
      <c r="O133" s="388"/>
      <c r="P133" s="388"/>
      <c r="Q133" s="388"/>
      <c r="R133" s="388"/>
      <c r="S133" s="388"/>
      <c r="T133" s="388"/>
      <c r="U133" s="388"/>
      <c r="V133" s="388"/>
      <c r="W133" s="388"/>
      <c r="X133" s="388"/>
      <c r="Y133" s="388"/>
      <c r="Z133" s="388"/>
      <c r="AA133" s="388"/>
      <c r="AB133" s="388"/>
      <c r="AC133" s="388"/>
      <c r="AD133" s="388"/>
      <c r="AE133" s="388"/>
      <c r="AF133" s="388"/>
      <c r="AG133" s="365">
        <f>'SO 113-D1.1 - Architekton...'!J32</f>
        <v>0</v>
      </c>
      <c r="AH133" s="366"/>
      <c r="AI133" s="366"/>
      <c r="AJ133" s="366"/>
      <c r="AK133" s="366"/>
      <c r="AL133" s="366"/>
      <c r="AM133" s="366"/>
      <c r="AN133" s="365">
        <f t="shared" si="2"/>
        <v>0</v>
      </c>
      <c r="AO133" s="366"/>
      <c r="AP133" s="366"/>
      <c r="AQ133" s="104" t="s">
        <v>78</v>
      </c>
      <c r="AR133" s="61"/>
      <c r="AS133" s="105">
        <v>0</v>
      </c>
      <c r="AT133" s="106">
        <f t="shared" si="3"/>
        <v>0</v>
      </c>
      <c r="AU133" s="107">
        <f>'SO 113-D1.1 - Architekton...'!P128</f>
        <v>0</v>
      </c>
      <c r="AV133" s="106">
        <f>'SO 113-D1.1 - Architekton...'!J35</f>
        <v>0</v>
      </c>
      <c r="AW133" s="106">
        <f>'SO 113-D1.1 - Architekton...'!J36</f>
        <v>0</v>
      </c>
      <c r="AX133" s="106">
        <f>'SO 113-D1.1 - Architekton...'!J37</f>
        <v>0</v>
      </c>
      <c r="AY133" s="106">
        <f>'SO 113-D1.1 - Architekton...'!J38</f>
        <v>0</v>
      </c>
      <c r="AZ133" s="106">
        <f>'SO 113-D1.1 - Architekton...'!F35</f>
        <v>0</v>
      </c>
      <c r="BA133" s="106">
        <f>'SO 113-D1.1 - Architekton...'!F36</f>
        <v>0</v>
      </c>
      <c r="BB133" s="106">
        <f>'SO 113-D1.1 - Architekton...'!F37</f>
        <v>0</v>
      </c>
      <c r="BC133" s="106">
        <f>'SO 113-D1.1 - Architekton...'!F38</f>
        <v>0</v>
      </c>
      <c r="BD133" s="108">
        <f>'SO 113-D1.1 - Architekton...'!F39</f>
        <v>0</v>
      </c>
      <c r="BT133" s="109" t="s">
        <v>73</v>
      </c>
      <c r="BV133" s="109" t="s">
        <v>66</v>
      </c>
      <c r="BW133" s="109" t="s">
        <v>166</v>
      </c>
      <c r="BX133" s="109" t="s">
        <v>164</v>
      </c>
      <c r="CL133" s="109" t="s">
        <v>1</v>
      </c>
    </row>
    <row r="134" spans="1:91" s="4" customFormat="1" ht="23.25" customHeight="1">
      <c r="A134" s="94" t="s">
        <v>68</v>
      </c>
      <c r="B134" s="59"/>
      <c r="C134" s="103"/>
      <c r="D134" s="103"/>
      <c r="E134" s="388" t="s">
        <v>167</v>
      </c>
      <c r="F134" s="388"/>
      <c r="G134" s="388"/>
      <c r="H134" s="388"/>
      <c r="I134" s="388"/>
      <c r="J134" s="103"/>
      <c r="K134" s="388" t="s">
        <v>89</v>
      </c>
      <c r="L134" s="388"/>
      <c r="M134" s="388"/>
      <c r="N134" s="388"/>
      <c r="O134" s="388"/>
      <c r="P134" s="388"/>
      <c r="Q134" s="388"/>
      <c r="R134" s="388"/>
      <c r="S134" s="388"/>
      <c r="T134" s="388"/>
      <c r="U134" s="388"/>
      <c r="V134" s="388"/>
      <c r="W134" s="388"/>
      <c r="X134" s="388"/>
      <c r="Y134" s="388"/>
      <c r="Z134" s="388"/>
      <c r="AA134" s="388"/>
      <c r="AB134" s="388"/>
      <c r="AC134" s="388"/>
      <c r="AD134" s="388"/>
      <c r="AE134" s="388"/>
      <c r="AF134" s="388"/>
      <c r="AG134" s="365">
        <f>'SO 113-D1.4.4 - Elektroin...'!J32</f>
        <v>0</v>
      </c>
      <c r="AH134" s="366"/>
      <c r="AI134" s="366"/>
      <c r="AJ134" s="366"/>
      <c r="AK134" s="366"/>
      <c r="AL134" s="366"/>
      <c r="AM134" s="366"/>
      <c r="AN134" s="365">
        <f t="shared" si="2"/>
        <v>0</v>
      </c>
      <c r="AO134" s="366"/>
      <c r="AP134" s="366"/>
      <c r="AQ134" s="104" t="s">
        <v>78</v>
      </c>
      <c r="AR134" s="61"/>
      <c r="AS134" s="105">
        <v>0</v>
      </c>
      <c r="AT134" s="106">
        <f t="shared" si="3"/>
        <v>0</v>
      </c>
      <c r="AU134" s="107">
        <f>'SO 113-D1.4.4 - Elektroin...'!P121</f>
        <v>0</v>
      </c>
      <c r="AV134" s="106">
        <f>'SO 113-D1.4.4 - Elektroin...'!J35</f>
        <v>0</v>
      </c>
      <c r="AW134" s="106">
        <f>'SO 113-D1.4.4 - Elektroin...'!J36</f>
        <v>0</v>
      </c>
      <c r="AX134" s="106">
        <f>'SO 113-D1.4.4 - Elektroin...'!J37</f>
        <v>0</v>
      </c>
      <c r="AY134" s="106">
        <f>'SO 113-D1.4.4 - Elektroin...'!J38</f>
        <v>0</v>
      </c>
      <c r="AZ134" s="106">
        <f>'SO 113-D1.4.4 - Elektroin...'!F35</f>
        <v>0</v>
      </c>
      <c r="BA134" s="106">
        <f>'SO 113-D1.4.4 - Elektroin...'!F36</f>
        <v>0</v>
      </c>
      <c r="BB134" s="106">
        <f>'SO 113-D1.4.4 - Elektroin...'!F37</f>
        <v>0</v>
      </c>
      <c r="BC134" s="106">
        <f>'SO 113-D1.4.4 - Elektroin...'!F38</f>
        <v>0</v>
      </c>
      <c r="BD134" s="108">
        <f>'SO 113-D1.4.4 - Elektroin...'!F39</f>
        <v>0</v>
      </c>
      <c r="BT134" s="109" t="s">
        <v>73</v>
      </c>
      <c r="BV134" s="109" t="s">
        <v>66</v>
      </c>
      <c r="BW134" s="109" t="s">
        <v>168</v>
      </c>
      <c r="BX134" s="109" t="s">
        <v>164</v>
      </c>
      <c r="CL134" s="109" t="s">
        <v>1</v>
      </c>
    </row>
    <row r="135" spans="1:91" s="7" customFormat="1" ht="50.25" customHeight="1">
      <c r="B135" s="95"/>
      <c r="C135" s="419"/>
      <c r="D135" s="420" t="s">
        <v>169</v>
      </c>
      <c r="E135" s="420"/>
      <c r="F135" s="420"/>
      <c r="G135" s="420"/>
      <c r="H135" s="420"/>
      <c r="I135" s="421"/>
      <c r="J135" s="420" t="s">
        <v>7597</v>
      </c>
      <c r="K135" s="420"/>
      <c r="L135" s="420"/>
      <c r="M135" s="420"/>
      <c r="N135" s="420"/>
      <c r="O135" s="420"/>
      <c r="P135" s="420"/>
      <c r="Q135" s="420"/>
      <c r="R135" s="420"/>
      <c r="S135" s="420"/>
      <c r="T135" s="420"/>
      <c r="U135" s="420"/>
      <c r="V135" s="420"/>
      <c r="W135" s="420"/>
      <c r="X135" s="420"/>
      <c r="Y135" s="420"/>
      <c r="Z135" s="420"/>
      <c r="AA135" s="420"/>
      <c r="AB135" s="420"/>
      <c r="AC135" s="420"/>
      <c r="AD135" s="420"/>
      <c r="AE135" s="420"/>
      <c r="AF135" s="420"/>
      <c r="AG135" s="422">
        <f>ROUND(SUM(AG136:AG139),2)</f>
        <v>0</v>
      </c>
      <c r="AH135" s="423"/>
      <c r="AI135" s="423"/>
      <c r="AJ135" s="423"/>
      <c r="AK135" s="423"/>
      <c r="AL135" s="423"/>
      <c r="AM135" s="423"/>
      <c r="AN135" s="424">
        <f t="shared" si="2"/>
        <v>0</v>
      </c>
      <c r="AO135" s="423"/>
      <c r="AP135" s="423"/>
      <c r="AQ135" s="96" t="s">
        <v>70</v>
      </c>
      <c r="AR135" s="97"/>
      <c r="AS135" s="98">
        <f>ROUND(SUM(AS136:AS139),2)</f>
        <v>0</v>
      </c>
      <c r="AT135" s="99">
        <f t="shared" si="3"/>
        <v>0</v>
      </c>
      <c r="AU135" s="100">
        <f>ROUND(SUM(AU136:AU139),5)</f>
        <v>0</v>
      </c>
      <c r="AV135" s="99">
        <f>ROUND(AZ135*L29,2)</f>
        <v>0</v>
      </c>
      <c r="AW135" s="99">
        <f>ROUND(BA135*L30,2)</f>
        <v>0</v>
      </c>
      <c r="AX135" s="99">
        <f>ROUND(BB135*L29,2)</f>
        <v>0</v>
      </c>
      <c r="AY135" s="99">
        <f>ROUND(BC135*L30,2)</f>
        <v>0</v>
      </c>
      <c r="AZ135" s="99">
        <f>ROUND(SUM(AZ136:AZ139),2)</f>
        <v>0</v>
      </c>
      <c r="BA135" s="99">
        <f>ROUND(SUM(BA136:BA139),2)</f>
        <v>0</v>
      </c>
      <c r="BB135" s="99">
        <f>ROUND(SUM(BB136:BB139),2)</f>
        <v>0</v>
      </c>
      <c r="BC135" s="99">
        <f>ROUND(SUM(BC136:BC139),2)</f>
        <v>0</v>
      </c>
      <c r="BD135" s="101">
        <f>ROUND(SUM(BD136:BD139),2)</f>
        <v>0</v>
      </c>
      <c r="BS135" s="102" t="s">
        <v>63</v>
      </c>
      <c r="BT135" s="102" t="s">
        <v>71</v>
      </c>
      <c r="BU135" s="102" t="s">
        <v>65</v>
      </c>
      <c r="BV135" s="102" t="s">
        <v>66</v>
      </c>
      <c r="BW135" s="102" t="s">
        <v>170</v>
      </c>
      <c r="BX135" s="102" t="s">
        <v>5</v>
      </c>
      <c r="CL135" s="102" t="s">
        <v>1</v>
      </c>
      <c r="CM135" s="102" t="s">
        <v>73</v>
      </c>
    </row>
    <row r="136" spans="1:91" s="4" customFormat="1" ht="35.25" customHeight="1">
      <c r="A136" s="94" t="s">
        <v>68</v>
      </c>
      <c r="B136" s="59"/>
      <c r="C136" s="103"/>
      <c r="D136" s="103"/>
      <c r="E136" s="388" t="s">
        <v>171</v>
      </c>
      <c r="F136" s="388"/>
      <c r="G136" s="388"/>
      <c r="H136" s="388"/>
      <c r="I136" s="388"/>
      <c r="J136" s="103"/>
      <c r="K136" s="388" t="s">
        <v>108</v>
      </c>
      <c r="L136" s="388"/>
      <c r="M136" s="388"/>
      <c r="N136" s="388"/>
      <c r="O136" s="388"/>
      <c r="P136" s="388"/>
      <c r="Q136" s="388"/>
      <c r="R136" s="388"/>
      <c r="S136" s="388"/>
      <c r="T136" s="388"/>
      <c r="U136" s="388"/>
      <c r="V136" s="388"/>
      <c r="W136" s="388"/>
      <c r="X136" s="388"/>
      <c r="Y136" s="388"/>
      <c r="Z136" s="388"/>
      <c r="AA136" s="388"/>
      <c r="AB136" s="388"/>
      <c r="AC136" s="388"/>
      <c r="AD136" s="388"/>
      <c r="AE136" s="388"/>
      <c r="AF136" s="388"/>
      <c r="AG136" s="365">
        <f>'SO 201-202.2-D1.1 - Archi...'!J32</f>
        <v>0</v>
      </c>
      <c r="AH136" s="366"/>
      <c r="AI136" s="366"/>
      <c r="AJ136" s="366"/>
      <c r="AK136" s="366"/>
      <c r="AL136" s="366"/>
      <c r="AM136" s="366"/>
      <c r="AN136" s="365">
        <f t="shared" si="2"/>
        <v>0</v>
      </c>
      <c r="AO136" s="366"/>
      <c r="AP136" s="366"/>
      <c r="AQ136" s="104" t="s">
        <v>78</v>
      </c>
      <c r="AR136" s="61"/>
      <c r="AS136" s="105">
        <v>0</v>
      </c>
      <c r="AT136" s="106">
        <f t="shared" si="3"/>
        <v>0</v>
      </c>
      <c r="AU136" s="107">
        <f>'SO 201-202.2-D1.1 - Archi...'!P130</f>
        <v>0</v>
      </c>
      <c r="AV136" s="106">
        <f>'SO 201-202.2-D1.1 - Archi...'!J35</f>
        <v>0</v>
      </c>
      <c r="AW136" s="106">
        <f>'SO 201-202.2-D1.1 - Archi...'!J36</f>
        <v>0</v>
      </c>
      <c r="AX136" s="106">
        <f>'SO 201-202.2-D1.1 - Archi...'!J37</f>
        <v>0</v>
      </c>
      <c r="AY136" s="106">
        <f>'SO 201-202.2-D1.1 - Archi...'!J38</f>
        <v>0</v>
      </c>
      <c r="AZ136" s="106">
        <f>'SO 201-202.2-D1.1 - Archi...'!F35</f>
        <v>0</v>
      </c>
      <c r="BA136" s="106">
        <f>'SO 201-202.2-D1.1 - Archi...'!F36</f>
        <v>0</v>
      </c>
      <c r="BB136" s="106">
        <f>'SO 201-202.2-D1.1 - Archi...'!F37</f>
        <v>0</v>
      </c>
      <c r="BC136" s="106">
        <f>'SO 201-202.2-D1.1 - Archi...'!F38</f>
        <v>0</v>
      </c>
      <c r="BD136" s="108">
        <f>'SO 201-202.2-D1.1 - Archi...'!F39</f>
        <v>0</v>
      </c>
      <c r="BT136" s="109" t="s">
        <v>73</v>
      </c>
      <c r="BV136" s="109" t="s">
        <v>66</v>
      </c>
      <c r="BW136" s="109" t="s">
        <v>172</v>
      </c>
      <c r="BX136" s="109" t="s">
        <v>170</v>
      </c>
      <c r="CL136" s="109" t="s">
        <v>1</v>
      </c>
    </row>
    <row r="137" spans="1:91" s="4" customFormat="1" ht="35.25" customHeight="1">
      <c r="A137" s="94" t="s">
        <v>68</v>
      </c>
      <c r="B137" s="59"/>
      <c r="C137" s="103"/>
      <c r="D137" s="103"/>
      <c r="E137" s="388" t="s">
        <v>173</v>
      </c>
      <c r="F137" s="388"/>
      <c r="G137" s="388"/>
      <c r="H137" s="388"/>
      <c r="I137" s="388"/>
      <c r="J137" s="103"/>
      <c r="K137" s="388" t="s">
        <v>83</v>
      </c>
      <c r="L137" s="388"/>
      <c r="M137" s="388"/>
      <c r="N137" s="388"/>
      <c r="O137" s="388"/>
      <c r="P137" s="388"/>
      <c r="Q137" s="388"/>
      <c r="R137" s="388"/>
      <c r="S137" s="388"/>
      <c r="T137" s="388"/>
      <c r="U137" s="388"/>
      <c r="V137" s="388"/>
      <c r="W137" s="388"/>
      <c r="X137" s="388"/>
      <c r="Y137" s="388"/>
      <c r="Z137" s="388"/>
      <c r="AA137" s="388"/>
      <c r="AB137" s="388"/>
      <c r="AC137" s="388"/>
      <c r="AD137" s="388"/>
      <c r="AE137" s="388"/>
      <c r="AF137" s="388"/>
      <c r="AG137" s="365">
        <f>'SO 201-202.2-D1.4.1 - ZTI'!J32</f>
        <v>0</v>
      </c>
      <c r="AH137" s="366"/>
      <c r="AI137" s="366"/>
      <c r="AJ137" s="366"/>
      <c r="AK137" s="366"/>
      <c r="AL137" s="366"/>
      <c r="AM137" s="366"/>
      <c r="AN137" s="365">
        <f t="shared" si="2"/>
        <v>0</v>
      </c>
      <c r="AO137" s="366"/>
      <c r="AP137" s="366"/>
      <c r="AQ137" s="104" t="s">
        <v>78</v>
      </c>
      <c r="AR137" s="61"/>
      <c r="AS137" s="105">
        <v>0</v>
      </c>
      <c r="AT137" s="106">
        <f t="shared" si="3"/>
        <v>0</v>
      </c>
      <c r="AU137" s="107">
        <f>'SO 201-202.2-D1.4.1 - ZTI'!P126</f>
        <v>0</v>
      </c>
      <c r="AV137" s="106">
        <f>'SO 201-202.2-D1.4.1 - ZTI'!J35</f>
        <v>0</v>
      </c>
      <c r="AW137" s="106">
        <f>'SO 201-202.2-D1.4.1 - ZTI'!J36</f>
        <v>0</v>
      </c>
      <c r="AX137" s="106">
        <f>'SO 201-202.2-D1.4.1 - ZTI'!J37</f>
        <v>0</v>
      </c>
      <c r="AY137" s="106">
        <f>'SO 201-202.2-D1.4.1 - ZTI'!J38</f>
        <v>0</v>
      </c>
      <c r="AZ137" s="106">
        <f>'SO 201-202.2-D1.4.1 - ZTI'!F35</f>
        <v>0</v>
      </c>
      <c r="BA137" s="106">
        <f>'SO 201-202.2-D1.4.1 - ZTI'!F36</f>
        <v>0</v>
      </c>
      <c r="BB137" s="106">
        <f>'SO 201-202.2-D1.4.1 - ZTI'!F37</f>
        <v>0</v>
      </c>
      <c r="BC137" s="106">
        <f>'SO 201-202.2-D1.4.1 - ZTI'!F38</f>
        <v>0</v>
      </c>
      <c r="BD137" s="108">
        <f>'SO 201-202.2-D1.4.1 - ZTI'!F39</f>
        <v>0</v>
      </c>
      <c r="BT137" s="109" t="s">
        <v>73</v>
      </c>
      <c r="BV137" s="109" t="s">
        <v>66</v>
      </c>
      <c r="BW137" s="109" t="s">
        <v>174</v>
      </c>
      <c r="BX137" s="109" t="s">
        <v>170</v>
      </c>
      <c r="CL137" s="109" t="s">
        <v>1</v>
      </c>
    </row>
    <row r="138" spans="1:91" s="4" customFormat="1" ht="35.25" customHeight="1">
      <c r="A138" s="94" t="s">
        <v>68</v>
      </c>
      <c r="B138" s="59"/>
      <c r="C138" s="103"/>
      <c r="D138" s="103"/>
      <c r="E138" s="388" t="s">
        <v>175</v>
      </c>
      <c r="F138" s="388"/>
      <c r="G138" s="388"/>
      <c r="H138" s="388"/>
      <c r="I138" s="388"/>
      <c r="J138" s="103"/>
      <c r="K138" s="388" t="s">
        <v>89</v>
      </c>
      <c r="L138" s="388"/>
      <c r="M138" s="388"/>
      <c r="N138" s="388"/>
      <c r="O138" s="388"/>
      <c r="P138" s="388"/>
      <c r="Q138" s="388"/>
      <c r="R138" s="388"/>
      <c r="S138" s="388"/>
      <c r="T138" s="388"/>
      <c r="U138" s="388"/>
      <c r="V138" s="388"/>
      <c r="W138" s="388"/>
      <c r="X138" s="388"/>
      <c r="Y138" s="388"/>
      <c r="Z138" s="388"/>
      <c r="AA138" s="388"/>
      <c r="AB138" s="388"/>
      <c r="AC138" s="388"/>
      <c r="AD138" s="388"/>
      <c r="AE138" s="388"/>
      <c r="AF138" s="388"/>
      <c r="AG138" s="365">
        <f>'SO 201-202.2-D1.4.4 - Ele...'!J32</f>
        <v>0</v>
      </c>
      <c r="AH138" s="366"/>
      <c r="AI138" s="366"/>
      <c r="AJ138" s="366"/>
      <c r="AK138" s="366"/>
      <c r="AL138" s="366"/>
      <c r="AM138" s="366"/>
      <c r="AN138" s="365">
        <f t="shared" si="2"/>
        <v>0</v>
      </c>
      <c r="AO138" s="366"/>
      <c r="AP138" s="366"/>
      <c r="AQ138" s="104" t="s">
        <v>78</v>
      </c>
      <c r="AR138" s="61"/>
      <c r="AS138" s="105">
        <v>0</v>
      </c>
      <c r="AT138" s="106">
        <f t="shared" si="3"/>
        <v>0</v>
      </c>
      <c r="AU138" s="107">
        <f>'SO 201-202.2-D1.4.4 - Ele...'!P121</f>
        <v>0</v>
      </c>
      <c r="AV138" s="106">
        <f>'SO 201-202.2-D1.4.4 - Ele...'!J35</f>
        <v>0</v>
      </c>
      <c r="AW138" s="106">
        <f>'SO 201-202.2-D1.4.4 - Ele...'!J36</f>
        <v>0</v>
      </c>
      <c r="AX138" s="106">
        <f>'SO 201-202.2-D1.4.4 - Ele...'!J37</f>
        <v>0</v>
      </c>
      <c r="AY138" s="106">
        <f>'SO 201-202.2-D1.4.4 - Ele...'!J38</f>
        <v>0</v>
      </c>
      <c r="AZ138" s="106">
        <f>'SO 201-202.2-D1.4.4 - Ele...'!F35</f>
        <v>0</v>
      </c>
      <c r="BA138" s="106">
        <f>'SO 201-202.2-D1.4.4 - Ele...'!F36</f>
        <v>0</v>
      </c>
      <c r="BB138" s="106">
        <f>'SO 201-202.2-D1.4.4 - Ele...'!F37</f>
        <v>0</v>
      </c>
      <c r="BC138" s="106">
        <f>'SO 201-202.2-D1.4.4 - Ele...'!F38</f>
        <v>0</v>
      </c>
      <c r="BD138" s="108">
        <f>'SO 201-202.2-D1.4.4 - Ele...'!F39</f>
        <v>0</v>
      </c>
      <c r="BT138" s="109" t="s">
        <v>73</v>
      </c>
      <c r="BV138" s="109" t="s">
        <v>66</v>
      </c>
      <c r="BW138" s="109" t="s">
        <v>176</v>
      </c>
      <c r="BX138" s="109" t="s">
        <v>170</v>
      </c>
      <c r="CL138" s="109" t="s">
        <v>1</v>
      </c>
    </row>
    <row r="139" spans="1:91" s="4" customFormat="1" ht="35.25" customHeight="1">
      <c r="A139" s="94" t="s">
        <v>68</v>
      </c>
      <c r="B139" s="59"/>
      <c r="C139" s="103"/>
      <c r="D139" s="103"/>
      <c r="E139" s="388" t="s">
        <v>177</v>
      </c>
      <c r="F139" s="388"/>
      <c r="G139" s="388"/>
      <c r="H139" s="388"/>
      <c r="I139" s="388"/>
      <c r="J139" s="103"/>
      <c r="K139" s="388" t="s">
        <v>178</v>
      </c>
      <c r="L139" s="388"/>
      <c r="M139" s="388"/>
      <c r="N139" s="388"/>
      <c r="O139" s="388"/>
      <c r="P139" s="388"/>
      <c r="Q139" s="388"/>
      <c r="R139" s="388"/>
      <c r="S139" s="388"/>
      <c r="T139" s="388"/>
      <c r="U139" s="388"/>
      <c r="V139" s="388"/>
      <c r="W139" s="388"/>
      <c r="X139" s="388"/>
      <c r="Y139" s="388"/>
      <c r="Z139" s="388"/>
      <c r="AA139" s="388"/>
      <c r="AB139" s="388"/>
      <c r="AC139" s="388"/>
      <c r="AD139" s="388"/>
      <c r="AE139" s="388"/>
      <c r="AF139" s="388"/>
      <c r="AG139" s="365">
        <f>'SO 201-202.2-D1.4.5 - Pří...'!J32</f>
        <v>0</v>
      </c>
      <c r="AH139" s="366"/>
      <c r="AI139" s="366"/>
      <c r="AJ139" s="366"/>
      <c r="AK139" s="366"/>
      <c r="AL139" s="366"/>
      <c r="AM139" s="366"/>
      <c r="AN139" s="365">
        <f t="shared" si="2"/>
        <v>0</v>
      </c>
      <c r="AO139" s="366"/>
      <c r="AP139" s="366"/>
      <c r="AQ139" s="104" t="s">
        <v>78</v>
      </c>
      <c r="AR139" s="61"/>
      <c r="AS139" s="105">
        <v>0</v>
      </c>
      <c r="AT139" s="106">
        <f t="shared" si="3"/>
        <v>0</v>
      </c>
      <c r="AU139" s="107">
        <f>'SO 201-202.2-D1.4.5 - Pří...'!P126</f>
        <v>0</v>
      </c>
      <c r="AV139" s="106">
        <f>'SO 201-202.2-D1.4.5 - Pří...'!J35</f>
        <v>0</v>
      </c>
      <c r="AW139" s="106">
        <f>'SO 201-202.2-D1.4.5 - Pří...'!J36</f>
        <v>0</v>
      </c>
      <c r="AX139" s="106">
        <f>'SO 201-202.2-D1.4.5 - Pří...'!J37</f>
        <v>0</v>
      </c>
      <c r="AY139" s="106">
        <f>'SO 201-202.2-D1.4.5 - Pří...'!J38</f>
        <v>0</v>
      </c>
      <c r="AZ139" s="106">
        <f>'SO 201-202.2-D1.4.5 - Pří...'!F35</f>
        <v>0</v>
      </c>
      <c r="BA139" s="106">
        <f>'SO 201-202.2-D1.4.5 - Pří...'!F36</f>
        <v>0</v>
      </c>
      <c r="BB139" s="106">
        <f>'SO 201-202.2-D1.4.5 - Pří...'!F37</f>
        <v>0</v>
      </c>
      <c r="BC139" s="106">
        <f>'SO 201-202.2-D1.4.5 - Pří...'!F38</f>
        <v>0</v>
      </c>
      <c r="BD139" s="108">
        <f>'SO 201-202.2-D1.4.5 - Pří...'!F39</f>
        <v>0</v>
      </c>
      <c r="BT139" s="109" t="s">
        <v>73</v>
      </c>
      <c r="BV139" s="109" t="s">
        <v>66</v>
      </c>
      <c r="BW139" s="109" t="s">
        <v>179</v>
      </c>
      <c r="BX139" s="109" t="s">
        <v>170</v>
      </c>
      <c r="CL139" s="109" t="s">
        <v>1</v>
      </c>
    </row>
    <row r="140" spans="1:91" s="7" customFormat="1" ht="50.25" customHeight="1">
      <c r="B140" s="95"/>
      <c r="C140" s="419"/>
      <c r="D140" s="420" t="s">
        <v>180</v>
      </c>
      <c r="E140" s="420"/>
      <c r="F140" s="420"/>
      <c r="G140" s="420"/>
      <c r="H140" s="420"/>
      <c r="I140" s="421"/>
      <c r="J140" s="420" t="s">
        <v>7598</v>
      </c>
      <c r="K140" s="420"/>
      <c r="L140" s="420"/>
      <c r="M140" s="420"/>
      <c r="N140" s="420"/>
      <c r="O140" s="420"/>
      <c r="P140" s="420"/>
      <c r="Q140" s="420"/>
      <c r="R140" s="420"/>
      <c r="S140" s="420"/>
      <c r="T140" s="420"/>
      <c r="U140" s="420"/>
      <c r="V140" s="420"/>
      <c r="W140" s="420"/>
      <c r="X140" s="420"/>
      <c r="Y140" s="420"/>
      <c r="Z140" s="420"/>
      <c r="AA140" s="420"/>
      <c r="AB140" s="420"/>
      <c r="AC140" s="420"/>
      <c r="AD140" s="420"/>
      <c r="AE140" s="420"/>
      <c r="AF140" s="420"/>
      <c r="AG140" s="422">
        <f>ROUND(SUM(AG141:AG142),2)</f>
        <v>0</v>
      </c>
      <c r="AH140" s="423"/>
      <c r="AI140" s="423"/>
      <c r="AJ140" s="423"/>
      <c r="AK140" s="423"/>
      <c r="AL140" s="423"/>
      <c r="AM140" s="423"/>
      <c r="AN140" s="424">
        <f t="shared" si="2"/>
        <v>0</v>
      </c>
      <c r="AO140" s="423"/>
      <c r="AP140" s="423"/>
      <c r="AQ140" s="96" t="s">
        <v>70</v>
      </c>
      <c r="AR140" s="97"/>
      <c r="AS140" s="98">
        <f>ROUND(SUM(AS141:AS142),2)</f>
        <v>0</v>
      </c>
      <c r="AT140" s="99">
        <f t="shared" si="3"/>
        <v>0</v>
      </c>
      <c r="AU140" s="100">
        <f>ROUND(SUM(AU141:AU142),5)</f>
        <v>0</v>
      </c>
      <c r="AV140" s="99">
        <f>ROUND(AZ140*L29,2)</f>
        <v>0</v>
      </c>
      <c r="AW140" s="99">
        <f>ROUND(BA140*L30,2)</f>
        <v>0</v>
      </c>
      <c r="AX140" s="99">
        <f>ROUND(BB140*L29,2)</f>
        <v>0</v>
      </c>
      <c r="AY140" s="99">
        <f>ROUND(BC140*L30,2)</f>
        <v>0</v>
      </c>
      <c r="AZ140" s="99">
        <f>ROUND(SUM(AZ141:AZ142),2)</f>
        <v>0</v>
      </c>
      <c r="BA140" s="99">
        <f>ROUND(SUM(BA141:BA142),2)</f>
        <v>0</v>
      </c>
      <c r="BB140" s="99">
        <f>ROUND(SUM(BB141:BB142),2)</f>
        <v>0</v>
      </c>
      <c r="BC140" s="99">
        <f>ROUND(SUM(BC141:BC142),2)</f>
        <v>0</v>
      </c>
      <c r="BD140" s="101">
        <f>ROUND(SUM(BD141:BD142),2)</f>
        <v>0</v>
      </c>
      <c r="BS140" s="102" t="s">
        <v>63</v>
      </c>
      <c r="BT140" s="102" t="s">
        <v>71</v>
      </c>
      <c r="BU140" s="102" t="s">
        <v>65</v>
      </c>
      <c r="BV140" s="102" t="s">
        <v>66</v>
      </c>
      <c r="BW140" s="102" t="s">
        <v>181</v>
      </c>
      <c r="BX140" s="102" t="s">
        <v>5</v>
      </c>
      <c r="CL140" s="102" t="s">
        <v>1</v>
      </c>
      <c r="CM140" s="102" t="s">
        <v>73</v>
      </c>
    </row>
    <row r="141" spans="1:91" s="4" customFormat="1" ht="35.25" customHeight="1">
      <c r="A141" s="94" t="s">
        <v>68</v>
      </c>
      <c r="B141" s="59"/>
      <c r="C141" s="103"/>
      <c r="D141" s="103"/>
      <c r="E141" s="388" t="s">
        <v>182</v>
      </c>
      <c r="F141" s="388"/>
      <c r="G141" s="388"/>
      <c r="H141" s="388"/>
      <c r="I141" s="388"/>
      <c r="J141" s="103"/>
      <c r="K141" s="388" t="s">
        <v>108</v>
      </c>
      <c r="L141" s="388"/>
      <c r="M141" s="388"/>
      <c r="N141" s="388"/>
      <c r="O141" s="388"/>
      <c r="P141" s="388"/>
      <c r="Q141" s="388"/>
      <c r="R141" s="388"/>
      <c r="S141" s="388"/>
      <c r="T141" s="388"/>
      <c r="U141" s="388"/>
      <c r="V141" s="388"/>
      <c r="W141" s="388"/>
      <c r="X141" s="388"/>
      <c r="Y141" s="388"/>
      <c r="Z141" s="388"/>
      <c r="AA141" s="388"/>
      <c r="AB141" s="388"/>
      <c r="AC141" s="388"/>
      <c r="AD141" s="388"/>
      <c r="AE141" s="388"/>
      <c r="AF141" s="388"/>
      <c r="AG141" s="365">
        <f>'SO 204-205.2-D1.1 - Archi...'!J32</f>
        <v>0</v>
      </c>
      <c r="AH141" s="366"/>
      <c r="AI141" s="366"/>
      <c r="AJ141" s="366"/>
      <c r="AK141" s="366"/>
      <c r="AL141" s="366"/>
      <c r="AM141" s="366"/>
      <c r="AN141" s="365">
        <f t="shared" si="2"/>
        <v>0</v>
      </c>
      <c r="AO141" s="366"/>
      <c r="AP141" s="366"/>
      <c r="AQ141" s="104" t="s">
        <v>78</v>
      </c>
      <c r="AR141" s="61"/>
      <c r="AS141" s="105">
        <v>0</v>
      </c>
      <c r="AT141" s="106">
        <f t="shared" si="3"/>
        <v>0</v>
      </c>
      <c r="AU141" s="107">
        <f>'SO 204-205.2-D1.1 - Archi...'!P124</f>
        <v>0</v>
      </c>
      <c r="AV141" s="106">
        <f>'SO 204-205.2-D1.1 - Archi...'!J35</f>
        <v>0</v>
      </c>
      <c r="AW141" s="106">
        <f>'SO 204-205.2-D1.1 - Archi...'!J36</f>
        <v>0</v>
      </c>
      <c r="AX141" s="106">
        <f>'SO 204-205.2-D1.1 - Archi...'!J37</f>
        <v>0</v>
      </c>
      <c r="AY141" s="106">
        <f>'SO 204-205.2-D1.1 - Archi...'!J38</f>
        <v>0</v>
      </c>
      <c r="AZ141" s="106">
        <f>'SO 204-205.2-D1.1 - Archi...'!F35</f>
        <v>0</v>
      </c>
      <c r="BA141" s="106">
        <f>'SO 204-205.2-D1.1 - Archi...'!F36</f>
        <v>0</v>
      </c>
      <c r="BB141" s="106">
        <f>'SO 204-205.2-D1.1 - Archi...'!F37</f>
        <v>0</v>
      </c>
      <c r="BC141" s="106">
        <f>'SO 204-205.2-D1.1 - Archi...'!F38</f>
        <v>0</v>
      </c>
      <c r="BD141" s="108">
        <f>'SO 204-205.2-D1.1 - Archi...'!F39</f>
        <v>0</v>
      </c>
      <c r="BT141" s="109" t="s">
        <v>73</v>
      </c>
      <c r="BV141" s="109" t="s">
        <v>66</v>
      </c>
      <c r="BW141" s="109" t="s">
        <v>183</v>
      </c>
      <c r="BX141" s="109" t="s">
        <v>181</v>
      </c>
      <c r="CL141" s="109" t="s">
        <v>1</v>
      </c>
    </row>
    <row r="142" spans="1:91" s="4" customFormat="1" ht="35.25" customHeight="1">
      <c r="A142" s="94" t="s">
        <v>68</v>
      </c>
      <c r="B142" s="59"/>
      <c r="C142" s="103"/>
      <c r="D142" s="103"/>
      <c r="E142" s="388" t="s">
        <v>184</v>
      </c>
      <c r="F142" s="388"/>
      <c r="G142" s="388"/>
      <c r="H142" s="388"/>
      <c r="I142" s="388"/>
      <c r="J142" s="103"/>
      <c r="K142" s="388" t="s">
        <v>89</v>
      </c>
      <c r="L142" s="388"/>
      <c r="M142" s="388"/>
      <c r="N142" s="388"/>
      <c r="O142" s="388"/>
      <c r="P142" s="388"/>
      <c r="Q142" s="388"/>
      <c r="R142" s="388"/>
      <c r="S142" s="388"/>
      <c r="T142" s="388"/>
      <c r="U142" s="388"/>
      <c r="V142" s="388"/>
      <c r="W142" s="388"/>
      <c r="X142" s="388"/>
      <c r="Y142" s="388"/>
      <c r="Z142" s="388"/>
      <c r="AA142" s="388"/>
      <c r="AB142" s="388"/>
      <c r="AC142" s="388"/>
      <c r="AD142" s="388"/>
      <c r="AE142" s="388"/>
      <c r="AF142" s="388"/>
      <c r="AG142" s="365">
        <f>'SO 204-205.2-D1.4.4 - Ele...'!J32</f>
        <v>0</v>
      </c>
      <c r="AH142" s="366"/>
      <c r="AI142" s="366"/>
      <c r="AJ142" s="366"/>
      <c r="AK142" s="366"/>
      <c r="AL142" s="366"/>
      <c r="AM142" s="366"/>
      <c r="AN142" s="365">
        <f t="shared" si="2"/>
        <v>0</v>
      </c>
      <c r="AO142" s="366"/>
      <c r="AP142" s="366"/>
      <c r="AQ142" s="104" t="s">
        <v>78</v>
      </c>
      <c r="AR142" s="61"/>
      <c r="AS142" s="105">
        <v>0</v>
      </c>
      <c r="AT142" s="106">
        <f t="shared" si="3"/>
        <v>0</v>
      </c>
      <c r="AU142" s="107">
        <f>'SO 204-205.2-D1.4.4 - Ele...'!P121</f>
        <v>0</v>
      </c>
      <c r="AV142" s="106">
        <f>'SO 204-205.2-D1.4.4 - Ele...'!J35</f>
        <v>0</v>
      </c>
      <c r="AW142" s="106">
        <f>'SO 204-205.2-D1.4.4 - Ele...'!J36</f>
        <v>0</v>
      </c>
      <c r="AX142" s="106">
        <f>'SO 204-205.2-D1.4.4 - Ele...'!J37</f>
        <v>0</v>
      </c>
      <c r="AY142" s="106">
        <f>'SO 204-205.2-D1.4.4 - Ele...'!J38</f>
        <v>0</v>
      </c>
      <c r="AZ142" s="106">
        <f>'SO 204-205.2-D1.4.4 - Ele...'!F35</f>
        <v>0</v>
      </c>
      <c r="BA142" s="106">
        <f>'SO 204-205.2-D1.4.4 - Ele...'!F36</f>
        <v>0</v>
      </c>
      <c r="BB142" s="106">
        <f>'SO 204-205.2-D1.4.4 - Ele...'!F37</f>
        <v>0</v>
      </c>
      <c r="BC142" s="106">
        <f>'SO 204-205.2-D1.4.4 - Ele...'!F38</f>
        <v>0</v>
      </c>
      <c r="BD142" s="108">
        <f>'SO 204-205.2-D1.4.4 - Ele...'!F39</f>
        <v>0</v>
      </c>
      <c r="BT142" s="109" t="s">
        <v>73</v>
      </c>
      <c r="BV142" s="109" t="s">
        <v>66</v>
      </c>
      <c r="BW142" s="109" t="s">
        <v>185</v>
      </c>
      <c r="BX142" s="109" t="s">
        <v>181</v>
      </c>
      <c r="CL142" s="109" t="s">
        <v>1</v>
      </c>
    </row>
    <row r="143" spans="1:91" s="7" customFormat="1" ht="31.5" customHeight="1">
      <c r="A143" s="294" t="s">
        <v>68</v>
      </c>
      <c r="B143" s="95"/>
      <c r="C143" s="419"/>
      <c r="D143" s="420" t="s">
        <v>186</v>
      </c>
      <c r="E143" s="420"/>
      <c r="F143" s="420"/>
      <c r="G143" s="420"/>
      <c r="H143" s="420"/>
      <c r="I143" s="421"/>
      <c r="J143" s="420" t="s">
        <v>7578</v>
      </c>
      <c r="K143" s="420"/>
      <c r="L143" s="420"/>
      <c r="M143" s="420"/>
      <c r="N143" s="420"/>
      <c r="O143" s="420"/>
      <c r="P143" s="420"/>
      <c r="Q143" s="420"/>
      <c r="R143" s="420"/>
      <c r="S143" s="420"/>
      <c r="T143" s="420"/>
      <c r="U143" s="420"/>
      <c r="V143" s="420"/>
      <c r="W143" s="420"/>
      <c r="X143" s="420"/>
      <c r="Y143" s="420"/>
      <c r="Z143" s="420"/>
      <c r="AA143" s="420"/>
      <c r="AB143" s="420"/>
      <c r="AC143" s="420"/>
      <c r="AD143" s="420"/>
      <c r="AE143" s="420"/>
      <c r="AF143" s="420"/>
      <c r="AG143" s="424">
        <f>'IO 301 - Komunikace1-I.Etapa'!J96</f>
        <v>0</v>
      </c>
      <c r="AH143" s="423"/>
      <c r="AI143" s="423"/>
      <c r="AJ143" s="423"/>
      <c r="AK143" s="423"/>
      <c r="AL143" s="423"/>
      <c r="AM143" s="423"/>
      <c r="AN143" s="435">
        <f>'IO 301 - Komunikace1-I.Etapa'!J39</f>
        <v>0</v>
      </c>
      <c r="AO143" s="436"/>
      <c r="AP143" s="436"/>
      <c r="AQ143" s="96" t="s">
        <v>70</v>
      </c>
      <c r="AR143" s="97"/>
      <c r="AS143" s="98">
        <v>0</v>
      </c>
      <c r="AT143" s="99">
        <f t="shared" ref="AT143" si="4">ROUND(SUM(AV143:AW143),2)</f>
        <v>0</v>
      </c>
      <c r="AU143" s="100">
        <f>'IO 301 - Komunikace1-I.Etapa'!P124</f>
        <v>0</v>
      </c>
      <c r="AV143" s="99">
        <f>'IO 301 - Komunikace1-I.Etapa'!J31</f>
        <v>0</v>
      </c>
      <c r="AW143" s="99" t="str">
        <f>'IO 301 - Komunikace1-I.Etapa'!J32</f>
        <v>Výše daně</v>
      </c>
      <c r="AX143" s="99">
        <f>'IO 301 - Komunikace1-I.Etapa'!J33</f>
        <v>0</v>
      </c>
      <c r="AY143" s="99">
        <f>'IO 301 - Komunikace1-I.Etapa'!J34</f>
        <v>0</v>
      </c>
      <c r="AZ143" s="99">
        <f>'IO 301 - Komunikace1-I.Etapa'!F31</f>
        <v>0</v>
      </c>
      <c r="BA143" s="99" t="str">
        <f>'IO 301 - Komunikace1-I.Etapa'!F32</f>
        <v>Základ daně</v>
      </c>
      <c r="BB143" s="99">
        <f>'IO 301 - Komunikace1-I.Etapa'!F33</f>
        <v>0</v>
      </c>
      <c r="BC143" s="99">
        <f>'IO 301 - Komunikace1-I.Etapa'!F34</f>
        <v>0</v>
      </c>
      <c r="BD143" s="101">
        <f>'IO 301 - Komunikace1-I.Etapa'!F35</f>
        <v>0</v>
      </c>
      <c r="BT143" s="102" t="s">
        <v>71</v>
      </c>
      <c r="BV143" s="102" t="s">
        <v>66</v>
      </c>
      <c r="BW143" s="102" t="s">
        <v>187</v>
      </c>
      <c r="BX143" s="102" t="s">
        <v>5</v>
      </c>
      <c r="CL143" s="102" t="s">
        <v>1</v>
      </c>
      <c r="CM143" s="102" t="s">
        <v>73</v>
      </c>
    </row>
    <row r="144" spans="1:91" s="303" customFormat="1" ht="36.75" customHeight="1">
      <c r="A144" s="295" t="s">
        <v>68</v>
      </c>
      <c r="B144" s="296"/>
      <c r="C144" s="425"/>
      <c r="D144" s="426" t="s">
        <v>186</v>
      </c>
      <c r="E144" s="426"/>
      <c r="F144" s="426"/>
      <c r="G144" s="426"/>
      <c r="H144" s="426"/>
      <c r="I144" s="427"/>
      <c r="J144" s="426" t="s">
        <v>7579</v>
      </c>
      <c r="K144" s="426"/>
      <c r="L144" s="426"/>
      <c r="M144" s="426"/>
      <c r="N144" s="426"/>
      <c r="O144" s="426"/>
      <c r="P144" s="426"/>
      <c r="Q144" s="426"/>
      <c r="R144" s="426"/>
      <c r="S144" s="426"/>
      <c r="T144" s="426"/>
      <c r="U144" s="426"/>
      <c r="V144" s="426"/>
      <c r="W144" s="426"/>
      <c r="X144" s="426"/>
      <c r="Y144" s="426"/>
      <c r="Z144" s="426"/>
      <c r="AA144" s="426"/>
      <c r="AB144" s="426"/>
      <c r="AC144" s="426"/>
      <c r="AD144" s="426"/>
      <c r="AE144" s="426"/>
      <c r="AF144" s="426"/>
      <c r="AG144" s="428">
        <f>'IO 301 - Komunikace2-II.Etapa'!J30</f>
        <v>0</v>
      </c>
      <c r="AH144" s="429"/>
      <c r="AI144" s="429"/>
      <c r="AJ144" s="429"/>
      <c r="AK144" s="429"/>
      <c r="AL144" s="429"/>
      <c r="AM144" s="429"/>
      <c r="AN144" s="428">
        <f>AG144*1.21</f>
        <v>0</v>
      </c>
      <c r="AO144" s="429"/>
      <c r="AP144" s="429"/>
      <c r="AQ144" s="297" t="s">
        <v>70</v>
      </c>
      <c r="AR144" s="298"/>
      <c r="AS144" s="299">
        <v>0</v>
      </c>
      <c r="AT144" s="300">
        <f t="shared" si="3"/>
        <v>0</v>
      </c>
      <c r="AU144" s="301">
        <f>'IO 301 - Komunikace1-I.Etapa'!P126</f>
        <v>0</v>
      </c>
      <c r="AV144" s="300">
        <f>'IO 301 - Komunikace1-I.Etapa'!J33</f>
        <v>0</v>
      </c>
      <c r="AW144" s="300">
        <f>'IO 301 - Komunikace1-I.Etapa'!J34</f>
        <v>0</v>
      </c>
      <c r="AX144" s="300">
        <f>'IO 301 - Komunikace1-I.Etapa'!J35</f>
        <v>0</v>
      </c>
      <c r="AY144" s="300">
        <f>'IO 301 - Komunikace1-I.Etapa'!J36</f>
        <v>0</v>
      </c>
      <c r="AZ144" s="300">
        <f>'IO 301 - Komunikace1-I.Etapa'!F33</f>
        <v>0</v>
      </c>
      <c r="BA144" s="300">
        <f>'IO 301 - Komunikace1-I.Etapa'!F34</f>
        <v>0</v>
      </c>
      <c r="BB144" s="300">
        <f>'IO 301 - Komunikace1-I.Etapa'!F35</f>
        <v>0</v>
      </c>
      <c r="BC144" s="300">
        <f>'IO 301 - Komunikace1-I.Etapa'!F36</f>
        <v>0</v>
      </c>
      <c r="BD144" s="302">
        <f>'IO 301 - Komunikace1-I.Etapa'!F37</f>
        <v>0</v>
      </c>
      <c r="BT144" s="304" t="s">
        <v>71</v>
      </c>
      <c r="BV144" s="304" t="s">
        <v>66</v>
      </c>
      <c r="BW144" s="304" t="s">
        <v>187</v>
      </c>
      <c r="BX144" s="304" t="s">
        <v>5</v>
      </c>
      <c r="CL144" s="304" t="s">
        <v>1</v>
      </c>
      <c r="CM144" s="304" t="s">
        <v>73</v>
      </c>
    </row>
    <row r="145" spans="1:91" s="7" customFormat="1" ht="25.5" customHeight="1">
      <c r="B145" s="95"/>
      <c r="C145" s="419"/>
      <c r="D145" s="420" t="s">
        <v>188</v>
      </c>
      <c r="E145" s="420"/>
      <c r="F145" s="420"/>
      <c r="G145" s="420"/>
      <c r="H145" s="420"/>
      <c r="I145" s="421"/>
      <c r="J145" s="420" t="s">
        <v>7599</v>
      </c>
      <c r="K145" s="420"/>
      <c r="L145" s="420"/>
      <c r="M145" s="420"/>
      <c r="N145" s="420"/>
      <c r="O145" s="420"/>
      <c r="P145" s="420"/>
      <c r="Q145" s="420"/>
      <c r="R145" s="420"/>
      <c r="S145" s="420"/>
      <c r="T145" s="420"/>
      <c r="U145" s="420"/>
      <c r="V145" s="420"/>
      <c r="W145" s="420"/>
      <c r="X145" s="420"/>
      <c r="Y145" s="420"/>
      <c r="Z145" s="420"/>
      <c r="AA145" s="420"/>
      <c r="AB145" s="420"/>
      <c r="AC145" s="420"/>
      <c r="AD145" s="420"/>
      <c r="AE145" s="420"/>
      <c r="AF145" s="420"/>
      <c r="AG145" s="422">
        <f>ROUND(SUM(AG146:AG156),2)</f>
        <v>0</v>
      </c>
      <c r="AH145" s="423"/>
      <c r="AI145" s="423"/>
      <c r="AJ145" s="423"/>
      <c r="AK145" s="423"/>
      <c r="AL145" s="423"/>
      <c r="AM145" s="423"/>
      <c r="AN145" s="424">
        <f t="shared" si="2"/>
        <v>0</v>
      </c>
      <c r="AO145" s="423"/>
      <c r="AP145" s="423"/>
      <c r="AQ145" s="96" t="s">
        <v>70</v>
      </c>
      <c r="AR145" s="97"/>
      <c r="AS145" s="98">
        <f>ROUND(SUM(AS146:AS156),2)</f>
        <v>0</v>
      </c>
      <c r="AT145" s="99">
        <f t="shared" si="3"/>
        <v>0</v>
      </c>
      <c r="AU145" s="100">
        <f>ROUND(SUM(AU146:AU156),5)</f>
        <v>0</v>
      </c>
      <c r="AV145" s="99">
        <f>ROUND(AZ145*L29,2)</f>
        <v>0</v>
      </c>
      <c r="AW145" s="99">
        <f>ROUND(BA145*L30,2)</f>
        <v>0</v>
      </c>
      <c r="AX145" s="99">
        <f>ROUND(BB145*L29,2)</f>
        <v>0</v>
      </c>
      <c r="AY145" s="99">
        <f>ROUND(BC145*L30,2)</f>
        <v>0</v>
      </c>
      <c r="AZ145" s="99">
        <f>ROUND(SUM(AZ146:AZ156),2)</f>
        <v>0</v>
      </c>
      <c r="BA145" s="99">
        <f>ROUND(SUM(BA146:BA156),2)</f>
        <v>0</v>
      </c>
      <c r="BB145" s="99">
        <f>ROUND(SUM(BB146:BB156),2)</f>
        <v>0</v>
      </c>
      <c r="BC145" s="99">
        <f>ROUND(SUM(BC146:BC156),2)</f>
        <v>0</v>
      </c>
      <c r="BD145" s="101">
        <f>ROUND(SUM(BD146:BD156),2)</f>
        <v>0</v>
      </c>
      <c r="BS145" s="102" t="s">
        <v>63</v>
      </c>
      <c r="BT145" s="102" t="s">
        <v>71</v>
      </c>
      <c r="BU145" s="102" t="s">
        <v>65</v>
      </c>
      <c r="BV145" s="102" t="s">
        <v>66</v>
      </c>
      <c r="BW145" s="102" t="s">
        <v>189</v>
      </c>
      <c r="BX145" s="102" t="s">
        <v>5</v>
      </c>
      <c r="CL145" s="102" t="s">
        <v>1</v>
      </c>
      <c r="CM145" s="102" t="s">
        <v>73</v>
      </c>
    </row>
    <row r="146" spans="1:91" s="4" customFormat="1" ht="23.25" customHeight="1">
      <c r="A146" s="94" t="s">
        <v>68</v>
      </c>
      <c r="B146" s="59"/>
      <c r="C146" s="103"/>
      <c r="D146" s="103"/>
      <c r="E146" s="388" t="s">
        <v>190</v>
      </c>
      <c r="F146" s="388"/>
      <c r="G146" s="388"/>
      <c r="H146" s="388"/>
      <c r="I146" s="388"/>
      <c r="J146" s="103"/>
      <c r="K146" s="388" t="s">
        <v>191</v>
      </c>
      <c r="L146" s="388"/>
      <c r="M146" s="388"/>
      <c r="N146" s="388"/>
      <c r="O146" s="388"/>
      <c r="P146" s="388"/>
      <c r="Q146" s="388"/>
      <c r="R146" s="388"/>
      <c r="S146" s="388"/>
      <c r="T146" s="388"/>
      <c r="U146" s="388"/>
      <c r="V146" s="388"/>
      <c r="W146" s="388"/>
      <c r="X146" s="388"/>
      <c r="Y146" s="388"/>
      <c r="Z146" s="388"/>
      <c r="AA146" s="388"/>
      <c r="AB146" s="388"/>
      <c r="AC146" s="388"/>
      <c r="AD146" s="388"/>
      <c r="AE146" s="388"/>
      <c r="AF146" s="388"/>
      <c r="AG146" s="365">
        <f>'IO 302-01 - Stoka A'!J32</f>
        <v>0</v>
      </c>
      <c r="AH146" s="366"/>
      <c r="AI146" s="366"/>
      <c r="AJ146" s="366"/>
      <c r="AK146" s="366"/>
      <c r="AL146" s="366"/>
      <c r="AM146" s="366"/>
      <c r="AN146" s="365">
        <f t="shared" si="2"/>
        <v>0</v>
      </c>
      <c r="AO146" s="366"/>
      <c r="AP146" s="366"/>
      <c r="AQ146" s="104" t="s">
        <v>78</v>
      </c>
      <c r="AR146" s="61"/>
      <c r="AS146" s="105">
        <v>0</v>
      </c>
      <c r="AT146" s="106">
        <f t="shared" si="3"/>
        <v>0</v>
      </c>
      <c r="AU146" s="107">
        <f>'IO 302-01 - Stoka A'!P125</f>
        <v>0</v>
      </c>
      <c r="AV146" s="106">
        <f>'IO 302-01 - Stoka A'!J35</f>
        <v>0</v>
      </c>
      <c r="AW146" s="106">
        <f>'IO 302-01 - Stoka A'!J36</f>
        <v>0</v>
      </c>
      <c r="AX146" s="106">
        <f>'IO 302-01 - Stoka A'!J37</f>
        <v>0</v>
      </c>
      <c r="AY146" s="106">
        <f>'IO 302-01 - Stoka A'!J38</f>
        <v>0</v>
      </c>
      <c r="AZ146" s="106">
        <f>'IO 302-01 - Stoka A'!F35</f>
        <v>0</v>
      </c>
      <c r="BA146" s="106">
        <f>'IO 302-01 - Stoka A'!F36</f>
        <v>0</v>
      </c>
      <c r="BB146" s="106">
        <f>'IO 302-01 - Stoka A'!F37</f>
        <v>0</v>
      </c>
      <c r="BC146" s="106">
        <f>'IO 302-01 - Stoka A'!F38</f>
        <v>0</v>
      </c>
      <c r="BD146" s="108">
        <f>'IO 302-01 - Stoka A'!F39</f>
        <v>0</v>
      </c>
      <c r="BT146" s="109" t="s">
        <v>73</v>
      </c>
      <c r="BV146" s="109" t="s">
        <v>66</v>
      </c>
      <c r="BW146" s="109" t="s">
        <v>192</v>
      </c>
      <c r="BX146" s="109" t="s">
        <v>189</v>
      </c>
      <c r="CL146" s="109" t="s">
        <v>1</v>
      </c>
    </row>
    <row r="147" spans="1:91" s="4" customFormat="1" ht="23.25" customHeight="1">
      <c r="A147" s="94" t="s">
        <v>68</v>
      </c>
      <c r="B147" s="59"/>
      <c r="C147" s="103"/>
      <c r="D147" s="103"/>
      <c r="E147" s="388" t="s">
        <v>193</v>
      </c>
      <c r="F147" s="388"/>
      <c r="G147" s="388"/>
      <c r="H147" s="388"/>
      <c r="I147" s="388"/>
      <c r="J147" s="103"/>
      <c r="K147" s="388" t="s">
        <v>194</v>
      </c>
      <c r="L147" s="388"/>
      <c r="M147" s="388"/>
      <c r="N147" s="388"/>
      <c r="O147" s="388"/>
      <c r="P147" s="388"/>
      <c r="Q147" s="388"/>
      <c r="R147" s="388"/>
      <c r="S147" s="388"/>
      <c r="T147" s="388"/>
      <c r="U147" s="388"/>
      <c r="V147" s="388"/>
      <c r="W147" s="388"/>
      <c r="X147" s="388"/>
      <c r="Y147" s="388"/>
      <c r="Z147" s="388"/>
      <c r="AA147" s="388"/>
      <c r="AB147" s="388"/>
      <c r="AC147" s="388"/>
      <c r="AD147" s="388"/>
      <c r="AE147" s="388"/>
      <c r="AF147" s="388"/>
      <c r="AG147" s="365">
        <f>'IO 302-02 - Stoka B'!J32</f>
        <v>0</v>
      </c>
      <c r="AH147" s="366"/>
      <c r="AI147" s="366"/>
      <c r="AJ147" s="366"/>
      <c r="AK147" s="366"/>
      <c r="AL147" s="366"/>
      <c r="AM147" s="366"/>
      <c r="AN147" s="365">
        <f t="shared" si="2"/>
        <v>0</v>
      </c>
      <c r="AO147" s="366"/>
      <c r="AP147" s="366"/>
      <c r="AQ147" s="104" t="s">
        <v>78</v>
      </c>
      <c r="AR147" s="61"/>
      <c r="AS147" s="105">
        <v>0</v>
      </c>
      <c r="AT147" s="106">
        <f t="shared" si="3"/>
        <v>0</v>
      </c>
      <c r="AU147" s="107">
        <f>'IO 302-02 - Stoka B'!P125</f>
        <v>0</v>
      </c>
      <c r="AV147" s="106">
        <f>'IO 302-02 - Stoka B'!J35</f>
        <v>0</v>
      </c>
      <c r="AW147" s="106">
        <f>'IO 302-02 - Stoka B'!J36</f>
        <v>0</v>
      </c>
      <c r="AX147" s="106">
        <f>'IO 302-02 - Stoka B'!J37</f>
        <v>0</v>
      </c>
      <c r="AY147" s="106">
        <f>'IO 302-02 - Stoka B'!J38</f>
        <v>0</v>
      </c>
      <c r="AZ147" s="106">
        <f>'IO 302-02 - Stoka B'!F35</f>
        <v>0</v>
      </c>
      <c r="BA147" s="106">
        <f>'IO 302-02 - Stoka B'!F36</f>
        <v>0</v>
      </c>
      <c r="BB147" s="106">
        <f>'IO 302-02 - Stoka B'!F37</f>
        <v>0</v>
      </c>
      <c r="BC147" s="106">
        <f>'IO 302-02 - Stoka B'!F38</f>
        <v>0</v>
      </c>
      <c r="BD147" s="108">
        <f>'IO 302-02 - Stoka B'!F39</f>
        <v>0</v>
      </c>
      <c r="BT147" s="109" t="s">
        <v>73</v>
      </c>
      <c r="BV147" s="109" t="s">
        <v>66</v>
      </c>
      <c r="BW147" s="109" t="s">
        <v>195</v>
      </c>
      <c r="BX147" s="109" t="s">
        <v>189</v>
      </c>
      <c r="CL147" s="109" t="s">
        <v>1</v>
      </c>
    </row>
    <row r="148" spans="1:91" s="4" customFormat="1" ht="23.25" customHeight="1">
      <c r="A148" s="94" t="s">
        <v>68</v>
      </c>
      <c r="B148" s="59"/>
      <c r="C148" s="103"/>
      <c r="D148" s="103"/>
      <c r="E148" s="388" t="s">
        <v>196</v>
      </c>
      <c r="F148" s="388"/>
      <c r="G148" s="388"/>
      <c r="H148" s="388"/>
      <c r="I148" s="388"/>
      <c r="J148" s="103"/>
      <c r="K148" s="388" t="s">
        <v>197</v>
      </c>
      <c r="L148" s="388"/>
      <c r="M148" s="388"/>
      <c r="N148" s="388"/>
      <c r="O148" s="388"/>
      <c r="P148" s="388"/>
      <c r="Q148" s="388"/>
      <c r="R148" s="388"/>
      <c r="S148" s="388"/>
      <c r="T148" s="388"/>
      <c r="U148" s="388"/>
      <c r="V148" s="388"/>
      <c r="W148" s="388"/>
      <c r="X148" s="388"/>
      <c r="Y148" s="388"/>
      <c r="Z148" s="388"/>
      <c r="AA148" s="388"/>
      <c r="AB148" s="388"/>
      <c r="AC148" s="388"/>
      <c r="AD148" s="388"/>
      <c r="AE148" s="388"/>
      <c r="AF148" s="388"/>
      <c r="AG148" s="365">
        <f>'IO 302-03 - Stoka C'!J32</f>
        <v>0</v>
      </c>
      <c r="AH148" s="366"/>
      <c r="AI148" s="366"/>
      <c r="AJ148" s="366"/>
      <c r="AK148" s="366"/>
      <c r="AL148" s="366"/>
      <c r="AM148" s="366"/>
      <c r="AN148" s="365">
        <f t="shared" si="2"/>
        <v>0</v>
      </c>
      <c r="AO148" s="366"/>
      <c r="AP148" s="366"/>
      <c r="AQ148" s="104" t="s">
        <v>78</v>
      </c>
      <c r="AR148" s="61"/>
      <c r="AS148" s="105">
        <v>0</v>
      </c>
      <c r="AT148" s="106">
        <f t="shared" si="3"/>
        <v>0</v>
      </c>
      <c r="AU148" s="107">
        <f>'IO 302-03 - Stoka C'!P125</f>
        <v>0</v>
      </c>
      <c r="AV148" s="106">
        <f>'IO 302-03 - Stoka C'!J35</f>
        <v>0</v>
      </c>
      <c r="AW148" s="106">
        <f>'IO 302-03 - Stoka C'!J36</f>
        <v>0</v>
      </c>
      <c r="AX148" s="106">
        <f>'IO 302-03 - Stoka C'!J37</f>
        <v>0</v>
      </c>
      <c r="AY148" s="106">
        <f>'IO 302-03 - Stoka C'!J38</f>
        <v>0</v>
      </c>
      <c r="AZ148" s="106">
        <f>'IO 302-03 - Stoka C'!F35</f>
        <v>0</v>
      </c>
      <c r="BA148" s="106">
        <f>'IO 302-03 - Stoka C'!F36</f>
        <v>0</v>
      </c>
      <c r="BB148" s="106">
        <f>'IO 302-03 - Stoka C'!F37</f>
        <v>0</v>
      </c>
      <c r="BC148" s="106">
        <f>'IO 302-03 - Stoka C'!F38</f>
        <v>0</v>
      </c>
      <c r="BD148" s="108">
        <f>'IO 302-03 - Stoka C'!F39</f>
        <v>0</v>
      </c>
      <c r="BT148" s="109" t="s">
        <v>73</v>
      </c>
      <c r="BV148" s="109" t="s">
        <v>66</v>
      </c>
      <c r="BW148" s="109" t="s">
        <v>198</v>
      </c>
      <c r="BX148" s="109" t="s">
        <v>189</v>
      </c>
      <c r="CL148" s="109" t="s">
        <v>1</v>
      </c>
    </row>
    <row r="149" spans="1:91" s="4" customFormat="1" ht="23.25" customHeight="1">
      <c r="A149" s="94" t="s">
        <v>68</v>
      </c>
      <c r="B149" s="59"/>
      <c r="C149" s="103"/>
      <c r="D149" s="103"/>
      <c r="E149" s="388" t="s">
        <v>199</v>
      </c>
      <c r="F149" s="388"/>
      <c r="G149" s="388"/>
      <c r="H149" s="388"/>
      <c r="I149" s="388"/>
      <c r="J149" s="103"/>
      <c r="K149" s="388" t="s">
        <v>200</v>
      </c>
      <c r="L149" s="388"/>
      <c r="M149" s="388"/>
      <c r="N149" s="388"/>
      <c r="O149" s="388"/>
      <c r="P149" s="388"/>
      <c r="Q149" s="388"/>
      <c r="R149" s="388"/>
      <c r="S149" s="388"/>
      <c r="T149" s="388"/>
      <c r="U149" s="388"/>
      <c r="V149" s="388"/>
      <c r="W149" s="388"/>
      <c r="X149" s="388"/>
      <c r="Y149" s="388"/>
      <c r="Z149" s="388"/>
      <c r="AA149" s="388"/>
      <c r="AB149" s="388"/>
      <c r="AC149" s="388"/>
      <c r="AD149" s="388"/>
      <c r="AE149" s="388"/>
      <c r="AF149" s="388"/>
      <c r="AG149" s="365">
        <f>'IO 302-04 - Stoka CA'!J32</f>
        <v>0</v>
      </c>
      <c r="AH149" s="366"/>
      <c r="AI149" s="366"/>
      <c r="AJ149" s="366"/>
      <c r="AK149" s="366"/>
      <c r="AL149" s="366"/>
      <c r="AM149" s="366"/>
      <c r="AN149" s="365">
        <f t="shared" si="2"/>
        <v>0</v>
      </c>
      <c r="AO149" s="366"/>
      <c r="AP149" s="366"/>
      <c r="AQ149" s="104" t="s">
        <v>78</v>
      </c>
      <c r="AR149" s="61"/>
      <c r="AS149" s="105">
        <v>0</v>
      </c>
      <c r="AT149" s="106">
        <f t="shared" si="3"/>
        <v>0</v>
      </c>
      <c r="AU149" s="107">
        <f>'IO 302-04 - Stoka CA'!P126</f>
        <v>0</v>
      </c>
      <c r="AV149" s="106">
        <f>'IO 302-04 - Stoka CA'!J35</f>
        <v>0</v>
      </c>
      <c r="AW149" s="106">
        <f>'IO 302-04 - Stoka CA'!J36</f>
        <v>0</v>
      </c>
      <c r="AX149" s="106">
        <f>'IO 302-04 - Stoka CA'!J37</f>
        <v>0</v>
      </c>
      <c r="AY149" s="106">
        <f>'IO 302-04 - Stoka CA'!J38</f>
        <v>0</v>
      </c>
      <c r="AZ149" s="106">
        <f>'IO 302-04 - Stoka CA'!F35</f>
        <v>0</v>
      </c>
      <c r="BA149" s="106">
        <f>'IO 302-04 - Stoka CA'!F36</f>
        <v>0</v>
      </c>
      <c r="BB149" s="106">
        <f>'IO 302-04 - Stoka CA'!F37</f>
        <v>0</v>
      </c>
      <c r="BC149" s="106">
        <f>'IO 302-04 - Stoka CA'!F38</f>
        <v>0</v>
      </c>
      <c r="BD149" s="108">
        <f>'IO 302-04 - Stoka CA'!F39</f>
        <v>0</v>
      </c>
      <c r="BT149" s="109" t="s">
        <v>73</v>
      </c>
      <c r="BV149" s="109" t="s">
        <v>66</v>
      </c>
      <c r="BW149" s="109" t="s">
        <v>201</v>
      </c>
      <c r="BX149" s="109" t="s">
        <v>189</v>
      </c>
      <c r="CL149" s="109" t="s">
        <v>1</v>
      </c>
    </row>
    <row r="150" spans="1:91" s="4" customFormat="1" ht="23.25" customHeight="1">
      <c r="A150" s="94" t="s">
        <v>68</v>
      </c>
      <c r="B150" s="59"/>
      <c r="C150" s="103"/>
      <c r="D150" s="103"/>
      <c r="E150" s="388" t="s">
        <v>202</v>
      </c>
      <c r="F150" s="388"/>
      <c r="G150" s="388"/>
      <c r="H150" s="388"/>
      <c r="I150" s="388"/>
      <c r="J150" s="103"/>
      <c r="K150" s="388" t="s">
        <v>203</v>
      </c>
      <c r="L150" s="388"/>
      <c r="M150" s="388"/>
      <c r="N150" s="388"/>
      <c r="O150" s="388"/>
      <c r="P150" s="388"/>
      <c r="Q150" s="388"/>
      <c r="R150" s="388"/>
      <c r="S150" s="388"/>
      <c r="T150" s="388"/>
      <c r="U150" s="388"/>
      <c r="V150" s="388"/>
      <c r="W150" s="388"/>
      <c r="X150" s="388"/>
      <c r="Y150" s="388"/>
      <c r="Z150" s="388"/>
      <c r="AA150" s="388"/>
      <c r="AB150" s="388"/>
      <c r="AC150" s="388"/>
      <c r="AD150" s="388"/>
      <c r="AE150" s="388"/>
      <c r="AF150" s="388"/>
      <c r="AG150" s="365">
        <f>'IO 302-05 - Stoka D'!J32</f>
        <v>0</v>
      </c>
      <c r="AH150" s="366"/>
      <c r="AI150" s="366"/>
      <c r="AJ150" s="366"/>
      <c r="AK150" s="366"/>
      <c r="AL150" s="366"/>
      <c r="AM150" s="366"/>
      <c r="AN150" s="365">
        <f t="shared" si="2"/>
        <v>0</v>
      </c>
      <c r="AO150" s="366"/>
      <c r="AP150" s="366"/>
      <c r="AQ150" s="104" t="s">
        <v>78</v>
      </c>
      <c r="AR150" s="61"/>
      <c r="AS150" s="105">
        <v>0</v>
      </c>
      <c r="AT150" s="106">
        <f t="shared" si="3"/>
        <v>0</v>
      </c>
      <c r="AU150" s="107">
        <f>'IO 302-05 - Stoka D'!P125</f>
        <v>0</v>
      </c>
      <c r="AV150" s="106">
        <f>'IO 302-05 - Stoka D'!J35</f>
        <v>0</v>
      </c>
      <c r="AW150" s="106">
        <f>'IO 302-05 - Stoka D'!J36</f>
        <v>0</v>
      </c>
      <c r="AX150" s="106">
        <f>'IO 302-05 - Stoka D'!J37</f>
        <v>0</v>
      </c>
      <c r="AY150" s="106">
        <f>'IO 302-05 - Stoka D'!J38</f>
        <v>0</v>
      </c>
      <c r="AZ150" s="106">
        <f>'IO 302-05 - Stoka D'!F35</f>
        <v>0</v>
      </c>
      <c r="BA150" s="106">
        <f>'IO 302-05 - Stoka D'!F36</f>
        <v>0</v>
      </c>
      <c r="BB150" s="106">
        <f>'IO 302-05 - Stoka D'!F37</f>
        <v>0</v>
      </c>
      <c r="BC150" s="106">
        <f>'IO 302-05 - Stoka D'!F38</f>
        <v>0</v>
      </c>
      <c r="BD150" s="108">
        <f>'IO 302-05 - Stoka D'!F39</f>
        <v>0</v>
      </c>
      <c r="BT150" s="109" t="s">
        <v>73</v>
      </c>
      <c r="BV150" s="109" t="s">
        <v>66</v>
      </c>
      <c r="BW150" s="109" t="s">
        <v>204</v>
      </c>
      <c r="BX150" s="109" t="s">
        <v>189</v>
      </c>
      <c r="CL150" s="109" t="s">
        <v>1</v>
      </c>
    </row>
    <row r="151" spans="1:91" s="4" customFormat="1" ht="23.25" customHeight="1">
      <c r="A151" s="94" t="s">
        <v>68</v>
      </c>
      <c r="B151" s="59"/>
      <c r="C151" s="103"/>
      <c r="D151" s="103"/>
      <c r="E151" s="388" t="s">
        <v>205</v>
      </c>
      <c r="F151" s="388"/>
      <c r="G151" s="388"/>
      <c r="H151" s="388"/>
      <c r="I151" s="388"/>
      <c r="J151" s="103"/>
      <c r="K151" s="388" t="s">
        <v>206</v>
      </c>
      <c r="L151" s="388"/>
      <c r="M151" s="388"/>
      <c r="N151" s="388"/>
      <c r="O151" s="388"/>
      <c r="P151" s="388"/>
      <c r="Q151" s="388"/>
      <c r="R151" s="388"/>
      <c r="S151" s="388"/>
      <c r="T151" s="388"/>
      <c r="U151" s="388"/>
      <c r="V151" s="388"/>
      <c r="W151" s="388"/>
      <c r="X151" s="388"/>
      <c r="Y151" s="388"/>
      <c r="Z151" s="388"/>
      <c r="AA151" s="388"/>
      <c r="AB151" s="388"/>
      <c r="AC151" s="388"/>
      <c r="AD151" s="388"/>
      <c r="AE151" s="388"/>
      <c r="AF151" s="388"/>
      <c r="AG151" s="365">
        <f>'IO 302-06 - Stoka DA'!J32</f>
        <v>0</v>
      </c>
      <c r="AH151" s="366"/>
      <c r="AI151" s="366"/>
      <c r="AJ151" s="366"/>
      <c r="AK151" s="366"/>
      <c r="AL151" s="366"/>
      <c r="AM151" s="366"/>
      <c r="AN151" s="365">
        <f t="shared" si="2"/>
        <v>0</v>
      </c>
      <c r="AO151" s="366"/>
      <c r="AP151" s="366"/>
      <c r="AQ151" s="104" t="s">
        <v>78</v>
      </c>
      <c r="AR151" s="61"/>
      <c r="AS151" s="105">
        <v>0</v>
      </c>
      <c r="AT151" s="106">
        <f t="shared" si="3"/>
        <v>0</v>
      </c>
      <c r="AU151" s="107">
        <f>'IO 302-06 - Stoka DA'!P126</f>
        <v>0</v>
      </c>
      <c r="AV151" s="106">
        <f>'IO 302-06 - Stoka DA'!J35</f>
        <v>0</v>
      </c>
      <c r="AW151" s="106">
        <f>'IO 302-06 - Stoka DA'!J36</f>
        <v>0</v>
      </c>
      <c r="AX151" s="106">
        <f>'IO 302-06 - Stoka DA'!J37</f>
        <v>0</v>
      </c>
      <c r="AY151" s="106">
        <f>'IO 302-06 - Stoka DA'!J38</f>
        <v>0</v>
      </c>
      <c r="AZ151" s="106">
        <f>'IO 302-06 - Stoka DA'!F35</f>
        <v>0</v>
      </c>
      <c r="BA151" s="106">
        <f>'IO 302-06 - Stoka DA'!F36</f>
        <v>0</v>
      </c>
      <c r="BB151" s="106">
        <f>'IO 302-06 - Stoka DA'!F37</f>
        <v>0</v>
      </c>
      <c r="BC151" s="106">
        <f>'IO 302-06 - Stoka DA'!F38</f>
        <v>0</v>
      </c>
      <c r="BD151" s="108">
        <f>'IO 302-06 - Stoka DA'!F39</f>
        <v>0</v>
      </c>
      <c r="BT151" s="109" t="s">
        <v>73</v>
      </c>
      <c r="BV151" s="109" t="s">
        <v>66</v>
      </c>
      <c r="BW151" s="109" t="s">
        <v>207</v>
      </c>
      <c r="BX151" s="109" t="s">
        <v>189</v>
      </c>
      <c r="CL151" s="109" t="s">
        <v>1</v>
      </c>
    </row>
    <row r="152" spans="1:91" s="4" customFormat="1" ht="23.25" customHeight="1">
      <c r="A152" s="94" t="s">
        <v>68</v>
      </c>
      <c r="B152" s="59"/>
      <c r="C152" s="103"/>
      <c r="D152" s="103"/>
      <c r="E152" s="388" t="s">
        <v>208</v>
      </c>
      <c r="F152" s="388"/>
      <c r="G152" s="388"/>
      <c r="H152" s="388"/>
      <c r="I152" s="388"/>
      <c r="J152" s="103"/>
      <c r="K152" s="388" t="s">
        <v>209</v>
      </c>
      <c r="L152" s="388"/>
      <c r="M152" s="388"/>
      <c r="N152" s="388"/>
      <c r="O152" s="388"/>
      <c r="P152" s="388"/>
      <c r="Q152" s="388"/>
      <c r="R152" s="388"/>
      <c r="S152" s="388"/>
      <c r="T152" s="388"/>
      <c r="U152" s="388"/>
      <c r="V152" s="388"/>
      <c r="W152" s="388"/>
      <c r="X152" s="388"/>
      <c r="Y152" s="388"/>
      <c r="Z152" s="388"/>
      <c r="AA152" s="388"/>
      <c r="AB152" s="388"/>
      <c r="AC152" s="388"/>
      <c r="AD152" s="388"/>
      <c r="AE152" s="388"/>
      <c r="AF152" s="388"/>
      <c r="AG152" s="365">
        <f>'IO 302-07 - Stoka DB'!J32</f>
        <v>0</v>
      </c>
      <c r="AH152" s="366"/>
      <c r="AI152" s="366"/>
      <c r="AJ152" s="366"/>
      <c r="AK152" s="366"/>
      <c r="AL152" s="366"/>
      <c r="AM152" s="366"/>
      <c r="AN152" s="365">
        <f t="shared" si="2"/>
        <v>0</v>
      </c>
      <c r="AO152" s="366"/>
      <c r="AP152" s="366"/>
      <c r="AQ152" s="104" t="s">
        <v>78</v>
      </c>
      <c r="AR152" s="61"/>
      <c r="AS152" s="105">
        <v>0</v>
      </c>
      <c r="AT152" s="106">
        <f t="shared" si="3"/>
        <v>0</v>
      </c>
      <c r="AU152" s="107">
        <f>'IO 302-07 - Stoka DB'!P124</f>
        <v>0</v>
      </c>
      <c r="AV152" s="106">
        <f>'IO 302-07 - Stoka DB'!J35</f>
        <v>0</v>
      </c>
      <c r="AW152" s="106">
        <f>'IO 302-07 - Stoka DB'!J36</f>
        <v>0</v>
      </c>
      <c r="AX152" s="106">
        <f>'IO 302-07 - Stoka DB'!J37</f>
        <v>0</v>
      </c>
      <c r="AY152" s="106">
        <f>'IO 302-07 - Stoka DB'!J38</f>
        <v>0</v>
      </c>
      <c r="AZ152" s="106">
        <f>'IO 302-07 - Stoka DB'!F35</f>
        <v>0</v>
      </c>
      <c r="BA152" s="106">
        <f>'IO 302-07 - Stoka DB'!F36</f>
        <v>0</v>
      </c>
      <c r="BB152" s="106">
        <f>'IO 302-07 - Stoka DB'!F37</f>
        <v>0</v>
      </c>
      <c r="BC152" s="106">
        <f>'IO 302-07 - Stoka DB'!F38</f>
        <v>0</v>
      </c>
      <c r="BD152" s="108">
        <f>'IO 302-07 - Stoka DB'!F39</f>
        <v>0</v>
      </c>
      <c r="BT152" s="109" t="s">
        <v>73</v>
      </c>
      <c r="BV152" s="109" t="s">
        <v>66</v>
      </c>
      <c r="BW152" s="109" t="s">
        <v>210</v>
      </c>
      <c r="BX152" s="109" t="s">
        <v>189</v>
      </c>
      <c r="CL152" s="109" t="s">
        <v>1</v>
      </c>
    </row>
    <row r="153" spans="1:91" s="323" customFormat="1" ht="23.25" customHeight="1">
      <c r="A153" s="305" t="s">
        <v>68</v>
      </c>
      <c r="B153" s="315"/>
      <c r="C153" s="316"/>
      <c r="D153" s="316"/>
      <c r="E153" s="408" t="s">
        <v>211</v>
      </c>
      <c r="F153" s="408"/>
      <c r="G153" s="408"/>
      <c r="H153" s="408"/>
      <c r="I153" s="408"/>
      <c r="J153" s="316"/>
      <c r="K153" s="408" t="s">
        <v>7605</v>
      </c>
      <c r="L153" s="408"/>
      <c r="M153" s="408"/>
      <c r="N153" s="408"/>
      <c r="O153" s="408"/>
      <c r="P153" s="408"/>
      <c r="Q153" s="408"/>
      <c r="R153" s="408"/>
      <c r="S153" s="408"/>
      <c r="T153" s="408"/>
      <c r="U153" s="408"/>
      <c r="V153" s="408"/>
      <c r="W153" s="408"/>
      <c r="X153" s="408"/>
      <c r="Y153" s="408"/>
      <c r="Z153" s="408"/>
      <c r="AA153" s="408"/>
      <c r="AB153" s="408"/>
      <c r="AC153" s="408"/>
      <c r="AD153" s="408"/>
      <c r="AE153" s="408"/>
      <c r="AF153" s="408"/>
      <c r="AG153" s="405">
        <f>'IO 302-08 - Stoka U'!J32</f>
        <v>0</v>
      </c>
      <c r="AH153" s="406"/>
      <c r="AI153" s="406"/>
      <c r="AJ153" s="406"/>
      <c r="AK153" s="406"/>
      <c r="AL153" s="406"/>
      <c r="AM153" s="406"/>
      <c r="AN153" s="405">
        <f t="shared" si="2"/>
        <v>0</v>
      </c>
      <c r="AO153" s="406"/>
      <c r="AP153" s="406"/>
      <c r="AQ153" s="317" t="s">
        <v>78</v>
      </c>
      <c r="AR153" s="318"/>
      <c r="AS153" s="319">
        <v>0</v>
      </c>
      <c r="AT153" s="320">
        <f t="shared" si="3"/>
        <v>0</v>
      </c>
      <c r="AU153" s="321">
        <f>'IO 302-08 - Stoka U'!P125</f>
        <v>0</v>
      </c>
      <c r="AV153" s="320">
        <f>'IO 302-08 - Stoka U'!J35</f>
        <v>0</v>
      </c>
      <c r="AW153" s="320">
        <f>'IO 302-08 - Stoka U'!J36</f>
        <v>0</v>
      </c>
      <c r="AX153" s="320">
        <f>'IO 302-08 - Stoka U'!J37</f>
        <v>0</v>
      </c>
      <c r="AY153" s="320">
        <f>'IO 302-08 - Stoka U'!J38</f>
        <v>0</v>
      </c>
      <c r="AZ153" s="320">
        <f>'IO 302-08 - Stoka U'!F35</f>
        <v>0</v>
      </c>
      <c r="BA153" s="320">
        <f>'IO 302-08 - Stoka U'!F36</f>
        <v>0</v>
      </c>
      <c r="BB153" s="320">
        <f>'IO 302-08 - Stoka U'!F37</f>
        <v>0</v>
      </c>
      <c r="BC153" s="320">
        <f>'IO 302-08 - Stoka U'!F38</f>
        <v>0</v>
      </c>
      <c r="BD153" s="322">
        <f>'IO 302-08 - Stoka U'!F39</f>
        <v>0</v>
      </c>
      <c r="BT153" s="324" t="s">
        <v>73</v>
      </c>
      <c r="BV153" s="324" t="s">
        <v>66</v>
      </c>
      <c r="BW153" s="324" t="s">
        <v>212</v>
      </c>
      <c r="BX153" s="324" t="s">
        <v>189</v>
      </c>
      <c r="CL153" s="324" t="s">
        <v>1</v>
      </c>
    </row>
    <row r="154" spans="1:91" s="4" customFormat="1" ht="23.25" customHeight="1">
      <c r="A154" s="94" t="s">
        <v>68</v>
      </c>
      <c r="B154" s="59"/>
      <c r="C154" s="103"/>
      <c r="D154" s="103"/>
      <c r="E154" s="388" t="s">
        <v>213</v>
      </c>
      <c r="F154" s="388"/>
      <c r="G154" s="388"/>
      <c r="H154" s="388"/>
      <c r="I154" s="388"/>
      <c r="J154" s="103"/>
      <c r="K154" s="388" t="s">
        <v>214</v>
      </c>
      <c r="L154" s="388"/>
      <c r="M154" s="388"/>
      <c r="N154" s="388"/>
      <c r="O154" s="388"/>
      <c r="P154" s="388"/>
      <c r="Q154" s="388"/>
      <c r="R154" s="388"/>
      <c r="S154" s="388"/>
      <c r="T154" s="388"/>
      <c r="U154" s="388"/>
      <c r="V154" s="388"/>
      <c r="W154" s="388"/>
      <c r="X154" s="388"/>
      <c r="Y154" s="388"/>
      <c r="Z154" s="388"/>
      <c r="AA154" s="388"/>
      <c r="AB154" s="388"/>
      <c r="AC154" s="388"/>
      <c r="AD154" s="388"/>
      <c r="AE154" s="388"/>
      <c r="AF154" s="388"/>
      <c r="AG154" s="365">
        <f>'IO 302-09 - Výtlak A'!J32</f>
        <v>0</v>
      </c>
      <c r="AH154" s="366"/>
      <c r="AI154" s="366"/>
      <c r="AJ154" s="366"/>
      <c r="AK154" s="366"/>
      <c r="AL154" s="366"/>
      <c r="AM154" s="366"/>
      <c r="AN154" s="365">
        <f t="shared" si="2"/>
        <v>0</v>
      </c>
      <c r="AO154" s="366"/>
      <c r="AP154" s="366"/>
      <c r="AQ154" s="104" t="s">
        <v>78</v>
      </c>
      <c r="AR154" s="61"/>
      <c r="AS154" s="105">
        <v>0</v>
      </c>
      <c r="AT154" s="106">
        <f t="shared" si="3"/>
        <v>0</v>
      </c>
      <c r="AU154" s="107">
        <f>'IO 302-09 - Výtlak A'!P126</f>
        <v>0</v>
      </c>
      <c r="AV154" s="106">
        <f>'IO 302-09 - Výtlak A'!J35</f>
        <v>0</v>
      </c>
      <c r="AW154" s="106">
        <f>'IO 302-09 - Výtlak A'!J36</f>
        <v>0</v>
      </c>
      <c r="AX154" s="106">
        <f>'IO 302-09 - Výtlak A'!J37</f>
        <v>0</v>
      </c>
      <c r="AY154" s="106">
        <f>'IO 302-09 - Výtlak A'!J38</f>
        <v>0</v>
      </c>
      <c r="AZ154" s="106">
        <f>'IO 302-09 - Výtlak A'!F35</f>
        <v>0</v>
      </c>
      <c r="BA154" s="106">
        <f>'IO 302-09 - Výtlak A'!F36</f>
        <v>0</v>
      </c>
      <c r="BB154" s="106">
        <f>'IO 302-09 - Výtlak A'!F37</f>
        <v>0</v>
      </c>
      <c r="BC154" s="106">
        <f>'IO 302-09 - Výtlak A'!F38</f>
        <v>0</v>
      </c>
      <c r="BD154" s="108">
        <f>'IO 302-09 - Výtlak A'!F39</f>
        <v>0</v>
      </c>
      <c r="BT154" s="109" t="s">
        <v>73</v>
      </c>
      <c r="BV154" s="109" t="s">
        <v>66</v>
      </c>
      <c r="BW154" s="109" t="s">
        <v>215</v>
      </c>
      <c r="BX154" s="109" t="s">
        <v>189</v>
      </c>
      <c r="CL154" s="109" t="s">
        <v>1</v>
      </c>
    </row>
    <row r="155" spans="1:91" s="4" customFormat="1" ht="23.25" customHeight="1">
      <c r="A155" s="94" t="s">
        <v>68</v>
      </c>
      <c r="B155" s="59"/>
      <c r="C155" s="103"/>
      <c r="D155" s="103"/>
      <c r="E155" s="388" t="s">
        <v>216</v>
      </c>
      <c r="F155" s="388"/>
      <c r="G155" s="388"/>
      <c r="H155" s="388"/>
      <c r="I155" s="388"/>
      <c r="J155" s="103"/>
      <c r="K155" s="388" t="s">
        <v>217</v>
      </c>
      <c r="L155" s="388"/>
      <c r="M155" s="388"/>
      <c r="N155" s="388"/>
      <c r="O155" s="388"/>
      <c r="P155" s="388"/>
      <c r="Q155" s="388"/>
      <c r="R155" s="388"/>
      <c r="S155" s="388"/>
      <c r="T155" s="388"/>
      <c r="U155" s="388"/>
      <c r="V155" s="388"/>
      <c r="W155" s="388"/>
      <c r="X155" s="388"/>
      <c r="Y155" s="388"/>
      <c r="Z155" s="388"/>
      <c r="AA155" s="388"/>
      <c r="AB155" s="388"/>
      <c r="AC155" s="388"/>
      <c r="AD155" s="388"/>
      <c r="AE155" s="388"/>
      <c r="AF155" s="388"/>
      <c r="AG155" s="365">
        <f>'IO 302-10 - Prípojky PX1-...'!J32</f>
        <v>0</v>
      </c>
      <c r="AH155" s="366"/>
      <c r="AI155" s="366"/>
      <c r="AJ155" s="366"/>
      <c r="AK155" s="366"/>
      <c r="AL155" s="366"/>
      <c r="AM155" s="366"/>
      <c r="AN155" s="365">
        <f t="shared" si="2"/>
        <v>0</v>
      </c>
      <c r="AO155" s="366"/>
      <c r="AP155" s="366"/>
      <c r="AQ155" s="104" t="s">
        <v>78</v>
      </c>
      <c r="AR155" s="61"/>
      <c r="AS155" s="105">
        <v>0</v>
      </c>
      <c r="AT155" s="106">
        <f t="shared" si="3"/>
        <v>0</v>
      </c>
      <c r="AU155" s="107">
        <f>'IO 302-10 - Prípojky PX1-...'!P124</f>
        <v>0</v>
      </c>
      <c r="AV155" s="106">
        <f>'IO 302-10 - Prípojky PX1-...'!J35</f>
        <v>0</v>
      </c>
      <c r="AW155" s="106">
        <f>'IO 302-10 - Prípojky PX1-...'!J36</f>
        <v>0</v>
      </c>
      <c r="AX155" s="106">
        <f>'IO 302-10 - Prípojky PX1-...'!J37</f>
        <v>0</v>
      </c>
      <c r="AY155" s="106">
        <f>'IO 302-10 - Prípojky PX1-...'!J38</f>
        <v>0</v>
      </c>
      <c r="AZ155" s="106">
        <f>'IO 302-10 - Prípojky PX1-...'!F35</f>
        <v>0</v>
      </c>
      <c r="BA155" s="106">
        <f>'IO 302-10 - Prípojky PX1-...'!F36</f>
        <v>0</v>
      </c>
      <c r="BB155" s="106">
        <f>'IO 302-10 - Prípojky PX1-...'!F37</f>
        <v>0</v>
      </c>
      <c r="BC155" s="106">
        <f>'IO 302-10 - Prípojky PX1-...'!F38</f>
        <v>0</v>
      </c>
      <c r="BD155" s="108">
        <f>'IO 302-10 - Prípojky PX1-...'!F39</f>
        <v>0</v>
      </c>
      <c r="BT155" s="109" t="s">
        <v>73</v>
      </c>
      <c r="BV155" s="109" t="s">
        <v>66</v>
      </c>
      <c r="BW155" s="109" t="s">
        <v>218</v>
      </c>
      <c r="BX155" s="109" t="s">
        <v>189</v>
      </c>
      <c r="CL155" s="109" t="s">
        <v>1</v>
      </c>
    </row>
    <row r="156" spans="1:91" s="4" customFormat="1" ht="23.25" customHeight="1">
      <c r="A156" s="94" t="s">
        <v>68</v>
      </c>
      <c r="B156" s="59"/>
      <c r="C156" s="103"/>
      <c r="D156" s="103"/>
      <c r="E156" s="388" t="s">
        <v>219</v>
      </c>
      <c r="F156" s="388"/>
      <c r="G156" s="388"/>
      <c r="H156" s="388"/>
      <c r="I156" s="388"/>
      <c r="J156" s="103"/>
      <c r="K156" s="388" t="s">
        <v>220</v>
      </c>
      <c r="L156" s="388"/>
      <c r="M156" s="388"/>
      <c r="N156" s="388"/>
      <c r="O156" s="388"/>
      <c r="P156" s="388"/>
      <c r="Q156" s="388"/>
      <c r="R156" s="388"/>
      <c r="S156" s="388"/>
      <c r="T156" s="388"/>
      <c r="U156" s="388"/>
      <c r="V156" s="388"/>
      <c r="W156" s="388"/>
      <c r="X156" s="388"/>
      <c r="Y156" s="388"/>
      <c r="Z156" s="388"/>
      <c r="AA156" s="388"/>
      <c r="AB156" s="388"/>
      <c r="AC156" s="388"/>
      <c r="AD156" s="388"/>
      <c r="AE156" s="388"/>
      <c r="AF156" s="388"/>
      <c r="AG156" s="365">
        <f>'IO 302-11 - Retenční nádrž'!J32</f>
        <v>0</v>
      </c>
      <c r="AH156" s="366"/>
      <c r="AI156" s="366"/>
      <c r="AJ156" s="366"/>
      <c r="AK156" s="366"/>
      <c r="AL156" s="366"/>
      <c r="AM156" s="366"/>
      <c r="AN156" s="365">
        <f t="shared" si="2"/>
        <v>0</v>
      </c>
      <c r="AO156" s="366"/>
      <c r="AP156" s="366"/>
      <c r="AQ156" s="104" t="s">
        <v>78</v>
      </c>
      <c r="AR156" s="61"/>
      <c r="AS156" s="105">
        <v>0</v>
      </c>
      <c r="AT156" s="106">
        <f t="shared" si="3"/>
        <v>0</v>
      </c>
      <c r="AU156" s="107">
        <f>'IO 302-11 - Retenční nádrž'!P131</f>
        <v>0</v>
      </c>
      <c r="AV156" s="106">
        <f>'IO 302-11 - Retenční nádrž'!J35</f>
        <v>0</v>
      </c>
      <c r="AW156" s="106">
        <f>'IO 302-11 - Retenční nádrž'!J36</f>
        <v>0</v>
      </c>
      <c r="AX156" s="106">
        <f>'IO 302-11 - Retenční nádrž'!J37</f>
        <v>0</v>
      </c>
      <c r="AY156" s="106">
        <f>'IO 302-11 - Retenční nádrž'!J38</f>
        <v>0</v>
      </c>
      <c r="AZ156" s="106">
        <f>'IO 302-11 - Retenční nádrž'!F35</f>
        <v>0</v>
      </c>
      <c r="BA156" s="106">
        <f>'IO 302-11 - Retenční nádrž'!F36</f>
        <v>0</v>
      </c>
      <c r="BB156" s="106">
        <f>'IO 302-11 - Retenční nádrž'!F37</f>
        <v>0</v>
      </c>
      <c r="BC156" s="106">
        <f>'IO 302-11 - Retenční nádrž'!F38</f>
        <v>0</v>
      </c>
      <c r="BD156" s="108">
        <f>'IO 302-11 - Retenční nádrž'!F39</f>
        <v>0</v>
      </c>
      <c r="BT156" s="109" t="s">
        <v>73</v>
      </c>
      <c r="BV156" s="109" t="s">
        <v>66</v>
      </c>
      <c r="BW156" s="109" t="s">
        <v>221</v>
      </c>
      <c r="BX156" s="109" t="s">
        <v>189</v>
      </c>
      <c r="CL156" s="109" t="s">
        <v>1</v>
      </c>
    </row>
    <row r="157" spans="1:91" s="7" customFormat="1" ht="16.5" customHeight="1">
      <c r="A157" s="280" t="s">
        <v>68</v>
      </c>
      <c r="B157" s="95"/>
      <c r="C157" s="419"/>
      <c r="D157" s="420" t="s">
        <v>222</v>
      </c>
      <c r="E157" s="420"/>
      <c r="F157" s="420"/>
      <c r="G157" s="420"/>
      <c r="H157" s="420"/>
      <c r="I157" s="421"/>
      <c r="J157" s="420" t="s">
        <v>7600</v>
      </c>
      <c r="K157" s="420"/>
      <c r="L157" s="420"/>
      <c r="M157" s="420"/>
      <c r="N157" s="420"/>
      <c r="O157" s="420"/>
      <c r="P157" s="420"/>
      <c r="Q157" s="420"/>
      <c r="R157" s="420"/>
      <c r="S157" s="420"/>
      <c r="T157" s="420"/>
      <c r="U157" s="420"/>
      <c r="V157" s="420"/>
      <c r="W157" s="420"/>
      <c r="X157" s="420"/>
      <c r="Y157" s="420"/>
      <c r="Z157" s="420"/>
      <c r="AA157" s="420"/>
      <c r="AB157" s="420"/>
      <c r="AC157" s="420"/>
      <c r="AD157" s="420"/>
      <c r="AE157" s="420"/>
      <c r="AF157" s="420"/>
      <c r="AG157" s="424">
        <f>'IO 303 - Vnější osvětlení'!J30</f>
        <v>0</v>
      </c>
      <c r="AH157" s="423"/>
      <c r="AI157" s="423"/>
      <c r="AJ157" s="423"/>
      <c r="AK157" s="423"/>
      <c r="AL157" s="423"/>
      <c r="AM157" s="423"/>
      <c r="AN157" s="424">
        <f t="shared" si="2"/>
        <v>0</v>
      </c>
      <c r="AO157" s="423"/>
      <c r="AP157" s="423"/>
      <c r="AQ157" s="96" t="s">
        <v>70</v>
      </c>
      <c r="AR157" s="97"/>
      <c r="AS157" s="98">
        <v>0</v>
      </c>
      <c r="AT157" s="99">
        <f t="shared" si="3"/>
        <v>0</v>
      </c>
      <c r="AU157" s="100">
        <f>'IO 303 - Vnější osvětlení'!P119</f>
        <v>0</v>
      </c>
      <c r="AV157" s="99">
        <f>'IO 303 - Vnější osvětlení'!J33</f>
        <v>0</v>
      </c>
      <c r="AW157" s="99">
        <f>'IO 303 - Vnější osvětlení'!J34</f>
        <v>0</v>
      </c>
      <c r="AX157" s="99">
        <f>'IO 303 - Vnější osvětlení'!J35</f>
        <v>0</v>
      </c>
      <c r="AY157" s="99">
        <f>'IO 303 - Vnější osvětlení'!J36</f>
        <v>0</v>
      </c>
      <c r="AZ157" s="99">
        <f>'IO 303 - Vnější osvětlení'!F33</f>
        <v>0</v>
      </c>
      <c r="BA157" s="99">
        <f>'IO 303 - Vnější osvětlení'!F34</f>
        <v>0</v>
      </c>
      <c r="BB157" s="99">
        <f>'IO 303 - Vnější osvětlení'!F35</f>
        <v>0</v>
      </c>
      <c r="BC157" s="99">
        <f>'IO 303 - Vnější osvětlení'!F36</f>
        <v>0</v>
      </c>
      <c r="BD157" s="101">
        <f>'IO 303 - Vnější osvětlení'!F37</f>
        <v>0</v>
      </c>
      <c r="BT157" s="102" t="s">
        <v>71</v>
      </c>
      <c r="BV157" s="102" t="s">
        <v>66</v>
      </c>
      <c r="BW157" s="102" t="s">
        <v>223</v>
      </c>
      <c r="BX157" s="102" t="s">
        <v>5</v>
      </c>
      <c r="CL157" s="102" t="s">
        <v>1</v>
      </c>
      <c r="CM157" s="102" t="s">
        <v>73</v>
      </c>
    </row>
    <row r="158" spans="1:91" s="7" customFormat="1" ht="16.5" customHeight="1">
      <c r="B158" s="95"/>
      <c r="C158" s="419"/>
      <c r="D158" s="420" t="s">
        <v>224</v>
      </c>
      <c r="E158" s="420"/>
      <c r="F158" s="420"/>
      <c r="G158" s="420"/>
      <c r="H158" s="420"/>
      <c r="I158" s="421"/>
      <c r="J158" s="420" t="s">
        <v>7601</v>
      </c>
      <c r="K158" s="420"/>
      <c r="L158" s="420"/>
      <c r="M158" s="420"/>
      <c r="N158" s="420"/>
      <c r="O158" s="420"/>
      <c r="P158" s="420"/>
      <c r="Q158" s="420"/>
      <c r="R158" s="420"/>
      <c r="S158" s="420"/>
      <c r="T158" s="420"/>
      <c r="U158" s="420"/>
      <c r="V158" s="420"/>
      <c r="W158" s="420"/>
      <c r="X158" s="420"/>
      <c r="Y158" s="420"/>
      <c r="Z158" s="420"/>
      <c r="AA158" s="420"/>
      <c r="AB158" s="420"/>
      <c r="AC158" s="420"/>
      <c r="AD158" s="420"/>
      <c r="AE158" s="420"/>
      <c r="AF158" s="420"/>
      <c r="AG158" s="422">
        <f>ROUND(SUM(AG159:AG160),2)</f>
        <v>0</v>
      </c>
      <c r="AH158" s="423"/>
      <c r="AI158" s="423"/>
      <c r="AJ158" s="423"/>
      <c r="AK158" s="423"/>
      <c r="AL158" s="423"/>
      <c r="AM158" s="423"/>
      <c r="AN158" s="424">
        <f t="shared" si="2"/>
        <v>0</v>
      </c>
      <c r="AO158" s="423"/>
      <c r="AP158" s="423"/>
      <c r="AQ158" s="96" t="s">
        <v>70</v>
      </c>
      <c r="AR158" s="97"/>
      <c r="AS158" s="98">
        <f>ROUND(SUM(AS159:AS160),2)</f>
        <v>0</v>
      </c>
      <c r="AT158" s="99">
        <f t="shared" si="3"/>
        <v>0</v>
      </c>
      <c r="AU158" s="100">
        <f>ROUND(SUM(AU159:AU160),5)</f>
        <v>0</v>
      </c>
      <c r="AV158" s="99">
        <f>ROUND(AZ158*L29,2)</f>
        <v>0</v>
      </c>
      <c r="AW158" s="99">
        <f>ROUND(BA158*L30,2)</f>
        <v>0</v>
      </c>
      <c r="AX158" s="99">
        <f>ROUND(BB158*L29,2)</f>
        <v>0</v>
      </c>
      <c r="AY158" s="99">
        <f>ROUND(BC158*L30,2)</f>
        <v>0</v>
      </c>
      <c r="AZ158" s="99">
        <f>ROUND(SUM(AZ159:AZ160),2)</f>
        <v>0</v>
      </c>
      <c r="BA158" s="99">
        <f>ROUND(SUM(BA159:BA160),2)</f>
        <v>0</v>
      </c>
      <c r="BB158" s="99">
        <f>ROUND(SUM(BB159:BB160),2)</f>
        <v>0</v>
      </c>
      <c r="BC158" s="99">
        <f>ROUND(SUM(BC159:BC160),2)</f>
        <v>0</v>
      </c>
      <c r="BD158" s="101">
        <f>ROUND(SUM(BD159:BD160),2)</f>
        <v>0</v>
      </c>
      <c r="BS158" s="102" t="s">
        <v>63</v>
      </c>
      <c r="BT158" s="102" t="s">
        <v>71</v>
      </c>
      <c r="BU158" s="102" t="s">
        <v>65</v>
      </c>
      <c r="BV158" s="102" t="s">
        <v>66</v>
      </c>
      <c r="BW158" s="102" t="s">
        <v>225</v>
      </c>
      <c r="BX158" s="102" t="s">
        <v>5</v>
      </c>
      <c r="CL158" s="102" t="s">
        <v>1</v>
      </c>
      <c r="CM158" s="102" t="s">
        <v>73</v>
      </c>
    </row>
    <row r="159" spans="1:91" s="4" customFormat="1" ht="23.25" customHeight="1">
      <c r="A159" s="94" t="s">
        <v>68</v>
      </c>
      <c r="B159" s="59"/>
      <c r="C159" s="103"/>
      <c r="D159" s="103"/>
      <c r="E159" s="388" t="s">
        <v>226</v>
      </c>
      <c r="F159" s="388"/>
      <c r="G159" s="388"/>
      <c r="H159" s="388"/>
      <c r="I159" s="388"/>
      <c r="J159" s="103"/>
      <c r="K159" s="388" t="s">
        <v>227</v>
      </c>
      <c r="L159" s="388"/>
      <c r="M159" s="388"/>
      <c r="N159" s="388"/>
      <c r="O159" s="388"/>
      <c r="P159" s="388"/>
      <c r="Q159" s="388"/>
      <c r="R159" s="388"/>
      <c r="S159" s="388"/>
      <c r="T159" s="388"/>
      <c r="U159" s="388"/>
      <c r="V159" s="388"/>
      <c r="W159" s="388"/>
      <c r="X159" s="388"/>
      <c r="Y159" s="388"/>
      <c r="Z159" s="388"/>
      <c r="AA159" s="388"/>
      <c r="AB159" s="388"/>
      <c r="AC159" s="388"/>
      <c r="AD159" s="388"/>
      <c r="AE159" s="388"/>
      <c r="AF159" s="388"/>
      <c r="AG159" s="365">
        <f>'IO 304 - 1 - RAD 304.1'!J32</f>
        <v>0</v>
      </c>
      <c r="AH159" s="366"/>
      <c r="AI159" s="366"/>
      <c r="AJ159" s="366"/>
      <c r="AK159" s="366"/>
      <c r="AL159" s="366"/>
      <c r="AM159" s="366"/>
      <c r="AN159" s="365">
        <f t="shared" ref="AN159:AN164" si="5">SUM(AG159,AT159)</f>
        <v>0</v>
      </c>
      <c r="AO159" s="366"/>
      <c r="AP159" s="366"/>
      <c r="AQ159" s="104" t="s">
        <v>78</v>
      </c>
      <c r="AR159" s="61"/>
      <c r="AS159" s="105">
        <v>0</v>
      </c>
      <c r="AT159" s="106">
        <f t="shared" ref="AT159:AT164" si="6">ROUND(SUM(AV159:AW159),2)</f>
        <v>0</v>
      </c>
      <c r="AU159" s="107">
        <f>'IO 304 - 1 - RAD 304.1'!P125</f>
        <v>0</v>
      </c>
      <c r="AV159" s="106">
        <f>'IO 304 - 1 - RAD 304.1'!J35</f>
        <v>0</v>
      </c>
      <c r="AW159" s="106">
        <f>'IO 304 - 1 - RAD 304.1'!J36</f>
        <v>0</v>
      </c>
      <c r="AX159" s="106">
        <f>'IO 304 - 1 - RAD 304.1'!J37</f>
        <v>0</v>
      </c>
      <c r="AY159" s="106">
        <f>'IO 304 - 1 - RAD 304.1'!J38</f>
        <v>0</v>
      </c>
      <c r="AZ159" s="106">
        <f>'IO 304 - 1 - RAD 304.1'!F35</f>
        <v>0</v>
      </c>
      <c r="BA159" s="106">
        <f>'IO 304 - 1 - RAD 304.1'!F36</f>
        <v>0</v>
      </c>
      <c r="BB159" s="106">
        <f>'IO 304 - 1 - RAD 304.1'!F37</f>
        <v>0</v>
      </c>
      <c r="BC159" s="106">
        <f>'IO 304 - 1 - RAD 304.1'!F38</f>
        <v>0</v>
      </c>
      <c r="BD159" s="108">
        <f>'IO 304 - 1 - RAD 304.1'!F39</f>
        <v>0</v>
      </c>
      <c r="BT159" s="109" t="s">
        <v>73</v>
      </c>
      <c r="BV159" s="109" t="s">
        <v>66</v>
      </c>
      <c r="BW159" s="109" t="s">
        <v>228</v>
      </c>
      <c r="BX159" s="109" t="s">
        <v>225</v>
      </c>
      <c r="CL159" s="109" t="s">
        <v>1</v>
      </c>
    </row>
    <row r="160" spans="1:91" s="4" customFormat="1" ht="23.25" customHeight="1">
      <c r="A160" s="94" t="s">
        <v>68</v>
      </c>
      <c r="B160" s="59"/>
      <c r="C160" s="103"/>
      <c r="D160" s="103"/>
      <c r="E160" s="388" t="s">
        <v>229</v>
      </c>
      <c r="F160" s="388"/>
      <c r="G160" s="388"/>
      <c r="H160" s="388"/>
      <c r="I160" s="388"/>
      <c r="J160" s="103"/>
      <c r="K160" s="388" t="s">
        <v>230</v>
      </c>
      <c r="L160" s="388"/>
      <c r="M160" s="388"/>
      <c r="N160" s="388"/>
      <c r="O160" s="388"/>
      <c r="P160" s="388"/>
      <c r="Q160" s="388"/>
      <c r="R160" s="388"/>
      <c r="S160" s="388"/>
      <c r="T160" s="388"/>
      <c r="U160" s="388"/>
      <c r="V160" s="388"/>
      <c r="W160" s="388"/>
      <c r="X160" s="388"/>
      <c r="Y160" s="388"/>
      <c r="Z160" s="388"/>
      <c r="AA160" s="388"/>
      <c r="AB160" s="388"/>
      <c r="AC160" s="388"/>
      <c r="AD160" s="388"/>
      <c r="AE160" s="388"/>
      <c r="AF160" s="388"/>
      <c r="AG160" s="365">
        <f>'IO 304 - 2 - RAD 304.2'!J32</f>
        <v>0</v>
      </c>
      <c r="AH160" s="366"/>
      <c r="AI160" s="366"/>
      <c r="AJ160" s="366"/>
      <c r="AK160" s="366"/>
      <c r="AL160" s="366"/>
      <c r="AM160" s="366"/>
      <c r="AN160" s="365">
        <f t="shared" si="5"/>
        <v>0</v>
      </c>
      <c r="AO160" s="366"/>
      <c r="AP160" s="366"/>
      <c r="AQ160" s="104" t="s">
        <v>78</v>
      </c>
      <c r="AR160" s="61"/>
      <c r="AS160" s="105">
        <v>0</v>
      </c>
      <c r="AT160" s="106">
        <f t="shared" si="6"/>
        <v>0</v>
      </c>
      <c r="AU160" s="107">
        <f>'IO 304 - 2 - RAD 304.2'!P125</f>
        <v>0</v>
      </c>
      <c r="AV160" s="106">
        <f>'IO 304 - 2 - RAD 304.2'!J35</f>
        <v>0</v>
      </c>
      <c r="AW160" s="106">
        <f>'IO 304 - 2 - RAD 304.2'!J36</f>
        <v>0</v>
      </c>
      <c r="AX160" s="106">
        <f>'IO 304 - 2 - RAD 304.2'!J37</f>
        <v>0</v>
      </c>
      <c r="AY160" s="106">
        <f>'IO 304 - 2 - RAD 304.2'!J38</f>
        <v>0</v>
      </c>
      <c r="AZ160" s="106">
        <f>'IO 304 - 2 - RAD 304.2'!F35</f>
        <v>0</v>
      </c>
      <c r="BA160" s="106">
        <f>'IO 304 - 2 - RAD 304.2'!F36</f>
        <v>0</v>
      </c>
      <c r="BB160" s="106">
        <f>'IO 304 - 2 - RAD 304.2'!F37</f>
        <v>0</v>
      </c>
      <c r="BC160" s="106">
        <f>'IO 304 - 2 - RAD 304.2'!F38</f>
        <v>0</v>
      </c>
      <c r="BD160" s="108">
        <f>'IO 304 - 2 - RAD 304.2'!F39</f>
        <v>0</v>
      </c>
      <c r="BT160" s="109" t="s">
        <v>73</v>
      </c>
      <c r="BV160" s="109" t="s">
        <v>66</v>
      </c>
      <c r="BW160" s="109" t="s">
        <v>231</v>
      </c>
      <c r="BX160" s="109" t="s">
        <v>225</v>
      </c>
      <c r="CL160" s="109" t="s">
        <v>1</v>
      </c>
    </row>
    <row r="161" spans="1:91" s="7" customFormat="1" ht="16.5" customHeight="1">
      <c r="A161" s="94" t="s">
        <v>68</v>
      </c>
      <c r="B161" s="95"/>
      <c r="C161" s="419"/>
      <c r="D161" s="420" t="s">
        <v>232</v>
      </c>
      <c r="E161" s="420"/>
      <c r="F161" s="420"/>
      <c r="G161" s="420"/>
      <c r="H161" s="420"/>
      <c r="I161" s="421"/>
      <c r="J161" s="420" t="s">
        <v>7602</v>
      </c>
      <c r="K161" s="420"/>
      <c r="L161" s="420"/>
      <c r="M161" s="420"/>
      <c r="N161" s="420"/>
      <c r="O161" s="420"/>
      <c r="P161" s="420"/>
      <c r="Q161" s="420"/>
      <c r="R161" s="420"/>
      <c r="S161" s="420"/>
      <c r="T161" s="420"/>
      <c r="U161" s="420"/>
      <c r="V161" s="420"/>
      <c r="W161" s="420"/>
      <c r="X161" s="420"/>
      <c r="Y161" s="420"/>
      <c r="Z161" s="420"/>
      <c r="AA161" s="420"/>
      <c r="AB161" s="420"/>
      <c r="AC161" s="420"/>
      <c r="AD161" s="420"/>
      <c r="AE161" s="420"/>
      <c r="AF161" s="420"/>
      <c r="AG161" s="424">
        <f>'IO 306 - Průmyslová voda ...'!J30</f>
        <v>0</v>
      </c>
      <c r="AH161" s="423"/>
      <c r="AI161" s="423"/>
      <c r="AJ161" s="423"/>
      <c r="AK161" s="423"/>
      <c r="AL161" s="423"/>
      <c r="AM161" s="423"/>
      <c r="AN161" s="424">
        <f t="shared" si="5"/>
        <v>0</v>
      </c>
      <c r="AO161" s="423"/>
      <c r="AP161" s="423"/>
      <c r="AQ161" s="96" t="s">
        <v>70</v>
      </c>
      <c r="AR161" s="97"/>
      <c r="AS161" s="98">
        <v>0</v>
      </c>
      <c r="AT161" s="99">
        <f t="shared" si="6"/>
        <v>0</v>
      </c>
      <c r="AU161" s="100">
        <f>'IO 306 - Průmyslová voda ...'!P122</f>
        <v>0</v>
      </c>
      <c r="AV161" s="99">
        <f>'IO 306 - Průmyslová voda ...'!J33</f>
        <v>0</v>
      </c>
      <c r="AW161" s="99">
        <f>'IO 306 - Průmyslová voda ...'!J34</f>
        <v>0</v>
      </c>
      <c r="AX161" s="99">
        <f>'IO 306 - Průmyslová voda ...'!J35</f>
        <v>0</v>
      </c>
      <c r="AY161" s="99">
        <f>'IO 306 - Průmyslová voda ...'!J36</f>
        <v>0</v>
      </c>
      <c r="AZ161" s="99">
        <f>'IO 306 - Průmyslová voda ...'!F33</f>
        <v>0</v>
      </c>
      <c r="BA161" s="99">
        <f>'IO 306 - Průmyslová voda ...'!F34</f>
        <v>0</v>
      </c>
      <c r="BB161" s="99">
        <f>'IO 306 - Průmyslová voda ...'!F35</f>
        <v>0</v>
      </c>
      <c r="BC161" s="99">
        <f>'IO 306 - Průmyslová voda ...'!F36</f>
        <v>0</v>
      </c>
      <c r="BD161" s="101">
        <f>'IO 306 - Průmyslová voda ...'!F37</f>
        <v>0</v>
      </c>
      <c r="BT161" s="102" t="s">
        <v>71</v>
      </c>
      <c r="BV161" s="102" t="s">
        <v>66</v>
      </c>
      <c r="BW161" s="102" t="s">
        <v>233</v>
      </c>
      <c r="BX161" s="102" t="s">
        <v>5</v>
      </c>
      <c r="CL161" s="102" t="s">
        <v>1</v>
      </c>
      <c r="CM161" s="102" t="s">
        <v>73</v>
      </c>
    </row>
    <row r="162" spans="1:91" s="7" customFormat="1" ht="16.5" customHeight="1">
      <c r="A162" s="280" t="s">
        <v>68</v>
      </c>
      <c r="B162" s="95"/>
      <c r="C162" s="419"/>
      <c r="D162" s="420" t="s">
        <v>234</v>
      </c>
      <c r="E162" s="420"/>
      <c r="F162" s="420"/>
      <c r="G162" s="420"/>
      <c r="H162" s="420"/>
      <c r="I162" s="421"/>
      <c r="J162" s="420" t="s">
        <v>7603</v>
      </c>
      <c r="K162" s="420"/>
      <c r="L162" s="420"/>
      <c r="M162" s="420"/>
      <c r="N162" s="420"/>
      <c r="O162" s="420"/>
      <c r="P162" s="420"/>
      <c r="Q162" s="420"/>
      <c r="R162" s="420"/>
      <c r="S162" s="420"/>
      <c r="T162" s="420"/>
      <c r="U162" s="420"/>
      <c r="V162" s="420"/>
      <c r="W162" s="420"/>
      <c r="X162" s="420"/>
      <c r="Y162" s="420"/>
      <c r="Z162" s="420"/>
      <c r="AA162" s="420"/>
      <c r="AB162" s="420"/>
      <c r="AC162" s="420"/>
      <c r="AD162" s="420"/>
      <c r="AE162" s="420"/>
      <c r="AF162" s="420"/>
      <c r="AG162" s="424">
        <f>'IO 307 - Přeložky el.a přípojky'!J30</f>
        <v>0</v>
      </c>
      <c r="AH162" s="423"/>
      <c r="AI162" s="423"/>
      <c r="AJ162" s="423"/>
      <c r="AK162" s="423"/>
      <c r="AL162" s="423"/>
      <c r="AM162" s="423"/>
      <c r="AN162" s="424">
        <f t="shared" si="5"/>
        <v>0</v>
      </c>
      <c r="AO162" s="423"/>
      <c r="AP162" s="423"/>
      <c r="AQ162" s="96" t="s">
        <v>70</v>
      </c>
      <c r="AR162" s="97"/>
      <c r="AS162" s="98">
        <v>0</v>
      </c>
      <c r="AT162" s="99">
        <f t="shared" si="6"/>
        <v>0</v>
      </c>
      <c r="AU162" s="100">
        <f>'IO 307 - Přeložky el.a přípojky'!P117</f>
        <v>0</v>
      </c>
      <c r="AV162" s="99">
        <f>'IO 307 - Přeložky el.a přípojky'!J33</f>
        <v>0</v>
      </c>
      <c r="AW162" s="99">
        <f>'IO 307 - Přeložky el.a přípojky'!J34</f>
        <v>0</v>
      </c>
      <c r="AX162" s="99">
        <f>'IO 307 - Přeložky el.a přípojky'!J35</f>
        <v>0</v>
      </c>
      <c r="AY162" s="99">
        <f>'IO 307 - Přeložky el.a přípojky'!J36</f>
        <v>0</v>
      </c>
      <c r="AZ162" s="99">
        <f>'IO 307 - Přeložky el.a přípojky'!F33</f>
        <v>0</v>
      </c>
      <c r="BA162" s="99">
        <f>'IO 307 - Přeložky el.a přípojky'!F34</f>
        <v>0</v>
      </c>
      <c r="BB162" s="99">
        <f>'IO 307 - Přeložky el.a přípojky'!F35</f>
        <v>0</v>
      </c>
      <c r="BC162" s="99">
        <f>'IO 307 - Přeložky el.a přípojky'!F36</f>
        <v>0</v>
      </c>
      <c r="BD162" s="101">
        <f>'IO 307 - Přeložky el.a přípojky'!F37</f>
        <v>0</v>
      </c>
      <c r="BT162" s="102" t="s">
        <v>71</v>
      </c>
      <c r="BV162" s="102" t="s">
        <v>66</v>
      </c>
      <c r="BW162" s="102" t="s">
        <v>235</v>
      </c>
      <c r="BX162" s="102" t="s">
        <v>5</v>
      </c>
      <c r="CL162" s="102" t="s">
        <v>1</v>
      </c>
      <c r="CM162" s="102" t="s">
        <v>73</v>
      </c>
    </row>
    <row r="163" spans="1:91" s="7" customFormat="1" ht="16.5" customHeight="1">
      <c r="A163" s="94" t="s">
        <v>68</v>
      </c>
      <c r="B163" s="95"/>
      <c r="C163" s="419"/>
      <c r="D163" s="420" t="s">
        <v>236</v>
      </c>
      <c r="E163" s="420"/>
      <c r="F163" s="420"/>
      <c r="G163" s="420"/>
      <c r="H163" s="420"/>
      <c r="I163" s="421"/>
      <c r="J163" s="420" t="s">
        <v>7604</v>
      </c>
      <c r="K163" s="420"/>
      <c r="L163" s="420"/>
      <c r="M163" s="420"/>
      <c r="N163" s="420"/>
      <c r="O163" s="420"/>
      <c r="P163" s="420"/>
      <c r="Q163" s="420"/>
      <c r="R163" s="420"/>
      <c r="S163" s="420"/>
      <c r="T163" s="420"/>
      <c r="U163" s="420"/>
      <c r="V163" s="420"/>
      <c r="W163" s="420"/>
      <c r="X163" s="420"/>
      <c r="Y163" s="420"/>
      <c r="Z163" s="420"/>
      <c r="AA163" s="420"/>
      <c r="AB163" s="420"/>
      <c r="AC163" s="420"/>
      <c r="AD163" s="420"/>
      <c r="AE163" s="420"/>
      <c r="AF163" s="420"/>
      <c r="AG163" s="424">
        <f>'MV - Přeložka monitorovac...'!J30</f>
        <v>0</v>
      </c>
      <c r="AH163" s="423"/>
      <c r="AI163" s="423"/>
      <c r="AJ163" s="423"/>
      <c r="AK163" s="423"/>
      <c r="AL163" s="423"/>
      <c r="AM163" s="423"/>
      <c r="AN163" s="424">
        <f t="shared" si="5"/>
        <v>0</v>
      </c>
      <c r="AO163" s="423"/>
      <c r="AP163" s="423"/>
      <c r="AQ163" s="96" t="s">
        <v>70</v>
      </c>
      <c r="AR163" s="97"/>
      <c r="AS163" s="98">
        <v>0</v>
      </c>
      <c r="AT163" s="99">
        <f t="shared" si="6"/>
        <v>0</v>
      </c>
      <c r="AU163" s="100">
        <f>'MV - Přeložka monitorovac...'!P118</f>
        <v>0</v>
      </c>
      <c r="AV163" s="99">
        <f>'MV - Přeložka monitorovac...'!J33</f>
        <v>0</v>
      </c>
      <c r="AW163" s="99">
        <f>'MV - Přeložka monitorovac...'!J34</f>
        <v>0</v>
      </c>
      <c r="AX163" s="99">
        <f>'MV - Přeložka monitorovac...'!J35</f>
        <v>0</v>
      </c>
      <c r="AY163" s="99">
        <f>'MV - Přeložka monitorovac...'!J36</f>
        <v>0</v>
      </c>
      <c r="AZ163" s="99">
        <f>'MV - Přeložka monitorovac...'!F33</f>
        <v>0</v>
      </c>
      <c r="BA163" s="99">
        <f>'MV - Přeložka monitorovac...'!F34</f>
        <v>0</v>
      </c>
      <c r="BB163" s="99">
        <f>'MV - Přeložka monitorovac...'!F35</f>
        <v>0</v>
      </c>
      <c r="BC163" s="99">
        <f>'MV - Přeložka monitorovac...'!F36</f>
        <v>0</v>
      </c>
      <c r="BD163" s="101">
        <f>'MV - Přeložka monitorovac...'!F37</f>
        <v>0</v>
      </c>
      <c r="BT163" s="102" t="s">
        <v>71</v>
      </c>
      <c r="BV163" s="102" t="s">
        <v>66</v>
      </c>
      <c r="BW163" s="102" t="s">
        <v>237</v>
      </c>
      <c r="BX163" s="102" t="s">
        <v>5</v>
      </c>
      <c r="CL163" s="102" t="s">
        <v>1</v>
      </c>
      <c r="CM163" s="102" t="s">
        <v>73</v>
      </c>
    </row>
    <row r="164" spans="1:91" s="7" customFormat="1" ht="16.5" customHeight="1">
      <c r="A164" s="280" t="s">
        <v>68</v>
      </c>
      <c r="B164" s="95"/>
      <c r="C164" s="419"/>
      <c r="D164" s="420" t="s">
        <v>7572</v>
      </c>
      <c r="E164" s="420"/>
      <c r="F164" s="420"/>
      <c r="G164" s="420"/>
      <c r="H164" s="420"/>
      <c r="I164" s="421"/>
      <c r="J164" s="420" t="s">
        <v>7573</v>
      </c>
      <c r="K164" s="420"/>
      <c r="L164" s="420"/>
      <c r="M164" s="420"/>
      <c r="N164" s="420"/>
      <c r="O164" s="420"/>
      <c r="P164" s="420"/>
      <c r="Q164" s="420"/>
      <c r="R164" s="420"/>
      <c r="S164" s="420"/>
      <c r="T164" s="420"/>
      <c r="U164" s="420"/>
      <c r="V164" s="420"/>
      <c r="W164" s="420"/>
      <c r="X164" s="420"/>
      <c r="Y164" s="420"/>
      <c r="Z164" s="420"/>
      <c r="AA164" s="420"/>
      <c r="AB164" s="420"/>
      <c r="AC164" s="420"/>
      <c r="AD164" s="420"/>
      <c r="AE164" s="420"/>
      <c r="AF164" s="420"/>
      <c r="AG164" s="424">
        <f>'ZS,VRN'!J30</f>
        <v>0</v>
      </c>
      <c r="AH164" s="423"/>
      <c r="AI164" s="423"/>
      <c r="AJ164" s="423"/>
      <c r="AK164" s="423"/>
      <c r="AL164" s="423"/>
      <c r="AM164" s="423"/>
      <c r="AN164" s="424">
        <f t="shared" si="5"/>
        <v>0</v>
      </c>
      <c r="AO164" s="423"/>
      <c r="AP164" s="423"/>
      <c r="AQ164" s="96" t="s">
        <v>70</v>
      </c>
      <c r="AR164" s="97"/>
      <c r="AS164" s="110">
        <v>0</v>
      </c>
      <c r="AT164" s="111">
        <f t="shared" si="6"/>
        <v>0</v>
      </c>
      <c r="AU164" s="112">
        <f>'ZS,VRN'!P124</f>
        <v>0</v>
      </c>
      <c r="AV164" s="111">
        <f>'ZS,VRN'!J33</f>
        <v>0</v>
      </c>
      <c r="AW164" s="111">
        <f>'ZS,VRN'!J34</f>
        <v>0</v>
      </c>
      <c r="AX164" s="111">
        <f>'ZS,VRN'!J35</f>
        <v>0</v>
      </c>
      <c r="AY164" s="111">
        <f>'ZS,VRN'!J36</f>
        <v>0</v>
      </c>
      <c r="AZ164" s="111">
        <f>'ZS,VRN'!F33</f>
        <v>0</v>
      </c>
      <c r="BA164" s="111">
        <f>'ZS,VRN'!F34</f>
        <v>0</v>
      </c>
      <c r="BB164" s="111">
        <f>'ZS,VRN'!F35</f>
        <v>0</v>
      </c>
      <c r="BC164" s="111">
        <f>'ZS,VRN'!F36</f>
        <v>0</v>
      </c>
      <c r="BD164" s="113">
        <f>'ZS,VRN'!F37</f>
        <v>0</v>
      </c>
      <c r="BT164" s="102" t="s">
        <v>71</v>
      </c>
      <c r="BV164" s="102" t="s">
        <v>66</v>
      </c>
      <c r="BW164" s="102" t="s">
        <v>239</v>
      </c>
      <c r="BX164" s="102" t="s">
        <v>5</v>
      </c>
      <c r="CL164" s="102" t="s">
        <v>1</v>
      </c>
      <c r="CM164" s="102" t="s">
        <v>73</v>
      </c>
    </row>
    <row r="165" spans="1:91" s="2" customFormat="1" ht="30" customHeight="1">
      <c r="A165" s="35"/>
      <c r="B165" s="36"/>
      <c r="C165" s="37"/>
      <c r="D165" s="37"/>
      <c r="E165" s="37"/>
      <c r="F165" s="37"/>
      <c r="G165" s="37"/>
      <c r="H165" s="37"/>
      <c r="I165" s="37"/>
      <c r="J165" s="37"/>
      <c r="K165" s="37"/>
      <c r="L165" s="37"/>
      <c r="M165" s="37"/>
      <c r="N165" s="37"/>
      <c r="O165" s="37"/>
      <c r="P165" s="37"/>
      <c r="Q165" s="37"/>
      <c r="R165" s="37"/>
      <c r="S165" s="37"/>
      <c r="T165" s="37"/>
      <c r="U165" s="37"/>
      <c r="V165" s="37"/>
      <c r="W165" s="37"/>
      <c r="X165" s="37"/>
      <c r="Y165" s="37"/>
      <c r="Z165" s="37"/>
      <c r="AA165" s="37"/>
      <c r="AB165" s="37"/>
      <c r="AC165" s="37"/>
      <c r="AD165" s="37"/>
      <c r="AE165" s="37"/>
      <c r="AF165" s="37"/>
      <c r="AG165" s="37"/>
      <c r="AH165" s="37"/>
      <c r="AI165" s="37"/>
      <c r="AJ165" s="37"/>
      <c r="AK165" s="37"/>
      <c r="AL165" s="37"/>
      <c r="AM165" s="37"/>
      <c r="AN165" s="37"/>
      <c r="AO165" s="37"/>
      <c r="AP165" s="37"/>
      <c r="AQ165" s="37"/>
      <c r="AR165" s="40"/>
      <c r="AS165" s="35"/>
      <c r="AT165" s="35"/>
      <c r="AU165" s="35"/>
      <c r="AV165" s="35"/>
      <c r="AW165" s="35"/>
      <c r="AX165" s="35"/>
      <c r="AY165" s="35"/>
      <c r="AZ165" s="35"/>
      <c r="BA165" s="35"/>
      <c r="BB165" s="35"/>
      <c r="BC165" s="35"/>
      <c r="BD165" s="35"/>
      <c r="BE165" s="35"/>
    </row>
    <row r="166" spans="1:91" s="2" customFormat="1" ht="6.95" customHeight="1">
      <c r="A166" s="35"/>
      <c r="B166" s="55"/>
      <c r="C166" s="56"/>
      <c r="D166" s="56"/>
      <c r="E166" s="56"/>
      <c r="F166" s="56"/>
      <c r="G166" s="56"/>
      <c r="H166" s="56"/>
      <c r="I166" s="56"/>
      <c r="J166" s="56"/>
      <c r="K166" s="56"/>
      <c r="L166" s="56"/>
      <c r="M166" s="56"/>
      <c r="N166" s="56"/>
      <c r="O166" s="56"/>
      <c r="P166" s="56"/>
      <c r="Q166" s="56"/>
      <c r="R166" s="56"/>
      <c r="S166" s="56"/>
      <c r="T166" s="56"/>
      <c r="U166" s="56"/>
      <c r="V166" s="56"/>
      <c r="W166" s="56"/>
      <c r="X166" s="56"/>
      <c r="Y166" s="56"/>
      <c r="Z166" s="56"/>
      <c r="AA166" s="56"/>
      <c r="AB166" s="56"/>
      <c r="AC166" s="56"/>
      <c r="AD166" s="56"/>
      <c r="AE166" s="56"/>
      <c r="AF166" s="56"/>
      <c r="AG166" s="56"/>
      <c r="AH166" s="56"/>
      <c r="AI166" s="56"/>
      <c r="AJ166" s="56"/>
      <c r="AK166" s="56"/>
      <c r="AL166" s="56"/>
      <c r="AM166" s="56"/>
      <c r="AN166" s="56"/>
      <c r="AO166" s="56"/>
      <c r="AP166" s="56"/>
      <c r="AQ166" s="56"/>
      <c r="AR166" s="40"/>
      <c r="AS166" s="35"/>
      <c r="AT166" s="35"/>
      <c r="AU166" s="35"/>
      <c r="AV166" s="35"/>
      <c r="AW166" s="35"/>
      <c r="AX166" s="35"/>
      <c r="AY166" s="35"/>
      <c r="AZ166" s="35"/>
      <c r="BA166" s="35"/>
      <c r="BB166" s="35"/>
      <c r="BC166" s="35"/>
      <c r="BD166" s="35"/>
      <c r="BE166" s="35"/>
    </row>
  </sheetData>
  <sheetProtection algorithmName="SHA-512" hashValue="eBR3q/0LZnfV83dGa+DJLchHHSEXUhmD1DLgETJQgxZRbFvjFKCJzG9BMzaolnsnqpXDTQs8BVu1RA4RQdpvNA==" saltValue="PN8sED3QPDGUy3YNLjY1Gw==" spinCount="100000" sheet="1" formatColumns="0" formatRows="0"/>
  <mergeCells count="318">
    <mergeCell ref="D163:H163"/>
    <mergeCell ref="D164:H164"/>
    <mergeCell ref="E154:I154"/>
    <mergeCell ref="E155:I155"/>
    <mergeCell ref="E156:I156"/>
    <mergeCell ref="D157:H157"/>
    <mergeCell ref="D158:H158"/>
    <mergeCell ref="E159:I159"/>
    <mergeCell ref="E160:I160"/>
    <mergeCell ref="D161:H161"/>
    <mergeCell ref="D162:H162"/>
    <mergeCell ref="D145:H145"/>
    <mergeCell ref="E146:I146"/>
    <mergeCell ref="E147:I147"/>
    <mergeCell ref="E148:I148"/>
    <mergeCell ref="E149:I149"/>
    <mergeCell ref="E150:I150"/>
    <mergeCell ref="E151:I151"/>
    <mergeCell ref="E152:I152"/>
    <mergeCell ref="E153:I153"/>
    <mergeCell ref="J161:AF161"/>
    <mergeCell ref="J162:AF162"/>
    <mergeCell ref="J163:AF163"/>
    <mergeCell ref="J164:AF164"/>
    <mergeCell ref="E124:I124"/>
    <mergeCell ref="E125:I125"/>
    <mergeCell ref="E126:I126"/>
    <mergeCell ref="E127:I127"/>
    <mergeCell ref="D128:H128"/>
    <mergeCell ref="E129:I129"/>
    <mergeCell ref="E130:I130"/>
    <mergeCell ref="D131:H131"/>
    <mergeCell ref="D132:H132"/>
    <mergeCell ref="E133:I133"/>
    <mergeCell ref="E134:I134"/>
    <mergeCell ref="D135:H135"/>
    <mergeCell ref="E136:I136"/>
    <mergeCell ref="E137:I137"/>
    <mergeCell ref="E138:I138"/>
    <mergeCell ref="E139:I139"/>
    <mergeCell ref="D140:H140"/>
    <mergeCell ref="E141:I141"/>
    <mergeCell ref="E142:I142"/>
    <mergeCell ref="D144:H144"/>
    <mergeCell ref="K152:AF152"/>
    <mergeCell ref="K153:AF153"/>
    <mergeCell ref="K154:AF154"/>
    <mergeCell ref="K155:AF155"/>
    <mergeCell ref="K156:AF156"/>
    <mergeCell ref="J157:AF157"/>
    <mergeCell ref="J158:AF158"/>
    <mergeCell ref="K159:AF159"/>
    <mergeCell ref="K160:AF160"/>
    <mergeCell ref="K142:AF142"/>
    <mergeCell ref="J144:AF144"/>
    <mergeCell ref="J145:AF145"/>
    <mergeCell ref="K146:AF146"/>
    <mergeCell ref="K147:AF147"/>
    <mergeCell ref="K148:AF148"/>
    <mergeCell ref="K149:AF149"/>
    <mergeCell ref="K150:AF150"/>
    <mergeCell ref="K151:AF151"/>
    <mergeCell ref="K133:AF133"/>
    <mergeCell ref="K134:AF134"/>
    <mergeCell ref="J135:AF135"/>
    <mergeCell ref="K136:AF136"/>
    <mergeCell ref="K137:AF137"/>
    <mergeCell ref="K138:AF138"/>
    <mergeCell ref="K139:AF139"/>
    <mergeCell ref="J140:AF140"/>
    <mergeCell ref="K141:AF141"/>
    <mergeCell ref="K124:AF124"/>
    <mergeCell ref="K125:AF125"/>
    <mergeCell ref="K126:AF126"/>
    <mergeCell ref="K127:AF127"/>
    <mergeCell ref="J128:AF128"/>
    <mergeCell ref="K129:AF129"/>
    <mergeCell ref="K130:AF130"/>
    <mergeCell ref="J131:AF131"/>
    <mergeCell ref="J132:AF132"/>
    <mergeCell ref="K123:AF123"/>
    <mergeCell ref="D104:H104"/>
    <mergeCell ref="E105:I105"/>
    <mergeCell ref="E106:I106"/>
    <mergeCell ref="E107:I107"/>
    <mergeCell ref="E108:I108"/>
    <mergeCell ref="D109:H109"/>
    <mergeCell ref="E110:I110"/>
    <mergeCell ref="E111:I111"/>
    <mergeCell ref="E112:I112"/>
    <mergeCell ref="E113:I113"/>
    <mergeCell ref="E114:I114"/>
    <mergeCell ref="E115:I115"/>
    <mergeCell ref="E116:I116"/>
    <mergeCell ref="D117:H117"/>
    <mergeCell ref="E118:I118"/>
    <mergeCell ref="E119:I119"/>
    <mergeCell ref="D120:H120"/>
    <mergeCell ref="E121:I121"/>
    <mergeCell ref="E122:I122"/>
    <mergeCell ref="E123:I123"/>
    <mergeCell ref="K114:AF114"/>
    <mergeCell ref="K115:AF115"/>
    <mergeCell ref="K116:AF116"/>
    <mergeCell ref="K121:AF121"/>
    <mergeCell ref="K122:AF122"/>
    <mergeCell ref="K105:AF105"/>
    <mergeCell ref="K106:AF106"/>
    <mergeCell ref="K107:AF107"/>
    <mergeCell ref="K108:AF108"/>
    <mergeCell ref="J109:AF109"/>
    <mergeCell ref="K110:AF110"/>
    <mergeCell ref="K111:AF111"/>
    <mergeCell ref="K112:AF112"/>
    <mergeCell ref="K113:AF113"/>
    <mergeCell ref="J104:AF104"/>
    <mergeCell ref="AG104:AM104"/>
    <mergeCell ref="AN104:AP104"/>
    <mergeCell ref="J117:AF117"/>
    <mergeCell ref="K118:AF118"/>
    <mergeCell ref="K119:AF119"/>
    <mergeCell ref="J120:AF120"/>
    <mergeCell ref="AG119:AM119"/>
    <mergeCell ref="AN119:AP119"/>
    <mergeCell ref="AN120:AP120"/>
    <mergeCell ref="AG120:AM120"/>
    <mergeCell ref="AN109:AP109"/>
    <mergeCell ref="AG109:AM109"/>
    <mergeCell ref="AG110:AM110"/>
    <mergeCell ref="AN110:AP110"/>
    <mergeCell ref="AG111:AM111"/>
    <mergeCell ref="AN111:AP111"/>
    <mergeCell ref="AG112:AM112"/>
    <mergeCell ref="AN112:AP112"/>
    <mergeCell ref="AG113:AM113"/>
    <mergeCell ref="AN113:AP113"/>
    <mergeCell ref="AN105:AP105"/>
    <mergeCell ref="AG105:AM105"/>
    <mergeCell ref="C92:G92"/>
    <mergeCell ref="D95:H95"/>
    <mergeCell ref="J95:AF95"/>
    <mergeCell ref="J96:AF96"/>
    <mergeCell ref="D96:H96"/>
    <mergeCell ref="J97:AF97"/>
    <mergeCell ref="D97:H97"/>
    <mergeCell ref="K98:AF98"/>
    <mergeCell ref="E98:I98"/>
    <mergeCell ref="AN160:AP160"/>
    <mergeCell ref="AG160:AM160"/>
    <mergeCell ref="AN161:AP161"/>
    <mergeCell ref="AG161:AM161"/>
    <mergeCell ref="AN162:AP162"/>
    <mergeCell ref="AG162:AM162"/>
    <mergeCell ref="AN163:AP163"/>
    <mergeCell ref="AG163:AM163"/>
    <mergeCell ref="AN164:AP164"/>
    <mergeCell ref="AG164:AM164"/>
    <mergeCell ref="AG155:AM155"/>
    <mergeCell ref="AN155:AP155"/>
    <mergeCell ref="AN156:AP156"/>
    <mergeCell ref="AG156:AM156"/>
    <mergeCell ref="AN157:AP157"/>
    <mergeCell ref="AG157:AM157"/>
    <mergeCell ref="AN158:AP158"/>
    <mergeCell ref="AG158:AM158"/>
    <mergeCell ref="AN159:AP159"/>
    <mergeCell ref="AG159:AM159"/>
    <mergeCell ref="AN150:AP150"/>
    <mergeCell ref="AG150:AM150"/>
    <mergeCell ref="AN151:AP151"/>
    <mergeCell ref="AG151:AM151"/>
    <mergeCell ref="AG152:AM152"/>
    <mergeCell ref="AN152:AP152"/>
    <mergeCell ref="AN153:AP153"/>
    <mergeCell ref="AG153:AM153"/>
    <mergeCell ref="AG154:AM154"/>
    <mergeCell ref="AN154:AP154"/>
    <mergeCell ref="AN145:AP145"/>
    <mergeCell ref="AG145:AM145"/>
    <mergeCell ref="AG146:AM146"/>
    <mergeCell ref="AN146:AP146"/>
    <mergeCell ref="AG147:AM147"/>
    <mergeCell ref="AN147:AP147"/>
    <mergeCell ref="AG148:AM148"/>
    <mergeCell ref="AN148:AP148"/>
    <mergeCell ref="AG149:AM149"/>
    <mergeCell ref="AN149:AP149"/>
    <mergeCell ref="AG139:AM139"/>
    <mergeCell ref="AN139:AP139"/>
    <mergeCell ref="AN140:AP140"/>
    <mergeCell ref="AG140:AM140"/>
    <mergeCell ref="AG141:AM141"/>
    <mergeCell ref="AN141:AP141"/>
    <mergeCell ref="AG142:AM142"/>
    <mergeCell ref="AN142:AP142"/>
    <mergeCell ref="AG144:AM144"/>
    <mergeCell ref="AN144:AP144"/>
    <mergeCell ref="AN134:AP134"/>
    <mergeCell ref="AG134:AM134"/>
    <mergeCell ref="AN135:AP135"/>
    <mergeCell ref="AG135:AM135"/>
    <mergeCell ref="AN136:AP136"/>
    <mergeCell ref="AG136:AM136"/>
    <mergeCell ref="AN137:AP137"/>
    <mergeCell ref="AG137:AM137"/>
    <mergeCell ref="AG138:AM138"/>
    <mergeCell ref="AN138:AP138"/>
    <mergeCell ref="AN129:AP129"/>
    <mergeCell ref="AG129:AM129"/>
    <mergeCell ref="AG130:AM130"/>
    <mergeCell ref="AN130:AP130"/>
    <mergeCell ref="AG131:AM131"/>
    <mergeCell ref="AN131:AP131"/>
    <mergeCell ref="AN132:AP132"/>
    <mergeCell ref="AG132:AM132"/>
    <mergeCell ref="AN133:AP133"/>
    <mergeCell ref="AG133:AM133"/>
    <mergeCell ref="AG124:AM124"/>
    <mergeCell ref="AN124:AP124"/>
    <mergeCell ref="AN125:AP125"/>
    <mergeCell ref="AG125:AM125"/>
    <mergeCell ref="AN126:AP126"/>
    <mergeCell ref="AG126:AM126"/>
    <mergeCell ref="AN127:AP127"/>
    <mergeCell ref="AG127:AM127"/>
    <mergeCell ref="AN128:AP128"/>
    <mergeCell ref="AG128:AM128"/>
    <mergeCell ref="AN123:AP123"/>
    <mergeCell ref="AG123:AM123"/>
    <mergeCell ref="AN114:AP114"/>
    <mergeCell ref="AG114:AM114"/>
    <mergeCell ref="AN115:AP115"/>
    <mergeCell ref="AG115:AM115"/>
    <mergeCell ref="AN116:AP116"/>
    <mergeCell ref="AG116:AM116"/>
    <mergeCell ref="AN117:AP117"/>
    <mergeCell ref="AG117:AM117"/>
    <mergeCell ref="AN118:AP118"/>
    <mergeCell ref="AG118:AM118"/>
    <mergeCell ref="AG99:AM99"/>
    <mergeCell ref="AN99:AP99"/>
    <mergeCell ref="AN100:AP100"/>
    <mergeCell ref="AG100:AM100"/>
    <mergeCell ref="AG94:AM94"/>
    <mergeCell ref="AG121:AM121"/>
    <mergeCell ref="AN121:AP121"/>
    <mergeCell ref="AG122:AM122"/>
    <mergeCell ref="AN122:AP122"/>
    <mergeCell ref="AN94:AP94"/>
    <mergeCell ref="AG92:AM92"/>
    <mergeCell ref="AN92:AP92"/>
    <mergeCell ref="AG95:AM95"/>
    <mergeCell ref="AN95:AP95"/>
    <mergeCell ref="AN96:AP96"/>
    <mergeCell ref="AG96:AM96"/>
    <mergeCell ref="AG97:AM97"/>
    <mergeCell ref="AN97:AP97"/>
    <mergeCell ref="AN98:AP98"/>
    <mergeCell ref="AG98:AM98"/>
    <mergeCell ref="AR2:BE2"/>
    <mergeCell ref="AN101:AP101"/>
    <mergeCell ref="AG101:AM101"/>
    <mergeCell ref="AN102:AP102"/>
    <mergeCell ref="AG102:AM102"/>
    <mergeCell ref="AN103:AP103"/>
    <mergeCell ref="AG103:AM103"/>
    <mergeCell ref="L85:AO85"/>
    <mergeCell ref="I92:AF92"/>
    <mergeCell ref="K99:AF99"/>
    <mergeCell ref="E99:I99"/>
    <mergeCell ref="K100:AF100"/>
    <mergeCell ref="E100:I100"/>
    <mergeCell ref="K101:AF101"/>
    <mergeCell ref="E101:I101"/>
    <mergeCell ref="K102:AF102"/>
    <mergeCell ref="E102:I102"/>
    <mergeCell ref="E103:I103"/>
    <mergeCell ref="K103:AF103"/>
    <mergeCell ref="AM87:AN87"/>
    <mergeCell ref="AM89:AP89"/>
    <mergeCell ref="AS89:AT91"/>
    <mergeCell ref="BE5:BE34"/>
    <mergeCell ref="AK35:AO35"/>
    <mergeCell ref="K5:AO5"/>
    <mergeCell ref="K6:AO6"/>
    <mergeCell ref="E14:AJ14"/>
    <mergeCell ref="E23:AN23"/>
    <mergeCell ref="AK26:AO26"/>
    <mergeCell ref="L28:P28"/>
    <mergeCell ref="W28:AE28"/>
    <mergeCell ref="AK28:AO28"/>
    <mergeCell ref="W29:AE29"/>
    <mergeCell ref="L29:P29"/>
    <mergeCell ref="AK29:AO29"/>
    <mergeCell ref="D143:H143"/>
    <mergeCell ref="J143:AF143"/>
    <mergeCell ref="AG143:AM143"/>
    <mergeCell ref="AN143:AP143"/>
    <mergeCell ref="AK33:AO33"/>
    <mergeCell ref="L33:P33"/>
    <mergeCell ref="W33:AE33"/>
    <mergeCell ref="AK30:AO30"/>
    <mergeCell ref="L30:P30"/>
    <mergeCell ref="W30:AE30"/>
    <mergeCell ref="L31:P31"/>
    <mergeCell ref="W31:AE31"/>
    <mergeCell ref="AK31:AO31"/>
    <mergeCell ref="AK32:AO32"/>
    <mergeCell ref="L32:P32"/>
    <mergeCell ref="W32:AE32"/>
    <mergeCell ref="X35:AB35"/>
    <mergeCell ref="AN106:AP106"/>
    <mergeCell ref="AG106:AM106"/>
    <mergeCell ref="AG107:AM107"/>
    <mergeCell ref="AN107:AP107"/>
    <mergeCell ref="AN108:AP108"/>
    <mergeCell ref="AG108:AM108"/>
    <mergeCell ref="AM90:AP90"/>
  </mergeCells>
  <hyperlinks>
    <hyperlink ref="A95" location="'SO 401 - Demolice objektů...'!C2" display="/" xr:uid="{00000000-0004-0000-0000-000000000000}"/>
    <hyperlink ref="A98" location="'SO 101-D1.1 - Architekton...'!C2" display="/" xr:uid="{00000000-0004-0000-0000-000002000000}"/>
    <hyperlink ref="A99" location="'SO 106-D1.1 - Architekton...'!C2" display="/" xr:uid="{00000000-0004-0000-0000-000003000000}"/>
    <hyperlink ref="A100" location="'SO 101-D.1.4.1 - ZTI'!C2" display="/" xr:uid="{00000000-0004-0000-0000-000004000000}"/>
    <hyperlink ref="A101" location="'SO 101-D1.4.3 - Vzduchote...'!C2" display="/" xr:uid="{00000000-0004-0000-0000-000005000000}"/>
    <hyperlink ref="A102" location="'SO 101-D1.4.4 - Elektroin...'!C2" display="/" xr:uid="{00000000-0004-0000-0000-000006000000}"/>
    <hyperlink ref="A103" location="'SO 101-306 - Přípojka SO ...'!C2" display="/" xr:uid="{00000000-0004-0000-0000-000007000000}"/>
    <hyperlink ref="A105" location="'SO 102.2-D1.1 - Architekt...'!C2" display="/" xr:uid="{00000000-0004-0000-0000-000008000000}"/>
    <hyperlink ref="A106" location="'SO 102.2-D1.4.1 - ZTI'!C2" display="/" xr:uid="{00000000-0004-0000-0000-000009000000}"/>
    <hyperlink ref="A107" location="'SO 102.2-D1.4.3 - VZT a k...'!C2" display="/" xr:uid="{00000000-0004-0000-0000-00000A000000}"/>
    <hyperlink ref="A108" location="'SO 102.2-D1.4.4 - Elektro...'!C2" display="/" xr:uid="{00000000-0004-0000-0000-00000B000000}"/>
    <hyperlink ref="A110" location="'SO 103.2-D1.1-2 - Archite...'!C2" display="/" xr:uid="{00000000-0004-0000-0000-00000C000000}"/>
    <hyperlink ref="A111" location="'SO 103.2-D1.4.1 - ZTI'!C2" display="/" xr:uid="{00000000-0004-0000-0000-00000D000000}"/>
    <hyperlink ref="A112" location="'SO 103.2-D1.4.2 - Vytápění'!C2" display="/" xr:uid="{00000000-0004-0000-0000-00000E000000}"/>
    <hyperlink ref="A113" location="'SO 103.2-D1.4.3 - Vzducho...'!C2" display="/" xr:uid="{00000000-0004-0000-0000-00000F000000}"/>
    <hyperlink ref="A114" location="'SO 103.2-D1.4.4 - Elektro...'!C2" display="/" xr:uid="{00000000-0004-0000-0000-000010000000}"/>
    <hyperlink ref="A115" location="'SO 103.2-D1.4.5 - Technic...'!C2" display="/" xr:uid="{00000000-0004-0000-0000-000011000000}"/>
    <hyperlink ref="A116" location="'SO 103.2-D1.4.6 - Přípojk...'!C2" display="/" xr:uid="{00000000-0004-0000-0000-000012000000}"/>
    <hyperlink ref="A118" location="'SO 104.2-D1.1-2 - Archite...'!C2" display="/" xr:uid="{00000000-0004-0000-0000-000013000000}"/>
    <hyperlink ref="A119" location="'SO 104.2-D1.4.4 - Elektro...'!C2" display="/" xr:uid="{00000000-0004-0000-0000-000014000000}"/>
    <hyperlink ref="A121" location="'SO 105-D1.1 - Architekton...'!C2" display="/" xr:uid="{00000000-0004-0000-0000-000015000000}"/>
    <hyperlink ref="A122" location="'SO 105-D1.4.1 - ZTI'!C2" display="/" xr:uid="{00000000-0004-0000-0000-000016000000}"/>
    <hyperlink ref="A123" location="'SO 105-D1.4.2 - Decentrál...'!C2" display="/" xr:uid="{00000000-0004-0000-0000-000017000000}"/>
    <hyperlink ref="A124" location="'SO 105-D1.4.3 - Větrání s...'!C2" display="/" xr:uid="{00000000-0004-0000-0000-000018000000}"/>
    <hyperlink ref="A125" location="'SO 105-D1.4.4 - Elektroin...'!C2" display="/" xr:uid="{00000000-0004-0000-0000-000019000000}"/>
    <hyperlink ref="A126" location="'SO 105-D1.4.5 - Přípojka ...'!C2" display="/" xr:uid="{00000000-0004-0000-0000-00001A000000}"/>
    <hyperlink ref="A127" location="'SO 105-D1.4.6 - Přípojka ...'!C2" display="/" xr:uid="{00000000-0004-0000-0000-00001B000000}"/>
    <hyperlink ref="A129" location="'SO 109-D1.1-2 - Architekt...'!C2" display="/" xr:uid="{00000000-0004-0000-0000-00001C000000}"/>
    <hyperlink ref="A130" location="'SO 109-D1.4.4 - Elektroin...'!C2" display="/" xr:uid="{00000000-0004-0000-0000-00001D000000}"/>
    <hyperlink ref="A131" location="'SO 111 - Sadové úpravy a ...'!C2" display="/" xr:uid="{00000000-0004-0000-0000-00001E000000}"/>
    <hyperlink ref="A133" location="'SO 113-D1.1 - Architekton...'!C2" display="/" xr:uid="{00000000-0004-0000-0000-00001F000000}"/>
    <hyperlink ref="A134" location="'SO 113-D1.4.4 - Elektroin...'!C2" display="/" xr:uid="{00000000-0004-0000-0000-000020000000}"/>
    <hyperlink ref="A136" location="'SO 201-202.2-D1.1 - Archi...'!C2" display="/" xr:uid="{00000000-0004-0000-0000-000021000000}"/>
    <hyperlink ref="A137" location="'SO 201-202.2-D1.4.1 - ZTI'!C2" display="/" xr:uid="{00000000-0004-0000-0000-000022000000}"/>
    <hyperlink ref="A138" location="'SO 201-202.2-D1.4.4 - Ele...'!C2" display="/" xr:uid="{00000000-0004-0000-0000-000023000000}"/>
    <hyperlink ref="A139" location="'SO 201-202.2-D1.4.5 - Pří...'!C2" display="/" xr:uid="{00000000-0004-0000-0000-000024000000}"/>
    <hyperlink ref="A141" location="'SO 204-205.2-D1.1 - Archi...'!C2" display="/" xr:uid="{00000000-0004-0000-0000-000025000000}"/>
    <hyperlink ref="A142" location="'SO 204-205.2-D1.4.4 - Ele...'!C2" display="/" xr:uid="{00000000-0004-0000-0000-000026000000}"/>
    <hyperlink ref="A146" location="'IO 302-01 - Stoka A'!C2" display="/" xr:uid="{00000000-0004-0000-0000-000028000000}"/>
    <hyperlink ref="A147" location="'IO 302-02 - Stoka B'!C2" display="/" xr:uid="{00000000-0004-0000-0000-000029000000}"/>
    <hyperlink ref="A148" location="'IO 302-03 - Stoka C'!C2" display="/" xr:uid="{00000000-0004-0000-0000-00002A000000}"/>
    <hyperlink ref="A149" location="'IO 302-04 - Stoka CA'!C2" display="/" xr:uid="{00000000-0004-0000-0000-00002B000000}"/>
    <hyperlink ref="A150" location="'IO 302-05 - Stoka D'!C2" display="/" xr:uid="{00000000-0004-0000-0000-00002C000000}"/>
    <hyperlink ref="A151" location="'IO 302-06 - Stoka DA'!C2" display="/" xr:uid="{00000000-0004-0000-0000-00002D000000}"/>
    <hyperlink ref="A152" location="'IO 302-07 - Stoka DB'!C2" display="/" xr:uid="{00000000-0004-0000-0000-00002E000000}"/>
    <hyperlink ref="A153" location="'IO 302-08 - Stoka U'!C2" display="/" xr:uid="{00000000-0004-0000-0000-00002F000000}"/>
    <hyperlink ref="A154" location="'IO 302-09 - Výtlak A'!C2" display="/" xr:uid="{00000000-0004-0000-0000-000030000000}"/>
    <hyperlink ref="A155" location="'IO 302-10 - Prípojky PX1-...'!C2" display="/" xr:uid="{00000000-0004-0000-0000-000031000000}"/>
    <hyperlink ref="A156" location="'IO 302-11 - Retenční nádrž'!C2" display="/" xr:uid="{00000000-0004-0000-0000-000032000000}"/>
    <hyperlink ref="A157" location="'IO 303 - Vnější osvětlení'!Názvy_tisku" display="/" xr:uid="{00000000-0004-0000-0000-000033000000}"/>
    <hyperlink ref="A159" location="'IO 304 - 1 - RAD 304.1'!C2" display="/" xr:uid="{00000000-0004-0000-0000-000034000000}"/>
    <hyperlink ref="A160" location="'IO 304 - 2 - RAD 304.2'!C2" display="/" xr:uid="{00000000-0004-0000-0000-000035000000}"/>
    <hyperlink ref="A161" location="'IO 306 - Průmyslová voda ...'!C2" display="/" xr:uid="{00000000-0004-0000-0000-000036000000}"/>
    <hyperlink ref="A162" location="'IO 307 - Přeložky el.a přípojky'!Názvy_tisku" display="/" xr:uid="{00000000-0004-0000-0000-000037000000}"/>
    <hyperlink ref="A163" location="'MV - Přeložka monitorovac...'!C2" display="/" xr:uid="{00000000-0004-0000-0000-000038000000}"/>
    <hyperlink ref="A164" location="'ZS,VRN'!Oblast_tisku" display="/" xr:uid="{00000000-0004-0000-0000-000039000000}"/>
    <hyperlink ref="A96" location="'SO 402,PS 401- Dem. obj. a tech'!C2" display="/" xr:uid="{9746C5C6-24B7-4B53-BE24-CD5D432F4E40}"/>
    <hyperlink ref="A143:A144" location="'SO 204-205.2-D1.4.4 - Ele...'!C2" display="/" xr:uid="{C327D013-AD76-4022-B22B-C9D8E63FD14E}"/>
    <hyperlink ref="A143" location="'IO 301 - Komunikace1-I.Etapa'!A1" display="/" xr:uid="{BF80B969-7428-4518-BC36-4828BF08ECB6}"/>
    <hyperlink ref="A144" location="'IO 301 - Komunikace2-II.Etapa'!Názvy_tisku" display="/" xr:uid="{4CF17066-86F6-4A48-99AF-748356DB4994}"/>
  </hyperlinks>
  <pageMargins left="0.39374999999999999" right="0.39374999999999999" top="0.39374999999999999" bottom="0.39374999999999999" header="0" footer="0"/>
  <pageSetup paperSize="9" scale="66" fitToHeight="100" orientation="portrait" blackAndWhite="1" r:id="rId1"/>
  <headerFooter>
    <oddHeader>&amp;L&amp;"Arial"&amp;8&amp;K000000INTERNAL&amp;1#</oddHeader>
    <oddFooter>&amp;CStrana &amp;P z &amp;N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List10">
    <pageSetUpPr fitToPage="1"/>
  </sheetPr>
  <dimension ref="A2:BM1016"/>
  <sheetViews>
    <sheetView showGridLines="0" workbookViewId="0">
      <selection activeCell="I139" sqref="I139"/>
    </sheetView>
  </sheetViews>
  <sheetFormatPr defaultRowHeight="11.25"/>
  <cols>
    <col min="1" max="1" width="8.33203125" style="1" customWidth="1"/>
    <col min="2" max="2" width="1.1640625" style="1" customWidth="1"/>
    <col min="3" max="3" width="4.1640625" style="1" customWidth="1"/>
    <col min="4" max="4" width="4.33203125" style="1" customWidth="1"/>
    <col min="5" max="5" width="17.1640625" style="1" customWidth="1"/>
    <col min="6" max="6" width="50.83203125" style="1" customWidth="1"/>
    <col min="7" max="7" width="7.5" style="1" customWidth="1"/>
    <col min="8" max="8" width="14" style="1" customWidth="1"/>
    <col min="9" max="9" width="15.83203125" style="1" customWidth="1"/>
    <col min="10" max="10" width="22.33203125" style="1" customWidth="1"/>
    <col min="11" max="11" width="22.33203125" style="1" hidden="1" customWidth="1"/>
    <col min="12" max="12" width="9.33203125" style="1" customWidth="1"/>
    <col min="13" max="13" width="10.83203125" style="1" hidden="1" customWidth="1"/>
    <col min="14" max="14" width="9.33203125" style="1" hidden="1"/>
    <col min="15" max="20" width="14.1640625" style="1" hidden="1" customWidth="1"/>
    <col min="21" max="21" width="16.33203125" style="1" hidden="1" customWidth="1"/>
    <col min="22" max="22" width="12.33203125" style="1" customWidth="1"/>
    <col min="23" max="23" width="16.33203125" style="1" customWidth="1"/>
    <col min="24" max="24" width="12.33203125" style="1" customWidth="1"/>
    <col min="25" max="25" width="15" style="1" customWidth="1"/>
    <col min="26" max="26" width="11" style="1" customWidth="1"/>
    <col min="27" max="27" width="15" style="1" customWidth="1"/>
    <col min="28" max="28" width="16.33203125" style="1" customWidth="1"/>
    <col min="29" max="29" width="11" style="1" customWidth="1"/>
    <col min="30" max="30" width="15" style="1" customWidth="1"/>
    <col min="31" max="31" width="16.33203125" style="1" customWidth="1"/>
    <col min="44" max="65" width="9.33203125" style="1" hidden="1"/>
  </cols>
  <sheetData>
    <row r="2" spans="1:46" s="1" customFormat="1" ht="36.950000000000003" customHeight="1">
      <c r="C2" s="1" t="s">
        <v>7590</v>
      </c>
      <c r="L2" s="383"/>
      <c r="M2" s="383"/>
      <c r="N2" s="383"/>
      <c r="O2" s="383"/>
      <c r="P2" s="383"/>
      <c r="Q2" s="383"/>
      <c r="R2" s="383"/>
      <c r="S2" s="383"/>
      <c r="T2" s="383"/>
      <c r="U2" s="383"/>
      <c r="V2" s="383"/>
      <c r="AT2" s="18" t="s">
        <v>98</v>
      </c>
    </row>
    <row r="3" spans="1:46" s="1" customFormat="1" ht="6.95" customHeight="1">
      <c r="B3" s="114"/>
      <c r="C3" s="115"/>
      <c r="D3" s="115"/>
      <c r="E3" s="115"/>
      <c r="F3" s="115"/>
      <c r="G3" s="115"/>
      <c r="H3" s="115"/>
      <c r="I3" s="115"/>
      <c r="J3" s="115"/>
      <c r="K3" s="115"/>
      <c r="L3" s="21"/>
      <c r="AT3" s="18" t="s">
        <v>73</v>
      </c>
    </row>
    <row r="4" spans="1:46" s="1" customFormat="1" ht="24.95" customHeight="1">
      <c r="B4" s="21"/>
      <c r="D4" s="116" t="s">
        <v>240</v>
      </c>
      <c r="L4" s="21"/>
      <c r="M4" s="117" t="s">
        <v>10</v>
      </c>
      <c r="AT4" s="18" t="s">
        <v>4</v>
      </c>
    </row>
    <row r="5" spans="1:46" s="1" customFormat="1" ht="6.95" customHeight="1">
      <c r="B5" s="21"/>
      <c r="L5" s="21"/>
    </row>
    <row r="6" spans="1:46" s="1" customFormat="1" ht="12" customHeight="1">
      <c r="B6" s="21"/>
      <c r="D6" s="118" t="s">
        <v>15</v>
      </c>
      <c r="L6" s="21"/>
    </row>
    <row r="7" spans="1:46" s="1" customFormat="1" ht="16.5" customHeight="1">
      <c r="B7" s="21"/>
      <c r="E7" s="412" t="str">
        <f>'Rekapitulace stavby'!K6</f>
        <v>Modernizace teplárny OB6</v>
      </c>
      <c r="F7" s="413"/>
      <c r="G7" s="413"/>
      <c r="H7" s="413"/>
      <c r="L7" s="21"/>
    </row>
    <row r="8" spans="1:46" s="1" customFormat="1" ht="12" customHeight="1">
      <c r="B8" s="21"/>
      <c r="D8" s="118" t="s">
        <v>241</v>
      </c>
      <c r="L8" s="21"/>
    </row>
    <row r="9" spans="1:46" s="2" customFormat="1" ht="16.5" customHeight="1">
      <c r="A9" s="35"/>
      <c r="B9" s="40"/>
      <c r="C9" s="35"/>
      <c r="D9" s="35"/>
      <c r="E9" s="412" t="s">
        <v>2035</v>
      </c>
      <c r="F9" s="415"/>
      <c r="G9" s="415"/>
      <c r="H9" s="415"/>
      <c r="I9" s="35"/>
      <c r="J9" s="35"/>
      <c r="K9" s="35"/>
      <c r="L9" s="52"/>
      <c r="S9" s="35"/>
      <c r="T9" s="35"/>
      <c r="U9" s="35"/>
      <c r="V9" s="35"/>
      <c r="W9" s="35"/>
      <c r="X9" s="35"/>
      <c r="Y9" s="35"/>
      <c r="Z9" s="35"/>
      <c r="AA9" s="35"/>
      <c r="AB9" s="35"/>
      <c r="AC9" s="35"/>
      <c r="AD9" s="35"/>
      <c r="AE9" s="35"/>
    </row>
    <row r="10" spans="1:46" s="2" customFormat="1" ht="12" customHeight="1">
      <c r="A10" s="35"/>
      <c r="B10" s="40"/>
      <c r="C10" s="35"/>
      <c r="D10" s="118" t="s">
        <v>432</v>
      </c>
      <c r="E10" s="35"/>
      <c r="F10" s="35"/>
      <c r="G10" s="35"/>
      <c r="H10" s="35"/>
      <c r="I10" s="35"/>
      <c r="J10" s="35"/>
      <c r="K10" s="35"/>
      <c r="L10" s="52"/>
      <c r="S10" s="35"/>
      <c r="T10" s="35"/>
      <c r="U10" s="35"/>
      <c r="V10" s="35"/>
      <c r="W10" s="35"/>
      <c r="X10" s="35"/>
      <c r="Y10" s="35"/>
      <c r="Z10" s="35"/>
      <c r="AA10" s="35"/>
      <c r="AB10" s="35"/>
      <c r="AC10" s="35"/>
      <c r="AD10" s="35"/>
      <c r="AE10" s="35"/>
    </row>
    <row r="11" spans="1:46" s="2" customFormat="1" ht="16.5" customHeight="1">
      <c r="A11" s="35"/>
      <c r="B11" s="40"/>
      <c r="C11" s="35"/>
      <c r="D11" s="35"/>
      <c r="E11" s="414" t="s">
        <v>2036</v>
      </c>
      <c r="F11" s="415"/>
      <c r="G11" s="415"/>
      <c r="H11" s="415"/>
      <c r="I11" s="35"/>
      <c r="J11" s="35"/>
      <c r="K11" s="35"/>
      <c r="L11" s="52"/>
      <c r="S11" s="35"/>
      <c r="T11" s="35"/>
      <c r="U11" s="35"/>
      <c r="V11" s="35"/>
      <c r="W11" s="35"/>
      <c r="X11" s="35"/>
      <c r="Y11" s="35"/>
      <c r="Z11" s="35"/>
      <c r="AA11" s="35"/>
      <c r="AB11" s="35"/>
      <c r="AC11" s="35"/>
      <c r="AD11" s="35"/>
      <c r="AE11" s="35"/>
    </row>
    <row r="12" spans="1:46" s="2" customFormat="1">
      <c r="A12" s="35"/>
      <c r="B12" s="40"/>
      <c r="C12" s="35"/>
      <c r="D12" s="35"/>
      <c r="E12" s="35"/>
      <c r="F12" s="35"/>
      <c r="G12" s="35"/>
      <c r="H12" s="35"/>
      <c r="I12" s="35"/>
      <c r="J12" s="35"/>
      <c r="K12" s="35"/>
      <c r="L12" s="52"/>
      <c r="S12" s="35"/>
      <c r="T12" s="35"/>
      <c r="U12" s="35"/>
      <c r="V12" s="35"/>
      <c r="W12" s="35"/>
      <c r="X12" s="35"/>
      <c r="Y12" s="35"/>
      <c r="Z12" s="35"/>
      <c r="AA12" s="35"/>
      <c r="AB12" s="35"/>
      <c r="AC12" s="35"/>
      <c r="AD12" s="35"/>
      <c r="AE12" s="35"/>
    </row>
    <row r="13" spans="1:46" s="2" customFormat="1" ht="12" customHeight="1">
      <c r="A13" s="35"/>
      <c r="B13" s="40"/>
      <c r="C13" s="35"/>
      <c r="D13" s="118" t="s">
        <v>17</v>
      </c>
      <c r="E13" s="35"/>
      <c r="F13" s="109" t="s">
        <v>1</v>
      </c>
      <c r="G13" s="35"/>
      <c r="H13" s="35"/>
      <c r="I13" s="118" t="s">
        <v>18</v>
      </c>
      <c r="J13" s="109" t="s">
        <v>1</v>
      </c>
      <c r="K13" s="35"/>
      <c r="L13" s="52"/>
      <c r="S13" s="35"/>
      <c r="T13" s="35"/>
      <c r="U13" s="35"/>
      <c r="V13" s="35"/>
      <c r="W13" s="35"/>
      <c r="X13" s="35"/>
      <c r="Y13" s="35"/>
      <c r="Z13" s="35"/>
      <c r="AA13" s="35"/>
      <c r="AB13" s="35"/>
      <c r="AC13" s="35"/>
      <c r="AD13" s="35"/>
      <c r="AE13" s="35"/>
    </row>
    <row r="14" spans="1:46" s="2" customFormat="1" ht="12" customHeight="1">
      <c r="A14" s="35"/>
      <c r="B14" s="40"/>
      <c r="C14" s="35"/>
      <c r="D14" s="118" t="s">
        <v>19</v>
      </c>
      <c r="E14" s="35"/>
      <c r="F14" s="109" t="s">
        <v>20</v>
      </c>
      <c r="G14" s="35"/>
      <c r="H14" s="35"/>
      <c r="I14" s="118" t="s">
        <v>21</v>
      </c>
      <c r="J14" s="119">
        <f>'Rekapitulace stavby'!AN8</f>
        <v>45363</v>
      </c>
      <c r="K14" s="35"/>
      <c r="L14" s="52"/>
      <c r="S14" s="35"/>
      <c r="T14" s="35"/>
      <c r="U14" s="35"/>
      <c r="V14" s="35"/>
      <c r="W14" s="35"/>
      <c r="X14" s="35"/>
      <c r="Y14" s="35"/>
      <c r="Z14" s="35"/>
      <c r="AA14" s="35"/>
      <c r="AB14" s="35"/>
      <c r="AC14" s="35"/>
      <c r="AD14" s="35"/>
      <c r="AE14" s="35"/>
    </row>
    <row r="15" spans="1:46" s="2" customFormat="1" ht="10.9" customHeight="1">
      <c r="A15" s="35"/>
      <c r="B15" s="40"/>
      <c r="C15" s="35"/>
      <c r="D15" s="35"/>
      <c r="E15" s="35"/>
      <c r="F15" s="35"/>
      <c r="G15" s="35"/>
      <c r="H15" s="35"/>
      <c r="I15" s="35"/>
      <c r="J15" s="35"/>
      <c r="K15" s="35"/>
      <c r="L15" s="52"/>
      <c r="S15" s="35"/>
      <c r="T15" s="35"/>
      <c r="U15" s="35"/>
      <c r="V15" s="35"/>
      <c r="W15" s="35"/>
      <c r="X15" s="35"/>
      <c r="Y15" s="35"/>
      <c r="Z15" s="35"/>
      <c r="AA15" s="35"/>
      <c r="AB15" s="35"/>
      <c r="AC15" s="35"/>
      <c r="AD15" s="35"/>
      <c r="AE15" s="35"/>
    </row>
    <row r="16" spans="1:46" s="2" customFormat="1" ht="12" customHeight="1">
      <c r="A16" s="35"/>
      <c r="B16" s="40"/>
      <c r="C16" s="35"/>
      <c r="D16" s="118" t="s">
        <v>22</v>
      </c>
      <c r="E16" s="35"/>
      <c r="F16" s="35"/>
      <c r="G16" s="35"/>
      <c r="H16" s="35"/>
      <c r="I16" s="118" t="s">
        <v>23</v>
      </c>
      <c r="J16" s="109" t="s">
        <v>1</v>
      </c>
      <c r="K16" s="35"/>
      <c r="L16" s="52"/>
      <c r="S16" s="35"/>
      <c r="T16" s="35"/>
      <c r="U16" s="35"/>
      <c r="V16" s="35"/>
      <c r="W16" s="35"/>
      <c r="X16" s="35"/>
      <c r="Y16" s="35"/>
      <c r="Z16" s="35"/>
      <c r="AA16" s="35"/>
      <c r="AB16" s="35"/>
      <c r="AC16" s="35"/>
      <c r="AD16" s="35"/>
      <c r="AE16" s="35"/>
    </row>
    <row r="17" spans="1:31" s="2" customFormat="1" ht="18" customHeight="1">
      <c r="A17" s="35"/>
      <c r="B17" s="40"/>
      <c r="C17" s="35"/>
      <c r="D17" s="35"/>
      <c r="E17" s="109" t="s">
        <v>24</v>
      </c>
      <c r="F17" s="35"/>
      <c r="G17" s="35"/>
      <c r="H17" s="35"/>
      <c r="I17" s="118" t="s">
        <v>25</v>
      </c>
      <c r="J17" s="109" t="s">
        <v>1</v>
      </c>
      <c r="K17" s="35"/>
      <c r="L17" s="52"/>
      <c r="S17" s="35"/>
      <c r="T17" s="35"/>
      <c r="U17" s="35"/>
      <c r="V17" s="35"/>
      <c r="W17" s="35"/>
      <c r="X17" s="35"/>
      <c r="Y17" s="35"/>
      <c r="Z17" s="35"/>
      <c r="AA17" s="35"/>
      <c r="AB17" s="35"/>
      <c r="AC17" s="35"/>
      <c r="AD17" s="35"/>
      <c r="AE17" s="35"/>
    </row>
    <row r="18" spans="1:31" s="2" customFormat="1" ht="6.95" customHeight="1">
      <c r="A18" s="35"/>
      <c r="B18" s="40"/>
      <c r="C18" s="35"/>
      <c r="D18" s="35"/>
      <c r="E18" s="35"/>
      <c r="F18" s="35"/>
      <c r="G18" s="35"/>
      <c r="H18" s="35"/>
      <c r="I18" s="35"/>
      <c r="J18" s="35"/>
      <c r="K18" s="35"/>
      <c r="L18" s="52"/>
      <c r="S18" s="35"/>
      <c r="T18" s="35"/>
      <c r="U18" s="35"/>
      <c r="V18" s="35"/>
      <c r="W18" s="35"/>
      <c r="X18" s="35"/>
      <c r="Y18" s="35"/>
      <c r="Z18" s="35"/>
      <c r="AA18" s="35"/>
      <c r="AB18" s="35"/>
      <c r="AC18" s="35"/>
      <c r="AD18" s="35"/>
      <c r="AE18" s="35"/>
    </row>
    <row r="19" spans="1:31" s="2" customFormat="1" ht="12" customHeight="1">
      <c r="A19" s="35"/>
      <c r="B19" s="40"/>
      <c r="C19" s="35"/>
      <c r="D19" s="118" t="s">
        <v>26</v>
      </c>
      <c r="E19" s="35"/>
      <c r="F19" s="35"/>
      <c r="G19" s="35"/>
      <c r="H19" s="35"/>
      <c r="I19" s="118" t="s">
        <v>23</v>
      </c>
      <c r="J19" s="31" t="str">
        <f>'Rekapitulace stavby'!AN13</f>
        <v>Vyplň údaj</v>
      </c>
      <c r="K19" s="35"/>
      <c r="L19" s="52"/>
      <c r="S19" s="35"/>
      <c r="T19" s="35"/>
      <c r="U19" s="35"/>
      <c r="V19" s="35"/>
      <c r="W19" s="35"/>
      <c r="X19" s="35"/>
      <c r="Y19" s="35"/>
      <c r="Z19" s="35"/>
      <c r="AA19" s="35"/>
      <c r="AB19" s="35"/>
      <c r="AC19" s="35"/>
      <c r="AD19" s="35"/>
      <c r="AE19" s="35"/>
    </row>
    <row r="20" spans="1:31" s="2" customFormat="1" ht="18" customHeight="1">
      <c r="A20" s="35"/>
      <c r="B20" s="40"/>
      <c r="C20" s="35"/>
      <c r="D20" s="35"/>
      <c r="E20" s="416" t="str">
        <f>'Rekapitulace stavby'!E14</f>
        <v>Vyplň údaj</v>
      </c>
      <c r="F20" s="417"/>
      <c r="G20" s="417"/>
      <c r="H20" s="417"/>
      <c r="I20" s="118" t="s">
        <v>25</v>
      </c>
      <c r="J20" s="31" t="str">
        <f>'Rekapitulace stavby'!AN14</f>
        <v>Vyplň údaj</v>
      </c>
      <c r="K20" s="35"/>
      <c r="L20" s="52"/>
      <c r="S20" s="35"/>
      <c r="T20" s="35"/>
      <c r="U20" s="35"/>
      <c r="V20" s="35"/>
      <c r="W20" s="35"/>
      <c r="X20" s="35"/>
      <c r="Y20" s="35"/>
      <c r="Z20" s="35"/>
      <c r="AA20" s="35"/>
      <c r="AB20" s="35"/>
      <c r="AC20" s="35"/>
      <c r="AD20" s="35"/>
      <c r="AE20" s="35"/>
    </row>
    <row r="21" spans="1:31" s="2" customFormat="1" ht="6.95" customHeight="1">
      <c r="A21" s="35"/>
      <c r="B21" s="40"/>
      <c r="C21" s="35"/>
      <c r="D21" s="35"/>
      <c r="E21" s="35"/>
      <c r="F21" s="35"/>
      <c r="G21" s="35"/>
      <c r="H21" s="35"/>
      <c r="I21" s="35"/>
      <c r="J21" s="35"/>
      <c r="K21" s="35"/>
      <c r="L21" s="52"/>
      <c r="S21" s="35"/>
      <c r="T21" s="35"/>
      <c r="U21" s="35"/>
      <c r="V21" s="35"/>
      <c r="W21" s="35"/>
      <c r="X21" s="35"/>
      <c r="Y21" s="35"/>
      <c r="Z21" s="35"/>
      <c r="AA21" s="35"/>
      <c r="AB21" s="35"/>
      <c r="AC21" s="35"/>
      <c r="AD21" s="35"/>
      <c r="AE21" s="35"/>
    </row>
    <row r="22" spans="1:31" s="2" customFormat="1" ht="12" customHeight="1">
      <c r="A22" s="35"/>
      <c r="B22" s="40"/>
      <c r="C22" s="35"/>
      <c r="D22" s="118" t="s">
        <v>28</v>
      </c>
      <c r="E22" s="35"/>
      <c r="F22" s="35"/>
      <c r="G22" s="35"/>
      <c r="H22" s="35"/>
      <c r="I22" s="118" t="s">
        <v>23</v>
      </c>
      <c r="J22" s="109" t="s">
        <v>1</v>
      </c>
      <c r="K22" s="35"/>
      <c r="L22" s="52"/>
      <c r="S22" s="35"/>
      <c r="T22" s="35"/>
      <c r="U22" s="35"/>
      <c r="V22" s="35"/>
      <c r="W22" s="35"/>
      <c r="X22" s="35"/>
      <c r="Y22" s="35"/>
      <c r="Z22" s="35"/>
      <c r="AA22" s="35"/>
      <c r="AB22" s="35"/>
      <c r="AC22" s="35"/>
      <c r="AD22" s="35"/>
      <c r="AE22" s="35"/>
    </row>
    <row r="23" spans="1:31" s="2" customFormat="1" ht="18" customHeight="1">
      <c r="A23" s="35"/>
      <c r="B23" s="40"/>
      <c r="C23" s="35"/>
      <c r="D23" s="35"/>
      <c r="E23" s="109" t="s">
        <v>29</v>
      </c>
      <c r="F23" s="35"/>
      <c r="G23" s="35"/>
      <c r="H23" s="35"/>
      <c r="I23" s="118" t="s">
        <v>25</v>
      </c>
      <c r="J23" s="109" t="s">
        <v>1</v>
      </c>
      <c r="K23" s="35"/>
      <c r="L23" s="52"/>
      <c r="S23" s="35"/>
      <c r="T23" s="35"/>
      <c r="U23" s="35"/>
      <c r="V23" s="35"/>
      <c r="W23" s="35"/>
      <c r="X23" s="35"/>
      <c r="Y23" s="35"/>
      <c r="Z23" s="35"/>
      <c r="AA23" s="35"/>
      <c r="AB23" s="35"/>
      <c r="AC23" s="35"/>
      <c r="AD23" s="35"/>
      <c r="AE23" s="35"/>
    </row>
    <row r="24" spans="1:31" s="2" customFormat="1" ht="6.95" customHeight="1">
      <c r="A24" s="35"/>
      <c r="B24" s="40"/>
      <c r="C24" s="35"/>
      <c r="D24" s="35"/>
      <c r="E24" s="35"/>
      <c r="F24" s="35"/>
      <c r="G24" s="35"/>
      <c r="H24" s="35"/>
      <c r="I24" s="35"/>
      <c r="J24" s="35"/>
      <c r="K24" s="35"/>
      <c r="L24" s="52"/>
      <c r="S24" s="35"/>
      <c r="T24" s="35"/>
      <c r="U24" s="35"/>
      <c r="V24" s="35"/>
      <c r="W24" s="35"/>
      <c r="X24" s="35"/>
      <c r="Y24" s="35"/>
      <c r="Z24" s="35"/>
      <c r="AA24" s="35"/>
      <c r="AB24" s="35"/>
      <c r="AC24" s="35"/>
      <c r="AD24" s="35"/>
      <c r="AE24" s="35"/>
    </row>
    <row r="25" spans="1:31" s="2" customFormat="1" ht="12" customHeight="1">
      <c r="A25" s="35"/>
      <c r="B25" s="40"/>
      <c r="C25" s="35"/>
      <c r="D25" s="118" t="s">
        <v>31</v>
      </c>
      <c r="E25" s="35"/>
      <c r="F25" s="35"/>
      <c r="G25" s="35"/>
      <c r="H25" s="35"/>
      <c r="I25" s="118" t="s">
        <v>23</v>
      </c>
      <c r="J25" s="109" t="s">
        <v>1</v>
      </c>
      <c r="K25" s="35"/>
      <c r="L25" s="52"/>
      <c r="S25" s="35"/>
      <c r="T25" s="35"/>
      <c r="U25" s="35"/>
      <c r="V25" s="35"/>
      <c r="W25" s="35"/>
      <c r="X25" s="35"/>
      <c r="Y25" s="35"/>
      <c r="Z25" s="35"/>
      <c r="AA25" s="35"/>
      <c r="AB25" s="35"/>
      <c r="AC25" s="35"/>
      <c r="AD25" s="35"/>
      <c r="AE25" s="35"/>
    </row>
    <row r="26" spans="1:31" s="2" customFormat="1" ht="18" customHeight="1">
      <c r="A26" s="35"/>
      <c r="B26" s="40"/>
      <c r="C26" s="35"/>
      <c r="D26" s="35"/>
      <c r="E26" s="109" t="s">
        <v>29</v>
      </c>
      <c r="F26" s="35"/>
      <c r="G26" s="35"/>
      <c r="H26" s="35"/>
      <c r="I26" s="118" t="s">
        <v>25</v>
      </c>
      <c r="J26" s="109" t="s">
        <v>1</v>
      </c>
      <c r="K26" s="35"/>
      <c r="L26" s="52"/>
      <c r="S26" s="35"/>
      <c r="T26" s="35"/>
      <c r="U26" s="35"/>
      <c r="V26" s="35"/>
      <c r="W26" s="35"/>
      <c r="X26" s="35"/>
      <c r="Y26" s="35"/>
      <c r="Z26" s="35"/>
      <c r="AA26" s="35"/>
      <c r="AB26" s="35"/>
      <c r="AC26" s="35"/>
      <c r="AD26" s="35"/>
      <c r="AE26" s="35"/>
    </row>
    <row r="27" spans="1:31" s="2" customFormat="1" ht="6.95" customHeight="1">
      <c r="A27" s="35"/>
      <c r="B27" s="40"/>
      <c r="C27" s="35"/>
      <c r="D27" s="35"/>
      <c r="E27" s="35"/>
      <c r="F27" s="35"/>
      <c r="G27" s="35"/>
      <c r="H27" s="35"/>
      <c r="I27" s="35"/>
      <c r="J27" s="35"/>
      <c r="K27" s="35"/>
      <c r="L27" s="52"/>
      <c r="S27" s="35"/>
      <c r="T27" s="35"/>
      <c r="U27" s="35"/>
      <c r="V27" s="35"/>
      <c r="W27" s="35"/>
      <c r="X27" s="35"/>
      <c r="Y27" s="35"/>
      <c r="Z27" s="35"/>
      <c r="AA27" s="35"/>
      <c r="AB27" s="35"/>
      <c r="AC27" s="35"/>
      <c r="AD27" s="35"/>
      <c r="AE27" s="35"/>
    </row>
    <row r="28" spans="1:31" s="2" customFormat="1" ht="12" customHeight="1">
      <c r="A28" s="35"/>
      <c r="B28" s="40"/>
      <c r="C28" s="35"/>
      <c r="D28" s="118" t="s">
        <v>32</v>
      </c>
      <c r="E28" s="35"/>
      <c r="F28" s="35"/>
      <c r="G28" s="35"/>
      <c r="H28" s="35"/>
      <c r="I28" s="35"/>
      <c r="J28" s="35"/>
      <c r="K28" s="35"/>
      <c r="L28" s="52"/>
      <c r="S28" s="35"/>
      <c r="T28" s="35"/>
      <c r="U28" s="35"/>
      <c r="V28" s="35"/>
      <c r="W28" s="35"/>
      <c r="X28" s="35"/>
      <c r="Y28" s="35"/>
      <c r="Z28" s="35"/>
      <c r="AA28" s="35"/>
      <c r="AB28" s="35"/>
      <c r="AC28" s="35"/>
      <c r="AD28" s="35"/>
      <c r="AE28" s="35"/>
    </row>
    <row r="29" spans="1:31" s="8" customFormat="1" ht="16.5" customHeight="1">
      <c r="A29" s="120"/>
      <c r="B29" s="121"/>
      <c r="C29" s="120"/>
      <c r="D29" s="120"/>
      <c r="E29" s="418" t="s">
        <v>1</v>
      </c>
      <c r="F29" s="418"/>
      <c r="G29" s="418"/>
      <c r="H29" s="418"/>
      <c r="I29" s="120"/>
      <c r="J29" s="120"/>
      <c r="K29" s="120"/>
      <c r="L29" s="122"/>
      <c r="S29" s="120"/>
      <c r="T29" s="120"/>
      <c r="U29" s="120"/>
      <c r="V29" s="120"/>
      <c r="W29" s="120"/>
      <c r="X29" s="120"/>
      <c r="Y29" s="120"/>
      <c r="Z29" s="120"/>
      <c r="AA29" s="120"/>
      <c r="AB29" s="120"/>
      <c r="AC29" s="120"/>
      <c r="AD29" s="120"/>
      <c r="AE29" s="120"/>
    </row>
    <row r="30" spans="1:31" s="2" customFormat="1" ht="6.95" customHeight="1">
      <c r="A30" s="35"/>
      <c r="B30" s="40"/>
      <c r="C30" s="35"/>
      <c r="D30" s="35"/>
      <c r="E30" s="35"/>
      <c r="F30" s="35"/>
      <c r="G30" s="35"/>
      <c r="H30" s="35"/>
      <c r="I30" s="35"/>
      <c r="J30" s="35"/>
      <c r="K30" s="35"/>
      <c r="L30" s="52"/>
      <c r="S30" s="35"/>
      <c r="T30" s="35"/>
      <c r="U30" s="35"/>
      <c r="V30" s="35"/>
      <c r="W30" s="35"/>
      <c r="X30" s="35"/>
      <c r="Y30" s="35"/>
      <c r="Z30" s="35"/>
      <c r="AA30" s="35"/>
      <c r="AB30" s="35"/>
      <c r="AC30" s="35"/>
      <c r="AD30" s="35"/>
      <c r="AE30" s="35"/>
    </row>
    <row r="31" spans="1:31" s="2" customFormat="1" ht="6.95" customHeight="1">
      <c r="A31" s="35"/>
      <c r="B31" s="40"/>
      <c r="C31" s="35"/>
      <c r="D31" s="123"/>
      <c r="E31" s="123"/>
      <c r="F31" s="123"/>
      <c r="G31" s="123"/>
      <c r="H31" s="123"/>
      <c r="I31" s="123"/>
      <c r="J31" s="123"/>
      <c r="K31" s="123"/>
      <c r="L31" s="52"/>
      <c r="S31" s="35"/>
      <c r="T31" s="35"/>
      <c r="U31" s="35"/>
      <c r="V31" s="35"/>
      <c r="W31" s="35"/>
      <c r="X31" s="35"/>
      <c r="Y31" s="35"/>
      <c r="Z31" s="35"/>
      <c r="AA31" s="35"/>
      <c r="AB31" s="35"/>
      <c r="AC31" s="35"/>
      <c r="AD31" s="35"/>
      <c r="AE31" s="35"/>
    </row>
    <row r="32" spans="1:31" s="2" customFormat="1" ht="25.35" customHeight="1">
      <c r="A32" s="35"/>
      <c r="B32" s="40"/>
      <c r="C32" s="35"/>
      <c r="D32" s="124" t="s">
        <v>33</v>
      </c>
      <c r="E32" s="35"/>
      <c r="F32" s="35"/>
      <c r="G32" s="35"/>
      <c r="H32" s="35"/>
      <c r="I32" s="35"/>
      <c r="J32" s="125">
        <f>ROUND(J136, 2)</f>
        <v>0</v>
      </c>
      <c r="K32" s="35"/>
      <c r="L32" s="52"/>
      <c r="S32" s="35"/>
      <c r="T32" s="35"/>
      <c r="U32" s="35"/>
      <c r="V32" s="35"/>
      <c r="W32" s="35"/>
      <c r="X32" s="35"/>
      <c r="Y32" s="35"/>
      <c r="Z32" s="35"/>
      <c r="AA32" s="35"/>
      <c r="AB32" s="35"/>
      <c r="AC32" s="35"/>
      <c r="AD32" s="35"/>
      <c r="AE32" s="35"/>
    </row>
    <row r="33" spans="1:31" s="2" customFormat="1" ht="6.95" customHeight="1">
      <c r="A33" s="35"/>
      <c r="B33" s="40"/>
      <c r="C33" s="35"/>
      <c r="D33" s="123"/>
      <c r="E33" s="123"/>
      <c r="F33" s="123"/>
      <c r="G33" s="123"/>
      <c r="H33" s="123"/>
      <c r="I33" s="123"/>
      <c r="J33" s="123"/>
      <c r="K33" s="123"/>
      <c r="L33" s="52"/>
      <c r="S33" s="35"/>
      <c r="T33" s="35"/>
      <c r="U33" s="35"/>
      <c r="V33" s="35"/>
      <c r="W33" s="35"/>
      <c r="X33" s="35"/>
      <c r="Y33" s="35"/>
      <c r="Z33" s="35"/>
      <c r="AA33" s="35"/>
      <c r="AB33" s="35"/>
      <c r="AC33" s="35"/>
      <c r="AD33" s="35"/>
      <c r="AE33" s="35"/>
    </row>
    <row r="34" spans="1:31" s="2" customFormat="1" ht="14.45" customHeight="1">
      <c r="A34" s="35"/>
      <c r="B34" s="40"/>
      <c r="C34" s="35"/>
      <c r="D34" s="35"/>
      <c r="E34" s="35"/>
      <c r="F34" s="126" t="s">
        <v>35</v>
      </c>
      <c r="G34" s="35"/>
      <c r="H34" s="35"/>
      <c r="I34" s="126" t="s">
        <v>34</v>
      </c>
      <c r="J34" s="126" t="s">
        <v>36</v>
      </c>
      <c r="K34" s="35"/>
      <c r="L34" s="52"/>
      <c r="S34" s="35"/>
      <c r="T34" s="35"/>
      <c r="U34" s="35"/>
      <c r="V34" s="35"/>
      <c r="W34" s="35"/>
      <c r="X34" s="35"/>
      <c r="Y34" s="35"/>
      <c r="Z34" s="35"/>
      <c r="AA34" s="35"/>
      <c r="AB34" s="35"/>
      <c r="AC34" s="35"/>
      <c r="AD34" s="35"/>
      <c r="AE34" s="35"/>
    </row>
    <row r="35" spans="1:31" s="2" customFormat="1" ht="14.45" customHeight="1">
      <c r="A35" s="35"/>
      <c r="B35" s="40"/>
      <c r="C35" s="35"/>
      <c r="D35" s="127" t="s">
        <v>37</v>
      </c>
      <c r="E35" s="118" t="s">
        <v>38</v>
      </c>
      <c r="F35" s="128">
        <f>ROUND((SUM(BE136:BE1015)),  2)</f>
        <v>0</v>
      </c>
      <c r="G35" s="35"/>
      <c r="H35" s="35"/>
      <c r="I35" s="129">
        <v>0.21</v>
      </c>
      <c r="J35" s="128">
        <f>ROUND(((SUM(BE136:BE1015))*I35),  2)</f>
        <v>0</v>
      </c>
      <c r="K35" s="35"/>
      <c r="L35" s="52"/>
      <c r="S35" s="35"/>
      <c r="T35" s="35"/>
      <c r="U35" s="35"/>
      <c r="V35" s="35"/>
      <c r="W35" s="35"/>
      <c r="X35" s="35"/>
      <c r="Y35" s="35"/>
      <c r="Z35" s="35"/>
      <c r="AA35" s="35"/>
      <c r="AB35" s="35"/>
      <c r="AC35" s="35"/>
      <c r="AD35" s="35"/>
      <c r="AE35" s="35"/>
    </row>
    <row r="36" spans="1:31" s="2" customFormat="1" ht="14.45" customHeight="1">
      <c r="A36" s="35"/>
      <c r="B36" s="40"/>
      <c r="C36" s="35"/>
      <c r="D36" s="35"/>
      <c r="E36" s="118" t="s">
        <v>39</v>
      </c>
      <c r="F36" s="128">
        <f>ROUND((SUM(BF136:BF1015)),  2)</f>
        <v>0</v>
      </c>
      <c r="G36" s="35"/>
      <c r="H36" s="35"/>
      <c r="I36" s="129">
        <v>0.12</v>
      </c>
      <c r="J36" s="128">
        <f>ROUND(((SUM(BF136:BF1015))*I36),  2)</f>
        <v>0</v>
      </c>
      <c r="K36" s="35"/>
      <c r="L36" s="52"/>
      <c r="S36" s="35"/>
      <c r="T36" s="35"/>
      <c r="U36" s="35"/>
      <c r="V36" s="35"/>
      <c r="W36" s="35"/>
      <c r="X36" s="35"/>
      <c r="Y36" s="35"/>
      <c r="Z36" s="35"/>
      <c r="AA36" s="35"/>
      <c r="AB36" s="35"/>
      <c r="AC36" s="35"/>
      <c r="AD36" s="35"/>
      <c r="AE36" s="35"/>
    </row>
    <row r="37" spans="1:31" s="2" customFormat="1" ht="14.45" hidden="1" customHeight="1">
      <c r="A37" s="35"/>
      <c r="B37" s="40"/>
      <c r="C37" s="35"/>
      <c r="D37" s="35"/>
      <c r="E37" s="118" t="s">
        <v>40</v>
      </c>
      <c r="F37" s="128">
        <f>ROUND((SUM(BG136:BG1015)),  2)</f>
        <v>0</v>
      </c>
      <c r="G37" s="35"/>
      <c r="H37" s="35"/>
      <c r="I37" s="129">
        <v>0.21</v>
      </c>
      <c r="J37" s="128">
        <f>0</f>
        <v>0</v>
      </c>
      <c r="K37" s="35"/>
      <c r="L37" s="52"/>
      <c r="S37" s="35"/>
      <c r="T37" s="35"/>
      <c r="U37" s="35"/>
      <c r="V37" s="35"/>
      <c r="W37" s="35"/>
      <c r="X37" s="35"/>
      <c r="Y37" s="35"/>
      <c r="Z37" s="35"/>
      <c r="AA37" s="35"/>
      <c r="AB37" s="35"/>
      <c r="AC37" s="35"/>
      <c r="AD37" s="35"/>
      <c r="AE37" s="35"/>
    </row>
    <row r="38" spans="1:31" s="2" customFormat="1" ht="14.45" hidden="1" customHeight="1">
      <c r="A38" s="35"/>
      <c r="B38" s="40"/>
      <c r="C38" s="35"/>
      <c r="D38" s="35"/>
      <c r="E38" s="118" t="s">
        <v>41</v>
      </c>
      <c r="F38" s="128">
        <f>ROUND((SUM(BH136:BH1015)),  2)</f>
        <v>0</v>
      </c>
      <c r="G38" s="35"/>
      <c r="H38" s="35"/>
      <c r="I38" s="129">
        <v>0.12</v>
      </c>
      <c r="J38" s="128">
        <f>0</f>
        <v>0</v>
      </c>
      <c r="K38" s="35"/>
      <c r="L38" s="52"/>
      <c r="S38" s="35"/>
      <c r="T38" s="35"/>
      <c r="U38" s="35"/>
      <c r="V38" s="35"/>
      <c r="W38" s="35"/>
      <c r="X38" s="35"/>
      <c r="Y38" s="35"/>
      <c r="Z38" s="35"/>
      <c r="AA38" s="35"/>
      <c r="AB38" s="35"/>
      <c r="AC38" s="35"/>
      <c r="AD38" s="35"/>
      <c r="AE38" s="35"/>
    </row>
    <row r="39" spans="1:31" s="2" customFormat="1" ht="14.45" hidden="1" customHeight="1">
      <c r="A39" s="35"/>
      <c r="B39" s="40"/>
      <c r="C39" s="35"/>
      <c r="D39" s="35"/>
      <c r="E39" s="118" t="s">
        <v>42</v>
      </c>
      <c r="F39" s="128">
        <f>ROUND((SUM(BI136:BI1015)),  2)</f>
        <v>0</v>
      </c>
      <c r="G39" s="35"/>
      <c r="H39" s="35"/>
      <c r="I39" s="129">
        <v>0</v>
      </c>
      <c r="J39" s="128">
        <f>0</f>
        <v>0</v>
      </c>
      <c r="K39" s="35"/>
      <c r="L39" s="52"/>
      <c r="S39" s="35"/>
      <c r="T39" s="35"/>
      <c r="U39" s="35"/>
      <c r="V39" s="35"/>
      <c r="W39" s="35"/>
      <c r="X39" s="35"/>
      <c r="Y39" s="35"/>
      <c r="Z39" s="35"/>
      <c r="AA39" s="35"/>
      <c r="AB39" s="35"/>
      <c r="AC39" s="35"/>
      <c r="AD39" s="35"/>
      <c r="AE39" s="35"/>
    </row>
    <row r="40" spans="1:31" s="2" customFormat="1" ht="6.95" customHeight="1">
      <c r="A40" s="35"/>
      <c r="B40" s="40"/>
      <c r="C40" s="35"/>
      <c r="D40" s="35"/>
      <c r="E40" s="35"/>
      <c r="F40" s="35"/>
      <c r="G40" s="35"/>
      <c r="H40" s="35"/>
      <c r="I40" s="35"/>
      <c r="J40" s="35"/>
      <c r="K40" s="35"/>
      <c r="L40" s="52"/>
      <c r="S40" s="35"/>
      <c r="T40" s="35"/>
      <c r="U40" s="35"/>
      <c r="V40" s="35"/>
      <c r="W40" s="35"/>
      <c r="X40" s="35"/>
      <c r="Y40" s="35"/>
      <c r="Z40" s="35"/>
      <c r="AA40" s="35"/>
      <c r="AB40" s="35"/>
      <c r="AC40" s="35"/>
      <c r="AD40" s="35"/>
      <c r="AE40" s="35"/>
    </row>
    <row r="41" spans="1:31" s="2" customFormat="1" ht="25.35" customHeight="1">
      <c r="A41" s="35"/>
      <c r="B41" s="40"/>
      <c r="C41" s="130"/>
      <c r="D41" s="131" t="s">
        <v>43</v>
      </c>
      <c r="E41" s="132"/>
      <c r="F41" s="132"/>
      <c r="G41" s="133" t="s">
        <v>44</v>
      </c>
      <c r="H41" s="134" t="s">
        <v>7622</v>
      </c>
      <c r="I41" s="132"/>
      <c r="J41" s="135">
        <f>SUM(J32:J39)</f>
        <v>0</v>
      </c>
      <c r="K41" s="136"/>
      <c r="L41" s="52"/>
      <c r="S41" s="35"/>
      <c r="T41" s="35"/>
      <c r="U41" s="35"/>
      <c r="V41" s="35"/>
      <c r="W41" s="35"/>
      <c r="X41" s="35"/>
      <c r="Y41" s="35"/>
      <c r="Z41" s="35"/>
      <c r="AA41" s="35"/>
      <c r="AB41" s="35"/>
      <c r="AC41" s="35"/>
      <c r="AD41" s="35"/>
      <c r="AE41" s="35"/>
    </row>
    <row r="42" spans="1:31" s="2" customFormat="1" ht="14.45" customHeight="1">
      <c r="A42" s="35"/>
      <c r="B42" s="40"/>
      <c r="C42" s="35"/>
      <c r="D42" s="35"/>
      <c r="E42" s="35"/>
      <c r="F42" s="35"/>
      <c r="G42" s="35"/>
      <c r="H42" s="35"/>
      <c r="I42" s="35"/>
      <c r="J42" s="35"/>
      <c r="K42" s="35"/>
      <c r="L42" s="52"/>
      <c r="S42" s="35"/>
      <c r="T42" s="35"/>
      <c r="U42" s="35"/>
      <c r="V42" s="35"/>
      <c r="W42" s="35"/>
      <c r="X42" s="35"/>
      <c r="Y42" s="35"/>
      <c r="Z42" s="35"/>
      <c r="AA42" s="35"/>
      <c r="AB42" s="35"/>
      <c r="AC42" s="35"/>
      <c r="AD42" s="35"/>
      <c r="AE42" s="35"/>
    </row>
    <row r="43" spans="1:31" s="1" customFormat="1" ht="14.45" customHeight="1">
      <c r="B43" s="21"/>
      <c r="L43" s="21"/>
    </row>
    <row r="44" spans="1:31" s="1" customFormat="1" ht="14.45" customHeight="1">
      <c r="B44" s="21"/>
      <c r="L44" s="21"/>
    </row>
    <row r="45" spans="1:31" s="1" customFormat="1" ht="14.45" customHeight="1">
      <c r="B45" s="21"/>
      <c r="L45" s="21"/>
    </row>
    <row r="46" spans="1:31" s="1" customFormat="1" ht="14.45" customHeight="1">
      <c r="B46" s="21"/>
      <c r="L46" s="21"/>
    </row>
    <row r="47" spans="1:31" s="1" customFormat="1" ht="14.45" customHeight="1">
      <c r="B47" s="21"/>
      <c r="L47" s="21"/>
    </row>
    <row r="48" spans="1:31" s="1" customFormat="1" ht="14.45" customHeight="1">
      <c r="B48" s="21"/>
      <c r="L48" s="21"/>
    </row>
    <row r="49" spans="1:31" s="1" customFormat="1" ht="14.45" customHeight="1">
      <c r="B49" s="21"/>
      <c r="L49" s="21"/>
    </row>
    <row r="50" spans="1:31" s="2" customFormat="1" ht="14.45" customHeight="1">
      <c r="B50" s="52"/>
      <c r="D50" s="137" t="s">
        <v>45</v>
      </c>
      <c r="E50" s="138"/>
      <c r="F50" s="138"/>
      <c r="G50" s="137" t="s">
        <v>46</v>
      </c>
      <c r="H50" s="138"/>
      <c r="I50" s="138"/>
      <c r="J50" s="138"/>
      <c r="K50" s="138"/>
      <c r="L50" s="52"/>
    </row>
    <row r="51" spans="1:31">
      <c r="B51" s="21"/>
      <c r="L51" s="21"/>
    </row>
    <row r="52" spans="1:31">
      <c r="B52" s="21"/>
      <c r="L52" s="21"/>
    </row>
    <row r="53" spans="1:31">
      <c r="B53" s="21"/>
      <c r="L53" s="21"/>
    </row>
    <row r="54" spans="1:31">
      <c r="B54" s="21"/>
      <c r="L54" s="21"/>
    </row>
    <row r="55" spans="1:31">
      <c r="B55" s="21"/>
      <c r="L55" s="21"/>
    </row>
    <row r="56" spans="1:31">
      <c r="B56" s="21"/>
      <c r="L56" s="21"/>
    </row>
    <row r="57" spans="1:31">
      <c r="B57" s="21"/>
      <c r="L57" s="21"/>
    </row>
    <row r="58" spans="1:31">
      <c r="B58" s="21"/>
      <c r="L58" s="21"/>
    </row>
    <row r="59" spans="1:31">
      <c r="B59" s="21"/>
      <c r="L59" s="21"/>
    </row>
    <row r="60" spans="1:31">
      <c r="B60" s="21"/>
      <c r="L60" s="21"/>
    </row>
    <row r="61" spans="1:31" s="2" customFormat="1" ht="12.75">
      <c r="A61" s="35"/>
      <c r="B61" s="40"/>
      <c r="C61" s="35"/>
      <c r="D61" s="139" t="s">
        <v>47</v>
      </c>
      <c r="E61" s="140"/>
      <c r="F61" s="141" t="s">
        <v>48</v>
      </c>
      <c r="G61" s="139" t="s">
        <v>47</v>
      </c>
      <c r="H61" s="140"/>
      <c r="I61" s="140"/>
      <c r="J61" s="142" t="s">
        <v>48</v>
      </c>
      <c r="K61" s="140"/>
      <c r="L61" s="52"/>
      <c r="S61" s="35"/>
      <c r="T61" s="35"/>
      <c r="U61" s="35"/>
      <c r="V61" s="35"/>
      <c r="W61" s="35"/>
      <c r="X61" s="35"/>
      <c r="Y61" s="35"/>
      <c r="Z61" s="35"/>
      <c r="AA61" s="35"/>
      <c r="AB61" s="35"/>
      <c r="AC61" s="35"/>
      <c r="AD61" s="35"/>
      <c r="AE61" s="35"/>
    </row>
    <row r="62" spans="1:31">
      <c r="B62" s="21"/>
      <c r="L62" s="21"/>
    </row>
    <row r="63" spans="1:31">
      <c r="B63" s="21"/>
      <c r="L63" s="21"/>
    </row>
    <row r="64" spans="1:31">
      <c r="B64" s="21"/>
      <c r="L64" s="21"/>
    </row>
    <row r="65" spans="1:31" s="2" customFormat="1" ht="12.75">
      <c r="A65" s="35"/>
      <c r="B65" s="40"/>
      <c r="C65" s="35"/>
      <c r="D65" s="137" t="s">
        <v>49</v>
      </c>
      <c r="E65" s="143"/>
      <c r="F65" s="143"/>
      <c r="G65" s="137" t="s">
        <v>50</v>
      </c>
      <c r="H65" s="143"/>
      <c r="I65" s="143"/>
      <c r="J65" s="143"/>
      <c r="K65" s="143"/>
      <c r="L65" s="52"/>
      <c r="S65" s="35"/>
      <c r="T65" s="35"/>
      <c r="U65" s="35"/>
      <c r="V65" s="35"/>
      <c r="W65" s="35"/>
      <c r="X65" s="35"/>
      <c r="Y65" s="35"/>
      <c r="Z65" s="35"/>
      <c r="AA65" s="35"/>
      <c r="AB65" s="35"/>
      <c r="AC65" s="35"/>
      <c r="AD65" s="35"/>
      <c r="AE65" s="35"/>
    </row>
    <row r="66" spans="1:31">
      <c r="B66" s="21"/>
      <c r="L66" s="21"/>
    </row>
    <row r="67" spans="1:31">
      <c r="B67" s="21"/>
      <c r="L67" s="21"/>
    </row>
    <row r="68" spans="1:31">
      <c r="B68" s="21"/>
      <c r="L68" s="21"/>
    </row>
    <row r="69" spans="1:31">
      <c r="B69" s="21"/>
      <c r="L69" s="21"/>
    </row>
    <row r="70" spans="1:31">
      <c r="B70" s="21"/>
      <c r="L70" s="21"/>
    </row>
    <row r="71" spans="1:31">
      <c r="B71" s="21"/>
      <c r="L71" s="21"/>
    </row>
    <row r="72" spans="1:31">
      <c r="B72" s="21"/>
      <c r="L72" s="21"/>
    </row>
    <row r="73" spans="1:31">
      <c r="B73" s="21"/>
      <c r="L73" s="21"/>
    </row>
    <row r="74" spans="1:31">
      <c r="B74" s="21"/>
      <c r="L74" s="21"/>
    </row>
    <row r="75" spans="1:31">
      <c r="B75" s="21"/>
      <c r="L75" s="21"/>
    </row>
    <row r="76" spans="1:31" s="2" customFormat="1" ht="12.75">
      <c r="A76" s="35"/>
      <c r="B76" s="40"/>
      <c r="C76" s="35"/>
      <c r="D76" s="139" t="s">
        <v>47</v>
      </c>
      <c r="E76" s="140"/>
      <c r="F76" s="141" t="s">
        <v>48</v>
      </c>
      <c r="G76" s="139" t="s">
        <v>47</v>
      </c>
      <c r="H76" s="140"/>
      <c r="I76" s="140"/>
      <c r="J76" s="142" t="s">
        <v>48</v>
      </c>
      <c r="K76" s="140"/>
      <c r="L76" s="52"/>
      <c r="S76" s="35"/>
      <c r="T76" s="35"/>
      <c r="U76" s="35"/>
      <c r="V76" s="35"/>
      <c r="W76" s="35"/>
      <c r="X76" s="35"/>
      <c r="Y76" s="35"/>
      <c r="Z76" s="35"/>
      <c r="AA76" s="35"/>
      <c r="AB76" s="35"/>
      <c r="AC76" s="35"/>
      <c r="AD76" s="35"/>
      <c r="AE76" s="35"/>
    </row>
    <row r="77" spans="1:31" s="2" customFormat="1" ht="14.45" customHeight="1">
      <c r="A77" s="35"/>
      <c r="B77" s="144"/>
      <c r="C77" s="145"/>
      <c r="D77" s="145"/>
      <c r="E77" s="145"/>
      <c r="F77" s="145"/>
      <c r="G77" s="145"/>
      <c r="H77" s="145"/>
      <c r="I77" s="145"/>
      <c r="J77" s="145"/>
      <c r="K77" s="145"/>
      <c r="L77" s="52"/>
      <c r="S77" s="35"/>
      <c r="T77" s="35"/>
      <c r="U77" s="35"/>
      <c r="V77" s="35"/>
      <c r="W77" s="35"/>
      <c r="X77" s="35"/>
      <c r="Y77" s="35"/>
      <c r="Z77" s="35"/>
      <c r="AA77" s="35"/>
      <c r="AB77" s="35"/>
      <c r="AC77" s="35"/>
      <c r="AD77" s="35"/>
      <c r="AE77" s="35"/>
    </row>
    <row r="81" spans="1:31" s="2" customFormat="1" ht="6.95" customHeight="1">
      <c r="A81" s="35"/>
      <c r="B81" s="146"/>
      <c r="C81" s="147"/>
      <c r="D81" s="147"/>
      <c r="E81" s="147"/>
      <c r="F81" s="147"/>
      <c r="G81" s="147"/>
      <c r="H81" s="147"/>
      <c r="I81" s="147"/>
      <c r="J81" s="147"/>
      <c r="K81" s="147"/>
      <c r="L81" s="52"/>
      <c r="S81" s="35"/>
      <c r="T81" s="35"/>
      <c r="U81" s="35"/>
      <c r="V81" s="35"/>
      <c r="W81" s="35"/>
      <c r="X81" s="35"/>
      <c r="Y81" s="35"/>
      <c r="Z81" s="35"/>
      <c r="AA81" s="35"/>
      <c r="AB81" s="35"/>
      <c r="AC81" s="35"/>
      <c r="AD81" s="35"/>
      <c r="AE81" s="35"/>
    </row>
    <row r="82" spans="1:31" s="2" customFormat="1" ht="24.95" customHeight="1">
      <c r="A82" s="35"/>
      <c r="B82" s="36"/>
      <c r="C82" s="24" t="s">
        <v>242</v>
      </c>
      <c r="D82" s="37"/>
      <c r="E82" s="37"/>
      <c r="F82" s="37"/>
      <c r="G82" s="37"/>
      <c r="H82" s="37"/>
      <c r="I82" s="37"/>
      <c r="J82" s="37"/>
      <c r="K82" s="37"/>
      <c r="L82" s="52"/>
      <c r="S82" s="35"/>
      <c r="T82" s="35"/>
      <c r="U82" s="35"/>
      <c r="V82" s="35"/>
      <c r="W82" s="35"/>
      <c r="X82" s="35"/>
      <c r="Y82" s="35"/>
      <c r="Z82" s="35"/>
      <c r="AA82" s="35"/>
      <c r="AB82" s="35"/>
      <c r="AC82" s="35"/>
      <c r="AD82" s="35"/>
      <c r="AE82" s="35"/>
    </row>
    <row r="83" spans="1:31" s="2" customFormat="1" ht="6.95" customHeight="1">
      <c r="A83" s="35"/>
      <c r="B83" s="36"/>
      <c r="C83" s="37"/>
      <c r="D83" s="37"/>
      <c r="E83" s="37"/>
      <c r="F83" s="37"/>
      <c r="G83" s="37"/>
      <c r="H83" s="37"/>
      <c r="I83" s="37"/>
      <c r="J83" s="37"/>
      <c r="K83" s="37"/>
      <c r="L83" s="52"/>
      <c r="S83" s="35"/>
      <c r="T83" s="35"/>
      <c r="U83" s="35"/>
      <c r="V83" s="35"/>
      <c r="W83" s="35"/>
      <c r="X83" s="35"/>
      <c r="Y83" s="35"/>
      <c r="Z83" s="35"/>
      <c r="AA83" s="35"/>
      <c r="AB83" s="35"/>
      <c r="AC83" s="35"/>
      <c r="AD83" s="35"/>
      <c r="AE83" s="35"/>
    </row>
    <row r="84" spans="1:31" s="2" customFormat="1" ht="12" customHeight="1">
      <c r="A84" s="35"/>
      <c r="B84" s="36"/>
      <c r="C84" s="30" t="s">
        <v>15</v>
      </c>
      <c r="D84" s="37"/>
      <c r="E84" s="37"/>
      <c r="F84" s="37"/>
      <c r="G84" s="37"/>
      <c r="H84" s="37"/>
      <c r="I84" s="37"/>
      <c r="J84" s="37"/>
      <c r="K84" s="37"/>
      <c r="L84" s="52"/>
      <c r="S84" s="35"/>
      <c r="T84" s="35"/>
      <c r="U84" s="35"/>
      <c r="V84" s="35"/>
      <c r="W84" s="35"/>
      <c r="X84" s="35"/>
      <c r="Y84" s="35"/>
      <c r="Z84" s="35"/>
      <c r="AA84" s="35"/>
      <c r="AB84" s="35"/>
      <c r="AC84" s="35"/>
      <c r="AD84" s="35"/>
      <c r="AE84" s="35"/>
    </row>
    <row r="85" spans="1:31" s="2" customFormat="1" ht="16.5" customHeight="1">
      <c r="A85" s="35"/>
      <c r="B85" s="36"/>
      <c r="C85" s="37"/>
      <c r="D85" s="37"/>
      <c r="E85" s="410" t="str">
        <f>E7</f>
        <v>Modernizace teplárny OB6</v>
      </c>
      <c r="F85" s="411"/>
      <c r="G85" s="411"/>
      <c r="H85" s="411"/>
      <c r="I85" s="37"/>
      <c r="J85" s="37"/>
      <c r="K85" s="37"/>
      <c r="L85" s="52"/>
      <c r="S85" s="35"/>
      <c r="T85" s="35"/>
      <c r="U85" s="35"/>
      <c r="V85" s="35"/>
      <c r="W85" s="35"/>
      <c r="X85" s="35"/>
      <c r="Y85" s="35"/>
      <c r="Z85" s="35"/>
      <c r="AA85" s="35"/>
      <c r="AB85" s="35"/>
      <c r="AC85" s="35"/>
      <c r="AD85" s="35"/>
      <c r="AE85" s="35"/>
    </row>
    <row r="86" spans="1:31" s="1" customFormat="1" ht="12" customHeight="1">
      <c r="B86" s="22"/>
      <c r="C86" s="30" t="s">
        <v>241</v>
      </c>
      <c r="D86" s="23"/>
      <c r="E86" s="23"/>
      <c r="F86" s="23"/>
      <c r="G86" s="23"/>
      <c r="H86" s="23"/>
      <c r="I86" s="23"/>
      <c r="J86" s="23"/>
      <c r="K86" s="23"/>
      <c r="L86" s="21"/>
    </row>
    <row r="87" spans="1:31" s="2" customFormat="1" ht="16.5" customHeight="1">
      <c r="A87" s="35"/>
      <c r="B87" s="36"/>
      <c r="C87" s="37"/>
      <c r="D87" s="37"/>
      <c r="E87" s="410" t="s">
        <v>2035</v>
      </c>
      <c r="F87" s="409"/>
      <c r="G87" s="409"/>
      <c r="H87" s="409"/>
      <c r="I87" s="37"/>
      <c r="J87" s="37"/>
      <c r="K87" s="37"/>
      <c r="L87" s="52"/>
      <c r="S87" s="35"/>
      <c r="T87" s="35"/>
      <c r="U87" s="35"/>
      <c r="V87" s="35"/>
      <c r="W87" s="35"/>
      <c r="X87" s="35"/>
      <c r="Y87" s="35"/>
      <c r="Z87" s="35"/>
      <c r="AA87" s="35"/>
      <c r="AB87" s="35"/>
      <c r="AC87" s="35"/>
      <c r="AD87" s="35"/>
      <c r="AE87" s="35"/>
    </row>
    <row r="88" spans="1:31" s="2" customFormat="1" ht="12" customHeight="1">
      <c r="A88" s="35"/>
      <c r="B88" s="36"/>
      <c r="C88" s="30" t="s">
        <v>432</v>
      </c>
      <c r="D88" s="37"/>
      <c r="E88" s="37"/>
      <c r="F88" s="37"/>
      <c r="G88" s="37"/>
      <c r="H88" s="37"/>
      <c r="I88" s="37"/>
      <c r="J88" s="37"/>
      <c r="K88" s="37"/>
      <c r="L88" s="52"/>
      <c r="S88" s="35"/>
      <c r="T88" s="35"/>
      <c r="U88" s="35"/>
      <c r="V88" s="35"/>
      <c r="W88" s="35"/>
      <c r="X88" s="35"/>
      <c r="Y88" s="35"/>
      <c r="Z88" s="35"/>
      <c r="AA88" s="35"/>
      <c r="AB88" s="35"/>
      <c r="AC88" s="35"/>
      <c r="AD88" s="35"/>
      <c r="AE88" s="35"/>
    </row>
    <row r="89" spans="1:31" s="2" customFormat="1" ht="16.5" customHeight="1">
      <c r="A89" s="35"/>
      <c r="B89" s="36"/>
      <c r="C89" s="37"/>
      <c r="D89" s="37"/>
      <c r="E89" s="384" t="str">
        <f>E11</f>
        <v>SO 102.2-D1.1 - Architektonicko-stavební a konstrukční část</v>
      </c>
      <c r="F89" s="409"/>
      <c r="G89" s="409"/>
      <c r="H89" s="409"/>
      <c r="I89" s="37"/>
      <c r="J89" s="37"/>
      <c r="K89" s="37"/>
      <c r="L89" s="52"/>
      <c r="S89" s="35"/>
      <c r="T89" s="35"/>
      <c r="U89" s="35"/>
      <c r="V89" s="35"/>
      <c r="W89" s="35"/>
      <c r="X89" s="35"/>
      <c r="Y89" s="35"/>
      <c r="Z89" s="35"/>
      <c r="AA89" s="35"/>
      <c r="AB89" s="35"/>
      <c r="AC89" s="35"/>
      <c r="AD89" s="35"/>
      <c r="AE89" s="35"/>
    </row>
    <row r="90" spans="1:31" s="2" customFormat="1" ht="6.95" customHeight="1">
      <c r="A90" s="35"/>
      <c r="B90" s="36"/>
      <c r="C90" s="37"/>
      <c r="D90" s="37"/>
      <c r="E90" s="37"/>
      <c r="F90" s="37"/>
      <c r="G90" s="37"/>
      <c r="H90" s="37"/>
      <c r="I90" s="37"/>
      <c r="J90" s="37"/>
      <c r="K90" s="37"/>
      <c r="L90" s="52"/>
      <c r="S90" s="35"/>
      <c r="T90" s="35"/>
      <c r="U90" s="35"/>
      <c r="V90" s="35"/>
      <c r="W90" s="35"/>
      <c r="X90" s="35"/>
      <c r="Y90" s="35"/>
      <c r="Z90" s="35"/>
      <c r="AA90" s="35"/>
      <c r="AB90" s="35"/>
      <c r="AC90" s="35"/>
      <c r="AD90" s="35"/>
      <c r="AE90" s="35"/>
    </row>
    <row r="91" spans="1:31" s="2" customFormat="1" ht="12" customHeight="1">
      <c r="A91" s="35"/>
      <c r="B91" s="36"/>
      <c r="C91" s="30" t="s">
        <v>19</v>
      </c>
      <c r="D91" s="37"/>
      <c r="E91" s="37"/>
      <c r="F91" s="28" t="str">
        <f>F14</f>
        <v>Mladá Boleslav</v>
      </c>
      <c r="G91" s="37"/>
      <c r="H91" s="37"/>
      <c r="I91" s="30" t="s">
        <v>21</v>
      </c>
      <c r="J91" s="67">
        <f>IF(J14="","",J14)</f>
        <v>45363</v>
      </c>
      <c r="K91" s="37"/>
      <c r="L91" s="52"/>
      <c r="S91" s="35"/>
      <c r="T91" s="35"/>
      <c r="U91" s="35"/>
      <c r="V91" s="35"/>
      <c r="W91" s="35"/>
      <c r="X91" s="35"/>
      <c r="Y91" s="35"/>
      <c r="Z91" s="35"/>
      <c r="AA91" s="35"/>
      <c r="AB91" s="35"/>
      <c r="AC91" s="35"/>
      <c r="AD91" s="35"/>
      <c r="AE91" s="35"/>
    </row>
    <row r="92" spans="1:31" s="2" customFormat="1" ht="6.95" customHeight="1">
      <c r="A92" s="35"/>
      <c r="B92" s="36"/>
      <c r="C92" s="37"/>
      <c r="D92" s="37"/>
      <c r="E92" s="37"/>
      <c r="F92" s="37"/>
      <c r="G92" s="37"/>
      <c r="H92" s="37"/>
      <c r="I92" s="37"/>
      <c r="J92" s="37"/>
      <c r="K92" s="37"/>
      <c r="L92" s="52"/>
      <c r="S92" s="35"/>
      <c r="T92" s="35"/>
      <c r="U92" s="35"/>
      <c r="V92" s="35"/>
      <c r="W92" s="35"/>
      <c r="X92" s="35"/>
      <c r="Y92" s="35"/>
      <c r="Z92" s="35"/>
      <c r="AA92" s="35"/>
      <c r="AB92" s="35"/>
      <c r="AC92" s="35"/>
      <c r="AD92" s="35"/>
      <c r="AE92" s="35"/>
    </row>
    <row r="93" spans="1:31" s="2" customFormat="1" ht="15.2" customHeight="1">
      <c r="A93" s="35"/>
      <c r="B93" s="36"/>
      <c r="C93" s="30" t="s">
        <v>22</v>
      </c>
      <c r="D93" s="37"/>
      <c r="E93" s="37"/>
      <c r="F93" s="28" t="str">
        <f>E17</f>
        <v xml:space="preserve">ŠKO-ENERGO s.r.o. </v>
      </c>
      <c r="G93" s="37"/>
      <c r="H93" s="37"/>
      <c r="I93" s="30" t="s">
        <v>28</v>
      </c>
      <c r="J93" s="33" t="str">
        <f>E23</f>
        <v>AFRY CZ s.r.o.</v>
      </c>
      <c r="K93" s="37"/>
      <c r="L93" s="52"/>
      <c r="S93" s="35"/>
      <c r="T93" s="35"/>
      <c r="U93" s="35"/>
      <c r="V93" s="35"/>
      <c r="W93" s="35"/>
      <c r="X93" s="35"/>
      <c r="Y93" s="35"/>
      <c r="Z93" s="35"/>
      <c r="AA93" s="35"/>
      <c r="AB93" s="35"/>
      <c r="AC93" s="35"/>
      <c r="AD93" s="35"/>
      <c r="AE93" s="35"/>
    </row>
    <row r="94" spans="1:31" s="2" customFormat="1" ht="15.2" customHeight="1">
      <c r="A94" s="35"/>
      <c r="B94" s="36"/>
      <c r="C94" s="30" t="s">
        <v>26</v>
      </c>
      <c r="D94" s="37"/>
      <c r="E94" s="37"/>
      <c r="F94" s="28" t="str">
        <f>IF(E20="","",E20)</f>
        <v>Vyplň údaj</v>
      </c>
      <c r="G94" s="37"/>
      <c r="H94" s="37"/>
      <c r="I94" s="30" t="s">
        <v>31</v>
      </c>
      <c r="J94" s="33" t="str">
        <f>E26</f>
        <v>AFRY CZ s.r.o.</v>
      </c>
      <c r="K94" s="37"/>
      <c r="L94" s="52"/>
      <c r="S94" s="35"/>
      <c r="T94" s="35"/>
      <c r="U94" s="35"/>
      <c r="V94" s="35"/>
      <c r="W94" s="35"/>
      <c r="X94" s="35"/>
      <c r="Y94" s="35"/>
      <c r="Z94" s="35"/>
      <c r="AA94" s="35"/>
      <c r="AB94" s="35"/>
      <c r="AC94" s="35"/>
      <c r="AD94" s="35"/>
      <c r="AE94" s="35"/>
    </row>
    <row r="95" spans="1:31" s="2" customFormat="1" ht="10.35" customHeight="1">
      <c r="A95" s="35"/>
      <c r="B95" s="36"/>
      <c r="C95" s="37"/>
      <c r="D95" s="37"/>
      <c r="E95" s="37"/>
      <c r="F95" s="37"/>
      <c r="G95" s="37"/>
      <c r="H95" s="37"/>
      <c r="I95" s="37"/>
      <c r="J95" s="37"/>
      <c r="K95" s="37"/>
      <c r="L95" s="52"/>
      <c r="S95" s="35"/>
      <c r="T95" s="35"/>
      <c r="U95" s="35"/>
      <c r="V95" s="35"/>
      <c r="W95" s="35"/>
      <c r="X95" s="35"/>
      <c r="Y95" s="35"/>
      <c r="Z95" s="35"/>
      <c r="AA95" s="35"/>
      <c r="AB95" s="35"/>
      <c r="AC95" s="35"/>
      <c r="AD95" s="35"/>
      <c r="AE95" s="35"/>
    </row>
    <row r="96" spans="1:31" s="2" customFormat="1" ht="29.25" customHeight="1">
      <c r="A96" s="35"/>
      <c r="B96" s="36"/>
      <c r="C96" s="148" t="s">
        <v>243</v>
      </c>
      <c r="D96" s="149"/>
      <c r="E96" s="149"/>
      <c r="F96" s="149"/>
      <c r="G96" s="149"/>
      <c r="H96" s="149"/>
      <c r="I96" s="149"/>
      <c r="J96" s="150" t="s">
        <v>7631</v>
      </c>
      <c r="K96" s="149"/>
      <c r="L96" s="52"/>
      <c r="S96" s="35"/>
      <c r="T96" s="35"/>
      <c r="U96" s="35"/>
      <c r="V96" s="35"/>
      <c r="W96" s="35"/>
      <c r="X96" s="35"/>
      <c r="Y96" s="35"/>
      <c r="Z96" s="35"/>
      <c r="AA96" s="35"/>
      <c r="AB96" s="35"/>
      <c r="AC96" s="35"/>
      <c r="AD96" s="35"/>
      <c r="AE96" s="35"/>
    </row>
    <row r="97" spans="1:47" s="2" customFormat="1" ht="10.35" customHeight="1">
      <c r="A97" s="35"/>
      <c r="B97" s="36"/>
      <c r="C97" s="37"/>
      <c r="D97" s="37"/>
      <c r="E97" s="37"/>
      <c r="F97" s="37"/>
      <c r="G97" s="37"/>
      <c r="H97" s="37"/>
      <c r="I97" s="37"/>
      <c r="J97" s="37"/>
      <c r="K97" s="37"/>
      <c r="L97" s="52"/>
      <c r="S97" s="35"/>
      <c r="T97" s="35"/>
      <c r="U97" s="35"/>
      <c r="V97" s="35"/>
      <c r="W97" s="35"/>
      <c r="X97" s="35"/>
      <c r="Y97" s="35"/>
      <c r="Z97" s="35"/>
      <c r="AA97" s="35"/>
      <c r="AB97" s="35"/>
      <c r="AC97" s="35"/>
      <c r="AD97" s="35"/>
      <c r="AE97" s="35"/>
    </row>
    <row r="98" spans="1:47" s="2" customFormat="1" ht="22.9" customHeight="1">
      <c r="A98" s="35"/>
      <c r="B98" s="36"/>
      <c r="C98" s="151" t="s">
        <v>244</v>
      </c>
      <c r="D98" s="37"/>
      <c r="E98" s="37"/>
      <c r="F98" s="37"/>
      <c r="G98" s="37"/>
      <c r="H98" s="37"/>
      <c r="I98" s="37"/>
      <c r="J98" s="85">
        <f>J136</f>
        <v>0</v>
      </c>
      <c r="K98" s="37"/>
      <c r="L98" s="52"/>
      <c r="S98" s="35"/>
      <c r="T98" s="35"/>
      <c r="U98" s="35"/>
      <c r="V98" s="35"/>
      <c r="W98" s="35"/>
      <c r="X98" s="35"/>
      <c r="Y98" s="35"/>
      <c r="Z98" s="35"/>
      <c r="AA98" s="35"/>
      <c r="AB98" s="35"/>
      <c r="AC98" s="35"/>
      <c r="AD98" s="35"/>
      <c r="AE98" s="35"/>
      <c r="AU98" s="18" t="s">
        <v>245</v>
      </c>
    </row>
    <row r="99" spans="1:47" s="9" customFormat="1" ht="24.95" customHeight="1">
      <c r="B99" s="152"/>
      <c r="C99" s="153"/>
      <c r="D99" s="154" t="s">
        <v>246</v>
      </c>
      <c r="E99" s="155"/>
      <c r="F99" s="155"/>
      <c r="G99" s="155"/>
      <c r="H99" s="155"/>
      <c r="I99" s="155"/>
      <c r="J99" s="156">
        <f>J137</f>
        <v>0</v>
      </c>
      <c r="K99" s="153"/>
      <c r="L99" s="157"/>
    </row>
    <row r="100" spans="1:47" s="10" customFormat="1" ht="19.899999999999999" customHeight="1">
      <c r="B100" s="158"/>
      <c r="C100" s="103"/>
      <c r="D100" s="159" t="s">
        <v>331</v>
      </c>
      <c r="E100" s="160"/>
      <c r="F100" s="160"/>
      <c r="G100" s="160"/>
      <c r="H100" s="160"/>
      <c r="I100" s="160"/>
      <c r="J100" s="161">
        <f>J138</f>
        <v>0</v>
      </c>
      <c r="K100" s="103"/>
      <c r="L100" s="162"/>
    </row>
    <row r="101" spans="1:47" s="10" customFormat="1" ht="19.899999999999999" customHeight="1">
      <c r="B101" s="158"/>
      <c r="C101" s="103"/>
      <c r="D101" s="159" t="s">
        <v>332</v>
      </c>
      <c r="E101" s="160"/>
      <c r="F101" s="160"/>
      <c r="G101" s="160"/>
      <c r="H101" s="160"/>
      <c r="I101" s="160"/>
      <c r="J101" s="161">
        <f>J213</f>
        <v>0</v>
      </c>
      <c r="K101" s="103"/>
      <c r="L101" s="162"/>
    </row>
    <row r="102" spans="1:47" s="10" customFormat="1" ht="19.899999999999999" customHeight="1">
      <c r="B102" s="158"/>
      <c r="C102" s="103"/>
      <c r="D102" s="159" t="s">
        <v>434</v>
      </c>
      <c r="E102" s="160"/>
      <c r="F102" s="160"/>
      <c r="G102" s="160"/>
      <c r="H102" s="160"/>
      <c r="I102" s="160"/>
      <c r="J102" s="161">
        <f>J362</f>
        <v>0</v>
      </c>
      <c r="K102" s="103"/>
      <c r="L102" s="162"/>
    </row>
    <row r="103" spans="1:47" s="10" customFormat="1" ht="19.899999999999999" customHeight="1">
      <c r="B103" s="158"/>
      <c r="C103" s="103"/>
      <c r="D103" s="159" t="s">
        <v>435</v>
      </c>
      <c r="E103" s="160"/>
      <c r="F103" s="160"/>
      <c r="G103" s="160"/>
      <c r="H103" s="160"/>
      <c r="I103" s="160"/>
      <c r="J103" s="161">
        <f>J560</f>
        <v>0</v>
      </c>
      <c r="K103" s="103"/>
      <c r="L103" s="162"/>
    </row>
    <row r="104" spans="1:47" s="10" customFormat="1" ht="19.899999999999999" customHeight="1">
      <c r="B104" s="158"/>
      <c r="C104" s="103"/>
      <c r="D104" s="159" t="s">
        <v>437</v>
      </c>
      <c r="E104" s="160"/>
      <c r="F104" s="160"/>
      <c r="G104" s="160"/>
      <c r="H104" s="160"/>
      <c r="I104" s="160"/>
      <c r="J104" s="161">
        <f>J725</f>
        <v>0</v>
      </c>
      <c r="K104" s="103"/>
      <c r="L104" s="162"/>
    </row>
    <row r="105" spans="1:47" s="10" customFormat="1" ht="19.899999999999999" customHeight="1">
      <c r="B105" s="158"/>
      <c r="C105" s="103"/>
      <c r="D105" s="159" t="s">
        <v>247</v>
      </c>
      <c r="E105" s="160"/>
      <c r="F105" s="160"/>
      <c r="G105" s="160"/>
      <c r="H105" s="160"/>
      <c r="I105" s="160"/>
      <c r="J105" s="161">
        <f>J804</f>
        <v>0</v>
      </c>
      <c r="K105" s="103"/>
      <c r="L105" s="162"/>
    </row>
    <row r="106" spans="1:47" s="10" customFormat="1" ht="19.899999999999999" customHeight="1">
      <c r="B106" s="158"/>
      <c r="C106" s="103"/>
      <c r="D106" s="159" t="s">
        <v>248</v>
      </c>
      <c r="E106" s="160"/>
      <c r="F106" s="160"/>
      <c r="G106" s="160"/>
      <c r="H106" s="160"/>
      <c r="I106" s="160"/>
      <c r="J106" s="161">
        <f>J835</f>
        <v>0</v>
      </c>
      <c r="K106" s="103"/>
      <c r="L106" s="162"/>
    </row>
    <row r="107" spans="1:47" s="10" customFormat="1" ht="19.899999999999999" customHeight="1">
      <c r="B107" s="158"/>
      <c r="C107" s="103"/>
      <c r="D107" s="159" t="s">
        <v>333</v>
      </c>
      <c r="E107" s="160"/>
      <c r="F107" s="160"/>
      <c r="G107" s="160"/>
      <c r="H107" s="160"/>
      <c r="I107" s="160"/>
      <c r="J107" s="161">
        <f>J842</f>
        <v>0</v>
      </c>
      <c r="K107" s="103"/>
      <c r="L107" s="162"/>
    </row>
    <row r="108" spans="1:47" s="9" customFormat="1" ht="24.95" customHeight="1">
      <c r="B108" s="152"/>
      <c r="C108" s="153"/>
      <c r="D108" s="154" t="s">
        <v>438</v>
      </c>
      <c r="E108" s="155"/>
      <c r="F108" s="155"/>
      <c r="G108" s="155"/>
      <c r="H108" s="155"/>
      <c r="I108" s="155"/>
      <c r="J108" s="156">
        <f>J845</f>
        <v>0</v>
      </c>
      <c r="K108" s="153"/>
      <c r="L108" s="157"/>
    </row>
    <row r="109" spans="1:47" s="10" customFormat="1" ht="19.899999999999999" customHeight="1">
      <c r="B109" s="158"/>
      <c r="C109" s="103"/>
      <c r="D109" s="159" t="s">
        <v>439</v>
      </c>
      <c r="E109" s="160"/>
      <c r="F109" s="160"/>
      <c r="G109" s="160"/>
      <c r="H109" s="160"/>
      <c r="I109" s="160"/>
      <c r="J109" s="161">
        <f>J846</f>
        <v>0</v>
      </c>
      <c r="K109" s="103"/>
      <c r="L109" s="162"/>
    </row>
    <row r="110" spans="1:47" s="10" customFormat="1" ht="19.899999999999999" customHeight="1">
      <c r="B110" s="158"/>
      <c r="C110" s="103"/>
      <c r="D110" s="159" t="s">
        <v>440</v>
      </c>
      <c r="E110" s="160"/>
      <c r="F110" s="160"/>
      <c r="G110" s="160"/>
      <c r="H110" s="160"/>
      <c r="I110" s="160"/>
      <c r="J110" s="161">
        <f>J925</f>
        <v>0</v>
      </c>
      <c r="K110" s="103"/>
      <c r="L110" s="162"/>
    </row>
    <row r="111" spans="1:47" s="10" customFormat="1" ht="19.899999999999999" customHeight="1">
      <c r="B111" s="158"/>
      <c r="C111" s="103"/>
      <c r="D111" s="159" t="s">
        <v>441</v>
      </c>
      <c r="E111" s="160"/>
      <c r="F111" s="160"/>
      <c r="G111" s="160"/>
      <c r="H111" s="160"/>
      <c r="I111" s="160"/>
      <c r="J111" s="161">
        <f>J945</f>
        <v>0</v>
      </c>
      <c r="K111" s="103"/>
      <c r="L111" s="162"/>
    </row>
    <row r="112" spans="1:47" s="10" customFormat="1" ht="19.899999999999999" customHeight="1">
      <c r="B112" s="158"/>
      <c r="C112" s="103"/>
      <c r="D112" s="159" t="s">
        <v>443</v>
      </c>
      <c r="E112" s="160"/>
      <c r="F112" s="160"/>
      <c r="G112" s="160"/>
      <c r="H112" s="160"/>
      <c r="I112" s="160"/>
      <c r="J112" s="161">
        <f>J960</f>
        <v>0</v>
      </c>
      <c r="K112" s="103"/>
      <c r="L112" s="162"/>
    </row>
    <row r="113" spans="1:31" s="10" customFormat="1" ht="19.899999999999999" customHeight="1">
      <c r="B113" s="158"/>
      <c r="C113" s="103"/>
      <c r="D113" s="159" t="s">
        <v>2037</v>
      </c>
      <c r="E113" s="160"/>
      <c r="F113" s="160"/>
      <c r="G113" s="160"/>
      <c r="H113" s="160"/>
      <c r="I113" s="160"/>
      <c r="J113" s="161">
        <f>J979</f>
        <v>0</v>
      </c>
      <c r="K113" s="103"/>
      <c r="L113" s="162"/>
    </row>
    <row r="114" spans="1:31" s="10" customFormat="1" ht="19.899999999999999" customHeight="1">
      <c r="B114" s="158"/>
      <c r="C114" s="103"/>
      <c r="D114" s="159" t="s">
        <v>444</v>
      </c>
      <c r="E114" s="160"/>
      <c r="F114" s="160"/>
      <c r="G114" s="160"/>
      <c r="H114" s="160"/>
      <c r="I114" s="160"/>
      <c r="J114" s="161">
        <f>J991</f>
        <v>0</v>
      </c>
      <c r="K114" s="103"/>
      <c r="L114" s="162"/>
    </row>
    <row r="115" spans="1:31" s="2" customFormat="1" ht="21.75" customHeight="1">
      <c r="A115" s="35"/>
      <c r="B115" s="36"/>
      <c r="C115" s="37"/>
      <c r="D115" s="37"/>
      <c r="E115" s="37"/>
      <c r="F115" s="37"/>
      <c r="G115" s="37"/>
      <c r="H115" s="37"/>
      <c r="I115" s="37"/>
      <c r="J115" s="37"/>
      <c r="K115" s="37"/>
      <c r="L115" s="52"/>
      <c r="S115" s="35"/>
      <c r="T115" s="35"/>
      <c r="U115" s="35"/>
      <c r="V115" s="35"/>
      <c r="W115" s="35"/>
      <c r="X115" s="35"/>
      <c r="Y115" s="35"/>
      <c r="Z115" s="35"/>
      <c r="AA115" s="35"/>
      <c r="AB115" s="35"/>
      <c r="AC115" s="35"/>
      <c r="AD115" s="35"/>
      <c r="AE115" s="35"/>
    </row>
    <row r="116" spans="1:31" s="2" customFormat="1" ht="6.95" customHeight="1">
      <c r="A116" s="35"/>
      <c r="B116" s="55"/>
      <c r="C116" s="56"/>
      <c r="D116" s="56"/>
      <c r="E116" s="56"/>
      <c r="F116" s="56"/>
      <c r="G116" s="56"/>
      <c r="H116" s="56"/>
      <c r="I116" s="56"/>
      <c r="J116" s="56"/>
      <c r="K116" s="56"/>
      <c r="L116" s="52"/>
      <c r="S116" s="35"/>
      <c r="T116" s="35"/>
      <c r="U116" s="35"/>
      <c r="V116" s="35"/>
      <c r="W116" s="35"/>
      <c r="X116" s="35"/>
      <c r="Y116" s="35"/>
      <c r="Z116" s="35"/>
      <c r="AA116" s="35"/>
      <c r="AB116" s="35"/>
      <c r="AC116" s="35"/>
      <c r="AD116" s="35"/>
      <c r="AE116" s="35"/>
    </row>
    <row r="120" spans="1:31" s="2" customFormat="1" ht="6.95" customHeight="1">
      <c r="A120" s="35"/>
      <c r="B120" s="57"/>
      <c r="C120" s="58"/>
      <c r="D120" s="58"/>
      <c r="E120" s="58"/>
      <c r="F120" s="58"/>
      <c r="G120" s="58"/>
      <c r="H120" s="58"/>
      <c r="I120" s="58"/>
      <c r="J120" s="58"/>
      <c r="K120" s="58"/>
      <c r="L120" s="52"/>
      <c r="S120" s="35"/>
      <c r="T120" s="35"/>
      <c r="U120" s="35"/>
      <c r="V120" s="35"/>
      <c r="W120" s="35"/>
      <c r="X120" s="35"/>
      <c r="Y120" s="35"/>
      <c r="Z120" s="35"/>
      <c r="AA120" s="35"/>
      <c r="AB120" s="35"/>
      <c r="AC120" s="35"/>
      <c r="AD120" s="35"/>
      <c r="AE120" s="35"/>
    </row>
    <row r="121" spans="1:31" s="2" customFormat="1" ht="24.95" customHeight="1">
      <c r="A121" s="35"/>
      <c r="B121" s="36"/>
      <c r="C121" s="24" t="s">
        <v>249</v>
      </c>
      <c r="D121" s="37"/>
      <c r="E121" s="37"/>
      <c r="F121" s="37"/>
      <c r="G121" s="37"/>
      <c r="H121" s="37"/>
      <c r="I121" s="37"/>
      <c r="J121" s="37"/>
      <c r="K121" s="37"/>
      <c r="L121" s="52"/>
      <c r="S121" s="35"/>
      <c r="T121" s="35"/>
      <c r="U121" s="35"/>
      <c r="V121" s="35"/>
      <c r="W121" s="35"/>
      <c r="X121" s="35"/>
      <c r="Y121" s="35"/>
      <c r="Z121" s="35"/>
      <c r="AA121" s="35"/>
      <c r="AB121" s="35"/>
      <c r="AC121" s="35"/>
      <c r="AD121" s="35"/>
      <c r="AE121" s="35"/>
    </row>
    <row r="122" spans="1:31" s="2" customFormat="1" ht="6.95" customHeight="1">
      <c r="A122" s="35"/>
      <c r="B122" s="36"/>
      <c r="C122" s="37"/>
      <c r="D122" s="37"/>
      <c r="E122" s="37"/>
      <c r="F122" s="37"/>
      <c r="G122" s="37"/>
      <c r="H122" s="37"/>
      <c r="I122" s="37"/>
      <c r="J122" s="37"/>
      <c r="K122" s="37"/>
      <c r="L122" s="52"/>
      <c r="S122" s="35"/>
      <c r="T122" s="35"/>
      <c r="U122" s="35"/>
      <c r="V122" s="35"/>
      <c r="W122" s="35"/>
      <c r="X122" s="35"/>
      <c r="Y122" s="35"/>
      <c r="Z122" s="35"/>
      <c r="AA122" s="35"/>
      <c r="AB122" s="35"/>
      <c r="AC122" s="35"/>
      <c r="AD122" s="35"/>
      <c r="AE122" s="35"/>
    </row>
    <row r="123" spans="1:31" s="2" customFormat="1" ht="12" customHeight="1">
      <c r="A123" s="35"/>
      <c r="B123" s="36"/>
      <c r="C123" s="30" t="s">
        <v>15</v>
      </c>
      <c r="D123" s="37"/>
      <c r="E123" s="37"/>
      <c r="F123" s="37"/>
      <c r="G123" s="37"/>
      <c r="H123" s="37"/>
      <c r="I123" s="37"/>
      <c r="J123" s="37"/>
      <c r="K123" s="37"/>
      <c r="L123" s="52"/>
      <c r="S123" s="35"/>
      <c r="T123" s="35"/>
      <c r="U123" s="35"/>
      <c r="V123" s="35"/>
      <c r="W123" s="35"/>
      <c r="X123" s="35"/>
      <c r="Y123" s="35"/>
      <c r="Z123" s="35"/>
      <c r="AA123" s="35"/>
      <c r="AB123" s="35"/>
      <c r="AC123" s="35"/>
      <c r="AD123" s="35"/>
      <c r="AE123" s="35"/>
    </row>
    <row r="124" spans="1:31" s="2" customFormat="1" ht="16.5" customHeight="1">
      <c r="A124" s="35"/>
      <c r="B124" s="36"/>
      <c r="C124" s="37"/>
      <c r="D124" s="37"/>
      <c r="E124" s="410" t="str">
        <f>E7</f>
        <v>Modernizace teplárny OB6</v>
      </c>
      <c r="F124" s="411"/>
      <c r="G124" s="411"/>
      <c r="H124" s="411"/>
      <c r="I124" s="37"/>
      <c r="J124" s="37"/>
      <c r="K124" s="37"/>
      <c r="L124" s="52"/>
      <c r="S124" s="35"/>
      <c r="T124" s="35"/>
      <c r="U124" s="35"/>
      <c r="V124" s="35"/>
      <c r="W124" s="35"/>
      <c r="X124" s="35"/>
      <c r="Y124" s="35"/>
      <c r="Z124" s="35"/>
      <c r="AA124" s="35"/>
      <c r="AB124" s="35"/>
      <c r="AC124" s="35"/>
      <c r="AD124" s="35"/>
      <c r="AE124" s="35"/>
    </row>
    <row r="125" spans="1:31" s="1" customFormat="1" ht="12" customHeight="1">
      <c r="B125" s="22"/>
      <c r="C125" s="30" t="s">
        <v>241</v>
      </c>
      <c r="D125" s="23"/>
      <c r="E125" s="23"/>
      <c r="F125" s="23"/>
      <c r="G125" s="23"/>
      <c r="H125" s="23"/>
      <c r="I125" s="23"/>
      <c r="J125" s="23"/>
      <c r="K125" s="23"/>
      <c r="L125" s="21"/>
    </row>
    <row r="126" spans="1:31" s="2" customFormat="1" ht="16.5" customHeight="1">
      <c r="A126" s="35"/>
      <c r="B126" s="36"/>
      <c r="C126" s="37"/>
      <c r="D126" s="37"/>
      <c r="E126" s="410" t="s">
        <v>2035</v>
      </c>
      <c r="F126" s="409"/>
      <c r="G126" s="409"/>
      <c r="H126" s="409"/>
      <c r="I126" s="37"/>
      <c r="J126" s="37"/>
      <c r="K126" s="37"/>
      <c r="L126" s="52"/>
      <c r="S126" s="35"/>
      <c r="T126" s="35"/>
      <c r="U126" s="35"/>
      <c r="V126" s="35"/>
      <c r="W126" s="35"/>
      <c r="X126" s="35"/>
      <c r="Y126" s="35"/>
      <c r="Z126" s="35"/>
      <c r="AA126" s="35"/>
      <c r="AB126" s="35"/>
      <c r="AC126" s="35"/>
      <c r="AD126" s="35"/>
      <c r="AE126" s="35"/>
    </row>
    <row r="127" spans="1:31" s="2" customFormat="1" ht="12" customHeight="1">
      <c r="A127" s="35"/>
      <c r="B127" s="36"/>
      <c r="C127" s="30" t="s">
        <v>432</v>
      </c>
      <c r="D127" s="37"/>
      <c r="E127" s="37"/>
      <c r="F127" s="37"/>
      <c r="G127" s="37"/>
      <c r="H127" s="37"/>
      <c r="I127" s="37"/>
      <c r="J127" s="37"/>
      <c r="K127" s="37"/>
      <c r="L127" s="52"/>
      <c r="S127" s="35"/>
      <c r="T127" s="35"/>
      <c r="U127" s="35"/>
      <c r="V127" s="35"/>
      <c r="W127" s="35"/>
      <c r="X127" s="35"/>
      <c r="Y127" s="35"/>
      <c r="Z127" s="35"/>
      <c r="AA127" s="35"/>
      <c r="AB127" s="35"/>
      <c r="AC127" s="35"/>
      <c r="AD127" s="35"/>
      <c r="AE127" s="35"/>
    </row>
    <row r="128" spans="1:31" s="2" customFormat="1" ht="16.5" customHeight="1">
      <c r="A128" s="35"/>
      <c r="B128" s="36"/>
      <c r="C128" s="37"/>
      <c r="D128" s="37"/>
      <c r="E128" s="384" t="str">
        <f>E11</f>
        <v>SO 102.2-D1.1 - Architektonicko-stavební a konstrukční část</v>
      </c>
      <c r="F128" s="409"/>
      <c r="G128" s="409"/>
      <c r="H128" s="409"/>
      <c r="I128" s="37"/>
      <c r="J128" s="37"/>
      <c r="K128" s="37"/>
      <c r="L128" s="52"/>
      <c r="S128" s="35"/>
      <c r="T128" s="35"/>
      <c r="U128" s="35"/>
      <c r="V128" s="35"/>
      <c r="W128" s="35"/>
      <c r="X128" s="35"/>
      <c r="Y128" s="35"/>
      <c r="Z128" s="35"/>
      <c r="AA128" s="35"/>
      <c r="AB128" s="35"/>
      <c r="AC128" s="35"/>
      <c r="AD128" s="35"/>
      <c r="AE128" s="35"/>
    </row>
    <row r="129" spans="1:65" s="2" customFormat="1" ht="6.95" customHeight="1">
      <c r="A129" s="35"/>
      <c r="B129" s="36"/>
      <c r="C129" s="37"/>
      <c r="D129" s="37"/>
      <c r="E129" s="37"/>
      <c r="F129" s="37"/>
      <c r="G129" s="37"/>
      <c r="H129" s="37"/>
      <c r="I129" s="37"/>
      <c r="J129" s="37"/>
      <c r="K129" s="37"/>
      <c r="L129" s="52"/>
      <c r="S129" s="35"/>
      <c r="T129" s="35"/>
      <c r="U129" s="35"/>
      <c r="V129" s="35"/>
      <c r="W129" s="35"/>
      <c r="X129" s="35"/>
      <c r="Y129" s="35"/>
      <c r="Z129" s="35"/>
      <c r="AA129" s="35"/>
      <c r="AB129" s="35"/>
      <c r="AC129" s="35"/>
      <c r="AD129" s="35"/>
      <c r="AE129" s="35"/>
    </row>
    <row r="130" spans="1:65" s="2" customFormat="1" ht="12" customHeight="1">
      <c r="A130" s="35"/>
      <c r="B130" s="36"/>
      <c r="C130" s="30" t="s">
        <v>19</v>
      </c>
      <c r="D130" s="37"/>
      <c r="E130" s="37"/>
      <c r="F130" s="28" t="str">
        <f>F14</f>
        <v>Mladá Boleslav</v>
      </c>
      <c r="G130" s="37"/>
      <c r="H130" s="37"/>
      <c r="I130" s="30" t="s">
        <v>21</v>
      </c>
      <c r="J130" s="67">
        <f>IF(J14="","",J14)</f>
        <v>45363</v>
      </c>
      <c r="K130" s="37"/>
      <c r="L130" s="52"/>
      <c r="S130" s="35"/>
      <c r="T130" s="35"/>
      <c r="U130" s="35"/>
      <c r="V130" s="35"/>
      <c r="W130" s="35"/>
      <c r="X130" s="35"/>
      <c r="Y130" s="35"/>
      <c r="Z130" s="35"/>
      <c r="AA130" s="35"/>
      <c r="AB130" s="35"/>
      <c r="AC130" s="35"/>
      <c r="AD130" s="35"/>
      <c r="AE130" s="35"/>
    </row>
    <row r="131" spans="1:65" s="2" customFormat="1" ht="6.95" customHeight="1">
      <c r="A131" s="35"/>
      <c r="B131" s="36"/>
      <c r="C131" s="37"/>
      <c r="D131" s="37"/>
      <c r="E131" s="37"/>
      <c r="F131" s="37"/>
      <c r="G131" s="37"/>
      <c r="H131" s="37"/>
      <c r="I131" s="37"/>
      <c r="J131" s="37"/>
      <c r="K131" s="37"/>
      <c r="L131" s="52"/>
      <c r="S131" s="35"/>
      <c r="T131" s="35"/>
      <c r="U131" s="35"/>
      <c r="V131" s="35"/>
      <c r="W131" s="35"/>
      <c r="X131" s="35"/>
      <c r="Y131" s="35"/>
      <c r="Z131" s="35"/>
      <c r="AA131" s="35"/>
      <c r="AB131" s="35"/>
      <c r="AC131" s="35"/>
      <c r="AD131" s="35"/>
      <c r="AE131" s="35"/>
    </row>
    <row r="132" spans="1:65" s="2" customFormat="1" ht="15.2" customHeight="1">
      <c r="A132" s="35"/>
      <c r="B132" s="36"/>
      <c r="C132" s="30" t="s">
        <v>22</v>
      </c>
      <c r="D132" s="37"/>
      <c r="E132" s="37"/>
      <c r="F132" s="28" t="str">
        <f>E17</f>
        <v xml:space="preserve">ŠKO-ENERGO s.r.o. </v>
      </c>
      <c r="G132" s="37"/>
      <c r="H132" s="37"/>
      <c r="I132" s="30" t="s">
        <v>28</v>
      </c>
      <c r="J132" s="33" t="str">
        <f>E23</f>
        <v>AFRY CZ s.r.o.</v>
      </c>
      <c r="K132" s="37"/>
      <c r="L132" s="52"/>
      <c r="S132" s="35"/>
      <c r="T132" s="35"/>
      <c r="U132" s="35"/>
      <c r="V132" s="35"/>
      <c r="W132" s="35"/>
      <c r="X132" s="35"/>
      <c r="Y132" s="35"/>
      <c r="Z132" s="35"/>
      <c r="AA132" s="35"/>
      <c r="AB132" s="35"/>
      <c r="AC132" s="35"/>
      <c r="AD132" s="35"/>
      <c r="AE132" s="35"/>
    </row>
    <row r="133" spans="1:65" s="2" customFormat="1" ht="15.2" customHeight="1">
      <c r="A133" s="35"/>
      <c r="B133" s="36"/>
      <c r="C133" s="30" t="s">
        <v>26</v>
      </c>
      <c r="D133" s="37"/>
      <c r="E133" s="37"/>
      <c r="F133" s="28" t="str">
        <f>IF(E20="","",E20)</f>
        <v>Vyplň údaj</v>
      </c>
      <c r="G133" s="37"/>
      <c r="H133" s="37"/>
      <c r="I133" s="30" t="s">
        <v>31</v>
      </c>
      <c r="J133" s="33" t="str">
        <f>E26</f>
        <v>AFRY CZ s.r.o.</v>
      </c>
      <c r="K133" s="37"/>
      <c r="L133" s="52"/>
      <c r="S133" s="35"/>
      <c r="T133" s="35"/>
      <c r="U133" s="35"/>
      <c r="V133" s="35"/>
      <c r="W133" s="35"/>
      <c r="X133" s="35"/>
      <c r="Y133" s="35"/>
      <c r="Z133" s="35"/>
      <c r="AA133" s="35"/>
      <c r="AB133" s="35"/>
      <c r="AC133" s="35"/>
      <c r="AD133" s="35"/>
      <c r="AE133" s="35"/>
    </row>
    <row r="134" spans="1:65" s="2" customFormat="1" ht="10.35" customHeight="1">
      <c r="A134" s="35"/>
      <c r="B134" s="36"/>
      <c r="C134" s="37"/>
      <c r="D134" s="37"/>
      <c r="E134" s="37"/>
      <c r="F134" s="37"/>
      <c r="G134" s="37"/>
      <c r="H134" s="37"/>
      <c r="I134" s="37"/>
      <c r="J134" s="37"/>
      <c r="K134" s="37"/>
      <c r="L134" s="52"/>
      <c r="S134" s="35"/>
      <c r="T134" s="35"/>
      <c r="U134" s="35"/>
      <c r="V134" s="35"/>
      <c r="W134" s="35"/>
      <c r="X134" s="35"/>
      <c r="Y134" s="35"/>
      <c r="Z134" s="35"/>
      <c r="AA134" s="35"/>
      <c r="AB134" s="35"/>
      <c r="AC134" s="35"/>
      <c r="AD134" s="35"/>
      <c r="AE134" s="35"/>
    </row>
    <row r="135" spans="1:65" s="11" customFormat="1" ht="29.25" customHeight="1">
      <c r="A135" s="163"/>
      <c r="B135" s="164"/>
      <c r="C135" s="165" t="s">
        <v>250</v>
      </c>
      <c r="D135" s="166" t="s">
        <v>55</v>
      </c>
      <c r="E135" s="166" t="s">
        <v>53</v>
      </c>
      <c r="F135" s="166" t="s">
        <v>54</v>
      </c>
      <c r="G135" s="166" t="s">
        <v>251</v>
      </c>
      <c r="H135" s="166" t="s">
        <v>252</v>
      </c>
      <c r="I135" s="166" t="s">
        <v>7632</v>
      </c>
      <c r="J135" s="167" t="s">
        <v>7631</v>
      </c>
      <c r="K135" s="168" t="s">
        <v>253</v>
      </c>
      <c r="L135" s="169"/>
      <c r="M135" s="76" t="s">
        <v>1</v>
      </c>
      <c r="N135" s="77" t="s">
        <v>37</v>
      </c>
      <c r="O135" s="77" t="s">
        <v>254</v>
      </c>
      <c r="P135" s="77" t="s">
        <v>255</v>
      </c>
      <c r="Q135" s="77" t="s">
        <v>256</v>
      </c>
      <c r="R135" s="77" t="s">
        <v>257</v>
      </c>
      <c r="S135" s="77" t="s">
        <v>258</v>
      </c>
      <c r="T135" s="78" t="s">
        <v>259</v>
      </c>
      <c r="U135" s="163"/>
      <c r="V135" s="163"/>
      <c r="W135" s="163"/>
      <c r="X135" s="163"/>
      <c r="Y135" s="163"/>
      <c r="Z135" s="163"/>
      <c r="AA135" s="163"/>
      <c r="AB135" s="163"/>
      <c r="AC135" s="163"/>
      <c r="AD135" s="163"/>
      <c r="AE135" s="163"/>
    </row>
    <row r="136" spans="1:65" s="2" customFormat="1" ht="22.9" customHeight="1">
      <c r="A136" s="35"/>
      <c r="B136" s="36"/>
      <c r="C136" s="83" t="s">
        <v>260</v>
      </c>
      <c r="D136" s="37"/>
      <c r="E136" s="37"/>
      <c r="F136" s="37"/>
      <c r="G136" s="37"/>
      <c r="H136" s="37"/>
      <c r="I136" s="37"/>
      <c r="J136" s="170">
        <f>BK136</f>
        <v>0</v>
      </c>
      <c r="K136" s="37"/>
      <c r="L136" s="40"/>
      <c r="M136" s="79"/>
      <c r="N136" s="171"/>
      <c r="O136" s="80"/>
      <c r="P136" s="172">
        <f>P137+P845</f>
        <v>0</v>
      </c>
      <c r="Q136" s="80"/>
      <c r="R136" s="172">
        <f>R137+R845</f>
        <v>11559.7867228</v>
      </c>
      <c r="S136" s="80"/>
      <c r="T136" s="173">
        <f>T137+T845</f>
        <v>2304</v>
      </c>
      <c r="U136" s="35"/>
      <c r="V136" s="35"/>
      <c r="W136" s="35"/>
      <c r="X136" s="35"/>
      <c r="Y136" s="35"/>
      <c r="Z136" s="35"/>
      <c r="AA136" s="35"/>
      <c r="AB136" s="35"/>
      <c r="AC136" s="35"/>
      <c r="AD136" s="35"/>
      <c r="AE136" s="35"/>
      <c r="AT136" s="18" t="s">
        <v>63</v>
      </c>
      <c r="AU136" s="18" t="s">
        <v>245</v>
      </c>
      <c r="BK136" s="174">
        <f>BK137+BK845</f>
        <v>0</v>
      </c>
    </row>
    <row r="137" spans="1:65" s="12" customFormat="1" ht="25.9" customHeight="1">
      <c r="B137" s="175"/>
      <c r="C137" s="176"/>
      <c r="D137" s="177" t="s">
        <v>63</v>
      </c>
      <c r="E137" s="178" t="s">
        <v>261</v>
      </c>
      <c r="F137" s="178" t="s">
        <v>262</v>
      </c>
      <c r="G137" s="176"/>
      <c r="H137" s="176"/>
      <c r="I137" s="179"/>
      <c r="J137" s="180">
        <f>BK137</f>
        <v>0</v>
      </c>
      <c r="K137" s="176"/>
      <c r="L137" s="181"/>
      <c r="M137" s="182"/>
      <c r="N137" s="183"/>
      <c r="O137" s="183"/>
      <c r="P137" s="184">
        <f>P138+P213+P362+P560+P725+P804+P835+P842</f>
        <v>0</v>
      </c>
      <c r="Q137" s="183"/>
      <c r="R137" s="184">
        <f>R138+R213+R362+R560+R725+R804+R835+R842</f>
        <v>11449.945515149999</v>
      </c>
      <c r="S137" s="183"/>
      <c r="T137" s="185">
        <f>T138+T213+T362+T560+T725+T804+T835+T842</f>
        <v>2304</v>
      </c>
      <c r="AR137" s="186" t="s">
        <v>71</v>
      </c>
      <c r="AT137" s="187" t="s">
        <v>63</v>
      </c>
      <c r="AU137" s="187" t="s">
        <v>64</v>
      </c>
      <c r="AY137" s="186" t="s">
        <v>263</v>
      </c>
      <c r="BK137" s="188">
        <f>BK138+BK213+BK362+BK560+BK725+BK804+BK835+BK842</f>
        <v>0</v>
      </c>
    </row>
    <row r="138" spans="1:65" s="12" customFormat="1" ht="22.9" customHeight="1">
      <c r="B138" s="175"/>
      <c r="C138" s="176"/>
      <c r="D138" s="177" t="s">
        <v>63</v>
      </c>
      <c r="E138" s="189" t="s">
        <v>71</v>
      </c>
      <c r="F138" s="189" t="s">
        <v>336</v>
      </c>
      <c r="G138" s="176"/>
      <c r="H138" s="176"/>
      <c r="I138" s="179"/>
      <c r="J138" s="190">
        <f>BK138</f>
        <v>0</v>
      </c>
      <c r="K138" s="176"/>
      <c r="L138" s="181"/>
      <c r="M138" s="182"/>
      <c r="N138" s="183"/>
      <c r="O138" s="183"/>
      <c r="P138" s="184">
        <f>SUM(P139:P212)</f>
        <v>0</v>
      </c>
      <c r="Q138" s="183"/>
      <c r="R138" s="184">
        <f>SUM(R139:R212)</f>
        <v>0</v>
      </c>
      <c r="S138" s="183"/>
      <c r="T138" s="185">
        <f>SUM(T139:T212)</f>
        <v>2304</v>
      </c>
      <c r="AR138" s="186" t="s">
        <v>71</v>
      </c>
      <c r="AT138" s="187" t="s">
        <v>63</v>
      </c>
      <c r="AU138" s="187" t="s">
        <v>71</v>
      </c>
      <c r="AY138" s="186" t="s">
        <v>263</v>
      </c>
      <c r="BK138" s="188">
        <f>SUM(BK139:BK212)</f>
        <v>0</v>
      </c>
    </row>
    <row r="139" spans="1:65" s="2" customFormat="1" ht="24.2" customHeight="1">
      <c r="A139" s="35"/>
      <c r="B139" s="36"/>
      <c r="C139" s="191" t="s">
        <v>71</v>
      </c>
      <c r="D139" s="191" t="s">
        <v>266</v>
      </c>
      <c r="E139" s="192" t="s">
        <v>2038</v>
      </c>
      <c r="F139" s="193" t="s">
        <v>2039</v>
      </c>
      <c r="G139" s="194" t="s">
        <v>269</v>
      </c>
      <c r="H139" s="195">
        <v>5120</v>
      </c>
      <c r="I139" s="196"/>
      <c r="J139" s="197">
        <f>ROUND(I139*H139,2)</f>
        <v>0</v>
      </c>
      <c r="K139" s="198"/>
      <c r="L139" s="40"/>
      <c r="M139" s="199" t="s">
        <v>1</v>
      </c>
      <c r="N139" s="200" t="s">
        <v>38</v>
      </c>
      <c r="O139" s="72"/>
      <c r="P139" s="201">
        <f>O139*H139</f>
        <v>0</v>
      </c>
      <c r="Q139" s="201">
        <v>0</v>
      </c>
      <c r="R139" s="201">
        <f>Q139*H139</f>
        <v>0</v>
      </c>
      <c r="S139" s="201">
        <v>0.45</v>
      </c>
      <c r="T139" s="202">
        <f>S139*H139</f>
        <v>2304</v>
      </c>
      <c r="U139" s="35"/>
      <c r="V139" s="35"/>
      <c r="W139" s="35"/>
      <c r="X139" s="35"/>
      <c r="Y139" s="35"/>
      <c r="Z139" s="35"/>
      <c r="AA139" s="35"/>
      <c r="AB139" s="35"/>
      <c r="AC139" s="35"/>
      <c r="AD139" s="35"/>
      <c r="AE139" s="35"/>
      <c r="AR139" s="203" t="s">
        <v>270</v>
      </c>
      <c r="AT139" s="203" t="s">
        <v>266</v>
      </c>
      <c r="AU139" s="203" t="s">
        <v>73</v>
      </c>
      <c r="AY139" s="18" t="s">
        <v>263</v>
      </c>
      <c r="BE139" s="204">
        <f>IF(N139="základní",J139,0)</f>
        <v>0</v>
      </c>
      <c r="BF139" s="204">
        <f>IF(N139="snížená",J139,0)</f>
        <v>0</v>
      </c>
      <c r="BG139" s="204">
        <f>IF(N139="zákl. přenesená",J139,0)</f>
        <v>0</v>
      </c>
      <c r="BH139" s="204">
        <f>IF(N139="sníž. přenesená",J139,0)</f>
        <v>0</v>
      </c>
      <c r="BI139" s="204">
        <f>IF(N139="nulová",J139,0)</f>
        <v>0</v>
      </c>
      <c r="BJ139" s="18" t="s">
        <v>71</v>
      </c>
      <c r="BK139" s="204">
        <f>ROUND(I139*H139,2)</f>
        <v>0</v>
      </c>
      <c r="BL139" s="18" t="s">
        <v>270</v>
      </c>
      <c r="BM139" s="203" t="s">
        <v>2040</v>
      </c>
    </row>
    <row r="140" spans="1:65" s="13" customFormat="1">
      <c r="B140" s="205"/>
      <c r="C140" s="206"/>
      <c r="D140" s="207" t="s">
        <v>272</v>
      </c>
      <c r="E140" s="208" t="s">
        <v>1</v>
      </c>
      <c r="F140" s="209" t="s">
        <v>2041</v>
      </c>
      <c r="G140" s="206"/>
      <c r="H140" s="210">
        <v>5120</v>
      </c>
      <c r="I140" s="210"/>
      <c r="J140" s="206"/>
      <c r="K140" s="206"/>
      <c r="L140" s="212"/>
      <c r="M140" s="213"/>
      <c r="N140" s="214"/>
      <c r="O140" s="214"/>
      <c r="P140" s="214"/>
      <c r="Q140" s="214"/>
      <c r="R140" s="214"/>
      <c r="S140" s="214"/>
      <c r="T140" s="215"/>
      <c r="AT140" s="216" t="s">
        <v>272</v>
      </c>
      <c r="AU140" s="216" t="s">
        <v>73</v>
      </c>
      <c r="AV140" s="13" t="s">
        <v>73</v>
      </c>
      <c r="AW140" s="13" t="s">
        <v>30</v>
      </c>
      <c r="AX140" s="13" t="s">
        <v>71</v>
      </c>
      <c r="AY140" s="216" t="s">
        <v>263</v>
      </c>
    </row>
    <row r="141" spans="1:65" s="2" customFormat="1" ht="24.2" customHeight="1">
      <c r="A141" s="35"/>
      <c r="B141" s="36"/>
      <c r="C141" s="191" t="s">
        <v>73</v>
      </c>
      <c r="D141" s="191" t="s">
        <v>266</v>
      </c>
      <c r="E141" s="192" t="s">
        <v>446</v>
      </c>
      <c r="F141" s="193" t="s">
        <v>447</v>
      </c>
      <c r="G141" s="194" t="s">
        <v>448</v>
      </c>
      <c r="H141" s="195">
        <v>720</v>
      </c>
      <c r="I141" s="196"/>
      <c r="J141" s="197">
        <f>ROUND(I141*H141,2)</f>
        <v>0</v>
      </c>
      <c r="K141" s="198"/>
      <c r="L141" s="40"/>
      <c r="M141" s="199" t="s">
        <v>1</v>
      </c>
      <c r="N141" s="200" t="s">
        <v>38</v>
      </c>
      <c r="O141" s="72"/>
      <c r="P141" s="201">
        <f>O141*H141</f>
        <v>0</v>
      </c>
      <c r="Q141" s="201">
        <v>0</v>
      </c>
      <c r="R141" s="201">
        <f>Q141*H141</f>
        <v>0</v>
      </c>
      <c r="S141" s="201">
        <v>0</v>
      </c>
      <c r="T141" s="202">
        <f>S141*H141</f>
        <v>0</v>
      </c>
      <c r="U141" s="35"/>
      <c r="V141" s="35"/>
      <c r="W141" s="35"/>
      <c r="X141" s="35"/>
      <c r="Y141" s="35"/>
      <c r="Z141" s="35"/>
      <c r="AA141" s="35"/>
      <c r="AB141" s="35"/>
      <c r="AC141" s="35"/>
      <c r="AD141" s="35"/>
      <c r="AE141" s="35"/>
      <c r="AR141" s="203" t="s">
        <v>270</v>
      </c>
      <c r="AT141" s="203" t="s">
        <v>266</v>
      </c>
      <c r="AU141" s="203" t="s">
        <v>73</v>
      </c>
      <c r="AY141" s="18" t="s">
        <v>263</v>
      </c>
      <c r="BE141" s="204">
        <f>IF(N141="základní",J141,0)</f>
        <v>0</v>
      </c>
      <c r="BF141" s="204">
        <f>IF(N141="snížená",J141,0)</f>
        <v>0</v>
      </c>
      <c r="BG141" s="204">
        <f>IF(N141="zákl. přenesená",J141,0)</f>
        <v>0</v>
      </c>
      <c r="BH141" s="204">
        <f>IF(N141="sníž. přenesená",J141,0)</f>
        <v>0</v>
      </c>
      <c r="BI141" s="204">
        <f>IF(N141="nulová",J141,0)</f>
        <v>0</v>
      </c>
      <c r="BJ141" s="18" t="s">
        <v>71</v>
      </c>
      <c r="BK141" s="204">
        <f>ROUND(I141*H141,2)</f>
        <v>0</v>
      </c>
      <c r="BL141" s="18" t="s">
        <v>270</v>
      </c>
      <c r="BM141" s="203" t="s">
        <v>2042</v>
      </c>
    </row>
    <row r="142" spans="1:65" s="2" customFormat="1" ht="19.5">
      <c r="A142" s="35"/>
      <c r="B142" s="36"/>
      <c r="C142" s="37"/>
      <c r="D142" s="207" t="s">
        <v>294</v>
      </c>
      <c r="E142" s="37"/>
      <c r="F142" s="239" t="s">
        <v>2043</v>
      </c>
      <c r="G142" s="37"/>
      <c r="H142" s="37"/>
      <c r="I142" s="326"/>
      <c r="J142" s="37"/>
      <c r="K142" s="37"/>
      <c r="L142" s="40"/>
      <c r="M142" s="241"/>
      <c r="N142" s="242"/>
      <c r="O142" s="72"/>
      <c r="P142" s="72"/>
      <c r="Q142" s="72"/>
      <c r="R142" s="72"/>
      <c r="S142" s="72"/>
      <c r="T142" s="73"/>
      <c r="U142" s="35"/>
      <c r="V142" s="35"/>
      <c r="W142" s="35"/>
      <c r="X142" s="35"/>
      <c r="Y142" s="35"/>
      <c r="Z142" s="35"/>
      <c r="AA142" s="35"/>
      <c r="AB142" s="35"/>
      <c r="AC142" s="35"/>
      <c r="AD142" s="35"/>
      <c r="AE142" s="35"/>
      <c r="AT142" s="18" t="s">
        <v>294</v>
      </c>
      <c r="AU142" s="18" t="s">
        <v>73</v>
      </c>
    </row>
    <row r="143" spans="1:65" s="16" customFormat="1">
      <c r="B143" s="248"/>
      <c r="C143" s="249"/>
      <c r="D143" s="207" t="s">
        <v>272</v>
      </c>
      <c r="E143" s="250" t="s">
        <v>1</v>
      </c>
      <c r="F143" s="251" t="s">
        <v>2044</v>
      </c>
      <c r="G143" s="249"/>
      <c r="H143" s="250" t="s">
        <v>1</v>
      </c>
      <c r="I143" s="250" t="s">
        <v>1</v>
      </c>
      <c r="J143" s="249"/>
      <c r="K143" s="249"/>
      <c r="L143" s="253"/>
      <c r="M143" s="254"/>
      <c r="N143" s="255"/>
      <c r="O143" s="255"/>
      <c r="P143" s="255"/>
      <c r="Q143" s="255"/>
      <c r="R143" s="255"/>
      <c r="S143" s="255"/>
      <c r="T143" s="256"/>
      <c r="AT143" s="257" t="s">
        <v>272</v>
      </c>
      <c r="AU143" s="257" t="s">
        <v>73</v>
      </c>
      <c r="AV143" s="16" t="s">
        <v>71</v>
      </c>
      <c r="AW143" s="16" t="s">
        <v>30</v>
      </c>
      <c r="AX143" s="16" t="s">
        <v>64</v>
      </c>
      <c r="AY143" s="257" t="s">
        <v>263</v>
      </c>
    </row>
    <row r="144" spans="1:65" s="13" customFormat="1">
      <c r="B144" s="205"/>
      <c r="C144" s="206"/>
      <c r="D144" s="207" t="s">
        <v>272</v>
      </c>
      <c r="E144" s="208" t="s">
        <v>1</v>
      </c>
      <c r="F144" s="209" t="s">
        <v>2045</v>
      </c>
      <c r="G144" s="206"/>
      <c r="H144" s="210">
        <v>720</v>
      </c>
      <c r="I144" s="210"/>
      <c r="J144" s="206"/>
      <c r="K144" s="206"/>
      <c r="L144" s="212"/>
      <c r="M144" s="213"/>
      <c r="N144" s="214"/>
      <c r="O144" s="214"/>
      <c r="P144" s="214"/>
      <c r="Q144" s="214"/>
      <c r="R144" s="214"/>
      <c r="S144" s="214"/>
      <c r="T144" s="215"/>
      <c r="AT144" s="216" t="s">
        <v>272</v>
      </c>
      <c r="AU144" s="216" t="s">
        <v>73</v>
      </c>
      <c r="AV144" s="13" t="s">
        <v>73</v>
      </c>
      <c r="AW144" s="13" t="s">
        <v>30</v>
      </c>
      <c r="AX144" s="13" t="s">
        <v>64</v>
      </c>
      <c r="AY144" s="216" t="s">
        <v>263</v>
      </c>
    </row>
    <row r="145" spans="1:65" s="15" customFormat="1">
      <c r="B145" s="228"/>
      <c r="C145" s="229"/>
      <c r="D145" s="207" t="s">
        <v>272</v>
      </c>
      <c r="E145" s="230" t="s">
        <v>1</v>
      </c>
      <c r="F145" s="231" t="s">
        <v>280</v>
      </c>
      <c r="G145" s="229"/>
      <c r="H145" s="232">
        <v>720</v>
      </c>
      <c r="I145" s="232"/>
      <c r="J145" s="229"/>
      <c r="K145" s="229"/>
      <c r="L145" s="234"/>
      <c r="M145" s="235"/>
      <c r="N145" s="236"/>
      <c r="O145" s="236"/>
      <c r="P145" s="236"/>
      <c r="Q145" s="236"/>
      <c r="R145" s="236"/>
      <c r="S145" s="236"/>
      <c r="T145" s="237"/>
      <c r="AT145" s="238" t="s">
        <v>272</v>
      </c>
      <c r="AU145" s="238" t="s">
        <v>73</v>
      </c>
      <c r="AV145" s="15" t="s">
        <v>270</v>
      </c>
      <c r="AW145" s="15" t="s">
        <v>30</v>
      </c>
      <c r="AX145" s="15" t="s">
        <v>71</v>
      </c>
      <c r="AY145" s="238" t="s">
        <v>263</v>
      </c>
    </row>
    <row r="146" spans="1:65" s="2" customFormat="1" ht="16.5" customHeight="1">
      <c r="A146" s="35"/>
      <c r="B146" s="36"/>
      <c r="C146" s="191" t="s">
        <v>276</v>
      </c>
      <c r="D146" s="191" t="s">
        <v>266</v>
      </c>
      <c r="E146" s="192" t="s">
        <v>2046</v>
      </c>
      <c r="F146" s="193" t="s">
        <v>2047</v>
      </c>
      <c r="G146" s="194" t="s">
        <v>292</v>
      </c>
      <c r="H146" s="195">
        <v>1</v>
      </c>
      <c r="I146" s="196"/>
      <c r="J146" s="197">
        <f>ROUND(I146*H146,2)</f>
        <v>0</v>
      </c>
      <c r="K146" s="198"/>
      <c r="L146" s="40"/>
      <c r="M146" s="199" t="s">
        <v>1</v>
      </c>
      <c r="N146" s="200" t="s">
        <v>38</v>
      </c>
      <c r="O146" s="72"/>
      <c r="P146" s="201">
        <f>O146*H146</f>
        <v>0</v>
      </c>
      <c r="Q146" s="201">
        <v>0</v>
      </c>
      <c r="R146" s="201">
        <f>Q146*H146</f>
        <v>0</v>
      </c>
      <c r="S146" s="201">
        <v>0</v>
      </c>
      <c r="T146" s="202">
        <f>S146*H146</f>
        <v>0</v>
      </c>
      <c r="U146" s="35"/>
      <c r="V146" s="35"/>
      <c r="W146" s="35"/>
      <c r="X146" s="35"/>
      <c r="Y146" s="35"/>
      <c r="Z146" s="35"/>
      <c r="AA146" s="35"/>
      <c r="AB146" s="35"/>
      <c r="AC146" s="35"/>
      <c r="AD146" s="35"/>
      <c r="AE146" s="35"/>
      <c r="AR146" s="203" t="s">
        <v>270</v>
      </c>
      <c r="AT146" s="203" t="s">
        <v>266</v>
      </c>
      <c r="AU146" s="203" t="s">
        <v>73</v>
      </c>
      <c r="AY146" s="18" t="s">
        <v>263</v>
      </c>
      <c r="BE146" s="204">
        <f>IF(N146="základní",J146,0)</f>
        <v>0</v>
      </c>
      <c r="BF146" s="204">
        <f>IF(N146="snížená",J146,0)</f>
        <v>0</v>
      </c>
      <c r="BG146" s="204">
        <f>IF(N146="zákl. přenesená",J146,0)</f>
        <v>0</v>
      </c>
      <c r="BH146" s="204">
        <f>IF(N146="sníž. přenesená",J146,0)</f>
        <v>0</v>
      </c>
      <c r="BI146" s="204">
        <f>IF(N146="nulová",J146,0)</f>
        <v>0</v>
      </c>
      <c r="BJ146" s="18" t="s">
        <v>71</v>
      </c>
      <c r="BK146" s="204">
        <f>ROUND(I146*H146,2)</f>
        <v>0</v>
      </c>
      <c r="BL146" s="18" t="s">
        <v>270</v>
      </c>
      <c r="BM146" s="203" t="s">
        <v>2048</v>
      </c>
    </row>
    <row r="147" spans="1:65" s="2" customFormat="1" ht="29.25">
      <c r="A147" s="35"/>
      <c r="B147" s="36"/>
      <c r="C147" s="37"/>
      <c r="D147" s="207" t="s">
        <v>294</v>
      </c>
      <c r="E147" s="37"/>
      <c r="F147" s="239" t="s">
        <v>2049</v>
      </c>
      <c r="G147" s="37"/>
      <c r="H147" s="37"/>
      <c r="I147" s="326"/>
      <c r="J147" s="37"/>
      <c r="K147" s="37"/>
      <c r="L147" s="40"/>
      <c r="M147" s="241"/>
      <c r="N147" s="242"/>
      <c r="O147" s="72"/>
      <c r="P147" s="72"/>
      <c r="Q147" s="72"/>
      <c r="R147" s="72"/>
      <c r="S147" s="72"/>
      <c r="T147" s="73"/>
      <c r="U147" s="35"/>
      <c r="V147" s="35"/>
      <c r="W147" s="35"/>
      <c r="X147" s="35"/>
      <c r="Y147" s="35"/>
      <c r="Z147" s="35"/>
      <c r="AA147" s="35"/>
      <c r="AB147" s="35"/>
      <c r="AC147" s="35"/>
      <c r="AD147" s="35"/>
      <c r="AE147" s="35"/>
      <c r="AT147" s="18" t="s">
        <v>294</v>
      </c>
      <c r="AU147" s="18" t="s">
        <v>73</v>
      </c>
    </row>
    <row r="148" spans="1:65" s="2" customFormat="1" ht="33" customHeight="1">
      <c r="A148" s="35"/>
      <c r="B148" s="36"/>
      <c r="C148" s="191" t="s">
        <v>270</v>
      </c>
      <c r="D148" s="191" t="s">
        <v>266</v>
      </c>
      <c r="E148" s="192" t="s">
        <v>337</v>
      </c>
      <c r="F148" s="193" t="s">
        <v>338</v>
      </c>
      <c r="G148" s="194" t="s">
        <v>300</v>
      </c>
      <c r="H148" s="195">
        <v>2331.585</v>
      </c>
      <c r="I148" s="196"/>
      <c r="J148" s="197">
        <f>ROUND(I148*H148,2)</f>
        <v>0</v>
      </c>
      <c r="K148" s="198"/>
      <c r="L148" s="40"/>
      <c r="M148" s="199" t="s">
        <v>1</v>
      </c>
      <c r="N148" s="200" t="s">
        <v>38</v>
      </c>
      <c r="O148" s="72"/>
      <c r="P148" s="201">
        <f>O148*H148</f>
        <v>0</v>
      </c>
      <c r="Q148" s="201">
        <v>0</v>
      </c>
      <c r="R148" s="201">
        <f>Q148*H148</f>
        <v>0</v>
      </c>
      <c r="S148" s="201">
        <v>0</v>
      </c>
      <c r="T148" s="202">
        <f>S148*H148</f>
        <v>0</v>
      </c>
      <c r="U148" s="35"/>
      <c r="V148" s="35"/>
      <c r="W148" s="35"/>
      <c r="X148" s="35"/>
      <c r="Y148" s="35"/>
      <c r="Z148" s="35"/>
      <c r="AA148" s="35"/>
      <c r="AB148" s="35"/>
      <c r="AC148" s="35"/>
      <c r="AD148" s="35"/>
      <c r="AE148" s="35"/>
      <c r="AR148" s="203" t="s">
        <v>270</v>
      </c>
      <c r="AT148" s="203" t="s">
        <v>266</v>
      </c>
      <c r="AU148" s="203" t="s">
        <v>73</v>
      </c>
      <c r="AY148" s="18" t="s">
        <v>263</v>
      </c>
      <c r="BE148" s="204">
        <f>IF(N148="základní",J148,0)</f>
        <v>0</v>
      </c>
      <c r="BF148" s="204">
        <f>IF(N148="snížená",J148,0)</f>
        <v>0</v>
      </c>
      <c r="BG148" s="204">
        <f>IF(N148="zákl. přenesená",J148,0)</f>
        <v>0</v>
      </c>
      <c r="BH148" s="204">
        <f>IF(N148="sníž. přenesená",J148,0)</f>
        <v>0</v>
      </c>
      <c r="BI148" s="204">
        <f>IF(N148="nulová",J148,0)</f>
        <v>0</v>
      </c>
      <c r="BJ148" s="18" t="s">
        <v>71</v>
      </c>
      <c r="BK148" s="204">
        <f>ROUND(I148*H148,2)</f>
        <v>0</v>
      </c>
      <c r="BL148" s="18" t="s">
        <v>270</v>
      </c>
      <c r="BM148" s="203" t="s">
        <v>2050</v>
      </c>
    </row>
    <row r="149" spans="1:65" s="2" customFormat="1" ht="19.5">
      <c r="A149" s="35"/>
      <c r="B149" s="36"/>
      <c r="C149" s="37"/>
      <c r="D149" s="207" t="s">
        <v>294</v>
      </c>
      <c r="E149" s="37"/>
      <c r="F149" s="239" t="s">
        <v>2051</v>
      </c>
      <c r="G149" s="37"/>
      <c r="H149" s="37"/>
      <c r="I149" s="326"/>
      <c r="J149" s="37"/>
      <c r="K149" s="37"/>
      <c r="L149" s="40"/>
      <c r="M149" s="241"/>
      <c r="N149" s="242"/>
      <c r="O149" s="72"/>
      <c r="P149" s="72"/>
      <c r="Q149" s="72"/>
      <c r="R149" s="72"/>
      <c r="S149" s="72"/>
      <c r="T149" s="73"/>
      <c r="U149" s="35"/>
      <c r="V149" s="35"/>
      <c r="W149" s="35"/>
      <c r="X149" s="35"/>
      <c r="Y149" s="35"/>
      <c r="Z149" s="35"/>
      <c r="AA149" s="35"/>
      <c r="AB149" s="35"/>
      <c r="AC149" s="35"/>
      <c r="AD149" s="35"/>
      <c r="AE149" s="35"/>
      <c r="AT149" s="18" t="s">
        <v>294</v>
      </c>
      <c r="AU149" s="18" t="s">
        <v>73</v>
      </c>
    </row>
    <row r="150" spans="1:65" s="16" customFormat="1">
      <c r="B150" s="248"/>
      <c r="C150" s="249"/>
      <c r="D150" s="207" t="s">
        <v>272</v>
      </c>
      <c r="E150" s="250" t="s">
        <v>1</v>
      </c>
      <c r="F150" s="251" t="s">
        <v>2052</v>
      </c>
      <c r="G150" s="249"/>
      <c r="H150" s="250" t="s">
        <v>1</v>
      </c>
      <c r="I150" s="250" t="s">
        <v>1</v>
      </c>
      <c r="J150" s="249"/>
      <c r="K150" s="249"/>
      <c r="L150" s="253"/>
      <c r="M150" s="254"/>
      <c r="N150" s="255"/>
      <c r="O150" s="255"/>
      <c r="P150" s="255"/>
      <c r="Q150" s="255"/>
      <c r="R150" s="255"/>
      <c r="S150" s="255"/>
      <c r="T150" s="256"/>
      <c r="AT150" s="257" t="s">
        <v>272</v>
      </c>
      <c r="AU150" s="257" t="s">
        <v>73</v>
      </c>
      <c r="AV150" s="16" t="s">
        <v>71</v>
      </c>
      <c r="AW150" s="16" t="s">
        <v>30</v>
      </c>
      <c r="AX150" s="16" t="s">
        <v>64</v>
      </c>
      <c r="AY150" s="257" t="s">
        <v>263</v>
      </c>
    </row>
    <row r="151" spans="1:65" s="13" customFormat="1">
      <c r="B151" s="205"/>
      <c r="C151" s="206"/>
      <c r="D151" s="207" t="s">
        <v>272</v>
      </c>
      <c r="E151" s="208" t="s">
        <v>1</v>
      </c>
      <c r="F151" s="209" t="s">
        <v>2053</v>
      </c>
      <c r="G151" s="206"/>
      <c r="H151" s="210">
        <v>2306.2049999999999</v>
      </c>
      <c r="I151" s="210"/>
      <c r="J151" s="206"/>
      <c r="K151" s="206"/>
      <c r="L151" s="212"/>
      <c r="M151" s="213"/>
      <c r="N151" s="214"/>
      <c r="O151" s="214"/>
      <c r="P151" s="214"/>
      <c r="Q151" s="214"/>
      <c r="R151" s="214"/>
      <c r="S151" s="214"/>
      <c r="T151" s="215"/>
      <c r="AT151" s="216" t="s">
        <v>272</v>
      </c>
      <c r="AU151" s="216" t="s">
        <v>73</v>
      </c>
      <c r="AV151" s="13" t="s">
        <v>73</v>
      </c>
      <c r="AW151" s="13" t="s">
        <v>30</v>
      </c>
      <c r="AX151" s="13" t="s">
        <v>64</v>
      </c>
      <c r="AY151" s="216" t="s">
        <v>263</v>
      </c>
    </row>
    <row r="152" spans="1:65" s="16" customFormat="1">
      <c r="B152" s="248"/>
      <c r="C152" s="249"/>
      <c r="D152" s="207" t="s">
        <v>272</v>
      </c>
      <c r="E152" s="250" t="s">
        <v>1</v>
      </c>
      <c r="F152" s="251" t="s">
        <v>2054</v>
      </c>
      <c r="G152" s="249"/>
      <c r="H152" s="250" t="s">
        <v>1</v>
      </c>
      <c r="I152" s="250"/>
      <c r="J152" s="249"/>
      <c r="K152" s="249"/>
      <c r="L152" s="253"/>
      <c r="M152" s="254"/>
      <c r="N152" s="255"/>
      <c r="O152" s="255"/>
      <c r="P152" s="255"/>
      <c r="Q152" s="255"/>
      <c r="R152" s="255"/>
      <c r="S152" s="255"/>
      <c r="T152" s="256"/>
      <c r="AT152" s="257" t="s">
        <v>272</v>
      </c>
      <c r="AU152" s="257" t="s">
        <v>73</v>
      </c>
      <c r="AV152" s="16" t="s">
        <v>71</v>
      </c>
      <c r="AW152" s="16" t="s">
        <v>30</v>
      </c>
      <c r="AX152" s="16" t="s">
        <v>64</v>
      </c>
      <c r="AY152" s="257" t="s">
        <v>263</v>
      </c>
    </row>
    <row r="153" spans="1:65" s="13" customFormat="1">
      <c r="B153" s="205"/>
      <c r="C153" s="206"/>
      <c r="D153" s="207" t="s">
        <v>272</v>
      </c>
      <c r="E153" s="208" t="s">
        <v>1</v>
      </c>
      <c r="F153" s="209" t="s">
        <v>2055</v>
      </c>
      <c r="G153" s="206"/>
      <c r="H153" s="210">
        <v>25.38</v>
      </c>
      <c r="I153" s="210"/>
      <c r="J153" s="206"/>
      <c r="K153" s="206"/>
      <c r="L153" s="212"/>
      <c r="M153" s="213"/>
      <c r="N153" s="214"/>
      <c r="O153" s="214"/>
      <c r="P153" s="214"/>
      <c r="Q153" s="214"/>
      <c r="R153" s="214"/>
      <c r="S153" s="214"/>
      <c r="T153" s="215"/>
      <c r="AT153" s="216" t="s">
        <v>272</v>
      </c>
      <c r="AU153" s="216" t="s">
        <v>73</v>
      </c>
      <c r="AV153" s="13" t="s">
        <v>73</v>
      </c>
      <c r="AW153" s="13" t="s">
        <v>30</v>
      </c>
      <c r="AX153" s="13" t="s">
        <v>64</v>
      </c>
      <c r="AY153" s="216" t="s">
        <v>263</v>
      </c>
    </row>
    <row r="154" spans="1:65" s="15" customFormat="1">
      <c r="B154" s="228"/>
      <c r="C154" s="229"/>
      <c r="D154" s="207" t="s">
        <v>272</v>
      </c>
      <c r="E154" s="230" t="s">
        <v>1</v>
      </c>
      <c r="F154" s="231" t="s">
        <v>280</v>
      </c>
      <c r="G154" s="229"/>
      <c r="H154" s="232">
        <v>2331.585</v>
      </c>
      <c r="I154" s="232"/>
      <c r="J154" s="229"/>
      <c r="K154" s="229"/>
      <c r="L154" s="234"/>
      <c r="M154" s="235"/>
      <c r="N154" s="236"/>
      <c r="O154" s="236"/>
      <c r="P154" s="236"/>
      <c r="Q154" s="236"/>
      <c r="R154" s="236"/>
      <c r="S154" s="236"/>
      <c r="T154" s="237"/>
      <c r="AT154" s="238" t="s">
        <v>272</v>
      </c>
      <c r="AU154" s="238" t="s">
        <v>73</v>
      </c>
      <c r="AV154" s="15" t="s">
        <v>270</v>
      </c>
      <c r="AW154" s="15" t="s">
        <v>30</v>
      </c>
      <c r="AX154" s="15" t="s">
        <v>71</v>
      </c>
      <c r="AY154" s="238" t="s">
        <v>263</v>
      </c>
    </row>
    <row r="155" spans="1:65" s="2" customFormat="1" ht="33" customHeight="1">
      <c r="A155" s="35"/>
      <c r="B155" s="36"/>
      <c r="C155" s="191" t="s">
        <v>297</v>
      </c>
      <c r="D155" s="191" t="s">
        <v>266</v>
      </c>
      <c r="E155" s="192" t="s">
        <v>458</v>
      </c>
      <c r="F155" s="193" t="s">
        <v>459</v>
      </c>
      <c r="G155" s="194" t="s">
        <v>300</v>
      </c>
      <c r="H155" s="195">
        <v>1626.3340000000001</v>
      </c>
      <c r="I155" s="196"/>
      <c r="J155" s="197">
        <f>ROUND(I155*H155,2)</f>
        <v>0</v>
      </c>
      <c r="K155" s="198"/>
      <c r="L155" s="40"/>
      <c r="M155" s="199" t="s">
        <v>1</v>
      </c>
      <c r="N155" s="200" t="s">
        <v>38</v>
      </c>
      <c r="O155" s="72"/>
      <c r="P155" s="201">
        <f>O155*H155</f>
        <v>0</v>
      </c>
      <c r="Q155" s="201">
        <v>0</v>
      </c>
      <c r="R155" s="201">
        <f>Q155*H155</f>
        <v>0</v>
      </c>
      <c r="S155" s="201">
        <v>0</v>
      </c>
      <c r="T155" s="202">
        <f>S155*H155</f>
        <v>0</v>
      </c>
      <c r="U155" s="35"/>
      <c r="V155" s="35"/>
      <c r="W155" s="35"/>
      <c r="X155" s="35"/>
      <c r="Y155" s="35"/>
      <c r="Z155" s="35"/>
      <c r="AA155" s="35"/>
      <c r="AB155" s="35"/>
      <c r="AC155" s="35"/>
      <c r="AD155" s="35"/>
      <c r="AE155" s="35"/>
      <c r="AR155" s="203" t="s">
        <v>270</v>
      </c>
      <c r="AT155" s="203" t="s">
        <v>266</v>
      </c>
      <c r="AU155" s="203" t="s">
        <v>73</v>
      </c>
      <c r="AY155" s="18" t="s">
        <v>263</v>
      </c>
      <c r="BE155" s="204">
        <f>IF(N155="základní",J155,0)</f>
        <v>0</v>
      </c>
      <c r="BF155" s="204">
        <f>IF(N155="snížená",J155,0)</f>
        <v>0</v>
      </c>
      <c r="BG155" s="204">
        <f>IF(N155="zákl. přenesená",J155,0)</f>
        <v>0</v>
      </c>
      <c r="BH155" s="204">
        <f>IF(N155="sníž. přenesená",J155,0)</f>
        <v>0</v>
      </c>
      <c r="BI155" s="204">
        <f>IF(N155="nulová",J155,0)</f>
        <v>0</v>
      </c>
      <c r="BJ155" s="18" t="s">
        <v>71</v>
      </c>
      <c r="BK155" s="204">
        <f>ROUND(I155*H155,2)</f>
        <v>0</v>
      </c>
      <c r="BL155" s="18" t="s">
        <v>270</v>
      </c>
      <c r="BM155" s="203" t="s">
        <v>2056</v>
      </c>
    </row>
    <row r="156" spans="1:65" s="2" customFormat="1" ht="19.5">
      <c r="A156" s="35"/>
      <c r="B156" s="36"/>
      <c r="C156" s="37"/>
      <c r="D156" s="207" t="s">
        <v>294</v>
      </c>
      <c r="E156" s="37"/>
      <c r="F156" s="239" t="s">
        <v>2057</v>
      </c>
      <c r="G156" s="37"/>
      <c r="H156" s="37"/>
      <c r="I156" s="326"/>
      <c r="J156" s="37"/>
      <c r="K156" s="37"/>
      <c r="L156" s="40"/>
      <c r="M156" s="241"/>
      <c r="N156" s="242"/>
      <c r="O156" s="72"/>
      <c r="P156" s="72"/>
      <c r="Q156" s="72"/>
      <c r="R156" s="72"/>
      <c r="S156" s="72"/>
      <c r="T156" s="73"/>
      <c r="U156" s="35"/>
      <c r="V156" s="35"/>
      <c r="W156" s="35"/>
      <c r="X156" s="35"/>
      <c r="Y156" s="35"/>
      <c r="Z156" s="35"/>
      <c r="AA156" s="35"/>
      <c r="AB156" s="35"/>
      <c r="AC156" s="35"/>
      <c r="AD156" s="35"/>
      <c r="AE156" s="35"/>
      <c r="AT156" s="18" t="s">
        <v>294</v>
      </c>
      <c r="AU156" s="18" t="s">
        <v>73</v>
      </c>
    </row>
    <row r="157" spans="1:65" s="16" customFormat="1">
      <c r="B157" s="248"/>
      <c r="C157" s="249"/>
      <c r="D157" s="207" t="s">
        <v>272</v>
      </c>
      <c r="E157" s="250" t="s">
        <v>1</v>
      </c>
      <c r="F157" s="251" t="s">
        <v>2058</v>
      </c>
      <c r="G157" s="249"/>
      <c r="H157" s="250" t="s">
        <v>1</v>
      </c>
      <c r="I157" s="250" t="s">
        <v>1</v>
      </c>
      <c r="J157" s="249"/>
      <c r="K157" s="249"/>
      <c r="L157" s="253"/>
      <c r="M157" s="254"/>
      <c r="N157" s="255"/>
      <c r="O157" s="255"/>
      <c r="P157" s="255"/>
      <c r="Q157" s="255"/>
      <c r="R157" s="255"/>
      <c r="S157" s="255"/>
      <c r="T157" s="256"/>
      <c r="AT157" s="257" t="s">
        <v>272</v>
      </c>
      <c r="AU157" s="257" t="s">
        <v>73</v>
      </c>
      <c r="AV157" s="16" t="s">
        <v>71</v>
      </c>
      <c r="AW157" s="16" t="s">
        <v>30</v>
      </c>
      <c r="AX157" s="16" t="s">
        <v>64</v>
      </c>
      <c r="AY157" s="257" t="s">
        <v>263</v>
      </c>
    </row>
    <row r="158" spans="1:65" s="13" customFormat="1">
      <c r="B158" s="205"/>
      <c r="C158" s="206"/>
      <c r="D158" s="207" t="s">
        <v>272</v>
      </c>
      <c r="E158" s="208" t="s">
        <v>1</v>
      </c>
      <c r="F158" s="209" t="s">
        <v>2059</v>
      </c>
      <c r="G158" s="206"/>
      <c r="H158" s="210">
        <v>1626.3340000000001</v>
      </c>
      <c r="I158" s="210"/>
      <c r="J158" s="206"/>
      <c r="K158" s="206"/>
      <c r="L158" s="212"/>
      <c r="M158" s="213"/>
      <c r="N158" s="214"/>
      <c r="O158" s="214"/>
      <c r="P158" s="214"/>
      <c r="Q158" s="214"/>
      <c r="R158" s="214"/>
      <c r="S158" s="214"/>
      <c r="T158" s="215"/>
      <c r="AT158" s="216" t="s">
        <v>272</v>
      </c>
      <c r="AU158" s="216" t="s">
        <v>73</v>
      </c>
      <c r="AV158" s="13" t="s">
        <v>73</v>
      </c>
      <c r="AW158" s="13" t="s">
        <v>30</v>
      </c>
      <c r="AX158" s="13" t="s">
        <v>64</v>
      </c>
      <c r="AY158" s="216" t="s">
        <v>263</v>
      </c>
    </row>
    <row r="159" spans="1:65" s="15" customFormat="1">
      <c r="B159" s="228"/>
      <c r="C159" s="229"/>
      <c r="D159" s="207" t="s">
        <v>272</v>
      </c>
      <c r="E159" s="230" t="s">
        <v>1</v>
      </c>
      <c r="F159" s="231" t="s">
        <v>280</v>
      </c>
      <c r="G159" s="229"/>
      <c r="H159" s="232">
        <v>1626.3340000000001</v>
      </c>
      <c r="I159" s="232"/>
      <c r="J159" s="229"/>
      <c r="K159" s="229"/>
      <c r="L159" s="234"/>
      <c r="M159" s="235"/>
      <c r="N159" s="236"/>
      <c r="O159" s="236"/>
      <c r="P159" s="236"/>
      <c r="Q159" s="236"/>
      <c r="R159" s="236"/>
      <c r="S159" s="236"/>
      <c r="T159" s="237"/>
      <c r="AT159" s="238" t="s">
        <v>272</v>
      </c>
      <c r="AU159" s="238" t="s">
        <v>73</v>
      </c>
      <c r="AV159" s="15" t="s">
        <v>270</v>
      </c>
      <c r="AW159" s="15" t="s">
        <v>30</v>
      </c>
      <c r="AX159" s="15" t="s">
        <v>71</v>
      </c>
      <c r="AY159" s="238" t="s">
        <v>263</v>
      </c>
    </row>
    <row r="160" spans="1:65" s="2" customFormat="1" ht="33" customHeight="1">
      <c r="A160" s="35"/>
      <c r="B160" s="36"/>
      <c r="C160" s="191" t="s">
        <v>304</v>
      </c>
      <c r="D160" s="191" t="s">
        <v>266</v>
      </c>
      <c r="E160" s="192" t="s">
        <v>2060</v>
      </c>
      <c r="F160" s="193" t="s">
        <v>2061</v>
      </c>
      <c r="G160" s="194" t="s">
        <v>300</v>
      </c>
      <c r="H160" s="195">
        <v>88.56</v>
      </c>
      <c r="I160" s="196"/>
      <c r="J160" s="197">
        <f>ROUND(I160*H160,2)</f>
        <v>0</v>
      </c>
      <c r="K160" s="198"/>
      <c r="L160" s="40"/>
      <c r="M160" s="199" t="s">
        <v>1</v>
      </c>
      <c r="N160" s="200" t="s">
        <v>38</v>
      </c>
      <c r="O160" s="72"/>
      <c r="P160" s="201">
        <f>O160*H160</f>
        <v>0</v>
      </c>
      <c r="Q160" s="201">
        <v>0</v>
      </c>
      <c r="R160" s="201">
        <f>Q160*H160</f>
        <v>0</v>
      </c>
      <c r="S160" s="201">
        <v>0</v>
      </c>
      <c r="T160" s="202">
        <f>S160*H160</f>
        <v>0</v>
      </c>
      <c r="U160" s="35"/>
      <c r="V160" s="35"/>
      <c r="W160" s="35"/>
      <c r="X160" s="35"/>
      <c r="Y160" s="35"/>
      <c r="Z160" s="35"/>
      <c r="AA160" s="35"/>
      <c r="AB160" s="35"/>
      <c r="AC160" s="35"/>
      <c r="AD160" s="35"/>
      <c r="AE160" s="35"/>
      <c r="AR160" s="203" t="s">
        <v>270</v>
      </c>
      <c r="AT160" s="203" t="s">
        <v>266</v>
      </c>
      <c r="AU160" s="203" t="s">
        <v>73</v>
      </c>
      <c r="AY160" s="18" t="s">
        <v>263</v>
      </c>
      <c r="BE160" s="204">
        <f>IF(N160="základní",J160,0)</f>
        <v>0</v>
      </c>
      <c r="BF160" s="204">
        <f>IF(N160="snížená",J160,0)</f>
        <v>0</v>
      </c>
      <c r="BG160" s="204">
        <f>IF(N160="zákl. přenesená",J160,0)</f>
        <v>0</v>
      </c>
      <c r="BH160" s="204">
        <f>IF(N160="sníž. přenesená",J160,0)</f>
        <v>0</v>
      </c>
      <c r="BI160" s="204">
        <f>IF(N160="nulová",J160,0)</f>
        <v>0</v>
      </c>
      <c r="BJ160" s="18" t="s">
        <v>71</v>
      </c>
      <c r="BK160" s="204">
        <f>ROUND(I160*H160,2)</f>
        <v>0</v>
      </c>
      <c r="BL160" s="18" t="s">
        <v>270</v>
      </c>
      <c r="BM160" s="203" t="s">
        <v>2062</v>
      </c>
    </row>
    <row r="161" spans="1:65" s="2" customFormat="1" ht="19.5">
      <c r="A161" s="35"/>
      <c r="B161" s="36"/>
      <c r="C161" s="37"/>
      <c r="D161" s="207" t="s">
        <v>294</v>
      </c>
      <c r="E161" s="37"/>
      <c r="F161" s="239" t="s">
        <v>2063</v>
      </c>
      <c r="G161" s="37"/>
      <c r="H161" s="37"/>
      <c r="I161" s="326"/>
      <c r="J161" s="37"/>
      <c r="K161" s="37"/>
      <c r="L161" s="40"/>
      <c r="M161" s="241"/>
      <c r="N161" s="242"/>
      <c r="O161" s="72"/>
      <c r="P161" s="72"/>
      <c r="Q161" s="72"/>
      <c r="R161" s="72"/>
      <c r="S161" s="72"/>
      <c r="T161" s="73"/>
      <c r="U161" s="35"/>
      <c r="V161" s="35"/>
      <c r="W161" s="35"/>
      <c r="X161" s="35"/>
      <c r="Y161" s="35"/>
      <c r="Z161" s="35"/>
      <c r="AA161" s="35"/>
      <c r="AB161" s="35"/>
      <c r="AC161" s="35"/>
      <c r="AD161" s="35"/>
      <c r="AE161" s="35"/>
      <c r="AT161" s="18" t="s">
        <v>294</v>
      </c>
      <c r="AU161" s="18" t="s">
        <v>73</v>
      </c>
    </row>
    <row r="162" spans="1:65" s="16" customFormat="1">
      <c r="B162" s="248"/>
      <c r="C162" s="249"/>
      <c r="D162" s="207" t="s">
        <v>272</v>
      </c>
      <c r="E162" s="250" t="s">
        <v>1</v>
      </c>
      <c r="F162" s="251" t="s">
        <v>2064</v>
      </c>
      <c r="G162" s="249"/>
      <c r="H162" s="250" t="s">
        <v>1</v>
      </c>
      <c r="I162" s="250" t="s">
        <v>1</v>
      </c>
      <c r="J162" s="249"/>
      <c r="K162" s="249"/>
      <c r="L162" s="253"/>
      <c r="M162" s="254"/>
      <c r="N162" s="255"/>
      <c r="O162" s="255"/>
      <c r="P162" s="255"/>
      <c r="Q162" s="255"/>
      <c r="R162" s="255"/>
      <c r="S162" s="255"/>
      <c r="T162" s="256"/>
      <c r="AT162" s="257" t="s">
        <v>272</v>
      </c>
      <c r="AU162" s="257" t="s">
        <v>73</v>
      </c>
      <c r="AV162" s="16" t="s">
        <v>71</v>
      </c>
      <c r="AW162" s="16" t="s">
        <v>30</v>
      </c>
      <c r="AX162" s="16" t="s">
        <v>64</v>
      </c>
      <c r="AY162" s="257" t="s">
        <v>263</v>
      </c>
    </row>
    <row r="163" spans="1:65" s="13" customFormat="1">
      <c r="B163" s="205"/>
      <c r="C163" s="206"/>
      <c r="D163" s="207" t="s">
        <v>272</v>
      </c>
      <c r="E163" s="208" t="s">
        <v>1</v>
      </c>
      <c r="F163" s="209" t="s">
        <v>2065</v>
      </c>
      <c r="G163" s="206"/>
      <c r="H163" s="210">
        <v>43.2</v>
      </c>
      <c r="I163" s="210"/>
      <c r="J163" s="206"/>
      <c r="K163" s="206"/>
      <c r="L163" s="212"/>
      <c r="M163" s="213"/>
      <c r="N163" s="214"/>
      <c r="O163" s="214"/>
      <c r="P163" s="214"/>
      <c r="Q163" s="214"/>
      <c r="R163" s="214"/>
      <c r="S163" s="214"/>
      <c r="T163" s="215"/>
      <c r="AT163" s="216" t="s">
        <v>272</v>
      </c>
      <c r="AU163" s="216" t="s">
        <v>73</v>
      </c>
      <c r="AV163" s="13" t="s">
        <v>73</v>
      </c>
      <c r="AW163" s="13" t="s">
        <v>30</v>
      </c>
      <c r="AX163" s="13" t="s">
        <v>64</v>
      </c>
      <c r="AY163" s="216" t="s">
        <v>263</v>
      </c>
    </row>
    <row r="164" spans="1:65" s="13" customFormat="1">
      <c r="B164" s="205"/>
      <c r="C164" s="206"/>
      <c r="D164" s="207" t="s">
        <v>272</v>
      </c>
      <c r="E164" s="208" t="s">
        <v>1</v>
      </c>
      <c r="F164" s="209" t="s">
        <v>2066</v>
      </c>
      <c r="G164" s="206"/>
      <c r="H164" s="210">
        <v>45.36</v>
      </c>
      <c r="I164" s="210"/>
      <c r="J164" s="206"/>
      <c r="K164" s="206"/>
      <c r="L164" s="212"/>
      <c r="M164" s="213"/>
      <c r="N164" s="214"/>
      <c r="O164" s="214"/>
      <c r="P164" s="214"/>
      <c r="Q164" s="214"/>
      <c r="R164" s="214"/>
      <c r="S164" s="214"/>
      <c r="T164" s="215"/>
      <c r="AT164" s="216" t="s">
        <v>272</v>
      </c>
      <c r="AU164" s="216" t="s">
        <v>73</v>
      </c>
      <c r="AV164" s="13" t="s">
        <v>73</v>
      </c>
      <c r="AW164" s="13" t="s">
        <v>30</v>
      </c>
      <c r="AX164" s="13" t="s">
        <v>64</v>
      </c>
      <c r="AY164" s="216" t="s">
        <v>263</v>
      </c>
    </row>
    <row r="165" spans="1:65" s="15" customFormat="1">
      <c r="B165" s="228"/>
      <c r="C165" s="229"/>
      <c r="D165" s="207" t="s">
        <v>272</v>
      </c>
      <c r="E165" s="230" t="s">
        <v>1</v>
      </c>
      <c r="F165" s="231" t="s">
        <v>280</v>
      </c>
      <c r="G165" s="229"/>
      <c r="H165" s="232">
        <v>88.56</v>
      </c>
      <c r="I165" s="232"/>
      <c r="J165" s="229"/>
      <c r="K165" s="229"/>
      <c r="L165" s="234"/>
      <c r="M165" s="235"/>
      <c r="N165" s="236"/>
      <c r="O165" s="236"/>
      <c r="P165" s="236"/>
      <c r="Q165" s="236"/>
      <c r="R165" s="236"/>
      <c r="S165" s="236"/>
      <c r="T165" s="237"/>
      <c r="AT165" s="238" t="s">
        <v>272</v>
      </c>
      <c r="AU165" s="238" t="s">
        <v>73</v>
      </c>
      <c r="AV165" s="15" t="s">
        <v>270</v>
      </c>
      <c r="AW165" s="15" t="s">
        <v>30</v>
      </c>
      <c r="AX165" s="15" t="s">
        <v>71</v>
      </c>
      <c r="AY165" s="238" t="s">
        <v>263</v>
      </c>
    </row>
    <row r="166" spans="1:65" s="2" customFormat="1" ht="24.2" customHeight="1">
      <c r="A166" s="35"/>
      <c r="B166" s="36"/>
      <c r="C166" s="191" t="s">
        <v>309</v>
      </c>
      <c r="D166" s="191" t="s">
        <v>266</v>
      </c>
      <c r="E166" s="192" t="s">
        <v>464</v>
      </c>
      <c r="F166" s="193" t="s">
        <v>465</v>
      </c>
      <c r="G166" s="194" t="s">
        <v>269</v>
      </c>
      <c r="H166" s="195">
        <v>507.06</v>
      </c>
      <c r="I166" s="196"/>
      <c r="J166" s="197">
        <f>ROUND(I166*H166,2)</f>
        <v>0</v>
      </c>
      <c r="K166" s="198"/>
      <c r="L166" s="40"/>
      <c r="M166" s="199" t="s">
        <v>1</v>
      </c>
      <c r="N166" s="200" t="s">
        <v>38</v>
      </c>
      <c r="O166" s="72"/>
      <c r="P166" s="201">
        <f>O166*H166</f>
        <v>0</v>
      </c>
      <c r="Q166" s="201">
        <v>0</v>
      </c>
      <c r="R166" s="201">
        <f>Q166*H166</f>
        <v>0</v>
      </c>
      <c r="S166" s="201">
        <v>0</v>
      </c>
      <c r="T166" s="202">
        <f>S166*H166</f>
        <v>0</v>
      </c>
      <c r="U166" s="35"/>
      <c r="V166" s="35"/>
      <c r="W166" s="35"/>
      <c r="X166" s="35"/>
      <c r="Y166" s="35"/>
      <c r="Z166" s="35"/>
      <c r="AA166" s="35"/>
      <c r="AB166" s="35"/>
      <c r="AC166" s="35"/>
      <c r="AD166" s="35"/>
      <c r="AE166" s="35"/>
      <c r="AR166" s="203" t="s">
        <v>270</v>
      </c>
      <c r="AT166" s="203" t="s">
        <v>266</v>
      </c>
      <c r="AU166" s="203" t="s">
        <v>73</v>
      </c>
      <c r="AY166" s="18" t="s">
        <v>263</v>
      </c>
      <c r="BE166" s="204">
        <f>IF(N166="základní",J166,0)</f>
        <v>0</v>
      </c>
      <c r="BF166" s="204">
        <f>IF(N166="snížená",J166,0)</f>
        <v>0</v>
      </c>
      <c r="BG166" s="204">
        <f>IF(N166="zákl. přenesená",J166,0)</f>
        <v>0</v>
      </c>
      <c r="BH166" s="204">
        <f>IF(N166="sníž. přenesená",J166,0)</f>
        <v>0</v>
      </c>
      <c r="BI166" s="204">
        <f>IF(N166="nulová",J166,0)</f>
        <v>0</v>
      </c>
      <c r="BJ166" s="18" t="s">
        <v>71</v>
      </c>
      <c r="BK166" s="204">
        <f>ROUND(I166*H166,2)</f>
        <v>0</v>
      </c>
      <c r="BL166" s="18" t="s">
        <v>270</v>
      </c>
      <c r="BM166" s="203" t="s">
        <v>2067</v>
      </c>
    </row>
    <row r="167" spans="1:65" s="2" customFormat="1" ht="19.5">
      <c r="A167" s="35"/>
      <c r="B167" s="36"/>
      <c r="C167" s="37"/>
      <c r="D167" s="207" t="s">
        <v>294</v>
      </c>
      <c r="E167" s="37"/>
      <c r="F167" s="239" t="s">
        <v>2068</v>
      </c>
      <c r="G167" s="37"/>
      <c r="H167" s="37"/>
      <c r="I167" s="326"/>
      <c r="J167" s="37"/>
      <c r="K167" s="37"/>
      <c r="L167" s="40"/>
      <c r="M167" s="241"/>
      <c r="N167" s="242"/>
      <c r="O167" s="72"/>
      <c r="P167" s="72"/>
      <c r="Q167" s="72"/>
      <c r="R167" s="72"/>
      <c r="S167" s="72"/>
      <c r="T167" s="73"/>
      <c r="U167" s="35"/>
      <c r="V167" s="35"/>
      <c r="W167" s="35"/>
      <c r="X167" s="35"/>
      <c r="Y167" s="35"/>
      <c r="Z167" s="35"/>
      <c r="AA167" s="35"/>
      <c r="AB167" s="35"/>
      <c r="AC167" s="35"/>
      <c r="AD167" s="35"/>
      <c r="AE167" s="35"/>
      <c r="AT167" s="18" t="s">
        <v>294</v>
      </c>
      <c r="AU167" s="18" t="s">
        <v>73</v>
      </c>
    </row>
    <row r="168" spans="1:65" s="16" customFormat="1">
      <c r="B168" s="248"/>
      <c r="C168" s="249"/>
      <c r="D168" s="207" t="s">
        <v>272</v>
      </c>
      <c r="E168" s="250" t="s">
        <v>1</v>
      </c>
      <c r="F168" s="251" t="s">
        <v>2069</v>
      </c>
      <c r="G168" s="249"/>
      <c r="H168" s="250" t="s">
        <v>1</v>
      </c>
      <c r="I168" s="250" t="s">
        <v>1</v>
      </c>
      <c r="J168" s="249"/>
      <c r="K168" s="249"/>
      <c r="L168" s="253"/>
      <c r="M168" s="254"/>
      <c r="N168" s="255"/>
      <c r="O168" s="255"/>
      <c r="P168" s="255"/>
      <c r="Q168" s="255"/>
      <c r="R168" s="255"/>
      <c r="S168" s="255"/>
      <c r="T168" s="256"/>
      <c r="AT168" s="257" t="s">
        <v>272</v>
      </c>
      <c r="AU168" s="257" t="s">
        <v>73</v>
      </c>
      <c r="AV168" s="16" t="s">
        <v>71</v>
      </c>
      <c r="AW168" s="16" t="s">
        <v>30</v>
      </c>
      <c r="AX168" s="16" t="s">
        <v>64</v>
      </c>
      <c r="AY168" s="257" t="s">
        <v>263</v>
      </c>
    </row>
    <row r="169" spans="1:65" s="13" customFormat="1">
      <c r="B169" s="205"/>
      <c r="C169" s="206"/>
      <c r="D169" s="207" t="s">
        <v>272</v>
      </c>
      <c r="E169" s="208" t="s">
        <v>1</v>
      </c>
      <c r="F169" s="209" t="s">
        <v>2070</v>
      </c>
      <c r="G169" s="206"/>
      <c r="H169" s="210">
        <v>507.06</v>
      </c>
      <c r="I169" s="210"/>
      <c r="J169" s="206"/>
      <c r="K169" s="206"/>
      <c r="L169" s="212"/>
      <c r="M169" s="213"/>
      <c r="N169" s="214"/>
      <c r="O169" s="214"/>
      <c r="P169" s="214"/>
      <c r="Q169" s="214"/>
      <c r="R169" s="214"/>
      <c r="S169" s="214"/>
      <c r="T169" s="215"/>
      <c r="AT169" s="216" t="s">
        <v>272</v>
      </c>
      <c r="AU169" s="216" t="s">
        <v>73</v>
      </c>
      <c r="AV169" s="13" t="s">
        <v>73</v>
      </c>
      <c r="AW169" s="13" t="s">
        <v>30</v>
      </c>
      <c r="AX169" s="13" t="s">
        <v>64</v>
      </c>
      <c r="AY169" s="216" t="s">
        <v>263</v>
      </c>
    </row>
    <row r="170" spans="1:65" s="15" customFormat="1">
      <c r="B170" s="228"/>
      <c r="C170" s="229"/>
      <c r="D170" s="207" t="s">
        <v>272</v>
      </c>
      <c r="E170" s="230" t="s">
        <v>1</v>
      </c>
      <c r="F170" s="231" t="s">
        <v>280</v>
      </c>
      <c r="G170" s="229"/>
      <c r="H170" s="232">
        <v>507.06</v>
      </c>
      <c r="I170" s="232"/>
      <c r="J170" s="229"/>
      <c r="K170" s="229"/>
      <c r="L170" s="234"/>
      <c r="M170" s="235"/>
      <c r="N170" s="236"/>
      <c r="O170" s="236"/>
      <c r="P170" s="236"/>
      <c r="Q170" s="236"/>
      <c r="R170" s="236"/>
      <c r="S170" s="236"/>
      <c r="T170" s="237"/>
      <c r="AT170" s="238" t="s">
        <v>272</v>
      </c>
      <c r="AU170" s="238" t="s">
        <v>73</v>
      </c>
      <c r="AV170" s="15" t="s">
        <v>270</v>
      </c>
      <c r="AW170" s="15" t="s">
        <v>30</v>
      </c>
      <c r="AX170" s="15" t="s">
        <v>71</v>
      </c>
      <c r="AY170" s="238" t="s">
        <v>263</v>
      </c>
    </row>
    <row r="171" spans="1:65" s="2" customFormat="1" ht="24.2" customHeight="1">
      <c r="A171" s="35"/>
      <c r="B171" s="36"/>
      <c r="C171" s="191" t="s">
        <v>314</v>
      </c>
      <c r="D171" s="191" t="s">
        <v>266</v>
      </c>
      <c r="E171" s="192" t="s">
        <v>2071</v>
      </c>
      <c r="F171" s="193" t="s">
        <v>2072</v>
      </c>
      <c r="G171" s="194" t="s">
        <v>269</v>
      </c>
      <c r="H171" s="195">
        <v>507.06</v>
      </c>
      <c r="I171" s="196"/>
      <c r="J171" s="197">
        <f>ROUND(I171*H171,2)</f>
        <v>0</v>
      </c>
      <c r="K171" s="198"/>
      <c r="L171" s="40"/>
      <c r="M171" s="199" t="s">
        <v>1</v>
      </c>
      <c r="N171" s="200" t="s">
        <v>38</v>
      </c>
      <c r="O171" s="72"/>
      <c r="P171" s="201">
        <f>O171*H171</f>
        <v>0</v>
      </c>
      <c r="Q171" s="201">
        <v>0</v>
      </c>
      <c r="R171" s="201">
        <f>Q171*H171</f>
        <v>0</v>
      </c>
      <c r="S171" s="201">
        <v>0</v>
      </c>
      <c r="T171" s="202">
        <f>S171*H171</f>
        <v>0</v>
      </c>
      <c r="U171" s="35"/>
      <c r="V171" s="35"/>
      <c r="W171" s="35"/>
      <c r="X171" s="35"/>
      <c r="Y171" s="35"/>
      <c r="Z171" s="35"/>
      <c r="AA171" s="35"/>
      <c r="AB171" s="35"/>
      <c r="AC171" s="35"/>
      <c r="AD171" s="35"/>
      <c r="AE171" s="35"/>
      <c r="AR171" s="203" t="s">
        <v>270</v>
      </c>
      <c r="AT171" s="203" t="s">
        <v>266</v>
      </c>
      <c r="AU171" s="203" t="s">
        <v>73</v>
      </c>
      <c r="AY171" s="18" t="s">
        <v>263</v>
      </c>
      <c r="BE171" s="204">
        <f>IF(N171="základní",J171,0)</f>
        <v>0</v>
      </c>
      <c r="BF171" s="204">
        <f>IF(N171="snížená",J171,0)</f>
        <v>0</v>
      </c>
      <c r="BG171" s="204">
        <f>IF(N171="zákl. přenesená",J171,0)</f>
        <v>0</v>
      </c>
      <c r="BH171" s="204">
        <f>IF(N171="sníž. přenesená",J171,0)</f>
        <v>0</v>
      </c>
      <c r="BI171" s="204">
        <f>IF(N171="nulová",J171,0)</f>
        <v>0</v>
      </c>
      <c r="BJ171" s="18" t="s">
        <v>71</v>
      </c>
      <c r="BK171" s="204">
        <f>ROUND(I171*H171,2)</f>
        <v>0</v>
      </c>
      <c r="BL171" s="18" t="s">
        <v>270</v>
      </c>
      <c r="BM171" s="203" t="s">
        <v>2073</v>
      </c>
    </row>
    <row r="172" spans="1:65" s="2" customFormat="1" ht="19.5">
      <c r="A172" s="35"/>
      <c r="B172" s="36"/>
      <c r="C172" s="37"/>
      <c r="D172" s="207" t="s">
        <v>294</v>
      </c>
      <c r="E172" s="37"/>
      <c r="F172" s="239" t="s">
        <v>2074</v>
      </c>
      <c r="G172" s="37"/>
      <c r="H172" s="37"/>
      <c r="I172" s="326"/>
      <c r="J172" s="37"/>
      <c r="K172" s="37"/>
      <c r="L172" s="40"/>
      <c r="M172" s="241"/>
      <c r="N172" s="242"/>
      <c r="O172" s="72"/>
      <c r="P172" s="72"/>
      <c r="Q172" s="72"/>
      <c r="R172" s="72"/>
      <c r="S172" s="72"/>
      <c r="T172" s="73"/>
      <c r="U172" s="35"/>
      <c r="V172" s="35"/>
      <c r="W172" s="35"/>
      <c r="X172" s="35"/>
      <c r="Y172" s="35"/>
      <c r="Z172" s="35"/>
      <c r="AA172" s="35"/>
      <c r="AB172" s="35"/>
      <c r="AC172" s="35"/>
      <c r="AD172" s="35"/>
      <c r="AE172" s="35"/>
      <c r="AT172" s="18" t="s">
        <v>294</v>
      </c>
      <c r="AU172" s="18" t="s">
        <v>73</v>
      </c>
    </row>
    <row r="173" spans="1:65" s="16" customFormat="1">
      <c r="B173" s="248"/>
      <c r="C173" s="249"/>
      <c r="D173" s="207" t="s">
        <v>272</v>
      </c>
      <c r="E173" s="250" t="s">
        <v>1</v>
      </c>
      <c r="F173" s="251" t="s">
        <v>2069</v>
      </c>
      <c r="G173" s="249"/>
      <c r="H173" s="250" t="s">
        <v>1</v>
      </c>
      <c r="I173" s="250" t="s">
        <v>1</v>
      </c>
      <c r="J173" s="249"/>
      <c r="K173" s="249"/>
      <c r="L173" s="253"/>
      <c r="M173" s="254"/>
      <c r="N173" s="255"/>
      <c r="O173" s="255"/>
      <c r="P173" s="255"/>
      <c r="Q173" s="255"/>
      <c r="R173" s="255"/>
      <c r="S173" s="255"/>
      <c r="T173" s="256"/>
      <c r="AT173" s="257" t="s">
        <v>272</v>
      </c>
      <c r="AU173" s="257" t="s">
        <v>73</v>
      </c>
      <c r="AV173" s="16" t="s">
        <v>71</v>
      </c>
      <c r="AW173" s="16" t="s">
        <v>30</v>
      </c>
      <c r="AX173" s="16" t="s">
        <v>64</v>
      </c>
      <c r="AY173" s="257" t="s">
        <v>263</v>
      </c>
    </row>
    <row r="174" spans="1:65" s="13" customFormat="1">
      <c r="B174" s="205"/>
      <c r="C174" s="206"/>
      <c r="D174" s="207" t="s">
        <v>272</v>
      </c>
      <c r="E174" s="208" t="s">
        <v>1</v>
      </c>
      <c r="F174" s="209" t="s">
        <v>2070</v>
      </c>
      <c r="G174" s="206"/>
      <c r="H174" s="210">
        <v>507.06</v>
      </c>
      <c r="I174" s="210"/>
      <c r="J174" s="206"/>
      <c r="K174" s="206"/>
      <c r="L174" s="212"/>
      <c r="M174" s="213"/>
      <c r="N174" s="214"/>
      <c r="O174" s="214"/>
      <c r="P174" s="214"/>
      <c r="Q174" s="214"/>
      <c r="R174" s="214"/>
      <c r="S174" s="214"/>
      <c r="T174" s="215"/>
      <c r="AT174" s="216" t="s">
        <v>272</v>
      </c>
      <c r="AU174" s="216" t="s">
        <v>73</v>
      </c>
      <c r="AV174" s="13" t="s">
        <v>73</v>
      </c>
      <c r="AW174" s="13" t="s">
        <v>30</v>
      </c>
      <c r="AX174" s="13" t="s">
        <v>64</v>
      </c>
      <c r="AY174" s="216" t="s">
        <v>263</v>
      </c>
    </row>
    <row r="175" spans="1:65" s="15" customFormat="1">
      <c r="B175" s="228"/>
      <c r="C175" s="229"/>
      <c r="D175" s="207" t="s">
        <v>272</v>
      </c>
      <c r="E175" s="230" t="s">
        <v>1</v>
      </c>
      <c r="F175" s="231" t="s">
        <v>280</v>
      </c>
      <c r="G175" s="229"/>
      <c r="H175" s="232">
        <v>507.06</v>
      </c>
      <c r="I175" s="232"/>
      <c r="J175" s="229"/>
      <c r="K175" s="229"/>
      <c r="L175" s="234"/>
      <c r="M175" s="235"/>
      <c r="N175" s="236"/>
      <c r="O175" s="236"/>
      <c r="P175" s="236"/>
      <c r="Q175" s="236"/>
      <c r="R175" s="236"/>
      <c r="S175" s="236"/>
      <c r="T175" s="237"/>
      <c r="AT175" s="238" t="s">
        <v>272</v>
      </c>
      <c r="AU175" s="238" t="s">
        <v>73</v>
      </c>
      <c r="AV175" s="15" t="s">
        <v>270</v>
      </c>
      <c r="AW175" s="15" t="s">
        <v>30</v>
      </c>
      <c r="AX175" s="15" t="s">
        <v>71</v>
      </c>
      <c r="AY175" s="238" t="s">
        <v>263</v>
      </c>
    </row>
    <row r="176" spans="1:65" s="2" customFormat="1" ht="16.5" customHeight="1">
      <c r="A176" s="35"/>
      <c r="B176" s="36"/>
      <c r="C176" s="261" t="s">
        <v>264</v>
      </c>
      <c r="D176" s="261" t="s">
        <v>401</v>
      </c>
      <c r="E176" s="262" t="s">
        <v>2075</v>
      </c>
      <c r="F176" s="263" t="s">
        <v>2076</v>
      </c>
      <c r="G176" s="264" t="s">
        <v>269</v>
      </c>
      <c r="H176" s="265">
        <v>532.41300000000001</v>
      </c>
      <c r="I176" s="196"/>
      <c r="J176" s="267">
        <f>ROUND(I176*H176,2)</f>
        <v>0</v>
      </c>
      <c r="K176" s="268"/>
      <c r="L176" s="269"/>
      <c r="M176" s="270" t="s">
        <v>1</v>
      </c>
      <c r="N176" s="271" t="s">
        <v>38</v>
      </c>
      <c r="O176" s="72"/>
      <c r="P176" s="201">
        <f>O176*H176</f>
        <v>0</v>
      </c>
      <c r="Q176" s="201">
        <v>0</v>
      </c>
      <c r="R176" s="201">
        <f>Q176*H176</f>
        <v>0</v>
      </c>
      <c r="S176" s="201">
        <v>0</v>
      </c>
      <c r="T176" s="202">
        <f>S176*H176</f>
        <v>0</v>
      </c>
      <c r="U176" s="35"/>
      <c r="V176" s="35"/>
      <c r="W176" s="35"/>
      <c r="X176" s="35"/>
      <c r="Y176" s="35"/>
      <c r="Z176" s="35"/>
      <c r="AA176" s="35"/>
      <c r="AB176" s="35"/>
      <c r="AC176" s="35"/>
      <c r="AD176" s="35"/>
      <c r="AE176" s="35"/>
      <c r="AR176" s="203" t="s">
        <v>314</v>
      </c>
      <c r="AT176" s="203" t="s">
        <v>401</v>
      </c>
      <c r="AU176" s="203" t="s">
        <v>73</v>
      </c>
      <c r="AY176" s="18" t="s">
        <v>263</v>
      </c>
      <c r="BE176" s="204">
        <f>IF(N176="základní",J176,0)</f>
        <v>0</v>
      </c>
      <c r="BF176" s="204">
        <f>IF(N176="snížená",J176,0)</f>
        <v>0</v>
      </c>
      <c r="BG176" s="204">
        <f>IF(N176="zákl. přenesená",J176,0)</f>
        <v>0</v>
      </c>
      <c r="BH176" s="204">
        <f>IF(N176="sníž. přenesená",J176,0)</f>
        <v>0</v>
      </c>
      <c r="BI176" s="204">
        <f>IF(N176="nulová",J176,0)</f>
        <v>0</v>
      </c>
      <c r="BJ176" s="18" t="s">
        <v>71</v>
      </c>
      <c r="BK176" s="204">
        <f>ROUND(I176*H176,2)</f>
        <v>0</v>
      </c>
      <c r="BL176" s="18" t="s">
        <v>270</v>
      </c>
      <c r="BM176" s="203" t="s">
        <v>2077</v>
      </c>
    </row>
    <row r="177" spans="1:65" s="13" customFormat="1">
      <c r="B177" s="205"/>
      <c r="C177" s="206"/>
      <c r="D177" s="207" t="s">
        <v>272</v>
      </c>
      <c r="E177" s="208" t="s">
        <v>1</v>
      </c>
      <c r="F177" s="209" t="s">
        <v>2078</v>
      </c>
      <c r="G177" s="206"/>
      <c r="H177" s="210">
        <v>532.41300000000001</v>
      </c>
      <c r="I177" s="210"/>
      <c r="J177" s="206"/>
      <c r="K177" s="206"/>
      <c r="L177" s="212"/>
      <c r="M177" s="213"/>
      <c r="N177" s="214"/>
      <c r="O177" s="214"/>
      <c r="P177" s="214"/>
      <c r="Q177" s="214"/>
      <c r="R177" s="214"/>
      <c r="S177" s="214"/>
      <c r="T177" s="215"/>
      <c r="AT177" s="216" t="s">
        <v>272</v>
      </c>
      <c r="AU177" s="216" t="s">
        <v>73</v>
      </c>
      <c r="AV177" s="13" t="s">
        <v>73</v>
      </c>
      <c r="AW177" s="13" t="s">
        <v>30</v>
      </c>
      <c r="AX177" s="13" t="s">
        <v>64</v>
      </c>
      <c r="AY177" s="216" t="s">
        <v>263</v>
      </c>
    </row>
    <row r="178" spans="1:65" s="15" customFormat="1">
      <c r="B178" s="228"/>
      <c r="C178" s="229"/>
      <c r="D178" s="207" t="s">
        <v>272</v>
      </c>
      <c r="E178" s="230" t="s">
        <v>1</v>
      </c>
      <c r="F178" s="231" t="s">
        <v>280</v>
      </c>
      <c r="G178" s="229"/>
      <c r="H178" s="232">
        <v>532.41300000000001</v>
      </c>
      <c r="I178" s="232"/>
      <c r="J178" s="229"/>
      <c r="K178" s="229"/>
      <c r="L178" s="234"/>
      <c r="M178" s="235"/>
      <c r="N178" s="236"/>
      <c r="O178" s="236"/>
      <c r="P178" s="236"/>
      <c r="Q178" s="236"/>
      <c r="R178" s="236"/>
      <c r="S178" s="236"/>
      <c r="T178" s="237"/>
      <c r="AT178" s="238" t="s">
        <v>272</v>
      </c>
      <c r="AU178" s="238" t="s">
        <v>73</v>
      </c>
      <c r="AV178" s="15" t="s">
        <v>270</v>
      </c>
      <c r="AW178" s="15" t="s">
        <v>30</v>
      </c>
      <c r="AX178" s="15" t="s">
        <v>71</v>
      </c>
      <c r="AY178" s="238" t="s">
        <v>263</v>
      </c>
    </row>
    <row r="179" spans="1:65" s="2" customFormat="1" ht="33" customHeight="1">
      <c r="A179" s="35"/>
      <c r="B179" s="36"/>
      <c r="C179" s="191" t="s">
        <v>322</v>
      </c>
      <c r="D179" s="191" t="s">
        <v>266</v>
      </c>
      <c r="E179" s="192" t="s">
        <v>2079</v>
      </c>
      <c r="F179" s="193" t="s">
        <v>2080</v>
      </c>
      <c r="G179" s="194" t="s">
        <v>269</v>
      </c>
      <c r="H179" s="195">
        <v>507.06</v>
      </c>
      <c r="I179" s="196"/>
      <c r="J179" s="197">
        <f>ROUND(I179*H179,2)</f>
        <v>0</v>
      </c>
      <c r="K179" s="198"/>
      <c r="L179" s="40"/>
      <c r="M179" s="199" t="s">
        <v>1</v>
      </c>
      <c r="N179" s="200" t="s">
        <v>38</v>
      </c>
      <c r="O179" s="72"/>
      <c r="P179" s="201">
        <f>O179*H179</f>
        <v>0</v>
      </c>
      <c r="Q179" s="201">
        <v>0</v>
      </c>
      <c r="R179" s="201">
        <f>Q179*H179</f>
        <v>0</v>
      </c>
      <c r="S179" s="201">
        <v>0</v>
      </c>
      <c r="T179" s="202">
        <f>S179*H179</f>
        <v>0</v>
      </c>
      <c r="U179" s="35"/>
      <c r="V179" s="35"/>
      <c r="W179" s="35"/>
      <c r="X179" s="35"/>
      <c r="Y179" s="35"/>
      <c r="Z179" s="35"/>
      <c r="AA179" s="35"/>
      <c r="AB179" s="35"/>
      <c r="AC179" s="35"/>
      <c r="AD179" s="35"/>
      <c r="AE179" s="35"/>
      <c r="AR179" s="203" t="s">
        <v>270</v>
      </c>
      <c r="AT179" s="203" t="s">
        <v>266</v>
      </c>
      <c r="AU179" s="203" t="s">
        <v>73</v>
      </c>
      <c r="AY179" s="18" t="s">
        <v>263</v>
      </c>
      <c r="BE179" s="204">
        <f>IF(N179="základní",J179,0)</f>
        <v>0</v>
      </c>
      <c r="BF179" s="204">
        <f>IF(N179="snížená",J179,0)</f>
        <v>0</v>
      </c>
      <c r="BG179" s="204">
        <f>IF(N179="zákl. přenesená",J179,0)</f>
        <v>0</v>
      </c>
      <c r="BH179" s="204">
        <f>IF(N179="sníž. přenesená",J179,0)</f>
        <v>0</v>
      </c>
      <c r="BI179" s="204">
        <f>IF(N179="nulová",J179,0)</f>
        <v>0</v>
      </c>
      <c r="BJ179" s="18" t="s">
        <v>71</v>
      </c>
      <c r="BK179" s="204">
        <f>ROUND(I179*H179,2)</f>
        <v>0</v>
      </c>
      <c r="BL179" s="18" t="s">
        <v>270</v>
      </c>
      <c r="BM179" s="203" t="s">
        <v>2081</v>
      </c>
    </row>
    <row r="180" spans="1:65" s="2" customFormat="1" ht="19.5">
      <c r="A180" s="35"/>
      <c r="B180" s="36"/>
      <c r="C180" s="37"/>
      <c r="D180" s="207" t="s">
        <v>294</v>
      </c>
      <c r="E180" s="37"/>
      <c r="F180" s="239" t="s">
        <v>2082</v>
      </c>
      <c r="G180" s="37"/>
      <c r="H180" s="37"/>
      <c r="I180" s="326"/>
      <c r="J180" s="37"/>
      <c r="K180" s="37"/>
      <c r="L180" s="40"/>
      <c r="M180" s="241"/>
      <c r="N180" s="242"/>
      <c r="O180" s="72"/>
      <c r="P180" s="72"/>
      <c r="Q180" s="72"/>
      <c r="R180" s="72"/>
      <c r="S180" s="72"/>
      <c r="T180" s="73"/>
      <c r="U180" s="35"/>
      <c r="V180" s="35"/>
      <c r="W180" s="35"/>
      <c r="X180" s="35"/>
      <c r="Y180" s="35"/>
      <c r="Z180" s="35"/>
      <c r="AA180" s="35"/>
      <c r="AB180" s="35"/>
      <c r="AC180" s="35"/>
      <c r="AD180" s="35"/>
      <c r="AE180" s="35"/>
      <c r="AT180" s="18" t="s">
        <v>294</v>
      </c>
      <c r="AU180" s="18" t="s">
        <v>73</v>
      </c>
    </row>
    <row r="181" spans="1:65" s="16" customFormat="1">
      <c r="B181" s="248"/>
      <c r="C181" s="249"/>
      <c r="D181" s="207" t="s">
        <v>272</v>
      </c>
      <c r="E181" s="250" t="s">
        <v>1</v>
      </c>
      <c r="F181" s="251" t="s">
        <v>2069</v>
      </c>
      <c r="G181" s="249"/>
      <c r="H181" s="250" t="s">
        <v>1</v>
      </c>
      <c r="I181" s="250"/>
      <c r="J181" s="249"/>
      <c r="K181" s="249"/>
      <c r="L181" s="253"/>
      <c r="M181" s="254"/>
      <c r="N181" s="255"/>
      <c r="O181" s="255"/>
      <c r="P181" s="255"/>
      <c r="Q181" s="255"/>
      <c r="R181" s="255"/>
      <c r="S181" s="255"/>
      <c r="T181" s="256"/>
      <c r="AT181" s="257" t="s">
        <v>272</v>
      </c>
      <c r="AU181" s="257" t="s">
        <v>73</v>
      </c>
      <c r="AV181" s="16" t="s">
        <v>71</v>
      </c>
      <c r="AW181" s="16" t="s">
        <v>30</v>
      </c>
      <c r="AX181" s="16" t="s">
        <v>64</v>
      </c>
      <c r="AY181" s="257" t="s">
        <v>263</v>
      </c>
    </row>
    <row r="182" spans="1:65" s="13" customFormat="1">
      <c r="B182" s="205"/>
      <c r="C182" s="206"/>
      <c r="D182" s="207" t="s">
        <v>272</v>
      </c>
      <c r="E182" s="208" t="s">
        <v>1</v>
      </c>
      <c r="F182" s="209" t="s">
        <v>2070</v>
      </c>
      <c r="G182" s="206"/>
      <c r="H182" s="210">
        <v>507.06</v>
      </c>
      <c r="I182" s="210"/>
      <c r="J182" s="206"/>
      <c r="K182" s="206"/>
      <c r="L182" s="212"/>
      <c r="M182" s="213"/>
      <c r="N182" s="214"/>
      <c r="O182" s="214"/>
      <c r="P182" s="214"/>
      <c r="Q182" s="214"/>
      <c r="R182" s="214"/>
      <c r="S182" s="214"/>
      <c r="T182" s="215"/>
      <c r="AT182" s="216" t="s">
        <v>272</v>
      </c>
      <c r="AU182" s="216" t="s">
        <v>73</v>
      </c>
      <c r="AV182" s="13" t="s">
        <v>73</v>
      </c>
      <c r="AW182" s="13" t="s">
        <v>30</v>
      </c>
      <c r="AX182" s="13" t="s">
        <v>64</v>
      </c>
      <c r="AY182" s="216" t="s">
        <v>263</v>
      </c>
    </row>
    <row r="183" spans="1:65" s="15" customFormat="1">
      <c r="B183" s="228"/>
      <c r="C183" s="229"/>
      <c r="D183" s="207" t="s">
        <v>272</v>
      </c>
      <c r="E183" s="230" t="s">
        <v>1</v>
      </c>
      <c r="F183" s="231" t="s">
        <v>280</v>
      </c>
      <c r="G183" s="229"/>
      <c r="H183" s="232">
        <v>507.06</v>
      </c>
      <c r="I183" s="232"/>
      <c r="J183" s="229"/>
      <c r="K183" s="229"/>
      <c r="L183" s="234"/>
      <c r="M183" s="235"/>
      <c r="N183" s="236"/>
      <c r="O183" s="236"/>
      <c r="P183" s="236"/>
      <c r="Q183" s="236"/>
      <c r="R183" s="236"/>
      <c r="S183" s="236"/>
      <c r="T183" s="237"/>
      <c r="AT183" s="238" t="s">
        <v>272</v>
      </c>
      <c r="AU183" s="238" t="s">
        <v>73</v>
      </c>
      <c r="AV183" s="15" t="s">
        <v>270</v>
      </c>
      <c r="AW183" s="15" t="s">
        <v>30</v>
      </c>
      <c r="AX183" s="15" t="s">
        <v>71</v>
      </c>
      <c r="AY183" s="238" t="s">
        <v>263</v>
      </c>
    </row>
    <row r="184" spans="1:65" s="2" customFormat="1" ht="24.2" customHeight="1">
      <c r="A184" s="35"/>
      <c r="B184" s="36"/>
      <c r="C184" s="191" t="s">
        <v>327</v>
      </c>
      <c r="D184" s="191" t="s">
        <v>266</v>
      </c>
      <c r="E184" s="192" t="s">
        <v>2083</v>
      </c>
      <c r="F184" s="193" t="s">
        <v>2084</v>
      </c>
      <c r="G184" s="194" t="s">
        <v>300</v>
      </c>
      <c r="H184" s="195">
        <v>7333.3050000000003</v>
      </c>
      <c r="I184" s="196"/>
      <c r="J184" s="197">
        <f>ROUND(I184*H184,2)</f>
        <v>0</v>
      </c>
      <c r="K184" s="198"/>
      <c r="L184" s="40"/>
      <c r="M184" s="199" t="s">
        <v>1</v>
      </c>
      <c r="N184" s="200" t="s">
        <v>38</v>
      </c>
      <c r="O184" s="72"/>
      <c r="P184" s="201">
        <f>O184*H184</f>
        <v>0</v>
      </c>
      <c r="Q184" s="201">
        <v>0</v>
      </c>
      <c r="R184" s="201">
        <f>Q184*H184</f>
        <v>0</v>
      </c>
      <c r="S184" s="201">
        <v>0</v>
      </c>
      <c r="T184" s="202">
        <f>S184*H184</f>
        <v>0</v>
      </c>
      <c r="U184" s="35"/>
      <c r="V184" s="35"/>
      <c r="W184" s="35"/>
      <c r="X184" s="35"/>
      <c r="Y184" s="35"/>
      <c r="Z184" s="35"/>
      <c r="AA184" s="35"/>
      <c r="AB184" s="35"/>
      <c r="AC184" s="35"/>
      <c r="AD184" s="35"/>
      <c r="AE184" s="35"/>
      <c r="AR184" s="203" t="s">
        <v>270</v>
      </c>
      <c r="AT184" s="203" t="s">
        <v>266</v>
      </c>
      <c r="AU184" s="203" t="s">
        <v>73</v>
      </c>
      <c r="AY184" s="18" t="s">
        <v>263</v>
      </c>
      <c r="BE184" s="204">
        <f>IF(N184="základní",J184,0)</f>
        <v>0</v>
      </c>
      <c r="BF184" s="204">
        <f>IF(N184="snížená",J184,0)</f>
        <v>0</v>
      </c>
      <c r="BG184" s="204">
        <f>IF(N184="zákl. přenesená",J184,0)</f>
        <v>0</v>
      </c>
      <c r="BH184" s="204">
        <f>IF(N184="sníž. přenesená",J184,0)</f>
        <v>0</v>
      </c>
      <c r="BI184" s="204">
        <f>IF(N184="nulová",J184,0)</f>
        <v>0</v>
      </c>
      <c r="BJ184" s="18" t="s">
        <v>71</v>
      </c>
      <c r="BK184" s="204">
        <f>ROUND(I184*H184,2)</f>
        <v>0</v>
      </c>
      <c r="BL184" s="18" t="s">
        <v>270</v>
      </c>
      <c r="BM184" s="203" t="s">
        <v>2085</v>
      </c>
    </row>
    <row r="185" spans="1:65" s="2" customFormat="1" ht="19.5">
      <c r="A185" s="35"/>
      <c r="B185" s="36"/>
      <c r="C185" s="37"/>
      <c r="D185" s="207" t="s">
        <v>294</v>
      </c>
      <c r="E185" s="37"/>
      <c r="F185" s="239" t="s">
        <v>2086</v>
      </c>
      <c r="G185" s="37"/>
      <c r="H185" s="37"/>
      <c r="I185" s="326"/>
      <c r="J185" s="37"/>
      <c r="K185" s="37"/>
      <c r="L185" s="40"/>
      <c r="M185" s="241"/>
      <c r="N185" s="242"/>
      <c r="O185" s="72"/>
      <c r="P185" s="72"/>
      <c r="Q185" s="72"/>
      <c r="R185" s="72"/>
      <c r="S185" s="72"/>
      <c r="T185" s="73"/>
      <c r="U185" s="35"/>
      <c r="V185" s="35"/>
      <c r="W185" s="35"/>
      <c r="X185" s="35"/>
      <c r="Y185" s="35"/>
      <c r="Z185" s="35"/>
      <c r="AA185" s="35"/>
      <c r="AB185" s="35"/>
      <c r="AC185" s="35"/>
      <c r="AD185" s="35"/>
      <c r="AE185" s="35"/>
      <c r="AT185" s="18" t="s">
        <v>294</v>
      </c>
      <c r="AU185" s="18" t="s">
        <v>73</v>
      </c>
    </row>
    <row r="186" spans="1:65" s="16" customFormat="1">
      <c r="B186" s="248"/>
      <c r="C186" s="249"/>
      <c r="D186" s="207" t="s">
        <v>272</v>
      </c>
      <c r="E186" s="250" t="s">
        <v>1</v>
      </c>
      <c r="F186" s="251" t="s">
        <v>2087</v>
      </c>
      <c r="G186" s="249"/>
      <c r="H186" s="250" t="s">
        <v>1</v>
      </c>
      <c r="I186" s="250" t="s">
        <v>1</v>
      </c>
      <c r="J186" s="249"/>
      <c r="K186" s="249"/>
      <c r="L186" s="253"/>
      <c r="M186" s="254"/>
      <c r="N186" s="255"/>
      <c r="O186" s="255"/>
      <c r="P186" s="255"/>
      <c r="Q186" s="255"/>
      <c r="R186" s="255"/>
      <c r="S186" s="255"/>
      <c r="T186" s="256"/>
      <c r="AT186" s="257" t="s">
        <v>272</v>
      </c>
      <c r="AU186" s="257" t="s">
        <v>73</v>
      </c>
      <c r="AV186" s="16" t="s">
        <v>71</v>
      </c>
      <c r="AW186" s="16" t="s">
        <v>30</v>
      </c>
      <c r="AX186" s="16" t="s">
        <v>64</v>
      </c>
      <c r="AY186" s="257" t="s">
        <v>263</v>
      </c>
    </row>
    <row r="187" spans="1:65" s="13" customFormat="1">
      <c r="B187" s="205"/>
      <c r="C187" s="206"/>
      <c r="D187" s="207" t="s">
        <v>272</v>
      </c>
      <c r="E187" s="208" t="s">
        <v>1</v>
      </c>
      <c r="F187" s="209" t="s">
        <v>2088</v>
      </c>
      <c r="G187" s="206"/>
      <c r="H187" s="210">
        <v>3682.6170000000002</v>
      </c>
      <c r="I187" s="210">
        <v>3682.6170000000002</v>
      </c>
      <c r="J187" s="206"/>
      <c r="K187" s="206"/>
      <c r="L187" s="212"/>
      <c r="M187" s="213"/>
      <c r="N187" s="214"/>
      <c r="O187" s="214"/>
      <c r="P187" s="214"/>
      <c r="Q187" s="214"/>
      <c r="R187" s="214"/>
      <c r="S187" s="214"/>
      <c r="T187" s="215"/>
      <c r="AT187" s="216" t="s">
        <v>272</v>
      </c>
      <c r="AU187" s="216" t="s">
        <v>73</v>
      </c>
      <c r="AV187" s="13" t="s">
        <v>73</v>
      </c>
      <c r="AW187" s="13" t="s">
        <v>30</v>
      </c>
      <c r="AX187" s="13" t="s">
        <v>64</v>
      </c>
      <c r="AY187" s="216" t="s">
        <v>263</v>
      </c>
    </row>
    <row r="188" spans="1:65" s="16" customFormat="1">
      <c r="B188" s="248"/>
      <c r="C188" s="249"/>
      <c r="D188" s="207" t="s">
        <v>272</v>
      </c>
      <c r="E188" s="250" t="s">
        <v>1</v>
      </c>
      <c r="F188" s="251" t="s">
        <v>2052</v>
      </c>
      <c r="G188" s="249"/>
      <c r="H188" s="250" t="s">
        <v>1</v>
      </c>
      <c r="I188" s="250"/>
      <c r="J188" s="249"/>
      <c r="K188" s="249"/>
      <c r="L188" s="253"/>
      <c r="M188" s="254"/>
      <c r="N188" s="255"/>
      <c r="O188" s="255"/>
      <c r="P188" s="255"/>
      <c r="Q188" s="255"/>
      <c r="R188" s="255"/>
      <c r="S188" s="255"/>
      <c r="T188" s="256"/>
      <c r="AT188" s="257" t="s">
        <v>272</v>
      </c>
      <c r="AU188" s="257" t="s">
        <v>73</v>
      </c>
      <c r="AV188" s="16" t="s">
        <v>71</v>
      </c>
      <c r="AW188" s="16" t="s">
        <v>30</v>
      </c>
      <c r="AX188" s="16" t="s">
        <v>64</v>
      </c>
      <c r="AY188" s="257" t="s">
        <v>263</v>
      </c>
    </row>
    <row r="189" spans="1:65" s="13" customFormat="1">
      <c r="B189" s="205"/>
      <c r="C189" s="206"/>
      <c r="D189" s="207" t="s">
        <v>272</v>
      </c>
      <c r="E189" s="208" t="s">
        <v>1</v>
      </c>
      <c r="F189" s="209" t="s">
        <v>2053</v>
      </c>
      <c r="G189" s="206"/>
      <c r="H189" s="210">
        <v>2306.2049999999999</v>
      </c>
      <c r="I189" s="210"/>
      <c r="J189" s="206"/>
      <c r="K189" s="206"/>
      <c r="L189" s="212"/>
      <c r="M189" s="213"/>
      <c r="N189" s="214"/>
      <c r="O189" s="214"/>
      <c r="P189" s="214"/>
      <c r="Q189" s="214"/>
      <c r="R189" s="214"/>
      <c r="S189" s="214"/>
      <c r="T189" s="215"/>
      <c r="AT189" s="216" t="s">
        <v>272</v>
      </c>
      <c r="AU189" s="216" t="s">
        <v>73</v>
      </c>
      <c r="AV189" s="13" t="s">
        <v>73</v>
      </c>
      <c r="AW189" s="13" t="s">
        <v>30</v>
      </c>
      <c r="AX189" s="13" t="s">
        <v>64</v>
      </c>
      <c r="AY189" s="216" t="s">
        <v>263</v>
      </c>
    </row>
    <row r="190" spans="1:65" s="16" customFormat="1">
      <c r="B190" s="248"/>
      <c r="C190" s="249"/>
      <c r="D190" s="207" t="s">
        <v>272</v>
      </c>
      <c r="E190" s="250" t="s">
        <v>1</v>
      </c>
      <c r="F190" s="251" t="s">
        <v>2054</v>
      </c>
      <c r="G190" s="249"/>
      <c r="H190" s="250" t="s">
        <v>1</v>
      </c>
      <c r="I190" s="250"/>
      <c r="J190" s="249"/>
      <c r="K190" s="249"/>
      <c r="L190" s="253"/>
      <c r="M190" s="254"/>
      <c r="N190" s="255"/>
      <c r="O190" s="255"/>
      <c r="P190" s="255"/>
      <c r="Q190" s="255"/>
      <c r="R190" s="255"/>
      <c r="S190" s="255"/>
      <c r="T190" s="256"/>
      <c r="AT190" s="257" t="s">
        <v>272</v>
      </c>
      <c r="AU190" s="257" t="s">
        <v>73</v>
      </c>
      <c r="AV190" s="16" t="s">
        <v>71</v>
      </c>
      <c r="AW190" s="16" t="s">
        <v>30</v>
      </c>
      <c r="AX190" s="16" t="s">
        <v>64</v>
      </c>
      <c r="AY190" s="257" t="s">
        <v>263</v>
      </c>
    </row>
    <row r="191" spans="1:65" s="13" customFormat="1">
      <c r="B191" s="205"/>
      <c r="C191" s="206"/>
      <c r="D191" s="207" t="s">
        <v>272</v>
      </c>
      <c r="E191" s="208" t="s">
        <v>1</v>
      </c>
      <c r="F191" s="209" t="s">
        <v>2055</v>
      </c>
      <c r="G191" s="206"/>
      <c r="H191" s="210">
        <v>25.38</v>
      </c>
      <c r="I191" s="210"/>
      <c r="J191" s="206"/>
      <c r="K191" s="206"/>
      <c r="L191" s="212"/>
      <c r="M191" s="213"/>
      <c r="N191" s="214"/>
      <c r="O191" s="214"/>
      <c r="P191" s="214"/>
      <c r="Q191" s="214"/>
      <c r="R191" s="214"/>
      <c r="S191" s="214"/>
      <c r="T191" s="215"/>
      <c r="AT191" s="216" t="s">
        <v>272</v>
      </c>
      <c r="AU191" s="216" t="s">
        <v>73</v>
      </c>
      <c r="AV191" s="13" t="s">
        <v>73</v>
      </c>
      <c r="AW191" s="13" t="s">
        <v>30</v>
      </c>
      <c r="AX191" s="13" t="s">
        <v>64</v>
      </c>
      <c r="AY191" s="216" t="s">
        <v>263</v>
      </c>
    </row>
    <row r="192" spans="1:65" s="16" customFormat="1">
      <c r="B192" s="248"/>
      <c r="C192" s="249"/>
      <c r="D192" s="207" t="s">
        <v>272</v>
      </c>
      <c r="E192" s="250" t="s">
        <v>1</v>
      </c>
      <c r="F192" s="251" t="s">
        <v>2058</v>
      </c>
      <c r="G192" s="249"/>
      <c r="H192" s="250" t="s">
        <v>1</v>
      </c>
      <c r="I192" s="250"/>
      <c r="J192" s="249"/>
      <c r="K192" s="249"/>
      <c r="L192" s="253"/>
      <c r="M192" s="254"/>
      <c r="N192" s="255"/>
      <c r="O192" s="255"/>
      <c r="P192" s="255"/>
      <c r="Q192" s="255"/>
      <c r="R192" s="255"/>
      <c r="S192" s="255"/>
      <c r="T192" s="256"/>
      <c r="AT192" s="257" t="s">
        <v>272</v>
      </c>
      <c r="AU192" s="257" t="s">
        <v>73</v>
      </c>
      <c r="AV192" s="16" t="s">
        <v>71</v>
      </c>
      <c r="AW192" s="16" t="s">
        <v>30</v>
      </c>
      <c r="AX192" s="16" t="s">
        <v>64</v>
      </c>
      <c r="AY192" s="257" t="s">
        <v>263</v>
      </c>
    </row>
    <row r="193" spans="1:65" s="13" customFormat="1">
      <c r="B193" s="205"/>
      <c r="C193" s="206"/>
      <c r="D193" s="207" t="s">
        <v>272</v>
      </c>
      <c r="E193" s="208" t="s">
        <v>1</v>
      </c>
      <c r="F193" s="209" t="s">
        <v>2059</v>
      </c>
      <c r="G193" s="206"/>
      <c r="H193" s="210">
        <v>1626.3340000000001</v>
      </c>
      <c r="I193" s="210"/>
      <c r="J193" s="206"/>
      <c r="K193" s="206"/>
      <c r="L193" s="212"/>
      <c r="M193" s="213"/>
      <c r="N193" s="214"/>
      <c r="O193" s="214"/>
      <c r="P193" s="214"/>
      <c r="Q193" s="214"/>
      <c r="R193" s="214"/>
      <c r="S193" s="214"/>
      <c r="T193" s="215"/>
      <c r="AT193" s="216" t="s">
        <v>272</v>
      </c>
      <c r="AU193" s="216" t="s">
        <v>73</v>
      </c>
      <c r="AV193" s="13" t="s">
        <v>73</v>
      </c>
      <c r="AW193" s="13" t="s">
        <v>30</v>
      </c>
      <c r="AX193" s="13" t="s">
        <v>64</v>
      </c>
      <c r="AY193" s="216" t="s">
        <v>263</v>
      </c>
    </row>
    <row r="194" spans="1:65" s="16" customFormat="1">
      <c r="B194" s="248"/>
      <c r="C194" s="249"/>
      <c r="D194" s="207" t="s">
        <v>272</v>
      </c>
      <c r="E194" s="250" t="s">
        <v>1</v>
      </c>
      <c r="F194" s="251" t="s">
        <v>2089</v>
      </c>
      <c r="G194" s="249"/>
      <c r="H194" s="250" t="s">
        <v>1</v>
      </c>
      <c r="I194" s="250"/>
      <c r="J194" s="249"/>
      <c r="K194" s="249"/>
      <c r="L194" s="253"/>
      <c r="M194" s="254"/>
      <c r="N194" s="255"/>
      <c r="O194" s="255"/>
      <c r="P194" s="255"/>
      <c r="Q194" s="255"/>
      <c r="R194" s="255"/>
      <c r="S194" s="255"/>
      <c r="T194" s="256"/>
      <c r="AT194" s="257" t="s">
        <v>272</v>
      </c>
      <c r="AU194" s="257" t="s">
        <v>73</v>
      </c>
      <c r="AV194" s="16" t="s">
        <v>71</v>
      </c>
      <c r="AW194" s="16" t="s">
        <v>30</v>
      </c>
      <c r="AX194" s="16" t="s">
        <v>64</v>
      </c>
      <c r="AY194" s="257" t="s">
        <v>263</v>
      </c>
    </row>
    <row r="195" spans="1:65" s="13" customFormat="1">
      <c r="B195" s="205"/>
      <c r="C195" s="206"/>
      <c r="D195" s="207" t="s">
        <v>272</v>
      </c>
      <c r="E195" s="208" t="s">
        <v>1</v>
      </c>
      <c r="F195" s="209" t="s">
        <v>2090</v>
      </c>
      <c r="G195" s="206"/>
      <c r="H195" s="210">
        <v>-307.23099999999999</v>
      </c>
      <c r="I195" s="210"/>
      <c r="J195" s="206"/>
      <c r="K195" s="206"/>
      <c r="L195" s="212"/>
      <c r="M195" s="213"/>
      <c r="N195" s="214"/>
      <c r="O195" s="214"/>
      <c r="P195" s="214"/>
      <c r="Q195" s="214"/>
      <c r="R195" s="214"/>
      <c r="S195" s="214"/>
      <c r="T195" s="215"/>
      <c r="AT195" s="216" t="s">
        <v>272</v>
      </c>
      <c r="AU195" s="216" t="s">
        <v>73</v>
      </c>
      <c r="AV195" s="13" t="s">
        <v>73</v>
      </c>
      <c r="AW195" s="13" t="s">
        <v>30</v>
      </c>
      <c r="AX195" s="13" t="s">
        <v>64</v>
      </c>
      <c r="AY195" s="216" t="s">
        <v>263</v>
      </c>
    </row>
    <row r="196" spans="1:65" s="15" customFormat="1">
      <c r="B196" s="228"/>
      <c r="C196" s="229"/>
      <c r="D196" s="207" t="s">
        <v>272</v>
      </c>
      <c r="E196" s="230" t="s">
        <v>1</v>
      </c>
      <c r="F196" s="231" t="s">
        <v>280</v>
      </c>
      <c r="G196" s="229"/>
      <c r="H196" s="232">
        <v>7333.3050000000003</v>
      </c>
      <c r="I196" s="232"/>
      <c r="J196" s="229"/>
      <c r="K196" s="229"/>
      <c r="L196" s="234"/>
      <c r="M196" s="235"/>
      <c r="N196" s="236"/>
      <c r="O196" s="236"/>
      <c r="P196" s="236"/>
      <c r="Q196" s="236"/>
      <c r="R196" s="236"/>
      <c r="S196" s="236"/>
      <c r="T196" s="237"/>
      <c r="AT196" s="238" t="s">
        <v>272</v>
      </c>
      <c r="AU196" s="238" t="s">
        <v>73</v>
      </c>
      <c r="AV196" s="15" t="s">
        <v>270</v>
      </c>
      <c r="AW196" s="15" t="s">
        <v>30</v>
      </c>
      <c r="AX196" s="15" t="s">
        <v>71</v>
      </c>
      <c r="AY196" s="238" t="s">
        <v>263</v>
      </c>
    </row>
    <row r="197" spans="1:65" s="2" customFormat="1" ht="37.9" customHeight="1">
      <c r="A197" s="35"/>
      <c r="B197" s="36"/>
      <c r="C197" s="191" t="s">
        <v>8</v>
      </c>
      <c r="D197" s="191" t="s">
        <v>266</v>
      </c>
      <c r="E197" s="192" t="s">
        <v>2091</v>
      </c>
      <c r="F197" s="193" t="s">
        <v>2092</v>
      </c>
      <c r="G197" s="194" t="s">
        <v>300</v>
      </c>
      <c r="H197" s="195">
        <v>7333.3050000000003</v>
      </c>
      <c r="I197" s="196"/>
      <c r="J197" s="197">
        <f>ROUND(I197*H197,2)</f>
        <v>0</v>
      </c>
      <c r="K197" s="198"/>
      <c r="L197" s="40"/>
      <c r="M197" s="199" t="s">
        <v>1</v>
      </c>
      <c r="N197" s="200" t="s">
        <v>38</v>
      </c>
      <c r="O197" s="72"/>
      <c r="P197" s="201">
        <f>O197*H197</f>
        <v>0</v>
      </c>
      <c r="Q197" s="201">
        <v>0</v>
      </c>
      <c r="R197" s="201">
        <f>Q197*H197</f>
        <v>0</v>
      </c>
      <c r="S197" s="201">
        <v>0</v>
      </c>
      <c r="T197" s="202">
        <f>S197*H197</f>
        <v>0</v>
      </c>
      <c r="U197" s="35"/>
      <c r="V197" s="35"/>
      <c r="W197" s="35"/>
      <c r="X197" s="35"/>
      <c r="Y197" s="35"/>
      <c r="Z197" s="35"/>
      <c r="AA197" s="35"/>
      <c r="AB197" s="35"/>
      <c r="AC197" s="35"/>
      <c r="AD197" s="35"/>
      <c r="AE197" s="35"/>
      <c r="AR197" s="203" t="s">
        <v>270</v>
      </c>
      <c r="AT197" s="203" t="s">
        <v>266</v>
      </c>
      <c r="AU197" s="203" t="s">
        <v>73</v>
      </c>
      <c r="AY197" s="18" t="s">
        <v>263</v>
      </c>
      <c r="BE197" s="204">
        <f>IF(N197="základní",J197,0)</f>
        <v>0</v>
      </c>
      <c r="BF197" s="204">
        <f>IF(N197="snížená",J197,0)</f>
        <v>0</v>
      </c>
      <c r="BG197" s="204">
        <f>IF(N197="zákl. přenesená",J197,0)</f>
        <v>0</v>
      </c>
      <c r="BH197" s="204">
        <f>IF(N197="sníž. přenesená",J197,0)</f>
        <v>0</v>
      </c>
      <c r="BI197" s="204">
        <f>IF(N197="nulová",J197,0)</f>
        <v>0</v>
      </c>
      <c r="BJ197" s="18" t="s">
        <v>71</v>
      </c>
      <c r="BK197" s="204">
        <f>ROUND(I197*H197,2)</f>
        <v>0</v>
      </c>
      <c r="BL197" s="18" t="s">
        <v>270</v>
      </c>
      <c r="BM197" s="203" t="s">
        <v>2093</v>
      </c>
    </row>
    <row r="198" spans="1:65" s="2" customFormat="1" ht="37.9" customHeight="1">
      <c r="A198" s="35"/>
      <c r="B198" s="36"/>
      <c r="C198" s="191" t="s">
        <v>397</v>
      </c>
      <c r="D198" s="191" t="s">
        <v>266</v>
      </c>
      <c r="E198" s="192" t="s">
        <v>531</v>
      </c>
      <c r="F198" s="193" t="s">
        <v>532</v>
      </c>
      <c r="G198" s="194" t="s">
        <v>300</v>
      </c>
      <c r="H198" s="195">
        <v>139332.79500000001</v>
      </c>
      <c r="I198" s="196"/>
      <c r="J198" s="197">
        <f>ROUND(I198*H198,2)</f>
        <v>0</v>
      </c>
      <c r="K198" s="198"/>
      <c r="L198" s="40"/>
      <c r="M198" s="199" t="s">
        <v>1</v>
      </c>
      <c r="N198" s="200" t="s">
        <v>38</v>
      </c>
      <c r="O198" s="72"/>
      <c r="P198" s="201">
        <f>O198*H198</f>
        <v>0</v>
      </c>
      <c r="Q198" s="201">
        <v>0</v>
      </c>
      <c r="R198" s="201">
        <f>Q198*H198</f>
        <v>0</v>
      </c>
      <c r="S198" s="201">
        <v>0</v>
      </c>
      <c r="T198" s="202">
        <f>S198*H198</f>
        <v>0</v>
      </c>
      <c r="U198" s="35"/>
      <c r="V198" s="35"/>
      <c r="W198" s="35"/>
      <c r="X198" s="35"/>
      <c r="Y198" s="35"/>
      <c r="Z198" s="35"/>
      <c r="AA198" s="35"/>
      <c r="AB198" s="35"/>
      <c r="AC198" s="35"/>
      <c r="AD198" s="35"/>
      <c r="AE198" s="35"/>
      <c r="AR198" s="203" t="s">
        <v>270</v>
      </c>
      <c r="AT198" s="203" t="s">
        <v>266</v>
      </c>
      <c r="AU198" s="203" t="s">
        <v>73</v>
      </c>
      <c r="AY198" s="18" t="s">
        <v>263</v>
      </c>
      <c r="BE198" s="204">
        <f>IF(N198="základní",J198,0)</f>
        <v>0</v>
      </c>
      <c r="BF198" s="204">
        <f>IF(N198="snížená",J198,0)</f>
        <v>0</v>
      </c>
      <c r="BG198" s="204">
        <f>IF(N198="zákl. přenesená",J198,0)</f>
        <v>0</v>
      </c>
      <c r="BH198" s="204">
        <f>IF(N198="sníž. přenesená",J198,0)</f>
        <v>0</v>
      </c>
      <c r="BI198" s="204">
        <f>IF(N198="nulová",J198,0)</f>
        <v>0</v>
      </c>
      <c r="BJ198" s="18" t="s">
        <v>71</v>
      </c>
      <c r="BK198" s="204">
        <f>ROUND(I198*H198,2)</f>
        <v>0</v>
      </c>
      <c r="BL198" s="18" t="s">
        <v>270</v>
      </c>
      <c r="BM198" s="203" t="s">
        <v>2094</v>
      </c>
    </row>
    <row r="199" spans="1:65" s="13" customFormat="1">
      <c r="B199" s="205"/>
      <c r="C199" s="206"/>
      <c r="D199" s="207" t="s">
        <v>272</v>
      </c>
      <c r="E199" s="206"/>
      <c r="F199" s="209" t="s">
        <v>2095</v>
      </c>
      <c r="G199" s="206"/>
      <c r="H199" s="210">
        <v>139332.79500000001</v>
      </c>
      <c r="I199" s="210"/>
      <c r="J199" s="206"/>
      <c r="K199" s="206"/>
      <c r="L199" s="212"/>
      <c r="M199" s="213"/>
      <c r="N199" s="214"/>
      <c r="O199" s="214"/>
      <c r="P199" s="214"/>
      <c r="Q199" s="214"/>
      <c r="R199" s="214"/>
      <c r="S199" s="214"/>
      <c r="T199" s="215"/>
      <c r="AT199" s="216" t="s">
        <v>272</v>
      </c>
      <c r="AU199" s="216" t="s">
        <v>73</v>
      </c>
      <c r="AV199" s="13" t="s">
        <v>73</v>
      </c>
      <c r="AW199" s="13" t="s">
        <v>4</v>
      </c>
      <c r="AX199" s="13" t="s">
        <v>71</v>
      </c>
      <c r="AY199" s="216" t="s">
        <v>263</v>
      </c>
    </row>
    <row r="200" spans="1:65" s="2" customFormat="1" ht="33" customHeight="1">
      <c r="A200" s="35"/>
      <c r="B200" s="36"/>
      <c r="C200" s="191" t="s">
        <v>405</v>
      </c>
      <c r="D200" s="191" t="s">
        <v>266</v>
      </c>
      <c r="E200" s="192" t="s">
        <v>544</v>
      </c>
      <c r="F200" s="193" t="s">
        <v>545</v>
      </c>
      <c r="G200" s="194" t="s">
        <v>307</v>
      </c>
      <c r="H200" s="195">
        <v>13199.949000000001</v>
      </c>
      <c r="I200" s="196"/>
      <c r="J200" s="197">
        <f>ROUND(I200*H200,2)</f>
        <v>0</v>
      </c>
      <c r="K200" s="198"/>
      <c r="L200" s="40"/>
      <c r="M200" s="199" t="s">
        <v>1</v>
      </c>
      <c r="N200" s="200" t="s">
        <v>38</v>
      </c>
      <c r="O200" s="72"/>
      <c r="P200" s="201">
        <f>O200*H200</f>
        <v>0</v>
      </c>
      <c r="Q200" s="201">
        <v>0</v>
      </c>
      <c r="R200" s="201">
        <f>Q200*H200</f>
        <v>0</v>
      </c>
      <c r="S200" s="201">
        <v>0</v>
      </c>
      <c r="T200" s="202">
        <f>S200*H200</f>
        <v>0</v>
      </c>
      <c r="U200" s="35"/>
      <c r="V200" s="35"/>
      <c r="W200" s="35"/>
      <c r="X200" s="35"/>
      <c r="Y200" s="35"/>
      <c r="Z200" s="35"/>
      <c r="AA200" s="35"/>
      <c r="AB200" s="35"/>
      <c r="AC200" s="35"/>
      <c r="AD200" s="35"/>
      <c r="AE200" s="35"/>
      <c r="AR200" s="203" t="s">
        <v>270</v>
      </c>
      <c r="AT200" s="203" t="s">
        <v>266</v>
      </c>
      <c r="AU200" s="203" t="s">
        <v>73</v>
      </c>
      <c r="AY200" s="18" t="s">
        <v>263</v>
      </c>
      <c r="BE200" s="204">
        <f>IF(N200="základní",J200,0)</f>
        <v>0</v>
      </c>
      <c r="BF200" s="204">
        <f>IF(N200="snížená",J200,0)</f>
        <v>0</v>
      </c>
      <c r="BG200" s="204">
        <f>IF(N200="zákl. přenesená",J200,0)</f>
        <v>0</v>
      </c>
      <c r="BH200" s="204">
        <f>IF(N200="sníž. přenesená",J200,0)</f>
        <v>0</v>
      </c>
      <c r="BI200" s="204">
        <f>IF(N200="nulová",J200,0)</f>
        <v>0</v>
      </c>
      <c r="BJ200" s="18" t="s">
        <v>71</v>
      </c>
      <c r="BK200" s="204">
        <f>ROUND(I200*H200,2)</f>
        <v>0</v>
      </c>
      <c r="BL200" s="18" t="s">
        <v>270</v>
      </c>
      <c r="BM200" s="203" t="s">
        <v>2096</v>
      </c>
    </row>
    <row r="201" spans="1:65" s="13" customFormat="1">
      <c r="B201" s="205"/>
      <c r="C201" s="206"/>
      <c r="D201" s="207" t="s">
        <v>272</v>
      </c>
      <c r="E201" s="206"/>
      <c r="F201" s="209" t="s">
        <v>2097</v>
      </c>
      <c r="G201" s="206"/>
      <c r="H201" s="210">
        <v>13199.949000000001</v>
      </c>
      <c r="I201" s="210"/>
      <c r="J201" s="206"/>
      <c r="K201" s="206"/>
      <c r="L201" s="212"/>
      <c r="M201" s="213"/>
      <c r="N201" s="214"/>
      <c r="O201" s="214"/>
      <c r="P201" s="214"/>
      <c r="Q201" s="214"/>
      <c r="R201" s="214"/>
      <c r="S201" s="214"/>
      <c r="T201" s="215"/>
      <c r="AT201" s="216" t="s">
        <v>272</v>
      </c>
      <c r="AU201" s="216" t="s">
        <v>73</v>
      </c>
      <c r="AV201" s="13" t="s">
        <v>73</v>
      </c>
      <c r="AW201" s="13" t="s">
        <v>4</v>
      </c>
      <c r="AX201" s="13" t="s">
        <v>71</v>
      </c>
      <c r="AY201" s="216" t="s">
        <v>263</v>
      </c>
    </row>
    <row r="202" spans="1:65" s="2" customFormat="1" ht="24.2" customHeight="1">
      <c r="A202" s="35"/>
      <c r="B202" s="36"/>
      <c r="C202" s="191" t="s">
        <v>412</v>
      </c>
      <c r="D202" s="191" t="s">
        <v>266</v>
      </c>
      <c r="E202" s="192" t="s">
        <v>549</v>
      </c>
      <c r="F202" s="193" t="s">
        <v>550</v>
      </c>
      <c r="G202" s="194" t="s">
        <v>300</v>
      </c>
      <c r="H202" s="195">
        <v>307.23099999999999</v>
      </c>
      <c r="I202" s="196"/>
      <c r="J202" s="197">
        <f>ROUND(I202*H202,2)</f>
        <v>0</v>
      </c>
      <c r="K202" s="198"/>
      <c r="L202" s="40"/>
      <c r="M202" s="199" t="s">
        <v>1</v>
      </c>
      <c r="N202" s="200" t="s">
        <v>38</v>
      </c>
      <c r="O202" s="72"/>
      <c r="P202" s="201">
        <f>O202*H202</f>
        <v>0</v>
      </c>
      <c r="Q202" s="201">
        <v>0</v>
      </c>
      <c r="R202" s="201">
        <f>Q202*H202</f>
        <v>0</v>
      </c>
      <c r="S202" s="201">
        <v>0</v>
      </c>
      <c r="T202" s="202">
        <f>S202*H202</f>
        <v>0</v>
      </c>
      <c r="U202" s="35"/>
      <c r="V202" s="35"/>
      <c r="W202" s="35"/>
      <c r="X202" s="35"/>
      <c r="Y202" s="35"/>
      <c r="Z202" s="35"/>
      <c r="AA202" s="35"/>
      <c r="AB202" s="35"/>
      <c r="AC202" s="35"/>
      <c r="AD202" s="35"/>
      <c r="AE202" s="35"/>
      <c r="AR202" s="203" t="s">
        <v>270</v>
      </c>
      <c r="AT202" s="203" t="s">
        <v>266</v>
      </c>
      <c r="AU202" s="203" t="s">
        <v>73</v>
      </c>
      <c r="AY202" s="18" t="s">
        <v>263</v>
      </c>
      <c r="BE202" s="204">
        <f>IF(N202="základní",J202,0)</f>
        <v>0</v>
      </c>
      <c r="BF202" s="204">
        <f>IF(N202="snížená",J202,0)</f>
        <v>0</v>
      </c>
      <c r="BG202" s="204">
        <f>IF(N202="zákl. přenesená",J202,0)</f>
        <v>0</v>
      </c>
      <c r="BH202" s="204">
        <f>IF(N202="sníž. přenesená",J202,0)</f>
        <v>0</v>
      </c>
      <c r="BI202" s="204">
        <f>IF(N202="nulová",J202,0)</f>
        <v>0</v>
      </c>
      <c r="BJ202" s="18" t="s">
        <v>71</v>
      </c>
      <c r="BK202" s="204">
        <f>ROUND(I202*H202,2)</f>
        <v>0</v>
      </c>
      <c r="BL202" s="18" t="s">
        <v>270</v>
      </c>
      <c r="BM202" s="203" t="s">
        <v>2098</v>
      </c>
    </row>
    <row r="203" spans="1:65" s="2" customFormat="1" ht="19.5">
      <c r="A203" s="35"/>
      <c r="B203" s="36"/>
      <c r="C203" s="37"/>
      <c r="D203" s="207" t="s">
        <v>294</v>
      </c>
      <c r="E203" s="37"/>
      <c r="F203" s="239" t="s">
        <v>2099</v>
      </c>
      <c r="G203" s="37"/>
      <c r="H203" s="37"/>
      <c r="I203" s="326"/>
      <c r="J203" s="37"/>
      <c r="K203" s="37"/>
      <c r="L203" s="40"/>
      <c r="M203" s="241"/>
      <c r="N203" s="242"/>
      <c r="O203" s="72"/>
      <c r="P203" s="72"/>
      <c r="Q203" s="72"/>
      <c r="R203" s="72"/>
      <c r="S203" s="72"/>
      <c r="T203" s="73"/>
      <c r="U203" s="35"/>
      <c r="V203" s="35"/>
      <c r="W203" s="35"/>
      <c r="X203" s="35"/>
      <c r="Y203" s="35"/>
      <c r="Z203" s="35"/>
      <c r="AA203" s="35"/>
      <c r="AB203" s="35"/>
      <c r="AC203" s="35"/>
      <c r="AD203" s="35"/>
      <c r="AE203" s="35"/>
      <c r="AT203" s="18" t="s">
        <v>294</v>
      </c>
      <c r="AU203" s="18" t="s">
        <v>73</v>
      </c>
    </row>
    <row r="204" spans="1:65" s="16" customFormat="1">
      <c r="B204" s="248"/>
      <c r="C204" s="249"/>
      <c r="D204" s="207" t="s">
        <v>272</v>
      </c>
      <c r="E204" s="250" t="s">
        <v>1</v>
      </c>
      <c r="F204" s="251" t="s">
        <v>2100</v>
      </c>
      <c r="G204" s="249"/>
      <c r="H204" s="250" t="s">
        <v>1</v>
      </c>
      <c r="I204" s="250"/>
      <c r="J204" s="249"/>
      <c r="K204" s="249"/>
      <c r="L204" s="253"/>
      <c r="M204" s="254"/>
      <c r="N204" s="255"/>
      <c r="O204" s="255"/>
      <c r="P204" s="255"/>
      <c r="Q204" s="255"/>
      <c r="R204" s="255"/>
      <c r="S204" s="255"/>
      <c r="T204" s="256"/>
      <c r="AT204" s="257" t="s">
        <v>272</v>
      </c>
      <c r="AU204" s="257" t="s">
        <v>73</v>
      </c>
      <c r="AV204" s="16" t="s">
        <v>71</v>
      </c>
      <c r="AW204" s="16" t="s">
        <v>30</v>
      </c>
      <c r="AX204" s="16" t="s">
        <v>64</v>
      </c>
      <c r="AY204" s="257" t="s">
        <v>263</v>
      </c>
    </row>
    <row r="205" spans="1:65" s="13" customFormat="1">
      <c r="B205" s="205"/>
      <c r="C205" s="206"/>
      <c r="D205" s="207" t="s">
        <v>272</v>
      </c>
      <c r="E205" s="208" t="s">
        <v>1</v>
      </c>
      <c r="F205" s="209" t="s">
        <v>2101</v>
      </c>
      <c r="G205" s="206"/>
      <c r="H205" s="210">
        <v>1742.9390000000001</v>
      </c>
      <c r="I205" s="210"/>
      <c r="J205" s="206"/>
      <c r="K205" s="206"/>
      <c r="L205" s="212"/>
      <c r="M205" s="213"/>
      <c r="N205" s="214"/>
      <c r="O205" s="214"/>
      <c r="P205" s="214"/>
      <c r="Q205" s="214"/>
      <c r="R205" s="214"/>
      <c r="S205" s="214"/>
      <c r="T205" s="215"/>
      <c r="AT205" s="216" t="s">
        <v>272</v>
      </c>
      <c r="AU205" s="216" t="s">
        <v>73</v>
      </c>
      <c r="AV205" s="13" t="s">
        <v>73</v>
      </c>
      <c r="AW205" s="13" t="s">
        <v>30</v>
      </c>
      <c r="AX205" s="13" t="s">
        <v>64</v>
      </c>
      <c r="AY205" s="216" t="s">
        <v>263</v>
      </c>
    </row>
    <row r="206" spans="1:65" s="13" customFormat="1">
      <c r="B206" s="205"/>
      <c r="C206" s="206"/>
      <c r="D206" s="207" t="s">
        <v>272</v>
      </c>
      <c r="E206" s="208" t="s">
        <v>1</v>
      </c>
      <c r="F206" s="209" t="s">
        <v>2102</v>
      </c>
      <c r="G206" s="206"/>
      <c r="H206" s="210">
        <v>-1435.7080000000001</v>
      </c>
      <c r="I206" s="210"/>
      <c r="J206" s="206"/>
      <c r="K206" s="206"/>
      <c r="L206" s="212"/>
      <c r="M206" s="213"/>
      <c r="N206" s="214"/>
      <c r="O206" s="214"/>
      <c r="P206" s="214"/>
      <c r="Q206" s="214"/>
      <c r="R206" s="214"/>
      <c r="S206" s="214"/>
      <c r="T206" s="215"/>
      <c r="AT206" s="216" t="s">
        <v>272</v>
      </c>
      <c r="AU206" s="216" t="s">
        <v>73</v>
      </c>
      <c r="AV206" s="13" t="s">
        <v>73</v>
      </c>
      <c r="AW206" s="13" t="s">
        <v>30</v>
      </c>
      <c r="AX206" s="13" t="s">
        <v>64</v>
      </c>
      <c r="AY206" s="216" t="s">
        <v>263</v>
      </c>
    </row>
    <row r="207" spans="1:65" s="15" customFormat="1">
      <c r="B207" s="228"/>
      <c r="C207" s="229"/>
      <c r="D207" s="207" t="s">
        <v>272</v>
      </c>
      <c r="E207" s="230" t="s">
        <v>1</v>
      </c>
      <c r="F207" s="231" t="s">
        <v>280</v>
      </c>
      <c r="G207" s="229"/>
      <c r="H207" s="232">
        <v>307.23099999999999</v>
      </c>
      <c r="I207" s="232"/>
      <c r="J207" s="229"/>
      <c r="K207" s="229"/>
      <c r="L207" s="234"/>
      <c r="M207" s="235"/>
      <c r="N207" s="236"/>
      <c r="O207" s="236"/>
      <c r="P207" s="236"/>
      <c r="Q207" s="236"/>
      <c r="R207" s="236"/>
      <c r="S207" s="236"/>
      <c r="T207" s="237"/>
      <c r="AT207" s="238" t="s">
        <v>272</v>
      </c>
      <c r="AU207" s="238" t="s">
        <v>73</v>
      </c>
      <c r="AV207" s="15" t="s">
        <v>270</v>
      </c>
      <c r="AW207" s="15" t="s">
        <v>30</v>
      </c>
      <c r="AX207" s="15" t="s">
        <v>71</v>
      </c>
      <c r="AY207" s="238" t="s">
        <v>263</v>
      </c>
    </row>
    <row r="208" spans="1:65" s="2" customFormat="1" ht="24.2" customHeight="1">
      <c r="A208" s="35"/>
      <c r="B208" s="36"/>
      <c r="C208" s="191" t="s">
        <v>416</v>
      </c>
      <c r="D208" s="191" t="s">
        <v>266</v>
      </c>
      <c r="E208" s="192" t="s">
        <v>571</v>
      </c>
      <c r="F208" s="193" t="s">
        <v>572</v>
      </c>
      <c r="G208" s="194" t="s">
        <v>269</v>
      </c>
      <c r="H208" s="195">
        <v>4954.4399999999996</v>
      </c>
      <c r="I208" s="196"/>
      <c r="J208" s="197">
        <f>ROUND(I208*H208,2)</f>
        <v>0</v>
      </c>
      <c r="K208" s="198"/>
      <c r="L208" s="40"/>
      <c r="M208" s="199" t="s">
        <v>1</v>
      </c>
      <c r="N208" s="200" t="s">
        <v>38</v>
      </c>
      <c r="O208" s="72"/>
      <c r="P208" s="201">
        <f>O208*H208</f>
        <v>0</v>
      </c>
      <c r="Q208" s="201">
        <v>0</v>
      </c>
      <c r="R208" s="201">
        <f>Q208*H208</f>
        <v>0</v>
      </c>
      <c r="S208" s="201">
        <v>0</v>
      </c>
      <c r="T208" s="202">
        <f>S208*H208</f>
        <v>0</v>
      </c>
      <c r="U208" s="35"/>
      <c r="V208" s="35"/>
      <c r="W208" s="35"/>
      <c r="X208" s="35"/>
      <c r="Y208" s="35"/>
      <c r="Z208" s="35"/>
      <c r="AA208" s="35"/>
      <c r="AB208" s="35"/>
      <c r="AC208" s="35"/>
      <c r="AD208" s="35"/>
      <c r="AE208" s="35"/>
      <c r="AR208" s="203" t="s">
        <v>270</v>
      </c>
      <c r="AT208" s="203" t="s">
        <v>266</v>
      </c>
      <c r="AU208" s="203" t="s">
        <v>73</v>
      </c>
      <c r="AY208" s="18" t="s">
        <v>263</v>
      </c>
      <c r="BE208" s="204">
        <f>IF(N208="základní",J208,0)</f>
        <v>0</v>
      </c>
      <c r="BF208" s="204">
        <f>IF(N208="snížená",J208,0)</f>
        <v>0</v>
      </c>
      <c r="BG208" s="204">
        <f>IF(N208="zákl. přenesená",J208,0)</f>
        <v>0</v>
      </c>
      <c r="BH208" s="204">
        <f>IF(N208="sníž. přenesená",J208,0)</f>
        <v>0</v>
      </c>
      <c r="BI208" s="204">
        <f>IF(N208="nulová",J208,0)</f>
        <v>0</v>
      </c>
      <c r="BJ208" s="18" t="s">
        <v>71</v>
      </c>
      <c r="BK208" s="204">
        <f>ROUND(I208*H208,2)</f>
        <v>0</v>
      </c>
      <c r="BL208" s="18" t="s">
        <v>270</v>
      </c>
      <c r="BM208" s="203" t="s">
        <v>2103</v>
      </c>
    </row>
    <row r="209" spans="1:65" s="2" customFormat="1" ht="19.5">
      <c r="A209" s="35"/>
      <c r="B209" s="36"/>
      <c r="C209" s="37"/>
      <c r="D209" s="207" t="s">
        <v>294</v>
      </c>
      <c r="E209" s="37"/>
      <c r="F209" s="239" t="s">
        <v>2104</v>
      </c>
      <c r="G209" s="37"/>
      <c r="H209" s="37"/>
      <c r="I209" s="326"/>
      <c r="J209" s="37"/>
      <c r="K209" s="37"/>
      <c r="L209" s="40"/>
      <c r="M209" s="241"/>
      <c r="N209" s="242"/>
      <c r="O209" s="72"/>
      <c r="P209" s="72"/>
      <c r="Q209" s="72"/>
      <c r="R209" s="72"/>
      <c r="S209" s="72"/>
      <c r="T209" s="73"/>
      <c r="U209" s="35"/>
      <c r="V209" s="35"/>
      <c r="W209" s="35"/>
      <c r="X209" s="35"/>
      <c r="Y209" s="35"/>
      <c r="Z209" s="35"/>
      <c r="AA209" s="35"/>
      <c r="AB209" s="35"/>
      <c r="AC209" s="35"/>
      <c r="AD209" s="35"/>
      <c r="AE209" s="35"/>
      <c r="AT209" s="18" t="s">
        <v>294</v>
      </c>
      <c r="AU209" s="18" t="s">
        <v>73</v>
      </c>
    </row>
    <row r="210" spans="1:65" s="16" customFormat="1">
      <c r="B210" s="248"/>
      <c r="C210" s="249"/>
      <c r="D210" s="207" t="s">
        <v>272</v>
      </c>
      <c r="E210" s="250" t="s">
        <v>1</v>
      </c>
      <c r="F210" s="251" t="s">
        <v>2105</v>
      </c>
      <c r="G210" s="249"/>
      <c r="H210" s="250" t="s">
        <v>1</v>
      </c>
      <c r="I210" s="250" t="s">
        <v>1</v>
      </c>
      <c r="J210" s="249"/>
      <c r="K210" s="249"/>
      <c r="L210" s="253"/>
      <c r="M210" s="254"/>
      <c r="N210" s="255"/>
      <c r="O210" s="255"/>
      <c r="P210" s="255"/>
      <c r="Q210" s="255"/>
      <c r="R210" s="255"/>
      <c r="S210" s="255"/>
      <c r="T210" s="256"/>
      <c r="AT210" s="257" t="s">
        <v>272</v>
      </c>
      <c r="AU210" s="257" t="s">
        <v>73</v>
      </c>
      <c r="AV210" s="16" t="s">
        <v>71</v>
      </c>
      <c r="AW210" s="16" t="s">
        <v>30</v>
      </c>
      <c r="AX210" s="16" t="s">
        <v>64</v>
      </c>
      <c r="AY210" s="257" t="s">
        <v>263</v>
      </c>
    </row>
    <row r="211" spans="1:65" s="13" customFormat="1">
      <c r="B211" s="205"/>
      <c r="C211" s="206"/>
      <c r="D211" s="207" t="s">
        <v>272</v>
      </c>
      <c r="E211" s="208" t="s">
        <v>1</v>
      </c>
      <c r="F211" s="209" t="s">
        <v>2106</v>
      </c>
      <c r="G211" s="206"/>
      <c r="H211" s="210">
        <v>4954.4399999999996</v>
      </c>
      <c r="I211" s="210"/>
      <c r="J211" s="206"/>
      <c r="K211" s="206"/>
      <c r="L211" s="212"/>
      <c r="M211" s="213"/>
      <c r="N211" s="214"/>
      <c r="O211" s="214"/>
      <c r="P211" s="214"/>
      <c r="Q211" s="214"/>
      <c r="R211" s="214"/>
      <c r="S211" s="214"/>
      <c r="T211" s="215"/>
      <c r="AT211" s="216" t="s">
        <v>272</v>
      </c>
      <c r="AU211" s="216" t="s">
        <v>73</v>
      </c>
      <c r="AV211" s="13" t="s">
        <v>73</v>
      </c>
      <c r="AW211" s="13" t="s">
        <v>30</v>
      </c>
      <c r="AX211" s="13" t="s">
        <v>64</v>
      </c>
      <c r="AY211" s="216" t="s">
        <v>263</v>
      </c>
    </row>
    <row r="212" spans="1:65" s="15" customFormat="1">
      <c r="B212" s="228"/>
      <c r="C212" s="229"/>
      <c r="D212" s="207" t="s">
        <v>272</v>
      </c>
      <c r="E212" s="230" t="s">
        <v>1</v>
      </c>
      <c r="F212" s="231" t="s">
        <v>280</v>
      </c>
      <c r="G212" s="229"/>
      <c r="H212" s="232">
        <v>4954.4399999999996</v>
      </c>
      <c r="I212" s="232"/>
      <c r="J212" s="229"/>
      <c r="K212" s="229"/>
      <c r="L212" s="234"/>
      <c r="M212" s="235"/>
      <c r="N212" s="236"/>
      <c r="O212" s="236"/>
      <c r="P212" s="236"/>
      <c r="Q212" s="236"/>
      <c r="R212" s="236"/>
      <c r="S212" s="236"/>
      <c r="T212" s="237"/>
      <c r="AT212" s="238" t="s">
        <v>272</v>
      </c>
      <c r="AU212" s="238" t="s">
        <v>73</v>
      </c>
      <c r="AV212" s="15" t="s">
        <v>270</v>
      </c>
      <c r="AW212" s="15" t="s">
        <v>30</v>
      </c>
      <c r="AX212" s="15" t="s">
        <v>71</v>
      </c>
      <c r="AY212" s="238" t="s">
        <v>263</v>
      </c>
    </row>
    <row r="213" spans="1:65" s="12" customFormat="1" ht="22.9" customHeight="1">
      <c r="B213" s="175"/>
      <c r="C213" s="176"/>
      <c r="D213" s="177" t="s">
        <v>63</v>
      </c>
      <c r="E213" s="189" t="s">
        <v>73</v>
      </c>
      <c r="F213" s="189" t="s">
        <v>361</v>
      </c>
      <c r="G213" s="176"/>
      <c r="H213" s="176"/>
      <c r="I213" s="176"/>
      <c r="J213" s="190">
        <f>BK213</f>
        <v>0</v>
      </c>
      <c r="K213" s="176"/>
      <c r="L213" s="181"/>
      <c r="M213" s="182"/>
      <c r="N213" s="183"/>
      <c r="O213" s="183"/>
      <c r="P213" s="184">
        <f>SUM(P214:P361)</f>
        <v>0</v>
      </c>
      <c r="Q213" s="183"/>
      <c r="R213" s="184">
        <f>SUM(R214:R361)</f>
        <v>9912.7322111999983</v>
      </c>
      <c r="S213" s="183"/>
      <c r="T213" s="185">
        <f>SUM(T214:T361)</f>
        <v>0</v>
      </c>
      <c r="AR213" s="186" t="s">
        <v>71</v>
      </c>
      <c r="AT213" s="187" t="s">
        <v>63</v>
      </c>
      <c r="AU213" s="187" t="s">
        <v>71</v>
      </c>
      <c r="AY213" s="186" t="s">
        <v>263</v>
      </c>
      <c r="BK213" s="188">
        <f>SUM(BK214:BK361)</f>
        <v>0</v>
      </c>
    </row>
    <row r="214" spans="1:65" s="2" customFormat="1" ht="24.2" customHeight="1">
      <c r="A214" s="35"/>
      <c r="B214" s="36"/>
      <c r="C214" s="191" t="s">
        <v>421</v>
      </c>
      <c r="D214" s="191" t="s">
        <v>266</v>
      </c>
      <c r="E214" s="192" t="s">
        <v>2107</v>
      </c>
      <c r="F214" s="193" t="s">
        <v>7612</v>
      </c>
      <c r="G214" s="194" t="s">
        <v>796</v>
      </c>
      <c r="H214" s="195">
        <v>3257.8</v>
      </c>
      <c r="I214" s="196"/>
      <c r="J214" s="197">
        <f>ROUND(I214*H214,2)</f>
        <v>0</v>
      </c>
      <c r="K214" s="198"/>
      <c r="L214" s="40"/>
      <c r="M214" s="199" t="s">
        <v>1</v>
      </c>
      <c r="N214" s="200" t="s">
        <v>38</v>
      </c>
      <c r="O214" s="72"/>
      <c r="P214" s="201">
        <f>O214*H214</f>
        <v>0</v>
      </c>
      <c r="Q214" s="201">
        <v>0</v>
      </c>
      <c r="R214" s="201">
        <f>Q214*H214</f>
        <v>0</v>
      </c>
      <c r="S214" s="201">
        <v>0</v>
      </c>
      <c r="T214" s="202">
        <f>S214*H214</f>
        <v>0</v>
      </c>
      <c r="U214" s="35"/>
      <c r="V214" s="35"/>
      <c r="W214" s="35"/>
      <c r="X214" s="35"/>
      <c r="Y214" s="35"/>
      <c r="Z214" s="35"/>
      <c r="AA214" s="35"/>
      <c r="AB214" s="35"/>
      <c r="AC214" s="35"/>
      <c r="AD214" s="35"/>
      <c r="AE214" s="35"/>
      <c r="AR214" s="203" t="s">
        <v>270</v>
      </c>
      <c r="AT214" s="203" t="s">
        <v>266</v>
      </c>
      <c r="AU214" s="203" t="s">
        <v>73</v>
      </c>
      <c r="AY214" s="18" t="s">
        <v>263</v>
      </c>
      <c r="BE214" s="204">
        <f>IF(N214="základní",J214,0)</f>
        <v>0</v>
      </c>
      <c r="BF214" s="204">
        <f>IF(N214="snížená",J214,0)</f>
        <v>0</v>
      </c>
      <c r="BG214" s="204">
        <f>IF(N214="zákl. přenesená",J214,0)</f>
        <v>0</v>
      </c>
      <c r="BH214" s="204">
        <f>IF(N214="sníž. přenesená",J214,0)</f>
        <v>0</v>
      </c>
      <c r="BI214" s="204">
        <f>IF(N214="nulová",J214,0)</f>
        <v>0</v>
      </c>
      <c r="BJ214" s="18" t="s">
        <v>71</v>
      </c>
      <c r="BK214" s="204">
        <f>ROUND(I214*H214,2)</f>
        <v>0</v>
      </c>
      <c r="BL214" s="18" t="s">
        <v>270</v>
      </c>
      <c r="BM214" s="203" t="s">
        <v>2108</v>
      </c>
    </row>
    <row r="215" spans="1:65" s="2" customFormat="1" ht="19.5">
      <c r="A215" s="35"/>
      <c r="B215" s="36"/>
      <c r="C215" s="37"/>
      <c r="D215" s="207" t="s">
        <v>294</v>
      </c>
      <c r="E215" s="37"/>
      <c r="F215" s="239" t="s">
        <v>7609</v>
      </c>
      <c r="G215" s="37"/>
      <c r="H215" s="37"/>
      <c r="I215" s="326"/>
      <c r="J215" s="37"/>
      <c r="K215" s="37"/>
      <c r="L215" s="40"/>
      <c r="M215" s="241"/>
      <c r="N215" s="242"/>
      <c r="O215" s="72"/>
      <c r="P215" s="72"/>
      <c r="Q215" s="72"/>
      <c r="R215" s="72"/>
      <c r="S215" s="72"/>
      <c r="T215" s="73"/>
      <c r="U215" s="35"/>
      <c r="V215" s="35"/>
      <c r="W215" s="35"/>
      <c r="X215" s="35"/>
      <c r="Y215" s="35"/>
      <c r="Z215" s="35"/>
      <c r="AA215" s="35"/>
      <c r="AB215" s="35"/>
      <c r="AC215" s="35"/>
      <c r="AD215" s="35"/>
      <c r="AE215" s="35"/>
      <c r="AT215" s="18" t="s">
        <v>294</v>
      </c>
      <c r="AU215" s="18" t="s">
        <v>73</v>
      </c>
    </row>
    <row r="216" spans="1:65" s="16" customFormat="1">
      <c r="B216" s="248"/>
      <c r="C216" s="249"/>
      <c r="D216" s="207" t="s">
        <v>272</v>
      </c>
      <c r="E216" s="250" t="s">
        <v>1</v>
      </c>
      <c r="F216" s="251" t="s">
        <v>2109</v>
      </c>
      <c r="G216" s="249"/>
      <c r="H216" s="250" t="s">
        <v>1</v>
      </c>
      <c r="I216" s="250" t="s">
        <v>1</v>
      </c>
      <c r="J216" s="249"/>
      <c r="K216" s="249"/>
      <c r="L216" s="253"/>
      <c r="M216" s="254"/>
      <c r="N216" s="255"/>
      <c r="O216" s="255"/>
      <c r="P216" s="255"/>
      <c r="Q216" s="255"/>
      <c r="R216" s="255"/>
      <c r="S216" s="255"/>
      <c r="T216" s="256"/>
      <c r="AT216" s="257" t="s">
        <v>272</v>
      </c>
      <c r="AU216" s="257" t="s">
        <v>73</v>
      </c>
      <c r="AV216" s="16" t="s">
        <v>71</v>
      </c>
      <c r="AW216" s="16" t="s">
        <v>30</v>
      </c>
      <c r="AX216" s="16" t="s">
        <v>64</v>
      </c>
      <c r="AY216" s="257" t="s">
        <v>263</v>
      </c>
    </row>
    <row r="217" spans="1:65" s="13" customFormat="1">
      <c r="B217" s="205"/>
      <c r="C217" s="206"/>
      <c r="D217" s="207" t="s">
        <v>272</v>
      </c>
      <c r="E217" s="208" t="s">
        <v>1</v>
      </c>
      <c r="F217" s="209" t="s">
        <v>2110</v>
      </c>
      <c r="G217" s="206"/>
      <c r="H217" s="210">
        <v>3257.8</v>
      </c>
      <c r="I217" s="210"/>
      <c r="J217" s="206"/>
      <c r="K217" s="206"/>
      <c r="L217" s="212"/>
      <c r="M217" s="213"/>
      <c r="N217" s="214"/>
      <c r="O217" s="214"/>
      <c r="P217" s="214"/>
      <c r="Q217" s="214"/>
      <c r="R217" s="214"/>
      <c r="S217" s="214"/>
      <c r="T217" s="215"/>
      <c r="AT217" s="216" t="s">
        <v>272</v>
      </c>
      <c r="AU217" s="216" t="s">
        <v>73</v>
      </c>
      <c r="AV217" s="13" t="s">
        <v>73</v>
      </c>
      <c r="AW217" s="13" t="s">
        <v>30</v>
      </c>
      <c r="AX217" s="13" t="s">
        <v>64</v>
      </c>
      <c r="AY217" s="216" t="s">
        <v>263</v>
      </c>
    </row>
    <row r="218" spans="1:65" s="15" customFormat="1">
      <c r="B218" s="228"/>
      <c r="C218" s="229"/>
      <c r="D218" s="207" t="s">
        <v>272</v>
      </c>
      <c r="E218" s="230" t="s">
        <v>1</v>
      </c>
      <c r="F218" s="231" t="s">
        <v>280</v>
      </c>
      <c r="G218" s="229"/>
      <c r="H218" s="232">
        <v>3257.8</v>
      </c>
      <c r="I218" s="232"/>
      <c r="J218" s="229"/>
      <c r="K218" s="229"/>
      <c r="L218" s="234"/>
      <c r="M218" s="235"/>
      <c r="N218" s="236"/>
      <c r="O218" s="236"/>
      <c r="P218" s="236"/>
      <c r="Q218" s="236"/>
      <c r="R218" s="236"/>
      <c r="S218" s="236"/>
      <c r="T218" s="237"/>
      <c r="AT218" s="238" t="s">
        <v>272</v>
      </c>
      <c r="AU218" s="238" t="s">
        <v>73</v>
      </c>
      <c r="AV218" s="15" t="s">
        <v>270</v>
      </c>
      <c r="AW218" s="15" t="s">
        <v>30</v>
      </c>
      <c r="AX218" s="15" t="s">
        <v>71</v>
      </c>
      <c r="AY218" s="238" t="s">
        <v>263</v>
      </c>
    </row>
    <row r="219" spans="1:65" s="2" customFormat="1" ht="33" customHeight="1">
      <c r="A219" s="35"/>
      <c r="B219" s="36"/>
      <c r="C219" s="191" t="s">
        <v>426</v>
      </c>
      <c r="D219" s="191" t="s">
        <v>266</v>
      </c>
      <c r="E219" s="192" t="s">
        <v>2111</v>
      </c>
      <c r="F219" s="193" t="s">
        <v>7606</v>
      </c>
      <c r="G219" s="194" t="s">
        <v>796</v>
      </c>
      <c r="H219" s="195">
        <v>3257.8</v>
      </c>
      <c r="I219" s="196"/>
      <c r="J219" s="197">
        <f>ROUND(I219*H219,2)</f>
        <v>0</v>
      </c>
      <c r="K219" s="198"/>
      <c r="L219" s="40"/>
      <c r="M219" s="199" t="s">
        <v>1</v>
      </c>
      <c r="N219" s="200" t="s">
        <v>38</v>
      </c>
      <c r="O219" s="72"/>
      <c r="P219" s="201">
        <f>O219*H219</f>
        <v>0</v>
      </c>
      <c r="Q219" s="201">
        <v>0</v>
      </c>
      <c r="R219" s="201">
        <f>Q219*H219</f>
        <v>0</v>
      </c>
      <c r="S219" s="201">
        <v>0</v>
      </c>
      <c r="T219" s="202">
        <f>S219*H219</f>
        <v>0</v>
      </c>
      <c r="U219" s="35"/>
      <c r="V219" s="35"/>
      <c r="W219" s="35"/>
      <c r="X219" s="35"/>
      <c r="Y219" s="35"/>
      <c r="Z219" s="35"/>
      <c r="AA219" s="35"/>
      <c r="AB219" s="35"/>
      <c r="AC219" s="35"/>
      <c r="AD219" s="35"/>
      <c r="AE219" s="35"/>
      <c r="AR219" s="203" t="s">
        <v>270</v>
      </c>
      <c r="AT219" s="203" t="s">
        <v>266</v>
      </c>
      <c r="AU219" s="203" t="s">
        <v>73</v>
      </c>
      <c r="AY219" s="18" t="s">
        <v>263</v>
      </c>
      <c r="BE219" s="204">
        <f>IF(N219="základní",J219,0)</f>
        <v>0</v>
      </c>
      <c r="BF219" s="204">
        <f>IF(N219="snížená",J219,0)</f>
        <v>0</v>
      </c>
      <c r="BG219" s="204">
        <f>IF(N219="zákl. přenesená",J219,0)</f>
        <v>0</v>
      </c>
      <c r="BH219" s="204">
        <f>IF(N219="sníž. přenesená",J219,0)</f>
        <v>0</v>
      </c>
      <c r="BI219" s="204">
        <f>IF(N219="nulová",J219,0)</f>
        <v>0</v>
      </c>
      <c r="BJ219" s="18" t="s">
        <v>71</v>
      </c>
      <c r="BK219" s="204">
        <f>ROUND(I219*H219,2)</f>
        <v>0</v>
      </c>
      <c r="BL219" s="18" t="s">
        <v>270</v>
      </c>
      <c r="BM219" s="203" t="s">
        <v>2112</v>
      </c>
    </row>
    <row r="220" spans="1:65" s="2" customFormat="1" ht="19.5">
      <c r="A220" s="35"/>
      <c r="B220" s="36"/>
      <c r="C220" s="37"/>
      <c r="D220" s="207" t="s">
        <v>294</v>
      </c>
      <c r="E220" s="37"/>
      <c r="F220" s="239" t="s">
        <v>2113</v>
      </c>
      <c r="G220" s="37"/>
      <c r="H220" s="37"/>
      <c r="I220" s="326"/>
      <c r="J220" s="37"/>
      <c r="K220" s="37"/>
      <c r="L220" s="40"/>
      <c r="M220" s="241"/>
      <c r="N220" s="242"/>
      <c r="O220" s="72"/>
      <c r="P220" s="72"/>
      <c r="Q220" s="72"/>
      <c r="R220" s="72"/>
      <c r="S220" s="72"/>
      <c r="T220" s="73"/>
      <c r="U220" s="35"/>
      <c r="V220" s="35"/>
      <c r="W220" s="35"/>
      <c r="X220" s="35"/>
      <c r="Y220" s="35"/>
      <c r="Z220" s="35"/>
      <c r="AA220" s="35"/>
      <c r="AB220" s="35"/>
      <c r="AC220" s="35"/>
      <c r="AD220" s="35"/>
      <c r="AE220" s="35"/>
      <c r="AT220" s="18" t="s">
        <v>294</v>
      </c>
      <c r="AU220" s="18" t="s">
        <v>73</v>
      </c>
    </row>
    <row r="221" spans="1:65" s="16" customFormat="1">
      <c r="B221" s="248"/>
      <c r="C221" s="249"/>
      <c r="D221" s="207" t="s">
        <v>272</v>
      </c>
      <c r="E221" s="250" t="s">
        <v>1</v>
      </c>
      <c r="F221" s="251" t="s">
        <v>2109</v>
      </c>
      <c r="G221" s="249"/>
      <c r="H221" s="250" t="s">
        <v>1</v>
      </c>
      <c r="I221" s="250" t="s">
        <v>1</v>
      </c>
      <c r="J221" s="249"/>
      <c r="K221" s="249"/>
      <c r="L221" s="253"/>
      <c r="M221" s="254"/>
      <c r="N221" s="255"/>
      <c r="O221" s="255"/>
      <c r="P221" s="255"/>
      <c r="Q221" s="255"/>
      <c r="R221" s="255"/>
      <c r="S221" s="255"/>
      <c r="T221" s="256"/>
      <c r="AT221" s="257" t="s">
        <v>272</v>
      </c>
      <c r="AU221" s="257" t="s">
        <v>73</v>
      </c>
      <c r="AV221" s="16" t="s">
        <v>71</v>
      </c>
      <c r="AW221" s="16" t="s">
        <v>30</v>
      </c>
      <c r="AX221" s="16" t="s">
        <v>64</v>
      </c>
      <c r="AY221" s="257" t="s">
        <v>263</v>
      </c>
    </row>
    <row r="222" spans="1:65" s="13" customFormat="1">
      <c r="B222" s="205"/>
      <c r="C222" s="206"/>
      <c r="D222" s="207" t="s">
        <v>272</v>
      </c>
      <c r="E222" s="208" t="s">
        <v>1</v>
      </c>
      <c r="F222" s="209" t="s">
        <v>2110</v>
      </c>
      <c r="G222" s="206"/>
      <c r="H222" s="210">
        <v>3257.8</v>
      </c>
      <c r="I222" s="210"/>
      <c r="J222" s="206"/>
      <c r="K222" s="206"/>
      <c r="L222" s="212"/>
      <c r="M222" s="213"/>
      <c r="N222" s="214"/>
      <c r="O222" s="214"/>
      <c r="P222" s="214"/>
      <c r="Q222" s="214"/>
      <c r="R222" s="214"/>
      <c r="S222" s="214"/>
      <c r="T222" s="215"/>
      <c r="AT222" s="216" t="s">
        <v>272</v>
      </c>
      <c r="AU222" s="216" t="s">
        <v>73</v>
      </c>
      <c r="AV222" s="13" t="s">
        <v>73</v>
      </c>
      <c r="AW222" s="13" t="s">
        <v>30</v>
      </c>
      <c r="AX222" s="13" t="s">
        <v>64</v>
      </c>
      <c r="AY222" s="216" t="s">
        <v>263</v>
      </c>
    </row>
    <row r="223" spans="1:65" s="15" customFormat="1">
      <c r="B223" s="228"/>
      <c r="C223" s="229"/>
      <c r="D223" s="207" t="s">
        <v>272</v>
      </c>
      <c r="E223" s="230" t="s">
        <v>1</v>
      </c>
      <c r="F223" s="231" t="s">
        <v>280</v>
      </c>
      <c r="G223" s="229"/>
      <c r="H223" s="232">
        <v>3257.8</v>
      </c>
      <c r="I223" s="232"/>
      <c r="J223" s="229"/>
      <c r="K223" s="229"/>
      <c r="L223" s="234"/>
      <c r="M223" s="235"/>
      <c r="N223" s="236"/>
      <c r="O223" s="236"/>
      <c r="P223" s="236"/>
      <c r="Q223" s="236"/>
      <c r="R223" s="236"/>
      <c r="S223" s="236"/>
      <c r="T223" s="237"/>
      <c r="AT223" s="238" t="s">
        <v>272</v>
      </c>
      <c r="AU223" s="238" t="s">
        <v>73</v>
      </c>
      <c r="AV223" s="15" t="s">
        <v>270</v>
      </c>
      <c r="AW223" s="15" t="s">
        <v>30</v>
      </c>
      <c r="AX223" s="15" t="s">
        <v>71</v>
      </c>
      <c r="AY223" s="238" t="s">
        <v>263</v>
      </c>
    </row>
    <row r="224" spans="1:65" s="2" customFormat="1" ht="24.2" customHeight="1">
      <c r="A224" s="325"/>
      <c r="B224" s="36"/>
      <c r="C224" s="191">
        <v>19</v>
      </c>
      <c r="D224" s="191" t="s">
        <v>266</v>
      </c>
      <c r="E224" s="192" t="s">
        <v>2948</v>
      </c>
      <c r="F224" s="193" t="s">
        <v>7607</v>
      </c>
      <c r="G224" s="194" t="s">
        <v>796</v>
      </c>
      <c r="H224" s="195">
        <v>3257.8</v>
      </c>
      <c r="I224" s="196"/>
      <c r="J224" s="197">
        <f>ROUND(I224*H224,2)</f>
        <v>0</v>
      </c>
      <c r="K224" s="198"/>
      <c r="L224" s="40"/>
      <c r="M224" s="199" t="s">
        <v>1</v>
      </c>
      <c r="N224" s="200" t="s">
        <v>38</v>
      </c>
      <c r="O224" s="72"/>
      <c r="P224" s="201">
        <f>O224*H224</f>
        <v>0</v>
      </c>
      <c r="Q224" s="201">
        <v>0</v>
      </c>
      <c r="R224" s="201">
        <f>Q224*H224</f>
        <v>0</v>
      </c>
      <c r="S224" s="201">
        <v>0</v>
      </c>
      <c r="T224" s="202">
        <f>S224*H224</f>
        <v>0</v>
      </c>
      <c r="U224" s="325"/>
      <c r="V224" s="325"/>
      <c r="W224" s="325"/>
      <c r="X224" s="325"/>
      <c r="Y224" s="325"/>
      <c r="Z224" s="325"/>
      <c r="AA224" s="325"/>
      <c r="AB224" s="325"/>
      <c r="AC224" s="325"/>
      <c r="AD224" s="325"/>
      <c r="AE224" s="325"/>
      <c r="AR224" s="203" t="s">
        <v>270</v>
      </c>
      <c r="AT224" s="203" t="s">
        <v>266</v>
      </c>
      <c r="AU224" s="203" t="s">
        <v>73</v>
      </c>
      <c r="AY224" s="18" t="s">
        <v>263</v>
      </c>
      <c r="BE224" s="204">
        <f>IF(N224="základní",J224,0)</f>
        <v>0</v>
      </c>
      <c r="BF224" s="204">
        <f>IF(N224="snížená",J224,0)</f>
        <v>0</v>
      </c>
      <c r="BG224" s="204">
        <f>IF(N224="zákl. přenesená",J224,0)</f>
        <v>0</v>
      </c>
      <c r="BH224" s="204">
        <f>IF(N224="sníž. přenesená",J224,0)</f>
        <v>0</v>
      </c>
      <c r="BI224" s="204">
        <f>IF(N224="nulová",J224,0)</f>
        <v>0</v>
      </c>
      <c r="BJ224" s="18" t="s">
        <v>71</v>
      </c>
      <c r="BK224" s="204">
        <f>ROUND(I224*H224,2)</f>
        <v>0</v>
      </c>
      <c r="BL224" s="18" t="s">
        <v>270</v>
      </c>
      <c r="BM224" s="203" t="s">
        <v>2949</v>
      </c>
    </row>
    <row r="225" spans="1:65" s="2" customFormat="1" ht="24.2" customHeight="1">
      <c r="A225" s="325"/>
      <c r="B225" s="36"/>
      <c r="C225" s="261">
        <v>20</v>
      </c>
      <c r="D225" s="261" t="s">
        <v>401</v>
      </c>
      <c r="E225" s="262" t="s">
        <v>2952</v>
      </c>
      <c r="F225" s="263" t="s">
        <v>2953</v>
      </c>
      <c r="G225" s="264" t="s">
        <v>300</v>
      </c>
      <c r="H225" s="265">
        <v>3868.8</v>
      </c>
      <c r="I225" s="196"/>
      <c r="J225" s="267">
        <f>ROUND(I225*H225,2)</f>
        <v>0</v>
      </c>
      <c r="K225" s="268"/>
      <c r="L225" s="269"/>
      <c r="M225" s="270" t="s">
        <v>1</v>
      </c>
      <c r="N225" s="271" t="s">
        <v>38</v>
      </c>
      <c r="O225" s="72"/>
      <c r="P225" s="201">
        <f>O225*H225</f>
        <v>0</v>
      </c>
      <c r="Q225" s="201">
        <v>2.4289999999999998</v>
      </c>
      <c r="R225" s="201">
        <f>Q225*H225</f>
        <v>9397.3151999999991</v>
      </c>
      <c r="S225" s="201">
        <v>0</v>
      </c>
      <c r="T225" s="202">
        <f>S225*H225</f>
        <v>0</v>
      </c>
      <c r="U225" s="325"/>
      <c r="V225" s="325"/>
      <c r="W225" s="325"/>
      <c r="X225" s="325"/>
      <c r="Y225" s="325"/>
      <c r="Z225" s="325"/>
      <c r="AA225" s="325"/>
      <c r="AB225" s="325"/>
      <c r="AC225" s="325"/>
      <c r="AD225" s="325"/>
      <c r="AE225" s="325"/>
      <c r="AR225" s="203" t="s">
        <v>314</v>
      </c>
      <c r="AT225" s="203" t="s">
        <v>401</v>
      </c>
      <c r="AU225" s="203" t="s">
        <v>73</v>
      </c>
      <c r="AY225" s="18" t="s">
        <v>263</v>
      </c>
      <c r="BE225" s="204">
        <f>IF(N225="základní",J225,0)</f>
        <v>0</v>
      </c>
      <c r="BF225" s="204">
        <f>IF(N225="snížená",J225,0)</f>
        <v>0</v>
      </c>
      <c r="BG225" s="204">
        <f>IF(N225="zákl. přenesená",J225,0)</f>
        <v>0</v>
      </c>
      <c r="BH225" s="204">
        <f>IF(N225="sníž. přenesená",J225,0)</f>
        <v>0</v>
      </c>
      <c r="BI225" s="204">
        <f>IF(N225="nulová",J225,0)</f>
        <v>0</v>
      </c>
      <c r="BJ225" s="18" t="s">
        <v>71</v>
      </c>
      <c r="BK225" s="204">
        <f>ROUND(I225*H225,2)</f>
        <v>0</v>
      </c>
      <c r="BL225" s="18" t="s">
        <v>270</v>
      </c>
      <c r="BM225" s="203" t="s">
        <v>2954</v>
      </c>
    </row>
    <row r="226" spans="1:65" s="2" customFormat="1" ht="24.2" customHeight="1">
      <c r="A226" s="325"/>
      <c r="B226" s="36"/>
      <c r="C226" s="191" t="s">
        <v>397</v>
      </c>
      <c r="D226" s="191" t="s">
        <v>266</v>
      </c>
      <c r="E226" s="192" t="s">
        <v>2956</v>
      </c>
      <c r="F226" s="193" t="s">
        <v>7613</v>
      </c>
      <c r="G226" s="194" t="s">
        <v>307</v>
      </c>
      <c r="H226" s="195">
        <v>464.25599999999997</v>
      </c>
      <c r="I226" s="196"/>
      <c r="J226" s="197">
        <f>ROUND(I226*H226,2)</f>
        <v>0</v>
      </c>
      <c r="K226" s="198"/>
      <c r="L226" s="40"/>
      <c r="M226" s="199" t="s">
        <v>1</v>
      </c>
      <c r="N226" s="200" t="s">
        <v>38</v>
      </c>
      <c r="O226" s="72"/>
      <c r="P226" s="201">
        <f>O226*H226</f>
        <v>0</v>
      </c>
      <c r="Q226" s="201">
        <v>1.1102000000000001</v>
      </c>
      <c r="R226" s="201">
        <f>Q226*H226</f>
        <v>515.41701120000005</v>
      </c>
      <c r="S226" s="201">
        <v>0</v>
      </c>
      <c r="T226" s="202">
        <f>S226*H226</f>
        <v>0</v>
      </c>
      <c r="U226" s="325"/>
      <c r="V226" s="325"/>
      <c r="W226" s="325"/>
      <c r="X226" s="325"/>
      <c r="Y226" s="325"/>
      <c r="Z226" s="325"/>
      <c r="AA226" s="325"/>
      <c r="AB226" s="325"/>
      <c r="AC226" s="325"/>
      <c r="AD226" s="325"/>
      <c r="AE226" s="325"/>
      <c r="AR226" s="203" t="s">
        <v>270</v>
      </c>
      <c r="AT226" s="203" t="s">
        <v>266</v>
      </c>
      <c r="AU226" s="203" t="s">
        <v>73</v>
      </c>
      <c r="AY226" s="18" t="s">
        <v>263</v>
      </c>
      <c r="BE226" s="204">
        <f>IF(N226="základní",J226,0)</f>
        <v>0</v>
      </c>
      <c r="BF226" s="204">
        <f>IF(N226="snížená",J226,0)</f>
        <v>0</v>
      </c>
      <c r="BG226" s="204">
        <f>IF(N226="zákl. přenesená",J226,0)</f>
        <v>0</v>
      </c>
      <c r="BH226" s="204">
        <f>IF(N226="sníž. přenesená",J226,0)</f>
        <v>0</v>
      </c>
      <c r="BI226" s="204">
        <f>IF(N226="nulová",J226,0)</f>
        <v>0</v>
      </c>
      <c r="BJ226" s="18" t="s">
        <v>71</v>
      </c>
      <c r="BK226" s="204">
        <f>ROUND(I226*H226,2)</f>
        <v>0</v>
      </c>
      <c r="BL226" s="18" t="s">
        <v>270</v>
      </c>
      <c r="BM226" s="203" t="s">
        <v>2958</v>
      </c>
    </row>
    <row r="227" spans="1:65" s="2" customFormat="1" ht="19.5">
      <c r="A227" s="35"/>
      <c r="B227" s="36"/>
      <c r="C227" s="37"/>
      <c r="D227" s="207" t="s">
        <v>294</v>
      </c>
      <c r="E227" s="37"/>
      <c r="F227" s="239" t="s">
        <v>7608</v>
      </c>
      <c r="G227" s="37"/>
      <c r="H227" s="37"/>
      <c r="I227" s="326"/>
      <c r="J227" s="37"/>
      <c r="K227" s="37"/>
      <c r="L227" s="40"/>
      <c r="M227" s="241"/>
      <c r="N227" s="242"/>
      <c r="O227" s="72"/>
      <c r="P227" s="72"/>
      <c r="Q227" s="72"/>
      <c r="R227" s="72"/>
      <c r="S227" s="72"/>
      <c r="T227" s="73"/>
      <c r="U227" s="35"/>
      <c r="V227" s="35"/>
      <c r="W227" s="204"/>
      <c r="X227" s="35"/>
      <c r="Y227" s="35"/>
      <c r="Z227" s="35"/>
      <c r="AA227" s="35"/>
      <c r="AB227" s="35"/>
      <c r="AC227" s="35"/>
      <c r="AD227" s="35"/>
      <c r="AE227" s="35"/>
      <c r="AT227" s="18" t="s">
        <v>294</v>
      </c>
      <c r="AU227" s="18" t="s">
        <v>73</v>
      </c>
    </row>
    <row r="228" spans="1:65" s="2" customFormat="1" ht="24.2" customHeight="1">
      <c r="A228" s="35"/>
      <c r="B228" s="36"/>
      <c r="C228" s="191" t="s">
        <v>7</v>
      </c>
      <c r="D228" s="191" t="s">
        <v>266</v>
      </c>
      <c r="E228" s="192" t="s">
        <v>2117</v>
      </c>
      <c r="F228" s="193" t="s">
        <v>2118</v>
      </c>
      <c r="G228" s="194" t="s">
        <v>300</v>
      </c>
      <c r="H228" s="195">
        <v>1841.598</v>
      </c>
      <c r="I228" s="196"/>
      <c r="J228" s="197">
        <f>ROUND(I228*H228,2)</f>
        <v>0</v>
      </c>
      <c r="K228" s="198"/>
      <c r="L228" s="40"/>
      <c r="M228" s="199" t="s">
        <v>1</v>
      </c>
      <c r="N228" s="200" t="s">
        <v>38</v>
      </c>
      <c r="O228" s="72"/>
      <c r="P228" s="201">
        <f>O228*H228</f>
        <v>0</v>
      </c>
      <c r="Q228" s="201">
        <v>0</v>
      </c>
      <c r="R228" s="201">
        <f>Q228*H228</f>
        <v>0</v>
      </c>
      <c r="S228" s="201">
        <v>0</v>
      </c>
      <c r="T228" s="202">
        <f>S228*H228</f>
        <v>0</v>
      </c>
      <c r="U228" s="35"/>
      <c r="V228" s="35"/>
      <c r="W228" s="35"/>
      <c r="X228" s="35"/>
      <c r="Y228" s="35"/>
      <c r="Z228" s="35"/>
      <c r="AA228" s="35"/>
      <c r="AB228" s="35"/>
      <c r="AC228" s="35"/>
      <c r="AD228" s="35"/>
      <c r="AE228" s="35"/>
      <c r="AR228" s="203" t="s">
        <v>270</v>
      </c>
      <c r="AT228" s="203" t="s">
        <v>266</v>
      </c>
      <c r="AU228" s="203" t="s">
        <v>73</v>
      </c>
      <c r="AY228" s="18" t="s">
        <v>263</v>
      </c>
      <c r="BE228" s="204">
        <f>IF(N228="základní",J228,0)</f>
        <v>0</v>
      </c>
      <c r="BF228" s="204">
        <f>IF(N228="snížená",J228,0)</f>
        <v>0</v>
      </c>
      <c r="BG228" s="204">
        <f>IF(N228="zákl. přenesená",J228,0)</f>
        <v>0</v>
      </c>
      <c r="BH228" s="204">
        <f>IF(N228="sníž. přenesená",J228,0)</f>
        <v>0</v>
      </c>
      <c r="BI228" s="204">
        <f>IF(N228="nulová",J228,0)</f>
        <v>0</v>
      </c>
      <c r="BJ228" s="18" t="s">
        <v>71</v>
      </c>
      <c r="BK228" s="204">
        <f>ROUND(I228*H228,2)</f>
        <v>0</v>
      </c>
      <c r="BL228" s="18" t="s">
        <v>270</v>
      </c>
      <c r="BM228" s="203" t="s">
        <v>2119</v>
      </c>
    </row>
    <row r="229" spans="1:65" s="2" customFormat="1" ht="19.5">
      <c r="A229" s="35"/>
      <c r="B229" s="36"/>
      <c r="C229" s="37"/>
      <c r="D229" s="207" t="s">
        <v>294</v>
      </c>
      <c r="E229" s="37"/>
      <c r="F229" s="239" t="s">
        <v>2120</v>
      </c>
      <c r="G229" s="37"/>
      <c r="H229" s="37"/>
      <c r="I229" s="326"/>
      <c r="J229" s="37"/>
      <c r="K229" s="37"/>
      <c r="L229" s="40"/>
      <c r="M229" s="241"/>
      <c r="N229" s="242"/>
      <c r="O229" s="72"/>
      <c r="P229" s="72"/>
      <c r="Q229" s="72"/>
      <c r="R229" s="72"/>
      <c r="S229" s="72"/>
      <c r="T229" s="73"/>
      <c r="U229" s="35"/>
      <c r="V229" s="35"/>
      <c r="W229" s="35"/>
      <c r="X229" s="35"/>
      <c r="Y229" s="35"/>
      <c r="Z229" s="35"/>
      <c r="AA229" s="35"/>
      <c r="AB229" s="35"/>
      <c r="AC229" s="35"/>
      <c r="AD229" s="35"/>
      <c r="AE229" s="35"/>
      <c r="AT229" s="18" t="s">
        <v>294</v>
      </c>
      <c r="AU229" s="18" t="s">
        <v>73</v>
      </c>
    </row>
    <row r="230" spans="1:65" s="16" customFormat="1">
      <c r="B230" s="248"/>
      <c r="C230" s="249"/>
      <c r="D230" s="207" t="s">
        <v>272</v>
      </c>
      <c r="E230" s="250" t="s">
        <v>1</v>
      </c>
      <c r="F230" s="251" t="s">
        <v>2121</v>
      </c>
      <c r="G230" s="249"/>
      <c r="H230" s="250" t="s">
        <v>1</v>
      </c>
      <c r="I230" s="250" t="s">
        <v>1</v>
      </c>
      <c r="J230" s="249"/>
      <c r="K230" s="249"/>
      <c r="L230" s="253"/>
      <c r="M230" s="254"/>
      <c r="N230" s="255"/>
      <c r="O230" s="255"/>
      <c r="P230" s="255"/>
      <c r="Q230" s="255"/>
      <c r="R230" s="255"/>
      <c r="S230" s="255"/>
      <c r="T230" s="256"/>
      <c r="AT230" s="257" t="s">
        <v>272</v>
      </c>
      <c r="AU230" s="257" t="s">
        <v>73</v>
      </c>
      <c r="AV230" s="16" t="s">
        <v>71</v>
      </c>
      <c r="AW230" s="16" t="s">
        <v>30</v>
      </c>
      <c r="AX230" s="16" t="s">
        <v>64</v>
      </c>
      <c r="AY230" s="257" t="s">
        <v>263</v>
      </c>
    </row>
    <row r="231" spans="1:65" s="13" customFormat="1">
      <c r="B231" s="205"/>
      <c r="C231" s="206"/>
      <c r="D231" s="207" t="s">
        <v>272</v>
      </c>
      <c r="E231" s="208" t="s">
        <v>1</v>
      </c>
      <c r="F231" s="209" t="s">
        <v>2122</v>
      </c>
      <c r="G231" s="206"/>
      <c r="H231" s="210">
        <v>454.02300000000002</v>
      </c>
      <c r="I231" s="210"/>
      <c r="J231" s="206"/>
      <c r="K231" s="206"/>
      <c r="L231" s="212"/>
      <c r="M231" s="213"/>
      <c r="N231" s="214"/>
      <c r="O231" s="214"/>
      <c r="P231" s="214"/>
      <c r="Q231" s="214"/>
      <c r="R231" s="214"/>
      <c r="S231" s="214"/>
      <c r="T231" s="215"/>
      <c r="AT231" s="216" t="s">
        <v>272</v>
      </c>
      <c r="AU231" s="216" t="s">
        <v>73</v>
      </c>
      <c r="AV231" s="13" t="s">
        <v>73</v>
      </c>
      <c r="AW231" s="13" t="s">
        <v>30</v>
      </c>
      <c r="AX231" s="13" t="s">
        <v>64</v>
      </c>
      <c r="AY231" s="216" t="s">
        <v>263</v>
      </c>
    </row>
    <row r="232" spans="1:65" s="16" customFormat="1">
      <c r="B232" s="248"/>
      <c r="C232" s="249"/>
      <c r="D232" s="207" t="s">
        <v>272</v>
      </c>
      <c r="E232" s="250" t="s">
        <v>1</v>
      </c>
      <c r="F232" s="251" t="s">
        <v>2123</v>
      </c>
      <c r="G232" s="249"/>
      <c r="H232" s="250" t="s">
        <v>1</v>
      </c>
      <c r="I232" s="250"/>
      <c r="J232" s="249"/>
      <c r="K232" s="249"/>
      <c r="L232" s="253"/>
      <c r="M232" s="254"/>
      <c r="N232" s="255"/>
      <c r="O232" s="255"/>
      <c r="P232" s="255"/>
      <c r="Q232" s="255"/>
      <c r="R232" s="255"/>
      <c r="S232" s="255"/>
      <c r="T232" s="256"/>
      <c r="AT232" s="257" t="s">
        <v>272</v>
      </c>
      <c r="AU232" s="257" t="s">
        <v>73</v>
      </c>
      <c r="AV232" s="16" t="s">
        <v>71</v>
      </c>
      <c r="AW232" s="16" t="s">
        <v>30</v>
      </c>
      <c r="AX232" s="16" t="s">
        <v>64</v>
      </c>
      <c r="AY232" s="257" t="s">
        <v>263</v>
      </c>
    </row>
    <row r="233" spans="1:65" s="13" customFormat="1">
      <c r="B233" s="205"/>
      <c r="C233" s="206"/>
      <c r="D233" s="207" t="s">
        <v>272</v>
      </c>
      <c r="E233" s="208" t="s">
        <v>1</v>
      </c>
      <c r="F233" s="209" t="s">
        <v>2124</v>
      </c>
      <c r="G233" s="206"/>
      <c r="H233" s="210">
        <v>1386</v>
      </c>
      <c r="I233" s="210"/>
      <c r="J233" s="206"/>
      <c r="K233" s="206"/>
      <c r="L233" s="212"/>
      <c r="M233" s="213"/>
      <c r="N233" s="214"/>
      <c r="O233" s="214"/>
      <c r="P233" s="214"/>
      <c r="Q233" s="214"/>
      <c r="R233" s="214"/>
      <c r="S233" s="214"/>
      <c r="T233" s="215"/>
      <c r="AT233" s="216" t="s">
        <v>272</v>
      </c>
      <c r="AU233" s="216" t="s">
        <v>73</v>
      </c>
      <c r="AV233" s="13" t="s">
        <v>73</v>
      </c>
      <c r="AW233" s="13" t="s">
        <v>30</v>
      </c>
      <c r="AX233" s="13" t="s">
        <v>64</v>
      </c>
      <c r="AY233" s="216" t="s">
        <v>263</v>
      </c>
    </row>
    <row r="234" spans="1:65" s="13" customFormat="1">
      <c r="B234" s="205"/>
      <c r="C234" s="206"/>
      <c r="D234" s="207" t="s">
        <v>272</v>
      </c>
      <c r="E234" s="208" t="s">
        <v>1</v>
      </c>
      <c r="F234" s="209" t="s">
        <v>2125</v>
      </c>
      <c r="G234" s="206"/>
      <c r="H234" s="210">
        <v>-0.3</v>
      </c>
      <c r="I234" s="210"/>
      <c r="J234" s="206"/>
      <c r="K234" s="206"/>
      <c r="L234" s="212"/>
      <c r="M234" s="213"/>
      <c r="N234" s="214"/>
      <c r="O234" s="214"/>
      <c r="P234" s="214"/>
      <c r="Q234" s="214"/>
      <c r="R234" s="214"/>
      <c r="S234" s="214"/>
      <c r="T234" s="215"/>
      <c r="AT234" s="216" t="s">
        <v>272</v>
      </c>
      <c r="AU234" s="216" t="s">
        <v>73</v>
      </c>
      <c r="AV234" s="13" t="s">
        <v>73</v>
      </c>
      <c r="AW234" s="13" t="s">
        <v>30</v>
      </c>
      <c r="AX234" s="13" t="s">
        <v>64</v>
      </c>
      <c r="AY234" s="216" t="s">
        <v>263</v>
      </c>
    </row>
    <row r="235" spans="1:65" s="13" customFormat="1">
      <c r="B235" s="205"/>
      <c r="C235" s="206"/>
      <c r="D235" s="207" t="s">
        <v>272</v>
      </c>
      <c r="E235" s="208" t="s">
        <v>1</v>
      </c>
      <c r="F235" s="209" t="s">
        <v>2126</v>
      </c>
      <c r="G235" s="206"/>
      <c r="H235" s="210">
        <v>1.875</v>
      </c>
      <c r="I235" s="210"/>
      <c r="J235" s="206"/>
      <c r="K235" s="206"/>
      <c r="L235" s="212"/>
      <c r="M235" s="213"/>
      <c r="N235" s="214"/>
      <c r="O235" s="214"/>
      <c r="P235" s="214"/>
      <c r="Q235" s="214"/>
      <c r="R235" s="214"/>
      <c r="S235" s="214"/>
      <c r="T235" s="215"/>
      <c r="AT235" s="216" t="s">
        <v>272</v>
      </c>
      <c r="AU235" s="216" t="s">
        <v>73</v>
      </c>
      <c r="AV235" s="13" t="s">
        <v>73</v>
      </c>
      <c r="AW235" s="13" t="s">
        <v>30</v>
      </c>
      <c r="AX235" s="13" t="s">
        <v>64</v>
      </c>
      <c r="AY235" s="216" t="s">
        <v>263</v>
      </c>
    </row>
    <row r="236" spans="1:65" s="15" customFormat="1">
      <c r="B236" s="228"/>
      <c r="C236" s="229"/>
      <c r="D236" s="207" t="s">
        <v>272</v>
      </c>
      <c r="E236" s="230" t="s">
        <v>1</v>
      </c>
      <c r="F236" s="231" t="s">
        <v>280</v>
      </c>
      <c r="G236" s="229"/>
      <c r="H236" s="232">
        <v>1841.598</v>
      </c>
      <c r="I236" s="232"/>
      <c r="J236" s="229"/>
      <c r="K236" s="229"/>
      <c r="L236" s="234"/>
      <c r="M236" s="235"/>
      <c r="N236" s="236"/>
      <c r="O236" s="236"/>
      <c r="P236" s="236"/>
      <c r="Q236" s="236"/>
      <c r="R236" s="236"/>
      <c r="S236" s="236"/>
      <c r="T236" s="237"/>
      <c r="AT236" s="238" t="s">
        <v>272</v>
      </c>
      <c r="AU236" s="238" t="s">
        <v>73</v>
      </c>
      <c r="AV236" s="15" t="s">
        <v>270</v>
      </c>
      <c r="AW236" s="15" t="s">
        <v>30</v>
      </c>
      <c r="AX236" s="15" t="s">
        <v>71</v>
      </c>
      <c r="AY236" s="238" t="s">
        <v>263</v>
      </c>
    </row>
    <row r="237" spans="1:65" s="2" customFormat="1" ht="16.5" customHeight="1">
      <c r="A237" s="35"/>
      <c r="B237" s="36"/>
      <c r="C237" s="191" t="s">
        <v>496</v>
      </c>
      <c r="D237" s="191" t="s">
        <v>266</v>
      </c>
      <c r="E237" s="192" t="s">
        <v>1517</v>
      </c>
      <c r="F237" s="193" t="s">
        <v>2127</v>
      </c>
      <c r="G237" s="194" t="s">
        <v>300</v>
      </c>
      <c r="H237" s="195">
        <v>487.94299999999998</v>
      </c>
      <c r="I237" s="196"/>
      <c r="J237" s="197">
        <f>ROUND(I237*H237,2)</f>
        <v>0</v>
      </c>
      <c r="K237" s="198"/>
      <c r="L237" s="40"/>
      <c r="M237" s="199" t="s">
        <v>1</v>
      </c>
      <c r="N237" s="200" t="s">
        <v>38</v>
      </c>
      <c r="O237" s="72"/>
      <c r="P237" s="201">
        <f>O237*H237</f>
        <v>0</v>
      </c>
      <c r="Q237" s="201">
        <v>0</v>
      </c>
      <c r="R237" s="201">
        <f>Q237*H237</f>
        <v>0</v>
      </c>
      <c r="S237" s="201">
        <v>0</v>
      </c>
      <c r="T237" s="202">
        <f>S237*H237</f>
        <v>0</v>
      </c>
      <c r="U237" s="35"/>
      <c r="V237" s="35"/>
      <c r="W237" s="35"/>
      <c r="X237" s="35"/>
      <c r="Y237" s="35"/>
      <c r="Z237" s="35"/>
      <c r="AA237" s="35"/>
      <c r="AB237" s="35"/>
      <c r="AC237" s="35"/>
      <c r="AD237" s="35"/>
      <c r="AE237" s="35"/>
      <c r="AR237" s="203" t="s">
        <v>270</v>
      </c>
      <c r="AT237" s="203" t="s">
        <v>266</v>
      </c>
      <c r="AU237" s="203" t="s">
        <v>73</v>
      </c>
      <c r="AY237" s="18" t="s">
        <v>263</v>
      </c>
      <c r="BE237" s="204">
        <f>IF(N237="základní",J237,0)</f>
        <v>0</v>
      </c>
      <c r="BF237" s="204">
        <f>IF(N237="snížená",J237,0)</f>
        <v>0</v>
      </c>
      <c r="BG237" s="204">
        <f>IF(N237="zákl. přenesená",J237,0)</f>
        <v>0</v>
      </c>
      <c r="BH237" s="204">
        <f>IF(N237="sníž. přenesená",J237,0)</f>
        <v>0</v>
      </c>
      <c r="BI237" s="204">
        <f>IF(N237="nulová",J237,0)</f>
        <v>0</v>
      </c>
      <c r="BJ237" s="18" t="s">
        <v>71</v>
      </c>
      <c r="BK237" s="204">
        <f>ROUND(I237*H237,2)</f>
        <v>0</v>
      </c>
      <c r="BL237" s="18" t="s">
        <v>270</v>
      </c>
      <c r="BM237" s="203" t="s">
        <v>2128</v>
      </c>
    </row>
    <row r="238" spans="1:65" s="2" customFormat="1" ht="19.5">
      <c r="A238" s="35"/>
      <c r="B238" s="36"/>
      <c r="C238" s="37"/>
      <c r="D238" s="207" t="s">
        <v>294</v>
      </c>
      <c r="E238" s="37"/>
      <c r="F238" s="239" t="s">
        <v>2129</v>
      </c>
      <c r="G238" s="37"/>
      <c r="H238" s="37"/>
      <c r="I238" s="326"/>
      <c r="J238" s="37"/>
      <c r="K238" s="37"/>
      <c r="L238" s="40"/>
      <c r="M238" s="241"/>
      <c r="N238" s="242"/>
      <c r="O238" s="72"/>
      <c r="P238" s="72"/>
      <c r="Q238" s="72"/>
      <c r="R238" s="72"/>
      <c r="S238" s="72"/>
      <c r="T238" s="73"/>
      <c r="U238" s="35"/>
      <c r="V238" s="35"/>
      <c r="W238" s="35"/>
      <c r="X238" s="35"/>
      <c r="Y238" s="35"/>
      <c r="Z238" s="35"/>
      <c r="AA238" s="35"/>
      <c r="AB238" s="35"/>
      <c r="AC238" s="35"/>
      <c r="AD238" s="35"/>
      <c r="AE238" s="35"/>
      <c r="AT238" s="18" t="s">
        <v>294</v>
      </c>
      <c r="AU238" s="18" t="s">
        <v>73</v>
      </c>
    </row>
    <row r="239" spans="1:65" s="16" customFormat="1">
      <c r="B239" s="248"/>
      <c r="C239" s="249"/>
      <c r="D239" s="207" t="s">
        <v>272</v>
      </c>
      <c r="E239" s="250" t="s">
        <v>1</v>
      </c>
      <c r="F239" s="251" t="s">
        <v>2130</v>
      </c>
      <c r="G239" s="249"/>
      <c r="H239" s="250" t="s">
        <v>1</v>
      </c>
      <c r="I239" s="250" t="s">
        <v>1</v>
      </c>
      <c r="J239" s="249"/>
      <c r="K239" s="249"/>
      <c r="L239" s="253"/>
      <c r="M239" s="254"/>
      <c r="N239" s="255"/>
      <c r="O239" s="255"/>
      <c r="P239" s="255"/>
      <c r="Q239" s="255"/>
      <c r="R239" s="255"/>
      <c r="S239" s="255"/>
      <c r="T239" s="256"/>
      <c r="AT239" s="257" t="s">
        <v>272</v>
      </c>
      <c r="AU239" s="257" t="s">
        <v>73</v>
      </c>
      <c r="AV239" s="16" t="s">
        <v>71</v>
      </c>
      <c r="AW239" s="16" t="s">
        <v>30</v>
      </c>
      <c r="AX239" s="16" t="s">
        <v>64</v>
      </c>
      <c r="AY239" s="257" t="s">
        <v>263</v>
      </c>
    </row>
    <row r="240" spans="1:65" s="16" customFormat="1">
      <c r="B240" s="248"/>
      <c r="C240" s="249"/>
      <c r="D240" s="207" t="s">
        <v>272</v>
      </c>
      <c r="E240" s="250" t="s">
        <v>1</v>
      </c>
      <c r="F240" s="251" t="s">
        <v>2131</v>
      </c>
      <c r="G240" s="249"/>
      <c r="H240" s="250" t="s">
        <v>1</v>
      </c>
      <c r="I240" s="250" t="s">
        <v>1</v>
      </c>
      <c r="J240" s="249"/>
      <c r="K240" s="249"/>
      <c r="L240" s="253"/>
      <c r="M240" s="254"/>
      <c r="N240" s="255"/>
      <c r="O240" s="255"/>
      <c r="P240" s="255"/>
      <c r="Q240" s="255"/>
      <c r="R240" s="255"/>
      <c r="S240" s="255"/>
      <c r="T240" s="256"/>
      <c r="AT240" s="257" t="s">
        <v>272</v>
      </c>
      <c r="AU240" s="257" t="s">
        <v>73</v>
      </c>
      <c r="AV240" s="16" t="s">
        <v>71</v>
      </c>
      <c r="AW240" s="16" t="s">
        <v>30</v>
      </c>
      <c r="AX240" s="16" t="s">
        <v>64</v>
      </c>
      <c r="AY240" s="257" t="s">
        <v>263</v>
      </c>
    </row>
    <row r="241" spans="1:65" s="13" customFormat="1">
      <c r="B241" s="205"/>
      <c r="C241" s="206"/>
      <c r="D241" s="207" t="s">
        <v>272</v>
      </c>
      <c r="E241" s="208" t="s">
        <v>1</v>
      </c>
      <c r="F241" s="209" t="s">
        <v>2132</v>
      </c>
      <c r="G241" s="206"/>
      <c r="H241" s="210">
        <v>25.277000000000001</v>
      </c>
      <c r="I241" s="210"/>
      <c r="J241" s="206"/>
      <c r="K241" s="206"/>
      <c r="L241" s="212"/>
      <c r="M241" s="213"/>
      <c r="N241" s="214"/>
      <c r="O241" s="214"/>
      <c r="P241" s="214"/>
      <c r="Q241" s="214"/>
      <c r="R241" s="214"/>
      <c r="S241" s="214"/>
      <c r="T241" s="215"/>
      <c r="AT241" s="216" t="s">
        <v>272</v>
      </c>
      <c r="AU241" s="216" t="s">
        <v>73</v>
      </c>
      <c r="AV241" s="13" t="s">
        <v>73</v>
      </c>
      <c r="AW241" s="13" t="s">
        <v>30</v>
      </c>
      <c r="AX241" s="13" t="s">
        <v>64</v>
      </c>
      <c r="AY241" s="216" t="s">
        <v>263</v>
      </c>
    </row>
    <row r="242" spans="1:65" s="13" customFormat="1">
      <c r="B242" s="205"/>
      <c r="C242" s="206"/>
      <c r="D242" s="207" t="s">
        <v>272</v>
      </c>
      <c r="E242" s="208" t="s">
        <v>1</v>
      </c>
      <c r="F242" s="209" t="s">
        <v>2133</v>
      </c>
      <c r="G242" s="206"/>
      <c r="H242" s="210">
        <v>-0.48399999999999999</v>
      </c>
      <c r="I242" s="210"/>
      <c r="J242" s="206"/>
      <c r="K242" s="206"/>
      <c r="L242" s="212"/>
      <c r="M242" s="213"/>
      <c r="N242" s="214"/>
      <c r="O242" s="214"/>
      <c r="P242" s="214"/>
      <c r="Q242" s="214"/>
      <c r="R242" s="214"/>
      <c r="S242" s="214"/>
      <c r="T242" s="215"/>
      <c r="AT242" s="216" t="s">
        <v>272</v>
      </c>
      <c r="AU242" s="216" t="s">
        <v>73</v>
      </c>
      <c r="AV242" s="13" t="s">
        <v>73</v>
      </c>
      <c r="AW242" s="13" t="s">
        <v>30</v>
      </c>
      <c r="AX242" s="13" t="s">
        <v>64</v>
      </c>
      <c r="AY242" s="216" t="s">
        <v>263</v>
      </c>
    </row>
    <row r="243" spans="1:65" s="16" customFormat="1">
      <c r="B243" s="248"/>
      <c r="C243" s="249"/>
      <c r="D243" s="207" t="s">
        <v>272</v>
      </c>
      <c r="E243" s="250" t="s">
        <v>1</v>
      </c>
      <c r="F243" s="251" t="s">
        <v>2134</v>
      </c>
      <c r="G243" s="249"/>
      <c r="H243" s="250" t="s">
        <v>1</v>
      </c>
      <c r="I243" s="250"/>
      <c r="J243" s="249"/>
      <c r="K243" s="249"/>
      <c r="L243" s="253"/>
      <c r="M243" s="254"/>
      <c r="N243" s="255"/>
      <c r="O243" s="255"/>
      <c r="P243" s="255"/>
      <c r="Q243" s="255"/>
      <c r="R243" s="255"/>
      <c r="S243" s="255"/>
      <c r="T243" s="256"/>
      <c r="AT243" s="257" t="s">
        <v>272</v>
      </c>
      <c r="AU243" s="257" t="s">
        <v>73</v>
      </c>
      <c r="AV243" s="16" t="s">
        <v>71</v>
      </c>
      <c r="AW243" s="16" t="s">
        <v>30</v>
      </c>
      <c r="AX243" s="16" t="s">
        <v>64</v>
      </c>
      <c r="AY243" s="257" t="s">
        <v>263</v>
      </c>
    </row>
    <row r="244" spans="1:65" s="13" customFormat="1">
      <c r="B244" s="205"/>
      <c r="C244" s="206"/>
      <c r="D244" s="207" t="s">
        <v>272</v>
      </c>
      <c r="E244" s="208" t="s">
        <v>1</v>
      </c>
      <c r="F244" s="209" t="s">
        <v>2135</v>
      </c>
      <c r="G244" s="206"/>
      <c r="H244" s="210">
        <v>0.625</v>
      </c>
      <c r="I244" s="210"/>
      <c r="J244" s="206"/>
      <c r="K244" s="206"/>
      <c r="L244" s="212"/>
      <c r="M244" s="213"/>
      <c r="N244" s="214"/>
      <c r="O244" s="214"/>
      <c r="P244" s="214"/>
      <c r="Q244" s="214"/>
      <c r="R244" s="214"/>
      <c r="S244" s="214"/>
      <c r="T244" s="215"/>
      <c r="AT244" s="216" t="s">
        <v>272</v>
      </c>
      <c r="AU244" s="216" t="s">
        <v>73</v>
      </c>
      <c r="AV244" s="13" t="s">
        <v>73</v>
      </c>
      <c r="AW244" s="13" t="s">
        <v>30</v>
      </c>
      <c r="AX244" s="13" t="s">
        <v>64</v>
      </c>
      <c r="AY244" s="216" t="s">
        <v>263</v>
      </c>
    </row>
    <row r="245" spans="1:65" s="16" customFormat="1">
      <c r="B245" s="248"/>
      <c r="C245" s="249"/>
      <c r="D245" s="207" t="s">
        <v>272</v>
      </c>
      <c r="E245" s="250" t="s">
        <v>1</v>
      </c>
      <c r="F245" s="251" t="s">
        <v>2123</v>
      </c>
      <c r="G245" s="249"/>
      <c r="H245" s="250" t="s">
        <v>1</v>
      </c>
      <c r="I245" s="250"/>
      <c r="J245" s="249"/>
      <c r="K245" s="249"/>
      <c r="L245" s="253"/>
      <c r="M245" s="254"/>
      <c r="N245" s="255"/>
      <c r="O245" s="255"/>
      <c r="P245" s="255"/>
      <c r="Q245" s="255"/>
      <c r="R245" s="255"/>
      <c r="S245" s="255"/>
      <c r="T245" s="256"/>
      <c r="AT245" s="257" t="s">
        <v>272</v>
      </c>
      <c r="AU245" s="257" t="s">
        <v>73</v>
      </c>
      <c r="AV245" s="16" t="s">
        <v>71</v>
      </c>
      <c r="AW245" s="16" t="s">
        <v>30</v>
      </c>
      <c r="AX245" s="16" t="s">
        <v>64</v>
      </c>
      <c r="AY245" s="257" t="s">
        <v>263</v>
      </c>
    </row>
    <row r="246" spans="1:65" s="13" customFormat="1">
      <c r="B246" s="205"/>
      <c r="C246" s="206"/>
      <c r="D246" s="207" t="s">
        <v>272</v>
      </c>
      <c r="E246" s="208" t="s">
        <v>1</v>
      </c>
      <c r="F246" s="209" t="s">
        <v>2136</v>
      </c>
      <c r="G246" s="206"/>
      <c r="H246" s="210">
        <v>462</v>
      </c>
      <c r="I246" s="210"/>
      <c r="J246" s="206"/>
      <c r="K246" s="206"/>
      <c r="L246" s="212"/>
      <c r="M246" s="213"/>
      <c r="N246" s="214"/>
      <c r="O246" s="214"/>
      <c r="P246" s="214"/>
      <c r="Q246" s="214"/>
      <c r="R246" s="214"/>
      <c r="S246" s="214"/>
      <c r="T246" s="215"/>
      <c r="AT246" s="216" t="s">
        <v>272</v>
      </c>
      <c r="AU246" s="216" t="s">
        <v>73</v>
      </c>
      <c r="AV246" s="13" t="s">
        <v>73</v>
      </c>
      <c r="AW246" s="13" t="s">
        <v>30</v>
      </c>
      <c r="AX246" s="13" t="s">
        <v>64</v>
      </c>
      <c r="AY246" s="216" t="s">
        <v>263</v>
      </c>
    </row>
    <row r="247" spans="1:65" s="13" customFormat="1">
      <c r="B247" s="205"/>
      <c r="C247" s="206"/>
      <c r="D247" s="207" t="s">
        <v>272</v>
      </c>
      <c r="E247" s="208" t="s">
        <v>1</v>
      </c>
      <c r="F247" s="209" t="s">
        <v>2137</v>
      </c>
      <c r="G247" s="206"/>
      <c r="H247" s="210">
        <v>-0.1</v>
      </c>
      <c r="I247" s="210"/>
      <c r="J247" s="206"/>
      <c r="K247" s="206"/>
      <c r="L247" s="212"/>
      <c r="M247" s="213"/>
      <c r="N247" s="214"/>
      <c r="O247" s="214"/>
      <c r="P247" s="214"/>
      <c r="Q247" s="214"/>
      <c r="R247" s="214"/>
      <c r="S247" s="214"/>
      <c r="T247" s="215"/>
      <c r="AT247" s="216" t="s">
        <v>272</v>
      </c>
      <c r="AU247" s="216" t="s">
        <v>73</v>
      </c>
      <c r="AV247" s="13" t="s">
        <v>73</v>
      </c>
      <c r="AW247" s="13" t="s">
        <v>30</v>
      </c>
      <c r="AX247" s="13" t="s">
        <v>64</v>
      </c>
      <c r="AY247" s="216" t="s">
        <v>263</v>
      </c>
    </row>
    <row r="248" spans="1:65" s="13" customFormat="1">
      <c r="B248" s="205"/>
      <c r="C248" s="206"/>
      <c r="D248" s="207" t="s">
        <v>272</v>
      </c>
      <c r="E248" s="208" t="s">
        <v>1</v>
      </c>
      <c r="F248" s="209" t="s">
        <v>2138</v>
      </c>
      <c r="G248" s="206"/>
      <c r="H248" s="210">
        <v>0.625</v>
      </c>
      <c r="I248" s="210"/>
      <c r="J248" s="206"/>
      <c r="K248" s="206"/>
      <c r="L248" s="212"/>
      <c r="M248" s="213"/>
      <c r="N248" s="214"/>
      <c r="O248" s="214"/>
      <c r="P248" s="214"/>
      <c r="Q248" s="214"/>
      <c r="R248" s="214"/>
      <c r="S248" s="214"/>
      <c r="T248" s="215"/>
      <c r="AT248" s="216" t="s">
        <v>272</v>
      </c>
      <c r="AU248" s="216" t="s">
        <v>73</v>
      </c>
      <c r="AV248" s="13" t="s">
        <v>73</v>
      </c>
      <c r="AW248" s="13" t="s">
        <v>30</v>
      </c>
      <c r="AX248" s="13" t="s">
        <v>64</v>
      </c>
      <c r="AY248" s="216" t="s">
        <v>263</v>
      </c>
    </row>
    <row r="249" spans="1:65" s="15" customFormat="1">
      <c r="B249" s="228"/>
      <c r="C249" s="229"/>
      <c r="D249" s="207" t="s">
        <v>272</v>
      </c>
      <c r="E249" s="230" t="s">
        <v>1</v>
      </c>
      <c r="F249" s="231" t="s">
        <v>280</v>
      </c>
      <c r="G249" s="229"/>
      <c r="H249" s="232">
        <v>487.94299999999998</v>
      </c>
      <c r="I249" s="232"/>
      <c r="J249" s="229"/>
      <c r="K249" s="229"/>
      <c r="L249" s="234"/>
      <c r="M249" s="235"/>
      <c r="N249" s="236"/>
      <c r="O249" s="236"/>
      <c r="P249" s="236"/>
      <c r="Q249" s="236"/>
      <c r="R249" s="236"/>
      <c r="S249" s="236"/>
      <c r="T249" s="237"/>
      <c r="AT249" s="238" t="s">
        <v>272</v>
      </c>
      <c r="AU249" s="238" t="s">
        <v>73</v>
      </c>
      <c r="AV249" s="15" t="s">
        <v>270</v>
      </c>
      <c r="AW249" s="15" t="s">
        <v>30</v>
      </c>
      <c r="AX249" s="15" t="s">
        <v>71</v>
      </c>
      <c r="AY249" s="238" t="s">
        <v>263</v>
      </c>
    </row>
    <row r="250" spans="1:65" s="2" customFormat="1" ht="24.2" customHeight="1">
      <c r="A250" s="35"/>
      <c r="B250" s="36"/>
      <c r="C250" s="191" t="s">
        <v>576</v>
      </c>
      <c r="D250" s="191" t="s">
        <v>266</v>
      </c>
      <c r="E250" s="192" t="s">
        <v>596</v>
      </c>
      <c r="F250" s="193" t="s">
        <v>2139</v>
      </c>
      <c r="G250" s="194" t="s">
        <v>300</v>
      </c>
      <c r="H250" s="195">
        <v>2775.15</v>
      </c>
      <c r="I250" s="196"/>
      <c r="J250" s="197">
        <f>ROUND(I250*H250,2)</f>
        <v>0</v>
      </c>
      <c r="K250" s="198"/>
      <c r="L250" s="40"/>
      <c r="M250" s="199" t="s">
        <v>1</v>
      </c>
      <c r="N250" s="200" t="s">
        <v>38</v>
      </c>
      <c r="O250" s="72"/>
      <c r="P250" s="201">
        <f>O250*H250</f>
        <v>0</v>
      </c>
      <c r="Q250" s="201">
        <v>0</v>
      </c>
      <c r="R250" s="201">
        <f>Q250*H250</f>
        <v>0</v>
      </c>
      <c r="S250" s="201">
        <v>0</v>
      </c>
      <c r="T250" s="202">
        <f>S250*H250</f>
        <v>0</v>
      </c>
      <c r="U250" s="35"/>
      <c r="V250" s="35"/>
      <c r="W250" s="35"/>
      <c r="X250" s="35"/>
      <c r="Y250" s="35"/>
      <c r="Z250" s="35"/>
      <c r="AA250" s="35"/>
      <c r="AB250" s="35"/>
      <c r="AC250" s="35"/>
      <c r="AD250" s="35"/>
      <c r="AE250" s="35"/>
      <c r="AR250" s="203" t="s">
        <v>270</v>
      </c>
      <c r="AT250" s="203" t="s">
        <v>266</v>
      </c>
      <c r="AU250" s="203" t="s">
        <v>73</v>
      </c>
      <c r="AY250" s="18" t="s">
        <v>263</v>
      </c>
      <c r="BE250" s="204">
        <f>IF(N250="základní",J250,0)</f>
        <v>0</v>
      </c>
      <c r="BF250" s="204">
        <f>IF(N250="snížená",J250,0)</f>
        <v>0</v>
      </c>
      <c r="BG250" s="204">
        <f>IF(N250="zákl. přenesená",J250,0)</f>
        <v>0</v>
      </c>
      <c r="BH250" s="204">
        <f>IF(N250="sníž. přenesená",J250,0)</f>
        <v>0</v>
      </c>
      <c r="BI250" s="204">
        <f>IF(N250="nulová",J250,0)</f>
        <v>0</v>
      </c>
      <c r="BJ250" s="18" t="s">
        <v>71</v>
      </c>
      <c r="BK250" s="204">
        <f>ROUND(I250*H250,2)</f>
        <v>0</v>
      </c>
      <c r="BL250" s="18" t="s">
        <v>270</v>
      </c>
      <c r="BM250" s="203" t="s">
        <v>2140</v>
      </c>
    </row>
    <row r="251" spans="1:65" s="2" customFormat="1" ht="19.5">
      <c r="A251" s="35"/>
      <c r="B251" s="36"/>
      <c r="C251" s="37"/>
      <c r="D251" s="207" t="s">
        <v>294</v>
      </c>
      <c r="E251" s="37"/>
      <c r="F251" s="239" t="s">
        <v>2141</v>
      </c>
      <c r="G251" s="37"/>
      <c r="H251" s="37"/>
      <c r="I251" s="326"/>
      <c r="J251" s="37"/>
      <c r="K251" s="37"/>
      <c r="L251" s="40"/>
      <c r="M251" s="241"/>
      <c r="N251" s="242"/>
      <c r="O251" s="72"/>
      <c r="P251" s="72"/>
      <c r="Q251" s="72"/>
      <c r="R251" s="72"/>
      <c r="S251" s="72"/>
      <c r="T251" s="73"/>
      <c r="U251" s="35"/>
      <c r="V251" s="35"/>
      <c r="W251" s="35"/>
      <c r="X251" s="35"/>
      <c r="Y251" s="35"/>
      <c r="Z251" s="35"/>
      <c r="AA251" s="35"/>
      <c r="AB251" s="35"/>
      <c r="AC251" s="35"/>
      <c r="AD251" s="35"/>
      <c r="AE251" s="35"/>
      <c r="AT251" s="18" t="s">
        <v>294</v>
      </c>
      <c r="AU251" s="18" t="s">
        <v>73</v>
      </c>
    </row>
    <row r="252" spans="1:65" s="16" customFormat="1">
      <c r="B252" s="248"/>
      <c r="C252" s="249"/>
      <c r="D252" s="207" t="s">
        <v>272</v>
      </c>
      <c r="E252" s="250" t="s">
        <v>1</v>
      </c>
      <c r="F252" s="251" t="s">
        <v>2123</v>
      </c>
      <c r="G252" s="249"/>
      <c r="H252" s="250" t="s">
        <v>1</v>
      </c>
      <c r="I252" s="250" t="s">
        <v>1</v>
      </c>
      <c r="J252" s="249"/>
      <c r="K252" s="249"/>
      <c r="L252" s="253"/>
      <c r="M252" s="254"/>
      <c r="N252" s="255"/>
      <c r="O252" s="255"/>
      <c r="P252" s="255"/>
      <c r="Q252" s="255"/>
      <c r="R252" s="255"/>
      <c r="S252" s="255"/>
      <c r="T252" s="256"/>
      <c r="AT252" s="257" t="s">
        <v>272</v>
      </c>
      <c r="AU252" s="257" t="s">
        <v>73</v>
      </c>
      <c r="AV252" s="16" t="s">
        <v>71</v>
      </c>
      <c r="AW252" s="16" t="s">
        <v>30</v>
      </c>
      <c r="AX252" s="16" t="s">
        <v>64</v>
      </c>
      <c r="AY252" s="257" t="s">
        <v>263</v>
      </c>
    </row>
    <row r="253" spans="1:65" s="13" customFormat="1">
      <c r="B253" s="205"/>
      <c r="C253" s="206"/>
      <c r="D253" s="207" t="s">
        <v>272</v>
      </c>
      <c r="E253" s="208" t="s">
        <v>1</v>
      </c>
      <c r="F253" s="209" t="s">
        <v>2142</v>
      </c>
      <c r="G253" s="206"/>
      <c r="H253" s="210">
        <v>2772</v>
      </c>
      <c r="I253" s="210"/>
      <c r="J253" s="206"/>
      <c r="K253" s="206"/>
      <c r="L253" s="212"/>
      <c r="M253" s="213"/>
      <c r="N253" s="214"/>
      <c r="O253" s="214"/>
      <c r="P253" s="214"/>
      <c r="Q253" s="214"/>
      <c r="R253" s="214"/>
      <c r="S253" s="214"/>
      <c r="T253" s="215"/>
      <c r="AT253" s="216" t="s">
        <v>272</v>
      </c>
      <c r="AU253" s="216" t="s">
        <v>73</v>
      </c>
      <c r="AV253" s="13" t="s">
        <v>73</v>
      </c>
      <c r="AW253" s="13" t="s">
        <v>30</v>
      </c>
      <c r="AX253" s="13" t="s">
        <v>64</v>
      </c>
      <c r="AY253" s="216" t="s">
        <v>263</v>
      </c>
    </row>
    <row r="254" spans="1:65" s="13" customFormat="1">
      <c r="B254" s="205"/>
      <c r="C254" s="206"/>
      <c r="D254" s="207" t="s">
        <v>272</v>
      </c>
      <c r="E254" s="208" t="s">
        <v>1</v>
      </c>
      <c r="F254" s="209" t="s">
        <v>2143</v>
      </c>
      <c r="G254" s="206"/>
      <c r="H254" s="210">
        <v>-0.6</v>
      </c>
      <c r="I254" s="210"/>
      <c r="J254" s="206"/>
      <c r="K254" s="206"/>
      <c r="L254" s="212"/>
      <c r="M254" s="213"/>
      <c r="N254" s="214"/>
      <c r="O254" s="214"/>
      <c r="P254" s="214"/>
      <c r="Q254" s="214"/>
      <c r="R254" s="214"/>
      <c r="S254" s="214"/>
      <c r="T254" s="215"/>
      <c r="AT254" s="216" t="s">
        <v>272</v>
      </c>
      <c r="AU254" s="216" t="s">
        <v>73</v>
      </c>
      <c r="AV254" s="13" t="s">
        <v>73</v>
      </c>
      <c r="AW254" s="13" t="s">
        <v>30</v>
      </c>
      <c r="AX254" s="13" t="s">
        <v>64</v>
      </c>
      <c r="AY254" s="216" t="s">
        <v>263</v>
      </c>
    </row>
    <row r="255" spans="1:65" s="13" customFormat="1">
      <c r="B255" s="205"/>
      <c r="C255" s="206"/>
      <c r="D255" s="207" t="s">
        <v>272</v>
      </c>
      <c r="E255" s="208" t="s">
        <v>1</v>
      </c>
      <c r="F255" s="209" t="s">
        <v>2144</v>
      </c>
      <c r="G255" s="206"/>
      <c r="H255" s="210">
        <v>3.75</v>
      </c>
      <c r="I255" s="210"/>
      <c r="J255" s="206"/>
      <c r="K255" s="206"/>
      <c r="L255" s="212"/>
      <c r="M255" s="213"/>
      <c r="N255" s="214"/>
      <c r="O255" s="214"/>
      <c r="P255" s="214"/>
      <c r="Q255" s="214"/>
      <c r="R255" s="214"/>
      <c r="S255" s="214"/>
      <c r="T255" s="215"/>
      <c r="AT255" s="216" t="s">
        <v>272</v>
      </c>
      <c r="AU255" s="216" t="s">
        <v>73</v>
      </c>
      <c r="AV255" s="13" t="s">
        <v>73</v>
      </c>
      <c r="AW255" s="13" t="s">
        <v>30</v>
      </c>
      <c r="AX255" s="13" t="s">
        <v>64</v>
      </c>
      <c r="AY255" s="216" t="s">
        <v>263</v>
      </c>
    </row>
    <row r="256" spans="1:65" s="15" customFormat="1">
      <c r="B256" s="228"/>
      <c r="C256" s="229"/>
      <c r="D256" s="207" t="s">
        <v>272</v>
      </c>
      <c r="E256" s="230" t="s">
        <v>1</v>
      </c>
      <c r="F256" s="231" t="s">
        <v>280</v>
      </c>
      <c r="G256" s="229"/>
      <c r="H256" s="232">
        <v>2775.15</v>
      </c>
      <c r="I256" s="232"/>
      <c r="J256" s="229"/>
      <c r="K256" s="229"/>
      <c r="L256" s="234"/>
      <c r="M256" s="235"/>
      <c r="N256" s="236"/>
      <c r="O256" s="236"/>
      <c r="P256" s="236"/>
      <c r="Q256" s="236"/>
      <c r="R256" s="236"/>
      <c r="S256" s="236"/>
      <c r="T256" s="237"/>
      <c r="AT256" s="238" t="s">
        <v>272</v>
      </c>
      <c r="AU256" s="238" t="s">
        <v>73</v>
      </c>
      <c r="AV256" s="15" t="s">
        <v>270</v>
      </c>
      <c r="AW256" s="15" t="s">
        <v>30</v>
      </c>
      <c r="AX256" s="15" t="s">
        <v>71</v>
      </c>
      <c r="AY256" s="238" t="s">
        <v>263</v>
      </c>
    </row>
    <row r="257" spans="1:65" s="2" customFormat="1" ht="16.5" customHeight="1">
      <c r="A257" s="35"/>
      <c r="B257" s="36"/>
      <c r="C257" s="191" t="s">
        <v>500</v>
      </c>
      <c r="D257" s="191" t="s">
        <v>266</v>
      </c>
      <c r="E257" s="192" t="s">
        <v>616</v>
      </c>
      <c r="F257" s="193" t="s">
        <v>617</v>
      </c>
      <c r="G257" s="194" t="s">
        <v>269</v>
      </c>
      <c r="H257" s="195">
        <v>220.8</v>
      </c>
      <c r="I257" s="196"/>
      <c r="J257" s="197">
        <f>ROUND(I257*H257,2)</f>
        <v>0</v>
      </c>
      <c r="K257" s="198"/>
      <c r="L257" s="40"/>
      <c r="M257" s="199" t="s">
        <v>1</v>
      </c>
      <c r="N257" s="200" t="s">
        <v>38</v>
      </c>
      <c r="O257" s="72"/>
      <c r="P257" s="201">
        <f>O257*H257</f>
        <v>0</v>
      </c>
      <c r="Q257" s="201">
        <v>0</v>
      </c>
      <c r="R257" s="201">
        <f>Q257*H257</f>
        <v>0</v>
      </c>
      <c r="S257" s="201">
        <v>0</v>
      </c>
      <c r="T257" s="202">
        <f>S257*H257</f>
        <v>0</v>
      </c>
      <c r="U257" s="35"/>
      <c r="V257" s="35"/>
      <c r="W257" s="35"/>
      <c r="X257" s="35"/>
      <c r="Y257" s="35"/>
      <c r="Z257" s="35"/>
      <c r="AA257" s="35"/>
      <c r="AB257" s="35"/>
      <c r="AC257" s="35"/>
      <c r="AD257" s="35"/>
      <c r="AE257" s="35"/>
      <c r="AR257" s="203" t="s">
        <v>270</v>
      </c>
      <c r="AT257" s="203" t="s">
        <v>266</v>
      </c>
      <c r="AU257" s="203" t="s">
        <v>73</v>
      </c>
      <c r="AY257" s="18" t="s">
        <v>263</v>
      </c>
      <c r="BE257" s="204">
        <f>IF(N257="základní",J257,0)</f>
        <v>0</v>
      </c>
      <c r="BF257" s="204">
        <f>IF(N257="snížená",J257,0)</f>
        <v>0</v>
      </c>
      <c r="BG257" s="204">
        <f>IF(N257="zákl. přenesená",J257,0)</f>
        <v>0</v>
      </c>
      <c r="BH257" s="204">
        <f>IF(N257="sníž. přenesená",J257,0)</f>
        <v>0</v>
      </c>
      <c r="BI257" s="204">
        <f>IF(N257="nulová",J257,0)</f>
        <v>0</v>
      </c>
      <c r="BJ257" s="18" t="s">
        <v>71</v>
      </c>
      <c r="BK257" s="204">
        <f>ROUND(I257*H257,2)</f>
        <v>0</v>
      </c>
      <c r="BL257" s="18" t="s">
        <v>270</v>
      </c>
      <c r="BM257" s="203" t="s">
        <v>2145</v>
      </c>
    </row>
    <row r="258" spans="1:65" s="2" customFormat="1" ht="19.5">
      <c r="A258" s="35"/>
      <c r="B258" s="36"/>
      <c r="C258" s="37"/>
      <c r="D258" s="207" t="s">
        <v>294</v>
      </c>
      <c r="E258" s="37"/>
      <c r="F258" s="239" t="s">
        <v>2146</v>
      </c>
      <c r="G258" s="37"/>
      <c r="H258" s="37"/>
      <c r="I258" s="326"/>
      <c r="J258" s="37"/>
      <c r="K258" s="37"/>
      <c r="L258" s="40"/>
      <c r="M258" s="241"/>
      <c r="N258" s="242"/>
      <c r="O258" s="72"/>
      <c r="P258" s="72"/>
      <c r="Q258" s="72"/>
      <c r="R258" s="72"/>
      <c r="S258" s="72"/>
      <c r="T258" s="73"/>
      <c r="U258" s="35"/>
      <c r="V258" s="35"/>
      <c r="W258" s="35"/>
      <c r="X258" s="35"/>
      <c r="Y258" s="35"/>
      <c r="Z258" s="35"/>
      <c r="AA258" s="35"/>
      <c r="AB258" s="35"/>
      <c r="AC258" s="35"/>
      <c r="AD258" s="35"/>
      <c r="AE258" s="35"/>
      <c r="AT258" s="18" t="s">
        <v>294</v>
      </c>
      <c r="AU258" s="18" t="s">
        <v>73</v>
      </c>
    </row>
    <row r="259" spans="1:65" s="16" customFormat="1">
      <c r="B259" s="248"/>
      <c r="C259" s="249"/>
      <c r="D259" s="207" t="s">
        <v>272</v>
      </c>
      <c r="E259" s="250" t="s">
        <v>1</v>
      </c>
      <c r="F259" s="251" t="s">
        <v>2123</v>
      </c>
      <c r="G259" s="249"/>
      <c r="H259" s="250" t="s">
        <v>1</v>
      </c>
      <c r="I259" s="250" t="s">
        <v>1</v>
      </c>
      <c r="J259" s="249"/>
      <c r="K259" s="249"/>
      <c r="L259" s="253"/>
      <c r="M259" s="254"/>
      <c r="N259" s="255"/>
      <c r="O259" s="255"/>
      <c r="P259" s="255"/>
      <c r="Q259" s="255"/>
      <c r="R259" s="255"/>
      <c r="S259" s="255"/>
      <c r="T259" s="256"/>
      <c r="AT259" s="257" t="s">
        <v>272</v>
      </c>
      <c r="AU259" s="257" t="s">
        <v>73</v>
      </c>
      <c r="AV259" s="16" t="s">
        <v>71</v>
      </c>
      <c r="AW259" s="16" t="s">
        <v>30</v>
      </c>
      <c r="AX259" s="16" t="s">
        <v>64</v>
      </c>
      <c r="AY259" s="257" t="s">
        <v>263</v>
      </c>
    </row>
    <row r="260" spans="1:65" s="16" customFormat="1">
      <c r="B260" s="248"/>
      <c r="C260" s="249"/>
      <c r="D260" s="207" t="s">
        <v>272</v>
      </c>
      <c r="E260" s="250" t="s">
        <v>1</v>
      </c>
      <c r="F260" s="251" t="s">
        <v>2147</v>
      </c>
      <c r="G260" s="249"/>
      <c r="H260" s="250" t="s">
        <v>1</v>
      </c>
      <c r="I260" s="250" t="s">
        <v>1</v>
      </c>
      <c r="J260" s="249"/>
      <c r="K260" s="249"/>
      <c r="L260" s="253"/>
      <c r="M260" s="254"/>
      <c r="N260" s="255"/>
      <c r="O260" s="255"/>
      <c r="P260" s="255"/>
      <c r="Q260" s="255"/>
      <c r="R260" s="255"/>
      <c r="S260" s="255"/>
      <c r="T260" s="256"/>
      <c r="AT260" s="257" t="s">
        <v>272</v>
      </c>
      <c r="AU260" s="257" t="s">
        <v>73</v>
      </c>
      <c r="AV260" s="16" t="s">
        <v>71</v>
      </c>
      <c r="AW260" s="16" t="s">
        <v>30</v>
      </c>
      <c r="AX260" s="16" t="s">
        <v>64</v>
      </c>
      <c r="AY260" s="257" t="s">
        <v>263</v>
      </c>
    </row>
    <row r="261" spans="1:65" s="13" customFormat="1">
      <c r="B261" s="205"/>
      <c r="C261" s="206"/>
      <c r="D261" s="207" t="s">
        <v>272</v>
      </c>
      <c r="E261" s="208" t="s">
        <v>1</v>
      </c>
      <c r="F261" s="209" t="s">
        <v>2148</v>
      </c>
      <c r="G261" s="206"/>
      <c r="H261" s="210">
        <v>220.8</v>
      </c>
      <c r="I261" s="210"/>
      <c r="J261" s="206"/>
      <c r="K261" s="206"/>
      <c r="L261" s="212"/>
      <c r="M261" s="213"/>
      <c r="N261" s="214"/>
      <c r="O261" s="214"/>
      <c r="P261" s="214"/>
      <c r="Q261" s="214"/>
      <c r="R261" s="214"/>
      <c r="S261" s="214"/>
      <c r="T261" s="215"/>
      <c r="AT261" s="216" t="s">
        <v>272</v>
      </c>
      <c r="AU261" s="216" t="s">
        <v>73</v>
      </c>
      <c r="AV261" s="13" t="s">
        <v>73</v>
      </c>
      <c r="AW261" s="13" t="s">
        <v>30</v>
      </c>
      <c r="AX261" s="13" t="s">
        <v>64</v>
      </c>
      <c r="AY261" s="216" t="s">
        <v>263</v>
      </c>
    </row>
    <row r="262" spans="1:65" s="15" customFormat="1">
      <c r="B262" s="228"/>
      <c r="C262" s="229"/>
      <c r="D262" s="207" t="s">
        <v>272</v>
      </c>
      <c r="E262" s="230" t="s">
        <v>1</v>
      </c>
      <c r="F262" s="231" t="s">
        <v>280</v>
      </c>
      <c r="G262" s="229"/>
      <c r="H262" s="232">
        <v>220.8</v>
      </c>
      <c r="I262" s="232"/>
      <c r="J262" s="229"/>
      <c r="K262" s="229"/>
      <c r="L262" s="234"/>
      <c r="M262" s="235"/>
      <c r="N262" s="236"/>
      <c r="O262" s="236"/>
      <c r="P262" s="236"/>
      <c r="Q262" s="236"/>
      <c r="R262" s="236"/>
      <c r="S262" s="236"/>
      <c r="T262" s="237"/>
      <c r="AT262" s="238" t="s">
        <v>272</v>
      </c>
      <c r="AU262" s="238" t="s">
        <v>73</v>
      </c>
      <c r="AV262" s="15" t="s">
        <v>270</v>
      </c>
      <c r="AW262" s="15" t="s">
        <v>30</v>
      </c>
      <c r="AX262" s="15" t="s">
        <v>71</v>
      </c>
      <c r="AY262" s="238" t="s">
        <v>263</v>
      </c>
    </row>
    <row r="263" spans="1:65" s="2" customFormat="1" ht="16.5" customHeight="1">
      <c r="A263" s="35"/>
      <c r="B263" s="36"/>
      <c r="C263" s="191" t="s">
        <v>587</v>
      </c>
      <c r="D263" s="191" t="s">
        <v>266</v>
      </c>
      <c r="E263" s="192" t="s">
        <v>619</v>
      </c>
      <c r="F263" s="193" t="s">
        <v>620</v>
      </c>
      <c r="G263" s="194" t="s">
        <v>269</v>
      </c>
      <c r="H263" s="195">
        <v>220.8</v>
      </c>
      <c r="I263" s="196"/>
      <c r="J263" s="197">
        <f>ROUND(I263*H263,2)</f>
        <v>0</v>
      </c>
      <c r="K263" s="198"/>
      <c r="L263" s="40"/>
      <c r="M263" s="199" t="s">
        <v>1</v>
      </c>
      <c r="N263" s="200" t="s">
        <v>38</v>
      </c>
      <c r="O263" s="72"/>
      <c r="P263" s="201">
        <f>O263*H263</f>
        <v>0</v>
      </c>
      <c r="Q263" s="201">
        <v>0</v>
      </c>
      <c r="R263" s="201">
        <f>Q263*H263</f>
        <v>0</v>
      </c>
      <c r="S263" s="201">
        <v>0</v>
      </c>
      <c r="T263" s="202">
        <f>S263*H263</f>
        <v>0</v>
      </c>
      <c r="U263" s="35"/>
      <c r="V263" s="35"/>
      <c r="W263" s="35"/>
      <c r="X263" s="35"/>
      <c r="Y263" s="35"/>
      <c r="Z263" s="35"/>
      <c r="AA263" s="35"/>
      <c r="AB263" s="35"/>
      <c r="AC263" s="35"/>
      <c r="AD263" s="35"/>
      <c r="AE263" s="35"/>
      <c r="AR263" s="203" t="s">
        <v>270</v>
      </c>
      <c r="AT263" s="203" t="s">
        <v>266</v>
      </c>
      <c r="AU263" s="203" t="s">
        <v>73</v>
      </c>
      <c r="AY263" s="18" t="s">
        <v>263</v>
      </c>
      <c r="BE263" s="204">
        <f>IF(N263="základní",J263,0)</f>
        <v>0</v>
      </c>
      <c r="BF263" s="204">
        <f>IF(N263="snížená",J263,0)</f>
        <v>0</v>
      </c>
      <c r="BG263" s="204">
        <f>IF(N263="zákl. přenesená",J263,0)</f>
        <v>0</v>
      </c>
      <c r="BH263" s="204">
        <f>IF(N263="sníž. přenesená",J263,0)</f>
        <v>0</v>
      </c>
      <c r="BI263" s="204">
        <f>IF(N263="nulová",J263,0)</f>
        <v>0</v>
      </c>
      <c r="BJ263" s="18" t="s">
        <v>71</v>
      </c>
      <c r="BK263" s="204">
        <f>ROUND(I263*H263,2)</f>
        <v>0</v>
      </c>
      <c r="BL263" s="18" t="s">
        <v>270</v>
      </c>
      <c r="BM263" s="203" t="s">
        <v>2149</v>
      </c>
    </row>
    <row r="264" spans="1:65" s="2" customFormat="1" ht="19.5">
      <c r="A264" s="35"/>
      <c r="B264" s="36"/>
      <c r="C264" s="37"/>
      <c r="D264" s="207" t="s">
        <v>294</v>
      </c>
      <c r="E264" s="37"/>
      <c r="F264" s="239" t="s">
        <v>2150</v>
      </c>
      <c r="G264" s="37"/>
      <c r="H264" s="37"/>
      <c r="I264" s="326"/>
      <c r="J264" s="37"/>
      <c r="K264" s="37"/>
      <c r="L264" s="40"/>
      <c r="M264" s="241"/>
      <c r="N264" s="242"/>
      <c r="O264" s="72"/>
      <c r="P264" s="72"/>
      <c r="Q264" s="72"/>
      <c r="R264" s="72"/>
      <c r="S264" s="72"/>
      <c r="T264" s="73"/>
      <c r="U264" s="35"/>
      <c r="V264" s="35"/>
      <c r="W264" s="35"/>
      <c r="X264" s="35"/>
      <c r="Y264" s="35"/>
      <c r="Z264" s="35"/>
      <c r="AA264" s="35"/>
      <c r="AB264" s="35"/>
      <c r="AC264" s="35"/>
      <c r="AD264" s="35"/>
      <c r="AE264" s="35"/>
      <c r="AT264" s="18" t="s">
        <v>294</v>
      </c>
      <c r="AU264" s="18" t="s">
        <v>73</v>
      </c>
    </row>
    <row r="265" spans="1:65" s="16" customFormat="1">
      <c r="B265" s="248"/>
      <c r="C265" s="249"/>
      <c r="D265" s="207" t="s">
        <v>272</v>
      </c>
      <c r="E265" s="250" t="s">
        <v>1</v>
      </c>
      <c r="F265" s="251" t="s">
        <v>2123</v>
      </c>
      <c r="G265" s="249"/>
      <c r="H265" s="250" t="s">
        <v>1</v>
      </c>
      <c r="I265" s="250" t="s">
        <v>1</v>
      </c>
      <c r="J265" s="249"/>
      <c r="K265" s="249"/>
      <c r="L265" s="253"/>
      <c r="M265" s="254"/>
      <c r="N265" s="255"/>
      <c r="O265" s="255"/>
      <c r="P265" s="255"/>
      <c r="Q265" s="255"/>
      <c r="R265" s="255"/>
      <c r="S265" s="255"/>
      <c r="T265" s="256"/>
      <c r="AT265" s="257" t="s">
        <v>272</v>
      </c>
      <c r="AU265" s="257" t="s">
        <v>73</v>
      </c>
      <c r="AV265" s="16" t="s">
        <v>71</v>
      </c>
      <c r="AW265" s="16" t="s">
        <v>30</v>
      </c>
      <c r="AX265" s="16" t="s">
        <v>64</v>
      </c>
      <c r="AY265" s="257" t="s">
        <v>263</v>
      </c>
    </row>
    <row r="266" spans="1:65" s="16" customFormat="1">
      <c r="B266" s="248"/>
      <c r="C266" s="249"/>
      <c r="D266" s="207" t="s">
        <v>272</v>
      </c>
      <c r="E266" s="250" t="s">
        <v>1</v>
      </c>
      <c r="F266" s="251" t="s">
        <v>2147</v>
      </c>
      <c r="G266" s="249"/>
      <c r="H266" s="250" t="s">
        <v>1</v>
      </c>
      <c r="I266" s="250"/>
      <c r="J266" s="249"/>
      <c r="K266" s="249"/>
      <c r="L266" s="253"/>
      <c r="M266" s="254"/>
      <c r="N266" s="255"/>
      <c r="O266" s="255"/>
      <c r="P266" s="255"/>
      <c r="Q266" s="255"/>
      <c r="R266" s="255"/>
      <c r="S266" s="255"/>
      <c r="T266" s="256"/>
      <c r="AT266" s="257" t="s">
        <v>272</v>
      </c>
      <c r="AU266" s="257" t="s">
        <v>73</v>
      </c>
      <c r="AV266" s="16" t="s">
        <v>71</v>
      </c>
      <c r="AW266" s="16" t="s">
        <v>30</v>
      </c>
      <c r="AX266" s="16" t="s">
        <v>64</v>
      </c>
      <c r="AY266" s="257" t="s">
        <v>263</v>
      </c>
    </row>
    <row r="267" spans="1:65" s="13" customFormat="1">
      <c r="B267" s="205"/>
      <c r="C267" s="206"/>
      <c r="D267" s="207" t="s">
        <v>272</v>
      </c>
      <c r="E267" s="208" t="s">
        <v>1</v>
      </c>
      <c r="F267" s="209" t="s">
        <v>2148</v>
      </c>
      <c r="G267" s="206"/>
      <c r="H267" s="210">
        <v>220.8</v>
      </c>
      <c r="I267" s="210"/>
      <c r="J267" s="206"/>
      <c r="K267" s="206"/>
      <c r="L267" s="212"/>
      <c r="M267" s="213"/>
      <c r="N267" s="214"/>
      <c r="O267" s="214"/>
      <c r="P267" s="214"/>
      <c r="Q267" s="214"/>
      <c r="R267" s="214"/>
      <c r="S267" s="214"/>
      <c r="T267" s="215"/>
      <c r="AT267" s="216" t="s">
        <v>272</v>
      </c>
      <c r="AU267" s="216" t="s">
        <v>73</v>
      </c>
      <c r="AV267" s="13" t="s">
        <v>73</v>
      </c>
      <c r="AW267" s="13" t="s">
        <v>30</v>
      </c>
      <c r="AX267" s="13" t="s">
        <v>64</v>
      </c>
      <c r="AY267" s="216" t="s">
        <v>263</v>
      </c>
    </row>
    <row r="268" spans="1:65" s="15" customFormat="1">
      <c r="B268" s="228"/>
      <c r="C268" s="229"/>
      <c r="D268" s="207" t="s">
        <v>272</v>
      </c>
      <c r="E268" s="230" t="s">
        <v>1</v>
      </c>
      <c r="F268" s="231" t="s">
        <v>280</v>
      </c>
      <c r="G268" s="229"/>
      <c r="H268" s="232">
        <v>220.8</v>
      </c>
      <c r="I268" s="232"/>
      <c r="J268" s="229"/>
      <c r="K268" s="229"/>
      <c r="L268" s="234"/>
      <c r="M268" s="235"/>
      <c r="N268" s="236"/>
      <c r="O268" s="236"/>
      <c r="P268" s="236"/>
      <c r="Q268" s="236"/>
      <c r="R268" s="236"/>
      <c r="S268" s="236"/>
      <c r="T268" s="237"/>
      <c r="AT268" s="238" t="s">
        <v>272</v>
      </c>
      <c r="AU268" s="238" t="s">
        <v>73</v>
      </c>
      <c r="AV268" s="15" t="s">
        <v>270</v>
      </c>
      <c r="AW268" s="15" t="s">
        <v>30</v>
      </c>
      <c r="AX268" s="15" t="s">
        <v>71</v>
      </c>
      <c r="AY268" s="238" t="s">
        <v>263</v>
      </c>
    </row>
    <row r="269" spans="1:65" s="2" customFormat="1" ht="21.75" customHeight="1">
      <c r="A269" s="35"/>
      <c r="B269" s="36"/>
      <c r="C269" s="191" t="s">
        <v>506</v>
      </c>
      <c r="D269" s="191" t="s">
        <v>266</v>
      </c>
      <c r="E269" s="192" t="s">
        <v>2151</v>
      </c>
      <c r="F269" s="193" t="s">
        <v>2152</v>
      </c>
      <c r="G269" s="194" t="s">
        <v>307</v>
      </c>
      <c r="H269" s="195">
        <v>1068.433</v>
      </c>
      <c r="I269" s="196"/>
      <c r="J269" s="197">
        <f>ROUND(I269*H269,2)</f>
        <v>0</v>
      </c>
      <c r="K269" s="198"/>
      <c r="L269" s="40"/>
      <c r="M269" s="199" t="s">
        <v>1</v>
      </c>
      <c r="N269" s="200" t="s">
        <v>38</v>
      </c>
      <c r="O269" s="72"/>
      <c r="P269" s="201">
        <f>O269*H269</f>
        <v>0</v>
      </c>
      <c r="Q269" s="201">
        <v>0</v>
      </c>
      <c r="R269" s="201">
        <f>Q269*H269</f>
        <v>0</v>
      </c>
      <c r="S269" s="201">
        <v>0</v>
      </c>
      <c r="T269" s="202">
        <f>S269*H269</f>
        <v>0</v>
      </c>
      <c r="U269" s="35"/>
      <c r="V269" s="35"/>
      <c r="W269" s="35"/>
      <c r="X269" s="35"/>
      <c r="Y269" s="35"/>
      <c r="Z269" s="35"/>
      <c r="AA269" s="35"/>
      <c r="AB269" s="35"/>
      <c r="AC269" s="35"/>
      <c r="AD269" s="35"/>
      <c r="AE269" s="35"/>
      <c r="AR269" s="203" t="s">
        <v>270</v>
      </c>
      <c r="AT269" s="203" t="s">
        <v>266</v>
      </c>
      <c r="AU269" s="203" t="s">
        <v>73</v>
      </c>
      <c r="AY269" s="18" t="s">
        <v>263</v>
      </c>
      <c r="BE269" s="204">
        <f>IF(N269="základní",J269,0)</f>
        <v>0</v>
      </c>
      <c r="BF269" s="204">
        <f>IF(N269="snížená",J269,0)</f>
        <v>0</v>
      </c>
      <c r="BG269" s="204">
        <f>IF(N269="zákl. přenesená",J269,0)</f>
        <v>0</v>
      </c>
      <c r="BH269" s="204">
        <f>IF(N269="sníž. přenesená",J269,0)</f>
        <v>0</v>
      </c>
      <c r="BI269" s="204">
        <f>IF(N269="nulová",J269,0)</f>
        <v>0</v>
      </c>
      <c r="BJ269" s="18" t="s">
        <v>71</v>
      </c>
      <c r="BK269" s="204">
        <f>ROUND(I269*H269,2)</f>
        <v>0</v>
      </c>
      <c r="BL269" s="18" t="s">
        <v>270</v>
      </c>
      <c r="BM269" s="203" t="s">
        <v>2153</v>
      </c>
    </row>
    <row r="270" spans="1:65" s="2" customFormat="1" ht="19.5">
      <c r="A270" s="35"/>
      <c r="B270" s="36"/>
      <c r="C270" s="37"/>
      <c r="D270" s="207" t="s">
        <v>294</v>
      </c>
      <c r="E270" s="37"/>
      <c r="F270" s="239" t="s">
        <v>2154</v>
      </c>
      <c r="G270" s="37"/>
      <c r="H270" s="37"/>
      <c r="I270" s="326"/>
      <c r="J270" s="37"/>
      <c r="K270" s="37"/>
      <c r="L270" s="40"/>
      <c r="M270" s="241"/>
      <c r="N270" s="242"/>
      <c r="O270" s="72"/>
      <c r="P270" s="72"/>
      <c r="Q270" s="72"/>
      <c r="R270" s="72"/>
      <c r="S270" s="72"/>
      <c r="T270" s="73"/>
      <c r="U270" s="35"/>
      <c r="V270" s="35"/>
      <c r="W270" s="35"/>
      <c r="X270" s="35"/>
      <c r="Y270" s="35"/>
      <c r="Z270" s="35"/>
      <c r="AA270" s="35"/>
      <c r="AB270" s="35"/>
      <c r="AC270" s="35"/>
      <c r="AD270" s="35"/>
      <c r="AE270" s="35"/>
      <c r="AT270" s="18" t="s">
        <v>294</v>
      </c>
      <c r="AU270" s="18" t="s">
        <v>73</v>
      </c>
    </row>
    <row r="271" spans="1:65" s="2" customFormat="1" ht="24.2" customHeight="1">
      <c r="A271" s="35"/>
      <c r="B271" s="36"/>
      <c r="C271" s="191" t="s">
        <v>595</v>
      </c>
      <c r="D271" s="191" t="s">
        <v>266</v>
      </c>
      <c r="E271" s="192" t="s">
        <v>599</v>
      </c>
      <c r="F271" s="193" t="s">
        <v>600</v>
      </c>
      <c r="G271" s="194" t="s">
        <v>300</v>
      </c>
      <c r="H271" s="195">
        <v>59.04</v>
      </c>
      <c r="I271" s="196"/>
      <c r="J271" s="197">
        <f>ROUND(I271*H271,2)</f>
        <v>0</v>
      </c>
      <c r="K271" s="198"/>
      <c r="L271" s="40"/>
      <c r="M271" s="199" t="s">
        <v>1</v>
      </c>
      <c r="N271" s="200" t="s">
        <v>38</v>
      </c>
      <c r="O271" s="72"/>
      <c r="P271" s="201">
        <f>O271*H271</f>
        <v>0</v>
      </c>
      <c r="Q271" s="201">
        <v>0</v>
      </c>
      <c r="R271" s="201">
        <f>Q271*H271</f>
        <v>0</v>
      </c>
      <c r="S271" s="201">
        <v>0</v>
      </c>
      <c r="T271" s="202">
        <f>S271*H271</f>
        <v>0</v>
      </c>
      <c r="U271" s="35"/>
      <c r="V271" s="35"/>
      <c r="W271" s="35"/>
      <c r="X271" s="35"/>
      <c r="Y271" s="35"/>
      <c r="Z271" s="35"/>
      <c r="AA271" s="35"/>
      <c r="AB271" s="35"/>
      <c r="AC271" s="35"/>
      <c r="AD271" s="35"/>
      <c r="AE271" s="35"/>
      <c r="AR271" s="203" t="s">
        <v>270</v>
      </c>
      <c r="AT271" s="203" t="s">
        <v>266</v>
      </c>
      <c r="AU271" s="203" t="s">
        <v>73</v>
      </c>
      <c r="AY271" s="18" t="s">
        <v>263</v>
      </c>
      <c r="BE271" s="204">
        <f>IF(N271="základní",J271,0)</f>
        <v>0</v>
      </c>
      <c r="BF271" s="204">
        <f>IF(N271="snížená",J271,0)</f>
        <v>0</v>
      </c>
      <c r="BG271" s="204">
        <f>IF(N271="zákl. přenesená",J271,0)</f>
        <v>0</v>
      </c>
      <c r="BH271" s="204">
        <f>IF(N271="sníž. přenesená",J271,0)</f>
        <v>0</v>
      </c>
      <c r="BI271" s="204">
        <f>IF(N271="nulová",J271,0)</f>
        <v>0</v>
      </c>
      <c r="BJ271" s="18" t="s">
        <v>71</v>
      </c>
      <c r="BK271" s="204">
        <f>ROUND(I271*H271,2)</f>
        <v>0</v>
      </c>
      <c r="BL271" s="18" t="s">
        <v>270</v>
      </c>
      <c r="BM271" s="203" t="s">
        <v>2155</v>
      </c>
    </row>
    <row r="272" spans="1:65" s="2" customFormat="1" ht="19.5">
      <c r="A272" s="35"/>
      <c r="B272" s="36"/>
      <c r="C272" s="37"/>
      <c r="D272" s="207" t="s">
        <v>294</v>
      </c>
      <c r="E272" s="37"/>
      <c r="F272" s="239" t="s">
        <v>2156</v>
      </c>
      <c r="G272" s="37"/>
      <c r="H272" s="37"/>
      <c r="I272" s="326"/>
      <c r="J272" s="37"/>
      <c r="K272" s="37"/>
      <c r="L272" s="40"/>
      <c r="M272" s="241"/>
      <c r="N272" s="242"/>
      <c r="O272" s="72"/>
      <c r="P272" s="72"/>
      <c r="Q272" s="72"/>
      <c r="R272" s="72"/>
      <c r="S272" s="72"/>
      <c r="T272" s="73"/>
      <c r="U272" s="35"/>
      <c r="V272" s="35"/>
      <c r="W272" s="35"/>
      <c r="X272" s="35"/>
      <c r="Y272" s="35"/>
      <c r="Z272" s="35"/>
      <c r="AA272" s="35"/>
      <c r="AB272" s="35"/>
      <c r="AC272" s="35"/>
      <c r="AD272" s="35"/>
      <c r="AE272" s="35"/>
      <c r="AT272" s="18" t="s">
        <v>294</v>
      </c>
      <c r="AU272" s="18" t="s">
        <v>73</v>
      </c>
    </row>
    <row r="273" spans="1:65" s="16" customFormat="1">
      <c r="B273" s="248"/>
      <c r="C273" s="249"/>
      <c r="D273" s="207" t="s">
        <v>272</v>
      </c>
      <c r="E273" s="250" t="s">
        <v>1</v>
      </c>
      <c r="F273" s="251" t="s">
        <v>2157</v>
      </c>
      <c r="G273" s="249"/>
      <c r="H273" s="250" t="s">
        <v>1</v>
      </c>
      <c r="I273" s="250"/>
      <c r="J273" s="249"/>
      <c r="K273" s="249"/>
      <c r="L273" s="253"/>
      <c r="M273" s="254"/>
      <c r="N273" s="255"/>
      <c r="O273" s="255"/>
      <c r="P273" s="255"/>
      <c r="Q273" s="255"/>
      <c r="R273" s="255"/>
      <c r="S273" s="255"/>
      <c r="T273" s="256"/>
      <c r="AT273" s="257" t="s">
        <v>272</v>
      </c>
      <c r="AU273" s="257" t="s">
        <v>73</v>
      </c>
      <c r="AV273" s="16" t="s">
        <v>71</v>
      </c>
      <c r="AW273" s="16" t="s">
        <v>30</v>
      </c>
      <c r="AX273" s="16" t="s">
        <v>64</v>
      </c>
      <c r="AY273" s="257" t="s">
        <v>263</v>
      </c>
    </row>
    <row r="274" spans="1:65" s="13" customFormat="1">
      <c r="B274" s="205"/>
      <c r="C274" s="206"/>
      <c r="D274" s="207" t="s">
        <v>272</v>
      </c>
      <c r="E274" s="208" t="s">
        <v>1</v>
      </c>
      <c r="F274" s="209" t="s">
        <v>2158</v>
      </c>
      <c r="G274" s="206"/>
      <c r="H274" s="210">
        <v>28.8</v>
      </c>
      <c r="I274" s="210"/>
      <c r="J274" s="206"/>
      <c r="K274" s="206"/>
      <c r="L274" s="212"/>
      <c r="M274" s="213"/>
      <c r="N274" s="214"/>
      <c r="O274" s="214"/>
      <c r="P274" s="214"/>
      <c r="Q274" s="214"/>
      <c r="R274" s="214"/>
      <c r="S274" s="214"/>
      <c r="T274" s="215"/>
      <c r="AT274" s="216" t="s">
        <v>272</v>
      </c>
      <c r="AU274" s="216" t="s">
        <v>73</v>
      </c>
      <c r="AV274" s="13" t="s">
        <v>73</v>
      </c>
      <c r="AW274" s="13" t="s">
        <v>30</v>
      </c>
      <c r="AX274" s="13" t="s">
        <v>64</v>
      </c>
      <c r="AY274" s="216" t="s">
        <v>263</v>
      </c>
    </row>
    <row r="275" spans="1:65" s="13" customFormat="1">
      <c r="B275" s="205"/>
      <c r="C275" s="206"/>
      <c r="D275" s="207" t="s">
        <v>272</v>
      </c>
      <c r="E275" s="208" t="s">
        <v>1</v>
      </c>
      <c r="F275" s="209" t="s">
        <v>2159</v>
      </c>
      <c r="G275" s="206"/>
      <c r="H275" s="210">
        <v>30.24</v>
      </c>
      <c r="I275" s="210"/>
      <c r="J275" s="206"/>
      <c r="K275" s="206"/>
      <c r="L275" s="212"/>
      <c r="M275" s="213"/>
      <c r="N275" s="214"/>
      <c r="O275" s="214"/>
      <c r="P275" s="214"/>
      <c r="Q275" s="214"/>
      <c r="R275" s="214"/>
      <c r="S275" s="214"/>
      <c r="T275" s="215"/>
      <c r="AT275" s="216" t="s">
        <v>272</v>
      </c>
      <c r="AU275" s="216" t="s">
        <v>73</v>
      </c>
      <c r="AV275" s="13" t="s">
        <v>73</v>
      </c>
      <c r="AW275" s="13" t="s">
        <v>30</v>
      </c>
      <c r="AX275" s="13" t="s">
        <v>64</v>
      </c>
      <c r="AY275" s="216" t="s">
        <v>263</v>
      </c>
    </row>
    <row r="276" spans="1:65" s="15" customFormat="1">
      <c r="B276" s="228"/>
      <c r="C276" s="229"/>
      <c r="D276" s="207" t="s">
        <v>272</v>
      </c>
      <c r="E276" s="230" t="s">
        <v>1</v>
      </c>
      <c r="F276" s="231" t="s">
        <v>280</v>
      </c>
      <c r="G276" s="229"/>
      <c r="H276" s="232">
        <v>59.04</v>
      </c>
      <c r="I276" s="232"/>
      <c r="J276" s="229"/>
      <c r="K276" s="229"/>
      <c r="L276" s="234"/>
      <c r="M276" s="235"/>
      <c r="N276" s="236"/>
      <c r="O276" s="236"/>
      <c r="P276" s="236"/>
      <c r="Q276" s="236"/>
      <c r="R276" s="236"/>
      <c r="S276" s="236"/>
      <c r="T276" s="237"/>
      <c r="AT276" s="238" t="s">
        <v>272</v>
      </c>
      <c r="AU276" s="238" t="s">
        <v>73</v>
      </c>
      <c r="AV276" s="15" t="s">
        <v>270</v>
      </c>
      <c r="AW276" s="15" t="s">
        <v>30</v>
      </c>
      <c r="AX276" s="15" t="s">
        <v>71</v>
      </c>
      <c r="AY276" s="238" t="s">
        <v>263</v>
      </c>
    </row>
    <row r="277" spans="1:65" s="2" customFormat="1" ht="16.5" customHeight="1">
      <c r="A277" s="35"/>
      <c r="B277" s="36"/>
      <c r="C277" s="191" t="s">
        <v>533</v>
      </c>
      <c r="D277" s="191" t="s">
        <v>266</v>
      </c>
      <c r="E277" s="192" t="s">
        <v>641</v>
      </c>
      <c r="F277" s="193" t="s">
        <v>642</v>
      </c>
      <c r="G277" s="194" t="s">
        <v>269</v>
      </c>
      <c r="H277" s="195">
        <v>121.92</v>
      </c>
      <c r="I277" s="196"/>
      <c r="J277" s="197">
        <f>ROUND(I277*H277,2)</f>
        <v>0</v>
      </c>
      <c r="K277" s="198"/>
      <c r="L277" s="40"/>
      <c r="M277" s="199" t="s">
        <v>1</v>
      </c>
      <c r="N277" s="200" t="s">
        <v>38</v>
      </c>
      <c r="O277" s="72"/>
      <c r="P277" s="201">
        <f>O277*H277</f>
        <v>0</v>
      </c>
      <c r="Q277" s="201">
        <v>0</v>
      </c>
      <c r="R277" s="201">
        <f>Q277*H277</f>
        <v>0</v>
      </c>
      <c r="S277" s="201">
        <v>0</v>
      </c>
      <c r="T277" s="202">
        <f>S277*H277</f>
        <v>0</v>
      </c>
      <c r="U277" s="35"/>
      <c r="V277" s="35"/>
      <c r="W277" s="35"/>
      <c r="X277" s="35"/>
      <c r="Y277" s="35"/>
      <c r="Z277" s="35"/>
      <c r="AA277" s="35"/>
      <c r="AB277" s="35"/>
      <c r="AC277" s="35"/>
      <c r="AD277" s="35"/>
      <c r="AE277" s="35"/>
      <c r="AR277" s="203" t="s">
        <v>270</v>
      </c>
      <c r="AT277" s="203" t="s">
        <v>266</v>
      </c>
      <c r="AU277" s="203" t="s">
        <v>73</v>
      </c>
      <c r="AY277" s="18" t="s">
        <v>263</v>
      </c>
      <c r="BE277" s="204">
        <f>IF(N277="základní",J277,0)</f>
        <v>0</v>
      </c>
      <c r="BF277" s="204">
        <f>IF(N277="snížená",J277,0)</f>
        <v>0</v>
      </c>
      <c r="BG277" s="204">
        <f>IF(N277="zákl. přenesená",J277,0)</f>
        <v>0</v>
      </c>
      <c r="BH277" s="204">
        <f>IF(N277="sníž. přenesená",J277,0)</f>
        <v>0</v>
      </c>
      <c r="BI277" s="204">
        <f>IF(N277="nulová",J277,0)</f>
        <v>0</v>
      </c>
      <c r="BJ277" s="18" t="s">
        <v>71</v>
      </c>
      <c r="BK277" s="204">
        <f>ROUND(I277*H277,2)</f>
        <v>0</v>
      </c>
      <c r="BL277" s="18" t="s">
        <v>270</v>
      </c>
      <c r="BM277" s="203" t="s">
        <v>2160</v>
      </c>
    </row>
    <row r="278" spans="1:65" s="2" customFormat="1" ht="19.5">
      <c r="A278" s="35"/>
      <c r="B278" s="36"/>
      <c r="C278" s="37"/>
      <c r="D278" s="207" t="s">
        <v>294</v>
      </c>
      <c r="E278" s="37"/>
      <c r="F278" s="239" t="s">
        <v>2161</v>
      </c>
      <c r="G278" s="37"/>
      <c r="H278" s="37"/>
      <c r="I278" s="326"/>
      <c r="J278" s="37"/>
      <c r="K278" s="37"/>
      <c r="L278" s="40"/>
      <c r="M278" s="241"/>
      <c r="N278" s="242"/>
      <c r="O278" s="72"/>
      <c r="P278" s="72"/>
      <c r="Q278" s="72"/>
      <c r="R278" s="72"/>
      <c r="S278" s="72"/>
      <c r="T278" s="73"/>
      <c r="U278" s="35"/>
      <c r="V278" s="35"/>
      <c r="W278" s="35"/>
      <c r="X278" s="35"/>
      <c r="Y278" s="35"/>
      <c r="Z278" s="35"/>
      <c r="AA278" s="35"/>
      <c r="AB278" s="35"/>
      <c r="AC278" s="35"/>
      <c r="AD278" s="35"/>
      <c r="AE278" s="35"/>
      <c r="AT278" s="18" t="s">
        <v>294</v>
      </c>
      <c r="AU278" s="18" t="s">
        <v>73</v>
      </c>
    </row>
    <row r="279" spans="1:65" s="16" customFormat="1">
      <c r="B279" s="248"/>
      <c r="C279" s="249"/>
      <c r="D279" s="207" t="s">
        <v>272</v>
      </c>
      <c r="E279" s="250" t="s">
        <v>1</v>
      </c>
      <c r="F279" s="251" t="s">
        <v>2157</v>
      </c>
      <c r="G279" s="249"/>
      <c r="H279" s="250" t="s">
        <v>1</v>
      </c>
      <c r="I279" s="250" t="s">
        <v>1</v>
      </c>
      <c r="J279" s="249"/>
      <c r="K279" s="249"/>
      <c r="L279" s="253"/>
      <c r="M279" s="254"/>
      <c r="N279" s="255"/>
      <c r="O279" s="255"/>
      <c r="P279" s="255"/>
      <c r="Q279" s="255"/>
      <c r="R279" s="255"/>
      <c r="S279" s="255"/>
      <c r="T279" s="256"/>
      <c r="AT279" s="257" t="s">
        <v>272</v>
      </c>
      <c r="AU279" s="257" t="s">
        <v>73</v>
      </c>
      <c r="AV279" s="16" t="s">
        <v>71</v>
      </c>
      <c r="AW279" s="16" t="s">
        <v>30</v>
      </c>
      <c r="AX279" s="16" t="s">
        <v>64</v>
      </c>
      <c r="AY279" s="257" t="s">
        <v>263</v>
      </c>
    </row>
    <row r="280" spans="1:65" s="13" customFormat="1">
      <c r="B280" s="205"/>
      <c r="C280" s="206"/>
      <c r="D280" s="207" t="s">
        <v>272</v>
      </c>
      <c r="E280" s="208" t="s">
        <v>1</v>
      </c>
      <c r="F280" s="209" t="s">
        <v>2162</v>
      </c>
      <c r="G280" s="206"/>
      <c r="H280" s="210">
        <v>67.2</v>
      </c>
      <c r="I280" s="210"/>
      <c r="J280" s="206"/>
      <c r="K280" s="206"/>
      <c r="L280" s="212"/>
      <c r="M280" s="213"/>
      <c r="N280" s="214"/>
      <c r="O280" s="214"/>
      <c r="P280" s="214"/>
      <c r="Q280" s="214"/>
      <c r="R280" s="214"/>
      <c r="S280" s="214"/>
      <c r="T280" s="215"/>
      <c r="AT280" s="216" t="s">
        <v>272</v>
      </c>
      <c r="AU280" s="216" t="s">
        <v>73</v>
      </c>
      <c r="AV280" s="13" t="s">
        <v>73</v>
      </c>
      <c r="AW280" s="13" t="s">
        <v>30</v>
      </c>
      <c r="AX280" s="13" t="s">
        <v>64</v>
      </c>
      <c r="AY280" s="216" t="s">
        <v>263</v>
      </c>
    </row>
    <row r="281" spans="1:65" s="13" customFormat="1">
      <c r="B281" s="205"/>
      <c r="C281" s="206"/>
      <c r="D281" s="207" t="s">
        <v>272</v>
      </c>
      <c r="E281" s="208" t="s">
        <v>1</v>
      </c>
      <c r="F281" s="209" t="s">
        <v>2163</v>
      </c>
      <c r="G281" s="206"/>
      <c r="H281" s="210">
        <v>54.72</v>
      </c>
      <c r="I281" s="210"/>
      <c r="J281" s="206"/>
      <c r="K281" s="206"/>
      <c r="L281" s="212"/>
      <c r="M281" s="213"/>
      <c r="N281" s="214"/>
      <c r="O281" s="214"/>
      <c r="P281" s="214"/>
      <c r="Q281" s="214"/>
      <c r="R281" s="214"/>
      <c r="S281" s="214"/>
      <c r="T281" s="215"/>
      <c r="AT281" s="216" t="s">
        <v>272</v>
      </c>
      <c r="AU281" s="216" t="s">
        <v>73</v>
      </c>
      <c r="AV281" s="13" t="s">
        <v>73</v>
      </c>
      <c r="AW281" s="13" t="s">
        <v>30</v>
      </c>
      <c r="AX281" s="13" t="s">
        <v>64</v>
      </c>
      <c r="AY281" s="216" t="s">
        <v>263</v>
      </c>
    </row>
    <row r="282" spans="1:65" s="15" customFormat="1">
      <c r="B282" s="228"/>
      <c r="C282" s="229"/>
      <c r="D282" s="207" t="s">
        <v>272</v>
      </c>
      <c r="E282" s="230" t="s">
        <v>1</v>
      </c>
      <c r="F282" s="231" t="s">
        <v>280</v>
      </c>
      <c r="G282" s="229"/>
      <c r="H282" s="232">
        <v>121.92</v>
      </c>
      <c r="I282" s="232"/>
      <c r="J282" s="229"/>
      <c r="K282" s="229"/>
      <c r="L282" s="234"/>
      <c r="M282" s="235"/>
      <c r="N282" s="236"/>
      <c r="O282" s="236"/>
      <c r="P282" s="236"/>
      <c r="Q282" s="236"/>
      <c r="R282" s="236"/>
      <c r="S282" s="236"/>
      <c r="T282" s="237"/>
      <c r="AT282" s="238" t="s">
        <v>272</v>
      </c>
      <c r="AU282" s="238" t="s">
        <v>73</v>
      </c>
      <c r="AV282" s="15" t="s">
        <v>270</v>
      </c>
      <c r="AW282" s="15" t="s">
        <v>30</v>
      </c>
      <c r="AX282" s="15" t="s">
        <v>71</v>
      </c>
      <c r="AY282" s="238" t="s">
        <v>263</v>
      </c>
    </row>
    <row r="283" spans="1:65" s="2" customFormat="1" ht="16.5" customHeight="1">
      <c r="A283" s="35"/>
      <c r="B283" s="36"/>
      <c r="C283" s="191" t="s">
        <v>604</v>
      </c>
      <c r="D283" s="191" t="s">
        <v>266</v>
      </c>
      <c r="E283" s="192" t="s">
        <v>646</v>
      </c>
      <c r="F283" s="193" t="s">
        <v>647</v>
      </c>
      <c r="G283" s="194" t="s">
        <v>269</v>
      </c>
      <c r="H283" s="195">
        <v>121.92</v>
      </c>
      <c r="I283" s="196"/>
      <c r="J283" s="197">
        <f>ROUND(I283*H283,2)</f>
        <v>0</v>
      </c>
      <c r="K283" s="198"/>
      <c r="L283" s="40"/>
      <c r="M283" s="199" t="s">
        <v>1</v>
      </c>
      <c r="N283" s="200" t="s">
        <v>38</v>
      </c>
      <c r="O283" s="72"/>
      <c r="P283" s="201">
        <f>O283*H283</f>
        <v>0</v>
      </c>
      <c r="Q283" s="201">
        <v>0</v>
      </c>
      <c r="R283" s="201">
        <f>Q283*H283</f>
        <v>0</v>
      </c>
      <c r="S283" s="201">
        <v>0</v>
      </c>
      <c r="T283" s="202">
        <f>S283*H283</f>
        <v>0</v>
      </c>
      <c r="U283" s="35"/>
      <c r="V283" s="35"/>
      <c r="W283" s="35"/>
      <c r="X283" s="35"/>
      <c r="Y283" s="35"/>
      <c r="Z283" s="35"/>
      <c r="AA283" s="35"/>
      <c r="AB283" s="35"/>
      <c r="AC283" s="35"/>
      <c r="AD283" s="35"/>
      <c r="AE283" s="35"/>
      <c r="AR283" s="203" t="s">
        <v>270</v>
      </c>
      <c r="AT283" s="203" t="s">
        <v>266</v>
      </c>
      <c r="AU283" s="203" t="s">
        <v>73</v>
      </c>
      <c r="AY283" s="18" t="s">
        <v>263</v>
      </c>
      <c r="BE283" s="204">
        <f>IF(N283="základní",J283,0)</f>
        <v>0</v>
      </c>
      <c r="BF283" s="204">
        <f>IF(N283="snížená",J283,0)</f>
        <v>0</v>
      </c>
      <c r="BG283" s="204">
        <f>IF(N283="zákl. přenesená",J283,0)</f>
        <v>0</v>
      </c>
      <c r="BH283" s="204">
        <f>IF(N283="sníž. přenesená",J283,0)</f>
        <v>0</v>
      </c>
      <c r="BI283" s="204">
        <f>IF(N283="nulová",J283,0)</f>
        <v>0</v>
      </c>
      <c r="BJ283" s="18" t="s">
        <v>71</v>
      </c>
      <c r="BK283" s="204">
        <f>ROUND(I283*H283,2)</f>
        <v>0</v>
      </c>
      <c r="BL283" s="18" t="s">
        <v>270</v>
      </c>
      <c r="BM283" s="203" t="s">
        <v>2164</v>
      </c>
    </row>
    <row r="284" spans="1:65" s="2" customFormat="1" ht="19.5">
      <c r="A284" s="35"/>
      <c r="B284" s="36"/>
      <c r="C284" s="37"/>
      <c r="D284" s="207" t="s">
        <v>294</v>
      </c>
      <c r="E284" s="37"/>
      <c r="F284" s="239" t="s">
        <v>2165</v>
      </c>
      <c r="G284" s="37"/>
      <c r="H284" s="37"/>
      <c r="I284" s="326"/>
      <c r="J284" s="37"/>
      <c r="K284" s="37"/>
      <c r="L284" s="40"/>
      <c r="M284" s="241"/>
      <c r="N284" s="242"/>
      <c r="O284" s="72"/>
      <c r="P284" s="72"/>
      <c r="Q284" s="72"/>
      <c r="R284" s="72"/>
      <c r="S284" s="72"/>
      <c r="T284" s="73"/>
      <c r="U284" s="35"/>
      <c r="V284" s="35"/>
      <c r="W284" s="35"/>
      <c r="X284" s="35"/>
      <c r="Y284" s="35"/>
      <c r="Z284" s="35"/>
      <c r="AA284" s="35"/>
      <c r="AB284" s="35"/>
      <c r="AC284" s="35"/>
      <c r="AD284" s="35"/>
      <c r="AE284" s="35"/>
      <c r="AT284" s="18" t="s">
        <v>294</v>
      </c>
      <c r="AU284" s="18" t="s">
        <v>73</v>
      </c>
    </row>
    <row r="285" spans="1:65" s="16" customFormat="1">
      <c r="B285" s="248"/>
      <c r="C285" s="249"/>
      <c r="D285" s="207" t="s">
        <v>272</v>
      </c>
      <c r="E285" s="250" t="s">
        <v>1</v>
      </c>
      <c r="F285" s="251" t="s">
        <v>2157</v>
      </c>
      <c r="G285" s="249"/>
      <c r="H285" s="250" t="s">
        <v>1</v>
      </c>
      <c r="I285" s="250"/>
      <c r="J285" s="249"/>
      <c r="K285" s="249"/>
      <c r="L285" s="253"/>
      <c r="M285" s="254"/>
      <c r="N285" s="255"/>
      <c r="O285" s="255"/>
      <c r="P285" s="255"/>
      <c r="Q285" s="255"/>
      <c r="R285" s="255"/>
      <c r="S285" s="255"/>
      <c r="T285" s="256"/>
      <c r="AT285" s="257" t="s">
        <v>272</v>
      </c>
      <c r="AU285" s="257" t="s">
        <v>73</v>
      </c>
      <c r="AV285" s="16" t="s">
        <v>71</v>
      </c>
      <c r="AW285" s="16" t="s">
        <v>30</v>
      </c>
      <c r="AX285" s="16" t="s">
        <v>64</v>
      </c>
      <c r="AY285" s="257" t="s">
        <v>263</v>
      </c>
    </row>
    <row r="286" spans="1:65" s="13" customFormat="1">
      <c r="B286" s="205"/>
      <c r="C286" s="206"/>
      <c r="D286" s="207" t="s">
        <v>272</v>
      </c>
      <c r="E286" s="208" t="s">
        <v>1</v>
      </c>
      <c r="F286" s="209" t="s">
        <v>2162</v>
      </c>
      <c r="G286" s="206"/>
      <c r="H286" s="210">
        <v>67.2</v>
      </c>
      <c r="I286" s="210"/>
      <c r="J286" s="206"/>
      <c r="K286" s="206"/>
      <c r="L286" s="212"/>
      <c r="M286" s="213"/>
      <c r="N286" s="214"/>
      <c r="O286" s="214"/>
      <c r="P286" s="214"/>
      <c r="Q286" s="214"/>
      <c r="R286" s="214"/>
      <c r="S286" s="214"/>
      <c r="T286" s="215"/>
      <c r="AT286" s="216" t="s">
        <v>272</v>
      </c>
      <c r="AU286" s="216" t="s">
        <v>73</v>
      </c>
      <c r="AV286" s="13" t="s">
        <v>73</v>
      </c>
      <c r="AW286" s="13" t="s">
        <v>30</v>
      </c>
      <c r="AX286" s="13" t="s">
        <v>64</v>
      </c>
      <c r="AY286" s="216" t="s">
        <v>263</v>
      </c>
    </row>
    <row r="287" spans="1:65" s="13" customFormat="1">
      <c r="B287" s="205"/>
      <c r="C287" s="206"/>
      <c r="D287" s="207" t="s">
        <v>272</v>
      </c>
      <c r="E287" s="208" t="s">
        <v>1</v>
      </c>
      <c r="F287" s="209" t="s">
        <v>2163</v>
      </c>
      <c r="G287" s="206"/>
      <c r="H287" s="210">
        <v>54.72</v>
      </c>
      <c r="I287" s="210"/>
      <c r="J287" s="206"/>
      <c r="K287" s="206"/>
      <c r="L287" s="212"/>
      <c r="M287" s="213"/>
      <c r="N287" s="214"/>
      <c r="O287" s="214"/>
      <c r="P287" s="214"/>
      <c r="Q287" s="214"/>
      <c r="R287" s="214"/>
      <c r="S287" s="214"/>
      <c r="T287" s="215"/>
      <c r="AT287" s="216" t="s">
        <v>272</v>
      </c>
      <c r="AU287" s="216" t="s">
        <v>73</v>
      </c>
      <c r="AV287" s="13" t="s">
        <v>73</v>
      </c>
      <c r="AW287" s="13" t="s">
        <v>30</v>
      </c>
      <c r="AX287" s="13" t="s">
        <v>64</v>
      </c>
      <c r="AY287" s="216" t="s">
        <v>263</v>
      </c>
    </row>
    <row r="288" spans="1:65" s="15" customFormat="1">
      <c r="B288" s="228"/>
      <c r="C288" s="229"/>
      <c r="D288" s="207" t="s">
        <v>272</v>
      </c>
      <c r="E288" s="230" t="s">
        <v>1</v>
      </c>
      <c r="F288" s="231" t="s">
        <v>280</v>
      </c>
      <c r="G288" s="229"/>
      <c r="H288" s="232">
        <v>121.92</v>
      </c>
      <c r="I288" s="232"/>
      <c r="J288" s="229"/>
      <c r="K288" s="229"/>
      <c r="L288" s="234"/>
      <c r="M288" s="235"/>
      <c r="N288" s="236"/>
      <c r="O288" s="236"/>
      <c r="P288" s="236"/>
      <c r="Q288" s="236"/>
      <c r="R288" s="236"/>
      <c r="S288" s="236"/>
      <c r="T288" s="237"/>
      <c r="AT288" s="238" t="s">
        <v>272</v>
      </c>
      <c r="AU288" s="238" t="s">
        <v>73</v>
      </c>
      <c r="AV288" s="15" t="s">
        <v>270</v>
      </c>
      <c r="AW288" s="15" t="s">
        <v>30</v>
      </c>
      <c r="AX288" s="15" t="s">
        <v>71</v>
      </c>
      <c r="AY288" s="238" t="s">
        <v>263</v>
      </c>
    </row>
    <row r="289" spans="1:65" s="2" customFormat="1" ht="21.75" customHeight="1">
      <c r="A289" s="35"/>
      <c r="B289" s="36"/>
      <c r="C289" s="191" t="s">
        <v>538</v>
      </c>
      <c r="D289" s="191" t="s">
        <v>266</v>
      </c>
      <c r="E289" s="192" t="s">
        <v>605</v>
      </c>
      <c r="F289" s="193" t="s">
        <v>606</v>
      </c>
      <c r="G289" s="194" t="s">
        <v>307</v>
      </c>
      <c r="H289" s="195">
        <v>22.73</v>
      </c>
      <c r="I289" s="196"/>
      <c r="J289" s="197">
        <f>ROUND(I289*H289,2)</f>
        <v>0</v>
      </c>
      <c r="K289" s="198"/>
      <c r="L289" s="40"/>
      <c r="M289" s="199" t="s">
        <v>1</v>
      </c>
      <c r="N289" s="200" t="s">
        <v>38</v>
      </c>
      <c r="O289" s="72"/>
      <c r="P289" s="201">
        <f>O289*H289</f>
        <v>0</v>
      </c>
      <c r="Q289" s="201">
        <v>0</v>
      </c>
      <c r="R289" s="201">
        <f>Q289*H289</f>
        <v>0</v>
      </c>
      <c r="S289" s="201">
        <v>0</v>
      </c>
      <c r="T289" s="202">
        <f>S289*H289</f>
        <v>0</v>
      </c>
      <c r="U289" s="35"/>
      <c r="V289" s="35"/>
      <c r="W289" s="35"/>
      <c r="X289" s="35"/>
      <c r="Y289" s="35"/>
      <c r="Z289" s="35"/>
      <c r="AA289" s="35"/>
      <c r="AB289" s="35"/>
      <c r="AC289" s="35"/>
      <c r="AD289" s="35"/>
      <c r="AE289" s="35"/>
      <c r="AR289" s="203" t="s">
        <v>270</v>
      </c>
      <c r="AT289" s="203" t="s">
        <v>266</v>
      </c>
      <c r="AU289" s="203" t="s">
        <v>73</v>
      </c>
      <c r="AY289" s="18" t="s">
        <v>263</v>
      </c>
      <c r="BE289" s="204">
        <f>IF(N289="základní",J289,0)</f>
        <v>0</v>
      </c>
      <c r="BF289" s="204">
        <f>IF(N289="snížená",J289,0)</f>
        <v>0</v>
      </c>
      <c r="BG289" s="204">
        <f>IF(N289="zákl. přenesená",J289,0)</f>
        <v>0</v>
      </c>
      <c r="BH289" s="204">
        <f>IF(N289="sníž. přenesená",J289,0)</f>
        <v>0</v>
      </c>
      <c r="BI289" s="204">
        <f>IF(N289="nulová",J289,0)</f>
        <v>0</v>
      </c>
      <c r="BJ289" s="18" t="s">
        <v>71</v>
      </c>
      <c r="BK289" s="204">
        <f>ROUND(I289*H289,2)</f>
        <v>0</v>
      </c>
      <c r="BL289" s="18" t="s">
        <v>270</v>
      </c>
      <c r="BM289" s="203" t="s">
        <v>2166</v>
      </c>
    </row>
    <row r="290" spans="1:65" s="2" customFormat="1" ht="19.5">
      <c r="A290" s="35"/>
      <c r="B290" s="36"/>
      <c r="C290" s="37"/>
      <c r="D290" s="207" t="s">
        <v>294</v>
      </c>
      <c r="E290" s="37"/>
      <c r="F290" s="239" t="s">
        <v>2167</v>
      </c>
      <c r="G290" s="37"/>
      <c r="H290" s="37"/>
      <c r="I290" s="326"/>
      <c r="J290" s="37"/>
      <c r="K290" s="37"/>
      <c r="L290" s="40"/>
      <c r="M290" s="241"/>
      <c r="N290" s="242"/>
      <c r="O290" s="72"/>
      <c r="P290" s="72"/>
      <c r="Q290" s="72"/>
      <c r="R290" s="72"/>
      <c r="S290" s="72"/>
      <c r="T290" s="73"/>
      <c r="U290" s="35"/>
      <c r="V290" s="35"/>
      <c r="W290" s="35"/>
      <c r="X290" s="35"/>
      <c r="Y290" s="35"/>
      <c r="Z290" s="35"/>
      <c r="AA290" s="35"/>
      <c r="AB290" s="35"/>
      <c r="AC290" s="35"/>
      <c r="AD290" s="35"/>
      <c r="AE290" s="35"/>
      <c r="AT290" s="18" t="s">
        <v>294</v>
      </c>
      <c r="AU290" s="18" t="s">
        <v>73</v>
      </c>
    </row>
    <row r="291" spans="1:65" s="16" customFormat="1">
      <c r="B291" s="248"/>
      <c r="C291" s="249"/>
      <c r="D291" s="207" t="s">
        <v>272</v>
      </c>
      <c r="E291" s="250" t="s">
        <v>1</v>
      </c>
      <c r="F291" s="251" t="s">
        <v>2168</v>
      </c>
      <c r="G291" s="249"/>
      <c r="H291" s="250" t="s">
        <v>1</v>
      </c>
      <c r="I291" s="250"/>
      <c r="J291" s="249"/>
      <c r="K291" s="249"/>
      <c r="L291" s="253"/>
      <c r="M291" s="254"/>
      <c r="N291" s="255"/>
      <c r="O291" s="255"/>
      <c r="P291" s="255"/>
      <c r="Q291" s="255"/>
      <c r="R291" s="255"/>
      <c r="S291" s="255"/>
      <c r="T291" s="256"/>
      <c r="AT291" s="257" t="s">
        <v>272</v>
      </c>
      <c r="AU291" s="257" t="s">
        <v>73</v>
      </c>
      <c r="AV291" s="16" t="s">
        <v>71</v>
      </c>
      <c r="AW291" s="16" t="s">
        <v>30</v>
      </c>
      <c r="AX291" s="16" t="s">
        <v>64</v>
      </c>
      <c r="AY291" s="257" t="s">
        <v>263</v>
      </c>
    </row>
    <row r="292" spans="1:65" s="16" customFormat="1">
      <c r="B292" s="248"/>
      <c r="C292" s="249"/>
      <c r="D292" s="207" t="s">
        <v>272</v>
      </c>
      <c r="E292" s="250" t="s">
        <v>1</v>
      </c>
      <c r="F292" s="251" t="s">
        <v>2157</v>
      </c>
      <c r="G292" s="249"/>
      <c r="H292" s="250" t="s">
        <v>1</v>
      </c>
      <c r="I292" s="250"/>
      <c r="J292" s="249"/>
      <c r="K292" s="249"/>
      <c r="L292" s="253"/>
      <c r="M292" s="254"/>
      <c r="N292" s="255"/>
      <c r="O292" s="255"/>
      <c r="P292" s="255"/>
      <c r="Q292" s="255"/>
      <c r="R292" s="255"/>
      <c r="S292" s="255"/>
      <c r="T292" s="256"/>
      <c r="AT292" s="257" t="s">
        <v>272</v>
      </c>
      <c r="AU292" s="257" t="s">
        <v>73</v>
      </c>
      <c r="AV292" s="16" t="s">
        <v>71</v>
      </c>
      <c r="AW292" s="16" t="s">
        <v>30</v>
      </c>
      <c r="AX292" s="16" t="s">
        <v>64</v>
      </c>
      <c r="AY292" s="257" t="s">
        <v>263</v>
      </c>
    </row>
    <row r="293" spans="1:65" s="13" customFormat="1">
      <c r="B293" s="205"/>
      <c r="C293" s="206"/>
      <c r="D293" s="207" t="s">
        <v>272</v>
      </c>
      <c r="E293" s="208" t="s">
        <v>1</v>
      </c>
      <c r="F293" s="209" t="s">
        <v>2169</v>
      </c>
      <c r="G293" s="206"/>
      <c r="H293" s="210">
        <v>10.08</v>
      </c>
      <c r="I293" s="210"/>
      <c r="J293" s="206"/>
      <c r="K293" s="206"/>
      <c r="L293" s="212"/>
      <c r="M293" s="213"/>
      <c r="N293" s="214"/>
      <c r="O293" s="214"/>
      <c r="P293" s="214"/>
      <c r="Q293" s="214"/>
      <c r="R293" s="214"/>
      <c r="S293" s="214"/>
      <c r="T293" s="215"/>
      <c r="AT293" s="216" t="s">
        <v>272</v>
      </c>
      <c r="AU293" s="216" t="s">
        <v>73</v>
      </c>
      <c r="AV293" s="13" t="s">
        <v>73</v>
      </c>
      <c r="AW293" s="13" t="s">
        <v>30</v>
      </c>
      <c r="AX293" s="13" t="s">
        <v>64</v>
      </c>
      <c r="AY293" s="216" t="s">
        <v>263</v>
      </c>
    </row>
    <row r="294" spans="1:65" s="13" customFormat="1">
      <c r="B294" s="205"/>
      <c r="C294" s="206"/>
      <c r="D294" s="207" t="s">
        <v>272</v>
      </c>
      <c r="E294" s="208" t="s">
        <v>1</v>
      </c>
      <c r="F294" s="209" t="s">
        <v>2170</v>
      </c>
      <c r="G294" s="206"/>
      <c r="H294" s="210">
        <v>10.584</v>
      </c>
      <c r="I294" s="210"/>
      <c r="J294" s="206"/>
      <c r="K294" s="206"/>
      <c r="L294" s="212"/>
      <c r="M294" s="213"/>
      <c r="N294" s="214"/>
      <c r="O294" s="214"/>
      <c r="P294" s="214"/>
      <c r="Q294" s="214"/>
      <c r="R294" s="214"/>
      <c r="S294" s="214"/>
      <c r="T294" s="215"/>
      <c r="AT294" s="216" t="s">
        <v>272</v>
      </c>
      <c r="AU294" s="216" t="s">
        <v>73</v>
      </c>
      <c r="AV294" s="13" t="s">
        <v>73</v>
      </c>
      <c r="AW294" s="13" t="s">
        <v>30</v>
      </c>
      <c r="AX294" s="13" t="s">
        <v>64</v>
      </c>
      <c r="AY294" s="216" t="s">
        <v>263</v>
      </c>
    </row>
    <row r="295" spans="1:65" s="15" customFormat="1">
      <c r="B295" s="228"/>
      <c r="C295" s="229"/>
      <c r="D295" s="207" t="s">
        <v>272</v>
      </c>
      <c r="E295" s="230" t="s">
        <v>1</v>
      </c>
      <c r="F295" s="231" t="s">
        <v>280</v>
      </c>
      <c r="G295" s="229"/>
      <c r="H295" s="232">
        <v>20.664000000000001</v>
      </c>
      <c r="I295" s="232"/>
      <c r="J295" s="229"/>
      <c r="K295" s="229"/>
      <c r="L295" s="234"/>
      <c r="M295" s="235"/>
      <c r="N295" s="236"/>
      <c r="O295" s="236"/>
      <c r="P295" s="236"/>
      <c r="Q295" s="236"/>
      <c r="R295" s="236"/>
      <c r="S295" s="236"/>
      <c r="T295" s="237"/>
      <c r="AT295" s="238" t="s">
        <v>272</v>
      </c>
      <c r="AU295" s="238" t="s">
        <v>73</v>
      </c>
      <c r="AV295" s="15" t="s">
        <v>270</v>
      </c>
      <c r="AW295" s="15" t="s">
        <v>30</v>
      </c>
      <c r="AX295" s="15" t="s">
        <v>64</v>
      </c>
      <c r="AY295" s="238" t="s">
        <v>263</v>
      </c>
    </row>
    <row r="296" spans="1:65" s="13" customFormat="1">
      <c r="B296" s="205"/>
      <c r="C296" s="206"/>
      <c r="D296" s="207" t="s">
        <v>272</v>
      </c>
      <c r="E296" s="208" t="s">
        <v>1</v>
      </c>
      <c r="F296" s="209" t="s">
        <v>2171</v>
      </c>
      <c r="G296" s="206"/>
      <c r="H296" s="210">
        <v>22.73</v>
      </c>
      <c r="I296" s="210"/>
      <c r="J296" s="206"/>
      <c r="K296" s="206"/>
      <c r="L296" s="212"/>
      <c r="M296" s="213"/>
      <c r="N296" s="214"/>
      <c r="O296" s="214"/>
      <c r="P296" s="214"/>
      <c r="Q296" s="214"/>
      <c r="R296" s="214"/>
      <c r="S296" s="214"/>
      <c r="T296" s="215"/>
      <c r="AT296" s="216" t="s">
        <v>272</v>
      </c>
      <c r="AU296" s="216" t="s">
        <v>73</v>
      </c>
      <c r="AV296" s="13" t="s">
        <v>73</v>
      </c>
      <c r="AW296" s="13" t="s">
        <v>30</v>
      </c>
      <c r="AX296" s="13" t="s">
        <v>64</v>
      </c>
      <c r="AY296" s="216" t="s">
        <v>263</v>
      </c>
    </row>
    <row r="297" spans="1:65" s="15" customFormat="1">
      <c r="B297" s="228"/>
      <c r="C297" s="229"/>
      <c r="D297" s="207" t="s">
        <v>272</v>
      </c>
      <c r="E297" s="230" t="s">
        <v>1</v>
      </c>
      <c r="F297" s="231" t="s">
        <v>280</v>
      </c>
      <c r="G297" s="229"/>
      <c r="H297" s="232">
        <v>22.73</v>
      </c>
      <c r="I297" s="232"/>
      <c r="J297" s="229"/>
      <c r="K297" s="229"/>
      <c r="L297" s="234"/>
      <c r="M297" s="235"/>
      <c r="N297" s="236"/>
      <c r="O297" s="236"/>
      <c r="P297" s="236"/>
      <c r="Q297" s="236"/>
      <c r="R297" s="236"/>
      <c r="S297" s="236"/>
      <c r="T297" s="237"/>
      <c r="AT297" s="238" t="s">
        <v>272</v>
      </c>
      <c r="AU297" s="238" t="s">
        <v>73</v>
      </c>
      <c r="AV297" s="15" t="s">
        <v>270</v>
      </c>
      <c r="AW297" s="15" t="s">
        <v>30</v>
      </c>
      <c r="AX297" s="15" t="s">
        <v>71</v>
      </c>
      <c r="AY297" s="238" t="s">
        <v>263</v>
      </c>
    </row>
    <row r="298" spans="1:65" s="2" customFormat="1" ht="24.2" customHeight="1">
      <c r="A298" s="35"/>
      <c r="B298" s="36"/>
      <c r="C298" s="191" t="s">
        <v>615</v>
      </c>
      <c r="D298" s="191" t="s">
        <v>266</v>
      </c>
      <c r="E298" s="192" t="s">
        <v>660</v>
      </c>
      <c r="F298" s="193" t="s">
        <v>661</v>
      </c>
      <c r="G298" s="194" t="s">
        <v>269</v>
      </c>
      <c r="H298" s="195">
        <v>394.69</v>
      </c>
      <c r="I298" s="196"/>
      <c r="J298" s="197">
        <f>ROUND(I298*H298,2)</f>
        <v>0</v>
      </c>
      <c r="K298" s="198"/>
      <c r="L298" s="40"/>
      <c r="M298" s="199" t="s">
        <v>1</v>
      </c>
      <c r="N298" s="200" t="s">
        <v>38</v>
      </c>
      <c r="O298" s="72"/>
      <c r="P298" s="201">
        <f>O298*H298</f>
        <v>0</v>
      </c>
      <c r="Q298" s="201">
        <v>0</v>
      </c>
      <c r="R298" s="201">
        <f>Q298*H298</f>
        <v>0</v>
      </c>
      <c r="S298" s="201">
        <v>0</v>
      </c>
      <c r="T298" s="202">
        <f>S298*H298</f>
        <v>0</v>
      </c>
      <c r="U298" s="35"/>
      <c r="V298" s="35"/>
      <c r="W298" s="35"/>
      <c r="X298" s="35"/>
      <c r="Y298" s="35"/>
      <c r="Z298" s="35"/>
      <c r="AA298" s="35"/>
      <c r="AB298" s="35"/>
      <c r="AC298" s="35"/>
      <c r="AD298" s="35"/>
      <c r="AE298" s="35"/>
      <c r="AR298" s="203" t="s">
        <v>270</v>
      </c>
      <c r="AT298" s="203" t="s">
        <v>266</v>
      </c>
      <c r="AU298" s="203" t="s">
        <v>73</v>
      </c>
      <c r="AY298" s="18" t="s">
        <v>263</v>
      </c>
      <c r="BE298" s="204">
        <f>IF(N298="základní",J298,0)</f>
        <v>0</v>
      </c>
      <c r="BF298" s="204">
        <f>IF(N298="snížená",J298,0)</f>
        <v>0</v>
      </c>
      <c r="BG298" s="204">
        <f>IF(N298="zákl. přenesená",J298,0)</f>
        <v>0</v>
      </c>
      <c r="BH298" s="204">
        <f>IF(N298="sníž. přenesená",J298,0)</f>
        <v>0</v>
      </c>
      <c r="BI298" s="204">
        <f>IF(N298="nulová",J298,0)</f>
        <v>0</v>
      </c>
      <c r="BJ298" s="18" t="s">
        <v>71</v>
      </c>
      <c r="BK298" s="204">
        <f>ROUND(I298*H298,2)</f>
        <v>0</v>
      </c>
      <c r="BL298" s="18" t="s">
        <v>270</v>
      </c>
      <c r="BM298" s="203" t="s">
        <v>2172</v>
      </c>
    </row>
    <row r="299" spans="1:65" s="2" customFormat="1" ht="19.5">
      <c r="A299" s="35"/>
      <c r="B299" s="36"/>
      <c r="C299" s="37"/>
      <c r="D299" s="207" t="s">
        <v>294</v>
      </c>
      <c r="E299" s="37"/>
      <c r="F299" s="239" t="s">
        <v>2173</v>
      </c>
      <c r="G299" s="37"/>
      <c r="H299" s="37"/>
      <c r="I299" s="326"/>
      <c r="J299" s="37"/>
      <c r="K299" s="37"/>
      <c r="L299" s="40"/>
      <c r="M299" s="241"/>
      <c r="N299" s="242"/>
      <c r="O299" s="72"/>
      <c r="P299" s="72"/>
      <c r="Q299" s="72"/>
      <c r="R299" s="72"/>
      <c r="S299" s="72"/>
      <c r="T299" s="73"/>
      <c r="U299" s="35"/>
      <c r="V299" s="35"/>
      <c r="W299" s="35"/>
      <c r="X299" s="35"/>
      <c r="Y299" s="35"/>
      <c r="Z299" s="35"/>
      <c r="AA299" s="35"/>
      <c r="AB299" s="35"/>
      <c r="AC299" s="35"/>
      <c r="AD299" s="35"/>
      <c r="AE299" s="35"/>
      <c r="AT299" s="18" t="s">
        <v>294</v>
      </c>
      <c r="AU299" s="18" t="s">
        <v>73</v>
      </c>
    </row>
    <row r="300" spans="1:65" s="16" customFormat="1">
      <c r="B300" s="248"/>
      <c r="C300" s="249"/>
      <c r="D300" s="207" t="s">
        <v>272</v>
      </c>
      <c r="E300" s="250" t="s">
        <v>1</v>
      </c>
      <c r="F300" s="251" t="s">
        <v>2174</v>
      </c>
      <c r="G300" s="249"/>
      <c r="H300" s="250" t="s">
        <v>1</v>
      </c>
      <c r="I300" s="250"/>
      <c r="J300" s="249"/>
      <c r="K300" s="249"/>
      <c r="L300" s="253"/>
      <c r="M300" s="254"/>
      <c r="N300" s="255"/>
      <c r="O300" s="255"/>
      <c r="P300" s="255"/>
      <c r="Q300" s="255"/>
      <c r="R300" s="255"/>
      <c r="S300" s="255"/>
      <c r="T300" s="256"/>
      <c r="AT300" s="257" t="s">
        <v>272</v>
      </c>
      <c r="AU300" s="257" t="s">
        <v>73</v>
      </c>
      <c r="AV300" s="16" t="s">
        <v>71</v>
      </c>
      <c r="AW300" s="16" t="s">
        <v>30</v>
      </c>
      <c r="AX300" s="16" t="s">
        <v>64</v>
      </c>
      <c r="AY300" s="257" t="s">
        <v>263</v>
      </c>
    </row>
    <row r="301" spans="1:65" s="16" customFormat="1">
      <c r="B301" s="248"/>
      <c r="C301" s="249"/>
      <c r="D301" s="207" t="s">
        <v>272</v>
      </c>
      <c r="E301" s="250" t="s">
        <v>1</v>
      </c>
      <c r="F301" s="251" t="s">
        <v>2131</v>
      </c>
      <c r="G301" s="249"/>
      <c r="H301" s="250" t="s">
        <v>1</v>
      </c>
      <c r="I301" s="250"/>
      <c r="J301" s="249"/>
      <c r="K301" s="249"/>
      <c r="L301" s="253"/>
      <c r="M301" s="254"/>
      <c r="N301" s="255"/>
      <c r="O301" s="255"/>
      <c r="P301" s="255"/>
      <c r="Q301" s="255"/>
      <c r="R301" s="255"/>
      <c r="S301" s="255"/>
      <c r="T301" s="256"/>
      <c r="AT301" s="257" t="s">
        <v>272</v>
      </c>
      <c r="AU301" s="257" t="s">
        <v>73</v>
      </c>
      <c r="AV301" s="16" t="s">
        <v>71</v>
      </c>
      <c r="AW301" s="16" t="s">
        <v>30</v>
      </c>
      <c r="AX301" s="16" t="s">
        <v>64</v>
      </c>
      <c r="AY301" s="257" t="s">
        <v>263</v>
      </c>
    </row>
    <row r="302" spans="1:65" s="13" customFormat="1">
      <c r="B302" s="205"/>
      <c r="C302" s="206"/>
      <c r="D302" s="207" t="s">
        <v>272</v>
      </c>
      <c r="E302" s="208" t="s">
        <v>1</v>
      </c>
      <c r="F302" s="209" t="s">
        <v>2175</v>
      </c>
      <c r="G302" s="206"/>
      <c r="H302" s="210">
        <v>385.69</v>
      </c>
      <c r="I302" s="210"/>
      <c r="J302" s="206"/>
      <c r="K302" s="206"/>
      <c r="L302" s="212"/>
      <c r="M302" s="213"/>
      <c r="N302" s="214"/>
      <c r="O302" s="214"/>
      <c r="P302" s="214"/>
      <c r="Q302" s="214"/>
      <c r="R302" s="214"/>
      <c r="S302" s="214"/>
      <c r="T302" s="215"/>
      <c r="AT302" s="216" t="s">
        <v>272</v>
      </c>
      <c r="AU302" s="216" t="s">
        <v>73</v>
      </c>
      <c r="AV302" s="13" t="s">
        <v>73</v>
      </c>
      <c r="AW302" s="13" t="s">
        <v>30</v>
      </c>
      <c r="AX302" s="13" t="s">
        <v>64</v>
      </c>
      <c r="AY302" s="216" t="s">
        <v>263</v>
      </c>
    </row>
    <row r="303" spans="1:65" s="16" customFormat="1">
      <c r="B303" s="248"/>
      <c r="C303" s="249"/>
      <c r="D303" s="207" t="s">
        <v>272</v>
      </c>
      <c r="E303" s="250" t="s">
        <v>1</v>
      </c>
      <c r="F303" s="251" t="s">
        <v>2134</v>
      </c>
      <c r="G303" s="249"/>
      <c r="H303" s="250" t="s">
        <v>1</v>
      </c>
      <c r="I303" s="250"/>
      <c r="J303" s="249"/>
      <c r="K303" s="249"/>
      <c r="L303" s="253"/>
      <c r="M303" s="254"/>
      <c r="N303" s="255"/>
      <c r="O303" s="255"/>
      <c r="P303" s="255"/>
      <c r="Q303" s="255"/>
      <c r="R303" s="255"/>
      <c r="S303" s="255"/>
      <c r="T303" s="256"/>
      <c r="AT303" s="257" t="s">
        <v>272</v>
      </c>
      <c r="AU303" s="257" t="s">
        <v>73</v>
      </c>
      <c r="AV303" s="16" t="s">
        <v>71</v>
      </c>
      <c r="AW303" s="16" t="s">
        <v>30</v>
      </c>
      <c r="AX303" s="16" t="s">
        <v>64</v>
      </c>
      <c r="AY303" s="257" t="s">
        <v>263</v>
      </c>
    </row>
    <row r="304" spans="1:65" s="13" customFormat="1">
      <c r="B304" s="205"/>
      <c r="C304" s="206"/>
      <c r="D304" s="207" t="s">
        <v>272</v>
      </c>
      <c r="E304" s="208" t="s">
        <v>1</v>
      </c>
      <c r="F304" s="209" t="s">
        <v>2176</v>
      </c>
      <c r="G304" s="206"/>
      <c r="H304" s="210">
        <v>9</v>
      </c>
      <c r="I304" s="210"/>
      <c r="J304" s="206"/>
      <c r="K304" s="206"/>
      <c r="L304" s="212"/>
      <c r="M304" s="213"/>
      <c r="N304" s="214"/>
      <c r="O304" s="214"/>
      <c r="P304" s="214"/>
      <c r="Q304" s="214"/>
      <c r="R304" s="214"/>
      <c r="S304" s="214"/>
      <c r="T304" s="215"/>
      <c r="AT304" s="216" t="s">
        <v>272</v>
      </c>
      <c r="AU304" s="216" t="s">
        <v>73</v>
      </c>
      <c r="AV304" s="13" t="s">
        <v>73</v>
      </c>
      <c r="AW304" s="13" t="s">
        <v>30</v>
      </c>
      <c r="AX304" s="13" t="s">
        <v>64</v>
      </c>
      <c r="AY304" s="216" t="s">
        <v>263</v>
      </c>
    </row>
    <row r="305" spans="1:65" s="15" customFormat="1">
      <c r="B305" s="228"/>
      <c r="C305" s="229"/>
      <c r="D305" s="207" t="s">
        <v>272</v>
      </c>
      <c r="E305" s="230" t="s">
        <v>1</v>
      </c>
      <c r="F305" s="231" t="s">
        <v>280</v>
      </c>
      <c r="G305" s="229"/>
      <c r="H305" s="232">
        <v>394.69</v>
      </c>
      <c r="I305" s="232"/>
      <c r="J305" s="229"/>
      <c r="K305" s="229"/>
      <c r="L305" s="234"/>
      <c r="M305" s="235"/>
      <c r="N305" s="236"/>
      <c r="O305" s="236"/>
      <c r="P305" s="236"/>
      <c r="Q305" s="236"/>
      <c r="R305" s="236"/>
      <c r="S305" s="236"/>
      <c r="T305" s="237"/>
      <c r="AT305" s="238" t="s">
        <v>272</v>
      </c>
      <c r="AU305" s="238" t="s">
        <v>73</v>
      </c>
      <c r="AV305" s="15" t="s">
        <v>270</v>
      </c>
      <c r="AW305" s="15" t="s">
        <v>30</v>
      </c>
      <c r="AX305" s="15" t="s">
        <v>71</v>
      </c>
      <c r="AY305" s="238" t="s">
        <v>263</v>
      </c>
    </row>
    <row r="306" spans="1:65" s="2" customFormat="1" ht="24.2" customHeight="1">
      <c r="A306" s="35"/>
      <c r="B306" s="36"/>
      <c r="C306" s="191" t="s">
        <v>542</v>
      </c>
      <c r="D306" s="191" t="s">
        <v>266</v>
      </c>
      <c r="E306" s="192" t="s">
        <v>675</v>
      </c>
      <c r="F306" s="193" t="s">
        <v>676</v>
      </c>
      <c r="G306" s="194" t="s">
        <v>300</v>
      </c>
      <c r="H306" s="195">
        <v>196.828</v>
      </c>
      <c r="I306" s="196"/>
      <c r="J306" s="197">
        <f>ROUND(I306*H306,2)</f>
        <v>0</v>
      </c>
      <c r="K306" s="198"/>
      <c r="L306" s="40"/>
      <c r="M306" s="199" t="s">
        <v>1</v>
      </c>
      <c r="N306" s="200" t="s">
        <v>38</v>
      </c>
      <c r="O306" s="72"/>
      <c r="P306" s="201">
        <f>O306*H306</f>
        <v>0</v>
      </c>
      <c r="Q306" s="201">
        <v>0</v>
      </c>
      <c r="R306" s="201">
        <f>Q306*H306</f>
        <v>0</v>
      </c>
      <c r="S306" s="201">
        <v>0</v>
      </c>
      <c r="T306" s="202">
        <f>S306*H306</f>
        <v>0</v>
      </c>
      <c r="U306" s="35"/>
      <c r="V306" s="35"/>
      <c r="W306" s="35"/>
      <c r="X306" s="35"/>
      <c r="Y306" s="35"/>
      <c r="Z306" s="35"/>
      <c r="AA306" s="35"/>
      <c r="AB306" s="35"/>
      <c r="AC306" s="35"/>
      <c r="AD306" s="35"/>
      <c r="AE306" s="35"/>
      <c r="AR306" s="203" t="s">
        <v>270</v>
      </c>
      <c r="AT306" s="203" t="s">
        <v>266</v>
      </c>
      <c r="AU306" s="203" t="s">
        <v>73</v>
      </c>
      <c r="AY306" s="18" t="s">
        <v>263</v>
      </c>
      <c r="BE306" s="204">
        <f>IF(N306="základní",J306,0)</f>
        <v>0</v>
      </c>
      <c r="BF306" s="204">
        <f>IF(N306="snížená",J306,0)</f>
        <v>0</v>
      </c>
      <c r="BG306" s="204">
        <f>IF(N306="zákl. přenesená",J306,0)</f>
        <v>0</v>
      </c>
      <c r="BH306" s="204">
        <f>IF(N306="sníž. přenesená",J306,0)</f>
        <v>0</v>
      </c>
      <c r="BI306" s="204">
        <f>IF(N306="nulová",J306,0)</f>
        <v>0</v>
      </c>
      <c r="BJ306" s="18" t="s">
        <v>71</v>
      </c>
      <c r="BK306" s="204">
        <f>ROUND(I306*H306,2)</f>
        <v>0</v>
      </c>
      <c r="BL306" s="18" t="s">
        <v>270</v>
      </c>
      <c r="BM306" s="203" t="s">
        <v>2177</v>
      </c>
    </row>
    <row r="307" spans="1:65" s="2" customFormat="1" ht="19.5">
      <c r="A307" s="35"/>
      <c r="B307" s="36"/>
      <c r="C307" s="37"/>
      <c r="D307" s="207" t="s">
        <v>294</v>
      </c>
      <c r="E307" s="37"/>
      <c r="F307" s="239" t="s">
        <v>2178</v>
      </c>
      <c r="G307" s="37"/>
      <c r="H307" s="37"/>
      <c r="I307" s="326"/>
      <c r="J307" s="37"/>
      <c r="K307" s="37"/>
      <c r="L307" s="40"/>
      <c r="M307" s="241"/>
      <c r="N307" s="242"/>
      <c r="O307" s="72"/>
      <c r="P307" s="72"/>
      <c r="Q307" s="72"/>
      <c r="R307" s="72"/>
      <c r="S307" s="72"/>
      <c r="T307" s="73"/>
      <c r="U307" s="35"/>
      <c r="V307" s="35"/>
      <c r="W307" s="35"/>
      <c r="X307" s="35"/>
      <c r="Y307" s="35"/>
      <c r="Z307" s="35"/>
      <c r="AA307" s="35"/>
      <c r="AB307" s="35"/>
      <c r="AC307" s="35"/>
      <c r="AD307" s="35"/>
      <c r="AE307" s="35"/>
      <c r="AT307" s="18" t="s">
        <v>294</v>
      </c>
      <c r="AU307" s="18" t="s">
        <v>73</v>
      </c>
    </row>
    <row r="308" spans="1:65" s="16" customFormat="1">
      <c r="B308" s="248"/>
      <c r="C308" s="249"/>
      <c r="D308" s="207" t="s">
        <v>272</v>
      </c>
      <c r="E308" s="250" t="s">
        <v>1</v>
      </c>
      <c r="F308" s="251" t="s">
        <v>2131</v>
      </c>
      <c r="G308" s="249"/>
      <c r="H308" s="250" t="s">
        <v>1</v>
      </c>
      <c r="I308" s="250" t="s">
        <v>1</v>
      </c>
      <c r="J308" s="249"/>
      <c r="K308" s="249"/>
      <c r="L308" s="253"/>
      <c r="M308" s="254"/>
      <c r="N308" s="255"/>
      <c r="O308" s="255"/>
      <c r="P308" s="255"/>
      <c r="Q308" s="255"/>
      <c r="R308" s="255"/>
      <c r="S308" s="255"/>
      <c r="T308" s="256"/>
      <c r="AT308" s="257" t="s">
        <v>272</v>
      </c>
      <c r="AU308" s="257" t="s">
        <v>73</v>
      </c>
      <c r="AV308" s="16" t="s">
        <v>71</v>
      </c>
      <c r="AW308" s="16" t="s">
        <v>30</v>
      </c>
      <c r="AX308" s="16" t="s">
        <v>64</v>
      </c>
      <c r="AY308" s="257" t="s">
        <v>263</v>
      </c>
    </row>
    <row r="309" spans="1:65" s="13" customFormat="1">
      <c r="B309" s="205"/>
      <c r="C309" s="206"/>
      <c r="D309" s="207" t="s">
        <v>272</v>
      </c>
      <c r="E309" s="208" t="s">
        <v>1</v>
      </c>
      <c r="F309" s="209" t="s">
        <v>2179</v>
      </c>
      <c r="G309" s="206"/>
      <c r="H309" s="210">
        <v>133.94999999999999</v>
      </c>
      <c r="I309" s="210"/>
      <c r="J309" s="206"/>
      <c r="K309" s="206"/>
      <c r="L309" s="212"/>
      <c r="M309" s="213"/>
      <c r="N309" s="214"/>
      <c r="O309" s="214"/>
      <c r="P309" s="214"/>
      <c r="Q309" s="214"/>
      <c r="R309" s="214"/>
      <c r="S309" s="214"/>
      <c r="T309" s="215"/>
      <c r="AT309" s="216" t="s">
        <v>272</v>
      </c>
      <c r="AU309" s="216" t="s">
        <v>73</v>
      </c>
      <c r="AV309" s="13" t="s">
        <v>73</v>
      </c>
      <c r="AW309" s="13" t="s">
        <v>30</v>
      </c>
      <c r="AX309" s="13" t="s">
        <v>64</v>
      </c>
      <c r="AY309" s="216" t="s">
        <v>263</v>
      </c>
    </row>
    <row r="310" spans="1:65" s="13" customFormat="1">
      <c r="B310" s="205"/>
      <c r="C310" s="206"/>
      <c r="D310" s="207" t="s">
        <v>272</v>
      </c>
      <c r="E310" s="208" t="s">
        <v>1</v>
      </c>
      <c r="F310" s="209" t="s">
        <v>2180</v>
      </c>
      <c r="G310" s="206"/>
      <c r="H310" s="210">
        <v>50.816000000000003</v>
      </c>
      <c r="I310" s="210"/>
      <c r="J310" s="206"/>
      <c r="K310" s="206"/>
      <c r="L310" s="212"/>
      <c r="M310" s="213"/>
      <c r="N310" s="214"/>
      <c r="O310" s="214"/>
      <c r="P310" s="214"/>
      <c r="Q310" s="214"/>
      <c r="R310" s="214"/>
      <c r="S310" s="214"/>
      <c r="T310" s="215"/>
      <c r="AT310" s="216" t="s">
        <v>272</v>
      </c>
      <c r="AU310" s="216" t="s">
        <v>73</v>
      </c>
      <c r="AV310" s="13" t="s">
        <v>73</v>
      </c>
      <c r="AW310" s="13" t="s">
        <v>30</v>
      </c>
      <c r="AX310" s="13" t="s">
        <v>64</v>
      </c>
      <c r="AY310" s="216" t="s">
        <v>263</v>
      </c>
    </row>
    <row r="311" spans="1:65" s="16" customFormat="1">
      <c r="B311" s="248"/>
      <c r="C311" s="249"/>
      <c r="D311" s="207" t="s">
        <v>272</v>
      </c>
      <c r="E311" s="250" t="s">
        <v>1</v>
      </c>
      <c r="F311" s="251" t="s">
        <v>2134</v>
      </c>
      <c r="G311" s="249"/>
      <c r="H311" s="250" t="s">
        <v>1</v>
      </c>
      <c r="I311" s="250"/>
      <c r="J311" s="249"/>
      <c r="K311" s="249"/>
      <c r="L311" s="253"/>
      <c r="M311" s="254"/>
      <c r="N311" s="255"/>
      <c r="O311" s="255"/>
      <c r="P311" s="255"/>
      <c r="Q311" s="255"/>
      <c r="R311" s="255"/>
      <c r="S311" s="255"/>
      <c r="T311" s="256"/>
      <c r="AT311" s="257" t="s">
        <v>272</v>
      </c>
      <c r="AU311" s="257" t="s">
        <v>73</v>
      </c>
      <c r="AV311" s="16" t="s">
        <v>71</v>
      </c>
      <c r="AW311" s="16" t="s">
        <v>30</v>
      </c>
      <c r="AX311" s="16" t="s">
        <v>64</v>
      </c>
      <c r="AY311" s="257" t="s">
        <v>263</v>
      </c>
    </row>
    <row r="312" spans="1:65" s="13" customFormat="1">
      <c r="B312" s="205"/>
      <c r="C312" s="206"/>
      <c r="D312" s="207" t="s">
        <v>272</v>
      </c>
      <c r="E312" s="208" t="s">
        <v>1</v>
      </c>
      <c r="F312" s="209" t="s">
        <v>2181</v>
      </c>
      <c r="G312" s="206"/>
      <c r="H312" s="210">
        <v>0.95</v>
      </c>
      <c r="I312" s="210"/>
      <c r="J312" s="206"/>
      <c r="K312" s="206"/>
      <c r="L312" s="212"/>
      <c r="M312" s="213"/>
      <c r="N312" s="214"/>
      <c r="O312" s="214"/>
      <c r="P312" s="214"/>
      <c r="Q312" s="214"/>
      <c r="R312" s="214"/>
      <c r="S312" s="214"/>
      <c r="T312" s="215"/>
      <c r="AT312" s="216" t="s">
        <v>272</v>
      </c>
      <c r="AU312" s="216" t="s">
        <v>73</v>
      </c>
      <c r="AV312" s="13" t="s">
        <v>73</v>
      </c>
      <c r="AW312" s="13" t="s">
        <v>30</v>
      </c>
      <c r="AX312" s="13" t="s">
        <v>64</v>
      </c>
      <c r="AY312" s="216" t="s">
        <v>263</v>
      </c>
    </row>
    <row r="313" spans="1:65" s="13" customFormat="1">
      <c r="B313" s="205"/>
      <c r="C313" s="206"/>
      <c r="D313" s="207" t="s">
        <v>272</v>
      </c>
      <c r="E313" s="208" t="s">
        <v>1</v>
      </c>
      <c r="F313" s="209" t="s">
        <v>2182</v>
      </c>
      <c r="G313" s="206"/>
      <c r="H313" s="210">
        <v>0.432</v>
      </c>
      <c r="I313" s="210"/>
      <c r="J313" s="206"/>
      <c r="K313" s="206"/>
      <c r="L313" s="212"/>
      <c r="M313" s="213"/>
      <c r="N313" s="214"/>
      <c r="O313" s="214"/>
      <c r="P313" s="214"/>
      <c r="Q313" s="214"/>
      <c r="R313" s="214"/>
      <c r="S313" s="214"/>
      <c r="T313" s="215"/>
      <c r="AT313" s="216" t="s">
        <v>272</v>
      </c>
      <c r="AU313" s="216" t="s">
        <v>73</v>
      </c>
      <c r="AV313" s="13" t="s">
        <v>73</v>
      </c>
      <c r="AW313" s="13" t="s">
        <v>30</v>
      </c>
      <c r="AX313" s="13" t="s">
        <v>64</v>
      </c>
      <c r="AY313" s="216" t="s">
        <v>263</v>
      </c>
    </row>
    <row r="314" spans="1:65" s="16" customFormat="1">
      <c r="B314" s="248"/>
      <c r="C314" s="249"/>
      <c r="D314" s="207" t="s">
        <v>272</v>
      </c>
      <c r="E314" s="250" t="s">
        <v>1</v>
      </c>
      <c r="F314" s="251" t="s">
        <v>2183</v>
      </c>
      <c r="G314" s="249"/>
      <c r="H314" s="250" t="s">
        <v>1</v>
      </c>
      <c r="I314" s="250"/>
      <c r="J314" s="249"/>
      <c r="K314" s="249"/>
      <c r="L314" s="253"/>
      <c r="M314" s="254"/>
      <c r="N314" s="255"/>
      <c r="O314" s="255"/>
      <c r="P314" s="255"/>
      <c r="Q314" s="255"/>
      <c r="R314" s="255"/>
      <c r="S314" s="255"/>
      <c r="T314" s="256"/>
      <c r="AT314" s="257" t="s">
        <v>272</v>
      </c>
      <c r="AU314" s="257" t="s">
        <v>73</v>
      </c>
      <c r="AV314" s="16" t="s">
        <v>71</v>
      </c>
      <c r="AW314" s="16" t="s">
        <v>30</v>
      </c>
      <c r="AX314" s="16" t="s">
        <v>64</v>
      </c>
      <c r="AY314" s="257" t="s">
        <v>263</v>
      </c>
    </row>
    <row r="315" spans="1:65" s="13" customFormat="1">
      <c r="B315" s="205"/>
      <c r="C315" s="206"/>
      <c r="D315" s="207" t="s">
        <v>272</v>
      </c>
      <c r="E315" s="208" t="s">
        <v>1</v>
      </c>
      <c r="F315" s="209" t="s">
        <v>2184</v>
      </c>
      <c r="G315" s="206"/>
      <c r="H315" s="210">
        <v>6.48</v>
      </c>
      <c r="I315" s="210"/>
      <c r="J315" s="206"/>
      <c r="K315" s="206"/>
      <c r="L315" s="212"/>
      <c r="M315" s="213"/>
      <c r="N315" s="214"/>
      <c r="O315" s="214"/>
      <c r="P315" s="214"/>
      <c r="Q315" s="214"/>
      <c r="R315" s="214"/>
      <c r="S315" s="214"/>
      <c r="T315" s="215"/>
      <c r="AT315" s="216" t="s">
        <v>272</v>
      </c>
      <c r="AU315" s="216" t="s">
        <v>73</v>
      </c>
      <c r="AV315" s="13" t="s">
        <v>73</v>
      </c>
      <c r="AW315" s="13" t="s">
        <v>30</v>
      </c>
      <c r="AX315" s="13" t="s">
        <v>64</v>
      </c>
      <c r="AY315" s="216" t="s">
        <v>263</v>
      </c>
    </row>
    <row r="316" spans="1:65" s="13" customFormat="1">
      <c r="B316" s="205"/>
      <c r="C316" s="206"/>
      <c r="D316" s="207" t="s">
        <v>272</v>
      </c>
      <c r="E316" s="208" t="s">
        <v>1</v>
      </c>
      <c r="F316" s="209" t="s">
        <v>2185</v>
      </c>
      <c r="G316" s="206"/>
      <c r="H316" s="210">
        <v>4.2</v>
      </c>
      <c r="I316" s="210"/>
      <c r="J316" s="206"/>
      <c r="K316" s="206"/>
      <c r="L316" s="212"/>
      <c r="M316" s="213"/>
      <c r="N316" s="214"/>
      <c r="O316" s="214"/>
      <c r="P316" s="214"/>
      <c r="Q316" s="214"/>
      <c r="R316" s="214"/>
      <c r="S316" s="214"/>
      <c r="T316" s="215"/>
      <c r="AT316" s="216" t="s">
        <v>272</v>
      </c>
      <c r="AU316" s="216" t="s">
        <v>73</v>
      </c>
      <c r="AV316" s="13" t="s">
        <v>73</v>
      </c>
      <c r="AW316" s="13" t="s">
        <v>30</v>
      </c>
      <c r="AX316" s="13" t="s">
        <v>64</v>
      </c>
      <c r="AY316" s="216" t="s">
        <v>263</v>
      </c>
    </row>
    <row r="317" spans="1:65" s="15" customFormat="1">
      <c r="B317" s="228"/>
      <c r="C317" s="229"/>
      <c r="D317" s="207" t="s">
        <v>272</v>
      </c>
      <c r="E317" s="230" t="s">
        <v>1</v>
      </c>
      <c r="F317" s="231" t="s">
        <v>280</v>
      </c>
      <c r="G317" s="229"/>
      <c r="H317" s="232">
        <v>196.828</v>
      </c>
      <c r="I317" s="232"/>
      <c r="J317" s="229"/>
      <c r="K317" s="229"/>
      <c r="L317" s="234"/>
      <c r="M317" s="235"/>
      <c r="N317" s="236"/>
      <c r="O317" s="236"/>
      <c r="P317" s="236"/>
      <c r="Q317" s="236"/>
      <c r="R317" s="236"/>
      <c r="S317" s="236"/>
      <c r="T317" s="237"/>
      <c r="AT317" s="238" t="s">
        <v>272</v>
      </c>
      <c r="AU317" s="238" t="s">
        <v>73</v>
      </c>
      <c r="AV317" s="15" t="s">
        <v>270</v>
      </c>
      <c r="AW317" s="15" t="s">
        <v>30</v>
      </c>
      <c r="AX317" s="15" t="s">
        <v>71</v>
      </c>
      <c r="AY317" s="238" t="s">
        <v>263</v>
      </c>
    </row>
    <row r="318" spans="1:65" s="2" customFormat="1" ht="16.5" customHeight="1">
      <c r="A318" s="35"/>
      <c r="B318" s="36"/>
      <c r="C318" s="191" t="s">
        <v>621</v>
      </c>
      <c r="D318" s="191" t="s">
        <v>266</v>
      </c>
      <c r="E318" s="192" t="s">
        <v>695</v>
      </c>
      <c r="F318" s="193" t="s">
        <v>696</v>
      </c>
      <c r="G318" s="194" t="s">
        <v>269</v>
      </c>
      <c r="H318" s="195">
        <v>705.04</v>
      </c>
      <c r="I318" s="196"/>
      <c r="J318" s="197">
        <f>ROUND(I318*H318,2)</f>
        <v>0</v>
      </c>
      <c r="K318" s="198"/>
      <c r="L318" s="40"/>
      <c r="M318" s="199" t="s">
        <v>1</v>
      </c>
      <c r="N318" s="200" t="s">
        <v>38</v>
      </c>
      <c r="O318" s="72"/>
      <c r="P318" s="201">
        <f>O318*H318</f>
        <v>0</v>
      </c>
      <c r="Q318" s="201">
        <v>0</v>
      </c>
      <c r="R318" s="201">
        <f>Q318*H318</f>
        <v>0</v>
      </c>
      <c r="S318" s="201">
        <v>0</v>
      </c>
      <c r="T318" s="202">
        <f>S318*H318</f>
        <v>0</v>
      </c>
      <c r="U318" s="35"/>
      <c r="V318" s="35"/>
      <c r="W318" s="35"/>
      <c r="X318" s="35"/>
      <c r="Y318" s="35"/>
      <c r="Z318" s="35"/>
      <c r="AA318" s="35"/>
      <c r="AB318" s="35"/>
      <c r="AC318" s="35"/>
      <c r="AD318" s="35"/>
      <c r="AE318" s="35"/>
      <c r="AR318" s="203" t="s">
        <v>270</v>
      </c>
      <c r="AT318" s="203" t="s">
        <v>266</v>
      </c>
      <c r="AU318" s="203" t="s">
        <v>73</v>
      </c>
      <c r="AY318" s="18" t="s">
        <v>263</v>
      </c>
      <c r="BE318" s="204">
        <f>IF(N318="základní",J318,0)</f>
        <v>0</v>
      </c>
      <c r="BF318" s="204">
        <f>IF(N318="snížená",J318,0)</f>
        <v>0</v>
      </c>
      <c r="BG318" s="204">
        <f>IF(N318="zákl. přenesená",J318,0)</f>
        <v>0</v>
      </c>
      <c r="BH318" s="204">
        <f>IF(N318="sníž. přenesená",J318,0)</f>
        <v>0</v>
      </c>
      <c r="BI318" s="204">
        <f>IF(N318="nulová",J318,0)</f>
        <v>0</v>
      </c>
      <c r="BJ318" s="18" t="s">
        <v>71</v>
      </c>
      <c r="BK318" s="204">
        <f>ROUND(I318*H318,2)</f>
        <v>0</v>
      </c>
      <c r="BL318" s="18" t="s">
        <v>270</v>
      </c>
      <c r="BM318" s="203" t="s">
        <v>2186</v>
      </c>
    </row>
    <row r="319" spans="1:65" s="2" customFormat="1" ht="19.5">
      <c r="A319" s="35"/>
      <c r="B319" s="36"/>
      <c r="C319" s="37"/>
      <c r="D319" s="207" t="s">
        <v>294</v>
      </c>
      <c r="E319" s="37"/>
      <c r="F319" s="239" t="s">
        <v>2187</v>
      </c>
      <c r="G319" s="37"/>
      <c r="H319" s="37"/>
      <c r="I319" s="326"/>
      <c r="J319" s="37"/>
      <c r="K319" s="37"/>
      <c r="L319" s="40"/>
      <c r="M319" s="241"/>
      <c r="N319" s="242"/>
      <c r="O319" s="72"/>
      <c r="P319" s="72"/>
      <c r="Q319" s="72"/>
      <c r="R319" s="72"/>
      <c r="S319" s="72"/>
      <c r="T319" s="73"/>
      <c r="U319" s="35"/>
      <c r="V319" s="35"/>
      <c r="W319" s="35"/>
      <c r="X319" s="35"/>
      <c r="Y319" s="35"/>
      <c r="Z319" s="35"/>
      <c r="AA319" s="35"/>
      <c r="AB319" s="35"/>
      <c r="AC319" s="35"/>
      <c r="AD319" s="35"/>
      <c r="AE319" s="35"/>
      <c r="AT319" s="18" t="s">
        <v>294</v>
      </c>
      <c r="AU319" s="18" t="s">
        <v>73</v>
      </c>
    </row>
    <row r="320" spans="1:65" s="16" customFormat="1">
      <c r="B320" s="248"/>
      <c r="C320" s="249"/>
      <c r="D320" s="207" t="s">
        <v>272</v>
      </c>
      <c r="E320" s="250" t="s">
        <v>1</v>
      </c>
      <c r="F320" s="251" t="s">
        <v>2131</v>
      </c>
      <c r="G320" s="249"/>
      <c r="H320" s="250" t="s">
        <v>1</v>
      </c>
      <c r="I320" s="250" t="s">
        <v>1</v>
      </c>
      <c r="J320" s="249"/>
      <c r="K320" s="249"/>
      <c r="L320" s="253"/>
      <c r="M320" s="254"/>
      <c r="N320" s="255"/>
      <c r="O320" s="255"/>
      <c r="P320" s="255"/>
      <c r="Q320" s="255"/>
      <c r="R320" s="255"/>
      <c r="S320" s="255"/>
      <c r="T320" s="256"/>
      <c r="AT320" s="257" t="s">
        <v>272</v>
      </c>
      <c r="AU320" s="257" t="s">
        <v>73</v>
      </c>
      <c r="AV320" s="16" t="s">
        <v>71</v>
      </c>
      <c r="AW320" s="16" t="s">
        <v>30</v>
      </c>
      <c r="AX320" s="16" t="s">
        <v>64</v>
      </c>
      <c r="AY320" s="257" t="s">
        <v>263</v>
      </c>
    </row>
    <row r="321" spans="1:65" s="16" customFormat="1">
      <c r="B321" s="248"/>
      <c r="C321" s="249"/>
      <c r="D321" s="207" t="s">
        <v>272</v>
      </c>
      <c r="E321" s="250" t="s">
        <v>1</v>
      </c>
      <c r="F321" s="251" t="s">
        <v>2188</v>
      </c>
      <c r="G321" s="249"/>
      <c r="H321" s="250" t="s">
        <v>1</v>
      </c>
      <c r="I321" s="250"/>
      <c r="J321" s="249"/>
      <c r="K321" s="249"/>
      <c r="L321" s="253"/>
      <c r="M321" s="254"/>
      <c r="N321" s="255"/>
      <c r="O321" s="255"/>
      <c r="P321" s="255"/>
      <c r="Q321" s="255"/>
      <c r="R321" s="255"/>
      <c r="S321" s="255"/>
      <c r="T321" s="256"/>
      <c r="AT321" s="257" t="s">
        <v>272</v>
      </c>
      <c r="AU321" s="257" t="s">
        <v>73</v>
      </c>
      <c r="AV321" s="16" t="s">
        <v>71</v>
      </c>
      <c r="AW321" s="16" t="s">
        <v>30</v>
      </c>
      <c r="AX321" s="16" t="s">
        <v>64</v>
      </c>
      <c r="AY321" s="257" t="s">
        <v>263</v>
      </c>
    </row>
    <row r="322" spans="1:65" s="13" customFormat="1">
      <c r="B322" s="205"/>
      <c r="C322" s="206"/>
      <c r="D322" s="207" t="s">
        <v>272</v>
      </c>
      <c r="E322" s="208" t="s">
        <v>1</v>
      </c>
      <c r="F322" s="209" t="s">
        <v>2189</v>
      </c>
      <c r="G322" s="206"/>
      <c r="H322" s="210">
        <v>296.66399999999999</v>
      </c>
      <c r="I322" s="210"/>
      <c r="J322" s="206"/>
      <c r="K322" s="206"/>
      <c r="L322" s="212"/>
      <c r="M322" s="213"/>
      <c r="N322" s="214"/>
      <c r="O322" s="214"/>
      <c r="P322" s="214"/>
      <c r="Q322" s="214"/>
      <c r="R322" s="214"/>
      <c r="S322" s="214"/>
      <c r="T322" s="215"/>
      <c r="AT322" s="216" t="s">
        <v>272</v>
      </c>
      <c r="AU322" s="216" t="s">
        <v>73</v>
      </c>
      <c r="AV322" s="13" t="s">
        <v>73</v>
      </c>
      <c r="AW322" s="13" t="s">
        <v>30</v>
      </c>
      <c r="AX322" s="13" t="s">
        <v>64</v>
      </c>
      <c r="AY322" s="216" t="s">
        <v>263</v>
      </c>
    </row>
    <row r="323" spans="1:65" s="16" customFormat="1">
      <c r="B323" s="248"/>
      <c r="C323" s="249"/>
      <c r="D323" s="207" t="s">
        <v>272</v>
      </c>
      <c r="E323" s="250" t="s">
        <v>1</v>
      </c>
      <c r="F323" s="251" t="s">
        <v>2190</v>
      </c>
      <c r="G323" s="249"/>
      <c r="H323" s="250" t="s">
        <v>1</v>
      </c>
      <c r="I323" s="250"/>
      <c r="J323" s="249"/>
      <c r="K323" s="249"/>
      <c r="L323" s="253"/>
      <c r="M323" s="254"/>
      <c r="N323" s="255"/>
      <c r="O323" s="255"/>
      <c r="P323" s="255"/>
      <c r="Q323" s="255"/>
      <c r="R323" s="255"/>
      <c r="S323" s="255"/>
      <c r="T323" s="256"/>
      <c r="AT323" s="257" t="s">
        <v>272</v>
      </c>
      <c r="AU323" s="257" t="s">
        <v>73</v>
      </c>
      <c r="AV323" s="16" t="s">
        <v>71</v>
      </c>
      <c r="AW323" s="16" t="s">
        <v>30</v>
      </c>
      <c r="AX323" s="16" t="s">
        <v>64</v>
      </c>
      <c r="AY323" s="257" t="s">
        <v>263</v>
      </c>
    </row>
    <row r="324" spans="1:65" s="13" customFormat="1">
      <c r="B324" s="205"/>
      <c r="C324" s="206"/>
      <c r="D324" s="207" t="s">
        <v>272</v>
      </c>
      <c r="E324" s="208" t="s">
        <v>1</v>
      </c>
      <c r="F324" s="209" t="s">
        <v>2191</v>
      </c>
      <c r="G324" s="206"/>
      <c r="H324" s="210">
        <v>359.976</v>
      </c>
      <c r="I324" s="210"/>
      <c r="J324" s="206"/>
      <c r="K324" s="206"/>
      <c r="L324" s="212"/>
      <c r="M324" s="213"/>
      <c r="N324" s="214"/>
      <c r="O324" s="214"/>
      <c r="P324" s="214"/>
      <c r="Q324" s="214"/>
      <c r="R324" s="214"/>
      <c r="S324" s="214"/>
      <c r="T324" s="215"/>
      <c r="AT324" s="216" t="s">
        <v>272</v>
      </c>
      <c r="AU324" s="216" t="s">
        <v>73</v>
      </c>
      <c r="AV324" s="13" t="s">
        <v>73</v>
      </c>
      <c r="AW324" s="13" t="s">
        <v>30</v>
      </c>
      <c r="AX324" s="13" t="s">
        <v>64</v>
      </c>
      <c r="AY324" s="216" t="s">
        <v>263</v>
      </c>
    </row>
    <row r="325" spans="1:65" s="16" customFormat="1">
      <c r="B325" s="248"/>
      <c r="C325" s="249"/>
      <c r="D325" s="207" t="s">
        <v>272</v>
      </c>
      <c r="E325" s="250" t="s">
        <v>1</v>
      </c>
      <c r="F325" s="251" t="s">
        <v>2134</v>
      </c>
      <c r="G325" s="249"/>
      <c r="H325" s="250" t="s">
        <v>1</v>
      </c>
      <c r="I325" s="250"/>
      <c r="J325" s="249"/>
      <c r="K325" s="249"/>
      <c r="L325" s="253"/>
      <c r="M325" s="254"/>
      <c r="N325" s="255"/>
      <c r="O325" s="255"/>
      <c r="P325" s="255"/>
      <c r="Q325" s="255"/>
      <c r="R325" s="255"/>
      <c r="S325" s="255"/>
      <c r="T325" s="256"/>
      <c r="AT325" s="257" t="s">
        <v>272</v>
      </c>
      <c r="AU325" s="257" t="s">
        <v>73</v>
      </c>
      <c r="AV325" s="16" t="s">
        <v>71</v>
      </c>
      <c r="AW325" s="16" t="s">
        <v>30</v>
      </c>
      <c r="AX325" s="16" t="s">
        <v>64</v>
      </c>
      <c r="AY325" s="257" t="s">
        <v>263</v>
      </c>
    </row>
    <row r="326" spans="1:65" s="13" customFormat="1">
      <c r="B326" s="205"/>
      <c r="C326" s="206"/>
      <c r="D326" s="207" t="s">
        <v>272</v>
      </c>
      <c r="E326" s="208" t="s">
        <v>1</v>
      </c>
      <c r="F326" s="209" t="s">
        <v>2192</v>
      </c>
      <c r="G326" s="206"/>
      <c r="H326" s="210">
        <v>4</v>
      </c>
      <c r="I326" s="210"/>
      <c r="J326" s="206"/>
      <c r="K326" s="206"/>
      <c r="L326" s="212"/>
      <c r="M326" s="213"/>
      <c r="N326" s="214"/>
      <c r="O326" s="214"/>
      <c r="P326" s="214"/>
      <c r="Q326" s="214"/>
      <c r="R326" s="214"/>
      <c r="S326" s="214"/>
      <c r="T326" s="215"/>
      <c r="AT326" s="216" t="s">
        <v>272</v>
      </c>
      <c r="AU326" s="216" t="s">
        <v>73</v>
      </c>
      <c r="AV326" s="13" t="s">
        <v>73</v>
      </c>
      <c r="AW326" s="13" t="s">
        <v>30</v>
      </c>
      <c r="AX326" s="13" t="s">
        <v>64</v>
      </c>
      <c r="AY326" s="216" t="s">
        <v>263</v>
      </c>
    </row>
    <row r="327" spans="1:65" s="13" customFormat="1">
      <c r="B327" s="205"/>
      <c r="C327" s="206"/>
      <c r="D327" s="207" t="s">
        <v>272</v>
      </c>
      <c r="E327" s="208" t="s">
        <v>1</v>
      </c>
      <c r="F327" s="209" t="s">
        <v>2193</v>
      </c>
      <c r="G327" s="206"/>
      <c r="H327" s="210">
        <v>8.8000000000000007</v>
      </c>
      <c r="I327" s="210"/>
      <c r="J327" s="206"/>
      <c r="K327" s="206"/>
      <c r="L327" s="212"/>
      <c r="M327" s="213"/>
      <c r="N327" s="214"/>
      <c r="O327" s="214"/>
      <c r="P327" s="214"/>
      <c r="Q327" s="214"/>
      <c r="R327" s="214"/>
      <c r="S327" s="214"/>
      <c r="T327" s="215"/>
      <c r="AT327" s="216" t="s">
        <v>272</v>
      </c>
      <c r="AU327" s="216" t="s">
        <v>73</v>
      </c>
      <c r="AV327" s="13" t="s">
        <v>73</v>
      </c>
      <c r="AW327" s="13" t="s">
        <v>30</v>
      </c>
      <c r="AX327" s="13" t="s">
        <v>64</v>
      </c>
      <c r="AY327" s="216" t="s">
        <v>263</v>
      </c>
    </row>
    <row r="328" spans="1:65" s="16" customFormat="1">
      <c r="B328" s="248"/>
      <c r="C328" s="249"/>
      <c r="D328" s="207" t="s">
        <v>272</v>
      </c>
      <c r="E328" s="250" t="s">
        <v>1</v>
      </c>
      <c r="F328" s="251" t="s">
        <v>2183</v>
      </c>
      <c r="G328" s="249"/>
      <c r="H328" s="250" t="s">
        <v>1</v>
      </c>
      <c r="I328" s="250"/>
      <c r="J328" s="249"/>
      <c r="K328" s="249"/>
      <c r="L328" s="253"/>
      <c r="M328" s="254"/>
      <c r="N328" s="255"/>
      <c r="O328" s="255"/>
      <c r="P328" s="255"/>
      <c r="Q328" s="255"/>
      <c r="R328" s="255"/>
      <c r="S328" s="255"/>
      <c r="T328" s="256"/>
      <c r="AT328" s="257" t="s">
        <v>272</v>
      </c>
      <c r="AU328" s="257" t="s">
        <v>73</v>
      </c>
      <c r="AV328" s="16" t="s">
        <v>71</v>
      </c>
      <c r="AW328" s="16" t="s">
        <v>30</v>
      </c>
      <c r="AX328" s="16" t="s">
        <v>64</v>
      </c>
      <c r="AY328" s="257" t="s">
        <v>263</v>
      </c>
    </row>
    <row r="329" spans="1:65" s="13" customFormat="1">
      <c r="B329" s="205"/>
      <c r="C329" s="206"/>
      <c r="D329" s="207" t="s">
        <v>272</v>
      </c>
      <c r="E329" s="208" t="s">
        <v>1</v>
      </c>
      <c r="F329" s="209" t="s">
        <v>2194</v>
      </c>
      <c r="G329" s="206"/>
      <c r="H329" s="210">
        <v>15.4</v>
      </c>
      <c r="I329" s="210"/>
      <c r="J329" s="206"/>
      <c r="K329" s="206"/>
      <c r="L329" s="212"/>
      <c r="M329" s="213"/>
      <c r="N329" s="214"/>
      <c r="O329" s="214"/>
      <c r="P329" s="214"/>
      <c r="Q329" s="214"/>
      <c r="R329" s="214"/>
      <c r="S329" s="214"/>
      <c r="T329" s="215"/>
      <c r="AT329" s="216" t="s">
        <v>272</v>
      </c>
      <c r="AU329" s="216" t="s">
        <v>73</v>
      </c>
      <c r="AV329" s="13" t="s">
        <v>73</v>
      </c>
      <c r="AW329" s="13" t="s">
        <v>30</v>
      </c>
      <c r="AX329" s="13" t="s">
        <v>64</v>
      </c>
      <c r="AY329" s="216" t="s">
        <v>263</v>
      </c>
    </row>
    <row r="330" spans="1:65" s="13" customFormat="1">
      <c r="B330" s="205"/>
      <c r="C330" s="206"/>
      <c r="D330" s="207" t="s">
        <v>272</v>
      </c>
      <c r="E330" s="208" t="s">
        <v>1</v>
      </c>
      <c r="F330" s="209" t="s">
        <v>2195</v>
      </c>
      <c r="G330" s="206"/>
      <c r="H330" s="210">
        <v>20.2</v>
      </c>
      <c r="I330" s="210"/>
      <c r="J330" s="206"/>
      <c r="K330" s="206"/>
      <c r="L330" s="212"/>
      <c r="M330" s="213"/>
      <c r="N330" s="214"/>
      <c r="O330" s="214"/>
      <c r="P330" s="214"/>
      <c r="Q330" s="214"/>
      <c r="R330" s="214"/>
      <c r="S330" s="214"/>
      <c r="T330" s="215"/>
      <c r="AT330" s="216" t="s">
        <v>272</v>
      </c>
      <c r="AU330" s="216" t="s">
        <v>73</v>
      </c>
      <c r="AV330" s="13" t="s">
        <v>73</v>
      </c>
      <c r="AW330" s="13" t="s">
        <v>30</v>
      </c>
      <c r="AX330" s="13" t="s">
        <v>64</v>
      </c>
      <c r="AY330" s="216" t="s">
        <v>263</v>
      </c>
    </row>
    <row r="331" spans="1:65" s="15" customFormat="1">
      <c r="B331" s="228"/>
      <c r="C331" s="229"/>
      <c r="D331" s="207" t="s">
        <v>272</v>
      </c>
      <c r="E331" s="230" t="s">
        <v>1</v>
      </c>
      <c r="F331" s="231" t="s">
        <v>280</v>
      </c>
      <c r="G331" s="229"/>
      <c r="H331" s="232">
        <v>705.04</v>
      </c>
      <c r="I331" s="232"/>
      <c r="J331" s="229"/>
      <c r="K331" s="229"/>
      <c r="L331" s="234"/>
      <c r="M331" s="235"/>
      <c r="N331" s="236"/>
      <c r="O331" s="236"/>
      <c r="P331" s="236"/>
      <c r="Q331" s="236"/>
      <c r="R331" s="236"/>
      <c r="S331" s="236"/>
      <c r="T331" s="237"/>
      <c r="AT331" s="238" t="s">
        <v>272</v>
      </c>
      <c r="AU331" s="238" t="s">
        <v>73</v>
      </c>
      <c r="AV331" s="15" t="s">
        <v>270</v>
      </c>
      <c r="AW331" s="15" t="s">
        <v>30</v>
      </c>
      <c r="AX331" s="15" t="s">
        <v>71</v>
      </c>
      <c r="AY331" s="238" t="s">
        <v>263</v>
      </c>
    </row>
    <row r="332" spans="1:65" s="2" customFormat="1" ht="21.75" customHeight="1">
      <c r="A332" s="35"/>
      <c r="B332" s="36"/>
      <c r="C332" s="191" t="s">
        <v>546</v>
      </c>
      <c r="D332" s="191" t="s">
        <v>266</v>
      </c>
      <c r="E332" s="192" t="s">
        <v>698</v>
      </c>
      <c r="F332" s="193" t="s">
        <v>699</v>
      </c>
      <c r="G332" s="194" t="s">
        <v>269</v>
      </c>
      <c r="H332" s="195">
        <v>705.04</v>
      </c>
      <c r="I332" s="196"/>
      <c r="J332" s="197">
        <f>ROUND(I332*H332,2)</f>
        <v>0</v>
      </c>
      <c r="K332" s="198"/>
      <c r="L332" s="40"/>
      <c r="M332" s="199" t="s">
        <v>1</v>
      </c>
      <c r="N332" s="200" t="s">
        <v>38</v>
      </c>
      <c r="O332" s="72"/>
      <c r="P332" s="201">
        <f>O332*H332</f>
        <v>0</v>
      </c>
      <c r="Q332" s="201">
        <v>0</v>
      </c>
      <c r="R332" s="201">
        <f>Q332*H332</f>
        <v>0</v>
      </c>
      <c r="S332" s="201">
        <v>0</v>
      </c>
      <c r="T332" s="202">
        <f>S332*H332</f>
        <v>0</v>
      </c>
      <c r="U332" s="35"/>
      <c r="V332" s="35"/>
      <c r="W332" s="35"/>
      <c r="X332" s="35"/>
      <c r="Y332" s="35"/>
      <c r="Z332" s="35"/>
      <c r="AA332" s="35"/>
      <c r="AB332" s="35"/>
      <c r="AC332" s="35"/>
      <c r="AD332" s="35"/>
      <c r="AE332" s="35"/>
      <c r="AR332" s="203" t="s">
        <v>270</v>
      </c>
      <c r="AT332" s="203" t="s">
        <v>266</v>
      </c>
      <c r="AU332" s="203" t="s">
        <v>73</v>
      </c>
      <c r="AY332" s="18" t="s">
        <v>263</v>
      </c>
      <c r="BE332" s="204">
        <f>IF(N332="základní",J332,0)</f>
        <v>0</v>
      </c>
      <c r="BF332" s="204">
        <f>IF(N332="snížená",J332,0)</f>
        <v>0</v>
      </c>
      <c r="BG332" s="204">
        <f>IF(N332="zákl. přenesená",J332,0)</f>
        <v>0</v>
      </c>
      <c r="BH332" s="204">
        <f>IF(N332="sníž. přenesená",J332,0)</f>
        <v>0</v>
      </c>
      <c r="BI332" s="204">
        <f>IF(N332="nulová",J332,0)</f>
        <v>0</v>
      </c>
      <c r="BJ332" s="18" t="s">
        <v>71</v>
      </c>
      <c r="BK332" s="204">
        <f>ROUND(I332*H332,2)</f>
        <v>0</v>
      </c>
      <c r="BL332" s="18" t="s">
        <v>270</v>
      </c>
      <c r="BM332" s="203" t="s">
        <v>2196</v>
      </c>
    </row>
    <row r="333" spans="1:65" s="2" customFormat="1" ht="19.5">
      <c r="A333" s="35"/>
      <c r="B333" s="36"/>
      <c r="C333" s="37"/>
      <c r="D333" s="207" t="s">
        <v>294</v>
      </c>
      <c r="E333" s="37"/>
      <c r="F333" s="239" t="s">
        <v>2197</v>
      </c>
      <c r="G333" s="37"/>
      <c r="H333" s="37"/>
      <c r="I333" s="326"/>
      <c r="J333" s="37"/>
      <c r="K333" s="37"/>
      <c r="L333" s="40"/>
      <c r="M333" s="241"/>
      <c r="N333" s="242"/>
      <c r="O333" s="72"/>
      <c r="P333" s="72"/>
      <c r="Q333" s="72"/>
      <c r="R333" s="72"/>
      <c r="S333" s="72"/>
      <c r="T333" s="73"/>
      <c r="U333" s="35"/>
      <c r="V333" s="35"/>
      <c r="W333" s="35"/>
      <c r="X333" s="35"/>
      <c r="Y333" s="35"/>
      <c r="Z333" s="35"/>
      <c r="AA333" s="35"/>
      <c r="AB333" s="35"/>
      <c r="AC333" s="35"/>
      <c r="AD333" s="35"/>
      <c r="AE333" s="35"/>
      <c r="AT333" s="18" t="s">
        <v>294</v>
      </c>
      <c r="AU333" s="18" t="s">
        <v>73</v>
      </c>
    </row>
    <row r="334" spans="1:65" s="16" customFormat="1">
      <c r="B334" s="248"/>
      <c r="C334" s="249"/>
      <c r="D334" s="207" t="s">
        <v>272</v>
      </c>
      <c r="E334" s="250" t="s">
        <v>1</v>
      </c>
      <c r="F334" s="251" t="s">
        <v>2131</v>
      </c>
      <c r="G334" s="249"/>
      <c r="H334" s="250" t="s">
        <v>1</v>
      </c>
      <c r="I334" s="250" t="s">
        <v>1</v>
      </c>
      <c r="J334" s="249"/>
      <c r="K334" s="249"/>
      <c r="L334" s="253"/>
      <c r="M334" s="254"/>
      <c r="N334" s="255"/>
      <c r="O334" s="255"/>
      <c r="P334" s="255"/>
      <c r="Q334" s="255"/>
      <c r="R334" s="255"/>
      <c r="S334" s="255"/>
      <c r="T334" s="256"/>
      <c r="AT334" s="257" t="s">
        <v>272</v>
      </c>
      <c r="AU334" s="257" t="s">
        <v>73</v>
      </c>
      <c r="AV334" s="16" t="s">
        <v>71</v>
      </c>
      <c r="AW334" s="16" t="s">
        <v>30</v>
      </c>
      <c r="AX334" s="16" t="s">
        <v>64</v>
      </c>
      <c r="AY334" s="257" t="s">
        <v>263</v>
      </c>
    </row>
    <row r="335" spans="1:65" s="16" customFormat="1">
      <c r="B335" s="248"/>
      <c r="C335" s="249"/>
      <c r="D335" s="207" t="s">
        <v>272</v>
      </c>
      <c r="E335" s="250" t="s">
        <v>1</v>
      </c>
      <c r="F335" s="251" t="s">
        <v>2188</v>
      </c>
      <c r="G335" s="249"/>
      <c r="H335" s="250" t="s">
        <v>1</v>
      </c>
      <c r="I335" s="250" t="s">
        <v>1</v>
      </c>
      <c r="J335" s="249"/>
      <c r="K335" s="249"/>
      <c r="L335" s="253"/>
      <c r="M335" s="254"/>
      <c r="N335" s="255"/>
      <c r="O335" s="255"/>
      <c r="P335" s="255"/>
      <c r="Q335" s="255"/>
      <c r="R335" s="255"/>
      <c r="S335" s="255"/>
      <c r="T335" s="256"/>
      <c r="AT335" s="257" t="s">
        <v>272</v>
      </c>
      <c r="AU335" s="257" t="s">
        <v>73</v>
      </c>
      <c r="AV335" s="16" t="s">
        <v>71</v>
      </c>
      <c r="AW335" s="16" t="s">
        <v>30</v>
      </c>
      <c r="AX335" s="16" t="s">
        <v>64</v>
      </c>
      <c r="AY335" s="257" t="s">
        <v>263</v>
      </c>
    </row>
    <row r="336" spans="1:65" s="13" customFormat="1">
      <c r="B336" s="205"/>
      <c r="C336" s="206"/>
      <c r="D336" s="207" t="s">
        <v>272</v>
      </c>
      <c r="E336" s="208" t="s">
        <v>1</v>
      </c>
      <c r="F336" s="209" t="s">
        <v>2189</v>
      </c>
      <c r="G336" s="206"/>
      <c r="H336" s="210">
        <v>296.66399999999999</v>
      </c>
      <c r="I336" s="210"/>
      <c r="J336" s="206"/>
      <c r="K336" s="206"/>
      <c r="L336" s="212"/>
      <c r="M336" s="213"/>
      <c r="N336" s="214"/>
      <c r="O336" s="214"/>
      <c r="P336" s="214"/>
      <c r="Q336" s="214"/>
      <c r="R336" s="214"/>
      <c r="S336" s="214"/>
      <c r="T336" s="215"/>
      <c r="AT336" s="216" t="s">
        <v>272</v>
      </c>
      <c r="AU336" s="216" t="s">
        <v>73</v>
      </c>
      <c r="AV336" s="13" t="s">
        <v>73</v>
      </c>
      <c r="AW336" s="13" t="s">
        <v>30</v>
      </c>
      <c r="AX336" s="13" t="s">
        <v>64</v>
      </c>
      <c r="AY336" s="216" t="s">
        <v>263</v>
      </c>
    </row>
    <row r="337" spans="1:65" s="16" customFormat="1">
      <c r="B337" s="248"/>
      <c r="C337" s="249"/>
      <c r="D337" s="207" t="s">
        <v>272</v>
      </c>
      <c r="E337" s="250" t="s">
        <v>1</v>
      </c>
      <c r="F337" s="251" t="s">
        <v>2190</v>
      </c>
      <c r="G337" s="249"/>
      <c r="H337" s="250" t="s">
        <v>1</v>
      </c>
      <c r="I337" s="250"/>
      <c r="J337" s="249"/>
      <c r="K337" s="249"/>
      <c r="L337" s="253"/>
      <c r="M337" s="254"/>
      <c r="N337" s="255"/>
      <c r="O337" s="255"/>
      <c r="P337" s="255"/>
      <c r="Q337" s="255"/>
      <c r="R337" s="255"/>
      <c r="S337" s="255"/>
      <c r="T337" s="256"/>
      <c r="AT337" s="257" t="s">
        <v>272</v>
      </c>
      <c r="AU337" s="257" t="s">
        <v>73</v>
      </c>
      <c r="AV337" s="16" t="s">
        <v>71</v>
      </c>
      <c r="AW337" s="16" t="s">
        <v>30</v>
      </c>
      <c r="AX337" s="16" t="s">
        <v>64</v>
      </c>
      <c r="AY337" s="257" t="s">
        <v>263</v>
      </c>
    </row>
    <row r="338" spans="1:65" s="13" customFormat="1">
      <c r="B338" s="205"/>
      <c r="C338" s="206"/>
      <c r="D338" s="207" t="s">
        <v>272</v>
      </c>
      <c r="E338" s="208" t="s">
        <v>1</v>
      </c>
      <c r="F338" s="209" t="s">
        <v>2191</v>
      </c>
      <c r="G338" s="206"/>
      <c r="H338" s="210">
        <v>359.976</v>
      </c>
      <c r="I338" s="210"/>
      <c r="J338" s="206"/>
      <c r="K338" s="206"/>
      <c r="L338" s="212"/>
      <c r="M338" s="213"/>
      <c r="N338" s="214"/>
      <c r="O338" s="214"/>
      <c r="P338" s="214"/>
      <c r="Q338" s="214"/>
      <c r="R338" s="214"/>
      <c r="S338" s="214"/>
      <c r="T338" s="215"/>
      <c r="AT338" s="216" t="s">
        <v>272</v>
      </c>
      <c r="AU338" s="216" t="s">
        <v>73</v>
      </c>
      <c r="AV338" s="13" t="s">
        <v>73</v>
      </c>
      <c r="AW338" s="13" t="s">
        <v>30</v>
      </c>
      <c r="AX338" s="13" t="s">
        <v>64</v>
      </c>
      <c r="AY338" s="216" t="s">
        <v>263</v>
      </c>
    </row>
    <row r="339" spans="1:65" s="16" customFormat="1">
      <c r="B339" s="248"/>
      <c r="C339" s="249"/>
      <c r="D339" s="207" t="s">
        <v>272</v>
      </c>
      <c r="E339" s="250" t="s">
        <v>1</v>
      </c>
      <c r="F339" s="251" t="s">
        <v>2134</v>
      </c>
      <c r="G339" s="249"/>
      <c r="H339" s="250" t="s">
        <v>1</v>
      </c>
      <c r="I339" s="250"/>
      <c r="J339" s="249"/>
      <c r="K339" s="249"/>
      <c r="L339" s="253"/>
      <c r="M339" s="254"/>
      <c r="N339" s="255"/>
      <c r="O339" s="255"/>
      <c r="P339" s="255"/>
      <c r="Q339" s="255"/>
      <c r="R339" s="255"/>
      <c r="S339" s="255"/>
      <c r="T339" s="256"/>
      <c r="AT339" s="257" t="s">
        <v>272</v>
      </c>
      <c r="AU339" s="257" t="s">
        <v>73</v>
      </c>
      <c r="AV339" s="16" t="s">
        <v>71</v>
      </c>
      <c r="AW339" s="16" t="s">
        <v>30</v>
      </c>
      <c r="AX339" s="16" t="s">
        <v>64</v>
      </c>
      <c r="AY339" s="257" t="s">
        <v>263</v>
      </c>
    </row>
    <row r="340" spans="1:65" s="13" customFormat="1">
      <c r="B340" s="205"/>
      <c r="C340" s="206"/>
      <c r="D340" s="207" t="s">
        <v>272</v>
      </c>
      <c r="E340" s="208" t="s">
        <v>1</v>
      </c>
      <c r="F340" s="209" t="s">
        <v>2192</v>
      </c>
      <c r="G340" s="206"/>
      <c r="H340" s="210">
        <v>4</v>
      </c>
      <c r="I340" s="210"/>
      <c r="J340" s="206"/>
      <c r="K340" s="206"/>
      <c r="L340" s="212"/>
      <c r="M340" s="213"/>
      <c r="N340" s="214"/>
      <c r="O340" s="214"/>
      <c r="P340" s="214"/>
      <c r="Q340" s="214"/>
      <c r="R340" s="214"/>
      <c r="S340" s="214"/>
      <c r="T340" s="215"/>
      <c r="AT340" s="216" t="s">
        <v>272</v>
      </c>
      <c r="AU340" s="216" t="s">
        <v>73</v>
      </c>
      <c r="AV340" s="13" t="s">
        <v>73</v>
      </c>
      <c r="AW340" s="13" t="s">
        <v>30</v>
      </c>
      <c r="AX340" s="13" t="s">
        <v>64</v>
      </c>
      <c r="AY340" s="216" t="s">
        <v>263</v>
      </c>
    </row>
    <row r="341" spans="1:65" s="13" customFormat="1">
      <c r="B341" s="205"/>
      <c r="C341" s="206"/>
      <c r="D341" s="207" t="s">
        <v>272</v>
      </c>
      <c r="E341" s="208" t="s">
        <v>1</v>
      </c>
      <c r="F341" s="209" t="s">
        <v>2193</v>
      </c>
      <c r="G341" s="206"/>
      <c r="H341" s="210">
        <v>8.8000000000000007</v>
      </c>
      <c r="I341" s="210"/>
      <c r="J341" s="206"/>
      <c r="K341" s="206"/>
      <c r="L341" s="212"/>
      <c r="M341" s="213"/>
      <c r="N341" s="214"/>
      <c r="O341" s="214"/>
      <c r="P341" s="214"/>
      <c r="Q341" s="214"/>
      <c r="R341" s="214"/>
      <c r="S341" s="214"/>
      <c r="T341" s="215"/>
      <c r="AT341" s="216" t="s">
        <v>272</v>
      </c>
      <c r="AU341" s="216" t="s">
        <v>73</v>
      </c>
      <c r="AV341" s="13" t="s">
        <v>73</v>
      </c>
      <c r="AW341" s="13" t="s">
        <v>30</v>
      </c>
      <c r="AX341" s="13" t="s">
        <v>64</v>
      </c>
      <c r="AY341" s="216" t="s">
        <v>263</v>
      </c>
    </row>
    <row r="342" spans="1:65" s="16" customFormat="1">
      <c r="B342" s="248"/>
      <c r="C342" s="249"/>
      <c r="D342" s="207" t="s">
        <v>272</v>
      </c>
      <c r="E342" s="250" t="s">
        <v>1</v>
      </c>
      <c r="F342" s="251" t="s">
        <v>2183</v>
      </c>
      <c r="G342" s="249"/>
      <c r="H342" s="250" t="s">
        <v>1</v>
      </c>
      <c r="I342" s="250"/>
      <c r="J342" s="249"/>
      <c r="K342" s="249"/>
      <c r="L342" s="253"/>
      <c r="M342" s="254"/>
      <c r="N342" s="255"/>
      <c r="O342" s="255"/>
      <c r="P342" s="255"/>
      <c r="Q342" s="255"/>
      <c r="R342" s="255"/>
      <c r="S342" s="255"/>
      <c r="T342" s="256"/>
      <c r="AT342" s="257" t="s">
        <v>272</v>
      </c>
      <c r="AU342" s="257" t="s">
        <v>73</v>
      </c>
      <c r="AV342" s="16" t="s">
        <v>71</v>
      </c>
      <c r="AW342" s="16" t="s">
        <v>30</v>
      </c>
      <c r="AX342" s="16" t="s">
        <v>64</v>
      </c>
      <c r="AY342" s="257" t="s">
        <v>263</v>
      </c>
    </row>
    <row r="343" spans="1:65" s="13" customFormat="1">
      <c r="B343" s="205"/>
      <c r="C343" s="206"/>
      <c r="D343" s="207" t="s">
        <v>272</v>
      </c>
      <c r="E343" s="208" t="s">
        <v>1</v>
      </c>
      <c r="F343" s="209" t="s">
        <v>2194</v>
      </c>
      <c r="G343" s="206"/>
      <c r="H343" s="210">
        <v>15.4</v>
      </c>
      <c r="I343" s="210"/>
      <c r="J343" s="206"/>
      <c r="K343" s="206"/>
      <c r="L343" s="212"/>
      <c r="M343" s="213"/>
      <c r="N343" s="214"/>
      <c r="O343" s="214"/>
      <c r="P343" s="214"/>
      <c r="Q343" s="214"/>
      <c r="R343" s="214"/>
      <c r="S343" s="214"/>
      <c r="T343" s="215"/>
      <c r="AT343" s="216" t="s">
        <v>272</v>
      </c>
      <c r="AU343" s="216" t="s">
        <v>73</v>
      </c>
      <c r="AV343" s="13" t="s">
        <v>73</v>
      </c>
      <c r="AW343" s="13" t="s">
        <v>30</v>
      </c>
      <c r="AX343" s="13" t="s">
        <v>64</v>
      </c>
      <c r="AY343" s="216" t="s">
        <v>263</v>
      </c>
    </row>
    <row r="344" spans="1:65" s="13" customFormat="1">
      <c r="B344" s="205"/>
      <c r="C344" s="206"/>
      <c r="D344" s="207" t="s">
        <v>272</v>
      </c>
      <c r="E344" s="208" t="s">
        <v>1</v>
      </c>
      <c r="F344" s="209" t="s">
        <v>2195</v>
      </c>
      <c r="G344" s="206"/>
      <c r="H344" s="210">
        <v>20.2</v>
      </c>
      <c r="I344" s="210"/>
      <c r="J344" s="206"/>
      <c r="K344" s="206"/>
      <c r="L344" s="212"/>
      <c r="M344" s="213"/>
      <c r="N344" s="214"/>
      <c r="O344" s="214"/>
      <c r="P344" s="214"/>
      <c r="Q344" s="214"/>
      <c r="R344" s="214"/>
      <c r="S344" s="214"/>
      <c r="T344" s="215"/>
      <c r="AT344" s="216" t="s">
        <v>272</v>
      </c>
      <c r="AU344" s="216" t="s">
        <v>73</v>
      </c>
      <c r="AV344" s="13" t="s">
        <v>73</v>
      </c>
      <c r="AW344" s="13" t="s">
        <v>30</v>
      </c>
      <c r="AX344" s="13" t="s">
        <v>64</v>
      </c>
      <c r="AY344" s="216" t="s">
        <v>263</v>
      </c>
    </row>
    <row r="345" spans="1:65" s="15" customFormat="1">
      <c r="B345" s="228"/>
      <c r="C345" s="229"/>
      <c r="D345" s="207" t="s">
        <v>272</v>
      </c>
      <c r="E345" s="230" t="s">
        <v>1</v>
      </c>
      <c r="F345" s="231" t="s">
        <v>280</v>
      </c>
      <c r="G345" s="229"/>
      <c r="H345" s="232">
        <v>705.04</v>
      </c>
      <c r="I345" s="232"/>
      <c r="J345" s="229"/>
      <c r="K345" s="229"/>
      <c r="L345" s="234"/>
      <c r="M345" s="235"/>
      <c r="N345" s="236"/>
      <c r="O345" s="236"/>
      <c r="P345" s="236"/>
      <c r="Q345" s="236"/>
      <c r="R345" s="236"/>
      <c r="S345" s="236"/>
      <c r="T345" s="237"/>
      <c r="AT345" s="238" t="s">
        <v>272</v>
      </c>
      <c r="AU345" s="238" t="s">
        <v>73</v>
      </c>
      <c r="AV345" s="15" t="s">
        <v>270</v>
      </c>
      <c r="AW345" s="15" t="s">
        <v>30</v>
      </c>
      <c r="AX345" s="15" t="s">
        <v>71</v>
      </c>
      <c r="AY345" s="238" t="s">
        <v>263</v>
      </c>
    </row>
    <row r="346" spans="1:65" s="2" customFormat="1" ht="24.2" customHeight="1">
      <c r="A346" s="35"/>
      <c r="B346" s="36"/>
      <c r="C346" s="191" t="s">
        <v>630</v>
      </c>
      <c r="D346" s="191" t="s">
        <v>266</v>
      </c>
      <c r="E346" s="192" t="s">
        <v>2198</v>
      </c>
      <c r="F346" s="193" t="s">
        <v>2199</v>
      </c>
      <c r="G346" s="194" t="s">
        <v>307</v>
      </c>
      <c r="H346" s="195">
        <v>56.311999999999998</v>
      </c>
      <c r="I346" s="196"/>
      <c r="J346" s="197">
        <f>ROUND(I346*H346,2)</f>
        <v>0</v>
      </c>
      <c r="K346" s="198"/>
      <c r="L346" s="40"/>
      <c r="M346" s="199" t="s">
        <v>1</v>
      </c>
      <c r="N346" s="200" t="s">
        <v>38</v>
      </c>
      <c r="O346" s="72"/>
      <c r="P346" s="201">
        <f>O346*H346</f>
        <v>0</v>
      </c>
      <c r="Q346" s="201">
        <v>0</v>
      </c>
      <c r="R346" s="201">
        <f>Q346*H346</f>
        <v>0</v>
      </c>
      <c r="S346" s="201">
        <v>0</v>
      </c>
      <c r="T346" s="202">
        <f>S346*H346</f>
        <v>0</v>
      </c>
      <c r="U346" s="35"/>
      <c r="V346" s="35"/>
      <c r="W346" s="35"/>
      <c r="X346" s="35"/>
      <c r="Y346" s="35"/>
      <c r="Z346" s="35"/>
      <c r="AA346" s="35"/>
      <c r="AB346" s="35"/>
      <c r="AC346" s="35"/>
      <c r="AD346" s="35"/>
      <c r="AE346" s="35"/>
      <c r="AR346" s="203" t="s">
        <v>270</v>
      </c>
      <c r="AT346" s="203" t="s">
        <v>266</v>
      </c>
      <c r="AU346" s="203" t="s">
        <v>73</v>
      </c>
      <c r="AY346" s="18" t="s">
        <v>263</v>
      </c>
      <c r="BE346" s="204">
        <f>IF(N346="základní",J346,0)</f>
        <v>0</v>
      </c>
      <c r="BF346" s="204">
        <f>IF(N346="snížená",J346,0)</f>
        <v>0</v>
      </c>
      <c r="BG346" s="204">
        <f>IF(N346="zákl. přenesená",J346,0)</f>
        <v>0</v>
      </c>
      <c r="BH346" s="204">
        <f>IF(N346="sníž. přenesená",J346,0)</f>
        <v>0</v>
      </c>
      <c r="BI346" s="204">
        <f>IF(N346="nulová",J346,0)</f>
        <v>0</v>
      </c>
      <c r="BJ346" s="18" t="s">
        <v>71</v>
      </c>
      <c r="BK346" s="204">
        <f>ROUND(I346*H346,2)</f>
        <v>0</v>
      </c>
      <c r="BL346" s="18" t="s">
        <v>270</v>
      </c>
      <c r="BM346" s="203" t="s">
        <v>2200</v>
      </c>
    </row>
    <row r="347" spans="1:65" s="2" customFormat="1" ht="19.5">
      <c r="A347" s="35"/>
      <c r="B347" s="36"/>
      <c r="C347" s="37"/>
      <c r="D347" s="207" t="s">
        <v>294</v>
      </c>
      <c r="E347" s="37"/>
      <c r="F347" s="239" t="s">
        <v>2201</v>
      </c>
      <c r="G347" s="37"/>
      <c r="H347" s="37"/>
      <c r="I347" s="326"/>
      <c r="J347" s="37"/>
      <c r="K347" s="37"/>
      <c r="L347" s="40"/>
      <c r="M347" s="241"/>
      <c r="N347" s="242"/>
      <c r="O347" s="72"/>
      <c r="P347" s="72"/>
      <c r="Q347" s="72"/>
      <c r="R347" s="72"/>
      <c r="S347" s="72"/>
      <c r="T347" s="73"/>
      <c r="U347" s="35"/>
      <c r="V347" s="35"/>
      <c r="W347" s="35"/>
      <c r="X347" s="35"/>
      <c r="Y347" s="35"/>
      <c r="Z347" s="35"/>
      <c r="AA347" s="35"/>
      <c r="AB347" s="35"/>
      <c r="AC347" s="35"/>
      <c r="AD347" s="35"/>
      <c r="AE347" s="35"/>
      <c r="AT347" s="18" t="s">
        <v>294</v>
      </c>
      <c r="AU347" s="18" t="s">
        <v>73</v>
      </c>
    </row>
    <row r="348" spans="1:65" s="16" customFormat="1">
      <c r="B348" s="248"/>
      <c r="C348" s="249"/>
      <c r="D348" s="207" t="s">
        <v>272</v>
      </c>
      <c r="E348" s="250" t="s">
        <v>1</v>
      </c>
      <c r="F348" s="251" t="s">
        <v>2202</v>
      </c>
      <c r="G348" s="249"/>
      <c r="H348" s="250" t="s">
        <v>1</v>
      </c>
      <c r="I348" s="250"/>
      <c r="J348" s="249"/>
      <c r="K348" s="249"/>
      <c r="L348" s="253"/>
      <c r="M348" s="254"/>
      <c r="N348" s="255"/>
      <c r="O348" s="255"/>
      <c r="P348" s="255"/>
      <c r="Q348" s="255"/>
      <c r="R348" s="255"/>
      <c r="S348" s="255"/>
      <c r="T348" s="256"/>
      <c r="AT348" s="257" t="s">
        <v>272</v>
      </c>
      <c r="AU348" s="257" t="s">
        <v>73</v>
      </c>
      <c r="AV348" s="16" t="s">
        <v>71</v>
      </c>
      <c r="AW348" s="16" t="s">
        <v>30</v>
      </c>
      <c r="AX348" s="16" t="s">
        <v>64</v>
      </c>
      <c r="AY348" s="257" t="s">
        <v>263</v>
      </c>
    </row>
    <row r="349" spans="1:65" s="16" customFormat="1">
      <c r="B349" s="248"/>
      <c r="C349" s="249"/>
      <c r="D349" s="207" t="s">
        <v>272</v>
      </c>
      <c r="E349" s="250" t="s">
        <v>1</v>
      </c>
      <c r="F349" s="251" t="s">
        <v>2131</v>
      </c>
      <c r="G349" s="249"/>
      <c r="H349" s="250" t="s">
        <v>1</v>
      </c>
      <c r="I349" s="250"/>
      <c r="J349" s="249"/>
      <c r="K349" s="249"/>
      <c r="L349" s="253"/>
      <c r="M349" s="254"/>
      <c r="N349" s="255"/>
      <c r="O349" s="255"/>
      <c r="P349" s="255"/>
      <c r="Q349" s="255"/>
      <c r="R349" s="255"/>
      <c r="S349" s="255"/>
      <c r="T349" s="256"/>
      <c r="AT349" s="257" t="s">
        <v>272</v>
      </c>
      <c r="AU349" s="257" t="s">
        <v>73</v>
      </c>
      <c r="AV349" s="16" t="s">
        <v>71</v>
      </c>
      <c r="AW349" s="16" t="s">
        <v>30</v>
      </c>
      <c r="AX349" s="16" t="s">
        <v>64</v>
      </c>
      <c r="AY349" s="257" t="s">
        <v>263</v>
      </c>
    </row>
    <row r="350" spans="1:65" s="13" customFormat="1">
      <c r="B350" s="205"/>
      <c r="C350" s="206"/>
      <c r="D350" s="207" t="s">
        <v>272</v>
      </c>
      <c r="E350" s="208" t="s">
        <v>1</v>
      </c>
      <c r="F350" s="209" t="s">
        <v>2203</v>
      </c>
      <c r="G350" s="206"/>
      <c r="H350" s="210">
        <v>33.488</v>
      </c>
      <c r="I350" s="210"/>
      <c r="J350" s="206"/>
      <c r="K350" s="206"/>
      <c r="L350" s="212"/>
      <c r="M350" s="213"/>
      <c r="N350" s="214"/>
      <c r="O350" s="214"/>
      <c r="P350" s="214"/>
      <c r="Q350" s="214"/>
      <c r="R350" s="214"/>
      <c r="S350" s="214"/>
      <c r="T350" s="215"/>
      <c r="AT350" s="216" t="s">
        <v>272</v>
      </c>
      <c r="AU350" s="216" t="s">
        <v>73</v>
      </c>
      <c r="AV350" s="13" t="s">
        <v>73</v>
      </c>
      <c r="AW350" s="13" t="s">
        <v>30</v>
      </c>
      <c r="AX350" s="13" t="s">
        <v>64</v>
      </c>
      <c r="AY350" s="216" t="s">
        <v>263</v>
      </c>
    </row>
    <row r="351" spans="1:65" s="13" customFormat="1">
      <c r="B351" s="205"/>
      <c r="C351" s="206"/>
      <c r="D351" s="207" t="s">
        <v>272</v>
      </c>
      <c r="E351" s="208" t="s">
        <v>1</v>
      </c>
      <c r="F351" s="209" t="s">
        <v>2204</v>
      </c>
      <c r="G351" s="206"/>
      <c r="H351" s="210">
        <v>12.704000000000001</v>
      </c>
      <c r="I351" s="210"/>
      <c r="J351" s="206"/>
      <c r="K351" s="206"/>
      <c r="L351" s="212"/>
      <c r="M351" s="213"/>
      <c r="N351" s="214"/>
      <c r="O351" s="214"/>
      <c r="P351" s="214"/>
      <c r="Q351" s="214"/>
      <c r="R351" s="214"/>
      <c r="S351" s="214"/>
      <c r="T351" s="215"/>
      <c r="AT351" s="216" t="s">
        <v>272</v>
      </c>
      <c r="AU351" s="216" t="s">
        <v>73</v>
      </c>
      <c r="AV351" s="13" t="s">
        <v>73</v>
      </c>
      <c r="AW351" s="13" t="s">
        <v>30</v>
      </c>
      <c r="AX351" s="13" t="s">
        <v>64</v>
      </c>
      <c r="AY351" s="216" t="s">
        <v>263</v>
      </c>
    </row>
    <row r="352" spans="1:65" s="16" customFormat="1">
      <c r="B352" s="248"/>
      <c r="C352" s="249"/>
      <c r="D352" s="207" t="s">
        <v>272</v>
      </c>
      <c r="E352" s="250" t="s">
        <v>1</v>
      </c>
      <c r="F352" s="251" t="s">
        <v>2134</v>
      </c>
      <c r="G352" s="249"/>
      <c r="H352" s="250" t="s">
        <v>1</v>
      </c>
      <c r="I352" s="250"/>
      <c r="J352" s="249"/>
      <c r="K352" s="249"/>
      <c r="L352" s="253"/>
      <c r="M352" s="254"/>
      <c r="N352" s="255"/>
      <c r="O352" s="255"/>
      <c r="P352" s="255"/>
      <c r="Q352" s="255"/>
      <c r="R352" s="255"/>
      <c r="S352" s="255"/>
      <c r="T352" s="256"/>
      <c r="AT352" s="257" t="s">
        <v>272</v>
      </c>
      <c r="AU352" s="257" t="s">
        <v>73</v>
      </c>
      <c r="AV352" s="16" t="s">
        <v>71</v>
      </c>
      <c r="AW352" s="16" t="s">
        <v>30</v>
      </c>
      <c r="AX352" s="16" t="s">
        <v>64</v>
      </c>
      <c r="AY352" s="257" t="s">
        <v>263</v>
      </c>
    </row>
    <row r="353" spans="1:65" s="13" customFormat="1">
      <c r="B353" s="205"/>
      <c r="C353" s="206"/>
      <c r="D353" s="207" t="s">
        <v>272</v>
      </c>
      <c r="E353" s="208" t="s">
        <v>1</v>
      </c>
      <c r="F353" s="209" t="s">
        <v>2205</v>
      </c>
      <c r="G353" s="206"/>
      <c r="H353" s="210">
        <v>0.23799999999999999</v>
      </c>
      <c r="I353" s="210"/>
      <c r="J353" s="206"/>
      <c r="K353" s="206"/>
      <c r="L353" s="212"/>
      <c r="M353" s="213"/>
      <c r="N353" s="214"/>
      <c r="O353" s="214"/>
      <c r="P353" s="214"/>
      <c r="Q353" s="214"/>
      <c r="R353" s="214"/>
      <c r="S353" s="214"/>
      <c r="T353" s="215"/>
      <c r="AT353" s="216" t="s">
        <v>272</v>
      </c>
      <c r="AU353" s="216" t="s">
        <v>73</v>
      </c>
      <c r="AV353" s="13" t="s">
        <v>73</v>
      </c>
      <c r="AW353" s="13" t="s">
        <v>30</v>
      </c>
      <c r="AX353" s="13" t="s">
        <v>64</v>
      </c>
      <c r="AY353" s="216" t="s">
        <v>263</v>
      </c>
    </row>
    <row r="354" spans="1:65" s="13" customFormat="1">
      <c r="B354" s="205"/>
      <c r="C354" s="206"/>
      <c r="D354" s="207" t="s">
        <v>272</v>
      </c>
      <c r="E354" s="208" t="s">
        <v>1</v>
      </c>
      <c r="F354" s="209" t="s">
        <v>2206</v>
      </c>
      <c r="G354" s="206"/>
      <c r="H354" s="210">
        <v>0.108</v>
      </c>
      <c r="I354" s="210"/>
      <c r="J354" s="206"/>
      <c r="K354" s="206"/>
      <c r="L354" s="212"/>
      <c r="M354" s="213"/>
      <c r="N354" s="214"/>
      <c r="O354" s="214"/>
      <c r="P354" s="214"/>
      <c r="Q354" s="214"/>
      <c r="R354" s="214"/>
      <c r="S354" s="214"/>
      <c r="T354" s="215"/>
      <c r="AT354" s="216" t="s">
        <v>272</v>
      </c>
      <c r="AU354" s="216" t="s">
        <v>73</v>
      </c>
      <c r="AV354" s="13" t="s">
        <v>73</v>
      </c>
      <c r="AW354" s="13" t="s">
        <v>30</v>
      </c>
      <c r="AX354" s="13" t="s">
        <v>64</v>
      </c>
      <c r="AY354" s="216" t="s">
        <v>263</v>
      </c>
    </row>
    <row r="355" spans="1:65" s="16" customFormat="1">
      <c r="B355" s="248"/>
      <c r="C355" s="249"/>
      <c r="D355" s="207" t="s">
        <v>272</v>
      </c>
      <c r="E355" s="250" t="s">
        <v>1</v>
      </c>
      <c r="F355" s="251" t="s">
        <v>2183</v>
      </c>
      <c r="G355" s="249"/>
      <c r="H355" s="250" t="s">
        <v>1</v>
      </c>
      <c r="I355" s="250"/>
      <c r="J355" s="249"/>
      <c r="K355" s="249"/>
      <c r="L355" s="253"/>
      <c r="M355" s="254"/>
      <c r="N355" s="255"/>
      <c r="O355" s="255"/>
      <c r="P355" s="255"/>
      <c r="Q355" s="255"/>
      <c r="R355" s="255"/>
      <c r="S355" s="255"/>
      <c r="T355" s="256"/>
      <c r="AT355" s="257" t="s">
        <v>272</v>
      </c>
      <c r="AU355" s="257" t="s">
        <v>73</v>
      </c>
      <c r="AV355" s="16" t="s">
        <v>71</v>
      </c>
      <c r="AW355" s="16" t="s">
        <v>30</v>
      </c>
      <c r="AX355" s="16" t="s">
        <v>64</v>
      </c>
      <c r="AY355" s="257" t="s">
        <v>263</v>
      </c>
    </row>
    <row r="356" spans="1:65" s="13" customFormat="1">
      <c r="B356" s="205"/>
      <c r="C356" s="206"/>
      <c r="D356" s="207" t="s">
        <v>272</v>
      </c>
      <c r="E356" s="208" t="s">
        <v>1</v>
      </c>
      <c r="F356" s="209" t="s">
        <v>2207</v>
      </c>
      <c r="G356" s="206"/>
      <c r="H356" s="210">
        <v>1.62</v>
      </c>
      <c r="I356" s="210"/>
      <c r="J356" s="206"/>
      <c r="K356" s="206"/>
      <c r="L356" s="212"/>
      <c r="M356" s="213"/>
      <c r="N356" s="214"/>
      <c r="O356" s="214"/>
      <c r="P356" s="214"/>
      <c r="Q356" s="214"/>
      <c r="R356" s="214"/>
      <c r="S356" s="214"/>
      <c r="T356" s="215"/>
      <c r="AT356" s="216" t="s">
        <v>272</v>
      </c>
      <c r="AU356" s="216" t="s">
        <v>73</v>
      </c>
      <c r="AV356" s="13" t="s">
        <v>73</v>
      </c>
      <c r="AW356" s="13" t="s">
        <v>30</v>
      </c>
      <c r="AX356" s="13" t="s">
        <v>64</v>
      </c>
      <c r="AY356" s="216" t="s">
        <v>263</v>
      </c>
    </row>
    <row r="357" spans="1:65" s="13" customFormat="1">
      <c r="B357" s="205"/>
      <c r="C357" s="206"/>
      <c r="D357" s="207" t="s">
        <v>272</v>
      </c>
      <c r="E357" s="208" t="s">
        <v>1</v>
      </c>
      <c r="F357" s="209" t="s">
        <v>2208</v>
      </c>
      <c r="G357" s="206"/>
      <c r="H357" s="210">
        <v>1.05</v>
      </c>
      <c r="I357" s="210"/>
      <c r="J357" s="206"/>
      <c r="K357" s="206"/>
      <c r="L357" s="212"/>
      <c r="M357" s="213"/>
      <c r="N357" s="214"/>
      <c r="O357" s="214"/>
      <c r="P357" s="214"/>
      <c r="Q357" s="214"/>
      <c r="R357" s="214"/>
      <c r="S357" s="214"/>
      <c r="T357" s="215"/>
      <c r="AT357" s="216" t="s">
        <v>272</v>
      </c>
      <c r="AU357" s="216" t="s">
        <v>73</v>
      </c>
      <c r="AV357" s="13" t="s">
        <v>73</v>
      </c>
      <c r="AW357" s="13" t="s">
        <v>30</v>
      </c>
      <c r="AX357" s="13" t="s">
        <v>64</v>
      </c>
      <c r="AY357" s="216" t="s">
        <v>263</v>
      </c>
    </row>
    <row r="358" spans="1:65" s="14" customFormat="1">
      <c r="B358" s="217"/>
      <c r="C358" s="218"/>
      <c r="D358" s="207" t="s">
        <v>272</v>
      </c>
      <c r="E358" s="219" t="s">
        <v>1</v>
      </c>
      <c r="F358" s="220" t="s">
        <v>275</v>
      </c>
      <c r="G358" s="218"/>
      <c r="H358" s="221">
        <v>49.207999999999998</v>
      </c>
      <c r="I358" s="221"/>
      <c r="J358" s="218"/>
      <c r="K358" s="218"/>
      <c r="L358" s="223"/>
      <c r="M358" s="224"/>
      <c r="N358" s="225"/>
      <c r="O358" s="225"/>
      <c r="P358" s="225"/>
      <c r="Q358" s="225"/>
      <c r="R358" s="225"/>
      <c r="S358" s="225"/>
      <c r="T358" s="226"/>
      <c r="AT358" s="227" t="s">
        <v>272</v>
      </c>
      <c r="AU358" s="227" t="s">
        <v>73</v>
      </c>
      <c r="AV358" s="14" t="s">
        <v>276</v>
      </c>
      <c r="AW358" s="14" t="s">
        <v>30</v>
      </c>
      <c r="AX358" s="14" t="s">
        <v>64</v>
      </c>
      <c r="AY358" s="227" t="s">
        <v>263</v>
      </c>
    </row>
    <row r="359" spans="1:65" s="16" customFormat="1">
      <c r="B359" s="248"/>
      <c r="C359" s="249"/>
      <c r="D359" s="207" t="s">
        <v>272</v>
      </c>
      <c r="E359" s="250" t="s">
        <v>1</v>
      </c>
      <c r="F359" s="251" t="s">
        <v>2209</v>
      </c>
      <c r="G359" s="249"/>
      <c r="H359" s="250" t="s">
        <v>1</v>
      </c>
      <c r="I359" s="250"/>
      <c r="J359" s="249"/>
      <c r="K359" s="249"/>
      <c r="L359" s="253"/>
      <c r="M359" s="254"/>
      <c r="N359" s="255"/>
      <c r="O359" s="255"/>
      <c r="P359" s="255"/>
      <c r="Q359" s="255"/>
      <c r="R359" s="255"/>
      <c r="S359" s="255"/>
      <c r="T359" s="256"/>
      <c r="AT359" s="257" t="s">
        <v>272</v>
      </c>
      <c r="AU359" s="257" t="s">
        <v>73</v>
      </c>
      <c r="AV359" s="16" t="s">
        <v>71</v>
      </c>
      <c r="AW359" s="16" t="s">
        <v>30</v>
      </c>
      <c r="AX359" s="16" t="s">
        <v>64</v>
      </c>
      <c r="AY359" s="257" t="s">
        <v>263</v>
      </c>
    </row>
    <row r="360" spans="1:65" s="13" customFormat="1">
      <c r="B360" s="205"/>
      <c r="C360" s="206"/>
      <c r="D360" s="207" t="s">
        <v>272</v>
      </c>
      <c r="E360" s="208" t="s">
        <v>1</v>
      </c>
      <c r="F360" s="209" t="s">
        <v>2210</v>
      </c>
      <c r="G360" s="206"/>
      <c r="H360" s="210">
        <v>7.1040000000000001</v>
      </c>
      <c r="I360" s="210"/>
      <c r="J360" s="206"/>
      <c r="K360" s="206"/>
      <c r="L360" s="212"/>
      <c r="M360" s="213"/>
      <c r="N360" s="214"/>
      <c r="O360" s="214"/>
      <c r="P360" s="214"/>
      <c r="Q360" s="214"/>
      <c r="R360" s="214"/>
      <c r="S360" s="214"/>
      <c r="T360" s="215"/>
      <c r="AT360" s="216" t="s">
        <v>272</v>
      </c>
      <c r="AU360" s="216" t="s">
        <v>73</v>
      </c>
      <c r="AV360" s="13" t="s">
        <v>73</v>
      </c>
      <c r="AW360" s="13" t="s">
        <v>30</v>
      </c>
      <c r="AX360" s="13" t="s">
        <v>64</v>
      </c>
      <c r="AY360" s="216" t="s">
        <v>263</v>
      </c>
    </row>
    <row r="361" spans="1:65" s="15" customFormat="1">
      <c r="B361" s="228"/>
      <c r="C361" s="229"/>
      <c r="D361" s="207" t="s">
        <v>272</v>
      </c>
      <c r="E361" s="230" t="s">
        <v>1</v>
      </c>
      <c r="F361" s="231" t="s">
        <v>280</v>
      </c>
      <c r="G361" s="229"/>
      <c r="H361" s="232">
        <v>56.311999999999998</v>
      </c>
      <c r="I361" s="232"/>
      <c r="J361" s="229"/>
      <c r="K361" s="229"/>
      <c r="L361" s="234"/>
      <c r="M361" s="235"/>
      <c r="N361" s="236"/>
      <c r="O361" s="236"/>
      <c r="P361" s="236"/>
      <c r="Q361" s="236"/>
      <c r="R361" s="236"/>
      <c r="S361" s="236"/>
      <c r="T361" s="237"/>
      <c r="AT361" s="238" t="s">
        <v>272</v>
      </c>
      <c r="AU361" s="238" t="s">
        <v>73</v>
      </c>
      <c r="AV361" s="15" t="s">
        <v>270</v>
      </c>
      <c r="AW361" s="15" t="s">
        <v>30</v>
      </c>
      <c r="AX361" s="15" t="s">
        <v>71</v>
      </c>
      <c r="AY361" s="238" t="s">
        <v>263</v>
      </c>
    </row>
    <row r="362" spans="1:65" s="12" customFormat="1" ht="22.9" customHeight="1">
      <c r="B362" s="175"/>
      <c r="C362" s="176"/>
      <c r="D362" s="177" t="s">
        <v>63</v>
      </c>
      <c r="E362" s="189" t="s">
        <v>276</v>
      </c>
      <c r="F362" s="189" t="s">
        <v>705</v>
      </c>
      <c r="G362" s="176"/>
      <c r="H362" s="176"/>
      <c r="I362" s="176"/>
      <c r="J362" s="190">
        <f>BK362</f>
        <v>0</v>
      </c>
      <c r="K362" s="176"/>
      <c r="L362" s="181"/>
      <c r="M362" s="182"/>
      <c r="N362" s="183"/>
      <c r="O362" s="183"/>
      <c r="P362" s="184">
        <f>SUM(P363:P559)</f>
        <v>0</v>
      </c>
      <c r="Q362" s="183"/>
      <c r="R362" s="184">
        <f>SUM(R363:R559)</f>
        <v>301.82718650000004</v>
      </c>
      <c r="S362" s="183"/>
      <c r="T362" s="185">
        <f>SUM(T363:T559)</f>
        <v>0</v>
      </c>
      <c r="AR362" s="186" t="s">
        <v>71</v>
      </c>
      <c r="AT362" s="187" t="s">
        <v>63</v>
      </c>
      <c r="AU362" s="187" t="s">
        <v>71</v>
      </c>
      <c r="AY362" s="186" t="s">
        <v>263</v>
      </c>
      <c r="BK362" s="188">
        <f>SUM(BK363:BK559)</f>
        <v>0</v>
      </c>
    </row>
    <row r="363" spans="1:65" s="2" customFormat="1" ht="37.9" customHeight="1">
      <c r="A363" s="35"/>
      <c r="B363" s="36"/>
      <c r="C363" s="191" t="s">
        <v>551</v>
      </c>
      <c r="D363" s="191" t="s">
        <v>266</v>
      </c>
      <c r="E363" s="192" t="s">
        <v>2211</v>
      </c>
      <c r="F363" s="193" t="s">
        <v>2212</v>
      </c>
      <c r="G363" s="194" t="s">
        <v>269</v>
      </c>
      <c r="H363" s="195">
        <v>312.5</v>
      </c>
      <c r="I363" s="196"/>
      <c r="J363" s="197">
        <f>ROUND(I363*H363,2)</f>
        <v>0</v>
      </c>
      <c r="K363" s="198"/>
      <c r="L363" s="40"/>
      <c r="M363" s="199" t="s">
        <v>1</v>
      </c>
      <c r="N363" s="200" t="s">
        <v>38</v>
      </c>
      <c r="O363" s="72"/>
      <c r="P363" s="201">
        <f>O363*H363</f>
        <v>0</v>
      </c>
      <c r="Q363" s="201">
        <v>0.69347000000000003</v>
      </c>
      <c r="R363" s="201">
        <f>Q363*H363</f>
        <v>216.70937500000002</v>
      </c>
      <c r="S363" s="201">
        <v>0</v>
      </c>
      <c r="T363" s="202">
        <f>S363*H363</f>
        <v>0</v>
      </c>
      <c r="U363" s="35"/>
      <c r="V363" s="35"/>
      <c r="W363" s="35"/>
      <c r="X363" s="35"/>
      <c r="Y363" s="35"/>
      <c r="Z363" s="35"/>
      <c r="AA363" s="35"/>
      <c r="AB363" s="35"/>
      <c r="AC363" s="35"/>
      <c r="AD363" s="35"/>
      <c r="AE363" s="35"/>
      <c r="AR363" s="203" t="s">
        <v>270</v>
      </c>
      <c r="AT363" s="203" t="s">
        <v>266</v>
      </c>
      <c r="AU363" s="203" t="s">
        <v>73</v>
      </c>
      <c r="AY363" s="18" t="s">
        <v>263</v>
      </c>
      <c r="BE363" s="204">
        <f>IF(N363="základní",J363,0)</f>
        <v>0</v>
      </c>
      <c r="BF363" s="204">
        <f>IF(N363="snížená",J363,0)</f>
        <v>0</v>
      </c>
      <c r="BG363" s="204">
        <f>IF(N363="zákl. přenesená",J363,0)</f>
        <v>0</v>
      </c>
      <c r="BH363" s="204">
        <f>IF(N363="sníž. přenesená",J363,0)</f>
        <v>0</v>
      </c>
      <c r="BI363" s="204">
        <f>IF(N363="nulová",J363,0)</f>
        <v>0</v>
      </c>
      <c r="BJ363" s="18" t="s">
        <v>71</v>
      </c>
      <c r="BK363" s="204">
        <f>ROUND(I363*H363,2)</f>
        <v>0</v>
      </c>
      <c r="BL363" s="18" t="s">
        <v>270</v>
      </c>
      <c r="BM363" s="203" t="s">
        <v>2213</v>
      </c>
    </row>
    <row r="364" spans="1:65" s="2" customFormat="1" ht="19.5">
      <c r="A364" s="35"/>
      <c r="B364" s="36"/>
      <c r="C364" s="37"/>
      <c r="D364" s="207" t="s">
        <v>294</v>
      </c>
      <c r="E364" s="37"/>
      <c r="F364" s="239" t="s">
        <v>2214</v>
      </c>
      <c r="G364" s="37"/>
      <c r="H364" s="37"/>
      <c r="I364" s="326"/>
      <c r="J364" s="37"/>
      <c r="K364" s="37"/>
      <c r="L364" s="40"/>
      <c r="M364" s="241"/>
      <c r="N364" s="242"/>
      <c r="O364" s="72"/>
      <c r="P364" s="72"/>
      <c r="Q364" s="72"/>
      <c r="R364" s="72"/>
      <c r="S364" s="72"/>
      <c r="T364" s="73"/>
      <c r="U364" s="35"/>
      <c r="V364" s="35"/>
      <c r="W364" s="35"/>
      <c r="X364" s="35"/>
      <c r="Y364" s="35"/>
      <c r="Z364" s="35"/>
      <c r="AA364" s="35"/>
      <c r="AB364" s="35"/>
      <c r="AC364" s="35"/>
      <c r="AD364" s="35"/>
      <c r="AE364" s="35"/>
      <c r="AT364" s="18" t="s">
        <v>294</v>
      </c>
      <c r="AU364" s="18" t="s">
        <v>73</v>
      </c>
    </row>
    <row r="365" spans="1:65" s="16" customFormat="1">
      <c r="B365" s="248"/>
      <c r="C365" s="249"/>
      <c r="D365" s="207" t="s">
        <v>272</v>
      </c>
      <c r="E365" s="250" t="s">
        <v>1</v>
      </c>
      <c r="F365" s="251" t="s">
        <v>2215</v>
      </c>
      <c r="G365" s="249"/>
      <c r="H365" s="250" t="s">
        <v>1</v>
      </c>
      <c r="I365" s="250" t="s">
        <v>1</v>
      </c>
      <c r="J365" s="249"/>
      <c r="K365" s="249"/>
      <c r="L365" s="253"/>
      <c r="M365" s="254"/>
      <c r="N365" s="255"/>
      <c r="O365" s="255"/>
      <c r="P365" s="255"/>
      <c r="Q365" s="255"/>
      <c r="R365" s="255"/>
      <c r="S365" s="255"/>
      <c r="T365" s="256"/>
      <c r="AT365" s="257" t="s">
        <v>272</v>
      </c>
      <c r="AU365" s="257" t="s">
        <v>73</v>
      </c>
      <c r="AV365" s="16" t="s">
        <v>71</v>
      </c>
      <c r="AW365" s="16" t="s">
        <v>30</v>
      </c>
      <c r="AX365" s="16" t="s">
        <v>64</v>
      </c>
      <c r="AY365" s="257" t="s">
        <v>263</v>
      </c>
    </row>
    <row r="366" spans="1:65" s="16" customFormat="1">
      <c r="B366" s="248"/>
      <c r="C366" s="249"/>
      <c r="D366" s="207" t="s">
        <v>272</v>
      </c>
      <c r="E366" s="250" t="s">
        <v>1</v>
      </c>
      <c r="F366" s="251" t="s">
        <v>2216</v>
      </c>
      <c r="G366" s="249"/>
      <c r="H366" s="250" t="s">
        <v>1</v>
      </c>
      <c r="I366" s="250" t="s">
        <v>1</v>
      </c>
      <c r="J366" s="249"/>
      <c r="K366" s="249"/>
      <c r="L366" s="253"/>
      <c r="M366" s="254"/>
      <c r="N366" s="255"/>
      <c r="O366" s="255"/>
      <c r="P366" s="255"/>
      <c r="Q366" s="255"/>
      <c r="R366" s="255"/>
      <c r="S366" s="255"/>
      <c r="T366" s="256"/>
      <c r="AT366" s="257" t="s">
        <v>272</v>
      </c>
      <c r="AU366" s="257" t="s">
        <v>73</v>
      </c>
      <c r="AV366" s="16" t="s">
        <v>71</v>
      </c>
      <c r="AW366" s="16" t="s">
        <v>30</v>
      </c>
      <c r="AX366" s="16" t="s">
        <v>64</v>
      </c>
      <c r="AY366" s="257" t="s">
        <v>263</v>
      </c>
    </row>
    <row r="367" spans="1:65" s="13" customFormat="1">
      <c r="B367" s="205"/>
      <c r="C367" s="206"/>
      <c r="D367" s="207" t="s">
        <v>272</v>
      </c>
      <c r="E367" s="208" t="s">
        <v>1</v>
      </c>
      <c r="F367" s="209" t="s">
        <v>2217</v>
      </c>
      <c r="G367" s="206"/>
      <c r="H367" s="210">
        <v>34</v>
      </c>
      <c r="I367" s="210"/>
      <c r="J367" s="206"/>
      <c r="K367" s="206"/>
      <c r="L367" s="212"/>
      <c r="M367" s="213"/>
      <c r="N367" s="214"/>
      <c r="O367" s="214"/>
      <c r="P367" s="214"/>
      <c r="Q367" s="214"/>
      <c r="R367" s="214"/>
      <c r="S367" s="214"/>
      <c r="T367" s="215"/>
      <c r="AT367" s="216" t="s">
        <v>272</v>
      </c>
      <c r="AU367" s="216" t="s">
        <v>73</v>
      </c>
      <c r="AV367" s="13" t="s">
        <v>73</v>
      </c>
      <c r="AW367" s="13" t="s">
        <v>30</v>
      </c>
      <c r="AX367" s="13" t="s">
        <v>64</v>
      </c>
      <c r="AY367" s="216" t="s">
        <v>263</v>
      </c>
    </row>
    <row r="368" spans="1:65" s="16" customFormat="1">
      <c r="B368" s="248"/>
      <c r="C368" s="249"/>
      <c r="D368" s="207" t="s">
        <v>272</v>
      </c>
      <c r="E368" s="250" t="s">
        <v>1</v>
      </c>
      <c r="F368" s="251" t="s">
        <v>2218</v>
      </c>
      <c r="G368" s="249"/>
      <c r="H368" s="250" t="s">
        <v>1</v>
      </c>
      <c r="I368" s="250"/>
      <c r="J368" s="249"/>
      <c r="K368" s="249"/>
      <c r="L368" s="253"/>
      <c r="M368" s="254"/>
      <c r="N368" s="255"/>
      <c r="O368" s="255"/>
      <c r="P368" s="255"/>
      <c r="Q368" s="255"/>
      <c r="R368" s="255"/>
      <c r="S368" s="255"/>
      <c r="T368" s="256"/>
      <c r="AT368" s="257" t="s">
        <v>272</v>
      </c>
      <c r="AU368" s="257" t="s">
        <v>73</v>
      </c>
      <c r="AV368" s="16" t="s">
        <v>71</v>
      </c>
      <c r="AW368" s="16" t="s">
        <v>30</v>
      </c>
      <c r="AX368" s="16" t="s">
        <v>64</v>
      </c>
      <c r="AY368" s="257" t="s">
        <v>263</v>
      </c>
    </row>
    <row r="369" spans="1:65" s="13" customFormat="1">
      <c r="B369" s="205"/>
      <c r="C369" s="206"/>
      <c r="D369" s="207" t="s">
        <v>272</v>
      </c>
      <c r="E369" s="208" t="s">
        <v>1</v>
      </c>
      <c r="F369" s="209" t="s">
        <v>2219</v>
      </c>
      <c r="G369" s="206"/>
      <c r="H369" s="210">
        <v>84</v>
      </c>
      <c r="I369" s="210"/>
      <c r="J369" s="206"/>
      <c r="K369" s="206"/>
      <c r="L369" s="212"/>
      <c r="M369" s="213"/>
      <c r="N369" s="214"/>
      <c r="O369" s="214"/>
      <c r="P369" s="214"/>
      <c r="Q369" s="214"/>
      <c r="R369" s="214"/>
      <c r="S369" s="214"/>
      <c r="T369" s="215"/>
      <c r="AT369" s="216" t="s">
        <v>272</v>
      </c>
      <c r="AU369" s="216" t="s">
        <v>73</v>
      </c>
      <c r="AV369" s="13" t="s">
        <v>73</v>
      </c>
      <c r="AW369" s="13" t="s">
        <v>30</v>
      </c>
      <c r="AX369" s="13" t="s">
        <v>64</v>
      </c>
      <c r="AY369" s="216" t="s">
        <v>263</v>
      </c>
    </row>
    <row r="370" spans="1:65" s="16" customFormat="1">
      <c r="B370" s="248"/>
      <c r="C370" s="249"/>
      <c r="D370" s="207" t="s">
        <v>272</v>
      </c>
      <c r="E370" s="250" t="s">
        <v>1</v>
      </c>
      <c r="F370" s="251" t="s">
        <v>2220</v>
      </c>
      <c r="G370" s="249"/>
      <c r="H370" s="250" t="s">
        <v>1</v>
      </c>
      <c r="I370" s="250"/>
      <c r="J370" s="249"/>
      <c r="K370" s="249"/>
      <c r="L370" s="253"/>
      <c r="M370" s="254"/>
      <c r="N370" s="255"/>
      <c r="O370" s="255"/>
      <c r="P370" s="255"/>
      <c r="Q370" s="255"/>
      <c r="R370" s="255"/>
      <c r="S370" s="255"/>
      <c r="T370" s="256"/>
      <c r="AT370" s="257" t="s">
        <v>272</v>
      </c>
      <c r="AU370" s="257" t="s">
        <v>73</v>
      </c>
      <c r="AV370" s="16" t="s">
        <v>71</v>
      </c>
      <c r="AW370" s="16" t="s">
        <v>30</v>
      </c>
      <c r="AX370" s="16" t="s">
        <v>64</v>
      </c>
      <c r="AY370" s="257" t="s">
        <v>263</v>
      </c>
    </row>
    <row r="371" spans="1:65" s="13" customFormat="1">
      <c r="B371" s="205"/>
      <c r="C371" s="206"/>
      <c r="D371" s="207" t="s">
        <v>272</v>
      </c>
      <c r="E371" s="208" t="s">
        <v>1</v>
      </c>
      <c r="F371" s="209" t="s">
        <v>2217</v>
      </c>
      <c r="G371" s="206"/>
      <c r="H371" s="210">
        <v>34</v>
      </c>
      <c r="I371" s="210"/>
      <c r="J371" s="206"/>
      <c r="K371" s="206"/>
      <c r="L371" s="212"/>
      <c r="M371" s="213"/>
      <c r="N371" s="214"/>
      <c r="O371" s="214"/>
      <c r="P371" s="214"/>
      <c r="Q371" s="214"/>
      <c r="R371" s="214"/>
      <c r="S371" s="214"/>
      <c r="T371" s="215"/>
      <c r="AT371" s="216" t="s">
        <v>272</v>
      </c>
      <c r="AU371" s="216" t="s">
        <v>73</v>
      </c>
      <c r="AV371" s="13" t="s">
        <v>73</v>
      </c>
      <c r="AW371" s="13" t="s">
        <v>30</v>
      </c>
      <c r="AX371" s="13" t="s">
        <v>64</v>
      </c>
      <c r="AY371" s="216" t="s">
        <v>263</v>
      </c>
    </row>
    <row r="372" spans="1:65" s="16" customFormat="1">
      <c r="B372" s="248"/>
      <c r="C372" s="249"/>
      <c r="D372" s="207" t="s">
        <v>272</v>
      </c>
      <c r="E372" s="250" t="s">
        <v>1</v>
      </c>
      <c r="F372" s="251" t="s">
        <v>2221</v>
      </c>
      <c r="G372" s="249"/>
      <c r="H372" s="250" t="s">
        <v>1</v>
      </c>
      <c r="I372" s="250"/>
      <c r="J372" s="249"/>
      <c r="K372" s="249"/>
      <c r="L372" s="253"/>
      <c r="M372" s="254"/>
      <c r="N372" s="255"/>
      <c r="O372" s="255"/>
      <c r="P372" s="255"/>
      <c r="Q372" s="255"/>
      <c r="R372" s="255"/>
      <c r="S372" s="255"/>
      <c r="T372" s="256"/>
      <c r="AT372" s="257" t="s">
        <v>272</v>
      </c>
      <c r="AU372" s="257" t="s">
        <v>73</v>
      </c>
      <c r="AV372" s="16" t="s">
        <v>71</v>
      </c>
      <c r="AW372" s="16" t="s">
        <v>30</v>
      </c>
      <c r="AX372" s="16" t="s">
        <v>64</v>
      </c>
      <c r="AY372" s="257" t="s">
        <v>263</v>
      </c>
    </row>
    <row r="373" spans="1:65" s="13" customFormat="1">
      <c r="B373" s="205"/>
      <c r="C373" s="206"/>
      <c r="D373" s="207" t="s">
        <v>272</v>
      </c>
      <c r="E373" s="208" t="s">
        <v>1</v>
      </c>
      <c r="F373" s="209" t="s">
        <v>2222</v>
      </c>
      <c r="G373" s="206"/>
      <c r="H373" s="210">
        <v>12</v>
      </c>
      <c r="I373" s="210"/>
      <c r="J373" s="206"/>
      <c r="K373" s="206"/>
      <c r="L373" s="212"/>
      <c r="M373" s="213"/>
      <c r="N373" s="214"/>
      <c r="O373" s="214"/>
      <c r="P373" s="214"/>
      <c r="Q373" s="214"/>
      <c r="R373" s="214"/>
      <c r="S373" s="214"/>
      <c r="T373" s="215"/>
      <c r="AT373" s="216" t="s">
        <v>272</v>
      </c>
      <c r="AU373" s="216" t="s">
        <v>73</v>
      </c>
      <c r="AV373" s="13" t="s">
        <v>73</v>
      </c>
      <c r="AW373" s="13" t="s">
        <v>30</v>
      </c>
      <c r="AX373" s="13" t="s">
        <v>64</v>
      </c>
      <c r="AY373" s="216" t="s">
        <v>263</v>
      </c>
    </row>
    <row r="374" spans="1:65" s="13" customFormat="1">
      <c r="B374" s="205"/>
      <c r="C374" s="206"/>
      <c r="D374" s="207" t="s">
        <v>272</v>
      </c>
      <c r="E374" s="208" t="s">
        <v>1</v>
      </c>
      <c r="F374" s="209" t="s">
        <v>2223</v>
      </c>
      <c r="G374" s="206"/>
      <c r="H374" s="210">
        <v>-5.9</v>
      </c>
      <c r="I374" s="210"/>
      <c r="J374" s="206"/>
      <c r="K374" s="206"/>
      <c r="L374" s="212"/>
      <c r="M374" s="213"/>
      <c r="N374" s="214"/>
      <c r="O374" s="214"/>
      <c r="P374" s="214"/>
      <c r="Q374" s="214"/>
      <c r="R374" s="214"/>
      <c r="S374" s="214"/>
      <c r="T374" s="215"/>
      <c r="AT374" s="216" t="s">
        <v>272</v>
      </c>
      <c r="AU374" s="216" t="s">
        <v>73</v>
      </c>
      <c r="AV374" s="13" t="s">
        <v>73</v>
      </c>
      <c r="AW374" s="13" t="s">
        <v>30</v>
      </c>
      <c r="AX374" s="13" t="s">
        <v>64</v>
      </c>
      <c r="AY374" s="216" t="s">
        <v>263</v>
      </c>
    </row>
    <row r="375" spans="1:65" s="13" customFormat="1">
      <c r="B375" s="205"/>
      <c r="C375" s="206"/>
      <c r="D375" s="207" t="s">
        <v>272</v>
      </c>
      <c r="E375" s="208" t="s">
        <v>1</v>
      </c>
      <c r="F375" s="209" t="s">
        <v>2224</v>
      </c>
      <c r="G375" s="206"/>
      <c r="H375" s="210">
        <v>93.6</v>
      </c>
      <c r="I375" s="210"/>
      <c r="J375" s="206"/>
      <c r="K375" s="206"/>
      <c r="L375" s="212"/>
      <c r="M375" s="213"/>
      <c r="N375" s="214"/>
      <c r="O375" s="214"/>
      <c r="P375" s="214"/>
      <c r="Q375" s="214"/>
      <c r="R375" s="214"/>
      <c r="S375" s="214"/>
      <c r="T375" s="215"/>
      <c r="AT375" s="216" t="s">
        <v>272</v>
      </c>
      <c r="AU375" s="216" t="s">
        <v>73</v>
      </c>
      <c r="AV375" s="13" t="s">
        <v>73</v>
      </c>
      <c r="AW375" s="13" t="s">
        <v>30</v>
      </c>
      <c r="AX375" s="13" t="s">
        <v>64</v>
      </c>
      <c r="AY375" s="216" t="s">
        <v>263</v>
      </c>
    </row>
    <row r="376" spans="1:65" s="13" customFormat="1">
      <c r="B376" s="205"/>
      <c r="C376" s="206"/>
      <c r="D376" s="207" t="s">
        <v>272</v>
      </c>
      <c r="E376" s="208" t="s">
        <v>1</v>
      </c>
      <c r="F376" s="209" t="s">
        <v>2225</v>
      </c>
      <c r="G376" s="206"/>
      <c r="H376" s="210">
        <v>60.8</v>
      </c>
      <c r="I376" s="210"/>
      <c r="J376" s="206"/>
      <c r="K376" s="206"/>
      <c r="L376" s="212"/>
      <c r="M376" s="213"/>
      <c r="N376" s="214"/>
      <c r="O376" s="214"/>
      <c r="P376" s="214"/>
      <c r="Q376" s="214"/>
      <c r="R376" s="214"/>
      <c r="S376" s="214"/>
      <c r="T376" s="215"/>
      <c r="AT376" s="216" t="s">
        <v>272</v>
      </c>
      <c r="AU376" s="216" t="s">
        <v>73</v>
      </c>
      <c r="AV376" s="13" t="s">
        <v>73</v>
      </c>
      <c r="AW376" s="13" t="s">
        <v>30</v>
      </c>
      <c r="AX376" s="13" t="s">
        <v>64</v>
      </c>
      <c r="AY376" s="216" t="s">
        <v>263</v>
      </c>
    </row>
    <row r="377" spans="1:65" s="15" customFormat="1">
      <c r="B377" s="228"/>
      <c r="C377" s="229"/>
      <c r="D377" s="207" t="s">
        <v>272</v>
      </c>
      <c r="E377" s="230" t="s">
        <v>1</v>
      </c>
      <c r="F377" s="231" t="s">
        <v>280</v>
      </c>
      <c r="G377" s="229"/>
      <c r="H377" s="232">
        <v>312.5</v>
      </c>
      <c r="I377" s="232"/>
      <c r="J377" s="229"/>
      <c r="K377" s="229"/>
      <c r="L377" s="234"/>
      <c r="M377" s="235"/>
      <c r="N377" s="236"/>
      <c r="O377" s="236"/>
      <c r="P377" s="236"/>
      <c r="Q377" s="236"/>
      <c r="R377" s="236"/>
      <c r="S377" s="236"/>
      <c r="T377" s="237"/>
      <c r="AT377" s="238" t="s">
        <v>272</v>
      </c>
      <c r="AU377" s="238" t="s">
        <v>73</v>
      </c>
      <c r="AV377" s="15" t="s">
        <v>270</v>
      </c>
      <c r="AW377" s="15" t="s">
        <v>30</v>
      </c>
      <c r="AX377" s="15" t="s">
        <v>71</v>
      </c>
      <c r="AY377" s="238" t="s">
        <v>263</v>
      </c>
    </row>
    <row r="378" spans="1:65" s="2" customFormat="1" ht="16.5" customHeight="1">
      <c r="A378" s="35"/>
      <c r="B378" s="36"/>
      <c r="C378" s="191" t="s">
        <v>640</v>
      </c>
      <c r="D378" s="191" t="s">
        <v>266</v>
      </c>
      <c r="E378" s="192" t="s">
        <v>2226</v>
      </c>
      <c r="F378" s="193" t="s">
        <v>2227</v>
      </c>
      <c r="G378" s="194" t="s">
        <v>307</v>
      </c>
      <c r="H378" s="195">
        <v>11.25</v>
      </c>
      <c r="I378" s="196"/>
      <c r="J378" s="197">
        <f>ROUND(I378*H378,2)</f>
        <v>0</v>
      </c>
      <c r="K378" s="198"/>
      <c r="L378" s="40"/>
      <c r="M378" s="199" t="s">
        <v>1</v>
      </c>
      <c r="N378" s="200" t="s">
        <v>38</v>
      </c>
      <c r="O378" s="72"/>
      <c r="P378" s="201">
        <f>O378*H378</f>
        <v>0</v>
      </c>
      <c r="Q378" s="201">
        <v>1.04922</v>
      </c>
      <c r="R378" s="201">
        <f>Q378*H378</f>
        <v>11.803725</v>
      </c>
      <c r="S378" s="201">
        <v>0</v>
      </c>
      <c r="T378" s="202">
        <f>S378*H378</f>
        <v>0</v>
      </c>
      <c r="U378" s="35"/>
      <c r="V378" s="35"/>
      <c r="W378" s="35"/>
      <c r="X378" s="35"/>
      <c r="Y378" s="35"/>
      <c r="Z378" s="35"/>
      <c r="AA378" s="35"/>
      <c r="AB378" s="35"/>
      <c r="AC378" s="35"/>
      <c r="AD378" s="35"/>
      <c r="AE378" s="35"/>
      <c r="AR378" s="203" t="s">
        <v>270</v>
      </c>
      <c r="AT378" s="203" t="s">
        <v>266</v>
      </c>
      <c r="AU378" s="203" t="s">
        <v>73</v>
      </c>
      <c r="AY378" s="18" t="s">
        <v>263</v>
      </c>
      <c r="BE378" s="204">
        <f>IF(N378="základní",J378,0)</f>
        <v>0</v>
      </c>
      <c r="BF378" s="204">
        <f>IF(N378="snížená",J378,0)</f>
        <v>0</v>
      </c>
      <c r="BG378" s="204">
        <f>IF(N378="zákl. přenesená",J378,0)</f>
        <v>0</v>
      </c>
      <c r="BH378" s="204">
        <f>IF(N378="sníž. přenesená",J378,0)</f>
        <v>0</v>
      </c>
      <c r="BI378" s="204">
        <f>IF(N378="nulová",J378,0)</f>
        <v>0</v>
      </c>
      <c r="BJ378" s="18" t="s">
        <v>71</v>
      </c>
      <c r="BK378" s="204">
        <f>ROUND(I378*H378,2)</f>
        <v>0</v>
      </c>
      <c r="BL378" s="18" t="s">
        <v>270</v>
      </c>
      <c r="BM378" s="203" t="s">
        <v>2228</v>
      </c>
    </row>
    <row r="379" spans="1:65" s="16" customFormat="1">
      <c r="B379" s="248"/>
      <c r="C379" s="249"/>
      <c r="D379" s="207" t="s">
        <v>272</v>
      </c>
      <c r="E379" s="250" t="s">
        <v>1</v>
      </c>
      <c r="F379" s="251" t="s">
        <v>2229</v>
      </c>
      <c r="G379" s="249"/>
      <c r="H379" s="250" t="s">
        <v>1</v>
      </c>
      <c r="I379" s="250"/>
      <c r="J379" s="249"/>
      <c r="K379" s="249"/>
      <c r="L379" s="253"/>
      <c r="M379" s="254"/>
      <c r="N379" s="255"/>
      <c r="O379" s="255"/>
      <c r="P379" s="255"/>
      <c r="Q379" s="255"/>
      <c r="R379" s="255"/>
      <c r="S379" s="255"/>
      <c r="T379" s="256"/>
      <c r="AT379" s="257" t="s">
        <v>272</v>
      </c>
      <c r="AU379" s="257" t="s">
        <v>73</v>
      </c>
      <c r="AV379" s="16" t="s">
        <v>71</v>
      </c>
      <c r="AW379" s="16" t="s">
        <v>30</v>
      </c>
      <c r="AX379" s="16" t="s">
        <v>64</v>
      </c>
      <c r="AY379" s="257" t="s">
        <v>263</v>
      </c>
    </row>
    <row r="380" spans="1:65" s="13" customFormat="1">
      <c r="B380" s="205"/>
      <c r="C380" s="206"/>
      <c r="D380" s="207" t="s">
        <v>272</v>
      </c>
      <c r="E380" s="208" t="s">
        <v>1</v>
      </c>
      <c r="F380" s="209" t="s">
        <v>2230</v>
      </c>
      <c r="G380" s="206"/>
      <c r="H380" s="210">
        <v>11.25</v>
      </c>
      <c r="I380" s="210"/>
      <c r="J380" s="206"/>
      <c r="K380" s="206"/>
      <c r="L380" s="212"/>
      <c r="M380" s="213"/>
      <c r="N380" s="214"/>
      <c r="O380" s="214"/>
      <c r="P380" s="214"/>
      <c r="Q380" s="214"/>
      <c r="R380" s="214"/>
      <c r="S380" s="214"/>
      <c r="T380" s="215"/>
      <c r="AT380" s="216" t="s">
        <v>272</v>
      </c>
      <c r="AU380" s="216" t="s">
        <v>73</v>
      </c>
      <c r="AV380" s="13" t="s">
        <v>73</v>
      </c>
      <c r="AW380" s="13" t="s">
        <v>30</v>
      </c>
      <c r="AX380" s="13" t="s">
        <v>71</v>
      </c>
      <c r="AY380" s="216" t="s">
        <v>263</v>
      </c>
    </row>
    <row r="381" spans="1:65" s="2" customFormat="1" ht="24.2" customHeight="1">
      <c r="A381" s="35"/>
      <c r="B381" s="36"/>
      <c r="C381" s="191" t="s">
        <v>557</v>
      </c>
      <c r="D381" s="191" t="s">
        <v>266</v>
      </c>
      <c r="E381" s="192" t="s">
        <v>2231</v>
      </c>
      <c r="F381" s="193" t="s">
        <v>2232</v>
      </c>
      <c r="G381" s="194" t="s">
        <v>300</v>
      </c>
      <c r="H381" s="195">
        <v>5571.0119999999997</v>
      </c>
      <c r="I381" s="196"/>
      <c r="J381" s="197">
        <f>ROUND(I381*H381,2)</f>
        <v>0</v>
      </c>
      <c r="K381" s="198"/>
      <c r="L381" s="40"/>
      <c r="M381" s="199" t="s">
        <v>1</v>
      </c>
      <c r="N381" s="200" t="s">
        <v>38</v>
      </c>
      <c r="O381" s="72"/>
      <c r="P381" s="201">
        <f>O381*H381</f>
        <v>0</v>
      </c>
      <c r="Q381" s="201">
        <v>0</v>
      </c>
      <c r="R381" s="201">
        <f>Q381*H381</f>
        <v>0</v>
      </c>
      <c r="S381" s="201">
        <v>0</v>
      </c>
      <c r="T381" s="202">
        <f>S381*H381</f>
        <v>0</v>
      </c>
      <c r="U381" s="35"/>
      <c r="V381" s="35"/>
      <c r="W381" s="35"/>
      <c r="X381" s="35"/>
      <c r="Y381" s="35"/>
      <c r="Z381" s="35"/>
      <c r="AA381" s="35"/>
      <c r="AB381" s="35"/>
      <c r="AC381" s="35"/>
      <c r="AD381" s="35"/>
      <c r="AE381" s="35"/>
      <c r="AR381" s="203" t="s">
        <v>270</v>
      </c>
      <c r="AT381" s="203" t="s">
        <v>266</v>
      </c>
      <c r="AU381" s="203" t="s">
        <v>73</v>
      </c>
      <c r="AY381" s="18" t="s">
        <v>263</v>
      </c>
      <c r="BE381" s="204">
        <f>IF(N381="základní",J381,0)</f>
        <v>0</v>
      </c>
      <c r="BF381" s="204">
        <f>IF(N381="snížená",J381,0)</f>
        <v>0</v>
      </c>
      <c r="BG381" s="204">
        <f>IF(N381="zákl. přenesená",J381,0)</f>
        <v>0</v>
      </c>
      <c r="BH381" s="204">
        <f>IF(N381="sníž. přenesená",J381,0)</f>
        <v>0</v>
      </c>
      <c r="BI381" s="204">
        <f>IF(N381="nulová",J381,0)</f>
        <v>0</v>
      </c>
      <c r="BJ381" s="18" t="s">
        <v>71</v>
      </c>
      <c r="BK381" s="204">
        <f>ROUND(I381*H381,2)</f>
        <v>0</v>
      </c>
      <c r="BL381" s="18" t="s">
        <v>270</v>
      </c>
      <c r="BM381" s="203" t="s">
        <v>2233</v>
      </c>
    </row>
    <row r="382" spans="1:65" s="2" customFormat="1" ht="19.5">
      <c r="A382" s="35"/>
      <c r="B382" s="36"/>
      <c r="C382" s="37"/>
      <c r="D382" s="207" t="s">
        <v>294</v>
      </c>
      <c r="E382" s="37"/>
      <c r="F382" s="239" t="s">
        <v>2234</v>
      </c>
      <c r="G382" s="37"/>
      <c r="H382" s="37"/>
      <c r="I382" s="326"/>
      <c r="J382" s="37"/>
      <c r="K382" s="37"/>
      <c r="L382" s="40"/>
      <c r="M382" s="241"/>
      <c r="N382" s="242"/>
      <c r="O382" s="72"/>
      <c r="P382" s="72"/>
      <c r="Q382" s="72"/>
      <c r="R382" s="72"/>
      <c r="S382" s="72"/>
      <c r="T382" s="73"/>
      <c r="U382" s="35"/>
      <c r="V382" s="35"/>
      <c r="W382" s="35"/>
      <c r="X382" s="35"/>
      <c r="Y382" s="35"/>
      <c r="Z382" s="35"/>
      <c r="AA382" s="35"/>
      <c r="AB382" s="35"/>
      <c r="AC382" s="35"/>
      <c r="AD382" s="35"/>
      <c r="AE382" s="35"/>
      <c r="AT382" s="18" t="s">
        <v>294</v>
      </c>
      <c r="AU382" s="18" t="s">
        <v>73</v>
      </c>
    </row>
    <row r="383" spans="1:65" s="16" customFormat="1">
      <c r="B383" s="248"/>
      <c r="C383" s="249"/>
      <c r="D383" s="207" t="s">
        <v>272</v>
      </c>
      <c r="E383" s="250" t="s">
        <v>1</v>
      </c>
      <c r="F383" s="251" t="s">
        <v>2235</v>
      </c>
      <c r="G383" s="249"/>
      <c r="H383" s="250" t="s">
        <v>1</v>
      </c>
      <c r="I383" s="250" t="s">
        <v>1</v>
      </c>
      <c r="J383" s="249"/>
      <c r="K383" s="249"/>
      <c r="L383" s="253"/>
      <c r="M383" s="254"/>
      <c r="N383" s="255"/>
      <c r="O383" s="255"/>
      <c r="P383" s="255"/>
      <c r="Q383" s="255"/>
      <c r="R383" s="255"/>
      <c r="S383" s="255"/>
      <c r="T383" s="256"/>
      <c r="AT383" s="257" t="s">
        <v>272</v>
      </c>
      <c r="AU383" s="257" t="s">
        <v>73</v>
      </c>
      <c r="AV383" s="16" t="s">
        <v>71</v>
      </c>
      <c r="AW383" s="16" t="s">
        <v>30</v>
      </c>
      <c r="AX383" s="16" t="s">
        <v>64</v>
      </c>
      <c r="AY383" s="257" t="s">
        <v>263</v>
      </c>
    </row>
    <row r="384" spans="1:65" s="16" customFormat="1">
      <c r="B384" s="248"/>
      <c r="C384" s="249"/>
      <c r="D384" s="207" t="s">
        <v>272</v>
      </c>
      <c r="E384" s="250" t="s">
        <v>1</v>
      </c>
      <c r="F384" s="251" t="s">
        <v>2236</v>
      </c>
      <c r="G384" s="249"/>
      <c r="H384" s="250" t="s">
        <v>1</v>
      </c>
      <c r="I384" s="250" t="s">
        <v>1</v>
      </c>
      <c r="J384" s="249"/>
      <c r="K384" s="249"/>
      <c r="L384" s="253"/>
      <c r="M384" s="254"/>
      <c r="N384" s="255"/>
      <c r="O384" s="255"/>
      <c r="P384" s="255"/>
      <c r="Q384" s="255"/>
      <c r="R384" s="255"/>
      <c r="S384" s="255"/>
      <c r="T384" s="256"/>
      <c r="AT384" s="257" t="s">
        <v>272</v>
      </c>
      <c r="AU384" s="257" t="s">
        <v>73</v>
      </c>
      <c r="AV384" s="16" t="s">
        <v>71</v>
      </c>
      <c r="AW384" s="16" t="s">
        <v>30</v>
      </c>
      <c r="AX384" s="16" t="s">
        <v>64</v>
      </c>
      <c r="AY384" s="257" t="s">
        <v>263</v>
      </c>
    </row>
    <row r="385" spans="2:51" s="13" customFormat="1">
      <c r="B385" s="205"/>
      <c r="C385" s="206"/>
      <c r="D385" s="207" t="s">
        <v>272</v>
      </c>
      <c r="E385" s="208" t="s">
        <v>1</v>
      </c>
      <c r="F385" s="209" t="s">
        <v>2237</v>
      </c>
      <c r="G385" s="206"/>
      <c r="H385" s="210">
        <v>688.38</v>
      </c>
      <c r="I385" s="210"/>
      <c r="J385" s="206"/>
      <c r="K385" s="206"/>
      <c r="L385" s="212"/>
      <c r="M385" s="213"/>
      <c r="N385" s="214"/>
      <c r="O385" s="214"/>
      <c r="P385" s="214"/>
      <c r="Q385" s="214"/>
      <c r="R385" s="214"/>
      <c r="S385" s="214"/>
      <c r="T385" s="215"/>
      <c r="AT385" s="216" t="s">
        <v>272</v>
      </c>
      <c r="AU385" s="216" t="s">
        <v>73</v>
      </c>
      <c r="AV385" s="13" t="s">
        <v>73</v>
      </c>
      <c r="AW385" s="13" t="s">
        <v>30</v>
      </c>
      <c r="AX385" s="13" t="s">
        <v>64</v>
      </c>
      <c r="AY385" s="216" t="s">
        <v>263</v>
      </c>
    </row>
    <row r="386" spans="2:51" s="13" customFormat="1">
      <c r="B386" s="205"/>
      <c r="C386" s="206"/>
      <c r="D386" s="207" t="s">
        <v>272</v>
      </c>
      <c r="E386" s="208" t="s">
        <v>1</v>
      </c>
      <c r="F386" s="209" t="s">
        <v>2238</v>
      </c>
      <c r="G386" s="206"/>
      <c r="H386" s="210">
        <v>-32.94</v>
      </c>
      <c r="I386" s="210"/>
      <c r="J386" s="206"/>
      <c r="K386" s="206"/>
      <c r="L386" s="212"/>
      <c r="M386" s="213"/>
      <c r="N386" s="214"/>
      <c r="O386" s="214"/>
      <c r="P386" s="214"/>
      <c r="Q386" s="214"/>
      <c r="R386" s="214"/>
      <c r="S386" s="214"/>
      <c r="T386" s="215"/>
      <c r="AT386" s="216" t="s">
        <v>272</v>
      </c>
      <c r="AU386" s="216" t="s">
        <v>73</v>
      </c>
      <c r="AV386" s="13" t="s">
        <v>73</v>
      </c>
      <c r="AW386" s="13" t="s">
        <v>30</v>
      </c>
      <c r="AX386" s="13" t="s">
        <v>64</v>
      </c>
      <c r="AY386" s="216" t="s">
        <v>263</v>
      </c>
    </row>
    <row r="387" spans="2:51" s="13" customFormat="1">
      <c r="B387" s="205"/>
      <c r="C387" s="206"/>
      <c r="D387" s="207" t="s">
        <v>272</v>
      </c>
      <c r="E387" s="208" t="s">
        <v>1</v>
      </c>
      <c r="F387" s="209" t="s">
        <v>2239</v>
      </c>
      <c r="G387" s="206"/>
      <c r="H387" s="210">
        <v>-3</v>
      </c>
      <c r="I387" s="210"/>
      <c r="J387" s="206"/>
      <c r="K387" s="206"/>
      <c r="L387" s="212"/>
      <c r="M387" s="213"/>
      <c r="N387" s="214"/>
      <c r="O387" s="214"/>
      <c r="P387" s="214"/>
      <c r="Q387" s="214"/>
      <c r="R387" s="214"/>
      <c r="S387" s="214"/>
      <c r="T387" s="215"/>
      <c r="AT387" s="216" t="s">
        <v>272</v>
      </c>
      <c r="AU387" s="216" t="s">
        <v>73</v>
      </c>
      <c r="AV387" s="13" t="s">
        <v>73</v>
      </c>
      <c r="AW387" s="13" t="s">
        <v>30</v>
      </c>
      <c r="AX387" s="13" t="s">
        <v>64</v>
      </c>
      <c r="AY387" s="216" t="s">
        <v>263</v>
      </c>
    </row>
    <row r="388" spans="2:51" s="13" customFormat="1">
      <c r="B388" s="205"/>
      <c r="C388" s="206"/>
      <c r="D388" s="207" t="s">
        <v>272</v>
      </c>
      <c r="E388" s="208" t="s">
        <v>1</v>
      </c>
      <c r="F388" s="209" t="s">
        <v>2240</v>
      </c>
      <c r="G388" s="206"/>
      <c r="H388" s="210">
        <v>-37.515000000000001</v>
      </c>
      <c r="I388" s="210"/>
      <c r="J388" s="206"/>
      <c r="K388" s="206"/>
      <c r="L388" s="212"/>
      <c r="M388" s="213"/>
      <c r="N388" s="214"/>
      <c r="O388" s="214"/>
      <c r="P388" s="214"/>
      <c r="Q388" s="214"/>
      <c r="R388" s="214"/>
      <c r="S388" s="214"/>
      <c r="T388" s="215"/>
      <c r="AT388" s="216" t="s">
        <v>272</v>
      </c>
      <c r="AU388" s="216" t="s">
        <v>73</v>
      </c>
      <c r="AV388" s="13" t="s">
        <v>73</v>
      </c>
      <c r="AW388" s="13" t="s">
        <v>30</v>
      </c>
      <c r="AX388" s="13" t="s">
        <v>64</v>
      </c>
      <c r="AY388" s="216" t="s">
        <v>263</v>
      </c>
    </row>
    <row r="389" spans="2:51" s="16" customFormat="1">
      <c r="B389" s="248"/>
      <c r="C389" s="249"/>
      <c r="D389" s="207" t="s">
        <v>272</v>
      </c>
      <c r="E389" s="250" t="s">
        <v>1</v>
      </c>
      <c r="F389" s="251" t="s">
        <v>2241</v>
      </c>
      <c r="G389" s="249"/>
      <c r="H389" s="250" t="s">
        <v>1</v>
      </c>
      <c r="I389" s="250"/>
      <c r="J389" s="249"/>
      <c r="K389" s="249"/>
      <c r="L389" s="253"/>
      <c r="M389" s="254"/>
      <c r="N389" s="255"/>
      <c r="O389" s="255"/>
      <c r="P389" s="255"/>
      <c r="Q389" s="255"/>
      <c r="R389" s="255"/>
      <c r="S389" s="255"/>
      <c r="T389" s="256"/>
      <c r="AT389" s="257" t="s">
        <v>272</v>
      </c>
      <c r="AU389" s="257" t="s">
        <v>73</v>
      </c>
      <c r="AV389" s="16" t="s">
        <v>71</v>
      </c>
      <c r="AW389" s="16" t="s">
        <v>30</v>
      </c>
      <c r="AX389" s="16" t="s">
        <v>64</v>
      </c>
      <c r="AY389" s="257" t="s">
        <v>263</v>
      </c>
    </row>
    <row r="390" spans="2:51" s="13" customFormat="1">
      <c r="B390" s="205"/>
      <c r="C390" s="206"/>
      <c r="D390" s="207" t="s">
        <v>272</v>
      </c>
      <c r="E390" s="208" t="s">
        <v>1</v>
      </c>
      <c r="F390" s="209" t="s">
        <v>2237</v>
      </c>
      <c r="G390" s="206"/>
      <c r="H390" s="210">
        <v>688.38</v>
      </c>
      <c r="I390" s="210"/>
      <c r="J390" s="206"/>
      <c r="K390" s="206"/>
      <c r="L390" s="212"/>
      <c r="M390" s="213"/>
      <c r="N390" s="214"/>
      <c r="O390" s="214"/>
      <c r="P390" s="214"/>
      <c r="Q390" s="214"/>
      <c r="R390" s="214"/>
      <c r="S390" s="214"/>
      <c r="T390" s="215"/>
      <c r="AT390" s="216" t="s">
        <v>272</v>
      </c>
      <c r="AU390" s="216" t="s">
        <v>73</v>
      </c>
      <c r="AV390" s="13" t="s">
        <v>73</v>
      </c>
      <c r="AW390" s="13" t="s">
        <v>30</v>
      </c>
      <c r="AX390" s="13" t="s">
        <v>64</v>
      </c>
      <c r="AY390" s="216" t="s">
        <v>263</v>
      </c>
    </row>
    <row r="391" spans="2:51" s="13" customFormat="1">
      <c r="B391" s="205"/>
      <c r="C391" s="206"/>
      <c r="D391" s="207" t="s">
        <v>272</v>
      </c>
      <c r="E391" s="208" t="s">
        <v>1</v>
      </c>
      <c r="F391" s="209" t="s">
        <v>2242</v>
      </c>
      <c r="G391" s="206"/>
      <c r="H391" s="210">
        <v>-7.56</v>
      </c>
      <c r="I391" s="210"/>
      <c r="J391" s="206"/>
      <c r="K391" s="206"/>
      <c r="L391" s="212"/>
      <c r="M391" s="213"/>
      <c r="N391" s="214"/>
      <c r="O391" s="214"/>
      <c r="P391" s="214"/>
      <c r="Q391" s="214"/>
      <c r="R391" s="214"/>
      <c r="S391" s="214"/>
      <c r="T391" s="215"/>
      <c r="AT391" s="216" t="s">
        <v>272</v>
      </c>
      <c r="AU391" s="216" t="s">
        <v>73</v>
      </c>
      <c r="AV391" s="13" t="s">
        <v>73</v>
      </c>
      <c r="AW391" s="13" t="s">
        <v>30</v>
      </c>
      <c r="AX391" s="13" t="s">
        <v>64</v>
      </c>
      <c r="AY391" s="216" t="s">
        <v>263</v>
      </c>
    </row>
    <row r="392" spans="2:51" s="13" customFormat="1">
      <c r="B392" s="205"/>
      <c r="C392" s="206"/>
      <c r="D392" s="207" t="s">
        <v>272</v>
      </c>
      <c r="E392" s="208" t="s">
        <v>1</v>
      </c>
      <c r="F392" s="209" t="s">
        <v>2243</v>
      </c>
      <c r="G392" s="206"/>
      <c r="H392" s="210">
        <v>-32.975999999999999</v>
      </c>
      <c r="I392" s="210"/>
      <c r="J392" s="206"/>
      <c r="K392" s="206"/>
      <c r="L392" s="212"/>
      <c r="M392" s="213"/>
      <c r="N392" s="214"/>
      <c r="O392" s="214"/>
      <c r="P392" s="214"/>
      <c r="Q392" s="214"/>
      <c r="R392" s="214"/>
      <c r="S392" s="214"/>
      <c r="T392" s="215"/>
      <c r="AT392" s="216" t="s">
        <v>272</v>
      </c>
      <c r="AU392" s="216" t="s">
        <v>73</v>
      </c>
      <c r="AV392" s="13" t="s">
        <v>73</v>
      </c>
      <c r="AW392" s="13" t="s">
        <v>30</v>
      </c>
      <c r="AX392" s="13" t="s">
        <v>64</v>
      </c>
      <c r="AY392" s="216" t="s">
        <v>263</v>
      </c>
    </row>
    <row r="393" spans="2:51" s="16" customFormat="1">
      <c r="B393" s="248"/>
      <c r="C393" s="249"/>
      <c r="D393" s="207" t="s">
        <v>272</v>
      </c>
      <c r="E393" s="250" t="s">
        <v>1</v>
      </c>
      <c r="F393" s="251" t="s">
        <v>2244</v>
      </c>
      <c r="G393" s="249"/>
      <c r="H393" s="250" t="s">
        <v>1</v>
      </c>
      <c r="I393" s="250"/>
      <c r="J393" s="249"/>
      <c r="K393" s="249"/>
      <c r="L393" s="253"/>
      <c r="M393" s="254"/>
      <c r="N393" s="255"/>
      <c r="O393" s="255"/>
      <c r="P393" s="255"/>
      <c r="Q393" s="255"/>
      <c r="R393" s="255"/>
      <c r="S393" s="255"/>
      <c r="T393" s="256"/>
      <c r="AT393" s="257" t="s">
        <v>272</v>
      </c>
      <c r="AU393" s="257" t="s">
        <v>73</v>
      </c>
      <c r="AV393" s="16" t="s">
        <v>71</v>
      </c>
      <c r="AW393" s="16" t="s">
        <v>30</v>
      </c>
      <c r="AX393" s="16" t="s">
        <v>64</v>
      </c>
      <c r="AY393" s="257" t="s">
        <v>263</v>
      </c>
    </row>
    <row r="394" spans="2:51" s="13" customFormat="1">
      <c r="B394" s="205"/>
      <c r="C394" s="206"/>
      <c r="D394" s="207" t="s">
        <v>272</v>
      </c>
      <c r="E394" s="208" t="s">
        <v>1</v>
      </c>
      <c r="F394" s="209" t="s">
        <v>2245</v>
      </c>
      <c r="G394" s="206"/>
      <c r="H394" s="210">
        <v>128.73599999999999</v>
      </c>
      <c r="I394" s="210"/>
      <c r="J394" s="206"/>
      <c r="K394" s="206"/>
      <c r="L394" s="212"/>
      <c r="M394" s="213"/>
      <c r="N394" s="214"/>
      <c r="O394" s="214"/>
      <c r="P394" s="214"/>
      <c r="Q394" s="214"/>
      <c r="R394" s="214"/>
      <c r="S394" s="214"/>
      <c r="T394" s="215"/>
      <c r="AT394" s="216" t="s">
        <v>272</v>
      </c>
      <c r="AU394" s="216" t="s">
        <v>73</v>
      </c>
      <c r="AV394" s="13" t="s">
        <v>73</v>
      </c>
      <c r="AW394" s="13" t="s">
        <v>30</v>
      </c>
      <c r="AX394" s="13" t="s">
        <v>64</v>
      </c>
      <c r="AY394" s="216" t="s">
        <v>263</v>
      </c>
    </row>
    <row r="395" spans="2:51" s="13" customFormat="1">
      <c r="B395" s="205"/>
      <c r="C395" s="206"/>
      <c r="D395" s="207" t="s">
        <v>272</v>
      </c>
      <c r="E395" s="208" t="s">
        <v>1</v>
      </c>
      <c r="F395" s="209" t="s">
        <v>2246</v>
      </c>
      <c r="G395" s="206"/>
      <c r="H395" s="210">
        <v>-11.439</v>
      </c>
      <c r="I395" s="210"/>
      <c r="J395" s="206"/>
      <c r="K395" s="206"/>
      <c r="L395" s="212"/>
      <c r="M395" s="213"/>
      <c r="N395" s="214"/>
      <c r="O395" s="214"/>
      <c r="P395" s="214"/>
      <c r="Q395" s="214"/>
      <c r="R395" s="214"/>
      <c r="S395" s="214"/>
      <c r="T395" s="215"/>
      <c r="AT395" s="216" t="s">
        <v>272</v>
      </c>
      <c r="AU395" s="216" t="s">
        <v>73</v>
      </c>
      <c r="AV395" s="13" t="s">
        <v>73</v>
      </c>
      <c r="AW395" s="13" t="s">
        <v>30</v>
      </c>
      <c r="AX395" s="13" t="s">
        <v>64</v>
      </c>
      <c r="AY395" s="216" t="s">
        <v>263</v>
      </c>
    </row>
    <row r="396" spans="2:51" s="16" customFormat="1">
      <c r="B396" s="248"/>
      <c r="C396" s="249"/>
      <c r="D396" s="207" t="s">
        <v>272</v>
      </c>
      <c r="E396" s="250" t="s">
        <v>1</v>
      </c>
      <c r="F396" s="251" t="s">
        <v>2241</v>
      </c>
      <c r="G396" s="249"/>
      <c r="H396" s="250" t="s">
        <v>1</v>
      </c>
      <c r="I396" s="250"/>
      <c r="J396" s="249"/>
      <c r="K396" s="249"/>
      <c r="L396" s="253"/>
      <c r="M396" s="254"/>
      <c r="N396" s="255"/>
      <c r="O396" s="255"/>
      <c r="P396" s="255"/>
      <c r="Q396" s="255"/>
      <c r="R396" s="255"/>
      <c r="S396" s="255"/>
      <c r="T396" s="256"/>
      <c r="AT396" s="257" t="s">
        <v>272</v>
      </c>
      <c r="AU396" s="257" t="s">
        <v>73</v>
      </c>
      <c r="AV396" s="16" t="s">
        <v>71</v>
      </c>
      <c r="AW396" s="16" t="s">
        <v>30</v>
      </c>
      <c r="AX396" s="16" t="s">
        <v>64</v>
      </c>
      <c r="AY396" s="257" t="s">
        <v>263</v>
      </c>
    </row>
    <row r="397" spans="2:51" s="13" customFormat="1">
      <c r="B397" s="205"/>
      <c r="C397" s="206"/>
      <c r="D397" s="207" t="s">
        <v>272</v>
      </c>
      <c r="E397" s="208" t="s">
        <v>1</v>
      </c>
      <c r="F397" s="209" t="s">
        <v>2245</v>
      </c>
      <c r="G397" s="206"/>
      <c r="H397" s="210">
        <v>128.73599999999999</v>
      </c>
      <c r="I397" s="210"/>
      <c r="J397" s="206"/>
      <c r="K397" s="206"/>
      <c r="L397" s="212"/>
      <c r="M397" s="213"/>
      <c r="N397" s="214"/>
      <c r="O397" s="214"/>
      <c r="P397" s="214"/>
      <c r="Q397" s="214"/>
      <c r="R397" s="214"/>
      <c r="S397" s="214"/>
      <c r="T397" s="215"/>
      <c r="AT397" s="216" t="s">
        <v>272</v>
      </c>
      <c r="AU397" s="216" t="s">
        <v>73</v>
      </c>
      <c r="AV397" s="13" t="s">
        <v>73</v>
      </c>
      <c r="AW397" s="13" t="s">
        <v>30</v>
      </c>
      <c r="AX397" s="13" t="s">
        <v>64</v>
      </c>
      <c r="AY397" s="216" t="s">
        <v>263</v>
      </c>
    </row>
    <row r="398" spans="2:51" s="16" customFormat="1">
      <c r="B398" s="248"/>
      <c r="C398" s="249"/>
      <c r="D398" s="207" t="s">
        <v>272</v>
      </c>
      <c r="E398" s="250" t="s">
        <v>1</v>
      </c>
      <c r="F398" s="251" t="s">
        <v>2247</v>
      </c>
      <c r="G398" s="249"/>
      <c r="H398" s="250" t="s">
        <v>1</v>
      </c>
      <c r="I398" s="250"/>
      <c r="J398" s="249"/>
      <c r="K398" s="249"/>
      <c r="L398" s="253"/>
      <c r="M398" s="254"/>
      <c r="N398" s="255"/>
      <c r="O398" s="255"/>
      <c r="P398" s="255"/>
      <c r="Q398" s="255"/>
      <c r="R398" s="255"/>
      <c r="S398" s="255"/>
      <c r="T398" s="256"/>
      <c r="AT398" s="257" t="s">
        <v>272</v>
      </c>
      <c r="AU398" s="257" t="s">
        <v>73</v>
      </c>
      <c r="AV398" s="16" t="s">
        <v>71</v>
      </c>
      <c r="AW398" s="16" t="s">
        <v>30</v>
      </c>
      <c r="AX398" s="16" t="s">
        <v>64</v>
      </c>
      <c r="AY398" s="257" t="s">
        <v>263</v>
      </c>
    </row>
    <row r="399" spans="2:51" s="13" customFormat="1">
      <c r="B399" s="205"/>
      <c r="C399" s="206"/>
      <c r="D399" s="207" t="s">
        <v>272</v>
      </c>
      <c r="E399" s="208" t="s">
        <v>1</v>
      </c>
      <c r="F399" s="209" t="s">
        <v>2248</v>
      </c>
      <c r="G399" s="206"/>
      <c r="H399" s="210">
        <v>33.226999999999997</v>
      </c>
      <c r="I399" s="210"/>
      <c r="J399" s="206"/>
      <c r="K399" s="206"/>
      <c r="L399" s="212"/>
      <c r="M399" s="213"/>
      <c r="N399" s="214"/>
      <c r="O399" s="214"/>
      <c r="P399" s="214"/>
      <c r="Q399" s="214"/>
      <c r="R399" s="214"/>
      <c r="S399" s="214"/>
      <c r="T399" s="215"/>
      <c r="AT399" s="216" t="s">
        <v>272</v>
      </c>
      <c r="AU399" s="216" t="s">
        <v>73</v>
      </c>
      <c r="AV399" s="13" t="s">
        <v>73</v>
      </c>
      <c r="AW399" s="13" t="s">
        <v>30</v>
      </c>
      <c r="AX399" s="13" t="s">
        <v>64</v>
      </c>
      <c r="AY399" s="216" t="s">
        <v>263</v>
      </c>
    </row>
    <row r="400" spans="2:51" s="16" customFormat="1">
      <c r="B400" s="248"/>
      <c r="C400" s="249"/>
      <c r="D400" s="207" t="s">
        <v>272</v>
      </c>
      <c r="E400" s="250" t="s">
        <v>1</v>
      </c>
      <c r="F400" s="251" t="s">
        <v>2249</v>
      </c>
      <c r="G400" s="249"/>
      <c r="H400" s="250" t="s">
        <v>1</v>
      </c>
      <c r="I400" s="250"/>
      <c r="J400" s="249"/>
      <c r="K400" s="249"/>
      <c r="L400" s="253"/>
      <c r="M400" s="254"/>
      <c r="N400" s="255"/>
      <c r="O400" s="255"/>
      <c r="P400" s="255"/>
      <c r="Q400" s="255"/>
      <c r="R400" s="255"/>
      <c r="S400" s="255"/>
      <c r="T400" s="256"/>
      <c r="AT400" s="257" t="s">
        <v>272</v>
      </c>
      <c r="AU400" s="257" t="s">
        <v>73</v>
      </c>
      <c r="AV400" s="16" t="s">
        <v>71</v>
      </c>
      <c r="AW400" s="16" t="s">
        <v>30</v>
      </c>
      <c r="AX400" s="16" t="s">
        <v>64</v>
      </c>
      <c r="AY400" s="257" t="s">
        <v>263</v>
      </c>
    </row>
    <row r="401" spans="1:65" s="16" customFormat="1">
      <c r="B401" s="248"/>
      <c r="C401" s="249"/>
      <c r="D401" s="207" t="s">
        <v>272</v>
      </c>
      <c r="E401" s="250" t="s">
        <v>1</v>
      </c>
      <c r="F401" s="251" t="s">
        <v>2250</v>
      </c>
      <c r="G401" s="249"/>
      <c r="H401" s="250" t="s">
        <v>1</v>
      </c>
      <c r="I401" s="250"/>
      <c r="J401" s="249"/>
      <c r="K401" s="249"/>
      <c r="L401" s="253"/>
      <c r="M401" s="254"/>
      <c r="N401" s="255"/>
      <c r="O401" s="255"/>
      <c r="P401" s="255"/>
      <c r="Q401" s="255"/>
      <c r="R401" s="255"/>
      <c r="S401" s="255"/>
      <c r="T401" s="256"/>
      <c r="AT401" s="257" t="s">
        <v>272</v>
      </c>
      <c r="AU401" s="257" t="s">
        <v>73</v>
      </c>
      <c r="AV401" s="16" t="s">
        <v>71</v>
      </c>
      <c r="AW401" s="16" t="s">
        <v>30</v>
      </c>
      <c r="AX401" s="16" t="s">
        <v>64</v>
      </c>
      <c r="AY401" s="257" t="s">
        <v>263</v>
      </c>
    </row>
    <row r="402" spans="1:65" s="13" customFormat="1">
      <c r="B402" s="205"/>
      <c r="C402" s="206"/>
      <c r="D402" s="207" t="s">
        <v>272</v>
      </c>
      <c r="E402" s="208" t="s">
        <v>1</v>
      </c>
      <c r="F402" s="209" t="s">
        <v>2251</v>
      </c>
      <c r="G402" s="206"/>
      <c r="H402" s="210">
        <v>787.35500000000002</v>
      </c>
      <c r="I402" s="210"/>
      <c r="J402" s="206"/>
      <c r="K402" s="206"/>
      <c r="L402" s="212"/>
      <c r="M402" s="213"/>
      <c r="N402" s="214"/>
      <c r="O402" s="214"/>
      <c r="P402" s="214"/>
      <c r="Q402" s="214"/>
      <c r="R402" s="214"/>
      <c r="S402" s="214"/>
      <c r="T402" s="215"/>
      <c r="AT402" s="216" t="s">
        <v>272</v>
      </c>
      <c r="AU402" s="216" t="s">
        <v>73</v>
      </c>
      <c r="AV402" s="13" t="s">
        <v>73</v>
      </c>
      <c r="AW402" s="13" t="s">
        <v>30</v>
      </c>
      <c r="AX402" s="13" t="s">
        <v>64</v>
      </c>
      <c r="AY402" s="216" t="s">
        <v>263</v>
      </c>
    </row>
    <row r="403" spans="1:65" s="16" customFormat="1">
      <c r="B403" s="248"/>
      <c r="C403" s="249"/>
      <c r="D403" s="207" t="s">
        <v>272</v>
      </c>
      <c r="E403" s="250" t="s">
        <v>1</v>
      </c>
      <c r="F403" s="251" t="s">
        <v>2252</v>
      </c>
      <c r="G403" s="249"/>
      <c r="H403" s="250" t="s">
        <v>1</v>
      </c>
      <c r="I403" s="250"/>
      <c r="J403" s="249"/>
      <c r="K403" s="249"/>
      <c r="L403" s="253"/>
      <c r="M403" s="254"/>
      <c r="N403" s="255"/>
      <c r="O403" s="255"/>
      <c r="P403" s="255"/>
      <c r="Q403" s="255"/>
      <c r="R403" s="255"/>
      <c r="S403" s="255"/>
      <c r="T403" s="256"/>
      <c r="AT403" s="257" t="s">
        <v>272</v>
      </c>
      <c r="AU403" s="257" t="s">
        <v>73</v>
      </c>
      <c r="AV403" s="16" t="s">
        <v>71</v>
      </c>
      <c r="AW403" s="16" t="s">
        <v>30</v>
      </c>
      <c r="AX403" s="16" t="s">
        <v>64</v>
      </c>
      <c r="AY403" s="257" t="s">
        <v>263</v>
      </c>
    </row>
    <row r="404" spans="1:65" s="13" customFormat="1">
      <c r="B404" s="205"/>
      <c r="C404" s="206"/>
      <c r="D404" s="207" t="s">
        <v>272</v>
      </c>
      <c r="E404" s="208" t="s">
        <v>1</v>
      </c>
      <c r="F404" s="209" t="s">
        <v>2251</v>
      </c>
      <c r="G404" s="206"/>
      <c r="H404" s="210">
        <v>787.35500000000002</v>
      </c>
      <c r="I404" s="210"/>
      <c r="J404" s="206"/>
      <c r="K404" s="206"/>
      <c r="L404" s="212"/>
      <c r="M404" s="213"/>
      <c r="N404" s="214"/>
      <c r="O404" s="214"/>
      <c r="P404" s="214"/>
      <c r="Q404" s="214"/>
      <c r="R404" s="214"/>
      <c r="S404" s="214"/>
      <c r="T404" s="215"/>
      <c r="AT404" s="216" t="s">
        <v>272</v>
      </c>
      <c r="AU404" s="216" t="s">
        <v>73</v>
      </c>
      <c r="AV404" s="13" t="s">
        <v>73</v>
      </c>
      <c r="AW404" s="13" t="s">
        <v>30</v>
      </c>
      <c r="AX404" s="13" t="s">
        <v>64</v>
      </c>
      <c r="AY404" s="216" t="s">
        <v>263</v>
      </c>
    </row>
    <row r="405" spans="1:65" s="16" customFormat="1">
      <c r="B405" s="248"/>
      <c r="C405" s="249"/>
      <c r="D405" s="207" t="s">
        <v>272</v>
      </c>
      <c r="E405" s="250" t="s">
        <v>1</v>
      </c>
      <c r="F405" s="251" t="s">
        <v>2253</v>
      </c>
      <c r="G405" s="249"/>
      <c r="H405" s="250" t="s">
        <v>1</v>
      </c>
      <c r="I405" s="250"/>
      <c r="J405" s="249"/>
      <c r="K405" s="249"/>
      <c r="L405" s="253"/>
      <c r="M405" s="254"/>
      <c r="N405" s="255"/>
      <c r="O405" s="255"/>
      <c r="P405" s="255"/>
      <c r="Q405" s="255"/>
      <c r="R405" s="255"/>
      <c r="S405" s="255"/>
      <c r="T405" s="256"/>
      <c r="AT405" s="257" t="s">
        <v>272</v>
      </c>
      <c r="AU405" s="257" t="s">
        <v>73</v>
      </c>
      <c r="AV405" s="16" t="s">
        <v>71</v>
      </c>
      <c r="AW405" s="16" t="s">
        <v>30</v>
      </c>
      <c r="AX405" s="16" t="s">
        <v>64</v>
      </c>
      <c r="AY405" s="257" t="s">
        <v>263</v>
      </c>
    </row>
    <row r="406" spans="1:65" s="13" customFormat="1">
      <c r="B406" s="205"/>
      <c r="C406" s="206"/>
      <c r="D406" s="207" t="s">
        <v>272</v>
      </c>
      <c r="E406" s="208" t="s">
        <v>1</v>
      </c>
      <c r="F406" s="209" t="s">
        <v>2251</v>
      </c>
      <c r="G406" s="206"/>
      <c r="H406" s="210">
        <v>787.35500000000002</v>
      </c>
      <c r="I406" s="210"/>
      <c r="J406" s="206"/>
      <c r="K406" s="206"/>
      <c r="L406" s="212"/>
      <c r="M406" s="213"/>
      <c r="N406" s="214"/>
      <c r="O406" s="214"/>
      <c r="P406" s="214"/>
      <c r="Q406" s="214"/>
      <c r="R406" s="214"/>
      <c r="S406" s="214"/>
      <c r="T406" s="215"/>
      <c r="AT406" s="216" t="s">
        <v>272</v>
      </c>
      <c r="AU406" s="216" t="s">
        <v>73</v>
      </c>
      <c r="AV406" s="13" t="s">
        <v>73</v>
      </c>
      <c r="AW406" s="13" t="s">
        <v>30</v>
      </c>
      <c r="AX406" s="13" t="s">
        <v>64</v>
      </c>
      <c r="AY406" s="216" t="s">
        <v>263</v>
      </c>
    </row>
    <row r="407" spans="1:65" s="16" customFormat="1">
      <c r="B407" s="248"/>
      <c r="C407" s="249"/>
      <c r="D407" s="207" t="s">
        <v>272</v>
      </c>
      <c r="E407" s="250" t="s">
        <v>1</v>
      </c>
      <c r="F407" s="251" t="s">
        <v>2254</v>
      </c>
      <c r="G407" s="249"/>
      <c r="H407" s="250" t="s">
        <v>1</v>
      </c>
      <c r="I407" s="250"/>
      <c r="J407" s="249"/>
      <c r="K407" s="249"/>
      <c r="L407" s="253"/>
      <c r="M407" s="254"/>
      <c r="N407" s="255"/>
      <c r="O407" s="255"/>
      <c r="P407" s="255"/>
      <c r="Q407" s="255"/>
      <c r="R407" s="255"/>
      <c r="S407" s="255"/>
      <c r="T407" s="256"/>
      <c r="AT407" s="257" t="s">
        <v>272</v>
      </c>
      <c r="AU407" s="257" t="s">
        <v>73</v>
      </c>
      <c r="AV407" s="16" t="s">
        <v>71</v>
      </c>
      <c r="AW407" s="16" t="s">
        <v>30</v>
      </c>
      <c r="AX407" s="16" t="s">
        <v>64</v>
      </c>
      <c r="AY407" s="257" t="s">
        <v>263</v>
      </c>
    </row>
    <row r="408" spans="1:65" s="13" customFormat="1">
      <c r="B408" s="205"/>
      <c r="C408" s="206"/>
      <c r="D408" s="207" t="s">
        <v>272</v>
      </c>
      <c r="E408" s="208" t="s">
        <v>1</v>
      </c>
      <c r="F408" s="209" t="s">
        <v>2251</v>
      </c>
      <c r="G408" s="206"/>
      <c r="H408" s="210">
        <v>787.35500000000002</v>
      </c>
      <c r="I408" s="210"/>
      <c r="J408" s="206"/>
      <c r="K408" s="206"/>
      <c r="L408" s="212"/>
      <c r="M408" s="213"/>
      <c r="N408" s="214"/>
      <c r="O408" s="214"/>
      <c r="P408" s="214"/>
      <c r="Q408" s="214"/>
      <c r="R408" s="214"/>
      <c r="S408" s="214"/>
      <c r="T408" s="215"/>
      <c r="AT408" s="216" t="s">
        <v>272</v>
      </c>
      <c r="AU408" s="216" t="s">
        <v>73</v>
      </c>
      <c r="AV408" s="13" t="s">
        <v>73</v>
      </c>
      <c r="AW408" s="13" t="s">
        <v>30</v>
      </c>
      <c r="AX408" s="13" t="s">
        <v>64</v>
      </c>
      <c r="AY408" s="216" t="s">
        <v>263</v>
      </c>
    </row>
    <row r="409" spans="1:65" s="16" customFormat="1">
      <c r="B409" s="248"/>
      <c r="C409" s="249"/>
      <c r="D409" s="207" t="s">
        <v>272</v>
      </c>
      <c r="E409" s="250" t="s">
        <v>1</v>
      </c>
      <c r="F409" s="251" t="s">
        <v>2255</v>
      </c>
      <c r="G409" s="249"/>
      <c r="H409" s="250" t="s">
        <v>1</v>
      </c>
      <c r="I409" s="250"/>
      <c r="J409" s="249"/>
      <c r="K409" s="249"/>
      <c r="L409" s="253"/>
      <c r="M409" s="254"/>
      <c r="N409" s="255"/>
      <c r="O409" s="255"/>
      <c r="P409" s="255"/>
      <c r="Q409" s="255"/>
      <c r="R409" s="255"/>
      <c r="S409" s="255"/>
      <c r="T409" s="256"/>
      <c r="AT409" s="257" t="s">
        <v>272</v>
      </c>
      <c r="AU409" s="257" t="s">
        <v>73</v>
      </c>
      <c r="AV409" s="16" t="s">
        <v>71</v>
      </c>
      <c r="AW409" s="16" t="s">
        <v>30</v>
      </c>
      <c r="AX409" s="16" t="s">
        <v>64</v>
      </c>
      <c r="AY409" s="257" t="s">
        <v>263</v>
      </c>
    </row>
    <row r="410" spans="1:65" s="13" customFormat="1">
      <c r="B410" s="205"/>
      <c r="C410" s="206"/>
      <c r="D410" s="207" t="s">
        <v>272</v>
      </c>
      <c r="E410" s="208" t="s">
        <v>1</v>
      </c>
      <c r="F410" s="209" t="s">
        <v>2251</v>
      </c>
      <c r="G410" s="206"/>
      <c r="H410" s="210">
        <v>787.35500000000002</v>
      </c>
      <c r="I410" s="210"/>
      <c r="J410" s="206"/>
      <c r="K410" s="206"/>
      <c r="L410" s="212"/>
      <c r="M410" s="213"/>
      <c r="N410" s="214"/>
      <c r="O410" s="214"/>
      <c r="P410" s="214"/>
      <c r="Q410" s="214"/>
      <c r="R410" s="214"/>
      <c r="S410" s="214"/>
      <c r="T410" s="215"/>
      <c r="AT410" s="216" t="s">
        <v>272</v>
      </c>
      <c r="AU410" s="216" t="s">
        <v>73</v>
      </c>
      <c r="AV410" s="13" t="s">
        <v>73</v>
      </c>
      <c r="AW410" s="13" t="s">
        <v>30</v>
      </c>
      <c r="AX410" s="13" t="s">
        <v>64</v>
      </c>
      <c r="AY410" s="216" t="s">
        <v>263</v>
      </c>
    </row>
    <row r="411" spans="1:65" s="16" customFormat="1">
      <c r="B411" s="248"/>
      <c r="C411" s="249"/>
      <c r="D411" s="207" t="s">
        <v>272</v>
      </c>
      <c r="E411" s="250" t="s">
        <v>1</v>
      </c>
      <c r="F411" s="251" t="s">
        <v>2256</v>
      </c>
      <c r="G411" s="249"/>
      <c r="H411" s="250" t="s">
        <v>1</v>
      </c>
      <c r="I411" s="250"/>
      <c r="J411" s="249"/>
      <c r="K411" s="249"/>
      <c r="L411" s="253"/>
      <c r="M411" s="254"/>
      <c r="N411" s="255"/>
      <c r="O411" s="255"/>
      <c r="P411" s="255"/>
      <c r="Q411" s="255"/>
      <c r="R411" s="255"/>
      <c r="S411" s="255"/>
      <c r="T411" s="256"/>
      <c r="AT411" s="257" t="s">
        <v>272</v>
      </c>
      <c r="AU411" s="257" t="s">
        <v>73</v>
      </c>
      <c r="AV411" s="16" t="s">
        <v>71</v>
      </c>
      <c r="AW411" s="16" t="s">
        <v>30</v>
      </c>
      <c r="AX411" s="16" t="s">
        <v>64</v>
      </c>
      <c r="AY411" s="257" t="s">
        <v>263</v>
      </c>
    </row>
    <row r="412" spans="1:65" s="13" customFormat="1">
      <c r="B412" s="205"/>
      <c r="C412" s="206"/>
      <c r="D412" s="207" t="s">
        <v>272</v>
      </c>
      <c r="E412" s="208" t="s">
        <v>1</v>
      </c>
      <c r="F412" s="209" t="s">
        <v>2257</v>
      </c>
      <c r="G412" s="206"/>
      <c r="H412" s="210">
        <v>92.207999999999998</v>
      </c>
      <c r="I412" s="210"/>
      <c r="J412" s="206"/>
      <c r="K412" s="206"/>
      <c r="L412" s="212"/>
      <c r="M412" s="213"/>
      <c r="N412" s="214"/>
      <c r="O412" s="214"/>
      <c r="P412" s="214"/>
      <c r="Q412" s="214"/>
      <c r="R412" s="214"/>
      <c r="S412" s="214"/>
      <c r="T412" s="215"/>
      <c r="AT412" s="216" t="s">
        <v>272</v>
      </c>
      <c r="AU412" s="216" t="s">
        <v>73</v>
      </c>
      <c r="AV412" s="13" t="s">
        <v>73</v>
      </c>
      <c r="AW412" s="13" t="s">
        <v>30</v>
      </c>
      <c r="AX412" s="13" t="s">
        <v>64</v>
      </c>
      <c r="AY412" s="216" t="s">
        <v>263</v>
      </c>
    </row>
    <row r="413" spans="1:65" s="15" customFormat="1">
      <c r="B413" s="228"/>
      <c r="C413" s="229"/>
      <c r="D413" s="207" t="s">
        <v>272</v>
      </c>
      <c r="E413" s="230" t="s">
        <v>1</v>
      </c>
      <c r="F413" s="231" t="s">
        <v>280</v>
      </c>
      <c r="G413" s="229"/>
      <c r="H413" s="232">
        <v>5571.0119999999997</v>
      </c>
      <c r="I413" s="232"/>
      <c r="J413" s="229"/>
      <c r="K413" s="229"/>
      <c r="L413" s="234"/>
      <c r="M413" s="235"/>
      <c r="N413" s="236"/>
      <c r="O413" s="236"/>
      <c r="P413" s="236"/>
      <c r="Q413" s="236"/>
      <c r="R413" s="236"/>
      <c r="S413" s="236"/>
      <c r="T413" s="237"/>
      <c r="AT413" s="238" t="s">
        <v>272</v>
      </c>
      <c r="AU413" s="238" t="s">
        <v>73</v>
      </c>
      <c r="AV413" s="15" t="s">
        <v>270</v>
      </c>
      <c r="AW413" s="15" t="s">
        <v>30</v>
      </c>
      <c r="AX413" s="15" t="s">
        <v>71</v>
      </c>
      <c r="AY413" s="238" t="s">
        <v>263</v>
      </c>
    </row>
    <row r="414" spans="1:65" s="2" customFormat="1" ht="24.2" customHeight="1">
      <c r="A414" s="35"/>
      <c r="B414" s="36"/>
      <c r="C414" s="191" t="s">
        <v>649</v>
      </c>
      <c r="D414" s="191" t="s">
        <v>266</v>
      </c>
      <c r="E414" s="192" t="s">
        <v>2258</v>
      </c>
      <c r="F414" s="193" t="s">
        <v>2259</v>
      </c>
      <c r="G414" s="194" t="s">
        <v>269</v>
      </c>
      <c r="H414" s="195">
        <v>614.72</v>
      </c>
      <c r="I414" s="196"/>
      <c r="J414" s="197">
        <f>ROUND(I414*H414,2)</f>
        <v>0</v>
      </c>
      <c r="K414" s="198"/>
      <c r="L414" s="40"/>
      <c r="M414" s="199" t="s">
        <v>1</v>
      </c>
      <c r="N414" s="200" t="s">
        <v>38</v>
      </c>
      <c r="O414" s="72"/>
      <c r="P414" s="201">
        <f>O414*H414</f>
        <v>0</v>
      </c>
      <c r="Q414" s="201">
        <v>2.7499999999999998E-3</v>
      </c>
      <c r="R414" s="201">
        <f>Q414*H414</f>
        <v>1.69048</v>
      </c>
      <c r="S414" s="201">
        <v>0</v>
      </c>
      <c r="T414" s="202">
        <f>S414*H414</f>
        <v>0</v>
      </c>
      <c r="U414" s="35"/>
      <c r="V414" s="35"/>
      <c r="W414" s="35"/>
      <c r="X414" s="35"/>
      <c r="Y414" s="35"/>
      <c r="Z414" s="35"/>
      <c r="AA414" s="35"/>
      <c r="AB414" s="35"/>
      <c r="AC414" s="35"/>
      <c r="AD414" s="35"/>
      <c r="AE414" s="35"/>
      <c r="AR414" s="203" t="s">
        <v>270</v>
      </c>
      <c r="AT414" s="203" t="s">
        <v>266</v>
      </c>
      <c r="AU414" s="203" t="s">
        <v>73</v>
      </c>
      <c r="AY414" s="18" t="s">
        <v>263</v>
      </c>
      <c r="BE414" s="204">
        <f>IF(N414="základní",J414,0)</f>
        <v>0</v>
      </c>
      <c r="BF414" s="204">
        <f>IF(N414="snížená",J414,0)</f>
        <v>0</v>
      </c>
      <c r="BG414" s="204">
        <f>IF(N414="zákl. přenesená",J414,0)</f>
        <v>0</v>
      </c>
      <c r="BH414" s="204">
        <f>IF(N414="sníž. přenesená",J414,0)</f>
        <v>0</v>
      </c>
      <c r="BI414" s="204">
        <f>IF(N414="nulová",J414,0)</f>
        <v>0</v>
      </c>
      <c r="BJ414" s="18" t="s">
        <v>71</v>
      </c>
      <c r="BK414" s="204">
        <f>ROUND(I414*H414,2)</f>
        <v>0</v>
      </c>
      <c r="BL414" s="18" t="s">
        <v>270</v>
      </c>
      <c r="BM414" s="203" t="s">
        <v>2260</v>
      </c>
    </row>
    <row r="415" spans="1:65" s="16" customFormat="1">
      <c r="B415" s="248"/>
      <c r="C415" s="249"/>
      <c r="D415" s="207" t="s">
        <v>272</v>
      </c>
      <c r="E415" s="250" t="s">
        <v>1</v>
      </c>
      <c r="F415" s="251" t="s">
        <v>2261</v>
      </c>
      <c r="G415" s="249"/>
      <c r="H415" s="250" t="s">
        <v>1</v>
      </c>
      <c r="I415" s="250"/>
      <c r="J415" s="249"/>
      <c r="K415" s="249"/>
      <c r="L415" s="253"/>
      <c r="M415" s="254"/>
      <c r="N415" s="255"/>
      <c r="O415" s="255"/>
      <c r="P415" s="255"/>
      <c r="Q415" s="255"/>
      <c r="R415" s="255"/>
      <c r="S415" s="255"/>
      <c r="T415" s="256"/>
      <c r="AT415" s="257" t="s">
        <v>272</v>
      </c>
      <c r="AU415" s="257" t="s">
        <v>73</v>
      </c>
      <c r="AV415" s="16" t="s">
        <v>71</v>
      </c>
      <c r="AW415" s="16" t="s">
        <v>30</v>
      </c>
      <c r="AX415" s="16" t="s">
        <v>64</v>
      </c>
      <c r="AY415" s="257" t="s">
        <v>263</v>
      </c>
    </row>
    <row r="416" spans="1:65" s="13" customFormat="1">
      <c r="B416" s="205"/>
      <c r="C416" s="206"/>
      <c r="D416" s="207" t="s">
        <v>272</v>
      </c>
      <c r="E416" s="208" t="s">
        <v>1</v>
      </c>
      <c r="F416" s="209" t="s">
        <v>2262</v>
      </c>
      <c r="G416" s="206"/>
      <c r="H416" s="210">
        <v>614.72</v>
      </c>
      <c r="I416" s="210"/>
      <c r="J416" s="206"/>
      <c r="K416" s="206"/>
      <c r="L416" s="212"/>
      <c r="M416" s="213"/>
      <c r="N416" s="214"/>
      <c r="O416" s="214"/>
      <c r="P416" s="214"/>
      <c r="Q416" s="214"/>
      <c r="R416" s="214"/>
      <c r="S416" s="214"/>
      <c r="T416" s="215"/>
      <c r="AT416" s="216" t="s">
        <v>272</v>
      </c>
      <c r="AU416" s="216" t="s">
        <v>73</v>
      </c>
      <c r="AV416" s="13" t="s">
        <v>73</v>
      </c>
      <c r="AW416" s="13" t="s">
        <v>30</v>
      </c>
      <c r="AX416" s="13" t="s">
        <v>71</v>
      </c>
      <c r="AY416" s="216" t="s">
        <v>263</v>
      </c>
    </row>
    <row r="417" spans="1:65" s="2" customFormat="1" ht="24.2" customHeight="1">
      <c r="A417" s="35"/>
      <c r="B417" s="36"/>
      <c r="C417" s="191" t="s">
        <v>560</v>
      </c>
      <c r="D417" s="191" t="s">
        <v>266</v>
      </c>
      <c r="E417" s="192" t="s">
        <v>2263</v>
      </c>
      <c r="F417" s="193" t="s">
        <v>2264</v>
      </c>
      <c r="G417" s="194" t="s">
        <v>269</v>
      </c>
      <c r="H417" s="195">
        <v>614.72</v>
      </c>
      <c r="I417" s="196"/>
      <c r="J417" s="197">
        <f>ROUND(I417*H417,2)</f>
        <v>0</v>
      </c>
      <c r="K417" s="198"/>
      <c r="L417" s="40"/>
      <c r="M417" s="199" t="s">
        <v>1</v>
      </c>
      <c r="N417" s="200" t="s">
        <v>38</v>
      </c>
      <c r="O417" s="72"/>
      <c r="P417" s="201">
        <f>O417*H417</f>
        <v>0</v>
      </c>
      <c r="Q417" s="201">
        <v>0</v>
      </c>
      <c r="R417" s="201">
        <f>Q417*H417</f>
        <v>0</v>
      </c>
      <c r="S417" s="201">
        <v>0</v>
      </c>
      <c r="T417" s="202">
        <f>S417*H417</f>
        <v>0</v>
      </c>
      <c r="U417" s="35"/>
      <c r="V417" s="35"/>
      <c r="W417" s="35"/>
      <c r="X417" s="35"/>
      <c r="Y417" s="35"/>
      <c r="Z417" s="35"/>
      <c r="AA417" s="35"/>
      <c r="AB417" s="35"/>
      <c r="AC417" s="35"/>
      <c r="AD417" s="35"/>
      <c r="AE417" s="35"/>
      <c r="AR417" s="203" t="s">
        <v>270</v>
      </c>
      <c r="AT417" s="203" t="s">
        <v>266</v>
      </c>
      <c r="AU417" s="203" t="s">
        <v>73</v>
      </c>
      <c r="AY417" s="18" t="s">
        <v>263</v>
      </c>
      <c r="BE417" s="204">
        <f>IF(N417="základní",J417,0)</f>
        <v>0</v>
      </c>
      <c r="BF417" s="204">
        <f>IF(N417="snížená",J417,0)</f>
        <v>0</v>
      </c>
      <c r="BG417" s="204">
        <f>IF(N417="zákl. přenesená",J417,0)</f>
        <v>0</v>
      </c>
      <c r="BH417" s="204">
        <f>IF(N417="sníž. přenesená",J417,0)</f>
        <v>0</v>
      </c>
      <c r="BI417" s="204">
        <f>IF(N417="nulová",J417,0)</f>
        <v>0</v>
      </c>
      <c r="BJ417" s="18" t="s">
        <v>71</v>
      </c>
      <c r="BK417" s="204">
        <f>ROUND(I417*H417,2)</f>
        <v>0</v>
      </c>
      <c r="BL417" s="18" t="s">
        <v>270</v>
      </c>
      <c r="BM417" s="203" t="s">
        <v>2265</v>
      </c>
    </row>
    <row r="418" spans="1:65" s="2" customFormat="1" ht="24.2" customHeight="1">
      <c r="A418" s="35"/>
      <c r="B418" s="36"/>
      <c r="C418" s="191" t="s">
        <v>659</v>
      </c>
      <c r="D418" s="191" t="s">
        <v>266</v>
      </c>
      <c r="E418" s="192" t="s">
        <v>2266</v>
      </c>
      <c r="F418" s="193" t="s">
        <v>2267</v>
      </c>
      <c r="G418" s="194" t="s">
        <v>269</v>
      </c>
      <c r="H418" s="195">
        <v>20942.575000000001</v>
      </c>
      <c r="I418" s="196"/>
      <c r="J418" s="197">
        <f>ROUND(I418*H418,2)</f>
        <v>0</v>
      </c>
      <c r="K418" s="198"/>
      <c r="L418" s="40"/>
      <c r="M418" s="199" t="s">
        <v>1</v>
      </c>
      <c r="N418" s="200" t="s">
        <v>38</v>
      </c>
      <c r="O418" s="72"/>
      <c r="P418" s="201">
        <f>O418*H418</f>
        <v>0</v>
      </c>
      <c r="Q418" s="201">
        <v>3.4199999999999999E-3</v>
      </c>
      <c r="R418" s="201">
        <f>Q418*H418</f>
        <v>71.623606499999994</v>
      </c>
      <c r="S418" s="201">
        <v>0</v>
      </c>
      <c r="T418" s="202">
        <f>S418*H418</f>
        <v>0</v>
      </c>
      <c r="U418" s="35"/>
      <c r="V418" s="35"/>
      <c r="W418" s="35"/>
      <c r="X418" s="35"/>
      <c r="Y418" s="35"/>
      <c r="Z418" s="35"/>
      <c r="AA418" s="35"/>
      <c r="AB418" s="35"/>
      <c r="AC418" s="35"/>
      <c r="AD418" s="35"/>
      <c r="AE418" s="35"/>
      <c r="AR418" s="203" t="s">
        <v>270</v>
      </c>
      <c r="AT418" s="203" t="s">
        <v>266</v>
      </c>
      <c r="AU418" s="203" t="s">
        <v>73</v>
      </c>
      <c r="AY418" s="18" t="s">
        <v>263</v>
      </c>
      <c r="BE418" s="204">
        <f>IF(N418="základní",J418,0)</f>
        <v>0</v>
      </c>
      <c r="BF418" s="204">
        <f>IF(N418="snížená",J418,0)</f>
        <v>0</v>
      </c>
      <c r="BG418" s="204">
        <f>IF(N418="zákl. přenesená",J418,0)</f>
        <v>0</v>
      </c>
      <c r="BH418" s="204">
        <f>IF(N418="sníž. přenesená",J418,0)</f>
        <v>0</v>
      </c>
      <c r="BI418" s="204">
        <f>IF(N418="nulová",J418,0)</f>
        <v>0</v>
      </c>
      <c r="BJ418" s="18" t="s">
        <v>71</v>
      </c>
      <c r="BK418" s="204">
        <f>ROUND(I418*H418,2)</f>
        <v>0</v>
      </c>
      <c r="BL418" s="18" t="s">
        <v>270</v>
      </c>
      <c r="BM418" s="203" t="s">
        <v>2268</v>
      </c>
    </row>
    <row r="419" spans="1:65" s="2" customFormat="1" ht="19.5">
      <c r="A419" s="35"/>
      <c r="B419" s="36"/>
      <c r="C419" s="37"/>
      <c r="D419" s="207" t="s">
        <v>294</v>
      </c>
      <c r="E419" s="37"/>
      <c r="F419" s="239" t="s">
        <v>2269</v>
      </c>
      <c r="G419" s="37"/>
      <c r="H419" s="37"/>
      <c r="I419" s="326"/>
      <c r="J419" s="37"/>
      <c r="K419" s="37"/>
      <c r="L419" s="40"/>
      <c r="M419" s="241"/>
      <c r="N419" s="242"/>
      <c r="O419" s="72"/>
      <c r="P419" s="72"/>
      <c r="Q419" s="72"/>
      <c r="R419" s="72"/>
      <c r="S419" s="72"/>
      <c r="T419" s="73"/>
      <c r="U419" s="35"/>
      <c r="V419" s="35"/>
      <c r="W419" s="35"/>
      <c r="X419" s="35"/>
      <c r="Y419" s="35"/>
      <c r="Z419" s="35"/>
      <c r="AA419" s="35"/>
      <c r="AB419" s="35"/>
      <c r="AC419" s="35"/>
      <c r="AD419" s="35"/>
      <c r="AE419" s="35"/>
      <c r="AT419" s="18" t="s">
        <v>294</v>
      </c>
      <c r="AU419" s="18" t="s">
        <v>73</v>
      </c>
    </row>
    <row r="420" spans="1:65" s="16" customFormat="1">
      <c r="B420" s="248"/>
      <c r="C420" s="249"/>
      <c r="D420" s="207" t="s">
        <v>272</v>
      </c>
      <c r="E420" s="250" t="s">
        <v>1</v>
      </c>
      <c r="F420" s="251" t="s">
        <v>2235</v>
      </c>
      <c r="G420" s="249"/>
      <c r="H420" s="250" t="s">
        <v>1</v>
      </c>
      <c r="I420" s="250" t="s">
        <v>1</v>
      </c>
      <c r="J420" s="249"/>
      <c r="K420" s="249"/>
      <c r="L420" s="253"/>
      <c r="M420" s="254"/>
      <c r="N420" s="255"/>
      <c r="O420" s="255"/>
      <c r="P420" s="255"/>
      <c r="Q420" s="255"/>
      <c r="R420" s="255"/>
      <c r="S420" s="255"/>
      <c r="T420" s="256"/>
      <c r="AT420" s="257" t="s">
        <v>272</v>
      </c>
      <c r="AU420" s="257" t="s">
        <v>73</v>
      </c>
      <c r="AV420" s="16" t="s">
        <v>71</v>
      </c>
      <c r="AW420" s="16" t="s">
        <v>30</v>
      </c>
      <c r="AX420" s="16" t="s">
        <v>64</v>
      </c>
      <c r="AY420" s="257" t="s">
        <v>263</v>
      </c>
    </row>
    <row r="421" spans="1:65" s="16" customFormat="1">
      <c r="B421" s="248"/>
      <c r="C421" s="249"/>
      <c r="D421" s="207" t="s">
        <v>272</v>
      </c>
      <c r="E421" s="250" t="s">
        <v>1</v>
      </c>
      <c r="F421" s="251" t="s">
        <v>2236</v>
      </c>
      <c r="G421" s="249"/>
      <c r="H421" s="250" t="s">
        <v>1</v>
      </c>
      <c r="I421" s="250" t="s">
        <v>1</v>
      </c>
      <c r="J421" s="249"/>
      <c r="K421" s="249"/>
      <c r="L421" s="253"/>
      <c r="M421" s="254"/>
      <c r="N421" s="255"/>
      <c r="O421" s="255"/>
      <c r="P421" s="255"/>
      <c r="Q421" s="255"/>
      <c r="R421" s="255"/>
      <c r="S421" s="255"/>
      <c r="T421" s="256"/>
      <c r="AT421" s="257" t="s">
        <v>272</v>
      </c>
      <c r="AU421" s="257" t="s">
        <v>73</v>
      </c>
      <c r="AV421" s="16" t="s">
        <v>71</v>
      </c>
      <c r="AW421" s="16" t="s">
        <v>30</v>
      </c>
      <c r="AX421" s="16" t="s">
        <v>64</v>
      </c>
      <c r="AY421" s="257" t="s">
        <v>263</v>
      </c>
    </row>
    <row r="422" spans="1:65" s="13" customFormat="1">
      <c r="B422" s="205"/>
      <c r="C422" s="206"/>
      <c r="D422" s="207" t="s">
        <v>272</v>
      </c>
      <c r="E422" s="208" t="s">
        <v>1</v>
      </c>
      <c r="F422" s="209" t="s">
        <v>2270</v>
      </c>
      <c r="G422" s="206"/>
      <c r="H422" s="210">
        <v>2294.6</v>
      </c>
      <c r="I422" s="210"/>
      <c r="J422" s="206"/>
      <c r="K422" s="206"/>
      <c r="L422" s="212"/>
      <c r="M422" s="213"/>
      <c r="N422" s="214"/>
      <c r="O422" s="214"/>
      <c r="P422" s="214"/>
      <c r="Q422" s="214"/>
      <c r="R422" s="214"/>
      <c r="S422" s="214"/>
      <c r="T422" s="215"/>
      <c r="AT422" s="216" t="s">
        <v>272</v>
      </c>
      <c r="AU422" s="216" t="s">
        <v>73</v>
      </c>
      <c r="AV422" s="13" t="s">
        <v>73</v>
      </c>
      <c r="AW422" s="13" t="s">
        <v>30</v>
      </c>
      <c r="AX422" s="13" t="s">
        <v>64</v>
      </c>
      <c r="AY422" s="216" t="s">
        <v>263</v>
      </c>
    </row>
    <row r="423" spans="1:65" s="13" customFormat="1">
      <c r="B423" s="205"/>
      <c r="C423" s="206"/>
      <c r="D423" s="207" t="s">
        <v>272</v>
      </c>
      <c r="E423" s="208" t="s">
        <v>1</v>
      </c>
      <c r="F423" s="209" t="s">
        <v>2271</v>
      </c>
      <c r="G423" s="206"/>
      <c r="H423" s="210">
        <v>-109.8</v>
      </c>
      <c r="I423" s="210"/>
      <c r="J423" s="206"/>
      <c r="K423" s="206"/>
      <c r="L423" s="212"/>
      <c r="M423" s="213"/>
      <c r="N423" s="214"/>
      <c r="O423" s="214"/>
      <c r="P423" s="214"/>
      <c r="Q423" s="214"/>
      <c r="R423" s="214"/>
      <c r="S423" s="214"/>
      <c r="T423" s="215"/>
      <c r="AT423" s="216" t="s">
        <v>272</v>
      </c>
      <c r="AU423" s="216" t="s">
        <v>73</v>
      </c>
      <c r="AV423" s="13" t="s">
        <v>73</v>
      </c>
      <c r="AW423" s="13" t="s">
        <v>30</v>
      </c>
      <c r="AX423" s="13" t="s">
        <v>64</v>
      </c>
      <c r="AY423" s="216" t="s">
        <v>263</v>
      </c>
    </row>
    <row r="424" spans="1:65" s="13" customFormat="1">
      <c r="B424" s="205"/>
      <c r="C424" s="206"/>
      <c r="D424" s="207" t="s">
        <v>272</v>
      </c>
      <c r="E424" s="208" t="s">
        <v>1</v>
      </c>
      <c r="F424" s="209" t="s">
        <v>2272</v>
      </c>
      <c r="G424" s="206"/>
      <c r="H424" s="210">
        <v>-10</v>
      </c>
      <c r="I424" s="210"/>
      <c r="J424" s="206"/>
      <c r="K424" s="206"/>
      <c r="L424" s="212"/>
      <c r="M424" s="213"/>
      <c r="N424" s="214"/>
      <c r="O424" s="214"/>
      <c r="P424" s="214"/>
      <c r="Q424" s="214"/>
      <c r="R424" s="214"/>
      <c r="S424" s="214"/>
      <c r="T424" s="215"/>
      <c r="AT424" s="216" t="s">
        <v>272</v>
      </c>
      <c r="AU424" s="216" t="s">
        <v>73</v>
      </c>
      <c r="AV424" s="13" t="s">
        <v>73</v>
      </c>
      <c r="AW424" s="13" t="s">
        <v>30</v>
      </c>
      <c r="AX424" s="13" t="s">
        <v>64</v>
      </c>
      <c r="AY424" s="216" t="s">
        <v>263</v>
      </c>
    </row>
    <row r="425" spans="1:65" s="13" customFormat="1">
      <c r="B425" s="205"/>
      <c r="C425" s="206"/>
      <c r="D425" s="207" t="s">
        <v>272</v>
      </c>
      <c r="E425" s="208" t="s">
        <v>1</v>
      </c>
      <c r="F425" s="209" t="s">
        <v>2273</v>
      </c>
      <c r="G425" s="206"/>
      <c r="H425" s="210">
        <v>-125.05</v>
      </c>
      <c r="I425" s="210"/>
      <c r="J425" s="206"/>
      <c r="K425" s="206"/>
      <c r="L425" s="212"/>
      <c r="M425" s="213"/>
      <c r="N425" s="214"/>
      <c r="O425" s="214"/>
      <c r="P425" s="214"/>
      <c r="Q425" s="214"/>
      <c r="R425" s="214"/>
      <c r="S425" s="214"/>
      <c r="T425" s="215"/>
      <c r="AT425" s="216" t="s">
        <v>272</v>
      </c>
      <c r="AU425" s="216" t="s">
        <v>73</v>
      </c>
      <c r="AV425" s="13" t="s">
        <v>73</v>
      </c>
      <c r="AW425" s="13" t="s">
        <v>30</v>
      </c>
      <c r="AX425" s="13" t="s">
        <v>64</v>
      </c>
      <c r="AY425" s="216" t="s">
        <v>263</v>
      </c>
    </row>
    <row r="426" spans="1:65" s="16" customFormat="1">
      <c r="B426" s="248"/>
      <c r="C426" s="249"/>
      <c r="D426" s="207" t="s">
        <v>272</v>
      </c>
      <c r="E426" s="250" t="s">
        <v>1</v>
      </c>
      <c r="F426" s="251" t="s">
        <v>2241</v>
      </c>
      <c r="G426" s="249"/>
      <c r="H426" s="250" t="s">
        <v>1</v>
      </c>
      <c r="I426" s="250"/>
      <c r="J426" s="249"/>
      <c r="K426" s="249"/>
      <c r="L426" s="253"/>
      <c r="M426" s="254"/>
      <c r="N426" s="255"/>
      <c r="O426" s="255"/>
      <c r="P426" s="255"/>
      <c r="Q426" s="255"/>
      <c r="R426" s="255"/>
      <c r="S426" s="255"/>
      <c r="T426" s="256"/>
      <c r="AT426" s="257" t="s">
        <v>272</v>
      </c>
      <c r="AU426" s="257" t="s">
        <v>73</v>
      </c>
      <c r="AV426" s="16" t="s">
        <v>71</v>
      </c>
      <c r="AW426" s="16" t="s">
        <v>30</v>
      </c>
      <c r="AX426" s="16" t="s">
        <v>64</v>
      </c>
      <c r="AY426" s="257" t="s">
        <v>263</v>
      </c>
    </row>
    <row r="427" spans="1:65" s="13" customFormat="1">
      <c r="B427" s="205"/>
      <c r="C427" s="206"/>
      <c r="D427" s="207" t="s">
        <v>272</v>
      </c>
      <c r="E427" s="208" t="s">
        <v>1</v>
      </c>
      <c r="F427" s="209" t="s">
        <v>2270</v>
      </c>
      <c r="G427" s="206"/>
      <c r="H427" s="210">
        <v>2294.6</v>
      </c>
      <c r="I427" s="210"/>
      <c r="J427" s="206"/>
      <c r="K427" s="206"/>
      <c r="L427" s="212"/>
      <c r="M427" s="213"/>
      <c r="N427" s="214"/>
      <c r="O427" s="214"/>
      <c r="P427" s="214"/>
      <c r="Q427" s="214"/>
      <c r="R427" s="214"/>
      <c r="S427" s="214"/>
      <c r="T427" s="215"/>
      <c r="AT427" s="216" t="s">
        <v>272</v>
      </c>
      <c r="AU427" s="216" t="s">
        <v>73</v>
      </c>
      <c r="AV427" s="13" t="s">
        <v>73</v>
      </c>
      <c r="AW427" s="13" t="s">
        <v>30</v>
      </c>
      <c r="AX427" s="13" t="s">
        <v>64</v>
      </c>
      <c r="AY427" s="216" t="s">
        <v>263</v>
      </c>
    </row>
    <row r="428" spans="1:65" s="13" customFormat="1">
      <c r="B428" s="205"/>
      <c r="C428" s="206"/>
      <c r="D428" s="207" t="s">
        <v>272</v>
      </c>
      <c r="E428" s="208" t="s">
        <v>1</v>
      </c>
      <c r="F428" s="209" t="s">
        <v>2274</v>
      </c>
      <c r="G428" s="206"/>
      <c r="H428" s="210">
        <v>-25.2</v>
      </c>
      <c r="I428" s="210"/>
      <c r="J428" s="206"/>
      <c r="K428" s="206"/>
      <c r="L428" s="212"/>
      <c r="M428" s="213"/>
      <c r="N428" s="214"/>
      <c r="O428" s="214"/>
      <c r="P428" s="214"/>
      <c r="Q428" s="214"/>
      <c r="R428" s="214"/>
      <c r="S428" s="214"/>
      <c r="T428" s="215"/>
      <c r="AT428" s="216" t="s">
        <v>272</v>
      </c>
      <c r="AU428" s="216" t="s">
        <v>73</v>
      </c>
      <c r="AV428" s="13" t="s">
        <v>73</v>
      </c>
      <c r="AW428" s="13" t="s">
        <v>30</v>
      </c>
      <c r="AX428" s="13" t="s">
        <v>64</v>
      </c>
      <c r="AY428" s="216" t="s">
        <v>263</v>
      </c>
    </row>
    <row r="429" spans="1:65" s="13" customFormat="1">
      <c r="B429" s="205"/>
      <c r="C429" s="206"/>
      <c r="D429" s="207" t="s">
        <v>272</v>
      </c>
      <c r="E429" s="208" t="s">
        <v>1</v>
      </c>
      <c r="F429" s="209" t="s">
        <v>2275</v>
      </c>
      <c r="G429" s="206"/>
      <c r="H429" s="210">
        <v>-109.92</v>
      </c>
      <c r="I429" s="210"/>
      <c r="J429" s="206"/>
      <c r="K429" s="206"/>
      <c r="L429" s="212"/>
      <c r="M429" s="213"/>
      <c r="N429" s="214"/>
      <c r="O429" s="214"/>
      <c r="P429" s="214"/>
      <c r="Q429" s="214"/>
      <c r="R429" s="214"/>
      <c r="S429" s="214"/>
      <c r="T429" s="215"/>
      <c r="AT429" s="216" t="s">
        <v>272</v>
      </c>
      <c r="AU429" s="216" t="s">
        <v>73</v>
      </c>
      <c r="AV429" s="13" t="s">
        <v>73</v>
      </c>
      <c r="AW429" s="13" t="s">
        <v>30</v>
      </c>
      <c r="AX429" s="13" t="s">
        <v>64</v>
      </c>
      <c r="AY429" s="216" t="s">
        <v>263</v>
      </c>
    </row>
    <row r="430" spans="1:65" s="16" customFormat="1">
      <c r="B430" s="248"/>
      <c r="C430" s="249"/>
      <c r="D430" s="207" t="s">
        <v>272</v>
      </c>
      <c r="E430" s="250" t="s">
        <v>1</v>
      </c>
      <c r="F430" s="251" t="s">
        <v>2244</v>
      </c>
      <c r="G430" s="249"/>
      <c r="H430" s="250" t="s">
        <v>1</v>
      </c>
      <c r="I430" s="250"/>
      <c r="J430" s="249"/>
      <c r="K430" s="249"/>
      <c r="L430" s="253"/>
      <c r="M430" s="254"/>
      <c r="N430" s="255"/>
      <c r="O430" s="255"/>
      <c r="P430" s="255"/>
      <c r="Q430" s="255"/>
      <c r="R430" s="255"/>
      <c r="S430" s="255"/>
      <c r="T430" s="256"/>
      <c r="AT430" s="257" t="s">
        <v>272</v>
      </c>
      <c r="AU430" s="257" t="s">
        <v>73</v>
      </c>
      <c r="AV430" s="16" t="s">
        <v>71</v>
      </c>
      <c r="AW430" s="16" t="s">
        <v>30</v>
      </c>
      <c r="AX430" s="16" t="s">
        <v>64</v>
      </c>
      <c r="AY430" s="257" t="s">
        <v>263</v>
      </c>
    </row>
    <row r="431" spans="1:65" s="13" customFormat="1">
      <c r="B431" s="205"/>
      <c r="C431" s="206"/>
      <c r="D431" s="207" t="s">
        <v>272</v>
      </c>
      <c r="E431" s="208" t="s">
        <v>1</v>
      </c>
      <c r="F431" s="209" t="s">
        <v>2276</v>
      </c>
      <c r="G431" s="206"/>
      <c r="H431" s="210">
        <v>429.12</v>
      </c>
      <c r="I431" s="210"/>
      <c r="J431" s="206"/>
      <c r="K431" s="206"/>
      <c r="L431" s="212"/>
      <c r="M431" s="213"/>
      <c r="N431" s="214"/>
      <c r="O431" s="214"/>
      <c r="P431" s="214"/>
      <c r="Q431" s="214"/>
      <c r="R431" s="214"/>
      <c r="S431" s="214"/>
      <c r="T431" s="215"/>
      <c r="AT431" s="216" t="s">
        <v>272</v>
      </c>
      <c r="AU431" s="216" t="s">
        <v>73</v>
      </c>
      <c r="AV431" s="13" t="s">
        <v>73</v>
      </c>
      <c r="AW431" s="13" t="s">
        <v>30</v>
      </c>
      <c r="AX431" s="13" t="s">
        <v>64</v>
      </c>
      <c r="AY431" s="216" t="s">
        <v>263</v>
      </c>
    </row>
    <row r="432" spans="1:65" s="13" customFormat="1">
      <c r="B432" s="205"/>
      <c r="C432" s="206"/>
      <c r="D432" s="207" t="s">
        <v>272</v>
      </c>
      <c r="E432" s="208" t="s">
        <v>1</v>
      </c>
      <c r="F432" s="209" t="s">
        <v>2277</v>
      </c>
      <c r="G432" s="206"/>
      <c r="H432" s="210">
        <v>-38.130000000000003</v>
      </c>
      <c r="I432" s="210"/>
      <c r="J432" s="206"/>
      <c r="K432" s="206"/>
      <c r="L432" s="212"/>
      <c r="M432" s="213"/>
      <c r="N432" s="214"/>
      <c r="O432" s="214"/>
      <c r="P432" s="214"/>
      <c r="Q432" s="214"/>
      <c r="R432" s="214"/>
      <c r="S432" s="214"/>
      <c r="T432" s="215"/>
      <c r="AT432" s="216" t="s">
        <v>272</v>
      </c>
      <c r="AU432" s="216" t="s">
        <v>73</v>
      </c>
      <c r="AV432" s="13" t="s">
        <v>73</v>
      </c>
      <c r="AW432" s="13" t="s">
        <v>30</v>
      </c>
      <c r="AX432" s="13" t="s">
        <v>64</v>
      </c>
      <c r="AY432" s="216" t="s">
        <v>263</v>
      </c>
    </row>
    <row r="433" spans="2:51" s="16" customFormat="1">
      <c r="B433" s="248"/>
      <c r="C433" s="249"/>
      <c r="D433" s="207" t="s">
        <v>272</v>
      </c>
      <c r="E433" s="250" t="s">
        <v>1</v>
      </c>
      <c r="F433" s="251" t="s">
        <v>2241</v>
      </c>
      <c r="G433" s="249"/>
      <c r="H433" s="250" t="s">
        <v>1</v>
      </c>
      <c r="I433" s="250"/>
      <c r="J433" s="249"/>
      <c r="K433" s="249"/>
      <c r="L433" s="253"/>
      <c r="M433" s="254"/>
      <c r="N433" s="255"/>
      <c r="O433" s="255"/>
      <c r="P433" s="255"/>
      <c r="Q433" s="255"/>
      <c r="R433" s="255"/>
      <c r="S433" s="255"/>
      <c r="T433" s="256"/>
      <c r="AT433" s="257" t="s">
        <v>272</v>
      </c>
      <c r="AU433" s="257" t="s">
        <v>73</v>
      </c>
      <c r="AV433" s="16" t="s">
        <v>71</v>
      </c>
      <c r="AW433" s="16" t="s">
        <v>30</v>
      </c>
      <c r="AX433" s="16" t="s">
        <v>64</v>
      </c>
      <c r="AY433" s="257" t="s">
        <v>263</v>
      </c>
    </row>
    <row r="434" spans="2:51" s="13" customFormat="1">
      <c r="B434" s="205"/>
      <c r="C434" s="206"/>
      <c r="D434" s="207" t="s">
        <v>272</v>
      </c>
      <c r="E434" s="208" t="s">
        <v>1</v>
      </c>
      <c r="F434" s="209" t="s">
        <v>2276</v>
      </c>
      <c r="G434" s="206"/>
      <c r="H434" s="210">
        <v>429.12</v>
      </c>
      <c r="I434" s="210"/>
      <c r="J434" s="206"/>
      <c r="K434" s="206"/>
      <c r="L434" s="212"/>
      <c r="M434" s="213"/>
      <c r="N434" s="214"/>
      <c r="O434" s="214"/>
      <c r="P434" s="214"/>
      <c r="Q434" s="214"/>
      <c r="R434" s="214"/>
      <c r="S434" s="214"/>
      <c r="T434" s="215"/>
      <c r="AT434" s="216" t="s">
        <v>272</v>
      </c>
      <c r="AU434" s="216" t="s">
        <v>73</v>
      </c>
      <c r="AV434" s="13" t="s">
        <v>73</v>
      </c>
      <c r="AW434" s="13" t="s">
        <v>30</v>
      </c>
      <c r="AX434" s="13" t="s">
        <v>64</v>
      </c>
      <c r="AY434" s="216" t="s">
        <v>263</v>
      </c>
    </row>
    <row r="435" spans="2:51" s="16" customFormat="1">
      <c r="B435" s="248"/>
      <c r="C435" s="249"/>
      <c r="D435" s="207" t="s">
        <v>272</v>
      </c>
      <c r="E435" s="250" t="s">
        <v>1</v>
      </c>
      <c r="F435" s="251" t="s">
        <v>2247</v>
      </c>
      <c r="G435" s="249"/>
      <c r="H435" s="250" t="s">
        <v>1</v>
      </c>
      <c r="I435" s="250"/>
      <c r="J435" s="249"/>
      <c r="K435" s="249"/>
      <c r="L435" s="253"/>
      <c r="M435" s="254"/>
      <c r="N435" s="255"/>
      <c r="O435" s="255"/>
      <c r="P435" s="255"/>
      <c r="Q435" s="255"/>
      <c r="R435" s="255"/>
      <c r="S435" s="255"/>
      <c r="T435" s="256"/>
      <c r="AT435" s="257" t="s">
        <v>272</v>
      </c>
      <c r="AU435" s="257" t="s">
        <v>73</v>
      </c>
      <c r="AV435" s="16" t="s">
        <v>71</v>
      </c>
      <c r="AW435" s="16" t="s">
        <v>30</v>
      </c>
      <c r="AX435" s="16" t="s">
        <v>64</v>
      </c>
      <c r="AY435" s="257" t="s">
        <v>263</v>
      </c>
    </row>
    <row r="436" spans="2:51" s="13" customFormat="1">
      <c r="B436" s="205"/>
      <c r="C436" s="206"/>
      <c r="D436" s="207" t="s">
        <v>272</v>
      </c>
      <c r="E436" s="208" t="s">
        <v>1</v>
      </c>
      <c r="F436" s="209" t="s">
        <v>2278</v>
      </c>
      <c r="G436" s="206"/>
      <c r="H436" s="210">
        <v>166.13499999999999</v>
      </c>
      <c r="I436" s="210"/>
      <c r="J436" s="206"/>
      <c r="K436" s="206"/>
      <c r="L436" s="212"/>
      <c r="M436" s="213"/>
      <c r="N436" s="214"/>
      <c r="O436" s="214"/>
      <c r="P436" s="214"/>
      <c r="Q436" s="214"/>
      <c r="R436" s="214"/>
      <c r="S436" s="214"/>
      <c r="T436" s="215"/>
      <c r="AT436" s="216" t="s">
        <v>272</v>
      </c>
      <c r="AU436" s="216" t="s">
        <v>73</v>
      </c>
      <c r="AV436" s="13" t="s">
        <v>73</v>
      </c>
      <c r="AW436" s="13" t="s">
        <v>30</v>
      </c>
      <c r="AX436" s="13" t="s">
        <v>64</v>
      </c>
      <c r="AY436" s="216" t="s">
        <v>263</v>
      </c>
    </row>
    <row r="437" spans="2:51" s="16" customFormat="1">
      <c r="B437" s="248"/>
      <c r="C437" s="249"/>
      <c r="D437" s="207" t="s">
        <v>272</v>
      </c>
      <c r="E437" s="250" t="s">
        <v>1</v>
      </c>
      <c r="F437" s="251" t="s">
        <v>2249</v>
      </c>
      <c r="G437" s="249"/>
      <c r="H437" s="250" t="s">
        <v>1</v>
      </c>
      <c r="I437" s="250"/>
      <c r="J437" s="249"/>
      <c r="K437" s="249"/>
      <c r="L437" s="253"/>
      <c r="M437" s="254"/>
      <c r="N437" s="255"/>
      <c r="O437" s="255"/>
      <c r="P437" s="255"/>
      <c r="Q437" s="255"/>
      <c r="R437" s="255"/>
      <c r="S437" s="255"/>
      <c r="T437" s="256"/>
      <c r="AT437" s="257" t="s">
        <v>272</v>
      </c>
      <c r="AU437" s="257" t="s">
        <v>73</v>
      </c>
      <c r="AV437" s="16" t="s">
        <v>71</v>
      </c>
      <c r="AW437" s="16" t="s">
        <v>30</v>
      </c>
      <c r="AX437" s="16" t="s">
        <v>64</v>
      </c>
      <c r="AY437" s="257" t="s">
        <v>263</v>
      </c>
    </row>
    <row r="438" spans="2:51" s="16" customFormat="1">
      <c r="B438" s="248"/>
      <c r="C438" s="249"/>
      <c r="D438" s="207" t="s">
        <v>272</v>
      </c>
      <c r="E438" s="250" t="s">
        <v>1</v>
      </c>
      <c r="F438" s="251" t="s">
        <v>2250</v>
      </c>
      <c r="G438" s="249"/>
      <c r="H438" s="250" t="s">
        <v>1</v>
      </c>
      <c r="I438" s="250"/>
      <c r="J438" s="249"/>
      <c r="K438" s="249"/>
      <c r="L438" s="253"/>
      <c r="M438" s="254"/>
      <c r="N438" s="255"/>
      <c r="O438" s="255"/>
      <c r="P438" s="255"/>
      <c r="Q438" s="255"/>
      <c r="R438" s="255"/>
      <c r="S438" s="255"/>
      <c r="T438" s="256"/>
      <c r="AT438" s="257" t="s">
        <v>272</v>
      </c>
      <c r="AU438" s="257" t="s">
        <v>73</v>
      </c>
      <c r="AV438" s="16" t="s">
        <v>71</v>
      </c>
      <c r="AW438" s="16" t="s">
        <v>30</v>
      </c>
      <c r="AX438" s="16" t="s">
        <v>64</v>
      </c>
      <c r="AY438" s="257" t="s">
        <v>263</v>
      </c>
    </row>
    <row r="439" spans="2:51" s="13" customFormat="1">
      <c r="B439" s="205"/>
      <c r="C439" s="206"/>
      <c r="D439" s="207" t="s">
        <v>272</v>
      </c>
      <c r="E439" s="208" t="s">
        <v>1</v>
      </c>
      <c r="F439" s="209" t="s">
        <v>2279</v>
      </c>
      <c r="G439" s="206"/>
      <c r="H439" s="210">
        <v>3149.42</v>
      </c>
      <c r="I439" s="210"/>
      <c r="J439" s="206"/>
      <c r="K439" s="206"/>
      <c r="L439" s="212"/>
      <c r="M439" s="213"/>
      <c r="N439" s="214"/>
      <c r="O439" s="214"/>
      <c r="P439" s="214"/>
      <c r="Q439" s="214"/>
      <c r="R439" s="214"/>
      <c r="S439" s="214"/>
      <c r="T439" s="215"/>
      <c r="AT439" s="216" t="s">
        <v>272</v>
      </c>
      <c r="AU439" s="216" t="s">
        <v>73</v>
      </c>
      <c r="AV439" s="13" t="s">
        <v>73</v>
      </c>
      <c r="AW439" s="13" t="s">
        <v>30</v>
      </c>
      <c r="AX439" s="13" t="s">
        <v>64</v>
      </c>
      <c r="AY439" s="216" t="s">
        <v>263</v>
      </c>
    </row>
    <row r="440" spans="2:51" s="16" customFormat="1">
      <c r="B440" s="248"/>
      <c r="C440" s="249"/>
      <c r="D440" s="207" t="s">
        <v>272</v>
      </c>
      <c r="E440" s="250" t="s">
        <v>1</v>
      </c>
      <c r="F440" s="251" t="s">
        <v>2252</v>
      </c>
      <c r="G440" s="249"/>
      <c r="H440" s="250" t="s">
        <v>1</v>
      </c>
      <c r="I440" s="250"/>
      <c r="J440" s="249"/>
      <c r="K440" s="249"/>
      <c r="L440" s="253"/>
      <c r="M440" s="254"/>
      <c r="N440" s="255"/>
      <c r="O440" s="255"/>
      <c r="P440" s="255"/>
      <c r="Q440" s="255"/>
      <c r="R440" s="255"/>
      <c r="S440" s="255"/>
      <c r="T440" s="256"/>
      <c r="AT440" s="257" t="s">
        <v>272</v>
      </c>
      <c r="AU440" s="257" t="s">
        <v>73</v>
      </c>
      <c r="AV440" s="16" t="s">
        <v>71</v>
      </c>
      <c r="AW440" s="16" t="s">
        <v>30</v>
      </c>
      <c r="AX440" s="16" t="s">
        <v>64</v>
      </c>
      <c r="AY440" s="257" t="s">
        <v>263</v>
      </c>
    </row>
    <row r="441" spans="2:51" s="13" customFormat="1">
      <c r="B441" s="205"/>
      <c r="C441" s="206"/>
      <c r="D441" s="207" t="s">
        <v>272</v>
      </c>
      <c r="E441" s="208" t="s">
        <v>1</v>
      </c>
      <c r="F441" s="209" t="s">
        <v>2279</v>
      </c>
      <c r="G441" s="206"/>
      <c r="H441" s="210">
        <v>3149.42</v>
      </c>
      <c r="I441" s="210"/>
      <c r="J441" s="206"/>
      <c r="K441" s="206"/>
      <c r="L441" s="212"/>
      <c r="M441" s="213"/>
      <c r="N441" s="214"/>
      <c r="O441" s="214"/>
      <c r="P441" s="214"/>
      <c r="Q441" s="214"/>
      <c r="R441" s="214"/>
      <c r="S441" s="214"/>
      <c r="T441" s="215"/>
      <c r="AT441" s="216" t="s">
        <v>272</v>
      </c>
      <c r="AU441" s="216" t="s">
        <v>73</v>
      </c>
      <c r="AV441" s="13" t="s">
        <v>73</v>
      </c>
      <c r="AW441" s="13" t="s">
        <v>30</v>
      </c>
      <c r="AX441" s="13" t="s">
        <v>64</v>
      </c>
      <c r="AY441" s="216" t="s">
        <v>263</v>
      </c>
    </row>
    <row r="442" spans="2:51" s="16" customFormat="1">
      <c r="B442" s="248"/>
      <c r="C442" s="249"/>
      <c r="D442" s="207" t="s">
        <v>272</v>
      </c>
      <c r="E442" s="250" t="s">
        <v>1</v>
      </c>
      <c r="F442" s="251" t="s">
        <v>2253</v>
      </c>
      <c r="G442" s="249"/>
      <c r="H442" s="250" t="s">
        <v>1</v>
      </c>
      <c r="I442" s="250"/>
      <c r="J442" s="249"/>
      <c r="K442" s="249"/>
      <c r="L442" s="253"/>
      <c r="M442" s="254"/>
      <c r="N442" s="255"/>
      <c r="O442" s="255"/>
      <c r="P442" s="255"/>
      <c r="Q442" s="255"/>
      <c r="R442" s="255"/>
      <c r="S442" s="255"/>
      <c r="T442" s="256"/>
      <c r="AT442" s="257" t="s">
        <v>272</v>
      </c>
      <c r="AU442" s="257" t="s">
        <v>73</v>
      </c>
      <c r="AV442" s="16" t="s">
        <v>71</v>
      </c>
      <c r="AW442" s="16" t="s">
        <v>30</v>
      </c>
      <c r="AX442" s="16" t="s">
        <v>64</v>
      </c>
      <c r="AY442" s="257" t="s">
        <v>263</v>
      </c>
    </row>
    <row r="443" spans="2:51" s="13" customFormat="1">
      <c r="B443" s="205"/>
      <c r="C443" s="206"/>
      <c r="D443" s="207" t="s">
        <v>272</v>
      </c>
      <c r="E443" s="208" t="s">
        <v>1</v>
      </c>
      <c r="F443" s="209" t="s">
        <v>2279</v>
      </c>
      <c r="G443" s="206"/>
      <c r="H443" s="210">
        <v>3149.42</v>
      </c>
      <c r="I443" s="210"/>
      <c r="J443" s="206"/>
      <c r="K443" s="206"/>
      <c r="L443" s="212"/>
      <c r="M443" s="213"/>
      <c r="N443" s="214"/>
      <c r="O443" s="214"/>
      <c r="P443" s="214"/>
      <c r="Q443" s="214"/>
      <c r="R443" s="214"/>
      <c r="S443" s="214"/>
      <c r="T443" s="215"/>
      <c r="AT443" s="216" t="s">
        <v>272</v>
      </c>
      <c r="AU443" s="216" t="s">
        <v>73</v>
      </c>
      <c r="AV443" s="13" t="s">
        <v>73</v>
      </c>
      <c r="AW443" s="13" t="s">
        <v>30</v>
      </c>
      <c r="AX443" s="13" t="s">
        <v>64</v>
      </c>
      <c r="AY443" s="216" t="s">
        <v>263</v>
      </c>
    </row>
    <row r="444" spans="2:51" s="16" customFormat="1">
      <c r="B444" s="248"/>
      <c r="C444" s="249"/>
      <c r="D444" s="207" t="s">
        <v>272</v>
      </c>
      <c r="E444" s="250" t="s">
        <v>1</v>
      </c>
      <c r="F444" s="251" t="s">
        <v>2254</v>
      </c>
      <c r="G444" s="249"/>
      <c r="H444" s="250" t="s">
        <v>1</v>
      </c>
      <c r="I444" s="250"/>
      <c r="J444" s="249"/>
      <c r="K444" s="249"/>
      <c r="L444" s="253"/>
      <c r="M444" s="254"/>
      <c r="N444" s="255"/>
      <c r="O444" s="255"/>
      <c r="P444" s="255"/>
      <c r="Q444" s="255"/>
      <c r="R444" s="255"/>
      <c r="S444" s="255"/>
      <c r="T444" s="256"/>
      <c r="AT444" s="257" t="s">
        <v>272</v>
      </c>
      <c r="AU444" s="257" t="s">
        <v>73</v>
      </c>
      <c r="AV444" s="16" t="s">
        <v>71</v>
      </c>
      <c r="AW444" s="16" t="s">
        <v>30</v>
      </c>
      <c r="AX444" s="16" t="s">
        <v>64</v>
      </c>
      <c r="AY444" s="257" t="s">
        <v>263</v>
      </c>
    </row>
    <row r="445" spans="2:51" s="13" customFormat="1">
      <c r="B445" s="205"/>
      <c r="C445" s="206"/>
      <c r="D445" s="207" t="s">
        <v>272</v>
      </c>
      <c r="E445" s="208" t="s">
        <v>1</v>
      </c>
      <c r="F445" s="209" t="s">
        <v>2279</v>
      </c>
      <c r="G445" s="206"/>
      <c r="H445" s="210">
        <v>3149.42</v>
      </c>
      <c r="I445" s="210"/>
      <c r="J445" s="206"/>
      <c r="K445" s="206"/>
      <c r="L445" s="212"/>
      <c r="M445" s="213"/>
      <c r="N445" s="214"/>
      <c r="O445" s="214"/>
      <c r="P445" s="214"/>
      <c r="Q445" s="214"/>
      <c r="R445" s="214"/>
      <c r="S445" s="214"/>
      <c r="T445" s="215"/>
      <c r="AT445" s="216" t="s">
        <v>272</v>
      </c>
      <c r="AU445" s="216" t="s">
        <v>73</v>
      </c>
      <c r="AV445" s="13" t="s">
        <v>73</v>
      </c>
      <c r="AW445" s="13" t="s">
        <v>30</v>
      </c>
      <c r="AX445" s="13" t="s">
        <v>64</v>
      </c>
      <c r="AY445" s="216" t="s">
        <v>263</v>
      </c>
    </row>
    <row r="446" spans="2:51" s="16" customFormat="1">
      <c r="B446" s="248"/>
      <c r="C446" s="249"/>
      <c r="D446" s="207" t="s">
        <v>272</v>
      </c>
      <c r="E446" s="250" t="s">
        <v>1</v>
      </c>
      <c r="F446" s="251" t="s">
        <v>2255</v>
      </c>
      <c r="G446" s="249"/>
      <c r="H446" s="250" t="s">
        <v>1</v>
      </c>
      <c r="I446" s="250"/>
      <c r="J446" s="249"/>
      <c r="K446" s="249"/>
      <c r="L446" s="253"/>
      <c r="M446" s="254"/>
      <c r="N446" s="255"/>
      <c r="O446" s="255"/>
      <c r="P446" s="255"/>
      <c r="Q446" s="255"/>
      <c r="R446" s="255"/>
      <c r="S446" s="255"/>
      <c r="T446" s="256"/>
      <c r="AT446" s="257" t="s">
        <v>272</v>
      </c>
      <c r="AU446" s="257" t="s">
        <v>73</v>
      </c>
      <c r="AV446" s="16" t="s">
        <v>71</v>
      </c>
      <c r="AW446" s="16" t="s">
        <v>30</v>
      </c>
      <c r="AX446" s="16" t="s">
        <v>64</v>
      </c>
      <c r="AY446" s="257" t="s">
        <v>263</v>
      </c>
    </row>
    <row r="447" spans="2:51" s="13" customFormat="1">
      <c r="B447" s="205"/>
      <c r="C447" s="206"/>
      <c r="D447" s="207" t="s">
        <v>272</v>
      </c>
      <c r="E447" s="208" t="s">
        <v>1</v>
      </c>
      <c r="F447" s="209" t="s">
        <v>2279</v>
      </c>
      <c r="G447" s="206"/>
      <c r="H447" s="210">
        <v>3149.42</v>
      </c>
      <c r="I447" s="210"/>
      <c r="J447" s="206"/>
      <c r="K447" s="206"/>
      <c r="L447" s="212"/>
      <c r="M447" s="213"/>
      <c r="N447" s="214"/>
      <c r="O447" s="214"/>
      <c r="P447" s="214"/>
      <c r="Q447" s="214"/>
      <c r="R447" s="214"/>
      <c r="S447" s="214"/>
      <c r="T447" s="215"/>
      <c r="AT447" s="216" t="s">
        <v>272</v>
      </c>
      <c r="AU447" s="216" t="s">
        <v>73</v>
      </c>
      <c r="AV447" s="13" t="s">
        <v>73</v>
      </c>
      <c r="AW447" s="13" t="s">
        <v>30</v>
      </c>
      <c r="AX447" s="13" t="s">
        <v>64</v>
      </c>
      <c r="AY447" s="216" t="s">
        <v>263</v>
      </c>
    </row>
    <row r="448" spans="2:51" s="15" customFormat="1">
      <c r="B448" s="228"/>
      <c r="C448" s="229"/>
      <c r="D448" s="207" t="s">
        <v>272</v>
      </c>
      <c r="E448" s="230" t="s">
        <v>1</v>
      </c>
      <c r="F448" s="231" t="s">
        <v>280</v>
      </c>
      <c r="G448" s="229"/>
      <c r="H448" s="232">
        <v>20942.575000000001</v>
      </c>
      <c r="I448" s="232"/>
      <c r="J448" s="229"/>
      <c r="K448" s="229"/>
      <c r="L448" s="234"/>
      <c r="M448" s="235"/>
      <c r="N448" s="236"/>
      <c r="O448" s="236"/>
      <c r="P448" s="236"/>
      <c r="Q448" s="236"/>
      <c r="R448" s="236"/>
      <c r="S448" s="236"/>
      <c r="T448" s="237"/>
      <c r="AT448" s="238" t="s">
        <v>272</v>
      </c>
      <c r="AU448" s="238" t="s">
        <v>73</v>
      </c>
      <c r="AV448" s="15" t="s">
        <v>270</v>
      </c>
      <c r="AW448" s="15" t="s">
        <v>30</v>
      </c>
      <c r="AX448" s="15" t="s">
        <v>71</v>
      </c>
      <c r="AY448" s="238" t="s">
        <v>263</v>
      </c>
    </row>
    <row r="449" spans="1:65" s="2" customFormat="1" ht="24.2" customHeight="1">
      <c r="A449" s="35"/>
      <c r="B449" s="36"/>
      <c r="C449" s="191" t="s">
        <v>568</v>
      </c>
      <c r="D449" s="191" t="s">
        <v>266</v>
      </c>
      <c r="E449" s="192" t="s">
        <v>2280</v>
      </c>
      <c r="F449" s="193" t="s">
        <v>2281</v>
      </c>
      <c r="G449" s="194" t="s">
        <v>269</v>
      </c>
      <c r="H449" s="195">
        <v>20942.575000000001</v>
      </c>
      <c r="I449" s="196"/>
      <c r="J449" s="197">
        <f>ROUND(I449*H449,2)</f>
        <v>0</v>
      </c>
      <c r="K449" s="198"/>
      <c r="L449" s="40"/>
      <c r="M449" s="199" t="s">
        <v>1</v>
      </c>
      <c r="N449" s="200" t="s">
        <v>38</v>
      </c>
      <c r="O449" s="72"/>
      <c r="P449" s="201">
        <f>O449*H449</f>
        <v>0</v>
      </c>
      <c r="Q449" s="201">
        <v>0</v>
      </c>
      <c r="R449" s="201">
        <f>Q449*H449</f>
        <v>0</v>
      </c>
      <c r="S449" s="201">
        <v>0</v>
      </c>
      <c r="T449" s="202">
        <f>S449*H449</f>
        <v>0</v>
      </c>
      <c r="U449" s="35"/>
      <c r="V449" s="35"/>
      <c r="W449" s="35"/>
      <c r="X449" s="35"/>
      <c r="Y449" s="35"/>
      <c r="Z449" s="35"/>
      <c r="AA449" s="35"/>
      <c r="AB449" s="35"/>
      <c r="AC449" s="35"/>
      <c r="AD449" s="35"/>
      <c r="AE449" s="35"/>
      <c r="AR449" s="203" t="s">
        <v>270</v>
      </c>
      <c r="AT449" s="203" t="s">
        <v>266</v>
      </c>
      <c r="AU449" s="203" t="s">
        <v>73</v>
      </c>
      <c r="AY449" s="18" t="s">
        <v>263</v>
      </c>
      <c r="BE449" s="204">
        <f>IF(N449="základní",J449,0)</f>
        <v>0</v>
      </c>
      <c r="BF449" s="204">
        <f>IF(N449="snížená",J449,0)</f>
        <v>0</v>
      </c>
      <c r="BG449" s="204">
        <f>IF(N449="zákl. přenesená",J449,0)</f>
        <v>0</v>
      </c>
      <c r="BH449" s="204">
        <f>IF(N449="sníž. přenesená",J449,0)</f>
        <v>0</v>
      </c>
      <c r="BI449" s="204">
        <f>IF(N449="nulová",J449,0)</f>
        <v>0</v>
      </c>
      <c r="BJ449" s="18" t="s">
        <v>71</v>
      </c>
      <c r="BK449" s="204">
        <f>ROUND(I449*H449,2)</f>
        <v>0</v>
      </c>
      <c r="BL449" s="18" t="s">
        <v>270</v>
      </c>
      <c r="BM449" s="203" t="s">
        <v>2282</v>
      </c>
    </row>
    <row r="450" spans="1:65" s="2" customFormat="1" ht="19.5">
      <c r="A450" s="35"/>
      <c r="B450" s="36"/>
      <c r="C450" s="37"/>
      <c r="D450" s="207" t="s">
        <v>294</v>
      </c>
      <c r="E450" s="37"/>
      <c r="F450" s="239" t="s">
        <v>2283</v>
      </c>
      <c r="G450" s="37"/>
      <c r="H450" s="37"/>
      <c r="I450" s="326"/>
      <c r="J450" s="37"/>
      <c r="K450" s="37"/>
      <c r="L450" s="40"/>
      <c r="M450" s="241"/>
      <c r="N450" s="242"/>
      <c r="O450" s="72"/>
      <c r="P450" s="72"/>
      <c r="Q450" s="72"/>
      <c r="R450" s="72"/>
      <c r="S450" s="72"/>
      <c r="T450" s="73"/>
      <c r="U450" s="35"/>
      <c r="V450" s="35"/>
      <c r="W450" s="35"/>
      <c r="X450" s="35"/>
      <c r="Y450" s="35"/>
      <c r="Z450" s="35"/>
      <c r="AA450" s="35"/>
      <c r="AB450" s="35"/>
      <c r="AC450" s="35"/>
      <c r="AD450" s="35"/>
      <c r="AE450" s="35"/>
      <c r="AT450" s="18" t="s">
        <v>294</v>
      </c>
      <c r="AU450" s="18" t="s">
        <v>73</v>
      </c>
    </row>
    <row r="451" spans="1:65" s="2" customFormat="1" ht="24.2" customHeight="1">
      <c r="A451" s="35"/>
      <c r="B451" s="36"/>
      <c r="C451" s="191" t="s">
        <v>694</v>
      </c>
      <c r="D451" s="191" t="s">
        <v>266</v>
      </c>
      <c r="E451" s="192" t="s">
        <v>2284</v>
      </c>
      <c r="F451" s="193" t="s">
        <v>2285</v>
      </c>
      <c r="G451" s="194" t="s">
        <v>269</v>
      </c>
      <c r="H451" s="195">
        <v>21557.294999999998</v>
      </c>
      <c r="I451" s="196"/>
      <c r="J451" s="197">
        <f>ROUND(I451*H451,2)</f>
        <v>0</v>
      </c>
      <c r="K451" s="198"/>
      <c r="L451" s="40"/>
      <c r="M451" s="199" t="s">
        <v>1</v>
      </c>
      <c r="N451" s="200" t="s">
        <v>38</v>
      </c>
      <c r="O451" s="72"/>
      <c r="P451" s="201">
        <f>O451*H451</f>
        <v>0</v>
      </c>
      <c r="Q451" s="201">
        <v>0</v>
      </c>
      <c r="R451" s="201">
        <f>Q451*H451</f>
        <v>0</v>
      </c>
      <c r="S451" s="201">
        <v>0</v>
      </c>
      <c r="T451" s="202">
        <f>S451*H451</f>
        <v>0</v>
      </c>
      <c r="U451" s="35"/>
      <c r="V451" s="35"/>
      <c r="W451" s="35"/>
      <c r="X451" s="35"/>
      <c r="Y451" s="35"/>
      <c r="Z451" s="35"/>
      <c r="AA451" s="35"/>
      <c r="AB451" s="35"/>
      <c r="AC451" s="35"/>
      <c r="AD451" s="35"/>
      <c r="AE451" s="35"/>
      <c r="AR451" s="203" t="s">
        <v>270</v>
      </c>
      <c r="AT451" s="203" t="s">
        <v>266</v>
      </c>
      <c r="AU451" s="203" t="s">
        <v>73</v>
      </c>
      <c r="AY451" s="18" t="s">
        <v>263</v>
      </c>
      <c r="BE451" s="204">
        <f>IF(N451="základní",J451,0)</f>
        <v>0</v>
      </c>
      <c r="BF451" s="204">
        <f>IF(N451="snížená",J451,0)</f>
        <v>0</v>
      </c>
      <c r="BG451" s="204">
        <f>IF(N451="zákl. přenesená",J451,0)</f>
        <v>0</v>
      </c>
      <c r="BH451" s="204">
        <f>IF(N451="sníž. přenesená",J451,0)</f>
        <v>0</v>
      </c>
      <c r="BI451" s="204">
        <f>IF(N451="nulová",J451,0)</f>
        <v>0</v>
      </c>
      <c r="BJ451" s="18" t="s">
        <v>71</v>
      </c>
      <c r="BK451" s="204">
        <f>ROUND(I451*H451,2)</f>
        <v>0</v>
      </c>
      <c r="BL451" s="18" t="s">
        <v>270</v>
      </c>
      <c r="BM451" s="203" t="s">
        <v>2286</v>
      </c>
    </row>
    <row r="452" spans="1:65" s="2" customFormat="1" ht="19.5">
      <c r="A452" s="35"/>
      <c r="B452" s="36"/>
      <c r="C452" s="37"/>
      <c r="D452" s="207" t="s">
        <v>294</v>
      </c>
      <c r="E452" s="37"/>
      <c r="F452" s="239" t="s">
        <v>2287</v>
      </c>
      <c r="G452" s="37"/>
      <c r="H452" s="37"/>
      <c r="I452" s="326"/>
      <c r="J452" s="37"/>
      <c r="K452" s="37"/>
      <c r="L452" s="40"/>
      <c r="M452" s="241"/>
      <c r="N452" s="242"/>
      <c r="O452" s="72"/>
      <c r="P452" s="72"/>
      <c r="Q452" s="72"/>
      <c r="R452" s="72"/>
      <c r="S452" s="72"/>
      <c r="T452" s="73"/>
      <c r="U452" s="35"/>
      <c r="V452" s="35"/>
      <c r="W452" s="35"/>
      <c r="X452" s="35"/>
      <c r="Y452" s="35"/>
      <c r="Z452" s="35"/>
      <c r="AA452" s="35"/>
      <c r="AB452" s="35"/>
      <c r="AC452" s="35"/>
      <c r="AD452" s="35"/>
      <c r="AE452" s="35"/>
      <c r="AT452" s="18" t="s">
        <v>294</v>
      </c>
      <c r="AU452" s="18" t="s">
        <v>73</v>
      </c>
    </row>
    <row r="453" spans="1:65" s="13" customFormat="1">
      <c r="B453" s="205"/>
      <c r="C453" s="206"/>
      <c r="D453" s="207" t="s">
        <v>272</v>
      </c>
      <c r="E453" s="208" t="s">
        <v>1</v>
      </c>
      <c r="F453" s="209" t="s">
        <v>2288</v>
      </c>
      <c r="G453" s="206"/>
      <c r="H453" s="210">
        <v>21557.294999999998</v>
      </c>
      <c r="I453" s="210"/>
      <c r="J453" s="206"/>
      <c r="K453" s="206"/>
      <c r="L453" s="212"/>
      <c r="M453" s="213"/>
      <c r="N453" s="214"/>
      <c r="O453" s="214"/>
      <c r="P453" s="214"/>
      <c r="Q453" s="214"/>
      <c r="R453" s="214"/>
      <c r="S453" s="214"/>
      <c r="T453" s="215"/>
      <c r="AT453" s="216" t="s">
        <v>272</v>
      </c>
      <c r="AU453" s="216" t="s">
        <v>73</v>
      </c>
      <c r="AV453" s="13" t="s">
        <v>73</v>
      </c>
      <c r="AW453" s="13" t="s">
        <v>30</v>
      </c>
      <c r="AX453" s="13" t="s">
        <v>71</v>
      </c>
      <c r="AY453" s="216" t="s">
        <v>263</v>
      </c>
    </row>
    <row r="454" spans="1:65" s="2" customFormat="1" ht="16.5" customHeight="1">
      <c r="A454" s="35"/>
      <c r="B454" s="36"/>
      <c r="C454" s="191" t="s">
        <v>573</v>
      </c>
      <c r="D454" s="191" t="s">
        <v>266</v>
      </c>
      <c r="E454" s="192" t="s">
        <v>2289</v>
      </c>
      <c r="F454" s="193" t="s">
        <v>2290</v>
      </c>
      <c r="G454" s="194" t="s">
        <v>307</v>
      </c>
      <c r="H454" s="195">
        <v>1225.623</v>
      </c>
      <c r="I454" s="196"/>
      <c r="J454" s="197">
        <f>ROUND(I454*H454,2)</f>
        <v>0</v>
      </c>
      <c r="K454" s="198"/>
      <c r="L454" s="40"/>
      <c r="M454" s="199" t="s">
        <v>1</v>
      </c>
      <c r="N454" s="200" t="s">
        <v>38</v>
      </c>
      <c r="O454" s="72"/>
      <c r="P454" s="201">
        <f>O454*H454</f>
        <v>0</v>
      </c>
      <c r="Q454" s="201">
        <v>0</v>
      </c>
      <c r="R454" s="201">
        <f>Q454*H454</f>
        <v>0</v>
      </c>
      <c r="S454" s="201">
        <v>0</v>
      </c>
      <c r="T454" s="202">
        <f>S454*H454</f>
        <v>0</v>
      </c>
      <c r="U454" s="35"/>
      <c r="V454" s="35"/>
      <c r="W454" s="35"/>
      <c r="X454" s="35"/>
      <c r="Y454" s="35"/>
      <c r="Z454" s="35"/>
      <c r="AA454" s="35"/>
      <c r="AB454" s="35"/>
      <c r="AC454" s="35"/>
      <c r="AD454" s="35"/>
      <c r="AE454" s="35"/>
      <c r="AR454" s="203" t="s">
        <v>270</v>
      </c>
      <c r="AT454" s="203" t="s">
        <v>266</v>
      </c>
      <c r="AU454" s="203" t="s">
        <v>73</v>
      </c>
      <c r="AY454" s="18" t="s">
        <v>263</v>
      </c>
      <c r="BE454" s="204">
        <f>IF(N454="základní",J454,0)</f>
        <v>0</v>
      </c>
      <c r="BF454" s="204">
        <f>IF(N454="snížená",J454,0)</f>
        <v>0</v>
      </c>
      <c r="BG454" s="204">
        <f>IF(N454="zákl. přenesená",J454,0)</f>
        <v>0</v>
      </c>
      <c r="BH454" s="204">
        <f>IF(N454="sníž. přenesená",J454,0)</f>
        <v>0</v>
      </c>
      <c r="BI454" s="204">
        <f>IF(N454="nulová",J454,0)</f>
        <v>0</v>
      </c>
      <c r="BJ454" s="18" t="s">
        <v>71</v>
      </c>
      <c r="BK454" s="204">
        <f>ROUND(I454*H454,2)</f>
        <v>0</v>
      </c>
      <c r="BL454" s="18" t="s">
        <v>270</v>
      </c>
      <c r="BM454" s="203" t="s">
        <v>2291</v>
      </c>
    </row>
    <row r="455" spans="1:65" s="2" customFormat="1" ht="19.5">
      <c r="A455" s="35"/>
      <c r="B455" s="36"/>
      <c r="C455" s="37"/>
      <c r="D455" s="207" t="s">
        <v>294</v>
      </c>
      <c r="E455" s="37"/>
      <c r="F455" s="239" t="s">
        <v>2292</v>
      </c>
      <c r="G455" s="37"/>
      <c r="H455" s="37"/>
      <c r="I455" s="326"/>
      <c r="J455" s="37"/>
      <c r="K455" s="37"/>
      <c r="L455" s="40"/>
      <c r="M455" s="241"/>
      <c r="N455" s="242"/>
      <c r="O455" s="72"/>
      <c r="P455" s="72"/>
      <c r="Q455" s="72"/>
      <c r="R455" s="72"/>
      <c r="S455" s="72"/>
      <c r="T455" s="73"/>
      <c r="U455" s="35"/>
      <c r="V455" s="35"/>
      <c r="W455" s="35"/>
      <c r="X455" s="35"/>
      <c r="Y455" s="35"/>
      <c r="Z455" s="35"/>
      <c r="AA455" s="35"/>
      <c r="AB455" s="35"/>
      <c r="AC455" s="35"/>
      <c r="AD455" s="35"/>
      <c r="AE455" s="35"/>
      <c r="AT455" s="18" t="s">
        <v>294</v>
      </c>
      <c r="AU455" s="18" t="s">
        <v>73</v>
      </c>
    </row>
    <row r="456" spans="1:65" s="13" customFormat="1">
      <c r="B456" s="205"/>
      <c r="C456" s="206"/>
      <c r="D456" s="207" t="s">
        <v>272</v>
      </c>
      <c r="E456" s="208" t="s">
        <v>1</v>
      </c>
      <c r="F456" s="209" t="s">
        <v>2293</v>
      </c>
      <c r="G456" s="206"/>
      <c r="H456" s="210">
        <v>1225.623</v>
      </c>
      <c r="I456" s="210"/>
      <c r="J456" s="206"/>
      <c r="K456" s="206"/>
      <c r="L456" s="212"/>
      <c r="M456" s="213"/>
      <c r="N456" s="214"/>
      <c r="O456" s="214"/>
      <c r="P456" s="214"/>
      <c r="Q456" s="214"/>
      <c r="R456" s="214"/>
      <c r="S456" s="214"/>
      <c r="T456" s="215"/>
      <c r="AT456" s="216" t="s">
        <v>272</v>
      </c>
      <c r="AU456" s="216" t="s">
        <v>73</v>
      </c>
      <c r="AV456" s="13" t="s">
        <v>73</v>
      </c>
      <c r="AW456" s="13" t="s">
        <v>30</v>
      </c>
      <c r="AX456" s="13" t="s">
        <v>71</v>
      </c>
      <c r="AY456" s="216" t="s">
        <v>263</v>
      </c>
    </row>
    <row r="457" spans="1:65" s="2" customFormat="1" ht="21.75" customHeight="1">
      <c r="A457" s="35"/>
      <c r="B457" s="36"/>
      <c r="C457" s="191" t="s">
        <v>701</v>
      </c>
      <c r="D457" s="191" t="s">
        <v>266</v>
      </c>
      <c r="E457" s="192" t="s">
        <v>2294</v>
      </c>
      <c r="F457" s="193" t="s">
        <v>2295</v>
      </c>
      <c r="G457" s="194" t="s">
        <v>374</v>
      </c>
      <c r="H457" s="195">
        <v>4</v>
      </c>
      <c r="I457" s="196"/>
      <c r="J457" s="197">
        <f>ROUND(I457*H457,2)</f>
        <v>0</v>
      </c>
      <c r="K457" s="198"/>
      <c r="L457" s="40"/>
      <c r="M457" s="199" t="s">
        <v>1</v>
      </c>
      <c r="N457" s="200" t="s">
        <v>38</v>
      </c>
      <c r="O457" s="72"/>
      <c r="P457" s="201">
        <f>O457*H457</f>
        <v>0</v>
      </c>
      <c r="Q457" s="201">
        <v>0</v>
      </c>
      <c r="R457" s="201">
        <f>Q457*H457</f>
        <v>0</v>
      </c>
      <c r="S457" s="201">
        <v>0</v>
      </c>
      <c r="T457" s="202">
        <f>S457*H457</f>
        <v>0</v>
      </c>
      <c r="U457" s="35"/>
      <c r="V457" s="35"/>
      <c r="W457" s="35"/>
      <c r="X457" s="35"/>
      <c r="Y457" s="35"/>
      <c r="Z457" s="35"/>
      <c r="AA457" s="35"/>
      <c r="AB457" s="35"/>
      <c r="AC457" s="35"/>
      <c r="AD457" s="35"/>
      <c r="AE457" s="35"/>
      <c r="AR457" s="203" t="s">
        <v>270</v>
      </c>
      <c r="AT457" s="203" t="s">
        <v>266</v>
      </c>
      <c r="AU457" s="203" t="s">
        <v>73</v>
      </c>
      <c r="AY457" s="18" t="s">
        <v>263</v>
      </c>
      <c r="BE457" s="204">
        <f>IF(N457="základní",J457,0)</f>
        <v>0</v>
      </c>
      <c r="BF457" s="204">
        <f>IF(N457="snížená",J457,0)</f>
        <v>0</v>
      </c>
      <c r="BG457" s="204">
        <f>IF(N457="zákl. přenesená",J457,0)</f>
        <v>0</v>
      </c>
      <c r="BH457" s="204">
        <f>IF(N457="sníž. přenesená",J457,0)</f>
        <v>0</v>
      </c>
      <c r="BI457" s="204">
        <f>IF(N457="nulová",J457,0)</f>
        <v>0</v>
      </c>
      <c r="BJ457" s="18" t="s">
        <v>71</v>
      </c>
      <c r="BK457" s="204">
        <f>ROUND(I457*H457,2)</f>
        <v>0</v>
      </c>
      <c r="BL457" s="18" t="s">
        <v>270</v>
      </c>
      <c r="BM457" s="203" t="s">
        <v>2296</v>
      </c>
    </row>
    <row r="458" spans="1:65" s="2" customFormat="1" ht="19.5">
      <c r="A458" s="35"/>
      <c r="B458" s="36"/>
      <c r="C458" s="37"/>
      <c r="D458" s="207" t="s">
        <v>294</v>
      </c>
      <c r="E458" s="37"/>
      <c r="F458" s="239" t="s">
        <v>2297</v>
      </c>
      <c r="G458" s="37"/>
      <c r="H458" s="37"/>
      <c r="I458" s="326"/>
      <c r="J458" s="37"/>
      <c r="K458" s="37"/>
      <c r="L458" s="40"/>
      <c r="M458" s="241"/>
      <c r="N458" s="242"/>
      <c r="O458" s="72"/>
      <c r="P458" s="72"/>
      <c r="Q458" s="72"/>
      <c r="R458" s="72"/>
      <c r="S458" s="72"/>
      <c r="T458" s="73"/>
      <c r="U458" s="35"/>
      <c r="V458" s="35"/>
      <c r="W458" s="35"/>
      <c r="X458" s="35"/>
      <c r="Y458" s="35"/>
      <c r="Z458" s="35"/>
      <c r="AA458" s="35"/>
      <c r="AB458" s="35"/>
      <c r="AC458" s="35"/>
      <c r="AD458" s="35"/>
      <c r="AE458" s="35"/>
      <c r="AT458" s="18" t="s">
        <v>294</v>
      </c>
      <c r="AU458" s="18" t="s">
        <v>73</v>
      </c>
    </row>
    <row r="459" spans="1:65" s="16" customFormat="1">
      <c r="B459" s="248"/>
      <c r="C459" s="249"/>
      <c r="D459" s="207" t="s">
        <v>272</v>
      </c>
      <c r="E459" s="250" t="s">
        <v>1</v>
      </c>
      <c r="F459" s="251" t="s">
        <v>2298</v>
      </c>
      <c r="G459" s="249"/>
      <c r="H459" s="250" t="s">
        <v>1</v>
      </c>
      <c r="I459" s="250" t="s">
        <v>1</v>
      </c>
      <c r="J459" s="249"/>
      <c r="K459" s="249"/>
      <c r="L459" s="253"/>
      <c r="M459" s="254"/>
      <c r="N459" s="255"/>
      <c r="O459" s="255"/>
      <c r="P459" s="255"/>
      <c r="Q459" s="255"/>
      <c r="R459" s="255"/>
      <c r="S459" s="255"/>
      <c r="T459" s="256"/>
      <c r="AT459" s="257" t="s">
        <v>272</v>
      </c>
      <c r="AU459" s="257" t="s">
        <v>73</v>
      </c>
      <c r="AV459" s="16" t="s">
        <v>71</v>
      </c>
      <c r="AW459" s="16" t="s">
        <v>30</v>
      </c>
      <c r="AX459" s="16" t="s">
        <v>64</v>
      </c>
      <c r="AY459" s="257" t="s">
        <v>263</v>
      </c>
    </row>
    <row r="460" spans="1:65" s="13" customFormat="1">
      <c r="B460" s="205"/>
      <c r="C460" s="206"/>
      <c r="D460" s="207" t="s">
        <v>272</v>
      </c>
      <c r="E460" s="208" t="s">
        <v>1</v>
      </c>
      <c r="F460" s="209" t="s">
        <v>2299</v>
      </c>
      <c r="G460" s="206"/>
      <c r="H460" s="210">
        <v>4</v>
      </c>
      <c r="I460" s="210"/>
      <c r="J460" s="206"/>
      <c r="K460" s="206"/>
      <c r="L460" s="212"/>
      <c r="M460" s="213"/>
      <c r="N460" s="214"/>
      <c r="O460" s="214"/>
      <c r="P460" s="214"/>
      <c r="Q460" s="214"/>
      <c r="R460" s="214"/>
      <c r="S460" s="214"/>
      <c r="T460" s="215"/>
      <c r="AT460" s="216" t="s">
        <v>272</v>
      </c>
      <c r="AU460" s="216" t="s">
        <v>73</v>
      </c>
      <c r="AV460" s="13" t="s">
        <v>73</v>
      </c>
      <c r="AW460" s="13" t="s">
        <v>30</v>
      </c>
      <c r="AX460" s="13" t="s">
        <v>64</v>
      </c>
      <c r="AY460" s="216" t="s">
        <v>263</v>
      </c>
    </row>
    <row r="461" spans="1:65" s="15" customFormat="1">
      <c r="B461" s="228"/>
      <c r="C461" s="229"/>
      <c r="D461" s="207" t="s">
        <v>272</v>
      </c>
      <c r="E461" s="230" t="s">
        <v>1</v>
      </c>
      <c r="F461" s="231" t="s">
        <v>280</v>
      </c>
      <c r="G461" s="229"/>
      <c r="H461" s="232">
        <v>4</v>
      </c>
      <c r="I461" s="232"/>
      <c r="J461" s="229"/>
      <c r="K461" s="229"/>
      <c r="L461" s="234"/>
      <c r="M461" s="235"/>
      <c r="N461" s="236"/>
      <c r="O461" s="236"/>
      <c r="P461" s="236"/>
      <c r="Q461" s="236"/>
      <c r="R461" s="236"/>
      <c r="S461" s="236"/>
      <c r="T461" s="237"/>
      <c r="AT461" s="238" t="s">
        <v>272</v>
      </c>
      <c r="AU461" s="238" t="s">
        <v>73</v>
      </c>
      <c r="AV461" s="15" t="s">
        <v>270</v>
      </c>
      <c r="AW461" s="15" t="s">
        <v>30</v>
      </c>
      <c r="AX461" s="15" t="s">
        <v>71</v>
      </c>
      <c r="AY461" s="238" t="s">
        <v>263</v>
      </c>
    </row>
    <row r="462" spans="1:65" s="2" customFormat="1" ht="33" customHeight="1">
      <c r="A462" s="35"/>
      <c r="B462" s="36"/>
      <c r="C462" s="191" t="s">
        <v>579</v>
      </c>
      <c r="D462" s="191" t="s">
        <v>266</v>
      </c>
      <c r="E462" s="192" t="s">
        <v>2300</v>
      </c>
      <c r="F462" s="193" t="s">
        <v>2301</v>
      </c>
      <c r="G462" s="194" t="s">
        <v>300</v>
      </c>
      <c r="H462" s="195">
        <v>878.61699999999996</v>
      </c>
      <c r="I462" s="196"/>
      <c r="J462" s="197">
        <f>ROUND(I462*H462,2)</f>
        <v>0</v>
      </c>
      <c r="K462" s="198"/>
      <c r="L462" s="40"/>
      <c r="M462" s="199" t="s">
        <v>1</v>
      </c>
      <c r="N462" s="200" t="s">
        <v>38</v>
      </c>
      <c r="O462" s="72"/>
      <c r="P462" s="201">
        <f>O462*H462</f>
        <v>0</v>
      </c>
      <c r="Q462" s="201">
        <v>0</v>
      </c>
      <c r="R462" s="201">
        <f>Q462*H462</f>
        <v>0</v>
      </c>
      <c r="S462" s="201">
        <v>0</v>
      </c>
      <c r="T462" s="202">
        <f>S462*H462</f>
        <v>0</v>
      </c>
      <c r="U462" s="35"/>
      <c r="V462" s="35"/>
      <c r="W462" s="35"/>
      <c r="X462" s="35"/>
      <c r="Y462" s="35"/>
      <c r="Z462" s="35"/>
      <c r="AA462" s="35"/>
      <c r="AB462" s="35"/>
      <c r="AC462" s="35"/>
      <c r="AD462" s="35"/>
      <c r="AE462" s="35"/>
      <c r="AR462" s="203" t="s">
        <v>270</v>
      </c>
      <c r="AT462" s="203" t="s">
        <v>266</v>
      </c>
      <c r="AU462" s="203" t="s">
        <v>73</v>
      </c>
      <c r="AY462" s="18" t="s">
        <v>263</v>
      </c>
      <c r="BE462" s="204">
        <f>IF(N462="základní",J462,0)</f>
        <v>0</v>
      </c>
      <c r="BF462" s="204">
        <f>IF(N462="snížená",J462,0)</f>
        <v>0</v>
      </c>
      <c r="BG462" s="204">
        <f>IF(N462="zákl. přenesená",J462,0)</f>
        <v>0</v>
      </c>
      <c r="BH462" s="204">
        <f>IF(N462="sníž. přenesená",J462,0)</f>
        <v>0</v>
      </c>
      <c r="BI462" s="204">
        <f>IF(N462="nulová",J462,0)</f>
        <v>0</v>
      </c>
      <c r="BJ462" s="18" t="s">
        <v>71</v>
      </c>
      <c r="BK462" s="204">
        <f>ROUND(I462*H462,2)</f>
        <v>0</v>
      </c>
      <c r="BL462" s="18" t="s">
        <v>270</v>
      </c>
      <c r="BM462" s="203" t="s">
        <v>2302</v>
      </c>
    </row>
    <row r="463" spans="1:65" s="2" customFormat="1" ht="19.5">
      <c r="A463" s="35"/>
      <c r="B463" s="36"/>
      <c r="C463" s="37"/>
      <c r="D463" s="207" t="s">
        <v>294</v>
      </c>
      <c r="E463" s="37"/>
      <c r="F463" s="239" t="s">
        <v>2303</v>
      </c>
      <c r="G463" s="37"/>
      <c r="H463" s="37"/>
      <c r="I463" s="326"/>
      <c r="J463" s="37"/>
      <c r="K463" s="37"/>
      <c r="L463" s="40"/>
      <c r="M463" s="241"/>
      <c r="N463" s="242"/>
      <c r="O463" s="72"/>
      <c r="P463" s="72"/>
      <c r="Q463" s="72"/>
      <c r="R463" s="72"/>
      <c r="S463" s="72"/>
      <c r="T463" s="73"/>
      <c r="U463" s="35"/>
      <c r="V463" s="35"/>
      <c r="W463" s="35"/>
      <c r="X463" s="35"/>
      <c r="Y463" s="35"/>
      <c r="Z463" s="35"/>
      <c r="AA463" s="35"/>
      <c r="AB463" s="35"/>
      <c r="AC463" s="35"/>
      <c r="AD463" s="35"/>
      <c r="AE463" s="35"/>
      <c r="AT463" s="18" t="s">
        <v>294</v>
      </c>
      <c r="AU463" s="18" t="s">
        <v>73</v>
      </c>
    </row>
    <row r="464" spans="1:65" s="16" customFormat="1">
      <c r="B464" s="248"/>
      <c r="C464" s="249"/>
      <c r="D464" s="207" t="s">
        <v>272</v>
      </c>
      <c r="E464" s="250" t="s">
        <v>1</v>
      </c>
      <c r="F464" s="251" t="s">
        <v>2304</v>
      </c>
      <c r="G464" s="249"/>
      <c r="H464" s="250" t="s">
        <v>1</v>
      </c>
      <c r="I464" s="250"/>
      <c r="J464" s="249"/>
      <c r="K464" s="249"/>
      <c r="L464" s="253"/>
      <c r="M464" s="254"/>
      <c r="N464" s="255"/>
      <c r="O464" s="255"/>
      <c r="P464" s="255"/>
      <c r="Q464" s="255"/>
      <c r="R464" s="255"/>
      <c r="S464" s="255"/>
      <c r="T464" s="256"/>
      <c r="AT464" s="257" t="s">
        <v>272</v>
      </c>
      <c r="AU464" s="257" t="s">
        <v>73</v>
      </c>
      <c r="AV464" s="16" t="s">
        <v>71</v>
      </c>
      <c r="AW464" s="16" t="s">
        <v>30</v>
      </c>
      <c r="AX464" s="16" t="s">
        <v>64</v>
      </c>
      <c r="AY464" s="257" t="s">
        <v>263</v>
      </c>
    </row>
    <row r="465" spans="2:51" s="13" customFormat="1">
      <c r="B465" s="205"/>
      <c r="C465" s="206"/>
      <c r="D465" s="207" t="s">
        <v>272</v>
      </c>
      <c r="E465" s="208" t="s">
        <v>1</v>
      </c>
      <c r="F465" s="209" t="s">
        <v>2305</v>
      </c>
      <c r="G465" s="206"/>
      <c r="H465" s="210">
        <v>11.175000000000001</v>
      </c>
      <c r="I465" s="210"/>
      <c r="J465" s="206"/>
      <c r="K465" s="206"/>
      <c r="L465" s="212"/>
      <c r="M465" s="213"/>
      <c r="N465" s="214"/>
      <c r="O465" s="214"/>
      <c r="P465" s="214"/>
      <c r="Q465" s="214"/>
      <c r="R465" s="214"/>
      <c r="S465" s="214"/>
      <c r="T465" s="215"/>
      <c r="AT465" s="216" t="s">
        <v>272</v>
      </c>
      <c r="AU465" s="216" t="s">
        <v>73</v>
      </c>
      <c r="AV465" s="13" t="s">
        <v>73</v>
      </c>
      <c r="AW465" s="13" t="s">
        <v>30</v>
      </c>
      <c r="AX465" s="13" t="s">
        <v>64</v>
      </c>
      <c r="AY465" s="216" t="s">
        <v>263</v>
      </c>
    </row>
    <row r="466" spans="2:51" s="13" customFormat="1">
      <c r="B466" s="205"/>
      <c r="C466" s="206"/>
      <c r="D466" s="207" t="s">
        <v>272</v>
      </c>
      <c r="E466" s="208" t="s">
        <v>1</v>
      </c>
      <c r="F466" s="209" t="s">
        <v>2306</v>
      </c>
      <c r="G466" s="206"/>
      <c r="H466" s="210">
        <v>5.625</v>
      </c>
      <c r="I466" s="210"/>
      <c r="J466" s="206"/>
      <c r="K466" s="206"/>
      <c r="L466" s="212"/>
      <c r="M466" s="213"/>
      <c r="N466" s="214"/>
      <c r="O466" s="214"/>
      <c r="P466" s="214"/>
      <c r="Q466" s="214"/>
      <c r="R466" s="214"/>
      <c r="S466" s="214"/>
      <c r="T466" s="215"/>
      <c r="AT466" s="216" t="s">
        <v>272</v>
      </c>
      <c r="AU466" s="216" t="s">
        <v>73</v>
      </c>
      <c r="AV466" s="13" t="s">
        <v>73</v>
      </c>
      <c r="AW466" s="13" t="s">
        <v>30</v>
      </c>
      <c r="AX466" s="13" t="s">
        <v>64</v>
      </c>
      <c r="AY466" s="216" t="s">
        <v>263</v>
      </c>
    </row>
    <row r="467" spans="2:51" s="16" customFormat="1">
      <c r="B467" s="248"/>
      <c r="C467" s="249"/>
      <c r="D467" s="207" t="s">
        <v>272</v>
      </c>
      <c r="E467" s="250" t="s">
        <v>1</v>
      </c>
      <c r="F467" s="251" t="s">
        <v>2307</v>
      </c>
      <c r="G467" s="249"/>
      <c r="H467" s="250" t="s">
        <v>1</v>
      </c>
      <c r="I467" s="250"/>
      <c r="J467" s="249"/>
      <c r="K467" s="249"/>
      <c r="L467" s="253"/>
      <c r="M467" s="254"/>
      <c r="N467" s="255"/>
      <c r="O467" s="255"/>
      <c r="P467" s="255"/>
      <c r="Q467" s="255"/>
      <c r="R467" s="255"/>
      <c r="S467" s="255"/>
      <c r="T467" s="256"/>
      <c r="AT467" s="257" t="s">
        <v>272</v>
      </c>
      <c r="AU467" s="257" t="s">
        <v>73</v>
      </c>
      <c r="AV467" s="16" t="s">
        <v>71</v>
      </c>
      <c r="AW467" s="16" t="s">
        <v>30</v>
      </c>
      <c r="AX467" s="16" t="s">
        <v>64</v>
      </c>
      <c r="AY467" s="257" t="s">
        <v>263</v>
      </c>
    </row>
    <row r="468" spans="2:51" s="13" customFormat="1">
      <c r="B468" s="205"/>
      <c r="C468" s="206"/>
      <c r="D468" s="207" t="s">
        <v>272</v>
      </c>
      <c r="E468" s="208" t="s">
        <v>1</v>
      </c>
      <c r="F468" s="209" t="s">
        <v>2308</v>
      </c>
      <c r="G468" s="206"/>
      <c r="H468" s="210">
        <v>2.75</v>
      </c>
      <c r="I468" s="210"/>
      <c r="J468" s="206"/>
      <c r="K468" s="206"/>
      <c r="L468" s="212"/>
      <c r="M468" s="213"/>
      <c r="N468" s="214"/>
      <c r="O468" s="214"/>
      <c r="P468" s="214"/>
      <c r="Q468" s="214"/>
      <c r="R468" s="214"/>
      <c r="S468" s="214"/>
      <c r="T468" s="215"/>
      <c r="AT468" s="216" t="s">
        <v>272</v>
      </c>
      <c r="AU468" s="216" t="s">
        <v>73</v>
      </c>
      <c r="AV468" s="13" t="s">
        <v>73</v>
      </c>
      <c r="AW468" s="13" t="s">
        <v>30</v>
      </c>
      <c r="AX468" s="13" t="s">
        <v>64</v>
      </c>
      <c r="AY468" s="216" t="s">
        <v>263</v>
      </c>
    </row>
    <row r="469" spans="2:51" s="16" customFormat="1">
      <c r="B469" s="248"/>
      <c r="C469" s="249"/>
      <c r="D469" s="207" t="s">
        <v>272</v>
      </c>
      <c r="E469" s="250" t="s">
        <v>1</v>
      </c>
      <c r="F469" s="251" t="s">
        <v>2309</v>
      </c>
      <c r="G469" s="249"/>
      <c r="H469" s="250" t="s">
        <v>1</v>
      </c>
      <c r="I469" s="250"/>
      <c r="J469" s="249"/>
      <c r="K469" s="249"/>
      <c r="L469" s="253"/>
      <c r="M469" s="254"/>
      <c r="N469" s="255"/>
      <c r="O469" s="255"/>
      <c r="P469" s="255"/>
      <c r="Q469" s="255"/>
      <c r="R469" s="255"/>
      <c r="S469" s="255"/>
      <c r="T469" s="256"/>
      <c r="AT469" s="257" t="s">
        <v>272</v>
      </c>
      <c r="AU469" s="257" t="s">
        <v>73</v>
      </c>
      <c r="AV469" s="16" t="s">
        <v>71</v>
      </c>
      <c r="AW469" s="16" t="s">
        <v>30</v>
      </c>
      <c r="AX469" s="16" t="s">
        <v>64</v>
      </c>
      <c r="AY469" s="257" t="s">
        <v>263</v>
      </c>
    </row>
    <row r="470" spans="2:51" s="13" customFormat="1">
      <c r="B470" s="205"/>
      <c r="C470" s="206"/>
      <c r="D470" s="207" t="s">
        <v>272</v>
      </c>
      <c r="E470" s="208" t="s">
        <v>1</v>
      </c>
      <c r="F470" s="209" t="s">
        <v>2310</v>
      </c>
      <c r="G470" s="206"/>
      <c r="H470" s="210">
        <v>0.6</v>
      </c>
      <c r="I470" s="210"/>
      <c r="J470" s="206"/>
      <c r="K470" s="206"/>
      <c r="L470" s="212"/>
      <c r="M470" s="213"/>
      <c r="N470" s="214"/>
      <c r="O470" s="214"/>
      <c r="P470" s="214"/>
      <c r="Q470" s="214"/>
      <c r="R470" s="214"/>
      <c r="S470" s="214"/>
      <c r="T470" s="215"/>
      <c r="AT470" s="216" t="s">
        <v>272</v>
      </c>
      <c r="AU470" s="216" t="s">
        <v>73</v>
      </c>
      <c r="AV470" s="13" t="s">
        <v>73</v>
      </c>
      <c r="AW470" s="13" t="s">
        <v>30</v>
      </c>
      <c r="AX470" s="13" t="s">
        <v>64</v>
      </c>
      <c r="AY470" s="216" t="s">
        <v>263</v>
      </c>
    </row>
    <row r="471" spans="2:51" s="16" customFormat="1">
      <c r="B471" s="248"/>
      <c r="C471" s="249"/>
      <c r="D471" s="207" t="s">
        <v>272</v>
      </c>
      <c r="E471" s="250" t="s">
        <v>1</v>
      </c>
      <c r="F471" s="251" t="s">
        <v>2311</v>
      </c>
      <c r="G471" s="249"/>
      <c r="H471" s="250" t="s">
        <v>1</v>
      </c>
      <c r="I471" s="250"/>
      <c r="J471" s="249"/>
      <c r="K471" s="249"/>
      <c r="L471" s="253"/>
      <c r="M471" s="254"/>
      <c r="N471" s="255"/>
      <c r="O471" s="255"/>
      <c r="P471" s="255"/>
      <c r="Q471" s="255"/>
      <c r="R471" s="255"/>
      <c r="S471" s="255"/>
      <c r="T471" s="256"/>
      <c r="AT471" s="257" t="s">
        <v>272</v>
      </c>
      <c r="AU471" s="257" t="s">
        <v>73</v>
      </c>
      <c r="AV471" s="16" t="s">
        <v>71</v>
      </c>
      <c r="AW471" s="16" t="s">
        <v>30</v>
      </c>
      <c r="AX471" s="16" t="s">
        <v>64</v>
      </c>
      <c r="AY471" s="257" t="s">
        <v>263</v>
      </c>
    </row>
    <row r="472" spans="2:51" s="13" customFormat="1">
      <c r="B472" s="205"/>
      <c r="C472" s="206"/>
      <c r="D472" s="207" t="s">
        <v>272</v>
      </c>
      <c r="E472" s="208" t="s">
        <v>1</v>
      </c>
      <c r="F472" s="209" t="s">
        <v>2312</v>
      </c>
      <c r="G472" s="206"/>
      <c r="H472" s="210">
        <v>600.76800000000003</v>
      </c>
      <c r="I472" s="210"/>
      <c r="J472" s="206"/>
      <c r="K472" s="206"/>
      <c r="L472" s="212"/>
      <c r="M472" s="213"/>
      <c r="N472" s="214"/>
      <c r="O472" s="214"/>
      <c r="P472" s="214"/>
      <c r="Q472" s="214"/>
      <c r="R472" s="214"/>
      <c r="S472" s="214"/>
      <c r="T472" s="215"/>
      <c r="AT472" s="216" t="s">
        <v>272</v>
      </c>
      <c r="AU472" s="216" t="s">
        <v>73</v>
      </c>
      <c r="AV472" s="13" t="s">
        <v>73</v>
      </c>
      <c r="AW472" s="13" t="s">
        <v>30</v>
      </c>
      <c r="AX472" s="13" t="s">
        <v>64</v>
      </c>
      <c r="AY472" s="216" t="s">
        <v>263</v>
      </c>
    </row>
    <row r="473" spans="2:51" s="16" customFormat="1">
      <c r="B473" s="248"/>
      <c r="C473" s="249"/>
      <c r="D473" s="207" t="s">
        <v>272</v>
      </c>
      <c r="E473" s="250" t="s">
        <v>1</v>
      </c>
      <c r="F473" s="251" t="s">
        <v>2313</v>
      </c>
      <c r="G473" s="249"/>
      <c r="H473" s="250" t="s">
        <v>1</v>
      </c>
      <c r="I473" s="250"/>
      <c r="J473" s="249"/>
      <c r="K473" s="249"/>
      <c r="L473" s="253"/>
      <c r="M473" s="254"/>
      <c r="N473" s="255"/>
      <c r="O473" s="255"/>
      <c r="P473" s="255"/>
      <c r="Q473" s="255"/>
      <c r="R473" s="255"/>
      <c r="S473" s="255"/>
      <c r="T473" s="256"/>
      <c r="AT473" s="257" t="s">
        <v>272</v>
      </c>
      <c r="AU473" s="257" t="s">
        <v>73</v>
      </c>
      <c r="AV473" s="16" t="s">
        <v>71</v>
      </c>
      <c r="AW473" s="16" t="s">
        <v>30</v>
      </c>
      <c r="AX473" s="16" t="s">
        <v>64</v>
      </c>
      <c r="AY473" s="257" t="s">
        <v>263</v>
      </c>
    </row>
    <row r="474" spans="2:51" s="13" customFormat="1">
      <c r="B474" s="205"/>
      <c r="C474" s="206"/>
      <c r="D474" s="207" t="s">
        <v>272</v>
      </c>
      <c r="E474" s="208" t="s">
        <v>1</v>
      </c>
      <c r="F474" s="209" t="s">
        <v>2314</v>
      </c>
      <c r="G474" s="206"/>
      <c r="H474" s="210">
        <v>6.556</v>
      </c>
      <c r="I474" s="210"/>
      <c r="J474" s="206"/>
      <c r="K474" s="206"/>
      <c r="L474" s="212"/>
      <c r="M474" s="213"/>
      <c r="N474" s="214"/>
      <c r="O474" s="214"/>
      <c r="P474" s="214"/>
      <c r="Q474" s="214"/>
      <c r="R474" s="214"/>
      <c r="S474" s="214"/>
      <c r="T474" s="215"/>
      <c r="AT474" s="216" t="s">
        <v>272</v>
      </c>
      <c r="AU474" s="216" t="s">
        <v>73</v>
      </c>
      <c r="AV474" s="13" t="s">
        <v>73</v>
      </c>
      <c r="AW474" s="13" t="s">
        <v>30</v>
      </c>
      <c r="AX474" s="13" t="s">
        <v>64</v>
      </c>
      <c r="AY474" s="216" t="s">
        <v>263</v>
      </c>
    </row>
    <row r="475" spans="2:51" s="16" customFormat="1">
      <c r="B475" s="248"/>
      <c r="C475" s="249"/>
      <c r="D475" s="207" t="s">
        <v>272</v>
      </c>
      <c r="E475" s="250" t="s">
        <v>1</v>
      </c>
      <c r="F475" s="251" t="s">
        <v>2315</v>
      </c>
      <c r="G475" s="249"/>
      <c r="H475" s="250" t="s">
        <v>1</v>
      </c>
      <c r="I475" s="250"/>
      <c r="J475" s="249"/>
      <c r="K475" s="249"/>
      <c r="L475" s="253"/>
      <c r="M475" s="254"/>
      <c r="N475" s="255"/>
      <c r="O475" s="255"/>
      <c r="P475" s="255"/>
      <c r="Q475" s="255"/>
      <c r="R475" s="255"/>
      <c r="S475" s="255"/>
      <c r="T475" s="256"/>
      <c r="AT475" s="257" t="s">
        <v>272</v>
      </c>
      <c r="AU475" s="257" t="s">
        <v>73</v>
      </c>
      <c r="AV475" s="16" t="s">
        <v>71</v>
      </c>
      <c r="AW475" s="16" t="s">
        <v>30</v>
      </c>
      <c r="AX475" s="16" t="s">
        <v>64</v>
      </c>
      <c r="AY475" s="257" t="s">
        <v>263</v>
      </c>
    </row>
    <row r="476" spans="2:51" s="13" customFormat="1">
      <c r="B476" s="205"/>
      <c r="C476" s="206"/>
      <c r="D476" s="207" t="s">
        <v>272</v>
      </c>
      <c r="E476" s="208" t="s">
        <v>1</v>
      </c>
      <c r="F476" s="209" t="s">
        <v>2316</v>
      </c>
      <c r="G476" s="206"/>
      <c r="H476" s="210">
        <v>129.63</v>
      </c>
      <c r="I476" s="210"/>
      <c r="J476" s="206"/>
      <c r="K476" s="206"/>
      <c r="L476" s="212"/>
      <c r="M476" s="213"/>
      <c r="N476" s="214"/>
      <c r="O476" s="214"/>
      <c r="P476" s="214"/>
      <c r="Q476" s="214"/>
      <c r="R476" s="214"/>
      <c r="S476" s="214"/>
      <c r="T476" s="215"/>
      <c r="AT476" s="216" t="s">
        <v>272</v>
      </c>
      <c r="AU476" s="216" t="s">
        <v>73</v>
      </c>
      <c r="AV476" s="13" t="s">
        <v>73</v>
      </c>
      <c r="AW476" s="13" t="s">
        <v>30</v>
      </c>
      <c r="AX476" s="13" t="s">
        <v>64</v>
      </c>
      <c r="AY476" s="216" t="s">
        <v>263</v>
      </c>
    </row>
    <row r="477" spans="2:51" s="16" customFormat="1">
      <c r="B477" s="248"/>
      <c r="C477" s="249"/>
      <c r="D477" s="207" t="s">
        <v>272</v>
      </c>
      <c r="E477" s="250" t="s">
        <v>1</v>
      </c>
      <c r="F477" s="251" t="s">
        <v>2317</v>
      </c>
      <c r="G477" s="249"/>
      <c r="H477" s="250" t="s">
        <v>1</v>
      </c>
      <c r="I477" s="250"/>
      <c r="J477" s="249"/>
      <c r="K477" s="249"/>
      <c r="L477" s="253"/>
      <c r="M477" s="254"/>
      <c r="N477" s="255"/>
      <c r="O477" s="255"/>
      <c r="P477" s="255"/>
      <c r="Q477" s="255"/>
      <c r="R477" s="255"/>
      <c r="S477" s="255"/>
      <c r="T477" s="256"/>
      <c r="AT477" s="257" t="s">
        <v>272</v>
      </c>
      <c r="AU477" s="257" t="s">
        <v>73</v>
      </c>
      <c r="AV477" s="16" t="s">
        <v>71</v>
      </c>
      <c r="AW477" s="16" t="s">
        <v>30</v>
      </c>
      <c r="AX477" s="16" t="s">
        <v>64</v>
      </c>
      <c r="AY477" s="257" t="s">
        <v>263</v>
      </c>
    </row>
    <row r="478" spans="2:51" s="13" customFormat="1">
      <c r="B478" s="205"/>
      <c r="C478" s="206"/>
      <c r="D478" s="207" t="s">
        <v>272</v>
      </c>
      <c r="E478" s="208" t="s">
        <v>1</v>
      </c>
      <c r="F478" s="209" t="s">
        <v>2318</v>
      </c>
      <c r="G478" s="206"/>
      <c r="H478" s="210">
        <v>5.6280000000000001</v>
      </c>
      <c r="I478" s="210"/>
      <c r="J478" s="206"/>
      <c r="K478" s="206"/>
      <c r="L478" s="212"/>
      <c r="M478" s="213"/>
      <c r="N478" s="214"/>
      <c r="O478" s="214"/>
      <c r="P478" s="214"/>
      <c r="Q478" s="214"/>
      <c r="R478" s="214"/>
      <c r="S478" s="214"/>
      <c r="T478" s="215"/>
      <c r="AT478" s="216" t="s">
        <v>272</v>
      </c>
      <c r="AU478" s="216" t="s">
        <v>73</v>
      </c>
      <c r="AV478" s="13" t="s">
        <v>73</v>
      </c>
      <c r="AW478" s="13" t="s">
        <v>30</v>
      </c>
      <c r="AX478" s="13" t="s">
        <v>64</v>
      </c>
      <c r="AY478" s="216" t="s">
        <v>263</v>
      </c>
    </row>
    <row r="479" spans="2:51" s="16" customFormat="1">
      <c r="B479" s="248"/>
      <c r="C479" s="249"/>
      <c r="D479" s="207" t="s">
        <v>272</v>
      </c>
      <c r="E479" s="250" t="s">
        <v>1</v>
      </c>
      <c r="F479" s="251" t="s">
        <v>2319</v>
      </c>
      <c r="G479" s="249"/>
      <c r="H479" s="250" t="s">
        <v>1</v>
      </c>
      <c r="I479" s="250"/>
      <c r="J479" s="249"/>
      <c r="K479" s="249"/>
      <c r="L479" s="253"/>
      <c r="M479" s="254"/>
      <c r="N479" s="255"/>
      <c r="O479" s="255"/>
      <c r="P479" s="255"/>
      <c r="Q479" s="255"/>
      <c r="R479" s="255"/>
      <c r="S479" s="255"/>
      <c r="T479" s="256"/>
      <c r="AT479" s="257" t="s">
        <v>272</v>
      </c>
      <c r="AU479" s="257" t="s">
        <v>73</v>
      </c>
      <c r="AV479" s="16" t="s">
        <v>71</v>
      </c>
      <c r="AW479" s="16" t="s">
        <v>30</v>
      </c>
      <c r="AX479" s="16" t="s">
        <v>64</v>
      </c>
      <c r="AY479" s="257" t="s">
        <v>263</v>
      </c>
    </row>
    <row r="480" spans="2:51" s="13" customFormat="1">
      <c r="B480" s="205"/>
      <c r="C480" s="206"/>
      <c r="D480" s="207" t="s">
        <v>272</v>
      </c>
      <c r="E480" s="208" t="s">
        <v>1</v>
      </c>
      <c r="F480" s="209" t="s">
        <v>2320</v>
      </c>
      <c r="G480" s="206"/>
      <c r="H480" s="210">
        <v>104.896</v>
      </c>
      <c r="I480" s="210"/>
      <c r="J480" s="206"/>
      <c r="K480" s="206"/>
      <c r="L480" s="212"/>
      <c r="M480" s="213"/>
      <c r="N480" s="214"/>
      <c r="O480" s="214"/>
      <c r="P480" s="214"/>
      <c r="Q480" s="214"/>
      <c r="R480" s="214"/>
      <c r="S480" s="214"/>
      <c r="T480" s="215"/>
      <c r="AT480" s="216" t="s">
        <v>272</v>
      </c>
      <c r="AU480" s="216" t="s">
        <v>73</v>
      </c>
      <c r="AV480" s="13" t="s">
        <v>73</v>
      </c>
      <c r="AW480" s="13" t="s">
        <v>30</v>
      </c>
      <c r="AX480" s="13" t="s">
        <v>64</v>
      </c>
      <c r="AY480" s="216" t="s">
        <v>263</v>
      </c>
    </row>
    <row r="481" spans="1:65" s="16" customFormat="1">
      <c r="B481" s="248"/>
      <c r="C481" s="249"/>
      <c r="D481" s="207" t="s">
        <v>272</v>
      </c>
      <c r="E481" s="250" t="s">
        <v>1</v>
      </c>
      <c r="F481" s="251" t="s">
        <v>2321</v>
      </c>
      <c r="G481" s="249"/>
      <c r="H481" s="250" t="s">
        <v>1</v>
      </c>
      <c r="I481" s="250"/>
      <c r="J481" s="249"/>
      <c r="K481" s="249"/>
      <c r="L481" s="253"/>
      <c r="M481" s="254"/>
      <c r="N481" s="255"/>
      <c r="O481" s="255"/>
      <c r="P481" s="255"/>
      <c r="Q481" s="255"/>
      <c r="R481" s="255"/>
      <c r="S481" s="255"/>
      <c r="T481" s="256"/>
      <c r="AT481" s="257" t="s">
        <v>272</v>
      </c>
      <c r="AU481" s="257" t="s">
        <v>73</v>
      </c>
      <c r="AV481" s="16" t="s">
        <v>71</v>
      </c>
      <c r="AW481" s="16" t="s">
        <v>30</v>
      </c>
      <c r="AX481" s="16" t="s">
        <v>64</v>
      </c>
      <c r="AY481" s="257" t="s">
        <v>263</v>
      </c>
    </row>
    <row r="482" spans="1:65" s="13" customFormat="1">
      <c r="B482" s="205"/>
      <c r="C482" s="206"/>
      <c r="D482" s="207" t="s">
        <v>272</v>
      </c>
      <c r="E482" s="208" t="s">
        <v>1</v>
      </c>
      <c r="F482" s="209" t="s">
        <v>2322</v>
      </c>
      <c r="G482" s="206"/>
      <c r="H482" s="210">
        <v>5.625</v>
      </c>
      <c r="I482" s="210"/>
      <c r="J482" s="206"/>
      <c r="K482" s="206"/>
      <c r="L482" s="212"/>
      <c r="M482" s="213"/>
      <c r="N482" s="214"/>
      <c r="O482" s="214"/>
      <c r="P482" s="214"/>
      <c r="Q482" s="214"/>
      <c r="R482" s="214"/>
      <c r="S482" s="214"/>
      <c r="T482" s="215"/>
      <c r="AT482" s="216" t="s">
        <v>272</v>
      </c>
      <c r="AU482" s="216" t="s">
        <v>73</v>
      </c>
      <c r="AV482" s="13" t="s">
        <v>73</v>
      </c>
      <c r="AW482" s="13" t="s">
        <v>30</v>
      </c>
      <c r="AX482" s="13" t="s">
        <v>64</v>
      </c>
      <c r="AY482" s="216" t="s">
        <v>263</v>
      </c>
    </row>
    <row r="483" spans="1:65" s="16" customFormat="1">
      <c r="B483" s="248"/>
      <c r="C483" s="249"/>
      <c r="D483" s="207" t="s">
        <v>272</v>
      </c>
      <c r="E483" s="250" t="s">
        <v>1</v>
      </c>
      <c r="F483" s="251" t="s">
        <v>2323</v>
      </c>
      <c r="G483" s="249"/>
      <c r="H483" s="250" t="s">
        <v>1</v>
      </c>
      <c r="I483" s="250"/>
      <c r="J483" s="249"/>
      <c r="K483" s="249"/>
      <c r="L483" s="253"/>
      <c r="M483" s="254"/>
      <c r="N483" s="255"/>
      <c r="O483" s="255"/>
      <c r="P483" s="255"/>
      <c r="Q483" s="255"/>
      <c r="R483" s="255"/>
      <c r="S483" s="255"/>
      <c r="T483" s="256"/>
      <c r="AT483" s="257" t="s">
        <v>272</v>
      </c>
      <c r="AU483" s="257" t="s">
        <v>73</v>
      </c>
      <c r="AV483" s="16" t="s">
        <v>71</v>
      </c>
      <c r="AW483" s="16" t="s">
        <v>30</v>
      </c>
      <c r="AX483" s="16" t="s">
        <v>64</v>
      </c>
      <c r="AY483" s="257" t="s">
        <v>263</v>
      </c>
    </row>
    <row r="484" spans="1:65" s="13" customFormat="1">
      <c r="B484" s="205"/>
      <c r="C484" s="206"/>
      <c r="D484" s="207" t="s">
        <v>272</v>
      </c>
      <c r="E484" s="208" t="s">
        <v>1</v>
      </c>
      <c r="F484" s="209" t="s">
        <v>2324</v>
      </c>
      <c r="G484" s="206"/>
      <c r="H484" s="210">
        <v>5.3639999999999999</v>
      </c>
      <c r="I484" s="210"/>
      <c r="J484" s="206"/>
      <c r="K484" s="206"/>
      <c r="L484" s="212"/>
      <c r="M484" s="213"/>
      <c r="N484" s="214"/>
      <c r="O484" s="214"/>
      <c r="P484" s="214"/>
      <c r="Q484" s="214"/>
      <c r="R484" s="214"/>
      <c r="S484" s="214"/>
      <c r="T484" s="215"/>
      <c r="AT484" s="216" t="s">
        <v>272</v>
      </c>
      <c r="AU484" s="216" t="s">
        <v>73</v>
      </c>
      <c r="AV484" s="13" t="s">
        <v>73</v>
      </c>
      <c r="AW484" s="13" t="s">
        <v>30</v>
      </c>
      <c r="AX484" s="13" t="s">
        <v>64</v>
      </c>
      <c r="AY484" s="216" t="s">
        <v>263</v>
      </c>
    </row>
    <row r="485" spans="1:65" s="15" customFormat="1">
      <c r="B485" s="228"/>
      <c r="C485" s="229"/>
      <c r="D485" s="207" t="s">
        <v>272</v>
      </c>
      <c r="E485" s="230" t="s">
        <v>1</v>
      </c>
      <c r="F485" s="231" t="s">
        <v>280</v>
      </c>
      <c r="G485" s="229"/>
      <c r="H485" s="232">
        <v>878.61699999999996</v>
      </c>
      <c r="I485" s="232"/>
      <c r="J485" s="229"/>
      <c r="K485" s="229"/>
      <c r="L485" s="234"/>
      <c r="M485" s="235"/>
      <c r="N485" s="236"/>
      <c r="O485" s="236"/>
      <c r="P485" s="236"/>
      <c r="Q485" s="236"/>
      <c r="R485" s="236"/>
      <c r="S485" s="236"/>
      <c r="T485" s="237"/>
      <c r="AT485" s="238" t="s">
        <v>272</v>
      </c>
      <c r="AU485" s="238" t="s">
        <v>73</v>
      </c>
      <c r="AV485" s="15" t="s">
        <v>270</v>
      </c>
      <c r="AW485" s="15" t="s">
        <v>30</v>
      </c>
      <c r="AX485" s="15" t="s">
        <v>71</v>
      </c>
      <c r="AY485" s="238" t="s">
        <v>263</v>
      </c>
    </row>
    <row r="486" spans="1:65" s="2" customFormat="1" ht="24.2" customHeight="1">
      <c r="A486" s="35"/>
      <c r="B486" s="36"/>
      <c r="C486" s="191" t="s">
        <v>717</v>
      </c>
      <c r="D486" s="191" t="s">
        <v>266</v>
      </c>
      <c r="E486" s="192" t="s">
        <v>2325</v>
      </c>
      <c r="F486" s="193" t="s">
        <v>2326</v>
      </c>
      <c r="G486" s="194" t="s">
        <v>269</v>
      </c>
      <c r="H486" s="195">
        <v>4493.0940000000001</v>
      </c>
      <c r="I486" s="196"/>
      <c r="J486" s="197">
        <f>ROUND(I486*H486,2)</f>
        <v>0</v>
      </c>
      <c r="K486" s="198"/>
      <c r="L486" s="40"/>
      <c r="M486" s="199" t="s">
        <v>1</v>
      </c>
      <c r="N486" s="200" t="s">
        <v>38</v>
      </c>
      <c r="O486" s="72"/>
      <c r="P486" s="201">
        <f>O486*H486</f>
        <v>0</v>
      </c>
      <c r="Q486" s="201">
        <v>0</v>
      </c>
      <c r="R486" s="201">
        <f>Q486*H486</f>
        <v>0</v>
      </c>
      <c r="S486" s="201">
        <v>0</v>
      </c>
      <c r="T486" s="202">
        <f>S486*H486</f>
        <v>0</v>
      </c>
      <c r="U486" s="35"/>
      <c r="V486" s="35"/>
      <c r="W486" s="35"/>
      <c r="X486" s="35"/>
      <c r="Y486" s="35"/>
      <c r="Z486" s="35"/>
      <c r="AA486" s="35"/>
      <c r="AB486" s="35"/>
      <c r="AC486" s="35"/>
      <c r="AD486" s="35"/>
      <c r="AE486" s="35"/>
      <c r="AR486" s="203" t="s">
        <v>270</v>
      </c>
      <c r="AT486" s="203" t="s">
        <v>266</v>
      </c>
      <c r="AU486" s="203" t="s">
        <v>73</v>
      </c>
      <c r="AY486" s="18" t="s">
        <v>263</v>
      </c>
      <c r="BE486" s="204">
        <f>IF(N486="základní",J486,0)</f>
        <v>0</v>
      </c>
      <c r="BF486" s="204">
        <f>IF(N486="snížená",J486,0)</f>
        <v>0</v>
      </c>
      <c r="BG486" s="204">
        <f>IF(N486="zákl. přenesená",J486,0)</f>
        <v>0</v>
      </c>
      <c r="BH486" s="204">
        <f>IF(N486="sníž. přenesená",J486,0)</f>
        <v>0</v>
      </c>
      <c r="BI486" s="204">
        <f>IF(N486="nulová",J486,0)</f>
        <v>0</v>
      </c>
      <c r="BJ486" s="18" t="s">
        <v>71</v>
      </c>
      <c r="BK486" s="204">
        <f>ROUND(I486*H486,2)</f>
        <v>0</v>
      </c>
      <c r="BL486" s="18" t="s">
        <v>270</v>
      </c>
      <c r="BM486" s="203" t="s">
        <v>2327</v>
      </c>
    </row>
    <row r="487" spans="1:65" s="2" customFormat="1" ht="19.5">
      <c r="A487" s="35"/>
      <c r="B487" s="36"/>
      <c r="C487" s="37"/>
      <c r="D487" s="207" t="s">
        <v>294</v>
      </c>
      <c r="E487" s="37"/>
      <c r="F487" s="239" t="s">
        <v>2328</v>
      </c>
      <c r="G487" s="37"/>
      <c r="H487" s="37"/>
      <c r="I487" s="326"/>
      <c r="J487" s="37"/>
      <c r="K487" s="37"/>
      <c r="L487" s="40"/>
      <c r="M487" s="241"/>
      <c r="N487" s="242"/>
      <c r="O487" s="72"/>
      <c r="P487" s="72"/>
      <c r="Q487" s="72"/>
      <c r="R487" s="72"/>
      <c r="S487" s="72"/>
      <c r="T487" s="73"/>
      <c r="U487" s="35"/>
      <c r="V487" s="35"/>
      <c r="W487" s="35"/>
      <c r="X487" s="35"/>
      <c r="Y487" s="35"/>
      <c r="Z487" s="35"/>
      <c r="AA487" s="35"/>
      <c r="AB487" s="35"/>
      <c r="AC487" s="35"/>
      <c r="AD487" s="35"/>
      <c r="AE487" s="35"/>
      <c r="AT487" s="18" t="s">
        <v>294</v>
      </c>
      <c r="AU487" s="18" t="s">
        <v>73</v>
      </c>
    </row>
    <row r="488" spans="1:65" s="16" customFormat="1">
      <c r="B488" s="248"/>
      <c r="C488" s="249"/>
      <c r="D488" s="207" t="s">
        <v>272</v>
      </c>
      <c r="E488" s="250" t="s">
        <v>1</v>
      </c>
      <c r="F488" s="251" t="s">
        <v>2304</v>
      </c>
      <c r="G488" s="249"/>
      <c r="H488" s="250" t="s">
        <v>1</v>
      </c>
      <c r="I488" s="250"/>
      <c r="J488" s="249"/>
      <c r="K488" s="249"/>
      <c r="L488" s="253"/>
      <c r="M488" s="254"/>
      <c r="N488" s="255"/>
      <c r="O488" s="255"/>
      <c r="P488" s="255"/>
      <c r="Q488" s="255"/>
      <c r="R488" s="255"/>
      <c r="S488" s="255"/>
      <c r="T488" s="256"/>
      <c r="AT488" s="257" t="s">
        <v>272</v>
      </c>
      <c r="AU488" s="257" t="s">
        <v>73</v>
      </c>
      <c r="AV488" s="16" t="s">
        <v>71</v>
      </c>
      <c r="AW488" s="16" t="s">
        <v>30</v>
      </c>
      <c r="AX488" s="16" t="s">
        <v>64</v>
      </c>
      <c r="AY488" s="257" t="s">
        <v>263</v>
      </c>
    </row>
    <row r="489" spans="1:65" s="13" customFormat="1">
      <c r="B489" s="205"/>
      <c r="C489" s="206"/>
      <c r="D489" s="207" t="s">
        <v>272</v>
      </c>
      <c r="E489" s="208" t="s">
        <v>1</v>
      </c>
      <c r="F489" s="209" t="s">
        <v>2329</v>
      </c>
      <c r="G489" s="206"/>
      <c r="H489" s="210">
        <v>59.6</v>
      </c>
      <c r="I489" s="210"/>
      <c r="J489" s="206"/>
      <c r="K489" s="206"/>
      <c r="L489" s="212"/>
      <c r="M489" s="213"/>
      <c r="N489" s="214"/>
      <c r="O489" s="214"/>
      <c r="P489" s="214"/>
      <c r="Q489" s="214"/>
      <c r="R489" s="214"/>
      <c r="S489" s="214"/>
      <c r="T489" s="215"/>
      <c r="AT489" s="216" t="s">
        <v>272</v>
      </c>
      <c r="AU489" s="216" t="s">
        <v>73</v>
      </c>
      <c r="AV489" s="13" t="s">
        <v>73</v>
      </c>
      <c r="AW489" s="13" t="s">
        <v>30</v>
      </c>
      <c r="AX489" s="13" t="s">
        <v>64</v>
      </c>
      <c r="AY489" s="216" t="s">
        <v>263</v>
      </c>
    </row>
    <row r="490" spans="1:65" s="13" customFormat="1">
      <c r="B490" s="205"/>
      <c r="C490" s="206"/>
      <c r="D490" s="207" t="s">
        <v>272</v>
      </c>
      <c r="E490" s="208" t="s">
        <v>1</v>
      </c>
      <c r="F490" s="209" t="s">
        <v>2330</v>
      </c>
      <c r="G490" s="206"/>
      <c r="H490" s="210">
        <v>30</v>
      </c>
      <c r="I490" s="210"/>
      <c r="J490" s="206"/>
      <c r="K490" s="206"/>
      <c r="L490" s="212"/>
      <c r="M490" s="213"/>
      <c r="N490" s="214"/>
      <c r="O490" s="214"/>
      <c r="P490" s="214"/>
      <c r="Q490" s="214"/>
      <c r="R490" s="214"/>
      <c r="S490" s="214"/>
      <c r="T490" s="215"/>
      <c r="AT490" s="216" t="s">
        <v>272</v>
      </c>
      <c r="AU490" s="216" t="s">
        <v>73</v>
      </c>
      <c r="AV490" s="13" t="s">
        <v>73</v>
      </c>
      <c r="AW490" s="13" t="s">
        <v>30</v>
      </c>
      <c r="AX490" s="13" t="s">
        <v>64</v>
      </c>
      <c r="AY490" s="216" t="s">
        <v>263</v>
      </c>
    </row>
    <row r="491" spans="1:65" s="16" customFormat="1">
      <c r="B491" s="248"/>
      <c r="C491" s="249"/>
      <c r="D491" s="207" t="s">
        <v>272</v>
      </c>
      <c r="E491" s="250" t="s">
        <v>1</v>
      </c>
      <c r="F491" s="251" t="s">
        <v>2307</v>
      </c>
      <c r="G491" s="249"/>
      <c r="H491" s="250" t="s">
        <v>1</v>
      </c>
      <c r="I491" s="250"/>
      <c r="J491" s="249"/>
      <c r="K491" s="249"/>
      <c r="L491" s="253"/>
      <c r="M491" s="254"/>
      <c r="N491" s="255"/>
      <c r="O491" s="255"/>
      <c r="P491" s="255"/>
      <c r="Q491" s="255"/>
      <c r="R491" s="255"/>
      <c r="S491" s="255"/>
      <c r="T491" s="256"/>
      <c r="AT491" s="257" t="s">
        <v>272</v>
      </c>
      <c r="AU491" s="257" t="s">
        <v>73</v>
      </c>
      <c r="AV491" s="16" t="s">
        <v>71</v>
      </c>
      <c r="AW491" s="16" t="s">
        <v>30</v>
      </c>
      <c r="AX491" s="16" t="s">
        <v>64</v>
      </c>
      <c r="AY491" s="257" t="s">
        <v>263</v>
      </c>
    </row>
    <row r="492" spans="1:65" s="13" customFormat="1">
      <c r="B492" s="205"/>
      <c r="C492" s="206"/>
      <c r="D492" s="207" t="s">
        <v>272</v>
      </c>
      <c r="E492" s="208" t="s">
        <v>1</v>
      </c>
      <c r="F492" s="209" t="s">
        <v>2331</v>
      </c>
      <c r="G492" s="206"/>
      <c r="H492" s="210">
        <v>22</v>
      </c>
      <c r="I492" s="210"/>
      <c r="J492" s="206"/>
      <c r="K492" s="206"/>
      <c r="L492" s="212"/>
      <c r="M492" s="213"/>
      <c r="N492" s="214"/>
      <c r="O492" s="214"/>
      <c r="P492" s="214"/>
      <c r="Q492" s="214"/>
      <c r="R492" s="214"/>
      <c r="S492" s="214"/>
      <c r="T492" s="215"/>
      <c r="AT492" s="216" t="s">
        <v>272</v>
      </c>
      <c r="AU492" s="216" t="s">
        <v>73</v>
      </c>
      <c r="AV492" s="13" t="s">
        <v>73</v>
      </c>
      <c r="AW492" s="13" t="s">
        <v>30</v>
      </c>
      <c r="AX492" s="13" t="s">
        <v>64</v>
      </c>
      <c r="AY492" s="216" t="s">
        <v>263</v>
      </c>
    </row>
    <row r="493" spans="1:65" s="16" customFormat="1">
      <c r="B493" s="248"/>
      <c r="C493" s="249"/>
      <c r="D493" s="207" t="s">
        <v>272</v>
      </c>
      <c r="E493" s="250" t="s">
        <v>1</v>
      </c>
      <c r="F493" s="251" t="s">
        <v>2309</v>
      </c>
      <c r="G493" s="249"/>
      <c r="H493" s="250" t="s">
        <v>1</v>
      </c>
      <c r="I493" s="250"/>
      <c r="J493" s="249"/>
      <c r="K493" s="249"/>
      <c r="L493" s="253"/>
      <c r="M493" s="254"/>
      <c r="N493" s="255"/>
      <c r="O493" s="255"/>
      <c r="P493" s="255"/>
      <c r="Q493" s="255"/>
      <c r="R493" s="255"/>
      <c r="S493" s="255"/>
      <c r="T493" s="256"/>
      <c r="AT493" s="257" t="s">
        <v>272</v>
      </c>
      <c r="AU493" s="257" t="s">
        <v>73</v>
      </c>
      <c r="AV493" s="16" t="s">
        <v>71</v>
      </c>
      <c r="AW493" s="16" t="s">
        <v>30</v>
      </c>
      <c r="AX493" s="16" t="s">
        <v>64</v>
      </c>
      <c r="AY493" s="257" t="s">
        <v>263</v>
      </c>
    </row>
    <row r="494" spans="1:65" s="13" customFormat="1">
      <c r="B494" s="205"/>
      <c r="C494" s="206"/>
      <c r="D494" s="207" t="s">
        <v>272</v>
      </c>
      <c r="E494" s="208" t="s">
        <v>1</v>
      </c>
      <c r="F494" s="209" t="s">
        <v>2332</v>
      </c>
      <c r="G494" s="206"/>
      <c r="H494" s="210">
        <v>5</v>
      </c>
      <c r="I494" s="210"/>
      <c r="J494" s="206"/>
      <c r="K494" s="206"/>
      <c r="L494" s="212"/>
      <c r="M494" s="213"/>
      <c r="N494" s="214"/>
      <c r="O494" s="214"/>
      <c r="P494" s="214"/>
      <c r="Q494" s="214"/>
      <c r="R494" s="214"/>
      <c r="S494" s="214"/>
      <c r="T494" s="215"/>
      <c r="AT494" s="216" t="s">
        <v>272</v>
      </c>
      <c r="AU494" s="216" t="s">
        <v>73</v>
      </c>
      <c r="AV494" s="13" t="s">
        <v>73</v>
      </c>
      <c r="AW494" s="13" t="s">
        <v>30</v>
      </c>
      <c r="AX494" s="13" t="s">
        <v>64</v>
      </c>
      <c r="AY494" s="216" t="s">
        <v>263</v>
      </c>
    </row>
    <row r="495" spans="1:65" s="16" customFormat="1">
      <c r="B495" s="248"/>
      <c r="C495" s="249"/>
      <c r="D495" s="207" t="s">
        <v>272</v>
      </c>
      <c r="E495" s="250" t="s">
        <v>1</v>
      </c>
      <c r="F495" s="251" t="s">
        <v>2311</v>
      </c>
      <c r="G495" s="249"/>
      <c r="H495" s="250" t="s">
        <v>1</v>
      </c>
      <c r="I495" s="250"/>
      <c r="J495" s="249"/>
      <c r="K495" s="249"/>
      <c r="L495" s="253"/>
      <c r="M495" s="254"/>
      <c r="N495" s="255"/>
      <c r="O495" s="255"/>
      <c r="P495" s="255"/>
      <c r="Q495" s="255"/>
      <c r="R495" s="255"/>
      <c r="S495" s="255"/>
      <c r="T495" s="256"/>
      <c r="AT495" s="257" t="s">
        <v>272</v>
      </c>
      <c r="AU495" s="257" t="s">
        <v>73</v>
      </c>
      <c r="AV495" s="16" t="s">
        <v>71</v>
      </c>
      <c r="AW495" s="16" t="s">
        <v>30</v>
      </c>
      <c r="AX495" s="16" t="s">
        <v>64</v>
      </c>
      <c r="AY495" s="257" t="s">
        <v>263</v>
      </c>
    </row>
    <row r="496" spans="1:65" s="13" customFormat="1">
      <c r="B496" s="205"/>
      <c r="C496" s="206"/>
      <c r="D496" s="207" t="s">
        <v>272</v>
      </c>
      <c r="E496" s="208" t="s">
        <v>1</v>
      </c>
      <c r="F496" s="209" t="s">
        <v>2333</v>
      </c>
      <c r="G496" s="206"/>
      <c r="H496" s="210">
        <v>3003.84</v>
      </c>
      <c r="I496" s="210"/>
      <c r="J496" s="206"/>
      <c r="K496" s="206"/>
      <c r="L496" s="212"/>
      <c r="M496" s="213"/>
      <c r="N496" s="214"/>
      <c r="O496" s="214"/>
      <c r="P496" s="214"/>
      <c r="Q496" s="214"/>
      <c r="R496" s="214"/>
      <c r="S496" s="214"/>
      <c r="T496" s="215"/>
      <c r="AT496" s="216" t="s">
        <v>272</v>
      </c>
      <c r="AU496" s="216" t="s">
        <v>73</v>
      </c>
      <c r="AV496" s="13" t="s">
        <v>73</v>
      </c>
      <c r="AW496" s="13" t="s">
        <v>30</v>
      </c>
      <c r="AX496" s="13" t="s">
        <v>64</v>
      </c>
      <c r="AY496" s="216" t="s">
        <v>263</v>
      </c>
    </row>
    <row r="497" spans="1:65" s="16" customFormat="1">
      <c r="B497" s="248"/>
      <c r="C497" s="249"/>
      <c r="D497" s="207" t="s">
        <v>272</v>
      </c>
      <c r="E497" s="250" t="s">
        <v>1</v>
      </c>
      <c r="F497" s="251" t="s">
        <v>2313</v>
      </c>
      <c r="G497" s="249"/>
      <c r="H497" s="250" t="s">
        <v>1</v>
      </c>
      <c r="I497" s="250"/>
      <c r="J497" s="249"/>
      <c r="K497" s="249"/>
      <c r="L497" s="253"/>
      <c r="M497" s="254"/>
      <c r="N497" s="255"/>
      <c r="O497" s="255"/>
      <c r="P497" s="255"/>
      <c r="Q497" s="255"/>
      <c r="R497" s="255"/>
      <c r="S497" s="255"/>
      <c r="T497" s="256"/>
      <c r="AT497" s="257" t="s">
        <v>272</v>
      </c>
      <c r="AU497" s="257" t="s">
        <v>73</v>
      </c>
      <c r="AV497" s="16" t="s">
        <v>71</v>
      </c>
      <c r="AW497" s="16" t="s">
        <v>30</v>
      </c>
      <c r="AX497" s="16" t="s">
        <v>64</v>
      </c>
      <c r="AY497" s="257" t="s">
        <v>263</v>
      </c>
    </row>
    <row r="498" spans="1:65" s="13" customFormat="1">
      <c r="B498" s="205"/>
      <c r="C498" s="206"/>
      <c r="D498" s="207" t="s">
        <v>272</v>
      </c>
      <c r="E498" s="208" t="s">
        <v>1</v>
      </c>
      <c r="F498" s="209" t="s">
        <v>2334</v>
      </c>
      <c r="G498" s="206"/>
      <c r="H498" s="210">
        <v>28.31</v>
      </c>
      <c r="I498" s="210"/>
      <c r="J498" s="206"/>
      <c r="K498" s="206"/>
      <c r="L498" s="212"/>
      <c r="M498" s="213"/>
      <c r="N498" s="214"/>
      <c r="O498" s="214"/>
      <c r="P498" s="214"/>
      <c r="Q498" s="214"/>
      <c r="R498" s="214"/>
      <c r="S498" s="214"/>
      <c r="T498" s="215"/>
      <c r="AT498" s="216" t="s">
        <v>272</v>
      </c>
      <c r="AU498" s="216" t="s">
        <v>73</v>
      </c>
      <c r="AV498" s="13" t="s">
        <v>73</v>
      </c>
      <c r="AW498" s="13" t="s">
        <v>30</v>
      </c>
      <c r="AX498" s="13" t="s">
        <v>64</v>
      </c>
      <c r="AY498" s="216" t="s">
        <v>263</v>
      </c>
    </row>
    <row r="499" spans="1:65" s="16" customFormat="1">
      <c r="B499" s="248"/>
      <c r="C499" s="249"/>
      <c r="D499" s="207" t="s">
        <v>272</v>
      </c>
      <c r="E499" s="250" t="s">
        <v>1</v>
      </c>
      <c r="F499" s="251" t="s">
        <v>2315</v>
      </c>
      <c r="G499" s="249"/>
      <c r="H499" s="250" t="s">
        <v>1</v>
      </c>
      <c r="I499" s="250"/>
      <c r="J499" s="249"/>
      <c r="K499" s="249"/>
      <c r="L499" s="253"/>
      <c r="M499" s="254"/>
      <c r="N499" s="255"/>
      <c r="O499" s="255"/>
      <c r="P499" s="255"/>
      <c r="Q499" s="255"/>
      <c r="R499" s="255"/>
      <c r="S499" s="255"/>
      <c r="T499" s="256"/>
      <c r="AT499" s="257" t="s">
        <v>272</v>
      </c>
      <c r="AU499" s="257" t="s">
        <v>73</v>
      </c>
      <c r="AV499" s="16" t="s">
        <v>71</v>
      </c>
      <c r="AW499" s="16" t="s">
        <v>30</v>
      </c>
      <c r="AX499" s="16" t="s">
        <v>64</v>
      </c>
      <c r="AY499" s="257" t="s">
        <v>263</v>
      </c>
    </row>
    <row r="500" spans="1:65" s="13" customFormat="1">
      <c r="B500" s="205"/>
      <c r="C500" s="206"/>
      <c r="D500" s="207" t="s">
        <v>272</v>
      </c>
      <c r="E500" s="208" t="s">
        <v>1</v>
      </c>
      <c r="F500" s="209" t="s">
        <v>2335</v>
      </c>
      <c r="G500" s="206"/>
      <c r="H500" s="210">
        <v>734.57</v>
      </c>
      <c r="I500" s="210"/>
      <c r="J500" s="206"/>
      <c r="K500" s="206"/>
      <c r="L500" s="212"/>
      <c r="M500" s="213"/>
      <c r="N500" s="214"/>
      <c r="O500" s="214"/>
      <c r="P500" s="214"/>
      <c r="Q500" s="214"/>
      <c r="R500" s="214"/>
      <c r="S500" s="214"/>
      <c r="T500" s="215"/>
      <c r="AT500" s="216" t="s">
        <v>272</v>
      </c>
      <c r="AU500" s="216" t="s">
        <v>73</v>
      </c>
      <c r="AV500" s="13" t="s">
        <v>73</v>
      </c>
      <c r="AW500" s="13" t="s">
        <v>30</v>
      </c>
      <c r="AX500" s="13" t="s">
        <v>64</v>
      </c>
      <c r="AY500" s="216" t="s">
        <v>263</v>
      </c>
    </row>
    <row r="501" spans="1:65" s="16" customFormat="1">
      <c r="B501" s="248"/>
      <c r="C501" s="249"/>
      <c r="D501" s="207" t="s">
        <v>272</v>
      </c>
      <c r="E501" s="250" t="s">
        <v>1</v>
      </c>
      <c r="F501" s="251" t="s">
        <v>2317</v>
      </c>
      <c r="G501" s="249"/>
      <c r="H501" s="250" t="s">
        <v>1</v>
      </c>
      <c r="I501" s="250"/>
      <c r="J501" s="249"/>
      <c r="K501" s="249"/>
      <c r="L501" s="253"/>
      <c r="M501" s="254"/>
      <c r="N501" s="255"/>
      <c r="O501" s="255"/>
      <c r="P501" s="255"/>
      <c r="Q501" s="255"/>
      <c r="R501" s="255"/>
      <c r="S501" s="255"/>
      <c r="T501" s="256"/>
      <c r="AT501" s="257" t="s">
        <v>272</v>
      </c>
      <c r="AU501" s="257" t="s">
        <v>73</v>
      </c>
      <c r="AV501" s="16" t="s">
        <v>71</v>
      </c>
      <c r="AW501" s="16" t="s">
        <v>30</v>
      </c>
      <c r="AX501" s="16" t="s">
        <v>64</v>
      </c>
      <c r="AY501" s="257" t="s">
        <v>263</v>
      </c>
    </row>
    <row r="502" spans="1:65" s="13" customFormat="1">
      <c r="B502" s="205"/>
      <c r="C502" s="206"/>
      <c r="D502" s="207" t="s">
        <v>272</v>
      </c>
      <c r="E502" s="208" t="s">
        <v>1</v>
      </c>
      <c r="F502" s="209" t="s">
        <v>2336</v>
      </c>
      <c r="G502" s="206"/>
      <c r="H502" s="210">
        <v>29.963999999999999</v>
      </c>
      <c r="I502" s="210"/>
      <c r="J502" s="206"/>
      <c r="K502" s="206"/>
      <c r="L502" s="212"/>
      <c r="M502" s="213"/>
      <c r="N502" s="214"/>
      <c r="O502" s="214"/>
      <c r="P502" s="214"/>
      <c r="Q502" s="214"/>
      <c r="R502" s="214"/>
      <c r="S502" s="214"/>
      <c r="T502" s="215"/>
      <c r="AT502" s="216" t="s">
        <v>272</v>
      </c>
      <c r="AU502" s="216" t="s">
        <v>73</v>
      </c>
      <c r="AV502" s="13" t="s">
        <v>73</v>
      </c>
      <c r="AW502" s="13" t="s">
        <v>30</v>
      </c>
      <c r="AX502" s="13" t="s">
        <v>64</v>
      </c>
      <c r="AY502" s="216" t="s">
        <v>263</v>
      </c>
    </row>
    <row r="503" spans="1:65" s="16" customFormat="1">
      <c r="B503" s="248"/>
      <c r="C503" s="249"/>
      <c r="D503" s="207" t="s">
        <v>272</v>
      </c>
      <c r="E503" s="250" t="s">
        <v>1</v>
      </c>
      <c r="F503" s="251" t="s">
        <v>2319</v>
      </c>
      <c r="G503" s="249"/>
      <c r="H503" s="250" t="s">
        <v>1</v>
      </c>
      <c r="I503" s="250"/>
      <c r="J503" s="249"/>
      <c r="K503" s="249"/>
      <c r="L503" s="253"/>
      <c r="M503" s="254"/>
      <c r="N503" s="255"/>
      <c r="O503" s="255"/>
      <c r="P503" s="255"/>
      <c r="Q503" s="255"/>
      <c r="R503" s="255"/>
      <c r="S503" s="255"/>
      <c r="T503" s="256"/>
      <c r="AT503" s="257" t="s">
        <v>272</v>
      </c>
      <c r="AU503" s="257" t="s">
        <v>73</v>
      </c>
      <c r="AV503" s="16" t="s">
        <v>71</v>
      </c>
      <c r="AW503" s="16" t="s">
        <v>30</v>
      </c>
      <c r="AX503" s="16" t="s">
        <v>64</v>
      </c>
      <c r="AY503" s="257" t="s">
        <v>263</v>
      </c>
    </row>
    <row r="504" spans="1:65" s="13" customFormat="1">
      <c r="B504" s="205"/>
      <c r="C504" s="206"/>
      <c r="D504" s="207" t="s">
        <v>272</v>
      </c>
      <c r="E504" s="208" t="s">
        <v>1</v>
      </c>
      <c r="F504" s="209" t="s">
        <v>2337</v>
      </c>
      <c r="G504" s="206"/>
      <c r="H504" s="210">
        <v>524.48</v>
      </c>
      <c r="I504" s="210"/>
      <c r="J504" s="206"/>
      <c r="K504" s="206"/>
      <c r="L504" s="212"/>
      <c r="M504" s="213"/>
      <c r="N504" s="214"/>
      <c r="O504" s="214"/>
      <c r="P504" s="214"/>
      <c r="Q504" s="214"/>
      <c r="R504" s="214"/>
      <c r="S504" s="214"/>
      <c r="T504" s="215"/>
      <c r="AT504" s="216" t="s">
        <v>272</v>
      </c>
      <c r="AU504" s="216" t="s">
        <v>73</v>
      </c>
      <c r="AV504" s="13" t="s">
        <v>73</v>
      </c>
      <c r="AW504" s="13" t="s">
        <v>30</v>
      </c>
      <c r="AX504" s="13" t="s">
        <v>64</v>
      </c>
      <c r="AY504" s="216" t="s">
        <v>263</v>
      </c>
    </row>
    <row r="505" spans="1:65" s="16" customFormat="1">
      <c r="B505" s="248"/>
      <c r="C505" s="249"/>
      <c r="D505" s="207" t="s">
        <v>272</v>
      </c>
      <c r="E505" s="250" t="s">
        <v>1</v>
      </c>
      <c r="F505" s="251" t="s">
        <v>2321</v>
      </c>
      <c r="G505" s="249"/>
      <c r="H505" s="250" t="s">
        <v>1</v>
      </c>
      <c r="I505" s="250"/>
      <c r="J505" s="249"/>
      <c r="K505" s="249"/>
      <c r="L505" s="253"/>
      <c r="M505" s="254"/>
      <c r="N505" s="255"/>
      <c r="O505" s="255"/>
      <c r="P505" s="255"/>
      <c r="Q505" s="255"/>
      <c r="R505" s="255"/>
      <c r="S505" s="255"/>
      <c r="T505" s="256"/>
      <c r="AT505" s="257" t="s">
        <v>272</v>
      </c>
      <c r="AU505" s="257" t="s">
        <v>73</v>
      </c>
      <c r="AV505" s="16" t="s">
        <v>71</v>
      </c>
      <c r="AW505" s="16" t="s">
        <v>30</v>
      </c>
      <c r="AX505" s="16" t="s">
        <v>64</v>
      </c>
      <c r="AY505" s="257" t="s">
        <v>263</v>
      </c>
    </row>
    <row r="506" spans="1:65" s="13" customFormat="1">
      <c r="B506" s="205"/>
      <c r="C506" s="206"/>
      <c r="D506" s="207" t="s">
        <v>272</v>
      </c>
      <c r="E506" s="208" t="s">
        <v>1</v>
      </c>
      <c r="F506" s="209" t="s">
        <v>2338</v>
      </c>
      <c r="G506" s="206"/>
      <c r="H506" s="210">
        <v>30</v>
      </c>
      <c r="I506" s="210"/>
      <c r="J506" s="206"/>
      <c r="K506" s="206"/>
      <c r="L506" s="212"/>
      <c r="M506" s="213"/>
      <c r="N506" s="214"/>
      <c r="O506" s="214"/>
      <c r="P506" s="214"/>
      <c r="Q506" s="214"/>
      <c r="R506" s="214"/>
      <c r="S506" s="214"/>
      <c r="T506" s="215"/>
      <c r="AT506" s="216" t="s">
        <v>272</v>
      </c>
      <c r="AU506" s="216" t="s">
        <v>73</v>
      </c>
      <c r="AV506" s="13" t="s">
        <v>73</v>
      </c>
      <c r="AW506" s="13" t="s">
        <v>30</v>
      </c>
      <c r="AX506" s="13" t="s">
        <v>64</v>
      </c>
      <c r="AY506" s="216" t="s">
        <v>263</v>
      </c>
    </row>
    <row r="507" spans="1:65" s="16" customFormat="1">
      <c r="B507" s="248"/>
      <c r="C507" s="249"/>
      <c r="D507" s="207" t="s">
        <v>272</v>
      </c>
      <c r="E507" s="250" t="s">
        <v>1</v>
      </c>
      <c r="F507" s="251" t="s">
        <v>2323</v>
      </c>
      <c r="G507" s="249"/>
      <c r="H507" s="250" t="s">
        <v>1</v>
      </c>
      <c r="I507" s="250"/>
      <c r="J507" s="249"/>
      <c r="K507" s="249"/>
      <c r="L507" s="253"/>
      <c r="M507" s="254"/>
      <c r="N507" s="255"/>
      <c r="O507" s="255"/>
      <c r="P507" s="255"/>
      <c r="Q507" s="255"/>
      <c r="R507" s="255"/>
      <c r="S507" s="255"/>
      <c r="T507" s="256"/>
      <c r="AT507" s="257" t="s">
        <v>272</v>
      </c>
      <c r="AU507" s="257" t="s">
        <v>73</v>
      </c>
      <c r="AV507" s="16" t="s">
        <v>71</v>
      </c>
      <c r="AW507" s="16" t="s">
        <v>30</v>
      </c>
      <c r="AX507" s="16" t="s">
        <v>64</v>
      </c>
      <c r="AY507" s="257" t="s">
        <v>263</v>
      </c>
    </row>
    <row r="508" spans="1:65" s="13" customFormat="1">
      <c r="B508" s="205"/>
      <c r="C508" s="206"/>
      <c r="D508" s="207" t="s">
        <v>272</v>
      </c>
      <c r="E508" s="208" t="s">
        <v>1</v>
      </c>
      <c r="F508" s="209" t="s">
        <v>2339</v>
      </c>
      <c r="G508" s="206"/>
      <c r="H508" s="210">
        <v>25.33</v>
      </c>
      <c r="I508" s="210"/>
      <c r="J508" s="206"/>
      <c r="K508" s="206"/>
      <c r="L508" s="212"/>
      <c r="M508" s="213"/>
      <c r="N508" s="214"/>
      <c r="O508" s="214"/>
      <c r="P508" s="214"/>
      <c r="Q508" s="214"/>
      <c r="R508" s="214"/>
      <c r="S508" s="214"/>
      <c r="T508" s="215"/>
      <c r="AT508" s="216" t="s">
        <v>272</v>
      </c>
      <c r="AU508" s="216" t="s">
        <v>73</v>
      </c>
      <c r="AV508" s="13" t="s">
        <v>73</v>
      </c>
      <c r="AW508" s="13" t="s">
        <v>30</v>
      </c>
      <c r="AX508" s="13" t="s">
        <v>64</v>
      </c>
      <c r="AY508" s="216" t="s">
        <v>263</v>
      </c>
    </row>
    <row r="509" spans="1:65" s="15" customFormat="1">
      <c r="B509" s="228"/>
      <c r="C509" s="229"/>
      <c r="D509" s="207" t="s">
        <v>272</v>
      </c>
      <c r="E509" s="230" t="s">
        <v>1</v>
      </c>
      <c r="F509" s="231" t="s">
        <v>280</v>
      </c>
      <c r="G509" s="229"/>
      <c r="H509" s="232">
        <v>4493.0940000000001</v>
      </c>
      <c r="I509" s="232"/>
      <c r="J509" s="229"/>
      <c r="K509" s="229"/>
      <c r="L509" s="234"/>
      <c r="M509" s="235"/>
      <c r="N509" s="236"/>
      <c r="O509" s="236"/>
      <c r="P509" s="236"/>
      <c r="Q509" s="236"/>
      <c r="R509" s="236"/>
      <c r="S509" s="236"/>
      <c r="T509" s="237"/>
      <c r="AT509" s="238" t="s">
        <v>272</v>
      </c>
      <c r="AU509" s="238" t="s">
        <v>73</v>
      </c>
      <c r="AV509" s="15" t="s">
        <v>270</v>
      </c>
      <c r="AW509" s="15" t="s">
        <v>30</v>
      </c>
      <c r="AX509" s="15" t="s">
        <v>71</v>
      </c>
      <c r="AY509" s="238" t="s">
        <v>263</v>
      </c>
    </row>
    <row r="510" spans="1:65" s="2" customFormat="1" ht="24.2" customHeight="1">
      <c r="A510" s="35"/>
      <c r="B510" s="36"/>
      <c r="C510" s="191" t="s">
        <v>584</v>
      </c>
      <c r="D510" s="191" t="s">
        <v>266</v>
      </c>
      <c r="E510" s="192" t="s">
        <v>2340</v>
      </c>
      <c r="F510" s="193" t="s">
        <v>2341</v>
      </c>
      <c r="G510" s="194" t="s">
        <v>269</v>
      </c>
      <c r="H510" s="195">
        <v>4493.0940000000001</v>
      </c>
      <c r="I510" s="196"/>
      <c r="J510" s="197">
        <f>ROUND(I510*H510,2)</f>
        <v>0</v>
      </c>
      <c r="K510" s="198"/>
      <c r="L510" s="40"/>
      <c r="M510" s="199" t="s">
        <v>1</v>
      </c>
      <c r="N510" s="200" t="s">
        <v>38</v>
      </c>
      <c r="O510" s="72"/>
      <c r="P510" s="201">
        <f>O510*H510</f>
        <v>0</v>
      </c>
      <c r="Q510" s="201">
        <v>0</v>
      </c>
      <c r="R510" s="201">
        <f>Q510*H510</f>
        <v>0</v>
      </c>
      <c r="S510" s="201">
        <v>0</v>
      </c>
      <c r="T510" s="202">
        <f>S510*H510</f>
        <v>0</v>
      </c>
      <c r="U510" s="35"/>
      <c r="V510" s="35"/>
      <c r="W510" s="35"/>
      <c r="X510" s="35"/>
      <c r="Y510" s="35"/>
      <c r="Z510" s="35"/>
      <c r="AA510" s="35"/>
      <c r="AB510" s="35"/>
      <c r="AC510" s="35"/>
      <c r="AD510" s="35"/>
      <c r="AE510" s="35"/>
      <c r="AR510" s="203" t="s">
        <v>270</v>
      </c>
      <c r="AT510" s="203" t="s">
        <v>266</v>
      </c>
      <c r="AU510" s="203" t="s">
        <v>73</v>
      </c>
      <c r="AY510" s="18" t="s">
        <v>263</v>
      </c>
      <c r="BE510" s="204">
        <f>IF(N510="základní",J510,0)</f>
        <v>0</v>
      </c>
      <c r="BF510" s="204">
        <f>IF(N510="snížená",J510,0)</f>
        <v>0</v>
      </c>
      <c r="BG510" s="204">
        <f>IF(N510="zákl. přenesená",J510,0)</f>
        <v>0</v>
      </c>
      <c r="BH510" s="204">
        <f>IF(N510="sníž. přenesená",J510,0)</f>
        <v>0</v>
      </c>
      <c r="BI510" s="204">
        <f>IF(N510="nulová",J510,0)</f>
        <v>0</v>
      </c>
      <c r="BJ510" s="18" t="s">
        <v>71</v>
      </c>
      <c r="BK510" s="204">
        <f>ROUND(I510*H510,2)</f>
        <v>0</v>
      </c>
      <c r="BL510" s="18" t="s">
        <v>270</v>
      </c>
      <c r="BM510" s="203" t="s">
        <v>2342</v>
      </c>
    </row>
    <row r="511" spans="1:65" s="2" customFormat="1" ht="19.5">
      <c r="A511" s="35"/>
      <c r="B511" s="36"/>
      <c r="C511" s="37"/>
      <c r="D511" s="207" t="s">
        <v>294</v>
      </c>
      <c r="E511" s="37"/>
      <c r="F511" s="239" t="s">
        <v>2343</v>
      </c>
      <c r="G511" s="37"/>
      <c r="H511" s="37"/>
      <c r="I511" s="326"/>
      <c r="J511" s="37"/>
      <c r="K511" s="37"/>
      <c r="L511" s="40"/>
      <c r="M511" s="241"/>
      <c r="N511" s="242"/>
      <c r="O511" s="72"/>
      <c r="P511" s="72"/>
      <c r="Q511" s="72"/>
      <c r="R511" s="72"/>
      <c r="S511" s="72"/>
      <c r="T511" s="73"/>
      <c r="U511" s="35"/>
      <c r="V511" s="35"/>
      <c r="W511" s="35"/>
      <c r="X511" s="35"/>
      <c r="Y511" s="35"/>
      <c r="Z511" s="35"/>
      <c r="AA511" s="35"/>
      <c r="AB511" s="35"/>
      <c r="AC511" s="35"/>
      <c r="AD511" s="35"/>
      <c r="AE511" s="35"/>
      <c r="AT511" s="18" t="s">
        <v>294</v>
      </c>
      <c r="AU511" s="18" t="s">
        <v>73</v>
      </c>
    </row>
    <row r="512" spans="1:65" s="16" customFormat="1">
      <c r="B512" s="248"/>
      <c r="C512" s="249"/>
      <c r="D512" s="207" t="s">
        <v>272</v>
      </c>
      <c r="E512" s="250" t="s">
        <v>1</v>
      </c>
      <c r="F512" s="251" t="s">
        <v>2304</v>
      </c>
      <c r="G512" s="249"/>
      <c r="H512" s="250" t="s">
        <v>1</v>
      </c>
      <c r="I512" s="250" t="s">
        <v>1</v>
      </c>
      <c r="J512" s="249"/>
      <c r="K512" s="249"/>
      <c r="L512" s="253"/>
      <c r="M512" s="254"/>
      <c r="N512" s="255"/>
      <c r="O512" s="255"/>
      <c r="P512" s="255"/>
      <c r="Q512" s="255"/>
      <c r="R512" s="255"/>
      <c r="S512" s="255"/>
      <c r="T512" s="256"/>
      <c r="AT512" s="257" t="s">
        <v>272</v>
      </c>
      <c r="AU512" s="257" t="s">
        <v>73</v>
      </c>
      <c r="AV512" s="16" t="s">
        <v>71</v>
      </c>
      <c r="AW512" s="16" t="s">
        <v>30</v>
      </c>
      <c r="AX512" s="16" t="s">
        <v>64</v>
      </c>
      <c r="AY512" s="257" t="s">
        <v>263</v>
      </c>
    </row>
    <row r="513" spans="2:51" s="13" customFormat="1">
      <c r="B513" s="205"/>
      <c r="C513" s="206"/>
      <c r="D513" s="207" t="s">
        <v>272</v>
      </c>
      <c r="E513" s="208" t="s">
        <v>1</v>
      </c>
      <c r="F513" s="209" t="s">
        <v>2329</v>
      </c>
      <c r="G513" s="206"/>
      <c r="H513" s="210">
        <v>59.6</v>
      </c>
      <c r="I513" s="210"/>
      <c r="J513" s="206"/>
      <c r="K513" s="206"/>
      <c r="L513" s="212"/>
      <c r="M513" s="213"/>
      <c r="N513" s="214"/>
      <c r="O513" s="214"/>
      <c r="P513" s="214"/>
      <c r="Q513" s="214"/>
      <c r="R513" s="214"/>
      <c r="S513" s="214"/>
      <c r="T513" s="215"/>
      <c r="AT513" s="216" t="s">
        <v>272</v>
      </c>
      <c r="AU513" s="216" t="s">
        <v>73</v>
      </c>
      <c r="AV513" s="13" t="s">
        <v>73</v>
      </c>
      <c r="AW513" s="13" t="s">
        <v>30</v>
      </c>
      <c r="AX513" s="13" t="s">
        <v>64</v>
      </c>
      <c r="AY513" s="216" t="s">
        <v>263</v>
      </c>
    </row>
    <row r="514" spans="2:51" s="13" customFormat="1">
      <c r="B514" s="205"/>
      <c r="C514" s="206"/>
      <c r="D514" s="207" t="s">
        <v>272</v>
      </c>
      <c r="E514" s="208" t="s">
        <v>1</v>
      </c>
      <c r="F514" s="209" t="s">
        <v>2330</v>
      </c>
      <c r="G514" s="206"/>
      <c r="H514" s="210">
        <v>30</v>
      </c>
      <c r="I514" s="210"/>
      <c r="J514" s="206"/>
      <c r="K514" s="206"/>
      <c r="L514" s="212"/>
      <c r="M514" s="213"/>
      <c r="N514" s="214"/>
      <c r="O514" s="214"/>
      <c r="P514" s="214"/>
      <c r="Q514" s="214"/>
      <c r="R514" s="214"/>
      <c r="S514" s="214"/>
      <c r="T514" s="215"/>
      <c r="AT514" s="216" t="s">
        <v>272</v>
      </c>
      <c r="AU514" s="216" t="s">
        <v>73</v>
      </c>
      <c r="AV514" s="13" t="s">
        <v>73</v>
      </c>
      <c r="AW514" s="13" t="s">
        <v>30</v>
      </c>
      <c r="AX514" s="13" t="s">
        <v>64</v>
      </c>
      <c r="AY514" s="216" t="s">
        <v>263</v>
      </c>
    </row>
    <row r="515" spans="2:51" s="16" customFormat="1">
      <c r="B515" s="248"/>
      <c r="C515" s="249"/>
      <c r="D515" s="207" t="s">
        <v>272</v>
      </c>
      <c r="E515" s="250" t="s">
        <v>1</v>
      </c>
      <c r="F515" s="251" t="s">
        <v>2307</v>
      </c>
      <c r="G515" s="249"/>
      <c r="H515" s="250" t="s">
        <v>1</v>
      </c>
      <c r="I515" s="250"/>
      <c r="J515" s="249"/>
      <c r="K515" s="249"/>
      <c r="L515" s="253"/>
      <c r="M515" s="254"/>
      <c r="N515" s="255"/>
      <c r="O515" s="255"/>
      <c r="P515" s="255"/>
      <c r="Q515" s="255"/>
      <c r="R515" s="255"/>
      <c r="S515" s="255"/>
      <c r="T515" s="256"/>
      <c r="AT515" s="257" t="s">
        <v>272</v>
      </c>
      <c r="AU515" s="257" t="s">
        <v>73</v>
      </c>
      <c r="AV515" s="16" t="s">
        <v>71</v>
      </c>
      <c r="AW515" s="16" t="s">
        <v>30</v>
      </c>
      <c r="AX515" s="16" t="s">
        <v>64</v>
      </c>
      <c r="AY515" s="257" t="s">
        <v>263</v>
      </c>
    </row>
    <row r="516" spans="2:51" s="13" customFormat="1">
      <c r="B516" s="205"/>
      <c r="C516" s="206"/>
      <c r="D516" s="207" t="s">
        <v>272</v>
      </c>
      <c r="E516" s="208" t="s">
        <v>1</v>
      </c>
      <c r="F516" s="209" t="s">
        <v>2331</v>
      </c>
      <c r="G516" s="206"/>
      <c r="H516" s="210">
        <v>22</v>
      </c>
      <c r="I516" s="210"/>
      <c r="J516" s="206"/>
      <c r="K516" s="206"/>
      <c r="L516" s="212"/>
      <c r="M516" s="213"/>
      <c r="N516" s="214"/>
      <c r="O516" s="214"/>
      <c r="P516" s="214"/>
      <c r="Q516" s="214"/>
      <c r="R516" s="214"/>
      <c r="S516" s="214"/>
      <c r="T516" s="215"/>
      <c r="AT516" s="216" t="s">
        <v>272</v>
      </c>
      <c r="AU516" s="216" t="s">
        <v>73</v>
      </c>
      <c r="AV516" s="13" t="s">
        <v>73</v>
      </c>
      <c r="AW516" s="13" t="s">
        <v>30</v>
      </c>
      <c r="AX516" s="13" t="s">
        <v>64</v>
      </c>
      <c r="AY516" s="216" t="s">
        <v>263</v>
      </c>
    </row>
    <row r="517" spans="2:51" s="16" customFormat="1">
      <c r="B517" s="248"/>
      <c r="C517" s="249"/>
      <c r="D517" s="207" t="s">
        <v>272</v>
      </c>
      <c r="E517" s="250" t="s">
        <v>1</v>
      </c>
      <c r="F517" s="251" t="s">
        <v>2309</v>
      </c>
      <c r="G517" s="249"/>
      <c r="H517" s="250" t="s">
        <v>1</v>
      </c>
      <c r="I517" s="250"/>
      <c r="J517" s="249"/>
      <c r="K517" s="249"/>
      <c r="L517" s="253"/>
      <c r="M517" s="254"/>
      <c r="N517" s="255"/>
      <c r="O517" s="255"/>
      <c r="P517" s="255"/>
      <c r="Q517" s="255"/>
      <c r="R517" s="255"/>
      <c r="S517" s="255"/>
      <c r="T517" s="256"/>
      <c r="AT517" s="257" t="s">
        <v>272</v>
      </c>
      <c r="AU517" s="257" t="s">
        <v>73</v>
      </c>
      <c r="AV517" s="16" t="s">
        <v>71</v>
      </c>
      <c r="AW517" s="16" t="s">
        <v>30</v>
      </c>
      <c r="AX517" s="16" t="s">
        <v>64</v>
      </c>
      <c r="AY517" s="257" t="s">
        <v>263</v>
      </c>
    </row>
    <row r="518" spans="2:51" s="13" customFormat="1">
      <c r="B518" s="205"/>
      <c r="C518" s="206"/>
      <c r="D518" s="207" t="s">
        <v>272</v>
      </c>
      <c r="E518" s="208" t="s">
        <v>1</v>
      </c>
      <c r="F518" s="209" t="s">
        <v>2332</v>
      </c>
      <c r="G518" s="206"/>
      <c r="H518" s="210">
        <v>5</v>
      </c>
      <c r="I518" s="210"/>
      <c r="J518" s="206"/>
      <c r="K518" s="206"/>
      <c r="L518" s="212"/>
      <c r="M518" s="213"/>
      <c r="N518" s="214"/>
      <c r="O518" s="214"/>
      <c r="P518" s="214"/>
      <c r="Q518" s="214"/>
      <c r="R518" s="214"/>
      <c r="S518" s="214"/>
      <c r="T518" s="215"/>
      <c r="AT518" s="216" t="s">
        <v>272</v>
      </c>
      <c r="AU518" s="216" t="s">
        <v>73</v>
      </c>
      <c r="AV518" s="13" t="s">
        <v>73</v>
      </c>
      <c r="AW518" s="13" t="s">
        <v>30</v>
      </c>
      <c r="AX518" s="13" t="s">
        <v>64</v>
      </c>
      <c r="AY518" s="216" t="s">
        <v>263</v>
      </c>
    </row>
    <row r="519" spans="2:51" s="16" customFormat="1">
      <c r="B519" s="248"/>
      <c r="C519" s="249"/>
      <c r="D519" s="207" t="s">
        <v>272</v>
      </c>
      <c r="E519" s="250" t="s">
        <v>1</v>
      </c>
      <c r="F519" s="251" t="s">
        <v>2311</v>
      </c>
      <c r="G519" s="249"/>
      <c r="H519" s="250" t="s">
        <v>1</v>
      </c>
      <c r="I519" s="250"/>
      <c r="J519" s="249"/>
      <c r="K519" s="249"/>
      <c r="L519" s="253"/>
      <c r="M519" s="254"/>
      <c r="N519" s="255"/>
      <c r="O519" s="255"/>
      <c r="P519" s="255"/>
      <c r="Q519" s="255"/>
      <c r="R519" s="255"/>
      <c r="S519" s="255"/>
      <c r="T519" s="256"/>
      <c r="AT519" s="257" t="s">
        <v>272</v>
      </c>
      <c r="AU519" s="257" t="s">
        <v>73</v>
      </c>
      <c r="AV519" s="16" t="s">
        <v>71</v>
      </c>
      <c r="AW519" s="16" t="s">
        <v>30</v>
      </c>
      <c r="AX519" s="16" t="s">
        <v>64</v>
      </c>
      <c r="AY519" s="257" t="s">
        <v>263</v>
      </c>
    </row>
    <row r="520" spans="2:51" s="13" customFormat="1">
      <c r="B520" s="205"/>
      <c r="C520" s="206"/>
      <c r="D520" s="207" t="s">
        <v>272</v>
      </c>
      <c r="E520" s="208" t="s">
        <v>1</v>
      </c>
      <c r="F520" s="209" t="s">
        <v>2333</v>
      </c>
      <c r="G520" s="206"/>
      <c r="H520" s="210">
        <v>3003.84</v>
      </c>
      <c r="I520" s="210"/>
      <c r="J520" s="206"/>
      <c r="K520" s="206"/>
      <c r="L520" s="212"/>
      <c r="M520" s="213"/>
      <c r="N520" s="214"/>
      <c r="O520" s="214"/>
      <c r="P520" s="214"/>
      <c r="Q520" s="214"/>
      <c r="R520" s="214"/>
      <c r="S520" s="214"/>
      <c r="T520" s="215"/>
      <c r="AT520" s="216" t="s">
        <v>272</v>
      </c>
      <c r="AU520" s="216" t="s">
        <v>73</v>
      </c>
      <c r="AV520" s="13" t="s">
        <v>73</v>
      </c>
      <c r="AW520" s="13" t="s">
        <v>30</v>
      </c>
      <c r="AX520" s="13" t="s">
        <v>64</v>
      </c>
      <c r="AY520" s="216" t="s">
        <v>263</v>
      </c>
    </row>
    <row r="521" spans="2:51" s="16" customFormat="1">
      <c r="B521" s="248"/>
      <c r="C521" s="249"/>
      <c r="D521" s="207" t="s">
        <v>272</v>
      </c>
      <c r="E521" s="250" t="s">
        <v>1</v>
      </c>
      <c r="F521" s="251" t="s">
        <v>2313</v>
      </c>
      <c r="G521" s="249"/>
      <c r="H521" s="250" t="s">
        <v>1</v>
      </c>
      <c r="I521" s="250"/>
      <c r="J521" s="249"/>
      <c r="K521" s="249"/>
      <c r="L521" s="253"/>
      <c r="M521" s="254"/>
      <c r="N521" s="255"/>
      <c r="O521" s="255"/>
      <c r="P521" s="255"/>
      <c r="Q521" s="255"/>
      <c r="R521" s="255"/>
      <c r="S521" s="255"/>
      <c r="T521" s="256"/>
      <c r="AT521" s="257" t="s">
        <v>272</v>
      </c>
      <c r="AU521" s="257" t="s">
        <v>73</v>
      </c>
      <c r="AV521" s="16" t="s">
        <v>71</v>
      </c>
      <c r="AW521" s="16" t="s">
        <v>30</v>
      </c>
      <c r="AX521" s="16" t="s">
        <v>64</v>
      </c>
      <c r="AY521" s="257" t="s">
        <v>263</v>
      </c>
    </row>
    <row r="522" spans="2:51" s="13" customFormat="1">
      <c r="B522" s="205"/>
      <c r="C522" s="206"/>
      <c r="D522" s="207" t="s">
        <v>272</v>
      </c>
      <c r="E522" s="208" t="s">
        <v>1</v>
      </c>
      <c r="F522" s="209" t="s">
        <v>2334</v>
      </c>
      <c r="G522" s="206"/>
      <c r="H522" s="210">
        <v>28.31</v>
      </c>
      <c r="I522" s="210"/>
      <c r="J522" s="206"/>
      <c r="K522" s="206"/>
      <c r="L522" s="212"/>
      <c r="M522" s="213"/>
      <c r="N522" s="214"/>
      <c r="O522" s="214"/>
      <c r="P522" s="214"/>
      <c r="Q522" s="214"/>
      <c r="R522" s="214"/>
      <c r="S522" s="214"/>
      <c r="T522" s="215"/>
      <c r="AT522" s="216" t="s">
        <v>272</v>
      </c>
      <c r="AU522" s="216" t="s">
        <v>73</v>
      </c>
      <c r="AV522" s="13" t="s">
        <v>73</v>
      </c>
      <c r="AW522" s="13" t="s">
        <v>30</v>
      </c>
      <c r="AX522" s="13" t="s">
        <v>64</v>
      </c>
      <c r="AY522" s="216" t="s">
        <v>263</v>
      </c>
    </row>
    <row r="523" spans="2:51" s="16" customFormat="1">
      <c r="B523" s="248"/>
      <c r="C523" s="249"/>
      <c r="D523" s="207" t="s">
        <v>272</v>
      </c>
      <c r="E523" s="250" t="s">
        <v>1</v>
      </c>
      <c r="F523" s="251" t="s">
        <v>2315</v>
      </c>
      <c r="G523" s="249"/>
      <c r="H523" s="250" t="s">
        <v>1</v>
      </c>
      <c r="I523" s="250"/>
      <c r="J523" s="249"/>
      <c r="K523" s="249"/>
      <c r="L523" s="253"/>
      <c r="M523" s="254"/>
      <c r="N523" s="255"/>
      <c r="O523" s="255"/>
      <c r="P523" s="255"/>
      <c r="Q523" s="255"/>
      <c r="R523" s="255"/>
      <c r="S523" s="255"/>
      <c r="T523" s="256"/>
      <c r="AT523" s="257" t="s">
        <v>272</v>
      </c>
      <c r="AU523" s="257" t="s">
        <v>73</v>
      </c>
      <c r="AV523" s="16" t="s">
        <v>71</v>
      </c>
      <c r="AW523" s="16" t="s">
        <v>30</v>
      </c>
      <c r="AX523" s="16" t="s">
        <v>64</v>
      </c>
      <c r="AY523" s="257" t="s">
        <v>263</v>
      </c>
    </row>
    <row r="524" spans="2:51" s="13" customFormat="1">
      <c r="B524" s="205"/>
      <c r="C524" s="206"/>
      <c r="D524" s="207" t="s">
        <v>272</v>
      </c>
      <c r="E524" s="208" t="s">
        <v>1</v>
      </c>
      <c r="F524" s="209" t="s">
        <v>2335</v>
      </c>
      <c r="G524" s="206"/>
      <c r="H524" s="210">
        <v>734.57</v>
      </c>
      <c r="I524" s="210"/>
      <c r="J524" s="206"/>
      <c r="K524" s="206"/>
      <c r="L524" s="212"/>
      <c r="M524" s="213"/>
      <c r="N524" s="214"/>
      <c r="O524" s="214"/>
      <c r="P524" s="214"/>
      <c r="Q524" s="214"/>
      <c r="R524" s="214"/>
      <c r="S524" s="214"/>
      <c r="T524" s="215"/>
      <c r="AT524" s="216" t="s">
        <v>272</v>
      </c>
      <c r="AU524" s="216" t="s">
        <v>73</v>
      </c>
      <c r="AV524" s="13" t="s">
        <v>73</v>
      </c>
      <c r="AW524" s="13" t="s">
        <v>30</v>
      </c>
      <c r="AX524" s="13" t="s">
        <v>64</v>
      </c>
      <c r="AY524" s="216" t="s">
        <v>263</v>
      </c>
    </row>
    <row r="525" spans="2:51" s="16" customFormat="1">
      <c r="B525" s="248"/>
      <c r="C525" s="249"/>
      <c r="D525" s="207" t="s">
        <v>272</v>
      </c>
      <c r="E525" s="250" t="s">
        <v>1</v>
      </c>
      <c r="F525" s="251" t="s">
        <v>2317</v>
      </c>
      <c r="G525" s="249"/>
      <c r="H525" s="250" t="s">
        <v>1</v>
      </c>
      <c r="I525" s="250"/>
      <c r="J525" s="249"/>
      <c r="K525" s="249"/>
      <c r="L525" s="253"/>
      <c r="M525" s="254"/>
      <c r="N525" s="255"/>
      <c r="O525" s="255"/>
      <c r="P525" s="255"/>
      <c r="Q525" s="255"/>
      <c r="R525" s="255"/>
      <c r="S525" s="255"/>
      <c r="T525" s="256"/>
      <c r="AT525" s="257" t="s">
        <v>272</v>
      </c>
      <c r="AU525" s="257" t="s">
        <v>73</v>
      </c>
      <c r="AV525" s="16" t="s">
        <v>71</v>
      </c>
      <c r="AW525" s="16" t="s">
        <v>30</v>
      </c>
      <c r="AX525" s="16" t="s">
        <v>64</v>
      </c>
      <c r="AY525" s="257" t="s">
        <v>263</v>
      </c>
    </row>
    <row r="526" spans="2:51" s="13" customFormat="1">
      <c r="B526" s="205"/>
      <c r="C526" s="206"/>
      <c r="D526" s="207" t="s">
        <v>272</v>
      </c>
      <c r="E526" s="208" t="s">
        <v>1</v>
      </c>
      <c r="F526" s="209" t="s">
        <v>2336</v>
      </c>
      <c r="G526" s="206"/>
      <c r="H526" s="210">
        <v>29.963999999999999</v>
      </c>
      <c r="I526" s="210"/>
      <c r="J526" s="206"/>
      <c r="K526" s="206"/>
      <c r="L526" s="212"/>
      <c r="M526" s="213"/>
      <c r="N526" s="214"/>
      <c r="O526" s="214"/>
      <c r="P526" s="214"/>
      <c r="Q526" s="214"/>
      <c r="R526" s="214"/>
      <c r="S526" s="214"/>
      <c r="T526" s="215"/>
      <c r="AT526" s="216" t="s">
        <v>272</v>
      </c>
      <c r="AU526" s="216" t="s">
        <v>73</v>
      </c>
      <c r="AV526" s="13" t="s">
        <v>73</v>
      </c>
      <c r="AW526" s="13" t="s">
        <v>30</v>
      </c>
      <c r="AX526" s="13" t="s">
        <v>64</v>
      </c>
      <c r="AY526" s="216" t="s">
        <v>263</v>
      </c>
    </row>
    <row r="527" spans="2:51" s="16" customFormat="1">
      <c r="B527" s="248"/>
      <c r="C527" s="249"/>
      <c r="D527" s="207" t="s">
        <v>272</v>
      </c>
      <c r="E527" s="250" t="s">
        <v>1</v>
      </c>
      <c r="F527" s="251" t="s">
        <v>2319</v>
      </c>
      <c r="G527" s="249"/>
      <c r="H527" s="250" t="s">
        <v>1</v>
      </c>
      <c r="I527" s="250"/>
      <c r="J527" s="249"/>
      <c r="K527" s="249"/>
      <c r="L527" s="253"/>
      <c r="M527" s="254"/>
      <c r="N527" s="255"/>
      <c r="O527" s="255"/>
      <c r="P527" s="255"/>
      <c r="Q527" s="255"/>
      <c r="R527" s="255"/>
      <c r="S527" s="255"/>
      <c r="T527" s="256"/>
      <c r="AT527" s="257" t="s">
        <v>272</v>
      </c>
      <c r="AU527" s="257" t="s">
        <v>73</v>
      </c>
      <c r="AV527" s="16" t="s">
        <v>71</v>
      </c>
      <c r="AW527" s="16" t="s">
        <v>30</v>
      </c>
      <c r="AX527" s="16" t="s">
        <v>64</v>
      </c>
      <c r="AY527" s="257" t="s">
        <v>263</v>
      </c>
    </row>
    <row r="528" spans="2:51" s="13" customFormat="1">
      <c r="B528" s="205"/>
      <c r="C528" s="206"/>
      <c r="D528" s="207" t="s">
        <v>272</v>
      </c>
      <c r="E528" s="208" t="s">
        <v>1</v>
      </c>
      <c r="F528" s="209" t="s">
        <v>2337</v>
      </c>
      <c r="G528" s="206"/>
      <c r="H528" s="210">
        <v>524.48</v>
      </c>
      <c r="I528" s="210"/>
      <c r="J528" s="206"/>
      <c r="K528" s="206"/>
      <c r="L528" s="212"/>
      <c r="M528" s="213"/>
      <c r="N528" s="214"/>
      <c r="O528" s="214"/>
      <c r="P528" s="214"/>
      <c r="Q528" s="214"/>
      <c r="R528" s="214"/>
      <c r="S528" s="214"/>
      <c r="T528" s="215"/>
      <c r="AT528" s="216" t="s">
        <v>272</v>
      </c>
      <c r="AU528" s="216" t="s">
        <v>73</v>
      </c>
      <c r="AV528" s="13" t="s">
        <v>73</v>
      </c>
      <c r="AW528" s="13" t="s">
        <v>30</v>
      </c>
      <c r="AX528" s="13" t="s">
        <v>64</v>
      </c>
      <c r="AY528" s="216" t="s">
        <v>263</v>
      </c>
    </row>
    <row r="529" spans="1:65" s="16" customFormat="1">
      <c r="B529" s="248"/>
      <c r="C529" s="249"/>
      <c r="D529" s="207" t="s">
        <v>272</v>
      </c>
      <c r="E529" s="250" t="s">
        <v>1</v>
      </c>
      <c r="F529" s="251" t="s">
        <v>2321</v>
      </c>
      <c r="G529" s="249"/>
      <c r="H529" s="250" t="s">
        <v>1</v>
      </c>
      <c r="I529" s="250"/>
      <c r="J529" s="249"/>
      <c r="K529" s="249"/>
      <c r="L529" s="253"/>
      <c r="M529" s="254"/>
      <c r="N529" s="255"/>
      <c r="O529" s="255"/>
      <c r="P529" s="255"/>
      <c r="Q529" s="255"/>
      <c r="R529" s="255"/>
      <c r="S529" s="255"/>
      <c r="T529" s="256"/>
      <c r="AT529" s="257" t="s">
        <v>272</v>
      </c>
      <c r="AU529" s="257" t="s">
        <v>73</v>
      </c>
      <c r="AV529" s="16" t="s">
        <v>71</v>
      </c>
      <c r="AW529" s="16" t="s">
        <v>30</v>
      </c>
      <c r="AX529" s="16" t="s">
        <v>64</v>
      </c>
      <c r="AY529" s="257" t="s">
        <v>263</v>
      </c>
    </row>
    <row r="530" spans="1:65" s="13" customFormat="1">
      <c r="B530" s="205"/>
      <c r="C530" s="206"/>
      <c r="D530" s="207" t="s">
        <v>272</v>
      </c>
      <c r="E530" s="208" t="s">
        <v>1</v>
      </c>
      <c r="F530" s="209" t="s">
        <v>2338</v>
      </c>
      <c r="G530" s="206"/>
      <c r="H530" s="210">
        <v>30</v>
      </c>
      <c r="I530" s="210"/>
      <c r="J530" s="206"/>
      <c r="K530" s="206"/>
      <c r="L530" s="212"/>
      <c r="M530" s="213"/>
      <c r="N530" s="214"/>
      <c r="O530" s="214"/>
      <c r="P530" s="214"/>
      <c r="Q530" s="214"/>
      <c r="R530" s="214"/>
      <c r="S530" s="214"/>
      <c r="T530" s="215"/>
      <c r="AT530" s="216" t="s">
        <v>272</v>
      </c>
      <c r="AU530" s="216" t="s">
        <v>73</v>
      </c>
      <c r="AV530" s="13" t="s">
        <v>73</v>
      </c>
      <c r="AW530" s="13" t="s">
        <v>30</v>
      </c>
      <c r="AX530" s="13" t="s">
        <v>64</v>
      </c>
      <c r="AY530" s="216" t="s">
        <v>263</v>
      </c>
    </row>
    <row r="531" spans="1:65" s="16" customFormat="1">
      <c r="B531" s="248"/>
      <c r="C531" s="249"/>
      <c r="D531" s="207" t="s">
        <v>272</v>
      </c>
      <c r="E531" s="250" t="s">
        <v>1</v>
      </c>
      <c r="F531" s="251" t="s">
        <v>2323</v>
      </c>
      <c r="G531" s="249"/>
      <c r="H531" s="250" t="s">
        <v>1</v>
      </c>
      <c r="I531" s="250"/>
      <c r="J531" s="249"/>
      <c r="K531" s="249"/>
      <c r="L531" s="253"/>
      <c r="M531" s="254"/>
      <c r="N531" s="255"/>
      <c r="O531" s="255"/>
      <c r="P531" s="255"/>
      <c r="Q531" s="255"/>
      <c r="R531" s="255"/>
      <c r="S531" s="255"/>
      <c r="T531" s="256"/>
      <c r="AT531" s="257" t="s">
        <v>272</v>
      </c>
      <c r="AU531" s="257" t="s">
        <v>73</v>
      </c>
      <c r="AV531" s="16" t="s">
        <v>71</v>
      </c>
      <c r="AW531" s="16" t="s">
        <v>30</v>
      </c>
      <c r="AX531" s="16" t="s">
        <v>64</v>
      </c>
      <c r="AY531" s="257" t="s">
        <v>263</v>
      </c>
    </row>
    <row r="532" spans="1:65" s="13" customFormat="1">
      <c r="B532" s="205"/>
      <c r="C532" s="206"/>
      <c r="D532" s="207" t="s">
        <v>272</v>
      </c>
      <c r="E532" s="208" t="s">
        <v>1</v>
      </c>
      <c r="F532" s="209" t="s">
        <v>2339</v>
      </c>
      <c r="G532" s="206"/>
      <c r="H532" s="210">
        <v>25.33</v>
      </c>
      <c r="I532" s="210"/>
      <c r="J532" s="206"/>
      <c r="K532" s="206"/>
      <c r="L532" s="212"/>
      <c r="M532" s="213"/>
      <c r="N532" s="214"/>
      <c r="O532" s="214"/>
      <c r="P532" s="214"/>
      <c r="Q532" s="214"/>
      <c r="R532" s="214"/>
      <c r="S532" s="214"/>
      <c r="T532" s="215"/>
      <c r="AT532" s="216" t="s">
        <v>272</v>
      </c>
      <c r="AU532" s="216" t="s">
        <v>73</v>
      </c>
      <c r="AV532" s="13" t="s">
        <v>73</v>
      </c>
      <c r="AW532" s="13" t="s">
        <v>30</v>
      </c>
      <c r="AX532" s="13" t="s">
        <v>64</v>
      </c>
      <c r="AY532" s="216" t="s">
        <v>263</v>
      </c>
    </row>
    <row r="533" spans="1:65" s="15" customFormat="1">
      <c r="B533" s="228"/>
      <c r="C533" s="229"/>
      <c r="D533" s="207" t="s">
        <v>272</v>
      </c>
      <c r="E533" s="230" t="s">
        <v>1</v>
      </c>
      <c r="F533" s="231" t="s">
        <v>280</v>
      </c>
      <c r="G533" s="229"/>
      <c r="H533" s="232">
        <v>4493.0940000000001</v>
      </c>
      <c r="I533" s="232"/>
      <c r="J533" s="229"/>
      <c r="K533" s="229"/>
      <c r="L533" s="234"/>
      <c r="M533" s="235"/>
      <c r="N533" s="236"/>
      <c r="O533" s="236"/>
      <c r="P533" s="236"/>
      <c r="Q533" s="236"/>
      <c r="R533" s="236"/>
      <c r="S533" s="236"/>
      <c r="T533" s="237"/>
      <c r="AT533" s="238" t="s">
        <v>272</v>
      </c>
      <c r="AU533" s="238" t="s">
        <v>73</v>
      </c>
      <c r="AV533" s="15" t="s">
        <v>270</v>
      </c>
      <c r="AW533" s="15" t="s">
        <v>30</v>
      </c>
      <c r="AX533" s="15" t="s">
        <v>71</v>
      </c>
      <c r="AY533" s="238" t="s">
        <v>263</v>
      </c>
    </row>
    <row r="534" spans="1:65" s="2" customFormat="1" ht="24.2" customHeight="1">
      <c r="A534" s="35"/>
      <c r="B534" s="36"/>
      <c r="C534" s="191" t="s">
        <v>733</v>
      </c>
      <c r="D534" s="191" t="s">
        <v>266</v>
      </c>
      <c r="E534" s="192" t="s">
        <v>737</v>
      </c>
      <c r="F534" s="193" t="s">
        <v>2344</v>
      </c>
      <c r="G534" s="194" t="s">
        <v>269</v>
      </c>
      <c r="H534" s="195">
        <v>4493.0940000000001</v>
      </c>
      <c r="I534" s="196"/>
      <c r="J534" s="197">
        <f>ROUND(I534*H534,2)</f>
        <v>0</v>
      </c>
      <c r="K534" s="198"/>
      <c r="L534" s="40"/>
      <c r="M534" s="199" t="s">
        <v>1</v>
      </c>
      <c r="N534" s="200" t="s">
        <v>38</v>
      </c>
      <c r="O534" s="72"/>
      <c r="P534" s="201">
        <f>O534*H534</f>
        <v>0</v>
      </c>
      <c r="Q534" s="201">
        <v>0</v>
      </c>
      <c r="R534" s="201">
        <f>Q534*H534</f>
        <v>0</v>
      </c>
      <c r="S534" s="201">
        <v>0</v>
      </c>
      <c r="T534" s="202">
        <f>S534*H534</f>
        <v>0</v>
      </c>
      <c r="U534" s="35"/>
      <c r="V534" s="35"/>
      <c r="W534" s="35"/>
      <c r="X534" s="35"/>
      <c r="Y534" s="35"/>
      <c r="Z534" s="35"/>
      <c r="AA534" s="35"/>
      <c r="AB534" s="35"/>
      <c r="AC534" s="35"/>
      <c r="AD534" s="35"/>
      <c r="AE534" s="35"/>
      <c r="AR534" s="203" t="s">
        <v>270</v>
      </c>
      <c r="AT534" s="203" t="s">
        <v>266</v>
      </c>
      <c r="AU534" s="203" t="s">
        <v>73</v>
      </c>
      <c r="AY534" s="18" t="s">
        <v>263</v>
      </c>
      <c r="BE534" s="204">
        <f>IF(N534="základní",J534,0)</f>
        <v>0</v>
      </c>
      <c r="BF534" s="204">
        <f>IF(N534="snížená",J534,0)</f>
        <v>0</v>
      </c>
      <c r="BG534" s="204">
        <f>IF(N534="zákl. přenesená",J534,0)</f>
        <v>0</v>
      </c>
      <c r="BH534" s="204">
        <f>IF(N534="sníž. přenesená",J534,0)</f>
        <v>0</v>
      </c>
      <c r="BI534" s="204">
        <f>IF(N534="nulová",J534,0)</f>
        <v>0</v>
      </c>
      <c r="BJ534" s="18" t="s">
        <v>71</v>
      </c>
      <c r="BK534" s="204">
        <f>ROUND(I534*H534,2)</f>
        <v>0</v>
      </c>
      <c r="BL534" s="18" t="s">
        <v>270</v>
      </c>
      <c r="BM534" s="203" t="s">
        <v>2345</v>
      </c>
    </row>
    <row r="535" spans="1:65" s="2" customFormat="1" ht="19.5">
      <c r="A535" s="35"/>
      <c r="B535" s="36"/>
      <c r="C535" s="37"/>
      <c r="D535" s="207" t="s">
        <v>294</v>
      </c>
      <c r="E535" s="37"/>
      <c r="F535" s="239" t="s">
        <v>2346</v>
      </c>
      <c r="G535" s="37"/>
      <c r="H535" s="37"/>
      <c r="I535" s="326"/>
      <c r="J535" s="37"/>
      <c r="K535" s="37"/>
      <c r="L535" s="40"/>
      <c r="M535" s="241"/>
      <c r="N535" s="242"/>
      <c r="O535" s="72"/>
      <c r="P535" s="72"/>
      <c r="Q535" s="72"/>
      <c r="R535" s="72"/>
      <c r="S535" s="72"/>
      <c r="T535" s="73"/>
      <c r="U535" s="35"/>
      <c r="V535" s="35"/>
      <c r="W535" s="35"/>
      <c r="X535" s="35"/>
      <c r="Y535" s="35"/>
      <c r="Z535" s="35"/>
      <c r="AA535" s="35"/>
      <c r="AB535" s="35"/>
      <c r="AC535" s="35"/>
      <c r="AD535" s="35"/>
      <c r="AE535" s="35"/>
      <c r="AT535" s="18" t="s">
        <v>294</v>
      </c>
      <c r="AU535" s="18" t="s">
        <v>73</v>
      </c>
    </row>
    <row r="536" spans="1:65" s="16" customFormat="1">
      <c r="B536" s="248"/>
      <c r="C536" s="249"/>
      <c r="D536" s="207" t="s">
        <v>272</v>
      </c>
      <c r="E536" s="250" t="s">
        <v>1</v>
      </c>
      <c r="F536" s="251" t="s">
        <v>2304</v>
      </c>
      <c r="G536" s="249"/>
      <c r="H536" s="250" t="s">
        <v>1</v>
      </c>
      <c r="I536" s="250"/>
      <c r="J536" s="249"/>
      <c r="K536" s="249"/>
      <c r="L536" s="253"/>
      <c r="M536" s="254"/>
      <c r="N536" s="255"/>
      <c r="O536" s="255"/>
      <c r="P536" s="255"/>
      <c r="Q536" s="255"/>
      <c r="R536" s="255"/>
      <c r="S536" s="255"/>
      <c r="T536" s="256"/>
      <c r="AT536" s="257" t="s">
        <v>272</v>
      </c>
      <c r="AU536" s="257" t="s">
        <v>73</v>
      </c>
      <c r="AV536" s="16" t="s">
        <v>71</v>
      </c>
      <c r="AW536" s="16" t="s">
        <v>30</v>
      </c>
      <c r="AX536" s="16" t="s">
        <v>64</v>
      </c>
      <c r="AY536" s="257" t="s">
        <v>263</v>
      </c>
    </row>
    <row r="537" spans="1:65" s="13" customFormat="1">
      <c r="B537" s="205"/>
      <c r="C537" s="206"/>
      <c r="D537" s="207" t="s">
        <v>272</v>
      </c>
      <c r="E537" s="208" t="s">
        <v>1</v>
      </c>
      <c r="F537" s="209" t="s">
        <v>2329</v>
      </c>
      <c r="G537" s="206"/>
      <c r="H537" s="210">
        <v>59.6</v>
      </c>
      <c r="I537" s="210"/>
      <c r="J537" s="206"/>
      <c r="K537" s="206"/>
      <c r="L537" s="212"/>
      <c r="M537" s="213"/>
      <c r="N537" s="214"/>
      <c r="O537" s="214"/>
      <c r="P537" s="214"/>
      <c r="Q537" s="214"/>
      <c r="R537" s="214"/>
      <c r="S537" s="214"/>
      <c r="T537" s="215"/>
      <c r="AT537" s="216" t="s">
        <v>272</v>
      </c>
      <c r="AU537" s="216" t="s">
        <v>73</v>
      </c>
      <c r="AV537" s="13" t="s">
        <v>73</v>
      </c>
      <c r="AW537" s="13" t="s">
        <v>30</v>
      </c>
      <c r="AX537" s="13" t="s">
        <v>64</v>
      </c>
      <c r="AY537" s="216" t="s">
        <v>263</v>
      </c>
    </row>
    <row r="538" spans="1:65" s="13" customFormat="1">
      <c r="B538" s="205"/>
      <c r="C538" s="206"/>
      <c r="D538" s="207" t="s">
        <v>272</v>
      </c>
      <c r="E538" s="208" t="s">
        <v>1</v>
      </c>
      <c r="F538" s="209" t="s">
        <v>2330</v>
      </c>
      <c r="G538" s="206"/>
      <c r="H538" s="210">
        <v>30</v>
      </c>
      <c r="I538" s="210"/>
      <c r="J538" s="206"/>
      <c r="K538" s="206"/>
      <c r="L538" s="212"/>
      <c r="M538" s="213"/>
      <c r="N538" s="214"/>
      <c r="O538" s="214"/>
      <c r="P538" s="214"/>
      <c r="Q538" s="214"/>
      <c r="R538" s="214"/>
      <c r="S538" s="214"/>
      <c r="T538" s="215"/>
      <c r="AT538" s="216" t="s">
        <v>272</v>
      </c>
      <c r="AU538" s="216" t="s">
        <v>73</v>
      </c>
      <c r="AV538" s="13" t="s">
        <v>73</v>
      </c>
      <c r="AW538" s="13" t="s">
        <v>30</v>
      </c>
      <c r="AX538" s="13" t="s">
        <v>64</v>
      </c>
      <c r="AY538" s="216" t="s">
        <v>263</v>
      </c>
    </row>
    <row r="539" spans="1:65" s="16" customFormat="1">
      <c r="B539" s="248"/>
      <c r="C539" s="249"/>
      <c r="D539" s="207" t="s">
        <v>272</v>
      </c>
      <c r="E539" s="250" t="s">
        <v>1</v>
      </c>
      <c r="F539" s="251" t="s">
        <v>2307</v>
      </c>
      <c r="G539" s="249"/>
      <c r="H539" s="250" t="s">
        <v>1</v>
      </c>
      <c r="I539" s="250"/>
      <c r="J539" s="249"/>
      <c r="K539" s="249"/>
      <c r="L539" s="253"/>
      <c r="M539" s="254"/>
      <c r="N539" s="255"/>
      <c r="O539" s="255"/>
      <c r="P539" s="255"/>
      <c r="Q539" s="255"/>
      <c r="R539" s="255"/>
      <c r="S539" s="255"/>
      <c r="T539" s="256"/>
      <c r="AT539" s="257" t="s">
        <v>272</v>
      </c>
      <c r="AU539" s="257" t="s">
        <v>73</v>
      </c>
      <c r="AV539" s="16" t="s">
        <v>71</v>
      </c>
      <c r="AW539" s="16" t="s">
        <v>30</v>
      </c>
      <c r="AX539" s="16" t="s">
        <v>64</v>
      </c>
      <c r="AY539" s="257" t="s">
        <v>263</v>
      </c>
    </row>
    <row r="540" spans="1:65" s="13" customFormat="1">
      <c r="B540" s="205"/>
      <c r="C540" s="206"/>
      <c r="D540" s="207" t="s">
        <v>272</v>
      </c>
      <c r="E540" s="208" t="s">
        <v>1</v>
      </c>
      <c r="F540" s="209" t="s">
        <v>2331</v>
      </c>
      <c r="G540" s="206"/>
      <c r="H540" s="210">
        <v>22</v>
      </c>
      <c r="I540" s="210"/>
      <c r="J540" s="206"/>
      <c r="K540" s="206"/>
      <c r="L540" s="212"/>
      <c r="M540" s="213"/>
      <c r="N540" s="214"/>
      <c r="O540" s="214"/>
      <c r="P540" s="214"/>
      <c r="Q540" s="214"/>
      <c r="R540" s="214"/>
      <c r="S540" s="214"/>
      <c r="T540" s="215"/>
      <c r="AT540" s="216" t="s">
        <v>272</v>
      </c>
      <c r="AU540" s="216" t="s">
        <v>73</v>
      </c>
      <c r="AV540" s="13" t="s">
        <v>73</v>
      </c>
      <c r="AW540" s="13" t="s">
        <v>30</v>
      </c>
      <c r="AX540" s="13" t="s">
        <v>64</v>
      </c>
      <c r="AY540" s="216" t="s">
        <v>263</v>
      </c>
    </row>
    <row r="541" spans="1:65" s="16" customFormat="1">
      <c r="B541" s="248"/>
      <c r="C541" s="249"/>
      <c r="D541" s="207" t="s">
        <v>272</v>
      </c>
      <c r="E541" s="250" t="s">
        <v>1</v>
      </c>
      <c r="F541" s="251" t="s">
        <v>2309</v>
      </c>
      <c r="G541" s="249"/>
      <c r="H541" s="250" t="s">
        <v>1</v>
      </c>
      <c r="I541" s="250"/>
      <c r="J541" s="249"/>
      <c r="K541" s="249"/>
      <c r="L541" s="253"/>
      <c r="M541" s="254"/>
      <c r="N541" s="255"/>
      <c r="O541" s="255"/>
      <c r="P541" s="255"/>
      <c r="Q541" s="255"/>
      <c r="R541" s="255"/>
      <c r="S541" s="255"/>
      <c r="T541" s="256"/>
      <c r="AT541" s="257" t="s">
        <v>272</v>
      </c>
      <c r="AU541" s="257" t="s">
        <v>73</v>
      </c>
      <c r="AV541" s="16" t="s">
        <v>71</v>
      </c>
      <c r="AW541" s="16" t="s">
        <v>30</v>
      </c>
      <c r="AX541" s="16" t="s">
        <v>64</v>
      </c>
      <c r="AY541" s="257" t="s">
        <v>263</v>
      </c>
    </row>
    <row r="542" spans="1:65" s="13" customFormat="1">
      <c r="B542" s="205"/>
      <c r="C542" s="206"/>
      <c r="D542" s="207" t="s">
        <v>272</v>
      </c>
      <c r="E542" s="208" t="s">
        <v>1</v>
      </c>
      <c r="F542" s="209" t="s">
        <v>2332</v>
      </c>
      <c r="G542" s="206"/>
      <c r="H542" s="210">
        <v>5</v>
      </c>
      <c r="I542" s="210"/>
      <c r="J542" s="206"/>
      <c r="K542" s="206"/>
      <c r="L542" s="212"/>
      <c r="M542" s="213"/>
      <c r="N542" s="214"/>
      <c r="O542" s="214"/>
      <c r="P542" s="214"/>
      <c r="Q542" s="214"/>
      <c r="R542" s="214"/>
      <c r="S542" s="214"/>
      <c r="T542" s="215"/>
      <c r="AT542" s="216" t="s">
        <v>272</v>
      </c>
      <c r="AU542" s="216" t="s">
        <v>73</v>
      </c>
      <c r="AV542" s="13" t="s">
        <v>73</v>
      </c>
      <c r="AW542" s="13" t="s">
        <v>30</v>
      </c>
      <c r="AX542" s="13" t="s">
        <v>64</v>
      </c>
      <c r="AY542" s="216" t="s">
        <v>263</v>
      </c>
    </row>
    <row r="543" spans="1:65" s="16" customFormat="1">
      <c r="B543" s="248"/>
      <c r="C543" s="249"/>
      <c r="D543" s="207" t="s">
        <v>272</v>
      </c>
      <c r="E543" s="250" t="s">
        <v>1</v>
      </c>
      <c r="F543" s="251" t="s">
        <v>2311</v>
      </c>
      <c r="G543" s="249"/>
      <c r="H543" s="250" t="s">
        <v>1</v>
      </c>
      <c r="I543" s="250"/>
      <c r="J543" s="249"/>
      <c r="K543" s="249"/>
      <c r="L543" s="253"/>
      <c r="M543" s="254"/>
      <c r="N543" s="255"/>
      <c r="O543" s="255"/>
      <c r="P543" s="255"/>
      <c r="Q543" s="255"/>
      <c r="R543" s="255"/>
      <c r="S543" s="255"/>
      <c r="T543" s="256"/>
      <c r="AT543" s="257" t="s">
        <v>272</v>
      </c>
      <c r="AU543" s="257" t="s">
        <v>73</v>
      </c>
      <c r="AV543" s="16" t="s">
        <v>71</v>
      </c>
      <c r="AW543" s="16" t="s">
        <v>30</v>
      </c>
      <c r="AX543" s="16" t="s">
        <v>64</v>
      </c>
      <c r="AY543" s="257" t="s">
        <v>263</v>
      </c>
    </row>
    <row r="544" spans="1:65" s="13" customFormat="1">
      <c r="B544" s="205"/>
      <c r="C544" s="206"/>
      <c r="D544" s="207" t="s">
        <v>272</v>
      </c>
      <c r="E544" s="208" t="s">
        <v>1</v>
      </c>
      <c r="F544" s="209" t="s">
        <v>2333</v>
      </c>
      <c r="G544" s="206"/>
      <c r="H544" s="210">
        <v>3003.84</v>
      </c>
      <c r="I544" s="210"/>
      <c r="J544" s="206"/>
      <c r="K544" s="206"/>
      <c r="L544" s="212"/>
      <c r="M544" s="213"/>
      <c r="N544" s="214"/>
      <c r="O544" s="214"/>
      <c r="P544" s="214"/>
      <c r="Q544" s="214"/>
      <c r="R544" s="214"/>
      <c r="S544" s="214"/>
      <c r="T544" s="215"/>
      <c r="AT544" s="216" t="s">
        <v>272</v>
      </c>
      <c r="AU544" s="216" t="s">
        <v>73</v>
      </c>
      <c r="AV544" s="13" t="s">
        <v>73</v>
      </c>
      <c r="AW544" s="13" t="s">
        <v>30</v>
      </c>
      <c r="AX544" s="13" t="s">
        <v>64</v>
      </c>
      <c r="AY544" s="216" t="s">
        <v>263</v>
      </c>
    </row>
    <row r="545" spans="1:65" s="16" customFormat="1">
      <c r="B545" s="248"/>
      <c r="C545" s="249"/>
      <c r="D545" s="207" t="s">
        <v>272</v>
      </c>
      <c r="E545" s="250" t="s">
        <v>1</v>
      </c>
      <c r="F545" s="251" t="s">
        <v>2313</v>
      </c>
      <c r="G545" s="249"/>
      <c r="H545" s="250" t="s">
        <v>1</v>
      </c>
      <c r="I545" s="250"/>
      <c r="J545" s="249"/>
      <c r="K545" s="249"/>
      <c r="L545" s="253"/>
      <c r="M545" s="254"/>
      <c r="N545" s="255"/>
      <c r="O545" s="255"/>
      <c r="P545" s="255"/>
      <c r="Q545" s="255"/>
      <c r="R545" s="255"/>
      <c r="S545" s="255"/>
      <c r="T545" s="256"/>
      <c r="AT545" s="257" t="s">
        <v>272</v>
      </c>
      <c r="AU545" s="257" t="s">
        <v>73</v>
      </c>
      <c r="AV545" s="16" t="s">
        <v>71</v>
      </c>
      <c r="AW545" s="16" t="s">
        <v>30</v>
      </c>
      <c r="AX545" s="16" t="s">
        <v>64</v>
      </c>
      <c r="AY545" s="257" t="s">
        <v>263</v>
      </c>
    </row>
    <row r="546" spans="1:65" s="13" customFormat="1">
      <c r="B546" s="205"/>
      <c r="C546" s="206"/>
      <c r="D546" s="207" t="s">
        <v>272</v>
      </c>
      <c r="E546" s="208" t="s">
        <v>1</v>
      </c>
      <c r="F546" s="209" t="s">
        <v>2334</v>
      </c>
      <c r="G546" s="206"/>
      <c r="H546" s="210">
        <v>28.31</v>
      </c>
      <c r="I546" s="210"/>
      <c r="J546" s="206"/>
      <c r="K546" s="206"/>
      <c r="L546" s="212"/>
      <c r="M546" s="213"/>
      <c r="N546" s="214"/>
      <c r="O546" s="214"/>
      <c r="P546" s="214"/>
      <c r="Q546" s="214"/>
      <c r="R546" s="214"/>
      <c r="S546" s="214"/>
      <c r="T546" s="215"/>
      <c r="AT546" s="216" t="s">
        <v>272</v>
      </c>
      <c r="AU546" s="216" t="s">
        <v>73</v>
      </c>
      <c r="AV546" s="13" t="s">
        <v>73</v>
      </c>
      <c r="AW546" s="13" t="s">
        <v>30</v>
      </c>
      <c r="AX546" s="13" t="s">
        <v>64</v>
      </c>
      <c r="AY546" s="216" t="s">
        <v>263</v>
      </c>
    </row>
    <row r="547" spans="1:65" s="16" customFormat="1">
      <c r="B547" s="248"/>
      <c r="C547" s="249"/>
      <c r="D547" s="207" t="s">
        <v>272</v>
      </c>
      <c r="E547" s="250" t="s">
        <v>1</v>
      </c>
      <c r="F547" s="251" t="s">
        <v>2315</v>
      </c>
      <c r="G547" s="249"/>
      <c r="H547" s="250" t="s">
        <v>1</v>
      </c>
      <c r="I547" s="250"/>
      <c r="J547" s="249"/>
      <c r="K547" s="249"/>
      <c r="L547" s="253"/>
      <c r="M547" s="254"/>
      <c r="N547" s="255"/>
      <c r="O547" s="255"/>
      <c r="P547" s="255"/>
      <c r="Q547" s="255"/>
      <c r="R547" s="255"/>
      <c r="S547" s="255"/>
      <c r="T547" s="256"/>
      <c r="AT547" s="257" t="s">
        <v>272</v>
      </c>
      <c r="AU547" s="257" t="s">
        <v>73</v>
      </c>
      <c r="AV547" s="16" t="s">
        <v>71</v>
      </c>
      <c r="AW547" s="16" t="s">
        <v>30</v>
      </c>
      <c r="AX547" s="16" t="s">
        <v>64</v>
      </c>
      <c r="AY547" s="257" t="s">
        <v>263</v>
      </c>
    </row>
    <row r="548" spans="1:65" s="13" customFormat="1">
      <c r="B548" s="205"/>
      <c r="C548" s="206"/>
      <c r="D548" s="207" t="s">
        <v>272</v>
      </c>
      <c r="E548" s="208" t="s">
        <v>1</v>
      </c>
      <c r="F548" s="209" t="s">
        <v>2335</v>
      </c>
      <c r="G548" s="206"/>
      <c r="H548" s="210">
        <v>734.57</v>
      </c>
      <c r="I548" s="210"/>
      <c r="J548" s="206"/>
      <c r="K548" s="206"/>
      <c r="L548" s="212"/>
      <c r="M548" s="213"/>
      <c r="N548" s="214"/>
      <c r="O548" s="214"/>
      <c r="P548" s="214"/>
      <c r="Q548" s="214"/>
      <c r="R548" s="214"/>
      <c r="S548" s="214"/>
      <c r="T548" s="215"/>
      <c r="AT548" s="216" t="s">
        <v>272</v>
      </c>
      <c r="AU548" s="216" t="s">
        <v>73</v>
      </c>
      <c r="AV548" s="13" t="s">
        <v>73</v>
      </c>
      <c r="AW548" s="13" t="s">
        <v>30</v>
      </c>
      <c r="AX548" s="13" t="s">
        <v>64</v>
      </c>
      <c r="AY548" s="216" t="s">
        <v>263</v>
      </c>
    </row>
    <row r="549" spans="1:65" s="16" customFormat="1">
      <c r="B549" s="248"/>
      <c r="C549" s="249"/>
      <c r="D549" s="207" t="s">
        <v>272</v>
      </c>
      <c r="E549" s="250" t="s">
        <v>1</v>
      </c>
      <c r="F549" s="251" t="s">
        <v>2317</v>
      </c>
      <c r="G549" s="249"/>
      <c r="H549" s="250" t="s">
        <v>1</v>
      </c>
      <c r="I549" s="250"/>
      <c r="J549" s="249"/>
      <c r="K549" s="249"/>
      <c r="L549" s="253"/>
      <c r="M549" s="254"/>
      <c r="N549" s="255"/>
      <c r="O549" s="255"/>
      <c r="P549" s="255"/>
      <c r="Q549" s="255"/>
      <c r="R549" s="255"/>
      <c r="S549" s="255"/>
      <c r="T549" s="256"/>
      <c r="AT549" s="257" t="s">
        <v>272</v>
      </c>
      <c r="AU549" s="257" t="s">
        <v>73</v>
      </c>
      <c r="AV549" s="16" t="s">
        <v>71</v>
      </c>
      <c r="AW549" s="16" t="s">
        <v>30</v>
      </c>
      <c r="AX549" s="16" t="s">
        <v>64</v>
      </c>
      <c r="AY549" s="257" t="s">
        <v>263</v>
      </c>
    </row>
    <row r="550" spans="1:65" s="13" customFormat="1">
      <c r="B550" s="205"/>
      <c r="C550" s="206"/>
      <c r="D550" s="207" t="s">
        <v>272</v>
      </c>
      <c r="E550" s="208" t="s">
        <v>1</v>
      </c>
      <c r="F550" s="209" t="s">
        <v>2336</v>
      </c>
      <c r="G550" s="206"/>
      <c r="H550" s="210">
        <v>29.963999999999999</v>
      </c>
      <c r="I550" s="210"/>
      <c r="J550" s="206"/>
      <c r="K550" s="206"/>
      <c r="L550" s="212"/>
      <c r="M550" s="213"/>
      <c r="N550" s="214"/>
      <c r="O550" s="214"/>
      <c r="P550" s="214"/>
      <c r="Q550" s="214"/>
      <c r="R550" s="214"/>
      <c r="S550" s="214"/>
      <c r="T550" s="215"/>
      <c r="AT550" s="216" t="s">
        <v>272</v>
      </c>
      <c r="AU550" s="216" t="s">
        <v>73</v>
      </c>
      <c r="AV550" s="13" t="s">
        <v>73</v>
      </c>
      <c r="AW550" s="13" t="s">
        <v>30</v>
      </c>
      <c r="AX550" s="13" t="s">
        <v>64</v>
      </c>
      <c r="AY550" s="216" t="s">
        <v>263</v>
      </c>
    </row>
    <row r="551" spans="1:65" s="16" customFormat="1">
      <c r="B551" s="248"/>
      <c r="C551" s="249"/>
      <c r="D551" s="207" t="s">
        <v>272</v>
      </c>
      <c r="E551" s="250" t="s">
        <v>1</v>
      </c>
      <c r="F551" s="251" t="s">
        <v>2319</v>
      </c>
      <c r="G551" s="249"/>
      <c r="H551" s="250" t="s">
        <v>1</v>
      </c>
      <c r="I551" s="250"/>
      <c r="J551" s="249"/>
      <c r="K551" s="249"/>
      <c r="L551" s="253"/>
      <c r="M551" s="254"/>
      <c r="N551" s="255"/>
      <c r="O551" s="255"/>
      <c r="P551" s="255"/>
      <c r="Q551" s="255"/>
      <c r="R551" s="255"/>
      <c r="S551" s="255"/>
      <c r="T551" s="256"/>
      <c r="AT551" s="257" t="s">
        <v>272</v>
      </c>
      <c r="AU551" s="257" t="s">
        <v>73</v>
      </c>
      <c r="AV551" s="16" t="s">
        <v>71</v>
      </c>
      <c r="AW551" s="16" t="s">
        <v>30</v>
      </c>
      <c r="AX551" s="16" t="s">
        <v>64</v>
      </c>
      <c r="AY551" s="257" t="s">
        <v>263</v>
      </c>
    </row>
    <row r="552" spans="1:65" s="13" customFormat="1">
      <c r="B552" s="205"/>
      <c r="C552" s="206"/>
      <c r="D552" s="207" t="s">
        <v>272</v>
      </c>
      <c r="E552" s="208" t="s">
        <v>1</v>
      </c>
      <c r="F552" s="209" t="s">
        <v>2337</v>
      </c>
      <c r="G552" s="206"/>
      <c r="H552" s="210">
        <v>524.48</v>
      </c>
      <c r="I552" s="210"/>
      <c r="J552" s="206"/>
      <c r="K552" s="206"/>
      <c r="L552" s="212"/>
      <c r="M552" s="213"/>
      <c r="N552" s="214"/>
      <c r="O552" s="214"/>
      <c r="P552" s="214"/>
      <c r="Q552" s="214"/>
      <c r="R552" s="214"/>
      <c r="S552" s="214"/>
      <c r="T552" s="215"/>
      <c r="AT552" s="216" t="s">
        <v>272</v>
      </c>
      <c r="AU552" s="216" t="s">
        <v>73</v>
      </c>
      <c r="AV552" s="13" t="s">
        <v>73</v>
      </c>
      <c r="AW552" s="13" t="s">
        <v>30</v>
      </c>
      <c r="AX552" s="13" t="s">
        <v>64</v>
      </c>
      <c r="AY552" s="216" t="s">
        <v>263</v>
      </c>
    </row>
    <row r="553" spans="1:65" s="16" customFormat="1">
      <c r="B553" s="248"/>
      <c r="C553" s="249"/>
      <c r="D553" s="207" t="s">
        <v>272</v>
      </c>
      <c r="E553" s="250" t="s">
        <v>1</v>
      </c>
      <c r="F553" s="251" t="s">
        <v>2321</v>
      </c>
      <c r="G553" s="249"/>
      <c r="H553" s="250" t="s">
        <v>1</v>
      </c>
      <c r="I553" s="250"/>
      <c r="J553" s="249"/>
      <c r="K553" s="249"/>
      <c r="L553" s="253"/>
      <c r="M553" s="254"/>
      <c r="N553" s="255"/>
      <c r="O553" s="255"/>
      <c r="P553" s="255"/>
      <c r="Q553" s="255"/>
      <c r="R553" s="255"/>
      <c r="S553" s="255"/>
      <c r="T553" s="256"/>
      <c r="AT553" s="257" t="s">
        <v>272</v>
      </c>
      <c r="AU553" s="257" t="s">
        <v>73</v>
      </c>
      <c r="AV553" s="16" t="s">
        <v>71</v>
      </c>
      <c r="AW553" s="16" t="s">
        <v>30</v>
      </c>
      <c r="AX553" s="16" t="s">
        <v>64</v>
      </c>
      <c r="AY553" s="257" t="s">
        <v>263</v>
      </c>
    </row>
    <row r="554" spans="1:65" s="13" customFormat="1">
      <c r="B554" s="205"/>
      <c r="C554" s="206"/>
      <c r="D554" s="207" t="s">
        <v>272</v>
      </c>
      <c r="E554" s="208" t="s">
        <v>1</v>
      </c>
      <c r="F554" s="209" t="s">
        <v>2338</v>
      </c>
      <c r="G554" s="206"/>
      <c r="H554" s="210">
        <v>30</v>
      </c>
      <c r="I554" s="210"/>
      <c r="J554" s="206"/>
      <c r="K554" s="206"/>
      <c r="L554" s="212"/>
      <c r="M554" s="213"/>
      <c r="N554" s="214"/>
      <c r="O554" s="214"/>
      <c r="P554" s="214"/>
      <c r="Q554" s="214"/>
      <c r="R554" s="214"/>
      <c r="S554" s="214"/>
      <c r="T554" s="215"/>
      <c r="AT554" s="216" t="s">
        <v>272</v>
      </c>
      <c r="AU554" s="216" t="s">
        <v>73</v>
      </c>
      <c r="AV554" s="13" t="s">
        <v>73</v>
      </c>
      <c r="AW554" s="13" t="s">
        <v>30</v>
      </c>
      <c r="AX554" s="13" t="s">
        <v>64</v>
      </c>
      <c r="AY554" s="216" t="s">
        <v>263</v>
      </c>
    </row>
    <row r="555" spans="1:65" s="16" customFormat="1">
      <c r="B555" s="248"/>
      <c r="C555" s="249"/>
      <c r="D555" s="207" t="s">
        <v>272</v>
      </c>
      <c r="E555" s="250" t="s">
        <v>1</v>
      </c>
      <c r="F555" s="251" t="s">
        <v>2323</v>
      </c>
      <c r="G555" s="249"/>
      <c r="H555" s="250" t="s">
        <v>1</v>
      </c>
      <c r="I555" s="250"/>
      <c r="J555" s="249"/>
      <c r="K555" s="249"/>
      <c r="L555" s="253"/>
      <c r="M555" s="254"/>
      <c r="N555" s="255"/>
      <c r="O555" s="255"/>
      <c r="P555" s="255"/>
      <c r="Q555" s="255"/>
      <c r="R555" s="255"/>
      <c r="S555" s="255"/>
      <c r="T555" s="256"/>
      <c r="AT555" s="257" t="s">
        <v>272</v>
      </c>
      <c r="AU555" s="257" t="s">
        <v>73</v>
      </c>
      <c r="AV555" s="16" t="s">
        <v>71</v>
      </c>
      <c r="AW555" s="16" t="s">
        <v>30</v>
      </c>
      <c r="AX555" s="16" t="s">
        <v>64</v>
      </c>
      <c r="AY555" s="257" t="s">
        <v>263</v>
      </c>
    </row>
    <row r="556" spans="1:65" s="13" customFormat="1">
      <c r="B556" s="205"/>
      <c r="C556" s="206"/>
      <c r="D556" s="207" t="s">
        <v>272</v>
      </c>
      <c r="E556" s="208" t="s">
        <v>1</v>
      </c>
      <c r="F556" s="209" t="s">
        <v>2339</v>
      </c>
      <c r="G556" s="206"/>
      <c r="H556" s="210">
        <v>25.33</v>
      </c>
      <c r="I556" s="210"/>
      <c r="J556" s="206"/>
      <c r="K556" s="206"/>
      <c r="L556" s="212"/>
      <c r="M556" s="213"/>
      <c r="N556" s="214"/>
      <c r="O556" s="214"/>
      <c r="P556" s="214"/>
      <c r="Q556" s="214"/>
      <c r="R556" s="214"/>
      <c r="S556" s="214"/>
      <c r="T556" s="215"/>
      <c r="AT556" s="216" t="s">
        <v>272</v>
      </c>
      <c r="AU556" s="216" t="s">
        <v>73</v>
      </c>
      <c r="AV556" s="13" t="s">
        <v>73</v>
      </c>
      <c r="AW556" s="13" t="s">
        <v>30</v>
      </c>
      <c r="AX556" s="13" t="s">
        <v>64</v>
      </c>
      <c r="AY556" s="216" t="s">
        <v>263</v>
      </c>
    </row>
    <row r="557" spans="1:65" s="15" customFormat="1">
      <c r="B557" s="228"/>
      <c r="C557" s="229"/>
      <c r="D557" s="207" t="s">
        <v>272</v>
      </c>
      <c r="E557" s="230" t="s">
        <v>1</v>
      </c>
      <c r="F557" s="231" t="s">
        <v>280</v>
      </c>
      <c r="G557" s="229"/>
      <c r="H557" s="232">
        <v>4493.0940000000001</v>
      </c>
      <c r="I557" s="232"/>
      <c r="J557" s="229"/>
      <c r="K557" s="229"/>
      <c r="L557" s="234"/>
      <c r="M557" s="235"/>
      <c r="N557" s="236"/>
      <c r="O557" s="236"/>
      <c r="P557" s="236"/>
      <c r="Q557" s="236"/>
      <c r="R557" s="236"/>
      <c r="S557" s="236"/>
      <c r="T557" s="237"/>
      <c r="AT557" s="238" t="s">
        <v>272</v>
      </c>
      <c r="AU557" s="238" t="s">
        <v>73</v>
      </c>
      <c r="AV557" s="15" t="s">
        <v>270</v>
      </c>
      <c r="AW557" s="15" t="s">
        <v>30</v>
      </c>
      <c r="AX557" s="15" t="s">
        <v>71</v>
      </c>
      <c r="AY557" s="238" t="s">
        <v>263</v>
      </c>
    </row>
    <row r="558" spans="1:65" s="2" customFormat="1" ht="21.75" customHeight="1">
      <c r="A558" s="35"/>
      <c r="B558" s="36"/>
      <c r="C558" s="191" t="s">
        <v>590</v>
      </c>
      <c r="D558" s="191" t="s">
        <v>266</v>
      </c>
      <c r="E558" s="192" t="s">
        <v>741</v>
      </c>
      <c r="F558" s="193" t="s">
        <v>742</v>
      </c>
      <c r="G558" s="194" t="s">
        <v>307</v>
      </c>
      <c r="H558" s="195">
        <v>367.26100000000002</v>
      </c>
      <c r="I558" s="196"/>
      <c r="J558" s="197">
        <f>ROUND(I558*H558,2)</f>
        <v>0</v>
      </c>
      <c r="K558" s="198"/>
      <c r="L558" s="40"/>
      <c r="M558" s="199" t="s">
        <v>1</v>
      </c>
      <c r="N558" s="200" t="s">
        <v>38</v>
      </c>
      <c r="O558" s="72"/>
      <c r="P558" s="201">
        <f>O558*H558</f>
        <v>0</v>
      </c>
      <c r="Q558" s="201">
        <v>0</v>
      </c>
      <c r="R558" s="201">
        <f>Q558*H558</f>
        <v>0</v>
      </c>
      <c r="S558" s="201">
        <v>0</v>
      </c>
      <c r="T558" s="202">
        <f>S558*H558</f>
        <v>0</v>
      </c>
      <c r="U558" s="35"/>
      <c r="V558" s="35"/>
      <c r="W558" s="35"/>
      <c r="X558" s="35"/>
      <c r="Y558" s="35"/>
      <c r="Z558" s="35"/>
      <c r="AA558" s="35"/>
      <c r="AB558" s="35"/>
      <c r="AC558" s="35"/>
      <c r="AD558" s="35"/>
      <c r="AE558" s="35"/>
      <c r="AR558" s="203" t="s">
        <v>270</v>
      </c>
      <c r="AT558" s="203" t="s">
        <v>266</v>
      </c>
      <c r="AU558" s="203" t="s">
        <v>73</v>
      </c>
      <c r="AY558" s="18" t="s">
        <v>263</v>
      </c>
      <c r="BE558" s="204">
        <f>IF(N558="základní",J558,0)</f>
        <v>0</v>
      </c>
      <c r="BF558" s="204">
        <f>IF(N558="snížená",J558,0)</f>
        <v>0</v>
      </c>
      <c r="BG558" s="204">
        <f>IF(N558="zákl. přenesená",J558,0)</f>
        <v>0</v>
      </c>
      <c r="BH558" s="204">
        <f>IF(N558="sníž. přenesená",J558,0)</f>
        <v>0</v>
      </c>
      <c r="BI558" s="204">
        <f>IF(N558="nulová",J558,0)</f>
        <v>0</v>
      </c>
      <c r="BJ558" s="18" t="s">
        <v>71</v>
      </c>
      <c r="BK558" s="204">
        <f>ROUND(I558*H558,2)</f>
        <v>0</v>
      </c>
      <c r="BL558" s="18" t="s">
        <v>270</v>
      </c>
      <c r="BM558" s="203" t="s">
        <v>2347</v>
      </c>
    </row>
    <row r="559" spans="1:65" s="2" customFormat="1" ht="19.5">
      <c r="A559" s="35"/>
      <c r="B559" s="36"/>
      <c r="C559" s="37"/>
      <c r="D559" s="207" t="s">
        <v>294</v>
      </c>
      <c r="E559" s="37"/>
      <c r="F559" s="239" t="s">
        <v>2348</v>
      </c>
      <c r="G559" s="37"/>
      <c r="H559" s="37"/>
      <c r="I559" s="326"/>
      <c r="J559" s="37"/>
      <c r="K559" s="37"/>
      <c r="L559" s="40"/>
      <c r="M559" s="241"/>
      <c r="N559" s="242"/>
      <c r="O559" s="72"/>
      <c r="P559" s="72"/>
      <c r="Q559" s="72"/>
      <c r="R559" s="72"/>
      <c r="S559" s="72"/>
      <c r="T559" s="73"/>
      <c r="U559" s="35"/>
      <c r="V559" s="35"/>
      <c r="W559" s="35"/>
      <c r="X559" s="35"/>
      <c r="Y559" s="35"/>
      <c r="Z559" s="35"/>
      <c r="AA559" s="35"/>
      <c r="AB559" s="35"/>
      <c r="AC559" s="35"/>
      <c r="AD559" s="35"/>
      <c r="AE559" s="35"/>
      <c r="AT559" s="18" t="s">
        <v>294</v>
      </c>
      <c r="AU559" s="18" t="s">
        <v>73</v>
      </c>
    </row>
    <row r="560" spans="1:65" s="12" customFormat="1" ht="22.9" customHeight="1">
      <c r="B560" s="175"/>
      <c r="C560" s="176"/>
      <c r="D560" s="177" t="s">
        <v>63</v>
      </c>
      <c r="E560" s="189" t="s">
        <v>270</v>
      </c>
      <c r="F560" s="189" t="s">
        <v>829</v>
      </c>
      <c r="G560" s="176"/>
      <c r="H560" s="176"/>
      <c r="I560" s="176"/>
      <c r="J560" s="190">
        <f>BK560</f>
        <v>0</v>
      </c>
      <c r="K560" s="176"/>
      <c r="L560" s="181"/>
      <c r="M560" s="182"/>
      <c r="N560" s="183"/>
      <c r="O560" s="183"/>
      <c r="P560" s="184">
        <f>SUM(P561:P724)</f>
        <v>0</v>
      </c>
      <c r="Q560" s="183"/>
      <c r="R560" s="184">
        <f>SUM(R561:R724)</f>
        <v>1234.55789185</v>
      </c>
      <c r="S560" s="183"/>
      <c r="T560" s="185">
        <f>SUM(T561:T724)</f>
        <v>0</v>
      </c>
      <c r="AR560" s="186" t="s">
        <v>71</v>
      </c>
      <c r="AT560" s="187" t="s">
        <v>63</v>
      </c>
      <c r="AU560" s="187" t="s">
        <v>71</v>
      </c>
      <c r="AY560" s="186" t="s">
        <v>263</v>
      </c>
      <c r="BK560" s="188">
        <f>SUM(BK561:BK724)</f>
        <v>0</v>
      </c>
    </row>
    <row r="561" spans="1:65" s="2" customFormat="1" ht="24.2" customHeight="1">
      <c r="A561" s="35"/>
      <c r="B561" s="36"/>
      <c r="C561" s="191" t="s">
        <v>740</v>
      </c>
      <c r="D561" s="191" t="s">
        <v>266</v>
      </c>
      <c r="E561" s="192" t="s">
        <v>2349</v>
      </c>
      <c r="F561" s="193" t="s">
        <v>2350</v>
      </c>
      <c r="G561" s="194" t="s">
        <v>300</v>
      </c>
      <c r="H561" s="195">
        <v>39.488</v>
      </c>
      <c r="I561" s="196"/>
      <c r="J561" s="197">
        <f>ROUND(I561*H561,2)</f>
        <v>0</v>
      </c>
      <c r="K561" s="198"/>
      <c r="L561" s="40"/>
      <c r="M561" s="199" t="s">
        <v>1</v>
      </c>
      <c r="N561" s="200" t="s">
        <v>38</v>
      </c>
      <c r="O561" s="72"/>
      <c r="P561" s="201">
        <f>O561*H561</f>
        <v>0</v>
      </c>
      <c r="Q561" s="201">
        <v>0</v>
      </c>
      <c r="R561" s="201">
        <f>Q561*H561</f>
        <v>0</v>
      </c>
      <c r="S561" s="201">
        <v>0</v>
      </c>
      <c r="T561" s="202">
        <f>S561*H561</f>
        <v>0</v>
      </c>
      <c r="U561" s="35"/>
      <c r="V561" s="35"/>
      <c r="W561" s="35"/>
      <c r="X561" s="35"/>
      <c r="Y561" s="35"/>
      <c r="Z561" s="35"/>
      <c r="AA561" s="35"/>
      <c r="AB561" s="35"/>
      <c r="AC561" s="35"/>
      <c r="AD561" s="35"/>
      <c r="AE561" s="35"/>
      <c r="AR561" s="203" t="s">
        <v>270</v>
      </c>
      <c r="AT561" s="203" t="s">
        <v>266</v>
      </c>
      <c r="AU561" s="203" t="s">
        <v>73</v>
      </c>
      <c r="AY561" s="18" t="s">
        <v>263</v>
      </c>
      <c r="BE561" s="204">
        <f>IF(N561="základní",J561,0)</f>
        <v>0</v>
      </c>
      <c r="BF561" s="204">
        <f>IF(N561="snížená",J561,0)</f>
        <v>0</v>
      </c>
      <c r="BG561" s="204">
        <f>IF(N561="zákl. přenesená",J561,0)</f>
        <v>0</v>
      </c>
      <c r="BH561" s="204">
        <f>IF(N561="sníž. přenesená",J561,0)</f>
        <v>0</v>
      </c>
      <c r="BI561" s="204">
        <f>IF(N561="nulová",J561,0)</f>
        <v>0</v>
      </c>
      <c r="BJ561" s="18" t="s">
        <v>71</v>
      </c>
      <c r="BK561" s="204">
        <f>ROUND(I561*H561,2)</f>
        <v>0</v>
      </c>
      <c r="BL561" s="18" t="s">
        <v>270</v>
      </c>
      <c r="BM561" s="203" t="s">
        <v>2351</v>
      </c>
    </row>
    <row r="562" spans="1:65" s="2" customFormat="1" ht="19.5">
      <c r="A562" s="35"/>
      <c r="B562" s="36"/>
      <c r="C562" s="37"/>
      <c r="D562" s="207" t="s">
        <v>294</v>
      </c>
      <c r="E562" s="37"/>
      <c r="F562" s="239" t="s">
        <v>2352</v>
      </c>
      <c r="G562" s="37"/>
      <c r="H562" s="37"/>
      <c r="I562" s="326"/>
      <c r="J562" s="37"/>
      <c r="K562" s="37"/>
      <c r="L562" s="40"/>
      <c r="M562" s="241"/>
      <c r="N562" s="242"/>
      <c r="O562" s="72"/>
      <c r="P562" s="72"/>
      <c r="Q562" s="72"/>
      <c r="R562" s="72"/>
      <c r="S562" s="72"/>
      <c r="T562" s="73"/>
      <c r="U562" s="35"/>
      <c r="V562" s="35"/>
      <c r="W562" s="35"/>
      <c r="X562" s="35"/>
      <c r="Y562" s="35"/>
      <c r="Z562" s="35"/>
      <c r="AA562" s="35"/>
      <c r="AB562" s="35"/>
      <c r="AC562" s="35"/>
      <c r="AD562" s="35"/>
      <c r="AE562" s="35"/>
      <c r="AT562" s="18" t="s">
        <v>294</v>
      </c>
      <c r="AU562" s="18" t="s">
        <v>73</v>
      </c>
    </row>
    <row r="563" spans="1:65" s="16" customFormat="1">
      <c r="B563" s="248"/>
      <c r="C563" s="249"/>
      <c r="D563" s="207" t="s">
        <v>272</v>
      </c>
      <c r="E563" s="250" t="s">
        <v>1</v>
      </c>
      <c r="F563" s="251" t="s">
        <v>2353</v>
      </c>
      <c r="G563" s="249"/>
      <c r="H563" s="250" t="s">
        <v>1</v>
      </c>
      <c r="I563" s="250" t="s">
        <v>1</v>
      </c>
      <c r="J563" s="249"/>
      <c r="K563" s="249"/>
      <c r="L563" s="253"/>
      <c r="M563" s="254"/>
      <c r="N563" s="255"/>
      <c r="O563" s="255"/>
      <c r="P563" s="255"/>
      <c r="Q563" s="255"/>
      <c r="R563" s="255"/>
      <c r="S563" s="255"/>
      <c r="T563" s="256"/>
      <c r="AT563" s="257" t="s">
        <v>272</v>
      </c>
      <c r="AU563" s="257" t="s">
        <v>73</v>
      </c>
      <c r="AV563" s="16" t="s">
        <v>71</v>
      </c>
      <c r="AW563" s="16" t="s">
        <v>30</v>
      </c>
      <c r="AX563" s="16" t="s">
        <v>64</v>
      </c>
      <c r="AY563" s="257" t="s">
        <v>263</v>
      </c>
    </row>
    <row r="564" spans="1:65" s="16" customFormat="1">
      <c r="B564" s="248"/>
      <c r="C564" s="249"/>
      <c r="D564" s="207" t="s">
        <v>272</v>
      </c>
      <c r="E564" s="250" t="s">
        <v>1</v>
      </c>
      <c r="F564" s="251" t="s">
        <v>2216</v>
      </c>
      <c r="G564" s="249"/>
      <c r="H564" s="250" t="s">
        <v>1</v>
      </c>
      <c r="I564" s="250" t="s">
        <v>1</v>
      </c>
      <c r="J564" s="249"/>
      <c r="K564" s="249"/>
      <c r="L564" s="253"/>
      <c r="M564" s="254"/>
      <c r="N564" s="255"/>
      <c r="O564" s="255"/>
      <c r="P564" s="255"/>
      <c r="Q564" s="255"/>
      <c r="R564" s="255"/>
      <c r="S564" s="255"/>
      <c r="T564" s="256"/>
      <c r="AT564" s="257" t="s">
        <v>272</v>
      </c>
      <c r="AU564" s="257" t="s">
        <v>73</v>
      </c>
      <c r="AV564" s="16" t="s">
        <v>71</v>
      </c>
      <c r="AW564" s="16" t="s">
        <v>30</v>
      </c>
      <c r="AX564" s="16" t="s">
        <v>64</v>
      </c>
      <c r="AY564" s="257" t="s">
        <v>263</v>
      </c>
    </row>
    <row r="565" spans="1:65" s="13" customFormat="1">
      <c r="B565" s="205"/>
      <c r="C565" s="206"/>
      <c r="D565" s="207" t="s">
        <v>272</v>
      </c>
      <c r="E565" s="208" t="s">
        <v>1</v>
      </c>
      <c r="F565" s="209" t="s">
        <v>2354</v>
      </c>
      <c r="G565" s="206"/>
      <c r="H565" s="210">
        <v>1.792</v>
      </c>
      <c r="I565" s="210"/>
      <c r="J565" s="206"/>
      <c r="K565" s="206"/>
      <c r="L565" s="212"/>
      <c r="M565" s="213"/>
      <c r="N565" s="214"/>
      <c r="O565" s="214"/>
      <c r="P565" s="214"/>
      <c r="Q565" s="214"/>
      <c r="R565" s="214"/>
      <c r="S565" s="214"/>
      <c r="T565" s="215"/>
      <c r="AT565" s="216" t="s">
        <v>272</v>
      </c>
      <c r="AU565" s="216" t="s">
        <v>73</v>
      </c>
      <c r="AV565" s="13" t="s">
        <v>73</v>
      </c>
      <c r="AW565" s="13" t="s">
        <v>30</v>
      </c>
      <c r="AX565" s="13" t="s">
        <v>64</v>
      </c>
      <c r="AY565" s="216" t="s">
        <v>263</v>
      </c>
    </row>
    <row r="566" spans="1:65" s="13" customFormat="1">
      <c r="B566" s="205"/>
      <c r="C566" s="206"/>
      <c r="D566" s="207" t="s">
        <v>272</v>
      </c>
      <c r="E566" s="208" t="s">
        <v>1</v>
      </c>
      <c r="F566" s="209" t="s">
        <v>2355</v>
      </c>
      <c r="G566" s="206"/>
      <c r="H566" s="210">
        <v>0.38400000000000001</v>
      </c>
      <c r="I566" s="210"/>
      <c r="J566" s="206"/>
      <c r="K566" s="206"/>
      <c r="L566" s="212"/>
      <c r="M566" s="213"/>
      <c r="N566" s="214"/>
      <c r="O566" s="214"/>
      <c r="P566" s="214"/>
      <c r="Q566" s="214"/>
      <c r="R566" s="214"/>
      <c r="S566" s="214"/>
      <c r="T566" s="215"/>
      <c r="AT566" s="216" t="s">
        <v>272</v>
      </c>
      <c r="AU566" s="216" t="s">
        <v>73</v>
      </c>
      <c r="AV566" s="13" t="s">
        <v>73</v>
      </c>
      <c r="AW566" s="13" t="s">
        <v>30</v>
      </c>
      <c r="AX566" s="13" t="s">
        <v>64</v>
      </c>
      <c r="AY566" s="216" t="s">
        <v>263</v>
      </c>
    </row>
    <row r="567" spans="1:65" s="16" customFormat="1">
      <c r="B567" s="248"/>
      <c r="C567" s="249"/>
      <c r="D567" s="207" t="s">
        <v>272</v>
      </c>
      <c r="E567" s="250" t="s">
        <v>1</v>
      </c>
      <c r="F567" s="251" t="s">
        <v>2218</v>
      </c>
      <c r="G567" s="249"/>
      <c r="H567" s="250" t="s">
        <v>1</v>
      </c>
      <c r="I567" s="250"/>
      <c r="J567" s="249"/>
      <c r="K567" s="249"/>
      <c r="L567" s="253"/>
      <c r="M567" s="254"/>
      <c r="N567" s="255"/>
      <c r="O567" s="255"/>
      <c r="P567" s="255"/>
      <c r="Q567" s="255"/>
      <c r="R567" s="255"/>
      <c r="S567" s="255"/>
      <c r="T567" s="256"/>
      <c r="AT567" s="257" t="s">
        <v>272</v>
      </c>
      <c r="AU567" s="257" t="s">
        <v>73</v>
      </c>
      <c r="AV567" s="16" t="s">
        <v>71</v>
      </c>
      <c r="AW567" s="16" t="s">
        <v>30</v>
      </c>
      <c r="AX567" s="16" t="s">
        <v>64</v>
      </c>
      <c r="AY567" s="257" t="s">
        <v>263</v>
      </c>
    </row>
    <row r="568" spans="1:65" s="13" customFormat="1">
      <c r="B568" s="205"/>
      <c r="C568" s="206"/>
      <c r="D568" s="207" t="s">
        <v>272</v>
      </c>
      <c r="E568" s="208" t="s">
        <v>1</v>
      </c>
      <c r="F568" s="209" t="s">
        <v>2356</v>
      </c>
      <c r="G568" s="206"/>
      <c r="H568" s="210">
        <v>9.282</v>
      </c>
      <c r="I568" s="210"/>
      <c r="J568" s="206"/>
      <c r="K568" s="206"/>
      <c r="L568" s="212"/>
      <c r="M568" s="213"/>
      <c r="N568" s="214"/>
      <c r="O568" s="214"/>
      <c r="P568" s="214"/>
      <c r="Q568" s="214"/>
      <c r="R568" s="214"/>
      <c r="S568" s="214"/>
      <c r="T568" s="215"/>
      <c r="AT568" s="216" t="s">
        <v>272</v>
      </c>
      <c r="AU568" s="216" t="s">
        <v>73</v>
      </c>
      <c r="AV568" s="13" t="s">
        <v>73</v>
      </c>
      <c r="AW568" s="13" t="s">
        <v>30</v>
      </c>
      <c r="AX568" s="13" t="s">
        <v>64</v>
      </c>
      <c r="AY568" s="216" t="s">
        <v>263</v>
      </c>
    </row>
    <row r="569" spans="1:65" s="13" customFormat="1">
      <c r="B569" s="205"/>
      <c r="C569" s="206"/>
      <c r="D569" s="207" t="s">
        <v>272</v>
      </c>
      <c r="E569" s="208" t="s">
        <v>1</v>
      </c>
      <c r="F569" s="209" t="s">
        <v>2357</v>
      </c>
      <c r="G569" s="206"/>
      <c r="H569" s="210">
        <v>1.9890000000000001</v>
      </c>
      <c r="I569" s="210"/>
      <c r="J569" s="206"/>
      <c r="K569" s="206"/>
      <c r="L569" s="212"/>
      <c r="M569" s="213"/>
      <c r="N569" s="214"/>
      <c r="O569" s="214"/>
      <c r="P569" s="214"/>
      <c r="Q569" s="214"/>
      <c r="R569" s="214"/>
      <c r="S569" s="214"/>
      <c r="T569" s="215"/>
      <c r="AT569" s="216" t="s">
        <v>272</v>
      </c>
      <c r="AU569" s="216" t="s">
        <v>73</v>
      </c>
      <c r="AV569" s="13" t="s">
        <v>73</v>
      </c>
      <c r="AW569" s="13" t="s">
        <v>30</v>
      </c>
      <c r="AX569" s="13" t="s">
        <v>64</v>
      </c>
      <c r="AY569" s="216" t="s">
        <v>263</v>
      </c>
    </row>
    <row r="570" spans="1:65" s="16" customFormat="1">
      <c r="B570" s="248"/>
      <c r="C570" s="249"/>
      <c r="D570" s="207" t="s">
        <v>272</v>
      </c>
      <c r="E570" s="250" t="s">
        <v>1</v>
      </c>
      <c r="F570" s="251" t="s">
        <v>2220</v>
      </c>
      <c r="G570" s="249"/>
      <c r="H570" s="250" t="s">
        <v>1</v>
      </c>
      <c r="I570" s="250"/>
      <c r="J570" s="249"/>
      <c r="K570" s="249"/>
      <c r="L570" s="253"/>
      <c r="M570" s="254"/>
      <c r="N570" s="255"/>
      <c r="O570" s="255"/>
      <c r="P570" s="255"/>
      <c r="Q570" s="255"/>
      <c r="R570" s="255"/>
      <c r="S570" s="255"/>
      <c r="T570" s="256"/>
      <c r="AT570" s="257" t="s">
        <v>272</v>
      </c>
      <c r="AU570" s="257" t="s">
        <v>73</v>
      </c>
      <c r="AV570" s="16" t="s">
        <v>71</v>
      </c>
      <c r="AW570" s="16" t="s">
        <v>30</v>
      </c>
      <c r="AX570" s="16" t="s">
        <v>64</v>
      </c>
      <c r="AY570" s="257" t="s">
        <v>263</v>
      </c>
    </row>
    <row r="571" spans="1:65" s="13" customFormat="1">
      <c r="B571" s="205"/>
      <c r="C571" s="206"/>
      <c r="D571" s="207" t="s">
        <v>272</v>
      </c>
      <c r="E571" s="208" t="s">
        <v>1</v>
      </c>
      <c r="F571" s="209" t="s">
        <v>2354</v>
      </c>
      <c r="G571" s="206"/>
      <c r="H571" s="210">
        <v>1.792</v>
      </c>
      <c r="I571" s="210"/>
      <c r="J571" s="206"/>
      <c r="K571" s="206"/>
      <c r="L571" s="212"/>
      <c r="M571" s="213"/>
      <c r="N571" s="214"/>
      <c r="O571" s="214"/>
      <c r="P571" s="214"/>
      <c r="Q571" s="214"/>
      <c r="R571" s="214"/>
      <c r="S571" s="214"/>
      <c r="T571" s="215"/>
      <c r="AT571" s="216" t="s">
        <v>272</v>
      </c>
      <c r="AU571" s="216" t="s">
        <v>73</v>
      </c>
      <c r="AV571" s="13" t="s">
        <v>73</v>
      </c>
      <c r="AW571" s="13" t="s">
        <v>30</v>
      </c>
      <c r="AX571" s="13" t="s">
        <v>64</v>
      </c>
      <c r="AY571" s="216" t="s">
        <v>263</v>
      </c>
    </row>
    <row r="572" spans="1:65" s="13" customFormat="1">
      <c r="B572" s="205"/>
      <c r="C572" s="206"/>
      <c r="D572" s="207" t="s">
        <v>272</v>
      </c>
      <c r="E572" s="208" t="s">
        <v>1</v>
      </c>
      <c r="F572" s="209" t="s">
        <v>2355</v>
      </c>
      <c r="G572" s="206"/>
      <c r="H572" s="210">
        <v>0.38400000000000001</v>
      </c>
      <c r="I572" s="210"/>
      <c r="J572" s="206"/>
      <c r="K572" s="206"/>
      <c r="L572" s="212"/>
      <c r="M572" s="213"/>
      <c r="N572" s="214"/>
      <c r="O572" s="214"/>
      <c r="P572" s="214"/>
      <c r="Q572" s="214"/>
      <c r="R572" s="214"/>
      <c r="S572" s="214"/>
      <c r="T572" s="215"/>
      <c r="AT572" s="216" t="s">
        <v>272</v>
      </c>
      <c r="AU572" s="216" t="s">
        <v>73</v>
      </c>
      <c r="AV572" s="13" t="s">
        <v>73</v>
      </c>
      <c r="AW572" s="13" t="s">
        <v>30</v>
      </c>
      <c r="AX572" s="13" t="s">
        <v>64</v>
      </c>
      <c r="AY572" s="216" t="s">
        <v>263</v>
      </c>
    </row>
    <row r="573" spans="1:65" s="16" customFormat="1">
      <c r="B573" s="248"/>
      <c r="C573" s="249"/>
      <c r="D573" s="207" t="s">
        <v>272</v>
      </c>
      <c r="E573" s="250" t="s">
        <v>1</v>
      </c>
      <c r="F573" s="251" t="s">
        <v>2298</v>
      </c>
      <c r="G573" s="249"/>
      <c r="H573" s="250" t="s">
        <v>1</v>
      </c>
      <c r="I573" s="250"/>
      <c r="J573" s="249"/>
      <c r="K573" s="249"/>
      <c r="L573" s="253"/>
      <c r="M573" s="254"/>
      <c r="N573" s="255"/>
      <c r="O573" s="255"/>
      <c r="P573" s="255"/>
      <c r="Q573" s="255"/>
      <c r="R573" s="255"/>
      <c r="S573" s="255"/>
      <c r="T573" s="256"/>
      <c r="AT573" s="257" t="s">
        <v>272</v>
      </c>
      <c r="AU573" s="257" t="s">
        <v>73</v>
      </c>
      <c r="AV573" s="16" t="s">
        <v>71</v>
      </c>
      <c r="AW573" s="16" t="s">
        <v>30</v>
      </c>
      <c r="AX573" s="16" t="s">
        <v>64</v>
      </c>
      <c r="AY573" s="257" t="s">
        <v>263</v>
      </c>
    </row>
    <row r="574" spans="1:65" s="13" customFormat="1">
      <c r="B574" s="205"/>
      <c r="C574" s="206"/>
      <c r="D574" s="207" t="s">
        <v>272</v>
      </c>
      <c r="E574" s="208" t="s">
        <v>1</v>
      </c>
      <c r="F574" s="209" t="s">
        <v>2358</v>
      </c>
      <c r="G574" s="206"/>
      <c r="H574" s="210">
        <v>2.1840000000000002</v>
      </c>
      <c r="I574" s="210"/>
      <c r="J574" s="206"/>
      <c r="K574" s="206"/>
      <c r="L574" s="212"/>
      <c r="M574" s="213"/>
      <c r="N574" s="214"/>
      <c r="O574" s="214"/>
      <c r="P574" s="214"/>
      <c r="Q574" s="214"/>
      <c r="R574" s="214"/>
      <c r="S574" s="214"/>
      <c r="T574" s="215"/>
      <c r="AT574" s="216" t="s">
        <v>272</v>
      </c>
      <c r="AU574" s="216" t="s">
        <v>73</v>
      </c>
      <c r="AV574" s="13" t="s">
        <v>73</v>
      </c>
      <c r="AW574" s="13" t="s">
        <v>30</v>
      </c>
      <c r="AX574" s="13" t="s">
        <v>64</v>
      </c>
      <c r="AY574" s="216" t="s">
        <v>263</v>
      </c>
    </row>
    <row r="575" spans="1:65" s="13" customFormat="1">
      <c r="B575" s="205"/>
      <c r="C575" s="206"/>
      <c r="D575" s="207" t="s">
        <v>272</v>
      </c>
      <c r="E575" s="208" t="s">
        <v>1</v>
      </c>
      <c r="F575" s="209" t="s">
        <v>2359</v>
      </c>
      <c r="G575" s="206"/>
      <c r="H575" s="210">
        <v>0.46800000000000003</v>
      </c>
      <c r="I575" s="210"/>
      <c r="J575" s="206"/>
      <c r="K575" s="206"/>
      <c r="L575" s="212"/>
      <c r="M575" s="213"/>
      <c r="N575" s="214"/>
      <c r="O575" s="214"/>
      <c r="P575" s="214"/>
      <c r="Q575" s="214"/>
      <c r="R575" s="214"/>
      <c r="S575" s="214"/>
      <c r="T575" s="215"/>
      <c r="AT575" s="216" t="s">
        <v>272</v>
      </c>
      <c r="AU575" s="216" t="s">
        <v>73</v>
      </c>
      <c r="AV575" s="13" t="s">
        <v>73</v>
      </c>
      <c r="AW575" s="13" t="s">
        <v>30</v>
      </c>
      <c r="AX575" s="13" t="s">
        <v>64</v>
      </c>
      <c r="AY575" s="216" t="s">
        <v>263</v>
      </c>
    </row>
    <row r="576" spans="1:65" s="16" customFormat="1">
      <c r="B576" s="248"/>
      <c r="C576" s="249"/>
      <c r="D576" s="207" t="s">
        <v>272</v>
      </c>
      <c r="E576" s="250" t="s">
        <v>1</v>
      </c>
      <c r="F576" s="251" t="s">
        <v>2360</v>
      </c>
      <c r="G576" s="249"/>
      <c r="H576" s="250" t="s">
        <v>1</v>
      </c>
      <c r="I576" s="250"/>
      <c r="J576" s="249"/>
      <c r="K576" s="249"/>
      <c r="L576" s="253"/>
      <c r="M576" s="254"/>
      <c r="N576" s="255"/>
      <c r="O576" s="255"/>
      <c r="P576" s="255"/>
      <c r="Q576" s="255"/>
      <c r="R576" s="255"/>
      <c r="S576" s="255"/>
      <c r="T576" s="256"/>
      <c r="AT576" s="257" t="s">
        <v>272</v>
      </c>
      <c r="AU576" s="257" t="s">
        <v>73</v>
      </c>
      <c r="AV576" s="16" t="s">
        <v>71</v>
      </c>
      <c r="AW576" s="16" t="s">
        <v>30</v>
      </c>
      <c r="AX576" s="16" t="s">
        <v>64</v>
      </c>
      <c r="AY576" s="257" t="s">
        <v>263</v>
      </c>
    </row>
    <row r="577" spans="1:65" s="13" customFormat="1">
      <c r="B577" s="205"/>
      <c r="C577" s="206"/>
      <c r="D577" s="207" t="s">
        <v>272</v>
      </c>
      <c r="E577" s="208" t="s">
        <v>1</v>
      </c>
      <c r="F577" s="209" t="s">
        <v>2361</v>
      </c>
      <c r="G577" s="206"/>
      <c r="H577" s="210">
        <v>8.18</v>
      </c>
      <c r="I577" s="210"/>
      <c r="J577" s="206"/>
      <c r="K577" s="206"/>
      <c r="L577" s="212"/>
      <c r="M577" s="213"/>
      <c r="N577" s="214"/>
      <c r="O577" s="214"/>
      <c r="P577" s="214"/>
      <c r="Q577" s="214"/>
      <c r="R577" s="214"/>
      <c r="S577" s="214"/>
      <c r="T577" s="215"/>
      <c r="AT577" s="216" t="s">
        <v>272</v>
      </c>
      <c r="AU577" s="216" t="s">
        <v>73</v>
      </c>
      <c r="AV577" s="13" t="s">
        <v>73</v>
      </c>
      <c r="AW577" s="13" t="s">
        <v>30</v>
      </c>
      <c r="AX577" s="13" t="s">
        <v>64</v>
      </c>
      <c r="AY577" s="216" t="s">
        <v>263</v>
      </c>
    </row>
    <row r="578" spans="1:65" s="13" customFormat="1">
      <c r="B578" s="205"/>
      <c r="C578" s="206"/>
      <c r="D578" s="207" t="s">
        <v>272</v>
      </c>
      <c r="E578" s="208" t="s">
        <v>1</v>
      </c>
      <c r="F578" s="209" t="s">
        <v>2362</v>
      </c>
      <c r="G578" s="206"/>
      <c r="H578" s="210">
        <v>1.7529999999999999</v>
      </c>
      <c r="I578" s="210"/>
      <c r="J578" s="206"/>
      <c r="K578" s="206"/>
      <c r="L578" s="212"/>
      <c r="M578" s="213"/>
      <c r="N578" s="214"/>
      <c r="O578" s="214"/>
      <c r="P578" s="214"/>
      <c r="Q578" s="214"/>
      <c r="R578" s="214"/>
      <c r="S578" s="214"/>
      <c r="T578" s="215"/>
      <c r="AT578" s="216" t="s">
        <v>272</v>
      </c>
      <c r="AU578" s="216" t="s">
        <v>73</v>
      </c>
      <c r="AV578" s="13" t="s">
        <v>73</v>
      </c>
      <c r="AW578" s="13" t="s">
        <v>30</v>
      </c>
      <c r="AX578" s="13" t="s">
        <v>64</v>
      </c>
      <c r="AY578" s="216" t="s">
        <v>263</v>
      </c>
    </row>
    <row r="579" spans="1:65" s="16" customFormat="1">
      <c r="B579" s="248"/>
      <c r="C579" s="249"/>
      <c r="D579" s="207" t="s">
        <v>272</v>
      </c>
      <c r="E579" s="250" t="s">
        <v>1</v>
      </c>
      <c r="F579" s="251" t="s">
        <v>2363</v>
      </c>
      <c r="G579" s="249"/>
      <c r="H579" s="250" t="s">
        <v>1</v>
      </c>
      <c r="I579" s="250"/>
      <c r="J579" s="249"/>
      <c r="K579" s="249"/>
      <c r="L579" s="253"/>
      <c r="M579" s="254"/>
      <c r="N579" s="255"/>
      <c r="O579" s="255"/>
      <c r="P579" s="255"/>
      <c r="Q579" s="255"/>
      <c r="R579" s="255"/>
      <c r="S579" s="255"/>
      <c r="T579" s="256"/>
      <c r="AT579" s="257" t="s">
        <v>272</v>
      </c>
      <c r="AU579" s="257" t="s">
        <v>73</v>
      </c>
      <c r="AV579" s="16" t="s">
        <v>71</v>
      </c>
      <c r="AW579" s="16" t="s">
        <v>30</v>
      </c>
      <c r="AX579" s="16" t="s">
        <v>64</v>
      </c>
      <c r="AY579" s="257" t="s">
        <v>263</v>
      </c>
    </row>
    <row r="580" spans="1:65" s="13" customFormat="1">
      <c r="B580" s="205"/>
      <c r="C580" s="206"/>
      <c r="D580" s="207" t="s">
        <v>272</v>
      </c>
      <c r="E580" s="208" t="s">
        <v>1</v>
      </c>
      <c r="F580" s="209" t="s">
        <v>2364</v>
      </c>
      <c r="G580" s="206"/>
      <c r="H580" s="210">
        <v>9.2889999999999997</v>
      </c>
      <c r="I580" s="210"/>
      <c r="J580" s="206"/>
      <c r="K580" s="206"/>
      <c r="L580" s="212"/>
      <c r="M580" s="213"/>
      <c r="N580" s="214"/>
      <c r="O580" s="214"/>
      <c r="P580" s="214"/>
      <c r="Q580" s="214"/>
      <c r="R580" s="214"/>
      <c r="S580" s="214"/>
      <c r="T580" s="215"/>
      <c r="AT580" s="216" t="s">
        <v>272</v>
      </c>
      <c r="AU580" s="216" t="s">
        <v>73</v>
      </c>
      <c r="AV580" s="13" t="s">
        <v>73</v>
      </c>
      <c r="AW580" s="13" t="s">
        <v>30</v>
      </c>
      <c r="AX580" s="13" t="s">
        <v>64</v>
      </c>
      <c r="AY580" s="216" t="s">
        <v>263</v>
      </c>
    </row>
    <row r="581" spans="1:65" s="13" customFormat="1">
      <c r="B581" s="205"/>
      <c r="C581" s="206"/>
      <c r="D581" s="207" t="s">
        <v>272</v>
      </c>
      <c r="E581" s="208" t="s">
        <v>1</v>
      </c>
      <c r="F581" s="209" t="s">
        <v>2365</v>
      </c>
      <c r="G581" s="206"/>
      <c r="H581" s="210">
        <v>1.9910000000000001</v>
      </c>
      <c r="I581" s="210"/>
      <c r="J581" s="206"/>
      <c r="K581" s="206"/>
      <c r="L581" s="212"/>
      <c r="M581" s="213"/>
      <c r="N581" s="214"/>
      <c r="O581" s="214"/>
      <c r="P581" s="214"/>
      <c r="Q581" s="214"/>
      <c r="R581" s="214"/>
      <c r="S581" s="214"/>
      <c r="T581" s="215"/>
      <c r="AT581" s="216" t="s">
        <v>272</v>
      </c>
      <c r="AU581" s="216" t="s">
        <v>73</v>
      </c>
      <c r="AV581" s="13" t="s">
        <v>73</v>
      </c>
      <c r="AW581" s="13" t="s">
        <v>30</v>
      </c>
      <c r="AX581" s="13" t="s">
        <v>64</v>
      </c>
      <c r="AY581" s="216" t="s">
        <v>263</v>
      </c>
    </row>
    <row r="582" spans="1:65" s="15" customFormat="1">
      <c r="B582" s="228"/>
      <c r="C582" s="229"/>
      <c r="D582" s="207" t="s">
        <v>272</v>
      </c>
      <c r="E582" s="230" t="s">
        <v>1</v>
      </c>
      <c r="F582" s="231" t="s">
        <v>280</v>
      </c>
      <c r="G582" s="229"/>
      <c r="H582" s="232">
        <v>39.488</v>
      </c>
      <c r="I582" s="232"/>
      <c r="J582" s="229"/>
      <c r="K582" s="229"/>
      <c r="L582" s="234"/>
      <c r="M582" s="235"/>
      <c r="N582" s="236"/>
      <c r="O582" s="236"/>
      <c r="P582" s="236"/>
      <c r="Q582" s="236"/>
      <c r="R582" s="236"/>
      <c r="S582" s="236"/>
      <c r="T582" s="237"/>
      <c r="AT582" s="238" t="s">
        <v>272</v>
      </c>
      <c r="AU582" s="238" t="s">
        <v>73</v>
      </c>
      <c r="AV582" s="15" t="s">
        <v>270</v>
      </c>
      <c r="AW582" s="15" t="s">
        <v>30</v>
      </c>
      <c r="AX582" s="15" t="s">
        <v>71</v>
      </c>
      <c r="AY582" s="238" t="s">
        <v>263</v>
      </c>
    </row>
    <row r="583" spans="1:65" s="2" customFormat="1" ht="24.2" customHeight="1">
      <c r="A583" s="35"/>
      <c r="B583" s="36"/>
      <c r="C583" s="191" t="s">
        <v>594</v>
      </c>
      <c r="D583" s="191" t="s">
        <v>266</v>
      </c>
      <c r="E583" s="192" t="s">
        <v>849</v>
      </c>
      <c r="F583" s="193" t="s">
        <v>2366</v>
      </c>
      <c r="G583" s="194" t="s">
        <v>300</v>
      </c>
      <c r="H583" s="195">
        <v>4107.0870000000004</v>
      </c>
      <c r="I583" s="196"/>
      <c r="J583" s="197">
        <f>ROUND(I583*H583,2)</f>
        <v>0</v>
      </c>
      <c r="K583" s="198"/>
      <c r="L583" s="40"/>
      <c r="M583" s="199" t="s">
        <v>1</v>
      </c>
      <c r="N583" s="200" t="s">
        <v>38</v>
      </c>
      <c r="O583" s="72"/>
      <c r="P583" s="201">
        <f>O583*H583</f>
        <v>0</v>
      </c>
      <c r="Q583" s="201">
        <v>0</v>
      </c>
      <c r="R583" s="201">
        <f>Q583*H583</f>
        <v>0</v>
      </c>
      <c r="S583" s="201">
        <v>0</v>
      </c>
      <c r="T583" s="202">
        <f>S583*H583</f>
        <v>0</v>
      </c>
      <c r="U583" s="35"/>
      <c r="V583" s="35"/>
      <c r="W583" s="35"/>
      <c r="X583" s="35"/>
      <c r="Y583" s="35"/>
      <c r="Z583" s="35"/>
      <c r="AA583" s="35"/>
      <c r="AB583" s="35"/>
      <c r="AC583" s="35"/>
      <c r="AD583" s="35"/>
      <c r="AE583" s="35"/>
      <c r="AR583" s="203" t="s">
        <v>270</v>
      </c>
      <c r="AT583" s="203" t="s">
        <v>266</v>
      </c>
      <c r="AU583" s="203" t="s">
        <v>73</v>
      </c>
      <c r="AY583" s="18" t="s">
        <v>263</v>
      </c>
      <c r="BE583" s="204">
        <f>IF(N583="základní",J583,0)</f>
        <v>0</v>
      </c>
      <c r="BF583" s="204">
        <f>IF(N583="snížená",J583,0)</f>
        <v>0</v>
      </c>
      <c r="BG583" s="204">
        <f>IF(N583="zákl. přenesená",J583,0)</f>
        <v>0</v>
      </c>
      <c r="BH583" s="204">
        <f>IF(N583="sníž. přenesená",J583,0)</f>
        <v>0</v>
      </c>
      <c r="BI583" s="204">
        <f>IF(N583="nulová",J583,0)</f>
        <v>0</v>
      </c>
      <c r="BJ583" s="18" t="s">
        <v>71</v>
      </c>
      <c r="BK583" s="204">
        <f>ROUND(I583*H583,2)</f>
        <v>0</v>
      </c>
      <c r="BL583" s="18" t="s">
        <v>270</v>
      </c>
      <c r="BM583" s="203" t="s">
        <v>2367</v>
      </c>
    </row>
    <row r="584" spans="1:65" s="2" customFormat="1" ht="19.5">
      <c r="A584" s="35"/>
      <c r="B584" s="36"/>
      <c r="C584" s="37"/>
      <c r="D584" s="207" t="s">
        <v>294</v>
      </c>
      <c r="E584" s="37"/>
      <c r="F584" s="239" t="s">
        <v>2368</v>
      </c>
      <c r="G584" s="37"/>
      <c r="H584" s="37"/>
      <c r="I584" s="326"/>
      <c r="J584" s="37"/>
      <c r="K584" s="37"/>
      <c r="L584" s="40"/>
      <c r="M584" s="241"/>
      <c r="N584" s="242"/>
      <c r="O584" s="72"/>
      <c r="P584" s="72"/>
      <c r="Q584" s="72"/>
      <c r="R584" s="72"/>
      <c r="S584" s="72"/>
      <c r="T584" s="73"/>
      <c r="U584" s="35"/>
      <c r="V584" s="35"/>
      <c r="W584" s="35"/>
      <c r="X584" s="35"/>
      <c r="Y584" s="35"/>
      <c r="Z584" s="35"/>
      <c r="AA584" s="35"/>
      <c r="AB584" s="35"/>
      <c r="AC584" s="35"/>
      <c r="AD584" s="35"/>
      <c r="AE584" s="35"/>
      <c r="AT584" s="18" t="s">
        <v>294</v>
      </c>
      <c r="AU584" s="18" t="s">
        <v>73</v>
      </c>
    </row>
    <row r="585" spans="1:65" s="16" customFormat="1">
      <c r="B585" s="248"/>
      <c r="C585" s="249"/>
      <c r="D585" s="207" t="s">
        <v>272</v>
      </c>
      <c r="E585" s="250" t="s">
        <v>1</v>
      </c>
      <c r="F585" s="251" t="s">
        <v>2131</v>
      </c>
      <c r="G585" s="249"/>
      <c r="H585" s="250" t="s">
        <v>1</v>
      </c>
      <c r="I585" s="250" t="s">
        <v>1</v>
      </c>
      <c r="J585" s="249"/>
      <c r="K585" s="249"/>
      <c r="L585" s="253"/>
      <c r="M585" s="254"/>
      <c r="N585" s="255"/>
      <c r="O585" s="255"/>
      <c r="P585" s="255"/>
      <c r="Q585" s="255"/>
      <c r="R585" s="255"/>
      <c r="S585" s="255"/>
      <c r="T585" s="256"/>
      <c r="AT585" s="257" t="s">
        <v>272</v>
      </c>
      <c r="AU585" s="257" t="s">
        <v>73</v>
      </c>
      <c r="AV585" s="16" t="s">
        <v>71</v>
      </c>
      <c r="AW585" s="16" t="s">
        <v>30</v>
      </c>
      <c r="AX585" s="16" t="s">
        <v>64</v>
      </c>
      <c r="AY585" s="257" t="s">
        <v>263</v>
      </c>
    </row>
    <row r="586" spans="1:65" s="13" customFormat="1">
      <c r="B586" s="205"/>
      <c r="C586" s="206"/>
      <c r="D586" s="207" t="s">
        <v>272</v>
      </c>
      <c r="E586" s="208" t="s">
        <v>1</v>
      </c>
      <c r="F586" s="209" t="s">
        <v>2369</v>
      </c>
      <c r="G586" s="206"/>
      <c r="H586" s="210">
        <v>68.611000000000004</v>
      </c>
      <c r="I586" s="210"/>
      <c r="J586" s="206"/>
      <c r="K586" s="206"/>
      <c r="L586" s="212"/>
      <c r="M586" s="213"/>
      <c r="N586" s="214"/>
      <c r="O586" s="214"/>
      <c r="P586" s="214"/>
      <c r="Q586" s="214"/>
      <c r="R586" s="214"/>
      <c r="S586" s="214"/>
      <c r="T586" s="215"/>
      <c r="AT586" s="216" t="s">
        <v>272</v>
      </c>
      <c r="AU586" s="216" t="s">
        <v>73</v>
      </c>
      <c r="AV586" s="13" t="s">
        <v>73</v>
      </c>
      <c r="AW586" s="13" t="s">
        <v>30</v>
      </c>
      <c r="AX586" s="13" t="s">
        <v>64</v>
      </c>
      <c r="AY586" s="216" t="s">
        <v>263</v>
      </c>
    </row>
    <row r="587" spans="1:65" s="16" customFormat="1">
      <c r="B587" s="248"/>
      <c r="C587" s="249"/>
      <c r="D587" s="207" t="s">
        <v>272</v>
      </c>
      <c r="E587" s="250" t="s">
        <v>1</v>
      </c>
      <c r="F587" s="251" t="s">
        <v>2370</v>
      </c>
      <c r="G587" s="249"/>
      <c r="H587" s="250" t="s">
        <v>1</v>
      </c>
      <c r="I587" s="250"/>
      <c r="J587" s="249"/>
      <c r="K587" s="249"/>
      <c r="L587" s="253"/>
      <c r="M587" s="254"/>
      <c r="N587" s="255"/>
      <c r="O587" s="255"/>
      <c r="P587" s="255"/>
      <c r="Q587" s="255"/>
      <c r="R587" s="255"/>
      <c r="S587" s="255"/>
      <c r="T587" s="256"/>
      <c r="AT587" s="257" t="s">
        <v>272</v>
      </c>
      <c r="AU587" s="257" t="s">
        <v>73</v>
      </c>
      <c r="AV587" s="16" t="s">
        <v>71</v>
      </c>
      <c r="AW587" s="16" t="s">
        <v>30</v>
      </c>
      <c r="AX587" s="16" t="s">
        <v>64</v>
      </c>
      <c r="AY587" s="257" t="s">
        <v>263</v>
      </c>
    </row>
    <row r="588" spans="1:65" s="16" customFormat="1">
      <c r="B588" s="248"/>
      <c r="C588" s="249"/>
      <c r="D588" s="207" t="s">
        <v>272</v>
      </c>
      <c r="E588" s="250" t="s">
        <v>1</v>
      </c>
      <c r="F588" s="251" t="s">
        <v>2371</v>
      </c>
      <c r="G588" s="249"/>
      <c r="H588" s="250" t="s">
        <v>1</v>
      </c>
      <c r="I588" s="250"/>
      <c r="J588" s="249"/>
      <c r="K588" s="249"/>
      <c r="L588" s="253"/>
      <c r="M588" s="254"/>
      <c r="N588" s="255"/>
      <c r="O588" s="255"/>
      <c r="P588" s="255"/>
      <c r="Q588" s="255"/>
      <c r="R588" s="255"/>
      <c r="S588" s="255"/>
      <c r="T588" s="256"/>
      <c r="AT588" s="257" t="s">
        <v>272</v>
      </c>
      <c r="AU588" s="257" t="s">
        <v>73</v>
      </c>
      <c r="AV588" s="16" t="s">
        <v>71</v>
      </c>
      <c r="AW588" s="16" t="s">
        <v>30</v>
      </c>
      <c r="AX588" s="16" t="s">
        <v>64</v>
      </c>
      <c r="AY588" s="257" t="s">
        <v>263</v>
      </c>
    </row>
    <row r="589" spans="1:65" s="13" customFormat="1">
      <c r="B589" s="205"/>
      <c r="C589" s="206"/>
      <c r="D589" s="207" t="s">
        <v>272</v>
      </c>
      <c r="E589" s="208" t="s">
        <v>1</v>
      </c>
      <c r="F589" s="209" t="s">
        <v>2372</v>
      </c>
      <c r="G589" s="206"/>
      <c r="H589" s="210">
        <v>72.668999999999997</v>
      </c>
      <c r="I589" s="210"/>
      <c r="J589" s="206"/>
      <c r="K589" s="206"/>
      <c r="L589" s="212"/>
      <c r="M589" s="213"/>
      <c r="N589" s="214"/>
      <c r="O589" s="214"/>
      <c r="P589" s="214"/>
      <c r="Q589" s="214"/>
      <c r="R589" s="214"/>
      <c r="S589" s="214"/>
      <c r="T589" s="215"/>
      <c r="AT589" s="216" t="s">
        <v>272</v>
      </c>
      <c r="AU589" s="216" t="s">
        <v>73</v>
      </c>
      <c r="AV589" s="13" t="s">
        <v>73</v>
      </c>
      <c r="AW589" s="13" t="s">
        <v>30</v>
      </c>
      <c r="AX589" s="13" t="s">
        <v>64</v>
      </c>
      <c r="AY589" s="216" t="s">
        <v>263</v>
      </c>
    </row>
    <row r="590" spans="1:65" s="16" customFormat="1">
      <c r="B590" s="248"/>
      <c r="C590" s="249"/>
      <c r="D590" s="207" t="s">
        <v>272</v>
      </c>
      <c r="E590" s="250" t="s">
        <v>1</v>
      </c>
      <c r="F590" s="251" t="s">
        <v>2373</v>
      </c>
      <c r="G590" s="249"/>
      <c r="H590" s="250" t="s">
        <v>1</v>
      </c>
      <c r="I590" s="250"/>
      <c r="J590" s="249"/>
      <c r="K590" s="249"/>
      <c r="L590" s="253"/>
      <c r="M590" s="254"/>
      <c r="N590" s="255"/>
      <c r="O590" s="255"/>
      <c r="P590" s="255"/>
      <c r="Q590" s="255"/>
      <c r="R590" s="255"/>
      <c r="S590" s="255"/>
      <c r="T590" s="256"/>
      <c r="AT590" s="257" t="s">
        <v>272</v>
      </c>
      <c r="AU590" s="257" t="s">
        <v>73</v>
      </c>
      <c r="AV590" s="16" t="s">
        <v>71</v>
      </c>
      <c r="AW590" s="16" t="s">
        <v>30</v>
      </c>
      <c r="AX590" s="16" t="s">
        <v>64</v>
      </c>
      <c r="AY590" s="257" t="s">
        <v>263</v>
      </c>
    </row>
    <row r="591" spans="1:65" s="13" customFormat="1">
      <c r="B591" s="205"/>
      <c r="C591" s="206"/>
      <c r="D591" s="207" t="s">
        <v>272</v>
      </c>
      <c r="E591" s="208" t="s">
        <v>1</v>
      </c>
      <c r="F591" s="209" t="s">
        <v>2374</v>
      </c>
      <c r="G591" s="206"/>
      <c r="H591" s="210">
        <v>6.1740000000000004</v>
      </c>
      <c r="I591" s="210"/>
      <c r="J591" s="206"/>
      <c r="K591" s="206"/>
      <c r="L591" s="212"/>
      <c r="M591" s="213"/>
      <c r="N591" s="214"/>
      <c r="O591" s="214"/>
      <c r="P591" s="214"/>
      <c r="Q591" s="214"/>
      <c r="R591" s="214"/>
      <c r="S591" s="214"/>
      <c r="T591" s="215"/>
      <c r="AT591" s="216" t="s">
        <v>272</v>
      </c>
      <c r="AU591" s="216" t="s">
        <v>73</v>
      </c>
      <c r="AV591" s="13" t="s">
        <v>73</v>
      </c>
      <c r="AW591" s="13" t="s">
        <v>30</v>
      </c>
      <c r="AX591" s="13" t="s">
        <v>64</v>
      </c>
      <c r="AY591" s="216" t="s">
        <v>263</v>
      </c>
    </row>
    <row r="592" spans="1:65" s="16" customFormat="1">
      <c r="B592" s="248"/>
      <c r="C592" s="249"/>
      <c r="D592" s="207" t="s">
        <v>272</v>
      </c>
      <c r="E592" s="250" t="s">
        <v>1</v>
      </c>
      <c r="F592" s="251" t="s">
        <v>2375</v>
      </c>
      <c r="G592" s="249"/>
      <c r="H592" s="250" t="s">
        <v>1</v>
      </c>
      <c r="I592" s="250"/>
      <c r="J592" s="249"/>
      <c r="K592" s="249"/>
      <c r="L592" s="253"/>
      <c r="M592" s="254"/>
      <c r="N592" s="255"/>
      <c r="O592" s="255"/>
      <c r="P592" s="255"/>
      <c r="Q592" s="255"/>
      <c r="R592" s="255"/>
      <c r="S592" s="255"/>
      <c r="T592" s="256"/>
      <c r="AT592" s="257" t="s">
        <v>272</v>
      </c>
      <c r="AU592" s="257" t="s">
        <v>73</v>
      </c>
      <c r="AV592" s="16" t="s">
        <v>71</v>
      </c>
      <c r="AW592" s="16" t="s">
        <v>30</v>
      </c>
      <c r="AX592" s="16" t="s">
        <v>64</v>
      </c>
      <c r="AY592" s="257" t="s">
        <v>263</v>
      </c>
    </row>
    <row r="593" spans="2:51" s="13" customFormat="1">
      <c r="B593" s="205"/>
      <c r="C593" s="206"/>
      <c r="D593" s="207" t="s">
        <v>272</v>
      </c>
      <c r="E593" s="208" t="s">
        <v>1</v>
      </c>
      <c r="F593" s="209" t="s">
        <v>2376</v>
      </c>
      <c r="G593" s="206"/>
      <c r="H593" s="210">
        <v>74.831999999999994</v>
      </c>
      <c r="I593" s="210"/>
      <c r="J593" s="206"/>
      <c r="K593" s="206"/>
      <c r="L593" s="212"/>
      <c r="M593" s="213"/>
      <c r="N593" s="214"/>
      <c r="O593" s="214"/>
      <c r="P593" s="214"/>
      <c r="Q593" s="214"/>
      <c r="R593" s="214"/>
      <c r="S593" s="214"/>
      <c r="T593" s="215"/>
      <c r="AT593" s="216" t="s">
        <v>272</v>
      </c>
      <c r="AU593" s="216" t="s">
        <v>73</v>
      </c>
      <c r="AV593" s="13" t="s">
        <v>73</v>
      </c>
      <c r="AW593" s="13" t="s">
        <v>30</v>
      </c>
      <c r="AX593" s="13" t="s">
        <v>64</v>
      </c>
      <c r="AY593" s="216" t="s">
        <v>263</v>
      </c>
    </row>
    <row r="594" spans="2:51" s="16" customFormat="1">
      <c r="B594" s="248"/>
      <c r="C594" s="249"/>
      <c r="D594" s="207" t="s">
        <v>272</v>
      </c>
      <c r="E594" s="250" t="s">
        <v>1</v>
      </c>
      <c r="F594" s="251" t="s">
        <v>2377</v>
      </c>
      <c r="G594" s="249"/>
      <c r="H594" s="250" t="s">
        <v>1</v>
      </c>
      <c r="I594" s="250"/>
      <c r="J594" s="249"/>
      <c r="K594" s="249"/>
      <c r="L594" s="253"/>
      <c r="M594" s="254"/>
      <c r="N594" s="255"/>
      <c r="O594" s="255"/>
      <c r="P594" s="255"/>
      <c r="Q594" s="255"/>
      <c r="R594" s="255"/>
      <c r="S594" s="255"/>
      <c r="T594" s="256"/>
      <c r="AT594" s="257" t="s">
        <v>272</v>
      </c>
      <c r="AU594" s="257" t="s">
        <v>73</v>
      </c>
      <c r="AV594" s="16" t="s">
        <v>71</v>
      </c>
      <c r="AW594" s="16" t="s">
        <v>30</v>
      </c>
      <c r="AX594" s="16" t="s">
        <v>64</v>
      </c>
      <c r="AY594" s="257" t="s">
        <v>263</v>
      </c>
    </row>
    <row r="595" spans="2:51" s="13" customFormat="1">
      <c r="B595" s="205"/>
      <c r="C595" s="206"/>
      <c r="D595" s="207" t="s">
        <v>272</v>
      </c>
      <c r="E595" s="208" t="s">
        <v>1</v>
      </c>
      <c r="F595" s="209" t="s">
        <v>2374</v>
      </c>
      <c r="G595" s="206"/>
      <c r="H595" s="210">
        <v>6.1740000000000004</v>
      </c>
      <c r="I595" s="210"/>
      <c r="J595" s="206"/>
      <c r="K595" s="206"/>
      <c r="L595" s="212"/>
      <c r="M595" s="213"/>
      <c r="N595" s="214"/>
      <c r="O595" s="214"/>
      <c r="P595" s="214"/>
      <c r="Q595" s="214"/>
      <c r="R595" s="214"/>
      <c r="S595" s="214"/>
      <c r="T595" s="215"/>
      <c r="AT595" s="216" t="s">
        <v>272</v>
      </c>
      <c r="AU595" s="216" t="s">
        <v>73</v>
      </c>
      <c r="AV595" s="13" t="s">
        <v>73</v>
      </c>
      <c r="AW595" s="13" t="s">
        <v>30</v>
      </c>
      <c r="AX595" s="13" t="s">
        <v>64</v>
      </c>
      <c r="AY595" s="216" t="s">
        <v>263</v>
      </c>
    </row>
    <row r="596" spans="2:51" s="16" customFormat="1">
      <c r="B596" s="248"/>
      <c r="C596" s="249"/>
      <c r="D596" s="207" t="s">
        <v>272</v>
      </c>
      <c r="E596" s="250" t="s">
        <v>1</v>
      </c>
      <c r="F596" s="251" t="s">
        <v>2378</v>
      </c>
      <c r="G596" s="249"/>
      <c r="H596" s="250" t="s">
        <v>1</v>
      </c>
      <c r="I596" s="250"/>
      <c r="J596" s="249"/>
      <c r="K596" s="249"/>
      <c r="L596" s="253"/>
      <c r="M596" s="254"/>
      <c r="N596" s="255"/>
      <c r="O596" s="255"/>
      <c r="P596" s="255"/>
      <c r="Q596" s="255"/>
      <c r="R596" s="255"/>
      <c r="S596" s="255"/>
      <c r="T596" s="256"/>
      <c r="AT596" s="257" t="s">
        <v>272</v>
      </c>
      <c r="AU596" s="257" t="s">
        <v>73</v>
      </c>
      <c r="AV596" s="16" t="s">
        <v>71</v>
      </c>
      <c r="AW596" s="16" t="s">
        <v>30</v>
      </c>
      <c r="AX596" s="16" t="s">
        <v>64</v>
      </c>
      <c r="AY596" s="257" t="s">
        <v>263</v>
      </c>
    </row>
    <row r="597" spans="2:51" s="13" customFormat="1">
      <c r="B597" s="205"/>
      <c r="C597" s="206"/>
      <c r="D597" s="207" t="s">
        <v>272</v>
      </c>
      <c r="E597" s="208" t="s">
        <v>1</v>
      </c>
      <c r="F597" s="209" t="s">
        <v>2376</v>
      </c>
      <c r="G597" s="206"/>
      <c r="H597" s="210">
        <v>74.831999999999994</v>
      </c>
      <c r="I597" s="210"/>
      <c r="J597" s="206"/>
      <c r="K597" s="206"/>
      <c r="L597" s="212"/>
      <c r="M597" s="213"/>
      <c r="N597" s="214"/>
      <c r="O597" s="214"/>
      <c r="P597" s="214"/>
      <c r="Q597" s="214"/>
      <c r="R597" s="214"/>
      <c r="S597" s="214"/>
      <c r="T597" s="215"/>
      <c r="AT597" s="216" t="s">
        <v>272</v>
      </c>
      <c r="AU597" s="216" t="s">
        <v>73</v>
      </c>
      <c r="AV597" s="13" t="s">
        <v>73</v>
      </c>
      <c r="AW597" s="13" t="s">
        <v>30</v>
      </c>
      <c r="AX597" s="13" t="s">
        <v>64</v>
      </c>
      <c r="AY597" s="216" t="s">
        <v>263</v>
      </c>
    </row>
    <row r="598" spans="2:51" s="16" customFormat="1">
      <c r="B598" s="248"/>
      <c r="C598" s="249"/>
      <c r="D598" s="207" t="s">
        <v>272</v>
      </c>
      <c r="E598" s="250" t="s">
        <v>1</v>
      </c>
      <c r="F598" s="251" t="s">
        <v>2379</v>
      </c>
      <c r="G598" s="249"/>
      <c r="H598" s="250" t="s">
        <v>1</v>
      </c>
      <c r="I598" s="250"/>
      <c r="J598" s="249"/>
      <c r="K598" s="249"/>
      <c r="L598" s="253"/>
      <c r="M598" s="254"/>
      <c r="N598" s="255"/>
      <c r="O598" s="255"/>
      <c r="P598" s="255"/>
      <c r="Q598" s="255"/>
      <c r="R598" s="255"/>
      <c r="S598" s="255"/>
      <c r="T598" s="256"/>
      <c r="AT598" s="257" t="s">
        <v>272</v>
      </c>
      <c r="AU598" s="257" t="s">
        <v>73</v>
      </c>
      <c r="AV598" s="16" t="s">
        <v>71</v>
      </c>
      <c r="AW598" s="16" t="s">
        <v>30</v>
      </c>
      <c r="AX598" s="16" t="s">
        <v>64</v>
      </c>
      <c r="AY598" s="257" t="s">
        <v>263</v>
      </c>
    </row>
    <row r="599" spans="2:51" s="13" customFormat="1">
      <c r="B599" s="205"/>
      <c r="C599" s="206"/>
      <c r="D599" s="207" t="s">
        <v>272</v>
      </c>
      <c r="E599" s="208" t="s">
        <v>1</v>
      </c>
      <c r="F599" s="209" t="s">
        <v>2374</v>
      </c>
      <c r="G599" s="206"/>
      <c r="H599" s="210">
        <v>6.1740000000000004</v>
      </c>
      <c r="I599" s="210"/>
      <c r="J599" s="206"/>
      <c r="K599" s="206"/>
      <c r="L599" s="212"/>
      <c r="M599" s="213"/>
      <c r="N599" s="214"/>
      <c r="O599" s="214"/>
      <c r="P599" s="214"/>
      <c r="Q599" s="214"/>
      <c r="R599" s="214"/>
      <c r="S599" s="214"/>
      <c r="T599" s="215"/>
      <c r="AT599" s="216" t="s">
        <v>272</v>
      </c>
      <c r="AU599" s="216" t="s">
        <v>73</v>
      </c>
      <c r="AV599" s="13" t="s">
        <v>73</v>
      </c>
      <c r="AW599" s="13" t="s">
        <v>30</v>
      </c>
      <c r="AX599" s="13" t="s">
        <v>64</v>
      </c>
      <c r="AY599" s="216" t="s">
        <v>263</v>
      </c>
    </row>
    <row r="600" spans="2:51" s="16" customFormat="1">
      <c r="B600" s="248"/>
      <c r="C600" s="249"/>
      <c r="D600" s="207" t="s">
        <v>272</v>
      </c>
      <c r="E600" s="250" t="s">
        <v>1</v>
      </c>
      <c r="F600" s="251" t="s">
        <v>2380</v>
      </c>
      <c r="G600" s="249"/>
      <c r="H600" s="250" t="s">
        <v>1</v>
      </c>
      <c r="I600" s="250"/>
      <c r="J600" s="249"/>
      <c r="K600" s="249"/>
      <c r="L600" s="253"/>
      <c r="M600" s="254"/>
      <c r="N600" s="255"/>
      <c r="O600" s="255"/>
      <c r="P600" s="255"/>
      <c r="Q600" s="255"/>
      <c r="R600" s="255"/>
      <c r="S600" s="255"/>
      <c r="T600" s="256"/>
      <c r="AT600" s="257" t="s">
        <v>272</v>
      </c>
      <c r="AU600" s="257" t="s">
        <v>73</v>
      </c>
      <c r="AV600" s="16" t="s">
        <v>71</v>
      </c>
      <c r="AW600" s="16" t="s">
        <v>30</v>
      </c>
      <c r="AX600" s="16" t="s">
        <v>64</v>
      </c>
      <c r="AY600" s="257" t="s">
        <v>263</v>
      </c>
    </row>
    <row r="601" spans="2:51" s="13" customFormat="1">
      <c r="B601" s="205"/>
      <c r="C601" s="206"/>
      <c r="D601" s="207" t="s">
        <v>272</v>
      </c>
      <c r="E601" s="208" t="s">
        <v>1</v>
      </c>
      <c r="F601" s="209" t="s">
        <v>2376</v>
      </c>
      <c r="G601" s="206"/>
      <c r="H601" s="210">
        <v>74.831999999999994</v>
      </c>
      <c r="I601" s="210"/>
      <c r="J601" s="206"/>
      <c r="K601" s="206"/>
      <c r="L601" s="212"/>
      <c r="M601" s="213"/>
      <c r="N601" s="214"/>
      <c r="O601" s="214"/>
      <c r="P601" s="214"/>
      <c r="Q601" s="214"/>
      <c r="R601" s="214"/>
      <c r="S601" s="214"/>
      <c r="T601" s="215"/>
      <c r="AT601" s="216" t="s">
        <v>272</v>
      </c>
      <c r="AU601" s="216" t="s">
        <v>73</v>
      </c>
      <c r="AV601" s="13" t="s">
        <v>73</v>
      </c>
      <c r="AW601" s="13" t="s">
        <v>30</v>
      </c>
      <c r="AX601" s="13" t="s">
        <v>64</v>
      </c>
      <c r="AY601" s="216" t="s">
        <v>263</v>
      </c>
    </row>
    <row r="602" spans="2:51" s="16" customFormat="1">
      <c r="B602" s="248"/>
      <c r="C602" s="249"/>
      <c r="D602" s="207" t="s">
        <v>272</v>
      </c>
      <c r="E602" s="250" t="s">
        <v>1</v>
      </c>
      <c r="F602" s="251" t="s">
        <v>2381</v>
      </c>
      <c r="G602" s="249"/>
      <c r="H602" s="250" t="s">
        <v>1</v>
      </c>
      <c r="I602" s="250"/>
      <c r="J602" s="249"/>
      <c r="K602" s="249"/>
      <c r="L602" s="253"/>
      <c r="M602" s="254"/>
      <c r="N602" s="255"/>
      <c r="O602" s="255"/>
      <c r="P602" s="255"/>
      <c r="Q602" s="255"/>
      <c r="R602" s="255"/>
      <c r="S602" s="255"/>
      <c r="T602" s="256"/>
      <c r="AT602" s="257" t="s">
        <v>272</v>
      </c>
      <c r="AU602" s="257" t="s">
        <v>73</v>
      </c>
      <c r="AV602" s="16" t="s">
        <v>71</v>
      </c>
      <c r="AW602" s="16" t="s">
        <v>30</v>
      </c>
      <c r="AX602" s="16" t="s">
        <v>64</v>
      </c>
      <c r="AY602" s="257" t="s">
        <v>263</v>
      </c>
    </row>
    <row r="603" spans="2:51" s="13" customFormat="1">
      <c r="B603" s="205"/>
      <c r="C603" s="206"/>
      <c r="D603" s="207" t="s">
        <v>272</v>
      </c>
      <c r="E603" s="208" t="s">
        <v>1</v>
      </c>
      <c r="F603" s="209" t="s">
        <v>2374</v>
      </c>
      <c r="G603" s="206"/>
      <c r="H603" s="210">
        <v>6.1740000000000004</v>
      </c>
      <c r="I603" s="210"/>
      <c r="J603" s="206"/>
      <c r="K603" s="206"/>
      <c r="L603" s="212"/>
      <c r="M603" s="213"/>
      <c r="N603" s="214"/>
      <c r="O603" s="214"/>
      <c r="P603" s="214"/>
      <c r="Q603" s="214"/>
      <c r="R603" s="214"/>
      <c r="S603" s="214"/>
      <c r="T603" s="215"/>
      <c r="AT603" s="216" t="s">
        <v>272</v>
      </c>
      <c r="AU603" s="216" t="s">
        <v>73</v>
      </c>
      <c r="AV603" s="13" t="s">
        <v>73</v>
      </c>
      <c r="AW603" s="13" t="s">
        <v>30</v>
      </c>
      <c r="AX603" s="13" t="s">
        <v>64</v>
      </c>
      <c r="AY603" s="216" t="s">
        <v>263</v>
      </c>
    </row>
    <row r="604" spans="2:51" s="16" customFormat="1">
      <c r="B604" s="248"/>
      <c r="C604" s="249"/>
      <c r="D604" s="207" t="s">
        <v>272</v>
      </c>
      <c r="E604" s="250" t="s">
        <v>1</v>
      </c>
      <c r="F604" s="251" t="s">
        <v>2382</v>
      </c>
      <c r="G604" s="249"/>
      <c r="H604" s="250" t="s">
        <v>1</v>
      </c>
      <c r="I604" s="250"/>
      <c r="J604" s="249"/>
      <c r="K604" s="249"/>
      <c r="L604" s="253"/>
      <c r="M604" s="254"/>
      <c r="N604" s="255"/>
      <c r="O604" s="255"/>
      <c r="P604" s="255"/>
      <c r="Q604" s="255"/>
      <c r="R604" s="255"/>
      <c r="S604" s="255"/>
      <c r="T604" s="256"/>
      <c r="AT604" s="257" t="s">
        <v>272</v>
      </c>
      <c r="AU604" s="257" t="s">
        <v>73</v>
      </c>
      <c r="AV604" s="16" t="s">
        <v>71</v>
      </c>
      <c r="AW604" s="16" t="s">
        <v>30</v>
      </c>
      <c r="AX604" s="16" t="s">
        <v>64</v>
      </c>
      <c r="AY604" s="257" t="s">
        <v>263</v>
      </c>
    </row>
    <row r="605" spans="2:51" s="13" customFormat="1">
      <c r="B605" s="205"/>
      <c r="C605" s="206"/>
      <c r="D605" s="207" t="s">
        <v>272</v>
      </c>
      <c r="E605" s="208" t="s">
        <v>1</v>
      </c>
      <c r="F605" s="209" t="s">
        <v>2383</v>
      </c>
      <c r="G605" s="206"/>
      <c r="H605" s="210">
        <v>77.052000000000007</v>
      </c>
      <c r="I605" s="210"/>
      <c r="J605" s="206"/>
      <c r="K605" s="206"/>
      <c r="L605" s="212"/>
      <c r="M605" s="213"/>
      <c r="N605" s="214"/>
      <c r="O605" s="214"/>
      <c r="P605" s="214"/>
      <c r="Q605" s="214"/>
      <c r="R605" s="214"/>
      <c r="S605" s="214"/>
      <c r="T605" s="215"/>
      <c r="AT605" s="216" t="s">
        <v>272</v>
      </c>
      <c r="AU605" s="216" t="s">
        <v>73</v>
      </c>
      <c r="AV605" s="13" t="s">
        <v>73</v>
      </c>
      <c r="AW605" s="13" t="s">
        <v>30</v>
      </c>
      <c r="AX605" s="13" t="s">
        <v>64</v>
      </c>
      <c r="AY605" s="216" t="s">
        <v>263</v>
      </c>
    </row>
    <row r="606" spans="2:51" s="16" customFormat="1">
      <c r="B606" s="248"/>
      <c r="C606" s="249"/>
      <c r="D606" s="207" t="s">
        <v>272</v>
      </c>
      <c r="E606" s="250" t="s">
        <v>1</v>
      </c>
      <c r="F606" s="251" t="s">
        <v>2384</v>
      </c>
      <c r="G606" s="249"/>
      <c r="H606" s="250" t="s">
        <v>1</v>
      </c>
      <c r="I606" s="250"/>
      <c r="J606" s="249"/>
      <c r="K606" s="249"/>
      <c r="L606" s="253"/>
      <c r="M606" s="254"/>
      <c r="N606" s="255"/>
      <c r="O606" s="255"/>
      <c r="P606" s="255"/>
      <c r="Q606" s="255"/>
      <c r="R606" s="255"/>
      <c r="S606" s="255"/>
      <c r="T606" s="256"/>
      <c r="AT606" s="257" t="s">
        <v>272</v>
      </c>
      <c r="AU606" s="257" t="s">
        <v>73</v>
      </c>
      <c r="AV606" s="16" t="s">
        <v>71</v>
      </c>
      <c r="AW606" s="16" t="s">
        <v>30</v>
      </c>
      <c r="AX606" s="16" t="s">
        <v>64</v>
      </c>
      <c r="AY606" s="257" t="s">
        <v>263</v>
      </c>
    </row>
    <row r="607" spans="2:51" s="13" customFormat="1">
      <c r="B607" s="205"/>
      <c r="C607" s="206"/>
      <c r="D607" s="207" t="s">
        <v>272</v>
      </c>
      <c r="E607" s="208" t="s">
        <v>1</v>
      </c>
      <c r="F607" s="209" t="s">
        <v>2385</v>
      </c>
      <c r="G607" s="206"/>
      <c r="H607" s="210">
        <v>3696.739</v>
      </c>
      <c r="I607" s="210"/>
      <c r="J607" s="206"/>
      <c r="K607" s="206"/>
      <c r="L607" s="212"/>
      <c r="M607" s="213"/>
      <c r="N607" s="214"/>
      <c r="O607" s="214"/>
      <c r="P607" s="214"/>
      <c r="Q607" s="214"/>
      <c r="R607" s="214"/>
      <c r="S607" s="214"/>
      <c r="T607" s="215"/>
      <c r="AT607" s="216" t="s">
        <v>272</v>
      </c>
      <c r="AU607" s="216" t="s">
        <v>73</v>
      </c>
      <c r="AV607" s="13" t="s">
        <v>73</v>
      </c>
      <c r="AW607" s="13" t="s">
        <v>30</v>
      </c>
      <c r="AX607" s="13" t="s">
        <v>64</v>
      </c>
      <c r="AY607" s="216" t="s">
        <v>263</v>
      </c>
    </row>
    <row r="608" spans="2:51" s="16" customFormat="1">
      <c r="B608" s="248"/>
      <c r="C608" s="249"/>
      <c r="D608" s="207" t="s">
        <v>272</v>
      </c>
      <c r="E608" s="250" t="s">
        <v>1</v>
      </c>
      <c r="F608" s="251" t="s">
        <v>2386</v>
      </c>
      <c r="G608" s="249"/>
      <c r="H608" s="250" t="s">
        <v>1</v>
      </c>
      <c r="I608" s="250"/>
      <c r="J608" s="249"/>
      <c r="K608" s="249"/>
      <c r="L608" s="253"/>
      <c r="M608" s="254"/>
      <c r="N608" s="255"/>
      <c r="O608" s="255"/>
      <c r="P608" s="255"/>
      <c r="Q608" s="255"/>
      <c r="R608" s="255"/>
      <c r="S608" s="255"/>
      <c r="T608" s="256"/>
      <c r="AT608" s="257" t="s">
        <v>272</v>
      </c>
      <c r="AU608" s="257" t="s">
        <v>73</v>
      </c>
      <c r="AV608" s="16" t="s">
        <v>71</v>
      </c>
      <c r="AW608" s="16" t="s">
        <v>30</v>
      </c>
      <c r="AX608" s="16" t="s">
        <v>64</v>
      </c>
      <c r="AY608" s="257" t="s">
        <v>263</v>
      </c>
    </row>
    <row r="609" spans="1:65" s="13" customFormat="1">
      <c r="B609" s="205"/>
      <c r="C609" s="206"/>
      <c r="D609" s="207" t="s">
        <v>272</v>
      </c>
      <c r="E609" s="208" t="s">
        <v>1</v>
      </c>
      <c r="F609" s="209" t="s">
        <v>2387</v>
      </c>
      <c r="G609" s="206"/>
      <c r="H609" s="210">
        <v>-22.608000000000001</v>
      </c>
      <c r="I609" s="210"/>
      <c r="J609" s="206"/>
      <c r="K609" s="206"/>
      <c r="L609" s="212"/>
      <c r="M609" s="213"/>
      <c r="N609" s="214"/>
      <c r="O609" s="214"/>
      <c r="P609" s="214"/>
      <c r="Q609" s="214"/>
      <c r="R609" s="214"/>
      <c r="S609" s="214"/>
      <c r="T609" s="215"/>
      <c r="AT609" s="216" t="s">
        <v>272</v>
      </c>
      <c r="AU609" s="216" t="s">
        <v>73</v>
      </c>
      <c r="AV609" s="13" t="s">
        <v>73</v>
      </c>
      <c r="AW609" s="13" t="s">
        <v>30</v>
      </c>
      <c r="AX609" s="13" t="s">
        <v>64</v>
      </c>
      <c r="AY609" s="216" t="s">
        <v>263</v>
      </c>
    </row>
    <row r="610" spans="1:65" s="16" customFormat="1">
      <c r="B610" s="248"/>
      <c r="C610" s="249"/>
      <c r="D610" s="207" t="s">
        <v>272</v>
      </c>
      <c r="E610" s="250" t="s">
        <v>1</v>
      </c>
      <c r="F610" s="251" t="s">
        <v>2388</v>
      </c>
      <c r="G610" s="249"/>
      <c r="H610" s="250" t="s">
        <v>1</v>
      </c>
      <c r="I610" s="250"/>
      <c r="J610" s="249"/>
      <c r="K610" s="249"/>
      <c r="L610" s="253"/>
      <c r="M610" s="254"/>
      <c r="N610" s="255"/>
      <c r="O610" s="255"/>
      <c r="P610" s="255"/>
      <c r="Q610" s="255"/>
      <c r="R610" s="255"/>
      <c r="S610" s="255"/>
      <c r="T610" s="256"/>
      <c r="AT610" s="257" t="s">
        <v>272</v>
      </c>
      <c r="AU610" s="257" t="s">
        <v>73</v>
      </c>
      <c r="AV610" s="16" t="s">
        <v>71</v>
      </c>
      <c r="AW610" s="16" t="s">
        <v>30</v>
      </c>
      <c r="AX610" s="16" t="s">
        <v>64</v>
      </c>
      <c r="AY610" s="257" t="s">
        <v>263</v>
      </c>
    </row>
    <row r="611" spans="1:65" s="13" customFormat="1">
      <c r="B611" s="205"/>
      <c r="C611" s="206"/>
      <c r="D611" s="207" t="s">
        <v>272</v>
      </c>
      <c r="E611" s="208" t="s">
        <v>1</v>
      </c>
      <c r="F611" s="209" t="s">
        <v>2389</v>
      </c>
      <c r="G611" s="206"/>
      <c r="H611" s="210">
        <v>-29.48</v>
      </c>
      <c r="I611" s="210"/>
      <c r="J611" s="206"/>
      <c r="K611" s="206"/>
      <c r="L611" s="212"/>
      <c r="M611" s="213"/>
      <c r="N611" s="214"/>
      <c r="O611" s="214"/>
      <c r="P611" s="214"/>
      <c r="Q611" s="214"/>
      <c r="R611" s="214"/>
      <c r="S611" s="214"/>
      <c r="T611" s="215"/>
      <c r="AT611" s="216" t="s">
        <v>272</v>
      </c>
      <c r="AU611" s="216" t="s">
        <v>73</v>
      </c>
      <c r="AV611" s="13" t="s">
        <v>73</v>
      </c>
      <c r="AW611" s="13" t="s">
        <v>30</v>
      </c>
      <c r="AX611" s="13" t="s">
        <v>64</v>
      </c>
      <c r="AY611" s="216" t="s">
        <v>263</v>
      </c>
    </row>
    <row r="612" spans="1:65" s="16" customFormat="1">
      <c r="B612" s="248"/>
      <c r="C612" s="249"/>
      <c r="D612" s="207" t="s">
        <v>272</v>
      </c>
      <c r="E612" s="250" t="s">
        <v>1</v>
      </c>
      <c r="F612" s="251" t="s">
        <v>2390</v>
      </c>
      <c r="G612" s="249"/>
      <c r="H612" s="250" t="s">
        <v>1</v>
      </c>
      <c r="I612" s="250"/>
      <c r="J612" s="249"/>
      <c r="K612" s="249"/>
      <c r="L612" s="253"/>
      <c r="M612" s="254"/>
      <c r="N612" s="255"/>
      <c r="O612" s="255"/>
      <c r="P612" s="255"/>
      <c r="Q612" s="255"/>
      <c r="R612" s="255"/>
      <c r="S612" s="255"/>
      <c r="T612" s="256"/>
      <c r="AT612" s="257" t="s">
        <v>272</v>
      </c>
      <c r="AU612" s="257" t="s">
        <v>73</v>
      </c>
      <c r="AV612" s="16" t="s">
        <v>71</v>
      </c>
      <c r="AW612" s="16" t="s">
        <v>30</v>
      </c>
      <c r="AX612" s="16" t="s">
        <v>64</v>
      </c>
      <c r="AY612" s="257" t="s">
        <v>263</v>
      </c>
    </row>
    <row r="613" spans="1:65" s="13" customFormat="1">
      <c r="B613" s="205"/>
      <c r="C613" s="206"/>
      <c r="D613" s="207" t="s">
        <v>272</v>
      </c>
      <c r="E613" s="208" t="s">
        <v>1</v>
      </c>
      <c r="F613" s="209" t="s">
        <v>2391</v>
      </c>
      <c r="G613" s="206"/>
      <c r="H613" s="210">
        <v>-5.0880000000000001</v>
      </c>
      <c r="I613" s="210"/>
      <c r="J613" s="206"/>
      <c r="K613" s="206"/>
      <c r="L613" s="212"/>
      <c r="M613" s="213"/>
      <c r="N613" s="214"/>
      <c r="O613" s="214"/>
      <c r="P613" s="214"/>
      <c r="Q613" s="214"/>
      <c r="R613" s="214"/>
      <c r="S613" s="214"/>
      <c r="T613" s="215"/>
      <c r="AT613" s="216" t="s">
        <v>272</v>
      </c>
      <c r="AU613" s="216" t="s">
        <v>73</v>
      </c>
      <c r="AV613" s="13" t="s">
        <v>73</v>
      </c>
      <c r="AW613" s="13" t="s">
        <v>30</v>
      </c>
      <c r="AX613" s="13" t="s">
        <v>64</v>
      </c>
      <c r="AY613" s="216" t="s">
        <v>263</v>
      </c>
    </row>
    <row r="614" spans="1:65" s="15" customFormat="1">
      <c r="B614" s="228"/>
      <c r="C614" s="229"/>
      <c r="D614" s="207" t="s">
        <v>272</v>
      </c>
      <c r="E614" s="230" t="s">
        <v>1</v>
      </c>
      <c r="F614" s="231" t="s">
        <v>280</v>
      </c>
      <c r="G614" s="229"/>
      <c r="H614" s="232">
        <v>4107.0870000000004</v>
      </c>
      <c r="I614" s="232"/>
      <c r="J614" s="229"/>
      <c r="K614" s="229"/>
      <c r="L614" s="234"/>
      <c r="M614" s="235"/>
      <c r="N614" s="236"/>
      <c r="O614" s="236"/>
      <c r="P614" s="236"/>
      <c r="Q614" s="236"/>
      <c r="R614" s="236"/>
      <c r="S614" s="236"/>
      <c r="T614" s="237"/>
      <c r="AT614" s="238" t="s">
        <v>272</v>
      </c>
      <c r="AU614" s="238" t="s">
        <v>73</v>
      </c>
      <c r="AV614" s="15" t="s">
        <v>270</v>
      </c>
      <c r="AW614" s="15" t="s">
        <v>30</v>
      </c>
      <c r="AX614" s="15" t="s">
        <v>71</v>
      </c>
      <c r="AY614" s="238" t="s">
        <v>263</v>
      </c>
    </row>
    <row r="615" spans="1:65" s="2" customFormat="1" ht="24.2" customHeight="1">
      <c r="A615" s="35"/>
      <c r="B615" s="36"/>
      <c r="C615" s="191" t="s">
        <v>767</v>
      </c>
      <c r="D615" s="191" t="s">
        <v>266</v>
      </c>
      <c r="E615" s="192" t="s">
        <v>877</v>
      </c>
      <c r="F615" s="193" t="s">
        <v>878</v>
      </c>
      <c r="G615" s="194" t="s">
        <v>269</v>
      </c>
      <c r="H615" s="195">
        <v>1558.72</v>
      </c>
      <c r="I615" s="196"/>
      <c r="J615" s="197">
        <f>ROUND(I615*H615,2)</f>
        <v>0</v>
      </c>
      <c r="K615" s="198"/>
      <c r="L615" s="40"/>
      <c r="M615" s="199" t="s">
        <v>1</v>
      </c>
      <c r="N615" s="200" t="s">
        <v>38</v>
      </c>
      <c r="O615" s="72"/>
      <c r="P615" s="201">
        <f>O615*H615</f>
        <v>0</v>
      </c>
      <c r="Q615" s="201">
        <v>5.5199999999999997E-3</v>
      </c>
      <c r="R615" s="201">
        <f>Q615*H615</f>
        <v>8.6041343999999995</v>
      </c>
      <c r="S615" s="201">
        <v>0</v>
      </c>
      <c r="T615" s="202">
        <f>S615*H615</f>
        <v>0</v>
      </c>
      <c r="U615" s="35"/>
      <c r="V615" s="35"/>
      <c r="W615" s="35"/>
      <c r="X615" s="35"/>
      <c r="Y615" s="35"/>
      <c r="Z615" s="35"/>
      <c r="AA615" s="35"/>
      <c r="AB615" s="35"/>
      <c r="AC615" s="35"/>
      <c r="AD615" s="35"/>
      <c r="AE615" s="35"/>
      <c r="AR615" s="203" t="s">
        <v>270</v>
      </c>
      <c r="AT615" s="203" t="s">
        <v>266</v>
      </c>
      <c r="AU615" s="203" t="s">
        <v>73</v>
      </c>
      <c r="AY615" s="18" t="s">
        <v>263</v>
      </c>
      <c r="BE615" s="204">
        <f>IF(N615="základní",J615,0)</f>
        <v>0</v>
      </c>
      <c r="BF615" s="204">
        <f>IF(N615="snížená",J615,0)</f>
        <v>0</v>
      </c>
      <c r="BG615" s="204">
        <f>IF(N615="zákl. přenesená",J615,0)</f>
        <v>0</v>
      </c>
      <c r="BH615" s="204">
        <f>IF(N615="sníž. přenesená",J615,0)</f>
        <v>0</v>
      </c>
      <c r="BI615" s="204">
        <f>IF(N615="nulová",J615,0)</f>
        <v>0</v>
      </c>
      <c r="BJ615" s="18" t="s">
        <v>71</v>
      </c>
      <c r="BK615" s="204">
        <f>ROUND(I615*H615,2)</f>
        <v>0</v>
      </c>
      <c r="BL615" s="18" t="s">
        <v>270</v>
      </c>
      <c r="BM615" s="203" t="s">
        <v>2392</v>
      </c>
    </row>
    <row r="616" spans="1:65" s="16" customFormat="1">
      <c r="B616" s="248"/>
      <c r="C616" s="249"/>
      <c r="D616" s="207" t="s">
        <v>272</v>
      </c>
      <c r="E616" s="250" t="s">
        <v>1</v>
      </c>
      <c r="F616" s="251" t="s">
        <v>2393</v>
      </c>
      <c r="G616" s="249"/>
      <c r="H616" s="250" t="s">
        <v>1</v>
      </c>
      <c r="I616" s="250"/>
      <c r="J616" s="249"/>
      <c r="K616" s="249"/>
      <c r="L616" s="253"/>
      <c r="M616" s="254"/>
      <c r="N616" s="255"/>
      <c r="O616" s="255"/>
      <c r="P616" s="255"/>
      <c r="Q616" s="255"/>
      <c r="R616" s="255"/>
      <c r="S616" s="255"/>
      <c r="T616" s="256"/>
      <c r="AT616" s="257" t="s">
        <v>272</v>
      </c>
      <c r="AU616" s="257" t="s">
        <v>73</v>
      </c>
      <c r="AV616" s="16" t="s">
        <v>71</v>
      </c>
      <c r="AW616" s="16" t="s">
        <v>30</v>
      </c>
      <c r="AX616" s="16" t="s">
        <v>64</v>
      </c>
      <c r="AY616" s="257" t="s">
        <v>263</v>
      </c>
    </row>
    <row r="617" spans="1:65" s="13" customFormat="1">
      <c r="B617" s="205"/>
      <c r="C617" s="206"/>
      <c r="D617" s="207" t="s">
        <v>272</v>
      </c>
      <c r="E617" s="208" t="s">
        <v>1</v>
      </c>
      <c r="F617" s="209" t="s">
        <v>2394</v>
      </c>
      <c r="G617" s="206"/>
      <c r="H617" s="210">
        <v>1390</v>
      </c>
      <c r="I617" s="210"/>
      <c r="J617" s="206"/>
      <c r="K617" s="206"/>
      <c r="L617" s="212"/>
      <c r="M617" s="213"/>
      <c r="N617" s="214"/>
      <c r="O617" s="214"/>
      <c r="P617" s="214"/>
      <c r="Q617" s="214"/>
      <c r="R617" s="214"/>
      <c r="S617" s="214"/>
      <c r="T617" s="215"/>
      <c r="AT617" s="216" t="s">
        <v>272</v>
      </c>
      <c r="AU617" s="216" t="s">
        <v>73</v>
      </c>
      <c r="AV617" s="13" t="s">
        <v>73</v>
      </c>
      <c r="AW617" s="13" t="s">
        <v>30</v>
      </c>
      <c r="AX617" s="13" t="s">
        <v>64</v>
      </c>
      <c r="AY617" s="216" t="s">
        <v>263</v>
      </c>
    </row>
    <row r="618" spans="1:65" s="16" customFormat="1">
      <c r="B618" s="248"/>
      <c r="C618" s="249"/>
      <c r="D618" s="207" t="s">
        <v>272</v>
      </c>
      <c r="E618" s="250" t="s">
        <v>1</v>
      </c>
      <c r="F618" s="251" t="s">
        <v>2395</v>
      </c>
      <c r="G618" s="249"/>
      <c r="H618" s="250" t="s">
        <v>1</v>
      </c>
      <c r="I618" s="250"/>
      <c r="J618" s="249"/>
      <c r="K618" s="249"/>
      <c r="L618" s="253"/>
      <c r="M618" s="254"/>
      <c r="N618" s="255"/>
      <c r="O618" s="255"/>
      <c r="P618" s="255"/>
      <c r="Q618" s="255"/>
      <c r="R618" s="255"/>
      <c r="S618" s="255"/>
      <c r="T618" s="256"/>
      <c r="AT618" s="257" t="s">
        <v>272</v>
      </c>
      <c r="AU618" s="257" t="s">
        <v>73</v>
      </c>
      <c r="AV618" s="16" t="s">
        <v>71</v>
      </c>
      <c r="AW618" s="16" t="s">
        <v>30</v>
      </c>
      <c r="AX618" s="16" t="s">
        <v>64</v>
      </c>
      <c r="AY618" s="257" t="s">
        <v>263</v>
      </c>
    </row>
    <row r="619" spans="1:65" s="13" customFormat="1">
      <c r="B619" s="205"/>
      <c r="C619" s="206"/>
      <c r="D619" s="207" t="s">
        <v>272</v>
      </c>
      <c r="E619" s="208" t="s">
        <v>1</v>
      </c>
      <c r="F619" s="209" t="s">
        <v>2396</v>
      </c>
      <c r="G619" s="206"/>
      <c r="H619" s="210">
        <v>168.72</v>
      </c>
      <c r="I619" s="210"/>
      <c r="J619" s="206"/>
      <c r="K619" s="206"/>
      <c r="L619" s="212"/>
      <c r="M619" s="213"/>
      <c r="N619" s="214"/>
      <c r="O619" s="214"/>
      <c r="P619" s="214"/>
      <c r="Q619" s="214"/>
      <c r="R619" s="214"/>
      <c r="S619" s="214"/>
      <c r="T619" s="215"/>
      <c r="AT619" s="216" t="s">
        <v>272</v>
      </c>
      <c r="AU619" s="216" t="s">
        <v>73</v>
      </c>
      <c r="AV619" s="13" t="s">
        <v>73</v>
      </c>
      <c r="AW619" s="13" t="s">
        <v>30</v>
      </c>
      <c r="AX619" s="13" t="s">
        <v>64</v>
      </c>
      <c r="AY619" s="216" t="s">
        <v>263</v>
      </c>
    </row>
    <row r="620" spans="1:65" s="15" customFormat="1">
      <c r="B620" s="228"/>
      <c r="C620" s="229"/>
      <c r="D620" s="207" t="s">
        <v>272</v>
      </c>
      <c r="E620" s="230" t="s">
        <v>1</v>
      </c>
      <c r="F620" s="231" t="s">
        <v>280</v>
      </c>
      <c r="G620" s="229"/>
      <c r="H620" s="232">
        <v>1558.72</v>
      </c>
      <c r="I620" s="232"/>
      <c r="J620" s="229"/>
      <c r="K620" s="229"/>
      <c r="L620" s="234"/>
      <c r="M620" s="235"/>
      <c r="N620" s="236"/>
      <c r="O620" s="236"/>
      <c r="P620" s="236"/>
      <c r="Q620" s="236"/>
      <c r="R620" s="236"/>
      <c r="S620" s="236"/>
      <c r="T620" s="237"/>
      <c r="AT620" s="238" t="s">
        <v>272</v>
      </c>
      <c r="AU620" s="238" t="s">
        <v>73</v>
      </c>
      <c r="AV620" s="15" t="s">
        <v>270</v>
      </c>
      <c r="AW620" s="15" t="s">
        <v>30</v>
      </c>
      <c r="AX620" s="15" t="s">
        <v>71</v>
      </c>
      <c r="AY620" s="238" t="s">
        <v>263</v>
      </c>
    </row>
    <row r="621" spans="1:65" s="2" customFormat="1" ht="24.2" customHeight="1">
      <c r="A621" s="35"/>
      <c r="B621" s="36"/>
      <c r="C621" s="191" t="s">
        <v>598</v>
      </c>
      <c r="D621" s="191" t="s">
        <v>266</v>
      </c>
      <c r="E621" s="192" t="s">
        <v>881</v>
      </c>
      <c r="F621" s="193" t="s">
        <v>882</v>
      </c>
      <c r="G621" s="194" t="s">
        <v>269</v>
      </c>
      <c r="H621" s="195">
        <v>1558.72</v>
      </c>
      <c r="I621" s="196"/>
      <c r="J621" s="197">
        <f>ROUND(I621*H621,2)</f>
        <v>0</v>
      </c>
      <c r="K621" s="198"/>
      <c r="L621" s="40"/>
      <c r="M621" s="199" t="s">
        <v>1</v>
      </c>
      <c r="N621" s="200" t="s">
        <v>38</v>
      </c>
      <c r="O621" s="72"/>
      <c r="P621" s="201">
        <f>O621*H621</f>
        <v>0</v>
      </c>
      <c r="Q621" s="201">
        <v>0</v>
      </c>
      <c r="R621" s="201">
        <f>Q621*H621</f>
        <v>0</v>
      </c>
      <c r="S621" s="201">
        <v>0</v>
      </c>
      <c r="T621" s="202">
        <f>S621*H621</f>
        <v>0</v>
      </c>
      <c r="U621" s="35"/>
      <c r="V621" s="35"/>
      <c r="W621" s="35"/>
      <c r="X621" s="35"/>
      <c r="Y621" s="35"/>
      <c r="Z621" s="35"/>
      <c r="AA621" s="35"/>
      <c r="AB621" s="35"/>
      <c r="AC621" s="35"/>
      <c r="AD621" s="35"/>
      <c r="AE621" s="35"/>
      <c r="AR621" s="203" t="s">
        <v>270</v>
      </c>
      <c r="AT621" s="203" t="s">
        <v>266</v>
      </c>
      <c r="AU621" s="203" t="s">
        <v>73</v>
      </c>
      <c r="AY621" s="18" t="s">
        <v>263</v>
      </c>
      <c r="BE621" s="204">
        <f>IF(N621="základní",J621,0)</f>
        <v>0</v>
      </c>
      <c r="BF621" s="204">
        <f>IF(N621="snížená",J621,0)</f>
        <v>0</v>
      </c>
      <c r="BG621" s="204">
        <f>IF(N621="zákl. přenesená",J621,0)</f>
        <v>0</v>
      </c>
      <c r="BH621" s="204">
        <f>IF(N621="sníž. přenesená",J621,0)</f>
        <v>0</v>
      </c>
      <c r="BI621" s="204">
        <f>IF(N621="nulová",J621,0)</f>
        <v>0</v>
      </c>
      <c r="BJ621" s="18" t="s">
        <v>71</v>
      </c>
      <c r="BK621" s="204">
        <f>ROUND(I621*H621,2)</f>
        <v>0</v>
      </c>
      <c r="BL621" s="18" t="s">
        <v>270</v>
      </c>
      <c r="BM621" s="203" t="s">
        <v>2397</v>
      </c>
    </row>
    <row r="622" spans="1:65" s="2" customFormat="1" ht="24.2" customHeight="1">
      <c r="A622" s="35"/>
      <c r="B622" s="36"/>
      <c r="C622" s="191" t="s">
        <v>775</v>
      </c>
      <c r="D622" s="191" t="s">
        <v>266</v>
      </c>
      <c r="E622" s="192" t="s">
        <v>889</v>
      </c>
      <c r="F622" s="193" t="s">
        <v>890</v>
      </c>
      <c r="G622" s="194" t="s">
        <v>269</v>
      </c>
      <c r="H622" s="195">
        <v>1390</v>
      </c>
      <c r="I622" s="196"/>
      <c r="J622" s="197">
        <f>ROUND(I622*H622,2)</f>
        <v>0</v>
      </c>
      <c r="K622" s="198"/>
      <c r="L622" s="40"/>
      <c r="M622" s="199" t="s">
        <v>1</v>
      </c>
      <c r="N622" s="200" t="s">
        <v>38</v>
      </c>
      <c r="O622" s="72"/>
      <c r="P622" s="201">
        <f>O622*H622</f>
        <v>0</v>
      </c>
      <c r="Q622" s="201">
        <v>1E-3</v>
      </c>
      <c r="R622" s="201">
        <f>Q622*H622</f>
        <v>1.3900000000000001</v>
      </c>
      <c r="S622" s="201">
        <v>0</v>
      </c>
      <c r="T622" s="202">
        <f>S622*H622</f>
        <v>0</v>
      </c>
      <c r="U622" s="35"/>
      <c r="V622" s="35"/>
      <c r="W622" s="35"/>
      <c r="X622" s="35"/>
      <c r="Y622" s="35"/>
      <c r="Z622" s="35"/>
      <c r="AA622" s="35"/>
      <c r="AB622" s="35"/>
      <c r="AC622" s="35"/>
      <c r="AD622" s="35"/>
      <c r="AE622" s="35"/>
      <c r="AR622" s="203" t="s">
        <v>270</v>
      </c>
      <c r="AT622" s="203" t="s">
        <v>266</v>
      </c>
      <c r="AU622" s="203" t="s">
        <v>73</v>
      </c>
      <c r="AY622" s="18" t="s">
        <v>263</v>
      </c>
      <c r="BE622" s="204">
        <f>IF(N622="základní",J622,0)</f>
        <v>0</v>
      </c>
      <c r="BF622" s="204">
        <f>IF(N622="snížená",J622,0)</f>
        <v>0</v>
      </c>
      <c r="BG622" s="204">
        <f>IF(N622="zákl. přenesená",J622,0)</f>
        <v>0</v>
      </c>
      <c r="BH622" s="204">
        <f>IF(N622="sníž. přenesená",J622,0)</f>
        <v>0</v>
      </c>
      <c r="BI622" s="204">
        <f>IF(N622="nulová",J622,0)</f>
        <v>0</v>
      </c>
      <c r="BJ622" s="18" t="s">
        <v>71</v>
      </c>
      <c r="BK622" s="204">
        <f>ROUND(I622*H622,2)</f>
        <v>0</v>
      </c>
      <c r="BL622" s="18" t="s">
        <v>270</v>
      </c>
      <c r="BM622" s="203" t="s">
        <v>2398</v>
      </c>
    </row>
    <row r="623" spans="1:65" s="16" customFormat="1">
      <c r="B623" s="248"/>
      <c r="C623" s="249"/>
      <c r="D623" s="207" t="s">
        <v>272</v>
      </c>
      <c r="E623" s="250" t="s">
        <v>1</v>
      </c>
      <c r="F623" s="251" t="s">
        <v>2393</v>
      </c>
      <c r="G623" s="249"/>
      <c r="H623" s="250" t="s">
        <v>1</v>
      </c>
      <c r="I623" s="250"/>
      <c r="J623" s="249"/>
      <c r="K623" s="249"/>
      <c r="L623" s="253"/>
      <c r="M623" s="254"/>
      <c r="N623" s="255"/>
      <c r="O623" s="255"/>
      <c r="P623" s="255"/>
      <c r="Q623" s="255"/>
      <c r="R623" s="255"/>
      <c r="S623" s="255"/>
      <c r="T623" s="256"/>
      <c r="AT623" s="257" t="s">
        <v>272</v>
      </c>
      <c r="AU623" s="257" t="s">
        <v>73</v>
      </c>
      <c r="AV623" s="16" t="s">
        <v>71</v>
      </c>
      <c r="AW623" s="16" t="s">
        <v>30</v>
      </c>
      <c r="AX623" s="16" t="s">
        <v>64</v>
      </c>
      <c r="AY623" s="257" t="s">
        <v>263</v>
      </c>
    </row>
    <row r="624" spans="1:65" s="13" customFormat="1">
      <c r="B624" s="205"/>
      <c r="C624" s="206"/>
      <c r="D624" s="207" t="s">
        <v>272</v>
      </c>
      <c r="E624" s="208" t="s">
        <v>1</v>
      </c>
      <c r="F624" s="209" t="s">
        <v>2394</v>
      </c>
      <c r="G624" s="206"/>
      <c r="H624" s="210">
        <v>1390</v>
      </c>
      <c r="I624" s="210"/>
      <c r="J624" s="206"/>
      <c r="K624" s="206"/>
      <c r="L624" s="212"/>
      <c r="M624" s="213"/>
      <c r="N624" s="214"/>
      <c r="O624" s="214"/>
      <c r="P624" s="214"/>
      <c r="Q624" s="214"/>
      <c r="R624" s="214"/>
      <c r="S624" s="214"/>
      <c r="T624" s="215"/>
      <c r="AT624" s="216" t="s">
        <v>272</v>
      </c>
      <c r="AU624" s="216" t="s">
        <v>73</v>
      </c>
      <c r="AV624" s="13" t="s">
        <v>73</v>
      </c>
      <c r="AW624" s="13" t="s">
        <v>30</v>
      </c>
      <c r="AX624" s="13" t="s">
        <v>71</v>
      </c>
      <c r="AY624" s="216" t="s">
        <v>263</v>
      </c>
    </row>
    <row r="625" spans="1:65" s="2" customFormat="1" ht="24.2" customHeight="1">
      <c r="A625" s="35"/>
      <c r="B625" s="36"/>
      <c r="C625" s="191" t="s">
        <v>601</v>
      </c>
      <c r="D625" s="191" t="s">
        <v>266</v>
      </c>
      <c r="E625" s="192" t="s">
        <v>892</v>
      </c>
      <c r="F625" s="193" t="s">
        <v>893</v>
      </c>
      <c r="G625" s="194" t="s">
        <v>269</v>
      </c>
      <c r="H625" s="195">
        <v>1390</v>
      </c>
      <c r="I625" s="196"/>
      <c r="J625" s="197">
        <f>ROUND(I625*H625,2)</f>
        <v>0</v>
      </c>
      <c r="K625" s="198"/>
      <c r="L625" s="40"/>
      <c r="M625" s="199" t="s">
        <v>1</v>
      </c>
      <c r="N625" s="200" t="s">
        <v>38</v>
      </c>
      <c r="O625" s="72"/>
      <c r="P625" s="201">
        <f>O625*H625</f>
        <v>0</v>
      </c>
      <c r="Q625" s="201">
        <v>0</v>
      </c>
      <c r="R625" s="201">
        <f>Q625*H625</f>
        <v>0</v>
      </c>
      <c r="S625" s="201">
        <v>0</v>
      </c>
      <c r="T625" s="202">
        <f>S625*H625</f>
        <v>0</v>
      </c>
      <c r="U625" s="35"/>
      <c r="V625" s="35"/>
      <c r="W625" s="35"/>
      <c r="X625" s="35"/>
      <c r="Y625" s="35"/>
      <c r="Z625" s="35"/>
      <c r="AA625" s="35"/>
      <c r="AB625" s="35"/>
      <c r="AC625" s="35"/>
      <c r="AD625" s="35"/>
      <c r="AE625" s="35"/>
      <c r="AR625" s="203" t="s">
        <v>270</v>
      </c>
      <c r="AT625" s="203" t="s">
        <v>266</v>
      </c>
      <c r="AU625" s="203" t="s">
        <v>73</v>
      </c>
      <c r="AY625" s="18" t="s">
        <v>263</v>
      </c>
      <c r="BE625" s="204">
        <f>IF(N625="základní",J625,0)</f>
        <v>0</v>
      </c>
      <c r="BF625" s="204">
        <f>IF(N625="snížená",J625,0)</f>
        <v>0</v>
      </c>
      <c r="BG625" s="204">
        <f>IF(N625="zákl. přenesená",J625,0)</f>
        <v>0</v>
      </c>
      <c r="BH625" s="204">
        <f>IF(N625="sníž. přenesená",J625,0)</f>
        <v>0</v>
      </c>
      <c r="BI625" s="204">
        <f>IF(N625="nulová",J625,0)</f>
        <v>0</v>
      </c>
      <c r="BJ625" s="18" t="s">
        <v>71</v>
      </c>
      <c r="BK625" s="204">
        <f>ROUND(I625*H625,2)</f>
        <v>0</v>
      </c>
      <c r="BL625" s="18" t="s">
        <v>270</v>
      </c>
      <c r="BM625" s="203" t="s">
        <v>2399</v>
      </c>
    </row>
    <row r="626" spans="1:65" s="2" customFormat="1" ht="24.2" customHeight="1">
      <c r="A626" s="35"/>
      <c r="B626" s="36"/>
      <c r="C626" s="191" t="s">
        <v>784</v>
      </c>
      <c r="D626" s="191" t="s">
        <v>266</v>
      </c>
      <c r="E626" s="192" t="s">
        <v>2400</v>
      </c>
      <c r="F626" s="193" t="s">
        <v>2401</v>
      </c>
      <c r="G626" s="194" t="s">
        <v>269</v>
      </c>
      <c r="H626" s="195">
        <v>4908.2250000000004</v>
      </c>
      <c r="I626" s="196"/>
      <c r="J626" s="197">
        <f>ROUND(I626*H626,2)</f>
        <v>0</v>
      </c>
      <c r="K626" s="198"/>
      <c r="L626" s="40"/>
      <c r="M626" s="199" t="s">
        <v>1</v>
      </c>
      <c r="N626" s="200" t="s">
        <v>38</v>
      </c>
      <c r="O626" s="72"/>
      <c r="P626" s="201">
        <f>O626*H626</f>
        <v>0</v>
      </c>
      <c r="Q626" s="201">
        <v>5.3299999999999997E-3</v>
      </c>
      <c r="R626" s="201">
        <f>Q626*H626</f>
        <v>26.160839249999999</v>
      </c>
      <c r="S626" s="201">
        <v>0</v>
      </c>
      <c r="T626" s="202">
        <f>S626*H626</f>
        <v>0</v>
      </c>
      <c r="U626" s="35"/>
      <c r="V626" s="35"/>
      <c r="W626" s="35"/>
      <c r="X626" s="35"/>
      <c r="Y626" s="35"/>
      <c r="Z626" s="35"/>
      <c r="AA626" s="35"/>
      <c r="AB626" s="35"/>
      <c r="AC626" s="35"/>
      <c r="AD626" s="35"/>
      <c r="AE626" s="35"/>
      <c r="AR626" s="203" t="s">
        <v>270</v>
      </c>
      <c r="AT626" s="203" t="s">
        <v>266</v>
      </c>
      <c r="AU626" s="203" t="s">
        <v>73</v>
      </c>
      <c r="AY626" s="18" t="s">
        <v>263</v>
      </c>
      <c r="BE626" s="204">
        <f>IF(N626="základní",J626,0)</f>
        <v>0</v>
      </c>
      <c r="BF626" s="204">
        <f>IF(N626="snížená",J626,0)</f>
        <v>0</v>
      </c>
      <c r="BG626" s="204">
        <f>IF(N626="zákl. přenesená",J626,0)</f>
        <v>0</v>
      </c>
      <c r="BH626" s="204">
        <f>IF(N626="sníž. přenesená",J626,0)</f>
        <v>0</v>
      </c>
      <c r="BI626" s="204">
        <f>IF(N626="nulová",J626,0)</f>
        <v>0</v>
      </c>
      <c r="BJ626" s="18" t="s">
        <v>71</v>
      </c>
      <c r="BK626" s="204">
        <f>ROUND(I626*H626,2)</f>
        <v>0</v>
      </c>
      <c r="BL626" s="18" t="s">
        <v>270</v>
      </c>
      <c r="BM626" s="203" t="s">
        <v>2402</v>
      </c>
    </row>
    <row r="627" spans="1:65" s="16" customFormat="1">
      <c r="B627" s="248"/>
      <c r="C627" s="249"/>
      <c r="D627" s="207" t="s">
        <v>272</v>
      </c>
      <c r="E627" s="250" t="s">
        <v>1</v>
      </c>
      <c r="F627" s="251" t="s">
        <v>2403</v>
      </c>
      <c r="G627" s="249"/>
      <c r="H627" s="250" t="s">
        <v>1</v>
      </c>
      <c r="I627" s="250" t="s">
        <v>1</v>
      </c>
      <c r="J627" s="249"/>
      <c r="K627" s="249"/>
      <c r="L627" s="253"/>
      <c r="M627" s="254"/>
      <c r="N627" s="255"/>
      <c r="O627" s="255"/>
      <c r="P627" s="255"/>
      <c r="Q627" s="255"/>
      <c r="R627" s="255"/>
      <c r="S627" s="255"/>
      <c r="T627" s="256"/>
      <c r="AT627" s="257" t="s">
        <v>272</v>
      </c>
      <c r="AU627" s="257" t="s">
        <v>73</v>
      </c>
      <c r="AV627" s="16" t="s">
        <v>71</v>
      </c>
      <c r="AW627" s="16" t="s">
        <v>30</v>
      </c>
      <c r="AX627" s="16" t="s">
        <v>64</v>
      </c>
      <c r="AY627" s="257" t="s">
        <v>263</v>
      </c>
    </row>
    <row r="628" spans="1:65" s="13" customFormat="1">
      <c r="B628" s="205"/>
      <c r="C628" s="206"/>
      <c r="D628" s="207" t="s">
        <v>272</v>
      </c>
      <c r="E628" s="208" t="s">
        <v>1</v>
      </c>
      <c r="F628" s="209" t="s">
        <v>2404</v>
      </c>
      <c r="G628" s="206"/>
      <c r="H628" s="210">
        <v>4620</v>
      </c>
      <c r="I628" s="210"/>
      <c r="J628" s="206"/>
      <c r="K628" s="206"/>
      <c r="L628" s="212"/>
      <c r="M628" s="213"/>
      <c r="N628" s="214"/>
      <c r="O628" s="214"/>
      <c r="P628" s="214"/>
      <c r="Q628" s="214"/>
      <c r="R628" s="214"/>
      <c r="S628" s="214"/>
      <c r="T628" s="215"/>
      <c r="AT628" s="216" t="s">
        <v>272</v>
      </c>
      <c r="AU628" s="216" t="s">
        <v>73</v>
      </c>
      <c r="AV628" s="13" t="s">
        <v>73</v>
      </c>
      <c r="AW628" s="13" t="s">
        <v>30</v>
      </c>
      <c r="AX628" s="13" t="s">
        <v>64</v>
      </c>
      <c r="AY628" s="216" t="s">
        <v>263</v>
      </c>
    </row>
    <row r="629" spans="1:65" s="13" customFormat="1">
      <c r="B629" s="205"/>
      <c r="C629" s="206"/>
      <c r="D629" s="207" t="s">
        <v>272</v>
      </c>
      <c r="E629" s="208" t="s">
        <v>1</v>
      </c>
      <c r="F629" s="209" t="s">
        <v>2405</v>
      </c>
      <c r="G629" s="206"/>
      <c r="H629" s="210">
        <v>-36.85</v>
      </c>
      <c r="I629" s="210"/>
      <c r="J629" s="206"/>
      <c r="K629" s="206"/>
      <c r="L629" s="212"/>
      <c r="M629" s="213"/>
      <c r="N629" s="214"/>
      <c r="O629" s="214"/>
      <c r="P629" s="214"/>
      <c r="Q629" s="214"/>
      <c r="R629" s="214"/>
      <c r="S629" s="214"/>
      <c r="T629" s="215"/>
      <c r="AT629" s="216" t="s">
        <v>272</v>
      </c>
      <c r="AU629" s="216" t="s">
        <v>73</v>
      </c>
      <c r="AV629" s="13" t="s">
        <v>73</v>
      </c>
      <c r="AW629" s="13" t="s">
        <v>30</v>
      </c>
      <c r="AX629" s="13" t="s">
        <v>64</v>
      </c>
      <c r="AY629" s="216" t="s">
        <v>263</v>
      </c>
    </row>
    <row r="630" spans="1:65" s="13" customFormat="1">
      <c r="B630" s="205"/>
      <c r="C630" s="206"/>
      <c r="D630" s="207" t="s">
        <v>272</v>
      </c>
      <c r="E630" s="208" t="s">
        <v>1</v>
      </c>
      <c r="F630" s="209" t="s">
        <v>2406</v>
      </c>
      <c r="G630" s="206"/>
      <c r="H630" s="210">
        <v>-35.325000000000003</v>
      </c>
      <c r="I630" s="210"/>
      <c r="J630" s="206"/>
      <c r="K630" s="206"/>
      <c r="L630" s="212"/>
      <c r="M630" s="213"/>
      <c r="N630" s="214"/>
      <c r="O630" s="214"/>
      <c r="P630" s="214"/>
      <c r="Q630" s="214"/>
      <c r="R630" s="214"/>
      <c r="S630" s="214"/>
      <c r="T630" s="215"/>
      <c r="AT630" s="216" t="s">
        <v>272</v>
      </c>
      <c r="AU630" s="216" t="s">
        <v>73</v>
      </c>
      <c r="AV630" s="13" t="s">
        <v>73</v>
      </c>
      <c r="AW630" s="13" t="s">
        <v>30</v>
      </c>
      <c r="AX630" s="13" t="s">
        <v>64</v>
      </c>
      <c r="AY630" s="216" t="s">
        <v>263</v>
      </c>
    </row>
    <row r="631" spans="1:65" s="14" customFormat="1">
      <c r="B631" s="217"/>
      <c r="C631" s="218"/>
      <c r="D631" s="207" t="s">
        <v>272</v>
      </c>
      <c r="E631" s="219" t="s">
        <v>1</v>
      </c>
      <c r="F631" s="220" t="s">
        <v>275</v>
      </c>
      <c r="G631" s="218"/>
      <c r="H631" s="221">
        <v>4547.8249999999998</v>
      </c>
      <c r="I631" s="221"/>
      <c r="J631" s="218"/>
      <c r="K631" s="218"/>
      <c r="L631" s="223"/>
      <c r="M631" s="224"/>
      <c r="N631" s="225"/>
      <c r="O631" s="225"/>
      <c r="P631" s="225"/>
      <c r="Q631" s="225"/>
      <c r="R631" s="225"/>
      <c r="S631" s="225"/>
      <c r="T631" s="226"/>
      <c r="AT631" s="227" t="s">
        <v>272</v>
      </c>
      <c r="AU631" s="227" t="s">
        <v>73</v>
      </c>
      <c r="AV631" s="14" t="s">
        <v>276</v>
      </c>
      <c r="AW631" s="14" t="s">
        <v>30</v>
      </c>
      <c r="AX631" s="14" t="s">
        <v>64</v>
      </c>
      <c r="AY631" s="227" t="s">
        <v>263</v>
      </c>
    </row>
    <row r="632" spans="1:65" s="16" customFormat="1">
      <c r="B632" s="248"/>
      <c r="C632" s="249"/>
      <c r="D632" s="207" t="s">
        <v>272</v>
      </c>
      <c r="E632" s="250" t="s">
        <v>1</v>
      </c>
      <c r="F632" s="251" t="s">
        <v>2407</v>
      </c>
      <c r="G632" s="249"/>
      <c r="H632" s="250" t="s">
        <v>1</v>
      </c>
      <c r="I632" s="250"/>
      <c r="J632" s="249"/>
      <c r="K632" s="249"/>
      <c r="L632" s="253"/>
      <c r="M632" s="254"/>
      <c r="N632" s="255"/>
      <c r="O632" s="255"/>
      <c r="P632" s="255"/>
      <c r="Q632" s="255"/>
      <c r="R632" s="255"/>
      <c r="S632" s="255"/>
      <c r="T632" s="256"/>
      <c r="AT632" s="257" t="s">
        <v>272</v>
      </c>
      <c r="AU632" s="257" t="s">
        <v>73</v>
      </c>
      <c r="AV632" s="16" t="s">
        <v>71</v>
      </c>
      <c r="AW632" s="16" t="s">
        <v>30</v>
      </c>
      <c r="AX632" s="16" t="s">
        <v>64</v>
      </c>
      <c r="AY632" s="257" t="s">
        <v>263</v>
      </c>
    </row>
    <row r="633" spans="1:65" s="13" customFormat="1">
      <c r="B633" s="205"/>
      <c r="C633" s="206"/>
      <c r="D633" s="207" t="s">
        <v>272</v>
      </c>
      <c r="E633" s="208" t="s">
        <v>1</v>
      </c>
      <c r="F633" s="209" t="s">
        <v>2408</v>
      </c>
      <c r="G633" s="206"/>
      <c r="H633" s="210">
        <v>294.39999999999998</v>
      </c>
      <c r="I633" s="210"/>
      <c r="J633" s="206"/>
      <c r="K633" s="206"/>
      <c r="L633" s="212"/>
      <c r="M633" s="213"/>
      <c r="N633" s="214"/>
      <c r="O633" s="214"/>
      <c r="P633" s="214"/>
      <c r="Q633" s="214"/>
      <c r="R633" s="214"/>
      <c r="S633" s="214"/>
      <c r="T633" s="215"/>
      <c r="AT633" s="216" t="s">
        <v>272</v>
      </c>
      <c r="AU633" s="216" t="s">
        <v>73</v>
      </c>
      <c r="AV633" s="13" t="s">
        <v>73</v>
      </c>
      <c r="AW633" s="13" t="s">
        <v>30</v>
      </c>
      <c r="AX633" s="13" t="s">
        <v>64</v>
      </c>
      <c r="AY633" s="216" t="s">
        <v>263</v>
      </c>
    </row>
    <row r="634" spans="1:65" s="13" customFormat="1">
      <c r="B634" s="205"/>
      <c r="C634" s="206"/>
      <c r="D634" s="207" t="s">
        <v>272</v>
      </c>
      <c r="E634" s="208" t="s">
        <v>1</v>
      </c>
      <c r="F634" s="209" t="s">
        <v>2409</v>
      </c>
      <c r="G634" s="206"/>
      <c r="H634" s="210">
        <v>28.32</v>
      </c>
      <c r="I634" s="210"/>
      <c r="J634" s="206"/>
      <c r="K634" s="206"/>
      <c r="L634" s="212"/>
      <c r="M634" s="213"/>
      <c r="N634" s="214"/>
      <c r="O634" s="214"/>
      <c r="P634" s="214"/>
      <c r="Q634" s="214"/>
      <c r="R634" s="214"/>
      <c r="S634" s="214"/>
      <c r="T634" s="215"/>
      <c r="AT634" s="216" t="s">
        <v>272</v>
      </c>
      <c r="AU634" s="216" t="s">
        <v>73</v>
      </c>
      <c r="AV634" s="13" t="s">
        <v>73</v>
      </c>
      <c r="AW634" s="13" t="s">
        <v>30</v>
      </c>
      <c r="AX634" s="13" t="s">
        <v>64</v>
      </c>
      <c r="AY634" s="216" t="s">
        <v>263</v>
      </c>
    </row>
    <row r="635" spans="1:65" s="13" customFormat="1" ht="22.5">
      <c r="B635" s="205"/>
      <c r="C635" s="206"/>
      <c r="D635" s="207" t="s">
        <v>272</v>
      </c>
      <c r="E635" s="208" t="s">
        <v>1</v>
      </c>
      <c r="F635" s="209" t="s">
        <v>2410</v>
      </c>
      <c r="G635" s="206"/>
      <c r="H635" s="210">
        <v>37.68</v>
      </c>
      <c r="I635" s="210"/>
      <c r="J635" s="206"/>
      <c r="K635" s="206"/>
      <c r="L635" s="212"/>
      <c r="M635" s="213"/>
      <c r="N635" s="214"/>
      <c r="O635" s="214"/>
      <c r="P635" s="214"/>
      <c r="Q635" s="214"/>
      <c r="R635" s="214"/>
      <c r="S635" s="214"/>
      <c r="T635" s="215"/>
      <c r="AT635" s="216" t="s">
        <v>272</v>
      </c>
      <c r="AU635" s="216" t="s">
        <v>73</v>
      </c>
      <c r="AV635" s="13" t="s">
        <v>73</v>
      </c>
      <c r="AW635" s="13" t="s">
        <v>30</v>
      </c>
      <c r="AX635" s="13" t="s">
        <v>64</v>
      </c>
      <c r="AY635" s="216" t="s">
        <v>263</v>
      </c>
    </row>
    <row r="636" spans="1:65" s="14" customFormat="1">
      <c r="B636" s="217"/>
      <c r="C636" s="218"/>
      <c r="D636" s="207" t="s">
        <v>272</v>
      </c>
      <c r="E636" s="219" t="s">
        <v>1</v>
      </c>
      <c r="F636" s="220" t="s">
        <v>275</v>
      </c>
      <c r="G636" s="218"/>
      <c r="H636" s="221">
        <v>360.4</v>
      </c>
      <c r="I636" s="221"/>
      <c r="J636" s="218"/>
      <c r="K636" s="218"/>
      <c r="L636" s="223"/>
      <c r="M636" s="224"/>
      <c r="N636" s="225"/>
      <c r="O636" s="225"/>
      <c r="P636" s="225"/>
      <c r="Q636" s="225"/>
      <c r="R636" s="225"/>
      <c r="S636" s="225"/>
      <c r="T636" s="226"/>
      <c r="AT636" s="227" t="s">
        <v>272</v>
      </c>
      <c r="AU636" s="227" t="s">
        <v>73</v>
      </c>
      <c r="AV636" s="14" t="s">
        <v>276</v>
      </c>
      <c r="AW636" s="14" t="s">
        <v>30</v>
      </c>
      <c r="AX636" s="14" t="s">
        <v>64</v>
      </c>
      <c r="AY636" s="227" t="s">
        <v>263</v>
      </c>
    </row>
    <row r="637" spans="1:65" s="15" customFormat="1">
      <c r="B637" s="228"/>
      <c r="C637" s="229"/>
      <c r="D637" s="207" t="s">
        <v>272</v>
      </c>
      <c r="E637" s="230" t="s">
        <v>1</v>
      </c>
      <c r="F637" s="231" t="s">
        <v>280</v>
      </c>
      <c r="G637" s="229"/>
      <c r="H637" s="232">
        <v>4908.2250000000004</v>
      </c>
      <c r="I637" s="232"/>
      <c r="J637" s="229"/>
      <c r="K637" s="229"/>
      <c r="L637" s="234"/>
      <c r="M637" s="235"/>
      <c r="N637" s="236"/>
      <c r="O637" s="236"/>
      <c r="P637" s="236"/>
      <c r="Q637" s="236"/>
      <c r="R637" s="236"/>
      <c r="S637" s="236"/>
      <c r="T637" s="237"/>
      <c r="AT637" s="238" t="s">
        <v>272</v>
      </c>
      <c r="AU637" s="238" t="s">
        <v>73</v>
      </c>
      <c r="AV637" s="15" t="s">
        <v>270</v>
      </c>
      <c r="AW637" s="15" t="s">
        <v>30</v>
      </c>
      <c r="AX637" s="15" t="s">
        <v>71</v>
      </c>
      <c r="AY637" s="238" t="s">
        <v>263</v>
      </c>
    </row>
    <row r="638" spans="1:65" s="2" customFormat="1" ht="24.2" customHeight="1">
      <c r="A638" s="35"/>
      <c r="B638" s="36"/>
      <c r="C638" s="191" t="s">
        <v>607</v>
      </c>
      <c r="D638" s="191" t="s">
        <v>266</v>
      </c>
      <c r="E638" s="192" t="s">
        <v>2411</v>
      </c>
      <c r="F638" s="193" t="s">
        <v>2412</v>
      </c>
      <c r="G638" s="194" t="s">
        <v>269</v>
      </c>
      <c r="H638" s="195">
        <v>4908.2250000000004</v>
      </c>
      <c r="I638" s="196"/>
      <c r="J638" s="197">
        <f>ROUND(I638*H638,2)</f>
        <v>0</v>
      </c>
      <c r="K638" s="198"/>
      <c r="L638" s="40"/>
      <c r="M638" s="199" t="s">
        <v>1</v>
      </c>
      <c r="N638" s="200" t="s">
        <v>38</v>
      </c>
      <c r="O638" s="72"/>
      <c r="P638" s="201">
        <f>O638*H638</f>
        <v>0</v>
      </c>
      <c r="Q638" s="201">
        <v>5.3299999999999997E-3</v>
      </c>
      <c r="R638" s="201">
        <f>Q638*H638</f>
        <v>26.160839249999999</v>
      </c>
      <c r="S638" s="201">
        <v>0</v>
      </c>
      <c r="T638" s="202">
        <f>S638*H638</f>
        <v>0</v>
      </c>
      <c r="U638" s="35"/>
      <c r="V638" s="35"/>
      <c r="W638" s="35"/>
      <c r="X638" s="35"/>
      <c r="Y638" s="35"/>
      <c r="Z638" s="35"/>
      <c r="AA638" s="35"/>
      <c r="AB638" s="35"/>
      <c r="AC638" s="35"/>
      <c r="AD638" s="35"/>
      <c r="AE638" s="35"/>
      <c r="AR638" s="203" t="s">
        <v>270</v>
      </c>
      <c r="AT638" s="203" t="s">
        <v>266</v>
      </c>
      <c r="AU638" s="203" t="s">
        <v>73</v>
      </c>
      <c r="AY638" s="18" t="s">
        <v>263</v>
      </c>
      <c r="BE638" s="204">
        <f>IF(N638="základní",J638,0)</f>
        <v>0</v>
      </c>
      <c r="BF638" s="204">
        <f>IF(N638="snížená",J638,0)</f>
        <v>0</v>
      </c>
      <c r="BG638" s="204">
        <f>IF(N638="zákl. přenesená",J638,0)</f>
        <v>0</v>
      </c>
      <c r="BH638" s="204">
        <f>IF(N638="sníž. přenesená",J638,0)</f>
        <v>0</v>
      </c>
      <c r="BI638" s="204">
        <f>IF(N638="nulová",J638,0)</f>
        <v>0</v>
      </c>
      <c r="BJ638" s="18" t="s">
        <v>71</v>
      </c>
      <c r="BK638" s="204">
        <f>ROUND(I638*H638,2)</f>
        <v>0</v>
      </c>
      <c r="BL638" s="18" t="s">
        <v>270</v>
      </c>
      <c r="BM638" s="203" t="s">
        <v>2413</v>
      </c>
    </row>
    <row r="639" spans="1:65" s="2" customFormat="1" ht="24.2" customHeight="1">
      <c r="A639" s="35"/>
      <c r="B639" s="36"/>
      <c r="C639" s="191" t="s">
        <v>793</v>
      </c>
      <c r="D639" s="191" t="s">
        <v>266</v>
      </c>
      <c r="E639" s="192" t="s">
        <v>2414</v>
      </c>
      <c r="F639" s="193" t="s">
        <v>2415</v>
      </c>
      <c r="G639" s="194" t="s">
        <v>269</v>
      </c>
      <c r="H639" s="195">
        <v>4547.8249999999998</v>
      </c>
      <c r="I639" s="196"/>
      <c r="J639" s="197">
        <f>ROUND(I639*H639,2)</f>
        <v>0</v>
      </c>
      <c r="K639" s="198"/>
      <c r="L639" s="40"/>
      <c r="M639" s="199" t="s">
        <v>1</v>
      </c>
      <c r="N639" s="200" t="s">
        <v>38</v>
      </c>
      <c r="O639" s="72"/>
      <c r="P639" s="201">
        <f>O639*H639</f>
        <v>0</v>
      </c>
      <c r="Q639" s="201">
        <v>1.23E-3</v>
      </c>
      <c r="R639" s="201">
        <f>Q639*H639</f>
        <v>5.5938247499999996</v>
      </c>
      <c r="S639" s="201">
        <v>0</v>
      </c>
      <c r="T639" s="202">
        <f>S639*H639</f>
        <v>0</v>
      </c>
      <c r="U639" s="35"/>
      <c r="V639" s="35"/>
      <c r="W639" s="35"/>
      <c r="X639" s="35"/>
      <c r="Y639" s="35"/>
      <c r="Z639" s="35"/>
      <c r="AA639" s="35"/>
      <c r="AB639" s="35"/>
      <c r="AC639" s="35"/>
      <c r="AD639" s="35"/>
      <c r="AE639" s="35"/>
      <c r="AR639" s="203" t="s">
        <v>270</v>
      </c>
      <c r="AT639" s="203" t="s">
        <v>266</v>
      </c>
      <c r="AU639" s="203" t="s">
        <v>73</v>
      </c>
      <c r="AY639" s="18" t="s">
        <v>263</v>
      </c>
      <c r="BE639" s="204">
        <f>IF(N639="základní",J639,0)</f>
        <v>0</v>
      </c>
      <c r="BF639" s="204">
        <f>IF(N639="snížená",J639,0)</f>
        <v>0</v>
      </c>
      <c r="BG639" s="204">
        <f>IF(N639="zákl. přenesená",J639,0)</f>
        <v>0</v>
      </c>
      <c r="BH639" s="204">
        <f>IF(N639="sníž. přenesená",J639,0)</f>
        <v>0</v>
      </c>
      <c r="BI639" s="204">
        <f>IF(N639="nulová",J639,0)</f>
        <v>0</v>
      </c>
      <c r="BJ639" s="18" t="s">
        <v>71</v>
      </c>
      <c r="BK639" s="204">
        <f>ROUND(I639*H639,2)</f>
        <v>0</v>
      </c>
      <c r="BL639" s="18" t="s">
        <v>270</v>
      </c>
      <c r="BM639" s="203" t="s">
        <v>2416</v>
      </c>
    </row>
    <row r="640" spans="1:65" s="13" customFormat="1">
      <c r="B640" s="205"/>
      <c r="C640" s="206"/>
      <c r="D640" s="207" t="s">
        <v>272</v>
      </c>
      <c r="E640" s="208" t="s">
        <v>1</v>
      </c>
      <c r="F640" s="209" t="s">
        <v>2417</v>
      </c>
      <c r="G640" s="206"/>
      <c r="H640" s="210">
        <v>1390</v>
      </c>
      <c r="I640" s="210"/>
      <c r="J640" s="206"/>
      <c r="K640" s="206"/>
      <c r="L640" s="212"/>
      <c r="M640" s="213"/>
      <c r="N640" s="214"/>
      <c r="O640" s="214"/>
      <c r="P640" s="214"/>
      <c r="Q640" s="214"/>
      <c r="R640" s="214"/>
      <c r="S640" s="214"/>
      <c r="T640" s="215"/>
      <c r="AT640" s="216" t="s">
        <v>272</v>
      </c>
      <c r="AU640" s="216" t="s">
        <v>73</v>
      </c>
      <c r="AV640" s="13" t="s">
        <v>73</v>
      </c>
      <c r="AW640" s="13" t="s">
        <v>30</v>
      </c>
      <c r="AX640" s="13" t="s">
        <v>64</v>
      </c>
      <c r="AY640" s="216" t="s">
        <v>263</v>
      </c>
    </row>
    <row r="641" spans="1:65" s="13" customFormat="1">
      <c r="B641" s="205"/>
      <c r="C641" s="206"/>
      <c r="D641" s="207" t="s">
        <v>272</v>
      </c>
      <c r="E641" s="208" t="s">
        <v>1</v>
      </c>
      <c r="F641" s="209" t="s">
        <v>2418</v>
      </c>
      <c r="G641" s="206"/>
      <c r="H641" s="210">
        <v>103.95</v>
      </c>
      <c r="I641" s="210"/>
      <c r="J641" s="206"/>
      <c r="K641" s="206"/>
      <c r="L641" s="212"/>
      <c r="M641" s="213"/>
      <c r="N641" s="214"/>
      <c r="O641" s="214"/>
      <c r="P641" s="214"/>
      <c r="Q641" s="214"/>
      <c r="R641" s="214"/>
      <c r="S641" s="214"/>
      <c r="T641" s="215"/>
      <c r="AT641" s="216" t="s">
        <v>272</v>
      </c>
      <c r="AU641" s="216" t="s">
        <v>73</v>
      </c>
      <c r="AV641" s="13" t="s">
        <v>73</v>
      </c>
      <c r="AW641" s="13" t="s">
        <v>30</v>
      </c>
      <c r="AX641" s="13" t="s">
        <v>64</v>
      </c>
      <c r="AY641" s="216" t="s">
        <v>263</v>
      </c>
    </row>
    <row r="642" spans="1:65" s="13" customFormat="1">
      <c r="B642" s="205"/>
      <c r="C642" s="206"/>
      <c r="D642" s="207" t="s">
        <v>272</v>
      </c>
      <c r="E642" s="208" t="s">
        <v>1</v>
      </c>
      <c r="F642" s="209" t="s">
        <v>2419</v>
      </c>
      <c r="G642" s="206"/>
      <c r="H642" s="210">
        <v>3053.875</v>
      </c>
      <c r="I642" s="210"/>
      <c r="J642" s="206"/>
      <c r="K642" s="206"/>
      <c r="L642" s="212"/>
      <c r="M642" s="213"/>
      <c r="N642" s="214"/>
      <c r="O642" s="214"/>
      <c r="P642" s="214"/>
      <c r="Q642" s="214"/>
      <c r="R642" s="214"/>
      <c r="S642" s="214"/>
      <c r="T642" s="215"/>
      <c r="AT642" s="216" t="s">
        <v>272</v>
      </c>
      <c r="AU642" s="216" t="s">
        <v>73</v>
      </c>
      <c r="AV642" s="13" t="s">
        <v>73</v>
      </c>
      <c r="AW642" s="13" t="s">
        <v>30</v>
      </c>
      <c r="AX642" s="13" t="s">
        <v>64</v>
      </c>
      <c r="AY642" s="216" t="s">
        <v>263</v>
      </c>
    </row>
    <row r="643" spans="1:65" s="15" customFormat="1">
      <c r="B643" s="228"/>
      <c r="C643" s="229"/>
      <c r="D643" s="207" t="s">
        <v>272</v>
      </c>
      <c r="E643" s="230" t="s">
        <v>1</v>
      </c>
      <c r="F643" s="231" t="s">
        <v>280</v>
      </c>
      <c r="G643" s="229"/>
      <c r="H643" s="232">
        <v>4547.8249999999998</v>
      </c>
      <c r="I643" s="232"/>
      <c r="J643" s="229"/>
      <c r="K643" s="229"/>
      <c r="L643" s="234"/>
      <c r="M643" s="235"/>
      <c r="N643" s="236"/>
      <c r="O643" s="236"/>
      <c r="P643" s="236"/>
      <c r="Q643" s="236"/>
      <c r="R643" s="236"/>
      <c r="S643" s="236"/>
      <c r="T643" s="237"/>
      <c r="AT643" s="238" t="s">
        <v>272</v>
      </c>
      <c r="AU643" s="238" t="s">
        <v>73</v>
      </c>
      <c r="AV643" s="15" t="s">
        <v>270</v>
      </c>
      <c r="AW643" s="15" t="s">
        <v>30</v>
      </c>
      <c r="AX643" s="15" t="s">
        <v>71</v>
      </c>
      <c r="AY643" s="238" t="s">
        <v>263</v>
      </c>
    </row>
    <row r="644" spans="1:65" s="2" customFormat="1" ht="24.2" customHeight="1">
      <c r="A644" s="35"/>
      <c r="B644" s="36"/>
      <c r="C644" s="191" t="s">
        <v>612</v>
      </c>
      <c r="D644" s="191" t="s">
        <v>266</v>
      </c>
      <c r="E644" s="192" t="s">
        <v>2420</v>
      </c>
      <c r="F644" s="193" t="s">
        <v>2421</v>
      </c>
      <c r="G644" s="194" t="s">
        <v>269</v>
      </c>
      <c r="H644" s="195">
        <v>4547.8249999999998</v>
      </c>
      <c r="I644" s="196"/>
      <c r="J644" s="197">
        <f>ROUND(I644*H644,2)</f>
        <v>0</v>
      </c>
      <c r="K644" s="198"/>
      <c r="L644" s="40"/>
      <c r="M644" s="199" t="s">
        <v>1</v>
      </c>
      <c r="N644" s="200" t="s">
        <v>38</v>
      </c>
      <c r="O644" s="72"/>
      <c r="P644" s="201">
        <f>O644*H644</f>
        <v>0</v>
      </c>
      <c r="Q644" s="201">
        <v>0</v>
      </c>
      <c r="R644" s="201">
        <f>Q644*H644</f>
        <v>0</v>
      </c>
      <c r="S644" s="201">
        <v>0</v>
      </c>
      <c r="T644" s="202">
        <f>S644*H644</f>
        <v>0</v>
      </c>
      <c r="U644" s="35"/>
      <c r="V644" s="35"/>
      <c r="W644" s="35"/>
      <c r="X644" s="35"/>
      <c r="Y644" s="35"/>
      <c r="Z644" s="35"/>
      <c r="AA644" s="35"/>
      <c r="AB644" s="35"/>
      <c r="AC644" s="35"/>
      <c r="AD644" s="35"/>
      <c r="AE644" s="35"/>
      <c r="AR644" s="203" t="s">
        <v>270</v>
      </c>
      <c r="AT644" s="203" t="s">
        <v>266</v>
      </c>
      <c r="AU644" s="203" t="s">
        <v>73</v>
      </c>
      <c r="AY644" s="18" t="s">
        <v>263</v>
      </c>
      <c r="BE644" s="204">
        <f>IF(N644="základní",J644,0)</f>
        <v>0</v>
      </c>
      <c r="BF644" s="204">
        <f>IF(N644="snížená",J644,0)</f>
        <v>0</v>
      </c>
      <c r="BG644" s="204">
        <f>IF(N644="zákl. přenesená",J644,0)</f>
        <v>0</v>
      </c>
      <c r="BH644" s="204">
        <f>IF(N644="sníž. přenesená",J644,0)</f>
        <v>0</v>
      </c>
      <c r="BI644" s="204">
        <f>IF(N644="nulová",J644,0)</f>
        <v>0</v>
      </c>
      <c r="BJ644" s="18" t="s">
        <v>71</v>
      </c>
      <c r="BK644" s="204">
        <f>ROUND(I644*H644,2)</f>
        <v>0</v>
      </c>
      <c r="BL644" s="18" t="s">
        <v>270</v>
      </c>
      <c r="BM644" s="203" t="s">
        <v>2422</v>
      </c>
    </row>
    <row r="645" spans="1:65" s="2" customFormat="1" ht="24.2" customHeight="1">
      <c r="A645" s="35"/>
      <c r="B645" s="36"/>
      <c r="C645" s="191" t="s">
        <v>803</v>
      </c>
      <c r="D645" s="191" t="s">
        <v>266</v>
      </c>
      <c r="E645" s="192" t="s">
        <v>2423</v>
      </c>
      <c r="F645" s="193" t="s">
        <v>2424</v>
      </c>
      <c r="G645" s="194" t="s">
        <v>269</v>
      </c>
      <c r="H645" s="195">
        <v>115.252</v>
      </c>
      <c r="I645" s="196"/>
      <c r="J645" s="197">
        <f>ROUND(I645*H645,2)</f>
        <v>0</v>
      </c>
      <c r="K645" s="198"/>
      <c r="L645" s="40"/>
      <c r="M645" s="199" t="s">
        <v>1</v>
      </c>
      <c r="N645" s="200" t="s">
        <v>38</v>
      </c>
      <c r="O645" s="72"/>
      <c r="P645" s="201">
        <f>O645*H645</f>
        <v>0</v>
      </c>
      <c r="Q645" s="201">
        <v>0</v>
      </c>
      <c r="R645" s="201">
        <f>Q645*H645</f>
        <v>0</v>
      </c>
      <c r="S645" s="201">
        <v>0</v>
      </c>
      <c r="T645" s="202">
        <f>S645*H645</f>
        <v>0</v>
      </c>
      <c r="U645" s="35"/>
      <c r="V645" s="35"/>
      <c r="W645" s="35"/>
      <c r="X645" s="35"/>
      <c r="Y645" s="35"/>
      <c r="Z645" s="35"/>
      <c r="AA645" s="35"/>
      <c r="AB645" s="35"/>
      <c r="AC645" s="35"/>
      <c r="AD645" s="35"/>
      <c r="AE645" s="35"/>
      <c r="AR645" s="203" t="s">
        <v>270</v>
      </c>
      <c r="AT645" s="203" t="s">
        <v>266</v>
      </c>
      <c r="AU645" s="203" t="s">
        <v>73</v>
      </c>
      <c r="AY645" s="18" t="s">
        <v>263</v>
      </c>
      <c r="BE645" s="204">
        <f>IF(N645="základní",J645,0)</f>
        <v>0</v>
      </c>
      <c r="BF645" s="204">
        <f>IF(N645="snížená",J645,0)</f>
        <v>0</v>
      </c>
      <c r="BG645" s="204">
        <f>IF(N645="zákl. přenesená",J645,0)</f>
        <v>0</v>
      </c>
      <c r="BH645" s="204">
        <f>IF(N645="sníž. přenesená",J645,0)</f>
        <v>0</v>
      </c>
      <c r="BI645" s="204">
        <f>IF(N645="nulová",J645,0)</f>
        <v>0</v>
      </c>
      <c r="BJ645" s="18" t="s">
        <v>71</v>
      </c>
      <c r="BK645" s="204">
        <f>ROUND(I645*H645,2)</f>
        <v>0</v>
      </c>
      <c r="BL645" s="18" t="s">
        <v>270</v>
      </c>
      <c r="BM645" s="203" t="s">
        <v>2425</v>
      </c>
    </row>
    <row r="646" spans="1:65" s="2" customFormat="1" ht="19.5">
      <c r="A646" s="35"/>
      <c r="B646" s="36"/>
      <c r="C646" s="37"/>
      <c r="D646" s="207" t="s">
        <v>294</v>
      </c>
      <c r="E646" s="37"/>
      <c r="F646" s="239" t="s">
        <v>2426</v>
      </c>
      <c r="G646" s="37"/>
      <c r="H646" s="37"/>
      <c r="I646" s="326"/>
      <c r="J646" s="37"/>
      <c r="K646" s="37"/>
      <c r="L646" s="40"/>
      <c r="M646" s="241"/>
      <c r="N646" s="242"/>
      <c r="O646" s="72"/>
      <c r="P646" s="72"/>
      <c r="Q646" s="72"/>
      <c r="R646" s="72"/>
      <c r="S646" s="72"/>
      <c r="T646" s="73"/>
      <c r="U646" s="35"/>
      <c r="V646" s="35"/>
      <c r="W646" s="35"/>
      <c r="X646" s="35"/>
      <c r="Y646" s="35"/>
      <c r="Z646" s="35"/>
      <c r="AA646" s="35"/>
      <c r="AB646" s="35"/>
      <c r="AC646" s="35"/>
      <c r="AD646" s="35"/>
      <c r="AE646" s="35"/>
      <c r="AT646" s="18" t="s">
        <v>294</v>
      </c>
      <c r="AU646" s="18" t="s">
        <v>73</v>
      </c>
    </row>
    <row r="647" spans="1:65" s="16" customFormat="1">
      <c r="B647" s="248"/>
      <c r="C647" s="249"/>
      <c r="D647" s="207" t="s">
        <v>272</v>
      </c>
      <c r="E647" s="250" t="s">
        <v>1</v>
      </c>
      <c r="F647" s="251" t="s">
        <v>2131</v>
      </c>
      <c r="G647" s="249"/>
      <c r="H647" s="250" t="s">
        <v>1</v>
      </c>
      <c r="I647" s="250"/>
      <c r="J647" s="249"/>
      <c r="K647" s="249"/>
      <c r="L647" s="253"/>
      <c r="M647" s="254"/>
      <c r="N647" s="255"/>
      <c r="O647" s="255"/>
      <c r="P647" s="255"/>
      <c r="Q647" s="255"/>
      <c r="R647" s="255"/>
      <c r="S647" s="255"/>
      <c r="T647" s="256"/>
      <c r="AT647" s="257" t="s">
        <v>272</v>
      </c>
      <c r="AU647" s="257" t="s">
        <v>73</v>
      </c>
      <c r="AV647" s="16" t="s">
        <v>71</v>
      </c>
      <c r="AW647" s="16" t="s">
        <v>30</v>
      </c>
      <c r="AX647" s="16" t="s">
        <v>64</v>
      </c>
      <c r="AY647" s="257" t="s">
        <v>263</v>
      </c>
    </row>
    <row r="648" spans="1:65" s="13" customFormat="1">
      <c r="B648" s="205"/>
      <c r="C648" s="206"/>
      <c r="D648" s="207" t="s">
        <v>272</v>
      </c>
      <c r="E648" s="208" t="s">
        <v>1</v>
      </c>
      <c r="F648" s="209" t="s">
        <v>2427</v>
      </c>
      <c r="G648" s="206"/>
      <c r="H648" s="210">
        <v>95.506</v>
      </c>
      <c r="I648" s="210"/>
      <c r="J648" s="206"/>
      <c r="K648" s="206"/>
      <c r="L648" s="212"/>
      <c r="M648" s="213"/>
      <c r="N648" s="214"/>
      <c r="O648" s="214"/>
      <c r="P648" s="214"/>
      <c r="Q648" s="214"/>
      <c r="R648" s="214"/>
      <c r="S648" s="214"/>
      <c r="T648" s="215"/>
      <c r="AT648" s="216" t="s">
        <v>272</v>
      </c>
      <c r="AU648" s="216" t="s">
        <v>73</v>
      </c>
      <c r="AV648" s="13" t="s">
        <v>73</v>
      </c>
      <c r="AW648" s="13" t="s">
        <v>30</v>
      </c>
      <c r="AX648" s="13" t="s">
        <v>64</v>
      </c>
      <c r="AY648" s="216" t="s">
        <v>263</v>
      </c>
    </row>
    <row r="649" spans="1:65" s="13" customFormat="1">
      <c r="B649" s="205"/>
      <c r="C649" s="206"/>
      <c r="D649" s="207" t="s">
        <v>272</v>
      </c>
      <c r="E649" s="208" t="s">
        <v>1</v>
      </c>
      <c r="F649" s="209" t="s">
        <v>2428</v>
      </c>
      <c r="G649" s="206"/>
      <c r="H649" s="210">
        <v>19.745999999999999</v>
      </c>
      <c r="I649" s="210"/>
      <c r="J649" s="206"/>
      <c r="K649" s="206"/>
      <c r="L649" s="212"/>
      <c r="M649" s="213"/>
      <c r="N649" s="214"/>
      <c r="O649" s="214"/>
      <c r="P649" s="214"/>
      <c r="Q649" s="214"/>
      <c r="R649" s="214"/>
      <c r="S649" s="214"/>
      <c r="T649" s="215"/>
      <c r="AT649" s="216" t="s">
        <v>272</v>
      </c>
      <c r="AU649" s="216" t="s">
        <v>73</v>
      </c>
      <c r="AV649" s="13" t="s">
        <v>73</v>
      </c>
      <c r="AW649" s="13" t="s">
        <v>30</v>
      </c>
      <c r="AX649" s="13" t="s">
        <v>64</v>
      </c>
      <c r="AY649" s="216" t="s">
        <v>263</v>
      </c>
    </row>
    <row r="650" spans="1:65" s="15" customFormat="1">
      <c r="B650" s="228"/>
      <c r="C650" s="229"/>
      <c r="D650" s="207" t="s">
        <v>272</v>
      </c>
      <c r="E650" s="230" t="s">
        <v>1</v>
      </c>
      <c r="F650" s="231" t="s">
        <v>280</v>
      </c>
      <c r="G650" s="229"/>
      <c r="H650" s="232">
        <v>115.252</v>
      </c>
      <c r="I650" s="232"/>
      <c r="J650" s="229"/>
      <c r="K650" s="229"/>
      <c r="L650" s="234"/>
      <c r="M650" s="235"/>
      <c r="N650" s="236"/>
      <c r="O650" s="236"/>
      <c r="P650" s="236"/>
      <c r="Q650" s="236"/>
      <c r="R650" s="236"/>
      <c r="S650" s="236"/>
      <c r="T650" s="237"/>
      <c r="AT650" s="238" t="s">
        <v>272</v>
      </c>
      <c r="AU650" s="238" t="s">
        <v>73</v>
      </c>
      <c r="AV650" s="15" t="s">
        <v>270</v>
      </c>
      <c r="AW650" s="15" t="s">
        <v>30</v>
      </c>
      <c r="AX650" s="15" t="s">
        <v>71</v>
      </c>
      <c r="AY650" s="238" t="s">
        <v>263</v>
      </c>
    </row>
    <row r="651" spans="1:65" s="2" customFormat="1" ht="24.2" customHeight="1">
      <c r="A651" s="35"/>
      <c r="B651" s="36"/>
      <c r="C651" s="191" t="s">
        <v>618</v>
      </c>
      <c r="D651" s="191" t="s">
        <v>266</v>
      </c>
      <c r="E651" s="192" t="s">
        <v>2429</v>
      </c>
      <c r="F651" s="193" t="s">
        <v>2430</v>
      </c>
      <c r="G651" s="194" t="s">
        <v>269</v>
      </c>
      <c r="H651" s="195">
        <v>115.252</v>
      </c>
      <c r="I651" s="196"/>
      <c r="J651" s="197">
        <f>ROUND(I651*H651,2)</f>
        <v>0</v>
      </c>
      <c r="K651" s="198"/>
      <c r="L651" s="40"/>
      <c r="M651" s="199" t="s">
        <v>1</v>
      </c>
      <c r="N651" s="200" t="s">
        <v>38</v>
      </c>
      <c r="O651" s="72"/>
      <c r="P651" s="201">
        <f>O651*H651</f>
        <v>0</v>
      </c>
      <c r="Q651" s="201">
        <v>0</v>
      </c>
      <c r="R651" s="201">
        <f>Q651*H651</f>
        <v>0</v>
      </c>
      <c r="S651" s="201">
        <v>0</v>
      </c>
      <c r="T651" s="202">
        <f>S651*H651</f>
        <v>0</v>
      </c>
      <c r="U651" s="35"/>
      <c r="V651" s="35"/>
      <c r="W651" s="35"/>
      <c r="X651" s="35"/>
      <c r="Y651" s="35"/>
      <c r="Z651" s="35"/>
      <c r="AA651" s="35"/>
      <c r="AB651" s="35"/>
      <c r="AC651" s="35"/>
      <c r="AD651" s="35"/>
      <c r="AE651" s="35"/>
      <c r="AR651" s="203" t="s">
        <v>270</v>
      </c>
      <c r="AT651" s="203" t="s">
        <v>266</v>
      </c>
      <c r="AU651" s="203" t="s">
        <v>73</v>
      </c>
      <c r="AY651" s="18" t="s">
        <v>263</v>
      </c>
      <c r="BE651" s="204">
        <f>IF(N651="základní",J651,0)</f>
        <v>0</v>
      </c>
      <c r="BF651" s="204">
        <f>IF(N651="snížená",J651,0)</f>
        <v>0</v>
      </c>
      <c r="BG651" s="204">
        <f>IF(N651="zákl. přenesená",J651,0)</f>
        <v>0</v>
      </c>
      <c r="BH651" s="204">
        <f>IF(N651="sníž. přenesená",J651,0)</f>
        <v>0</v>
      </c>
      <c r="BI651" s="204">
        <f>IF(N651="nulová",J651,0)</f>
        <v>0</v>
      </c>
      <c r="BJ651" s="18" t="s">
        <v>71</v>
      </c>
      <c r="BK651" s="204">
        <f>ROUND(I651*H651,2)</f>
        <v>0</v>
      </c>
      <c r="BL651" s="18" t="s">
        <v>270</v>
      </c>
      <c r="BM651" s="203" t="s">
        <v>2431</v>
      </c>
    </row>
    <row r="652" spans="1:65" s="2" customFormat="1" ht="19.5">
      <c r="A652" s="35"/>
      <c r="B652" s="36"/>
      <c r="C652" s="37"/>
      <c r="D652" s="207" t="s">
        <v>294</v>
      </c>
      <c r="E652" s="37"/>
      <c r="F652" s="239" t="s">
        <v>2432</v>
      </c>
      <c r="G652" s="37"/>
      <c r="H652" s="37"/>
      <c r="I652" s="326"/>
      <c r="J652" s="37"/>
      <c r="K652" s="37"/>
      <c r="L652" s="40"/>
      <c r="M652" s="241"/>
      <c r="N652" s="242"/>
      <c r="O652" s="72"/>
      <c r="P652" s="72"/>
      <c r="Q652" s="72"/>
      <c r="R652" s="72"/>
      <c r="S652" s="72"/>
      <c r="T652" s="73"/>
      <c r="U652" s="35"/>
      <c r="V652" s="35"/>
      <c r="W652" s="35"/>
      <c r="X652" s="35"/>
      <c r="Y652" s="35"/>
      <c r="Z652" s="35"/>
      <c r="AA652" s="35"/>
      <c r="AB652" s="35"/>
      <c r="AC652" s="35"/>
      <c r="AD652" s="35"/>
      <c r="AE652" s="35"/>
      <c r="AT652" s="18" t="s">
        <v>294</v>
      </c>
      <c r="AU652" s="18" t="s">
        <v>73</v>
      </c>
    </row>
    <row r="653" spans="1:65" s="2" customFormat="1" ht="24.2" customHeight="1">
      <c r="A653" s="35"/>
      <c r="B653" s="36"/>
      <c r="C653" s="191" t="s">
        <v>813</v>
      </c>
      <c r="D653" s="191" t="s">
        <v>266</v>
      </c>
      <c r="E653" s="192" t="s">
        <v>2433</v>
      </c>
      <c r="F653" s="193" t="s">
        <v>2434</v>
      </c>
      <c r="G653" s="194" t="s">
        <v>269</v>
      </c>
      <c r="H653" s="195">
        <v>95.506</v>
      </c>
      <c r="I653" s="196"/>
      <c r="J653" s="197">
        <f>ROUND(I653*H653,2)</f>
        <v>0</v>
      </c>
      <c r="K653" s="198"/>
      <c r="L653" s="40"/>
      <c r="M653" s="199" t="s">
        <v>1</v>
      </c>
      <c r="N653" s="200" t="s">
        <v>38</v>
      </c>
      <c r="O653" s="72"/>
      <c r="P653" s="201">
        <f>O653*H653</f>
        <v>0</v>
      </c>
      <c r="Q653" s="201">
        <v>0</v>
      </c>
      <c r="R653" s="201">
        <f>Q653*H653</f>
        <v>0</v>
      </c>
      <c r="S653" s="201">
        <v>0</v>
      </c>
      <c r="T653" s="202">
        <f>S653*H653</f>
        <v>0</v>
      </c>
      <c r="U653" s="35"/>
      <c r="V653" s="35"/>
      <c r="W653" s="35"/>
      <c r="X653" s="35"/>
      <c r="Y653" s="35"/>
      <c r="Z653" s="35"/>
      <c r="AA653" s="35"/>
      <c r="AB653" s="35"/>
      <c r="AC653" s="35"/>
      <c r="AD653" s="35"/>
      <c r="AE653" s="35"/>
      <c r="AR653" s="203" t="s">
        <v>270</v>
      </c>
      <c r="AT653" s="203" t="s">
        <v>266</v>
      </c>
      <c r="AU653" s="203" t="s">
        <v>73</v>
      </c>
      <c r="AY653" s="18" t="s">
        <v>263</v>
      </c>
      <c r="BE653" s="204">
        <f>IF(N653="základní",J653,0)</f>
        <v>0</v>
      </c>
      <c r="BF653" s="204">
        <f>IF(N653="snížená",J653,0)</f>
        <v>0</v>
      </c>
      <c r="BG653" s="204">
        <f>IF(N653="zákl. přenesená",J653,0)</f>
        <v>0</v>
      </c>
      <c r="BH653" s="204">
        <f>IF(N653="sníž. přenesená",J653,0)</f>
        <v>0</v>
      </c>
      <c r="BI653" s="204">
        <f>IF(N653="nulová",J653,0)</f>
        <v>0</v>
      </c>
      <c r="BJ653" s="18" t="s">
        <v>71</v>
      </c>
      <c r="BK653" s="204">
        <f>ROUND(I653*H653,2)</f>
        <v>0</v>
      </c>
      <c r="BL653" s="18" t="s">
        <v>270</v>
      </c>
      <c r="BM653" s="203" t="s">
        <v>2435</v>
      </c>
    </row>
    <row r="654" spans="1:65" s="2" customFormat="1" ht="19.5">
      <c r="A654" s="35"/>
      <c r="B654" s="36"/>
      <c r="C654" s="37"/>
      <c r="D654" s="207" t="s">
        <v>294</v>
      </c>
      <c r="E654" s="37"/>
      <c r="F654" s="239" t="s">
        <v>2436</v>
      </c>
      <c r="G654" s="37"/>
      <c r="H654" s="37"/>
      <c r="I654" s="326"/>
      <c r="J654" s="37"/>
      <c r="K654" s="37"/>
      <c r="L654" s="40"/>
      <c r="M654" s="241"/>
      <c r="N654" s="242"/>
      <c r="O654" s="72"/>
      <c r="P654" s="72"/>
      <c r="Q654" s="72"/>
      <c r="R654" s="72"/>
      <c r="S654" s="72"/>
      <c r="T654" s="73"/>
      <c r="U654" s="35"/>
      <c r="V654" s="35"/>
      <c r="W654" s="35"/>
      <c r="X654" s="35"/>
      <c r="Y654" s="35"/>
      <c r="Z654" s="35"/>
      <c r="AA654" s="35"/>
      <c r="AB654" s="35"/>
      <c r="AC654" s="35"/>
      <c r="AD654" s="35"/>
      <c r="AE654" s="35"/>
      <c r="AT654" s="18" t="s">
        <v>294</v>
      </c>
      <c r="AU654" s="18" t="s">
        <v>73</v>
      </c>
    </row>
    <row r="655" spans="1:65" s="16" customFormat="1">
      <c r="B655" s="248"/>
      <c r="C655" s="249"/>
      <c r="D655" s="207" t="s">
        <v>272</v>
      </c>
      <c r="E655" s="250" t="s">
        <v>1</v>
      </c>
      <c r="F655" s="251" t="s">
        <v>2131</v>
      </c>
      <c r="G655" s="249"/>
      <c r="H655" s="250" t="s">
        <v>1</v>
      </c>
      <c r="I655" s="250"/>
      <c r="J655" s="249"/>
      <c r="K655" s="249"/>
      <c r="L655" s="253"/>
      <c r="M655" s="254"/>
      <c r="N655" s="255"/>
      <c r="O655" s="255"/>
      <c r="P655" s="255"/>
      <c r="Q655" s="255"/>
      <c r="R655" s="255"/>
      <c r="S655" s="255"/>
      <c r="T655" s="256"/>
      <c r="AT655" s="257" t="s">
        <v>272</v>
      </c>
      <c r="AU655" s="257" t="s">
        <v>73</v>
      </c>
      <c r="AV655" s="16" t="s">
        <v>71</v>
      </c>
      <c r="AW655" s="16" t="s">
        <v>30</v>
      </c>
      <c r="AX655" s="16" t="s">
        <v>64</v>
      </c>
      <c r="AY655" s="257" t="s">
        <v>263</v>
      </c>
    </row>
    <row r="656" spans="1:65" s="13" customFormat="1">
      <c r="B656" s="205"/>
      <c r="C656" s="206"/>
      <c r="D656" s="207" t="s">
        <v>272</v>
      </c>
      <c r="E656" s="208" t="s">
        <v>1</v>
      </c>
      <c r="F656" s="209" t="s">
        <v>2427</v>
      </c>
      <c r="G656" s="206"/>
      <c r="H656" s="210">
        <v>95.506</v>
      </c>
      <c r="I656" s="210"/>
      <c r="J656" s="206"/>
      <c r="K656" s="206"/>
      <c r="L656" s="212"/>
      <c r="M656" s="213"/>
      <c r="N656" s="214"/>
      <c r="O656" s="214"/>
      <c r="P656" s="214"/>
      <c r="Q656" s="214"/>
      <c r="R656" s="214"/>
      <c r="S656" s="214"/>
      <c r="T656" s="215"/>
      <c r="AT656" s="216" t="s">
        <v>272</v>
      </c>
      <c r="AU656" s="216" t="s">
        <v>73</v>
      </c>
      <c r="AV656" s="13" t="s">
        <v>73</v>
      </c>
      <c r="AW656" s="13" t="s">
        <v>30</v>
      </c>
      <c r="AX656" s="13" t="s">
        <v>71</v>
      </c>
      <c r="AY656" s="216" t="s">
        <v>263</v>
      </c>
    </row>
    <row r="657" spans="1:65" s="2" customFormat="1" ht="24.2" customHeight="1">
      <c r="A657" s="35"/>
      <c r="B657" s="36"/>
      <c r="C657" s="191" t="s">
        <v>408</v>
      </c>
      <c r="D657" s="191" t="s">
        <v>266</v>
      </c>
      <c r="E657" s="192" t="s">
        <v>2437</v>
      </c>
      <c r="F657" s="193" t="s">
        <v>2438</v>
      </c>
      <c r="G657" s="194" t="s">
        <v>269</v>
      </c>
      <c r="H657" s="195">
        <v>95.506</v>
      </c>
      <c r="I657" s="196"/>
      <c r="J657" s="197">
        <f>ROUND(I657*H657,2)</f>
        <v>0</v>
      </c>
      <c r="K657" s="198"/>
      <c r="L657" s="40"/>
      <c r="M657" s="199" t="s">
        <v>1</v>
      </c>
      <c r="N657" s="200" t="s">
        <v>38</v>
      </c>
      <c r="O657" s="72"/>
      <c r="P657" s="201">
        <f>O657*H657</f>
        <v>0</v>
      </c>
      <c r="Q657" s="201">
        <v>0</v>
      </c>
      <c r="R657" s="201">
        <f>Q657*H657</f>
        <v>0</v>
      </c>
      <c r="S657" s="201">
        <v>0</v>
      </c>
      <c r="T657" s="202">
        <f>S657*H657</f>
        <v>0</v>
      </c>
      <c r="U657" s="35"/>
      <c r="V657" s="35"/>
      <c r="W657" s="35"/>
      <c r="X657" s="35"/>
      <c r="Y657" s="35"/>
      <c r="Z657" s="35"/>
      <c r="AA657" s="35"/>
      <c r="AB657" s="35"/>
      <c r="AC657" s="35"/>
      <c r="AD657" s="35"/>
      <c r="AE657" s="35"/>
      <c r="AR657" s="203" t="s">
        <v>270</v>
      </c>
      <c r="AT657" s="203" t="s">
        <v>266</v>
      </c>
      <c r="AU657" s="203" t="s">
        <v>73</v>
      </c>
      <c r="AY657" s="18" t="s">
        <v>263</v>
      </c>
      <c r="BE657" s="204">
        <f>IF(N657="základní",J657,0)</f>
        <v>0</v>
      </c>
      <c r="BF657" s="204">
        <f>IF(N657="snížená",J657,0)</f>
        <v>0</v>
      </c>
      <c r="BG657" s="204">
        <f>IF(N657="zákl. přenesená",J657,0)</f>
        <v>0</v>
      </c>
      <c r="BH657" s="204">
        <f>IF(N657="sníž. přenesená",J657,0)</f>
        <v>0</v>
      </c>
      <c r="BI657" s="204">
        <f>IF(N657="nulová",J657,0)</f>
        <v>0</v>
      </c>
      <c r="BJ657" s="18" t="s">
        <v>71</v>
      </c>
      <c r="BK657" s="204">
        <f>ROUND(I657*H657,2)</f>
        <v>0</v>
      </c>
      <c r="BL657" s="18" t="s">
        <v>270</v>
      </c>
      <c r="BM657" s="203" t="s">
        <v>2439</v>
      </c>
    </row>
    <row r="658" spans="1:65" s="2" customFormat="1" ht="19.5">
      <c r="A658" s="35"/>
      <c r="B658" s="36"/>
      <c r="C658" s="37"/>
      <c r="D658" s="207" t="s">
        <v>294</v>
      </c>
      <c r="E658" s="37"/>
      <c r="F658" s="239" t="s">
        <v>2440</v>
      </c>
      <c r="G658" s="37"/>
      <c r="H658" s="37"/>
      <c r="I658" s="326"/>
      <c r="J658" s="37"/>
      <c r="K658" s="37"/>
      <c r="L658" s="40"/>
      <c r="M658" s="241"/>
      <c r="N658" s="242"/>
      <c r="O658" s="72"/>
      <c r="P658" s="72"/>
      <c r="Q658" s="72"/>
      <c r="R658" s="72"/>
      <c r="S658" s="72"/>
      <c r="T658" s="73"/>
      <c r="U658" s="35"/>
      <c r="V658" s="35"/>
      <c r="W658" s="35"/>
      <c r="X658" s="35"/>
      <c r="Y658" s="35"/>
      <c r="Z658" s="35"/>
      <c r="AA658" s="35"/>
      <c r="AB658" s="35"/>
      <c r="AC658" s="35"/>
      <c r="AD658" s="35"/>
      <c r="AE658" s="35"/>
      <c r="AT658" s="18" t="s">
        <v>294</v>
      </c>
      <c r="AU658" s="18" t="s">
        <v>73</v>
      </c>
    </row>
    <row r="659" spans="1:65" s="2" customFormat="1" ht="24.2" customHeight="1">
      <c r="A659" s="35"/>
      <c r="B659" s="36"/>
      <c r="C659" s="191" t="s">
        <v>824</v>
      </c>
      <c r="D659" s="191" t="s">
        <v>266</v>
      </c>
      <c r="E659" s="192" t="s">
        <v>2441</v>
      </c>
      <c r="F659" s="193" t="s">
        <v>2442</v>
      </c>
      <c r="G659" s="194" t="s">
        <v>269</v>
      </c>
      <c r="H659" s="195">
        <v>208.52</v>
      </c>
      <c r="I659" s="196"/>
      <c r="J659" s="197">
        <f>ROUND(I659*H659,2)</f>
        <v>0</v>
      </c>
      <c r="K659" s="198"/>
      <c r="L659" s="40"/>
      <c r="M659" s="199" t="s">
        <v>1</v>
      </c>
      <c r="N659" s="200" t="s">
        <v>38</v>
      </c>
      <c r="O659" s="72"/>
      <c r="P659" s="201">
        <f>O659*H659</f>
        <v>0</v>
      </c>
      <c r="Q659" s="201">
        <v>0</v>
      </c>
      <c r="R659" s="201">
        <f>Q659*H659</f>
        <v>0</v>
      </c>
      <c r="S659" s="201">
        <v>0</v>
      </c>
      <c r="T659" s="202">
        <f>S659*H659</f>
        <v>0</v>
      </c>
      <c r="U659" s="35"/>
      <c r="V659" s="35"/>
      <c r="W659" s="35"/>
      <c r="X659" s="35"/>
      <c r="Y659" s="35"/>
      <c r="Z659" s="35"/>
      <c r="AA659" s="35"/>
      <c r="AB659" s="35"/>
      <c r="AC659" s="35"/>
      <c r="AD659" s="35"/>
      <c r="AE659" s="35"/>
      <c r="AR659" s="203" t="s">
        <v>270</v>
      </c>
      <c r="AT659" s="203" t="s">
        <v>266</v>
      </c>
      <c r="AU659" s="203" t="s">
        <v>73</v>
      </c>
      <c r="AY659" s="18" t="s">
        <v>263</v>
      </c>
      <c r="BE659" s="204">
        <f>IF(N659="základní",J659,0)</f>
        <v>0</v>
      </c>
      <c r="BF659" s="204">
        <f>IF(N659="snížená",J659,0)</f>
        <v>0</v>
      </c>
      <c r="BG659" s="204">
        <f>IF(N659="zákl. přenesená",J659,0)</f>
        <v>0</v>
      </c>
      <c r="BH659" s="204">
        <f>IF(N659="sníž. přenesená",J659,0)</f>
        <v>0</v>
      </c>
      <c r="BI659" s="204">
        <f>IF(N659="nulová",J659,0)</f>
        <v>0</v>
      </c>
      <c r="BJ659" s="18" t="s">
        <v>71</v>
      </c>
      <c r="BK659" s="204">
        <f>ROUND(I659*H659,2)</f>
        <v>0</v>
      </c>
      <c r="BL659" s="18" t="s">
        <v>270</v>
      </c>
      <c r="BM659" s="203" t="s">
        <v>2443</v>
      </c>
    </row>
    <row r="660" spans="1:65" s="2" customFormat="1" ht="19.5">
      <c r="A660" s="35"/>
      <c r="B660" s="36"/>
      <c r="C660" s="37"/>
      <c r="D660" s="207" t="s">
        <v>294</v>
      </c>
      <c r="E660" s="37"/>
      <c r="F660" s="239" t="s">
        <v>2444</v>
      </c>
      <c r="G660" s="37"/>
      <c r="H660" s="37"/>
      <c r="I660" s="326"/>
      <c r="J660" s="37"/>
      <c r="K660" s="37"/>
      <c r="L660" s="40"/>
      <c r="M660" s="241"/>
      <c r="N660" s="242"/>
      <c r="O660" s="72"/>
      <c r="P660" s="72"/>
      <c r="Q660" s="72"/>
      <c r="R660" s="72"/>
      <c r="S660" s="72"/>
      <c r="T660" s="73"/>
      <c r="U660" s="35"/>
      <c r="V660" s="35"/>
      <c r="W660" s="35"/>
      <c r="X660" s="35"/>
      <c r="Y660" s="35"/>
      <c r="Z660" s="35"/>
      <c r="AA660" s="35"/>
      <c r="AB660" s="35"/>
      <c r="AC660" s="35"/>
      <c r="AD660" s="35"/>
      <c r="AE660" s="35"/>
      <c r="AT660" s="18" t="s">
        <v>294</v>
      </c>
      <c r="AU660" s="18" t="s">
        <v>73</v>
      </c>
    </row>
    <row r="661" spans="1:65" s="16" customFormat="1">
      <c r="B661" s="248"/>
      <c r="C661" s="249"/>
      <c r="D661" s="207" t="s">
        <v>272</v>
      </c>
      <c r="E661" s="250" t="s">
        <v>1</v>
      </c>
      <c r="F661" s="251" t="s">
        <v>2353</v>
      </c>
      <c r="G661" s="249"/>
      <c r="H661" s="250" t="s">
        <v>1</v>
      </c>
      <c r="I661" s="250" t="s">
        <v>1</v>
      </c>
      <c r="J661" s="249"/>
      <c r="K661" s="249"/>
      <c r="L661" s="253"/>
      <c r="M661" s="254"/>
      <c r="N661" s="255"/>
      <c r="O661" s="255"/>
      <c r="P661" s="255"/>
      <c r="Q661" s="255"/>
      <c r="R661" s="255"/>
      <c r="S661" s="255"/>
      <c r="T661" s="256"/>
      <c r="AT661" s="257" t="s">
        <v>272</v>
      </c>
      <c r="AU661" s="257" t="s">
        <v>73</v>
      </c>
      <c r="AV661" s="16" t="s">
        <v>71</v>
      </c>
      <c r="AW661" s="16" t="s">
        <v>30</v>
      </c>
      <c r="AX661" s="16" t="s">
        <v>64</v>
      </c>
      <c r="AY661" s="257" t="s">
        <v>263</v>
      </c>
    </row>
    <row r="662" spans="1:65" s="16" customFormat="1">
      <c r="B662" s="248"/>
      <c r="C662" s="249"/>
      <c r="D662" s="207" t="s">
        <v>272</v>
      </c>
      <c r="E662" s="250" t="s">
        <v>1</v>
      </c>
      <c r="F662" s="251" t="s">
        <v>2216</v>
      </c>
      <c r="G662" s="249"/>
      <c r="H662" s="250" t="s">
        <v>1</v>
      </c>
      <c r="I662" s="250"/>
      <c r="J662" s="249"/>
      <c r="K662" s="249"/>
      <c r="L662" s="253"/>
      <c r="M662" s="254"/>
      <c r="N662" s="255"/>
      <c r="O662" s="255"/>
      <c r="P662" s="255"/>
      <c r="Q662" s="255"/>
      <c r="R662" s="255"/>
      <c r="S662" s="255"/>
      <c r="T662" s="256"/>
      <c r="AT662" s="257" t="s">
        <v>272</v>
      </c>
      <c r="AU662" s="257" t="s">
        <v>73</v>
      </c>
      <c r="AV662" s="16" t="s">
        <v>71</v>
      </c>
      <c r="AW662" s="16" t="s">
        <v>30</v>
      </c>
      <c r="AX662" s="16" t="s">
        <v>64</v>
      </c>
      <c r="AY662" s="257" t="s">
        <v>263</v>
      </c>
    </row>
    <row r="663" spans="1:65" s="13" customFormat="1">
      <c r="B663" s="205"/>
      <c r="C663" s="206"/>
      <c r="D663" s="207" t="s">
        <v>272</v>
      </c>
      <c r="E663" s="208" t="s">
        <v>1</v>
      </c>
      <c r="F663" s="209" t="s">
        <v>2445</v>
      </c>
      <c r="G663" s="206"/>
      <c r="H663" s="210">
        <v>10.25</v>
      </c>
      <c r="I663" s="210"/>
      <c r="J663" s="206"/>
      <c r="K663" s="206"/>
      <c r="L663" s="212"/>
      <c r="M663" s="213"/>
      <c r="N663" s="214"/>
      <c r="O663" s="214"/>
      <c r="P663" s="214"/>
      <c r="Q663" s="214"/>
      <c r="R663" s="214"/>
      <c r="S663" s="214"/>
      <c r="T663" s="215"/>
      <c r="AT663" s="216" t="s">
        <v>272</v>
      </c>
      <c r="AU663" s="216" t="s">
        <v>73</v>
      </c>
      <c r="AV663" s="13" t="s">
        <v>73</v>
      </c>
      <c r="AW663" s="13" t="s">
        <v>30</v>
      </c>
      <c r="AX663" s="13" t="s">
        <v>64</v>
      </c>
      <c r="AY663" s="216" t="s">
        <v>263</v>
      </c>
    </row>
    <row r="664" spans="1:65" s="16" customFormat="1">
      <c r="B664" s="248"/>
      <c r="C664" s="249"/>
      <c r="D664" s="207" t="s">
        <v>272</v>
      </c>
      <c r="E664" s="250" t="s">
        <v>1</v>
      </c>
      <c r="F664" s="251" t="s">
        <v>2218</v>
      </c>
      <c r="G664" s="249"/>
      <c r="H664" s="250" t="s">
        <v>1</v>
      </c>
      <c r="I664" s="250"/>
      <c r="J664" s="249"/>
      <c r="K664" s="249"/>
      <c r="L664" s="253"/>
      <c r="M664" s="254"/>
      <c r="N664" s="255"/>
      <c r="O664" s="255"/>
      <c r="P664" s="255"/>
      <c r="Q664" s="255"/>
      <c r="R664" s="255"/>
      <c r="S664" s="255"/>
      <c r="T664" s="256"/>
      <c r="AT664" s="257" t="s">
        <v>272</v>
      </c>
      <c r="AU664" s="257" t="s">
        <v>73</v>
      </c>
      <c r="AV664" s="16" t="s">
        <v>71</v>
      </c>
      <c r="AW664" s="16" t="s">
        <v>30</v>
      </c>
      <c r="AX664" s="16" t="s">
        <v>64</v>
      </c>
      <c r="AY664" s="257" t="s">
        <v>263</v>
      </c>
    </row>
    <row r="665" spans="1:65" s="13" customFormat="1">
      <c r="B665" s="205"/>
      <c r="C665" s="206"/>
      <c r="D665" s="207" t="s">
        <v>272</v>
      </c>
      <c r="E665" s="208" t="s">
        <v>1</v>
      </c>
      <c r="F665" s="209" t="s">
        <v>2446</v>
      </c>
      <c r="G665" s="206"/>
      <c r="H665" s="210">
        <v>62.05</v>
      </c>
      <c r="I665" s="210"/>
      <c r="J665" s="206"/>
      <c r="K665" s="206"/>
      <c r="L665" s="212"/>
      <c r="M665" s="213"/>
      <c r="N665" s="214"/>
      <c r="O665" s="214"/>
      <c r="P665" s="214"/>
      <c r="Q665" s="214"/>
      <c r="R665" s="214"/>
      <c r="S665" s="214"/>
      <c r="T665" s="215"/>
      <c r="AT665" s="216" t="s">
        <v>272</v>
      </c>
      <c r="AU665" s="216" t="s">
        <v>73</v>
      </c>
      <c r="AV665" s="13" t="s">
        <v>73</v>
      </c>
      <c r="AW665" s="13" t="s">
        <v>30</v>
      </c>
      <c r="AX665" s="13" t="s">
        <v>64</v>
      </c>
      <c r="AY665" s="216" t="s">
        <v>263</v>
      </c>
    </row>
    <row r="666" spans="1:65" s="13" customFormat="1">
      <c r="B666" s="205"/>
      <c r="C666" s="206"/>
      <c r="D666" s="207" t="s">
        <v>272</v>
      </c>
      <c r="E666" s="208" t="s">
        <v>1</v>
      </c>
      <c r="F666" s="209" t="s">
        <v>2447</v>
      </c>
      <c r="G666" s="206"/>
      <c r="H666" s="210">
        <v>-1.28</v>
      </c>
      <c r="I666" s="210"/>
      <c r="J666" s="206"/>
      <c r="K666" s="206"/>
      <c r="L666" s="212"/>
      <c r="M666" s="213"/>
      <c r="N666" s="214"/>
      <c r="O666" s="214"/>
      <c r="P666" s="214"/>
      <c r="Q666" s="214"/>
      <c r="R666" s="214"/>
      <c r="S666" s="214"/>
      <c r="T666" s="215"/>
      <c r="AT666" s="216" t="s">
        <v>272</v>
      </c>
      <c r="AU666" s="216" t="s">
        <v>73</v>
      </c>
      <c r="AV666" s="13" t="s">
        <v>73</v>
      </c>
      <c r="AW666" s="13" t="s">
        <v>30</v>
      </c>
      <c r="AX666" s="13" t="s">
        <v>64</v>
      </c>
      <c r="AY666" s="216" t="s">
        <v>263</v>
      </c>
    </row>
    <row r="667" spans="1:65" s="16" customFormat="1">
      <c r="B667" s="248"/>
      <c r="C667" s="249"/>
      <c r="D667" s="207" t="s">
        <v>272</v>
      </c>
      <c r="E667" s="250" t="s">
        <v>1</v>
      </c>
      <c r="F667" s="251" t="s">
        <v>2220</v>
      </c>
      <c r="G667" s="249"/>
      <c r="H667" s="250" t="s">
        <v>1</v>
      </c>
      <c r="I667" s="250"/>
      <c r="J667" s="249"/>
      <c r="K667" s="249"/>
      <c r="L667" s="253"/>
      <c r="M667" s="254"/>
      <c r="N667" s="255"/>
      <c r="O667" s="255"/>
      <c r="P667" s="255"/>
      <c r="Q667" s="255"/>
      <c r="R667" s="255"/>
      <c r="S667" s="255"/>
      <c r="T667" s="256"/>
      <c r="AT667" s="257" t="s">
        <v>272</v>
      </c>
      <c r="AU667" s="257" t="s">
        <v>73</v>
      </c>
      <c r="AV667" s="16" t="s">
        <v>71</v>
      </c>
      <c r="AW667" s="16" t="s">
        <v>30</v>
      </c>
      <c r="AX667" s="16" t="s">
        <v>64</v>
      </c>
      <c r="AY667" s="257" t="s">
        <v>263</v>
      </c>
    </row>
    <row r="668" spans="1:65" s="13" customFormat="1">
      <c r="B668" s="205"/>
      <c r="C668" s="206"/>
      <c r="D668" s="207" t="s">
        <v>272</v>
      </c>
      <c r="E668" s="208" t="s">
        <v>1</v>
      </c>
      <c r="F668" s="209" t="s">
        <v>2445</v>
      </c>
      <c r="G668" s="206"/>
      <c r="H668" s="210">
        <v>10.25</v>
      </c>
      <c r="I668" s="210"/>
      <c r="J668" s="206"/>
      <c r="K668" s="206"/>
      <c r="L668" s="212"/>
      <c r="M668" s="213"/>
      <c r="N668" s="214"/>
      <c r="O668" s="214"/>
      <c r="P668" s="214"/>
      <c r="Q668" s="214"/>
      <c r="R668" s="214"/>
      <c r="S668" s="214"/>
      <c r="T668" s="215"/>
      <c r="AT668" s="216" t="s">
        <v>272</v>
      </c>
      <c r="AU668" s="216" t="s">
        <v>73</v>
      </c>
      <c r="AV668" s="13" t="s">
        <v>73</v>
      </c>
      <c r="AW668" s="13" t="s">
        <v>30</v>
      </c>
      <c r="AX668" s="13" t="s">
        <v>64</v>
      </c>
      <c r="AY668" s="216" t="s">
        <v>263</v>
      </c>
    </row>
    <row r="669" spans="1:65" s="16" customFormat="1">
      <c r="B669" s="248"/>
      <c r="C669" s="249"/>
      <c r="D669" s="207" t="s">
        <v>272</v>
      </c>
      <c r="E669" s="250" t="s">
        <v>1</v>
      </c>
      <c r="F669" s="251" t="s">
        <v>2298</v>
      </c>
      <c r="G669" s="249"/>
      <c r="H669" s="250" t="s">
        <v>1</v>
      </c>
      <c r="I669" s="250"/>
      <c r="J669" s="249"/>
      <c r="K669" s="249"/>
      <c r="L669" s="253"/>
      <c r="M669" s="254"/>
      <c r="N669" s="255"/>
      <c r="O669" s="255"/>
      <c r="P669" s="255"/>
      <c r="Q669" s="255"/>
      <c r="R669" s="255"/>
      <c r="S669" s="255"/>
      <c r="T669" s="256"/>
      <c r="AT669" s="257" t="s">
        <v>272</v>
      </c>
      <c r="AU669" s="257" t="s">
        <v>73</v>
      </c>
      <c r="AV669" s="16" t="s">
        <v>71</v>
      </c>
      <c r="AW669" s="16" t="s">
        <v>30</v>
      </c>
      <c r="AX669" s="16" t="s">
        <v>64</v>
      </c>
      <c r="AY669" s="257" t="s">
        <v>263</v>
      </c>
    </row>
    <row r="670" spans="1:65" s="13" customFormat="1">
      <c r="B670" s="205"/>
      <c r="C670" s="206"/>
      <c r="D670" s="207" t="s">
        <v>272</v>
      </c>
      <c r="E670" s="208" t="s">
        <v>1</v>
      </c>
      <c r="F670" s="209" t="s">
        <v>2448</v>
      </c>
      <c r="G670" s="206"/>
      <c r="H670" s="210">
        <v>14.7</v>
      </c>
      <c r="I670" s="210"/>
      <c r="J670" s="206"/>
      <c r="K670" s="206"/>
      <c r="L670" s="212"/>
      <c r="M670" s="213"/>
      <c r="N670" s="214"/>
      <c r="O670" s="214"/>
      <c r="P670" s="214"/>
      <c r="Q670" s="214"/>
      <c r="R670" s="214"/>
      <c r="S670" s="214"/>
      <c r="T670" s="215"/>
      <c r="AT670" s="216" t="s">
        <v>272</v>
      </c>
      <c r="AU670" s="216" t="s">
        <v>73</v>
      </c>
      <c r="AV670" s="13" t="s">
        <v>73</v>
      </c>
      <c r="AW670" s="13" t="s">
        <v>30</v>
      </c>
      <c r="AX670" s="13" t="s">
        <v>64</v>
      </c>
      <c r="AY670" s="216" t="s">
        <v>263</v>
      </c>
    </row>
    <row r="671" spans="1:65" s="16" customFormat="1">
      <c r="B671" s="248"/>
      <c r="C671" s="249"/>
      <c r="D671" s="207" t="s">
        <v>272</v>
      </c>
      <c r="E671" s="250" t="s">
        <v>1</v>
      </c>
      <c r="F671" s="251" t="s">
        <v>2360</v>
      </c>
      <c r="G671" s="249"/>
      <c r="H671" s="250" t="s">
        <v>1</v>
      </c>
      <c r="I671" s="250"/>
      <c r="J671" s="249"/>
      <c r="K671" s="249"/>
      <c r="L671" s="253"/>
      <c r="M671" s="254"/>
      <c r="N671" s="255"/>
      <c r="O671" s="255"/>
      <c r="P671" s="255"/>
      <c r="Q671" s="255"/>
      <c r="R671" s="255"/>
      <c r="S671" s="255"/>
      <c r="T671" s="256"/>
      <c r="AT671" s="257" t="s">
        <v>272</v>
      </c>
      <c r="AU671" s="257" t="s">
        <v>73</v>
      </c>
      <c r="AV671" s="16" t="s">
        <v>71</v>
      </c>
      <c r="AW671" s="16" t="s">
        <v>30</v>
      </c>
      <c r="AX671" s="16" t="s">
        <v>64</v>
      </c>
      <c r="AY671" s="257" t="s">
        <v>263</v>
      </c>
    </row>
    <row r="672" spans="1:65" s="13" customFormat="1">
      <c r="B672" s="205"/>
      <c r="C672" s="206"/>
      <c r="D672" s="207" t="s">
        <v>272</v>
      </c>
      <c r="E672" s="208" t="s">
        <v>1</v>
      </c>
      <c r="F672" s="209" t="s">
        <v>2449</v>
      </c>
      <c r="G672" s="206"/>
      <c r="H672" s="210">
        <v>54.05</v>
      </c>
      <c r="I672" s="210"/>
      <c r="J672" s="206"/>
      <c r="K672" s="206"/>
      <c r="L672" s="212"/>
      <c r="M672" s="213"/>
      <c r="N672" s="214"/>
      <c r="O672" s="214"/>
      <c r="P672" s="214"/>
      <c r="Q672" s="214"/>
      <c r="R672" s="214"/>
      <c r="S672" s="214"/>
      <c r="T672" s="215"/>
      <c r="AT672" s="216" t="s">
        <v>272</v>
      </c>
      <c r="AU672" s="216" t="s">
        <v>73</v>
      </c>
      <c r="AV672" s="13" t="s">
        <v>73</v>
      </c>
      <c r="AW672" s="13" t="s">
        <v>30</v>
      </c>
      <c r="AX672" s="13" t="s">
        <v>64</v>
      </c>
      <c r="AY672" s="216" t="s">
        <v>263</v>
      </c>
    </row>
    <row r="673" spans="1:65" s="16" customFormat="1">
      <c r="B673" s="248"/>
      <c r="C673" s="249"/>
      <c r="D673" s="207" t="s">
        <v>272</v>
      </c>
      <c r="E673" s="250" t="s">
        <v>1</v>
      </c>
      <c r="F673" s="251" t="s">
        <v>2363</v>
      </c>
      <c r="G673" s="249"/>
      <c r="H673" s="250" t="s">
        <v>1</v>
      </c>
      <c r="I673" s="250"/>
      <c r="J673" s="249"/>
      <c r="K673" s="249"/>
      <c r="L673" s="253"/>
      <c r="M673" s="254"/>
      <c r="N673" s="255"/>
      <c r="O673" s="255"/>
      <c r="P673" s="255"/>
      <c r="Q673" s="255"/>
      <c r="R673" s="255"/>
      <c r="S673" s="255"/>
      <c r="T673" s="256"/>
      <c r="AT673" s="257" t="s">
        <v>272</v>
      </c>
      <c r="AU673" s="257" t="s">
        <v>73</v>
      </c>
      <c r="AV673" s="16" t="s">
        <v>71</v>
      </c>
      <c r="AW673" s="16" t="s">
        <v>30</v>
      </c>
      <c r="AX673" s="16" t="s">
        <v>64</v>
      </c>
      <c r="AY673" s="257" t="s">
        <v>263</v>
      </c>
    </row>
    <row r="674" spans="1:65" s="13" customFormat="1">
      <c r="B674" s="205"/>
      <c r="C674" s="206"/>
      <c r="D674" s="207" t="s">
        <v>272</v>
      </c>
      <c r="E674" s="208" t="s">
        <v>1</v>
      </c>
      <c r="F674" s="209" t="s">
        <v>2450</v>
      </c>
      <c r="G674" s="206"/>
      <c r="H674" s="210">
        <v>58.5</v>
      </c>
      <c r="I674" s="210"/>
      <c r="J674" s="206"/>
      <c r="K674" s="206"/>
      <c r="L674" s="212"/>
      <c r="M674" s="213"/>
      <c r="N674" s="214"/>
      <c r="O674" s="214"/>
      <c r="P674" s="214"/>
      <c r="Q674" s="214"/>
      <c r="R674" s="214"/>
      <c r="S674" s="214"/>
      <c r="T674" s="215"/>
      <c r="AT674" s="216" t="s">
        <v>272</v>
      </c>
      <c r="AU674" s="216" t="s">
        <v>73</v>
      </c>
      <c r="AV674" s="13" t="s">
        <v>73</v>
      </c>
      <c r="AW674" s="13" t="s">
        <v>30</v>
      </c>
      <c r="AX674" s="13" t="s">
        <v>64</v>
      </c>
      <c r="AY674" s="216" t="s">
        <v>263</v>
      </c>
    </row>
    <row r="675" spans="1:65" s="15" customFormat="1">
      <c r="B675" s="228"/>
      <c r="C675" s="229"/>
      <c r="D675" s="207" t="s">
        <v>272</v>
      </c>
      <c r="E675" s="230" t="s">
        <v>1</v>
      </c>
      <c r="F675" s="231" t="s">
        <v>280</v>
      </c>
      <c r="G675" s="229"/>
      <c r="H675" s="232">
        <v>208.52</v>
      </c>
      <c r="I675" s="232"/>
      <c r="J675" s="229"/>
      <c r="K675" s="229"/>
      <c r="L675" s="234"/>
      <c r="M675" s="235"/>
      <c r="N675" s="236"/>
      <c r="O675" s="236"/>
      <c r="P675" s="236"/>
      <c r="Q675" s="236"/>
      <c r="R675" s="236"/>
      <c r="S675" s="236"/>
      <c r="T675" s="237"/>
      <c r="AT675" s="238" t="s">
        <v>272</v>
      </c>
      <c r="AU675" s="238" t="s">
        <v>73</v>
      </c>
      <c r="AV675" s="15" t="s">
        <v>270</v>
      </c>
      <c r="AW675" s="15" t="s">
        <v>30</v>
      </c>
      <c r="AX675" s="15" t="s">
        <v>71</v>
      </c>
      <c r="AY675" s="238" t="s">
        <v>263</v>
      </c>
    </row>
    <row r="676" spans="1:65" s="2" customFormat="1" ht="16.5" customHeight="1">
      <c r="A676" s="35"/>
      <c r="B676" s="36"/>
      <c r="C676" s="191" t="s">
        <v>624</v>
      </c>
      <c r="D676" s="191" t="s">
        <v>266</v>
      </c>
      <c r="E676" s="192" t="s">
        <v>2451</v>
      </c>
      <c r="F676" s="193" t="s">
        <v>2452</v>
      </c>
      <c r="G676" s="194" t="s">
        <v>374</v>
      </c>
      <c r="H676" s="195">
        <v>3</v>
      </c>
      <c r="I676" s="196"/>
      <c r="J676" s="197">
        <f>ROUND(I676*H676,2)</f>
        <v>0</v>
      </c>
      <c r="K676" s="198"/>
      <c r="L676" s="40"/>
      <c r="M676" s="199" t="s">
        <v>1</v>
      </c>
      <c r="N676" s="200" t="s">
        <v>38</v>
      </c>
      <c r="O676" s="72"/>
      <c r="P676" s="201">
        <f>O676*H676</f>
        <v>0</v>
      </c>
      <c r="Q676" s="201">
        <v>0</v>
      </c>
      <c r="R676" s="201">
        <f>Q676*H676</f>
        <v>0</v>
      </c>
      <c r="S676" s="201">
        <v>0</v>
      </c>
      <c r="T676" s="202">
        <f>S676*H676</f>
        <v>0</v>
      </c>
      <c r="U676" s="35"/>
      <c r="V676" s="35"/>
      <c r="W676" s="35"/>
      <c r="X676" s="35"/>
      <c r="Y676" s="35"/>
      <c r="Z676" s="35"/>
      <c r="AA676" s="35"/>
      <c r="AB676" s="35"/>
      <c r="AC676" s="35"/>
      <c r="AD676" s="35"/>
      <c r="AE676" s="35"/>
      <c r="AR676" s="203" t="s">
        <v>270</v>
      </c>
      <c r="AT676" s="203" t="s">
        <v>266</v>
      </c>
      <c r="AU676" s="203" t="s">
        <v>73</v>
      </c>
      <c r="AY676" s="18" t="s">
        <v>263</v>
      </c>
      <c r="BE676" s="204">
        <f>IF(N676="základní",J676,0)</f>
        <v>0</v>
      </c>
      <c r="BF676" s="204">
        <f>IF(N676="snížená",J676,0)</f>
        <v>0</v>
      </c>
      <c r="BG676" s="204">
        <f>IF(N676="zákl. přenesená",J676,0)</f>
        <v>0</v>
      </c>
      <c r="BH676" s="204">
        <f>IF(N676="sníž. přenesená",J676,0)</f>
        <v>0</v>
      </c>
      <c r="BI676" s="204">
        <f>IF(N676="nulová",J676,0)</f>
        <v>0</v>
      </c>
      <c r="BJ676" s="18" t="s">
        <v>71</v>
      </c>
      <c r="BK676" s="204">
        <f>ROUND(I676*H676,2)</f>
        <v>0</v>
      </c>
      <c r="BL676" s="18" t="s">
        <v>270</v>
      </c>
      <c r="BM676" s="203" t="s">
        <v>2453</v>
      </c>
    </row>
    <row r="677" spans="1:65" s="2" customFormat="1" ht="16.5" customHeight="1">
      <c r="A677" s="35"/>
      <c r="B677" s="36"/>
      <c r="C677" s="191" t="s">
        <v>836</v>
      </c>
      <c r="D677" s="191" t="s">
        <v>266</v>
      </c>
      <c r="E677" s="192" t="s">
        <v>2454</v>
      </c>
      <c r="F677" s="193" t="s">
        <v>2455</v>
      </c>
      <c r="G677" s="194" t="s">
        <v>307</v>
      </c>
      <c r="H677" s="195">
        <v>1581.2280000000001</v>
      </c>
      <c r="I677" s="196"/>
      <c r="J677" s="197">
        <f>ROUND(I677*H677,2)</f>
        <v>0</v>
      </c>
      <c r="K677" s="198"/>
      <c r="L677" s="40"/>
      <c r="M677" s="199" t="s">
        <v>1</v>
      </c>
      <c r="N677" s="200" t="s">
        <v>38</v>
      </c>
      <c r="O677" s="72"/>
      <c r="P677" s="201">
        <f>O677*H677</f>
        <v>0</v>
      </c>
      <c r="Q677" s="201">
        <v>0</v>
      </c>
      <c r="R677" s="201">
        <f>Q677*H677</f>
        <v>0</v>
      </c>
      <c r="S677" s="201">
        <v>0</v>
      </c>
      <c r="T677" s="202">
        <f>S677*H677</f>
        <v>0</v>
      </c>
      <c r="U677" s="35"/>
      <c r="V677" s="35"/>
      <c r="W677" s="35"/>
      <c r="X677" s="35"/>
      <c r="Y677" s="35"/>
      <c r="Z677" s="35"/>
      <c r="AA677" s="35"/>
      <c r="AB677" s="35"/>
      <c r="AC677" s="35"/>
      <c r="AD677" s="35"/>
      <c r="AE677" s="35"/>
      <c r="AR677" s="203" t="s">
        <v>270</v>
      </c>
      <c r="AT677" s="203" t="s">
        <v>266</v>
      </c>
      <c r="AU677" s="203" t="s">
        <v>73</v>
      </c>
      <c r="AY677" s="18" t="s">
        <v>263</v>
      </c>
      <c r="BE677" s="204">
        <f>IF(N677="základní",J677,0)</f>
        <v>0</v>
      </c>
      <c r="BF677" s="204">
        <f>IF(N677="snížená",J677,0)</f>
        <v>0</v>
      </c>
      <c r="BG677" s="204">
        <f>IF(N677="zákl. přenesená",J677,0)</f>
        <v>0</v>
      </c>
      <c r="BH677" s="204">
        <f>IF(N677="sníž. přenesená",J677,0)</f>
        <v>0</v>
      </c>
      <c r="BI677" s="204">
        <f>IF(N677="nulová",J677,0)</f>
        <v>0</v>
      </c>
      <c r="BJ677" s="18" t="s">
        <v>71</v>
      </c>
      <c r="BK677" s="204">
        <f>ROUND(I677*H677,2)</f>
        <v>0</v>
      </c>
      <c r="BL677" s="18" t="s">
        <v>270</v>
      </c>
      <c r="BM677" s="203" t="s">
        <v>2456</v>
      </c>
    </row>
    <row r="678" spans="1:65" s="2" customFormat="1" ht="19.5">
      <c r="A678" s="35"/>
      <c r="B678" s="36"/>
      <c r="C678" s="37"/>
      <c r="D678" s="207" t="s">
        <v>294</v>
      </c>
      <c r="E678" s="37"/>
      <c r="F678" s="239" t="s">
        <v>2457</v>
      </c>
      <c r="G678" s="37"/>
      <c r="H678" s="37"/>
      <c r="I678" s="326"/>
      <c r="J678" s="37"/>
      <c r="K678" s="37"/>
      <c r="L678" s="40"/>
      <c r="M678" s="241"/>
      <c r="N678" s="242"/>
      <c r="O678" s="72"/>
      <c r="P678" s="72"/>
      <c r="Q678" s="72"/>
      <c r="R678" s="72"/>
      <c r="S678" s="72"/>
      <c r="T678" s="73"/>
      <c r="U678" s="35"/>
      <c r="V678" s="35"/>
      <c r="W678" s="35"/>
      <c r="X678" s="35"/>
      <c r="Y678" s="35"/>
      <c r="Z678" s="35"/>
      <c r="AA678" s="35"/>
      <c r="AB678" s="35"/>
      <c r="AC678" s="35"/>
      <c r="AD678" s="35"/>
      <c r="AE678" s="35"/>
      <c r="AT678" s="18" t="s">
        <v>294</v>
      </c>
      <c r="AU678" s="18" t="s">
        <v>73</v>
      </c>
    </row>
    <row r="679" spans="1:65" s="2" customFormat="1" ht="16.5" customHeight="1">
      <c r="A679" s="35"/>
      <c r="B679" s="36"/>
      <c r="C679" s="191" t="s">
        <v>627</v>
      </c>
      <c r="D679" s="191" t="s">
        <v>266</v>
      </c>
      <c r="E679" s="192" t="s">
        <v>924</v>
      </c>
      <c r="F679" s="193" t="s">
        <v>2458</v>
      </c>
      <c r="G679" s="194" t="s">
        <v>300</v>
      </c>
      <c r="H679" s="195">
        <v>5.9710000000000001</v>
      </c>
      <c r="I679" s="196"/>
      <c r="J679" s="197">
        <f>ROUND(I679*H679,2)</f>
        <v>0</v>
      </c>
      <c r="K679" s="198"/>
      <c r="L679" s="40"/>
      <c r="M679" s="199" t="s">
        <v>1</v>
      </c>
      <c r="N679" s="200" t="s">
        <v>38</v>
      </c>
      <c r="O679" s="72"/>
      <c r="P679" s="201">
        <f>O679*H679</f>
        <v>0</v>
      </c>
      <c r="Q679" s="201">
        <v>0</v>
      </c>
      <c r="R679" s="201">
        <f>Q679*H679</f>
        <v>0</v>
      </c>
      <c r="S679" s="201">
        <v>0</v>
      </c>
      <c r="T679" s="202">
        <f>S679*H679</f>
        <v>0</v>
      </c>
      <c r="U679" s="35"/>
      <c r="V679" s="35"/>
      <c r="W679" s="35"/>
      <c r="X679" s="35"/>
      <c r="Y679" s="35"/>
      <c r="Z679" s="35"/>
      <c r="AA679" s="35"/>
      <c r="AB679" s="35"/>
      <c r="AC679" s="35"/>
      <c r="AD679" s="35"/>
      <c r="AE679" s="35"/>
      <c r="AR679" s="203" t="s">
        <v>270</v>
      </c>
      <c r="AT679" s="203" t="s">
        <v>266</v>
      </c>
      <c r="AU679" s="203" t="s">
        <v>73</v>
      </c>
      <c r="AY679" s="18" t="s">
        <v>263</v>
      </c>
      <c r="BE679" s="204">
        <f>IF(N679="základní",J679,0)</f>
        <v>0</v>
      </c>
      <c r="BF679" s="204">
        <f>IF(N679="snížená",J679,0)</f>
        <v>0</v>
      </c>
      <c r="BG679" s="204">
        <f>IF(N679="zákl. přenesená",J679,0)</f>
        <v>0</v>
      </c>
      <c r="BH679" s="204">
        <f>IF(N679="sníž. přenesená",J679,0)</f>
        <v>0</v>
      </c>
      <c r="BI679" s="204">
        <f>IF(N679="nulová",J679,0)</f>
        <v>0</v>
      </c>
      <c r="BJ679" s="18" t="s">
        <v>71</v>
      </c>
      <c r="BK679" s="204">
        <f>ROUND(I679*H679,2)</f>
        <v>0</v>
      </c>
      <c r="BL679" s="18" t="s">
        <v>270</v>
      </c>
      <c r="BM679" s="203" t="s">
        <v>2459</v>
      </c>
    </row>
    <row r="680" spans="1:65" s="2" customFormat="1" ht="19.5">
      <c r="A680" s="35"/>
      <c r="B680" s="36"/>
      <c r="C680" s="37"/>
      <c r="D680" s="207" t="s">
        <v>294</v>
      </c>
      <c r="E680" s="37"/>
      <c r="F680" s="239" t="s">
        <v>2460</v>
      </c>
      <c r="G680" s="37"/>
      <c r="H680" s="37"/>
      <c r="I680" s="326"/>
      <c r="J680" s="37"/>
      <c r="K680" s="37"/>
      <c r="L680" s="40"/>
      <c r="M680" s="241"/>
      <c r="N680" s="242"/>
      <c r="O680" s="72"/>
      <c r="P680" s="72"/>
      <c r="Q680" s="72"/>
      <c r="R680" s="72"/>
      <c r="S680" s="72"/>
      <c r="T680" s="73"/>
      <c r="U680" s="35"/>
      <c r="V680" s="35"/>
      <c r="W680" s="35"/>
      <c r="X680" s="35"/>
      <c r="Y680" s="35"/>
      <c r="Z680" s="35"/>
      <c r="AA680" s="35"/>
      <c r="AB680" s="35"/>
      <c r="AC680" s="35"/>
      <c r="AD680" s="35"/>
      <c r="AE680" s="35"/>
      <c r="AT680" s="18" t="s">
        <v>294</v>
      </c>
      <c r="AU680" s="18" t="s">
        <v>73</v>
      </c>
    </row>
    <row r="681" spans="1:65" s="16" customFormat="1">
      <c r="B681" s="248"/>
      <c r="C681" s="249"/>
      <c r="D681" s="207" t="s">
        <v>272</v>
      </c>
      <c r="E681" s="250" t="s">
        <v>1</v>
      </c>
      <c r="F681" s="251" t="s">
        <v>2215</v>
      </c>
      <c r="G681" s="249"/>
      <c r="H681" s="250" t="s">
        <v>1</v>
      </c>
      <c r="I681" s="250" t="s">
        <v>1</v>
      </c>
      <c r="J681" s="249"/>
      <c r="K681" s="249"/>
      <c r="L681" s="253"/>
      <c r="M681" s="254"/>
      <c r="N681" s="255"/>
      <c r="O681" s="255"/>
      <c r="P681" s="255"/>
      <c r="Q681" s="255"/>
      <c r="R681" s="255"/>
      <c r="S681" s="255"/>
      <c r="T681" s="256"/>
      <c r="AT681" s="257" t="s">
        <v>272</v>
      </c>
      <c r="AU681" s="257" t="s">
        <v>73</v>
      </c>
      <c r="AV681" s="16" t="s">
        <v>71</v>
      </c>
      <c r="AW681" s="16" t="s">
        <v>30</v>
      </c>
      <c r="AX681" s="16" t="s">
        <v>64</v>
      </c>
      <c r="AY681" s="257" t="s">
        <v>263</v>
      </c>
    </row>
    <row r="682" spans="1:65" s="16" customFormat="1">
      <c r="B682" s="248"/>
      <c r="C682" s="249"/>
      <c r="D682" s="207" t="s">
        <v>272</v>
      </c>
      <c r="E682" s="250" t="s">
        <v>1</v>
      </c>
      <c r="F682" s="251" t="s">
        <v>2216</v>
      </c>
      <c r="G682" s="249"/>
      <c r="H682" s="250" t="s">
        <v>1</v>
      </c>
      <c r="I682" s="250"/>
      <c r="J682" s="249"/>
      <c r="K682" s="249"/>
      <c r="L682" s="253"/>
      <c r="M682" s="254"/>
      <c r="N682" s="255"/>
      <c r="O682" s="255"/>
      <c r="P682" s="255"/>
      <c r="Q682" s="255"/>
      <c r="R682" s="255"/>
      <c r="S682" s="255"/>
      <c r="T682" s="256"/>
      <c r="AT682" s="257" t="s">
        <v>272</v>
      </c>
      <c r="AU682" s="257" t="s">
        <v>73</v>
      </c>
      <c r="AV682" s="16" t="s">
        <v>71</v>
      </c>
      <c r="AW682" s="16" t="s">
        <v>30</v>
      </c>
      <c r="AX682" s="16" t="s">
        <v>64</v>
      </c>
      <c r="AY682" s="257" t="s">
        <v>263</v>
      </c>
    </row>
    <row r="683" spans="1:65" s="13" customFormat="1">
      <c r="B683" s="205"/>
      <c r="C683" s="206"/>
      <c r="D683" s="207" t="s">
        <v>272</v>
      </c>
      <c r="E683" s="208" t="s">
        <v>1</v>
      </c>
      <c r="F683" s="209" t="s">
        <v>2461</v>
      </c>
      <c r="G683" s="206"/>
      <c r="H683" s="210">
        <v>0.63800000000000001</v>
      </c>
      <c r="I683" s="210"/>
      <c r="J683" s="206"/>
      <c r="K683" s="206"/>
      <c r="L683" s="212"/>
      <c r="M683" s="213"/>
      <c r="N683" s="214"/>
      <c r="O683" s="214"/>
      <c r="P683" s="214"/>
      <c r="Q683" s="214"/>
      <c r="R683" s="214"/>
      <c r="S683" s="214"/>
      <c r="T683" s="215"/>
      <c r="AT683" s="216" t="s">
        <v>272</v>
      </c>
      <c r="AU683" s="216" t="s">
        <v>73</v>
      </c>
      <c r="AV683" s="13" t="s">
        <v>73</v>
      </c>
      <c r="AW683" s="13" t="s">
        <v>30</v>
      </c>
      <c r="AX683" s="13" t="s">
        <v>64</v>
      </c>
      <c r="AY683" s="216" t="s">
        <v>263</v>
      </c>
    </row>
    <row r="684" spans="1:65" s="16" customFormat="1">
      <c r="B684" s="248"/>
      <c r="C684" s="249"/>
      <c r="D684" s="207" t="s">
        <v>272</v>
      </c>
      <c r="E684" s="250" t="s">
        <v>1</v>
      </c>
      <c r="F684" s="251" t="s">
        <v>2218</v>
      </c>
      <c r="G684" s="249"/>
      <c r="H684" s="250" t="s">
        <v>1</v>
      </c>
      <c r="I684" s="250"/>
      <c r="J684" s="249"/>
      <c r="K684" s="249"/>
      <c r="L684" s="253"/>
      <c r="M684" s="254"/>
      <c r="N684" s="255"/>
      <c r="O684" s="255"/>
      <c r="P684" s="255"/>
      <c r="Q684" s="255"/>
      <c r="R684" s="255"/>
      <c r="S684" s="255"/>
      <c r="T684" s="256"/>
      <c r="AT684" s="257" t="s">
        <v>272</v>
      </c>
      <c r="AU684" s="257" t="s">
        <v>73</v>
      </c>
      <c r="AV684" s="16" t="s">
        <v>71</v>
      </c>
      <c r="AW684" s="16" t="s">
        <v>30</v>
      </c>
      <c r="AX684" s="16" t="s">
        <v>64</v>
      </c>
      <c r="AY684" s="257" t="s">
        <v>263</v>
      </c>
    </row>
    <row r="685" spans="1:65" s="13" customFormat="1">
      <c r="B685" s="205"/>
      <c r="C685" s="206"/>
      <c r="D685" s="207" t="s">
        <v>272</v>
      </c>
      <c r="E685" s="208" t="s">
        <v>1</v>
      </c>
      <c r="F685" s="209" t="s">
        <v>2462</v>
      </c>
      <c r="G685" s="206"/>
      <c r="H685" s="210">
        <v>1.575</v>
      </c>
      <c r="I685" s="210"/>
      <c r="J685" s="206"/>
      <c r="K685" s="206"/>
      <c r="L685" s="212"/>
      <c r="M685" s="213"/>
      <c r="N685" s="214"/>
      <c r="O685" s="214"/>
      <c r="P685" s="214"/>
      <c r="Q685" s="214"/>
      <c r="R685" s="214"/>
      <c r="S685" s="214"/>
      <c r="T685" s="215"/>
      <c r="AT685" s="216" t="s">
        <v>272</v>
      </c>
      <c r="AU685" s="216" t="s">
        <v>73</v>
      </c>
      <c r="AV685" s="13" t="s">
        <v>73</v>
      </c>
      <c r="AW685" s="13" t="s">
        <v>30</v>
      </c>
      <c r="AX685" s="13" t="s">
        <v>64</v>
      </c>
      <c r="AY685" s="216" t="s">
        <v>263</v>
      </c>
    </row>
    <row r="686" spans="1:65" s="16" customFormat="1">
      <c r="B686" s="248"/>
      <c r="C686" s="249"/>
      <c r="D686" s="207" t="s">
        <v>272</v>
      </c>
      <c r="E686" s="250" t="s">
        <v>1</v>
      </c>
      <c r="F686" s="251" t="s">
        <v>2220</v>
      </c>
      <c r="G686" s="249"/>
      <c r="H686" s="250" t="s">
        <v>1</v>
      </c>
      <c r="I686" s="250"/>
      <c r="J686" s="249"/>
      <c r="K686" s="249"/>
      <c r="L686" s="253"/>
      <c r="M686" s="254"/>
      <c r="N686" s="255"/>
      <c r="O686" s="255"/>
      <c r="P686" s="255"/>
      <c r="Q686" s="255"/>
      <c r="R686" s="255"/>
      <c r="S686" s="255"/>
      <c r="T686" s="256"/>
      <c r="AT686" s="257" t="s">
        <v>272</v>
      </c>
      <c r="AU686" s="257" t="s">
        <v>73</v>
      </c>
      <c r="AV686" s="16" t="s">
        <v>71</v>
      </c>
      <c r="AW686" s="16" t="s">
        <v>30</v>
      </c>
      <c r="AX686" s="16" t="s">
        <v>64</v>
      </c>
      <c r="AY686" s="257" t="s">
        <v>263</v>
      </c>
    </row>
    <row r="687" spans="1:65" s="13" customFormat="1">
      <c r="B687" s="205"/>
      <c r="C687" s="206"/>
      <c r="D687" s="207" t="s">
        <v>272</v>
      </c>
      <c r="E687" s="208" t="s">
        <v>1</v>
      </c>
      <c r="F687" s="209" t="s">
        <v>2463</v>
      </c>
      <c r="G687" s="206"/>
      <c r="H687" s="210">
        <v>0.63800000000000001</v>
      </c>
      <c r="I687" s="210"/>
      <c r="J687" s="206"/>
      <c r="K687" s="206"/>
      <c r="L687" s="212"/>
      <c r="M687" s="213"/>
      <c r="N687" s="214"/>
      <c r="O687" s="214"/>
      <c r="P687" s="214"/>
      <c r="Q687" s="214"/>
      <c r="R687" s="214"/>
      <c r="S687" s="214"/>
      <c r="T687" s="215"/>
      <c r="AT687" s="216" t="s">
        <v>272</v>
      </c>
      <c r="AU687" s="216" t="s">
        <v>73</v>
      </c>
      <c r="AV687" s="13" t="s">
        <v>73</v>
      </c>
      <c r="AW687" s="13" t="s">
        <v>30</v>
      </c>
      <c r="AX687" s="13" t="s">
        <v>64</v>
      </c>
      <c r="AY687" s="216" t="s">
        <v>263</v>
      </c>
    </row>
    <row r="688" spans="1:65" s="16" customFormat="1">
      <c r="B688" s="248"/>
      <c r="C688" s="249"/>
      <c r="D688" s="207" t="s">
        <v>272</v>
      </c>
      <c r="E688" s="250" t="s">
        <v>1</v>
      </c>
      <c r="F688" s="251" t="s">
        <v>2221</v>
      </c>
      <c r="G688" s="249"/>
      <c r="H688" s="250" t="s">
        <v>1</v>
      </c>
      <c r="I688" s="250"/>
      <c r="J688" s="249"/>
      <c r="K688" s="249"/>
      <c r="L688" s="253"/>
      <c r="M688" s="254"/>
      <c r="N688" s="255"/>
      <c r="O688" s="255"/>
      <c r="P688" s="255"/>
      <c r="Q688" s="255"/>
      <c r="R688" s="255"/>
      <c r="S688" s="255"/>
      <c r="T688" s="256"/>
      <c r="AT688" s="257" t="s">
        <v>272</v>
      </c>
      <c r="AU688" s="257" t="s">
        <v>73</v>
      </c>
      <c r="AV688" s="16" t="s">
        <v>71</v>
      </c>
      <c r="AW688" s="16" t="s">
        <v>30</v>
      </c>
      <c r="AX688" s="16" t="s">
        <v>64</v>
      </c>
      <c r="AY688" s="257" t="s">
        <v>263</v>
      </c>
    </row>
    <row r="689" spans="1:65" s="13" customFormat="1">
      <c r="B689" s="205"/>
      <c r="C689" s="206"/>
      <c r="D689" s="207" t="s">
        <v>272</v>
      </c>
      <c r="E689" s="208" t="s">
        <v>1</v>
      </c>
      <c r="F689" s="209" t="s">
        <v>2464</v>
      </c>
      <c r="G689" s="206"/>
      <c r="H689" s="210">
        <v>0.22500000000000001</v>
      </c>
      <c r="I689" s="210"/>
      <c r="J689" s="206"/>
      <c r="K689" s="206"/>
      <c r="L689" s="212"/>
      <c r="M689" s="213"/>
      <c r="N689" s="214"/>
      <c r="O689" s="214"/>
      <c r="P689" s="214"/>
      <c r="Q689" s="214"/>
      <c r="R689" s="214"/>
      <c r="S689" s="214"/>
      <c r="T689" s="215"/>
      <c r="AT689" s="216" t="s">
        <v>272</v>
      </c>
      <c r="AU689" s="216" t="s">
        <v>73</v>
      </c>
      <c r="AV689" s="13" t="s">
        <v>73</v>
      </c>
      <c r="AW689" s="13" t="s">
        <v>30</v>
      </c>
      <c r="AX689" s="13" t="s">
        <v>64</v>
      </c>
      <c r="AY689" s="216" t="s">
        <v>263</v>
      </c>
    </row>
    <row r="690" spans="1:65" s="13" customFormat="1">
      <c r="B690" s="205"/>
      <c r="C690" s="206"/>
      <c r="D690" s="207" t="s">
        <v>272</v>
      </c>
      <c r="E690" s="208" t="s">
        <v>1</v>
      </c>
      <c r="F690" s="209" t="s">
        <v>2465</v>
      </c>
      <c r="G690" s="206"/>
      <c r="H690" s="210">
        <v>1.7549999999999999</v>
      </c>
      <c r="I690" s="210"/>
      <c r="J690" s="206"/>
      <c r="K690" s="206"/>
      <c r="L690" s="212"/>
      <c r="M690" s="213"/>
      <c r="N690" s="214"/>
      <c r="O690" s="214"/>
      <c r="P690" s="214"/>
      <c r="Q690" s="214"/>
      <c r="R690" s="214"/>
      <c r="S690" s="214"/>
      <c r="T690" s="215"/>
      <c r="AT690" s="216" t="s">
        <v>272</v>
      </c>
      <c r="AU690" s="216" t="s">
        <v>73</v>
      </c>
      <c r="AV690" s="13" t="s">
        <v>73</v>
      </c>
      <c r="AW690" s="13" t="s">
        <v>30</v>
      </c>
      <c r="AX690" s="13" t="s">
        <v>64</v>
      </c>
      <c r="AY690" s="216" t="s">
        <v>263</v>
      </c>
    </row>
    <row r="691" spans="1:65" s="13" customFormat="1">
      <c r="B691" s="205"/>
      <c r="C691" s="206"/>
      <c r="D691" s="207" t="s">
        <v>272</v>
      </c>
      <c r="E691" s="208" t="s">
        <v>1</v>
      </c>
      <c r="F691" s="209" t="s">
        <v>2466</v>
      </c>
      <c r="G691" s="206"/>
      <c r="H691" s="210">
        <v>1.1399999999999999</v>
      </c>
      <c r="I691" s="210"/>
      <c r="J691" s="206"/>
      <c r="K691" s="206"/>
      <c r="L691" s="212"/>
      <c r="M691" s="213"/>
      <c r="N691" s="214"/>
      <c r="O691" s="214"/>
      <c r="P691" s="214"/>
      <c r="Q691" s="214"/>
      <c r="R691" s="214"/>
      <c r="S691" s="214"/>
      <c r="T691" s="215"/>
      <c r="AT691" s="216" t="s">
        <v>272</v>
      </c>
      <c r="AU691" s="216" t="s">
        <v>73</v>
      </c>
      <c r="AV691" s="13" t="s">
        <v>73</v>
      </c>
      <c r="AW691" s="13" t="s">
        <v>30</v>
      </c>
      <c r="AX691" s="13" t="s">
        <v>64</v>
      </c>
      <c r="AY691" s="216" t="s">
        <v>263</v>
      </c>
    </row>
    <row r="692" spans="1:65" s="15" customFormat="1">
      <c r="B692" s="228"/>
      <c r="C692" s="229"/>
      <c r="D692" s="207" t="s">
        <v>272</v>
      </c>
      <c r="E692" s="230" t="s">
        <v>1</v>
      </c>
      <c r="F692" s="231" t="s">
        <v>280</v>
      </c>
      <c r="G692" s="229"/>
      <c r="H692" s="232">
        <v>5.9710000000000001</v>
      </c>
      <c r="I692" s="232"/>
      <c r="J692" s="229"/>
      <c r="K692" s="229"/>
      <c r="L692" s="234"/>
      <c r="M692" s="235"/>
      <c r="N692" s="236"/>
      <c r="O692" s="236"/>
      <c r="P692" s="236"/>
      <c r="Q692" s="236"/>
      <c r="R692" s="236"/>
      <c r="S692" s="236"/>
      <c r="T692" s="237"/>
      <c r="AT692" s="238" t="s">
        <v>272</v>
      </c>
      <c r="AU692" s="238" t="s">
        <v>73</v>
      </c>
      <c r="AV692" s="15" t="s">
        <v>270</v>
      </c>
      <c r="AW692" s="15" t="s">
        <v>30</v>
      </c>
      <c r="AX692" s="15" t="s">
        <v>71</v>
      </c>
      <c r="AY692" s="238" t="s">
        <v>263</v>
      </c>
    </row>
    <row r="693" spans="1:65" s="2" customFormat="1" ht="24.2" customHeight="1">
      <c r="A693" s="35"/>
      <c r="B693" s="36"/>
      <c r="C693" s="191" t="s">
        <v>845</v>
      </c>
      <c r="D693" s="191" t="s">
        <v>266</v>
      </c>
      <c r="E693" s="192" t="s">
        <v>2467</v>
      </c>
      <c r="F693" s="193" t="s">
        <v>2468</v>
      </c>
      <c r="G693" s="194" t="s">
        <v>300</v>
      </c>
      <c r="H693" s="195">
        <v>466.29</v>
      </c>
      <c r="I693" s="196"/>
      <c r="J693" s="197">
        <f>ROUND(I693*H693,2)</f>
        <v>0</v>
      </c>
      <c r="K693" s="198"/>
      <c r="L693" s="40"/>
      <c r="M693" s="199" t="s">
        <v>1</v>
      </c>
      <c r="N693" s="200" t="s">
        <v>38</v>
      </c>
      <c r="O693" s="72"/>
      <c r="P693" s="201">
        <f>O693*H693</f>
        <v>0</v>
      </c>
      <c r="Q693" s="201">
        <v>2.5019800000000001</v>
      </c>
      <c r="R693" s="201">
        <f>Q693*H693</f>
        <v>1166.6482542000001</v>
      </c>
      <c r="S693" s="201">
        <v>0</v>
      </c>
      <c r="T693" s="202">
        <f>S693*H693</f>
        <v>0</v>
      </c>
      <c r="U693" s="35"/>
      <c r="V693" s="35"/>
      <c r="W693" s="35"/>
      <c r="X693" s="35"/>
      <c r="Y693" s="35"/>
      <c r="Z693" s="35"/>
      <c r="AA693" s="35"/>
      <c r="AB693" s="35"/>
      <c r="AC693" s="35"/>
      <c r="AD693" s="35"/>
      <c r="AE693" s="35"/>
      <c r="AR693" s="203" t="s">
        <v>270</v>
      </c>
      <c r="AT693" s="203" t="s">
        <v>266</v>
      </c>
      <c r="AU693" s="203" t="s">
        <v>73</v>
      </c>
      <c r="AY693" s="18" t="s">
        <v>263</v>
      </c>
      <c r="BE693" s="204">
        <f>IF(N693="základní",J693,0)</f>
        <v>0</v>
      </c>
      <c r="BF693" s="204">
        <f>IF(N693="snížená",J693,0)</f>
        <v>0</v>
      </c>
      <c r="BG693" s="204">
        <f>IF(N693="zákl. přenesená",J693,0)</f>
        <v>0</v>
      </c>
      <c r="BH693" s="204">
        <f>IF(N693="sníž. přenesená",J693,0)</f>
        <v>0</v>
      </c>
      <c r="BI693" s="204">
        <f>IF(N693="nulová",J693,0)</f>
        <v>0</v>
      </c>
      <c r="BJ693" s="18" t="s">
        <v>71</v>
      </c>
      <c r="BK693" s="204">
        <f>ROUND(I693*H693,2)</f>
        <v>0</v>
      </c>
      <c r="BL693" s="18" t="s">
        <v>270</v>
      </c>
      <c r="BM693" s="203" t="s">
        <v>2469</v>
      </c>
    </row>
    <row r="694" spans="1:65" s="16" customFormat="1">
      <c r="B694" s="248"/>
      <c r="C694" s="249"/>
      <c r="D694" s="207" t="s">
        <v>272</v>
      </c>
      <c r="E694" s="250" t="s">
        <v>1</v>
      </c>
      <c r="F694" s="251" t="s">
        <v>2470</v>
      </c>
      <c r="G694" s="249"/>
      <c r="H694" s="250" t="s">
        <v>1</v>
      </c>
      <c r="I694" s="250" t="s">
        <v>1</v>
      </c>
      <c r="J694" s="249"/>
      <c r="K694" s="249"/>
      <c r="L694" s="253"/>
      <c r="M694" s="254"/>
      <c r="N694" s="255"/>
      <c r="O694" s="255"/>
      <c r="P694" s="255"/>
      <c r="Q694" s="255"/>
      <c r="R694" s="255"/>
      <c r="S694" s="255"/>
      <c r="T694" s="256"/>
      <c r="AT694" s="257" t="s">
        <v>272</v>
      </c>
      <c r="AU694" s="257" t="s">
        <v>73</v>
      </c>
      <c r="AV694" s="16" t="s">
        <v>71</v>
      </c>
      <c r="AW694" s="16" t="s">
        <v>30</v>
      </c>
      <c r="AX694" s="16" t="s">
        <v>64</v>
      </c>
      <c r="AY694" s="257" t="s">
        <v>263</v>
      </c>
    </row>
    <row r="695" spans="1:65" s="16" customFormat="1">
      <c r="B695" s="248"/>
      <c r="C695" s="249"/>
      <c r="D695" s="207" t="s">
        <v>272</v>
      </c>
      <c r="E695" s="250" t="s">
        <v>1</v>
      </c>
      <c r="F695" s="251" t="s">
        <v>2471</v>
      </c>
      <c r="G695" s="249"/>
      <c r="H695" s="250" t="s">
        <v>1</v>
      </c>
      <c r="I695" s="250" t="s">
        <v>1</v>
      </c>
      <c r="J695" s="249"/>
      <c r="K695" s="249"/>
      <c r="L695" s="253"/>
      <c r="M695" s="254"/>
      <c r="N695" s="255"/>
      <c r="O695" s="255"/>
      <c r="P695" s="255"/>
      <c r="Q695" s="255"/>
      <c r="R695" s="255"/>
      <c r="S695" s="255"/>
      <c r="T695" s="256"/>
      <c r="AT695" s="257" t="s">
        <v>272</v>
      </c>
      <c r="AU695" s="257" t="s">
        <v>73</v>
      </c>
      <c r="AV695" s="16" t="s">
        <v>71</v>
      </c>
      <c r="AW695" s="16" t="s">
        <v>30</v>
      </c>
      <c r="AX695" s="16" t="s">
        <v>64</v>
      </c>
      <c r="AY695" s="257" t="s">
        <v>263</v>
      </c>
    </row>
    <row r="696" spans="1:65" s="16" customFormat="1">
      <c r="B696" s="248"/>
      <c r="C696" s="249"/>
      <c r="D696" s="207" t="s">
        <v>272</v>
      </c>
      <c r="E696" s="250" t="s">
        <v>1</v>
      </c>
      <c r="F696" s="251" t="s">
        <v>2472</v>
      </c>
      <c r="G696" s="249"/>
      <c r="H696" s="250" t="s">
        <v>1</v>
      </c>
      <c r="I696" s="250" t="s">
        <v>1</v>
      </c>
      <c r="J696" s="249"/>
      <c r="K696" s="249"/>
      <c r="L696" s="253"/>
      <c r="M696" s="254"/>
      <c r="N696" s="255"/>
      <c r="O696" s="255"/>
      <c r="P696" s="255"/>
      <c r="Q696" s="255"/>
      <c r="R696" s="255"/>
      <c r="S696" s="255"/>
      <c r="T696" s="256"/>
      <c r="AT696" s="257" t="s">
        <v>272</v>
      </c>
      <c r="AU696" s="257" t="s">
        <v>73</v>
      </c>
      <c r="AV696" s="16" t="s">
        <v>71</v>
      </c>
      <c r="AW696" s="16" t="s">
        <v>30</v>
      </c>
      <c r="AX696" s="16" t="s">
        <v>64</v>
      </c>
      <c r="AY696" s="257" t="s">
        <v>263</v>
      </c>
    </row>
    <row r="697" spans="1:65" s="13" customFormat="1">
      <c r="B697" s="205"/>
      <c r="C697" s="206"/>
      <c r="D697" s="207" t="s">
        <v>272</v>
      </c>
      <c r="E697" s="208" t="s">
        <v>1</v>
      </c>
      <c r="F697" s="209" t="s">
        <v>2473</v>
      </c>
      <c r="G697" s="206"/>
      <c r="H697" s="210">
        <v>466.29</v>
      </c>
      <c r="I697" s="210"/>
      <c r="J697" s="206"/>
      <c r="K697" s="206"/>
      <c r="L697" s="212"/>
      <c r="M697" s="213"/>
      <c r="N697" s="214"/>
      <c r="O697" s="214"/>
      <c r="P697" s="214"/>
      <c r="Q697" s="214"/>
      <c r="R697" s="214"/>
      <c r="S697" s="214"/>
      <c r="T697" s="215"/>
      <c r="AT697" s="216" t="s">
        <v>272</v>
      </c>
      <c r="AU697" s="216" t="s">
        <v>73</v>
      </c>
      <c r="AV697" s="13" t="s">
        <v>73</v>
      </c>
      <c r="AW697" s="13" t="s">
        <v>30</v>
      </c>
      <c r="AX697" s="13" t="s">
        <v>71</v>
      </c>
      <c r="AY697" s="216" t="s">
        <v>263</v>
      </c>
    </row>
    <row r="698" spans="1:65" s="2" customFormat="1" ht="16.5" customHeight="1">
      <c r="A698" s="35"/>
      <c r="B698" s="36"/>
      <c r="C698" s="191" t="s">
        <v>633</v>
      </c>
      <c r="D698" s="191" t="s">
        <v>266</v>
      </c>
      <c r="E698" s="192" t="s">
        <v>933</v>
      </c>
      <c r="F698" s="193" t="s">
        <v>934</v>
      </c>
      <c r="G698" s="194" t="s">
        <v>269</v>
      </c>
      <c r="H698" s="195">
        <v>1002.505</v>
      </c>
      <c r="I698" s="196"/>
      <c r="J698" s="197">
        <f>ROUND(I698*H698,2)</f>
        <v>0</v>
      </c>
      <c r="K698" s="198"/>
      <c r="L698" s="40"/>
      <c r="M698" s="199" t="s">
        <v>1</v>
      </c>
      <c r="N698" s="200" t="s">
        <v>38</v>
      </c>
      <c r="O698" s="72"/>
      <c r="P698" s="201">
        <f>O698*H698</f>
        <v>0</v>
      </c>
      <c r="Q698" s="201">
        <v>0</v>
      </c>
      <c r="R698" s="201">
        <f>Q698*H698</f>
        <v>0</v>
      </c>
      <c r="S698" s="201">
        <v>0</v>
      </c>
      <c r="T698" s="202">
        <f>S698*H698</f>
        <v>0</v>
      </c>
      <c r="U698" s="35"/>
      <c r="V698" s="35"/>
      <c r="W698" s="35"/>
      <c r="X698" s="35"/>
      <c r="Y698" s="35"/>
      <c r="Z698" s="35"/>
      <c r="AA698" s="35"/>
      <c r="AB698" s="35"/>
      <c r="AC698" s="35"/>
      <c r="AD698" s="35"/>
      <c r="AE698" s="35"/>
      <c r="AR698" s="203" t="s">
        <v>270</v>
      </c>
      <c r="AT698" s="203" t="s">
        <v>266</v>
      </c>
      <c r="AU698" s="203" t="s">
        <v>73</v>
      </c>
      <c r="AY698" s="18" t="s">
        <v>263</v>
      </c>
      <c r="BE698" s="204">
        <f>IF(N698="základní",J698,0)</f>
        <v>0</v>
      </c>
      <c r="BF698" s="204">
        <f>IF(N698="snížená",J698,0)</f>
        <v>0</v>
      </c>
      <c r="BG698" s="204">
        <f>IF(N698="zákl. přenesená",J698,0)</f>
        <v>0</v>
      </c>
      <c r="BH698" s="204">
        <f>IF(N698="sníž. přenesená",J698,0)</f>
        <v>0</v>
      </c>
      <c r="BI698" s="204">
        <f>IF(N698="nulová",J698,0)</f>
        <v>0</v>
      </c>
      <c r="BJ698" s="18" t="s">
        <v>71</v>
      </c>
      <c r="BK698" s="204">
        <f>ROUND(I698*H698,2)</f>
        <v>0</v>
      </c>
      <c r="BL698" s="18" t="s">
        <v>270</v>
      </c>
      <c r="BM698" s="203" t="s">
        <v>2474</v>
      </c>
    </row>
    <row r="699" spans="1:65" s="2" customFormat="1" ht="19.5">
      <c r="A699" s="35"/>
      <c r="B699" s="36"/>
      <c r="C699" s="37"/>
      <c r="D699" s="207" t="s">
        <v>294</v>
      </c>
      <c r="E699" s="37"/>
      <c r="F699" s="239" t="s">
        <v>2475</v>
      </c>
      <c r="G699" s="37"/>
      <c r="H699" s="37"/>
      <c r="I699" s="326"/>
      <c r="J699" s="37"/>
      <c r="K699" s="37"/>
      <c r="L699" s="40"/>
      <c r="M699" s="241"/>
      <c r="N699" s="242"/>
      <c r="O699" s="72"/>
      <c r="P699" s="72"/>
      <c r="Q699" s="72"/>
      <c r="R699" s="72"/>
      <c r="S699" s="72"/>
      <c r="T699" s="73"/>
      <c r="U699" s="35"/>
      <c r="V699" s="35"/>
      <c r="W699" s="35"/>
      <c r="X699" s="35"/>
      <c r="Y699" s="35"/>
      <c r="Z699" s="35"/>
      <c r="AA699" s="35"/>
      <c r="AB699" s="35"/>
      <c r="AC699" s="35"/>
      <c r="AD699" s="35"/>
      <c r="AE699" s="35"/>
      <c r="AT699" s="18" t="s">
        <v>294</v>
      </c>
      <c r="AU699" s="18" t="s">
        <v>73</v>
      </c>
    </row>
    <row r="700" spans="1:65" s="16" customFormat="1">
      <c r="B700" s="248"/>
      <c r="C700" s="249"/>
      <c r="D700" s="207" t="s">
        <v>272</v>
      </c>
      <c r="E700" s="250" t="s">
        <v>1</v>
      </c>
      <c r="F700" s="251" t="s">
        <v>2215</v>
      </c>
      <c r="G700" s="249"/>
      <c r="H700" s="250" t="s">
        <v>1</v>
      </c>
      <c r="I700" s="250" t="s">
        <v>1</v>
      </c>
      <c r="J700" s="249"/>
      <c r="K700" s="249"/>
      <c r="L700" s="253"/>
      <c r="M700" s="254"/>
      <c r="N700" s="255"/>
      <c r="O700" s="255"/>
      <c r="P700" s="255"/>
      <c r="Q700" s="255"/>
      <c r="R700" s="255"/>
      <c r="S700" s="255"/>
      <c r="T700" s="256"/>
      <c r="AT700" s="257" t="s">
        <v>272</v>
      </c>
      <c r="AU700" s="257" t="s">
        <v>73</v>
      </c>
      <c r="AV700" s="16" t="s">
        <v>71</v>
      </c>
      <c r="AW700" s="16" t="s">
        <v>30</v>
      </c>
      <c r="AX700" s="16" t="s">
        <v>64</v>
      </c>
      <c r="AY700" s="257" t="s">
        <v>263</v>
      </c>
    </row>
    <row r="701" spans="1:65" s="16" customFormat="1">
      <c r="B701" s="248"/>
      <c r="C701" s="249"/>
      <c r="D701" s="207" t="s">
        <v>272</v>
      </c>
      <c r="E701" s="250" t="s">
        <v>1</v>
      </c>
      <c r="F701" s="251" t="s">
        <v>2476</v>
      </c>
      <c r="G701" s="249"/>
      <c r="H701" s="250" t="s">
        <v>1</v>
      </c>
      <c r="I701" s="250" t="s">
        <v>1</v>
      </c>
      <c r="J701" s="249"/>
      <c r="K701" s="249"/>
      <c r="L701" s="253"/>
      <c r="M701" s="254"/>
      <c r="N701" s="255"/>
      <c r="O701" s="255"/>
      <c r="P701" s="255"/>
      <c r="Q701" s="255"/>
      <c r="R701" s="255"/>
      <c r="S701" s="255"/>
      <c r="T701" s="256"/>
      <c r="AT701" s="257" t="s">
        <v>272</v>
      </c>
      <c r="AU701" s="257" t="s">
        <v>73</v>
      </c>
      <c r="AV701" s="16" t="s">
        <v>71</v>
      </c>
      <c r="AW701" s="16" t="s">
        <v>30</v>
      </c>
      <c r="AX701" s="16" t="s">
        <v>64</v>
      </c>
      <c r="AY701" s="257" t="s">
        <v>263</v>
      </c>
    </row>
    <row r="702" spans="1:65" s="16" customFormat="1">
      <c r="B702" s="248"/>
      <c r="C702" s="249"/>
      <c r="D702" s="207" t="s">
        <v>272</v>
      </c>
      <c r="E702" s="250" t="s">
        <v>1</v>
      </c>
      <c r="F702" s="251" t="s">
        <v>2216</v>
      </c>
      <c r="G702" s="249"/>
      <c r="H702" s="250" t="s">
        <v>1</v>
      </c>
      <c r="I702" s="250" t="s">
        <v>1</v>
      </c>
      <c r="J702" s="249"/>
      <c r="K702" s="249"/>
      <c r="L702" s="253"/>
      <c r="M702" s="254"/>
      <c r="N702" s="255"/>
      <c r="O702" s="255"/>
      <c r="P702" s="255"/>
      <c r="Q702" s="255"/>
      <c r="R702" s="255"/>
      <c r="S702" s="255"/>
      <c r="T702" s="256"/>
      <c r="AT702" s="257" t="s">
        <v>272</v>
      </c>
      <c r="AU702" s="257" t="s">
        <v>73</v>
      </c>
      <c r="AV702" s="16" t="s">
        <v>71</v>
      </c>
      <c r="AW702" s="16" t="s">
        <v>30</v>
      </c>
      <c r="AX702" s="16" t="s">
        <v>64</v>
      </c>
      <c r="AY702" s="257" t="s">
        <v>263</v>
      </c>
    </row>
    <row r="703" spans="1:65" s="13" customFormat="1">
      <c r="B703" s="205"/>
      <c r="C703" s="206"/>
      <c r="D703" s="207" t="s">
        <v>272</v>
      </c>
      <c r="E703" s="208" t="s">
        <v>1</v>
      </c>
      <c r="F703" s="209" t="s">
        <v>2477</v>
      </c>
      <c r="G703" s="206"/>
      <c r="H703" s="210">
        <v>6.8</v>
      </c>
      <c r="I703" s="210"/>
      <c r="J703" s="206"/>
      <c r="K703" s="206"/>
      <c r="L703" s="212"/>
      <c r="M703" s="213"/>
      <c r="N703" s="214"/>
      <c r="O703" s="214"/>
      <c r="P703" s="214"/>
      <c r="Q703" s="214"/>
      <c r="R703" s="214"/>
      <c r="S703" s="214"/>
      <c r="T703" s="215"/>
      <c r="AT703" s="216" t="s">
        <v>272</v>
      </c>
      <c r="AU703" s="216" t="s">
        <v>73</v>
      </c>
      <c r="AV703" s="13" t="s">
        <v>73</v>
      </c>
      <c r="AW703" s="13" t="s">
        <v>30</v>
      </c>
      <c r="AX703" s="13" t="s">
        <v>64</v>
      </c>
      <c r="AY703" s="216" t="s">
        <v>263</v>
      </c>
    </row>
    <row r="704" spans="1:65" s="16" customFormat="1">
      <c r="B704" s="248"/>
      <c r="C704" s="249"/>
      <c r="D704" s="207" t="s">
        <v>272</v>
      </c>
      <c r="E704" s="250" t="s">
        <v>1</v>
      </c>
      <c r="F704" s="251" t="s">
        <v>2218</v>
      </c>
      <c r="G704" s="249"/>
      <c r="H704" s="250" t="s">
        <v>1</v>
      </c>
      <c r="I704" s="250"/>
      <c r="J704" s="249"/>
      <c r="K704" s="249"/>
      <c r="L704" s="253"/>
      <c r="M704" s="254"/>
      <c r="N704" s="255"/>
      <c r="O704" s="255"/>
      <c r="P704" s="255"/>
      <c r="Q704" s="255"/>
      <c r="R704" s="255"/>
      <c r="S704" s="255"/>
      <c r="T704" s="256"/>
      <c r="AT704" s="257" t="s">
        <v>272</v>
      </c>
      <c r="AU704" s="257" t="s">
        <v>73</v>
      </c>
      <c r="AV704" s="16" t="s">
        <v>71</v>
      </c>
      <c r="AW704" s="16" t="s">
        <v>30</v>
      </c>
      <c r="AX704" s="16" t="s">
        <v>64</v>
      </c>
      <c r="AY704" s="257" t="s">
        <v>263</v>
      </c>
    </row>
    <row r="705" spans="1:65" s="13" customFormat="1">
      <c r="B705" s="205"/>
      <c r="C705" s="206"/>
      <c r="D705" s="207" t="s">
        <v>272</v>
      </c>
      <c r="E705" s="208" t="s">
        <v>1</v>
      </c>
      <c r="F705" s="209" t="s">
        <v>2478</v>
      </c>
      <c r="G705" s="206"/>
      <c r="H705" s="210">
        <v>16.8</v>
      </c>
      <c r="I705" s="210"/>
      <c r="J705" s="206"/>
      <c r="K705" s="206"/>
      <c r="L705" s="212"/>
      <c r="M705" s="213"/>
      <c r="N705" s="214"/>
      <c r="O705" s="214"/>
      <c r="P705" s="214"/>
      <c r="Q705" s="214"/>
      <c r="R705" s="214"/>
      <c r="S705" s="214"/>
      <c r="T705" s="215"/>
      <c r="AT705" s="216" t="s">
        <v>272</v>
      </c>
      <c r="AU705" s="216" t="s">
        <v>73</v>
      </c>
      <c r="AV705" s="13" t="s">
        <v>73</v>
      </c>
      <c r="AW705" s="13" t="s">
        <v>30</v>
      </c>
      <c r="AX705" s="13" t="s">
        <v>64</v>
      </c>
      <c r="AY705" s="216" t="s">
        <v>263</v>
      </c>
    </row>
    <row r="706" spans="1:65" s="16" customFormat="1">
      <c r="B706" s="248"/>
      <c r="C706" s="249"/>
      <c r="D706" s="207" t="s">
        <v>272</v>
      </c>
      <c r="E706" s="250" t="s">
        <v>1</v>
      </c>
      <c r="F706" s="251" t="s">
        <v>2220</v>
      </c>
      <c r="G706" s="249"/>
      <c r="H706" s="250" t="s">
        <v>1</v>
      </c>
      <c r="I706" s="250"/>
      <c r="J706" s="249"/>
      <c r="K706" s="249"/>
      <c r="L706" s="253"/>
      <c r="M706" s="254"/>
      <c r="N706" s="255"/>
      <c r="O706" s="255"/>
      <c r="P706" s="255"/>
      <c r="Q706" s="255"/>
      <c r="R706" s="255"/>
      <c r="S706" s="255"/>
      <c r="T706" s="256"/>
      <c r="AT706" s="257" t="s">
        <v>272</v>
      </c>
      <c r="AU706" s="257" t="s">
        <v>73</v>
      </c>
      <c r="AV706" s="16" t="s">
        <v>71</v>
      </c>
      <c r="AW706" s="16" t="s">
        <v>30</v>
      </c>
      <c r="AX706" s="16" t="s">
        <v>64</v>
      </c>
      <c r="AY706" s="257" t="s">
        <v>263</v>
      </c>
    </row>
    <row r="707" spans="1:65" s="13" customFormat="1">
      <c r="B707" s="205"/>
      <c r="C707" s="206"/>
      <c r="D707" s="207" t="s">
        <v>272</v>
      </c>
      <c r="E707" s="208" t="s">
        <v>1</v>
      </c>
      <c r="F707" s="209" t="s">
        <v>2477</v>
      </c>
      <c r="G707" s="206"/>
      <c r="H707" s="210">
        <v>6.8</v>
      </c>
      <c r="I707" s="210"/>
      <c r="J707" s="206"/>
      <c r="K707" s="206"/>
      <c r="L707" s="212"/>
      <c r="M707" s="213"/>
      <c r="N707" s="214"/>
      <c r="O707" s="214"/>
      <c r="P707" s="214"/>
      <c r="Q707" s="214"/>
      <c r="R707" s="214"/>
      <c r="S707" s="214"/>
      <c r="T707" s="215"/>
      <c r="AT707" s="216" t="s">
        <v>272</v>
      </c>
      <c r="AU707" s="216" t="s">
        <v>73</v>
      </c>
      <c r="AV707" s="13" t="s">
        <v>73</v>
      </c>
      <c r="AW707" s="13" t="s">
        <v>30</v>
      </c>
      <c r="AX707" s="13" t="s">
        <v>64</v>
      </c>
      <c r="AY707" s="216" t="s">
        <v>263</v>
      </c>
    </row>
    <row r="708" spans="1:65" s="16" customFormat="1">
      <c r="B708" s="248"/>
      <c r="C708" s="249"/>
      <c r="D708" s="207" t="s">
        <v>272</v>
      </c>
      <c r="E708" s="250" t="s">
        <v>1</v>
      </c>
      <c r="F708" s="251" t="s">
        <v>2221</v>
      </c>
      <c r="G708" s="249"/>
      <c r="H708" s="250" t="s">
        <v>1</v>
      </c>
      <c r="I708" s="250"/>
      <c r="J708" s="249"/>
      <c r="K708" s="249"/>
      <c r="L708" s="253"/>
      <c r="M708" s="254"/>
      <c r="N708" s="255"/>
      <c r="O708" s="255"/>
      <c r="P708" s="255"/>
      <c r="Q708" s="255"/>
      <c r="R708" s="255"/>
      <c r="S708" s="255"/>
      <c r="T708" s="256"/>
      <c r="AT708" s="257" t="s">
        <v>272</v>
      </c>
      <c r="AU708" s="257" t="s">
        <v>73</v>
      </c>
      <c r="AV708" s="16" t="s">
        <v>71</v>
      </c>
      <c r="AW708" s="16" t="s">
        <v>30</v>
      </c>
      <c r="AX708" s="16" t="s">
        <v>64</v>
      </c>
      <c r="AY708" s="257" t="s">
        <v>263</v>
      </c>
    </row>
    <row r="709" spans="1:65" s="13" customFormat="1">
      <c r="B709" s="205"/>
      <c r="C709" s="206"/>
      <c r="D709" s="207" t="s">
        <v>272</v>
      </c>
      <c r="E709" s="208" t="s">
        <v>1</v>
      </c>
      <c r="F709" s="209" t="s">
        <v>2479</v>
      </c>
      <c r="G709" s="206"/>
      <c r="H709" s="210">
        <v>2.4</v>
      </c>
      <c r="I709" s="210"/>
      <c r="J709" s="206"/>
      <c r="K709" s="206"/>
      <c r="L709" s="212"/>
      <c r="M709" s="213"/>
      <c r="N709" s="214"/>
      <c r="O709" s="214"/>
      <c r="P709" s="214"/>
      <c r="Q709" s="214"/>
      <c r="R709" s="214"/>
      <c r="S709" s="214"/>
      <c r="T709" s="215"/>
      <c r="AT709" s="216" t="s">
        <v>272</v>
      </c>
      <c r="AU709" s="216" t="s">
        <v>73</v>
      </c>
      <c r="AV709" s="13" t="s">
        <v>73</v>
      </c>
      <c r="AW709" s="13" t="s">
        <v>30</v>
      </c>
      <c r="AX709" s="13" t="s">
        <v>64</v>
      </c>
      <c r="AY709" s="216" t="s">
        <v>263</v>
      </c>
    </row>
    <row r="710" spans="1:65" s="13" customFormat="1">
      <c r="B710" s="205"/>
      <c r="C710" s="206"/>
      <c r="D710" s="207" t="s">
        <v>272</v>
      </c>
      <c r="E710" s="208" t="s">
        <v>1</v>
      </c>
      <c r="F710" s="209" t="s">
        <v>2480</v>
      </c>
      <c r="G710" s="206"/>
      <c r="H710" s="210">
        <v>18.72</v>
      </c>
      <c r="I710" s="210"/>
      <c r="J710" s="206"/>
      <c r="K710" s="206"/>
      <c r="L710" s="212"/>
      <c r="M710" s="213"/>
      <c r="N710" s="214"/>
      <c r="O710" s="214"/>
      <c r="P710" s="214"/>
      <c r="Q710" s="214"/>
      <c r="R710" s="214"/>
      <c r="S710" s="214"/>
      <c r="T710" s="215"/>
      <c r="AT710" s="216" t="s">
        <v>272</v>
      </c>
      <c r="AU710" s="216" t="s">
        <v>73</v>
      </c>
      <c r="AV710" s="13" t="s">
        <v>73</v>
      </c>
      <c r="AW710" s="13" t="s">
        <v>30</v>
      </c>
      <c r="AX710" s="13" t="s">
        <v>64</v>
      </c>
      <c r="AY710" s="216" t="s">
        <v>263</v>
      </c>
    </row>
    <row r="711" spans="1:65" s="13" customFormat="1">
      <c r="B711" s="205"/>
      <c r="C711" s="206"/>
      <c r="D711" s="207" t="s">
        <v>272</v>
      </c>
      <c r="E711" s="208" t="s">
        <v>1</v>
      </c>
      <c r="F711" s="209" t="s">
        <v>2481</v>
      </c>
      <c r="G711" s="206"/>
      <c r="H711" s="210">
        <v>12.16</v>
      </c>
      <c r="I711" s="210"/>
      <c r="J711" s="206"/>
      <c r="K711" s="206"/>
      <c r="L711" s="212"/>
      <c r="M711" s="213"/>
      <c r="N711" s="214"/>
      <c r="O711" s="214"/>
      <c r="P711" s="214"/>
      <c r="Q711" s="214"/>
      <c r="R711" s="214"/>
      <c r="S711" s="214"/>
      <c r="T711" s="215"/>
      <c r="AT711" s="216" t="s">
        <v>272</v>
      </c>
      <c r="AU711" s="216" t="s">
        <v>73</v>
      </c>
      <c r="AV711" s="13" t="s">
        <v>73</v>
      </c>
      <c r="AW711" s="13" t="s">
        <v>30</v>
      </c>
      <c r="AX711" s="13" t="s">
        <v>64</v>
      </c>
      <c r="AY711" s="216" t="s">
        <v>263</v>
      </c>
    </row>
    <row r="712" spans="1:65" s="14" customFormat="1">
      <c r="B712" s="217"/>
      <c r="C712" s="218"/>
      <c r="D712" s="207" t="s">
        <v>272</v>
      </c>
      <c r="E712" s="219" t="s">
        <v>1</v>
      </c>
      <c r="F712" s="220" t="s">
        <v>275</v>
      </c>
      <c r="G712" s="218"/>
      <c r="H712" s="221">
        <v>63.68</v>
      </c>
      <c r="I712" s="221"/>
      <c r="J712" s="218"/>
      <c r="K712" s="218"/>
      <c r="L712" s="223"/>
      <c r="M712" s="224"/>
      <c r="N712" s="225"/>
      <c r="O712" s="225"/>
      <c r="P712" s="225"/>
      <c r="Q712" s="225"/>
      <c r="R712" s="225"/>
      <c r="S712" s="225"/>
      <c r="T712" s="226"/>
      <c r="AT712" s="227" t="s">
        <v>272</v>
      </c>
      <c r="AU712" s="227" t="s">
        <v>73</v>
      </c>
      <c r="AV712" s="14" t="s">
        <v>276</v>
      </c>
      <c r="AW712" s="14" t="s">
        <v>30</v>
      </c>
      <c r="AX712" s="14" t="s">
        <v>64</v>
      </c>
      <c r="AY712" s="227" t="s">
        <v>263</v>
      </c>
    </row>
    <row r="713" spans="1:65" s="16" customFormat="1">
      <c r="B713" s="248"/>
      <c r="C713" s="249"/>
      <c r="D713" s="207" t="s">
        <v>272</v>
      </c>
      <c r="E713" s="250" t="s">
        <v>1</v>
      </c>
      <c r="F713" s="251" t="s">
        <v>2482</v>
      </c>
      <c r="G713" s="249"/>
      <c r="H713" s="250" t="s">
        <v>1</v>
      </c>
      <c r="I713" s="250"/>
      <c r="J713" s="249"/>
      <c r="K713" s="249"/>
      <c r="L713" s="253"/>
      <c r="M713" s="254"/>
      <c r="N713" s="255"/>
      <c r="O713" s="255"/>
      <c r="P713" s="255"/>
      <c r="Q713" s="255"/>
      <c r="R713" s="255"/>
      <c r="S713" s="255"/>
      <c r="T713" s="256"/>
      <c r="AT713" s="257" t="s">
        <v>272</v>
      </c>
      <c r="AU713" s="257" t="s">
        <v>73</v>
      </c>
      <c r="AV713" s="16" t="s">
        <v>71</v>
      </c>
      <c r="AW713" s="16" t="s">
        <v>30</v>
      </c>
      <c r="AX713" s="16" t="s">
        <v>64</v>
      </c>
      <c r="AY713" s="257" t="s">
        <v>263</v>
      </c>
    </row>
    <row r="714" spans="1:65" s="13" customFormat="1">
      <c r="B714" s="205"/>
      <c r="C714" s="206"/>
      <c r="D714" s="207" t="s">
        <v>272</v>
      </c>
      <c r="E714" s="208" t="s">
        <v>1</v>
      </c>
      <c r="F714" s="209" t="s">
        <v>2483</v>
      </c>
      <c r="G714" s="206"/>
      <c r="H714" s="210">
        <v>938.82500000000005</v>
      </c>
      <c r="I714" s="210"/>
      <c r="J714" s="206"/>
      <c r="K714" s="206"/>
      <c r="L714" s="212"/>
      <c r="M714" s="213"/>
      <c r="N714" s="214"/>
      <c r="O714" s="214"/>
      <c r="P714" s="214"/>
      <c r="Q714" s="214"/>
      <c r="R714" s="214"/>
      <c r="S714" s="214"/>
      <c r="T714" s="215"/>
      <c r="AT714" s="216" t="s">
        <v>272</v>
      </c>
      <c r="AU714" s="216" t="s">
        <v>73</v>
      </c>
      <c r="AV714" s="13" t="s">
        <v>73</v>
      </c>
      <c r="AW714" s="13" t="s">
        <v>30</v>
      </c>
      <c r="AX714" s="13" t="s">
        <v>64</v>
      </c>
      <c r="AY714" s="216" t="s">
        <v>263</v>
      </c>
    </row>
    <row r="715" spans="1:65" s="15" customFormat="1">
      <c r="B715" s="228"/>
      <c r="C715" s="229"/>
      <c r="D715" s="207" t="s">
        <v>272</v>
      </c>
      <c r="E715" s="230" t="s">
        <v>1</v>
      </c>
      <c r="F715" s="231" t="s">
        <v>280</v>
      </c>
      <c r="G715" s="229"/>
      <c r="H715" s="232">
        <v>1002.505</v>
      </c>
      <c r="I715" s="232"/>
      <c r="J715" s="229"/>
      <c r="K715" s="229"/>
      <c r="L715" s="234"/>
      <c r="M715" s="235"/>
      <c r="N715" s="236"/>
      <c r="O715" s="236"/>
      <c r="P715" s="236"/>
      <c r="Q715" s="236"/>
      <c r="R715" s="236"/>
      <c r="S715" s="236"/>
      <c r="T715" s="237"/>
      <c r="AT715" s="238" t="s">
        <v>272</v>
      </c>
      <c r="AU715" s="238" t="s">
        <v>73</v>
      </c>
      <c r="AV715" s="15" t="s">
        <v>270</v>
      </c>
      <c r="AW715" s="15" t="s">
        <v>30</v>
      </c>
      <c r="AX715" s="15" t="s">
        <v>71</v>
      </c>
      <c r="AY715" s="238" t="s">
        <v>263</v>
      </c>
    </row>
    <row r="716" spans="1:65" s="2" customFormat="1" ht="16.5" customHeight="1">
      <c r="A716" s="35"/>
      <c r="B716" s="36"/>
      <c r="C716" s="191" t="s">
        <v>870</v>
      </c>
      <c r="D716" s="191" t="s">
        <v>266</v>
      </c>
      <c r="E716" s="192" t="s">
        <v>939</v>
      </c>
      <c r="F716" s="193" t="s">
        <v>940</v>
      </c>
      <c r="G716" s="194" t="s">
        <v>269</v>
      </c>
      <c r="H716" s="195">
        <v>1002.505</v>
      </c>
      <c r="I716" s="196"/>
      <c r="J716" s="197">
        <f>ROUND(I716*H716,2)</f>
        <v>0</v>
      </c>
      <c r="K716" s="198"/>
      <c r="L716" s="40"/>
      <c r="M716" s="199" t="s">
        <v>1</v>
      </c>
      <c r="N716" s="200" t="s">
        <v>38</v>
      </c>
      <c r="O716" s="72"/>
      <c r="P716" s="201">
        <f>O716*H716</f>
        <v>0</v>
      </c>
      <c r="Q716" s="201">
        <v>0</v>
      </c>
      <c r="R716" s="201">
        <f>Q716*H716</f>
        <v>0</v>
      </c>
      <c r="S716" s="201">
        <v>0</v>
      </c>
      <c r="T716" s="202">
        <f>S716*H716</f>
        <v>0</v>
      </c>
      <c r="U716" s="35"/>
      <c r="V716" s="35"/>
      <c r="W716" s="35"/>
      <c r="X716" s="35"/>
      <c r="Y716" s="35"/>
      <c r="Z716" s="35"/>
      <c r="AA716" s="35"/>
      <c r="AB716" s="35"/>
      <c r="AC716" s="35"/>
      <c r="AD716" s="35"/>
      <c r="AE716" s="35"/>
      <c r="AR716" s="203" t="s">
        <v>270</v>
      </c>
      <c r="AT716" s="203" t="s">
        <v>266</v>
      </c>
      <c r="AU716" s="203" t="s">
        <v>73</v>
      </c>
      <c r="AY716" s="18" t="s">
        <v>263</v>
      </c>
      <c r="BE716" s="204">
        <f>IF(N716="základní",J716,0)</f>
        <v>0</v>
      </c>
      <c r="BF716" s="204">
        <f>IF(N716="snížená",J716,0)</f>
        <v>0</v>
      </c>
      <c r="BG716" s="204">
        <f>IF(N716="zákl. přenesená",J716,0)</f>
        <v>0</v>
      </c>
      <c r="BH716" s="204">
        <f>IF(N716="sníž. přenesená",J716,0)</f>
        <v>0</v>
      </c>
      <c r="BI716" s="204">
        <f>IF(N716="nulová",J716,0)</f>
        <v>0</v>
      </c>
      <c r="BJ716" s="18" t="s">
        <v>71</v>
      </c>
      <c r="BK716" s="204">
        <f>ROUND(I716*H716,2)</f>
        <v>0</v>
      </c>
      <c r="BL716" s="18" t="s">
        <v>270</v>
      </c>
      <c r="BM716" s="203" t="s">
        <v>2484</v>
      </c>
    </row>
    <row r="717" spans="1:65" s="2" customFormat="1" ht="19.5">
      <c r="A717" s="35"/>
      <c r="B717" s="36"/>
      <c r="C717" s="37"/>
      <c r="D717" s="207" t="s">
        <v>294</v>
      </c>
      <c r="E717" s="37"/>
      <c r="F717" s="239" t="s">
        <v>2485</v>
      </c>
      <c r="G717" s="37"/>
      <c r="H717" s="37"/>
      <c r="I717" s="326"/>
      <c r="J717" s="37"/>
      <c r="K717" s="37"/>
      <c r="L717" s="40"/>
      <c r="M717" s="241"/>
      <c r="N717" s="242"/>
      <c r="O717" s="72"/>
      <c r="P717" s="72"/>
      <c r="Q717" s="72"/>
      <c r="R717" s="72"/>
      <c r="S717" s="72"/>
      <c r="T717" s="73"/>
      <c r="U717" s="35"/>
      <c r="V717" s="35"/>
      <c r="W717" s="35"/>
      <c r="X717" s="35"/>
      <c r="Y717" s="35"/>
      <c r="Z717" s="35"/>
      <c r="AA717" s="35"/>
      <c r="AB717" s="35"/>
      <c r="AC717" s="35"/>
      <c r="AD717" s="35"/>
      <c r="AE717" s="35"/>
      <c r="AT717" s="18" t="s">
        <v>294</v>
      </c>
      <c r="AU717" s="18" t="s">
        <v>73</v>
      </c>
    </row>
    <row r="718" spans="1:65" s="2" customFormat="1" ht="21.75" customHeight="1">
      <c r="A718" s="35"/>
      <c r="B718" s="36"/>
      <c r="C718" s="191" t="s">
        <v>637</v>
      </c>
      <c r="D718" s="191" t="s">
        <v>266</v>
      </c>
      <c r="E718" s="192" t="s">
        <v>2486</v>
      </c>
      <c r="F718" s="193" t="s">
        <v>2487</v>
      </c>
      <c r="G718" s="194" t="s">
        <v>307</v>
      </c>
      <c r="H718" s="195">
        <v>103.062</v>
      </c>
      <c r="I718" s="196"/>
      <c r="J718" s="197">
        <f>ROUND(I718*H718,2)</f>
        <v>0</v>
      </c>
      <c r="K718" s="198"/>
      <c r="L718" s="40"/>
      <c r="M718" s="199" t="s">
        <v>1</v>
      </c>
      <c r="N718" s="200" t="s">
        <v>38</v>
      </c>
      <c r="O718" s="72"/>
      <c r="P718" s="201">
        <f>O718*H718</f>
        <v>0</v>
      </c>
      <c r="Q718" s="201">
        <v>0</v>
      </c>
      <c r="R718" s="201">
        <f>Q718*H718</f>
        <v>0</v>
      </c>
      <c r="S718" s="201">
        <v>0</v>
      </c>
      <c r="T718" s="202">
        <f>S718*H718</f>
        <v>0</v>
      </c>
      <c r="U718" s="35"/>
      <c r="V718" s="35"/>
      <c r="W718" s="35"/>
      <c r="X718" s="35"/>
      <c r="Y718" s="35"/>
      <c r="Z718" s="35"/>
      <c r="AA718" s="35"/>
      <c r="AB718" s="35"/>
      <c r="AC718" s="35"/>
      <c r="AD718" s="35"/>
      <c r="AE718" s="35"/>
      <c r="AR718" s="203" t="s">
        <v>270</v>
      </c>
      <c r="AT718" s="203" t="s">
        <v>266</v>
      </c>
      <c r="AU718" s="203" t="s">
        <v>73</v>
      </c>
      <c r="AY718" s="18" t="s">
        <v>263</v>
      </c>
      <c r="BE718" s="204">
        <f>IF(N718="základní",J718,0)</f>
        <v>0</v>
      </c>
      <c r="BF718" s="204">
        <f>IF(N718="snížená",J718,0)</f>
        <v>0</v>
      </c>
      <c r="BG718" s="204">
        <f>IF(N718="zákl. přenesená",J718,0)</f>
        <v>0</v>
      </c>
      <c r="BH718" s="204">
        <f>IF(N718="sníž. přenesená",J718,0)</f>
        <v>0</v>
      </c>
      <c r="BI718" s="204">
        <f>IF(N718="nulová",J718,0)</f>
        <v>0</v>
      </c>
      <c r="BJ718" s="18" t="s">
        <v>71</v>
      </c>
      <c r="BK718" s="204">
        <f>ROUND(I718*H718,2)</f>
        <v>0</v>
      </c>
      <c r="BL718" s="18" t="s">
        <v>270</v>
      </c>
      <c r="BM718" s="203" t="s">
        <v>2488</v>
      </c>
    </row>
    <row r="719" spans="1:65" s="2" customFormat="1" ht="19.5">
      <c r="A719" s="35"/>
      <c r="B719" s="36"/>
      <c r="C719" s="37"/>
      <c r="D719" s="207" t="s">
        <v>294</v>
      </c>
      <c r="E719" s="37"/>
      <c r="F719" s="239" t="s">
        <v>2489</v>
      </c>
      <c r="G719" s="37"/>
      <c r="H719" s="37"/>
      <c r="I719" s="326"/>
      <c r="J719" s="37"/>
      <c r="K719" s="37"/>
      <c r="L719" s="40"/>
      <c r="M719" s="241"/>
      <c r="N719" s="242"/>
      <c r="O719" s="72"/>
      <c r="P719" s="72"/>
      <c r="Q719" s="72"/>
      <c r="R719" s="72"/>
      <c r="S719" s="72"/>
      <c r="T719" s="73"/>
      <c r="U719" s="35"/>
      <c r="V719" s="35"/>
      <c r="W719" s="35"/>
      <c r="X719" s="35"/>
      <c r="Y719" s="35"/>
      <c r="Z719" s="35"/>
      <c r="AA719" s="35"/>
      <c r="AB719" s="35"/>
      <c r="AC719" s="35"/>
      <c r="AD719" s="35"/>
      <c r="AE719" s="35"/>
      <c r="AT719" s="18" t="s">
        <v>294</v>
      </c>
      <c r="AU719" s="18" t="s">
        <v>73</v>
      </c>
    </row>
    <row r="720" spans="1:65" s="16" customFormat="1">
      <c r="B720" s="248"/>
      <c r="C720" s="249"/>
      <c r="D720" s="207" t="s">
        <v>272</v>
      </c>
      <c r="E720" s="250" t="s">
        <v>1</v>
      </c>
      <c r="F720" s="251" t="s">
        <v>2490</v>
      </c>
      <c r="G720" s="249"/>
      <c r="H720" s="250" t="s">
        <v>1</v>
      </c>
      <c r="I720" s="250" t="s">
        <v>1</v>
      </c>
      <c r="J720" s="249"/>
      <c r="K720" s="249"/>
      <c r="L720" s="253"/>
      <c r="M720" s="254"/>
      <c r="N720" s="255"/>
      <c r="O720" s="255"/>
      <c r="P720" s="255"/>
      <c r="Q720" s="255"/>
      <c r="R720" s="255"/>
      <c r="S720" s="255"/>
      <c r="T720" s="256"/>
      <c r="AT720" s="257" t="s">
        <v>272</v>
      </c>
      <c r="AU720" s="257" t="s">
        <v>73</v>
      </c>
      <c r="AV720" s="16" t="s">
        <v>71</v>
      </c>
      <c r="AW720" s="16" t="s">
        <v>30</v>
      </c>
      <c r="AX720" s="16" t="s">
        <v>64</v>
      </c>
      <c r="AY720" s="257" t="s">
        <v>263</v>
      </c>
    </row>
    <row r="721" spans="1:65" s="13" customFormat="1">
      <c r="B721" s="205"/>
      <c r="C721" s="206"/>
      <c r="D721" s="207" t="s">
        <v>272</v>
      </c>
      <c r="E721" s="208" t="s">
        <v>1</v>
      </c>
      <c r="F721" s="209" t="s">
        <v>2491</v>
      </c>
      <c r="G721" s="206"/>
      <c r="H721" s="210">
        <v>0.47799999999999998</v>
      </c>
      <c r="I721" s="210"/>
      <c r="J721" s="206"/>
      <c r="K721" s="206"/>
      <c r="L721" s="212"/>
      <c r="M721" s="213"/>
      <c r="N721" s="214"/>
      <c r="O721" s="214"/>
      <c r="P721" s="214"/>
      <c r="Q721" s="214"/>
      <c r="R721" s="214"/>
      <c r="S721" s="214"/>
      <c r="T721" s="215"/>
      <c r="AT721" s="216" t="s">
        <v>272</v>
      </c>
      <c r="AU721" s="216" t="s">
        <v>73</v>
      </c>
      <c r="AV721" s="13" t="s">
        <v>73</v>
      </c>
      <c r="AW721" s="13" t="s">
        <v>30</v>
      </c>
      <c r="AX721" s="13" t="s">
        <v>64</v>
      </c>
      <c r="AY721" s="216" t="s">
        <v>263</v>
      </c>
    </row>
    <row r="722" spans="1:65" s="16" customFormat="1">
      <c r="B722" s="248"/>
      <c r="C722" s="249"/>
      <c r="D722" s="207" t="s">
        <v>272</v>
      </c>
      <c r="E722" s="250" t="s">
        <v>1</v>
      </c>
      <c r="F722" s="251" t="s">
        <v>2492</v>
      </c>
      <c r="G722" s="249"/>
      <c r="H722" s="250" t="s">
        <v>1</v>
      </c>
      <c r="I722" s="250"/>
      <c r="J722" s="249"/>
      <c r="K722" s="249"/>
      <c r="L722" s="253"/>
      <c r="M722" s="254"/>
      <c r="N722" s="255"/>
      <c r="O722" s="255"/>
      <c r="P722" s="255"/>
      <c r="Q722" s="255"/>
      <c r="R722" s="255"/>
      <c r="S722" s="255"/>
      <c r="T722" s="256"/>
      <c r="AT722" s="257" t="s">
        <v>272</v>
      </c>
      <c r="AU722" s="257" t="s">
        <v>73</v>
      </c>
      <c r="AV722" s="16" t="s">
        <v>71</v>
      </c>
      <c r="AW722" s="16" t="s">
        <v>30</v>
      </c>
      <c r="AX722" s="16" t="s">
        <v>64</v>
      </c>
      <c r="AY722" s="257" t="s">
        <v>263</v>
      </c>
    </row>
    <row r="723" spans="1:65" s="13" customFormat="1">
      <c r="B723" s="205"/>
      <c r="C723" s="206"/>
      <c r="D723" s="207" t="s">
        <v>272</v>
      </c>
      <c r="E723" s="208" t="s">
        <v>1</v>
      </c>
      <c r="F723" s="209" t="s">
        <v>2493</v>
      </c>
      <c r="G723" s="206"/>
      <c r="H723" s="210">
        <v>102.584</v>
      </c>
      <c r="I723" s="210"/>
      <c r="J723" s="206"/>
      <c r="K723" s="206"/>
      <c r="L723" s="212"/>
      <c r="M723" s="213"/>
      <c r="N723" s="214"/>
      <c r="O723" s="214"/>
      <c r="P723" s="214"/>
      <c r="Q723" s="214"/>
      <c r="R723" s="214"/>
      <c r="S723" s="214"/>
      <c r="T723" s="215"/>
      <c r="AT723" s="216" t="s">
        <v>272</v>
      </c>
      <c r="AU723" s="216" t="s">
        <v>73</v>
      </c>
      <c r="AV723" s="13" t="s">
        <v>73</v>
      </c>
      <c r="AW723" s="13" t="s">
        <v>30</v>
      </c>
      <c r="AX723" s="13" t="s">
        <v>64</v>
      </c>
      <c r="AY723" s="216" t="s">
        <v>263</v>
      </c>
    </row>
    <row r="724" spans="1:65" s="15" customFormat="1">
      <c r="B724" s="228"/>
      <c r="C724" s="229"/>
      <c r="D724" s="207" t="s">
        <v>272</v>
      </c>
      <c r="E724" s="230" t="s">
        <v>1</v>
      </c>
      <c r="F724" s="231" t="s">
        <v>280</v>
      </c>
      <c r="G724" s="229"/>
      <c r="H724" s="232">
        <v>103.062</v>
      </c>
      <c r="I724" s="232"/>
      <c r="J724" s="229"/>
      <c r="K724" s="229"/>
      <c r="L724" s="234"/>
      <c r="M724" s="235"/>
      <c r="N724" s="236"/>
      <c r="O724" s="236"/>
      <c r="P724" s="236"/>
      <c r="Q724" s="236"/>
      <c r="R724" s="236"/>
      <c r="S724" s="236"/>
      <c r="T724" s="237"/>
      <c r="AT724" s="238" t="s">
        <v>272</v>
      </c>
      <c r="AU724" s="238" t="s">
        <v>73</v>
      </c>
      <c r="AV724" s="15" t="s">
        <v>270</v>
      </c>
      <c r="AW724" s="15" t="s">
        <v>30</v>
      </c>
      <c r="AX724" s="15" t="s">
        <v>71</v>
      </c>
      <c r="AY724" s="238" t="s">
        <v>263</v>
      </c>
    </row>
    <row r="725" spans="1:65" s="12" customFormat="1" ht="22.9" customHeight="1">
      <c r="B725" s="175"/>
      <c r="C725" s="176"/>
      <c r="D725" s="177" t="s">
        <v>63</v>
      </c>
      <c r="E725" s="189" t="s">
        <v>304</v>
      </c>
      <c r="F725" s="189" t="s">
        <v>1034</v>
      </c>
      <c r="G725" s="176"/>
      <c r="H725" s="176"/>
      <c r="I725" s="176"/>
      <c r="J725" s="190">
        <f>BK725</f>
        <v>0</v>
      </c>
      <c r="K725" s="176"/>
      <c r="L725" s="181"/>
      <c r="M725" s="182"/>
      <c r="N725" s="183"/>
      <c r="O725" s="183"/>
      <c r="P725" s="184">
        <f>SUM(P726:P803)</f>
        <v>0</v>
      </c>
      <c r="Q725" s="183"/>
      <c r="R725" s="184">
        <f>SUM(R726:R803)</f>
        <v>0.60059999999999991</v>
      </c>
      <c r="S725" s="183"/>
      <c r="T725" s="185">
        <f>SUM(T726:T803)</f>
        <v>0</v>
      </c>
      <c r="AR725" s="186" t="s">
        <v>71</v>
      </c>
      <c r="AT725" s="187" t="s">
        <v>63</v>
      </c>
      <c r="AU725" s="187" t="s">
        <v>71</v>
      </c>
      <c r="AY725" s="186" t="s">
        <v>263</v>
      </c>
      <c r="BK725" s="188">
        <f>SUM(BK726:BK803)</f>
        <v>0</v>
      </c>
    </row>
    <row r="726" spans="1:65" s="2" customFormat="1" ht="24.2" customHeight="1">
      <c r="A726" s="35"/>
      <c r="B726" s="36"/>
      <c r="C726" s="191" t="s">
        <v>880</v>
      </c>
      <c r="D726" s="191" t="s">
        <v>266</v>
      </c>
      <c r="E726" s="192" t="s">
        <v>2494</v>
      </c>
      <c r="F726" s="193" t="s">
        <v>2495</v>
      </c>
      <c r="G726" s="194" t="s">
        <v>269</v>
      </c>
      <c r="H726" s="195">
        <v>22344.205000000002</v>
      </c>
      <c r="I726" s="196"/>
      <c r="J726" s="197">
        <f>ROUND(I726*H726,2)</f>
        <v>0</v>
      </c>
      <c r="K726" s="198"/>
      <c r="L726" s="40"/>
      <c r="M726" s="199" t="s">
        <v>1</v>
      </c>
      <c r="N726" s="200" t="s">
        <v>38</v>
      </c>
      <c r="O726" s="72"/>
      <c r="P726" s="201">
        <f>O726*H726</f>
        <v>0</v>
      </c>
      <c r="Q726" s="201">
        <v>0</v>
      </c>
      <c r="R726" s="201">
        <f>Q726*H726</f>
        <v>0</v>
      </c>
      <c r="S726" s="201">
        <v>0</v>
      </c>
      <c r="T726" s="202">
        <f>S726*H726</f>
        <v>0</v>
      </c>
      <c r="U726" s="35"/>
      <c r="V726" s="35"/>
      <c r="W726" s="35"/>
      <c r="X726" s="35"/>
      <c r="Y726" s="35"/>
      <c r="Z726" s="35"/>
      <c r="AA726" s="35"/>
      <c r="AB726" s="35"/>
      <c r="AC726" s="35"/>
      <c r="AD726" s="35"/>
      <c r="AE726" s="35"/>
      <c r="AR726" s="203" t="s">
        <v>270</v>
      </c>
      <c r="AT726" s="203" t="s">
        <v>266</v>
      </c>
      <c r="AU726" s="203" t="s">
        <v>73</v>
      </c>
      <c r="AY726" s="18" t="s">
        <v>263</v>
      </c>
      <c r="BE726" s="204">
        <f>IF(N726="základní",J726,0)</f>
        <v>0</v>
      </c>
      <c r="BF726" s="204">
        <f>IF(N726="snížená",J726,0)</f>
        <v>0</v>
      </c>
      <c r="BG726" s="204">
        <f>IF(N726="zákl. přenesená",J726,0)</f>
        <v>0</v>
      </c>
      <c r="BH726" s="204">
        <f>IF(N726="sníž. přenesená",J726,0)</f>
        <v>0</v>
      </c>
      <c r="BI726" s="204">
        <f>IF(N726="nulová",J726,0)</f>
        <v>0</v>
      </c>
      <c r="BJ726" s="18" t="s">
        <v>71</v>
      </c>
      <c r="BK726" s="204">
        <f>ROUND(I726*H726,2)</f>
        <v>0</v>
      </c>
      <c r="BL726" s="18" t="s">
        <v>270</v>
      </c>
      <c r="BM726" s="203" t="s">
        <v>2496</v>
      </c>
    </row>
    <row r="727" spans="1:65" s="2" customFormat="1" ht="19.5">
      <c r="A727" s="35"/>
      <c r="B727" s="36"/>
      <c r="C727" s="37"/>
      <c r="D727" s="207" t="s">
        <v>294</v>
      </c>
      <c r="E727" s="37"/>
      <c r="F727" s="239" t="s">
        <v>2497</v>
      </c>
      <c r="G727" s="37"/>
      <c r="H727" s="37"/>
      <c r="I727" s="326"/>
      <c r="J727" s="37"/>
      <c r="K727" s="37"/>
      <c r="L727" s="40"/>
      <c r="M727" s="241"/>
      <c r="N727" s="242"/>
      <c r="O727" s="72"/>
      <c r="P727" s="72"/>
      <c r="Q727" s="72"/>
      <c r="R727" s="72"/>
      <c r="S727" s="72"/>
      <c r="T727" s="73"/>
      <c r="U727" s="35"/>
      <c r="V727" s="35"/>
      <c r="W727" s="35"/>
      <c r="X727" s="35"/>
      <c r="Y727" s="35"/>
      <c r="Z727" s="35"/>
      <c r="AA727" s="35"/>
      <c r="AB727" s="35"/>
      <c r="AC727" s="35"/>
      <c r="AD727" s="35"/>
      <c r="AE727" s="35"/>
      <c r="AT727" s="18" t="s">
        <v>294</v>
      </c>
      <c r="AU727" s="18" t="s">
        <v>73</v>
      </c>
    </row>
    <row r="728" spans="1:65" s="16" customFormat="1">
      <c r="B728" s="248"/>
      <c r="C728" s="249"/>
      <c r="D728" s="207" t="s">
        <v>272</v>
      </c>
      <c r="E728" s="250" t="s">
        <v>1</v>
      </c>
      <c r="F728" s="251" t="s">
        <v>2216</v>
      </c>
      <c r="G728" s="249"/>
      <c r="H728" s="250" t="s">
        <v>1</v>
      </c>
      <c r="I728" s="250" t="s">
        <v>1</v>
      </c>
      <c r="J728" s="249"/>
      <c r="K728" s="249"/>
      <c r="L728" s="253"/>
      <c r="M728" s="254"/>
      <c r="N728" s="255"/>
      <c r="O728" s="255"/>
      <c r="P728" s="255"/>
      <c r="Q728" s="255"/>
      <c r="R728" s="255"/>
      <c r="S728" s="255"/>
      <c r="T728" s="256"/>
      <c r="AT728" s="257" t="s">
        <v>272</v>
      </c>
      <c r="AU728" s="257" t="s">
        <v>73</v>
      </c>
      <c r="AV728" s="16" t="s">
        <v>71</v>
      </c>
      <c r="AW728" s="16" t="s">
        <v>30</v>
      </c>
      <c r="AX728" s="16" t="s">
        <v>64</v>
      </c>
      <c r="AY728" s="257" t="s">
        <v>263</v>
      </c>
    </row>
    <row r="729" spans="1:65" s="16" customFormat="1">
      <c r="B729" s="248"/>
      <c r="C729" s="249"/>
      <c r="D729" s="207" t="s">
        <v>272</v>
      </c>
      <c r="E729" s="250" t="s">
        <v>1</v>
      </c>
      <c r="F729" s="251" t="s">
        <v>2188</v>
      </c>
      <c r="G729" s="249"/>
      <c r="H729" s="250" t="s">
        <v>1</v>
      </c>
      <c r="I729" s="250" t="s">
        <v>1</v>
      </c>
      <c r="J729" s="249"/>
      <c r="K729" s="249"/>
      <c r="L729" s="253"/>
      <c r="M729" s="254"/>
      <c r="N729" s="255"/>
      <c r="O729" s="255"/>
      <c r="P729" s="255"/>
      <c r="Q729" s="255"/>
      <c r="R729" s="255"/>
      <c r="S729" s="255"/>
      <c r="T729" s="256"/>
      <c r="AT729" s="257" t="s">
        <v>272</v>
      </c>
      <c r="AU729" s="257" t="s">
        <v>73</v>
      </c>
      <c r="AV729" s="16" t="s">
        <v>71</v>
      </c>
      <c r="AW729" s="16" t="s">
        <v>30</v>
      </c>
      <c r="AX729" s="16" t="s">
        <v>64</v>
      </c>
      <c r="AY729" s="257" t="s">
        <v>263</v>
      </c>
    </row>
    <row r="730" spans="1:65" s="13" customFormat="1">
      <c r="B730" s="205"/>
      <c r="C730" s="206"/>
      <c r="D730" s="207" t="s">
        <v>272</v>
      </c>
      <c r="E730" s="208" t="s">
        <v>1</v>
      </c>
      <c r="F730" s="209" t="s">
        <v>2498</v>
      </c>
      <c r="G730" s="206"/>
      <c r="H730" s="210">
        <v>52</v>
      </c>
      <c r="I730" s="210"/>
      <c r="J730" s="206"/>
      <c r="K730" s="206"/>
      <c r="L730" s="212"/>
      <c r="M730" s="213"/>
      <c r="N730" s="214"/>
      <c r="O730" s="214"/>
      <c r="P730" s="214"/>
      <c r="Q730" s="214"/>
      <c r="R730" s="214"/>
      <c r="S730" s="214"/>
      <c r="T730" s="215"/>
      <c r="AT730" s="216" t="s">
        <v>272</v>
      </c>
      <c r="AU730" s="216" t="s">
        <v>73</v>
      </c>
      <c r="AV730" s="13" t="s">
        <v>73</v>
      </c>
      <c r="AW730" s="13" t="s">
        <v>30</v>
      </c>
      <c r="AX730" s="13" t="s">
        <v>64</v>
      </c>
      <c r="AY730" s="216" t="s">
        <v>263</v>
      </c>
    </row>
    <row r="731" spans="1:65" s="13" customFormat="1">
      <c r="B731" s="205"/>
      <c r="C731" s="206"/>
      <c r="D731" s="207" t="s">
        <v>272</v>
      </c>
      <c r="E731" s="208" t="s">
        <v>1</v>
      </c>
      <c r="F731" s="209" t="s">
        <v>2499</v>
      </c>
      <c r="G731" s="206"/>
      <c r="H731" s="210">
        <v>-2.1</v>
      </c>
      <c r="I731" s="210"/>
      <c r="J731" s="206"/>
      <c r="K731" s="206"/>
      <c r="L731" s="212"/>
      <c r="M731" s="213"/>
      <c r="N731" s="214"/>
      <c r="O731" s="214"/>
      <c r="P731" s="214"/>
      <c r="Q731" s="214"/>
      <c r="R731" s="214"/>
      <c r="S731" s="214"/>
      <c r="T731" s="215"/>
      <c r="AT731" s="216" t="s">
        <v>272</v>
      </c>
      <c r="AU731" s="216" t="s">
        <v>73</v>
      </c>
      <c r="AV731" s="13" t="s">
        <v>73</v>
      </c>
      <c r="AW731" s="13" t="s">
        <v>30</v>
      </c>
      <c r="AX731" s="13" t="s">
        <v>64</v>
      </c>
      <c r="AY731" s="216" t="s">
        <v>263</v>
      </c>
    </row>
    <row r="732" spans="1:65" s="13" customFormat="1">
      <c r="B732" s="205"/>
      <c r="C732" s="206"/>
      <c r="D732" s="207" t="s">
        <v>272</v>
      </c>
      <c r="E732" s="208" t="s">
        <v>1</v>
      </c>
      <c r="F732" s="209" t="s">
        <v>2500</v>
      </c>
      <c r="G732" s="206"/>
      <c r="H732" s="210">
        <v>2.6</v>
      </c>
      <c r="I732" s="210"/>
      <c r="J732" s="206"/>
      <c r="K732" s="206"/>
      <c r="L732" s="212"/>
      <c r="M732" s="213"/>
      <c r="N732" s="214"/>
      <c r="O732" s="214"/>
      <c r="P732" s="214"/>
      <c r="Q732" s="214"/>
      <c r="R732" s="214"/>
      <c r="S732" s="214"/>
      <c r="T732" s="215"/>
      <c r="AT732" s="216" t="s">
        <v>272</v>
      </c>
      <c r="AU732" s="216" t="s">
        <v>73</v>
      </c>
      <c r="AV732" s="13" t="s">
        <v>73</v>
      </c>
      <c r="AW732" s="13" t="s">
        <v>30</v>
      </c>
      <c r="AX732" s="13" t="s">
        <v>64</v>
      </c>
      <c r="AY732" s="216" t="s">
        <v>263</v>
      </c>
    </row>
    <row r="733" spans="1:65" s="16" customFormat="1">
      <c r="B733" s="248"/>
      <c r="C733" s="249"/>
      <c r="D733" s="207" t="s">
        <v>272</v>
      </c>
      <c r="E733" s="250" t="s">
        <v>1</v>
      </c>
      <c r="F733" s="251" t="s">
        <v>2501</v>
      </c>
      <c r="G733" s="249"/>
      <c r="H733" s="250" t="s">
        <v>1</v>
      </c>
      <c r="I733" s="250"/>
      <c r="J733" s="249"/>
      <c r="K733" s="249"/>
      <c r="L733" s="253"/>
      <c r="M733" s="254"/>
      <c r="N733" s="255"/>
      <c r="O733" s="255"/>
      <c r="P733" s="255"/>
      <c r="Q733" s="255"/>
      <c r="R733" s="255"/>
      <c r="S733" s="255"/>
      <c r="T733" s="256"/>
      <c r="AT733" s="257" t="s">
        <v>272</v>
      </c>
      <c r="AU733" s="257" t="s">
        <v>73</v>
      </c>
      <c r="AV733" s="16" t="s">
        <v>71</v>
      </c>
      <c r="AW733" s="16" t="s">
        <v>30</v>
      </c>
      <c r="AX733" s="16" t="s">
        <v>64</v>
      </c>
      <c r="AY733" s="257" t="s">
        <v>263</v>
      </c>
    </row>
    <row r="734" spans="1:65" s="13" customFormat="1">
      <c r="B734" s="205"/>
      <c r="C734" s="206"/>
      <c r="D734" s="207" t="s">
        <v>272</v>
      </c>
      <c r="E734" s="208" t="s">
        <v>1</v>
      </c>
      <c r="F734" s="209" t="s">
        <v>2502</v>
      </c>
      <c r="G734" s="206"/>
      <c r="H734" s="210">
        <v>35.700000000000003</v>
      </c>
      <c r="I734" s="210"/>
      <c r="J734" s="206"/>
      <c r="K734" s="206"/>
      <c r="L734" s="212"/>
      <c r="M734" s="213"/>
      <c r="N734" s="214"/>
      <c r="O734" s="214"/>
      <c r="P734" s="214"/>
      <c r="Q734" s="214"/>
      <c r="R734" s="214"/>
      <c r="S734" s="214"/>
      <c r="T734" s="215"/>
      <c r="AT734" s="216" t="s">
        <v>272</v>
      </c>
      <c r="AU734" s="216" t="s">
        <v>73</v>
      </c>
      <c r="AV734" s="13" t="s">
        <v>73</v>
      </c>
      <c r="AW734" s="13" t="s">
        <v>30</v>
      </c>
      <c r="AX734" s="13" t="s">
        <v>64</v>
      </c>
      <c r="AY734" s="216" t="s">
        <v>263</v>
      </c>
    </row>
    <row r="735" spans="1:65" s="16" customFormat="1">
      <c r="B735" s="248"/>
      <c r="C735" s="249"/>
      <c r="D735" s="207" t="s">
        <v>272</v>
      </c>
      <c r="E735" s="250" t="s">
        <v>1</v>
      </c>
      <c r="F735" s="251" t="s">
        <v>2218</v>
      </c>
      <c r="G735" s="249"/>
      <c r="H735" s="250" t="s">
        <v>1</v>
      </c>
      <c r="I735" s="250"/>
      <c r="J735" s="249"/>
      <c r="K735" s="249"/>
      <c r="L735" s="253"/>
      <c r="M735" s="254"/>
      <c r="N735" s="255"/>
      <c r="O735" s="255"/>
      <c r="P735" s="255"/>
      <c r="Q735" s="255"/>
      <c r="R735" s="255"/>
      <c r="S735" s="255"/>
      <c r="T735" s="256"/>
      <c r="AT735" s="257" t="s">
        <v>272</v>
      </c>
      <c r="AU735" s="257" t="s">
        <v>73</v>
      </c>
      <c r="AV735" s="16" t="s">
        <v>71</v>
      </c>
      <c r="AW735" s="16" t="s">
        <v>30</v>
      </c>
      <c r="AX735" s="16" t="s">
        <v>64</v>
      </c>
      <c r="AY735" s="257" t="s">
        <v>263</v>
      </c>
    </row>
    <row r="736" spans="1:65" s="16" customFormat="1">
      <c r="B736" s="248"/>
      <c r="C736" s="249"/>
      <c r="D736" s="207" t="s">
        <v>272</v>
      </c>
      <c r="E736" s="250" t="s">
        <v>1</v>
      </c>
      <c r="F736" s="251" t="s">
        <v>2188</v>
      </c>
      <c r="G736" s="249"/>
      <c r="H736" s="250" t="s">
        <v>1</v>
      </c>
      <c r="I736" s="250"/>
      <c r="J736" s="249"/>
      <c r="K736" s="249"/>
      <c r="L736" s="253"/>
      <c r="M736" s="254"/>
      <c r="N736" s="255"/>
      <c r="O736" s="255"/>
      <c r="P736" s="255"/>
      <c r="Q736" s="255"/>
      <c r="R736" s="255"/>
      <c r="S736" s="255"/>
      <c r="T736" s="256"/>
      <c r="AT736" s="257" t="s">
        <v>272</v>
      </c>
      <c r="AU736" s="257" t="s">
        <v>73</v>
      </c>
      <c r="AV736" s="16" t="s">
        <v>71</v>
      </c>
      <c r="AW736" s="16" t="s">
        <v>30</v>
      </c>
      <c r="AX736" s="16" t="s">
        <v>64</v>
      </c>
      <c r="AY736" s="257" t="s">
        <v>263</v>
      </c>
    </row>
    <row r="737" spans="2:51" s="13" customFormat="1">
      <c r="B737" s="205"/>
      <c r="C737" s="206"/>
      <c r="D737" s="207" t="s">
        <v>272</v>
      </c>
      <c r="E737" s="208" t="s">
        <v>1</v>
      </c>
      <c r="F737" s="209" t="s">
        <v>2503</v>
      </c>
      <c r="G737" s="206"/>
      <c r="H737" s="210">
        <v>148.80000000000001</v>
      </c>
      <c r="I737" s="210"/>
      <c r="J737" s="206"/>
      <c r="K737" s="206"/>
      <c r="L737" s="212"/>
      <c r="M737" s="213"/>
      <c r="N737" s="214"/>
      <c r="O737" s="214"/>
      <c r="P737" s="214"/>
      <c r="Q737" s="214"/>
      <c r="R737" s="214"/>
      <c r="S737" s="214"/>
      <c r="T737" s="215"/>
      <c r="AT737" s="216" t="s">
        <v>272</v>
      </c>
      <c r="AU737" s="216" t="s">
        <v>73</v>
      </c>
      <c r="AV737" s="13" t="s">
        <v>73</v>
      </c>
      <c r="AW737" s="13" t="s">
        <v>30</v>
      </c>
      <c r="AX737" s="13" t="s">
        <v>64</v>
      </c>
      <c r="AY737" s="216" t="s">
        <v>263</v>
      </c>
    </row>
    <row r="738" spans="2:51" s="13" customFormat="1">
      <c r="B738" s="205"/>
      <c r="C738" s="206"/>
      <c r="D738" s="207" t="s">
        <v>272</v>
      </c>
      <c r="E738" s="208" t="s">
        <v>1</v>
      </c>
      <c r="F738" s="209" t="s">
        <v>2499</v>
      </c>
      <c r="G738" s="206"/>
      <c r="H738" s="210">
        <v>-2.1</v>
      </c>
      <c r="I738" s="210"/>
      <c r="J738" s="206"/>
      <c r="K738" s="206"/>
      <c r="L738" s="212"/>
      <c r="M738" s="213"/>
      <c r="N738" s="214"/>
      <c r="O738" s="214"/>
      <c r="P738" s="214"/>
      <c r="Q738" s="214"/>
      <c r="R738" s="214"/>
      <c r="S738" s="214"/>
      <c r="T738" s="215"/>
      <c r="AT738" s="216" t="s">
        <v>272</v>
      </c>
      <c r="AU738" s="216" t="s">
        <v>73</v>
      </c>
      <c r="AV738" s="13" t="s">
        <v>73</v>
      </c>
      <c r="AW738" s="13" t="s">
        <v>30</v>
      </c>
      <c r="AX738" s="13" t="s">
        <v>64</v>
      </c>
      <c r="AY738" s="216" t="s">
        <v>263</v>
      </c>
    </row>
    <row r="739" spans="2:51" s="13" customFormat="1">
      <c r="B739" s="205"/>
      <c r="C739" s="206"/>
      <c r="D739" s="207" t="s">
        <v>272</v>
      </c>
      <c r="E739" s="208" t="s">
        <v>1</v>
      </c>
      <c r="F739" s="209" t="s">
        <v>2500</v>
      </c>
      <c r="G739" s="206"/>
      <c r="H739" s="210">
        <v>2.6</v>
      </c>
      <c r="I739" s="210"/>
      <c r="J739" s="206"/>
      <c r="K739" s="206"/>
      <c r="L739" s="212"/>
      <c r="M739" s="213"/>
      <c r="N739" s="214"/>
      <c r="O739" s="214"/>
      <c r="P739" s="214"/>
      <c r="Q739" s="214"/>
      <c r="R739" s="214"/>
      <c r="S739" s="214"/>
      <c r="T739" s="215"/>
      <c r="AT739" s="216" t="s">
        <v>272</v>
      </c>
      <c r="AU739" s="216" t="s">
        <v>73</v>
      </c>
      <c r="AV739" s="13" t="s">
        <v>73</v>
      </c>
      <c r="AW739" s="13" t="s">
        <v>30</v>
      </c>
      <c r="AX739" s="13" t="s">
        <v>64</v>
      </c>
      <c r="AY739" s="216" t="s">
        <v>263</v>
      </c>
    </row>
    <row r="740" spans="2:51" s="16" customFormat="1">
      <c r="B740" s="248"/>
      <c r="C740" s="249"/>
      <c r="D740" s="207" t="s">
        <v>272</v>
      </c>
      <c r="E740" s="250" t="s">
        <v>1</v>
      </c>
      <c r="F740" s="251" t="s">
        <v>2501</v>
      </c>
      <c r="G740" s="249"/>
      <c r="H740" s="250" t="s">
        <v>1</v>
      </c>
      <c r="I740" s="250"/>
      <c r="J740" s="249"/>
      <c r="K740" s="249"/>
      <c r="L740" s="253"/>
      <c r="M740" s="254"/>
      <c r="N740" s="255"/>
      <c r="O740" s="255"/>
      <c r="P740" s="255"/>
      <c r="Q740" s="255"/>
      <c r="R740" s="255"/>
      <c r="S740" s="255"/>
      <c r="T740" s="256"/>
      <c r="AT740" s="257" t="s">
        <v>272</v>
      </c>
      <c r="AU740" s="257" t="s">
        <v>73</v>
      </c>
      <c r="AV740" s="16" t="s">
        <v>71</v>
      </c>
      <c r="AW740" s="16" t="s">
        <v>30</v>
      </c>
      <c r="AX740" s="16" t="s">
        <v>64</v>
      </c>
      <c r="AY740" s="257" t="s">
        <v>263</v>
      </c>
    </row>
    <row r="741" spans="2:51" s="13" customFormat="1">
      <c r="B741" s="205"/>
      <c r="C741" s="206"/>
      <c r="D741" s="207" t="s">
        <v>272</v>
      </c>
      <c r="E741" s="208" t="s">
        <v>1</v>
      </c>
      <c r="F741" s="209" t="s">
        <v>2504</v>
      </c>
      <c r="G741" s="206"/>
      <c r="H741" s="210">
        <v>91.56</v>
      </c>
      <c r="I741" s="210"/>
      <c r="J741" s="206"/>
      <c r="K741" s="206"/>
      <c r="L741" s="212"/>
      <c r="M741" s="213"/>
      <c r="N741" s="214"/>
      <c r="O741" s="214"/>
      <c r="P741" s="214"/>
      <c r="Q741" s="214"/>
      <c r="R741" s="214"/>
      <c r="S741" s="214"/>
      <c r="T741" s="215"/>
      <c r="AT741" s="216" t="s">
        <v>272</v>
      </c>
      <c r="AU741" s="216" t="s">
        <v>73</v>
      </c>
      <c r="AV741" s="13" t="s">
        <v>73</v>
      </c>
      <c r="AW741" s="13" t="s">
        <v>30</v>
      </c>
      <c r="AX741" s="13" t="s">
        <v>64</v>
      </c>
      <c r="AY741" s="216" t="s">
        <v>263</v>
      </c>
    </row>
    <row r="742" spans="2:51" s="16" customFormat="1">
      <c r="B742" s="248"/>
      <c r="C742" s="249"/>
      <c r="D742" s="207" t="s">
        <v>272</v>
      </c>
      <c r="E742" s="250" t="s">
        <v>1</v>
      </c>
      <c r="F742" s="251" t="s">
        <v>2220</v>
      </c>
      <c r="G742" s="249"/>
      <c r="H742" s="250" t="s">
        <v>1</v>
      </c>
      <c r="I742" s="250"/>
      <c r="J742" s="249"/>
      <c r="K742" s="249"/>
      <c r="L742" s="253"/>
      <c r="M742" s="254"/>
      <c r="N742" s="255"/>
      <c r="O742" s="255"/>
      <c r="P742" s="255"/>
      <c r="Q742" s="255"/>
      <c r="R742" s="255"/>
      <c r="S742" s="255"/>
      <c r="T742" s="256"/>
      <c r="AT742" s="257" t="s">
        <v>272</v>
      </c>
      <c r="AU742" s="257" t="s">
        <v>73</v>
      </c>
      <c r="AV742" s="16" t="s">
        <v>71</v>
      </c>
      <c r="AW742" s="16" t="s">
        <v>30</v>
      </c>
      <c r="AX742" s="16" t="s">
        <v>64</v>
      </c>
      <c r="AY742" s="257" t="s">
        <v>263</v>
      </c>
    </row>
    <row r="743" spans="2:51" s="16" customFormat="1">
      <c r="B743" s="248"/>
      <c r="C743" s="249"/>
      <c r="D743" s="207" t="s">
        <v>272</v>
      </c>
      <c r="E743" s="250" t="s">
        <v>1</v>
      </c>
      <c r="F743" s="251" t="s">
        <v>2188</v>
      </c>
      <c r="G743" s="249"/>
      <c r="H743" s="250" t="s">
        <v>1</v>
      </c>
      <c r="I743" s="250"/>
      <c r="J743" s="249"/>
      <c r="K743" s="249"/>
      <c r="L743" s="253"/>
      <c r="M743" s="254"/>
      <c r="N743" s="255"/>
      <c r="O743" s="255"/>
      <c r="P743" s="255"/>
      <c r="Q743" s="255"/>
      <c r="R743" s="255"/>
      <c r="S743" s="255"/>
      <c r="T743" s="256"/>
      <c r="AT743" s="257" t="s">
        <v>272</v>
      </c>
      <c r="AU743" s="257" t="s">
        <v>73</v>
      </c>
      <c r="AV743" s="16" t="s">
        <v>71</v>
      </c>
      <c r="AW743" s="16" t="s">
        <v>30</v>
      </c>
      <c r="AX743" s="16" t="s">
        <v>64</v>
      </c>
      <c r="AY743" s="257" t="s">
        <v>263</v>
      </c>
    </row>
    <row r="744" spans="2:51" s="13" customFormat="1">
      <c r="B744" s="205"/>
      <c r="C744" s="206"/>
      <c r="D744" s="207" t="s">
        <v>272</v>
      </c>
      <c r="E744" s="208" t="s">
        <v>1</v>
      </c>
      <c r="F744" s="209" t="s">
        <v>2498</v>
      </c>
      <c r="G744" s="206"/>
      <c r="H744" s="210">
        <v>52</v>
      </c>
      <c r="I744" s="210"/>
      <c r="J744" s="206"/>
      <c r="K744" s="206"/>
      <c r="L744" s="212"/>
      <c r="M744" s="213"/>
      <c r="N744" s="214"/>
      <c r="O744" s="214"/>
      <c r="P744" s="214"/>
      <c r="Q744" s="214"/>
      <c r="R744" s="214"/>
      <c r="S744" s="214"/>
      <c r="T744" s="215"/>
      <c r="AT744" s="216" t="s">
        <v>272</v>
      </c>
      <c r="AU744" s="216" t="s">
        <v>73</v>
      </c>
      <c r="AV744" s="13" t="s">
        <v>73</v>
      </c>
      <c r="AW744" s="13" t="s">
        <v>30</v>
      </c>
      <c r="AX744" s="13" t="s">
        <v>64</v>
      </c>
      <c r="AY744" s="216" t="s">
        <v>263</v>
      </c>
    </row>
    <row r="745" spans="2:51" s="13" customFormat="1">
      <c r="B745" s="205"/>
      <c r="C745" s="206"/>
      <c r="D745" s="207" t="s">
        <v>272</v>
      </c>
      <c r="E745" s="208" t="s">
        <v>1</v>
      </c>
      <c r="F745" s="209" t="s">
        <v>2499</v>
      </c>
      <c r="G745" s="206"/>
      <c r="H745" s="210">
        <v>-2.1</v>
      </c>
      <c r="I745" s="210"/>
      <c r="J745" s="206"/>
      <c r="K745" s="206"/>
      <c r="L745" s="212"/>
      <c r="M745" s="213"/>
      <c r="N745" s="214"/>
      <c r="O745" s="214"/>
      <c r="P745" s="214"/>
      <c r="Q745" s="214"/>
      <c r="R745" s="214"/>
      <c r="S745" s="214"/>
      <c r="T745" s="215"/>
      <c r="AT745" s="216" t="s">
        <v>272</v>
      </c>
      <c r="AU745" s="216" t="s">
        <v>73</v>
      </c>
      <c r="AV745" s="13" t="s">
        <v>73</v>
      </c>
      <c r="AW745" s="13" t="s">
        <v>30</v>
      </c>
      <c r="AX745" s="13" t="s">
        <v>64</v>
      </c>
      <c r="AY745" s="216" t="s">
        <v>263</v>
      </c>
    </row>
    <row r="746" spans="2:51" s="13" customFormat="1">
      <c r="B746" s="205"/>
      <c r="C746" s="206"/>
      <c r="D746" s="207" t="s">
        <v>272</v>
      </c>
      <c r="E746" s="208" t="s">
        <v>1</v>
      </c>
      <c r="F746" s="209" t="s">
        <v>2500</v>
      </c>
      <c r="G746" s="206"/>
      <c r="H746" s="210">
        <v>2.6</v>
      </c>
      <c r="I746" s="210"/>
      <c r="J746" s="206"/>
      <c r="K746" s="206"/>
      <c r="L746" s="212"/>
      <c r="M746" s="213"/>
      <c r="N746" s="214"/>
      <c r="O746" s="214"/>
      <c r="P746" s="214"/>
      <c r="Q746" s="214"/>
      <c r="R746" s="214"/>
      <c r="S746" s="214"/>
      <c r="T746" s="215"/>
      <c r="AT746" s="216" t="s">
        <v>272</v>
      </c>
      <c r="AU746" s="216" t="s">
        <v>73</v>
      </c>
      <c r="AV746" s="13" t="s">
        <v>73</v>
      </c>
      <c r="AW746" s="13" t="s">
        <v>30</v>
      </c>
      <c r="AX746" s="13" t="s">
        <v>64</v>
      </c>
      <c r="AY746" s="216" t="s">
        <v>263</v>
      </c>
    </row>
    <row r="747" spans="2:51" s="16" customFormat="1">
      <c r="B747" s="248"/>
      <c r="C747" s="249"/>
      <c r="D747" s="207" t="s">
        <v>272</v>
      </c>
      <c r="E747" s="250" t="s">
        <v>1</v>
      </c>
      <c r="F747" s="251" t="s">
        <v>2501</v>
      </c>
      <c r="G747" s="249"/>
      <c r="H747" s="250" t="s">
        <v>1</v>
      </c>
      <c r="I747" s="250"/>
      <c r="J747" s="249"/>
      <c r="K747" s="249"/>
      <c r="L747" s="253"/>
      <c r="M747" s="254"/>
      <c r="N747" s="255"/>
      <c r="O747" s="255"/>
      <c r="P747" s="255"/>
      <c r="Q747" s="255"/>
      <c r="R747" s="255"/>
      <c r="S747" s="255"/>
      <c r="T747" s="256"/>
      <c r="AT747" s="257" t="s">
        <v>272</v>
      </c>
      <c r="AU747" s="257" t="s">
        <v>73</v>
      </c>
      <c r="AV747" s="16" t="s">
        <v>71</v>
      </c>
      <c r="AW747" s="16" t="s">
        <v>30</v>
      </c>
      <c r="AX747" s="16" t="s">
        <v>64</v>
      </c>
      <c r="AY747" s="257" t="s">
        <v>263</v>
      </c>
    </row>
    <row r="748" spans="2:51" s="13" customFormat="1">
      <c r="B748" s="205"/>
      <c r="C748" s="206"/>
      <c r="D748" s="207" t="s">
        <v>272</v>
      </c>
      <c r="E748" s="208" t="s">
        <v>1</v>
      </c>
      <c r="F748" s="209" t="s">
        <v>2502</v>
      </c>
      <c r="G748" s="206"/>
      <c r="H748" s="210">
        <v>35.700000000000003</v>
      </c>
      <c r="I748" s="210"/>
      <c r="J748" s="206"/>
      <c r="K748" s="206"/>
      <c r="L748" s="212"/>
      <c r="M748" s="213"/>
      <c r="N748" s="214"/>
      <c r="O748" s="214"/>
      <c r="P748" s="214"/>
      <c r="Q748" s="214"/>
      <c r="R748" s="214"/>
      <c r="S748" s="214"/>
      <c r="T748" s="215"/>
      <c r="AT748" s="216" t="s">
        <v>272</v>
      </c>
      <c r="AU748" s="216" t="s">
        <v>73</v>
      </c>
      <c r="AV748" s="13" t="s">
        <v>73</v>
      </c>
      <c r="AW748" s="13" t="s">
        <v>30</v>
      </c>
      <c r="AX748" s="13" t="s">
        <v>64</v>
      </c>
      <c r="AY748" s="216" t="s">
        <v>263</v>
      </c>
    </row>
    <row r="749" spans="2:51" s="16" customFormat="1">
      <c r="B749" s="248"/>
      <c r="C749" s="249"/>
      <c r="D749" s="207" t="s">
        <v>272</v>
      </c>
      <c r="E749" s="250" t="s">
        <v>1</v>
      </c>
      <c r="F749" s="251" t="s">
        <v>2298</v>
      </c>
      <c r="G749" s="249"/>
      <c r="H749" s="250" t="s">
        <v>1</v>
      </c>
      <c r="I749" s="250"/>
      <c r="J749" s="249"/>
      <c r="K749" s="249"/>
      <c r="L749" s="253"/>
      <c r="M749" s="254"/>
      <c r="N749" s="255"/>
      <c r="O749" s="255"/>
      <c r="P749" s="255"/>
      <c r="Q749" s="255"/>
      <c r="R749" s="255"/>
      <c r="S749" s="255"/>
      <c r="T749" s="256"/>
      <c r="AT749" s="257" t="s">
        <v>272</v>
      </c>
      <c r="AU749" s="257" t="s">
        <v>73</v>
      </c>
      <c r="AV749" s="16" t="s">
        <v>71</v>
      </c>
      <c r="AW749" s="16" t="s">
        <v>30</v>
      </c>
      <c r="AX749" s="16" t="s">
        <v>64</v>
      </c>
      <c r="AY749" s="257" t="s">
        <v>263</v>
      </c>
    </row>
    <row r="750" spans="2:51" s="16" customFormat="1">
      <c r="B750" s="248"/>
      <c r="C750" s="249"/>
      <c r="D750" s="207" t="s">
        <v>272</v>
      </c>
      <c r="E750" s="250" t="s">
        <v>1</v>
      </c>
      <c r="F750" s="251" t="s">
        <v>2188</v>
      </c>
      <c r="G750" s="249"/>
      <c r="H750" s="250" t="s">
        <v>1</v>
      </c>
      <c r="I750" s="250"/>
      <c r="J750" s="249"/>
      <c r="K750" s="249"/>
      <c r="L750" s="253"/>
      <c r="M750" s="254"/>
      <c r="N750" s="255"/>
      <c r="O750" s="255"/>
      <c r="P750" s="255"/>
      <c r="Q750" s="255"/>
      <c r="R750" s="255"/>
      <c r="S750" s="255"/>
      <c r="T750" s="256"/>
      <c r="AT750" s="257" t="s">
        <v>272</v>
      </c>
      <c r="AU750" s="257" t="s">
        <v>73</v>
      </c>
      <c r="AV750" s="16" t="s">
        <v>71</v>
      </c>
      <c r="AW750" s="16" t="s">
        <v>30</v>
      </c>
      <c r="AX750" s="16" t="s">
        <v>64</v>
      </c>
      <c r="AY750" s="257" t="s">
        <v>263</v>
      </c>
    </row>
    <row r="751" spans="2:51" s="13" customFormat="1">
      <c r="B751" s="205"/>
      <c r="C751" s="206"/>
      <c r="D751" s="207" t="s">
        <v>272</v>
      </c>
      <c r="E751" s="208" t="s">
        <v>1</v>
      </c>
      <c r="F751" s="209" t="s">
        <v>2505</v>
      </c>
      <c r="G751" s="206"/>
      <c r="H751" s="210">
        <v>61.6</v>
      </c>
      <c r="I751" s="210"/>
      <c r="J751" s="206"/>
      <c r="K751" s="206"/>
      <c r="L751" s="212"/>
      <c r="M751" s="213"/>
      <c r="N751" s="214"/>
      <c r="O751" s="214"/>
      <c r="P751" s="214"/>
      <c r="Q751" s="214"/>
      <c r="R751" s="214"/>
      <c r="S751" s="214"/>
      <c r="T751" s="215"/>
      <c r="AT751" s="216" t="s">
        <v>272</v>
      </c>
      <c r="AU751" s="216" t="s">
        <v>73</v>
      </c>
      <c r="AV751" s="13" t="s">
        <v>73</v>
      </c>
      <c r="AW751" s="13" t="s">
        <v>30</v>
      </c>
      <c r="AX751" s="13" t="s">
        <v>64</v>
      </c>
      <c r="AY751" s="216" t="s">
        <v>263</v>
      </c>
    </row>
    <row r="752" spans="2:51" s="13" customFormat="1">
      <c r="B752" s="205"/>
      <c r="C752" s="206"/>
      <c r="D752" s="207" t="s">
        <v>272</v>
      </c>
      <c r="E752" s="208" t="s">
        <v>1</v>
      </c>
      <c r="F752" s="209" t="s">
        <v>2223</v>
      </c>
      <c r="G752" s="206"/>
      <c r="H752" s="210">
        <v>-5.9</v>
      </c>
      <c r="I752" s="210"/>
      <c r="J752" s="206"/>
      <c r="K752" s="206"/>
      <c r="L752" s="212"/>
      <c r="M752" s="213"/>
      <c r="N752" s="214"/>
      <c r="O752" s="214"/>
      <c r="P752" s="214"/>
      <c r="Q752" s="214"/>
      <c r="R752" s="214"/>
      <c r="S752" s="214"/>
      <c r="T752" s="215"/>
      <c r="AT752" s="216" t="s">
        <v>272</v>
      </c>
      <c r="AU752" s="216" t="s">
        <v>73</v>
      </c>
      <c r="AV752" s="13" t="s">
        <v>73</v>
      </c>
      <c r="AW752" s="13" t="s">
        <v>30</v>
      </c>
      <c r="AX752" s="13" t="s">
        <v>64</v>
      </c>
      <c r="AY752" s="216" t="s">
        <v>263</v>
      </c>
    </row>
    <row r="753" spans="1:65" s="13" customFormat="1">
      <c r="B753" s="205"/>
      <c r="C753" s="206"/>
      <c r="D753" s="207" t="s">
        <v>272</v>
      </c>
      <c r="E753" s="208" t="s">
        <v>1</v>
      </c>
      <c r="F753" s="209" t="s">
        <v>2506</v>
      </c>
      <c r="G753" s="206"/>
      <c r="H753" s="210">
        <v>2.37</v>
      </c>
      <c r="I753" s="210"/>
      <c r="J753" s="206"/>
      <c r="K753" s="206"/>
      <c r="L753" s="212"/>
      <c r="M753" s="213"/>
      <c r="N753" s="214"/>
      <c r="O753" s="214"/>
      <c r="P753" s="214"/>
      <c r="Q753" s="214"/>
      <c r="R753" s="214"/>
      <c r="S753" s="214"/>
      <c r="T753" s="215"/>
      <c r="AT753" s="216" t="s">
        <v>272</v>
      </c>
      <c r="AU753" s="216" t="s">
        <v>73</v>
      </c>
      <c r="AV753" s="13" t="s">
        <v>73</v>
      </c>
      <c r="AW753" s="13" t="s">
        <v>30</v>
      </c>
      <c r="AX753" s="13" t="s">
        <v>64</v>
      </c>
      <c r="AY753" s="216" t="s">
        <v>263</v>
      </c>
    </row>
    <row r="754" spans="1:65" s="14" customFormat="1">
      <c r="B754" s="217"/>
      <c r="C754" s="218"/>
      <c r="D754" s="207" t="s">
        <v>272</v>
      </c>
      <c r="E754" s="219" t="s">
        <v>1</v>
      </c>
      <c r="F754" s="220" t="s">
        <v>275</v>
      </c>
      <c r="G754" s="218"/>
      <c r="H754" s="221">
        <v>475.33</v>
      </c>
      <c r="I754" s="221"/>
      <c r="J754" s="218"/>
      <c r="K754" s="218"/>
      <c r="L754" s="223"/>
      <c r="M754" s="224"/>
      <c r="N754" s="225"/>
      <c r="O754" s="225"/>
      <c r="P754" s="225"/>
      <c r="Q754" s="225"/>
      <c r="R754" s="225"/>
      <c r="S754" s="225"/>
      <c r="T754" s="226"/>
      <c r="AT754" s="227" t="s">
        <v>272</v>
      </c>
      <c r="AU754" s="227" t="s">
        <v>73</v>
      </c>
      <c r="AV754" s="14" t="s">
        <v>276</v>
      </c>
      <c r="AW754" s="14" t="s">
        <v>30</v>
      </c>
      <c r="AX754" s="14" t="s">
        <v>64</v>
      </c>
      <c r="AY754" s="227" t="s">
        <v>263</v>
      </c>
    </row>
    <row r="755" spans="1:65" s="16" customFormat="1">
      <c r="B755" s="248"/>
      <c r="C755" s="249"/>
      <c r="D755" s="207" t="s">
        <v>272</v>
      </c>
      <c r="E755" s="250" t="s">
        <v>1</v>
      </c>
      <c r="F755" s="251" t="s">
        <v>2507</v>
      </c>
      <c r="G755" s="249"/>
      <c r="H755" s="250" t="s">
        <v>1</v>
      </c>
      <c r="I755" s="250"/>
      <c r="J755" s="249"/>
      <c r="K755" s="249"/>
      <c r="L755" s="253"/>
      <c r="M755" s="254"/>
      <c r="N755" s="255"/>
      <c r="O755" s="255"/>
      <c r="P755" s="255"/>
      <c r="Q755" s="255"/>
      <c r="R755" s="255"/>
      <c r="S755" s="255"/>
      <c r="T755" s="256"/>
      <c r="AT755" s="257" t="s">
        <v>272</v>
      </c>
      <c r="AU755" s="257" t="s">
        <v>73</v>
      </c>
      <c r="AV755" s="16" t="s">
        <v>71</v>
      </c>
      <c r="AW755" s="16" t="s">
        <v>30</v>
      </c>
      <c r="AX755" s="16" t="s">
        <v>64</v>
      </c>
      <c r="AY755" s="257" t="s">
        <v>263</v>
      </c>
    </row>
    <row r="756" spans="1:65" s="13" customFormat="1">
      <c r="B756" s="205"/>
      <c r="C756" s="206"/>
      <c r="D756" s="207" t="s">
        <v>272</v>
      </c>
      <c r="E756" s="208" t="s">
        <v>1</v>
      </c>
      <c r="F756" s="209" t="s">
        <v>2508</v>
      </c>
      <c r="G756" s="206"/>
      <c r="H756" s="210">
        <v>21868.875</v>
      </c>
      <c r="I756" s="210"/>
      <c r="J756" s="206"/>
      <c r="K756" s="206"/>
      <c r="L756" s="212"/>
      <c r="M756" s="213"/>
      <c r="N756" s="214"/>
      <c r="O756" s="214"/>
      <c r="P756" s="214"/>
      <c r="Q756" s="214"/>
      <c r="R756" s="214"/>
      <c r="S756" s="214"/>
      <c r="T756" s="215"/>
      <c r="AT756" s="216" t="s">
        <v>272</v>
      </c>
      <c r="AU756" s="216" t="s">
        <v>73</v>
      </c>
      <c r="AV756" s="13" t="s">
        <v>73</v>
      </c>
      <c r="AW756" s="13" t="s">
        <v>30</v>
      </c>
      <c r="AX756" s="13" t="s">
        <v>64</v>
      </c>
      <c r="AY756" s="216" t="s">
        <v>263</v>
      </c>
    </row>
    <row r="757" spans="1:65" s="15" customFormat="1">
      <c r="B757" s="228"/>
      <c r="C757" s="229"/>
      <c r="D757" s="207" t="s">
        <v>272</v>
      </c>
      <c r="E757" s="230" t="s">
        <v>1</v>
      </c>
      <c r="F757" s="231" t="s">
        <v>280</v>
      </c>
      <c r="G757" s="229"/>
      <c r="H757" s="232">
        <v>22344.205000000002</v>
      </c>
      <c r="I757" s="232"/>
      <c r="J757" s="229"/>
      <c r="K757" s="229"/>
      <c r="L757" s="234"/>
      <c r="M757" s="235"/>
      <c r="N757" s="236"/>
      <c r="O757" s="236"/>
      <c r="P757" s="236"/>
      <c r="Q757" s="236"/>
      <c r="R757" s="236"/>
      <c r="S757" s="236"/>
      <c r="T757" s="237"/>
      <c r="AT757" s="238" t="s">
        <v>272</v>
      </c>
      <c r="AU757" s="238" t="s">
        <v>73</v>
      </c>
      <c r="AV757" s="15" t="s">
        <v>270</v>
      </c>
      <c r="AW757" s="15" t="s">
        <v>30</v>
      </c>
      <c r="AX757" s="15" t="s">
        <v>71</v>
      </c>
      <c r="AY757" s="238" t="s">
        <v>263</v>
      </c>
    </row>
    <row r="758" spans="1:65" s="2" customFormat="1" ht="33" customHeight="1">
      <c r="A758" s="35"/>
      <c r="B758" s="36"/>
      <c r="C758" s="191" t="s">
        <v>643</v>
      </c>
      <c r="D758" s="191" t="s">
        <v>266</v>
      </c>
      <c r="E758" s="192" t="s">
        <v>2509</v>
      </c>
      <c r="F758" s="193" t="s">
        <v>2510</v>
      </c>
      <c r="G758" s="194" t="s">
        <v>300</v>
      </c>
      <c r="H758" s="195">
        <v>38.523000000000003</v>
      </c>
      <c r="I758" s="196"/>
      <c r="J758" s="197">
        <f>ROUND(I758*H758,2)</f>
        <v>0</v>
      </c>
      <c r="K758" s="198"/>
      <c r="L758" s="40"/>
      <c r="M758" s="199" t="s">
        <v>1</v>
      </c>
      <c r="N758" s="200" t="s">
        <v>38</v>
      </c>
      <c r="O758" s="72"/>
      <c r="P758" s="201">
        <f>O758*H758</f>
        <v>0</v>
      </c>
      <c r="Q758" s="201">
        <v>0</v>
      </c>
      <c r="R758" s="201">
        <f>Q758*H758</f>
        <v>0</v>
      </c>
      <c r="S758" s="201">
        <v>0</v>
      </c>
      <c r="T758" s="202">
        <f>S758*H758</f>
        <v>0</v>
      </c>
      <c r="U758" s="35"/>
      <c r="V758" s="35"/>
      <c r="W758" s="35"/>
      <c r="X758" s="35"/>
      <c r="Y758" s="35"/>
      <c r="Z758" s="35"/>
      <c r="AA758" s="35"/>
      <c r="AB758" s="35"/>
      <c r="AC758" s="35"/>
      <c r="AD758" s="35"/>
      <c r="AE758" s="35"/>
      <c r="AR758" s="203" t="s">
        <v>270</v>
      </c>
      <c r="AT758" s="203" t="s">
        <v>266</v>
      </c>
      <c r="AU758" s="203" t="s">
        <v>73</v>
      </c>
      <c r="AY758" s="18" t="s">
        <v>263</v>
      </c>
      <c r="BE758" s="204">
        <f>IF(N758="základní",J758,0)</f>
        <v>0</v>
      </c>
      <c r="BF758" s="204">
        <f>IF(N758="snížená",J758,0)</f>
        <v>0</v>
      </c>
      <c r="BG758" s="204">
        <f>IF(N758="zákl. přenesená",J758,0)</f>
        <v>0</v>
      </c>
      <c r="BH758" s="204">
        <f>IF(N758="sníž. přenesená",J758,0)</f>
        <v>0</v>
      </c>
      <c r="BI758" s="204">
        <f>IF(N758="nulová",J758,0)</f>
        <v>0</v>
      </c>
      <c r="BJ758" s="18" t="s">
        <v>71</v>
      </c>
      <c r="BK758" s="204">
        <f>ROUND(I758*H758,2)</f>
        <v>0</v>
      </c>
      <c r="BL758" s="18" t="s">
        <v>270</v>
      </c>
      <c r="BM758" s="203" t="s">
        <v>2511</v>
      </c>
    </row>
    <row r="759" spans="1:65" s="2" customFormat="1" ht="19.5">
      <c r="A759" s="35"/>
      <c r="B759" s="36"/>
      <c r="C759" s="37"/>
      <c r="D759" s="207" t="s">
        <v>294</v>
      </c>
      <c r="E759" s="37"/>
      <c r="F759" s="239" t="s">
        <v>2512</v>
      </c>
      <c r="G759" s="37"/>
      <c r="H759" s="37"/>
      <c r="I759" s="326"/>
      <c r="J759" s="37"/>
      <c r="K759" s="37"/>
      <c r="L759" s="40"/>
      <c r="M759" s="241"/>
      <c r="N759" s="242"/>
      <c r="O759" s="72"/>
      <c r="P759" s="72"/>
      <c r="Q759" s="72"/>
      <c r="R759" s="72"/>
      <c r="S759" s="72"/>
      <c r="T759" s="73"/>
      <c r="U759" s="35"/>
      <c r="V759" s="35"/>
      <c r="W759" s="35"/>
      <c r="X759" s="35"/>
      <c r="Y759" s="35"/>
      <c r="Z759" s="35"/>
      <c r="AA759" s="35"/>
      <c r="AB759" s="35"/>
      <c r="AC759" s="35"/>
      <c r="AD759" s="35"/>
      <c r="AE759" s="35"/>
      <c r="AT759" s="18" t="s">
        <v>294</v>
      </c>
      <c r="AU759" s="18" t="s">
        <v>73</v>
      </c>
    </row>
    <row r="760" spans="1:65" s="16" customFormat="1">
      <c r="B760" s="248"/>
      <c r="C760" s="249"/>
      <c r="D760" s="207" t="s">
        <v>272</v>
      </c>
      <c r="E760" s="250" t="s">
        <v>1</v>
      </c>
      <c r="F760" s="251" t="s">
        <v>2513</v>
      </c>
      <c r="G760" s="249"/>
      <c r="H760" s="250" t="s">
        <v>1</v>
      </c>
      <c r="I760" s="250"/>
      <c r="J760" s="249"/>
      <c r="K760" s="249"/>
      <c r="L760" s="253"/>
      <c r="M760" s="254"/>
      <c r="N760" s="255"/>
      <c r="O760" s="255"/>
      <c r="P760" s="255"/>
      <c r="Q760" s="255"/>
      <c r="R760" s="255"/>
      <c r="S760" s="255"/>
      <c r="T760" s="256"/>
      <c r="AT760" s="257" t="s">
        <v>272</v>
      </c>
      <c r="AU760" s="257" t="s">
        <v>73</v>
      </c>
      <c r="AV760" s="16" t="s">
        <v>71</v>
      </c>
      <c r="AW760" s="16" t="s">
        <v>30</v>
      </c>
      <c r="AX760" s="16" t="s">
        <v>64</v>
      </c>
      <c r="AY760" s="257" t="s">
        <v>263</v>
      </c>
    </row>
    <row r="761" spans="1:65" s="16" customFormat="1">
      <c r="B761" s="248"/>
      <c r="C761" s="249"/>
      <c r="D761" s="207" t="s">
        <v>272</v>
      </c>
      <c r="E761" s="250" t="s">
        <v>1</v>
      </c>
      <c r="F761" s="251" t="s">
        <v>2131</v>
      </c>
      <c r="G761" s="249"/>
      <c r="H761" s="250" t="s">
        <v>1</v>
      </c>
      <c r="I761" s="250"/>
      <c r="J761" s="249"/>
      <c r="K761" s="249"/>
      <c r="L761" s="253"/>
      <c r="M761" s="254"/>
      <c r="N761" s="255"/>
      <c r="O761" s="255"/>
      <c r="P761" s="255"/>
      <c r="Q761" s="255"/>
      <c r="R761" s="255"/>
      <c r="S761" s="255"/>
      <c r="T761" s="256"/>
      <c r="AT761" s="257" t="s">
        <v>272</v>
      </c>
      <c r="AU761" s="257" t="s">
        <v>73</v>
      </c>
      <c r="AV761" s="16" t="s">
        <v>71</v>
      </c>
      <c r="AW761" s="16" t="s">
        <v>30</v>
      </c>
      <c r="AX761" s="16" t="s">
        <v>64</v>
      </c>
      <c r="AY761" s="257" t="s">
        <v>263</v>
      </c>
    </row>
    <row r="762" spans="1:65" s="13" customFormat="1">
      <c r="B762" s="205"/>
      <c r="C762" s="206"/>
      <c r="D762" s="207" t="s">
        <v>272</v>
      </c>
      <c r="E762" s="208" t="s">
        <v>1</v>
      </c>
      <c r="F762" s="209" t="s">
        <v>2514</v>
      </c>
      <c r="G762" s="206"/>
      <c r="H762" s="210">
        <v>0.40200000000000002</v>
      </c>
      <c r="I762" s="210"/>
      <c r="J762" s="206"/>
      <c r="K762" s="206"/>
      <c r="L762" s="212"/>
      <c r="M762" s="213"/>
      <c r="N762" s="214"/>
      <c r="O762" s="214"/>
      <c r="P762" s="214"/>
      <c r="Q762" s="214"/>
      <c r="R762" s="214"/>
      <c r="S762" s="214"/>
      <c r="T762" s="215"/>
      <c r="AT762" s="216" t="s">
        <v>272</v>
      </c>
      <c r="AU762" s="216" t="s">
        <v>73</v>
      </c>
      <c r="AV762" s="13" t="s">
        <v>73</v>
      </c>
      <c r="AW762" s="13" t="s">
        <v>30</v>
      </c>
      <c r="AX762" s="13" t="s">
        <v>64</v>
      </c>
      <c r="AY762" s="216" t="s">
        <v>263</v>
      </c>
    </row>
    <row r="763" spans="1:65" s="13" customFormat="1">
      <c r="B763" s="205"/>
      <c r="C763" s="206"/>
      <c r="D763" s="207" t="s">
        <v>272</v>
      </c>
      <c r="E763" s="208" t="s">
        <v>1</v>
      </c>
      <c r="F763" s="209" t="s">
        <v>2515</v>
      </c>
      <c r="G763" s="206"/>
      <c r="H763" s="210">
        <v>34.652000000000001</v>
      </c>
      <c r="I763" s="210"/>
      <c r="J763" s="206"/>
      <c r="K763" s="206"/>
      <c r="L763" s="212"/>
      <c r="M763" s="213"/>
      <c r="N763" s="214"/>
      <c r="O763" s="214"/>
      <c r="P763" s="214"/>
      <c r="Q763" s="214"/>
      <c r="R763" s="214"/>
      <c r="S763" s="214"/>
      <c r="T763" s="215"/>
      <c r="AT763" s="216" t="s">
        <v>272</v>
      </c>
      <c r="AU763" s="216" t="s">
        <v>73</v>
      </c>
      <c r="AV763" s="13" t="s">
        <v>73</v>
      </c>
      <c r="AW763" s="13" t="s">
        <v>30</v>
      </c>
      <c r="AX763" s="13" t="s">
        <v>64</v>
      </c>
      <c r="AY763" s="216" t="s">
        <v>263</v>
      </c>
    </row>
    <row r="764" spans="1:65" s="13" customFormat="1">
      <c r="B764" s="205"/>
      <c r="C764" s="206"/>
      <c r="D764" s="207" t="s">
        <v>272</v>
      </c>
      <c r="E764" s="208" t="s">
        <v>1</v>
      </c>
      <c r="F764" s="209" t="s">
        <v>2516</v>
      </c>
      <c r="G764" s="206"/>
      <c r="H764" s="210">
        <v>3.4689999999999999</v>
      </c>
      <c r="I764" s="210"/>
      <c r="J764" s="206"/>
      <c r="K764" s="206"/>
      <c r="L764" s="212"/>
      <c r="M764" s="213"/>
      <c r="N764" s="214"/>
      <c r="O764" s="214"/>
      <c r="P764" s="214"/>
      <c r="Q764" s="214"/>
      <c r="R764" s="214"/>
      <c r="S764" s="214"/>
      <c r="T764" s="215"/>
      <c r="AT764" s="216" t="s">
        <v>272</v>
      </c>
      <c r="AU764" s="216" t="s">
        <v>73</v>
      </c>
      <c r="AV764" s="13" t="s">
        <v>73</v>
      </c>
      <c r="AW764" s="13" t="s">
        <v>30</v>
      </c>
      <c r="AX764" s="13" t="s">
        <v>64</v>
      </c>
      <c r="AY764" s="216" t="s">
        <v>263</v>
      </c>
    </row>
    <row r="765" spans="1:65" s="15" customFormat="1">
      <c r="B765" s="228"/>
      <c r="C765" s="229"/>
      <c r="D765" s="207" t="s">
        <v>272</v>
      </c>
      <c r="E765" s="230" t="s">
        <v>1</v>
      </c>
      <c r="F765" s="231" t="s">
        <v>280</v>
      </c>
      <c r="G765" s="229"/>
      <c r="H765" s="232">
        <v>38.523000000000003</v>
      </c>
      <c r="I765" s="232"/>
      <c r="J765" s="229"/>
      <c r="K765" s="229"/>
      <c r="L765" s="234"/>
      <c r="M765" s="235"/>
      <c r="N765" s="236"/>
      <c r="O765" s="236"/>
      <c r="P765" s="236"/>
      <c r="Q765" s="236"/>
      <c r="R765" s="236"/>
      <c r="S765" s="236"/>
      <c r="T765" s="237"/>
      <c r="AT765" s="238" t="s">
        <v>272</v>
      </c>
      <c r="AU765" s="238" t="s">
        <v>73</v>
      </c>
      <c r="AV765" s="15" t="s">
        <v>270</v>
      </c>
      <c r="AW765" s="15" t="s">
        <v>30</v>
      </c>
      <c r="AX765" s="15" t="s">
        <v>71</v>
      </c>
      <c r="AY765" s="238" t="s">
        <v>263</v>
      </c>
    </row>
    <row r="766" spans="1:65" s="2" customFormat="1" ht="24.2" customHeight="1">
      <c r="A766" s="35"/>
      <c r="B766" s="36"/>
      <c r="C766" s="191" t="s">
        <v>888</v>
      </c>
      <c r="D766" s="191" t="s">
        <v>266</v>
      </c>
      <c r="E766" s="192" t="s">
        <v>2517</v>
      </c>
      <c r="F766" s="193" t="s">
        <v>2518</v>
      </c>
      <c r="G766" s="194" t="s">
        <v>300</v>
      </c>
      <c r="H766" s="195">
        <v>38.523000000000003</v>
      </c>
      <c r="I766" s="196"/>
      <c r="J766" s="197">
        <f>ROUND(I766*H766,2)</f>
        <v>0</v>
      </c>
      <c r="K766" s="198"/>
      <c r="L766" s="40"/>
      <c r="M766" s="199" t="s">
        <v>1</v>
      </c>
      <c r="N766" s="200" t="s">
        <v>38</v>
      </c>
      <c r="O766" s="72"/>
      <c r="P766" s="201">
        <f>O766*H766</f>
        <v>0</v>
      </c>
      <c r="Q766" s="201">
        <v>0</v>
      </c>
      <c r="R766" s="201">
        <f>Q766*H766</f>
        <v>0</v>
      </c>
      <c r="S766" s="201">
        <v>0</v>
      </c>
      <c r="T766" s="202">
        <f>S766*H766</f>
        <v>0</v>
      </c>
      <c r="U766" s="35"/>
      <c r="V766" s="35"/>
      <c r="W766" s="35"/>
      <c r="X766" s="35"/>
      <c r="Y766" s="35"/>
      <c r="Z766" s="35"/>
      <c r="AA766" s="35"/>
      <c r="AB766" s="35"/>
      <c r="AC766" s="35"/>
      <c r="AD766" s="35"/>
      <c r="AE766" s="35"/>
      <c r="AR766" s="203" t="s">
        <v>270</v>
      </c>
      <c r="AT766" s="203" t="s">
        <v>266</v>
      </c>
      <c r="AU766" s="203" t="s">
        <v>73</v>
      </c>
      <c r="AY766" s="18" t="s">
        <v>263</v>
      </c>
      <c r="BE766" s="204">
        <f>IF(N766="základní",J766,0)</f>
        <v>0</v>
      </c>
      <c r="BF766" s="204">
        <f>IF(N766="snížená",J766,0)</f>
        <v>0</v>
      </c>
      <c r="BG766" s="204">
        <f>IF(N766="zákl. přenesená",J766,0)</f>
        <v>0</v>
      </c>
      <c r="BH766" s="204">
        <f>IF(N766="sníž. přenesená",J766,0)</f>
        <v>0</v>
      </c>
      <c r="BI766" s="204">
        <f>IF(N766="nulová",J766,0)</f>
        <v>0</v>
      </c>
      <c r="BJ766" s="18" t="s">
        <v>71</v>
      </c>
      <c r="BK766" s="204">
        <f>ROUND(I766*H766,2)</f>
        <v>0</v>
      </c>
      <c r="BL766" s="18" t="s">
        <v>270</v>
      </c>
      <c r="BM766" s="203" t="s">
        <v>2519</v>
      </c>
    </row>
    <row r="767" spans="1:65" s="2" customFormat="1" ht="19.5">
      <c r="A767" s="35"/>
      <c r="B767" s="36"/>
      <c r="C767" s="37"/>
      <c r="D767" s="207" t="s">
        <v>294</v>
      </c>
      <c r="E767" s="37"/>
      <c r="F767" s="239" t="s">
        <v>2520</v>
      </c>
      <c r="G767" s="37"/>
      <c r="H767" s="37"/>
      <c r="I767" s="326"/>
      <c r="J767" s="37"/>
      <c r="K767" s="37"/>
      <c r="L767" s="40"/>
      <c r="M767" s="241"/>
      <c r="N767" s="242"/>
      <c r="O767" s="72"/>
      <c r="P767" s="72"/>
      <c r="Q767" s="72"/>
      <c r="R767" s="72"/>
      <c r="S767" s="72"/>
      <c r="T767" s="73"/>
      <c r="U767" s="35"/>
      <c r="V767" s="35"/>
      <c r="W767" s="35"/>
      <c r="X767" s="35"/>
      <c r="Y767" s="35"/>
      <c r="Z767" s="35"/>
      <c r="AA767" s="35"/>
      <c r="AB767" s="35"/>
      <c r="AC767" s="35"/>
      <c r="AD767" s="35"/>
      <c r="AE767" s="35"/>
      <c r="AT767" s="18" t="s">
        <v>294</v>
      </c>
      <c r="AU767" s="18" t="s">
        <v>73</v>
      </c>
    </row>
    <row r="768" spans="1:65" s="16" customFormat="1">
      <c r="B768" s="248"/>
      <c r="C768" s="249"/>
      <c r="D768" s="207" t="s">
        <v>272</v>
      </c>
      <c r="E768" s="250" t="s">
        <v>1</v>
      </c>
      <c r="F768" s="251" t="s">
        <v>2513</v>
      </c>
      <c r="G768" s="249"/>
      <c r="H768" s="250" t="s">
        <v>1</v>
      </c>
      <c r="I768" s="250"/>
      <c r="J768" s="249"/>
      <c r="K768" s="249"/>
      <c r="L768" s="253"/>
      <c r="M768" s="254"/>
      <c r="N768" s="255"/>
      <c r="O768" s="255"/>
      <c r="P768" s="255"/>
      <c r="Q768" s="255"/>
      <c r="R768" s="255"/>
      <c r="S768" s="255"/>
      <c r="T768" s="256"/>
      <c r="AT768" s="257" t="s">
        <v>272</v>
      </c>
      <c r="AU768" s="257" t="s">
        <v>73</v>
      </c>
      <c r="AV768" s="16" t="s">
        <v>71</v>
      </c>
      <c r="AW768" s="16" t="s">
        <v>30</v>
      </c>
      <c r="AX768" s="16" t="s">
        <v>64</v>
      </c>
      <c r="AY768" s="257" t="s">
        <v>263</v>
      </c>
    </row>
    <row r="769" spans="1:65" s="16" customFormat="1">
      <c r="B769" s="248"/>
      <c r="C769" s="249"/>
      <c r="D769" s="207" t="s">
        <v>272</v>
      </c>
      <c r="E769" s="250" t="s">
        <v>1</v>
      </c>
      <c r="F769" s="251" t="s">
        <v>2131</v>
      </c>
      <c r="G769" s="249"/>
      <c r="H769" s="250" t="s">
        <v>1</v>
      </c>
      <c r="I769" s="250"/>
      <c r="J769" s="249"/>
      <c r="K769" s="249"/>
      <c r="L769" s="253"/>
      <c r="M769" s="254"/>
      <c r="N769" s="255"/>
      <c r="O769" s="255"/>
      <c r="P769" s="255"/>
      <c r="Q769" s="255"/>
      <c r="R769" s="255"/>
      <c r="S769" s="255"/>
      <c r="T769" s="256"/>
      <c r="AT769" s="257" t="s">
        <v>272</v>
      </c>
      <c r="AU769" s="257" t="s">
        <v>73</v>
      </c>
      <c r="AV769" s="16" t="s">
        <v>71</v>
      </c>
      <c r="AW769" s="16" t="s">
        <v>30</v>
      </c>
      <c r="AX769" s="16" t="s">
        <v>64</v>
      </c>
      <c r="AY769" s="257" t="s">
        <v>263</v>
      </c>
    </row>
    <row r="770" spans="1:65" s="13" customFormat="1">
      <c r="B770" s="205"/>
      <c r="C770" s="206"/>
      <c r="D770" s="207" t="s">
        <v>272</v>
      </c>
      <c r="E770" s="208" t="s">
        <v>1</v>
      </c>
      <c r="F770" s="209" t="s">
        <v>2514</v>
      </c>
      <c r="G770" s="206"/>
      <c r="H770" s="210">
        <v>0.40200000000000002</v>
      </c>
      <c r="I770" s="210"/>
      <c r="J770" s="206"/>
      <c r="K770" s="206"/>
      <c r="L770" s="212"/>
      <c r="M770" s="213"/>
      <c r="N770" s="214"/>
      <c r="O770" s="214"/>
      <c r="P770" s="214"/>
      <c r="Q770" s="214"/>
      <c r="R770" s="214"/>
      <c r="S770" s="214"/>
      <c r="T770" s="215"/>
      <c r="AT770" s="216" t="s">
        <v>272</v>
      </c>
      <c r="AU770" s="216" t="s">
        <v>73</v>
      </c>
      <c r="AV770" s="13" t="s">
        <v>73</v>
      </c>
      <c r="AW770" s="13" t="s">
        <v>30</v>
      </c>
      <c r="AX770" s="13" t="s">
        <v>64</v>
      </c>
      <c r="AY770" s="216" t="s">
        <v>263</v>
      </c>
    </row>
    <row r="771" spans="1:65" s="13" customFormat="1">
      <c r="B771" s="205"/>
      <c r="C771" s="206"/>
      <c r="D771" s="207" t="s">
        <v>272</v>
      </c>
      <c r="E771" s="208" t="s">
        <v>1</v>
      </c>
      <c r="F771" s="209" t="s">
        <v>2515</v>
      </c>
      <c r="G771" s="206"/>
      <c r="H771" s="210">
        <v>34.652000000000001</v>
      </c>
      <c r="I771" s="210"/>
      <c r="J771" s="206"/>
      <c r="K771" s="206"/>
      <c r="L771" s="212"/>
      <c r="M771" s="213"/>
      <c r="N771" s="214"/>
      <c r="O771" s="214"/>
      <c r="P771" s="214"/>
      <c r="Q771" s="214"/>
      <c r="R771" s="214"/>
      <c r="S771" s="214"/>
      <c r="T771" s="215"/>
      <c r="AT771" s="216" t="s">
        <v>272</v>
      </c>
      <c r="AU771" s="216" t="s">
        <v>73</v>
      </c>
      <c r="AV771" s="13" t="s">
        <v>73</v>
      </c>
      <c r="AW771" s="13" t="s">
        <v>30</v>
      </c>
      <c r="AX771" s="13" t="s">
        <v>64</v>
      </c>
      <c r="AY771" s="216" t="s">
        <v>263</v>
      </c>
    </row>
    <row r="772" spans="1:65" s="13" customFormat="1">
      <c r="B772" s="205"/>
      <c r="C772" s="206"/>
      <c r="D772" s="207" t="s">
        <v>272</v>
      </c>
      <c r="E772" s="208" t="s">
        <v>1</v>
      </c>
      <c r="F772" s="209" t="s">
        <v>2516</v>
      </c>
      <c r="G772" s="206"/>
      <c r="H772" s="210">
        <v>3.4689999999999999</v>
      </c>
      <c r="I772" s="210"/>
      <c r="J772" s="206"/>
      <c r="K772" s="206"/>
      <c r="L772" s="212"/>
      <c r="M772" s="213"/>
      <c r="N772" s="214"/>
      <c r="O772" s="214"/>
      <c r="P772" s="214"/>
      <c r="Q772" s="214"/>
      <c r="R772" s="214"/>
      <c r="S772" s="214"/>
      <c r="T772" s="215"/>
      <c r="AT772" s="216" t="s">
        <v>272</v>
      </c>
      <c r="AU772" s="216" t="s">
        <v>73</v>
      </c>
      <c r="AV772" s="13" t="s">
        <v>73</v>
      </c>
      <c r="AW772" s="13" t="s">
        <v>30</v>
      </c>
      <c r="AX772" s="13" t="s">
        <v>64</v>
      </c>
      <c r="AY772" s="216" t="s">
        <v>263</v>
      </c>
    </row>
    <row r="773" spans="1:65" s="15" customFormat="1">
      <c r="B773" s="228"/>
      <c r="C773" s="229"/>
      <c r="D773" s="207" t="s">
        <v>272</v>
      </c>
      <c r="E773" s="230" t="s">
        <v>1</v>
      </c>
      <c r="F773" s="231" t="s">
        <v>280</v>
      </c>
      <c r="G773" s="229"/>
      <c r="H773" s="232">
        <v>38.523000000000003</v>
      </c>
      <c r="I773" s="232"/>
      <c r="J773" s="229"/>
      <c r="K773" s="229"/>
      <c r="L773" s="234"/>
      <c r="M773" s="235"/>
      <c r="N773" s="236"/>
      <c r="O773" s="236"/>
      <c r="P773" s="236"/>
      <c r="Q773" s="236"/>
      <c r="R773" s="236"/>
      <c r="S773" s="236"/>
      <c r="T773" s="237"/>
      <c r="AT773" s="238" t="s">
        <v>272</v>
      </c>
      <c r="AU773" s="238" t="s">
        <v>73</v>
      </c>
      <c r="AV773" s="15" t="s">
        <v>270</v>
      </c>
      <c r="AW773" s="15" t="s">
        <v>30</v>
      </c>
      <c r="AX773" s="15" t="s">
        <v>71</v>
      </c>
      <c r="AY773" s="238" t="s">
        <v>263</v>
      </c>
    </row>
    <row r="774" spans="1:65" s="2" customFormat="1" ht="33" customHeight="1">
      <c r="A774" s="35"/>
      <c r="B774" s="36"/>
      <c r="C774" s="191" t="s">
        <v>648</v>
      </c>
      <c r="D774" s="191" t="s">
        <v>266</v>
      </c>
      <c r="E774" s="192" t="s">
        <v>2521</v>
      </c>
      <c r="F774" s="193" t="s">
        <v>2522</v>
      </c>
      <c r="G774" s="194" t="s">
        <v>300</v>
      </c>
      <c r="H774" s="195">
        <v>38.523000000000003</v>
      </c>
      <c r="I774" s="196"/>
      <c r="J774" s="197">
        <f>ROUND(I774*H774,2)</f>
        <v>0</v>
      </c>
      <c r="K774" s="198"/>
      <c r="L774" s="40"/>
      <c r="M774" s="199" t="s">
        <v>1</v>
      </c>
      <c r="N774" s="200" t="s">
        <v>38</v>
      </c>
      <c r="O774" s="72"/>
      <c r="P774" s="201">
        <f>O774*H774</f>
        <v>0</v>
      </c>
      <c r="Q774" s="201">
        <v>0</v>
      </c>
      <c r="R774" s="201">
        <f>Q774*H774</f>
        <v>0</v>
      </c>
      <c r="S774" s="201">
        <v>0</v>
      </c>
      <c r="T774" s="202">
        <f>S774*H774</f>
        <v>0</v>
      </c>
      <c r="U774" s="35"/>
      <c r="V774" s="35"/>
      <c r="W774" s="35"/>
      <c r="X774" s="35"/>
      <c r="Y774" s="35"/>
      <c r="Z774" s="35"/>
      <c r="AA774" s="35"/>
      <c r="AB774" s="35"/>
      <c r="AC774" s="35"/>
      <c r="AD774" s="35"/>
      <c r="AE774" s="35"/>
      <c r="AR774" s="203" t="s">
        <v>270</v>
      </c>
      <c r="AT774" s="203" t="s">
        <v>266</v>
      </c>
      <c r="AU774" s="203" t="s">
        <v>73</v>
      </c>
      <c r="AY774" s="18" t="s">
        <v>263</v>
      </c>
      <c r="BE774" s="204">
        <f>IF(N774="základní",J774,0)</f>
        <v>0</v>
      </c>
      <c r="BF774" s="204">
        <f>IF(N774="snížená",J774,0)</f>
        <v>0</v>
      </c>
      <c r="BG774" s="204">
        <f>IF(N774="zákl. přenesená",J774,0)</f>
        <v>0</v>
      </c>
      <c r="BH774" s="204">
        <f>IF(N774="sníž. přenesená",J774,0)</f>
        <v>0</v>
      </c>
      <c r="BI774" s="204">
        <f>IF(N774="nulová",J774,0)</f>
        <v>0</v>
      </c>
      <c r="BJ774" s="18" t="s">
        <v>71</v>
      </c>
      <c r="BK774" s="204">
        <f>ROUND(I774*H774,2)</f>
        <v>0</v>
      </c>
      <c r="BL774" s="18" t="s">
        <v>270</v>
      </c>
      <c r="BM774" s="203" t="s">
        <v>2523</v>
      </c>
    </row>
    <row r="775" spans="1:65" s="2" customFormat="1" ht="19.5">
      <c r="A775" s="35"/>
      <c r="B775" s="36"/>
      <c r="C775" s="37"/>
      <c r="D775" s="207" t="s">
        <v>294</v>
      </c>
      <c r="E775" s="37"/>
      <c r="F775" s="239" t="s">
        <v>2524</v>
      </c>
      <c r="G775" s="37"/>
      <c r="H775" s="37"/>
      <c r="I775" s="326"/>
      <c r="J775" s="37"/>
      <c r="K775" s="37"/>
      <c r="L775" s="40"/>
      <c r="M775" s="241"/>
      <c r="N775" s="242"/>
      <c r="O775" s="72"/>
      <c r="P775" s="72"/>
      <c r="Q775" s="72"/>
      <c r="R775" s="72"/>
      <c r="S775" s="72"/>
      <c r="T775" s="73"/>
      <c r="U775" s="35"/>
      <c r="V775" s="35"/>
      <c r="W775" s="35"/>
      <c r="X775" s="35"/>
      <c r="Y775" s="35"/>
      <c r="Z775" s="35"/>
      <c r="AA775" s="35"/>
      <c r="AB775" s="35"/>
      <c r="AC775" s="35"/>
      <c r="AD775" s="35"/>
      <c r="AE775" s="35"/>
      <c r="AT775" s="18" t="s">
        <v>294</v>
      </c>
      <c r="AU775" s="18" t="s">
        <v>73</v>
      </c>
    </row>
    <row r="776" spans="1:65" s="16" customFormat="1">
      <c r="B776" s="248"/>
      <c r="C776" s="249"/>
      <c r="D776" s="207" t="s">
        <v>272</v>
      </c>
      <c r="E776" s="250" t="s">
        <v>1</v>
      </c>
      <c r="F776" s="251" t="s">
        <v>2513</v>
      </c>
      <c r="G776" s="249"/>
      <c r="H776" s="250" t="s">
        <v>1</v>
      </c>
      <c r="I776" s="250"/>
      <c r="J776" s="249"/>
      <c r="K776" s="249"/>
      <c r="L776" s="253"/>
      <c r="M776" s="254"/>
      <c r="N776" s="255"/>
      <c r="O776" s="255"/>
      <c r="P776" s="255"/>
      <c r="Q776" s="255"/>
      <c r="R776" s="255"/>
      <c r="S776" s="255"/>
      <c r="T776" s="256"/>
      <c r="AT776" s="257" t="s">
        <v>272</v>
      </c>
      <c r="AU776" s="257" t="s">
        <v>73</v>
      </c>
      <c r="AV776" s="16" t="s">
        <v>71</v>
      </c>
      <c r="AW776" s="16" t="s">
        <v>30</v>
      </c>
      <c r="AX776" s="16" t="s">
        <v>64</v>
      </c>
      <c r="AY776" s="257" t="s">
        <v>263</v>
      </c>
    </row>
    <row r="777" spans="1:65" s="16" customFormat="1">
      <c r="B777" s="248"/>
      <c r="C777" s="249"/>
      <c r="D777" s="207" t="s">
        <v>272</v>
      </c>
      <c r="E777" s="250" t="s">
        <v>1</v>
      </c>
      <c r="F777" s="251" t="s">
        <v>2131</v>
      </c>
      <c r="G777" s="249"/>
      <c r="H777" s="250" t="s">
        <v>1</v>
      </c>
      <c r="I777" s="250"/>
      <c r="J777" s="249"/>
      <c r="K777" s="249"/>
      <c r="L777" s="253"/>
      <c r="M777" s="254"/>
      <c r="N777" s="255"/>
      <c r="O777" s="255"/>
      <c r="P777" s="255"/>
      <c r="Q777" s="255"/>
      <c r="R777" s="255"/>
      <c r="S777" s="255"/>
      <c r="T777" s="256"/>
      <c r="AT777" s="257" t="s">
        <v>272</v>
      </c>
      <c r="AU777" s="257" t="s">
        <v>73</v>
      </c>
      <c r="AV777" s="16" t="s">
        <v>71</v>
      </c>
      <c r="AW777" s="16" t="s">
        <v>30</v>
      </c>
      <c r="AX777" s="16" t="s">
        <v>64</v>
      </c>
      <c r="AY777" s="257" t="s">
        <v>263</v>
      </c>
    </row>
    <row r="778" spans="1:65" s="13" customFormat="1">
      <c r="B778" s="205"/>
      <c r="C778" s="206"/>
      <c r="D778" s="207" t="s">
        <v>272</v>
      </c>
      <c r="E778" s="208" t="s">
        <v>1</v>
      </c>
      <c r="F778" s="209" t="s">
        <v>2514</v>
      </c>
      <c r="G778" s="206"/>
      <c r="H778" s="210">
        <v>0.40200000000000002</v>
      </c>
      <c r="I778" s="210"/>
      <c r="J778" s="206"/>
      <c r="K778" s="206"/>
      <c r="L778" s="212"/>
      <c r="M778" s="213"/>
      <c r="N778" s="214"/>
      <c r="O778" s="214"/>
      <c r="P778" s="214"/>
      <c r="Q778" s="214"/>
      <c r="R778" s="214"/>
      <c r="S778" s="214"/>
      <c r="T778" s="215"/>
      <c r="AT778" s="216" t="s">
        <v>272</v>
      </c>
      <c r="AU778" s="216" t="s">
        <v>73</v>
      </c>
      <c r="AV778" s="13" t="s">
        <v>73</v>
      </c>
      <c r="AW778" s="13" t="s">
        <v>30</v>
      </c>
      <c r="AX778" s="13" t="s">
        <v>64</v>
      </c>
      <c r="AY778" s="216" t="s">
        <v>263</v>
      </c>
    </row>
    <row r="779" spans="1:65" s="13" customFormat="1">
      <c r="B779" s="205"/>
      <c r="C779" s="206"/>
      <c r="D779" s="207" t="s">
        <v>272</v>
      </c>
      <c r="E779" s="208" t="s">
        <v>1</v>
      </c>
      <c r="F779" s="209" t="s">
        <v>2515</v>
      </c>
      <c r="G779" s="206"/>
      <c r="H779" s="210">
        <v>34.652000000000001</v>
      </c>
      <c r="I779" s="210"/>
      <c r="J779" s="206"/>
      <c r="K779" s="206"/>
      <c r="L779" s="212"/>
      <c r="M779" s="213"/>
      <c r="N779" s="214"/>
      <c r="O779" s="214"/>
      <c r="P779" s="214"/>
      <c r="Q779" s="214"/>
      <c r="R779" s="214"/>
      <c r="S779" s="214"/>
      <c r="T779" s="215"/>
      <c r="AT779" s="216" t="s">
        <v>272</v>
      </c>
      <c r="AU779" s="216" t="s">
        <v>73</v>
      </c>
      <c r="AV779" s="13" t="s">
        <v>73</v>
      </c>
      <c r="AW779" s="13" t="s">
        <v>30</v>
      </c>
      <c r="AX779" s="13" t="s">
        <v>64</v>
      </c>
      <c r="AY779" s="216" t="s">
        <v>263</v>
      </c>
    </row>
    <row r="780" spans="1:65" s="13" customFormat="1">
      <c r="B780" s="205"/>
      <c r="C780" s="206"/>
      <c r="D780" s="207" t="s">
        <v>272</v>
      </c>
      <c r="E780" s="208" t="s">
        <v>1</v>
      </c>
      <c r="F780" s="209" t="s">
        <v>2516</v>
      </c>
      <c r="G780" s="206"/>
      <c r="H780" s="210">
        <v>3.4689999999999999</v>
      </c>
      <c r="I780" s="210"/>
      <c r="J780" s="206"/>
      <c r="K780" s="206"/>
      <c r="L780" s="212"/>
      <c r="M780" s="213"/>
      <c r="N780" s="214"/>
      <c r="O780" s="214"/>
      <c r="P780" s="214"/>
      <c r="Q780" s="214"/>
      <c r="R780" s="214"/>
      <c r="S780" s="214"/>
      <c r="T780" s="215"/>
      <c r="AT780" s="216" t="s">
        <v>272</v>
      </c>
      <c r="AU780" s="216" t="s">
        <v>73</v>
      </c>
      <c r="AV780" s="13" t="s">
        <v>73</v>
      </c>
      <c r="AW780" s="13" t="s">
        <v>30</v>
      </c>
      <c r="AX780" s="13" t="s">
        <v>64</v>
      </c>
      <c r="AY780" s="216" t="s">
        <v>263</v>
      </c>
    </row>
    <row r="781" spans="1:65" s="15" customFormat="1">
      <c r="B781" s="228"/>
      <c r="C781" s="229"/>
      <c r="D781" s="207" t="s">
        <v>272</v>
      </c>
      <c r="E781" s="230" t="s">
        <v>1</v>
      </c>
      <c r="F781" s="231" t="s">
        <v>280</v>
      </c>
      <c r="G781" s="229"/>
      <c r="H781" s="232">
        <v>38.523000000000003</v>
      </c>
      <c r="I781" s="232"/>
      <c r="J781" s="229"/>
      <c r="K781" s="229"/>
      <c r="L781" s="234"/>
      <c r="M781" s="235"/>
      <c r="N781" s="236"/>
      <c r="O781" s="236"/>
      <c r="P781" s="236"/>
      <c r="Q781" s="236"/>
      <c r="R781" s="236"/>
      <c r="S781" s="236"/>
      <c r="T781" s="237"/>
      <c r="AT781" s="238" t="s">
        <v>272</v>
      </c>
      <c r="AU781" s="238" t="s">
        <v>73</v>
      </c>
      <c r="AV781" s="15" t="s">
        <v>270</v>
      </c>
      <c r="AW781" s="15" t="s">
        <v>30</v>
      </c>
      <c r="AX781" s="15" t="s">
        <v>71</v>
      </c>
      <c r="AY781" s="238" t="s">
        <v>263</v>
      </c>
    </row>
    <row r="782" spans="1:65" s="2" customFormat="1" ht="24.2" customHeight="1">
      <c r="A782" s="35"/>
      <c r="B782" s="36"/>
      <c r="C782" s="191" t="s">
        <v>895</v>
      </c>
      <c r="D782" s="191" t="s">
        <v>266</v>
      </c>
      <c r="E782" s="192" t="s">
        <v>2525</v>
      </c>
      <c r="F782" s="193" t="s">
        <v>2526</v>
      </c>
      <c r="G782" s="194" t="s">
        <v>300</v>
      </c>
      <c r="H782" s="195">
        <v>38.523000000000003</v>
      </c>
      <c r="I782" s="196"/>
      <c r="J782" s="197">
        <f>ROUND(I782*H782,2)</f>
        <v>0</v>
      </c>
      <c r="K782" s="198"/>
      <c r="L782" s="40"/>
      <c r="M782" s="199" t="s">
        <v>1</v>
      </c>
      <c r="N782" s="200" t="s">
        <v>38</v>
      </c>
      <c r="O782" s="72"/>
      <c r="P782" s="201">
        <f>O782*H782</f>
        <v>0</v>
      </c>
      <c r="Q782" s="201">
        <v>0</v>
      </c>
      <c r="R782" s="201">
        <f>Q782*H782</f>
        <v>0</v>
      </c>
      <c r="S782" s="201">
        <v>0</v>
      </c>
      <c r="T782" s="202">
        <f>S782*H782</f>
        <v>0</v>
      </c>
      <c r="U782" s="35"/>
      <c r="V782" s="35"/>
      <c r="W782" s="35"/>
      <c r="X782" s="35"/>
      <c r="Y782" s="35"/>
      <c r="Z782" s="35"/>
      <c r="AA782" s="35"/>
      <c r="AB782" s="35"/>
      <c r="AC782" s="35"/>
      <c r="AD782" s="35"/>
      <c r="AE782" s="35"/>
      <c r="AR782" s="203" t="s">
        <v>270</v>
      </c>
      <c r="AT782" s="203" t="s">
        <v>266</v>
      </c>
      <c r="AU782" s="203" t="s">
        <v>73</v>
      </c>
      <c r="AY782" s="18" t="s">
        <v>263</v>
      </c>
      <c r="BE782" s="204">
        <f>IF(N782="základní",J782,0)</f>
        <v>0</v>
      </c>
      <c r="BF782" s="204">
        <f>IF(N782="snížená",J782,0)</f>
        <v>0</v>
      </c>
      <c r="BG782" s="204">
        <f>IF(N782="zákl. přenesená",J782,0)</f>
        <v>0</v>
      </c>
      <c r="BH782" s="204">
        <f>IF(N782="sníž. přenesená",J782,0)</f>
        <v>0</v>
      </c>
      <c r="BI782" s="204">
        <f>IF(N782="nulová",J782,0)</f>
        <v>0</v>
      </c>
      <c r="BJ782" s="18" t="s">
        <v>71</v>
      </c>
      <c r="BK782" s="204">
        <f>ROUND(I782*H782,2)</f>
        <v>0</v>
      </c>
      <c r="BL782" s="18" t="s">
        <v>270</v>
      </c>
      <c r="BM782" s="203" t="s">
        <v>2527</v>
      </c>
    </row>
    <row r="783" spans="1:65" s="2" customFormat="1" ht="19.5">
      <c r="A783" s="35"/>
      <c r="B783" s="36"/>
      <c r="C783" s="37"/>
      <c r="D783" s="207" t="s">
        <v>294</v>
      </c>
      <c r="E783" s="37"/>
      <c r="F783" s="239" t="s">
        <v>2528</v>
      </c>
      <c r="G783" s="37"/>
      <c r="H783" s="37"/>
      <c r="I783" s="326"/>
      <c r="J783" s="37"/>
      <c r="K783" s="37"/>
      <c r="L783" s="40"/>
      <c r="M783" s="241"/>
      <c r="N783" s="242"/>
      <c r="O783" s="72"/>
      <c r="P783" s="72"/>
      <c r="Q783" s="72"/>
      <c r="R783" s="72"/>
      <c r="S783" s="72"/>
      <c r="T783" s="73"/>
      <c r="U783" s="35"/>
      <c r="V783" s="35"/>
      <c r="W783" s="35"/>
      <c r="X783" s="35"/>
      <c r="Y783" s="35"/>
      <c r="Z783" s="35"/>
      <c r="AA783" s="35"/>
      <c r="AB783" s="35"/>
      <c r="AC783" s="35"/>
      <c r="AD783" s="35"/>
      <c r="AE783" s="35"/>
      <c r="AT783" s="18" t="s">
        <v>294</v>
      </c>
      <c r="AU783" s="18" t="s">
        <v>73</v>
      </c>
    </row>
    <row r="784" spans="1:65" s="16" customFormat="1">
      <c r="B784" s="248"/>
      <c r="C784" s="249"/>
      <c r="D784" s="207" t="s">
        <v>272</v>
      </c>
      <c r="E784" s="250" t="s">
        <v>1</v>
      </c>
      <c r="F784" s="251" t="s">
        <v>2513</v>
      </c>
      <c r="G784" s="249"/>
      <c r="H784" s="250" t="s">
        <v>1</v>
      </c>
      <c r="I784" s="250"/>
      <c r="J784" s="249"/>
      <c r="K784" s="249"/>
      <c r="L784" s="253"/>
      <c r="M784" s="254"/>
      <c r="N784" s="255"/>
      <c r="O784" s="255"/>
      <c r="P784" s="255"/>
      <c r="Q784" s="255"/>
      <c r="R784" s="255"/>
      <c r="S784" s="255"/>
      <c r="T784" s="256"/>
      <c r="AT784" s="257" t="s">
        <v>272</v>
      </c>
      <c r="AU784" s="257" t="s">
        <v>73</v>
      </c>
      <c r="AV784" s="16" t="s">
        <v>71</v>
      </c>
      <c r="AW784" s="16" t="s">
        <v>30</v>
      </c>
      <c r="AX784" s="16" t="s">
        <v>64</v>
      </c>
      <c r="AY784" s="257" t="s">
        <v>263</v>
      </c>
    </row>
    <row r="785" spans="1:65" s="16" customFormat="1">
      <c r="B785" s="248"/>
      <c r="C785" s="249"/>
      <c r="D785" s="207" t="s">
        <v>272</v>
      </c>
      <c r="E785" s="250" t="s">
        <v>1</v>
      </c>
      <c r="F785" s="251" t="s">
        <v>2131</v>
      </c>
      <c r="G785" s="249"/>
      <c r="H785" s="250" t="s">
        <v>1</v>
      </c>
      <c r="I785" s="250"/>
      <c r="J785" s="249"/>
      <c r="K785" s="249"/>
      <c r="L785" s="253"/>
      <c r="M785" s="254"/>
      <c r="N785" s="255"/>
      <c r="O785" s="255"/>
      <c r="P785" s="255"/>
      <c r="Q785" s="255"/>
      <c r="R785" s="255"/>
      <c r="S785" s="255"/>
      <c r="T785" s="256"/>
      <c r="AT785" s="257" t="s">
        <v>272</v>
      </c>
      <c r="AU785" s="257" t="s">
        <v>73</v>
      </c>
      <c r="AV785" s="16" t="s">
        <v>71</v>
      </c>
      <c r="AW785" s="16" t="s">
        <v>30</v>
      </c>
      <c r="AX785" s="16" t="s">
        <v>64</v>
      </c>
      <c r="AY785" s="257" t="s">
        <v>263</v>
      </c>
    </row>
    <row r="786" spans="1:65" s="13" customFormat="1">
      <c r="B786" s="205"/>
      <c r="C786" s="206"/>
      <c r="D786" s="207" t="s">
        <v>272</v>
      </c>
      <c r="E786" s="208" t="s">
        <v>1</v>
      </c>
      <c r="F786" s="209" t="s">
        <v>2514</v>
      </c>
      <c r="G786" s="206"/>
      <c r="H786" s="210">
        <v>0.40200000000000002</v>
      </c>
      <c r="I786" s="210"/>
      <c r="J786" s="206"/>
      <c r="K786" s="206"/>
      <c r="L786" s="212"/>
      <c r="M786" s="213"/>
      <c r="N786" s="214"/>
      <c r="O786" s="214"/>
      <c r="P786" s="214"/>
      <c r="Q786" s="214"/>
      <c r="R786" s="214"/>
      <c r="S786" s="214"/>
      <c r="T786" s="215"/>
      <c r="AT786" s="216" t="s">
        <v>272</v>
      </c>
      <c r="AU786" s="216" t="s">
        <v>73</v>
      </c>
      <c r="AV786" s="13" t="s">
        <v>73</v>
      </c>
      <c r="AW786" s="13" t="s">
        <v>30</v>
      </c>
      <c r="AX786" s="13" t="s">
        <v>64</v>
      </c>
      <c r="AY786" s="216" t="s">
        <v>263</v>
      </c>
    </row>
    <row r="787" spans="1:65" s="13" customFormat="1">
      <c r="B787" s="205"/>
      <c r="C787" s="206"/>
      <c r="D787" s="207" t="s">
        <v>272</v>
      </c>
      <c r="E787" s="208" t="s">
        <v>1</v>
      </c>
      <c r="F787" s="209" t="s">
        <v>2515</v>
      </c>
      <c r="G787" s="206"/>
      <c r="H787" s="210">
        <v>34.652000000000001</v>
      </c>
      <c r="I787" s="210"/>
      <c r="J787" s="206"/>
      <c r="K787" s="206"/>
      <c r="L787" s="212"/>
      <c r="M787" s="213"/>
      <c r="N787" s="214"/>
      <c r="O787" s="214"/>
      <c r="P787" s="214"/>
      <c r="Q787" s="214"/>
      <c r="R787" s="214"/>
      <c r="S787" s="214"/>
      <c r="T787" s="215"/>
      <c r="AT787" s="216" t="s">
        <v>272</v>
      </c>
      <c r="AU787" s="216" t="s">
        <v>73</v>
      </c>
      <c r="AV787" s="13" t="s">
        <v>73</v>
      </c>
      <c r="AW787" s="13" t="s">
        <v>30</v>
      </c>
      <c r="AX787" s="13" t="s">
        <v>64</v>
      </c>
      <c r="AY787" s="216" t="s">
        <v>263</v>
      </c>
    </row>
    <row r="788" spans="1:65" s="13" customFormat="1">
      <c r="B788" s="205"/>
      <c r="C788" s="206"/>
      <c r="D788" s="207" t="s">
        <v>272</v>
      </c>
      <c r="E788" s="208" t="s">
        <v>1</v>
      </c>
      <c r="F788" s="209" t="s">
        <v>2516</v>
      </c>
      <c r="G788" s="206"/>
      <c r="H788" s="210">
        <v>3.4689999999999999</v>
      </c>
      <c r="I788" s="210"/>
      <c r="J788" s="206"/>
      <c r="K788" s="206"/>
      <c r="L788" s="212"/>
      <c r="M788" s="213"/>
      <c r="N788" s="214"/>
      <c r="O788" s="214"/>
      <c r="P788" s="214"/>
      <c r="Q788" s="214"/>
      <c r="R788" s="214"/>
      <c r="S788" s="214"/>
      <c r="T788" s="215"/>
      <c r="AT788" s="216" t="s">
        <v>272</v>
      </c>
      <c r="AU788" s="216" t="s">
        <v>73</v>
      </c>
      <c r="AV788" s="13" t="s">
        <v>73</v>
      </c>
      <c r="AW788" s="13" t="s">
        <v>30</v>
      </c>
      <c r="AX788" s="13" t="s">
        <v>64</v>
      </c>
      <c r="AY788" s="216" t="s">
        <v>263</v>
      </c>
    </row>
    <row r="789" spans="1:65" s="15" customFormat="1">
      <c r="B789" s="228"/>
      <c r="C789" s="229"/>
      <c r="D789" s="207" t="s">
        <v>272</v>
      </c>
      <c r="E789" s="230" t="s">
        <v>1</v>
      </c>
      <c r="F789" s="231" t="s">
        <v>280</v>
      </c>
      <c r="G789" s="229"/>
      <c r="H789" s="232">
        <v>38.523000000000003</v>
      </c>
      <c r="I789" s="232"/>
      <c r="J789" s="229"/>
      <c r="K789" s="229"/>
      <c r="L789" s="234"/>
      <c r="M789" s="235"/>
      <c r="N789" s="236"/>
      <c r="O789" s="236"/>
      <c r="P789" s="236"/>
      <c r="Q789" s="236"/>
      <c r="R789" s="236"/>
      <c r="S789" s="236"/>
      <c r="T789" s="237"/>
      <c r="AT789" s="238" t="s">
        <v>272</v>
      </c>
      <c r="AU789" s="238" t="s">
        <v>73</v>
      </c>
      <c r="AV789" s="15" t="s">
        <v>270</v>
      </c>
      <c r="AW789" s="15" t="s">
        <v>30</v>
      </c>
      <c r="AX789" s="15" t="s">
        <v>71</v>
      </c>
      <c r="AY789" s="238" t="s">
        <v>263</v>
      </c>
    </row>
    <row r="790" spans="1:65" s="2" customFormat="1" ht="16.5" customHeight="1">
      <c r="A790" s="35"/>
      <c r="B790" s="36"/>
      <c r="C790" s="191" t="s">
        <v>652</v>
      </c>
      <c r="D790" s="191" t="s">
        <v>266</v>
      </c>
      <c r="E790" s="192" t="s">
        <v>2529</v>
      </c>
      <c r="F790" s="193" t="s">
        <v>2530</v>
      </c>
      <c r="G790" s="194" t="s">
        <v>307</v>
      </c>
      <c r="H790" s="195">
        <v>8.4740000000000002</v>
      </c>
      <c r="I790" s="196"/>
      <c r="J790" s="197">
        <f>ROUND(I790*H790,2)</f>
        <v>0</v>
      </c>
      <c r="K790" s="198"/>
      <c r="L790" s="40"/>
      <c r="M790" s="199" t="s">
        <v>1</v>
      </c>
      <c r="N790" s="200" t="s">
        <v>38</v>
      </c>
      <c r="O790" s="72"/>
      <c r="P790" s="201">
        <f>O790*H790</f>
        <v>0</v>
      </c>
      <c r="Q790" s="201">
        <v>0</v>
      </c>
      <c r="R790" s="201">
        <f>Q790*H790</f>
        <v>0</v>
      </c>
      <c r="S790" s="201">
        <v>0</v>
      </c>
      <c r="T790" s="202">
        <f>S790*H790</f>
        <v>0</v>
      </c>
      <c r="U790" s="35"/>
      <c r="V790" s="35"/>
      <c r="W790" s="35"/>
      <c r="X790" s="35"/>
      <c r="Y790" s="35"/>
      <c r="Z790" s="35"/>
      <c r="AA790" s="35"/>
      <c r="AB790" s="35"/>
      <c r="AC790" s="35"/>
      <c r="AD790" s="35"/>
      <c r="AE790" s="35"/>
      <c r="AR790" s="203" t="s">
        <v>270</v>
      </c>
      <c r="AT790" s="203" t="s">
        <v>266</v>
      </c>
      <c r="AU790" s="203" t="s">
        <v>73</v>
      </c>
      <c r="AY790" s="18" t="s">
        <v>263</v>
      </c>
      <c r="BE790" s="204">
        <f>IF(N790="základní",J790,0)</f>
        <v>0</v>
      </c>
      <c r="BF790" s="204">
        <f>IF(N790="snížená",J790,0)</f>
        <v>0</v>
      </c>
      <c r="BG790" s="204">
        <f>IF(N790="zákl. přenesená",J790,0)</f>
        <v>0</v>
      </c>
      <c r="BH790" s="204">
        <f>IF(N790="sníž. přenesená",J790,0)</f>
        <v>0</v>
      </c>
      <c r="BI790" s="204">
        <f>IF(N790="nulová",J790,0)</f>
        <v>0</v>
      </c>
      <c r="BJ790" s="18" t="s">
        <v>71</v>
      </c>
      <c r="BK790" s="204">
        <f>ROUND(I790*H790,2)</f>
        <v>0</v>
      </c>
      <c r="BL790" s="18" t="s">
        <v>270</v>
      </c>
      <c r="BM790" s="203" t="s">
        <v>2531</v>
      </c>
    </row>
    <row r="791" spans="1:65" s="2" customFormat="1" ht="19.5">
      <c r="A791" s="35"/>
      <c r="B791" s="36"/>
      <c r="C791" s="37"/>
      <c r="D791" s="207" t="s">
        <v>294</v>
      </c>
      <c r="E791" s="37"/>
      <c r="F791" s="239" t="s">
        <v>2532</v>
      </c>
      <c r="G791" s="37"/>
      <c r="H791" s="37"/>
      <c r="I791" s="326"/>
      <c r="J791" s="37"/>
      <c r="K791" s="37"/>
      <c r="L791" s="40"/>
      <c r="M791" s="241"/>
      <c r="N791" s="242"/>
      <c r="O791" s="72"/>
      <c r="P791" s="72"/>
      <c r="Q791" s="72"/>
      <c r="R791" s="72"/>
      <c r="S791" s="72"/>
      <c r="T791" s="73"/>
      <c r="U791" s="35"/>
      <c r="V791" s="35"/>
      <c r="W791" s="35"/>
      <c r="X791" s="35"/>
      <c r="Y791" s="35"/>
      <c r="Z791" s="35"/>
      <c r="AA791" s="35"/>
      <c r="AB791" s="35"/>
      <c r="AC791" s="35"/>
      <c r="AD791" s="35"/>
      <c r="AE791" s="35"/>
      <c r="AT791" s="18" t="s">
        <v>294</v>
      </c>
      <c r="AU791" s="18" t="s">
        <v>73</v>
      </c>
    </row>
    <row r="792" spans="1:65" s="16" customFormat="1">
      <c r="B792" s="248"/>
      <c r="C792" s="249"/>
      <c r="D792" s="207" t="s">
        <v>272</v>
      </c>
      <c r="E792" s="250" t="s">
        <v>1</v>
      </c>
      <c r="F792" s="251" t="s">
        <v>2533</v>
      </c>
      <c r="G792" s="249"/>
      <c r="H792" s="250" t="s">
        <v>1</v>
      </c>
      <c r="I792" s="250" t="s">
        <v>1</v>
      </c>
      <c r="J792" s="249"/>
      <c r="K792" s="249"/>
      <c r="L792" s="253"/>
      <c r="M792" s="254"/>
      <c r="N792" s="255"/>
      <c r="O792" s="255"/>
      <c r="P792" s="255"/>
      <c r="Q792" s="255"/>
      <c r="R792" s="255"/>
      <c r="S792" s="255"/>
      <c r="T792" s="256"/>
      <c r="AT792" s="257" t="s">
        <v>272</v>
      </c>
      <c r="AU792" s="257" t="s">
        <v>73</v>
      </c>
      <c r="AV792" s="16" t="s">
        <v>71</v>
      </c>
      <c r="AW792" s="16" t="s">
        <v>30</v>
      </c>
      <c r="AX792" s="16" t="s">
        <v>64</v>
      </c>
      <c r="AY792" s="257" t="s">
        <v>263</v>
      </c>
    </row>
    <row r="793" spans="1:65" s="16" customFormat="1">
      <c r="B793" s="248"/>
      <c r="C793" s="249"/>
      <c r="D793" s="207" t="s">
        <v>272</v>
      </c>
      <c r="E793" s="250" t="s">
        <v>1</v>
      </c>
      <c r="F793" s="251" t="s">
        <v>2513</v>
      </c>
      <c r="G793" s="249"/>
      <c r="H793" s="250" t="s">
        <v>1</v>
      </c>
      <c r="I793" s="250"/>
      <c r="J793" s="249"/>
      <c r="K793" s="249"/>
      <c r="L793" s="253"/>
      <c r="M793" s="254"/>
      <c r="N793" s="255"/>
      <c r="O793" s="255"/>
      <c r="P793" s="255"/>
      <c r="Q793" s="255"/>
      <c r="R793" s="255"/>
      <c r="S793" s="255"/>
      <c r="T793" s="256"/>
      <c r="AT793" s="257" t="s">
        <v>272</v>
      </c>
      <c r="AU793" s="257" t="s">
        <v>73</v>
      </c>
      <c r="AV793" s="16" t="s">
        <v>71</v>
      </c>
      <c r="AW793" s="16" t="s">
        <v>30</v>
      </c>
      <c r="AX793" s="16" t="s">
        <v>64</v>
      </c>
      <c r="AY793" s="257" t="s">
        <v>263</v>
      </c>
    </row>
    <row r="794" spans="1:65" s="16" customFormat="1">
      <c r="B794" s="248"/>
      <c r="C794" s="249"/>
      <c r="D794" s="207" t="s">
        <v>272</v>
      </c>
      <c r="E794" s="250" t="s">
        <v>1</v>
      </c>
      <c r="F794" s="251" t="s">
        <v>2131</v>
      </c>
      <c r="G794" s="249"/>
      <c r="H794" s="250" t="s">
        <v>1</v>
      </c>
      <c r="I794" s="250"/>
      <c r="J794" s="249"/>
      <c r="K794" s="249"/>
      <c r="L794" s="253"/>
      <c r="M794" s="254"/>
      <c r="N794" s="255"/>
      <c r="O794" s="255"/>
      <c r="P794" s="255"/>
      <c r="Q794" s="255"/>
      <c r="R794" s="255"/>
      <c r="S794" s="255"/>
      <c r="T794" s="256"/>
      <c r="AT794" s="257" t="s">
        <v>272</v>
      </c>
      <c r="AU794" s="257" t="s">
        <v>73</v>
      </c>
      <c r="AV794" s="16" t="s">
        <v>71</v>
      </c>
      <c r="AW794" s="16" t="s">
        <v>30</v>
      </c>
      <c r="AX794" s="16" t="s">
        <v>64</v>
      </c>
      <c r="AY794" s="257" t="s">
        <v>263</v>
      </c>
    </row>
    <row r="795" spans="1:65" s="13" customFormat="1">
      <c r="B795" s="205"/>
      <c r="C795" s="206"/>
      <c r="D795" s="207" t="s">
        <v>272</v>
      </c>
      <c r="E795" s="208" t="s">
        <v>1</v>
      </c>
      <c r="F795" s="209" t="s">
        <v>2534</v>
      </c>
      <c r="G795" s="206"/>
      <c r="H795" s="210">
        <v>0.08</v>
      </c>
      <c r="I795" s="210"/>
      <c r="J795" s="206"/>
      <c r="K795" s="206"/>
      <c r="L795" s="212"/>
      <c r="M795" s="213"/>
      <c r="N795" s="214"/>
      <c r="O795" s="214"/>
      <c r="P795" s="214"/>
      <c r="Q795" s="214"/>
      <c r="R795" s="214"/>
      <c r="S795" s="214"/>
      <c r="T795" s="215"/>
      <c r="AT795" s="216" t="s">
        <v>272</v>
      </c>
      <c r="AU795" s="216" t="s">
        <v>73</v>
      </c>
      <c r="AV795" s="13" t="s">
        <v>73</v>
      </c>
      <c r="AW795" s="13" t="s">
        <v>30</v>
      </c>
      <c r="AX795" s="13" t="s">
        <v>64</v>
      </c>
      <c r="AY795" s="216" t="s">
        <v>263</v>
      </c>
    </row>
    <row r="796" spans="1:65" s="13" customFormat="1">
      <c r="B796" s="205"/>
      <c r="C796" s="206"/>
      <c r="D796" s="207" t="s">
        <v>272</v>
      </c>
      <c r="E796" s="208" t="s">
        <v>1</v>
      </c>
      <c r="F796" s="209" t="s">
        <v>2535</v>
      </c>
      <c r="G796" s="206"/>
      <c r="H796" s="210">
        <v>6.93</v>
      </c>
      <c r="I796" s="210"/>
      <c r="J796" s="206"/>
      <c r="K796" s="206"/>
      <c r="L796" s="212"/>
      <c r="M796" s="213"/>
      <c r="N796" s="214"/>
      <c r="O796" s="214"/>
      <c r="P796" s="214"/>
      <c r="Q796" s="214"/>
      <c r="R796" s="214"/>
      <c r="S796" s="214"/>
      <c r="T796" s="215"/>
      <c r="AT796" s="216" t="s">
        <v>272</v>
      </c>
      <c r="AU796" s="216" t="s">
        <v>73</v>
      </c>
      <c r="AV796" s="13" t="s">
        <v>73</v>
      </c>
      <c r="AW796" s="13" t="s">
        <v>30</v>
      </c>
      <c r="AX796" s="13" t="s">
        <v>64</v>
      </c>
      <c r="AY796" s="216" t="s">
        <v>263</v>
      </c>
    </row>
    <row r="797" spans="1:65" s="13" customFormat="1">
      <c r="B797" s="205"/>
      <c r="C797" s="206"/>
      <c r="D797" s="207" t="s">
        <v>272</v>
      </c>
      <c r="E797" s="208" t="s">
        <v>1</v>
      </c>
      <c r="F797" s="209" t="s">
        <v>2536</v>
      </c>
      <c r="G797" s="206"/>
      <c r="H797" s="210">
        <v>0.69399999999999995</v>
      </c>
      <c r="I797" s="210"/>
      <c r="J797" s="206"/>
      <c r="K797" s="206"/>
      <c r="L797" s="212"/>
      <c r="M797" s="213"/>
      <c r="N797" s="214"/>
      <c r="O797" s="214"/>
      <c r="P797" s="214"/>
      <c r="Q797" s="214"/>
      <c r="R797" s="214"/>
      <c r="S797" s="214"/>
      <c r="T797" s="215"/>
      <c r="AT797" s="216" t="s">
        <v>272</v>
      </c>
      <c r="AU797" s="216" t="s">
        <v>73</v>
      </c>
      <c r="AV797" s="13" t="s">
        <v>73</v>
      </c>
      <c r="AW797" s="13" t="s">
        <v>30</v>
      </c>
      <c r="AX797" s="13" t="s">
        <v>64</v>
      </c>
      <c r="AY797" s="216" t="s">
        <v>263</v>
      </c>
    </row>
    <row r="798" spans="1:65" s="15" customFormat="1">
      <c r="B798" s="228"/>
      <c r="C798" s="229"/>
      <c r="D798" s="207" t="s">
        <v>272</v>
      </c>
      <c r="E798" s="230" t="s">
        <v>1</v>
      </c>
      <c r="F798" s="231" t="s">
        <v>280</v>
      </c>
      <c r="G798" s="229"/>
      <c r="H798" s="232">
        <v>7.7039999999999997</v>
      </c>
      <c r="I798" s="232"/>
      <c r="J798" s="229"/>
      <c r="K798" s="229"/>
      <c r="L798" s="234"/>
      <c r="M798" s="235"/>
      <c r="N798" s="236"/>
      <c r="O798" s="236"/>
      <c r="P798" s="236"/>
      <c r="Q798" s="236"/>
      <c r="R798" s="236"/>
      <c r="S798" s="236"/>
      <c r="T798" s="237"/>
      <c r="AT798" s="238" t="s">
        <v>272</v>
      </c>
      <c r="AU798" s="238" t="s">
        <v>73</v>
      </c>
      <c r="AV798" s="15" t="s">
        <v>270</v>
      </c>
      <c r="AW798" s="15" t="s">
        <v>30</v>
      </c>
      <c r="AX798" s="15" t="s">
        <v>64</v>
      </c>
      <c r="AY798" s="238" t="s">
        <v>263</v>
      </c>
    </row>
    <row r="799" spans="1:65" s="13" customFormat="1">
      <c r="B799" s="205"/>
      <c r="C799" s="206"/>
      <c r="D799" s="207" t="s">
        <v>272</v>
      </c>
      <c r="E799" s="208" t="s">
        <v>1</v>
      </c>
      <c r="F799" s="209" t="s">
        <v>2537</v>
      </c>
      <c r="G799" s="206"/>
      <c r="H799" s="210">
        <v>8.4740000000000002</v>
      </c>
      <c r="I799" s="210"/>
      <c r="J799" s="206"/>
      <c r="K799" s="206"/>
      <c r="L799" s="212"/>
      <c r="M799" s="213"/>
      <c r="N799" s="214"/>
      <c r="O799" s="214"/>
      <c r="P799" s="214"/>
      <c r="Q799" s="214"/>
      <c r="R799" s="214"/>
      <c r="S799" s="214"/>
      <c r="T799" s="215"/>
      <c r="AT799" s="216" t="s">
        <v>272</v>
      </c>
      <c r="AU799" s="216" t="s">
        <v>73</v>
      </c>
      <c r="AV799" s="13" t="s">
        <v>73</v>
      </c>
      <c r="AW799" s="13" t="s">
        <v>30</v>
      </c>
      <c r="AX799" s="13" t="s">
        <v>64</v>
      </c>
      <c r="AY799" s="216" t="s">
        <v>263</v>
      </c>
    </row>
    <row r="800" spans="1:65" s="15" customFormat="1">
      <c r="B800" s="228"/>
      <c r="C800" s="229"/>
      <c r="D800" s="207" t="s">
        <v>272</v>
      </c>
      <c r="E800" s="230" t="s">
        <v>1</v>
      </c>
      <c r="F800" s="231" t="s">
        <v>280</v>
      </c>
      <c r="G800" s="229"/>
      <c r="H800" s="232">
        <v>8.4740000000000002</v>
      </c>
      <c r="I800" s="232"/>
      <c r="J800" s="229"/>
      <c r="K800" s="229"/>
      <c r="L800" s="234"/>
      <c r="M800" s="235"/>
      <c r="N800" s="236"/>
      <c r="O800" s="236"/>
      <c r="P800" s="236"/>
      <c r="Q800" s="236"/>
      <c r="R800" s="236"/>
      <c r="S800" s="236"/>
      <c r="T800" s="237"/>
      <c r="AT800" s="238" t="s">
        <v>272</v>
      </c>
      <c r="AU800" s="238" t="s">
        <v>73</v>
      </c>
      <c r="AV800" s="15" t="s">
        <v>270</v>
      </c>
      <c r="AW800" s="15" t="s">
        <v>30</v>
      </c>
      <c r="AX800" s="15" t="s">
        <v>71</v>
      </c>
      <c r="AY800" s="238" t="s">
        <v>263</v>
      </c>
    </row>
    <row r="801" spans="1:65" s="2" customFormat="1" ht="16.5" customHeight="1">
      <c r="A801" s="35"/>
      <c r="B801" s="36"/>
      <c r="C801" s="191" t="s">
        <v>902</v>
      </c>
      <c r="D801" s="191" t="s">
        <v>266</v>
      </c>
      <c r="E801" s="192" t="s">
        <v>1085</v>
      </c>
      <c r="F801" s="193" t="s">
        <v>1086</v>
      </c>
      <c r="G801" s="194" t="s">
        <v>269</v>
      </c>
      <c r="H801" s="195">
        <v>4620</v>
      </c>
      <c r="I801" s="196"/>
      <c r="J801" s="197">
        <f>ROUND(I801*H801,2)</f>
        <v>0</v>
      </c>
      <c r="K801" s="198"/>
      <c r="L801" s="40"/>
      <c r="M801" s="199" t="s">
        <v>1</v>
      </c>
      <c r="N801" s="200" t="s">
        <v>38</v>
      </c>
      <c r="O801" s="72"/>
      <c r="P801" s="201">
        <f>O801*H801</f>
        <v>0</v>
      </c>
      <c r="Q801" s="201">
        <v>1.2999999999999999E-4</v>
      </c>
      <c r="R801" s="201">
        <f>Q801*H801</f>
        <v>0.60059999999999991</v>
      </c>
      <c r="S801" s="201">
        <v>0</v>
      </c>
      <c r="T801" s="202">
        <f>S801*H801</f>
        <v>0</v>
      </c>
      <c r="U801" s="35"/>
      <c r="V801" s="35"/>
      <c r="W801" s="35"/>
      <c r="X801" s="35"/>
      <c r="Y801" s="35"/>
      <c r="Z801" s="35"/>
      <c r="AA801" s="35"/>
      <c r="AB801" s="35"/>
      <c r="AC801" s="35"/>
      <c r="AD801" s="35"/>
      <c r="AE801" s="35"/>
      <c r="AR801" s="203" t="s">
        <v>270</v>
      </c>
      <c r="AT801" s="203" t="s">
        <v>266</v>
      </c>
      <c r="AU801" s="203" t="s">
        <v>73</v>
      </c>
      <c r="AY801" s="18" t="s">
        <v>263</v>
      </c>
      <c r="BE801" s="204">
        <f>IF(N801="základní",J801,0)</f>
        <v>0</v>
      </c>
      <c r="BF801" s="204">
        <f>IF(N801="snížená",J801,0)</f>
        <v>0</v>
      </c>
      <c r="BG801" s="204">
        <f>IF(N801="zákl. přenesená",J801,0)</f>
        <v>0</v>
      </c>
      <c r="BH801" s="204">
        <f>IF(N801="sníž. přenesená",J801,0)</f>
        <v>0</v>
      </c>
      <c r="BI801" s="204">
        <f>IF(N801="nulová",J801,0)</f>
        <v>0</v>
      </c>
      <c r="BJ801" s="18" t="s">
        <v>71</v>
      </c>
      <c r="BK801" s="204">
        <f>ROUND(I801*H801,2)</f>
        <v>0</v>
      </c>
      <c r="BL801" s="18" t="s">
        <v>270</v>
      </c>
      <c r="BM801" s="203" t="s">
        <v>2538</v>
      </c>
    </row>
    <row r="802" spans="1:65" s="16" customFormat="1">
      <c r="B802" s="248"/>
      <c r="C802" s="249"/>
      <c r="D802" s="207" t="s">
        <v>272</v>
      </c>
      <c r="E802" s="250" t="s">
        <v>1</v>
      </c>
      <c r="F802" s="251" t="s">
        <v>2539</v>
      </c>
      <c r="G802" s="249"/>
      <c r="H802" s="250" t="s">
        <v>1</v>
      </c>
      <c r="I802" s="250" t="s">
        <v>1</v>
      </c>
      <c r="J802" s="249"/>
      <c r="K802" s="249"/>
      <c r="L802" s="253"/>
      <c r="M802" s="254"/>
      <c r="N802" s="255"/>
      <c r="O802" s="255"/>
      <c r="P802" s="255"/>
      <c r="Q802" s="255"/>
      <c r="R802" s="255"/>
      <c r="S802" s="255"/>
      <c r="T802" s="256"/>
      <c r="AT802" s="257" t="s">
        <v>272</v>
      </c>
      <c r="AU802" s="257" t="s">
        <v>73</v>
      </c>
      <c r="AV802" s="16" t="s">
        <v>71</v>
      </c>
      <c r="AW802" s="16" t="s">
        <v>30</v>
      </c>
      <c r="AX802" s="16" t="s">
        <v>64</v>
      </c>
      <c r="AY802" s="257" t="s">
        <v>263</v>
      </c>
    </row>
    <row r="803" spans="1:65" s="13" customFormat="1">
      <c r="B803" s="205"/>
      <c r="C803" s="206"/>
      <c r="D803" s="207" t="s">
        <v>272</v>
      </c>
      <c r="E803" s="208" t="s">
        <v>1</v>
      </c>
      <c r="F803" s="209" t="s">
        <v>2540</v>
      </c>
      <c r="G803" s="206"/>
      <c r="H803" s="210">
        <v>4620</v>
      </c>
      <c r="I803" s="210"/>
      <c r="J803" s="206"/>
      <c r="K803" s="206"/>
      <c r="L803" s="212"/>
      <c r="M803" s="213"/>
      <c r="N803" s="214"/>
      <c r="O803" s="214"/>
      <c r="P803" s="214"/>
      <c r="Q803" s="214"/>
      <c r="R803" s="214"/>
      <c r="S803" s="214"/>
      <c r="T803" s="215"/>
      <c r="AT803" s="216" t="s">
        <v>272</v>
      </c>
      <c r="AU803" s="216" t="s">
        <v>73</v>
      </c>
      <c r="AV803" s="13" t="s">
        <v>73</v>
      </c>
      <c r="AW803" s="13" t="s">
        <v>30</v>
      </c>
      <c r="AX803" s="13" t="s">
        <v>71</v>
      </c>
      <c r="AY803" s="216" t="s">
        <v>263</v>
      </c>
    </row>
    <row r="804" spans="1:65" s="12" customFormat="1" ht="22.9" customHeight="1">
      <c r="B804" s="175"/>
      <c r="C804" s="176"/>
      <c r="D804" s="177" t="s">
        <v>63</v>
      </c>
      <c r="E804" s="189" t="s">
        <v>264</v>
      </c>
      <c r="F804" s="189" t="s">
        <v>265</v>
      </c>
      <c r="G804" s="176"/>
      <c r="H804" s="176"/>
      <c r="I804" s="176"/>
      <c r="J804" s="190">
        <f>BK804</f>
        <v>0</v>
      </c>
      <c r="K804" s="176"/>
      <c r="L804" s="181"/>
      <c r="M804" s="182"/>
      <c r="N804" s="183"/>
      <c r="O804" s="183"/>
      <c r="P804" s="184">
        <f>SUM(P805:P834)</f>
        <v>0</v>
      </c>
      <c r="Q804" s="183"/>
      <c r="R804" s="184">
        <f>SUM(R805:R834)</f>
        <v>0.22762560000000004</v>
      </c>
      <c r="S804" s="183"/>
      <c r="T804" s="185">
        <f>SUM(T805:T834)</f>
        <v>0</v>
      </c>
      <c r="AR804" s="186" t="s">
        <v>71</v>
      </c>
      <c r="AT804" s="187" t="s">
        <v>63</v>
      </c>
      <c r="AU804" s="187" t="s">
        <v>71</v>
      </c>
      <c r="AY804" s="186" t="s">
        <v>263</v>
      </c>
      <c r="BK804" s="188">
        <f>SUM(BK805:BK834)</f>
        <v>0</v>
      </c>
    </row>
    <row r="805" spans="1:65" s="2" customFormat="1" ht="33" customHeight="1">
      <c r="A805" s="35"/>
      <c r="B805" s="36"/>
      <c r="C805" s="191" t="s">
        <v>656</v>
      </c>
      <c r="D805" s="191" t="s">
        <v>266</v>
      </c>
      <c r="E805" s="192" t="s">
        <v>2541</v>
      </c>
      <c r="F805" s="193" t="s">
        <v>2542</v>
      </c>
      <c r="G805" s="194" t="s">
        <v>796</v>
      </c>
      <c r="H805" s="195">
        <v>315.60000000000002</v>
      </c>
      <c r="I805" s="196"/>
      <c r="J805" s="197">
        <f>ROUND(I805*H805,2)</f>
        <v>0</v>
      </c>
      <c r="K805" s="198"/>
      <c r="L805" s="40"/>
      <c r="M805" s="199" t="s">
        <v>1</v>
      </c>
      <c r="N805" s="200" t="s">
        <v>38</v>
      </c>
      <c r="O805" s="72"/>
      <c r="P805" s="201">
        <f>O805*H805</f>
        <v>0</v>
      </c>
      <c r="Q805" s="201">
        <v>0</v>
      </c>
      <c r="R805" s="201">
        <f>Q805*H805</f>
        <v>0</v>
      </c>
      <c r="S805" s="201">
        <v>0</v>
      </c>
      <c r="T805" s="202">
        <f>S805*H805</f>
        <v>0</v>
      </c>
      <c r="U805" s="35"/>
      <c r="V805" s="35"/>
      <c r="W805" s="35"/>
      <c r="X805" s="35"/>
      <c r="Y805" s="35"/>
      <c r="Z805" s="35"/>
      <c r="AA805" s="35"/>
      <c r="AB805" s="35"/>
      <c r="AC805" s="35"/>
      <c r="AD805" s="35"/>
      <c r="AE805" s="35"/>
      <c r="AR805" s="203" t="s">
        <v>270</v>
      </c>
      <c r="AT805" s="203" t="s">
        <v>266</v>
      </c>
      <c r="AU805" s="203" t="s">
        <v>73</v>
      </c>
      <c r="AY805" s="18" t="s">
        <v>263</v>
      </c>
      <c r="BE805" s="204">
        <f>IF(N805="základní",J805,0)</f>
        <v>0</v>
      </c>
      <c r="BF805" s="204">
        <f>IF(N805="snížená",J805,0)</f>
        <v>0</v>
      </c>
      <c r="BG805" s="204">
        <f>IF(N805="zákl. přenesená",J805,0)</f>
        <v>0</v>
      </c>
      <c r="BH805" s="204">
        <f>IF(N805="sníž. přenesená",J805,0)</f>
        <v>0</v>
      </c>
      <c r="BI805" s="204">
        <f>IF(N805="nulová",J805,0)</f>
        <v>0</v>
      </c>
      <c r="BJ805" s="18" t="s">
        <v>71</v>
      </c>
      <c r="BK805" s="204">
        <f>ROUND(I805*H805,2)</f>
        <v>0</v>
      </c>
      <c r="BL805" s="18" t="s">
        <v>270</v>
      </c>
      <c r="BM805" s="203" t="s">
        <v>2543</v>
      </c>
    </row>
    <row r="806" spans="1:65" s="16" customFormat="1">
      <c r="B806" s="248"/>
      <c r="C806" s="249"/>
      <c r="D806" s="207" t="s">
        <v>272</v>
      </c>
      <c r="E806" s="250" t="s">
        <v>1</v>
      </c>
      <c r="F806" s="251" t="s">
        <v>2544</v>
      </c>
      <c r="G806" s="249"/>
      <c r="H806" s="250" t="s">
        <v>1</v>
      </c>
      <c r="I806" s="250"/>
      <c r="J806" s="249"/>
      <c r="K806" s="249"/>
      <c r="L806" s="253"/>
      <c r="M806" s="254"/>
      <c r="N806" s="255"/>
      <c r="O806" s="255"/>
      <c r="P806" s="255"/>
      <c r="Q806" s="255"/>
      <c r="R806" s="255"/>
      <c r="S806" s="255"/>
      <c r="T806" s="256"/>
      <c r="AT806" s="257" t="s">
        <v>272</v>
      </c>
      <c r="AU806" s="257" t="s">
        <v>73</v>
      </c>
      <c r="AV806" s="16" t="s">
        <v>71</v>
      </c>
      <c r="AW806" s="16" t="s">
        <v>30</v>
      </c>
      <c r="AX806" s="16" t="s">
        <v>64</v>
      </c>
      <c r="AY806" s="257" t="s">
        <v>263</v>
      </c>
    </row>
    <row r="807" spans="1:65" s="13" customFormat="1">
      <c r="B807" s="205"/>
      <c r="C807" s="206"/>
      <c r="D807" s="207" t="s">
        <v>272</v>
      </c>
      <c r="E807" s="208" t="s">
        <v>1</v>
      </c>
      <c r="F807" s="209" t="s">
        <v>2545</v>
      </c>
      <c r="G807" s="206"/>
      <c r="H807" s="210">
        <v>120</v>
      </c>
      <c r="I807" s="210"/>
      <c r="J807" s="206"/>
      <c r="K807" s="206"/>
      <c r="L807" s="212"/>
      <c r="M807" s="213"/>
      <c r="N807" s="214"/>
      <c r="O807" s="214"/>
      <c r="P807" s="214"/>
      <c r="Q807" s="214"/>
      <c r="R807" s="214"/>
      <c r="S807" s="214"/>
      <c r="T807" s="215"/>
      <c r="AT807" s="216" t="s">
        <v>272</v>
      </c>
      <c r="AU807" s="216" t="s">
        <v>73</v>
      </c>
      <c r="AV807" s="13" t="s">
        <v>73</v>
      </c>
      <c r="AW807" s="13" t="s">
        <v>30</v>
      </c>
      <c r="AX807" s="13" t="s">
        <v>64</v>
      </c>
      <c r="AY807" s="216" t="s">
        <v>263</v>
      </c>
    </row>
    <row r="808" spans="1:65" s="13" customFormat="1">
      <c r="B808" s="205"/>
      <c r="C808" s="206"/>
      <c r="D808" s="207" t="s">
        <v>272</v>
      </c>
      <c r="E808" s="208" t="s">
        <v>1</v>
      </c>
      <c r="F808" s="209" t="s">
        <v>2546</v>
      </c>
      <c r="G808" s="206"/>
      <c r="H808" s="210">
        <v>70.8</v>
      </c>
      <c r="I808" s="210"/>
      <c r="J808" s="206"/>
      <c r="K808" s="206"/>
      <c r="L808" s="212"/>
      <c r="M808" s="213"/>
      <c r="N808" s="214"/>
      <c r="O808" s="214"/>
      <c r="P808" s="214"/>
      <c r="Q808" s="214"/>
      <c r="R808" s="214"/>
      <c r="S808" s="214"/>
      <c r="T808" s="215"/>
      <c r="AT808" s="216" t="s">
        <v>272</v>
      </c>
      <c r="AU808" s="216" t="s">
        <v>73</v>
      </c>
      <c r="AV808" s="13" t="s">
        <v>73</v>
      </c>
      <c r="AW808" s="13" t="s">
        <v>30</v>
      </c>
      <c r="AX808" s="13" t="s">
        <v>64</v>
      </c>
      <c r="AY808" s="216" t="s">
        <v>263</v>
      </c>
    </row>
    <row r="809" spans="1:65" s="13" customFormat="1">
      <c r="B809" s="205"/>
      <c r="C809" s="206"/>
      <c r="D809" s="207" t="s">
        <v>272</v>
      </c>
      <c r="E809" s="208" t="s">
        <v>1</v>
      </c>
      <c r="F809" s="209" t="s">
        <v>2547</v>
      </c>
      <c r="G809" s="206"/>
      <c r="H809" s="210">
        <v>124.8</v>
      </c>
      <c r="I809" s="210"/>
      <c r="J809" s="206"/>
      <c r="K809" s="206"/>
      <c r="L809" s="212"/>
      <c r="M809" s="213"/>
      <c r="N809" s="214"/>
      <c r="O809" s="214"/>
      <c r="P809" s="214"/>
      <c r="Q809" s="214"/>
      <c r="R809" s="214"/>
      <c r="S809" s="214"/>
      <c r="T809" s="215"/>
      <c r="AT809" s="216" t="s">
        <v>272</v>
      </c>
      <c r="AU809" s="216" t="s">
        <v>73</v>
      </c>
      <c r="AV809" s="13" t="s">
        <v>73</v>
      </c>
      <c r="AW809" s="13" t="s">
        <v>30</v>
      </c>
      <c r="AX809" s="13" t="s">
        <v>64</v>
      </c>
      <c r="AY809" s="216" t="s">
        <v>263</v>
      </c>
    </row>
    <row r="810" spans="1:65" s="15" customFormat="1">
      <c r="B810" s="228"/>
      <c r="C810" s="229"/>
      <c r="D810" s="207" t="s">
        <v>272</v>
      </c>
      <c r="E810" s="230" t="s">
        <v>1</v>
      </c>
      <c r="F810" s="231" t="s">
        <v>280</v>
      </c>
      <c r="G810" s="229"/>
      <c r="H810" s="232">
        <v>315.60000000000002</v>
      </c>
      <c r="I810" s="232"/>
      <c r="J810" s="229"/>
      <c r="K810" s="229"/>
      <c r="L810" s="234"/>
      <c r="M810" s="235"/>
      <c r="N810" s="236"/>
      <c r="O810" s="236"/>
      <c r="P810" s="236"/>
      <c r="Q810" s="236"/>
      <c r="R810" s="236"/>
      <c r="S810" s="236"/>
      <c r="T810" s="237"/>
      <c r="AT810" s="238" t="s">
        <v>272</v>
      </c>
      <c r="AU810" s="238" t="s">
        <v>73</v>
      </c>
      <c r="AV810" s="15" t="s">
        <v>270</v>
      </c>
      <c r="AW810" s="15" t="s">
        <v>30</v>
      </c>
      <c r="AX810" s="15" t="s">
        <v>71</v>
      </c>
      <c r="AY810" s="238" t="s">
        <v>263</v>
      </c>
    </row>
    <row r="811" spans="1:65" s="2" customFormat="1" ht="24.2" customHeight="1">
      <c r="A811" s="35"/>
      <c r="B811" s="36"/>
      <c r="C811" s="191" t="s">
        <v>912</v>
      </c>
      <c r="D811" s="191" t="s">
        <v>266</v>
      </c>
      <c r="E811" s="192" t="s">
        <v>2548</v>
      </c>
      <c r="F811" s="193" t="s">
        <v>2549</v>
      </c>
      <c r="G811" s="194" t="s">
        <v>292</v>
      </c>
      <c r="H811" s="195">
        <v>20</v>
      </c>
      <c r="I811" s="196"/>
      <c r="J811" s="197">
        <f>ROUND(I811*H811,2)</f>
        <v>0</v>
      </c>
      <c r="K811" s="198"/>
      <c r="L811" s="40"/>
      <c r="M811" s="199" t="s">
        <v>1</v>
      </c>
      <c r="N811" s="200" t="s">
        <v>38</v>
      </c>
      <c r="O811" s="72"/>
      <c r="P811" s="201">
        <f>O811*H811</f>
        <v>0</v>
      </c>
      <c r="Q811" s="201">
        <v>0</v>
      </c>
      <c r="R811" s="201">
        <f>Q811*H811</f>
        <v>0</v>
      </c>
      <c r="S811" s="201">
        <v>0</v>
      </c>
      <c r="T811" s="202">
        <f>S811*H811</f>
        <v>0</v>
      </c>
      <c r="U811" s="35"/>
      <c r="V811" s="35"/>
      <c r="W811" s="35"/>
      <c r="X811" s="35"/>
      <c r="Y811" s="35"/>
      <c r="Z811" s="35"/>
      <c r="AA811" s="35"/>
      <c r="AB811" s="35"/>
      <c r="AC811" s="35"/>
      <c r="AD811" s="35"/>
      <c r="AE811" s="35"/>
      <c r="AR811" s="203" t="s">
        <v>270</v>
      </c>
      <c r="AT811" s="203" t="s">
        <v>266</v>
      </c>
      <c r="AU811" s="203" t="s">
        <v>73</v>
      </c>
      <c r="AY811" s="18" t="s">
        <v>263</v>
      </c>
      <c r="BE811" s="204">
        <f>IF(N811="základní",J811,0)</f>
        <v>0</v>
      </c>
      <c r="BF811" s="204">
        <f>IF(N811="snížená",J811,0)</f>
        <v>0</v>
      </c>
      <c r="BG811" s="204">
        <f>IF(N811="zákl. přenesená",J811,0)</f>
        <v>0</v>
      </c>
      <c r="BH811" s="204">
        <f>IF(N811="sníž. přenesená",J811,0)</f>
        <v>0</v>
      </c>
      <c r="BI811" s="204">
        <f>IF(N811="nulová",J811,0)</f>
        <v>0</v>
      </c>
      <c r="BJ811" s="18" t="s">
        <v>71</v>
      </c>
      <c r="BK811" s="204">
        <f>ROUND(I811*H811,2)</f>
        <v>0</v>
      </c>
      <c r="BL811" s="18" t="s">
        <v>270</v>
      </c>
      <c r="BM811" s="203" t="s">
        <v>2550</v>
      </c>
    </row>
    <row r="812" spans="1:65" s="2" customFormat="1" ht="33" customHeight="1">
      <c r="A812" s="35"/>
      <c r="B812" s="36"/>
      <c r="C812" s="191" t="s">
        <v>662</v>
      </c>
      <c r="D812" s="191" t="s">
        <v>266</v>
      </c>
      <c r="E812" s="192" t="s">
        <v>2551</v>
      </c>
      <c r="F812" s="193" t="s">
        <v>2552</v>
      </c>
      <c r="G812" s="194" t="s">
        <v>292</v>
      </c>
      <c r="H812" s="195">
        <v>16</v>
      </c>
      <c r="I812" s="196"/>
      <c r="J812" s="197">
        <f>ROUND(I812*H812,2)</f>
        <v>0</v>
      </c>
      <c r="K812" s="198"/>
      <c r="L812" s="40"/>
      <c r="M812" s="199" t="s">
        <v>1</v>
      </c>
      <c r="N812" s="200" t="s">
        <v>38</v>
      </c>
      <c r="O812" s="72"/>
      <c r="P812" s="201">
        <f>O812*H812</f>
        <v>0</v>
      </c>
      <c r="Q812" s="201">
        <v>0</v>
      </c>
      <c r="R812" s="201">
        <f>Q812*H812</f>
        <v>0</v>
      </c>
      <c r="S812" s="201">
        <v>0</v>
      </c>
      <c r="T812" s="202">
        <f>S812*H812</f>
        <v>0</v>
      </c>
      <c r="U812" s="35"/>
      <c r="V812" s="35"/>
      <c r="W812" s="35"/>
      <c r="X812" s="35"/>
      <c r="Y812" s="35"/>
      <c r="Z812" s="35"/>
      <c r="AA812" s="35"/>
      <c r="AB812" s="35"/>
      <c r="AC812" s="35"/>
      <c r="AD812" s="35"/>
      <c r="AE812" s="35"/>
      <c r="AR812" s="203" t="s">
        <v>270</v>
      </c>
      <c r="AT812" s="203" t="s">
        <v>266</v>
      </c>
      <c r="AU812" s="203" t="s">
        <v>73</v>
      </c>
      <c r="AY812" s="18" t="s">
        <v>263</v>
      </c>
      <c r="BE812" s="204">
        <f>IF(N812="základní",J812,0)</f>
        <v>0</v>
      </c>
      <c r="BF812" s="204">
        <f>IF(N812="snížená",J812,0)</f>
        <v>0</v>
      </c>
      <c r="BG812" s="204">
        <f>IF(N812="zákl. přenesená",J812,0)</f>
        <v>0</v>
      </c>
      <c r="BH812" s="204">
        <f>IF(N812="sníž. přenesená",J812,0)</f>
        <v>0</v>
      </c>
      <c r="BI812" s="204">
        <f>IF(N812="nulová",J812,0)</f>
        <v>0</v>
      </c>
      <c r="BJ812" s="18" t="s">
        <v>71</v>
      </c>
      <c r="BK812" s="204">
        <f>ROUND(I812*H812,2)</f>
        <v>0</v>
      </c>
      <c r="BL812" s="18" t="s">
        <v>270</v>
      </c>
      <c r="BM812" s="203" t="s">
        <v>2553</v>
      </c>
    </row>
    <row r="813" spans="1:65" s="2" customFormat="1" ht="24.2" customHeight="1">
      <c r="A813" s="35"/>
      <c r="B813" s="36"/>
      <c r="C813" s="191" t="s">
        <v>919</v>
      </c>
      <c r="D813" s="191" t="s">
        <v>266</v>
      </c>
      <c r="E813" s="192" t="s">
        <v>2554</v>
      </c>
      <c r="F813" s="193" t="s">
        <v>2555</v>
      </c>
      <c r="G813" s="194" t="s">
        <v>292</v>
      </c>
      <c r="H813" s="195">
        <v>5</v>
      </c>
      <c r="I813" s="196"/>
      <c r="J813" s="197">
        <f>ROUND(I813*H813,2)</f>
        <v>0</v>
      </c>
      <c r="K813" s="198"/>
      <c r="L813" s="40"/>
      <c r="M813" s="199" t="s">
        <v>1</v>
      </c>
      <c r="N813" s="200" t="s">
        <v>38</v>
      </c>
      <c r="O813" s="72"/>
      <c r="P813" s="201">
        <f>O813*H813</f>
        <v>0</v>
      </c>
      <c r="Q813" s="201">
        <v>0</v>
      </c>
      <c r="R813" s="201">
        <f>Q813*H813</f>
        <v>0</v>
      </c>
      <c r="S813" s="201">
        <v>0</v>
      </c>
      <c r="T813" s="202">
        <f>S813*H813</f>
        <v>0</v>
      </c>
      <c r="U813" s="35"/>
      <c r="V813" s="35"/>
      <c r="W813" s="35"/>
      <c r="X813" s="35"/>
      <c r="Y813" s="35"/>
      <c r="Z813" s="35"/>
      <c r="AA813" s="35"/>
      <c r="AB813" s="35"/>
      <c r="AC813" s="35"/>
      <c r="AD813" s="35"/>
      <c r="AE813" s="35"/>
      <c r="AR813" s="203" t="s">
        <v>270</v>
      </c>
      <c r="AT813" s="203" t="s">
        <v>266</v>
      </c>
      <c r="AU813" s="203" t="s">
        <v>73</v>
      </c>
      <c r="AY813" s="18" t="s">
        <v>263</v>
      </c>
      <c r="BE813" s="204">
        <f>IF(N813="základní",J813,0)</f>
        <v>0</v>
      </c>
      <c r="BF813" s="204">
        <f>IF(N813="snížená",J813,0)</f>
        <v>0</v>
      </c>
      <c r="BG813" s="204">
        <f>IF(N813="zákl. přenesená",J813,0)</f>
        <v>0</v>
      </c>
      <c r="BH813" s="204">
        <f>IF(N813="sníž. přenesená",J813,0)</f>
        <v>0</v>
      </c>
      <c r="BI813" s="204">
        <f>IF(N813="nulová",J813,0)</f>
        <v>0</v>
      </c>
      <c r="BJ813" s="18" t="s">
        <v>71</v>
      </c>
      <c r="BK813" s="204">
        <f>ROUND(I813*H813,2)</f>
        <v>0</v>
      </c>
      <c r="BL813" s="18" t="s">
        <v>270</v>
      </c>
      <c r="BM813" s="203" t="s">
        <v>2556</v>
      </c>
    </row>
    <row r="814" spans="1:65" s="2" customFormat="1" ht="37.9" customHeight="1">
      <c r="A814" s="35"/>
      <c r="B814" s="36"/>
      <c r="C814" s="191" t="s">
        <v>677</v>
      </c>
      <c r="D814" s="191" t="s">
        <v>266</v>
      </c>
      <c r="E814" s="192" t="s">
        <v>2557</v>
      </c>
      <c r="F814" s="193" t="s">
        <v>2558</v>
      </c>
      <c r="G814" s="194" t="s">
        <v>269</v>
      </c>
      <c r="H814" s="195">
        <v>10044</v>
      </c>
      <c r="I814" s="196"/>
      <c r="J814" s="197">
        <f>ROUND(I814*H814,2)</f>
        <v>0</v>
      </c>
      <c r="K814" s="198"/>
      <c r="L814" s="40"/>
      <c r="M814" s="199" t="s">
        <v>1</v>
      </c>
      <c r="N814" s="200" t="s">
        <v>38</v>
      </c>
      <c r="O814" s="72"/>
      <c r="P814" s="201">
        <f>O814*H814</f>
        <v>0</v>
      </c>
      <c r="Q814" s="201">
        <v>0</v>
      </c>
      <c r="R814" s="201">
        <f>Q814*H814</f>
        <v>0</v>
      </c>
      <c r="S814" s="201">
        <v>0</v>
      </c>
      <c r="T814" s="202">
        <f>S814*H814</f>
        <v>0</v>
      </c>
      <c r="U814" s="35"/>
      <c r="V814" s="35"/>
      <c r="W814" s="35"/>
      <c r="X814" s="35"/>
      <c r="Y814" s="35"/>
      <c r="Z814" s="35"/>
      <c r="AA814" s="35"/>
      <c r="AB814" s="35"/>
      <c r="AC814" s="35"/>
      <c r="AD814" s="35"/>
      <c r="AE814" s="35"/>
      <c r="AR814" s="203" t="s">
        <v>270</v>
      </c>
      <c r="AT814" s="203" t="s">
        <v>266</v>
      </c>
      <c r="AU814" s="203" t="s">
        <v>73</v>
      </c>
      <c r="AY814" s="18" t="s">
        <v>263</v>
      </c>
      <c r="BE814" s="204">
        <f>IF(N814="základní",J814,0)</f>
        <v>0</v>
      </c>
      <c r="BF814" s="204">
        <f>IF(N814="snížená",J814,0)</f>
        <v>0</v>
      </c>
      <c r="BG814" s="204">
        <f>IF(N814="zákl. přenesená",J814,0)</f>
        <v>0</v>
      </c>
      <c r="BH814" s="204">
        <f>IF(N814="sníž. přenesená",J814,0)</f>
        <v>0</v>
      </c>
      <c r="BI814" s="204">
        <f>IF(N814="nulová",J814,0)</f>
        <v>0</v>
      </c>
      <c r="BJ814" s="18" t="s">
        <v>71</v>
      </c>
      <c r="BK814" s="204">
        <f>ROUND(I814*H814,2)</f>
        <v>0</v>
      </c>
      <c r="BL814" s="18" t="s">
        <v>270</v>
      </c>
      <c r="BM814" s="203" t="s">
        <v>2559</v>
      </c>
    </row>
    <row r="815" spans="1:65" s="16" customFormat="1">
      <c r="B815" s="248"/>
      <c r="C815" s="249"/>
      <c r="D815" s="207" t="s">
        <v>272</v>
      </c>
      <c r="E815" s="250" t="s">
        <v>1</v>
      </c>
      <c r="F815" s="251" t="s">
        <v>2560</v>
      </c>
      <c r="G815" s="249"/>
      <c r="H815" s="250" t="s">
        <v>1</v>
      </c>
      <c r="I815" s="250"/>
      <c r="J815" s="249"/>
      <c r="K815" s="249"/>
      <c r="L815" s="253"/>
      <c r="M815" s="254"/>
      <c r="N815" s="255"/>
      <c r="O815" s="255"/>
      <c r="P815" s="255"/>
      <c r="Q815" s="255"/>
      <c r="R815" s="255"/>
      <c r="S815" s="255"/>
      <c r="T815" s="256"/>
      <c r="AT815" s="257" t="s">
        <v>272</v>
      </c>
      <c r="AU815" s="257" t="s">
        <v>73</v>
      </c>
      <c r="AV815" s="16" t="s">
        <v>71</v>
      </c>
      <c r="AW815" s="16" t="s">
        <v>30</v>
      </c>
      <c r="AX815" s="16" t="s">
        <v>64</v>
      </c>
      <c r="AY815" s="257" t="s">
        <v>263</v>
      </c>
    </row>
    <row r="816" spans="1:65" s="13" customFormat="1">
      <c r="B816" s="205"/>
      <c r="C816" s="206"/>
      <c r="D816" s="207" t="s">
        <v>272</v>
      </c>
      <c r="E816" s="208" t="s">
        <v>1</v>
      </c>
      <c r="F816" s="209" t="s">
        <v>2561</v>
      </c>
      <c r="G816" s="206"/>
      <c r="H816" s="210">
        <v>10044</v>
      </c>
      <c r="I816" s="210"/>
      <c r="J816" s="206"/>
      <c r="K816" s="206"/>
      <c r="L816" s="212"/>
      <c r="M816" s="213"/>
      <c r="N816" s="214"/>
      <c r="O816" s="214"/>
      <c r="P816" s="214"/>
      <c r="Q816" s="214"/>
      <c r="R816" s="214"/>
      <c r="S816" s="214"/>
      <c r="T816" s="215"/>
      <c r="AT816" s="216" t="s">
        <v>272</v>
      </c>
      <c r="AU816" s="216" t="s">
        <v>73</v>
      </c>
      <c r="AV816" s="13" t="s">
        <v>73</v>
      </c>
      <c r="AW816" s="13" t="s">
        <v>30</v>
      </c>
      <c r="AX816" s="13" t="s">
        <v>71</v>
      </c>
      <c r="AY816" s="216" t="s">
        <v>263</v>
      </c>
    </row>
    <row r="817" spans="1:65" s="2" customFormat="1" ht="37.9" customHeight="1">
      <c r="A817" s="35"/>
      <c r="B817" s="36"/>
      <c r="C817" s="191" t="s">
        <v>932</v>
      </c>
      <c r="D817" s="191" t="s">
        <v>266</v>
      </c>
      <c r="E817" s="192" t="s">
        <v>2562</v>
      </c>
      <c r="F817" s="193" t="s">
        <v>2563</v>
      </c>
      <c r="G817" s="194" t="s">
        <v>269</v>
      </c>
      <c r="H817" s="195">
        <v>602640</v>
      </c>
      <c r="I817" s="196"/>
      <c r="J817" s="197">
        <f>ROUND(I817*H817,2)</f>
        <v>0</v>
      </c>
      <c r="K817" s="198"/>
      <c r="L817" s="40"/>
      <c r="M817" s="199" t="s">
        <v>1</v>
      </c>
      <c r="N817" s="200" t="s">
        <v>38</v>
      </c>
      <c r="O817" s="72"/>
      <c r="P817" s="201">
        <f>O817*H817</f>
        <v>0</v>
      </c>
      <c r="Q817" s="201">
        <v>0</v>
      </c>
      <c r="R817" s="201">
        <f>Q817*H817</f>
        <v>0</v>
      </c>
      <c r="S817" s="201">
        <v>0</v>
      </c>
      <c r="T817" s="202">
        <f>S817*H817</f>
        <v>0</v>
      </c>
      <c r="U817" s="35"/>
      <c r="V817" s="35"/>
      <c r="W817" s="35"/>
      <c r="X817" s="35"/>
      <c r="Y817" s="35"/>
      <c r="Z817" s="35"/>
      <c r="AA817" s="35"/>
      <c r="AB817" s="35"/>
      <c r="AC817" s="35"/>
      <c r="AD817" s="35"/>
      <c r="AE817" s="35"/>
      <c r="AR817" s="203" t="s">
        <v>270</v>
      </c>
      <c r="AT817" s="203" t="s">
        <v>266</v>
      </c>
      <c r="AU817" s="203" t="s">
        <v>73</v>
      </c>
      <c r="AY817" s="18" t="s">
        <v>263</v>
      </c>
      <c r="BE817" s="204">
        <f>IF(N817="základní",J817,0)</f>
        <v>0</v>
      </c>
      <c r="BF817" s="204">
        <f>IF(N817="snížená",J817,0)</f>
        <v>0</v>
      </c>
      <c r="BG817" s="204">
        <f>IF(N817="zákl. přenesená",J817,0)</f>
        <v>0</v>
      </c>
      <c r="BH817" s="204">
        <f>IF(N817="sníž. přenesená",J817,0)</f>
        <v>0</v>
      </c>
      <c r="BI817" s="204">
        <f>IF(N817="nulová",J817,0)</f>
        <v>0</v>
      </c>
      <c r="BJ817" s="18" t="s">
        <v>71</v>
      </c>
      <c r="BK817" s="204">
        <f>ROUND(I817*H817,2)</f>
        <v>0</v>
      </c>
      <c r="BL817" s="18" t="s">
        <v>270</v>
      </c>
      <c r="BM817" s="203" t="s">
        <v>2564</v>
      </c>
    </row>
    <row r="818" spans="1:65" s="16" customFormat="1">
      <c r="B818" s="248"/>
      <c r="C818" s="249"/>
      <c r="D818" s="207" t="s">
        <v>272</v>
      </c>
      <c r="E818" s="250" t="s">
        <v>1</v>
      </c>
      <c r="F818" s="251" t="s">
        <v>2565</v>
      </c>
      <c r="G818" s="249"/>
      <c r="H818" s="250" t="s">
        <v>1</v>
      </c>
      <c r="I818" s="250"/>
      <c r="J818" s="249"/>
      <c r="K818" s="249"/>
      <c r="L818" s="253"/>
      <c r="M818" s="254"/>
      <c r="N818" s="255"/>
      <c r="O818" s="255"/>
      <c r="P818" s="255"/>
      <c r="Q818" s="255"/>
      <c r="R818" s="255"/>
      <c r="S818" s="255"/>
      <c r="T818" s="256"/>
      <c r="AT818" s="257" t="s">
        <v>272</v>
      </c>
      <c r="AU818" s="257" t="s">
        <v>73</v>
      </c>
      <c r="AV818" s="16" t="s">
        <v>71</v>
      </c>
      <c r="AW818" s="16" t="s">
        <v>30</v>
      </c>
      <c r="AX818" s="16" t="s">
        <v>64</v>
      </c>
      <c r="AY818" s="257" t="s">
        <v>263</v>
      </c>
    </row>
    <row r="819" spans="1:65" s="13" customFormat="1">
      <c r="B819" s="205"/>
      <c r="C819" s="206"/>
      <c r="D819" s="207" t="s">
        <v>272</v>
      </c>
      <c r="E819" s="208" t="s">
        <v>1</v>
      </c>
      <c r="F819" s="209" t="s">
        <v>2566</v>
      </c>
      <c r="G819" s="206"/>
      <c r="H819" s="210">
        <v>602640</v>
      </c>
      <c r="I819" s="210"/>
      <c r="J819" s="206"/>
      <c r="K819" s="206"/>
      <c r="L819" s="212"/>
      <c r="M819" s="213"/>
      <c r="N819" s="214"/>
      <c r="O819" s="214"/>
      <c r="P819" s="214"/>
      <c r="Q819" s="214"/>
      <c r="R819" s="214"/>
      <c r="S819" s="214"/>
      <c r="T819" s="215"/>
      <c r="AT819" s="216" t="s">
        <v>272</v>
      </c>
      <c r="AU819" s="216" t="s">
        <v>73</v>
      </c>
      <c r="AV819" s="13" t="s">
        <v>73</v>
      </c>
      <c r="AW819" s="13" t="s">
        <v>30</v>
      </c>
      <c r="AX819" s="13" t="s">
        <v>71</v>
      </c>
      <c r="AY819" s="216" t="s">
        <v>263</v>
      </c>
    </row>
    <row r="820" spans="1:65" s="2" customFormat="1" ht="37.9" customHeight="1">
      <c r="A820" s="35"/>
      <c r="B820" s="36"/>
      <c r="C820" s="191" t="s">
        <v>697</v>
      </c>
      <c r="D820" s="191" t="s">
        <v>266</v>
      </c>
      <c r="E820" s="192" t="s">
        <v>2567</v>
      </c>
      <c r="F820" s="193" t="s">
        <v>2568</v>
      </c>
      <c r="G820" s="194" t="s">
        <v>269</v>
      </c>
      <c r="H820" s="195">
        <v>10044</v>
      </c>
      <c r="I820" s="196"/>
      <c r="J820" s="197">
        <f>ROUND(I820*H820,2)</f>
        <v>0</v>
      </c>
      <c r="K820" s="198"/>
      <c r="L820" s="40"/>
      <c r="M820" s="199" t="s">
        <v>1</v>
      </c>
      <c r="N820" s="200" t="s">
        <v>38</v>
      </c>
      <c r="O820" s="72"/>
      <c r="P820" s="201">
        <f>O820*H820</f>
        <v>0</v>
      </c>
      <c r="Q820" s="201">
        <v>0</v>
      </c>
      <c r="R820" s="201">
        <f>Q820*H820</f>
        <v>0</v>
      </c>
      <c r="S820" s="201">
        <v>0</v>
      </c>
      <c r="T820" s="202">
        <f>S820*H820</f>
        <v>0</v>
      </c>
      <c r="U820" s="35"/>
      <c r="V820" s="35"/>
      <c r="W820" s="35"/>
      <c r="X820" s="35"/>
      <c r="Y820" s="35"/>
      <c r="Z820" s="35"/>
      <c r="AA820" s="35"/>
      <c r="AB820" s="35"/>
      <c r="AC820" s="35"/>
      <c r="AD820" s="35"/>
      <c r="AE820" s="35"/>
      <c r="AR820" s="203" t="s">
        <v>270</v>
      </c>
      <c r="AT820" s="203" t="s">
        <v>266</v>
      </c>
      <c r="AU820" s="203" t="s">
        <v>73</v>
      </c>
      <c r="AY820" s="18" t="s">
        <v>263</v>
      </c>
      <c r="BE820" s="204">
        <f>IF(N820="základní",J820,0)</f>
        <v>0</v>
      </c>
      <c r="BF820" s="204">
        <f>IF(N820="snížená",J820,0)</f>
        <v>0</v>
      </c>
      <c r="BG820" s="204">
        <f>IF(N820="zákl. přenesená",J820,0)</f>
        <v>0</v>
      </c>
      <c r="BH820" s="204">
        <f>IF(N820="sníž. přenesená",J820,0)</f>
        <v>0</v>
      </c>
      <c r="BI820" s="204">
        <f>IF(N820="nulová",J820,0)</f>
        <v>0</v>
      </c>
      <c r="BJ820" s="18" t="s">
        <v>71</v>
      </c>
      <c r="BK820" s="204">
        <f>ROUND(I820*H820,2)</f>
        <v>0</v>
      </c>
      <c r="BL820" s="18" t="s">
        <v>270</v>
      </c>
      <c r="BM820" s="203" t="s">
        <v>2569</v>
      </c>
    </row>
    <row r="821" spans="1:65" s="2" customFormat="1" ht="24.2" customHeight="1">
      <c r="A821" s="35"/>
      <c r="B821" s="36"/>
      <c r="C821" s="191" t="s">
        <v>942</v>
      </c>
      <c r="D821" s="191" t="s">
        <v>266</v>
      </c>
      <c r="E821" s="192" t="s">
        <v>2570</v>
      </c>
      <c r="F821" s="193" t="s">
        <v>2571</v>
      </c>
      <c r="G821" s="194" t="s">
        <v>796</v>
      </c>
      <c r="H821" s="195">
        <v>4325.3500000000004</v>
      </c>
      <c r="I821" s="196"/>
      <c r="J821" s="197">
        <f>ROUND(I821*H821,2)</f>
        <v>0</v>
      </c>
      <c r="K821" s="198"/>
      <c r="L821" s="40"/>
      <c r="M821" s="199" t="s">
        <v>1</v>
      </c>
      <c r="N821" s="200" t="s">
        <v>38</v>
      </c>
      <c r="O821" s="72"/>
      <c r="P821" s="201">
        <f>O821*H821</f>
        <v>0</v>
      </c>
      <c r="Q821" s="201">
        <v>0</v>
      </c>
      <c r="R821" s="201">
        <f>Q821*H821</f>
        <v>0</v>
      </c>
      <c r="S821" s="201">
        <v>0</v>
      </c>
      <c r="T821" s="202">
        <f>S821*H821</f>
        <v>0</v>
      </c>
      <c r="U821" s="35"/>
      <c r="V821" s="35"/>
      <c r="W821" s="35"/>
      <c r="X821" s="35"/>
      <c r="Y821" s="35"/>
      <c r="Z821" s="35"/>
      <c r="AA821" s="35"/>
      <c r="AB821" s="35"/>
      <c r="AC821" s="35"/>
      <c r="AD821" s="35"/>
      <c r="AE821" s="35"/>
      <c r="AR821" s="203" t="s">
        <v>270</v>
      </c>
      <c r="AT821" s="203" t="s">
        <v>266</v>
      </c>
      <c r="AU821" s="203" t="s">
        <v>73</v>
      </c>
      <c r="AY821" s="18" t="s">
        <v>263</v>
      </c>
      <c r="BE821" s="204">
        <f>IF(N821="základní",J821,0)</f>
        <v>0</v>
      </c>
      <c r="BF821" s="204">
        <f>IF(N821="snížená",J821,0)</f>
        <v>0</v>
      </c>
      <c r="BG821" s="204">
        <f>IF(N821="zákl. přenesená",J821,0)</f>
        <v>0</v>
      </c>
      <c r="BH821" s="204">
        <f>IF(N821="sníž. přenesená",J821,0)</f>
        <v>0</v>
      </c>
      <c r="BI821" s="204">
        <f>IF(N821="nulová",J821,0)</f>
        <v>0</v>
      </c>
      <c r="BJ821" s="18" t="s">
        <v>71</v>
      </c>
      <c r="BK821" s="204">
        <f>ROUND(I821*H821,2)</f>
        <v>0</v>
      </c>
      <c r="BL821" s="18" t="s">
        <v>270</v>
      </c>
      <c r="BM821" s="203" t="s">
        <v>2572</v>
      </c>
    </row>
    <row r="822" spans="1:65" s="16" customFormat="1">
      <c r="B822" s="248"/>
      <c r="C822" s="249"/>
      <c r="D822" s="207" t="s">
        <v>272</v>
      </c>
      <c r="E822" s="250" t="s">
        <v>1</v>
      </c>
      <c r="F822" s="251" t="s">
        <v>2573</v>
      </c>
      <c r="G822" s="249"/>
      <c r="H822" s="250" t="s">
        <v>1</v>
      </c>
      <c r="I822" s="250" t="s">
        <v>1</v>
      </c>
      <c r="J822" s="249"/>
      <c r="K822" s="249"/>
      <c r="L822" s="253"/>
      <c r="M822" s="254"/>
      <c r="N822" s="255"/>
      <c r="O822" s="255"/>
      <c r="P822" s="255"/>
      <c r="Q822" s="255"/>
      <c r="R822" s="255"/>
      <c r="S822" s="255"/>
      <c r="T822" s="256"/>
      <c r="AT822" s="257" t="s">
        <v>272</v>
      </c>
      <c r="AU822" s="257" t="s">
        <v>73</v>
      </c>
      <c r="AV822" s="16" t="s">
        <v>71</v>
      </c>
      <c r="AW822" s="16" t="s">
        <v>30</v>
      </c>
      <c r="AX822" s="16" t="s">
        <v>64</v>
      </c>
      <c r="AY822" s="257" t="s">
        <v>263</v>
      </c>
    </row>
    <row r="823" spans="1:65" s="13" customFormat="1">
      <c r="B823" s="205"/>
      <c r="C823" s="206"/>
      <c r="D823" s="207" t="s">
        <v>272</v>
      </c>
      <c r="E823" s="208" t="s">
        <v>1</v>
      </c>
      <c r="F823" s="209" t="s">
        <v>2574</v>
      </c>
      <c r="G823" s="206"/>
      <c r="H823" s="210">
        <v>4325.3500000000004</v>
      </c>
      <c r="I823" s="210"/>
      <c r="J823" s="206"/>
      <c r="K823" s="206"/>
      <c r="L823" s="212"/>
      <c r="M823" s="213"/>
      <c r="N823" s="214"/>
      <c r="O823" s="214"/>
      <c r="P823" s="214"/>
      <c r="Q823" s="214"/>
      <c r="R823" s="214"/>
      <c r="S823" s="214"/>
      <c r="T823" s="215"/>
      <c r="AT823" s="216" t="s">
        <v>272</v>
      </c>
      <c r="AU823" s="216" t="s">
        <v>73</v>
      </c>
      <c r="AV823" s="13" t="s">
        <v>73</v>
      </c>
      <c r="AW823" s="13" t="s">
        <v>30</v>
      </c>
      <c r="AX823" s="13" t="s">
        <v>71</v>
      </c>
      <c r="AY823" s="216" t="s">
        <v>263</v>
      </c>
    </row>
    <row r="824" spans="1:65" s="2" customFormat="1" ht="24.2" customHeight="1">
      <c r="A824" s="35"/>
      <c r="B824" s="36"/>
      <c r="C824" s="191" t="s">
        <v>700</v>
      </c>
      <c r="D824" s="191" t="s">
        <v>266</v>
      </c>
      <c r="E824" s="192" t="s">
        <v>2575</v>
      </c>
      <c r="F824" s="193" t="s">
        <v>2576</v>
      </c>
      <c r="G824" s="194" t="s">
        <v>796</v>
      </c>
      <c r="H824" s="195">
        <v>259521</v>
      </c>
      <c r="I824" s="196"/>
      <c r="J824" s="197">
        <f>ROUND(I824*H824,2)</f>
        <v>0</v>
      </c>
      <c r="K824" s="198"/>
      <c r="L824" s="40"/>
      <c r="M824" s="199" t="s">
        <v>1</v>
      </c>
      <c r="N824" s="200" t="s">
        <v>38</v>
      </c>
      <c r="O824" s="72"/>
      <c r="P824" s="201">
        <f>O824*H824</f>
        <v>0</v>
      </c>
      <c r="Q824" s="201">
        <v>0</v>
      </c>
      <c r="R824" s="201">
        <f>Q824*H824</f>
        <v>0</v>
      </c>
      <c r="S824" s="201">
        <v>0</v>
      </c>
      <c r="T824" s="202">
        <f>S824*H824</f>
        <v>0</v>
      </c>
      <c r="U824" s="35"/>
      <c r="V824" s="35"/>
      <c r="W824" s="35"/>
      <c r="X824" s="35"/>
      <c r="Y824" s="35"/>
      <c r="Z824" s="35"/>
      <c r="AA824" s="35"/>
      <c r="AB824" s="35"/>
      <c r="AC824" s="35"/>
      <c r="AD824" s="35"/>
      <c r="AE824" s="35"/>
      <c r="AR824" s="203" t="s">
        <v>270</v>
      </c>
      <c r="AT824" s="203" t="s">
        <v>266</v>
      </c>
      <c r="AU824" s="203" t="s">
        <v>73</v>
      </c>
      <c r="AY824" s="18" t="s">
        <v>263</v>
      </c>
      <c r="BE824" s="204">
        <f>IF(N824="základní",J824,0)</f>
        <v>0</v>
      </c>
      <c r="BF824" s="204">
        <f>IF(N824="snížená",J824,0)</f>
        <v>0</v>
      </c>
      <c r="BG824" s="204">
        <f>IF(N824="zákl. přenesená",J824,0)</f>
        <v>0</v>
      </c>
      <c r="BH824" s="204">
        <f>IF(N824="sníž. přenesená",J824,0)</f>
        <v>0</v>
      </c>
      <c r="BI824" s="204">
        <f>IF(N824="nulová",J824,0)</f>
        <v>0</v>
      </c>
      <c r="BJ824" s="18" t="s">
        <v>71</v>
      </c>
      <c r="BK824" s="204">
        <f>ROUND(I824*H824,2)</f>
        <v>0</v>
      </c>
      <c r="BL824" s="18" t="s">
        <v>270</v>
      </c>
      <c r="BM824" s="203" t="s">
        <v>2577</v>
      </c>
    </row>
    <row r="825" spans="1:65" s="16" customFormat="1" ht="12">
      <c r="B825" s="248"/>
      <c r="C825" s="249"/>
      <c r="D825" s="207" t="s">
        <v>272</v>
      </c>
      <c r="E825" s="250" t="s">
        <v>1</v>
      </c>
      <c r="F825" s="251" t="s">
        <v>2565</v>
      </c>
      <c r="G825" s="249"/>
      <c r="H825" s="250" t="s">
        <v>1</v>
      </c>
      <c r="I825" s="196"/>
      <c r="J825" s="249"/>
      <c r="K825" s="249"/>
      <c r="L825" s="253"/>
      <c r="M825" s="254"/>
      <c r="N825" s="255"/>
      <c r="O825" s="255"/>
      <c r="P825" s="255"/>
      <c r="Q825" s="255"/>
      <c r="R825" s="255"/>
      <c r="S825" s="255"/>
      <c r="T825" s="256"/>
      <c r="AT825" s="257" t="s">
        <v>272</v>
      </c>
      <c r="AU825" s="257" t="s">
        <v>73</v>
      </c>
      <c r="AV825" s="16" t="s">
        <v>71</v>
      </c>
      <c r="AW825" s="16" t="s">
        <v>30</v>
      </c>
      <c r="AX825" s="16" t="s">
        <v>64</v>
      </c>
      <c r="AY825" s="257" t="s">
        <v>263</v>
      </c>
    </row>
    <row r="826" spans="1:65" s="13" customFormat="1" ht="12">
      <c r="B826" s="205"/>
      <c r="C826" s="206"/>
      <c r="D826" s="207" t="s">
        <v>272</v>
      </c>
      <c r="E826" s="208" t="s">
        <v>1</v>
      </c>
      <c r="F826" s="209" t="s">
        <v>2578</v>
      </c>
      <c r="G826" s="206"/>
      <c r="H826" s="210">
        <v>259521</v>
      </c>
      <c r="I826" s="196"/>
      <c r="J826" s="206"/>
      <c r="K826" s="206"/>
      <c r="L826" s="212"/>
      <c r="M826" s="213"/>
      <c r="N826" s="214"/>
      <c r="O826" s="214"/>
      <c r="P826" s="214"/>
      <c r="Q826" s="214"/>
      <c r="R826" s="214"/>
      <c r="S826" s="214"/>
      <c r="T826" s="215"/>
      <c r="AT826" s="216" t="s">
        <v>272</v>
      </c>
      <c r="AU826" s="216" t="s">
        <v>73</v>
      </c>
      <c r="AV826" s="13" t="s">
        <v>73</v>
      </c>
      <c r="AW826" s="13" t="s">
        <v>30</v>
      </c>
      <c r="AX826" s="13" t="s">
        <v>71</v>
      </c>
      <c r="AY826" s="216" t="s">
        <v>263</v>
      </c>
    </row>
    <row r="827" spans="1:65" s="2" customFormat="1" ht="24.2" customHeight="1">
      <c r="A827" s="35"/>
      <c r="B827" s="36"/>
      <c r="C827" s="191" t="s">
        <v>949</v>
      </c>
      <c r="D827" s="191" t="s">
        <v>266</v>
      </c>
      <c r="E827" s="192" t="s">
        <v>2579</v>
      </c>
      <c r="F827" s="193" t="s">
        <v>2580</v>
      </c>
      <c r="G827" s="194" t="s">
        <v>796</v>
      </c>
      <c r="H827" s="195">
        <v>4325.3500000000004</v>
      </c>
      <c r="I827" s="196"/>
      <c r="J827" s="197">
        <f>ROUND(I827*H827,2)</f>
        <v>0</v>
      </c>
      <c r="K827" s="198"/>
      <c r="L827" s="40"/>
      <c r="M827" s="199" t="s">
        <v>1</v>
      </c>
      <c r="N827" s="200" t="s">
        <v>38</v>
      </c>
      <c r="O827" s="72"/>
      <c r="P827" s="201">
        <f>O827*H827</f>
        <v>0</v>
      </c>
      <c r="Q827" s="201">
        <v>0</v>
      </c>
      <c r="R827" s="201">
        <f>Q827*H827</f>
        <v>0</v>
      </c>
      <c r="S827" s="201">
        <v>0</v>
      </c>
      <c r="T827" s="202">
        <f>S827*H827</f>
        <v>0</v>
      </c>
      <c r="U827" s="35"/>
      <c r="V827" s="35"/>
      <c r="W827" s="35"/>
      <c r="X827" s="35"/>
      <c r="Y827" s="35"/>
      <c r="Z827" s="35"/>
      <c r="AA827" s="35"/>
      <c r="AB827" s="35"/>
      <c r="AC827" s="35"/>
      <c r="AD827" s="35"/>
      <c r="AE827" s="35"/>
      <c r="AR827" s="203" t="s">
        <v>270</v>
      </c>
      <c r="AT827" s="203" t="s">
        <v>266</v>
      </c>
      <c r="AU827" s="203" t="s">
        <v>73</v>
      </c>
      <c r="AY827" s="18" t="s">
        <v>263</v>
      </c>
      <c r="BE827" s="204">
        <f>IF(N827="základní",J827,0)</f>
        <v>0</v>
      </c>
      <c r="BF827" s="204">
        <f>IF(N827="snížená",J827,0)</f>
        <v>0</v>
      </c>
      <c r="BG827" s="204">
        <f>IF(N827="zákl. přenesená",J827,0)</f>
        <v>0</v>
      </c>
      <c r="BH827" s="204">
        <f>IF(N827="sníž. přenesená",J827,0)</f>
        <v>0</v>
      </c>
      <c r="BI827" s="204">
        <f>IF(N827="nulová",J827,0)</f>
        <v>0</v>
      </c>
      <c r="BJ827" s="18" t="s">
        <v>71</v>
      </c>
      <c r="BK827" s="204">
        <f>ROUND(I827*H827,2)</f>
        <v>0</v>
      </c>
      <c r="BL827" s="18" t="s">
        <v>270</v>
      </c>
      <c r="BM827" s="203" t="s">
        <v>2581</v>
      </c>
    </row>
    <row r="828" spans="1:65" s="2" customFormat="1" ht="24.2" customHeight="1">
      <c r="A828" s="35"/>
      <c r="B828" s="36"/>
      <c r="C828" s="191" t="s">
        <v>704</v>
      </c>
      <c r="D828" s="191" t="s">
        <v>266</v>
      </c>
      <c r="E828" s="192" t="s">
        <v>2582</v>
      </c>
      <c r="F828" s="193" t="s">
        <v>2583</v>
      </c>
      <c r="G828" s="194" t="s">
        <v>269</v>
      </c>
      <c r="H828" s="195">
        <v>5690.64</v>
      </c>
      <c r="I828" s="196"/>
      <c r="J828" s="197">
        <f>ROUND(I828*H828,2)</f>
        <v>0</v>
      </c>
      <c r="K828" s="198"/>
      <c r="L828" s="40"/>
      <c r="M828" s="199" t="s">
        <v>1</v>
      </c>
      <c r="N828" s="200" t="s">
        <v>38</v>
      </c>
      <c r="O828" s="72"/>
      <c r="P828" s="201">
        <f>O828*H828</f>
        <v>0</v>
      </c>
      <c r="Q828" s="201">
        <v>4.0000000000000003E-5</v>
      </c>
      <c r="R828" s="201">
        <f>Q828*H828</f>
        <v>0.22762560000000004</v>
      </c>
      <c r="S828" s="201">
        <v>0</v>
      </c>
      <c r="T828" s="202">
        <f>S828*H828</f>
        <v>0</v>
      </c>
      <c r="U828" s="35"/>
      <c r="V828" s="35"/>
      <c r="W828" s="35"/>
      <c r="X828" s="35"/>
      <c r="Y828" s="35"/>
      <c r="Z828" s="35"/>
      <c r="AA828" s="35"/>
      <c r="AB828" s="35"/>
      <c r="AC828" s="35"/>
      <c r="AD828" s="35"/>
      <c r="AE828" s="35"/>
      <c r="AR828" s="203" t="s">
        <v>270</v>
      </c>
      <c r="AT828" s="203" t="s">
        <v>266</v>
      </c>
      <c r="AU828" s="203" t="s">
        <v>73</v>
      </c>
      <c r="AY828" s="18" t="s">
        <v>263</v>
      </c>
      <c r="BE828" s="204">
        <f>IF(N828="základní",J828,0)</f>
        <v>0</v>
      </c>
      <c r="BF828" s="204">
        <f>IF(N828="snížená",J828,0)</f>
        <v>0</v>
      </c>
      <c r="BG828" s="204">
        <f>IF(N828="zákl. přenesená",J828,0)</f>
        <v>0</v>
      </c>
      <c r="BH828" s="204">
        <f>IF(N828="sníž. přenesená",J828,0)</f>
        <v>0</v>
      </c>
      <c r="BI828" s="204">
        <f>IF(N828="nulová",J828,0)</f>
        <v>0</v>
      </c>
      <c r="BJ828" s="18" t="s">
        <v>71</v>
      </c>
      <c r="BK828" s="204">
        <f>ROUND(I828*H828,2)</f>
        <v>0</v>
      </c>
      <c r="BL828" s="18" t="s">
        <v>270</v>
      </c>
      <c r="BM828" s="203" t="s">
        <v>2584</v>
      </c>
    </row>
    <row r="829" spans="1:65" s="13" customFormat="1" ht="22.5">
      <c r="B829" s="205"/>
      <c r="C829" s="206"/>
      <c r="D829" s="207" t="s">
        <v>272</v>
      </c>
      <c r="E829" s="208" t="s">
        <v>1</v>
      </c>
      <c r="F829" s="209" t="s">
        <v>2585</v>
      </c>
      <c r="G829" s="206"/>
      <c r="H829" s="210">
        <v>4400.6400000000003</v>
      </c>
      <c r="I829" s="210"/>
      <c r="J829" s="206"/>
      <c r="K829" s="206"/>
      <c r="L829" s="212"/>
      <c r="M829" s="213"/>
      <c r="N829" s="214"/>
      <c r="O829" s="214"/>
      <c r="P829" s="214"/>
      <c r="Q829" s="214"/>
      <c r="R829" s="214"/>
      <c r="S829" s="214"/>
      <c r="T829" s="215"/>
      <c r="AT829" s="216" t="s">
        <v>272</v>
      </c>
      <c r="AU829" s="216" t="s">
        <v>73</v>
      </c>
      <c r="AV829" s="13" t="s">
        <v>73</v>
      </c>
      <c r="AW829" s="13" t="s">
        <v>30</v>
      </c>
      <c r="AX829" s="13" t="s">
        <v>64</v>
      </c>
      <c r="AY829" s="216" t="s">
        <v>263</v>
      </c>
    </row>
    <row r="830" spans="1:65" s="13" customFormat="1">
      <c r="B830" s="205"/>
      <c r="C830" s="206"/>
      <c r="D830" s="207" t="s">
        <v>272</v>
      </c>
      <c r="E830" s="208" t="s">
        <v>1</v>
      </c>
      <c r="F830" s="209" t="s">
        <v>2586</v>
      </c>
      <c r="G830" s="206"/>
      <c r="H830" s="210">
        <v>1290</v>
      </c>
      <c r="I830" s="210"/>
      <c r="J830" s="206"/>
      <c r="K830" s="206"/>
      <c r="L830" s="212"/>
      <c r="M830" s="213"/>
      <c r="N830" s="214"/>
      <c r="O830" s="214"/>
      <c r="P830" s="214"/>
      <c r="Q830" s="214"/>
      <c r="R830" s="214"/>
      <c r="S830" s="214"/>
      <c r="T830" s="215"/>
      <c r="AT830" s="216" t="s">
        <v>272</v>
      </c>
      <c r="AU830" s="216" t="s">
        <v>73</v>
      </c>
      <c r="AV830" s="13" t="s">
        <v>73</v>
      </c>
      <c r="AW830" s="13" t="s">
        <v>30</v>
      </c>
      <c r="AX830" s="13" t="s">
        <v>64</v>
      </c>
      <c r="AY830" s="216" t="s">
        <v>263</v>
      </c>
    </row>
    <row r="831" spans="1:65" s="15" customFormat="1">
      <c r="B831" s="228"/>
      <c r="C831" s="229"/>
      <c r="D831" s="207" t="s">
        <v>272</v>
      </c>
      <c r="E831" s="230" t="s">
        <v>1</v>
      </c>
      <c r="F831" s="231" t="s">
        <v>280</v>
      </c>
      <c r="G831" s="229"/>
      <c r="H831" s="232">
        <v>5690.64</v>
      </c>
      <c r="I831" s="232"/>
      <c r="J831" s="229"/>
      <c r="K831" s="229"/>
      <c r="L831" s="234"/>
      <c r="M831" s="235"/>
      <c r="N831" s="236"/>
      <c r="O831" s="236"/>
      <c r="P831" s="236"/>
      <c r="Q831" s="236"/>
      <c r="R831" s="236"/>
      <c r="S831" s="236"/>
      <c r="T831" s="237"/>
      <c r="AT831" s="238" t="s">
        <v>272</v>
      </c>
      <c r="AU831" s="238" t="s">
        <v>73</v>
      </c>
      <c r="AV831" s="15" t="s">
        <v>270</v>
      </c>
      <c r="AW831" s="15" t="s">
        <v>30</v>
      </c>
      <c r="AX831" s="15" t="s">
        <v>71</v>
      </c>
      <c r="AY831" s="238" t="s">
        <v>263</v>
      </c>
    </row>
    <row r="832" spans="1:65" s="2" customFormat="1" ht="24.2" customHeight="1">
      <c r="A832" s="35"/>
      <c r="B832" s="36"/>
      <c r="C832" s="191" t="s">
        <v>976</v>
      </c>
      <c r="D832" s="191" t="s">
        <v>266</v>
      </c>
      <c r="E832" s="192" t="s">
        <v>2587</v>
      </c>
      <c r="F832" s="193" t="s">
        <v>2588</v>
      </c>
      <c r="G832" s="194" t="s">
        <v>269</v>
      </c>
      <c r="H832" s="195">
        <v>3300.9250000000002</v>
      </c>
      <c r="I832" s="196"/>
      <c r="J832" s="197">
        <f>ROUND(I832*H832,2)</f>
        <v>0</v>
      </c>
      <c r="K832" s="198"/>
      <c r="L832" s="40"/>
      <c r="M832" s="199" t="s">
        <v>1</v>
      </c>
      <c r="N832" s="200" t="s">
        <v>38</v>
      </c>
      <c r="O832" s="72"/>
      <c r="P832" s="201">
        <f>O832*H832</f>
        <v>0</v>
      </c>
      <c r="Q832" s="201">
        <v>0</v>
      </c>
      <c r="R832" s="201">
        <f>Q832*H832</f>
        <v>0</v>
      </c>
      <c r="S832" s="201">
        <v>0</v>
      </c>
      <c r="T832" s="202">
        <f>S832*H832</f>
        <v>0</v>
      </c>
      <c r="U832" s="35"/>
      <c r="V832" s="35"/>
      <c r="W832" s="35"/>
      <c r="X832" s="35"/>
      <c r="Y832" s="35"/>
      <c r="Z832" s="35"/>
      <c r="AA832" s="35"/>
      <c r="AB832" s="35"/>
      <c r="AC832" s="35"/>
      <c r="AD832" s="35"/>
      <c r="AE832" s="35"/>
      <c r="AR832" s="203" t="s">
        <v>270</v>
      </c>
      <c r="AT832" s="203" t="s">
        <v>266</v>
      </c>
      <c r="AU832" s="203" t="s">
        <v>73</v>
      </c>
      <c r="AY832" s="18" t="s">
        <v>263</v>
      </c>
      <c r="BE832" s="204">
        <f>IF(N832="základní",J832,0)</f>
        <v>0</v>
      </c>
      <c r="BF832" s="204">
        <f>IF(N832="snížená",J832,0)</f>
        <v>0</v>
      </c>
      <c r="BG832" s="204">
        <f>IF(N832="zákl. přenesená",J832,0)</f>
        <v>0</v>
      </c>
      <c r="BH832" s="204">
        <f>IF(N832="sníž. přenesená",J832,0)</f>
        <v>0</v>
      </c>
      <c r="BI832" s="204">
        <f>IF(N832="nulová",J832,0)</f>
        <v>0</v>
      </c>
      <c r="BJ832" s="18" t="s">
        <v>71</v>
      </c>
      <c r="BK832" s="204">
        <f>ROUND(I832*H832,2)</f>
        <v>0</v>
      </c>
      <c r="BL832" s="18" t="s">
        <v>270</v>
      </c>
      <c r="BM832" s="203" t="s">
        <v>2589</v>
      </c>
    </row>
    <row r="833" spans="1:65" s="16" customFormat="1">
      <c r="B833" s="248"/>
      <c r="C833" s="249"/>
      <c r="D833" s="207" t="s">
        <v>272</v>
      </c>
      <c r="E833" s="250" t="s">
        <v>1</v>
      </c>
      <c r="F833" s="251" t="s">
        <v>2590</v>
      </c>
      <c r="G833" s="249"/>
      <c r="H833" s="250" t="s">
        <v>1</v>
      </c>
      <c r="I833" s="250" t="s">
        <v>1</v>
      </c>
      <c r="J833" s="249"/>
      <c r="K833" s="249"/>
      <c r="L833" s="253"/>
      <c r="M833" s="254"/>
      <c r="N833" s="255"/>
      <c r="O833" s="255"/>
      <c r="P833" s="255"/>
      <c r="Q833" s="255"/>
      <c r="R833" s="255"/>
      <c r="S833" s="255"/>
      <c r="T833" s="256"/>
      <c r="AT833" s="257" t="s">
        <v>272</v>
      </c>
      <c r="AU833" s="257" t="s">
        <v>73</v>
      </c>
      <c r="AV833" s="16" t="s">
        <v>71</v>
      </c>
      <c r="AW833" s="16" t="s">
        <v>30</v>
      </c>
      <c r="AX833" s="16" t="s">
        <v>64</v>
      </c>
      <c r="AY833" s="257" t="s">
        <v>263</v>
      </c>
    </row>
    <row r="834" spans="1:65" s="13" customFormat="1">
      <c r="B834" s="205"/>
      <c r="C834" s="206"/>
      <c r="D834" s="207" t="s">
        <v>272</v>
      </c>
      <c r="E834" s="208" t="s">
        <v>1</v>
      </c>
      <c r="F834" s="209" t="s">
        <v>2591</v>
      </c>
      <c r="G834" s="206"/>
      <c r="H834" s="210">
        <v>3300.9250000000002</v>
      </c>
      <c r="I834" s="210"/>
      <c r="J834" s="206"/>
      <c r="K834" s="206"/>
      <c r="L834" s="212"/>
      <c r="M834" s="213"/>
      <c r="N834" s="214"/>
      <c r="O834" s="214"/>
      <c r="P834" s="214"/>
      <c r="Q834" s="214"/>
      <c r="R834" s="214"/>
      <c r="S834" s="214"/>
      <c r="T834" s="215"/>
      <c r="AT834" s="216" t="s">
        <v>272</v>
      </c>
      <c r="AU834" s="216" t="s">
        <v>73</v>
      </c>
      <c r="AV834" s="13" t="s">
        <v>73</v>
      </c>
      <c r="AW834" s="13" t="s">
        <v>30</v>
      </c>
      <c r="AX834" s="13" t="s">
        <v>71</v>
      </c>
      <c r="AY834" s="216" t="s">
        <v>263</v>
      </c>
    </row>
    <row r="835" spans="1:65" s="12" customFormat="1" ht="22.9" customHeight="1">
      <c r="B835" s="175"/>
      <c r="C835" s="176"/>
      <c r="D835" s="177" t="s">
        <v>63</v>
      </c>
      <c r="E835" s="189" t="s">
        <v>302</v>
      </c>
      <c r="F835" s="189" t="s">
        <v>303</v>
      </c>
      <c r="G835" s="176"/>
      <c r="H835" s="176"/>
      <c r="I835" s="176"/>
      <c r="J835" s="190">
        <f>BK835</f>
        <v>0</v>
      </c>
      <c r="K835" s="176"/>
      <c r="L835" s="181"/>
      <c r="M835" s="182"/>
      <c r="N835" s="183"/>
      <c r="O835" s="183"/>
      <c r="P835" s="184">
        <f>SUM(P836:P841)</f>
        <v>0</v>
      </c>
      <c r="Q835" s="183"/>
      <c r="R835" s="184">
        <f>SUM(R836:R841)</f>
        <v>0</v>
      </c>
      <c r="S835" s="183"/>
      <c r="T835" s="185">
        <f>SUM(T836:T841)</f>
        <v>0</v>
      </c>
      <c r="AR835" s="186" t="s">
        <v>71</v>
      </c>
      <c r="AT835" s="187" t="s">
        <v>63</v>
      </c>
      <c r="AU835" s="187" t="s">
        <v>71</v>
      </c>
      <c r="AY835" s="186" t="s">
        <v>263</v>
      </c>
      <c r="BK835" s="188">
        <f>SUM(BK836:BK841)</f>
        <v>0</v>
      </c>
    </row>
    <row r="836" spans="1:65" s="2" customFormat="1" ht="33" customHeight="1">
      <c r="A836" s="35"/>
      <c r="B836" s="36"/>
      <c r="C836" s="191" t="s">
        <v>708</v>
      </c>
      <c r="D836" s="191" t="s">
        <v>266</v>
      </c>
      <c r="E836" s="192" t="s">
        <v>2592</v>
      </c>
      <c r="F836" s="193" t="s">
        <v>2593</v>
      </c>
      <c r="G836" s="194" t="s">
        <v>307</v>
      </c>
      <c r="H836" s="195">
        <v>1</v>
      </c>
      <c r="I836" s="196"/>
      <c r="J836" s="197">
        <f>ROUND(I836*H836,2)</f>
        <v>0</v>
      </c>
      <c r="K836" s="198"/>
      <c r="L836" s="40"/>
      <c r="M836" s="199" t="s">
        <v>1</v>
      </c>
      <c r="N836" s="200" t="s">
        <v>38</v>
      </c>
      <c r="O836" s="72"/>
      <c r="P836" s="201">
        <f>O836*H836</f>
        <v>0</v>
      </c>
      <c r="Q836" s="201">
        <v>0</v>
      </c>
      <c r="R836" s="201">
        <f>Q836*H836</f>
        <v>0</v>
      </c>
      <c r="S836" s="201">
        <v>0</v>
      </c>
      <c r="T836" s="202">
        <f>S836*H836</f>
        <v>0</v>
      </c>
      <c r="U836" s="35"/>
      <c r="V836" s="35"/>
      <c r="W836" s="35"/>
      <c r="X836" s="35"/>
      <c r="Y836" s="35"/>
      <c r="Z836" s="35"/>
      <c r="AA836" s="35"/>
      <c r="AB836" s="35"/>
      <c r="AC836" s="35"/>
      <c r="AD836" s="35"/>
      <c r="AE836" s="35"/>
      <c r="AR836" s="203" t="s">
        <v>270</v>
      </c>
      <c r="AT836" s="203" t="s">
        <v>266</v>
      </c>
      <c r="AU836" s="203" t="s">
        <v>73</v>
      </c>
      <c r="AY836" s="18" t="s">
        <v>263</v>
      </c>
      <c r="BE836" s="204">
        <f>IF(N836="základní",J836,0)</f>
        <v>0</v>
      </c>
      <c r="BF836" s="204">
        <f>IF(N836="snížená",J836,0)</f>
        <v>0</v>
      </c>
      <c r="BG836" s="204">
        <f>IF(N836="zákl. přenesená",J836,0)</f>
        <v>0</v>
      </c>
      <c r="BH836" s="204">
        <f>IF(N836="sníž. přenesená",J836,0)</f>
        <v>0</v>
      </c>
      <c r="BI836" s="204">
        <f>IF(N836="nulová",J836,0)</f>
        <v>0</v>
      </c>
      <c r="BJ836" s="18" t="s">
        <v>71</v>
      </c>
      <c r="BK836" s="204">
        <f>ROUND(I836*H836,2)</f>
        <v>0</v>
      </c>
      <c r="BL836" s="18" t="s">
        <v>270</v>
      </c>
      <c r="BM836" s="203" t="s">
        <v>2594</v>
      </c>
    </row>
    <row r="837" spans="1:65" s="2" customFormat="1" ht="29.25">
      <c r="A837" s="35"/>
      <c r="B837" s="36"/>
      <c r="C837" s="37"/>
      <c r="D837" s="207" t="s">
        <v>294</v>
      </c>
      <c r="E837" s="37"/>
      <c r="F837" s="239" t="s">
        <v>2595</v>
      </c>
      <c r="G837" s="37"/>
      <c r="H837" s="37"/>
      <c r="I837" s="326"/>
      <c r="J837" s="37"/>
      <c r="K837" s="37"/>
      <c r="L837" s="40"/>
      <c r="M837" s="241"/>
      <c r="N837" s="242"/>
      <c r="O837" s="72"/>
      <c r="P837" s="72"/>
      <c r="Q837" s="72"/>
      <c r="R837" s="72"/>
      <c r="S837" s="72"/>
      <c r="T837" s="73"/>
      <c r="U837" s="35"/>
      <c r="V837" s="35"/>
      <c r="W837" s="35"/>
      <c r="X837" s="35"/>
      <c r="Y837" s="35"/>
      <c r="Z837" s="35"/>
      <c r="AA837" s="35"/>
      <c r="AB837" s="35"/>
      <c r="AC837" s="35"/>
      <c r="AD837" s="35"/>
      <c r="AE837" s="35"/>
      <c r="AT837" s="18" t="s">
        <v>294</v>
      </c>
      <c r="AU837" s="18" t="s">
        <v>73</v>
      </c>
    </row>
    <row r="838" spans="1:65" s="2" customFormat="1" ht="24.2" customHeight="1">
      <c r="A838" s="35"/>
      <c r="B838" s="36"/>
      <c r="C838" s="191" t="s">
        <v>989</v>
      </c>
      <c r="D838" s="191" t="s">
        <v>266</v>
      </c>
      <c r="E838" s="192" t="s">
        <v>305</v>
      </c>
      <c r="F838" s="193" t="s">
        <v>306</v>
      </c>
      <c r="G838" s="194" t="s">
        <v>307</v>
      </c>
      <c r="H838" s="195">
        <v>2304</v>
      </c>
      <c r="I838" s="196"/>
      <c r="J838" s="197">
        <f>ROUND(I838*H838,2)</f>
        <v>0</v>
      </c>
      <c r="K838" s="198"/>
      <c r="L838" s="40"/>
      <c r="M838" s="199" t="s">
        <v>1</v>
      </c>
      <c r="N838" s="200" t="s">
        <v>38</v>
      </c>
      <c r="O838" s="72"/>
      <c r="P838" s="201">
        <f>O838*H838</f>
        <v>0</v>
      </c>
      <c r="Q838" s="201">
        <v>0</v>
      </c>
      <c r="R838" s="201">
        <f>Q838*H838</f>
        <v>0</v>
      </c>
      <c r="S838" s="201">
        <v>0</v>
      </c>
      <c r="T838" s="202">
        <f>S838*H838</f>
        <v>0</v>
      </c>
      <c r="U838" s="35"/>
      <c r="V838" s="35"/>
      <c r="W838" s="35"/>
      <c r="X838" s="35"/>
      <c r="Y838" s="35"/>
      <c r="Z838" s="35"/>
      <c r="AA838" s="35"/>
      <c r="AB838" s="35"/>
      <c r="AC838" s="35"/>
      <c r="AD838" s="35"/>
      <c r="AE838" s="35"/>
      <c r="AR838" s="203" t="s">
        <v>270</v>
      </c>
      <c r="AT838" s="203" t="s">
        <v>266</v>
      </c>
      <c r="AU838" s="203" t="s">
        <v>73</v>
      </c>
      <c r="AY838" s="18" t="s">
        <v>263</v>
      </c>
      <c r="BE838" s="204">
        <f>IF(N838="základní",J838,0)</f>
        <v>0</v>
      </c>
      <c r="BF838" s="204">
        <f>IF(N838="snížená",J838,0)</f>
        <v>0</v>
      </c>
      <c r="BG838" s="204">
        <f>IF(N838="zákl. přenesená",J838,0)</f>
        <v>0</v>
      </c>
      <c r="BH838" s="204">
        <f>IF(N838="sníž. přenesená",J838,0)</f>
        <v>0</v>
      </c>
      <c r="BI838" s="204">
        <f>IF(N838="nulová",J838,0)</f>
        <v>0</v>
      </c>
      <c r="BJ838" s="18" t="s">
        <v>71</v>
      </c>
      <c r="BK838" s="204">
        <f>ROUND(I838*H838,2)</f>
        <v>0</v>
      </c>
      <c r="BL838" s="18" t="s">
        <v>270</v>
      </c>
      <c r="BM838" s="203" t="s">
        <v>2596</v>
      </c>
    </row>
    <row r="839" spans="1:65" s="2" customFormat="1" ht="16.5" customHeight="1">
      <c r="A839" s="35"/>
      <c r="B839" s="36"/>
      <c r="C839" s="191" t="s">
        <v>720</v>
      </c>
      <c r="D839" s="191" t="s">
        <v>266</v>
      </c>
      <c r="E839" s="192" t="s">
        <v>2597</v>
      </c>
      <c r="F839" s="193" t="s">
        <v>2598</v>
      </c>
      <c r="G839" s="194" t="s">
        <v>307</v>
      </c>
      <c r="H839" s="195">
        <v>2304</v>
      </c>
      <c r="I839" s="196"/>
      <c r="J839" s="197">
        <f>ROUND(I839*H839,2)</f>
        <v>0</v>
      </c>
      <c r="K839" s="198"/>
      <c r="L839" s="40"/>
      <c r="M839" s="199" t="s">
        <v>1</v>
      </c>
      <c r="N839" s="200" t="s">
        <v>38</v>
      </c>
      <c r="O839" s="72"/>
      <c r="P839" s="201">
        <f>O839*H839</f>
        <v>0</v>
      </c>
      <c r="Q839" s="201">
        <v>0</v>
      </c>
      <c r="R839" s="201">
        <f>Q839*H839</f>
        <v>0</v>
      </c>
      <c r="S839" s="201">
        <v>0</v>
      </c>
      <c r="T839" s="202">
        <f>S839*H839</f>
        <v>0</v>
      </c>
      <c r="U839" s="35"/>
      <c r="V839" s="35"/>
      <c r="W839" s="35"/>
      <c r="X839" s="35"/>
      <c r="Y839" s="35"/>
      <c r="Z839" s="35"/>
      <c r="AA839" s="35"/>
      <c r="AB839" s="35"/>
      <c r="AC839" s="35"/>
      <c r="AD839" s="35"/>
      <c r="AE839" s="35"/>
      <c r="AR839" s="203" t="s">
        <v>270</v>
      </c>
      <c r="AT839" s="203" t="s">
        <v>266</v>
      </c>
      <c r="AU839" s="203" t="s">
        <v>73</v>
      </c>
      <c r="AY839" s="18" t="s">
        <v>263</v>
      </c>
      <c r="BE839" s="204">
        <f>IF(N839="základní",J839,0)</f>
        <v>0</v>
      </c>
      <c r="BF839" s="204">
        <f>IF(N839="snížená",J839,0)</f>
        <v>0</v>
      </c>
      <c r="BG839" s="204">
        <f>IF(N839="zákl. přenesená",J839,0)</f>
        <v>0</v>
      </c>
      <c r="BH839" s="204">
        <f>IF(N839="sníž. přenesená",J839,0)</f>
        <v>0</v>
      </c>
      <c r="BI839" s="204">
        <f>IF(N839="nulová",J839,0)</f>
        <v>0</v>
      </c>
      <c r="BJ839" s="18" t="s">
        <v>71</v>
      </c>
      <c r="BK839" s="204">
        <f>ROUND(I839*H839,2)</f>
        <v>0</v>
      </c>
      <c r="BL839" s="18" t="s">
        <v>270</v>
      </c>
      <c r="BM839" s="203" t="s">
        <v>2599</v>
      </c>
    </row>
    <row r="840" spans="1:65" s="2" customFormat="1" ht="24.2" customHeight="1">
      <c r="A840" s="35"/>
      <c r="B840" s="36"/>
      <c r="C840" s="191" t="s">
        <v>997</v>
      </c>
      <c r="D840" s="191" t="s">
        <v>266</v>
      </c>
      <c r="E840" s="192" t="s">
        <v>2600</v>
      </c>
      <c r="F840" s="193" t="s">
        <v>2601</v>
      </c>
      <c r="G840" s="194" t="s">
        <v>307</v>
      </c>
      <c r="H840" s="195">
        <v>2304</v>
      </c>
      <c r="I840" s="196"/>
      <c r="J840" s="197">
        <f>ROUND(I840*H840,2)</f>
        <v>0</v>
      </c>
      <c r="K840" s="198"/>
      <c r="L840" s="40"/>
      <c r="M840" s="199" t="s">
        <v>1</v>
      </c>
      <c r="N840" s="200" t="s">
        <v>38</v>
      </c>
      <c r="O840" s="72"/>
      <c r="P840" s="201">
        <f>O840*H840</f>
        <v>0</v>
      </c>
      <c r="Q840" s="201">
        <v>0</v>
      </c>
      <c r="R840" s="201">
        <f>Q840*H840</f>
        <v>0</v>
      </c>
      <c r="S840" s="201">
        <v>0</v>
      </c>
      <c r="T840" s="202">
        <f>S840*H840</f>
        <v>0</v>
      </c>
      <c r="U840" s="35"/>
      <c r="V840" s="35"/>
      <c r="W840" s="35"/>
      <c r="X840" s="35"/>
      <c r="Y840" s="35"/>
      <c r="Z840" s="35"/>
      <c r="AA840" s="35"/>
      <c r="AB840" s="35"/>
      <c r="AC840" s="35"/>
      <c r="AD840" s="35"/>
      <c r="AE840" s="35"/>
      <c r="AR840" s="203" t="s">
        <v>270</v>
      </c>
      <c r="AT840" s="203" t="s">
        <v>266</v>
      </c>
      <c r="AU840" s="203" t="s">
        <v>73</v>
      </c>
      <c r="AY840" s="18" t="s">
        <v>263</v>
      </c>
      <c r="BE840" s="204">
        <f>IF(N840="základní",J840,0)</f>
        <v>0</v>
      </c>
      <c r="BF840" s="204">
        <f>IF(N840="snížená",J840,0)</f>
        <v>0</v>
      </c>
      <c r="BG840" s="204">
        <f>IF(N840="zákl. přenesená",J840,0)</f>
        <v>0</v>
      </c>
      <c r="BH840" s="204">
        <f>IF(N840="sníž. přenesená",J840,0)</f>
        <v>0</v>
      </c>
      <c r="BI840" s="204">
        <f>IF(N840="nulová",J840,0)</f>
        <v>0</v>
      </c>
      <c r="BJ840" s="18" t="s">
        <v>71</v>
      </c>
      <c r="BK840" s="204">
        <f>ROUND(I840*H840,2)</f>
        <v>0</v>
      </c>
      <c r="BL840" s="18" t="s">
        <v>270</v>
      </c>
      <c r="BM840" s="203" t="s">
        <v>2602</v>
      </c>
    </row>
    <row r="841" spans="1:65" s="2" customFormat="1" ht="44.25" customHeight="1">
      <c r="A841" s="35"/>
      <c r="B841" s="36"/>
      <c r="C841" s="191" t="s">
        <v>729</v>
      </c>
      <c r="D841" s="191" t="s">
        <v>266</v>
      </c>
      <c r="E841" s="192" t="s">
        <v>2603</v>
      </c>
      <c r="F841" s="193" t="s">
        <v>2604</v>
      </c>
      <c r="G841" s="194" t="s">
        <v>307</v>
      </c>
      <c r="H841" s="195">
        <v>2304</v>
      </c>
      <c r="I841" s="196"/>
      <c r="J841" s="197">
        <f>ROUND(I841*H841,2)</f>
        <v>0</v>
      </c>
      <c r="K841" s="198"/>
      <c r="L841" s="40"/>
      <c r="M841" s="199" t="s">
        <v>1</v>
      </c>
      <c r="N841" s="200" t="s">
        <v>38</v>
      </c>
      <c r="O841" s="72"/>
      <c r="P841" s="201">
        <f>O841*H841</f>
        <v>0</v>
      </c>
      <c r="Q841" s="201">
        <v>0</v>
      </c>
      <c r="R841" s="201">
        <f>Q841*H841</f>
        <v>0</v>
      </c>
      <c r="S841" s="201">
        <v>0</v>
      </c>
      <c r="T841" s="202">
        <f>S841*H841</f>
        <v>0</v>
      </c>
      <c r="U841" s="35"/>
      <c r="V841" s="35"/>
      <c r="W841" s="35"/>
      <c r="X841" s="35"/>
      <c r="Y841" s="35"/>
      <c r="Z841" s="35"/>
      <c r="AA841" s="35"/>
      <c r="AB841" s="35"/>
      <c r="AC841" s="35"/>
      <c r="AD841" s="35"/>
      <c r="AE841" s="35"/>
      <c r="AR841" s="203" t="s">
        <v>270</v>
      </c>
      <c r="AT841" s="203" t="s">
        <v>266</v>
      </c>
      <c r="AU841" s="203" t="s">
        <v>73</v>
      </c>
      <c r="AY841" s="18" t="s">
        <v>263</v>
      </c>
      <c r="BE841" s="204">
        <f>IF(N841="základní",J841,0)</f>
        <v>0</v>
      </c>
      <c r="BF841" s="204">
        <f>IF(N841="snížená",J841,0)</f>
        <v>0</v>
      </c>
      <c r="BG841" s="204">
        <f>IF(N841="zákl. přenesená",J841,0)</f>
        <v>0</v>
      </c>
      <c r="BH841" s="204">
        <f>IF(N841="sníž. přenesená",J841,0)</f>
        <v>0</v>
      </c>
      <c r="BI841" s="204">
        <f>IF(N841="nulová",J841,0)</f>
        <v>0</v>
      </c>
      <c r="BJ841" s="18" t="s">
        <v>71</v>
      </c>
      <c r="BK841" s="204">
        <f>ROUND(I841*H841,2)</f>
        <v>0</v>
      </c>
      <c r="BL841" s="18" t="s">
        <v>270</v>
      </c>
      <c r="BM841" s="203" t="s">
        <v>2605</v>
      </c>
    </row>
    <row r="842" spans="1:65" s="12" customFormat="1" ht="22.9" customHeight="1">
      <c r="B842" s="175"/>
      <c r="C842" s="176"/>
      <c r="D842" s="177" t="s">
        <v>63</v>
      </c>
      <c r="E842" s="189" t="s">
        <v>395</v>
      </c>
      <c r="F842" s="189" t="s">
        <v>396</v>
      </c>
      <c r="G842" s="176"/>
      <c r="H842" s="176"/>
      <c r="I842" s="176"/>
      <c r="J842" s="190">
        <f>BK842</f>
        <v>0</v>
      </c>
      <c r="K842" s="176"/>
      <c r="L842" s="181"/>
      <c r="M842" s="182"/>
      <c r="N842" s="183"/>
      <c r="O842" s="183"/>
      <c r="P842" s="184">
        <f>SUM(P843:P844)</f>
        <v>0</v>
      </c>
      <c r="Q842" s="183"/>
      <c r="R842" s="184">
        <f>SUM(R843:R844)</f>
        <v>0</v>
      </c>
      <c r="S842" s="183"/>
      <c r="T842" s="185">
        <f>SUM(T843:T844)</f>
        <v>0</v>
      </c>
      <c r="AR842" s="186" t="s">
        <v>71</v>
      </c>
      <c r="AT842" s="187" t="s">
        <v>63</v>
      </c>
      <c r="AU842" s="187" t="s">
        <v>71</v>
      </c>
      <c r="AY842" s="186" t="s">
        <v>263</v>
      </c>
      <c r="BK842" s="188">
        <f>SUM(BK843:BK844)</f>
        <v>0</v>
      </c>
    </row>
    <row r="843" spans="1:65" s="2" customFormat="1" ht="21.75" customHeight="1">
      <c r="A843" s="35"/>
      <c r="B843" s="36"/>
      <c r="C843" s="191" t="s">
        <v>1006</v>
      </c>
      <c r="D843" s="191" t="s">
        <v>266</v>
      </c>
      <c r="E843" s="192" t="s">
        <v>2606</v>
      </c>
      <c r="F843" s="193" t="s">
        <v>2607</v>
      </c>
      <c r="G843" s="194" t="s">
        <v>307</v>
      </c>
      <c r="H843" s="195">
        <v>50932.809000000001</v>
      </c>
      <c r="I843" s="196"/>
      <c r="J843" s="197">
        <f>ROUND(I843*H843,2)</f>
        <v>0</v>
      </c>
      <c r="K843" s="198"/>
      <c r="L843" s="40"/>
      <c r="M843" s="199" t="s">
        <v>1</v>
      </c>
      <c r="N843" s="200" t="s">
        <v>38</v>
      </c>
      <c r="O843" s="72"/>
      <c r="P843" s="201">
        <f>O843*H843</f>
        <v>0</v>
      </c>
      <c r="Q843" s="201">
        <v>0</v>
      </c>
      <c r="R843" s="201">
        <f>Q843*H843</f>
        <v>0</v>
      </c>
      <c r="S843" s="201">
        <v>0</v>
      </c>
      <c r="T843" s="202">
        <f>S843*H843</f>
        <v>0</v>
      </c>
      <c r="U843" s="35"/>
      <c r="V843" s="35"/>
      <c r="W843" s="35"/>
      <c r="X843" s="35"/>
      <c r="Y843" s="35"/>
      <c r="Z843" s="35"/>
      <c r="AA843" s="35"/>
      <c r="AB843" s="35"/>
      <c r="AC843" s="35"/>
      <c r="AD843" s="35"/>
      <c r="AE843" s="35"/>
      <c r="AR843" s="203" t="s">
        <v>270</v>
      </c>
      <c r="AT843" s="203" t="s">
        <v>266</v>
      </c>
      <c r="AU843" s="203" t="s">
        <v>73</v>
      </c>
      <c r="AY843" s="18" t="s">
        <v>263</v>
      </c>
      <c r="BE843" s="204">
        <f>IF(N843="základní",J843,0)</f>
        <v>0</v>
      </c>
      <c r="BF843" s="204">
        <f>IF(N843="snížená",J843,0)</f>
        <v>0</v>
      </c>
      <c r="BG843" s="204">
        <f>IF(N843="zákl. přenesená",J843,0)</f>
        <v>0</v>
      </c>
      <c r="BH843" s="204">
        <f>IF(N843="sníž. přenesená",J843,0)</f>
        <v>0</v>
      </c>
      <c r="BI843" s="204">
        <f>IF(N843="nulová",J843,0)</f>
        <v>0</v>
      </c>
      <c r="BJ843" s="18" t="s">
        <v>71</v>
      </c>
      <c r="BK843" s="204">
        <f>ROUND(I843*H843,2)</f>
        <v>0</v>
      </c>
      <c r="BL843" s="18" t="s">
        <v>270</v>
      </c>
      <c r="BM843" s="203" t="s">
        <v>2608</v>
      </c>
    </row>
    <row r="844" spans="1:65" s="2" customFormat="1" ht="19.5">
      <c r="A844" s="35"/>
      <c r="B844" s="36"/>
      <c r="C844" s="37"/>
      <c r="D844" s="207" t="s">
        <v>294</v>
      </c>
      <c r="E844" s="37"/>
      <c r="F844" s="239" t="s">
        <v>2609</v>
      </c>
      <c r="G844" s="37"/>
      <c r="H844" s="37"/>
      <c r="I844" s="326"/>
      <c r="J844" s="37"/>
      <c r="K844" s="37"/>
      <c r="L844" s="40"/>
      <c r="M844" s="241"/>
      <c r="N844" s="242"/>
      <c r="O844" s="72"/>
      <c r="P844" s="72"/>
      <c r="Q844" s="72"/>
      <c r="R844" s="72"/>
      <c r="S844" s="72"/>
      <c r="T844" s="73"/>
      <c r="U844" s="35"/>
      <c r="V844" s="35"/>
      <c r="W844" s="35"/>
      <c r="X844" s="35"/>
      <c r="Y844" s="35"/>
      <c r="Z844" s="35"/>
      <c r="AA844" s="35"/>
      <c r="AB844" s="35"/>
      <c r="AC844" s="35"/>
      <c r="AD844" s="35"/>
      <c r="AE844" s="35"/>
      <c r="AT844" s="18" t="s">
        <v>294</v>
      </c>
      <c r="AU844" s="18" t="s">
        <v>73</v>
      </c>
    </row>
    <row r="845" spans="1:65" s="12" customFormat="1" ht="25.9" customHeight="1">
      <c r="B845" s="175"/>
      <c r="C845" s="176"/>
      <c r="D845" s="177" t="s">
        <v>63</v>
      </c>
      <c r="E845" s="178" t="s">
        <v>1134</v>
      </c>
      <c r="F845" s="178" t="s">
        <v>1135</v>
      </c>
      <c r="G845" s="176"/>
      <c r="H845" s="176"/>
      <c r="I845" s="176"/>
      <c r="J845" s="180">
        <f>BK845</f>
        <v>0</v>
      </c>
      <c r="K845" s="176"/>
      <c r="L845" s="181"/>
      <c r="M845" s="182"/>
      <c r="N845" s="183"/>
      <c r="O845" s="183"/>
      <c r="P845" s="184">
        <f>P846+P925+P945+P960+P979+P991</f>
        <v>0</v>
      </c>
      <c r="Q845" s="183"/>
      <c r="R845" s="184">
        <f>R846+R925+R945+R960+R979+R991</f>
        <v>109.84120765</v>
      </c>
      <c r="S845" s="183"/>
      <c r="T845" s="185">
        <f>T846+T925+T945+T960+T979+T991</f>
        <v>0</v>
      </c>
      <c r="AR845" s="186" t="s">
        <v>73</v>
      </c>
      <c r="AT845" s="187" t="s">
        <v>63</v>
      </c>
      <c r="AU845" s="187" t="s">
        <v>64</v>
      </c>
      <c r="AY845" s="186" t="s">
        <v>263</v>
      </c>
      <c r="BK845" s="188">
        <f>BK846+BK925+BK945+BK960+BK979+BK991</f>
        <v>0</v>
      </c>
    </row>
    <row r="846" spans="1:65" s="12" customFormat="1" ht="22.9" customHeight="1">
      <c r="B846" s="175"/>
      <c r="C846" s="176"/>
      <c r="D846" s="177" t="s">
        <v>63</v>
      </c>
      <c r="E846" s="189" t="s">
        <v>1136</v>
      </c>
      <c r="F846" s="189" t="s">
        <v>1137</v>
      </c>
      <c r="G846" s="176"/>
      <c r="H846" s="176"/>
      <c r="I846" s="176"/>
      <c r="J846" s="190">
        <f>BK846</f>
        <v>0</v>
      </c>
      <c r="K846" s="176"/>
      <c r="L846" s="181"/>
      <c r="M846" s="182"/>
      <c r="N846" s="183"/>
      <c r="O846" s="183"/>
      <c r="P846" s="184">
        <f>SUM(P847:P924)</f>
        <v>0</v>
      </c>
      <c r="Q846" s="183"/>
      <c r="R846" s="184">
        <f>SUM(R847:R924)</f>
        <v>2.4098112</v>
      </c>
      <c r="S846" s="183"/>
      <c r="T846" s="185">
        <f>SUM(T847:T924)</f>
        <v>0</v>
      </c>
      <c r="AR846" s="186" t="s">
        <v>73</v>
      </c>
      <c r="AT846" s="187" t="s">
        <v>63</v>
      </c>
      <c r="AU846" s="187" t="s">
        <v>71</v>
      </c>
      <c r="AY846" s="186" t="s">
        <v>263</v>
      </c>
      <c r="BK846" s="188">
        <f>SUM(BK847:BK924)</f>
        <v>0</v>
      </c>
    </row>
    <row r="847" spans="1:65" s="2" customFormat="1" ht="24.2" customHeight="1">
      <c r="A847" s="35"/>
      <c r="B847" s="36"/>
      <c r="C847" s="191" t="s">
        <v>736</v>
      </c>
      <c r="D847" s="191" t="s">
        <v>266</v>
      </c>
      <c r="E847" s="192" t="s">
        <v>1139</v>
      </c>
      <c r="F847" s="193" t="s">
        <v>1140</v>
      </c>
      <c r="G847" s="194" t="s">
        <v>269</v>
      </c>
      <c r="H847" s="195">
        <v>4620</v>
      </c>
      <c r="I847" s="196"/>
      <c r="J847" s="197">
        <f>ROUND(I847*H847,2)</f>
        <v>0</v>
      </c>
      <c r="K847" s="198"/>
      <c r="L847" s="40"/>
      <c r="M847" s="199" t="s">
        <v>1</v>
      </c>
      <c r="N847" s="200" t="s">
        <v>38</v>
      </c>
      <c r="O847" s="72"/>
      <c r="P847" s="201">
        <f>O847*H847</f>
        <v>0</v>
      </c>
      <c r="Q847" s="201">
        <v>0</v>
      </c>
      <c r="R847" s="201">
        <f>Q847*H847</f>
        <v>0</v>
      </c>
      <c r="S847" s="201">
        <v>0</v>
      </c>
      <c r="T847" s="202">
        <f>S847*H847</f>
        <v>0</v>
      </c>
      <c r="U847" s="35"/>
      <c r="V847" s="35"/>
      <c r="W847" s="35"/>
      <c r="X847" s="35"/>
      <c r="Y847" s="35"/>
      <c r="Z847" s="35"/>
      <c r="AA847" s="35"/>
      <c r="AB847" s="35"/>
      <c r="AC847" s="35"/>
      <c r="AD847" s="35"/>
      <c r="AE847" s="35"/>
      <c r="AR847" s="203" t="s">
        <v>416</v>
      </c>
      <c r="AT847" s="203" t="s">
        <v>266</v>
      </c>
      <c r="AU847" s="203" t="s">
        <v>73</v>
      </c>
      <c r="AY847" s="18" t="s">
        <v>263</v>
      </c>
      <c r="BE847" s="204">
        <f>IF(N847="základní",J847,0)</f>
        <v>0</v>
      </c>
      <c r="BF847" s="204">
        <f>IF(N847="snížená",J847,0)</f>
        <v>0</v>
      </c>
      <c r="BG847" s="204">
        <f>IF(N847="zákl. přenesená",J847,0)</f>
        <v>0</v>
      </c>
      <c r="BH847" s="204">
        <f>IF(N847="sníž. přenesená",J847,0)</f>
        <v>0</v>
      </c>
      <c r="BI847" s="204">
        <f>IF(N847="nulová",J847,0)</f>
        <v>0</v>
      </c>
      <c r="BJ847" s="18" t="s">
        <v>71</v>
      </c>
      <c r="BK847" s="204">
        <f>ROUND(I847*H847,2)</f>
        <v>0</v>
      </c>
      <c r="BL847" s="18" t="s">
        <v>416</v>
      </c>
      <c r="BM847" s="203" t="s">
        <v>2610</v>
      </c>
    </row>
    <row r="848" spans="1:65" s="2" customFormat="1" ht="19.5">
      <c r="A848" s="35"/>
      <c r="B848" s="36"/>
      <c r="C848" s="37"/>
      <c r="D848" s="207" t="s">
        <v>294</v>
      </c>
      <c r="E848" s="37"/>
      <c r="F848" s="239" t="s">
        <v>2611</v>
      </c>
      <c r="G848" s="37"/>
      <c r="H848" s="37"/>
      <c r="I848" s="326"/>
      <c r="J848" s="37"/>
      <c r="K848" s="37"/>
      <c r="L848" s="40"/>
      <c r="M848" s="241"/>
      <c r="N848" s="242"/>
      <c r="O848" s="72"/>
      <c r="P848" s="72"/>
      <c r="Q848" s="72"/>
      <c r="R848" s="72"/>
      <c r="S848" s="72"/>
      <c r="T848" s="73"/>
      <c r="U848" s="35"/>
      <c r="V848" s="35"/>
      <c r="W848" s="35"/>
      <c r="X848" s="35"/>
      <c r="Y848" s="35"/>
      <c r="Z848" s="35"/>
      <c r="AA848" s="35"/>
      <c r="AB848" s="35"/>
      <c r="AC848" s="35"/>
      <c r="AD848" s="35"/>
      <c r="AE848" s="35"/>
      <c r="AT848" s="18" t="s">
        <v>294</v>
      </c>
      <c r="AU848" s="18" t="s">
        <v>73</v>
      </c>
    </row>
    <row r="849" spans="1:65" s="16" customFormat="1">
      <c r="B849" s="248"/>
      <c r="C849" s="249"/>
      <c r="D849" s="207" t="s">
        <v>272</v>
      </c>
      <c r="E849" s="250" t="s">
        <v>1</v>
      </c>
      <c r="F849" s="251" t="s">
        <v>2612</v>
      </c>
      <c r="G849" s="249"/>
      <c r="H849" s="250" t="s">
        <v>1</v>
      </c>
      <c r="I849" s="250"/>
      <c r="J849" s="249"/>
      <c r="K849" s="249"/>
      <c r="L849" s="253"/>
      <c r="M849" s="254"/>
      <c r="N849" s="255"/>
      <c r="O849" s="255"/>
      <c r="P849" s="255"/>
      <c r="Q849" s="255"/>
      <c r="R849" s="255"/>
      <c r="S849" s="255"/>
      <c r="T849" s="256"/>
      <c r="AT849" s="257" t="s">
        <v>272</v>
      </c>
      <c r="AU849" s="257" t="s">
        <v>73</v>
      </c>
      <c r="AV849" s="16" t="s">
        <v>71</v>
      </c>
      <c r="AW849" s="16" t="s">
        <v>30</v>
      </c>
      <c r="AX849" s="16" t="s">
        <v>64</v>
      </c>
      <c r="AY849" s="257" t="s">
        <v>263</v>
      </c>
    </row>
    <row r="850" spans="1:65" s="13" customFormat="1">
      <c r="B850" s="205"/>
      <c r="C850" s="206"/>
      <c r="D850" s="207" t="s">
        <v>272</v>
      </c>
      <c r="E850" s="208" t="s">
        <v>1</v>
      </c>
      <c r="F850" s="209" t="s">
        <v>2540</v>
      </c>
      <c r="G850" s="206"/>
      <c r="H850" s="210">
        <v>4620</v>
      </c>
      <c r="I850" s="210"/>
      <c r="J850" s="206"/>
      <c r="K850" s="206"/>
      <c r="L850" s="212"/>
      <c r="M850" s="213"/>
      <c r="N850" s="214"/>
      <c r="O850" s="214"/>
      <c r="P850" s="214"/>
      <c r="Q850" s="214"/>
      <c r="R850" s="214"/>
      <c r="S850" s="214"/>
      <c r="T850" s="215"/>
      <c r="AT850" s="216" t="s">
        <v>272</v>
      </c>
      <c r="AU850" s="216" t="s">
        <v>73</v>
      </c>
      <c r="AV850" s="13" t="s">
        <v>73</v>
      </c>
      <c r="AW850" s="13" t="s">
        <v>30</v>
      </c>
      <c r="AX850" s="13" t="s">
        <v>64</v>
      </c>
      <c r="AY850" s="216" t="s">
        <v>263</v>
      </c>
    </row>
    <row r="851" spans="1:65" s="15" customFormat="1">
      <c r="B851" s="228"/>
      <c r="C851" s="229"/>
      <c r="D851" s="207" t="s">
        <v>272</v>
      </c>
      <c r="E851" s="230" t="s">
        <v>1</v>
      </c>
      <c r="F851" s="231" t="s">
        <v>280</v>
      </c>
      <c r="G851" s="229"/>
      <c r="H851" s="232">
        <v>4620</v>
      </c>
      <c r="I851" s="232"/>
      <c r="J851" s="229"/>
      <c r="K851" s="229"/>
      <c r="L851" s="234"/>
      <c r="M851" s="235"/>
      <c r="N851" s="236"/>
      <c r="O851" s="236"/>
      <c r="P851" s="236"/>
      <c r="Q851" s="236"/>
      <c r="R851" s="236"/>
      <c r="S851" s="236"/>
      <c r="T851" s="237"/>
      <c r="AT851" s="238" t="s">
        <v>272</v>
      </c>
      <c r="AU851" s="238" t="s">
        <v>73</v>
      </c>
      <c r="AV851" s="15" t="s">
        <v>270</v>
      </c>
      <c r="AW851" s="15" t="s">
        <v>30</v>
      </c>
      <c r="AX851" s="15" t="s">
        <v>71</v>
      </c>
      <c r="AY851" s="238" t="s">
        <v>263</v>
      </c>
    </row>
    <row r="852" spans="1:65" s="2" customFormat="1" ht="24.2" customHeight="1">
      <c r="A852" s="35"/>
      <c r="B852" s="36"/>
      <c r="C852" s="191" t="s">
        <v>1015</v>
      </c>
      <c r="D852" s="191" t="s">
        <v>266</v>
      </c>
      <c r="E852" s="192" t="s">
        <v>1148</v>
      </c>
      <c r="F852" s="193" t="s">
        <v>1149</v>
      </c>
      <c r="G852" s="194" t="s">
        <v>269</v>
      </c>
      <c r="H852" s="195">
        <v>609.77599999999995</v>
      </c>
      <c r="I852" s="196"/>
      <c r="J852" s="197">
        <f>ROUND(I852*H852,2)</f>
        <v>0</v>
      </c>
      <c r="K852" s="198"/>
      <c r="L852" s="40"/>
      <c r="M852" s="199" t="s">
        <v>1</v>
      </c>
      <c r="N852" s="200" t="s">
        <v>38</v>
      </c>
      <c r="O852" s="72"/>
      <c r="P852" s="201">
        <f>O852*H852</f>
        <v>0</v>
      </c>
      <c r="Q852" s="201">
        <v>0</v>
      </c>
      <c r="R852" s="201">
        <f>Q852*H852</f>
        <v>0</v>
      </c>
      <c r="S852" s="201">
        <v>0</v>
      </c>
      <c r="T852" s="202">
        <f>S852*H852</f>
        <v>0</v>
      </c>
      <c r="U852" s="35"/>
      <c r="V852" s="35"/>
      <c r="W852" s="35"/>
      <c r="X852" s="35"/>
      <c r="Y852" s="35"/>
      <c r="Z852" s="35"/>
      <c r="AA852" s="35"/>
      <c r="AB852" s="35"/>
      <c r="AC852" s="35"/>
      <c r="AD852" s="35"/>
      <c r="AE852" s="35"/>
      <c r="AR852" s="203" t="s">
        <v>416</v>
      </c>
      <c r="AT852" s="203" t="s">
        <v>266</v>
      </c>
      <c r="AU852" s="203" t="s">
        <v>73</v>
      </c>
      <c r="AY852" s="18" t="s">
        <v>263</v>
      </c>
      <c r="BE852" s="204">
        <f>IF(N852="základní",J852,0)</f>
        <v>0</v>
      </c>
      <c r="BF852" s="204">
        <f>IF(N852="snížená",J852,0)</f>
        <v>0</v>
      </c>
      <c r="BG852" s="204">
        <f>IF(N852="zákl. přenesená",J852,0)</f>
        <v>0</v>
      </c>
      <c r="BH852" s="204">
        <f>IF(N852="sníž. přenesená",J852,0)</f>
        <v>0</v>
      </c>
      <c r="BI852" s="204">
        <f>IF(N852="nulová",J852,0)</f>
        <v>0</v>
      </c>
      <c r="BJ852" s="18" t="s">
        <v>71</v>
      </c>
      <c r="BK852" s="204">
        <f>ROUND(I852*H852,2)</f>
        <v>0</v>
      </c>
      <c r="BL852" s="18" t="s">
        <v>416</v>
      </c>
      <c r="BM852" s="203" t="s">
        <v>2613</v>
      </c>
    </row>
    <row r="853" spans="1:65" s="2" customFormat="1" ht="19.5">
      <c r="A853" s="35"/>
      <c r="B853" s="36"/>
      <c r="C853" s="37"/>
      <c r="D853" s="207" t="s">
        <v>294</v>
      </c>
      <c r="E853" s="37"/>
      <c r="F853" s="239" t="s">
        <v>2614</v>
      </c>
      <c r="G853" s="37"/>
      <c r="H853" s="37"/>
      <c r="I853" s="326"/>
      <c r="J853" s="37"/>
      <c r="K853" s="37"/>
      <c r="L853" s="40"/>
      <c r="M853" s="241"/>
      <c r="N853" s="242"/>
      <c r="O853" s="72"/>
      <c r="P853" s="72"/>
      <c r="Q853" s="72"/>
      <c r="R853" s="72"/>
      <c r="S853" s="72"/>
      <c r="T853" s="73"/>
      <c r="U853" s="35"/>
      <c r="V853" s="35"/>
      <c r="W853" s="35"/>
      <c r="X853" s="35"/>
      <c r="Y853" s="35"/>
      <c r="Z853" s="35"/>
      <c r="AA853" s="35"/>
      <c r="AB853" s="35"/>
      <c r="AC853" s="35"/>
      <c r="AD853" s="35"/>
      <c r="AE853" s="35"/>
      <c r="AT853" s="18" t="s">
        <v>294</v>
      </c>
      <c r="AU853" s="18" t="s">
        <v>73</v>
      </c>
    </row>
    <row r="854" spans="1:65" s="16" customFormat="1">
      <c r="B854" s="248"/>
      <c r="C854" s="249"/>
      <c r="D854" s="207" t="s">
        <v>272</v>
      </c>
      <c r="E854" s="250" t="s">
        <v>1</v>
      </c>
      <c r="F854" s="251" t="s">
        <v>2615</v>
      </c>
      <c r="G854" s="249"/>
      <c r="H854" s="250" t="s">
        <v>1</v>
      </c>
      <c r="I854" s="250" t="s">
        <v>1</v>
      </c>
      <c r="J854" s="249"/>
      <c r="K854" s="249"/>
      <c r="L854" s="253"/>
      <c r="M854" s="254"/>
      <c r="N854" s="255"/>
      <c r="O854" s="255"/>
      <c r="P854" s="255"/>
      <c r="Q854" s="255"/>
      <c r="R854" s="255"/>
      <c r="S854" s="255"/>
      <c r="T854" s="256"/>
      <c r="AT854" s="257" t="s">
        <v>272</v>
      </c>
      <c r="AU854" s="257" t="s">
        <v>73</v>
      </c>
      <c r="AV854" s="16" t="s">
        <v>71</v>
      </c>
      <c r="AW854" s="16" t="s">
        <v>30</v>
      </c>
      <c r="AX854" s="16" t="s">
        <v>64</v>
      </c>
      <c r="AY854" s="257" t="s">
        <v>263</v>
      </c>
    </row>
    <row r="855" spans="1:65" s="16" customFormat="1">
      <c r="B855" s="248"/>
      <c r="C855" s="249"/>
      <c r="D855" s="207" t="s">
        <v>272</v>
      </c>
      <c r="E855" s="250" t="s">
        <v>1</v>
      </c>
      <c r="F855" s="251" t="s">
        <v>2131</v>
      </c>
      <c r="G855" s="249"/>
      <c r="H855" s="250" t="s">
        <v>1</v>
      </c>
      <c r="I855" s="250" t="s">
        <v>1</v>
      </c>
      <c r="J855" s="249"/>
      <c r="K855" s="249"/>
      <c r="L855" s="253"/>
      <c r="M855" s="254"/>
      <c r="N855" s="255"/>
      <c r="O855" s="255"/>
      <c r="P855" s="255"/>
      <c r="Q855" s="255"/>
      <c r="R855" s="255"/>
      <c r="S855" s="255"/>
      <c r="T855" s="256"/>
      <c r="AT855" s="257" t="s">
        <v>272</v>
      </c>
      <c r="AU855" s="257" t="s">
        <v>73</v>
      </c>
      <c r="AV855" s="16" t="s">
        <v>71</v>
      </c>
      <c r="AW855" s="16" t="s">
        <v>30</v>
      </c>
      <c r="AX855" s="16" t="s">
        <v>64</v>
      </c>
      <c r="AY855" s="257" t="s">
        <v>263</v>
      </c>
    </row>
    <row r="856" spans="1:65" s="16" customFormat="1">
      <c r="B856" s="248"/>
      <c r="C856" s="249"/>
      <c r="D856" s="207" t="s">
        <v>272</v>
      </c>
      <c r="E856" s="250" t="s">
        <v>1</v>
      </c>
      <c r="F856" s="251" t="s">
        <v>2190</v>
      </c>
      <c r="G856" s="249"/>
      <c r="H856" s="250" t="s">
        <v>1</v>
      </c>
      <c r="I856" s="250"/>
      <c r="J856" s="249"/>
      <c r="K856" s="249"/>
      <c r="L856" s="253"/>
      <c r="M856" s="254"/>
      <c r="N856" s="255"/>
      <c r="O856" s="255"/>
      <c r="P856" s="255"/>
      <c r="Q856" s="255"/>
      <c r="R856" s="255"/>
      <c r="S856" s="255"/>
      <c r="T856" s="256"/>
      <c r="AT856" s="257" t="s">
        <v>272</v>
      </c>
      <c r="AU856" s="257" t="s">
        <v>73</v>
      </c>
      <c r="AV856" s="16" t="s">
        <v>71</v>
      </c>
      <c r="AW856" s="16" t="s">
        <v>30</v>
      </c>
      <c r="AX856" s="16" t="s">
        <v>64</v>
      </c>
      <c r="AY856" s="257" t="s">
        <v>263</v>
      </c>
    </row>
    <row r="857" spans="1:65" s="13" customFormat="1">
      <c r="B857" s="205"/>
      <c r="C857" s="206"/>
      <c r="D857" s="207" t="s">
        <v>272</v>
      </c>
      <c r="E857" s="208" t="s">
        <v>1</v>
      </c>
      <c r="F857" s="209" t="s">
        <v>2191</v>
      </c>
      <c r="G857" s="206"/>
      <c r="H857" s="210">
        <v>359.976</v>
      </c>
      <c r="I857" s="210"/>
      <c r="J857" s="206"/>
      <c r="K857" s="206"/>
      <c r="L857" s="212"/>
      <c r="M857" s="213"/>
      <c r="N857" s="214"/>
      <c r="O857" s="214"/>
      <c r="P857" s="214"/>
      <c r="Q857" s="214"/>
      <c r="R857" s="214"/>
      <c r="S857" s="214"/>
      <c r="T857" s="215"/>
      <c r="AT857" s="216" t="s">
        <v>272</v>
      </c>
      <c r="AU857" s="216" t="s">
        <v>73</v>
      </c>
      <c r="AV857" s="13" t="s">
        <v>73</v>
      </c>
      <c r="AW857" s="13" t="s">
        <v>30</v>
      </c>
      <c r="AX857" s="13" t="s">
        <v>64</v>
      </c>
      <c r="AY857" s="216" t="s">
        <v>263</v>
      </c>
    </row>
    <row r="858" spans="1:65" s="16" customFormat="1">
      <c r="B858" s="248"/>
      <c r="C858" s="249"/>
      <c r="D858" s="207" t="s">
        <v>272</v>
      </c>
      <c r="E858" s="250" t="s">
        <v>1</v>
      </c>
      <c r="F858" s="251" t="s">
        <v>2134</v>
      </c>
      <c r="G858" s="249"/>
      <c r="H858" s="250" t="s">
        <v>1</v>
      </c>
      <c r="I858" s="250"/>
      <c r="J858" s="249"/>
      <c r="K858" s="249"/>
      <c r="L858" s="253"/>
      <c r="M858" s="254"/>
      <c r="N858" s="255"/>
      <c r="O858" s="255"/>
      <c r="P858" s="255"/>
      <c r="Q858" s="255"/>
      <c r="R858" s="255"/>
      <c r="S858" s="255"/>
      <c r="T858" s="256"/>
      <c r="AT858" s="257" t="s">
        <v>272</v>
      </c>
      <c r="AU858" s="257" t="s">
        <v>73</v>
      </c>
      <c r="AV858" s="16" t="s">
        <v>71</v>
      </c>
      <c r="AW858" s="16" t="s">
        <v>30</v>
      </c>
      <c r="AX858" s="16" t="s">
        <v>64</v>
      </c>
      <c r="AY858" s="257" t="s">
        <v>263</v>
      </c>
    </row>
    <row r="859" spans="1:65" s="13" customFormat="1">
      <c r="B859" s="205"/>
      <c r="C859" s="206"/>
      <c r="D859" s="207" t="s">
        <v>272</v>
      </c>
      <c r="E859" s="208" t="s">
        <v>1</v>
      </c>
      <c r="F859" s="209" t="s">
        <v>2193</v>
      </c>
      <c r="G859" s="206"/>
      <c r="H859" s="210">
        <v>8.8000000000000007</v>
      </c>
      <c r="I859" s="210"/>
      <c r="J859" s="206"/>
      <c r="K859" s="206"/>
      <c r="L859" s="212"/>
      <c r="M859" s="213"/>
      <c r="N859" s="214"/>
      <c r="O859" s="214"/>
      <c r="P859" s="214"/>
      <c r="Q859" s="214"/>
      <c r="R859" s="214"/>
      <c r="S859" s="214"/>
      <c r="T859" s="215"/>
      <c r="AT859" s="216" t="s">
        <v>272</v>
      </c>
      <c r="AU859" s="216" t="s">
        <v>73</v>
      </c>
      <c r="AV859" s="13" t="s">
        <v>73</v>
      </c>
      <c r="AW859" s="13" t="s">
        <v>30</v>
      </c>
      <c r="AX859" s="13" t="s">
        <v>64</v>
      </c>
      <c r="AY859" s="216" t="s">
        <v>263</v>
      </c>
    </row>
    <row r="860" spans="1:65" s="16" customFormat="1">
      <c r="B860" s="248"/>
      <c r="C860" s="249"/>
      <c r="D860" s="207" t="s">
        <v>272</v>
      </c>
      <c r="E860" s="250" t="s">
        <v>1</v>
      </c>
      <c r="F860" s="251" t="s">
        <v>2183</v>
      </c>
      <c r="G860" s="249"/>
      <c r="H860" s="250" t="s">
        <v>1</v>
      </c>
      <c r="I860" s="250"/>
      <c r="J860" s="249"/>
      <c r="K860" s="249"/>
      <c r="L860" s="253"/>
      <c r="M860" s="254"/>
      <c r="N860" s="255"/>
      <c r="O860" s="255"/>
      <c r="P860" s="255"/>
      <c r="Q860" s="255"/>
      <c r="R860" s="255"/>
      <c r="S860" s="255"/>
      <c r="T860" s="256"/>
      <c r="AT860" s="257" t="s">
        <v>272</v>
      </c>
      <c r="AU860" s="257" t="s">
        <v>73</v>
      </c>
      <c r="AV860" s="16" t="s">
        <v>71</v>
      </c>
      <c r="AW860" s="16" t="s">
        <v>30</v>
      </c>
      <c r="AX860" s="16" t="s">
        <v>64</v>
      </c>
      <c r="AY860" s="257" t="s">
        <v>263</v>
      </c>
    </row>
    <row r="861" spans="1:65" s="13" customFormat="1">
      <c r="B861" s="205"/>
      <c r="C861" s="206"/>
      <c r="D861" s="207" t="s">
        <v>272</v>
      </c>
      <c r="E861" s="208" t="s">
        <v>1</v>
      </c>
      <c r="F861" s="209" t="s">
        <v>2195</v>
      </c>
      <c r="G861" s="206"/>
      <c r="H861" s="210">
        <v>20.2</v>
      </c>
      <c r="I861" s="210"/>
      <c r="J861" s="206"/>
      <c r="K861" s="206"/>
      <c r="L861" s="212"/>
      <c r="M861" s="213"/>
      <c r="N861" s="214"/>
      <c r="O861" s="214"/>
      <c r="P861" s="214"/>
      <c r="Q861" s="214"/>
      <c r="R861" s="214"/>
      <c r="S861" s="214"/>
      <c r="T861" s="215"/>
      <c r="AT861" s="216" t="s">
        <v>272</v>
      </c>
      <c r="AU861" s="216" t="s">
        <v>73</v>
      </c>
      <c r="AV861" s="13" t="s">
        <v>73</v>
      </c>
      <c r="AW861" s="13" t="s">
        <v>30</v>
      </c>
      <c r="AX861" s="13" t="s">
        <v>64</v>
      </c>
      <c r="AY861" s="216" t="s">
        <v>263</v>
      </c>
    </row>
    <row r="862" spans="1:65" s="16" customFormat="1">
      <c r="B862" s="248"/>
      <c r="C862" s="249"/>
      <c r="D862" s="207" t="s">
        <v>272</v>
      </c>
      <c r="E862" s="250" t="s">
        <v>1</v>
      </c>
      <c r="F862" s="251" t="s">
        <v>2147</v>
      </c>
      <c r="G862" s="249"/>
      <c r="H862" s="250" t="s">
        <v>1</v>
      </c>
      <c r="I862" s="250"/>
      <c r="J862" s="249"/>
      <c r="K862" s="249"/>
      <c r="L862" s="253"/>
      <c r="M862" s="254"/>
      <c r="N862" s="255"/>
      <c r="O862" s="255"/>
      <c r="P862" s="255"/>
      <c r="Q862" s="255"/>
      <c r="R862" s="255"/>
      <c r="S862" s="255"/>
      <c r="T862" s="256"/>
      <c r="AT862" s="257" t="s">
        <v>272</v>
      </c>
      <c r="AU862" s="257" t="s">
        <v>73</v>
      </c>
      <c r="AV862" s="16" t="s">
        <v>71</v>
      </c>
      <c r="AW862" s="16" t="s">
        <v>30</v>
      </c>
      <c r="AX862" s="16" t="s">
        <v>64</v>
      </c>
      <c r="AY862" s="257" t="s">
        <v>263</v>
      </c>
    </row>
    <row r="863" spans="1:65" s="13" customFormat="1">
      <c r="B863" s="205"/>
      <c r="C863" s="206"/>
      <c r="D863" s="207" t="s">
        <v>272</v>
      </c>
      <c r="E863" s="208" t="s">
        <v>1</v>
      </c>
      <c r="F863" s="209" t="s">
        <v>2148</v>
      </c>
      <c r="G863" s="206"/>
      <c r="H863" s="210">
        <v>220.8</v>
      </c>
      <c r="I863" s="210"/>
      <c r="J863" s="206"/>
      <c r="K863" s="206"/>
      <c r="L863" s="212"/>
      <c r="M863" s="213"/>
      <c r="N863" s="214"/>
      <c r="O863" s="214"/>
      <c r="P863" s="214"/>
      <c r="Q863" s="214"/>
      <c r="R863" s="214"/>
      <c r="S863" s="214"/>
      <c r="T863" s="215"/>
      <c r="AT863" s="216" t="s">
        <v>272</v>
      </c>
      <c r="AU863" s="216" t="s">
        <v>73</v>
      </c>
      <c r="AV863" s="13" t="s">
        <v>73</v>
      </c>
      <c r="AW863" s="13" t="s">
        <v>30</v>
      </c>
      <c r="AX863" s="13" t="s">
        <v>64</v>
      </c>
      <c r="AY863" s="216" t="s">
        <v>263</v>
      </c>
    </row>
    <row r="864" spans="1:65" s="15" customFormat="1">
      <c r="B864" s="228"/>
      <c r="C864" s="229"/>
      <c r="D864" s="207" t="s">
        <v>272</v>
      </c>
      <c r="E864" s="230" t="s">
        <v>1</v>
      </c>
      <c r="F864" s="231" t="s">
        <v>280</v>
      </c>
      <c r="G864" s="229"/>
      <c r="H864" s="232">
        <v>609.77599999999995</v>
      </c>
      <c r="I864" s="232"/>
      <c r="J864" s="229"/>
      <c r="K864" s="229"/>
      <c r="L864" s="234"/>
      <c r="M864" s="235"/>
      <c r="N864" s="236"/>
      <c r="O864" s="236"/>
      <c r="P864" s="236"/>
      <c r="Q864" s="236"/>
      <c r="R864" s="236"/>
      <c r="S864" s="236"/>
      <c r="T864" s="237"/>
      <c r="AT864" s="238" t="s">
        <v>272</v>
      </c>
      <c r="AU864" s="238" t="s">
        <v>73</v>
      </c>
      <c r="AV864" s="15" t="s">
        <v>270</v>
      </c>
      <c r="AW864" s="15" t="s">
        <v>30</v>
      </c>
      <c r="AX864" s="15" t="s">
        <v>71</v>
      </c>
      <c r="AY864" s="238" t="s">
        <v>263</v>
      </c>
    </row>
    <row r="865" spans="1:65" s="2" customFormat="1" ht="16.5" customHeight="1">
      <c r="A865" s="35"/>
      <c r="B865" s="36"/>
      <c r="C865" s="261" t="s">
        <v>739</v>
      </c>
      <c r="D865" s="261" t="s">
        <v>401</v>
      </c>
      <c r="E865" s="262" t="s">
        <v>1143</v>
      </c>
      <c r="F865" s="263" t="s">
        <v>1144</v>
      </c>
      <c r="G865" s="264" t="s">
        <v>307</v>
      </c>
      <c r="H865" s="265">
        <v>1.778</v>
      </c>
      <c r="I865" s="196"/>
      <c r="J865" s="267">
        <f>ROUND(I865*H865,2)</f>
        <v>0</v>
      </c>
      <c r="K865" s="268"/>
      <c r="L865" s="269"/>
      <c r="M865" s="270" t="s">
        <v>1</v>
      </c>
      <c r="N865" s="271" t="s">
        <v>38</v>
      </c>
      <c r="O865" s="72"/>
      <c r="P865" s="201">
        <f>O865*H865</f>
        <v>0</v>
      </c>
      <c r="Q865" s="201">
        <v>1</v>
      </c>
      <c r="R865" s="201">
        <f>Q865*H865</f>
        <v>1.778</v>
      </c>
      <c r="S865" s="201">
        <v>0</v>
      </c>
      <c r="T865" s="202">
        <f>S865*H865</f>
        <v>0</v>
      </c>
      <c r="U865" s="35"/>
      <c r="V865" s="35"/>
      <c r="W865" s="35"/>
      <c r="X865" s="35"/>
      <c r="Y865" s="35"/>
      <c r="Z865" s="35"/>
      <c r="AA865" s="35"/>
      <c r="AB865" s="35"/>
      <c r="AC865" s="35"/>
      <c r="AD865" s="35"/>
      <c r="AE865" s="35"/>
      <c r="AR865" s="203" t="s">
        <v>542</v>
      </c>
      <c r="AT865" s="203" t="s">
        <v>401</v>
      </c>
      <c r="AU865" s="203" t="s">
        <v>73</v>
      </c>
      <c r="AY865" s="18" t="s">
        <v>263</v>
      </c>
      <c r="BE865" s="204">
        <f>IF(N865="základní",J865,0)</f>
        <v>0</v>
      </c>
      <c r="BF865" s="204">
        <f>IF(N865="snížená",J865,0)</f>
        <v>0</v>
      </c>
      <c r="BG865" s="204">
        <f>IF(N865="zákl. přenesená",J865,0)</f>
        <v>0</v>
      </c>
      <c r="BH865" s="204">
        <f>IF(N865="sníž. přenesená",J865,0)</f>
        <v>0</v>
      </c>
      <c r="BI865" s="204">
        <f>IF(N865="nulová",J865,0)</f>
        <v>0</v>
      </c>
      <c r="BJ865" s="18" t="s">
        <v>71</v>
      </c>
      <c r="BK865" s="204">
        <f>ROUND(I865*H865,2)</f>
        <v>0</v>
      </c>
      <c r="BL865" s="18" t="s">
        <v>416</v>
      </c>
      <c r="BM865" s="203" t="s">
        <v>2616</v>
      </c>
    </row>
    <row r="866" spans="1:65" s="13" customFormat="1">
      <c r="B866" s="205"/>
      <c r="C866" s="206"/>
      <c r="D866" s="207" t="s">
        <v>272</v>
      </c>
      <c r="E866" s="206"/>
      <c r="F866" s="209" t="s">
        <v>2617</v>
      </c>
      <c r="G866" s="206"/>
      <c r="H866" s="210">
        <v>1.778</v>
      </c>
      <c r="I866" s="210"/>
      <c r="J866" s="206"/>
      <c r="K866" s="206"/>
      <c r="L866" s="212"/>
      <c r="M866" s="213"/>
      <c r="N866" s="214"/>
      <c r="O866" s="214"/>
      <c r="P866" s="214"/>
      <c r="Q866" s="214"/>
      <c r="R866" s="214"/>
      <c r="S866" s="214"/>
      <c r="T866" s="215"/>
      <c r="AT866" s="216" t="s">
        <v>272</v>
      </c>
      <c r="AU866" s="216" t="s">
        <v>73</v>
      </c>
      <c r="AV866" s="13" t="s">
        <v>73</v>
      </c>
      <c r="AW866" s="13" t="s">
        <v>4</v>
      </c>
      <c r="AX866" s="13" t="s">
        <v>71</v>
      </c>
      <c r="AY866" s="216" t="s">
        <v>263</v>
      </c>
    </row>
    <row r="867" spans="1:65" s="2" customFormat="1" ht="24.2" customHeight="1">
      <c r="A867" s="35"/>
      <c r="B867" s="36"/>
      <c r="C867" s="191" t="s">
        <v>1027</v>
      </c>
      <c r="D867" s="191" t="s">
        <v>266</v>
      </c>
      <c r="E867" s="192" t="s">
        <v>2618</v>
      </c>
      <c r="F867" s="193" t="s">
        <v>2619</v>
      </c>
      <c r="G867" s="194" t="s">
        <v>269</v>
      </c>
      <c r="H867" s="195">
        <v>4620</v>
      </c>
      <c r="I867" s="196"/>
      <c r="J867" s="197">
        <f>ROUND(I867*H867,2)</f>
        <v>0</v>
      </c>
      <c r="K867" s="198"/>
      <c r="L867" s="40"/>
      <c r="M867" s="199" t="s">
        <v>1</v>
      </c>
      <c r="N867" s="200" t="s">
        <v>38</v>
      </c>
      <c r="O867" s="72"/>
      <c r="P867" s="201">
        <f>O867*H867</f>
        <v>0</v>
      </c>
      <c r="Q867" s="201">
        <v>0</v>
      </c>
      <c r="R867" s="201">
        <f>Q867*H867</f>
        <v>0</v>
      </c>
      <c r="S867" s="201">
        <v>0</v>
      </c>
      <c r="T867" s="202">
        <f>S867*H867</f>
        <v>0</v>
      </c>
      <c r="U867" s="35"/>
      <c r="V867" s="35"/>
      <c r="W867" s="35"/>
      <c r="X867" s="35"/>
      <c r="Y867" s="35"/>
      <c r="Z867" s="35"/>
      <c r="AA867" s="35"/>
      <c r="AB867" s="35"/>
      <c r="AC867" s="35"/>
      <c r="AD867" s="35"/>
      <c r="AE867" s="35"/>
      <c r="AR867" s="203" t="s">
        <v>416</v>
      </c>
      <c r="AT867" s="203" t="s">
        <v>266</v>
      </c>
      <c r="AU867" s="203" t="s">
        <v>73</v>
      </c>
      <c r="AY867" s="18" t="s">
        <v>263</v>
      </c>
      <c r="BE867" s="204">
        <f>IF(N867="základní",J867,0)</f>
        <v>0</v>
      </c>
      <c r="BF867" s="204">
        <f>IF(N867="snížená",J867,0)</f>
        <v>0</v>
      </c>
      <c r="BG867" s="204">
        <f>IF(N867="zákl. přenesená",J867,0)</f>
        <v>0</v>
      </c>
      <c r="BH867" s="204">
        <f>IF(N867="sníž. přenesená",J867,0)</f>
        <v>0</v>
      </c>
      <c r="BI867" s="204">
        <f>IF(N867="nulová",J867,0)</f>
        <v>0</v>
      </c>
      <c r="BJ867" s="18" t="s">
        <v>71</v>
      </c>
      <c r="BK867" s="204">
        <f>ROUND(I867*H867,2)</f>
        <v>0</v>
      </c>
      <c r="BL867" s="18" t="s">
        <v>416</v>
      </c>
      <c r="BM867" s="203" t="s">
        <v>2620</v>
      </c>
    </row>
    <row r="868" spans="1:65" s="2" customFormat="1" ht="19.5">
      <c r="A868" s="35"/>
      <c r="B868" s="36"/>
      <c r="C868" s="37"/>
      <c r="D868" s="207" t="s">
        <v>294</v>
      </c>
      <c r="E868" s="37"/>
      <c r="F868" s="239" t="s">
        <v>2621</v>
      </c>
      <c r="G868" s="37"/>
      <c r="H868" s="37"/>
      <c r="I868" s="326"/>
      <c r="J868" s="37"/>
      <c r="K868" s="37"/>
      <c r="L868" s="40"/>
      <c r="M868" s="241"/>
      <c r="N868" s="242"/>
      <c r="O868" s="72"/>
      <c r="P868" s="72"/>
      <c r="Q868" s="72"/>
      <c r="R868" s="72"/>
      <c r="S868" s="72"/>
      <c r="T868" s="73"/>
      <c r="U868" s="35"/>
      <c r="V868" s="35"/>
      <c r="W868" s="35"/>
      <c r="X868" s="35"/>
      <c r="Y868" s="35"/>
      <c r="Z868" s="35"/>
      <c r="AA868" s="35"/>
      <c r="AB868" s="35"/>
      <c r="AC868" s="35"/>
      <c r="AD868" s="35"/>
      <c r="AE868" s="35"/>
      <c r="AT868" s="18" t="s">
        <v>294</v>
      </c>
      <c r="AU868" s="18" t="s">
        <v>73</v>
      </c>
    </row>
    <row r="869" spans="1:65" s="2" customFormat="1" ht="24.2" customHeight="1">
      <c r="A869" s="35"/>
      <c r="B869" s="36"/>
      <c r="C869" s="191" t="s">
        <v>743</v>
      </c>
      <c r="D869" s="191" t="s">
        <v>266</v>
      </c>
      <c r="E869" s="192" t="s">
        <v>2622</v>
      </c>
      <c r="F869" s="193" t="s">
        <v>2623</v>
      </c>
      <c r="G869" s="194" t="s">
        <v>269</v>
      </c>
      <c r="H869" s="195">
        <v>609.77599999999995</v>
      </c>
      <c r="I869" s="196"/>
      <c r="J869" s="197">
        <f>ROUND(I869*H869,2)</f>
        <v>0</v>
      </c>
      <c r="K869" s="198"/>
      <c r="L869" s="40"/>
      <c r="M869" s="199" t="s">
        <v>1</v>
      </c>
      <c r="N869" s="200" t="s">
        <v>38</v>
      </c>
      <c r="O869" s="72"/>
      <c r="P869" s="201">
        <f>O869*H869</f>
        <v>0</v>
      </c>
      <c r="Q869" s="201">
        <v>0</v>
      </c>
      <c r="R869" s="201">
        <f>Q869*H869</f>
        <v>0</v>
      </c>
      <c r="S869" s="201">
        <v>0</v>
      </c>
      <c r="T869" s="202">
        <f>S869*H869</f>
        <v>0</v>
      </c>
      <c r="U869" s="35"/>
      <c r="V869" s="35"/>
      <c r="W869" s="35"/>
      <c r="X869" s="35"/>
      <c r="Y869" s="35"/>
      <c r="Z869" s="35"/>
      <c r="AA869" s="35"/>
      <c r="AB869" s="35"/>
      <c r="AC869" s="35"/>
      <c r="AD869" s="35"/>
      <c r="AE869" s="35"/>
      <c r="AR869" s="203" t="s">
        <v>416</v>
      </c>
      <c r="AT869" s="203" t="s">
        <v>266</v>
      </c>
      <c r="AU869" s="203" t="s">
        <v>73</v>
      </c>
      <c r="AY869" s="18" t="s">
        <v>263</v>
      </c>
      <c r="BE869" s="204">
        <f>IF(N869="základní",J869,0)</f>
        <v>0</v>
      </c>
      <c r="BF869" s="204">
        <f>IF(N869="snížená",J869,0)</f>
        <v>0</v>
      </c>
      <c r="BG869" s="204">
        <f>IF(N869="zákl. přenesená",J869,0)</f>
        <v>0</v>
      </c>
      <c r="BH869" s="204">
        <f>IF(N869="sníž. přenesená",J869,0)</f>
        <v>0</v>
      </c>
      <c r="BI869" s="204">
        <f>IF(N869="nulová",J869,0)</f>
        <v>0</v>
      </c>
      <c r="BJ869" s="18" t="s">
        <v>71</v>
      </c>
      <c r="BK869" s="204">
        <f>ROUND(I869*H869,2)</f>
        <v>0</v>
      </c>
      <c r="BL869" s="18" t="s">
        <v>416</v>
      </c>
      <c r="BM869" s="203" t="s">
        <v>2624</v>
      </c>
    </row>
    <row r="870" spans="1:65" s="2" customFormat="1" ht="19.5">
      <c r="A870" s="35"/>
      <c r="B870" s="36"/>
      <c r="C870" s="37"/>
      <c r="D870" s="207" t="s">
        <v>294</v>
      </c>
      <c r="E870" s="37"/>
      <c r="F870" s="239" t="s">
        <v>2625</v>
      </c>
      <c r="G870" s="37"/>
      <c r="H870" s="37"/>
      <c r="I870" s="326"/>
      <c r="J870" s="37"/>
      <c r="K870" s="37"/>
      <c r="L870" s="40"/>
      <c r="M870" s="241"/>
      <c r="N870" s="242"/>
      <c r="O870" s="72"/>
      <c r="P870" s="72"/>
      <c r="Q870" s="72"/>
      <c r="R870" s="72"/>
      <c r="S870" s="72"/>
      <c r="T870" s="73"/>
      <c r="U870" s="35"/>
      <c r="V870" s="35"/>
      <c r="W870" s="35"/>
      <c r="X870" s="35"/>
      <c r="Y870" s="35"/>
      <c r="Z870" s="35"/>
      <c r="AA870" s="35"/>
      <c r="AB870" s="35"/>
      <c r="AC870" s="35"/>
      <c r="AD870" s="35"/>
      <c r="AE870" s="35"/>
      <c r="AT870" s="18" t="s">
        <v>294</v>
      </c>
      <c r="AU870" s="18" t="s">
        <v>73</v>
      </c>
    </row>
    <row r="871" spans="1:65" s="16" customFormat="1">
      <c r="B871" s="248"/>
      <c r="C871" s="249"/>
      <c r="D871" s="207" t="s">
        <v>272</v>
      </c>
      <c r="E871" s="250" t="s">
        <v>1</v>
      </c>
      <c r="F871" s="251" t="s">
        <v>2615</v>
      </c>
      <c r="G871" s="249"/>
      <c r="H871" s="250" t="s">
        <v>1</v>
      </c>
      <c r="I871" s="250" t="s">
        <v>1</v>
      </c>
      <c r="J871" s="249"/>
      <c r="K871" s="249"/>
      <c r="L871" s="253"/>
      <c r="M871" s="254"/>
      <c r="N871" s="255"/>
      <c r="O871" s="255"/>
      <c r="P871" s="255"/>
      <c r="Q871" s="255"/>
      <c r="R871" s="255"/>
      <c r="S871" s="255"/>
      <c r="T871" s="256"/>
      <c r="AT871" s="257" t="s">
        <v>272</v>
      </c>
      <c r="AU871" s="257" t="s">
        <v>73</v>
      </c>
      <c r="AV871" s="16" t="s">
        <v>71</v>
      </c>
      <c r="AW871" s="16" t="s">
        <v>30</v>
      </c>
      <c r="AX871" s="16" t="s">
        <v>64</v>
      </c>
      <c r="AY871" s="257" t="s">
        <v>263</v>
      </c>
    </row>
    <row r="872" spans="1:65" s="16" customFormat="1">
      <c r="B872" s="248"/>
      <c r="C872" s="249"/>
      <c r="D872" s="207" t="s">
        <v>272</v>
      </c>
      <c r="E872" s="250" t="s">
        <v>1</v>
      </c>
      <c r="F872" s="251" t="s">
        <v>2131</v>
      </c>
      <c r="G872" s="249"/>
      <c r="H872" s="250" t="s">
        <v>1</v>
      </c>
      <c r="I872" s="250" t="s">
        <v>1</v>
      </c>
      <c r="J872" s="249"/>
      <c r="K872" s="249"/>
      <c r="L872" s="253"/>
      <c r="M872" s="254"/>
      <c r="N872" s="255"/>
      <c r="O872" s="255"/>
      <c r="P872" s="255"/>
      <c r="Q872" s="255"/>
      <c r="R872" s="255"/>
      <c r="S872" s="255"/>
      <c r="T872" s="256"/>
      <c r="AT872" s="257" t="s">
        <v>272</v>
      </c>
      <c r="AU872" s="257" t="s">
        <v>73</v>
      </c>
      <c r="AV872" s="16" t="s">
        <v>71</v>
      </c>
      <c r="AW872" s="16" t="s">
        <v>30</v>
      </c>
      <c r="AX872" s="16" t="s">
        <v>64</v>
      </c>
      <c r="AY872" s="257" t="s">
        <v>263</v>
      </c>
    </row>
    <row r="873" spans="1:65" s="16" customFormat="1">
      <c r="B873" s="248"/>
      <c r="C873" s="249"/>
      <c r="D873" s="207" t="s">
        <v>272</v>
      </c>
      <c r="E873" s="250" t="s">
        <v>1</v>
      </c>
      <c r="F873" s="251" t="s">
        <v>2190</v>
      </c>
      <c r="G873" s="249"/>
      <c r="H873" s="250" t="s">
        <v>1</v>
      </c>
      <c r="I873" s="250" t="s">
        <v>1</v>
      </c>
      <c r="J873" s="249"/>
      <c r="K873" s="249"/>
      <c r="L873" s="253"/>
      <c r="M873" s="254"/>
      <c r="N873" s="255"/>
      <c r="O873" s="255"/>
      <c r="P873" s="255"/>
      <c r="Q873" s="255"/>
      <c r="R873" s="255"/>
      <c r="S873" s="255"/>
      <c r="T873" s="256"/>
      <c r="AT873" s="257" t="s">
        <v>272</v>
      </c>
      <c r="AU873" s="257" t="s">
        <v>73</v>
      </c>
      <c r="AV873" s="16" t="s">
        <v>71</v>
      </c>
      <c r="AW873" s="16" t="s">
        <v>30</v>
      </c>
      <c r="AX873" s="16" t="s">
        <v>64</v>
      </c>
      <c r="AY873" s="257" t="s">
        <v>263</v>
      </c>
    </row>
    <row r="874" spans="1:65" s="13" customFormat="1">
      <c r="B874" s="205"/>
      <c r="C874" s="206"/>
      <c r="D874" s="207" t="s">
        <v>272</v>
      </c>
      <c r="E874" s="208" t="s">
        <v>1</v>
      </c>
      <c r="F874" s="209" t="s">
        <v>2191</v>
      </c>
      <c r="G874" s="206"/>
      <c r="H874" s="210">
        <v>359.976</v>
      </c>
      <c r="I874" s="210"/>
      <c r="J874" s="206"/>
      <c r="K874" s="206"/>
      <c r="L874" s="212"/>
      <c r="M874" s="213"/>
      <c r="N874" s="214"/>
      <c r="O874" s="214"/>
      <c r="P874" s="214"/>
      <c r="Q874" s="214"/>
      <c r="R874" s="214"/>
      <c r="S874" s="214"/>
      <c r="T874" s="215"/>
      <c r="AT874" s="216" t="s">
        <v>272</v>
      </c>
      <c r="AU874" s="216" t="s">
        <v>73</v>
      </c>
      <c r="AV874" s="13" t="s">
        <v>73</v>
      </c>
      <c r="AW874" s="13" t="s">
        <v>30</v>
      </c>
      <c r="AX874" s="13" t="s">
        <v>64</v>
      </c>
      <c r="AY874" s="216" t="s">
        <v>263</v>
      </c>
    </row>
    <row r="875" spans="1:65" s="16" customFormat="1">
      <c r="B875" s="248"/>
      <c r="C875" s="249"/>
      <c r="D875" s="207" t="s">
        <v>272</v>
      </c>
      <c r="E875" s="250" t="s">
        <v>1</v>
      </c>
      <c r="F875" s="251" t="s">
        <v>2134</v>
      </c>
      <c r="G875" s="249"/>
      <c r="H875" s="250" t="s">
        <v>1</v>
      </c>
      <c r="I875" s="250"/>
      <c r="J875" s="249"/>
      <c r="K875" s="249"/>
      <c r="L875" s="253"/>
      <c r="M875" s="254"/>
      <c r="N875" s="255"/>
      <c r="O875" s="255"/>
      <c r="P875" s="255"/>
      <c r="Q875" s="255"/>
      <c r="R875" s="255"/>
      <c r="S875" s="255"/>
      <c r="T875" s="256"/>
      <c r="AT875" s="257" t="s">
        <v>272</v>
      </c>
      <c r="AU875" s="257" t="s">
        <v>73</v>
      </c>
      <c r="AV875" s="16" t="s">
        <v>71</v>
      </c>
      <c r="AW875" s="16" t="s">
        <v>30</v>
      </c>
      <c r="AX875" s="16" t="s">
        <v>64</v>
      </c>
      <c r="AY875" s="257" t="s">
        <v>263</v>
      </c>
    </row>
    <row r="876" spans="1:65" s="13" customFormat="1">
      <c r="B876" s="205"/>
      <c r="C876" s="206"/>
      <c r="D876" s="207" t="s">
        <v>272</v>
      </c>
      <c r="E876" s="208" t="s">
        <v>1</v>
      </c>
      <c r="F876" s="209" t="s">
        <v>2193</v>
      </c>
      <c r="G876" s="206"/>
      <c r="H876" s="210">
        <v>8.8000000000000007</v>
      </c>
      <c r="I876" s="210"/>
      <c r="J876" s="206"/>
      <c r="K876" s="206"/>
      <c r="L876" s="212"/>
      <c r="M876" s="213"/>
      <c r="N876" s="214"/>
      <c r="O876" s="214"/>
      <c r="P876" s="214"/>
      <c r="Q876" s="214"/>
      <c r="R876" s="214"/>
      <c r="S876" s="214"/>
      <c r="T876" s="215"/>
      <c r="AT876" s="216" t="s">
        <v>272</v>
      </c>
      <c r="AU876" s="216" t="s">
        <v>73</v>
      </c>
      <c r="AV876" s="13" t="s">
        <v>73</v>
      </c>
      <c r="AW876" s="13" t="s">
        <v>30</v>
      </c>
      <c r="AX876" s="13" t="s">
        <v>64</v>
      </c>
      <c r="AY876" s="216" t="s">
        <v>263</v>
      </c>
    </row>
    <row r="877" spans="1:65" s="16" customFormat="1">
      <c r="B877" s="248"/>
      <c r="C877" s="249"/>
      <c r="D877" s="207" t="s">
        <v>272</v>
      </c>
      <c r="E877" s="250" t="s">
        <v>1</v>
      </c>
      <c r="F877" s="251" t="s">
        <v>2183</v>
      </c>
      <c r="G877" s="249"/>
      <c r="H877" s="250" t="s">
        <v>1</v>
      </c>
      <c r="I877" s="250"/>
      <c r="J877" s="249"/>
      <c r="K877" s="249"/>
      <c r="L877" s="253"/>
      <c r="M877" s="254"/>
      <c r="N877" s="255"/>
      <c r="O877" s="255"/>
      <c r="P877" s="255"/>
      <c r="Q877" s="255"/>
      <c r="R877" s="255"/>
      <c r="S877" s="255"/>
      <c r="T877" s="256"/>
      <c r="AT877" s="257" t="s">
        <v>272</v>
      </c>
      <c r="AU877" s="257" t="s">
        <v>73</v>
      </c>
      <c r="AV877" s="16" t="s">
        <v>71</v>
      </c>
      <c r="AW877" s="16" t="s">
        <v>30</v>
      </c>
      <c r="AX877" s="16" t="s">
        <v>64</v>
      </c>
      <c r="AY877" s="257" t="s">
        <v>263</v>
      </c>
    </row>
    <row r="878" spans="1:65" s="13" customFormat="1">
      <c r="B878" s="205"/>
      <c r="C878" s="206"/>
      <c r="D878" s="207" t="s">
        <v>272</v>
      </c>
      <c r="E878" s="208" t="s">
        <v>1</v>
      </c>
      <c r="F878" s="209" t="s">
        <v>2195</v>
      </c>
      <c r="G878" s="206"/>
      <c r="H878" s="210">
        <v>20.2</v>
      </c>
      <c r="I878" s="210"/>
      <c r="J878" s="206"/>
      <c r="K878" s="206"/>
      <c r="L878" s="212"/>
      <c r="M878" s="213"/>
      <c r="N878" s="214"/>
      <c r="O878" s="214"/>
      <c r="P878" s="214"/>
      <c r="Q878" s="214"/>
      <c r="R878" s="214"/>
      <c r="S878" s="214"/>
      <c r="T878" s="215"/>
      <c r="AT878" s="216" t="s">
        <v>272</v>
      </c>
      <c r="AU878" s="216" t="s">
        <v>73</v>
      </c>
      <c r="AV878" s="13" t="s">
        <v>73</v>
      </c>
      <c r="AW878" s="13" t="s">
        <v>30</v>
      </c>
      <c r="AX878" s="13" t="s">
        <v>64</v>
      </c>
      <c r="AY878" s="216" t="s">
        <v>263</v>
      </c>
    </row>
    <row r="879" spans="1:65" s="16" customFormat="1">
      <c r="B879" s="248"/>
      <c r="C879" s="249"/>
      <c r="D879" s="207" t="s">
        <v>272</v>
      </c>
      <c r="E879" s="250" t="s">
        <v>1</v>
      </c>
      <c r="F879" s="251" t="s">
        <v>2626</v>
      </c>
      <c r="G879" s="249"/>
      <c r="H879" s="250" t="s">
        <v>1</v>
      </c>
      <c r="I879" s="250"/>
      <c r="J879" s="249"/>
      <c r="K879" s="249"/>
      <c r="L879" s="253"/>
      <c r="M879" s="254"/>
      <c r="N879" s="255"/>
      <c r="O879" s="255"/>
      <c r="P879" s="255"/>
      <c r="Q879" s="255"/>
      <c r="R879" s="255"/>
      <c r="S879" s="255"/>
      <c r="T879" s="256"/>
      <c r="AT879" s="257" t="s">
        <v>272</v>
      </c>
      <c r="AU879" s="257" t="s">
        <v>73</v>
      </c>
      <c r="AV879" s="16" t="s">
        <v>71</v>
      </c>
      <c r="AW879" s="16" t="s">
        <v>30</v>
      </c>
      <c r="AX879" s="16" t="s">
        <v>64</v>
      </c>
      <c r="AY879" s="257" t="s">
        <v>263</v>
      </c>
    </row>
    <row r="880" spans="1:65" s="13" customFormat="1">
      <c r="B880" s="205"/>
      <c r="C880" s="206"/>
      <c r="D880" s="207" t="s">
        <v>272</v>
      </c>
      <c r="E880" s="208" t="s">
        <v>1</v>
      </c>
      <c r="F880" s="209" t="s">
        <v>2148</v>
      </c>
      <c r="G880" s="206"/>
      <c r="H880" s="210">
        <v>220.8</v>
      </c>
      <c r="I880" s="210"/>
      <c r="J880" s="206"/>
      <c r="K880" s="206"/>
      <c r="L880" s="212"/>
      <c r="M880" s="213"/>
      <c r="N880" s="214"/>
      <c r="O880" s="214"/>
      <c r="P880" s="214"/>
      <c r="Q880" s="214"/>
      <c r="R880" s="214"/>
      <c r="S880" s="214"/>
      <c r="T880" s="215"/>
      <c r="AT880" s="216" t="s">
        <v>272</v>
      </c>
      <c r="AU880" s="216" t="s">
        <v>73</v>
      </c>
      <c r="AV880" s="13" t="s">
        <v>73</v>
      </c>
      <c r="AW880" s="13" t="s">
        <v>30</v>
      </c>
      <c r="AX880" s="13" t="s">
        <v>64</v>
      </c>
      <c r="AY880" s="216" t="s">
        <v>263</v>
      </c>
    </row>
    <row r="881" spans="1:65" s="15" customFormat="1">
      <c r="B881" s="228"/>
      <c r="C881" s="229"/>
      <c r="D881" s="207" t="s">
        <v>272</v>
      </c>
      <c r="E881" s="230" t="s">
        <v>1</v>
      </c>
      <c r="F881" s="231" t="s">
        <v>280</v>
      </c>
      <c r="G881" s="229"/>
      <c r="H881" s="232">
        <v>609.77599999999995</v>
      </c>
      <c r="I881" s="232"/>
      <c r="J881" s="229"/>
      <c r="K881" s="229"/>
      <c r="L881" s="234"/>
      <c r="M881" s="235"/>
      <c r="N881" s="236"/>
      <c r="O881" s="236"/>
      <c r="P881" s="236"/>
      <c r="Q881" s="236"/>
      <c r="R881" s="236"/>
      <c r="S881" s="236"/>
      <c r="T881" s="237"/>
      <c r="AT881" s="238" t="s">
        <v>272</v>
      </c>
      <c r="AU881" s="238" t="s">
        <v>73</v>
      </c>
      <c r="AV881" s="15" t="s">
        <v>270</v>
      </c>
      <c r="AW881" s="15" t="s">
        <v>30</v>
      </c>
      <c r="AX881" s="15" t="s">
        <v>71</v>
      </c>
      <c r="AY881" s="238" t="s">
        <v>263</v>
      </c>
    </row>
    <row r="882" spans="1:65" s="2" customFormat="1" ht="24.2" customHeight="1">
      <c r="A882" s="35"/>
      <c r="B882" s="36"/>
      <c r="C882" s="261" t="s">
        <v>1039</v>
      </c>
      <c r="D882" s="261" t="s">
        <v>401</v>
      </c>
      <c r="E882" s="262" t="s">
        <v>2627</v>
      </c>
      <c r="F882" s="263" t="s">
        <v>2628</v>
      </c>
      <c r="G882" s="264" t="s">
        <v>269</v>
      </c>
      <c r="H882" s="265">
        <v>6095.3040000000001</v>
      </c>
      <c r="I882" s="196"/>
      <c r="J882" s="267">
        <f>ROUND(I882*H882,2)</f>
        <v>0</v>
      </c>
      <c r="K882" s="268"/>
      <c r="L882" s="269"/>
      <c r="M882" s="270" t="s">
        <v>1</v>
      </c>
      <c r="N882" s="271" t="s">
        <v>38</v>
      </c>
      <c r="O882" s="72"/>
      <c r="P882" s="201">
        <f>O882*H882</f>
        <v>0</v>
      </c>
      <c r="Q882" s="201">
        <v>0</v>
      </c>
      <c r="R882" s="201">
        <f>Q882*H882</f>
        <v>0</v>
      </c>
      <c r="S882" s="201">
        <v>0</v>
      </c>
      <c r="T882" s="202">
        <f>S882*H882</f>
        <v>0</v>
      </c>
      <c r="U882" s="35"/>
      <c r="V882" s="35"/>
      <c r="W882" s="35"/>
      <c r="X882" s="35"/>
      <c r="Y882" s="35"/>
      <c r="Z882" s="35"/>
      <c r="AA882" s="35"/>
      <c r="AB882" s="35"/>
      <c r="AC882" s="35"/>
      <c r="AD882" s="35"/>
      <c r="AE882" s="35"/>
      <c r="AR882" s="203" t="s">
        <v>542</v>
      </c>
      <c r="AT882" s="203" t="s">
        <v>401</v>
      </c>
      <c r="AU882" s="203" t="s">
        <v>73</v>
      </c>
      <c r="AY882" s="18" t="s">
        <v>263</v>
      </c>
      <c r="BE882" s="204">
        <f>IF(N882="základní",J882,0)</f>
        <v>0</v>
      </c>
      <c r="BF882" s="204">
        <f>IF(N882="snížená",J882,0)</f>
        <v>0</v>
      </c>
      <c r="BG882" s="204">
        <f>IF(N882="zákl. přenesená",J882,0)</f>
        <v>0</v>
      </c>
      <c r="BH882" s="204">
        <f>IF(N882="sníž. přenesená",J882,0)</f>
        <v>0</v>
      </c>
      <c r="BI882" s="204">
        <f>IF(N882="nulová",J882,0)</f>
        <v>0</v>
      </c>
      <c r="BJ882" s="18" t="s">
        <v>71</v>
      </c>
      <c r="BK882" s="204">
        <f>ROUND(I882*H882,2)</f>
        <v>0</v>
      </c>
      <c r="BL882" s="18" t="s">
        <v>416</v>
      </c>
      <c r="BM882" s="203" t="s">
        <v>2629</v>
      </c>
    </row>
    <row r="883" spans="1:65" s="13" customFormat="1">
      <c r="B883" s="205"/>
      <c r="C883" s="206"/>
      <c r="D883" s="207" t="s">
        <v>272</v>
      </c>
      <c r="E883" s="206"/>
      <c r="F883" s="209" t="s">
        <v>2630</v>
      </c>
      <c r="G883" s="206"/>
      <c r="H883" s="210">
        <v>6095.3040000000001</v>
      </c>
      <c r="I883" s="210"/>
      <c r="J883" s="206"/>
      <c r="K883" s="206"/>
      <c r="L883" s="212"/>
      <c r="M883" s="213"/>
      <c r="N883" s="214"/>
      <c r="O883" s="214"/>
      <c r="P883" s="214"/>
      <c r="Q883" s="214"/>
      <c r="R883" s="214"/>
      <c r="S883" s="214"/>
      <c r="T883" s="215"/>
      <c r="AT883" s="216" t="s">
        <v>272</v>
      </c>
      <c r="AU883" s="216" t="s">
        <v>73</v>
      </c>
      <c r="AV883" s="13" t="s">
        <v>73</v>
      </c>
      <c r="AW883" s="13" t="s">
        <v>4</v>
      </c>
      <c r="AX883" s="13" t="s">
        <v>71</v>
      </c>
      <c r="AY883" s="216" t="s">
        <v>263</v>
      </c>
    </row>
    <row r="884" spans="1:65" s="2" customFormat="1" ht="24.2" customHeight="1">
      <c r="A884" s="35"/>
      <c r="B884" s="36"/>
      <c r="C884" s="191" t="s">
        <v>750</v>
      </c>
      <c r="D884" s="191" t="s">
        <v>266</v>
      </c>
      <c r="E884" s="192" t="s">
        <v>2631</v>
      </c>
      <c r="F884" s="193" t="s">
        <v>2632</v>
      </c>
      <c r="G884" s="194" t="s">
        <v>269</v>
      </c>
      <c r="H884" s="195">
        <v>9240</v>
      </c>
      <c r="I884" s="196"/>
      <c r="J884" s="197">
        <f>ROUND(I884*H884,2)</f>
        <v>0</v>
      </c>
      <c r="K884" s="198"/>
      <c r="L884" s="40"/>
      <c r="M884" s="199" t="s">
        <v>1</v>
      </c>
      <c r="N884" s="200" t="s">
        <v>38</v>
      </c>
      <c r="O884" s="72"/>
      <c r="P884" s="201">
        <f>O884*H884</f>
        <v>0</v>
      </c>
      <c r="Q884" s="201">
        <v>0</v>
      </c>
      <c r="R884" s="201">
        <f>Q884*H884</f>
        <v>0</v>
      </c>
      <c r="S884" s="201">
        <v>0</v>
      </c>
      <c r="T884" s="202">
        <f>S884*H884</f>
        <v>0</v>
      </c>
      <c r="U884" s="35"/>
      <c r="V884" s="35"/>
      <c r="W884" s="35"/>
      <c r="X884" s="35"/>
      <c r="Y884" s="35"/>
      <c r="Z884" s="35"/>
      <c r="AA884" s="35"/>
      <c r="AB884" s="35"/>
      <c r="AC884" s="35"/>
      <c r="AD884" s="35"/>
      <c r="AE884" s="35"/>
      <c r="AR884" s="203" t="s">
        <v>416</v>
      </c>
      <c r="AT884" s="203" t="s">
        <v>266</v>
      </c>
      <c r="AU884" s="203" t="s">
        <v>73</v>
      </c>
      <c r="AY884" s="18" t="s">
        <v>263</v>
      </c>
      <c r="BE884" s="204">
        <f>IF(N884="základní",J884,0)</f>
        <v>0</v>
      </c>
      <c r="BF884" s="204">
        <f>IF(N884="snížená",J884,0)</f>
        <v>0</v>
      </c>
      <c r="BG884" s="204">
        <f>IF(N884="zákl. přenesená",J884,0)</f>
        <v>0</v>
      </c>
      <c r="BH884" s="204">
        <f>IF(N884="sníž. přenesená",J884,0)</f>
        <v>0</v>
      </c>
      <c r="BI884" s="204">
        <f>IF(N884="nulová",J884,0)</f>
        <v>0</v>
      </c>
      <c r="BJ884" s="18" t="s">
        <v>71</v>
      </c>
      <c r="BK884" s="204">
        <f>ROUND(I884*H884,2)</f>
        <v>0</v>
      </c>
      <c r="BL884" s="18" t="s">
        <v>416</v>
      </c>
      <c r="BM884" s="203" t="s">
        <v>2633</v>
      </c>
    </row>
    <row r="885" spans="1:65" s="2" customFormat="1" ht="19.5">
      <c r="A885" s="35"/>
      <c r="B885" s="36"/>
      <c r="C885" s="37"/>
      <c r="D885" s="207" t="s">
        <v>294</v>
      </c>
      <c r="E885" s="37"/>
      <c r="F885" s="239" t="s">
        <v>2634</v>
      </c>
      <c r="G885" s="37"/>
      <c r="H885" s="37"/>
      <c r="I885" s="326"/>
      <c r="J885" s="37"/>
      <c r="K885" s="37"/>
      <c r="L885" s="40"/>
      <c r="M885" s="241"/>
      <c r="N885" s="242"/>
      <c r="O885" s="72"/>
      <c r="P885" s="72"/>
      <c r="Q885" s="72"/>
      <c r="R885" s="72"/>
      <c r="S885" s="72"/>
      <c r="T885" s="73"/>
      <c r="U885" s="35"/>
      <c r="V885" s="35"/>
      <c r="W885" s="35"/>
      <c r="X885" s="35"/>
      <c r="Y885" s="35"/>
      <c r="Z885" s="35"/>
      <c r="AA885" s="35"/>
      <c r="AB885" s="35"/>
      <c r="AC885" s="35"/>
      <c r="AD885" s="35"/>
      <c r="AE885" s="35"/>
      <c r="AT885" s="18" t="s">
        <v>294</v>
      </c>
      <c r="AU885" s="18" t="s">
        <v>73</v>
      </c>
    </row>
    <row r="886" spans="1:65" s="16" customFormat="1">
      <c r="B886" s="248"/>
      <c r="C886" s="249"/>
      <c r="D886" s="207" t="s">
        <v>272</v>
      </c>
      <c r="E886" s="250" t="s">
        <v>1</v>
      </c>
      <c r="F886" s="251" t="s">
        <v>2635</v>
      </c>
      <c r="G886" s="249"/>
      <c r="H886" s="250" t="s">
        <v>1</v>
      </c>
      <c r="I886" s="250"/>
      <c r="J886" s="249"/>
      <c r="K886" s="249"/>
      <c r="L886" s="253"/>
      <c r="M886" s="254"/>
      <c r="N886" s="255"/>
      <c r="O886" s="255"/>
      <c r="P886" s="255"/>
      <c r="Q886" s="255"/>
      <c r="R886" s="255"/>
      <c r="S886" s="255"/>
      <c r="T886" s="256"/>
      <c r="AT886" s="257" t="s">
        <v>272</v>
      </c>
      <c r="AU886" s="257" t="s">
        <v>73</v>
      </c>
      <c r="AV886" s="16" t="s">
        <v>71</v>
      </c>
      <c r="AW886" s="16" t="s">
        <v>30</v>
      </c>
      <c r="AX886" s="16" t="s">
        <v>64</v>
      </c>
      <c r="AY886" s="257" t="s">
        <v>263</v>
      </c>
    </row>
    <row r="887" spans="1:65" s="13" customFormat="1">
      <c r="B887" s="205"/>
      <c r="C887" s="206"/>
      <c r="D887" s="207" t="s">
        <v>272</v>
      </c>
      <c r="E887" s="208" t="s">
        <v>1</v>
      </c>
      <c r="F887" s="209" t="s">
        <v>2636</v>
      </c>
      <c r="G887" s="206"/>
      <c r="H887" s="210">
        <v>9240</v>
      </c>
      <c r="I887" s="210"/>
      <c r="J887" s="206"/>
      <c r="K887" s="206"/>
      <c r="L887" s="212"/>
      <c r="M887" s="213"/>
      <c r="N887" s="214"/>
      <c r="O887" s="214"/>
      <c r="P887" s="214"/>
      <c r="Q887" s="214"/>
      <c r="R887" s="214"/>
      <c r="S887" s="214"/>
      <c r="T887" s="215"/>
      <c r="AT887" s="216" t="s">
        <v>272</v>
      </c>
      <c r="AU887" s="216" t="s">
        <v>73</v>
      </c>
      <c r="AV887" s="13" t="s">
        <v>73</v>
      </c>
      <c r="AW887" s="13" t="s">
        <v>30</v>
      </c>
      <c r="AX887" s="13" t="s">
        <v>64</v>
      </c>
      <c r="AY887" s="216" t="s">
        <v>263</v>
      </c>
    </row>
    <row r="888" spans="1:65" s="15" customFormat="1">
      <c r="B888" s="228"/>
      <c r="C888" s="229"/>
      <c r="D888" s="207" t="s">
        <v>272</v>
      </c>
      <c r="E888" s="230" t="s">
        <v>1</v>
      </c>
      <c r="F888" s="231" t="s">
        <v>280</v>
      </c>
      <c r="G888" s="229"/>
      <c r="H888" s="232">
        <v>9240</v>
      </c>
      <c r="I888" s="232"/>
      <c r="J888" s="229"/>
      <c r="K888" s="229"/>
      <c r="L888" s="234"/>
      <c r="M888" s="235"/>
      <c r="N888" s="236"/>
      <c r="O888" s="236"/>
      <c r="P888" s="236"/>
      <c r="Q888" s="236"/>
      <c r="R888" s="236"/>
      <c r="S888" s="236"/>
      <c r="T888" s="237"/>
      <c r="AT888" s="238" t="s">
        <v>272</v>
      </c>
      <c r="AU888" s="238" t="s">
        <v>73</v>
      </c>
      <c r="AV888" s="15" t="s">
        <v>270</v>
      </c>
      <c r="AW888" s="15" t="s">
        <v>30</v>
      </c>
      <c r="AX888" s="15" t="s">
        <v>71</v>
      </c>
      <c r="AY888" s="238" t="s">
        <v>263</v>
      </c>
    </row>
    <row r="889" spans="1:65" s="2" customFormat="1" ht="49.15" customHeight="1">
      <c r="A889" s="35"/>
      <c r="B889" s="36"/>
      <c r="C889" s="261" t="s">
        <v>1046</v>
      </c>
      <c r="D889" s="261" t="s">
        <v>401</v>
      </c>
      <c r="E889" s="262" t="s">
        <v>1165</v>
      </c>
      <c r="F889" s="263" t="s">
        <v>1166</v>
      </c>
      <c r="G889" s="264" t="s">
        <v>269</v>
      </c>
      <c r="H889" s="265">
        <v>10769.22</v>
      </c>
      <c r="I889" s="196"/>
      <c r="J889" s="267">
        <f>ROUND(I889*H889,2)</f>
        <v>0</v>
      </c>
      <c r="K889" s="268"/>
      <c r="L889" s="269"/>
      <c r="M889" s="270" t="s">
        <v>1</v>
      </c>
      <c r="N889" s="271" t="s">
        <v>38</v>
      </c>
      <c r="O889" s="72"/>
      <c r="P889" s="201">
        <f>O889*H889</f>
        <v>0</v>
      </c>
      <c r="Q889" s="201">
        <v>0</v>
      </c>
      <c r="R889" s="201">
        <f>Q889*H889</f>
        <v>0</v>
      </c>
      <c r="S889" s="201">
        <v>0</v>
      </c>
      <c r="T889" s="202">
        <f>S889*H889</f>
        <v>0</v>
      </c>
      <c r="U889" s="35"/>
      <c r="V889" s="35"/>
      <c r="W889" s="35"/>
      <c r="X889" s="35"/>
      <c r="Y889" s="35"/>
      <c r="Z889" s="35"/>
      <c r="AA889" s="35"/>
      <c r="AB889" s="35"/>
      <c r="AC889" s="35"/>
      <c r="AD889" s="35"/>
      <c r="AE889" s="35"/>
      <c r="AR889" s="203" t="s">
        <v>542</v>
      </c>
      <c r="AT889" s="203" t="s">
        <v>401</v>
      </c>
      <c r="AU889" s="203" t="s">
        <v>73</v>
      </c>
      <c r="AY889" s="18" t="s">
        <v>263</v>
      </c>
      <c r="BE889" s="204">
        <f>IF(N889="základní",J889,0)</f>
        <v>0</v>
      </c>
      <c r="BF889" s="204">
        <f>IF(N889="snížená",J889,0)</f>
        <v>0</v>
      </c>
      <c r="BG889" s="204">
        <f>IF(N889="zákl. přenesená",J889,0)</f>
        <v>0</v>
      </c>
      <c r="BH889" s="204">
        <f>IF(N889="sníž. přenesená",J889,0)</f>
        <v>0</v>
      </c>
      <c r="BI889" s="204">
        <f>IF(N889="nulová",J889,0)</f>
        <v>0</v>
      </c>
      <c r="BJ889" s="18" t="s">
        <v>71</v>
      </c>
      <c r="BK889" s="204">
        <f>ROUND(I889*H889,2)</f>
        <v>0</v>
      </c>
      <c r="BL889" s="18" t="s">
        <v>416</v>
      </c>
      <c r="BM889" s="203" t="s">
        <v>2637</v>
      </c>
    </row>
    <row r="890" spans="1:65" s="13" customFormat="1">
      <c r="B890" s="205"/>
      <c r="C890" s="206"/>
      <c r="D890" s="207" t="s">
        <v>272</v>
      </c>
      <c r="E890" s="206"/>
      <c r="F890" s="209" t="s">
        <v>2638</v>
      </c>
      <c r="G890" s="206"/>
      <c r="H890" s="210">
        <v>10769.22</v>
      </c>
      <c r="I890" s="210"/>
      <c r="J890" s="206"/>
      <c r="K890" s="206"/>
      <c r="L890" s="212"/>
      <c r="M890" s="213"/>
      <c r="N890" s="214"/>
      <c r="O890" s="214"/>
      <c r="P890" s="214"/>
      <c r="Q890" s="214"/>
      <c r="R890" s="214"/>
      <c r="S890" s="214"/>
      <c r="T890" s="215"/>
      <c r="AT890" s="216" t="s">
        <v>272</v>
      </c>
      <c r="AU890" s="216" t="s">
        <v>73</v>
      </c>
      <c r="AV890" s="13" t="s">
        <v>73</v>
      </c>
      <c r="AW890" s="13" t="s">
        <v>4</v>
      </c>
      <c r="AX890" s="13" t="s">
        <v>71</v>
      </c>
      <c r="AY890" s="216" t="s">
        <v>263</v>
      </c>
    </row>
    <row r="891" spans="1:65" s="2" customFormat="1" ht="24.2" customHeight="1">
      <c r="A891" s="35"/>
      <c r="B891" s="36"/>
      <c r="C891" s="191" t="s">
        <v>770</v>
      </c>
      <c r="D891" s="191" t="s">
        <v>266</v>
      </c>
      <c r="E891" s="192" t="s">
        <v>2639</v>
      </c>
      <c r="F891" s="193" t="s">
        <v>2640</v>
      </c>
      <c r="G891" s="194" t="s">
        <v>269</v>
      </c>
      <c r="H891" s="195">
        <v>1579.528</v>
      </c>
      <c r="I891" s="196"/>
      <c r="J891" s="197">
        <f>ROUND(I891*H891,2)</f>
        <v>0</v>
      </c>
      <c r="K891" s="198"/>
      <c r="L891" s="40"/>
      <c r="M891" s="199" t="s">
        <v>1</v>
      </c>
      <c r="N891" s="200" t="s">
        <v>38</v>
      </c>
      <c r="O891" s="72"/>
      <c r="P891" s="201">
        <f>O891*H891</f>
        <v>0</v>
      </c>
      <c r="Q891" s="201">
        <v>4.0000000000000002E-4</v>
      </c>
      <c r="R891" s="201">
        <f>Q891*H891</f>
        <v>0.63181120000000002</v>
      </c>
      <c r="S891" s="201">
        <v>0</v>
      </c>
      <c r="T891" s="202">
        <f>S891*H891</f>
        <v>0</v>
      </c>
      <c r="U891" s="35"/>
      <c r="V891" s="35"/>
      <c r="W891" s="35"/>
      <c r="X891" s="35"/>
      <c r="Y891" s="35"/>
      <c r="Z891" s="35"/>
      <c r="AA891" s="35"/>
      <c r="AB891" s="35"/>
      <c r="AC891" s="35"/>
      <c r="AD891" s="35"/>
      <c r="AE891" s="35"/>
      <c r="AR891" s="203" t="s">
        <v>416</v>
      </c>
      <c r="AT891" s="203" t="s">
        <v>266</v>
      </c>
      <c r="AU891" s="203" t="s">
        <v>73</v>
      </c>
      <c r="AY891" s="18" t="s">
        <v>263</v>
      </c>
      <c r="BE891" s="204">
        <f>IF(N891="základní",J891,0)</f>
        <v>0</v>
      </c>
      <c r="BF891" s="204">
        <f>IF(N891="snížená",J891,0)</f>
        <v>0</v>
      </c>
      <c r="BG891" s="204">
        <f>IF(N891="zákl. přenesená",J891,0)</f>
        <v>0</v>
      </c>
      <c r="BH891" s="204">
        <f>IF(N891="sníž. přenesená",J891,0)</f>
        <v>0</v>
      </c>
      <c r="BI891" s="204">
        <f>IF(N891="nulová",J891,0)</f>
        <v>0</v>
      </c>
      <c r="BJ891" s="18" t="s">
        <v>71</v>
      </c>
      <c r="BK891" s="204">
        <f>ROUND(I891*H891,2)</f>
        <v>0</v>
      </c>
      <c r="BL891" s="18" t="s">
        <v>416</v>
      </c>
      <c r="BM891" s="203" t="s">
        <v>2641</v>
      </c>
    </row>
    <row r="892" spans="1:65" s="2" customFormat="1" ht="19.5">
      <c r="A892" s="35"/>
      <c r="B892" s="36"/>
      <c r="C892" s="37"/>
      <c r="D892" s="207" t="s">
        <v>294</v>
      </c>
      <c r="E892" s="37"/>
      <c r="F892" s="239" t="s">
        <v>2634</v>
      </c>
      <c r="G892" s="37"/>
      <c r="H892" s="37"/>
      <c r="I892" s="326"/>
      <c r="J892" s="37"/>
      <c r="K892" s="37"/>
      <c r="L892" s="40"/>
      <c r="M892" s="241"/>
      <c r="N892" s="242"/>
      <c r="O892" s="72"/>
      <c r="P892" s="72"/>
      <c r="Q892" s="72"/>
      <c r="R892" s="72"/>
      <c r="S892" s="72"/>
      <c r="T892" s="73"/>
      <c r="U892" s="35"/>
      <c r="V892" s="35"/>
      <c r="W892" s="35"/>
      <c r="X892" s="35"/>
      <c r="Y892" s="35"/>
      <c r="Z892" s="35"/>
      <c r="AA892" s="35"/>
      <c r="AB892" s="35"/>
      <c r="AC892" s="35"/>
      <c r="AD892" s="35"/>
      <c r="AE892" s="35"/>
      <c r="AT892" s="18" t="s">
        <v>294</v>
      </c>
      <c r="AU892" s="18" t="s">
        <v>73</v>
      </c>
    </row>
    <row r="893" spans="1:65" s="16" customFormat="1">
      <c r="B893" s="248"/>
      <c r="C893" s="249"/>
      <c r="D893" s="207" t="s">
        <v>272</v>
      </c>
      <c r="E893" s="250" t="s">
        <v>1</v>
      </c>
      <c r="F893" s="251" t="s">
        <v>2642</v>
      </c>
      <c r="G893" s="249"/>
      <c r="H893" s="250" t="s">
        <v>1</v>
      </c>
      <c r="I893" s="250" t="s">
        <v>1</v>
      </c>
      <c r="J893" s="249"/>
      <c r="K893" s="249"/>
      <c r="L893" s="253"/>
      <c r="M893" s="254"/>
      <c r="N893" s="255"/>
      <c r="O893" s="255"/>
      <c r="P893" s="255"/>
      <c r="Q893" s="255"/>
      <c r="R893" s="255"/>
      <c r="S893" s="255"/>
      <c r="T893" s="256"/>
      <c r="AT893" s="257" t="s">
        <v>272</v>
      </c>
      <c r="AU893" s="257" t="s">
        <v>73</v>
      </c>
      <c r="AV893" s="16" t="s">
        <v>71</v>
      </c>
      <c r="AW893" s="16" t="s">
        <v>30</v>
      </c>
      <c r="AX893" s="16" t="s">
        <v>64</v>
      </c>
      <c r="AY893" s="257" t="s">
        <v>263</v>
      </c>
    </row>
    <row r="894" spans="1:65" s="16" customFormat="1">
      <c r="B894" s="248"/>
      <c r="C894" s="249"/>
      <c r="D894" s="207" t="s">
        <v>272</v>
      </c>
      <c r="E894" s="250" t="s">
        <v>1</v>
      </c>
      <c r="F894" s="251" t="s">
        <v>2131</v>
      </c>
      <c r="G894" s="249"/>
      <c r="H894" s="250" t="s">
        <v>1</v>
      </c>
      <c r="I894" s="250"/>
      <c r="J894" s="249"/>
      <c r="K894" s="249"/>
      <c r="L894" s="253"/>
      <c r="M894" s="254"/>
      <c r="N894" s="255"/>
      <c r="O894" s="255"/>
      <c r="P894" s="255"/>
      <c r="Q894" s="255"/>
      <c r="R894" s="255"/>
      <c r="S894" s="255"/>
      <c r="T894" s="256"/>
      <c r="AT894" s="257" t="s">
        <v>272</v>
      </c>
      <c r="AU894" s="257" t="s">
        <v>73</v>
      </c>
      <c r="AV894" s="16" t="s">
        <v>71</v>
      </c>
      <c r="AW894" s="16" t="s">
        <v>30</v>
      </c>
      <c r="AX894" s="16" t="s">
        <v>64</v>
      </c>
      <c r="AY894" s="257" t="s">
        <v>263</v>
      </c>
    </row>
    <row r="895" spans="1:65" s="16" customFormat="1">
      <c r="B895" s="248"/>
      <c r="C895" s="249"/>
      <c r="D895" s="207" t="s">
        <v>272</v>
      </c>
      <c r="E895" s="250" t="s">
        <v>1</v>
      </c>
      <c r="F895" s="251" t="s">
        <v>2643</v>
      </c>
      <c r="G895" s="249"/>
      <c r="H895" s="250" t="s">
        <v>1</v>
      </c>
      <c r="I895" s="250"/>
      <c r="J895" s="249"/>
      <c r="K895" s="249"/>
      <c r="L895" s="253"/>
      <c r="M895" s="254"/>
      <c r="N895" s="255"/>
      <c r="O895" s="255"/>
      <c r="P895" s="255"/>
      <c r="Q895" s="255"/>
      <c r="R895" s="255"/>
      <c r="S895" s="255"/>
      <c r="T895" s="256"/>
      <c r="AT895" s="257" t="s">
        <v>272</v>
      </c>
      <c r="AU895" s="257" t="s">
        <v>73</v>
      </c>
      <c r="AV895" s="16" t="s">
        <v>71</v>
      </c>
      <c r="AW895" s="16" t="s">
        <v>30</v>
      </c>
      <c r="AX895" s="16" t="s">
        <v>64</v>
      </c>
      <c r="AY895" s="257" t="s">
        <v>263</v>
      </c>
    </row>
    <row r="896" spans="1:65" s="13" customFormat="1">
      <c r="B896" s="205"/>
      <c r="C896" s="206"/>
      <c r="D896" s="207" t="s">
        <v>272</v>
      </c>
      <c r="E896" s="208" t="s">
        <v>1</v>
      </c>
      <c r="F896" s="209" t="s">
        <v>2644</v>
      </c>
      <c r="G896" s="206"/>
      <c r="H896" s="210">
        <v>1079.9280000000001</v>
      </c>
      <c r="I896" s="210"/>
      <c r="J896" s="206"/>
      <c r="K896" s="206"/>
      <c r="L896" s="212"/>
      <c r="M896" s="213"/>
      <c r="N896" s="214"/>
      <c r="O896" s="214"/>
      <c r="P896" s="214"/>
      <c r="Q896" s="214"/>
      <c r="R896" s="214"/>
      <c r="S896" s="214"/>
      <c r="T896" s="215"/>
      <c r="AT896" s="216" t="s">
        <v>272</v>
      </c>
      <c r="AU896" s="216" t="s">
        <v>73</v>
      </c>
      <c r="AV896" s="13" t="s">
        <v>73</v>
      </c>
      <c r="AW896" s="13" t="s">
        <v>30</v>
      </c>
      <c r="AX896" s="13" t="s">
        <v>64</v>
      </c>
      <c r="AY896" s="216" t="s">
        <v>263</v>
      </c>
    </row>
    <row r="897" spans="1:65" s="16" customFormat="1">
      <c r="B897" s="248"/>
      <c r="C897" s="249"/>
      <c r="D897" s="207" t="s">
        <v>272</v>
      </c>
      <c r="E897" s="250" t="s">
        <v>1</v>
      </c>
      <c r="F897" s="251" t="s">
        <v>2645</v>
      </c>
      <c r="G897" s="249"/>
      <c r="H897" s="250" t="s">
        <v>1</v>
      </c>
      <c r="I897" s="250"/>
      <c r="J897" s="249"/>
      <c r="K897" s="249"/>
      <c r="L897" s="253"/>
      <c r="M897" s="254"/>
      <c r="N897" s="255"/>
      <c r="O897" s="255"/>
      <c r="P897" s="255"/>
      <c r="Q897" s="255"/>
      <c r="R897" s="255"/>
      <c r="S897" s="255"/>
      <c r="T897" s="256"/>
      <c r="AT897" s="257" t="s">
        <v>272</v>
      </c>
      <c r="AU897" s="257" t="s">
        <v>73</v>
      </c>
      <c r="AV897" s="16" t="s">
        <v>71</v>
      </c>
      <c r="AW897" s="16" t="s">
        <v>30</v>
      </c>
      <c r="AX897" s="16" t="s">
        <v>64</v>
      </c>
      <c r="AY897" s="257" t="s">
        <v>263</v>
      </c>
    </row>
    <row r="898" spans="1:65" s="13" customFormat="1">
      <c r="B898" s="205"/>
      <c r="C898" s="206"/>
      <c r="D898" s="207" t="s">
        <v>272</v>
      </c>
      <c r="E898" s="208" t="s">
        <v>1</v>
      </c>
      <c r="F898" s="209" t="s">
        <v>2646</v>
      </c>
      <c r="G898" s="206"/>
      <c r="H898" s="210">
        <v>17.600000000000001</v>
      </c>
      <c r="I898" s="210"/>
      <c r="J898" s="206"/>
      <c r="K898" s="206"/>
      <c r="L898" s="212"/>
      <c r="M898" s="213"/>
      <c r="N898" s="214"/>
      <c r="O898" s="214"/>
      <c r="P898" s="214"/>
      <c r="Q898" s="214"/>
      <c r="R898" s="214"/>
      <c r="S898" s="214"/>
      <c r="T898" s="215"/>
      <c r="AT898" s="216" t="s">
        <v>272</v>
      </c>
      <c r="AU898" s="216" t="s">
        <v>73</v>
      </c>
      <c r="AV898" s="13" t="s">
        <v>73</v>
      </c>
      <c r="AW898" s="13" t="s">
        <v>30</v>
      </c>
      <c r="AX898" s="13" t="s">
        <v>64</v>
      </c>
      <c r="AY898" s="216" t="s">
        <v>263</v>
      </c>
    </row>
    <row r="899" spans="1:65" s="16" customFormat="1">
      <c r="B899" s="248"/>
      <c r="C899" s="249"/>
      <c r="D899" s="207" t="s">
        <v>272</v>
      </c>
      <c r="E899" s="250" t="s">
        <v>1</v>
      </c>
      <c r="F899" s="251" t="s">
        <v>2647</v>
      </c>
      <c r="G899" s="249"/>
      <c r="H899" s="250" t="s">
        <v>1</v>
      </c>
      <c r="I899" s="250"/>
      <c r="J899" s="249"/>
      <c r="K899" s="249"/>
      <c r="L899" s="253"/>
      <c r="M899" s="254"/>
      <c r="N899" s="255"/>
      <c r="O899" s="255"/>
      <c r="P899" s="255"/>
      <c r="Q899" s="255"/>
      <c r="R899" s="255"/>
      <c r="S899" s="255"/>
      <c r="T899" s="256"/>
      <c r="AT899" s="257" t="s">
        <v>272</v>
      </c>
      <c r="AU899" s="257" t="s">
        <v>73</v>
      </c>
      <c r="AV899" s="16" t="s">
        <v>71</v>
      </c>
      <c r="AW899" s="16" t="s">
        <v>30</v>
      </c>
      <c r="AX899" s="16" t="s">
        <v>64</v>
      </c>
      <c r="AY899" s="257" t="s">
        <v>263</v>
      </c>
    </row>
    <row r="900" spans="1:65" s="13" customFormat="1">
      <c r="B900" s="205"/>
      <c r="C900" s="206"/>
      <c r="D900" s="207" t="s">
        <v>272</v>
      </c>
      <c r="E900" s="208" t="s">
        <v>1</v>
      </c>
      <c r="F900" s="209" t="s">
        <v>2648</v>
      </c>
      <c r="G900" s="206"/>
      <c r="H900" s="210">
        <v>40.4</v>
      </c>
      <c r="I900" s="210"/>
      <c r="J900" s="206"/>
      <c r="K900" s="206"/>
      <c r="L900" s="212"/>
      <c r="M900" s="213"/>
      <c r="N900" s="214"/>
      <c r="O900" s="214"/>
      <c r="P900" s="214"/>
      <c r="Q900" s="214"/>
      <c r="R900" s="214"/>
      <c r="S900" s="214"/>
      <c r="T900" s="215"/>
      <c r="AT900" s="216" t="s">
        <v>272</v>
      </c>
      <c r="AU900" s="216" t="s">
        <v>73</v>
      </c>
      <c r="AV900" s="13" t="s">
        <v>73</v>
      </c>
      <c r="AW900" s="13" t="s">
        <v>30</v>
      </c>
      <c r="AX900" s="13" t="s">
        <v>64</v>
      </c>
      <c r="AY900" s="216" t="s">
        <v>263</v>
      </c>
    </row>
    <row r="901" spans="1:65" s="16" customFormat="1">
      <c r="B901" s="248"/>
      <c r="C901" s="249"/>
      <c r="D901" s="207" t="s">
        <v>272</v>
      </c>
      <c r="E901" s="250" t="s">
        <v>1</v>
      </c>
      <c r="F901" s="251" t="s">
        <v>2649</v>
      </c>
      <c r="G901" s="249"/>
      <c r="H901" s="250" t="s">
        <v>1</v>
      </c>
      <c r="I901" s="250"/>
      <c r="J901" s="249"/>
      <c r="K901" s="249"/>
      <c r="L901" s="253"/>
      <c r="M901" s="254"/>
      <c r="N901" s="255"/>
      <c r="O901" s="255"/>
      <c r="P901" s="255"/>
      <c r="Q901" s="255"/>
      <c r="R901" s="255"/>
      <c r="S901" s="255"/>
      <c r="T901" s="256"/>
      <c r="AT901" s="257" t="s">
        <v>272</v>
      </c>
      <c r="AU901" s="257" t="s">
        <v>73</v>
      </c>
      <c r="AV901" s="16" t="s">
        <v>71</v>
      </c>
      <c r="AW901" s="16" t="s">
        <v>30</v>
      </c>
      <c r="AX901" s="16" t="s">
        <v>64</v>
      </c>
      <c r="AY901" s="257" t="s">
        <v>263</v>
      </c>
    </row>
    <row r="902" spans="1:65" s="13" customFormat="1">
      <c r="B902" s="205"/>
      <c r="C902" s="206"/>
      <c r="D902" s="207" t="s">
        <v>272</v>
      </c>
      <c r="E902" s="208" t="s">
        <v>1</v>
      </c>
      <c r="F902" s="209" t="s">
        <v>2650</v>
      </c>
      <c r="G902" s="206"/>
      <c r="H902" s="210">
        <v>441.6</v>
      </c>
      <c r="I902" s="210"/>
      <c r="J902" s="206"/>
      <c r="K902" s="206"/>
      <c r="L902" s="212"/>
      <c r="M902" s="213"/>
      <c r="N902" s="214"/>
      <c r="O902" s="214"/>
      <c r="P902" s="214"/>
      <c r="Q902" s="214"/>
      <c r="R902" s="214"/>
      <c r="S902" s="214"/>
      <c r="T902" s="215"/>
      <c r="AT902" s="216" t="s">
        <v>272</v>
      </c>
      <c r="AU902" s="216" t="s">
        <v>73</v>
      </c>
      <c r="AV902" s="13" t="s">
        <v>73</v>
      </c>
      <c r="AW902" s="13" t="s">
        <v>30</v>
      </c>
      <c r="AX902" s="13" t="s">
        <v>64</v>
      </c>
      <c r="AY902" s="216" t="s">
        <v>263</v>
      </c>
    </row>
    <row r="903" spans="1:65" s="15" customFormat="1">
      <c r="B903" s="228"/>
      <c r="C903" s="229"/>
      <c r="D903" s="207" t="s">
        <v>272</v>
      </c>
      <c r="E903" s="230" t="s">
        <v>1</v>
      </c>
      <c r="F903" s="231" t="s">
        <v>280</v>
      </c>
      <c r="G903" s="229"/>
      <c r="H903" s="232">
        <v>1579.528</v>
      </c>
      <c r="I903" s="232"/>
      <c r="J903" s="229"/>
      <c r="K903" s="229"/>
      <c r="L903" s="234"/>
      <c r="M903" s="235"/>
      <c r="N903" s="236"/>
      <c r="O903" s="236"/>
      <c r="P903" s="236"/>
      <c r="Q903" s="236"/>
      <c r="R903" s="236"/>
      <c r="S903" s="236"/>
      <c r="T903" s="237"/>
      <c r="AT903" s="238" t="s">
        <v>272</v>
      </c>
      <c r="AU903" s="238" t="s">
        <v>73</v>
      </c>
      <c r="AV903" s="15" t="s">
        <v>270</v>
      </c>
      <c r="AW903" s="15" t="s">
        <v>30</v>
      </c>
      <c r="AX903" s="15" t="s">
        <v>71</v>
      </c>
      <c r="AY903" s="238" t="s">
        <v>263</v>
      </c>
    </row>
    <row r="904" spans="1:65" s="2" customFormat="1" ht="49.15" customHeight="1">
      <c r="A904" s="35"/>
      <c r="B904" s="36"/>
      <c r="C904" s="261" t="s">
        <v>1054</v>
      </c>
      <c r="D904" s="261" t="s">
        <v>401</v>
      </c>
      <c r="E904" s="262" t="s">
        <v>1170</v>
      </c>
      <c r="F904" s="263" t="s">
        <v>1171</v>
      </c>
      <c r="G904" s="264" t="s">
        <v>269</v>
      </c>
      <c r="H904" s="265">
        <v>1421.3879999999999</v>
      </c>
      <c r="I904" s="196"/>
      <c r="J904" s="267">
        <f>ROUND(I904*H904,2)</f>
        <v>0</v>
      </c>
      <c r="K904" s="268"/>
      <c r="L904" s="269"/>
      <c r="M904" s="270" t="s">
        <v>1</v>
      </c>
      <c r="N904" s="271" t="s">
        <v>38</v>
      </c>
      <c r="O904" s="72"/>
      <c r="P904" s="201">
        <f>O904*H904</f>
        <v>0</v>
      </c>
      <c r="Q904" s="201">
        <v>0</v>
      </c>
      <c r="R904" s="201">
        <f>Q904*H904</f>
        <v>0</v>
      </c>
      <c r="S904" s="201">
        <v>0</v>
      </c>
      <c r="T904" s="202">
        <f>S904*H904</f>
        <v>0</v>
      </c>
      <c r="U904" s="35"/>
      <c r="V904" s="35"/>
      <c r="W904" s="35"/>
      <c r="X904" s="35"/>
      <c r="Y904" s="35"/>
      <c r="Z904" s="35"/>
      <c r="AA904" s="35"/>
      <c r="AB904" s="35"/>
      <c r="AC904" s="35"/>
      <c r="AD904" s="35"/>
      <c r="AE904" s="35"/>
      <c r="AR904" s="203" t="s">
        <v>542</v>
      </c>
      <c r="AT904" s="203" t="s">
        <v>401</v>
      </c>
      <c r="AU904" s="203" t="s">
        <v>73</v>
      </c>
      <c r="AY904" s="18" t="s">
        <v>263</v>
      </c>
      <c r="BE904" s="204">
        <f>IF(N904="základní",J904,0)</f>
        <v>0</v>
      </c>
      <c r="BF904" s="204">
        <f>IF(N904="snížená",J904,0)</f>
        <v>0</v>
      </c>
      <c r="BG904" s="204">
        <f>IF(N904="zákl. přenesená",J904,0)</f>
        <v>0</v>
      </c>
      <c r="BH904" s="204">
        <f>IF(N904="sníž. přenesená",J904,0)</f>
        <v>0</v>
      </c>
      <c r="BI904" s="204">
        <f>IF(N904="nulová",J904,0)</f>
        <v>0</v>
      </c>
      <c r="BJ904" s="18" t="s">
        <v>71</v>
      </c>
      <c r="BK904" s="204">
        <f>ROUND(I904*H904,2)</f>
        <v>0</v>
      </c>
      <c r="BL904" s="18" t="s">
        <v>416</v>
      </c>
      <c r="BM904" s="203" t="s">
        <v>2651</v>
      </c>
    </row>
    <row r="905" spans="1:65" s="16" customFormat="1">
      <c r="B905" s="248"/>
      <c r="C905" s="249"/>
      <c r="D905" s="207" t="s">
        <v>272</v>
      </c>
      <c r="E905" s="250" t="s">
        <v>1</v>
      </c>
      <c r="F905" s="251" t="s">
        <v>2652</v>
      </c>
      <c r="G905" s="249"/>
      <c r="H905" s="250" t="s">
        <v>1</v>
      </c>
      <c r="I905" s="250" t="s">
        <v>1</v>
      </c>
      <c r="J905" s="249"/>
      <c r="K905" s="249"/>
      <c r="L905" s="253"/>
      <c r="M905" s="254"/>
      <c r="N905" s="255"/>
      <c r="O905" s="255"/>
      <c r="P905" s="255"/>
      <c r="Q905" s="255"/>
      <c r="R905" s="255"/>
      <c r="S905" s="255"/>
      <c r="T905" s="256"/>
      <c r="AT905" s="257" t="s">
        <v>272</v>
      </c>
      <c r="AU905" s="257" t="s">
        <v>73</v>
      </c>
      <c r="AV905" s="16" t="s">
        <v>71</v>
      </c>
      <c r="AW905" s="16" t="s">
        <v>30</v>
      </c>
      <c r="AX905" s="16" t="s">
        <v>64</v>
      </c>
      <c r="AY905" s="257" t="s">
        <v>263</v>
      </c>
    </row>
    <row r="906" spans="1:65" s="16" customFormat="1">
      <c r="B906" s="248"/>
      <c r="C906" s="249"/>
      <c r="D906" s="207" t="s">
        <v>272</v>
      </c>
      <c r="E906" s="250" t="s">
        <v>1</v>
      </c>
      <c r="F906" s="251" t="s">
        <v>2131</v>
      </c>
      <c r="G906" s="249"/>
      <c r="H906" s="250" t="s">
        <v>1</v>
      </c>
      <c r="I906" s="250" t="s">
        <v>1</v>
      </c>
      <c r="J906" s="249"/>
      <c r="K906" s="249"/>
      <c r="L906" s="253"/>
      <c r="M906" s="254"/>
      <c r="N906" s="255"/>
      <c r="O906" s="255"/>
      <c r="P906" s="255"/>
      <c r="Q906" s="255"/>
      <c r="R906" s="255"/>
      <c r="S906" s="255"/>
      <c r="T906" s="256"/>
      <c r="AT906" s="257" t="s">
        <v>272</v>
      </c>
      <c r="AU906" s="257" t="s">
        <v>73</v>
      </c>
      <c r="AV906" s="16" t="s">
        <v>71</v>
      </c>
      <c r="AW906" s="16" t="s">
        <v>30</v>
      </c>
      <c r="AX906" s="16" t="s">
        <v>64</v>
      </c>
      <c r="AY906" s="257" t="s">
        <v>263</v>
      </c>
    </row>
    <row r="907" spans="1:65" s="16" customFormat="1">
      <c r="B907" s="248"/>
      <c r="C907" s="249"/>
      <c r="D907" s="207" t="s">
        <v>272</v>
      </c>
      <c r="E907" s="250" t="s">
        <v>1</v>
      </c>
      <c r="F907" s="251" t="s">
        <v>2643</v>
      </c>
      <c r="G907" s="249"/>
      <c r="H907" s="250" t="s">
        <v>1</v>
      </c>
      <c r="I907" s="250" t="s">
        <v>1</v>
      </c>
      <c r="J907" s="249"/>
      <c r="K907" s="249"/>
      <c r="L907" s="253"/>
      <c r="M907" s="254"/>
      <c r="N907" s="255"/>
      <c r="O907" s="255"/>
      <c r="P907" s="255"/>
      <c r="Q907" s="255"/>
      <c r="R907" s="255"/>
      <c r="S907" s="255"/>
      <c r="T907" s="256"/>
      <c r="AT907" s="257" t="s">
        <v>272</v>
      </c>
      <c r="AU907" s="257" t="s">
        <v>73</v>
      </c>
      <c r="AV907" s="16" t="s">
        <v>71</v>
      </c>
      <c r="AW907" s="16" t="s">
        <v>30</v>
      </c>
      <c r="AX907" s="16" t="s">
        <v>64</v>
      </c>
      <c r="AY907" s="257" t="s">
        <v>263</v>
      </c>
    </row>
    <row r="908" spans="1:65" s="13" customFormat="1">
      <c r="B908" s="205"/>
      <c r="C908" s="206"/>
      <c r="D908" s="207" t="s">
        <v>272</v>
      </c>
      <c r="E908" s="208" t="s">
        <v>1</v>
      </c>
      <c r="F908" s="209" t="s">
        <v>2653</v>
      </c>
      <c r="G908" s="206"/>
      <c r="H908" s="210">
        <v>719.952</v>
      </c>
      <c r="I908" s="210"/>
      <c r="J908" s="206"/>
      <c r="K908" s="206"/>
      <c r="L908" s="212"/>
      <c r="M908" s="213"/>
      <c r="N908" s="214"/>
      <c r="O908" s="214"/>
      <c r="P908" s="214"/>
      <c r="Q908" s="214"/>
      <c r="R908" s="214"/>
      <c r="S908" s="214"/>
      <c r="T908" s="215"/>
      <c r="AT908" s="216" t="s">
        <v>272</v>
      </c>
      <c r="AU908" s="216" t="s">
        <v>73</v>
      </c>
      <c r="AV908" s="13" t="s">
        <v>73</v>
      </c>
      <c r="AW908" s="13" t="s">
        <v>30</v>
      </c>
      <c r="AX908" s="13" t="s">
        <v>64</v>
      </c>
      <c r="AY908" s="216" t="s">
        <v>263</v>
      </c>
    </row>
    <row r="909" spans="1:65" s="16" customFormat="1">
      <c r="B909" s="248"/>
      <c r="C909" s="249"/>
      <c r="D909" s="207" t="s">
        <v>272</v>
      </c>
      <c r="E909" s="250" t="s">
        <v>1</v>
      </c>
      <c r="F909" s="251" t="s">
        <v>2645</v>
      </c>
      <c r="G909" s="249"/>
      <c r="H909" s="250" t="s">
        <v>1</v>
      </c>
      <c r="I909" s="250"/>
      <c r="J909" s="249"/>
      <c r="K909" s="249"/>
      <c r="L909" s="253"/>
      <c r="M909" s="254"/>
      <c r="N909" s="255"/>
      <c r="O909" s="255"/>
      <c r="P909" s="255"/>
      <c r="Q909" s="255"/>
      <c r="R909" s="255"/>
      <c r="S909" s="255"/>
      <c r="T909" s="256"/>
      <c r="AT909" s="257" t="s">
        <v>272</v>
      </c>
      <c r="AU909" s="257" t="s">
        <v>73</v>
      </c>
      <c r="AV909" s="16" t="s">
        <v>71</v>
      </c>
      <c r="AW909" s="16" t="s">
        <v>30</v>
      </c>
      <c r="AX909" s="16" t="s">
        <v>64</v>
      </c>
      <c r="AY909" s="257" t="s">
        <v>263</v>
      </c>
    </row>
    <row r="910" spans="1:65" s="13" customFormat="1">
      <c r="B910" s="205"/>
      <c r="C910" s="206"/>
      <c r="D910" s="207" t="s">
        <v>272</v>
      </c>
      <c r="E910" s="208" t="s">
        <v>1</v>
      </c>
      <c r="F910" s="209" t="s">
        <v>2646</v>
      </c>
      <c r="G910" s="206"/>
      <c r="H910" s="210">
        <v>17.600000000000001</v>
      </c>
      <c r="I910" s="210"/>
      <c r="J910" s="206"/>
      <c r="K910" s="206"/>
      <c r="L910" s="212"/>
      <c r="M910" s="213"/>
      <c r="N910" s="214"/>
      <c r="O910" s="214"/>
      <c r="P910" s="214"/>
      <c r="Q910" s="214"/>
      <c r="R910" s="214"/>
      <c r="S910" s="214"/>
      <c r="T910" s="215"/>
      <c r="AT910" s="216" t="s">
        <v>272</v>
      </c>
      <c r="AU910" s="216" t="s">
        <v>73</v>
      </c>
      <c r="AV910" s="13" t="s">
        <v>73</v>
      </c>
      <c r="AW910" s="13" t="s">
        <v>30</v>
      </c>
      <c r="AX910" s="13" t="s">
        <v>64</v>
      </c>
      <c r="AY910" s="216" t="s">
        <v>263</v>
      </c>
    </row>
    <row r="911" spans="1:65" s="16" customFormat="1">
      <c r="B911" s="248"/>
      <c r="C911" s="249"/>
      <c r="D911" s="207" t="s">
        <v>272</v>
      </c>
      <c r="E911" s="250" t="s">
        <v>1</v>
      </c>
      <c r="F911" s="251" t="s">
        <v>2647</v>
      </c>
      <c r="G911" s="249"/>
      <c r="H911" s="250" t="s">
        <v>1</v>
      </c>
      <c r="I911" s="250"/>
      <c r="J911" s="249"/>
      <c r="K911" s="249"/>
      <c r="L911" s="253"/>
      <c r="M911" s="254"/>
      <c r="N911" s="255"/>
      <c r="O911" s="255"/>
      <c r="P911" s="255"/>
      <c r="Q911" s="255"/>
      <c r="R911" s="255"/>
      <c r="S911" s="255"/>
      <c r="T911" s="256"/>
      <c r="AT911" s="257" t="s">
        <v>272</v>
      </c>
      <c r="AU911" s="257" t="s">
        <v>73</v>
      </c>
      <c r="AV911" s="16" t="s">
        <v>71</v>
      </c>
      <c r="AW911" s="16" t="s">
        <v>30</v>
      </c>
      <c r="AX911" s="16" t="s">
        <v>64</v>
      </c>
      <c r="AY911" s="257" t="s">
        <v>263</v>
      </c>
    </row>
    <row r="912" spans="1:65" s="13" customFormat="1">
      <c r="B912" s="205"/>
      <c r="C912" s="206"/>
      <c r="D912" s="207" t="s">
        <v>272</v>
      </c>
      <c r="E912" s="208" t="s">
        <v>1</v>
      </c>
      <c r="F912" s="209" t="s">
        <v>2648</v>
      </c>
      <c r="G912" s="206"/>
      <c r="H912" s="210">
        <v>40.4</v>
      </c>
      <c r="I912" s="210"/>
      <c r="J912" s="206"/>
      <c r="K912" s="206"/>
      <c r="L912" s="212"/>
      <c r="M912" s="213"/>
      <c r="N912" s="214"/>
      <c r="O912" s="214"/>
      <c r="P912" s="214"/>
      <c r="Q912" s="214"/>
      <c r="R912" s="214"/>
      <c r="S912" s="214"/>
      <c r="T912" s="215"/>
      <c r="AT912" s="216" t="s">
        <v>272</v>
      </c>
      <c r="AU912" s="216" t="s">
        <v>73</v>
      </c>
      <c r="AV912" s="13" t="s">
        <v>73</v>
      </c>
      <c r="AW912" s="13" t="s">
        <v>30</v>
      </c>
      <c r="AX912" s="13" t="s">
        <v>64</v>
      </c>
      <c r="AY912" s="216" t="s">
        <v>263</v>
      </c>
    </row>
    <row r="913" spans="1:65" s="16" customFormat="1">
      <c r="B913" s="248"/>
      <c r="C913" s="249"/>
      <c r="D913" s="207" t="s">
        <v>272</v>
      </c>
      <c r="E913" s="250" t="s">
        <v>1</v>
      </c>
      <c r="F913" s="251" t="s">
        <v>2649</v>
      </c>
      <c r="G913" s="249"/>
      <c r="H913" s="250" t="s">
        <v>1</v>
      </c>
      <c r="I913" s="250"/>
      <c r="J913" s="249"/>
      <c r="K913" s="249"/>
      <c r="L913" s="253"/>
      <c r="M913" s="254"/>
      <c r="N913" s="255"/>
      <c r="O913" s="255"/>
      <c r="P913" s="255"/>
      <c r="Q913" s="255"/>
      <c r="R913" s="255"/>
      <c r="S913" s="255"/>
      <c r="T913" s="256"/>
      <c r="AT913" s="257" t="s">
        <v>272</v>
      </c>
      <c r="AU913" s="257" t="s">
        <v>73</v>
      </c>
      <c r="AV913" s="16" t="s">
        <v>71</v>
      </c>
      <c r="AW913" s="16" t="s">
        <v>30</v>
      </c>
      <c r="AX913" s="16" t="s">
        <v>64</v>
      </c>
      <c r="AY913" s="257" t="s">
        <v>263</v>
      </c>
    </row>
    <row r="914" spans="1:65" s="13" customFormat="1">
      <c r="B914" s="205"/>
      <c r="C914" s="206"/>
      <c r="D914" s="207" t="s">
        <v>272</v>
      </c>
      <c r="E914" s="208" t="s">
        <v>1</v>
      </c>
      <c r="F914" s="209" t="s">
        <v>2650</v>
      </c>
      <c r="G914" s="206"/>
      <c r="H914" s="210">
        <v>441.6</v>
      </c>
      <c r="I914" s="210"/>
      <c r="J914" s="206"/>
      <c r="K914" s="206"/>
      <c r="L914" s="212"/>
      <c r="M914" s="213"/>
      <c r="N914" s="214"/>
      <c r="O914" s="214"/>
      <c r="P914" s="214"/>
      <c r="Q914" s="214"/>
      <c r="R914" s="214"/>
      <c r="S914" s="214"/>
      <c r="T914" s="215"/>
      <c r="AT914" s="216" t="s">
        <v>272</v>
      </c>
      <c r="AU914" s="216" t="s">
        <v>73</v>
      </c>
      <c r="AV914" s="13" t="s">
        <v>73</v>
      </c>
      <c r="AW914" s="13" t="s">
        <v>30</v>
      </c>
      <c r="AX914" s="13" t="s">
        <v>64</v>
      </c>
      <c r="AY914" s="216" t="s">
        <v>263</v>
      </c>
    </row>
    <row r="915" spans="1:65" s="15" customFormat="1">
      <c r="B915" s="228"/>
      <c r="C915" s="229"/>
      <c r="D915" s="207" t="s">
        <v>272</v>
      </c>
      <c r="E915" s="230" t="s">
        <v>1</v>
      </c>
      <c r="F915" s="231" t="s">
        <v>280</v>
      </c>
      <c r="G915" s="229"/>
      <c r="H915" s="232">
        <v>1219.5519999999999</v>
      </c>
      <c r="I915" s="232"/>
      <c r="J915" s="229"/>
      <c r="K915" s="229"/>
      <c r="L915" s="234"/>
      <c r="M915" s="235"/>
      <c r="N915" s="236"/>
      <c r="O915" s="236"/>
      <c r="P915" s="236"/>
      <c r="Q915" s="236"/>
      <c r="R915" s="236"/>
      <c r="S915" s="236"/>
      <c r="T915" s="237"/>
      <c r="AT915" s="238" t="s">
        <v>272</v>
      </c>
      <c r="AU915" s="238" t="s">
        <v>73</v>
      </c>
      <c r="AV915" s="15" t="s">
        <v>270</v>
      </c>
      <c r="AW915" s="15" t="s">
        <v>30</v>
      </c>
      <c r="AX915" s="15" t="s">
        <v>71</v>
      </c>
      <c r="AY915" s="238" t="s">
        <v>263</v>
      </c>
    </row>
    <row r="916" spans="1:65" s="13" customFormat="1">
      <c r="B916" s="205"/>
      <c r="C916" s="206"/>
      <c r="D916" s="207" t="s">
        <v>272</v>
      </c>
      <c r="E916" s="206"/>
      <c r="F916" s="209" t="s">
        <v>2654</v>
      </c>
      <c r="G916" s="206"/>
      <c r="H916" s="210">
        <v>1421.3879999999999</v>
      </c>
      <c r="I916" s="210"/>
      <c r="J916" s="206"/>
      <c r="K916" s="206"/>
      <c r="L916" s="212"/>
      <c r="M916" s="213"/>
      <c r="N916" s="214"/>
      <c r="O916" s="214"/>
      <c r="P916" s="214"/>
      <c r="Q916" s="214"/>
      <c r="R916" s="214"/>
      <c r="S916" s="214"/>
      <c r="T916" s="215"/>
      <c r="AT916" s="216" t="s">
        <v>272</v>
      </c>
      <c r="AU916" s="216" t="s">
        <v>73</v>
      </c>
      <c r="AV916" s="13" t="s">
        <v>73</v>
      </c>
      <c r="AW916" s="13" t="s">
        <v>4</v>
      </c>
      <c r="AX916" s="13" t="s">
        <v>71</v>
      </c>
      <c r="AY916" s="216" t="s">
        <v>263</v>
      </c>
    </row>
    <row r="917" spans="1:65" s="2" customFormat="1" ht="49.15" customHeight="1">
      <c r="A917" s="35"/>
      <c r="B917" s="36"/>
      <c r="C917" s="261" t="s">
        <v>773</v>
      </c>
      <c r="D917" s="261" t="s">
        <v>401</v>
      </c>
      <c r="E917" s="262" t="s">
        <v>1165</v>
      </c>
      <c r="F917" s="263" t="s">
        <v>1166</v>
      </c>
      <c r="G917" s="264" t="s">
        <v>269</v>
      </c>
      <c r="H917" s="265">
        <v>419.55200000000002</v>
      </c>
      <c r="I917" s="196"/>
      <c r="J917" s="267">
        <f>ROUND(I917*H917,2)</f>
        <v>0</v>
      </c>
      <c r="K917" s="268"/>
      <c r="L917" s="269"/>
      <c r="M917" s="270" t="s">
        <v>1</v>
      </c>
      <c r="N917" s="271" t="s">
        <v>38</v>
      </c>
      <c r="O917" s="72"/>
      <c r="P917" s="201">
        <f>O917*H917</f>
        <v>0</v>
      </c>
      <c r="Q917" s="201">
        <v>0</v>
      </c>
      <c r="R917" s="201">
        <f>Q917*H917</f>
        <v>0</v>
      </c>
      <c r="S917" s="201">
        <v>0</v>
      </c>
      <c r="T917" s="202">
        <f>S917*H917</f>
        <v>0</v>
      </c>
      <c r="U917" s="35"/>
      <c r="V917" s="35"/>
      <c r="W917" s="35"/>
      <c r="X917" s="35"/>
      <c r="Y917" s="35"/>
      <c r="Z917" s="35"/>
      <c r="AA917" s="35"/>
      <c r="AB917" s="35"/>
      <c r="AC917" s="35"/>
      <c r="AD917" s="35"/>
      <c r="AE917" s="35"/>
      <c r="AR917" s="203" t="s">
        <v>542</v>
      </c>
      <c r="AT917" s="203" t="s">
        <v>401</v>
      </c>
      <c r="AU917" s="203" t="s">
        <v>73</v>
      </c>
      <c r="AY917" s="18" t="s">
        <v>263</v>
      </c>
      <c r="BE917" s="204">
        <f>IF(N917="základní",J917,0)</f>
        <v>0</v>
      </c>
      <c r="BF917" s="204">
        <f>IF(N917="snížená",J917,0)</f>
        <v>0</v>
      </c>
      <c r="BG917" s="204">
        <f>IF(N917="zákl. přenesená",J917,0)</f>
        <v>0</v>
      </c>
      <c r="BH917" s="204">
        <f>IF(N917="sníž. přenesená",J917,0)</f>
        <v>0</v>
      </c>
      <c r="BI917" s="204">
        <f>IF(N917="nulová",J917,0)</f>
        <v>0</v>
      </c>
      <c r="BJ917" s="18" t="s">
        <v>71</v>
      </c>
      <c r="BK917" s="204">
        <f>ROUND(I917*H917,2)</f>
        <v>0</v>
      </c>
      <c r="BL917" s="18" t="s">
        <v>416</v>
      </c>
      <c r="BM917" s="203" t="s">
        <v>2655</v>
      </c>
    </row>
    <row r="918" spans="1:65" s="16" customFormat="1">
      <c r="B918" s="248"/>
      <c r="C918" s="249"/>
      <c r="D918" s="207" t="s">
        <v>272</v>
      </c>
      <c r="E918" s="250" t="s">
        <v>1</v>
      </c>
      <c r="F918" s="251" t="s">
        <v>2656</v>
      </c>
      <c r="G918" s="249"/>
      <c r="H918" s="250" t="s">
        <v>1</v>
      </c>
      <c r="I918" s="250" t="s">
        <v>1</v>
      </c>
      <c r="J918" s="249"/>
      <c r="K918" s="249"/>
      <c r="L918" s="253"/>
      <c r="M918" s="254"/>
      <c r="N918" s="255"/>
      <c r="O918" s="255"/>
      <c r="P918" s="255"/>
      <c r="Q918" s="255"/>
      <c r="R918" s="255"/>
      <c r="S918" s="255"/>
      <c r="T918" s="256"/>
      <c r="AT918" s="257" t="s">
        <v>272</v>
      </c>
      <c r="AU918" s="257" t="s">
        <v>73</v>
      </c>
      <c r="AV918" s="16" t="s">
        <v>71</v>
      </c>
      <c r="AW918" s="16" t="s">
        <v>30</v>
      </c>
      <c r="AX918" s="16" t="s">
        <v>64</v>
      </c>
      <c r="AY918" s="257" t="s">
        <v>263</v>
      </c>
    </row>
    <row r="919" spans="1:65" s="16" customFormat="1">
      <c r="B919" s="248"/>
      <c r="C919" s="249"/>
      <c r="D919" s="207" t="s">
        <v>272</v>
      </c>
      <c r="E919" s="250" t="s">
        <v>1</v>
      </c>
      <c r="F919" s="251" t="s">
        <v>2131</v>
      </c>
      <c r="G919" s="249"/>
      <c r="H919" s="250" t="s">
        <v>1</v>
      </c>
      <c r="I919" s="250" t="s">
        <v>1</v>
      </c>
      <c r="J919" s="249"/>
      <c r="K919" s="249"/>
      <c r="L919" s="253"/>
      <c r="M919" s="254"/>
      <c r="N919" s="255"/>
      <c r="O919" s="255"/>
      <c r="P919" s="255"/>
      <c r="Q919" s="255"/>
      <c r="R919" s="255"/>
      <c r="S919" s="255"/>
      <c r="T919" s="256"/>
      <c r="AT919" s="257" t="s">
        <v>272</v>
      </c>
      <c r="AU919" s="257" t="s">
        <v>73</v>
      </c>
      <c r="AV919" s="16" t="s">
        <v>71</v>
      </c>
      <c r="AW919" s="16" t="s">
        <v>30</v>
      </c>
      <c r="AX919" s="16" t="s">
        <v>64</v>
      </c>
      <c r="AY919" s="257" t="s">
        <v>263</v>
      </c>
    </row>
    <row r="920" spans="1:65" s="16" customFormat="1">
      <c r="B920" s="248"/>
      <c r="C920" s="249"/>
      <c r="D920" s="207" t="s">
        <v>272</v>
      </c>
      <c r="E920" s="250" t="s">
        <v>1</v>
      </c>
      <c r="F920" s="251" t="s">
        <v>2643</v>
      </c>
      <c r="G920" s="249"/>
      <c r="H920" s="250" t="s">
        <v>1</v>
      </c>
      <c r="I920" s="250" t="s">
        <v>1</v>
      </c>
      <c r="J920" s="249"/>
      <c r="K920" s="249"/>
      <c r="L920" s="253"/>
      <c r="M920" s="254"/>
      <c r="N920" s="255"/>
      <c r="O920" s="255"/>
      <c r="P920" s="255"/>
      <c r="Q920" s="255"/>
      <c r="R920" s="255"/>
      <c r="S920" s="255"/>
      <c r="T920" s="256"/>
      <c r="AT920" s="257" t="s">
        <v>272</v>
      </c>
      <c r="AU920" s="257" t="s">
        <v>73</v>
      </c>
      <c r="AV920" s="16" t="s">
        <v>71</v>
      </c>
      <c r="AW920" s="16" t="s">
        <v>30</v>
      </c>
      <c r="AX920" s="16" t="s">
        <v>64</v>
      </c>
      <c r="AY920" s="257" t="s">
        <v>263</v>
      </c>
    </row>
    <row r="921" spans="1:65" s="13" customFormat="1">
      <c r="B921" s="205"/>
      <c r="C921" s="206"/>
      <c r="D921" s="207" t="s">
        <v>272</v>
      </c>
      <c r="E921" s="208" t="s">
        <v>1</v>
      </c>
      <c r="F921" s="209" t="s">
        <v>2191</v>
      </c>
      <c r="G921" s="206"/>
      <c r="H921" s="210">
        <v>359.976</v>
      </c>
      <c r="I921" s="210"/>
      <c r="J921" s="206"/>
      <c r="K921" s="206"/>
      <c r="L921" s="212"/>
      <c r="M921" s="213"/>
      <c r="N921" s="214"/>
      <c r="O921" s="214"/>
      <c r="P921" s="214"/>
      <c r="Q921" s="214"/>
      <c r="R921" s="214"/>
      <c r="S921" s="214"/>
      <c r="T921" s="215"/>
      <c r="AT921" s="216" t="s">
        <v>272</v>
      </c>
      <c r="AU921" s="216" t="s">
        <v>73</v>
      </c>
      <c r="AV921" s="13" t="s">
        <v>73</v>
      </c>
      <c r="AW921" s="13" t="s">
        <v>30</v>
      </c>
      <c r="AX921" s="13" t="s">
        <v>71</v>
      </c>
      <c r="AY921" s="216" t="s">
        <v>263</v>
      </c>
    </row>
    <row r="922" spans="1:65" s="13" customFormat="1">
      <c r="B922" s="205"/>
      <c r="C922" s="206"/>
      <c r="D922" s="207" t="s">
        <v>272</v>
      </c>
      <c r="E922" s="206"/>
      <c r="F922" s="209" t="s">
        <v>2657</v>
      </c>
      <c r="G922" s="206"/>
      <c r="H922" s="210">
        <v>419.55200000000002</v>
      </c>
      <c r="I922" s="210"/>
      <c r="J922" s="206"/>
      <c r="K922" s="206"/>
      <c r="L922" s="212"/>
      <c r="M922" s="213"/>
      <c r="N922" s="214"/>
      <c r="O922" s="214"/>
      <c r="P922" s="214"/>
      <c r="Q922" s="214"/>
      <c r="R922" s="214"/>
      <c r="S922" s="214"/>
      <c r="T922" s="215"/>
      <c r="AT922" s="216" t="s">
        <v>272</v>
      </c>
      <c r="AU922" s="216" t="s">
        <v>73</v>
      </c>
      <c r="AV922" s="13" t="s">
        <v>73</v>
      </c>
      <c r="AW922" s="13" t="s">
        <v>4</v>
      </c>
      <c r="AX922" s="13" t="s">
        <v>71</v>
      </c>
      <c r="AY922" s="216" t="s">
        <v>263</v>
      </c>
    </row>
    <row r="923" spans="1:65" s="2" customFormat="1" ht="24.2" customHeight="1">
      <c r="A923" s="35"/>
      <c r="B923" s="36"/>
      <c r="C923" s="191" t="s">
        <v>1067</v>
      </c>
      <c r="D923" s="191" t="s">
        <v>266</v>
      </c>
      <c r="E923" s="192" t="s">
        <v>2658</v>
      </c>
      <c r="F923" s="193" t="s">
        <v>2659</v>
      </c>
      <c r="G923" s="194" t="s">
        <v>307</v>
      </c>
      <c r="H923" s="195">
        <v>48.311999999999998</v>
      </c>
      <c r="I923" s="196"/>
      <c r="J923" s="197">
        <f>ROUND(I923*H923,2)</f>
        <v>0</v>
      </c>
      <c r="K923" s="198"/>
      <c r="L923" s="40"/>
      <c r="M923" s="199" t="s">
        <v>1</v>
      </c>
      <c r="N923" s="200" t="s">
        <v>38</v>
      </c>
      <c r="O923" s="72"/>
      <c r="P923" s="201">
        <f>O923*H923</f>
        <v>0</v>
      </c>
      <c r="Q923" s="201">
        <v>0</v>
      </c>
      <c r="R923" s="201">
        <f>Q923*H923</f>
        <v>0</v>
      </c>
      <c r="S923" s="201">
        <v>0</v>
      </c>
      <c r="T923" s="202">
        <f>S923*H923</f>
        <v>0</v>
      </c>
      <c r="U923" s="35"/>
      <c r="V923" s="35"/>
      <c r="W923" s="35"/>
      <c r="X923" s="35"/>
      <c r="Y923" s="35"/>
      <c r="Z923" s="35"/>
      <c r="AA923" s="35"/>
      <c r="AB923" s="35"/>
      <c r="AC923" s="35"/>
      <c r="AD923" s="35"/>
      <c r="AE923" s="35"/>
      <c r="AR923" s="203" t="s">
        <v>416</v>
      </c>
      <c r="AT923" s="203" t="s">
        <v>266</v>
      </c>
      <c r="AU923" s="203" t="s">
        <v>73</v>
      </c>
      <c r="AY923" s="18" t="s">
        <v>263</v>
      </c>
      <c r="BE923" s="204">
        <f>IF(N923="základní",J923,0)</f>
        <v>0</v>
      </c>
      <c r="BF923" s="204">
        <f>IF(N923="snížená",J923,0)</f>
        <v>0</v>
      </c>
      <c r="BG923" s="204">
        <f>IF(N923="zákl. přenesená",J923,0)</f>
        <v>0</v>
      </c>
      <c r="BH923" s="204">
        <f>IF(N923="sníž. přenesená",J923,0)</f>
        <v>0</v>
      </c>
      <c r="BI923" s="204">
        <f>IF(N923="nulová",J923,0)</f>
        <v>0</v>
      </c>
      <c r="BJ923" s="18" t="s">
        <v>71</v>
      </c>
      <c r="BK923" s="204">
        <f>ROUND(I923*H923,2)</f>
        <v>0</v>
      </c>
      <c r="BL923" s="18" t="s">
        <v>416</v>
      </c>
      <c r="BM923" s="203" t="s">
        <v>2660</v>
      </c>
    </row>
    <row r="924" spans="1:65" s="2" customFormat="1" ht="19.5">
      <c r="A924" s="35"/>
      <c r="B924" s="36"/>
      <c r="C924" s="37"/>
      <c r="D924" s="207" t="s">
        <v>294</v>
      </c>
      <c r="E924" s="37"/>
      <c r="F924" s="239" t="s">
        <v>2661</v>
      </c>
      <c r="G924" s="37"/>
      <c r="H924" s="37"/>
      <c r="I924" s="326"/>
      <c r="J924" s="37"/>
      <c r="K924" s="37"/>
      <c r="L924" s="40"/>
      <c r="M924" s="241"/>
      <c r="N924" s="242"/>
      <c r="O924" s="72"/>
      <c r="P924" s="72"/>
      <c r="Q924" s="72"/>
      <c r="R924" s="72"/>
      <c r="S924" s="72"/>
      <c r="T924" s="73"/>
      <c r="U924" s="35"/>
      <c r="V924" s="35"/>
      <c r="W924" s="35"/>
      <c r="X924" s="35"/>
      <c r="Y924" s="35"/>
      <c r="Z924" s="35"/>
      <c r="AA924" s="35"/>
      <c r="AB924" s="35"/>
      <c r="AC924" s="35"/>
      <c r="AD924" s="35"/>
      <c r="AE924" s="35"/>
      <c r="AT924" s="18" t="s">
        <v>294</v>
      </c>
      <c r="AU924" s="18" t="s">
        <v>73</v>
      </c>
    </row>
    <row r="925" spans="1:65" s="12" customFormat="1" ht="22.9" customHeight="1">
      <c r="B925" s="175"/>
      <c r="C925" s="176"/>
      <c r="D925" s="177" t="s">
        <v>63</v>
      </c>
      <c r="E925" s="189" t="s">
        <v>1180</v>
      </c>
      <c r="F925" s="189" t="s">
        <v>1181</v>
      </c>
      <c r="G925" s="176"/>
      <c r="H925" s="176"/>
      <c r="I925" s="176"/>
      <c r="J925" s="190">
        <f>BK925</f>
        <v>0</v>
      </c>
      <c r="K925" s="176"/>
      <c r="L925" s="181"/>
      <c r="M925" s="182"/>
      <c r="N925" s="183"/>
      <c r="O925" s="183"/>
      <c r="P925" s="184">
        <f>SUM(P926:P944)</f>
        <v>0</v>
      </c>
      <c r="Q925" s="183"/>
      <c r="R925" s="184">
        <f>SUM(R926:R944)</f>
        <v>9.8527947200000003</v>
      </c>
      <c r="S925" s="183"/>
      <c r="T925" s="185">
        <f>SUM(T926:T944)</f>
        <v>0</v>
      </c>
      <c r="AR925" s="186" t="s">
        <v>73</v>
      </c>
      <c r="AT925" s="187" t="s">
        <v>63</v>
      </c>
      <c r="AU925" s="187" t="s">
        <v>71</v>
      </c>
      <c r="AY925" s="186" t="s">
        <v>263</v>
      </c>
      <c r="BK925" s="188">
        <f>SUM(BK926:BK944)</f>
        <v>0</v>
      </c>
    </row>
    <row r="926" spans="1:65" s="2" customFormat="1" ht="44.25" customHeight="1">
      <c r="A926" s="35"/>
      <c r="B926" s="36"/>
      <c r="C926" s="191" t="s">
        <v>778</v>
      </c>
      <c r="D926" s="191" t="s">
        <v>266</v>
      </c>
      <c r="E926" s="192" t="s">
        <v>2662</v>
      </c>
      <c r="F926" s="193" t="s">
        <v>2663</v>
      </c>
      <c r="G926" s="194" t="s">
        <v>269</v>
      </c>
      <c r="H926" s="195">
        <v>1255.5999999999999</v>
      </c>
      <c r="I926" s="196"/>
      <c r="J926" s="197">
        <f>ROUND(I926*H926,2)</f>
        <v>0</v>
      </c>
      <c r="K926" s="198"/>
      <c r="L926" s="40"/>
      <c r="M926" s="199" t="s">
        <v>1</v>
      </c>
      <c r="N926" s="200" t="s">
        <v>38</v>
      </c>
      <c r="O926" s="72"/>
      <c r="P926" s="201">
        <f>O926*H926</f>
        <v>0</v>
      </c>
      <c r="Q926" s="201">
        <v>8.8000000000000003E-4</v>
      </c>
      <c r="R926" s="201">
        <f>Q926*H926</f>
        <v>1.1049279999999999</v>
      </c>
      <c r="S926" s="201">
        <v>0</v>
      </c>
      <c r="T926" s="202">
        <f>S926*H926</f>
        <v>0</v>
      </c>
      <c r="U926" s="35"/>
      <c r="V926" s="35"/>
      <c r="W926" s="35"/>
      <c r="X926" s="35"/>
      <c r="Y926" s="35"/>
      <c r="Z926" s="35"/>
      <c r="AA926" s="35"/>
      <c r="AB926" s="35"/>
      <c r="AC926" s="35"/>
      <c r="AD926" s="35"/>
      <c r="AE926" s="35"/>
      <c r="AR926" s="203" t="s">
        <v>416</v>
      </c>
      <c r="AT926" s="203" t="s">
        <v>266</v>
      </c>
      <c r="AU926" s="203" t="s">
        <v>73</v>
      </c>
      <c r="AY926" s="18" t="s">
        <v>263</v>
      </c>
      <c r="BE926" s="204">
        <f>IF(N926="základní",J926,0)</f>
        <v>0</v>
      </c>
      <c r="BF926" s="204">
        <f>IF(N926="snížená",J926,0)</f>
        <v>0</v>
      </c>
      <c r="BG926" s="204">
        <f>IF(N926="zákl. přenesená",J926,0)</f>
        <v>0</v>
      </c>
      <c r="BH926" s="204">
        <f>IF(N926="sníž. přenesená",J926,0)</f>
        <v>0</v>
      </c>
      <c r="BI926" s="204">
        <f>IF(N926="nulová",J926,0)</f>
        <v>0</v>
      </c>
      <c r="BJ926" s="18" t="s">
        <v>71</v>
      </c>
      <c r="BK926" s="204">
        <f>ROUND(I926*H926,2)</f>
        <v>0</v>
      </c>
      <c r="BL926" s="18" t="s">
        <v>416</v>
      </c>
      <c r="BM926" s="203" t="s">
        <v>2664</v>
      </c>
    </row>
    <row r="927" spans="1:65" s="16" customFormat="1">
      <c r="B927" s="248"/>
      <c r="C927" s="249"/>
      <c r="D927" s="207" t="s">
        <v>272</v>
      </c>
      <c r="E927" s="250" t="s">
        <v>1</v>
      </c>
      <c r="F927" s="251" t="s">
        <v>2665</v>
      </c>
      <c r="G927" s="249"/>
      <c r="H927" s="250" t="s">
        <v>1</v>
      </c>
      <c r="I927" s="250" t="s">
        <v>1</v>
      </c>
      <c r="J927" s="249"/>
      <c r="K927" s="249"/>
      <c r="L927" s="253"/>
      <c r="M927" s="254"/>
      <c r="N927" s="255"/>
      <c r="O927" s="255"/>
      <c r="P927" s="255"/>
      <c r="Q927" s="255"/>
      <c r="R927" s="255"/>
      <c r="S927" s="255"/>
      <c r="T927" s="256"/>
      <c r="AT927" s="257" t="s">
        <v>272</v>
      </c>
      <c r="AU927" s="257" t="s">
        <v>73</v>
      </c>
      <c r="AV927" s="16" t="s">
        <v>71</v>
      </c>
      <c r="AW927" s="16" t="s">
        <v>30</v>
      </c>
      <c r="AX927" s="16" t="s">
        <v>64</v>
      </c>
      <c r="AY927" s="257" t="s">
        <v>263</v>
      </c>
    </row>
    <row r="928" spans="1:65" s="13" customFormat="1">
      <c r="B928" s="205"/>
      <c r="C928" s="206"/>
      <c r="D928" s="207" t="s">
        <v>272</v>
      </c>
      <c r="E928" s="208" t="s">
        <v>1</v>
      </c>
      <c r="F928" s="209" t="s">
        <v>2666</v>
      </c>
      <c r="G928" s="206"/>
      <c r="H928" s="210">
        <v>4620</v>
      </c>
      <c r="I928" s="210"/>
      <c r="J928" s="206"/>
      <c r="K928" s="206"/>
      <c r="L928" s="212"/>
      <c r="M928" s="213"/>
      <c r="N928" s="214"/>
      <c r="O928" s="214"/>
      <c r="P928" s="214"/>
      <c r="Q928" s="214"/>
      <c r="R928" s="214"/>
      <c r="S928" s="214"/>
      <c r="T928" s="215"/>
      <c r="AT928" s="216" t="s">
        <v>272</v>
      </c>
      <c r="AU928" s="216" t="s">
        <v>73</v>
      </c>
      <c r="AV928" s="13" t="s">
        <v>73</v>
      </c>
      <c r="AW928" s="13" t="s">
        <v>30</v>
      </c>
      <c r="AX928" s="13" t="s">
        <v>64</v>
      </c>
      <c r="AY928" s="216" t="s">
        <v>263</v>
      </c>
    </row>
    <row r="929" spans="1:65" s="13" customFormat="1">
      <c r="B929" s="205"/>
      <c r="C929" s="206"/>
      <c r="D929" s="207" t="s">
        <v>272</v>
      </c>
      <c r="E929" s="208" t="s">
        <v>1</v>
      </c>
      <c r="F929" s="209" t="s">
        <v>2667</v>
      </c>
      <c r="G929" s="206"/>
      <c r="H929" s="210">
        <v>-3532.5</v>
      </c>
      <c r="I929" s="210"/>
      <c r="J929" s="206"/>
      <c r="K929" s="206"/>
      <c r="L929" s="212"/>
      <c r="M929" s="213"/>
      <c r="N929" s="214"/>
      <c r="O929" s="214"/>
      <c r="P929" s="214"/>
      <c r="Q929" s="214"/>
      <c r="R929" s="214"/>
      <c r="S929" s="214"/>
      <c r="T929" s="215"/>
      <c r="AT929" s="216" t="s">
        <v>272</v>
      </c>
      <c r="AU929" s="216" t="s">
        <v>73</v>
      </c>
      <c r="AV929" s="13" t="s">
        <v>73</v>
      </c>
      <c r="AW929" s="13" t="s">
        <v>30</v>
      </c>
      <c r="AX929" s="13" t="s">
        <v>64</v>
      </c>
      <c r="AY929" s="216" t="s">
        <v>263</v>
      </c>
    </row>
    <row r="930" spans="1:65" s="13" customFormat="1">
      <c r="B930" s="205"/>
      <c r="C930" s="206"/>
      <c r="D930" s="207" t="s">
        <v>272</v>
      </c>
      <c r="E930" s="208" t="s">
        <v>1</v>
      </c>
      <c r="F930" s="209" t="s">
        <v>2668</v>
      </c>
      <c r="G930" s="206"/>
      <c r="H930" s="210">
        <v>73.599999999999994</v>
      </c>
      <c r="I930" s="210"/>
      <c r="J930" s="206"/>
      <c r="K930" s="206"/>
      <c r="L930" s="212"/>
      <c r="M930" s="213"/>
      <c r="N930" s="214"/>
      <c r="O930" s="214"/>
      <c r="P930" s="214"/>
      <c r="Q930" s="214"/>
      <c r="R930" s="214"/>
      <c r="S930" s="214"/>
      <c r="T930" s="215"/>
      <c r="AT930" s="216" t="s">
        <v>272</v>
      </c>
      <c r="AU930" s="216" t="s">
        <v>73</v>
      </c>
      <c r="AV930" s="13" t="s">
        <v>73</v>
      </c>
      <c r="AW930" s="13" t="s">
        <v>30</v>
      </c>
      <c r="AX930" s="13" t="s">
        <v>64</v>
      </c>
      <c r="AY930" s="216" t="s">
        <v>263</v>
      </c>
    </row>
    <row r="931" spans="1:65" s="13" customFormat="1">
      <c r="B931" s="205"/>
      <c r="C931" s="206"/>
      <c r="D931" s="207" t="s">
        <v>272</v>
      </c>
      <c r="E931" s="208" t="s">
        <v>1</v>
      </c>
      <c r="F931" s="209" t="s">
        <v>2669</v>
      </c>
      <c r="G931" s="206"/>
      <c r="H931" s="210">
        <v>94.5</v>
      </c>
      <c r="I931" s="210"/>
      <c r="J931" s="206"/>
      <c r="K931" s="206"/>
      <c r="L931" s="212"/>
      <c r="M931" s="213"/>
      <c r="N931" s="214"/>
      <c r="O931" s="214"/>
      <c r="P931" s="214"/>
      <c r="Q931" s="214"/>
      <c r="R931" s="214"/>
      <c r="S931" s="214"/>
      <c r="T931" s="215"/>
      <c r="AT931" s="216" t="s">
        <v>272</v>
      </c>
      <c r="AU931" s="216" t="s">
        <v>73</v>
      </c>
      <c r="AV931" s="13" t="s">
        <v>73</v>
      </c>
      <c r="AW931" s="13" t="s">
        <v>30</v>
      </c>
      <c r="AX931" s="13" t="s">
        <v>64</v>
      </c>
      <c r="AY931" s="216" t="s">
        <v>263</v>
      </c>
    </row>
    <row r="932" spans="1:65" s="15" customFormat="1">
      <c r="B932" s="228"/>
      <c r="C932" s="229"/>
      <c r="D932" s="207" t="s">
        <v>272</v>
      </c>
      <c r="E932" s="230" t="s">
        <v>1</v>
      </c>
      <c r="F932" s="231" t="s">
        <v>280</v>
      </c>
      <c r="G932" s="229"/>
      <c r="H932" s="232">
        <v>1255.5999999999999</v>
      </c>
      <c r="I932" s="232"/>
      <c r="J932" s="229"/>
      <c r="K932" s="229"/>
      <c r="L932" s="234"/>
      <c r="M932" s="235"/>
      <c r="N932" s="236"/>
      <c r="O932" s="236"/>
      <c r="P932" s="236"/>
      <c r="Q932" s="236"/>
      <c r="R932" s="236"/>
      <c r="S932" s="236"/>
      <c r="T932" s="237"/>
      <c r="AT932" s="238" t="s">
        <v>272</v>
      </c>
      <c r="AU932" s="238" t="s">
        <v>73</v>
      </c>
      <c r="AV932" s="15" t="s">
        <v>270</v>
      </c>
      <c r="AW932" s="15" t="s">
        <v>30</v>
      </c>
      <c r="AX932" s="15" t="s">
        <v>71</v>
      </c>
      <c r="AY932" s="238" t="s">
        <v>263</v>
      </c>
    </row>
    <row r="933" spans="1:65" s="2" customFormat="1" ht="44.25" customHeight="1">
      <c r="A933" s="35"/>
      <c r="B933" s="36"/>
      <c r="C933" s="261" t="s">
        <v>1076</v>
      </c>
      <c r="D933" s="261" t="s">
        <v>401</v>
      </c>
      <c r="E933" s="262" t="s">
        <v>2670</v>
      </c>
      <c r="F933" s="263" t="s">
        <v>2671</v>
      </c>
      <c r="G933" s="264" t="s">
        <v>269</v>
      </c>
      <c r="H933" s="265">
        <v>1463.402</v>
      </c>
      <c r="I933" s="196"/>
      <c r="J933" s="267">
        <f>ROUND(I933*H933,2)</f>
        <v>0</v>
      </c>
      <c r="K933" s="268"/>
      <c r="L933" s="269"/>
      <c r="M933" s="270" t="s">
        <v>1</v>
      </c>
      <c r="N933" s="271" t="s">
        <v>38</v>
      </c>
      <c r="O933" s="72"/>
      <c r="P933" s="201">
        <f>O933*H933</f>
        <v>0</v>
      </c>
      <c r="Q933" s="201">
        <v>4.8599999999999997E-3</v>
      </c>
      <c r="R933" s="201">
        <f>Q933*H933</f>
        <v>7.1121337200000001</v>
      </c>
      <c r="S933" s="201">
        <v>0</v>
      </c>
      <c r="T933" s="202">
        <f>S933*H933</f>
        <v>0</v>
      </c>
      <c r="U933" s="35"/>
      <c r="V933" s="35"/>
      <c r="W933" s="35"/>
      <c r="X933" s="35"/>
      <c r="Y933" s="35"/>
      <c r="Z933" s="35"/>
      <c r="AA933" s="35"/>
      <c r="AB933" s="35"/>
      <c r="AC933" s="35"/>
      <c r="AD933" s="35"/>
      <c r="AE933" s="35"/>
      <c r="AR933" s="203" t="s">
        <v>542</v>
      </c>
      <c r="AT933" s="203" t="s">
        <v>401</v>
      </c>
      <c r="AU933" s="203" t="s">
        <v>73</v>
      </c>
      <c r="AY933" s="18" t="s">
        <v>263</v>
      </c>
      <c r="BE933" s="204">
        <f>IF(N933="základní",J933,0)</f>
        <v>0</v>
      </c>
      <c r="BF933" s="204">
        <f>IF(N933="snížená",J933,0)</f>
        <v>0</v>
      </c>
      <c r="BG933" s="204">
        <f>IF(N933="zákl. přenesená",J933,0)</f>
        <v>0</v>
      </c>
      <c r="BH933" s="204">
        <f>IF(N933="sníž. přenesená",J933,0)</f>
        <v>0</v>
      </c>
      <c r="BI933" s="204">
        <f>IF(N933="nulová",J933,0)</f>
        <v>0</v>
      </c>
      <c r="BJ933" s="18" t="s">
        <v>71</v>
      </c>
      <c r="BK933" s="204">
        <f>ROUND(I933*H933,2)</f>
        <v>0</v>
      </c>
      <c r="BL933" s="18" t="s">
        <v>416</v>
      </c>
      <c r="BM933" s="203" t="s">
        <v>2672</v>
      </c>
    </row>
    <row r="934" spans="1:65" s="13" customFormat="1">
      <c r="B934" s="205"/>
      <c r="C934" s="206"/>
      <c r="D934" s="207" t="s">
        <v>272</v>
      </c>
      <c r="E934" s="206"/>
      <c r="F934" s="209" t="s">
        <v>2673</v>
      </c>
      <c r="G934" s="206"/>
      <c r="H934" s="210">
        <v>1463.402</v>
      </c>
      <c r="I934" s="210"/>
      <c r="J934" s="206"/>
      <c r="K934" s="206"/>
      <c r="L934" s="212"/>
      <c r="M934" s="213"/>
      <c r="N934" s="214"/>
      <c r="O934" s="214"/>
      <c r="P934" s="214"/>
      <c r="Q934" s="214"/>
      <c r="R934" s="214"/>
      <c r="S934" s="214"/>
      <c r="T934" s="215"/>
      <c r="AT934" s="216" t="s">
        <v>272</v>
      </c>
      <c r="AU934" s="216" t="s">
        <v>73</v>
      </c>
      <c r="AV934" s="13" t="s">
        <v>73</v>
      </c>
      <c r="AW934" s="13" t="s">
        <v>4</v>
      </c>
      <c r="AX934" s="13" t="s">
        <v>71</v>
      </c>
      <c r="AY934" s="216" t="s">
        <v>263</v>
      </c>
    </row>
    <row r="935" spans="1:65" s="2" customFormat="1" ht="49.15" customHeight="1">
      <c r="A935" s="35"/>
      <c r="B935" s="36"/>
      <c r="C935" s="191" t="s">
        <v>782</v>
      </c>
      <c r="D935" s="191" t="s">
        <v>266</v>
      </c>
      <c r="E935" s="192" t="s">
        <v>2674</v>
      </c>
      <c r="F935" s="193" t="s">
        <v>2675</v>
      </c>
      <c r="G935" s="194" t="s">
        <v>269</v>
      </c>
      <c r="H935" s="195">
        <v>1255.5999999999999</v>
      </c>
      <c r="I935" s="196"/>
      <c r="J935" s="197">
        <f>ROUND(I935*H935,2)</f>
        <v>0</v>
      </c>
      <c r="K935" s="198"/>
      <c r="L935" s="40"/>
      <c r="M935" s="199" t="s">
        <v>1</v>
      </c>
      <c r="N935" s="200" t="s">
        <v>38</v>
      </c>
      <c r="O935" s="72"/>
      <c r="P935" s="201">
        <f>O935*H935</f>
        <v>0</v>
      </c>
      <c r="Q935" s="201">
        <v>7.2000000000000005E-4</v>
      </c>
      <c r="R935" s="201">
        <f>Q935*H935</f>
        <v>0.90403199999999995</v>
      </c>
      <c r="S935" s="201">
        <v>0</v>
      </c>
      <c r="T935" s="202">
        <f>S935*H935</f>
        <v>0</v>
      </c>
      <c r="U935" s="35"/>
      <c r="V935" s="35"/>
      <c r="W935" s="35"/>
      <c r="X935" s="35"/>
      <c r="Y935" s="35"/>
      <c r="Z935" s="35"/>
      <c r="AA935" s="35"/>
      <c r="AB935" s="35"/>
      <c r="AC935" s="35"/>
      <c r="AD935" s="35"/>
      <c r="AE935" s="35"/>
      <c r="AR935" s="203" t="s">
        <v>416</v>
      </c>
      <c r="AT935" s="203" t="s">
        <v>266</v>
      </c>
      <c r="AU935" s="203" t="s">
        <v>73</v>
      </c>
      <c r="AY935" s="18" t="s">
        <v>263</v>
      </c>
      <c r="BE935" s="204">
        <f>IF(N935="základní",J935,0)</f>
        <v>0</v>
      </c>
      <c r="BF935" s="204">
        <f>IF(N935="snížená",J935,0)</f>
        <v>0</v>
      </c>
      <c r="BG935" s="204">
        <f>IF(N935="zákl. přenesená",J935,0)</f>
        <v>0</v>
      </c>
      <c r="BH935" s="204">
        <f>IF(N935="sníž. přenesená",J935,0)</f>
        <v>0</v>
      </c>
      <c r="BI935" s="204">
        <f>IF(N935="nulová",J935,0)</f>
        <v>0</v>
      </c>
      <c r="BJ935" s="18" t="s">
        <v>71</v>
      </c>
      <c r="BK935" s="204">
        <f>ROUND(I935*H935,2)</f>
        <v>0</v>
      </c>
      <c r="BL935" s="18" t="s">
        <v>416</v>
      </c>
      <c r="BM935" s="203" t="s">
        <v>2676</v>
      </c>
    </row>
    <row r="936" spans="1:65" s="16" customFormat="1">
      <c r="B936" s="248"/>
      <c r="C936" s="249"/>
      <c r="D936" s="207" t="s">
        <v>272</v>
      </c>
      <c r="E936" s="250" t="s">
        <v>1</v>
      </c>
      <c r="F936" s="251" t="s">
        <v>2665</v>
      </c>
      <c r="G936" s="249"/>
      <c r="H936" s="250" t="s">
        <v>1</v>
      </c>
      <c r="I936" s="250" t="s">
        <v>1</v>
      </c>
      <c r="J936" s="249"/>
      <c r="K936" s="249"/>
      <c r="L936" s="253"/>
      <c r="M936" s="254"/>
      <c r="N936" s="255"/>
      <c r="O936" s="255"/>
      <c r="P936" s="255"/>
      <c r="Q936" s="255"/>
      <c r="R936" s="255"/>
      <c r="S936" s="255"/>
      <c r="T936" s="256"/>
      <c r="AT936" s="257" t="s">
        <v>272</v>
      </c>
      <c r="AU936" s="257" t="s">
        <v>73</v>
      </c>
      <c r="AV936" s="16" t="s">
        <v>71</v>
      </c>
      <c r="AW936" s="16" t="s">
        <v>30</v>
      </c>
      <c r="AX936" s="16" t="s">
        <v>64</v>
      </c>
      <c r="AY936" s="257" t="s">
        <v>263</v>
      </c>
    </row>
    <row r="937" spans="1:65" s="13" customFormat="1">
      <c r="B937" s="205"/>
      <c r="C937" s="206"/>
      <c r="D937" s="207" t="s">
        <v>272</v>
      </c>
      <c r="E937" s="208" t="s">
        <v>1</v>
      </c>
      <c r="F937" s="209" t="s">
        <v>2666</v>
      </c>
      <c r="G937" s="206"/>
      <c r="H937" s="210">
        <v>4620</v>
      </c>
      <c r="I937" s="210"/>
      <c r="J937" s="206"/>
      <c r="K937" s="206"/>
      <c r="L937" s="212"/>
      <c r="M937" s="213"/>
      <c r="N937" s="214"/>
      <c r="O937" s="214"/>
      <c r="P937" s="214"/>
      <c r="Q937" s="214"/>
      <c r="R937" s="214"/>
      <c r="S937" s="214"/>
      <c r="T937" s="215"/>
      <c r="AT937" s="216" t="s">
        <v>272</v>
      </c>
      <c r="AU937" s="216" t="s">
        <v>73</v>
      </c>
      <c r="AV937" s="13" t="s">
        <v>73</v>
      </c>
      <c r="AW937" s="13" t="s">
        <v>30</v>
      </c>
      <c r="AX937" s="13" t="s">
        <v>64</v>
      </c>
      <c r="AY937" s="216" t="s">
        <v>263</v>
      </c>
    </row>
    <row r="938" spans="1:65" s="13" customFormat="1">
      <c r="B938" s="205"/>
      <c r="C938" s="206"/>
      <c r="D938" s="207" t="s">
        <v>272</v>
      </c>
      <c r="E938" s="208" t="s">
        <v>1</v>
      </c>
      <c r="F938" s="209" t="s">
        <v>2667</v>
      </c>
      <c r="G938" s="206"/>
      <c r="H938" s="210">
        <v>-3532.5</v>
      </c>
      <c r="I938" s="210"/>
      <c r="J938" s="206"/>
      <c r="K938" s="206"/>
      <c r="L938" s="212"/>
      <c r="M938" s="213"/>
      <c r="N938" s="214"/>
      <c r="O938" s="214"/>
      <c r="P938" s="214"/>
      <c r="Q938" s="214"/>
      <c r="R938" s="214"/>
      <c r="S938" s="214"/>
      <c r="T938" s="215"/>
      <c r="AT938" s="216" t="s">
        <v>272</v>
      </c>
      <c r="AU938" s="216" t="s">
        <v>73</v>
      </c>
      <c r="AV938" s="13" t="s">
        <v>73</v>
      </c>
      <c r="AW938" s="13" t="s">
        <v>30</v>
      </c>
      <c r="AX938" s="13" t="s">
        <v>64</v>
      </c>
      <c r="AY938" s="216" t="s">
        <v>263</v>
      </c>
    </row>
    <row r="939" spans="1:65" s="13" customFormat="1">
      <c r="B939" s="205"/>
      <c r="C939" s="206"/>
      <c r="D939" s="207" t="s">
        <v>272</v>
      </c>
      <c r="E939" s="208" t="s">
        <v>1</v>
      </c>
      <c r="F939" s="209" t="s">
        <v>2668</v>
      </c>
      <c r="G939" s="206"/>
      <c r="H939" s="210">
        <v>73.599999999999994</v>
      </c>
      <c r="I939" s="210"/>
      <c r="J939" s="206"/>
      <c r="K939" s="206"/>
      <c r="L939" s="212"/>
      <c r="M939" s="213"/>
      <c r="N939" s="214"/>
      <c r="O939" s="214"/>
      <c r="P939" s="214"/>
      <c r="Q939" s="214"/>
      <c r="R939" s="214"/>
      <c r="S939" s="214"/>
      <c r="T939" s="215"/>
      <c r="AT939" s="216" t="s">
        <v>272</v>
      </c>
      <c r="AU939" s="216" t="s">
        <v>73</v>
      </c>
      <c r="AV939" s="13" t="s">
        <v>73</v>
      </c>
      <c r="AW939" s="13" t="s">
        <v>30</v>
      </c>
      <c r="AX939" s="13" t="s">
        <v>64</v>
      </c>
      <c r="AY939" s="216" t="s">
        <v>263</v>
      </c>
    </row>
    <row r="940" spans="1:65" s="13" customFormat="1">
      <c r="B940" s="205"/>
      <c r="C940" s="206"/>
      <c r="D940" s="207" t="s">
        <v>272</v>
      </c>
      <c r="E940" s="208" t="s">
        <v>1</v>
      </c>
      <c r="F940" s="209" t="s">
        <v>2669</v>
      </c>
      <c r="G940" s="206"/>
      <c r="H940" s="210">
        <v>94.5</v>
      </c>
      <c r="I940" s="210"/>
      <c r="J940" s="206"/>
      <c r="K940" s="206"/>
      <c r="L940" s="212"/>
      <c r="M940" s="213"/>
      <c r="N940" s="214"/>
      <c r="O940" s="214"/>
      <c r="P940" s="214"/>
      <c r="Q940" s="214"/>
      <c r="R940" s="214"/>
      <c r="S940" s="214"/>
      <c r="T940" s="215"/>
      <c r="AT940" s="216" t="s">
        <v>272</v>
      </c>
      <c r="AU940" s="216" t="s">
        <v>73</v>
      </c>
      <c r="AV940" s="13" t="s">
        <v>73</v>
      </c>
      <c r="AW940" s="13" t="s">
        <v>30</v>
      </c>
      <c r="AX940" s="13" t="s">
        <v>64</v>
      </c>
      <c r="AY940" s="216" t="s">
        <v>263</v>
      </c>
    </row>
    <row r="941" spans="1:65" s="15" customFormat="1">
      <c r="B941" s="228"/>
      <c r="C941" s="229"/>
      <c r="D941" s="207" t="s">
        <v>272</v>
      </c>
      <c r="E941" s="230" t="s">
        <v>1</v>
      </c>
      <c r="F941" s="231" t="s">
        <v>280</v>
      </c>
      <c r="G941" s="229"/>
      <c r="H941" s="232">
        <v>1255.5999999999999</v>
      </c>
      <c r="I941" s="232"/>
      <c r="J941" s="229"/>
      <c r="K941" s="229"/>
      <c r="L941" s="234"/>
      <c r="M941" s="235"/>
      <c r="N941" s="236"/>
      <c r="O941" s="236"/>
      <c r="P941" s="236"/>
      <c r="Q941" s="236"/>
      <c r="R941" s="236"/>
      <c r="S941" s="236"/>
      <c r="T941" s="237"/>
      <c r="AT941" s="238" t="s">
        <v>272</v>
      </c>
      <c r="AU941" s="238" t="s">
        <v>73</v>
      </c>
      <c r="AV941" s="15" t="s">
        <v>270</v>
      </c>
      <c r="AW941" s="15" t="s">
        <v>30</v>
      </c>
      <c r="AX941" s="15" t="s">
        <v>71</v>
      </c>
      <c r="AY941" s="238" t="s">
        <v>263</v>
      </c>
    </row>
    <row r="942" spans="1:65" s="2" customFormat="1" ht="24.2" customHeight="1">
      <c r="A942" s="35"/>
      <c r="B942" s="36"/>
      <c r="C942" s="261" t="s">
        <v>1084</v>
      </c>
      <c r="D942" s="261" t="s">
        <v>401</v>
      </c>
      <c r="E942" s="262" t="s">
        <v>2677</v>
      </c>
      <c r="F942" s="263" t="s">
        <v>2678</v>
      </c>
      <c r="G942" s="264" t="s">
        <v>269</v>
      </c>
      <c r="H942" s="265">
        <v>1463.402</v>
      </c>
      <c r="I942" s="196"/>
      <c r="J942" s="267">
        <f>ROUND(I942*H942,2)</f>
        <v>0</v>
      </c>
      <c r="K942" s="268"/>
      <c r="L942" s="269"/>
      <c r="M942" s="270" t="s">
        <v>1</v>
      </c>
      <c r="N942" s="271" t="s">
        <v>38</v>
      </c>
      <c r="O942" s="72"/>
      <c r="P942" s="201">
        <f>O942*H942</f>
        <v>0</v>
      </c>
      <c r="Q942" s="201">
        <v>5.0000000000000001E-4</v>
      </c>
      <c r="R942" s="201">
        <f>Q942*H942</f>
        <v>0.73170100000000005</v>
      </c>
      <c r="S942" s="201">
        <v>0</v>
      </c>
      <c r="T942" s="202">
        <f>S942*H942</f>
        <v>0</v>
      </c>
      <c r="U942" s="35"/>
      <c r="V942" s="35"/>
      <c r="W942" s="35"/>
      <c r="X942" s="35"/>
      <c r="Y942" s="35"/>
      <c r="Z942" s="35"/>
      <c r="AA942" s="35"/>
      <c r="AB942" s="35"/>
      <c r="AC942" s="35"/>
      <c r="AD942" s="35"/>
      <c r="AE942" s="35"/>
      <c r="AR942" s="203" t="s">
        <v>542</v>
      </c>
      <c r="AT942" s="203" t="s">
        <v>401</v>
      </c>
      <c r="AU942" s="203" t="s">
        <v>73</v>
      </c>
      <c r="AY942" s="18" t="s">
        <v>263</v>
      </c>
      <c r="BE942" s="204">
        <f>IF(N942="základní",J942,0)</f>
        <v>0</v>
      </c>
      <c r="BF942" s="204">
        <f>IF(N942="snížená",J942,0)</f>
        <v>0</v>
      </c>
      <c r="BG942" s="204">
        <f>IF(N942="zákl. přenesená",J942,0)</f>
        <v>0</v>
      </c>
      <c r="BH942" s="204">
        <f>IF(N942="sníž. přenesená",J942,0)</f>
        <v>0</v>
      </c>
      <c r="BI942" s="204">
        <f>IF(N942="nulová",J942,0)</f>
        <v>0</v>
      </c>
      <c r="BJ942" s="18" t="s">
        <v>71</v>
      </c>
      <c r="BK942" s="204">
        <f>ROUND(I942*H942,2)</f>
        <v>0</v>
      </c>
      <c r="BL942" s="18" t="s">
        <v>416</v>
      </c>
      <c r="BM942" s="203" t="s">
        <v>2679</v>
      </c>
    </row>
    <row r="943" spans="1:65" s="13" customFormat="1">
      <c r="B943" s="205"/>
      <c r="C943" s="206"/>
      <c r="D943" s="207" t="s">
        <v>272</v>
      </c>
      <c r="E943" s="206"/>
      <c r="F943" s="209" t="s">
        <v>2673</v>
      </c>
      <c r="G943" s="206"/>
      <c r="H943" s="210">
        <v>1463.402</v>
      </c>
      <c r="I943" s="210"/>
      <c r="J943" s="206"/>
      <c r="K943" s="206"/>
      <c r="L943" s="212"/>
      <c r="M943" s="213"/>
      <c r="N943" s="214"/>
      <c r="O943" s="214"/>
      <c r="P943" s="214"/>
      <c r="Q943" s="214"/>
      <c r="R943" s="214"/>
      <c r="S943" s="214"/>
      <c r="T943" s="215"/>
      <c r="AT943" s="216" t="s">
        <v>272</v>
      </c>
      <c r="AU943" s="216" t="s">
        <v>73</v>
      </c>
      <c r="AV943" s="13" t="s">
        <v>73</v>
      </c>
      <c r="AW943" s="13" t="s">
        <v>4</v>
      </c>
      <c r="AX943" s="13" t="s">
        <v>71</v>
      </c>
      <c r="AY943" s="216" t="s">
        <v>263</v>
      </c>
    </row>
    <row r="944" spans="1:65" s="2" customFormat="1" ht="24.2" customHeight="1">
      <c r="A944" s="35"/>
      <c r="B944" s="36"/>
      <c r="C944" s="191" t="s">
        <v>787</v>
      </c>
      <c r="D944" s="191" t="s">
        <v>266</v>
      </c>
      <c r="E944" s="192" t="s">
        <v>1252</v>
      </c>
      <c r="F944" s="193" t="s">
        <v>2680</v>
      </c>
      <c r="G944" s="194" t="s">
        <v>307</v>
      </c>
      <c r="H944" s="195">
        <v>9.8529999999999998</v>
      </c>
      <c r="I944" s="196"/>
      <c r="J944" s="197">
        <f>ROUND(I944*H944,2)</f>
        <v>0</v>
      </c>
      <c r="K944" s="198"/>
      <c r="L944" s="40"/>
      <c r="M944" s="199" t="s">
        <v>1</v>
      </c>
      <c r="N944" s="200" t="s">
        <v>38</v>
      </c>
      <c r="O944" s="72"/>
      <c r="P944" s="201">
        <f>O944*H944</f>
        <v>0</v>
      </c>
      <c r="Q944" s="201">
        <v>0</v>
      </c>
      <c r="R944" s="201">
        <f>Q944*H944</f>
        <v>0</v>
      </c>
      <c r="S944" s="201">
        <v>0</v>
      </c>
      <c r="T944" s="202">
        <f>S944*H944</f>
        <v>0</v>
      </c>
      <c r="U944" s="35"/>
      <c r="V944" s="35"/>
      <c r="W944" s="35"/>
      <c r="X944" s="35"/>
      <c r="Y944" s="35"/>
      <c r="Z944" s="35"/>
      <c r="AA944" s="35"/>
      <c r="AB944" s="35"/>
      <c r="AC944" s="35"/>
      <c r="AD944" s="35"/>
      <c r="AE944" s="35"/>
      <c r="AR944" s="203" t="s">
        <v>416</v>
      </c>
      <c r="AT944" s="203" t="s">
        <v>266</v>
      </c>
      <c r="AU944" s="203" t="s">
        <v>73</v>
      </c>
      <c r="AY944" s="18" t="s">
        <v>263</v>
      </c>
      <c r="BE944" s="204">
        <f>IF(N944="základní",J944,0)</f>
        <v>0</v>
      </c>
      <c r="BF944" s="204">
        <f>IF(N944="snížená",J944,0)</f>
        <v>0</v>
      </c>
      <c r="BG944" s="204">
        <f>IF(N944="zákl. přenesená",J944,0)</f>
        <v>0</v>
      </c>
      <c r="BH944" s="204">
        <f>IF(N944="sníž. přenesená",J944,0)</f>
        <v>0</v>
      </c>
      <c r="BI944" s="204">
        <f>IF(N944="nulová",J944,0)</f>
        <v>0</v>
      </c>
      <c r="BJ944" s="18" t="s">
        <v>71</v>
      </c>
      <c r="BK944" s="204">
        <f>ROUND(I944*H944,2)</f>
        <v>0</v>
      </c>
      <c r="BL944" s="18" t="s">
        <v>416</v>
      </c>
      <c r="BM944" s="203" t="s">
        <v>2681</v>
      </c>
    </row>
    <row r="945" spans="1:65" s="12" customFormat="1" ht="22.9" customHeight="1">
      <c r="B945" s="175"/>
      <c r="C945" s="176"/>
      <c r="D945" s="177" t="s">
        <v>63</v>
      </c>
      <c r="E945" s="189" t="s">
        <v>1255</v>
      </c>
      <c r="F945" s="189" t="s">
        <v>1256</v>
      </c>
      <c r="G945" s="176"/>
      <c r="H945" s="176"/>
      <c r="I945" s="176"/>
      <c r="J945" s="190">
        <f>BK945</f>
        <v>0</v>
      </c>
      <c r="K945" s="176"/>
      <c r="L945" s="181"/>
      <c r="M945" s="182"/>
      <c r="N945" s="183"/>
      <c r="O945" s="183"/>
      <c r="P945" s="184">
        <f>SUM(P946:P959)</f>
        <v>0</v>
      </c>
      <c r="Q945" s="183"/>
      <c r="R945" s="184">
        <f>SUM(R946:R959)</f>
        <v>92.989732500000002</v>
      </c>
      <c r="S945" s="183"/>
      <c r="T945" s="185">
        <f>SUM(T946:T959)</f>
        <v>0</v>
      </c>
      <c r="AR945" s="186" t="s">
        <v>73</v>
      </c>
      <c r="AT945" s="187" t="s">
        <v>63</v>
      </c>
      <c r="AU945" s="187" t="s">
        <v>71</v>
      </c>
      <c r="AY945" s="186" t="s">
        <v>263</v>
      </c>
      <c r="BK945" s="188">
        <f>SUM(BK946:BK959)</f>
        <v>0</v>
      </c>
    </row>
    <row r="946" spans="1:65" s="2" customFormat="1" ht="33" customHeight="1">
      <c r="A946" s="35"/>
      <c r="B946" s="36"/>
      <c r="C946" s="191" t="s">
        <v>1094</v>
      </c>
      <c r="D946" s="191" t="s">
        <v>266</v>
      </c>
      <c r="E946" s="192" t="s">
        <v>2682</v>
      </c>
      <c r="F946" s="193" t="s">
        <v>2683</v>
      </c>
      <c r="G946" s="194" t="s">
        <v>269</v>
      </c>
      <c r="H946" s="195">
        <v>1087.5</v>
      </c>
      <c r="I946" s="196"/>
      <c r="J946" s="197">
        <f>ROUND(I946*H946,2)</f>
        <v>0</v>
      </c>
      <c r="K946" s="198"/>
      <c r="L946" s="40"/>
      <c r="M946" s="199" t="s">
        <v>1</v>
      </c>
      <c r="N946" s="200" t="s">
        <v>38</v>
      </c>
      <c r="O946" s="72"/>
      <c r="P946" s="201">
        <f>O946*H946</f>
        <v>0</v>
      </c>
      <c r="Q946" s="201">
        <v>3.0599999999999998E-3</v>
      </c>
      <c r="R946" s="201">
        <f>Q946*H946</f>
        <v>3.32775</v>
      </c>
      <c r="S946" s="201">
        <v>0</v>
      </c>
      <c r="T946" s="202">
        <f>S946*H946</f>
        <v>0</v>
      </c>
      <c r="U946" s="35"/>
      <c r="V946" s="35"/>
      <c r="W946" s="35"/>
      <c r="X946" s="35"/>
      <c r="Y946" s="35"/>
      <c r="Z946" s="35"/>
      <c r="AA946" s="35"/>
      <c r="AB946" s="35"/>
      <c r="AC946" s="35"/>
      <c r="AD946" s="35"/>
      <c r="AE946" s="35"/>
      <c r="AR946" s="203" t="s">
        <v>416</v>
      </c>
      <c r="AT946" s="203" t="s">
        <v>266</v>
      </c>
      <c r="AU946" s="203" t="s">
        <v>73</v>
      </c>
      <c r="AY946" s="18" t="s">
        <v>263</v>
      </c>
      <c r="BE946" s="204">
        <f>IF(N946="základní",J946,0)</f>
        <v>0</v>
      </c>
      <c r="BF946" s="204">
        <f>IF(N946="snížená",J946,0)</f>
        <v>0</v>
      </c>
      <c r="BG946" s="204">
        <f>IF(N946="zákl. přenesená",J946,0)</f>
        <v>0</v>
      </c>
      <c r="BH946" s="204">
        <f>IF(N946="sníž. přenesená",J946,0)</f>
        <v>0</v>
      </c>
      <c r="BI946" s="204">
        <f>IF(N946="nulová",J946,0)</f>
        <v>0</v>
      </c>
      <c r="BJ946" s="18" t="s">
        <v>71</v>
      </c>
      <c r="BK946" s="204">
        <f>ROUND(I946*H946,2)</f>
        <v>0</v>
      </c>
      <c r="BL946" s="18" t="s">
        <v>416</v>
      </c>
      <c r="BM946" s="203" t="s">
        <v>2684</v>
      </c>
    </row>
    <row r="947" spans="1:65" s="16" customFormat="1" ht="22.5">
      <c r="B947" s="248"/>
      <c r="C947" s="249"/>
      <c r="D947" s="207" t="s">
        <v>272</v>
      </c>
      <c r="E947" s="250" t="s">
        <v>1</v>
      </c>
      <c r="F947" s="251" t="s">
        <v>2685</v>
      </c>
      <c r="G947" s="249"/>
      <c r="H947" s="250" t="s">
        <v>1</v>
      </c>
      <c r="I947" s="250" t="s">
        <v>1</v>
      </c>
      <c r="J947" s="249"/>
      <c r="K947" s="249"/>
      <c r="L947" s="253"/>
      <c r="M947" s="254"/>
      <c r="N947" s="255"/>
      <c r="O947" s="255"/>
      <c r="P947" s="255"/>
      <c r="Q947" s="255"/>
      <c r="R947" s="255"/>
      <c r="S947" s="255"/>
      <c r="T947" s="256"/>
      <c r="AT947" s="257" t="s">
        <v>272</v>
      </c>
      <c r="AU947" s="257" t="s">
        <v>73</v>
      </c>
      <c r="AV947" s="16" t="s">
        <v>71</v>
      </c>
      <c r="AW947" s="16" t="s">
        <v>30</v>
      </c>
      <c r="AX947" s="16" t="s">
        <v>64</v>
      </c>
      <c r="AY947" s="257" t="s">
        <v>263</v>
      </c>
    </row>
    <row r="948" spans="1:65" s="16" customFormat="1">
      <c r="B948" s="248"/>
      <c r="C948" s="249"/>
      <c r="D948" s="207" t="s">
        <v>272</v>
      </c>
      <c r="E948" s="250" t="s">
        <v>1</v>
      </c>
      <c r="F948" s="251" t="s">
        <v>2686</v>
      </c>
      <c r="G948" s="249"/>
      <c r="H948" s="250" t="s">
        <v>1</v>
      </c>
      <c r="I948" s="250" t="s">
        <v>1</v>
      </c>
      <c r="J948" s="249"/>
      <c r="K948" s="249"/>
      <c r="L948" s="253"/>
      <c r="M948" s="254"/>
      <c r="N948" s="255"/>
      <c r="O948" s="255"/>
      <c r="P948" s="255"/>
      <c r="Q948" s="255"/>
      <c r="R948" s="255"/>
      <c r="S948" s="255"/>
      <c r="T948" s="256"/>
      <c r="AT948" s="257" t="s">
        <v>272</v>
      </c>
      <c r="AU948" s="257" t="s">
        <v>73</v>
      </c>
      <c r="AV948" s="16" t="s">
        <v>71</v>
      </c>
      <c r="AW948" s="16" t="s">
        <v>30</v>
      </c>
      <c r="AX948" s="16" t="s">
        <v>64</v>
      </c>
      <c r="AY948" s="257" t="s">
        <v>263</v>
      </c>
    </row>
    <row r="949" spans="1:65" s="16" customFormat="1">
      <c r="B949" s="248"/>
      <c r="C949" s="249"/>
      <c r="D949" s="207" t="s">
        <v>272</v>
      </c>
      <c r="E949" s="250" t="s">
        <v>1</v>
      </c>
      <c r="F949" s="251" t="s">
        <v>2687</v>
      </c>
      <c r="G949" s="249"/>
      <c r="H949" s="250" t="s">
        <v>1</v>
      </c>
      <c r="I949" s="250" t="s">
        <v>1</v>
      </c>
      <c r="J949" s="249"/>
      <c r="K949" s="249"/>
      <c r="L949" s="253"/>
      <c r="M949" s="254"/>
      <c r="N949" s="255"/>
      <c r="O949" s="255"/>
      <c r="P949" s="255"/>
      <c r="Q949" s="255"/>
      <c r="R949" s="255"/>
      <c r="S949" s="255"/>
      <c r="T949" s="256"/>
      <c r="AT949" s="257" t="s">
        <v>272</v>
      </c>
      <c r="AU949" s="257" t="s">
        <v>73</v>
      </c>
      <c r="AV949" s="16" t="s">
        <v>71</v>
      </c>
      <c r="AW949" s="16" t="s">
        <v>30</v>
      </c>
      <c r="AX949" s="16" t="s">
        <v>64</v>
      </c>
      <c r="AY949" s="257" t="s">
        <v>263</v>
      </c>
    </row>
    <row r="950" spans="1:65" s="13" customFormat="1">
      <c r="B950" s="205"/>
      <c r="C950" s="206"/>
      <c r="D950" s="207" t="s">
        <v>272</v>
      </c>
      <c r="E950" s="208" t="s">
        <v>1</v>
      </c>
      <c r="F950" s="209" t="s">
        <v>2666</v>
      </c>
      <c r="G950" s="206"/>
      <c r="H950" s="210">
        <v>4620</v>
      </c>
      <c r="I950" s="210"/>
      <c r="J950" s="206"/>
      <c r="K950" s="206"/>
      <c r="L950" s="212"/>
      <c r="M950" s="213"/>
      <c r="N950" s="214"/>
      <c r="O950" s="214"/>
      <c r="P950" s="214"/>
      <c r="Q950" s="214"/>
      <c r="R950" s="214"/>
      <c r="S950" s="214"/>
      <c r="T950" s="215"/>
      <c r="AT950" s="216" t="s">
        <v>272</v>
      </c>
      <c r="AU950" s="216" t="s">
        <v>73</v>
      </c>
      <c r="AV950" s="13" t="s">
        <v>73</v>
      </c>
      <c r="AW950" s="13" t="s">
        <v>30</v>
      </c>
      <c r="AX950" s="13" t="s">
        <v>64</v>
      </c>
      <c r="AY950" s="216" t="s">
        <v>263</v>
      </c>
    </row>
    <row r="951" spans="1:65" s="13" customFormat="1">
      <c r="B951" s="205"/>
      <c r="C951" s="206"/>
      <c r="D951" s="207" t="s">
        <v>272</v>
      </c>
      <c r="E951" s="208" t="s">
        <v>1</v>
      </c>
      <c r="F951" s="209" t="s">
        <v>2667</v>
      </c>
      <c r="G951" s="206"/>
      <c r="H951" s="210">
        <v>-3532.5</v>
      </c>
      <c r="I951" s="210"/>
      <c r="J951" s="206"/>
      <c r="K951" s="206"/>
      <c r="L951" s="212"/>
      <c r="M951" s="213"/>
      <c r="N951" s="214"/>
      <c r="O951" s="214"/>
      <c r="P951" s="214"/>
      <c r="Q951" s="214"/>
      <c r="R951" s="214"/>
      <c r="S951" s="214"/>
      <c r="T951" s="215"/>
      <c r="AT951" s="216" t="s">
        <v>272</v>
      </c>
      <c r="AU951" s="216" t="s">
        <v>73</v>
      </c>
      <c r="AV951" s="13" t="s">
        <v>73</v>
      </c>
      <c r="AW951" s="13" t="s">
        <v>30</v>
      </c>
      <c r="AX951" s="13" t="s">
        <v>64</v>
      </c>
      <c r="AY951" s="216" t="s">
        <v>263</v>
      </c>
    </row>
    <row r="952" spans="1:65" s="15" customFormat="1">
      <c r="B952" s="228"/>
      <c r="C952" s="229"/>
      <c r="D952" s="207" t="s">
        <v>272</v>
      </c>
      <c r="E952" s="230" t="s">
        <v>1</v>
      </c>
      <c r="F952" s="231" t="s">
        <v>280</v>
      </c>
      <c r="G952" s="229"/>
      <c r="H952" s="232">
        <v>1087.5</v>
      </c>
      <c r="I952" s="232"/>
      <c r="J952" s="229"/>
      <c r="K952" s="229"/>
      <c r="L952" s="234"/>
      <c r="M952" s="235"/>
      <c r="N952" s="236"/>
      <c r="O952" s="236"/>
      <c r="P952" s="236"/>
      <c r="Q952" s="236"/>
      <c r="R952" s="236"/>
      <c r="S952" s="236"/>
      <c r="T952" s="237"/>
      <c r="AT952" s="238" t="s">
        <v>272</v>
      </c>
      <c r="AU952" s="238" t="s">
        <v>73</v>
      </c>
      <c r="AV952" s="15" t="s">
        <v>270</v>
      </c>
      <c r="AW952" s="15" t="s">
        <v>30</v>
      </c>
      <c r="AX952" s="15" t="s">
        <v>71</v>
      </c>
      <c r="AY952" s="238" t="s">
        <v>263</v>
      </c>
    </row>
    <row r="953" spans="1:65" s="2" customFormat="1" ht="24.2" customHeight="1">
      <c r="A953" s="35"/>
      <c r="B953" s="36"/>
      <c r="C953" s="261" t="s">
        <v>791</v>
      </c>
      <c r="D953" s="261" t="s">
        <v>401</v>
      </c>
      <c r="E953" s="262" t="s">
        <v>2688</v>
      </c>
      <c r="F953" s="263" t="s">
        <v>2689</v>
      </c>
      <c r="G953" s="264" t="s">
        <v>269</v>
      </c>
      <c r="H953" s="265">
        <v>2338.125</v>
      </c>
      <c r="I953" s="196"/>
      <c r="J953" s="267">
        <f>ROUND(I953*H953,2)</f>
        <v>0</v>
      </c>
      <c r="K953" s="268"/>
      <c r="L953" s="269"/>
      <c r="M953" s="270" t="s">
        <v>1</v>
      </c>
      <c r="N953" s="271" t="s">
        <v>38</v>
      </c>
      <c r="O953" s="72"/>
      <c r="P953" s="201">
        <f>O953*H953</f>
        <v>0</v>
      </c>
      <c r="Q953" s="201">
        <v>8.9999999999999993E-3</v>
      </c>
      <c r="R953" s="201">
        <f>Q953*H953</f>
        <v>21.043125</v>
      </c>
      <c r="S953" s="201">
        <v>0</v>
      </c>
      <c r="T953" s="202">
        <f>S953*H953</f>
        <v>0</v>
      </c>
      <c r="U953" s="35"/>
      <c r="V953" s="35"/>
      <c r="W953" s="35"/>
      <c r="X953" s="35"/>
      <c r="Y953" s="35"/>
      <c r="Z953" s="35"/>
      <c r="AA953" s="35"/>
      <c r="AB953" s="35"/>
      <c r="AC953" s="35"/>
      <c r="AD953" s="35"/>
      <c r="AE953" s="35"/>
      <c r="AR953" s="203" t="s">
        <v>542</v>
      </c>
      <c r="AT953" s="203" t="s">
        <v>401</v>
      </c>
      <c r="AU953" s="203" t="s">
        <v>73</v>
      </c>
      <c r="AY953" s="18" t="s">
        <v>263</v>
      </c>
      <c r="BE953" s="204">
        <f>IF(N953="základní",J953,0)</f>
        <v>0</v>
      </c>
      <c r="BF953" s="204">
        <f>IF(N953="snížená",J953,0)</f>
        <v>0</v>
      </c>
      <c r="BG953" s="204">
        <f>IF(N953="zákl. přenesená",J953,0)</f>
        <v>0</v>
      </c>
      <c r="BH953" s="204">
        <f>IF(N953="sníž. přenesená",J953,0)</f>
        <v>0</v>
      </c>
      <c r="BI953" s="204">
        <f>IF(N953="nulová",J953,0)</f>
        <v>0</v>
      </c>
      <c r="BJ953" s="18" t="s">
        <v>71</v>
      </c>
      <c r="BK953" s="204">
        <f>ROUND(I953*H953,2)</f>
        <v>0</v>
      </c>
      <c r="BL953" s="18" t="s">
        <v>416</v>
      </c>
      <c r="BM953" s="203" t="s">
        <v>2690</v>
      </c>
    </row>
    <row r="954" spans="1:65" s="13" customFormat="1">
      <c r="B954" s="205"/>
      <c r="C954" s="206"/>
      <c r="D954" s="207" t="s">
        <v>272</v>
      </c>
      <c r="E954" s="206"/>
      <c r="F954" s="209" t="s">
        <v>2691</v>
      </c>
      <c r="G954" s="206"/>
      <c r="H954" s="210">
        <v>2338.125</v>
      </c>
      <c r="I954" s="210"/>
      <c r="J954" s="206"/>
      <c r="K954" s="206"/>
      <c r="L954" s="212"/>
      <c r="M954" s="213"/>
      <c r="N954" s="214"/>
      <c r="O954" s="214"/>
      <c r="P954" s="214"/>
      <c r="Q954" s="214"/>
      <c r="R954" s="214"/>
      <c r="S954" s="214"/>
      <c r="T954" s="215"/>
      <c r="AT954" s="216" t="s">
        <v>272</v>
      </c>
      <c r="AU954" s="216" t="s">
        <v>73</v>
      </c>
      <c r="AV954" s="13" t="s">
        <v>73</v>
      </c>
      <c r="AW954" s="13" t="s">
        <v>4</v>
      </c>
      <c r="AX954" s="13" t="s">
        <v>71</v>
      </c>
      <c r="AY954" s="216" t="s">
        <v>263</v>
      </c>
    </row>
    <row r="955" spans="1:65" s="2" customFormat="1" ht="24.2" customHeight="1">
      <c r="A955" s="35"/>
      <c r="B955" s="36"/>
      <c r="C955" s="261" t="s">
        <v>1104</v>
      </c>
      <c r="D955" s="261" t="s">
        <v>401</v>
      </c>
      <c r="E955" s="262" t="s">
        <v>2692</v>
      </c>
      <c r="F955" s="263" t="s">
        <v>2693</v>
      </c>
      <c r="G955" s="264" t="s">
        <v>269</v>
      </c>
      <c r="H955" s="265">
        <v>2338.125</v>
      </c>
      <c r="I955" s="196"/>
      <c r="J955" s="267">
        <f>ROUND(I955*H955,2)</f>
        <v>0</v>
      </c>
      <c r="K955" s="268"/>
      <c r="L955" s="269"/>
      <c r="M955" s="270" t="s">
        <v>1</v>
      </c>
      <c r="N955" s="271" t="s">
        <v>38</v>
      </c>
      <c r="O955" s="72"/>
      <c r="P955" s="201">
        <f>O955*H955</f>
        <v>0</v>
      </c>
      <c r="Q955" s="201">
        <v>1.6039999999999999E-2</v>
      </c>
      <c r="R955" s="201">
        <f>Q955*H955</f>
        <v>37.503524999999996</v>
      </c>
      <c r="S955" s="201">
        <v>0</v>
      </c>
      <c r="T955" s="202">
        <f>S955*H955</f>
        <v>0</v>
      </c>
      <c r="U955" s="35"/>
      <c r="V955" s="35"/>
      <c r="W955" s="35"/>
      <c r="X955" s="35"/>
      <c r="Y955" s="35"/>
      <c r="Z955" s="35"/>
      <c r="AA955" s="35"/>
      <c r="AB955" s="35"/>
      <c r="AC955" s="35"/>
      <c r="AD955" s="35"/>
      <c r="AE955" s="35"/>
      <c r="AR955" s="203" t="s">
        <v>542</v>
      </c>
      <c r="AT955" s="203" t="s">
        <v>401</v>
      </c>
      <c r="AU955" s="203" t="s">
        <v>73</v>
      </c>
      <c r="AY955" s="18" t="s">
        <v>263</v>
      </c>
      <c r="BE955" s="204">
        <f>IF(N955="základní",J955,0)</f>
        <v>0</v>
      </c>
      <c r="BF955" s="204">
        <f>IF(N955="snížená",J955,0)</f>
        <v>0</v>
      </c>
      <c r="BG955" s="204">
        <f>IF(N955="zákl. přenesená",J955,0)</f>
        <v>0</v>
      </c>
      <c r="BH955" s="204">
        <f>IF(N955="sníž. přenesená",J955,0)</f>
        <v>0</v>
      </c>
      <c r="BI955" s="204">
        <f>IF(N955="nulová",J955,0)</f>
        <v>0</v>
      </c>
      <c r="BJ955" s="18" t="s">
        <v>71</v>
      </c>
      <c r="BK955" s="204">
        <f>ROUND(I955*H955,2)</f>
        <v>0</v>
      </c>
      <c r="BL955" s="18" t="s">
        <v>416</v>
      </c>
      <c r="BM955" s="203" t="s">
        <v>2694</v>
      </c>
    </row>
    <row r="956" spans="1:65" s="13" customFormat="1">
      <c r="B956" s="205"/>
      <c r="C956" s="206"/>
      <c r="D956" s="207" t="s">
        <v>272</v>
      </c>
      <c r="E956" s="206"/>
      <c r="F956" s="209" t="s">
        <v>2691</v>
      </c>
      <c r="G956" s="206"/>
      <c r="H956" s="210">
        <v>2338.125</v>
      </c>
      <c r="I956" s="210"/>
      <c r="J956" s="206"/>
      <c r="K956" s="206"/>
      <c r="L956" s="212"/>
      <c r="M956" s="213"/>
      <c r="N956" s="214"/>
      <c r="O956" s="214"/>
      <c r="P956" s="214"/>
      <c r="Q956" s="214"/>
      <c r="R956" s="214"/>
      <c r="S956" s="214"/>
      <c r="T956" s="215"/>
      <c r="AT956" s="216" t="s">
        <v>272</v>
      </c>
      <c r="AU956" s="216" t="s">
        <v>73</v>
      </c>
      <c r="AV956" s="13" t="s">
        <v>73</v>
      </c>
      <c r="AW956" s="13" t="s">
        <v>4</v>
      </c>
      <c r="AX956" s="13" t="s">
        <v>71</v>
      </c>
      <c r="AY956" s="216" t="s">
        <v>263</v>
      </c>
    </row>
    <row r="957" spans="1:65" s="2" customFormat="1" ht="24.2" customHeight="1">
      <c r="A957" s="35"/>
      <c r="B957" s="36"/>
      <c r="C957" s="261" t="s">
        <v>797</v>
      </c>
      <c r="D957" s="261" t="s">
        <v>401</v>
      </c>
      <c r="E957" s="262" t="s">
        <v>2695</v>
      </c>
      <c r="F957" s="263" t="s">
        <v>2696</v>
      </c>
      <c r="G957" s="264" t="s">
        <v>269</v>
      </c>
      <c r="H957" s="265">
        <v>1163.625</v>
      </c>
      <c r="I957" s="196"/>
      <c r="J957" s="267">
        <f>ROUND(I957*H957,2)</f>
        <v>0</v>
      </c>
      <c r="K957" s="268"/>
      <c r="L957" s="269"/>
      <c r="M957" s="270" t="s">
        <v>1</v>
      </c>
      <c r="N957" s="271" t="s">
        <v>38</v>
      </c>
      <c r="O957" s="72"/>
      <c r="P957" s="201">
        <f>O957*H957</f>
        <v>0</v>
      </c>
      <c r="Q957" s="201">
        <v>2.674E-2</v>
      </c>
      <c r="R957" s="201">
        <f>Q957*H957</f>
        <v>31.115332500000001</v>
      </c>
      <c r="S957" s="201">
        <v>0</v>
      </c>
      <c r="T957" s="202">
        <f>S957*H957</f>
        <v>0</v>
      </c>
      <c r="U957" s="35"/>
      <c r="V957" s="35"/>
      <c r="W957" s="35"/>
      <c r="X957" s="35"/>
      <c r="Y957" s="35"/>
      <c r="Z957" s="35"/>
      <c r="AA957" s="35"/>
      <c r="AB957" s="35"/>
      <c r="AC957" s="35"/>
      <c r="AD957" s="35"/>
      <c r="AE957" s="35"/>
      <c r="AR957" s="203" t="s">
        <v>542</v>
      </c>
      <c r="AT957" s="203" t="s">
        <v>401</v>
      </c>
      <c r="AU957" s="203" t="s">
        <v>73</v>
      </c>
      <c r="AY957" s="18" t="s">
        <v>263</v>
      </c>
      <c r="BE957" s="204">
        <f>IF(N957="základní",J957,0)</f>
        <v>0</v>
      </c>
      <c r="BF957" s="204">
        <f>IF(N957="snížená",J957,0)</f>
        <v>0</v>
      </c>
      <c r="BG957" s="204">
        <f>IF(N957="zákl. přenesená",J957,0)</f>
        <v>0</v>
      </c>
      <c r="BH957" s="204">
        <f>IF(N957="sníž. přenesená",J957,0)</f>
        <v>0</v>
      </c>
      <c r="BI957" s="204">
        <f>IF(N957="nulová",J957,0)</f>
        <v>0</v>
      </c>
      <c r="BJ957" s="18" t="s">
        <v>71</v>
      </c>
      <c r="BK957" s="204">
        <f>ROUND(I957*H957,2)</f>
        <v>0</v>
      </c>
      <c r="BL957" s="18" t="s">
        <v>416</v>
      </c>
      <c r="BM957" s="203" t="s">
        <v>2697</v>
      </c>
    </row>
    <row r="958" spans="1:65" s="13" customFormat="1">
      <c r="B958" s="205"/>
      <c r="C958" s="206"/>
      <c r="D958" s="207" t="s">
        <v>272</v>
      </c>
      <c r="E958" s="206"/>
      <c r="F958" s="209" t="s">
        <v>2698</v>
      </c>
      <c r="G958" s="206"/>
      <c r="H958" s="210">
        <v>1163.625</v>
      </c>
      <c r="I958" s="210"/>
      <c r="J958" s="206"/>
      <c r="K958" s="206"/>
      <c r="L958" s="212"/>
      <c r="M958" s="213"/>
      <c r="N958" s="214"/>
      <c r="O958" s="214"/>
      <c r="P958" s="214"/>
      <c r="Q958" s="214"/>
      <c r="R958" s="214"/>
      <c r="S958" s="214"/>
      <c r="T958" s="215"/>
      <c r="AT958" s="216" t="s">
        <v>272</v>
      </c>
      <c r="AU958" s="216" t="s">
        <v>73</v>
      </c>
      <c r="AV958" s="13" t="s">
        <v>73</v>
      </c>
      <c r="AW958" s="13" t="s">
        <v>4</v>
      </c>
      <c r="AX958" s="13" t="s">
        <v>71</v>
      </c>
      <c r="AY958" s="216" t="s">
        <v>263</v>
      </c>
    </row>
    <row r="959" spans="1:65" s="2" customFormat="1" ht="24.2" customHeight="1">
      <c r="A959" s="35"/>
      <c r="B959" s="36"/>
      <c r="C959" s="191" t="s">
        <v>1112</v>
      </c>
      <c r="D959" s="191" t="s">
        <v>266</v>
      </c>
      <c r="E959" s="192" t="s">
        <v>1288</v>
      </c>
      <c r="F959" s="193" t="s">
        <v>1289</v>
      </c>
      <c r="G959" s="194" t="s">
        <v>307</v>
      </c>
      <c r="H959" s="195">
        <v>92.99</v>
      </c>
      <c r="I959" s="196"/>
      <c r="J959" s="197">
        <f>ROUND(I959*H959,2)</f>
        <v>0</v>
      </c>
      <c r="K959" s="198"/>
      <c r="L959" s="40"/>
      <c r="M959" s="199" t="s">
        <v>1</v>
      </c>
      <c r="N959" s="200" t="s">
        <v>38</v>
      </c>
      <c r="O959" s="72"/>
      <c r="P959" s="201">
        <f>O959*H959</f>
        <v>0</v>
      </c>
      <c r="Q959" s="201">
        <v>0</v>
      </c>
      <c r="R959" s="201">
        <f>Q959*H959</f>
        <v>0</v>
      </c>
      <c r="S959" s="201">
        <v>0</v>
      </c>
      <c r="T959" s="202">
        <f>S959*H959</f>
        <v>0</v>
      </c>
      <c r="U959" s="35"/>
      <c r="V959" s="35"/>
      <c r="W959" s="35"/>
      <c r="X959" s="35"/>
      <c r="Y959" s="35"/>
      <c r="Z959" s="35"/>
      <c r="AA959" s="35"/>
      <c r="AB959" s="35"/>
      <c r="AC959" s="35"/>
      <c r="AD959" s="35"/>
      <c r="AE959" s="35"/>
      <c r="AR959" s="203" t="s">
        <v>416</v>
      </c>
      <c r="AT959" s="203" t="s">
        <v>266</v>
      </c>
      <c r="AU959" s="203" t="s">
        <v>73</v>
      </c>
      <c r="AY959" s="18" t="s">
        <v>263</v>
      </c>
      <c r="BE959" s="204">
        <f>IF(N959="základní",J959,0)</f>
        <v>0</v>
      </c>
      <c r="BF959" s="204">
        <f>IF(N959="snížená",J959,0)</f>
        <v>0</v>
      </c>
      <c r="BG959" s="204">
        <f>IF(N959="zákl. přenesená",J959,0)</f>
        <v>0</v>
      </c>
      <c r="BH959" s="204">
        <f>IF(N959="sníž. přenesená",J959,0)</f>
        <v>0</v>
      </c>
      <c r="BI959" s="204">
        <f>IF(N959="nulová",J959,0)</f>
        <v>0</v>
      </c>
      <c r="BJ959" s="18" t="s">
        <v>71</v>
      </c>
      <c r="BK959" s="204">
        <f>ROUND(I959*H959,2)</f>
        <v>0</v>
      </c>
      <c r="BL959" s="18" t="s">
        <v>416</v>
      </c>
      <c r="BM959" s="203" t="s">
        <v>2699</v>
      </c>
    </row>
    <row r="960" spans="1:65" s="12" customFormat="1" ht="22.9" customHeight="1">
      <c r="B960" s="175"/>
      <c r="C960" s="176"/>
      <c r="D960" s="177" t="s">
        <v>63</v>
      </c>
      <c r="E960" s="189" t="s">
        <v>1335</v>
      </c>
      <c r="F960" s="189" t="s">
        <v>1336</v>
      </c>
      <c r="G960" s="176"/>
      <c r="H960" s="176"/>
      <c r="I960" s="176"/>
      <c r="J960" s="190">
        <f>BK960</f>
        <v>0</v>
      </c>
      <c r="K960" s="176"/>
      <c r="L960" s="181"/>
      <c r="M960" s="182"/>
      <c r="N960" s="183"/>
      <c r="O960" s="183"/>
      <c r="P960" s="184">
        <f>SUM(P961:P978)</f>
        <v>0</v>
      </c>
      <c r="Q960" s="183"/>
      <c r="R960" s="184">
        <f>SUM(R961:R978)</f>
        <v>0</v>
      </c>
      <c r="S960" s="183"/>
      <c r="T960" s="185">
        <f>SUM(T961:T978)</f>
        <v>0</v>
      </c>
      <c r="AR960" s="186" t="s">
        <v>73</v>
      </c>
      <c r="AT960" s="187" t="s">
        <v>63</v>
      </c>
      <c r="AU960" s="187" t="s">
        <v>71</v>
      </c>
      <c r="AY960" s="186" t="s">
        <v>263</v>
      </c>
      <c r="BK960" s="188">
        <f>SUM(BK961:BK978)</f>
        <v>0</v>
      </c>
    </row>
    <row r="961" spans="1:65" s="2" customFormat="1" ht="24.2" customHeight="1">
      <c r="A961" s="35"/>
      <c r="B961" s="36"/>
      <c r="C961" s="191" t="s">
        <v>802</v>
      </c>
      <c r="D961" s="191" t="s">
        <v>266</v>
      </c>
      <c r="E961" s="192" t="s">
        <v>2700</v>
      </c>
      <c r="F961" s="193" t="s">
        <v>2701</v>
      </c>
      <c r="G961" s="194" t="s">
        <v>796</v>
      </c>
      <c r="H961" s="195">
        <v>86</v>
      </c>
      <c r="I961" s="196"/>
      <c r="J961" s="197">
        <f>ROUND(I961*H961,2)</f>
        <v>0</v>
      </c>
      <c r="K961" s="198"/>
      <c r="L961" s="40"/>
      <c r="M961" s="199" t="s">
        <v>1</v>
      </c>
      <c r="N961" s="200" t="s">
        <v>38</v>
      </c>
      <c r="O961" s="72"/>
      <c r="P961" s="201">
        <f>O961*H961</f>
        <v>0</v>
      </c>
      <c r="Q961" s="201">
        <v>0</v>
      </c>
      <c r="R961" s="201">
        <f>Q961*H961</f>
        <v>0</v>
      </c>
      <c r="S961" s="201">
        <v>0</v>
      </c>
      <c r="T961" s="202">
        <f>S961*H961</f>
        <v>0</v>
      </c>
      <c r="U961" s="35"/>
      <c r="V961" s="35"/>
      <c r="W961" s="35"/>
      <c r="X961" s="35"/>
      <c r="Y961" s="35"/>
      <c r="Z961" s="35"/>
      <c r="AA961" s="35"/>
      <c r="AB961" s="35"/>
      <c r="AC961" s="35"/>
      <c r="AD961" s="35"/>
      <c r="AE961" s="35"/>
      <c r="AR961" s="203" t="s">
        <v>416</v>
      </c>
      <c r="AT961" s="203" t="s">
        <v>266</v>
      </c>
      <c r="AU961" s="203" t="s">
        <v>73</v>
      </c>
      <c r="AY961" s="18" t="s">
        <v>263</v>
      </c>
      <c r="BE961" s="204">
        <f>IF(N961="základní",J961,0)</f>
        <v>0</v>
      </c>
      <c r="BF961" s="204">
        <f>IF(N961="snížená",J961,0)</f>
        <v>0</v>
      </c>
      <c r="BG961" s="204">
        <f>IF(N961="zákl. přenesená",J961,0)</f>
        <v>0</v>
      </c>
      <c r="BH961" s="204">
        <f>IF(N961="sníž. přenesená",J961,0)</f>
        <v>0</v>
      </c>
      <c r="BI961" s="204">
        <f>IF(N961="nulová",J961,0)</f>
        <v>0</v>
      </c>
      <c r="BJ961" s="18" t="s">
        <v>71</v>
      </c>
      <c r="BK961" s="204">
        <f>ROUND(I961*H961,2)</f>
        <v>0</v>
      </c>
      <c r="BL961" s="18" t="s">
        <v>416</v>
      </c>
      <c r="BM961" s="203" t="s">
        <v>2702</v>
      </c>
    </row>
    <row r="962" spans="1:65" s="2" customFormat="1" ht="19.5">
      <c r="A962" s="35"/>
      <c r="B962" s="36"/>
      <c r="C962" s="37"/>
      <c r="D962" s="207" t="s">
        <v>294</v>
      </c>
      <c r="E962" s="37"/>
      <c r="F962" s="239" t="s">
        <v>2703</v>
      </c>
      <c r="G962" s="37"/>
      <c r="H962" s="37"/>
      <c r="I962" s="326"/>
      <c r="J962" s="37"/>
      <c r="K962" s="37"/>
      <c r="L962" s="40"/>
      <c r="M962" s="241"/>
      <c r="N962" s="242"/>
      <c r="O962" s="72"/>
      <c r="P962" s="72"/>
      <c r="Q962" s="72"/>
      <c r="R962" s="72"/>
      <c r="S962" s="72"/>
      <c r="T962" s="73"/>
      <c r="U962" s="35"/>
      <c r="V962" s="35"/>
      <c r="W962" s="35"/>
      <c r="X962" s="35"/>
      <c r="Y962" s="35"/>
      <c r="Z962" s="35"/>
      <c r="AA962" s="35"/>
      <c r="AB962" s="35"/>
      <c r="AC962" s="35"/>
      <c r="AD962" s="35"/>
      <c r="AE962" s="35"/>
      <c r="AT962" s="18" t="s">
        <v>294</v>
      </c>
      <c r="AU962" s="18" t="s">
        <v>73</v>
      </c>
    </row>
    <row r="963" spans="1:65" s="16" customFormat="1">
      <c r="B963" s="248"/>
      <c r="C963" s="249"/>
      <c r="D963" s="207" t="s">
        <v>272</v>
      </c>
      <c r="E963" s="250" t="s">
        <v>1</v>
      </c>
      <c r="F963" s="251" t="s">
        <v>2704</v>
      </c>
      <c r="G963" s="249"/>
      <c r="H963" s="250" t="s">
        <v>1</v>
      </c>
      <c r="I963" s="250"/>
      <c r="J963" s="249"/>
      <c r="K963" s="249"/>
      <c r="L963" s="253"/>
      <c r="M963" s="254"/>
      <c r="N963" s="255"/>
      <c r="O963" s="255"/>
      <c r="P963" s="255"/>
      <c r="Q963" s="255"/>
      <c r="R963" s="255"/>
      <c r="S963" s="255"/>
      <c r="T963" s="256"/>
      <c r="AT963" s="257" t="s">
        <v>272</v>
      </c>
      <c r="AU963" s="257" t="s">
        <v>73</v>
      </c>
      <c r="AV963" s="16" t="s">
        <v>71</v>
      </c>
      <c r="AW963" s="16" t="s">
        <v>30</v>
      </c>
      <c r="AX963" s="16" t="s">
        <v>64</v>
      </c>
      <c r="AY963" s="257" t="s">
        <v>263</v>
      </c>
    </row>
    <row r="964" spans="1:65" s="13" customFormat="1">
      <c r="B964" s="205"/>
      <c r="C964" s="206"/>
      <c r="D964" s="207" t="s">
        <v>272</v>
      </c>
      <c r="E964" s="208" t="s">
        <v>1</v>
      </c>
      <c r="F964" s="209" t="s">
        <v>2705</v>
      </c>
      <c r="G964" s="206"/>
      <c r="H964" s="210">
        <v>60</v>
      </c>
      <c r="I964" s="210"/>
      <c r="J964" s="206"/>
      <c r="K964" s="206"/>
      <c r="L964" s="212"/>
      <c r="M964" s="213"/>
      <c r="N964" s="214"/>
      <c r="O964" s="214"/>
      <c r="P964" s="214"/>
      <c r="Q964" s="214"/>
      <c r="R964" s="214"/>
      <c r="S964" s="214"/>
      <c r="T964" s="215"/>
      <c r="AT964" s="216" t="s">
        <v>272</v>
      </c>
      <c r="AU964" s="216" t="s">
        <v>73</v>
      </c>
      <c r="AV964" s="13" t="s">
        <v>73</v>
      </c>
      <c r="AW964" s="13" t="s">
        <v>30</v>
      </c>
      <c r="AX964" s="13" t="s">
        <v>64</v>
      </c>
      <c r="AY964" s="216" t="s">
        <v>263</v>
      </c>
    </row>
    <row r="965" spans="1:65" s="16" customFormat="1">
      <c r="B965" s="248"/>
      <c r="C965" s="249"/>
      <c r="D965" s="207" t="s">
        <v>272</v>
      </c>
      <c r="E965" s="250" t="s">
        <v>1</v>
      </c>
      <c r="F965" s="251" t="s">
        <v>2706</v>
      </c>
      <c r="G965" s="249"/>
      <c r="H965" s="250" t="s">
        <v>1</v>
      </c>
      <c r="I965" s="250"/>
      <c r="J965" s="249"/>
      <c r="K965" s="249"/>
      <c r="L965" s="253"/>
      <c r="M965" s="254"/>
      <c r="N965" s="255"/>
      <c r="O965" s="255"/>
      <c r="P965" s="255"/>
      <c r="Q965" s="255"/>
      <c r="R965" s="255"/>
      <c r="S965" s="255"/>
      <c r="T965" s="256"/>
      <c r="AT965" s="257" t="s">
        <v>272</v>
      </c>
      <c r="AU965" s="257" t="s">
        <v>73</v>
      </c>
      <c r="AV965" s="16" t="s">
        <v>71</v>
      </c>
      <c r="AW965" s="16" t="s">
        <v>30</v>
      </c>
      <c r="AX965" s="16" t="s">
        <v>64</v>
      </c>
      <c r="AY965" s="257" t="s">
        <v>263</v>
      </c>
    </row>
    <row r="966" spans="1:65" s="13" customFormat="1">
      <c r="B966" s="205"/>
      <c r="C966" s="206"/>
      <c r="D966" s="207" t="s">
        <v>272</v>
      </c>
      <c r="E966" s="208" t="s">
        <v>1</v>
      </c>
      <c r="F966" s="209" t="s">
        <v>2707</v>
      </c>
      <c r="G966" s="206"/>
      <c r="H966" s="210">
        <v>20</v>
      </c>
      <c r="I966" s="210"/>
      <c r="J966" s="206"/>
      <c r="K966" s="206"/>
      <c r="L966" s="212"/>
      <c r="M966" s="213"/>
      <c r="N966" s="214"/>
      <c r="O966" s="214"/>
      <c r="P966" s="214"/>
      <c r="Q966" s="214"/>
      <c r="R966" s="214"/>
      <c r="S966" s="214"/>
      <c r="T966" s="215"/>
      <c r="AT966" s="216" t="s">
        <v>272</v>
      </c>
      <c r="AU966" s="216" t="s">
        <v>73</v>
      </c>
      <c r="AV966" s="13" t="s">
        <v>73</v>
      </c>
      <c r="AW966" s="13" t="s">
        <v>30</v>
      </c>
      <c r="AX966" s="13" t="s">
        <v>64</v>
      </c>
      <c r="AY966" s="216" t="s">
        <v>263</v>
      </c>
    </row>
    <row r="967" spans="1:65" s="16" customFormat="1">
      <c r="B967" s="248"/>
      <c r="C967" s="249"/>
      <c r="D967" s="207" t="s">
        <v>272</v>
      </c>
      <c r="E967" s="250" t="s">
        <v>1</v>
      </c>
      <c r="F967" s="251" t="s">
        <v>2708</v>
      </c>
      <c r="G967" s="249"/>
      <c r="H967" s="250" t="s">
        <v>1</v>
      </c>
      <c r="I967" s="250"/>
      <c r="J967" s="249"/>
      <c r="K967" s="249"/>
      <c r="L967" s="253"/>
      <c r="M967" s="254"/>
      <c r="N967" s="255"/>
      <c r="O967" s="255"/>
      <c r="P967" s="255"/>
      <c r="Q967" s="255"/>
      <c r="R967" s="255"/>
      <c r="S967" s="255"/>
      <c r="T967" s="256"/>
      <c r="AT967" s="257" t="s">
        <v>272</v>
      </c>
      <c r="AU967" s="257" t="s">
        <v>73</v>
      </c>
      <c r="AV967" s="16" t="s">
        <v>71</v>
      </c>
      <c r="AW967" s="16" t="s">
        <v>30</v>
      </c>
      <c r="AX967" s="16" t="s">
        <v>64</v>
      </c>
      <c r="AY967" s="257" t="s">
        <v>263</v>
      </c>
    </row>
    <row r="968" spans="1:65" s="13" customFormat="1">
      <c r="B968" s="205"/>
      <c r="C968" s="206"/>
      <c r="D968" s="207" t="s">
        <v>272</v>
      </c>
      <c r="E968" s="208" t="s">
        <v>1</v>
      </c>
      <c r="F968" s="209" t="s">
        <v>304</v>
      </c>
      <c r="G968" s="206"/>
      <c r="H968" s="210">
        <v>6</v>
      </c>
      <c r="I968" s="210"/>
      <c r="J968" s="206"/>
      <c r="K968" s="206"/>
      <c r="L968" s="212"/>
      <c r="M968" s="213"/>
      <c r="N968" s="214"/>
      <c r="O968" s="214"/>
      <c r="P968" s="214"/>
      <c r="Q968" s="214"/>
      <c r="R968" s="214"/>
      <c r="S968" s="214"/>
      <c r="T968" s="215"/>
      <c r="AT968" s="216" t="s">
        <v>272</v>
      </c>
      <c r="AU968" s="216" t="s">
        <v>73</v>
      </c>
      <c r="AV968" s="13" t="s">
        <v>73</v>
      </c>
      <c r="AW968" s="13" t="s">
        <v>30</v>
      </c>
      <c r="AX968" s="13" t="s">
        <v>64</v>
      </c>
      <c r="AY968" s="216" t="s">
        <v>263</v>
      </c>
    </row>
    <row r="969" spans="1:65" s="15" customFormat="1">
      <c r="B969" s="228"/>
      <c r="C969" s="229"/>
      <c r="D969" s="207" t="s">
        <v>272</v>
      </c>
      <c r="E969" s="230" t="s">
        <v>1</v>
      </c>
      <c r="F969" s="231" t="s">
        <v>280</v>
      </c>
      <c r="G969" s="229"/>
      <c r="H969" s="232">
        <v>86</v>
      </c>
      <c r="I969" s="232"/>
      <c r="J969" s="229"/>
      <c r="K969" s="229"/>
      <c r="L969" s="234"/>
      <c r="M969" s="235"/>
      <c r="N969" s="236"/>
      <c r="O969" s="236"/>
      <c r="P969" s="236"/>
      <c r="Q969" s="236"/>
      <c r="R969" s="236"/>
      <c r="S969" s="236"/>
      <c r="T969" s="237"/>
      <c r="AT969" s="238" t="s">
        <v>272</v>
      </c>
      <c r="AU969" s="238" t="s">
        <v>73</v>
      </c>
      <c r="AV969" s="15" t="s">
        <v>270</v>
      </c>
      <c r="AW969" s="15" t="s">
        <v>30</v>
      </c>
      <c r="AX969" s="15" t="s">
        <v>71</v>
      </c>
      <c r="AY969" s="238" t="s">
        <v>263</v>
      </c>
    </row>
    <row r="970" spans="1:65" s="2" customFormat="1" ht="21.75" customHeight="1">
      <c r="A970" s="35"/>
      <c r="B970" s="36"/>
      <c r="C970" s="261" t="s">
        <v>1120</v>
      </c>
      <c r="D970" s="261" t="s">
        <v>401</v>
      </c>
      <c r="E970" s="262" t="s">
        <v>1431</v>
      </c>
      <c r="F970" s="263" t="s">
        <v>1432</v>
      </c>
      <c r="G970" s="264" t="s">
        <v>796</v>
      </c>
      <c r="H970" s="265">
        <v>86</v>
      </c>
      <c r="I970" s="196"/>
      <c r="J970" s="267">
        <f>ROUND(I970*H970,2)</f>
        <v>0</v>
      </c>
      <c r="K970" s="268"/>
      <c r="L970" s="269"/>
      <c r="M970" s="270" t="s">
        <v>1</v>
      </c>
      <c r="N970" s="271" t="s">
        <v>38</v>
      </c>
      <c r="O970" s="72"/>
      <c r="P970" s="201">
        <f>O970*H970</f>
        <v>0</v>
      </c>
      <c r="Q970" s="201">
        <v>0</v>
      </c>
      <c r="R970" s="201">
        <f>Q970*H970</f>
        <v>0</v>
      </c>
      <c r="S970" s="201">
        <v>0</v>
      </c>
      <c r="T970" s="202">
        <f>S970*H970</f>
        <v>0</v>
      </c>
      <c r="U970" s="35"/>
      <c r="V970" s="35"/>
      <c r="W970" s="35"/>
      <c r="X970" s="35"/>
      <c r="Y970" s="35"/>
      <c r="Z970" s="35"/>
      <c r="AA970" s="35"/>
      <c r="AB970" s="35"/>
      <c r="AC970" s="35"/>
      <c r="AD970" s="35"/>
      <c r="AE970" s="35"/>
      <c r="AR970" s="203" t="s">
        <v>542</v>
      </c>
      <c r="AT970" s="203" t="s">
        <v>401</v>
      </c>
      <c r="AU970" s="203" t="s">
        <v>73</v>
      </c>
      <c r="AY970" s="18" t="s">
        <v>263</v>
      </c>
      <c r="BE970" s="204">
        <f>IF(N970="základní",J970,0)</f>
        <v>0</v>
      </c>
      <c r="BF970" s="204">
        <f>IF(N970="snížená",J970,0)</f>
        <v>0</v>
      </c>
      <c r="BG970" s="204">
        <f>IF(N970="zákl. přenesená",J970,0)</f>
        <v>0</v>
      </c>
      <c r="BH970" s="204">
        <f>IF(N970="sníž. přenesená",J970,0)</f>
        <v>0</v>
      </c>
      <c r="BI970" s="204">
        <f>IF(N970="nulová",J970,0)</f>
        <v>0</v>
      </c>
      <c r="BJ970" s="18" t="s">
        <v>71</v>
      </c>
      <c r="BK970" s="204">
        <f>ROUND(I970*H970,2)</f>
        <v>0</v>
      </c>
      <c r="BL970" s="18" t="s">
        <v>416</v>
      </c>
      <c r="BM970" s="203" t="s">
        <v>2709</v>
      </c>
    </row>
    <row r="971" spans="1:65" s="2" customFormat="1" ht="24.2" customHeight="1">
      <c r="A971" s="35"/>
      <c r="B971" s="36"/>
      <c r="C971" s="191" t="s">
        <v>806</v>
      </c>
      <c r="D971" s="191" t="s">
        <v>266</v>
      </c>
      <c r="E971" s="192" t="s">
        <v>2710</v>
      </c>
      <c r="F971" s="193" t="s">
        <v>2711</v>
      </c>
      <c r="G971" s="194" t="s">
        <v>292</v>
      </c>
      <c r="H971" s="195">
        <v>4</v>
      </c>
      <c r="I971" s="196"/>
      <c r="J971" s="197">
        <f>ROUND(I971*H971,2)</f>
        <v>0</v>
      </c>
      <c r="K971" s="198"/>
      <c r="L971" s="40"/>
      <c r="M971" s="199" t="s">
        <v>1</v>
      </c>
      <c r="N971" s="200" t="s">
        <v>38</v>
      </c>
      <c r="O971" s="72"/>
      <c r="P971" s="201">
        <f>O971*H971</f>
        <v>0</v>
      </c>
      <c r="Q971" s="201">
        <v>0</v>
      </c>
      <c r="R971" s="201">
        <f>Q971*H971</f>
        <v>0</v>
      </c>
      <c r="S971" s="201">
        <v>0</v>
      </c>
      <c r="T971" s="202">
        <f>S971*H971</f>
        <v>0</v>
      </c>
      <c r="U971" s="35"/>
      <c r="V971" s="35"/>
      <c r="W971" s="35"/>
      <c r="X971" s="35"/>
      <c r="Y971" s="35"/>
      <c r="Z971" s="35"/>
      <c r="AA971" s="35"/>
      <c r="AB971" s="35"/>
      <c r="AC971" s="35"/>
      <c r="AD971" s="35"/>
      <c r="AE971" s="35"/>
      <c r="AR971" s="203" t="s">
        <v>416</v>
      </c>
      <c r="AT971" s="203" t="s">
        <v>266</v>
      </c>
      <c r="AU971" s="203" t="s">
        <v>73</v>
      </c>
      <c r="AY971" s="18" t="s">
        <v>263</v>
      </c>
      <c r="BE971" s="204">
        <f>IF(N971="základní",J971,0)</f>
        <v>0</v>
      </c>
      <c r="BF971" s="204">
        <f>IF(N971="snížená",J971,0)</f>
        <v>0</v>
      </c>
      <c r="BG971" s="204">
        <f>IF(N971="zákl. přenesená",J971,0)</f>
        <v>0</v>
      </c>
      <c r="BH971" s="204">
        <f>IF(N971="sníž. přenesená",J971,0)</f>
        <v>0</v>
      </c>
      <c r="BI971" s="204">
        <f>IF(N971="nulová",J971,0)</f>
        <v>0</v>
      </c>
      <c r="BJ971" s="18" t="s">
        <v>71</v>
      </c>
      <c r="BK971" s="204">
        <f>ROUND(I971*H971,2)</f>
        <v>0</v>
      </c>
      <c r="BL971" s="18" t="s">
        <v>416</v>
      </c>
      <c r="BM971" s="203" t="s">
        <v>2712</v>
      </c>
    </row>
    <row r="972" spans="1:65" s="2" customFormat="1" ht="24.2" customHeight="1">
      <c r="A972" s="35"/>
      <c r="B972" s="36"/>
      <c r="C972" s="191" t="s">
        <v>1127</v>
      </c>
      <c r="D972" s="191" t="s">
        <v>266</v>
      </c>
      <c r="E972" s="192" t="s">
        <v>2713</v>
      </c>
      <c r="F972" s="193" t="s">
        <v>2714</v>
      </c>
      <c r="G972" s="194" t="s">
        <v>796</v>
      </c>
      <c r="H972" s="195">
        <v>415.2</v>
      </c>
      <c r="I972" s="196"/>
      <c r="J972" s="197">
        <f>ROUND(I972*H972,2)</f>
        <v>0</v>
      </c>
      <c r="K972" s="198"/>
      <c r="L972" s="40"/>
      <c r="M972" s="199" t="s">
        <v>1</v>
      </c>
      <c r="N972" s="200" t="s">
        <v>38</v>
      </c>
      <c r="O972" s="72"/>
      <c r="P972" s="201">
        <f>O972*H972</f>
        <v>0</v>
      </c>
      <c r="Q972" s="201">
        <v>0</v>
      </c>
      <c r="R972" s="201">
        <f>Q972*H972</f>
        <v>0</v>
      </c>
      <c r="S972" s="201">
        <v>0</v>
      </c>
      <c r="T972" s="202">
        <f>S972*H972</f>
        <v>0</v>
      </c>
      <c r="U972" s="35"/>
      <c r="V972" s="35"/>
      <c r="W972" s="35"/>
      <c r="X972" s="35"/>
      <c r="Y972" s="35"/>
      <c r="Z972" s="35"/>
      <c r="AA972" s="35"/>
      <c r="AB972" s="35"/>
      <c r="AC972" s="35"/>
      <c r="AD972" s="35"/>
      <c r="AE972" s="35"/>
      <c r="AR972" s="203" t="s">
        <v>416</v>
      </c>
      <c r="AT972" s="203" t="s">
        <v>266</v>
      </c>
      <c r="AU972" s="203" t="s">
        <v>73</v>
      </c>
      <c r="AY972" s="18" t="s">
        <v>263</v>
      </c>
      <c r="BE972" s="204">
        <f>IF(N972="základní",J972,0)</f>
        <v>0</v>
      </c>
      <c r="BF972" s="204">
        <f>IF(N972="snížená",J972,0)</f>
        <v>0</v>
      </c>
      <c r="BG972" s="204">
        <f>IF(N972="zákl. přenesená",J972,0)</f>
        <v>0</v>
      </c>
      <c r="BH972" s="204">
        <f>IF(N972="sníž. přenesená",J972,0)</f>
        <v>0</v>
      </c>
      <c r="BI972" s="204">
        <f>IF(N972="nulová",J972,0)</f>
        <v>0</v>
      </c>
      <c r="BJ972" s="18" t="s">
        <v>71</v>
      </c>
      <c r="BK972" s="204">
        <f>ROUND(I972*H972,2)</f>
        <v>0</v>
      </c>
      <c r="BL972" s="18" t="s">
        <v>416</v>
      </c>
      <c r="BM972" s="203" t="s">
        <v>2715</v>
      </c>
    </row>
    <row r="973" spans="1:65" s="13" customFormat="1">
      <c r="B973" s="205"/>
      <c r="C973" s="206"/>
      <c r="D973" s="207" t="s">
        <v>272</v>
      </c>
      <c r="E973" s="208" t="s">
        <v>1</v>
      </c>
      <c r="F973" s="209" t="s">
        <v>2716</v>
      </c>
      <c r="G973" s="206"/>
      <c r="H973" s="210">
        <v>254.5</v>
      </c>
      <c r="I973" s="210"/>
      <c r="J973" s="206"/>
      <c r="K973" s="206"/>
      <c r="L973" s="212"/>
      <c r="M973" s="213"/>
      <c r="N973" s="214"/>
      <c r="O973" s="214"/>
      <c r="P973" s="214"/>
      <c r="Q973" s="214"/>
      <c r="R973" s="214"/>
      <c r="S973" s="214"/>
      <c r="T973" s="215"/>
      <c r="AT973" s="216" t="s">
        <v>272</v>
      </c>
      <c r="AU973" s="216" t="s">
        <v>73</v>
      </c>
      <c r="AV973" s="13" t="s">
        <v>73</v>
      </c>
      <c r="AW973" s="13" t="s">
        <v>30</v>
      </c>
      <c r="AX973" s="13" t="s">
        <v>64</v>
      </c>
      <c r="AY973" s="216" t="s">
        <v>263</v>
      </c>
    </row>
    <row r="974" spans="1:65" s="13" customFormat="1">
      <c r="B974" s="205"/>
      <c r="C974" s="206"/>
      <c r="D974" s="207" t="s">
        <v>272</v>
      </c>
      <c r="E974" s="208" t="s">
        <v>1</v>
      </c>
      <c r="F974" s="209" t="s">
        <v>2717</v>
      </c>
      <c r="G974" s="206"/>
      <c r="H974" s="210">
        <v>160.69999999999999</v>
      </c>
      <c r="I974" s="210"/>
      <c r="J974" s="206"/>
      <c r="K974" s="206"/>
      <c r="L974" s="212"/>
      <c r="M974" s="213"/>
      <c r="N974" s="214"/>
      <c r="O974" s="214"/>
      <c r="P974" s="214"/>
      <c r="Q974" s="214"/>
      <c r="R974" s="214"/>
      <c r="S974" s="214"/>
      <c r="T974" s="215"/>
      <c r="AT974" s="216" t="s">
        <v>272</v>
      </c>
      <c r="AU974" s="216" t="s">
        <v>73</v>
      </c>
      <c r="AV974" s="13" t="s">
        <v>73</v>
      </c>
      <c r="AW974" s="13" t="s">
        <v>30</v>
      </c>
      <c r="AX974" s="13" t="s">
        <v>64</v>
      </c>
      <c r="AY974" s="216" t="s">
        <v>263</v>
      </c>
    </row>
    <row r="975" spans="1:65" s="15" customFormat="1">
      <c r="B975" s="228"/>
      <c r="C975" s="229"/>
      <c r="D975" s="207" t="s">
        <v>272</v>
      </c>
      <c r="E975" s="230" t="s">
        <v>1</v>
      </c>
      <c r="F975" s="231" t="s">
        <v>280</v>
      </c>
      <c r="G975" s="229"/>
      <c r="H975" s="232">
        <v>415.2</v>
      </c>
      <c r="I975" s="232"/>
      <c r="J975" s="229"/>
      <c r="K975" s="229"/>
      <c r="L975" s="234"/>
      <c r="M975" s="235"/>
      <c r="N975" s="236"/>
      <c r="O975" s="236"/>
      <c r="P975" s="236"/>
      <c r="Q975" s="236"/>
      <c r="R975" s="236"/>
      <c r="S975" s="236"/>
      <c r="T975" s="237"/>
      <c r="AT975" s="238" t="s">
        <v>272</v>
      </c>
      <c r="AU975" s="238" t="s">
        <v>73</v>
      </c>
      <c r="AV975" s="15" t="s">
        <v>270</v>
      </c>
      <c r="AW975" s="15" t="s">
        <v>30</v>
      </c>
      <c r="AX975" s="15" t="s">
        <v>71</v>
      </c>
      <c r="AY975" s="238" t="s">
        <v>263</v>
      </c>
    </row>
    <row r="976" spans="1:65" s="2" customFormat="1" ht="21.75" customHeight="1">
      <c r="A976" s="35"/>
      <c r="B976" s="36"/>
      <c r="C976" s="191" t="s">
        <v>811</v>
      </c>
      <c r="D976" s="191" t="s">
        <v>266</v>
      </c>
      <c r="E976" s="192" t="s">
        <v>2718</v>
      </c>
      <c r="F976" s="193" t="s">
        <v>1635</v>
      </c>
      <c r="G976" s="194" t="s">
        <v>292</v>
      </c>
      <c r="H976" s="195">
        <v>1</v>
      </c>
      <c r="I976" s="196"/>
      <c r="J976" s="197">
        <f>ROUND(I976*H976,2)</f>
        <v>0</v>
      </c>
      <c r="K976" s="198"/>
      <c r="L976" s="40"/>
      <c r="M976" s="199" t="s">
        <v>1</v>
      </c>
      <c r="N976" s="200" t="s">
        <v>38</v>
      </c>
      <c r="O976" s="72"/>
      <c r="P976" s="201">
        <f>O976*H976</f>
        <v>0</v>
      </c>
      <c r="Q976" s="201">
        <v>0</v>
      </c>
      <c r="R976" s="201">
        <f>Q976*H976</f>
        <v>0</v>
      </c>
      <c r="S976" s="201">
        <v>0</v>
      </c>
      <c r="T976" s="202">
        <f>S976*H976</f>
        <v>0</v>
      </c>
      <c r="U976" s="35"/>
      <c r="V976" s="35"/>
      <c r="W976" s="35"/>
      <c r="X976" s="35"/>
      <c r="Y976" s="35"/>
      <c r="Z976" s="35"/>
      <c r="AA976" s="35"/>
      <c r="AB976" s="35"/>
      <c r="AC976" s="35"/>
      <c r="AD976" s="35"/>
      <c r="AE976" s="35"/>
      <c r="AR976" s="203" t="s">
        <v>416</v>
      </c>
      <c r="AT976" s="203" t="s">
        <v>266</v>
      </c>
      <c r="AU976" s="203" t="s">
        <v>73</v>
      </c>
      <c r="AY976" s="18" t="s">
        <v>263</v>
      </c>
      <c r="BE976" s="204">
        <f>IF(N976="základní",J976,0)</f>
        <v>0</v>
      </c>
      <c r="BF976" s="204">
        <f>IF(N976="snížená",J976,0)</f>
        <v>0</v>
      </c>
      <c r="BG976" s="204">
        <f>IF(N976="zákl. přenesená",J976,0)</f>
        <v>0</v>
      </c>
      <c r="BH976" s="204">
        <f>IF(N976="sníž. přenesená",J976,0)</f>
        <v>0</v>
      </c>
      <c r="BI976" s="204">
        <f>IF(N976="nulová",J976,0)</f>
        <v>0</v>
      </c>
      <c r="BJ976" s="18" t="s">
        <v>71</v>
      </c>
      <c r="BK976" s="204">
        <f>ROUND(I976*H976,2)</f>
        <v>0</v>
      </c>
      <c r="BL976" s="18" t="s">
        <v>416</v>
      </c>
      <c r="BM976" s="203" t="s">
        <v>2719</v>
      </c>
    </row>
    <row r="977" spans="1:65" s="2" customFormat="1" ht="24.2" customHeight="1">
      <c r="A977" s="35"/>
      <c r="B977" s="36"/>
      <c r="C977" s="191" t="s">
        <v>1138</v>
      </c>
      <c r="D977" s="191" t="s">
        <v>266</v>
      </c>
      <c r="E977" s="192" t="s">
        <v>2720</v>
      </c>
      <c r="F977" s="193" t="s">
        <v>2721</v>
      </c>
      <c r="G977" s="194" t="s">
        <v>307</v>
      </c>
      <c r="H977" s="195">
        <v>0.249</v>
      </c>
      <c r="I977" s="196"/>
      <c r="J977" s="197">
        <f>ROUND(I977*H977,2)</f>
        <v>0</v>
      </c>
      <c r="K977" s="198"/>
      <c r="L977" s="40"/>
      <c r="M977" s="199" t="s">
        <v>1</v>
      </c>
      <c r="N977" s="200" t="s">
        <v>38</v>
      </c>
      <c r="O977" s="72"/>
      <c r="P977" s="201">
        <f>O977*H977</f>
        <v>0</v>
      </c>
      <c r="Q977" s="201">
        <v>0</v>
      </c>
      <c r="R977" s="201">
        <f>Q977*H977</f>
        <v>0</v>
      </c>
      <c r="S977" s="201">
        <v>0</v>
      </c>
      <c r="T977" s="202">
        <f>S977*H977</f>
        <v>0</v>
      </c>
      <c r="U977" s="35"/>
      <c r="V977" s="35"/>
      <c r="W977" s="35"/>
      <c r="X977" s="35"/>
      <c r="Y977" s="35"/>
      <c r="Z977" s="35"/>
      <c r="AA977" s="35"/>
      <c r="AB977" s="35"/>
      <c r="AC977" s="35"/>
      <c r="AD977" s="35"/>
      <c r="AE977" s="35"/>
      <c r="AR977" s="203" t="s">
        <v>416</v>
      </c>
      <c r="AT977" s="203" t="s">
        <v>266</v>
      </c>
      <c r="AU977" s="203" t="s">
        <v>73</v>
      </c>
      <c r="AY977" s="18" t="s">
        <v>263</v>
      </c>
      <c r="BE977" s="204">
        <f>IF(N977="základní",J977,0)</f>
        <v>0</v>
      </c>
      <c r="BF977" s="204">
        <f>IF(N977="snížená",J977,0)</f>
        <v>0</v>
      </c>
      <c r="BG977" s="204">
        <f>IF(N977="zákl. přenesená",J977,0)</f>
        <v>0</v>
      </c>
      <c r="BH977" s="204">
        <f>IF(N977="sníž. přenesená",J977,0)</f>
        <v>0</v>
      </c>
      <c r="BI977" s="204">
        <f>IF(N977="nulová",J977,0)</f>
        <v>0</v>
      </c>
      <c r="BJ977" s="18" t="s">
        <v>71</v>
      </c>
      <c r="BK977" s="204">
        <f>ROUND(I977*H977,2)</f>
        <v>0</v>
      </c>
      <c r="BL977" s="18" t="s">
        <v>416</v>
      </c>
      <c r="BM977" s="203" t="s">
        <v>2722</v>
      </c>
    </row>
    <row r="978" spans="1:65" s="2" customFormat="1" ht="19.5">
      <c r="A978" s="35"/>
      <c r="B978" s="36"/>
      <c r="C978" s="37"/>
      <c r="D978" s="207" t="s">
        <v>294</v>
      </c>
      <c r="E978" s="37"/>
      <c r="F978" s="239" t="s">
        <v>2723</v>
      </c>
      <c r="G978" s="37"/>
      <c r="H978" s="37"/>
      <c r="I978" s="326"/>
      <c r="J978" s="37"/>
      <c r="K978" s="37"/>
      <c r="L978" s="40"/>
      <c r="M978" s="241"/>
      <c r="N978" s="242"/>
      <c r="O978" s="72"/>
      <c r="P978" s="72"/>
      <c r="Q978" s="72"/>
      <c r="R978" s="72"/>
      <c r="S978" s="72"/>
      <c r="T978" s="73"/>
      <c r="U978" s="35"/>
      <c r="V978" s="35"/>
      <c r="W978" s="35"/>
      <c r="X978" s="35"/>
      <c r="Y978" s="35"/>
      <c r="Z978" s="35"/>
      <c r="AA978" s="35"/>
      <c r="AB978" s="35"/>
      <c r="AC978" s="35"/>
      <c r="AD978" s="35"/>
      <c r="AE978" s="35"/>
      <c r="AT978" s="18" t="s">
        <v>294</v>
      </c>
      <c r="AU978" s="18" t="s">
        <v>73</v>
      </c>
    </row>
    <row r="979" spans="1:65" s="12" customFormat="1" ht="22.9" customHeight="1">
      <c r="B979" s="175"/>
      <c r="C979" s="176"/>
      <c r="D979" s="177" t="s">
        <v>63</v>
      </c>
      <c r="E979" s="189" t="s">
        <v>2724</v>
      </c>
      <c r="F979" s="189" t="s">
        <v>2725</v>
      </c>
      <c r="G979" s="176"/>
      <c r="H979" s="176"/>
      <c r="I979" s="176"/>
      <c r="J979" s="190">
        <f>BK979</f>
        <v>0</v>
      </c>
      <c r="K979" s="176"/>
      <c r="L979" s="181"/>
      <c r="M979" s="182"/>
      <c r="N979" s="183"/>
      <c r="O979" s="183"/>
      <c r="P979" s="184">
        <f>SUM(P980:P990)</f>
        <v>0</v>
      </c>
      <c r="Q979" s="183"/>
      <c r="R979" s="184">
        <f>SUM(R980:R990)</f>
        <v>0</v>
      </c>
      <c r="S979" s="183"/>
      <c r="T979" s="185">
        <f>SUM(T980:T990)</f>
        <v>0</v>
      </c>
      <c r="AR979" s="186" t="s">
        <v>71</v>
      </c>
      <c r="AT979" s="187" t="s">
        <v>63</v>
      </c>
      <c r="AU979" s="187" t="s">
        <v>71</v>
      </c>
      <c r="AY979" s="186" t="s">
        <v>263</v>
      </c>
      <c r="BK979" s="188">
        <f>SUM(BK980:BK990)</f>
        <v>0</v>
      </c>
    </row>
    <row r="980" spans="1:65" s="2" customFormat="1" ht="21.75" customHeight="1">
      <c r="A980" s="35"/>
      <c r="B980" s="36"/>
      <c r="C980" s="191" t="s">
        <v>816</v>
      </c>
      <c r="D980" s="191" t="s">
        <v>266</v>
      </c>
      <c r="E980" s="192" t="s">
        <v>2726</v>
      </c>
      <c r="F980" s="193" t="s">
        <v>2727</v>
      </c>
      <c r="G980" s="194" t="s">
        <v>374</v>
      </c>
      <c r="H980" s="195">
        <v>6</v>
      </c>
      <c r="I980" s="196"/>
      <c r="J980" s="197">
        <f t="shared" ref="J980:J988" si="0">ROUND(I980*H980,2)</f>
        <v>0</v>
      </c>
      <c r="K980" s="198"/>
      <c r="L980" s="40"/>
      <c r="M980" s="199" t="s">
        <v>1</v>
      </c>
      <c r="N980" s="200" t="s">
        <v>38</v>
      </c>
      <c r="O980" s="72"/>
      <c r="P980" s="201">
        <f t="shared" ref="P980:P988" si="1">O980*H980</f>
        <v>0</v>
      </c>
      <c r="Q980" s="201">
        <v>0</v>
      </c>
      <c r="R980" s="201">
        <f t="shared" ref="R980:R988" si="2">Q980*H980</f>
        <v>0</v>
      </c>
      <c r="S980" s="201">
        <v>0</v>
      </c>
      <c r="T980" s="202">
        <f t="shared" ref="T980:T988" si="3">S980*H980</f>
        <v>0</v>
      </c>
      <c r="U980" s="35"/>
      <c r="V980" s="35"/>
      <c r="W980" s="35"/>
      <c r="X980" s="35"/>
      <c r="Y980" s="35"/>
      <c r="Z980" s="35"/>
      <c r="AA980" s="35"/>
      <c r="AB980" s="35"/>
      <c r="AC980" s="35"/>
      <c r="AD980" s="35"/>
      <c r="AE980" s="35"/>
      <c r="AR980" s="203" t="s">
        <v>416</v>
      </c>
      <c r="AT980" s="203" t="s">
        <v>266</v>
      </c>
      <c r="AU980" s="203" t="s">
        <v>73</v>
      </c>
      <c r="AY980" s="18" t="s">
        <v>263</v>
      </c>
      <c r="BE980" s="204">
        <f t="shared" ref="BE980:BE988" si="4">IF(N980="základní",J980,0)</f>
        <v>0</v>
      </c>
      <c r="BF980" s="204">
        <f t="shared" ref="BF980:BF988" si="5">IF(N980="snížená",J980,0)</f>
        <v>0</v>
      </c>
      <c r="BG980" s="204">
        <f t="shared" ref="BG980:BG988" si="6">IF(N980="zákl. přenesená",J980,0)</f>
        <v>0</v>
      </c>
      <c r="BH980" s="204">
        <f t="shared" ref="BH980:BH988" si="7">IF(N980="sníž. přenesená",J980,0)</f>
        <v>0</v>
      </c>
      <c r="BI980" s="204">
        <f t="shared" ref="BI980:BI988" si="8">IF(N980="nulová",J980,0)</f>
        <v>0</v>
      </c>
      <c r="BJ980" s="18" t="s">
        <v>71</v>
      </c>
      <c r="BK980" s="204">
        <f t="shared" ref="BK980:BK988" si="9">ROUND(I980*H980,2)</f>
        <v>0</v>
      </c>
      <c r="BL980" s="18" t="s">
        <v>416</v>
      </c>
      <c r="BM980" s="203" t="s">
        <v>2728</v>
      </c>
    </row>
    <row r="981" spans="1:65" s="2" customFormat="1" ht="21.75" customHeight="1">
      <c r="A981" s="35"/>
      <c r="B981" s="36"/>
      <c r="C981" s="191" t="s">
        <v>1147</v>
      </c>
      <c r="D981" s="191" t="s">
        <v>266</v>
      </c>
      <c r="E981" s="192" t="s">
        <v>2729</v>
      </c>
      <c r="F981" s="193" t="s">
        <v>2730</v>
      </c>
      <c r="G981" s="194" t="s">
        <v>374</v>
      </c>
      <c r="H981" s="195">
        <v>2</v>
      </c>
      <c r="I981" s="196"/>
      <c r="J981" s="197">
        <f t="shared" si="0"/>
        <v>0</v>
      </c>
      <c r="K981" s="198"/>
      <c r="L981" s="40"/>
      <c r="M981" s="199" t="s">
        <v>1</v>
      </c>
      <c r="N981" s="200" t="s">
        <v>38</v>
      </c>
      <c r="O981" s="72"/>
      <c r="P981" s="201">
        <f t="shared" si="1"/>
        <v>0</v>
      </c>
      <c r="Q981" s="201">
        <v>0</v>
      </c>
      <c r="R981" s="201">
        <f t="shared" si="2"/>
        <v>0</v>
      </c>
      <c r="S981" s="201">
        <v>0</v>
      </c>
      <c r="T981" s="202">
        <f t="shared" si="3"/>
        <v>0</v>
      </c>
      <c r="U981" s="35"/>
      <c r="V981" s="35"/>
      <c r="W981" s="35"/>
      <c r="X981" s="35"/>
      <c r="Y981" s="35"/>
      <c r="Z981" s="35"/>
      <c r="AA981" s="35"/>
      <c r="AB981" s="35"/>
      <c r="AC981" s="35"/>
      <c r="AD981" s="35"/>
      <c r="AE981" s="35"/>
      <c r="AR981" s="203" t="s">
        <v>416</v>
      </c>
      <c r="AT981" s="203" t="s">
        <v>266</v>
      </c>
      <c r="AU981" s="203" t="s">
        <v>73</v>
      </c>
      <c r="AY981" s="18" t="s">
        <v>263</v>
      </c>
      <c r="BE981" s="204">
        <f t="shared" si="4"/>
        <v>0</v>
      </c>
      <c r="BF981" s="204">
        <f t="shared" si="5"/>
        <v>0</v>
      </c>
      <c r="BG981" s="204">
        <f t="shared" si="6"/>
        <v>0</v>
      </c>
      <c r="BH981" s="204">
        <f t="shared" si="7"/>
        <v>0</v>
      </c>
      <c r="BI981" s="204">
        <f t="shared" si="8"/>
        <v>0</v>
      </c>
      <c r="BJ981" s="18" t="s">
        <v>71</v>
      </c>
      <c r="BK981" s="204">
        <f t="shared" si="9"/>
        <v>0</v>
      </c>
      <c r="BL981" s="18" t="s">
        <v>416</v>
      </c>
      <c r="BM981" s="203" t="s">
        <v>2731</v>
      </c>
    </row>
    <row r="982" spans="1:65" s="2" customFormat="1" ht="21.75" customHeight="1">
      <c r="A982" s="35"/>
      <c r="B982" s="36"/>
      <c r="C982" s="191" t="s">
        <v>819</v>
      </c>
      <c r="D982" s="191" t="s">
        <v>266</v>
      </c>
      <c r="E982" s="192" t="s">
        <v>2732</v>
      </c>
      <c r="F982" s="193" t="s">
        <v>2733</v>
      </c>
      <c r="G982" s="194" t="s">
        <v>374</v>
      </c>
      <c r="H982" s="195">
        <v>1</v>
      </c>
      <c r="I982" s="196"/>
      <c r="J982" s="197">
        <f t="shared" si="0"/>
        <v>0</v>
      </c>
      <c r="K982" s="198"/>
      <c r="L982" s="40"/>
      <c r="M982" s="199" t="s">
        <v>1</v>
      </c>
      <c r="N982" s="200" t="s">
        <v>38</v>
      </c>
      <c r="O982" s="72"/>
      <c r="P982" s="201">
        <f t="shared" si="1"/>
        <v>0</v>
      </c>
      <c r="Q982" s="201">
        <v>0</v>
      </c>
      <c r="R982" s="201">
        <f t="shared" si="2"/>
        <v>0</v>
      </c>
      <c r="S982" s="201">
        <v>0</v>
      </c>
      <c r="T982" s="202">
        <f t="shared" si="3"/>
        <v>0</v>
      </c>
      <c r="U982" s="35"/>
      <c r="V982" s="35"/>
      <c r="W982" s="35"/>
      <c r="X982" s="35"/>
      <c r="Y982" s="35"/>
      <c r="Z982" s="35"/>
      <c r="AA982" s="35"/>
      <c r="AB982" s="35"/>
      <c r="AC982" s="35"/>
      <c r="AD982" s="35"/>
      <c r="AE982" s="35"/>
      <c r="AR982" s="203" t="s">
        <v>416</v>
      </c>
      <c r="AT982" s="203" t="s">
        <v>266</v>
      </c>
      <c r="AU982" s="203" t="s">
        <v>73</v>
      </c>
      <c r="AY982" s="18" t="s">
        <v>263</v>
      </c>
      <c r="BE982" s="204">
        <f t="shared" si="4"/>
        <v>0</v>
      </c>
      <c r="BF982" s="204">
        <f t="shared" si="5"/>
        <v>0</v>
      </c>
      <c r="BG982" s="204">
        <f t="shared" si="6"/>
        <v>0</v>
      </c>
      <c r="BH982" s="204">
        <f t="shared" si="7"/>
        <v>0</v>
      </c>
      <c r="BI982" s="204">
        <f t="shared" si="8"/>
        <v>0</v>
      </c>
      <c r="BJ982" s="18" t="s">
        <v>71</v>
      </c>
      <c r="BK982" s="204">
        <f t="shared" si="9"/>
        <v>0</v>
      </c>
      <c r="BL982" s="18" t="s">
        <v>416</v>
      </c>
      <c r="BM982" s="203" t="s">
        <v>2734</v>
      </c>
    </row>
    <row r="983" spans="1:65" s="2" customFormat="1" ht="21.75" customHeight="1">
      <c r="A983" s="35"/>
      <c r="B983" s="36"/>
      <c r="C983" s="191" t="s">
        <v>1154</v>
      </c>
      <c r="D983" s="191" t="s">
        <v>266</v>
      </c>
      <c r="E983" s="192" t="s">
        <v>2735</v>
      </c>
      <c r="F983" s="193" t="s">
        <v>2736</v>
      </c>
      <c r="G983" s="194" t="s">
        <v>374</v>
      </c>
      <c r="H983" s="195">
        <v>1</v>
      </c>
      <c r="I983" s="196"/>
      <c r="J983" s="197">
        <f t="shared" si="0"/>
        <v>0</v>
      </c>
      <c r="K983" s="198"/>
      <c r="L983" s="40"/>
      <c r="M983" s="199" t="s">
        <v>1</v>
      </c>
      <c r="N983" s="200" t="s">
        <v>38</v>
      </c>
      <c r="O983" s="72"/>
      <c r="P983" s="201">
        <f t="shared" si="1"/>
        <v>0</v>
      </c>
      <c r="Q983" s="201">
        <v>0</v>
      </c>
      <c r="R983" s="201">
        <f t="shared" si="2"/>
        <v>0</v>
      </c>
      <c r="S983" s="201">
        <v>0</v>
      </c>
      <c r="T983" s="202">
        <f t="shared" si="3"/>
        <v>0</v>
      </c>
      <c r="U983" s="35"/>
      <c r="V983" s="35"/>
      <c r="W983" s="35"/>
      <c r="X983" s="35"/>
      <c r="Y983" s="35"/>
      <c r="Z983" s="35"/>
      <c r="AA983" s="35"/>
      <c r="AB983" s="35"/>
      <c r="AC983" s="35"/>
      <c r="AD983" s="35"/>
      <c r="AE983" s="35"/>
      <c r="AR983" s="203" t="s">
        <v>416</v>
      </c>
      <c r="AT983" s="203" t="s">
        <v>266</v>
      </c>
      <c r="AU983" s="203" t="s">
        <v>73</v>
      </c>
      <c r="AY983" s="18" t="s">
        <v>263</v>
      </c>
      <c r="BE983" s="204">
        <f t="shared" si="4"/>
        <v>0</v>
      </c>
      <c r="BF983" s="204">
        <f t="shared" si="5"/>
        <v>0</v>
      </c>
      <c r="BG983" s="204">
        <f t="shared" si="6"/>
        <v>0</v>
      </c>
      <c r="BH983" s="204">
        <f t="shared" si="7"/>
        <v>0</v>
      </c>
      <c r="BI983" s="204">
        <f t="shared" si="8"/>
        <v>0</v>
      </c>
      <c r="BJ983" s="18" t="s">
        <v>71</v>
      </c>
      <c r="BK983" s="204">
        <f t="shared" si="9"/>
        <v>0</v>
      </c>
      <c r="BL983" s="18" t="s">
        <v>416</v>
      </c>
      <c r="BM983" s="203" t="s">
        <v>2737</v>
      </c>
    </row>
    <row r="984" spans="1:65" s="2" customFormat="1" ht="16.5" customHeight="1">
      <c r="A984" s="35"/>
      <c r="B984" s="36"/>
      <c r="C984" s="191" t="s">
        <v>827</v>
      </c>
      <c r="D984" s="191" t="s">
        <v>266</v>
      </c>
      <c r="E984" s="192" t="s">
        <v>2738</v>
      </c>
      <c r="F984" s="193" t="s">
        <v>2739</v>
      </c>
      <c r="G984" s="194" t="s">
        <v>374</v>
      </c>
      <c r="H984" s="195">
        <v>5</v>
      </c>
      <c r="I984" s="196"/>
      <c r="J984" s="197">
        <f t="shared" si="0"/>
        <v>0</v>
      </c>
      <c r="K984" s="198"/>
      <c r="L984" s="40"/>
      <c r="M984" s="199" t="s">
        <v>1</v>
      </c>
      <c r="N984" s="200" t="s">
        <v>38</v>
      </c>
      <c r="O984" s="72"/>
      <c r="P984" s="201">
        <f t="shared" si="1"/>
        <v>0</v>
      </c>
      <c r="Q984" s="201">
        <v>0</v>
      </c>
      <c r="R984" s="201">
        <f t="shared" si="2"/>
        <v>0</v>
      </c>
      <c r="S984" s="201">
        <v>0</v>
      </c>
      <c r="T984" s="202">
        <f t="shared" si="3"/>
        <v>0</v>
      </c>
      <c r="U984" s="35"/>
      <c r="V984" s="35"/>
      <c r="W984" s="35"/>
      <c r="X984" s="35"/>
      <c r="Y984" s="35"/>
      <c r="Z984" s="35"/>
      <c r="AA984" s="35"/>
      <c r="AB984" s="35"/>
      <c r="AC984" s="35"/>
      <c r="AD984" s="35"/>
      <c r="AE984" s="35"/>
      <c r="AR984" s="203" t="s">
        <v>416</v>
      </c>
      <c r="AT984" s="203" t="s">
        <v>266</v>
      </c>
      <c r="AU984" s="203" t="s">
        <v>73</v>
      </c>
      <c r="AY984" s="18" t="s">
        <v>263</v>
      </c>
      <c r="BE984" s="204">
        <f t="shared" si="4"/>
        <v>0</v>
      </c>
      <c r="BF984" s="204">
        <f t="shared" si="5"/>
        <v>0</v>
      </c>
      <c r="BG984" s="204">
        <f t="shared" si="6"/>
        <v>0</v>
      </c>
      <c r="BH984" s="204">
        <f t="shared" si="7"/>
        <v>0</v>
      </c>
      <c r="BI984" s="204">
        <f t="shared" si="8"/>
        <v>0</v>
      </c>
      <c r="BJ984" s="18" t="s">
        <v>71</v>
      </c>
      <c r="BK984" s="204">
        <f t="shared" si="9"/>
        <v>0</v>
      </c>
      <c r="BL984" s="18" t="s">
        <v>416</v>
      </c>
      <c r="BM984" s="203" t="s">
        <v>2740</v>
      </c>
    </row>
    <row r="985" spans="1:65" s="2" customFormat="1" ht="21.75" customHeight="1">
      <c r="A985" s="35"/>
      <c r="B985" s="36"/>
      <c r="C985" s="191" t="s">
        <v>1164</v>
      </c>
      <c r="D985" s="191" t="s">
        <v>266</v>
      </c>
      <c r="E985" s="192" t="s">
        <v>2741</v>
      </c>
      <c r="F985" s="193" t="s">
        <v>2742</v>
      </c>
      <c r="G985" s="194" t="s">
        <v>374</v>
      </c>
      <c r="H985" s="195">
        <v>2</v>
      </c>
      <c r="I985" s="196"/>
      <c r="J985" s="197">
        <f t="shared" si="0"/>
        <v>0</v>
      </c>
      <c r="K985" s="198"/>
      <c r="L985" s="40"/>
      <c r="M985" s="199" t="s">
        <v>1</v>
      </c>
      <c r="N985" s="200" t="s">
        <v>38</v>
      </c>
      <c r="O985" s="72"/>
      <c r="P985" s="201">
        <f t="shared" si="1"/>
        <v>0</v>
      </c>
      <c r="Q985" s="201">
        <v>0</v>
      </c>
      <c r="R985" s="201">
        <f t="shared" si="2"/>
        <v>0</v>
      </c>
      <c r="S985" s="201">
        <v>0</v>
      </c>
      <c r="T985" s="202">
        <f t="shared" si="3"/>
        <v>0</v>
      </c>
      <c r="U985" s="35"/>
      <c r="V985" s="35"/>
      <c r="W985" s="35"/>
      <c r="X985" s="35"/>
      <c r="Y985" s="35"/>
      <c r="Z985" s="35"/>
      <c r="AA985" s="35"/>
      <c r="AB985" s="35"/>
      <c r="AC985" s="35"/>
      <c r="AD985" s="35"/>
      <c r="AE985" s="35"/>
      <c r="AR985" s="203" t="s">
        <v>416</v>
      </c>
      <c r="AT985" s="203" t="s">
        <v>266</v>
      </c>
      <c r="AU985" s="203" t="s">
        <v>73</v>
      </c>
      <c r="AY985" s="18" t="s">
        <v>263</v>
      </c>
      <c r="BE985" s="204">
        <f t="shared" si="4"/>
        <v>0</v>
      </c>
      <c r="BF985" s="204">
        <f t="shared" si="5"/>
        <v>0</v>
      </c>
      <c r="BG985" s="204">
        <f t="shared" si="6"/>
        <v>0</v>
      </c>
      <c r="BH985" s="204">
        <f t="shared" si="7"/>
        <v>0</v>
      </c>
      <c r="BI985" s="204">
        <f t="shared" si="8"/>
        <v>0</v>
      </c>
      <c r="BJ985" s="18" t="s">
        <v>71</v>
      </c>
      <c r="BK985" s="204">
        <f t="shared" si="9"/>
        <v>0</v>
      </c>
      <c r="BL985" s="18" t="s">
        <v>416</v>
      </c>
      <c r="BM985" s="203" t="s">
        <v>2743</v>
      </c>
    </row>
    <row r="986" spans="1:65" s="2" customFormat="1" ht="21.75" customHeight="1">
      <c r="A986" s="35"/>
      <c r="B986" s="36"/>
      <c r="C986" s="191" t="s">
        <v>832</v>
      </c>
      <c r="D986" s="191" t="s">
        <v>266</v>
      </c>
      <c r="E986" s="192" t="s">
        <v>2744</v>
      </c>
      <c r="F986" s="193" t="s">
        <v>2745</v>
      </c>
      <c r="G986" s="194" t="s">
        <v>374</v>
      </c>
      <c r="H986" s="195">
        <v>5</v>
      </c>
      <c r="I986" s="196"/>
      <c r="J986" s="197">
        <f t="shared" si="0"/>
        <v>0</v>
      </c>
      <c r="K986" s="198"/>
      <c r="L986" s="40"/>
      <c r="M986" s="199" t="s">
        <v>1</v>
      </c>
      <c r="N986" s="200" t="s">
        <v>38</v>
      </c>
      <c r="O986" s="72"/>
      <c r="P986" s="201">
        <f t="shared" si="1"/>
        <v>0</v>
      </c>
      <c r="Q986" s="201">
        <v>0</v>
      </c>
      <c r="R986" s="201">
        <f t="shared" si="2"/>
        <v>0</v>
      </c>
      <c r="S986" s="201">
        <v>0</v>
      </c>
      <c r="T986" s="202">
        <f t="shared" si="3"/>
        <v>0</v>
      </c>
      <c r="U986" s="35"/>
      <c r="V986" s="35"/>
      <c r="W986" s="35"/>
      <c r="X986" s="35"/>
      <c r="Y986" s="35"/>
      <c r="Z986" s="35"/>
      <c r="AA986" s="35"/>
      <c r="AB986" s="35"/>
      <c r="AC986" s="35"/>
      <c r="AD986" s="35"/>
      <c r="AE986" s="35"/>
      <c r="AR986" s="203" t="s">
        <v>416</v>
      </c>
      <c r="AT986" s="203" t="s">
        <v>266</v>
      </c>
      <c r="AU986" s="203" t="s">
        <v>73</v>
      </c>
      <c r="AY986" s="18" t="s">
        <v>263</v>
      </c>
      <c r="BE986" s="204">
        <f t="shared" si="4"/>
        <v>0</v>
      </c>
      <c r="BF986" s="204">
        <f t="shared" si="5"/>
        <v>0</v>
      </c>
      <c r="BG986" s="204">
        <f t="shared" si="6"/>
        <v>0</v>
      </c>
      <c r="BH986" s="204">
        <f t="shared" si="7"/>
        <v>0</v>
      </c>
      <c r="BI986" s="204">
        <f t="shared" si="8"/>
        <v>0</v>
      </c>
      <c r="BJ986" s="18" t="s">
        <v>71</v>
      </c>
      <c r="BK986" s="204">
        <f t="shared" si="9"/>
        <v>0</v>
      </c>
      <c r="BL986" s="18" t="s">
        <v>416</v>
      </c>
      <c r="BM986" s="203" t="s">
        <v>2746</v>
      </c>
    </row>
    <row r="987" spans="1:65" s="2" customFormat="1" ht="21.75" customHeight="1">
      <c r="A987" s="35"/>
      <c r="B987" s="36"/>
      <c r="C987" s="191" t="s">
        <v>1176</v>
      </c>
      <c r="D987" s="191" t="s">
        <v>266</v>
      </c>
      <c r="E987" s="192" t="s">
        <v>2747</v>
      </c>
      <c r="F987" s="193" t="s">
        <v>2748</v>
      </c>
      <c r="G987" s="194" t="s">
        <v>374</v>
      </c>
      <c r="H987" s="195">
        <v>1</v>
      </c>
      <c r="I987" s="196"/>
      <c r="J987" s="197">
        <f t="shared" si="0"/>
        <v>0</v>
      </c>
      <c r="K987" s="198"/>
      <c r="L987" s="40"/>
      <c r="M987" s="199" t="s">
        <v>1</v>
      </c>
      <c r="N987" s="200" t="s">
        <v>38</v>
      </c>
      <c r="O987" s="72"/>
      <c r="P987" s="201">
        <f t="shared" si="1"/>
        <v>0</v>
      </c>
      <c r="Q987" s="201">
        <v>0</v>
      </c>
      <c r="R987" s="201">
        <f t="shared" si="2"/>
        <v>0</v>
      </c>
      <c r="S987" s="201">
        <v>0</v>
      </c>
      <c r="T987" s="202">
        <f t="shared" si="3"/>
        <v>0</v>
      </c>
      <c r="U987" s="35"/>
      <c r="V987" s="35"/>
      <c r="W987" s="35"/>
      <c r="X987" s="35"/>
      <c r="Y987" s="35"/>
      <c r="Z987" s="35"/>
      <c r="AA987" s="35"/>
      <c r="AB987" s="35"/>
      <c r="AC987" s="35"/>
      <c r="AD987" s="35"/>
      <c r="AE987" s="35"/>
      <c r="AR987" s="203" t="s">
        <v>416</v>
      </c>
      <c r="AT987" s="203" t="s">
        <v>266</v>
      </c>
      <c r="AU987" s="203" t="s">
        <v>73</v>
      </c>
      <c r="AY987" s="18" t="s">
        <v>263</v>
      </c>
      <c r="BE987" s="204">
        <f t="shared" si="4"/>
        <v>0</v>
      </c>
      <c r="BF987" s="204">
        <f t="shared" si="5"/>
        <v>0</v>
      </c>
      <c r="BG987" s="204">
        <f t="shared" si="6"/>
        <v>0</v>
      </c>
      <c r="BH987" s="204">
        <f t="shared" si="7"/>
        <v>0</v>
      </c>
      <c r="BI987" s="204">
        <f t="shared" si="8"/>
        <v>0</v>
      </c>
      <c r="BJ987" s="18" t="s">
        <v>71</v>
      </c>
      <c r="BK987" s="204">
        <f t="shared" si="9"/>
        <v>0</v>
      </c>
      <c r="BL987" s="18" t="s">
        <v>416</v>
      </c>
      <c r="BM987" s="203" t="s">
        <v>2749</v>
      </c>
    </row>
    <row r="988" spans="1:65" s="2" customFormat="1" ht="21.75" customHeight="1">
      <c r="A988" s="35"/>
      <c r="B988" s="36"/>
      <c r="C988" s="191" t="s">
        <v>839</v>
      </c>
      <c r="D988" s="191" t="s">
        <v>266</v>
      </c>
      <c r="E988" s="192" t="s">
        <v>2750</v>
      </c>
      <c r="F988" s="193" t="s">
        <v>2751</v>
      </c>
      <c r="G988" s="194" t="s">
        <v>374</v>
      </c>
      <c r="H988" s="195">
        <v>5</v>
      </c>
      <c r="I988" s="196"/>
      <c r="J988" s="197">
        <f t="shared" si="0"/>
        <v>0</v>
      </c>
      <c r="K988" s="198"/>
      <c r="L988" s="40"/>
      <c r="M988" s="199" t="s">
        <v>1</v>
      </c>
      <c r="N988" s="200" t="s">
        <v>38</v>
      </c>
      <c r="O988" s="72"/>
      <c r="P988" s="201">
        <f t="shared" si="1"/>
        <v>0</v>
      </c>
      <c r="Q988" s="201">
        <v>0</v>
      </c>
      <c r="R988" s="201">
        <f t="shared" si="2"/>
        <v>0</v>
      </c>
      <c r="S988" s="201">
        <v>0</v>
      </c>
      <c r="T988" s="202">
        <f t="shared" si="3"/>
        <v>0</v>
      </c>
      <c r="U988" s="35"/>
      <c r="V988" s="35"/>
      <c r="W988" s="35"/>
      <c r="X988" s="35"/>
      <c r="Y988" s="35"/>
      <c r="Z988" s="35"/>
      <c r="AA988" s="35"/>
      <c r="AB988" s="35"/>
      <c r="AC988" s="35"/>
      <c r="AD988" s="35"/>
      <c r="AE988" s="35"/>
      <c r="AR988" s="203" t="s">
        <v>416</v>
      </c>
      <c r="AT988" s="203" t="s">
        <v>266</v>
      </c>
      <c r="AU988" s="203" t="s">
        <v>73</v>
      </c>
      <c r="AY988" s="18" t="s">
        <v>263</v>
      </c>
      <c r="BE988" s="204">
        <f t="shared" si="4"/>
        <v>0</v>
      </c>
      <c r="BF988" s="204">
        <f t="shared" si="5"/>
        <v>0</v>
      </c>
      <c r="BG988" s="204">
        <f t="shared" si="6"/>
        <v>0</v>
      </c>
      <c r="BH988" s="204">
        <f t="shared" si="7"/>
        <v>0</v>
      </c>
      <c r="BI988" s="204">
        <f t="shared" si="8"/>
        <v>0</v>
      </c>
      <c r="BJ988" s="18" t="s">
        <v>71</v>
      </c>
      <c r="BK988" s="204">
        <f t="shared" si="9"/>
        <v>0</v>
      </c>
      <c r="BL988" s="18" t="s">
        <v>416</v>
      </c>
      <c r="BM988" s="203" t="s">
        <v>2752</v>
      </c>
    </row>
    <row r="989" spans="1:65" s="2" customFormat="1" ht="48.75">
      <c r="A989" s="35"/>
      <c r="B989" s="36"/>
      <c r="C989" s="37"/>
      <c r="D989" s="207" t="s">
        <v>294</v>
      </c>
      <c r="E989" s="37"/>
      <c r="F989" s="239" t="s">
        <v>2753</v>
      </c>
      <c r="G989" s="37"/>
      <c r="H989" s="37"/>
      <c r="I989" s="326"/>
      <c r="J989" s="37"/>
      <c r="K989" s="37"/>
      <c r="L989" s="40"/>
      <c r="M989" s="241"/>
      <c r="N989" s="242"/>
      <c r="O989" s="72"/>
      <c r="P989" s="72"/>
      <c r="Q989" s="72"/>
      <c r="R989" s="72"/>
      <c r="S989" s="72"/>
      <c r="T989" s="73"/>
      <c r="U989" s="35"/>
      <c r="V989" s="35"/>
      <c r="W989" s="35"/>
      <c r="X989" s="35"/>
      <c r="Y989" s="35"/>
      <c r="Z989" s="35"/>
      <c r="AA989" s="35"/>
      <c r="AB989" s="35"/>
      <c r="AC989" s="35"/>
      <c r="AD989" s="35"/>
      <c r="AE989" s="35"/>
      <c r="AT989" s="18" t="s">
        <v>294</v>
      </c>
      <c r="AU989" s="18" t="s">
        <v>73</v>
      </c>
    </row>
    <row r="990" spans="1:65" s="2" customFormat="1" ht="16.5" customHeight="1">
      <c r="A990" s="35"/>
      <c r="B990" s="36"/>
      <c r="C990" s="191" t="s">
        <v>1187</v>
      </c>
      <c r="D990" s="191" t="s">
        <v>266</v>
      </c>
      <c r="E990" s="192" t="s">
        <v>2754</v>
      </c>
      <c r="F990" s="193" t="s">
        <v>2755</v>
      </c>
      <c r="G990" s="194" t="s">
        <v>374</v>
      </c>
      <c r="H990" s="195">
        <v>1</v>
      </c>
      <c r="I990" s="196"/>
      <c r="J990" s="197">
        <f>ROUND(I990*H990,2)</f>
        <v>0</v>
      </c>
      <c r="K990" s="198"/>
      <c r="L990" s="40"/>
      <c r="M990" s="199" t="s">
        <v>1</v>
      </c>
      <c r="N990" s="200" t="s">
        <v>38</v>
      </c>
      <c r="O990" s="72"/>
      <c r="P990" s="201">
        <f>O990*H990</f>
        <v>0</v>
      </c>
      <c r="Q990" s="201">
        <v>0</v>
      </c>
      <c r="R990" s="201">
        <f>Q990*H990</f>
        <v>0</v>
      </c>
      <c r="S990" s="201">
        <v>0</v>
      </c>
      <c r="T990" s="202">
        <f>S990*H990</f>
        <v>0</v>
      </c>
      <c r="U990" s="35"/>
      <c r="V990" s="35"/>
      <c r="W990" s="35"/>
      <c r="X990" s="35"/>
      <c r="Y990" s="35"/>
      <c r="Z990" s="35"/>
      <c r="AA990" s="35"/>
      <c r="AB990" s="35"/>
      <c r="AC990" s="35"/>
      <c r="AD990" s="35"/>
      <c r="AE990" s="35"/>
      <c r="AR990" s="203" t="s">
        <v>416</v>
      </c>
      <c r="AT990" s="203" t="s">
        <v>266</v>
      </c>
      <c r="AU990" s="203" t="s">
        <v>73</v>
      </c>
      <c r="AY990" s="18" t="s">
        <v>263</v>
      </c>
      <c r="BE990" s="204">
        <f>IF(N990="základní",J990,0)</f>
        <v>0</v>
      </c>
      <c r="BF990" s="204">
        <f>IF(N990="snížená",J990,0)</f>
        <v>0</v>
      </c>
      <c r="BG990" s="204">
        <f>IF(N990="zákl. přenesená",J990,0)</f>
        <v>0</v>
      </c>
      <c r="BH990" s="204">
        <f>IF(N990="sníž. přenesená",J990,0)</f>
        <v>0</v>
      </c>
      <c r="BI990" s="204">
        <f>IF(N990="nulová",J990,0)</f>
        <v>0</v>
      </c>
      <c r="BJ990" s="18" t="s">
        <v>71</v>
      </c>
      <c r="BK990" s="204">
        <f>ROUND(I990*H990,2)</f>
        <v>0</v>
      </c>
      <c r="BL990" s="18" t="s">
        <v>416</v>
      </c>
      <c r="BM990" s="203" t="s">
        <v>2756</v>
      </c>
    </row>
    <row r="991" spans="1:65" s="12" customFormat="1" ht="22.9" customHeight="1">
      <c r="B991" s="175"/>
      <c r="C991" s="176"/>
      <c r="D991" s="177" t="s">
        <v>63</v>
      </c>
      <c r="E991" s="189" t="s">
        <v>1451</v>
      </c>
      <c r="F991" s="189" t="s">
        <v>1452</v>
      </c>
      <c r="G991" s="176"/>
      <c r="I991" s="176"/>
      <c r="J991" s="190">
        <f>BK991</f>
        <v>0</v>
      </c>
      <c r="K991" s="176"/>
      <c r="L991" s="181"/>
      <c r="M991" s="182"/>
      <c r="N991" s="183"/>
      <c r="O991" s="183"/>
      <c r="P991" s="184">
        <f>SUM(P992:P1015)</f>
        <v>0</v>
      </c>
      <c r="Q991" s="183"/>
      <c r="R991" s="184">
        <f>SUM(R992:R1015)</f>
        <v>4.5888692300000002</v>
      </c>
      <c r="S991" s="183"/>
      <c r="T991" s="185">
        <f>SUM(T992:T1015)</f>
        <v>0</v>
      </c>
      <c r="AR991" s="186" t="s">
        <v>73</v>
      </c>
      <c r="AT991" s="187" t="s">
        <v>63</v>
      </c>
      <c r="AU991" s="187" t="s">
        <v>71</v>
      </c>
      <c r="AY991" s="186" t="s">
        <v>263</v>
      </c>
      <c r="BK991" s="188">
        <f>SUM(BK992:BK1015)</f>
        <v>0</v>
      </c>
    </row>
    <row r="992" spans="1:65" s="2" customFormat="1" ht="24.2" customHeight="1">
      <c r="A992" s="35"/>
      <c r="B992" s="36"/>
      <c r="C992" s="191" t="s">
        <v>842</v>
      </c>
      <c r="D992" s="191" t="s">
        <v>266</v>
      </c>
      <c r="E992" s="192" t="s">
        <v>1461</v>
      </c>
      <c r="F992" s="193" t="s">
        <v>1462</v>
      </c>
      <c r="G992" s="194" t="s">
        <v>269</v>
      </c>
      <c r="H992" s="195">
        <v>4827.6620000000003</v>
      </c>
      <c r="I992" s="196"/>
      <c r="J992" s="197">
        <f>ROUND(I992*H992,2)</f>
        <v>0</v>
      </c>
      <c r="K992" s="198"/>
      <c r="L992" s="40"/>
      <c r="M992" s="199" t="s">
        <v>1</v>
      </c>
      <c r="N992" s="200" t="s">
        <v>38</v>
      </c>
      <c r="O992" s="72"/>
      <c r="P992" s="201">
        <f>O992*H992</f>
        <v>0</v>
      </c>
      <c r="Q992" s="201">
        <v>2.9E-4</v>
      </c>
      <c r="R992" s="201">
        <f>Q992*H992</f>
        <v>1.40002198</v>
      </c>
      <c r="S992" s="201">
        <v>0</v>
      </c>
      <c r="T992" s="202">
        <f>S992*H992</f>
        <v>0</v>
      </c>
      <c r="U992" s="35"/>
      <c r="V992" s="35"/>
      <c r="W992" s="35"/>
      <c r="X992" s="35"/>
      <c r="Y992" s="35"/>
      <c r="Z992" s="35"/>
      <c r="AA992" s="35"/>
      <c r="AB992" s="35"/>
      <c r="AC992" s="35"/>
      <c r="AD992" s="35"/>
      <c r="AE992" s="35"/>
      <c r="AR992" s="203" t="s">
        <v>416</v>
      </c>
      <c r="AT992" s="203" t="s">
        <v>266</v>
      </c>
      <c r="AU992" s="203" t="s">
        <v>73</v>
      </c>
      <c r="AY992" s="18" t="s">
        <v>263</v>
      </c>
      <c r="BE992" s="204">
        <f>IF(N992="základní",J992,0)</f>
        <v>0</v>
      </c>
      <c r="BF992" s="204">
        <f>IF(N992="snížená",J992,0)</f>
        <v>0</v>
      </c>
      <c r="BG992" s="204">
        <f>IF(N992="zákl. přenesená",J992,0)</f>
        <v>0</v>
      </c>
      <c r="BH992" s="204">
        <f>IF(N992="sníž. přenesená",J992,0)</f>
        <v>0</v>
      </c>
      <c r="BI992" s="204">
        <f>IF(N992="nulová",J992,0)</f>
        <v>0</v>
      </c>
      <c r="BJ992" s="18" t="s">
        <v>71</v>
      </c>
      <c r="BK992" s="204">
        <f>ROUND(I992*H992,2)</f>
        <v>0</v>
      </c>
      <c r="BL992" s="18" t="s">
        <v>416</v>
      </c>
      <c r="BM992" s="203" t="s">
        <v>2757</v>
      </c>
    </row>
    <row r="993" spans="1:65" s="16" customFormat="1">
      <c r="B993" s="248"/>
      <c r="C993" s="249"/>
      <c r="D993" s="207" t="s">
        <v>272</v>
      </c>
      <c r="E993" s="250" t="s">
        <v>1</v>
      </c>
      <c r="F993" s="251" t="s">
        <v>2123</v>
      </c>
      <c r="G993" s="249"/>
      <c r="H993" s="250" t="s">
        <v>1</v>
      </c>
      <c r="I993" s="250"/>
      <c r="J993" s="249"/>
      <c r="K993" s="249"/>
      <c r="L993" s="253"/>
      <c r="M993" s="254"/>
      <c r="N993" s="255"/>
      <c r="O993" s="255"/>
      <c r="P993" s="255"/>
      <c r="Q993" s="255"/>
      <c r="R993" s="255"/>
      <c r="S993" s="255"/>
      <c r="T993" s="256"/>
      <c r="AT993" s="257" t="s">
        <v>272</v>
      </c>
      <c r="AU993" s="257" t="s">
        <v>73</v>
      </c>
      <c r="AV993" s="16" t="s">
        <v>71</v>
      </c>
      <c r="AW993" s="16" t="s">
        <v>30</v>
      </c>
      <c r="AX993" s="16" t="s">
        <v>64</v>
      </c>
      <c r="AY993" s="257" t="s">
        <v>263</v>
      </c>
    </row>
    <row r="994" spans="1:65" s="13" customFormat="1">
      <c r="B994" s="205"/>
      <c r="C994" s="206"/>
      <c r="D994" s="207" t="s">
        <v>272</v>
      </c>
      <c r="E994" s="208" t="s">
        <v>1</v>
      </c>
      <c r="F994" s="209" t="s">
        <v>2540</v>
      </c>
      <c r="G994" s="206"/>
      <c r="H994" s="210">
        <v>4620</v>
      </c>
      <c r="I994" s="210"/>
      <c r="J994" s="206"/>
      <c r="K994" s="206"/>
      <c r="L994" s="212"/>
      <c r="M994" s="213"/>
      <c r="N994" s="214"/>
      <c r="O994" s="214"/>
      <c r="P994" s="214"/>
      <c r="Q994" s="214"/>
      <c r="R994" s="214"/>
      <c r="S994" s="214"/>
      <c r="T994" s="215"/>
      <c r="AT994" s="216" t="s">
        <v>272</v>
      </c>
      <c r="AU994" s="216" t="s">
        <v>73</v>
      </c>
      <c r="AV994" s="13" t="s">
        <v>73</v>
      </c>
      <c r="AW994" s="13" t="s">
        <v>30</v>
      </c>
      <c r="AX994" s="13" t="s">
        <v>64</v>
      </c>
      <c r="AY994" s="216" t="s">
        <v>263</v>
      </c>
    </row>
    <row r="995" spans="1:65" s="16" customFormat="1">
      <c r="B995" s="248"/>
      <c r="C995" s="249"/>
      <c r="D995" s="207" t="s">
        <v>272</v>
      </c>
      <c r="E995" s="250" t="s">
        <v>1</v>
      </c>
      <c r="F995" s="251" t="s">
        <v>2758</v>
      </c>
      <c r="G995" s="249"/>
      <c r="H995" s="250" t="s">
        <v>1</v>
      </c>
      <c r="I995" s="250"/>
      <c r="J995" s="249"/>
      <c r="K995" s="249"/>
      <c r="L995" s="253"/>
      <c r="M995" s="254"/>
      <c r="N995" s="255"/>
      <c r="O995" s="255"/>
      <c r="P995" s="255"/>
      <c r="Q995" s="255"/>
      <c r="R995" s="255"/>
      <c r="S995" s="255"/>
      <c r="T995" s="256"/>
      <c r="AT995" s="257" t="s">
        <v>272</v>
      </c>
      <c r="AU995" s="257" t="s">
        <v>73</v>
      </c>
      <c r="AV995" s="16" t="s">
        <v>71</v>
      </c>
      <c r="AW995" s="16" t="s">
        <v>30</v>
      </c>
      <c r="AX995" s="16" t="s">
        <v>64</v>
      </c>
      <c r="AY995" s="257" t="s">
        <v>263</v>
      </c>
    </row>
    <row r="996" spans="1:65" s="13" customFormat="1">
      <c r="B996" s="205"/>
      <c r="C996" s="206"/>
      <c r="D996" s="207" t="s">
        <v>272</v>
      </c>
      <c r="E996" s="208" t="s">
        <v>1</v>
      </c>
      <c r="F996" s="209" t="s">
        <v>2759</v>
      </c>
      <c r="G996" s="206"/>
      <c r="H996" s="210">
        <v>175.81200000000001</v>
      </c>
      <c r="I996" s="210"/>
      <c r="J996" s="206"/>
      <c r="K996" s="206"/>
      <c r="L996" s="212"/>
      <c r="M996" s="213"/>
      <c r="N996" s="214"/>
      <c r="O996" s="214"/>
      <c r="P996" s="214"/>
      <c r="Q996" s="214"/>
      <c r="R996" s="214"/>
      <c r="S996" s="214"/>
      <c r="T996" s="215"/>
      <c r="AT996" s="216" t="s">
        <v>272</v>
      </c>
      <c r="AU996" s="216" t="s">
        <v>73</v>
      </c>
      <c r="AV996" s="13" t="s">
        <v>73</v>
      </c>
      <c r="AW996" s="13" t="s">
        <v>30</v>
      </c>
      <c r="AX996" s="13" t="s">
        <v>64</v>
      </c>
      <c r="AY996" s="216" t="s">
        <v>263</v>
      </c>
    </row>
    <row r="997" spans="1:65" s="13" customFormat="1">
      <c r="B997" s="205"/>
      <c r="C997" s="206"/>
      <c r="D997" s="207" t="s">
        <v>272</v>
      </c>
      <c r="E997" s="208" t="s">
        <v>1</v>
      </c>
      <c r="F997" s="209" t="s">
        <v>2760</v>
      </c>
      <c r="G997" s="206"/>
      <c r="H997" s="210">
        <v>31.85</v>
      </c>
      <c r="I997" s="210"/>
      <c r="J997" s="206"/>
      <c r="K997" s="206"/>
      <c r="L997" s="212"/>
      <c r="M997" s="213"/>
      <c r="N997" s="214"/>
      <c r="O997" s="214"/>
      <c r="P997" s="214"/>
      <c r="Q997" s="214"/>
      <c r="R997" s="214"/>
      <c r="S997" s="214"/>
      <c r="T997" s="215"/>
      <c r="AT997" s="216" t="s">
        <v>272</v>
      </c>
      <c r="AU997" s="216" t="s">
        <v>73</v>
      </c>
      <c r="AV997" s="13" t="s">
        <v>73</v>
      </c>
      <c r="AW997" s="13" t="s">
        <v>30</v>
      </c>
      <c r="AX997" s="13" t="s">
        <v>64</v>
      </c>
      <c r="AY997" s="216" t="s">
        <v>263</v>
      </c>
    </row>
    <row r="998" spans="1:65" s="15" customFormat="1">
      <c r="B998" s="228"/>
      <c r="C998" s="229"/>
      <c r="D998" s="207" t="s">
        <v>272</v>
      </c>
      <c r="E998" s="230" t="s">
        <v>1</v>
      </c>
      <c r="F998" s="231" t="s">
        <v>280</v>
      </c>
      <c r="G998" s="229"/>
      <c r="H998" s="232">
        <v>4827.6620000000003</v>
      </c>
      <c r="I998" s="232"/>
      <c r="J998" s="229"/>
      <c r="K998" s="229"/>
      <c r="L998" s="234"/>
      <c r="M998" s="235"/>
      <c r="N998" s="236"/>
      <c r="O998" s="236"/>
      <c r="P998" s="236"/>
      <c r="Q998" s="236"/>
      <c r="R998" s="236"/>
      <c r="S998" s="236"/>
      <c r="T998" s="237"/>
      <c r="AT998" s="238" t="s">
        <v>272</v>
      </c>
      <c r="AU998" s="238" t="s">
        <v>73</v>
      </c>
      <c r="AV998" s="15" t="s">
        <v>270</v>
      </c>
      <c r="AW998" s="15" t="s">
        <v>30</v>
      </c>
      <c r="AX998" s="15" t="s">
        <v>71</v>
      </c>
      <c r="AY998" s="238" t="s">
        <v>263</v>
      </c>
    </row>
    <row r="999" spans="1:65" s="2" customFormat="1" ht="16.5" customHeight="1">
      <c r="A999" s="35"/>
      <c r="B999" s="36"/>
      <c r="C999" s="191" t="s">
        <v>1196</v>
      </c>
      <c r="D999" s="191" t="s">
        <v>266</v>
      </c>
      <c r="E999" s="192" t="s">
        <v>2761</v>
      </c>
      <c r="F999" s="193" t="s">
        <v>2762</v>
      </c>
      <c r="G999" s="194" t="s">
        <v>269</v>
      </c>
      <c r="H999" s="195">
        <v>10996.025</v>
      </c>
      <c r="I999" s="196"/>
      <c r="J999" s="197">
        <f>ROUND(I999*H999,2)</f>
        <v>0</v>
      </c>
      <c r="K999" s="198"/>
      <c r="L999" s="40"/>
      <c r="M999" s="199" t="s">
        <v>1</v>
      </c>
      <c r="N999" s="200" t="s">
        <v>38</v>
      </c>
      <c r="O999" s="72"/>
      <c r="P999" s="201">
        <f>O999*H999</f>
        <v>0</v>
      </c>
      <c r="Q999" s="201">
        <v>2.9E-4</v>
      </c>
      <c r="R999" s="201">
        <f>Q999*H999</f>
        <v>3.1888472499999998</v>
      </c>
      <c r="S999" s="201">
        <v>0</v>
      </c>
      <c r="T999" s="202">
        <f>S999*H999</f>
        <v>0</v>
      </c>
      <c r="U999" s="35"/>
      <c r="V999" s="35"/>
      <c r="W999" s="35"/>
      <c r="X999" s="35"/>
      <c r="Y999" s="35"/>
      <c r="Z999" s="35"/>
      <c r="AA999" s="35"/>
      <c r="AB999" s="35"/>
      <c r="AC999" s="35"/>
      <c r="AD999" s="35"/>
      <c r="AE999" s="35"/>
      <c r="AR999" s="203" t="s">
        <v>416</v>
      </c>
      <c r="AT999" s="203" t="s">
        <v>266</v>
      </c>
      <c r="AU999" s="203" t="s">
        <v>73</v>
      </c>
      <c r="AY999" s="18" t="s">
        <v>263</v>
      </c>
      <c r="BE999" s="204">
        <f>IF(N999="základní",J999,0)</f>
        <v>0</v>
      </c>
      <c r="BF999" s="204">
        <f>IF(N999="snížená",J999,0)</f>
        <v>0</v>
      </c>
      <c r="BG999" s="204">
        <f>IF(N999="zákl. přenesená",J999,0)</f>
        <v>0</v>
      </c>
      <c r="BH999" s="204">
        <f>IF(N999="sníž. přenesená",J999,0)</f>
        <v>0</v>
      </c>
      <c r="BI999" s="204">
        <f>IF(N999="nulová",J999,0)</f>
        <v>0</v>
      </c>
      <c r="BJ999" s="18" t="s">
        <v>71</v>
      </c>
      <c r="BK999" s="204">
        <f>ROUND(I999*H999,2)</f>
        <v>0</v>
      </c>
      <c r="BL999" s="18" t="s">
        <v>416</v>
      </c>
      <c r="BM999" s="203" t="s">
        <v>2763</v>
      </c>
    </row>
    <row r="1000" spans="1:65" s="16" customFormat="1">
      <c r="B1000" s="248"/>
      <c r="C1000" s="249"/>
      <c r="D1000" s="207" t="s">
        <v>272</v>
      </c>
      <c r="E1000" s="250" t="s">
        <v>1</v>
      </c>
      <c r="F1000" s="251" t="s">
        <v>2764</v>
      </c>
      <c r="G1000" s="249"/>
      <c r="H1000" s="250" t="s">
        <v>1</v>
      </c>
      <c r="I1000" s="250" t="s">
        <v>1</v>
      </c>
      <c r="J1000" s="249"/>
      <c r="K1000" s="249"/>
      <c r="L1000" s="253"/>
      <c r="M1000" s="254"/>
      <c r="N1000" s="255"/>
      <c r="O1000" s="255"/>
      <c r="P1000" s="255"/>
      <c r="Q1000" s="255"/>
      <c r="R1000" s="255"/>
      <c r="S1000" s="255"/>
      <c r="T1000" s="256"/>
      <c r="AT1000" s="257" t="s">
        <v>272</v>
      </c>
      <c r="AU1000" s="257" t="s">
        <v>73</v>
      </c>
      <c r="AV1000" s="16" t="s">
        <v>71</v>
      </c>
      <c r="AW1000" s="16" t="s">
        <v>30</v>
      </c>
      <c r="AX1000" s="16" t="s">
        <v>64</v>
      </c>
      <c r="AY1000" s="257" t="s">
        <v>263</v>
      </c>
    </row>
    <row r="1001" spans="1:65" s="16" customFormat="1">
      <c r="B1001" s="248"/>
      <c r="C1001" s="249"/>
      <c r="D1001" s="207" t="s">
        <v>272</v>
      </c>
      <c r="E1001" s="250" t="s">
        <v>1</v>
      </c>
      <c r="F1001" s="251" t="s">
        <v>2250</v>
      </c>
      <c r="G1001" s="249"/>
      <c r="H1001" s="250" t="s">
        <v>1</v>
      </c>
      <c r="I1001" s="250" t="s">
        <v>1</v>
      </c>
      <c r="J1001" s="249"/>
      <c r="K1001" s="249"/>
      <c r="L1001" s="253"/>
      <c r="M1001" s="254"/>
      <c r="N1001" s="255"/>
      <c r="O1001" s="255"/>
      <c r="P1001" s="255"/>
      <c r="Q1001" s="255"/>
      <c r="R1001" s="255"/>
      <c r="S1001" s="255"/>
      <c r="T1001" s="256"/>
      <c r="AT1001" s="257" t="s">
        <v>272</v>
      </c>
      <c r="AU1001" s="257" t="s">
        <v>73</v>
      </c>
      <c r="AV1001" s="16" t="s">
        <v>71</v>
      </c>
      <c r="AW1001" s="16" t="s">
        <v>30</v>
      </c>
      <c r="AX1001" s="16" t="s">
        <v>64</v>
      </c>
      <c r="AY1001" s="257" t="s">
        <v>263</v>
      </c>
    </row>
    <row r="1002" spans="1:65" s="13" customFormat="1">
      <c r="B1002" s="205"/>
      <c r="C1002" s="206"/>
      <c r="D1002" s="207" t="s">
        <v>272</v>
      </c>
      <c r="E1002" s="208" t="s">
        <v>1</v>
      </c>
      <c r="F1002" s="209" t="s">
        <v>2765</v>
      </c>
      <c r="G1002" s="206"/>
      <c r="H1002" s="210">
        <v>1548.02</v>
      </c>
      <c r="I1002" s="210"/>
      <c r="J1002" s="206"/>
      <c r="K1002" s="206"/>
      <c r="L1002" s="212"/>
      <c r="M1002" s="213"/>
      <c r="N1002" s="214"/>
      <c r="O1002" s="214"/>
      <c r="P1002" s="214"/>
      <c r="Q1002" s="214"/>
      <c r="R1002" s="214"/>
      <c r="S1002" s="214"/>
      <c r="T1002" s="215"/>
      <c r="AT1002" s="216" t="s">
        <v>272</v>
      </c>
      <c r="AU1002" s="216" t="s">
        <v>73</v>
      </c>
      <c r="AV1002" s="13" t="s">
        <v>73</v>
      </c>
      <c r="AW1002" s="13" t="s">
        <v>30</v>
      </c>
      <c r="AX1002" s="13" t="s">
        <v>64</v>
      </c>
      <c r="AY1002" s="216" t="s">
        <v>263</v>
      </c>
    </row>
    <row r="1003" spans="1:65" s="16" customFormat="1">
      <c r="B1003" s="248"/>
      <c r="C1003" s="249"/>
      <c r="D1003" s="207" t="s">
        <v>272</v>
      </c>
      <c r="E1003" s="250" t="s">
        <v>1</v>
      </c>
      <c r="F1003" s="251" t="s">
        <v>2252</v>
      </c>
      <c r="G1003" s="249"/>
      <c r="H1003" s="250" t="s">
        <v>1</v>
      </c>
      <c r="I1003" s="250"/>
      <c r="J1003" s="249"/>
      <c r="K1003" s="249"/>
      <c r="L1003" s="253"/>
      <c r="M1003" s="254"/>
      <c r="N1003" s="255"/>
      <c r="O1003" s="255"/>
      <c r="P1003" s="255"/>
      <c r="Q1003" s="255"/>
      <c r="R1003" s="255"/>
      <c r="S1003" s="255"/>
      <c r="T1003" s="256"/>
      <c r="AT1003" s="257" t="s">
        <v>272</v>
      </c>
      <c r="AU1003" s="257" t="s">
        <v>73</v>
      </c>
      <c r="AV1003" s="16" t="s">
        <v>71</v>
      </c>
      <c r="AW1003" s="16" t="s">
        <v>30</v>
      </c>
      <c r="AX1003" s="16" t="s">
        <v>64</v>
      </c>
      <c r="AY1003" s="257" t="s">
        <v>263</v>
      </c>
    </row>
    <row r="1004" spans="1:65" s="13" customFormat="1">
      <c r="B1004" s="205"/>
      <c r="C1004" s="206"/>
      <c r="D1004" s="207" t="s">
        <v>272</v>
      </c>
      <c r="E1004" s="208" t="s">
        <v>1</v>
      </c>
      <c r="F1004" s="209" t="s">
        <v>2765</v>
      </c>
      <c r="G1004" s="206"/>
      <c r="H1004" s="210">
        <v>1548.02</v>
      </c>
      <c r="I1004" s="210"/>
      <c r="J1004" s="206"/>
      <c r="K1004" s="206"/>
      <c r="L1004" s="212"/>
      <c r="M1004" s="213"/>
      <c r="N1004" s="214"/>
      <c r="O1004" s="214"/>
      <c r="P1004" s="214"/>
      <c r="Q1004" s="214"/>
      <c r="R1004" s="214"/>
      <c r="S1004" s="214"/>
      <c r="T1004" s="215"/>
      <c r="AT1004" s="216" t="s">
        <v>272</v>
      </c>
      <c r="AU1004" s="216" t="s">
        <v>73</v>
      </c>
      <c r="AV1004" s="13" t="s">
        <v>73</v>
      </c>
      <c r="AW1004" s="13" t="s">
        <v>30</v>
      </c>
      <c r="AX1004" s="13" t="s">
        <v>64</v>
      </c>
      <c r="AY1004" s="216" t="s">
        <v>263</v>
      </c>
    </row>
    <row r="1005" spans="1:65" s="16" customFormat="1">
      <c r="B1005" s="248"/>
      <c r="C1005" s="249"/>
      <c r="D1005" s="207" t="s">
        <v>272</v>
      </c>
      <c r="E1005" s="250" t="s">
        <v>1</v>
      </c>
      <c r="F1005" s="251" t="s">
        <v>2253</v>
      </c>
      <c r="G1005" s="249"/>
      <c r="H1005" s="250" t="s">
        <v>1</v>
      </c>
      <c r="I1005" s="250"/>
      <c r="J1005" s="249"/>
      <c r="K1005" s="249"/>
      <c r="L1005" s="253"/>
      <c r="M1005" s="254"/>
      <c r="N1005" s="255"/>
      <c r="O1005" s="255"/>
      <c r="P1005" s="255"/>
      <c r="Q1005" s="255"/>
      <c r="R1005" s="255"/>
      <c r="S1005" s="255"/>
      <c r="T1005" s="256"/>
      <c r="AT1005" s="257" t="s">
        <v>272</v>
      </c>
      <c r="AU1005" s="257" t="s">
        <v>73</v>
      </c>
      <c r="AV1005" s="16" t="s">
        <v>71</v>
      </c>
      <c r="AW1005" s="16" t="s">
        <v>30</v>
      </c>
      <c r="AX1005" s="16" t="s">
        <v>64</v>
      </c>
      <c r="AY1005" s="257" t="s">
        <v>263</v>
      </c>
    </row>
    <row r="1006" spans="1:65" s="13" customFormat="1">
      <c r="B1006" s="205"/>
      <c r="C1006" s="206"/>
      <c r="D1006" s="207" t="s">
        <v>272</v>
      </c>
      <c r="E1006" s="208" t="s">
        <v>1</v>
      </c>
      <c r="F1006" s="209" t="s">
        <v>2765</v>
      </c>
      <c r="G1006" s="206"/>
      <c r="H1006" s="210">
        <v>1548.02</v>
      </c>
      <c r="I1006" s="210"/>
      <c r="J1006" s="206"/>
      <c r="K1006" s="206"/>
      <c r="L1006" s="212"/>
      <c r="M1006" s="213"/>
      <c r="N1006" s="214"/>
      <c r="O1006" s="214"/>
      <c r="P1006" s="214"/>
      <c r="Q1006" s="214"/>
      <c r="R1006" s="214"/>
      <c r="S1006" s="214"/>
      <c r="T1006" s="215"/>
      <c r="AT1006" s="216" t="s">
        <v>272</v>
      </c>
      <c r="AU1006" s="216" t="s">
        <v>73</v>
      </c>
      <c r="AV1006" s="13" t="s">
        <v>73</v>
      </c>
      <c r="AW1006" s="13" t="s">
        <v>30</v>
      </c>
      <c r="AX1006" s="13" t="s">
        <v>64</v>
      </c>
      <c r="AY1006" s="216" t="s">
        <v>263</v>
      </c>
    </row>
    <row r="1007" spans="1:65" s="16" customFormat="1">
      <c r="B1007" s="248"/>
      <c r="C1007" s="249"/>
      <c r="D1007" s="207" t="s">
        <v>272</v>
      </c>
      <c r="E1007" s="250" t="s">
        <v>1</v>
      </c>
      <c r="F1007" s="251" t="s">
        <v>2254</v>
      </c>
      <c r="G1007" s="249"/>
      <c r="H1007" s="250" t="s">
        <v>1</v>
      </c>
      <c r="I1007" s="250"/>
      <c r="J1007" s="249"/>
      <c r="K1007" s="249"/>
      <c r="L1007" s="253"/>
      <c r="M1007" s="254"/>
      <c r="N1007" s="255"/>
      <c r="O1007" s="255"/>
      <c r="P1007" s="255"/>
      <c r="Q1007" s="255"/>
      <c r="R1007" s="255"/>
      <c r="S1007" s="255"/>
      <c r="T1007" s="256"/>
      <c r="AT1007" s="257" t="s">
        <v>272</v>
      </c>
      <c r="AU1007" s="257" t="s">
        <v>73</v>
      </c>
      <c r="AV1007" s="16" t="s">
        <v>71</v>
      </c>
      <c r="AW1007" s="16" t="s">
        <v>30</v>
      </c>
      <c r="AX1007" s="16" t="s">
        <v>64</v>
      </c>
      <c r="AY1007" s="257" t="s">
        <v>263</v>
      </c>
    </row>
    <row r="1008" spans="1:65" s="13" customFormat="1">
      <c r="B1008" s="205"/>
      <c r="C1008" s="206"/>
      <c r="D1008" s="207" t="s">
        <v>272</v>
      </c>
      <c r="E1008" s="208" t="s">
        <v>1</v>
      </c>
      <c r="F1008" s="209" t="s">
        <v>2765</v>
      </c>
      <c r="G1008" s="206"/>
      <c r="H1008" s="210">
        <v>1548.02</v>
      </c>
      <c r="I1008" s="210"/>
      <c r="J1008" s="206"/>
      <c r="K1008" s="206"/>
      <c r="L1008" s="212"/>
      <c r="M1008" s="213"/>
      <c r="N1008" s="214"/>
      <c r="O1008" s="214"/>
      <c r="P1008" s="214"/>
      <c r="Q1008" s="214"/>
      <c r="R1008" s="214"/>
      <c r="S1008" s="214"/>
      <c r="T1008" s="215"/>
      <c r="AT1008" s="216" t="s">
        <v>272</v>
      </c>
      <c r="AU1008" s="216" t="s">
        <v>73</v>
      </c>
      <c r="AV1008" s="13" t="s">
        <v>73</v>
      </c>
      <c r="AW1008" s="13" t="s">
        <v>30</v>
      </c>
      <c r="AX1008" s="13" t="s">
        <v>64</v>
      </c>
      <c r="AY1008" s="216" t="s">
        <v>263</v>
      </c>
    </row>
    <row r="1009" spans="1:51" s="16" customFormat="1">
      <c r="B1009" s="248"/>
      <c r="C1009" s="249"/>
      <c r="D1009" s="207" t="s">
        <v>272</v>
      </c>
      <c r="E1009" s="250" t="s">
        <v>1</v>
      </c>
      <c r="F1009" s="251" t="s">
        <v>2255</v>
      </c>
      <c r="G1009" s="249"/>
      <c r="H1009" s="250" t="s">
        <v>1</v>
      </c>
      <c r="I1009" s="250"/>
      <c r="J1009" s="249"/>
      <c r="K1009" s="249"/>
      <c r="L1009" s="253"/>
      <c r="M1009" s="254"/>
      <c r="N1009" s="255"/>
      <c r="O1009" s="255"/>
      <c r="P1009" s="255"/>
      <c r="Q1009" s="255"/>
      <c r="R1009" s="255"/>
      <c r="S1009" s="255"/>
      <c r="T1009" s="256"/>
      <c r="AT1009" s="257" t="s">
        <v>272</v>
      </c>
      <c r="AU1009" s="257" t="s">
        <v>73</v>
      </c>
      <c r="AV1009" s="16" t="s">
        <v>71</v>
      </c>
      <c r="AW1009" s="16" t="s">
        <v>30</v>
      </c>
      <c r="AX1009" s="16" t="s">
        <v>64</v>
      </c>
      <c r="AY1009" s="257" t="s">
        <v>263</v>
      </c>
    </row>
    <row r="1010" spans="1:51" s="13" customFormat="1">
      <c r="B1010" s="205"/>
      <c r="C1010" s="206"/>
      <c r="D1010" s="207" t="s">
        <v>272</v>
      </c>
      <c r="E1010" s="208" t="s">
        <v>1</v>
      </c>
      <c r="F1010" s="209" t="s">
        <v>2765</v>
      </c>
      <c r="G1010" s="206"/>
      <c r="H1010" s="210">
        <v>1548.02</v>
      </c>
      <c r="I1010" s="210"/>
      <c r="J1010" s="206"/>
      <c r="K1010" s="206"/>
      <c r="L1010" s="212"/>
      <c r="M1010" s="213"/>
      <c r="N1010" s="214"/>
      <c r="O1010" s="214"/>
      <c r="P1010" s="214"/>
      <c r="Q1010" s="214"/>
      <c r="R1010" s="214"/>
      <c r="S1010" s="214"/>
      <c r="T1010" s="215"/>
      <c r="AT1010" s="216" t="s">
        <v>272</v>
      </c>
      <c r="AU1010" s="216" t="s">
        <v>73</v>
      </c>
      <c r="AV1010" s="13" t="s">
        <v>73</v>
      </c>
      <c r="AW1010" s="13" t="s">
        <v>30</v>
      </c>
      <c r="AX1010" s="13" t="s">
        <v>64</v>
      </c>
      <c r="AY1010" s="216" t="s">
        <v>263</v>
      </c>
    </row>
    <row r="1011" spans="1:51" s="14" customFormat="1">
      <c r="B1011" s="217"/>
      <c r="C1011" s="218"/>
      <c r="D1011" s="207" t="s">
        <v>272</v>
      </c>
      <c r="E1011" s="219" t="s">
        <v>1</v>
      </c>
      <c r="F1011" s="220" t="s">
        <v>275</v>
      </c>
      <c r="G1011" s="218"/>
      <c r="H1011" s="221">
        <v>7740.1</v>
      </c>
      <c r="I1011" s="221"/>
      <c r="J1011" s="218"/>
      <c r="K1011" s="218"/>
      <c r="L1011" s="223"/>
      <c r="M1011" s="224"/>
      <c r="N1011" s="225"/>
      <c r="O1011" s="225"/>
      <c r="P1011" s="225"/>
      <c r="Q1011" s="225"/>
      <c r="R1011" s="225"/>
      <c r="S1011" s="225"/>
      <c r="T1011" s="226"/>
      <c r="AT1011" s="227" t="s">
        <v>272</v>
      </c>
      <c r="AU1011" s="227" t="s">
        <v>73</v>
      </c>
      <c r="AV1011" s="14" t="s">
        <v>276</v>
      </c>
      <c r="AW1011" s="14" t="s">
        <v>30</v>
      </c>
      <c r="AX1011" s="14" t="s">
        <v>64</v>
      </c>
      <c r="AY1011" s="227" t="s">
        <v>263</v>
      </c>
    </row>
    <row r="1012" spans="1:51" s="16" customFormat="1">
      <c r="B1012" s="248"/>
      <c r="C1012" s="249"/>
      <c r="D1012" s="207" t="s">
        <v>272</v>
      </c>
      <c r="E1012" s="250" t="s">
        <v>1</v>
      </c>
      <c r="F1012" s="251" t="s">
        <v>2766</v>
      </c>
      <c r="G1012" s="249"/>
      <c r="H1012" s="250" t="s">
        <v>1</v>
      </c>
      <c r="I1012" s="250"/>
      <c r="J1012" s="249"/>
      <c r="K1012" s="249"/>
      <c r="L1012" s="253"/>
      <c r="M1012" s="254"/>
      <c r="N1012" s="255"/>
      <c r="O1012" s="255"/>
      <c r="P1012" s="255"/>
      <c r="Q1012" s="255"/>
      <c r="R1012" s="255"/>
      <c r="S1012" s="255"/>
      <c r="T1012" s="256"/>
      <c r="AT1012" s="257" t="s">
        <v>272</v>
      </c>
      <c r="AU1012" s="257" t="s">
        <v>73</v>
      </c>
      <c r="AV1012" s="16" t="s">
        <v>71</v>
      </c>
      <c r="AW1012" s="16" t="s">
        <v>30</v>
      </c>
      <c r="AX1012" s="16" t="s">
        <v>64</v>
      </c>
      <c r="AY1012" s="257" t="s">
        <v>263</v>
      </c>
    </row>
    <row r="1013" spans="1:51" s="13" customFormat="1">
      <c r="B1013" s="205"/>
      <c r="C1013" s="206"/>
      <c r="D1013" s="207" t="s">
        <v>272</v>
      </c>
      <c r="E1013" s="208" t="s">
        <v>1</v>
      </c>
      <c r="F1013" s="209" t="s">
        <v>2767</v>
      </c>
      <c r="G1013" s="206"/>
      <c r="H1013" s="210">
        <v>3300.9250000000002</v>
      </c>
      <c r="I1013" s="210"/>
      <c r="J1013" s="206"/>
      <c r="K1013" s="206"/>
      <c r="L1013" s="212"/>
      <c r="M1013" s="213"/>
      <c r="N1013" s="214"/>
      <c r="O1013" s="214"/>
      <c r="P1013" s="214"/>
      <c r="Q1013" s="214"/>
      <c r="R1013" s="214"/>
      <c r="S1013" s="214"/>
      <c r="T1013" s="215"/>
      <c r="AT1013" s="216" t="s">
        <v>272</v>
      </c>
      <c r="AU1013" s="216" t="s">
        <v>73</v>
      </c>
      <c r="AV1013" s="13" t="s">
        <v>73</v>
      </c>
      <c r="AW1013" s="13" t="s">
        <v>30</v>
      </c>
      <c r="AX1013" s="13" t="s">
        <v>64</v>
      </c>
      <c r="AY1013" s="216" t="s">
        <v>263</v>
      </c>
    </row>
    <row r="1014" spans="1:51" s="13" customFormat="1">
      <c r="B1014" s="205"/>
      <c r="C1014" s="206"/>
      <c r="D1014" s="207" t="s">
        <v>272</v>
      </c>
      <c r="E1014" s="208" t="s">
        <v>1</v>
      </c>
      <c r="F1014" s="209" t="s">
        <v>2768</v>
      </c>
      <c r="G1014" s="206"/>
      <c r="H1014" s="210">
        <v>-45</v>
      </c>
      <c r="I1014" s="210"/>
      <c r="J1014" s="206"/>
      <c r="K1014" s="206"/>
      <c r="L1014" s="212"/>
      <c r="M1014" s="213"/>
      <c r="N1014" s="214"/>
      <c r="O1014" s="214"/>
      <c r="P1014" s="214"/>
      <c r="Q1014" s="214"/>
      <c r="R1014" s="214"/>
      <c r="S1014" s="214"/>
      <c r="T1014" s="215"/>
      <c r="AT1014" s="216" t="s">
        <v>272</v>
      </c>
      <c r="AU1014" s="216" t="s">
        <v>73</v>
      </c>
      <c r="AV1014" s="13" t="s">
        <v>73</v>
      </c>
      <c r="AW1014" s="13" t="s">
        <v>30</v>
      </c>
      <c r="AX1014" s="13" t="s">
        <v>64</v>
      </c>
      <c r="AY1014" s="216" t="s">
        <v>263</v>
      </c>
    </row>
    <row r="1015" spans="1:51" s="15" customFormat="1">
      <c r="B1015" s="228"/>
      <c r="C1015" s="229"/>
      <c r="D1015" s="207" t="s">
        <v>272</v>
      </c>
      <c r="E1015" s="230" t="s">
        <v>1</v>
      </c>
      <c r="F1015" s="231" t="s">
        <v>280</v>
      </c>
      <c r="G1015" s="229"/>
      <c r="H1015" s="232">
        <v>10996.025</v>
      </c>
      <c r="I1015" s="232"/>
      <c r="J1015" s="229"/>
      <c r="K1015" s="229"/>
      <c r="L1015" s="234"/>
      <c r="M1015" s="258"/>
      <c r="N1015" s="259"/>
      <c r="O1015" s="259"/>
      <c r="P1015" s="259"/>
      <c r="Q1015" s="259"/>
      <c r="R1015" s="259"/>
      <c r="S1015" s="259"/>
      <c r="T1015" s="260"/>
      <c r="AT1015" s="238" t="s">
        <v>272</v>
      </c>
      <c r="AU1015" s="238" t="s">
        <v>73</v>
      </c>
      <c r="AV1015" s="15" t="s">
        <v>270</v>
      </c>
      <c r="AW1015" s="15" t="s">
        <v>30</v>
      </c>
      <c r="AX1015" s="15" t="s">
        <v>71</v>
      </c>
      <c r="AY1015" s="238" t="s">
        <v>263</v>
      </c>
    </row>
    <row r="1016" spans="1:51" s="2" customFormat="1" ht="6.95" customHeight="1">
      <c r="A1016" s="35"/>
      <c r="B1016" s="55"/>
      <c r="C1016" s="56"/>
      <c r="D1016" s="56"/>
      <c r="E1016" s="56"/>
      <c r="F1016" s="56"/>
      <c r="G1016" s="56"/>
      <c r="H1016" s="56"/>
      <c r="I1016" s="56"/>
      <c r="J1016" s="56"/>
      <c r="K1016" s="56"/>
      <c r="L1016" s="40"/>
      <c r="M1016" s="35"/>
      <c r="O1016" s="35"/>
      <c r="P1016" s="35"/>
      <c r="Q1016" s="35"/>
      <c r="R1016" s="35"/>
      <c r="S1016" s="35"/>
      <c r="T1016" s="35"/>
      <c r="U1016" s="35"/>
      <c r="V1016" s="35"/>
      <c r="W1016" s="35"/>
      <c r="X1016" s="35"/>
      <c r="Y1016" s="35"/>
      <c r="Z1016" s="35"/>
      <c r="AA1016" s="35"/>
      <c r="AB1016" s="35"/>
      <c r="AC1016" s="35"/>
      <c r="AD1016" s="35"/>
      <c r="AE1016" s="35"/>
    </row>
  </sheetData>
  <sheetProtection algorithmName="SHA-512" hashValue="Gt09NC9HEPEfduufb+E+u+bKUA90E1o0dcsytUto4+F3FSptpyOrEB++D10H1lZnhFvswusCzzPisqB2VD2CMQ==" saltValue="ekBP67VVfjbDrqlpNr3rBw==" spinCount="100000" sheet="1" objects="1" scenarios="1" formatColumns="0" formatRows="0" autoFilter="0"/>
  <autoFilter ref="C135:K1015" xr:uid="{00000000-0009-0000-0000-000009000000}"/>
  <mergeCells count="12">
    <mergeCell ref="E128:H128"/>
    <mergeCell ref="L2:V2"/>
    <mergeCell ref="E85:H85"/>
    <mergeCell ref="E87:H87"/>
    <mergeCell ref="E89:H89"/>
    <mergeCell ref="E124:H124"/>
    <mergeCell ref="E126:H126"/>
    <mergeCell ref="E7:H7"/>
    <mergeCell ref="E9:H9"/>
    <mergeCell ref="E11:H11"/>
    <mergeCell ref="E20:H20"/>
    <mergeCell ref="E29:H29"/>
  </mergeCells>
  <pageMargins left="0.39374999999999999" right="0.39374999999999999" top="0.39374999999999999" bottom="0.39374999999999999" header="0" footer="0"/>
  <pageSetup paperSize="9" scale="88" fitToHeight="100" orientation="portrait" blackAndWhite="1" r:id="rId1"/>
  <headerFooter>
    <oddHeader>&amp;L&amp;"Arial"&amp;8&amp;K000000INTERNAL&amp;1#</oddHeader>
    <oddFooter>&amp;CStrana &amp;P z &amp;N</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List11">
    <pageSetUpPr fitToPage="1"/>
  </sheetPr>
  <dimension ref="A2:BM142"/>
  <sheetViews>
    <sheetView showGridLines="0" workbookViewId="0">
      <selection activeCell="I129" sqref="I129"/>
    </sheetView>
  </sheetViews>
  <sheetFormatPr defaultRowHeight="11.25"/>
  <cols>
    <col min="1" max="1" width="8.33203125" style="1" customWidth="1"/>
    <col min="2" max="2" width="1.1640625" style="1" customWidth="1"/>
    <col min="3" max="3" width="4.1640625" style="1" customWidth="1"/>
    <col min="4" max="4" width="4.33203125" style="1" customWidth="1"/>
    <col min="5" max="5" width="17.1640625" style="1" customWidth="1"/>
    <col min="6" max="6" width="50.83203125" style="1" customWidth="1"/>
    <col min="7" max="7" width="7.5" style="1" customWidth="1"/>
    <col min="8" max="8" width="14" style="1" customWidth="1"/>
    <col min="9" max="9" width="15.83203125" style="1" customWidth="1"/>
    <col min="10" max="10" width="22.33203125" style="1" customWidth="1"/>
    <col min="11" max="11" width="22.33203125" style="1" hidden="1" customWidth="1"/>
    <col min="12" max="12" width="9.33203125" style="1" customWidth="1"/>
    <col min="13" max="13" width="10.83203125" style="1" hidden="1" customWidth="1"/>
    <col min="14" max="14" width="9.33203125" style="1" hidden="1"/>
    <col min="15" max="20" width="14.1640625" style="1" hidden="1" customWidth="1"/>
    <col min="21" max="21" width="16.33203125" style="1" hidden="1" customWidth="1"/>
    <col min="22" max="22" width="12.33203125" style="1" customWidth="1"/>
    <col min="23" max="23" width="16.33203125" style="1" customWidth="1"/>
    <col min="24" max="24" width="12.33203125" style="1" customWidth="1"/>
    <col min="25" max="25" width="15" style="1" customWidth="1"/>
    <col min="26" max="26" width="11" style="1" customWidth="1"/>
    <col min="27" max="27" width="15" style="1" customWidth="1"/>
    <col min="28" max="28" width="16.33203125" style="1" customWidth="1"/>
    <col min="29" max="29" width="11" style="1" customWidth="1"/>
    <col min="30" max="30" width="15" style="1" customWidth="1"/>
    <col min="31" max="31" width="16.33203125" style="1" customWidth="1"/>
    <col min="44" max="65" width="9.33203125" style="1" hidden="1"/>
  </cols>
  <sheetData>
    <row r="2" spans="1:46" s="1" customFormat="1" ht="36.950000000000003" customHeight="1">
      <c r="L2" s="383"/>
      <c r="M2" s="383"/>
      <c r="N2" s="383"/>
      <c r="O2" s="383"/>
      <c r="P2" s="383"/>
      <c r="Q2" s="383"/>
      <c r="R2" s="383"/>
      <c r="S2" s="383"/>
      <c r="T2" s="383"/>
      <c r="U2" s="383"/>
      <c r="V2" s="383"/>
      <c r="AT2" s="18" t="s">
        <v>100</v>
      </c>
    </row>
    <row r="3" spans="1:46" s="1" customFormat="1" ht="6.95" customHeight="1">
      <c r="B3" s="114"/>
      <c r="C3" s="115"/>
      <c r="D3" s="115"/>
      <c r="E3" s="115"/>
      <c r="F3" s="115"/>
      <c r="G3" s="115"/>
      <c r="H3" s="115"/>
      <c r="I3" s="115"/>
      <c r="J3" s="115"/>
      <c r="K3" s="115"/>
      <c r="L3" s="21"/>
      <c r="AT3" s="18" t="s">
        <v>73</v>
      </c>
    </row>
    <row r="4" spans="1:46" s="1" customFormat="1" ht="24.95" customHeight="1">
      <c r="B4" s="21"/>
      <c r="D4" s="116" t="s">
        <v>240</v>
      </c>
      <c r="L4" s="21"/>
      <c r="M4" s="117" t="s">
        <v>10</v>
      </c>
      <c r="AT4" s="18" t="s">
        <v>4</v>
      </c>
    </row>
    <row r="5" spans="1:46" s="1" customFormat="1" ht="6.95" customHeight="1">
      <c r="B5" s="21"/>
      <c r="L5" s="21"/>
    </row>
    <row r="6" spans="1:46" s="1" customFormat="1" ht="12" customHeight="1">
      <c r="B6" s="21"/>
      <c r="D6" s="118" t="s">
        <v>15</v>
      </c>
      <c r="L6" s="21"/>
    </row>
    <row r="7" spans="1:46" s="1" customFormat="1" ht="16.5" customHeight="1">
      <c r="B7" s="21"/>
      <c r="E7" s="412" t="str">
        <f>'Rekapitulace stavby'!K6</f>
        <v>Modernizace teplárny OB6</v>
      </c>
      <c r="F7" s="413"/>
      <c r="G7" s="413"/>
      <c r="H7" s="413"/>
      <c r="L7" s="21"/>
    </row>
    <row r="8" spans="1:46" s="1" customFormat="1" ht="12" customHeight="1">
      <c r="B8" s="21"/>
      <c r="D8" s="118" t="s">
        <v>241</v>
      </c>
      <c r="L8" s="21"/>
    </row>
    <row r="9" spans="1:46" s="2" customFormat="1" ht="16.5" customHeight="1">
      <c r="A9" s="35"/>
      <c r="B9" s="40"/>
      <c r="C9" s="35"/>
      <c r="D9" s="35"/>
      <c r="E9" s="412" t="s">
        <v>2035</v>
      </c>
      <c r="F9" s="415"/>
      <c r="G9" s="415"/>
      <c r="H9" s="415"/>
      <c r="I9" s="35"/>
      <c r="J9" s="35"/>
      <c r="K9" s="35"/>
      <c r="L9" s="52"/>
      <c r="S9" s="35"/>
      <c r="T9" s="35"/>
      <c r="U9" s="35"/>
      <c r="V9" s="35"/>
      <c r="W9" s="35"/>
      <c r="X9" s="35"/>
      <c r="Y9" s="35"/>
      <c r="Z9" s="35"/>
      <c r="AA9" s="35"/>
      <c r="AB9" s="35"/>
      <c r="AC9" s="35"/>
      <c r="AD9" s="35"/>
      <c r="AE9" s="35"/>
    </row>
    <row r="10" spans="1:46" s="2" customFormat="1" ht="12" customHeight="1">
      <c r="A10" s="35"/>
      <c r="B10" s="40"/>
      <c r="C10" s="35"/>
      <c r="D10" s="118" t="s">
        <v>432</v>
      </c>
      <c r="E10" s="35"/>
      <c r="F10" s="35"/>
      <c r="G10" s="35"/>
      <c r="H10" s="35"/>
      <c r="I10" s="35"/>
      <c r="J10" s="35"/>
      <c r="K10" s="35"/>
      <c r="L10" s="52"/>
      <c r="S10" s="35"/>
      <c r="T10" s="35"/>
      <c r="U10" s="35"/>
      <c r="V10" s="35"/>
      <c r="W10" s="35"/>
      <c r="X10" s="35"/>
      <c r="Y10" s="35"/>
      <c r="Z10" s="35"/>
      <c r="AA10" s="35"/>
      <c r="AB10" s="35"/>
      <c r="AC10" s="35"/>
      <c r="AD10" s="35"/>
      <c r="AE10" s="35"/>
    </row>
    <row r="11" spans="1:46" s="2" customFormat="1" ht="16.5" customHeight="1">
      <c r="A11" s="35"/>
      <c r="B11" s="40"/>
      <c r="C11" s="35"/>
      <c r="D11" s="35"/>
      <c r="E11" s="414" t="s">
        <v>2769</v>
      </c>
      <c r="F11" s="415"/>
      <c r="G11" s="415"/>
      <c r="H11" s="415"/>
      <c r="I11" s="35"/>
      <c r="J11" s="35"/>
      <c r="K11" s="35"/>
      <c r="L11" s="52"/>
      <c r="S11" s="35"/>
      <c r="T11" s="35"/>
      <c r="U11" s="35"/>
      <c r="V11" s="35"/>
      <c r="W11" s="35"/>
      <c r="X11" s="35"/>
      <c r="Y11" s="35"/>
      <c r="Z11" s="35"/>
      <c r="AA11" s="35"/>
      <c r="AB11" s="35"/>
      <c r="AC11" s="35"/>
      <c r="AD11" s="35"/>
      <c r="AE11" s="35"/>
    </row>
    <row r="12" spans="1:46" s="2" customFormat="1">
      <c r="A12" s="35"/>
      <c r="B12" s="40"/>
      <c r="C12" s="35"/>
      <c r="D12" s="35"/>
      <c r="E12" s="35"/>
      <c r="F12" s="35"/>
      <c r="G12" s="35"/>
      <c r="H12" s="35"/>
      <c r="I12" s="35"/>
      <c r="J12" s="35"/>
      <c r="K12" s="35"/>
      <c r="L12" s="52"/>
      <c r="S12" s="35"/>
      <c r="T12" s="35"/>
      <c r="U12" s="35"/>
      <c r="V12" s="35"/>
      <c r="W12" s="35"/>
      <c r="X12" s="35"/>
      <c r="Y12" s="35"/>
      <c r="Z12" s="35"/>
      <c r="AA12" s="35"/>
      <c r="AB12" s="35"/>
      <c r="AC12" s="35"/>
      <c r="AD12" s="35"/>
      <c r="AE12" s="35"/>
    </row>
    <row r="13" spans="1:46" s="2" customFormat="1" ht="12" customHeight="1">
      <c r="A13" s="35"/>
      <c r="B13" s="40"/>
      <c r="C13" s="35"/>
      <c r="D13" s="118" t="s">
        <v>17</v>
      </c>
      <c r="E13" s="35"/>
      <c r="F13" s="109" t="s">
        <v>1</v>
      </c>
      <c r="G13" s="35"/>
      <c r="H13" s="35"/>
      <c r="I13" s="118" t="s">
        <v>18</v>
      </c>
      <c r="J13" s="109" t="s">
        <v>1</v>
      </c>
      <c r="K13" s="35"/>
      <c r="L13" s="52"/>
      <c r="S13" s="35"/>
      <c r="T13" s="35"/>
      <c r="U13" s="35"/>
      <c r="V13" s="35"/>
      <c r="W13" s="35"/>
      <c r="X13" s="35"/>
      <c r="Y13" s="35"/>
      <c r="Z13" s="35"/>
      <c r="AA13" s="35"/>
      <c r="AB13" s="35"/>
      <c r="AC13" s="35"/>
      <c r="AD13" s="35"/>
      <c r="AE13" s="35"/>
    </row>
    <row r="14" spans="1:46" s="2" customFormat="1" ht="12" customHeight="1">
      <c r="A14" s="35"/>
      <c r="B14" s="40"/>
      <c r="C14" s="35"/>
      <c r="D14" s="118" t="s">
        <v>19</v>
      </c>
      <c r="E14" s="35"/>
      <c r="F14" s="109" t="s">
        <v>20</v>
      </c>
      <c r="G14" s="35"/>
      <c r="H14" s="35"/>
      <c r="I14" s="118" t="s">
        <v>21</v>
      </c>
      <c r="J14" s="119">
        <f>'Rekapitulace stavby'!AN8</f>
        <v>45363</v>
      </c>
      <c r="K14" s="35"/>
      <c r="L14" s="52"/>
      <c r="S14" s="35"/>
      <c r="T14" s="35"/>
      <c r="U14" s="35"/>
      <c r="V14" s="35"/>
      <c r="W14" s="35"/>
      <c r="X14" s="35"/>
      <c r="Y14" s="35"/>
      <c r="Z14" s="35"/>
      <c r="AA14" s="35"/>
      <c r="AB14" s="35"/>
      <c r="AC14" s="35"/>
      <c r="AD14" s="35"/>
      <c r="AE14" s="35"/>
    </row>
    <row r="15" spans="1:46" s="2" customFormat="1" ht="10.9" customHeight="1">
      <c r="A15" s="35"/>
      <c r="B15" s="40"/>
      <c r="C15" s="35"/>
      <c r="D15" s="35"/>
      <c r="E15" s="35"/>
      <c r="F15" s="35"/>
      <c r="G15" s="35"/>
      <c r="H15" s="35"/>
      <c r="I15" s="35"/>
      <c r="J15" s="35"/>
      <c r="K15" s="35"/>
      <c r="L15" s="52"/>
      <c r="S15" s="35"/>
      <c r="T15" s="35"/>
      <c r="U15" s="35"/>
      <c r="V15" s="35"/>
      <c r="W15" s="35"/>
      <c r="X15" s="35"/>
      <c r="Y15" s="35"/>
      <c r="Z15" s="35"/>
      <c r="AA15" s="35"/>
      <c r="AB15" s="35"/>
      <c r="AC15" s="35"/>
      <c r="AD15" s="35"/>
      <c r="AE15" s="35"/>
    </row>
    <row r="16" spans="1:46" s="2" customFormat="1" ht="12" customHeight="1">
      <c r="A16" s="35"/>
      <c r="B16" s="40"/>
      <c r="C16" s="35"/>
      <c r="D16" s="118" t="s">
        <v>22</v>
      </c>
      <c r="E16" s="35"/>
      <c r="F16" s="35"/>
      <c r="G16" s="35"/>
      <c r="H16" s="35"/>
      <c r="I16" s="118" t="s">
        <v>23</v>
      </c>
      <c r="J16" s="109" t="s">
        <v>1</v>
      </c>
      <c r="K16" s="35"/>
      <c r="L16" s="52"/>
      <c r="S16" s="35"/>
      <c r="T16" s="35"/>
      <c r="U16" s="35"/>
      <c r="V16" s="35"/>
      <c r="W16" s="35"/>
      <c r="X16" s="35"/>
      <c r="Y16" s="35"/>
      <c r="Z16" s="35"/>
      <c r="AA16" s="35"/>
      <c r="AB16" s="35"/>
      <c r="AC16" s="35"/>
      <c r="AD16" s="35"/>
      <c r="AE16" s="35"/>
    </row>
    <row r="17" spans="1:31" s="2" customFormat="1" ht="18" customHeight="1">
      <c r="A17" s="35"/>
      <c r="B17" s="40"/>
      <c r="C17" s="35"/>
      <c r="D17" s="35"/>
      <c r="E17" s="109" t="s">
        <v>24</v>
      </c>
      <c r="F17" s="35"/>
      <c r="G17" s="35"/>
      <c r="H17" s="35"/>
      <c r="I17" s="118" t="s">
        <v>25</v>
      </c>
      <c r="J17" s="109" t="s">
        <v>1</v>
      </c>
      <c r="K17" s="35"/>
      <c r="L17" s="52"/>
      <c r="S17" s="35"/>
      <c r="T17" s="35"/>
      <c r="U17" s="35"/>
      <c r="V17" s="35"/>
      <c r="W17" s="35"/>
      <c r="X17" s="35"/>
      <c r="Y17" s="35"/>
      <c r="Z17" s="35"/>
      <c r="AA17" s="35"/>
      <c r="AB17" s="35"/>
      <c r="AC17" s="35"/>
      <c r="AD17" s="35"/>
      <c r="AE17" s="35"/>
    </row>
    <row r="18" spans="1:31" s="2" customFormat="1" ht="6.95" customHeight="1">
      <c r="A18" s="35"/>
      <c r="B18" s="40"/>
      <c r="C18" s="35"/>
      <c r="D18" s="35"/>
      <c r="E18" s="35"/>
      <c r="F18" s="35"/>
      <c r="G18" s="35"/>
      <c r="H18" s="35"/>
      <c r="I18" s="35"/>
      <c r="J18" s="35"/>
      <c r="K18" s="35"/>
      <c r="L18" s="52"/>
      <c r="S18" s="35"/>
      <c r="T18" s="35"/>
      <c r="U18" s="35"/>
      <c r="V18" s="35"/>
      <c r="W18" s="35"/>
      <c r="X18" s="35"/>
      <c r="Y18" s="35"/>
      <c r="Z18" s="35"/>
      <c r="AA18" s="35"/>
      <c r="AB18" s="35"/>
      <c r="AC18" s="35"/>
      <c r="AD18" s="35"/>
      <c r="AE18" s="35"/>
    </row>
    <row r="19" spans="1:31" s="2" customFormat="1" ht="12" customHeight="1">
      <c r="A19" s="35"/>
      <c r="B19" s="40"/>
      <c r="C19" s="35"/>
      <c r="D19" s="118" t="s">
        <v>26</v>
      </c>
      <c r="E19" s="35"/>
      <c r="F19" s="35"/>
      <c r="G19" s="35"/>
      <c r="H19" s="35"/>
      <c r="I19" s="118" t="s">
        <v>23</v>
      </c>
      <c r="J19" s="31" t="str">
        <f>'Rekapitulace stavby'!AN13</f>
        <v>Vyplň údaj</v>
      </c>
      <c r="K19" s="35"/>
      <c r="L19" s="52"/>
      <c r="S19" s="35"/>
      <c r="T19" s="35"/>
      <c r="U19" s="35"/>
      <c r="V19" s="35"/>
      <c r="W19" s="35"/>
      <c r="X19" s="35"/>
      <c r="Y19" s="35"/>
      <c r="Z19" s="35"/>
      <c r="AA19" s="35"/>
      <c r="AB19" s="35"/>
      <c r="AC19" s="35"/>
      <c r="AD19" s="35"/>
      <c r="AE19" s="35"/>
    </row>
    <row r="20" spans="1:31" s="2" customFormat="1" ht="18" customHeight="1">
      <c r="A20" s="35"/>
      <c r="B20" s="40"/>
      <c r="C20" s="35"/>
      <c r="D20" s="35"/>
      <c r="E20" s="416" t="str">
        <f>'Rekapitulace stavby'!E14</f>
        <v>Vyplň údaj</v>
      </c>
      <c r="F20" s="417"/>
      <c r="G20" s="417"/>
      <c r="H20" s="417"/>
      <c r="I20" s="118" t="s">
        <v>25</v>
      </c>
      <c r="J20" s="31" t="str">
        <f>'Rekapitulace stavby'!AN14</f>
        <v>Vyplň údaj</v>
      </c>
      <c r="K20" s="35"/>
      <c r="L20" s="52"/>
      <c r="S20" s="35"/>
      <c r="T20" s="35"/>
      <c r="U20" s="35"/>
      <c r="V20" s="35"/>
      <c r="W20" s="35"/>
      <c r="X20" s="35"/>
      <c r="Y20" s="35"/>
      <c r="Z20" s="35"/>
      <c r="AA20" s="35"/>
      <c r="AB20" s="35"/>
      <c r="AC20" s="35"/>
      <c r="AD20" s="35"/>
      <c r="AE20" s="35"/>
    </row>
    <row r="21" spans="1:31" s="2" customFormat="1" ht="6.95" customHeight="1">
      <c r="A21" s="35"/>
      <c r="B21" s="40"/>
      <c r="C21" s="35"/>
      <c r="D21" s="35"/>
      <c r="E21" s="35"/>
      <c r="F21" s="35"/>
      <c r="G21" s="35"/>
      <c r="H21" s="35"/>
      <c r="I21" s="35"/>
      <c r="J21" s="35"/>
      <c r="K21" s="35"/>
      <c r="L21" s="52"/>
      <c r="S21" s="35"/>
      <c r="T21" s="35"/>
      <c r="U21" s="35"/>
      <c r="V21" s="35"/>
      <c r="W21" s="35"/>
      <c r="X21" s="35"/>
      <c r="Y21" s="35"/>
      <c r="Z21" s="35"/>
      <c r="AA21" s="35"/>
      <c r="AB21" s="35"/>
      <c r="AC21" s="35"/>
      <c r="AD21" s="35"/>
      <c r="AE21" s="35"/>
    </row>
    <row r="22" spans="1:31" s="2" customFormat="1" ht="12" customHeight="1">
      <c r="A22" s="35"/>
      <c r="B22" s="40"/>
      <c r="C22" s="35"/>
      <c r="D22" s="118" t="s">
        <v>28</v>
      </c>
      <c r="E22" s="35"/>
      <c r="F22" s="35"/>
      <c r="G22" s="35"/>
      <c r="H22" s="35"/>
      <c r="I22" s="118" t="s">
        <v>23</v>
      </c>
      <c r="J22" s="109" t="s">
        <v>1</v>
      </c>
      <c r="K22" s="35"/>
      <c r="L22" s="52"/>
      <c r="S22" s="35"/>
      <c r="T22" s="35"/>
      <c r="U22" s="35"/>
      <c r="V22" s="35"/>
      <c r="W22" s="35"/>
      <c r="X22" s="35"/>
      <c r="Y22" s="35"/>
      <c r="Z22" s="35"/>
      <c r="AA22" s="35"/>
      <c r="AB22" s="35"/>
      <c r="AC22" s="35"/>
      <c r="AD22" s="35"/>
      <c r="AE22" s="35"/>
    </row>
    <row r="23" spans="1:31" s="2" customFormat="1" ht="18" customHeight="1">
      <c r="A23" s="35"/>
      <c r="B23" s="40"/>
      <c r="C23" s="35"/>
      <c r="D23" s="35"/>
      <c r="E23" s="109" t="s">
        <v>29</v>
      </c>
      <c r="F23" s="35"/>
      <c r="G23" s="35"/>
      <c r="H23" s="35"/>
      <c r="I23" s="118" t="s">
        <v>25</v>
      </c>
      <c r="J23" s="109" t="s">
        <v>1</v>
      </c>
      <c r="K23" s="35"/>
      <c r="L23" s="52"/>
      <c r="S23" s="35"/>
      <c r="T23" s="35"/>
      <c r="U23" s="35"/>
      <c r="V23" s="35"/>
      <c r="W23" s="35"/>
      <c r="X23" s="35"/>
      <c r="Y23" s="35"/>
      <c r="Z23" s="35"/>
      <c r="AA23" s="35"/>
      <c r="AB23" s="35"/>
      <c r="AC23" s="35"/>
      <c r="AD23" s="35"/>
      <c r="AE23" s="35"/>
    </row>
    <row r="24" spans="1:31" s="2" customFormat="1" ht="6.95" customHeight="1">
      <c r="A24" s="35"/>
      <c r="B24" s="40"/>
      <c r="C24" s="35"/>
      <c r="D24" s="35"/>
      <c r="E24" s="35"/>
      <c r="F24" s="35"/>
      <c r="G24" s="35"/>
      <c r="H24" s="35"/>
      <c r="I24" s="35"/>
      <c r="J24" s="35"/>
      <c r="K24" s="35"/>
      <c r="L24" s="52"/>
      <c r="S24" s="35"/>
      <c r="T24" s="35"/>
      <c r="U24" s="35"/>
      <c r="V24" s="35"/>
      <c r="W24" s="35"/>
      <c r="X24" s="35"/>
      <c r="Y24" s="35"/>
      <c r="Z24" s="35"/>
      <c r="AA24" s="35"/>
      <c r="AB24" s="35"/>
      <c r="AC24" s="35"/>
      <c r="AD24" s="35"/>
      <c r="AE24" s="35"/>
    </row>
    <row r="25" spans="1:31" s="2" customFormat="1" ht="12" customHeight="1">
      <c r="A25" s="35"/>
      <c r="B25" s="40"/>
      <c r="C25" s="35"/>
      <c r="D25" s="118" t="s">
        <v>31</v>
      </c>
      <c r="E25" s="35"/>
      <c r="F25" s="35"/>
      <c r="G25" s="35"/>
      <c r="H25" s="35"/>
      <c r="I25" s="118" t="s">
        <v>23</v>
      </c>
      <c r="J25" s="109" t="s">
        <v>1</v>
      </c>
      <c r="K25" s="35"/>
      <c r="L25" s="52"/>
      <c r="S25" s="35"/>
      <c r="T25" s="35"/>
      <c r="U25" s="35"/>
      <c r="V25" s="35"/>
      <c r="W25" s="35"/>
      <c r="X25" s="35"/>
      <c r="Y25" s="35"/>
      <c r="Z25" s="35"/>
      <c r="AA25" s="35"/>
      <c r="AB25" s="35"/>
      <c r="AC25" s="35"/>
      <c r="AD25" s="35"/>
      <c r="AE25" s="35"/>
    </row>
    <row r="26" spans="1:31" s="2" customFormat="1" ht="18" customHeight="1">
      <c r="A26" s="35"/>
      <c r="B26" s="40"/>
      <c r="C26" s="35"/>
      <c r="D26" s="35"/>
      <c r="E26" s="109" t="s">
        <v>29</v>
      </c>
      <c r="F26" s="35"/>
      <c r="G26" s="35"/>
      <c r="H26" s="35"/>
      <c r="I26" s="118" t="s">
        <v>25</v>
      </c>
      <c r="J26" s="109" t="s">
        <v>1</v>
      </c>
      <c r="K26" s="35"/>
      <c r="L26" s="52"/>
      <c r="S26" s="35"/>
      <c r="T26" s="35"/>
      <c r="U26" s="35"/>
      <c r="V26" s="35"/>
      <c r="W26" s="35"/>
      <c r="X26" s="35"/>
      <c r="Y26" s="35"/>
      <c r="Z26" s="35"/>
      <c r="AA26" s="35"/>
      <c r="AB26" s="35"/>
      <c r="AC26" s="35"/>
      <c r="AD26" s="35"/>
      <c r="AE26" s="35"/>
    </row>
    <row r="27" spans="1:31" s="2" customFormat="1" ht="6.95" customHeight="1">
      <c r="A27" s="35"/>
      <c r="B27" s="40"/>
      <c r="C27" s="35"/>
      <c r="D27" s="35"/>
      <c r="E27" s="35"/>
      <c r="F27" s="35"/>
      <c r="G27" s="35"/>
      <c r="H27" s="35"/>
      <c r="I27" s="35"/>
      <c r="J27" s="35"/>
      <c r="K27" s="35"/>
      <c r="L27" s="52"/>
      <c r="S27" s="35"/>
      <c r="T27" s="35"/>
      <c r="U27" s="35"/>
      <c r="V27" s="35"/>
      <c r="W27" s="35"/>
      <c r="X27" s="35"/>
      <c r="Y27" s="35"/>
      <c r="Z27" s="35"/>
      <c r="AA27" s="35"/>
      <c r="AB27" s="35"/>
      <c r="AC27" s="35"/>
      <c r="AD27" s="35"/>
      <c r="AE27" s="35"/>
    </row>
    <row r="28" spans="1:31" s="2" customFormat="1" ht="12" customHeight="1">
      <c r="A28" s="35"/>
      <c r="B28" s="40"/>
      <c r="C28" s="35"/>
      <c r="D28" s="118" t="s">
        <v>32</v>
      </c>
      <c r="E28" s="35"/>
      <c r="F28" s="35"/>
      <c r="G28" s="35"/>
      <c r="H28" s="35"/>
      <c r="I28" s="35"/>
      <c r="J28" s="35"/>
      <c r="K28" s="35"/>
      <c r="L28" s="52"/>
      <c r="S28" s="35"/>
      <c r="T28" s="35"/>
      <c r="U28" s="35"/>
      <c r="V28" s="35"/>
      <c r="W28" s="35"/>
      <c r="X28" s="35"/>
      <c r="Y28" s="35"/>
      <c r="Z28" s="35"/>
      <c r="AA28" s="35"/>
      <c r="AB28" s="35"/>
      <c r="AC28" s="35"/>
      <c r="AD28" s="35"/>
      <c r="AE28" s="35"/>
    </row>
    <row r="29" spans="1:31" s="8" customFormat="1" ht="16.5" customHeight="1">
      <c r="A29" s="120"/>
      <c r="B29" s="121"/>
      <c r="C29" s="120"/>
      <c r="D29" s="120"/>
      <c r="E29" s="418" t="s">
        <v>1</v>
      </c>
      <c r="F29" s="418"/>
      <c r="G29" s="418"/>
      <c r="H29" s="418"/>
      <c r="I29" s="120"/>
      <c r="J29" s="120"/>
      <c r="K29" s="120"/>
      <c r="L29" s="122"/>
      <c r="S29" s="120"/>
      <c r="T29" s="120"/>
      <c r="U29" s="120"/>
      <c r="V29" s="120"/>
      <c r="W29" s="120"/>
      <c r="X29" s="120"/>
      <c r="Y29" s="120"/>
      <c r="Z29" s="120"/>
      <c r="AA29" s="120"/>
      <c r="AB29" s="120"/>
      <c r="AC29" s="120"/>
      <c r="AD29" s="120"/>
      <c r="AE29" s="120"/>
    </row>
    <row r="30" spans="1:31" s="2" customFormat="1" ht="6.95" customHeight="1">
      <c r="A30" s="35"/>
      <c r="B30" s="40"/>
      <c r="C30" s="35"/>
      <c r="D30" s="35"/>
      <c r="E30" s="35"/>
      <c r="F30" s="35"/>
      <c r="G30" s="35"/>
      <c r="H30" s="35"/>
      <c r="I30" s="35"/>
      <c r="J30" s="35"/>
      <c r="K30" s="35"/>
      <c r="L30" s="52"/>
      <c r="S30" s="35"/>
      <c r="T30" s="35"/>
      <c r="U30" s="35"/>
      <c r="V30" s="35"/>
      <c r="W30" s="35"/>
      <c r="X30" s="35"/>
      <c r="Y30" s="35"/>
      <c r="Z30" s="35"/>
      <c r="AA30" s="35"/>
      <c r="AB30" s="35"/>
      <c r="AC30" s="35"/>
      <c r="AD30" s="35"/>
      <c r="AE30" s="35"/>
    </row>
    <row r="31" spans="1:31" s="2" customFormat="1" ht="6.95" customHeight="1">
      <c r="A31" s="35"/>
      <c r="B31" s="40"/>
      <c r="C31" s="35"/>
      <c r="D31" s="123"/>
      <c r="E31" s="123"/>
      <c r="F31" s="123"/>
      <c r="G31" s="123"/>
      <c r="H31" s="123"/>
      <c r="I31" s="123"/>
      <c r="J31" s="123"/>
      <c r="K31" s="123"/>
      <c r="L31" s="52"/>
      <c r="S31" s="35"/>
      <c r="T31" s="35"/>
      <c r="U31" s="35"/>
      <c r="V31" s="35"/>
      <c r="W31" s="35"/>
      <c r="X31" s="35"/>
      <c r="Y31" s="35"/>
      <c r="Z31" s="35"/>
      <c r="AA31" s="35"/>
      <c r="AB31" s="35"/>
      <c r="AC31" s="35"/>
      <c r="AD31" s="35"/>
      <c r="AE31" s="35"/>
    </row>
    <row r="32" spans="1:31" s="2" customFormat="1" ht="25.35" customHeight="1">
      <c r="A32" s="35"/>
      <c r="B32" s="40"/>
      <c r="C32" s="35"/>
      <c r="D32" s="124" t="s">
        <v>33</v>
      </c>
      <c r="E32" s="35"/>
      <c r="F32" s="35"/>
      <c r="G32" s="35"/>
      <c r="H32" s="35"/>
      <c r="I32" s="35"/>
      <c r="J32" s="125">
        <f>ROUND(J126, 2)</f>
        <v>0</v>
      </c>
      <c r="K32" s="35"/>
      <c r="L32" s="52"/>
      <c r="S32" s="35"/>
      <c r="T32" s="35"/>
      <c r="U32" s="35"/>
      <c r="V32" s="35"/>
      <c r="W32" s="35"/>
      <c r="X32" s="35"/>
      <c r="Y32" s="35"/>
      <c r="Z32" s="35"/>
      <c r="AA32" s="35"/>
      <c r="AB32" s="35"/>
      <c r="AC32" s="35"/>
      <c r="AD32" s="35"/>
      <c r="AE32" s="35"/>
    </row>
    <row r="33" spans="1:31" s="2" customFormat="1" ht="6.95" customHeight="1">
      <c r="A33" s="35"/>
      <c r="B33" s="40"/>
      <c r="C33" s="35"/>
      <c r="D33" s="123"/>
      <c r="E33" s="123"/>
      <c r="F33" s="123"/>
      <c r="G33" s="123"/>
      <c r="H33" s="123"/>
      <c r="I33" s="123"/>
      <c r="J33" s="123"/>
      <c r="K33" s="123"/>
      <c r="L33" s="52"/>
      <c r="S33" s="35"/>
      <c r="T33" s="35"/>
      <c r="U33" s="35"/>
      <c r="V33" s="35"/>
      <c r="W33" s="35"/>
      <c r="X33" s="35"/>
      <c r="Y33" s="35"/>
      <c r="Z33" s="35"/>
      <c r="AA33" s="35"/>
      <c r="AB33" s="35"/>
      <c r="AC33" s="35"/>
      <c r="AD33" s="35"/>
      <c r="AE33" s="35"/>
    </row>
    <row r="34" spans="1:31" s="2" customFormat="1" ht="14.45" customHeight="1">
      <c r="A34" s="35"/>
      <c r="B34" s="40"/>
      <c r="C34" s="35"/>
      <c r="D34" s="35"/>
      <c r="E34" s="35"/>
      <c r="F34" s="126" t="s">
        <v>35</v>
      </c>
      <c r="G34" s="35"/>
      <c r="H34" s="35"/>
      <c r="I34" s="126" t="s">
        <v>34</v>
      </c>
      <c r="J34" s="126" t="s">
        <v>36</v>
      </c>
      <c r="K34" s="35"/>
      <c r="L34" s="52"/>
      <c r="S34" s="35"/>
      <c r="T34" s="35"/>
      <c r="U34" s="35"/>
      <c r="V34" s="35"/>
      <c r="W34" s="35"/>
      <c r="X34" s="35"/>
      <c r="Y34" s="35"/>
      <c r="Z34" s="35"/>
      <c r="AA34" s="35"/>
      <c r="AB34" s="35"/>
      <c r="AC34" s="35"/>
      <c r="AD34" s="35"/>
      <c r="AE34" s="35"/>
    </row>
    <row r="35" spans="1:31" s="2" customFormat="1" ht="14.45" customHeight="1">
      <c r="A35" s="35"/>
      <c r="B35" s="40"/>
      <c r="C35" s="35"/>
      <c r="D35" s="127" t="s">
        <v>37</v>
      </c>
      <c r="E35" s="118" t="s">
        <v>38</v>
      </c>
      <c r="F35" s="128">
        <f>ROUND((SUM(BE126:BE141)),  2)</f>
        <v>0</v>
      </c>
      <c r="G35" s="35"/>
      <c r="H35" s="35"/>
      <c r="I35" s="129">
        <v>0.21</v>
      </c>
      <c r="J35" s="128">
        <f>ROUND(((SUM(BE126:BE141))*I35),  2)</f>
        <v>0</v>
      </c>
      <c r="K35" s="35"/>
      <c r="L35" s="52"/>
      <c r="S35" s="35"/>
      <c r="T35" s="35"/>
      <c r="U35" s="35"/>
      <c r="V35" s="35"/>
      <c r="W35" s="35"/>
      <c r="X35" s="35"/>
      <c r="Y35" s="35"/>
      <c r="Z35" s="35"/>
      <c r="AA35" s="35"/>
      <c r="AB35" s="35"/>
      <c r="AC35" s="35"/>
      <c r="AD35" s="35"/>
      <c r="AE35" s="35"/>
    </row>
    <row r="36" spans="1:31" s="2" customFormat="1" ht="14.45" customHeight="1">
      <c r="A36" s="35"/>
      <c r="B36" s="40"/>
      <c r="C36" s="35"/>
      <c r="D36" s="35"/>
      <c r="E36" s="118" t="s">
        <v>39</v>
      </c>
      <c r="F36" s="128">
        <f>ROUND((SUM(BF126:BF141)),  2)</f>
        <v>0</v>
      </c>
      <c r="G36" s="35"/>
      <c r="H36" s="35"/>
      <c r="I36" s="129">
        <v>0.12</v>
      </c>
      <c r="J36" s="128">
        <f>ROUND(((SUM(BF126:BF141))*I36),  2)</f>
        <v>0</v>
      </c>
      <c r="K36" s="35"/>
      <c r="L36" s="52"/>
      <c r="S36" s="35"/>
      <c r="T36" s="35"/>
      <c r="U36" s="35"/>
      <c r="V36" s="35"/>
      <c r="W36" s="35"/>
      <c r="X36" s="35"/>
      <c r="Y36" s="35"/>
      <c r="Z36" s="35"/>
      <c r="AA36" s="35"/>
      <c r="AB36" s="35"/>
      <c r="AC36" s="35"/>
      <c r="AD36" s="35"/>
      <c r="AE36" s="35"/>
    </row>
    <row r="37" spans="1:31" s="2" customFormat="1" ht="14.45" hidden="1" customHeight="1">
      <c r="A37" s="35"/>
      <c r="B37" s="40"/>
      <c r="C37" s="35"/>
      <c r="D37" s="35"/>
      <c r="E37" s="118" t="s">
        <v>40</v>
      </c>
      <c r="F37" s="128">
        <f>ROUND((SUM(BG126:BG141)),  2)</f>
        <v>0</v>
      </c>
      <c r="G37" s="35"/>
      <c r="H37" s="35"/>
      <c r="I37" s="129">
        <v>0.21</v>
      </c>
      <c r="J37" s="128">
        <f>0</f>
        <v>0</v>
      </c>
      <c r="K37" s="35"/>
      <c r="L37" s="52"/>
      <c r="S37" s="35"/>
      <c r="T37" s="35"/>
      <c r="U37" s="35"/>
      <c r="V37" s="35"/>
      <c r="W37" s="35"/>
      <c r="X37" s="35"/>
      <c r="Y37" s="35"/>
      <c r="Z37" s="35"/>
      <c r="AA37" s="35"/>
      <c r="AB37" s="35"/>
      <c r="AC37" s="35"/>
      <c r="AD37" s="35"/>
      <c r="AE37" s="35"/>
    </row>
    <row r="38" spans="1:31" s="2" customFormat="1" ht="14.45" hidden="1" customHeight="1">
      <c r="A38" s="35"/>
      <c r="B38" s="40"/>
      <c r="C38" s="35"/>
      <c r="D38" s="35"/>
      <c r="E38" s="118" t="s">
        <v>41</v>
      </c>
      <c r="F38" s="128">
        <f>ROUND((SUM(BH126:BH141)),  2)</f>
        <v>0</v>
      </c>
      <c r="G38" s="35"/>
      <c r="H38" s="35"/>
      <c r="I38" s="129">
        <v>0.12</v>
      </c>
      <c r="J38" s="128">
        <f>0</f>
        <v>0</v>
      </c>
      <c r="K38" s="35"/>
      <c r="L38" s="52"/>
      <c r="S38" s="35"/>
      <c r="T38" s="35"/>
      <c r="U38" s="35"/>
      <c r="V38" s="35"/>
      <c r="W38" s="35"/>
      <c r="X38" s="35"/>
      <c r="Y38" s="35"/>
      <c r="Z38" s="35"/>
      <c r="AA38" s="35"/>
      <c r="AB38" s="35"/>
      <c r="AC38" s="35"/>
      <c r="AD38" s="35"/>
      <c r="AE38" s="35"/>
    </row>
    <row r="39" spans="1:31" s="2" customFormat="1" ht="14.45" hidden="1" customHeight="1">
      <c r="A39" s="35"/>
      <c r="B39" s="40"/>
      <c r="C39" s="35"/>
      <c r="D39" s="35"/>
      <c r="E39" s="118" t="s">
        <v>42</v>
      </c>
      <c r="F39" s="128">
        <f>ROUND((SUM(BI126:BI141)),  2)</f>
        <v>0</v>
      </c>
      <c r="G39" s="35"/>
      <c r="H39" s="35"/>
      <c r="I39" s="129">
        <v>0</v>
      </c>
      <c r="J39" s="128">
        <f>0</f>
        <v>0</v>
      </c>
      <c r="K39" s="35"/>
      <c r="L39" s="52"/>
      <c r="S39" s="35"/>
      <c r="T39" s="35"/>
      <c r="U39" s="35"/>
      <c r="V39" s="35"/>
      <c r="W39" s="35"/>
      <c r="X39" s="35"/>
      <c r="Y39" s="35"/>
      <c r="Z39" s="35"/>
      <c r="AA39" s="35"/>
      <c r="AB39" s="35"/>
      <c r="AC39" s="35"/>
      <c r="AD39" s="35"/>
      <c r="AE39" s="35"/>
    </row>
    <row r="40" spans="1:31" s="2" customFormat="1" ht="6.95" customHeight="1">
      <c r="A40" s="35"/>
      <c r="B40" s="40"/>
      <c r="C40" s="35"/>
      <c r="D40" s="35"/>
      <c r="E40" s="35"/>
      <c r="F40" s="35"/>
      <c r="G40" s="35"/>
      <c r="H40" s="35"/>
      <c r="I40" s="35"/>
      <c r="J40" s="35"/>
      <c r="K40" s="35"/>
      <c r="L40" s="52"/>
      <c r="S40" s="35"/>
      <c r="T40" s="35"/>
      <c r="U40" s="35"/>
      <c r="V40" s="35"/>
      <c r="W40" s="35"/>
      <c r="X40" s="35"/>
      <c r="Y40" s="35"/>
      <c r="Z40" s="35"/>
      <c r="AA40" s="35"/>
      <c r="AB40" s="35"/>
      <c r="AC40" s="35"/>
      <c r="AD40" s="35"/>
      <c r="AE40" s="35"/>
    </row>
    <row r="41" spans="1:31" s="2" customFormat="1" ht="25.35" customHeight="1">
      <c r="A41" s="35"/>
      <c r="B41" s="40"/>
      <c r="C41" s="130"/>
      <c r="D41" s="131" t="s">
        <v>43</v>
      </c>
      <c r="E41" s="132"/>
      <c r="F41" s="132"/>
      <c r="G41" s="133" t="s">
        <v>44</v>
      </c>
      <c r="H41" s="134" t="s">
        <v>7622</v>
      </c>
      <c r="I41" s="132"/>
      <c r="J41" s="135">
        <f>SUM(J32:J39)</f>
        <v>0</v>
      </c>
      <c r="K41" s="136"/>
      <c r="L41" s="52"/>
      <c r="S41" s="35"/>
      <c r="T41" s="35"/>
      <c r="U41" s="35"/>
      <c r="V41" s="35"/>
      <c r="W41" s="35"/>
      <c r="X41" s="35"/>
      <c r="Y41" s="35"/>
      <c r="Z41" s="35"/>
      <c r="AA41" s="35"/>
      <c r="AB41" s="35"/>
      <c r="AC41" s="35"/>
      <c r="AD41" s="35"/>
      <c r="AE41" s="35"/>
    </row>
    <row r="42" spans="1:31" s="2" customFormat="1" ht="14.45" customHeight="1">
      <c r="A42" s="35"/>
      <c r="B42" s="40"/>
      <c r="C42" s="35"/>
      <c r="D42" s="35"/>
      <c r="E42" s="35"/>
      <c r="F42" s="35"/>
      <c r="G42" s="35"/>
      <c r="H42" s="35"/>
      <c r="I42" s="35"/>
      <c r="J42" s="35"/>
      <c r="K42" s="35"/>
      <c r="L42" s="52"/>
      <c r="S42" s="35"/>
      <c r="T42" s="35"/>
      <c r="U42" s="35"/>
      <c r="V42" s="35"/>
      <c r="W42" s="35"/>
      <c r="X42" s="35"/>
      <c r="Y42" s="35"/>
      <c r="Z42" s="35"/>
      <c r="AA42" s="35"/>
      <c r="AB42" s="35"/>
      <c r="AC42" s="35"/>
      <c r="AD42" s="35"/>
      <c r="AE42" s="35"/>
    </row>
    <row r="43" spans="1:31" s="1" customFormat="1" ht="14.45" customHeight="1">
      <c r="B43" s="21"/>
      <c r="L43" s="21"/>
    </row>
    <row r="44" spans="1:31" s="1" customFormat="1" ht="14.45" customHeight="1">
      <c r="B44" s="21"/>
      <c r="L44" s="21"/>
    </row>
    <row r="45" spans="1:31" s="1" customFormat="1" ht="14.45" customHeight="1">
      <c r="B45" s="21"/>
      <c r="L45" s="21"/>
    </row>
    <row r="46" spans="1:31" s="1" customFormat="1" ht="14.45" customHeight="1">
      <c r="B46" s="21"/>
      <c r="L46" s="21"/>
    </row>
    <row r="47" spans="1:31" s="1" customFormat="1" ht="14.45" customHeight="1">
      <c r="B47" s="21"/>
      <c r="L47" s="21"/>
    </row>
    <row r="48" spans="1:31" s="1" customFormat="1" ht="14.45" customHeight="1">
      <c r="B48" s="21"/>
      <c r="L48" s="21"/>
    </row>
    <row r="49" spans="1:31" s="1" customFormat="1" ht="14.45" customHeight="1">
      <c r="B49" s="21"/>
      <c r="L49" s="21"/>
    </row>
    <row r="50" spans="1:31" s="2" customFormat="1" ht="14.45" customHeight="1">
      <c r="B50" s="52"/>
      <c r="D50" s="137" t="s">
        <v>45</v>
      </c>
      <c r="E50" s="138"/>
      <c r="F50" s="138"/>
      <c r="G50" s="137" t="s">
        <v>46</v>
      </c>
      <c r="H50" s="138"/>
      <c r="I50" s="138"/>
      <c r="J50" s="138"/>
      <c r="K50" s="138"/>
      <c r="L50" s="52"/>
    </row>
    <row r="51" spans="1:31">
      <c r="B51" s="21"/>
      <c r="L51" s="21"/>
    </row>
    <row r="52" spans="1:31">
      <c r="B52" s="21"/>
      <c r="L52" s="21"/>
    </row>
    <row r="53" spans="1:31">
      <c r="B53" s="21"/>
      <c r="L53" s="21"/>
    </row>
    <row r="54" spans="1:31">
      <c r="B54" s="21"/>
      <c r="L54" s="21"/>
    </row>
    <row r="55" spans="1:31">
      <c r="B55" s="21"/>
      <c r="L55" s="21"/>
    </row>
    <row r="56" spans="1:31">
      <c r="B56" s="21"/>
      <c r="L56" s="21"/>
    </row>
    <row r="57" spans="1:31">
      <c r="B57" s="21"/>
      <c r="L57" s="21"/>
    </row>
    <row r="58" spans="1:31">
      <c r="B58" s="21"/>
      <c r="L58" s="21"/>
    </row>
    <row r="59" spans="1:31">
      <c r="B59" s="21"/>
      <c r="L59" s="21"/>
    </row>
    <row r="60" spans="1:31">
      <c r="B60" s="21"/>
      <c r="L60" s="21"/>
    </row>
    <row r="61" spans="1:31" s="2" customFormat="1" ht="12.75">
      <c r="A61" s="35"/>
      <c r="B61" s="40"/>
      <c r="C61" s="35"/>
      <c r="D61" s="139" t="s">
        <v>47</v>
      </c>
      <c r="E61" s="140"/>
      <c r="F61" s="141" t="s">
        <v>48</v>
      </c>
      <c r="G61" s="139" t="s">
        <v>47</v>
      </c>
      <c r="H61" s="140"/>
      <c r="I61" s="140"/>
      <c r="J61" s="142" t="s">
        <v>48</v>
      </c>
      <c r="K61" s="140"/>
      <c r="L61" s="52"/>
      <c r="S61" s="35"/>
      <c r="T61" s="35"/>
      <c r="U61" s="35"/>
      <c r="V61" s="35"/>
      <c r="W61" s="35"/>
      <c r="X61" s="35"/>
      <c r="Y61" s="35"/>
      <c r="Z61" s="35"/>
      <c r="AA61" s="35"/>
      <c r="AB61" s="35"/>
      <c r="AC61" s="35"/>
      <c r="AD61" s="35"/>
      <c r="AE61" s="35"/>
    </row>
    <row r="62" spans="1:31">
      <c r="B62" s="21"/>
      <c r="L62" s="21"/>
    </row>
    <row r="63" spans="1:31">
      <c r="B63" s="21"/>
      <c r="L63" s="21"/>
    </row>
    <row r="64" spans="1:31">
      <c r="B64" s="21"/>
      <c r="L64" s="21"/>
    </row>
    <row r="65" spans="1:31" s="2" customFormat="1" ht="12.75">
      <c r="A65" s="35"/>
      <c r="B65" s="40"/>
      <c r="C65" s="35"/>
      <c r="D65" s="137" t="s">
        <v>49</v>
      </c>
      <c r="E65" s="143"/>
      <c r="F65" s="143"/>
      <c r="G65" s="137" t="s">
        <v>50</v>
      </c>
      <c r="H65" s="143"/>
      <c r="I65" s="143"/>
      <c r="J65" s="143"/>
      <c r="K65" s="143"/>
      <c r="L65" s="52"/>
      <c r="S65" s="35"/>
      <c r="T65" s="35"/>
      <c r="U65" s="35"/>
      <c r="V65" s="35"/>
      <c r="W65" s="35"/>
      <c r="X65" s="35"/>
      <c r="Y65" s="35"/>
      <c r="Z65" s="35"/>
      <c r="AA65" s="35"/>
      <c r="AB65" s="35"/>
      <c r="AC65" s="35"/>
      <c r="AD65" s="35"/>
      <c r="AE65" s="35"/>
    </row>
    <row r="66" spans="1:31">
      <c r="B66" s="21"/>
      <c r="L66" s="21"/>
    </row>
    <row r="67" spans="1:31">
      <c r="B67" s="21"/>
      <c r="L67" s="21"/>
    </row>
    <row r="68" spans="1:31">
      <c r="B68" s="21"/>
      <c r="L68" s="21"/>
    </row>
    <row r="69" spans="1:31">
      <c r="B69" s="21"/>
      <c r="L69" s="21"/>
    </row>
    <row r="70" spans="1:31">
      <c r="B70" s="21"/>
      <c r="L70" s="21"/>
    </row>
    <row r="71" spans="1:31">
      <c r="B71" s="21"/>
      <c r="L71" s="21"/>
    </row>
    <row r="72" spans="1:31">
      <c r="B72" s="21"/>
      <c r="L72" s="21"/>
    </row>
    <row r="73" spans="1:31">
      <c r="B73" s="21"/>
      <c r="L73" s="21"/>
    </row>
    <row r="74" spans="1:31">
      <c r="B74" s="21"/>
      <c r="L74" s="21"/>
    </row>
    <row r="75" spans="1:31">
      <c r="B75" s="21"/>
      <c r="L75" s="21"/>
    </row>
    <row r="76" spans="1:31" s="2" customFormat="1" ht="12.75">
      <c r="A76" s="35"/>
      <c r="B76" s="40"/>
      <c r="C76" s="35"/>
      <c r="D76" s="139" t="s">
        <v>47</v>
      </c>
      <c r="E76" s="140"/>
      <c r="F76" s="141" t="s">
        <v>48</v>
      </c>
      <c r="G76" s="139" t="s">
        <v>47</v>
      </c>
      <c r="H76" s="140"/>
      <c r="I76" s="140"/>
      <c r="J76" s="142" t="s">
        <v>48</v>
      </c>
      <c r="K76" s="140"/>
      <c r="L76" s="52"/>
      <c r="S76" s="35"/>
      <c r="T76" s="35"/>
      <c r="U76" s="35"/>
      <c r="V76" s="35"/>
      <c r="W76" s="35"/>
      <c r="X76" s="35"/>
      <c r="Y76" s="35"/>
      <c r="Z76" s="35"/>
      <c r="AA76" s="35"/>
      <c r="AB76" s="35"/>
      <c r="AC76" s="35"/>
      <c r="AD76" s="35"/>
      <c r="AE76" s="35"/>
    </row>
    <row r="77" spans="1:31" s="2" customFormat="1" ht="14.45" customHeight="1">
      <c r="A77" s="35"/>
      <c r="B77" s="144"/>
      <c r="C77" s="145"/>
      <c r="D77" s="145"/>
      <c r="E77" s="145"/>
      <c r="F77" s="145"/>
      <c r="G77" s="145"/>
      <c r="H77" s="145"/>
      <c r="I77" s="145"/>
      <c r="J77" s="145"/>
      <c r="K77" s="145"/>
      <c r="L77" s="52"/>
      <c r="S77" s="35"/>
      <c r="T77" s="35"/>
      <c r="U77" s="35"/>
      <c r="V77" s="35"/>
      <c r="W77" s="35"/>
      <c r="X77" s="35"/>
      <c r="Y77" s="35"/>
      <c r="Z77" s="35"/>
      <c r="AA77" s="35"/>
      <c r="AB77" s="35"/>
      <c r="AC77" s="35"/>
      <c r="AD77" s="35"/>
      <c r="AE77" s="35"/>
    </row>
    <row r="81" spans="1:31" s="2" customFormat="1" ht="6.95" customHeight="1">
      <c r="A81" s="35"/>
      <c r="B81" s="146"/>
      <c r="C81" s="147"/>
      <c r="D81" s="147"/>
      <c r="E81" s="147"/>
      <c r="F81" s="147"/>
      <c r="G81" s="147"/>
      <c r="H81" s="147"/>
      <c r="I81" s="147"/>
      <c r="J81" s="147"/>
      <c r="K81" s="147"/>
      <c r="L81" s="52"/>
      <c r="S81" s="35"/>
      <c r="T81" s="35"/>
      <c r="U81" s="35"/>
      <c r="V81" s="35"/>
      <c r="W81" s="35"/>
      <c r="X81" s="35"/>
      <c r="Y81" s="35"/>
      <c r="Z81" s="35"/>
      <c r="AA81" s="35"/>
      <c r="AB81" s="35"/>
      <c r="AC81" s="35"/>
      <c r="AD81" s="35"/>
      <c r="AE81" s="35"/>
    </row>
    <row r="82" spans="1:31" s="2" customFormat="1" ht="24.95" customHeight="1">
      <c r="A82" s="35"/>
      <c r="B82" s="36"/>
      <c r="C82" s="24" t="s">
        <v>242</v>
      </c>
      <c r="D82" s="37"/>
      <c r="E82" s="37"/>
      <c r="F82" s="37"/>
      <c r="G82" s="37"/>
      <c r="H82" s="37"/>
      <c r="I82" s="37"/>
      <c r="J82" s="37"/>
      <c r="K82" s="37"/>
      <c r="L82" s="52"/>
      <c r="S82" s="35"/>
      <c r="T82" s="35"/>
      <c r="U82" s="35"/>
      <c r="V82" s="35"/>
      <c r="W82" s="35"/>
      <c r="X82" s="35"/>
      <c r="Y82" s="35"/>
      <c r="Z82" s="35"/>
      <c r="AA82" s="35"/>
      <c r="AB82" s="35"/>
      <c r="AC82" s="35"/>
      <c r="AD82" s="35"/>
      <c r="AE82" s="35"/>
    </row>
    <row r="83" spans="1:31" s="2" customFormat="1" ht="6.95" customHeight="1">
      <c r="A83" s="35"/>
      <c r="B83" s="36"/>
      <c r="C83" s="37"/>
      <c r="D83" s="37"/>
      <c r="E83" s="37"/>
      <c r="F83" s="37"/>
      <c r="G83" s="37"/>
      <c r="H83" s="37"/>
      <c r="I83" s="37"/>
      <c r="J83" s="37"/>
      <c r="K83" s="37"/>
      <c r="L83" s="52"/>
      <c r="S83" s="35"/>
      <c r="T83" s="35"/>
      <c r="U83" s="35"/>
      <c r="V83" s="35"/>
      <c r="W83" s="35"/>
      <c r="X83" s="35"/>
      <c r="Y83" s="35"/>
      <c r="Z83" s="35"/>
      <c r="AA83" s="35"/>
      <c r="AB83" s="35"/>
      <c r="AC83" s="35"/>
      <c r="AD83" s="35"/>
      <c r="AE83" s="35"/>
    </row>
    <row r="84" spans="1:31" s="2" customFormat="1" ht="12" customHeight="1">
      <c r="A84" s="35"/>
      <c r="B84" s="36"/>
      <c r="C84" s="30" t="s">
        <v>15</v>
      </c>
      <c r="D84" s="37"/>
      <c r="E84" s="37"/>
      <c r="F84" s="37"/>
      <c r="G84" s="37"/>
      <c r="H84" s="37"/>
      <c r="I84" s="37"/>
      <c r="J84" s="37"/>
      <c r="K84" s="37"/>
      <c r="L84" s="52"/>
      <c r="S84" s="35"/>
      <c r="T84" s="35"/>
      <c r="U84" s="35"/>
      <c r="V84" s="35"/>
      <c r="W84" s="35"/>
      <c r="X84" s="35"/>
      <c r="Y84" s="35"/>
      <c r="Z84" s="35"/>
      <c r="AA84" s="35"/>
      <c r="AB84" s="35"/>
      <c r="AC84" s="35"/>
      <c r="AD84" s="35"/>
      <c r="AE84" s="35"/>
    </row>
    <row r="85" spans="1:31" s="2" customFormat="1" ht="16.5" customHeight="1">
      <c r="A85" s="35"/>
      <c r="B85" s="36"/>
      <c r="C85" s="37"/>
      <c r="D85" s="37"/>
      <c r="E85" s="410" t="str">
        <f>E7</f>
        <v>Modernizace teplárny OB6</v>
      </c>
      <c r="F85" s="411"/>
      <c r="G85" s="411"/>
      <c r="H85" s="411"/>
      <c r="I85" s="37"/>
      <c r="J85" s="37"/>
      <c r="K85" s="37"/>
      <c r="L85" s="52"/>
      <c r="S85" s="35"/>
      <c r="T85" s="35"/>
      <c r="U85" s="35"/>
      <c r="V85" s="35"/>
      <c r="W85" s="35"/>
      <c r="X85" s="35"/>
      <c r="Y85" s="35"/>
      <c r="Z85" s="35"/>
      <c r="AA85" s="35"/>
      <c r="AB85" s="35"/>
      <c r="AC85" s="35"/>
      <c r="AD85" s="35"/>
      <c r="AE85" s="35"/>
    </row>
    <row r="86" spans="1:31" s="1" customFormat="1" ht="12" customHeight="1">
      <c r="B86" s="22"/>
      <c r="C86" s="30" t="s">
        <v>241</v>
      </c>
      <c r="D86" s="23"/>
      <c r="E86" s="23"/>
      <c r="F86" s="23"/>
      <c r="G86" s="23"/>
      <c r="H86" s="23"/>
      <c r="I86" s="23"/>
      <c r="J86" s="23"/>
      <c r="K86" s="23"/>
      <c r="L86" s="21"/>
    </row>
    <row r="87" spans="1:31" s="2" customFormat="1" ht="16.5" customHeight="1">
      <c r="A87" s="35"/>
      <c r="B87" s="36"/>
      <c r="C87" s="37"/>
      <c r="D87" s="37"/>
      <c r="E87" s="410" t="s">
        <v>2035</v>
      </c>
      <c r="F87" s="409"/>
      <c r="G87" s="409"/>
      <c r="H87" s="409"/>
      <c r="I87" s="37"/>
      <c r="J87" s="37"/>
      <c r="K87" s="37"/>
      <c r="L87" s="52"/>
      <c r="S87" s="35"/>
      <c r="T87" s="35"/>
      <c r="U87" s="35"/>
      <c r="V87" s="35"/>
      <c r="W87" s="35"/>
      <c r="X87" s="35"/>
      <c r="Y87" s="35"/>
      <c r="Z87" s="35"/>
      <c r="AA87" s="35"/>
      <c r="AB87" s="35"/>
      <c r="AC87" s="35"/>
      <c r="AD87" s="35"/>
      <c r="AE87" s="35"/>
    </row>
    <row r="88" spans="1:31" s="2" customFormat="1" ht="12" customHeight="1">
      <c r="A88" s="35"/>
      <c r="B88" s="36"/>
      <c r="C88" s="30" t="s">
        <v>432</v>
      </c>
      <c r="D88" s="37"/>
      <c r="E88" s="37"/>
      <c r="F88" s="37"/>
      <c r="G88" s="37"/>
      <c r="H88" s="37"/>
      <c r="I88" s="37"/>
      <c r="J88" s="37"/>
      <c r="K88" s="37"/>
      <c r="L88" s="52"/>
      <c r="S88" s="35"/>
      <c r="T88" s="35"/>
      <c r="U88" s="35"/>
      <c r="V88" s="35"/>
      <c r="W88" s="35"/>
      <c r="X88" s="35"/>
      <c r="Y88" s="35"/>
      <c r="Z88" s="35"/>
      <c r="AA88" s="35"/>
      <c r="AB88" s="35"/>
      <c r="AC88" s="35"/>
      <c r="AD88" s="35"/>
      <c r="AE88" s="35"/>
    </row>
    <row r="89" spans="1:31" s="2" customFormat="1" ht="16.5" customHeight="1">
      <c r="A89" s="35"/>
      <c r="B89" s="36"/>
      <c r="C89" s="37"/>
      <c r="D89" s="37"/>
      <c r="E89" s="384" t="str">
        <f>E11</f>
        <v>SO 102.2-D1.4.1 - ZTI</v>
      </c>
      <c r="F89" s="409"/>
      <c r="G89" s="409"/>
      <c r="H89" s="409"/>
      <c r="I89" s="37"/>
      <c r="J89" s="37"/>
      <c r="K89" s="37"/>
      <c r="L89" s="52"/>
      <c r="S89" s="35"/>
      <c r="T89" s="35"/>
      <c r="U89" s="35"/>
      <c r="V89" s="35"/>
      <c r="W89" s="35"/>
      <c r="X89" s="35"/>
      <c r="Y89" s="35"/>
      <c r="Z89" s="35"/>
      <c r="AA89" s="35"/>
      <c r="AB89" s="35"/>
      <c r="AC89" s="35"/>
      <c r="AD89" s="35"/>
      <c r="AE89" s="35"/>
    </row>
    <row r="90" spans="1:31" s="2" customFormat="1" ht="6.95" customHeight="1">
      <c r="A90" s="35"/>
      <c r="B90" s="36"/>
      <c r="C90" s="37"/>
      <c r="D90" s="37"/>
      <c r="E90" s="37"/>
      <c r="F90" s="37"/>
      <c r="G90" s="37"/>
      <c r="H90" s="37"/>
      <c r="I90" s="37"/>
      <c r="J90" s="37"/>
      <c r="K90" s="37"/>
      <c r="L90" s="52"/>
      <c r="S90" s="35"/>
      <c r="T90" s="35"/>
      <c r="U90" s="35"/>
      <c r="V90" s="35"/>
      <c r="W90" s="35"/>
      <c r="X90" s="35"/>
      <c r="Y90" s="35"/>
      <c r="Z90" s="35"/>
      <c r="AA90" s="35"/>
      <c r="AB90" s="35"/>
      <c r="AC90" s="35"/>
      <c r="AD90" s="35"/>
      <c r="AE90" s="35"/>
    </row>
    <row r="91" spans="1:31" s="2" customFormat="1" ht="12" customHeight="1">
      <c r="A91" s="35"/>
      <c r="B91" s="36"/>
      <c r="C91" s="30" t="s">
        <v>19</v>
      </c>
      <c r="D91" s="37"/>
      <c r="E91" s="37"/>
      <c r="F91" s="28" t="str">
        <f>F14</f>
        <v>Mladá Boleslav</v>
      </c>
      <c r="G91" s="37"/>
      <c r="H91" s="37"/>
      <c r="I91" s="30" t="s">
        <v>21</v>
      </c>
      <c r="J91" s="67">
        <f>IF(J14="","",J14)</f>
        <v>45363</v>
      </c>
      <c r="K91" s="37"/>
      <c r="L91" s="52"/>
      <c r="S91" s="35"/>
      <c r="T91" s="35"/>
      <c r="U91" s="35"/>
      <c r="V91" s="35"/>
      <c r="W91" s="35"/>
      <c r="X91" s="35"/>
      <c r="Y91" s="35"/>
      <c r="Z91" s="35"/>
      <c r="AA91" s="35"/>
      <c r="AB91" s="35"/>
      <c r="AC91" s="35"/>
      <c r="AD91" s="35"/>
      <c r="AE91" s="35"/>
    </row>
    <row r="92" spans="1:31" s="2" customFormat="1" ht="6.95" customHeight="1">
      <c r="A92" s="35"/>
      <c r="B92" s="36"/>
      <c r="C92" s="37"/>
      <c r="D92" s="37"/>
      <c r="E92" s="37"/>
      <c r="F92" s="37"/>
      <c r="G92" s="37"/>
      <c r="H92" s="37"/>
      <c r="I92" s="37"/>
      <c r="J92" s="37"/>
      <c r="K92" s="37"/>
      <c r="L92" s="52"/>
      <c r="S92" s="35"/>
      <c r="T92" s="35"/>
      <c r="U92" s="35"/>
      <c r="V92" s="35"/>
      <c r="W92" s="35"/>
      <c r="X92" s="35"/>
      <c r="Y92" s="35"/>
      <c r="Z92" s="35"/>
      <c r="AA92" s="35"/>
      <c r="AB92" s="35"/>
      <c r="AC92" s="35"/>
      <c r="AD92" s="35"/>
      <c r="AE92" s="35"/>
    </row>
    <row r="93" spans="1:31" s="2" customFormat="1" ht="15.2" customHeight="1">
      <c r="A93" s="35"/>
      <c r="B93" s="36"/>
      <c r="C93" s="30" t="s">
        <v>22</v>
      </c>
      <c r="D93" s="37"/>
      <c r="E93" s="37"/>
      <c r="F93" s="28" t="str">
        <f>E17</f>
        <v xml:space="preserve">ŠKO-ENERGO s.r.o. </v>
      </c>
      <c r="G93" s="37"/>
      <c r="H93" s="37"/>
      <c r="I93" s="30" t="s">
        <v>28</v>
      </c>
      <c r="J93" s="33" t="str">
        <f>E23</f>
        <v>AFRY CZ s.r.o.</v>
      </c>
      <c r="K93" s="37"/>
      <c r="L93" s="52"/>
      <c r="S93" s="35"/>
      <c r="T93" s="35"/>
      <c r="U93" s="35"/>
      <c r="V93" s="35"/>
      <c r="W93" s="35"/>
      <c r="X93" s="35"/>
      <c r="Y93" s="35"/>
      <c r="Z93" s="35"/>
      <c r="AA93" s="35"/>
      <c r="AB93" s="35"/>
      <c r="AC93" s="35"/>
      <c r="AD93" s="35"/>
      <c r="AE93" s="35"/>
    </row>
    <row r="94" spans="1:31" s="2" customFormat="1" ht="15.2" customHeight="1">
      <c r="A94" s="35"/>
      <c r="B94" s="36"/>
      <c r="C94" s="30" t="s">
        <v>26</v>
      </c>
      <c r="D94" s="37"/>
      <c r="E94" s="37"/>
      <c r="F94" s="28" t="str">
        <f>IF(E20="","",E20)</f>
        <v>Vyplň údaj</v>
      </c>
      <c r="G94" s="37"/>
      <c r="H94" s="37"/>
      <c r="I94" s="30" t="s">
        <v>31</v>
      </c>
      <c r="J94" s="33" t="str">
        <f>E26</f>
        <v>AFRY CZ s.r.o.</v>
      </c>
      <c r="K94" s="37"/>
      <c r="L94" s="52"/>
      <c r="S94" s="35"/>
      <c r="T94" s="35"/>
      <c r="U94" s="35"/>
      <c r="V94" s="35"/>
      <c r="W94" s="35"/>
      <c r="X94" s="35"/>
      <c r="Y94" s="35"/>
      <c r="Z94" s="35"/>
      <c r="AA94" s="35"/>
      <c r="AB94" s="35"/>
      <c r="AC94" s="35"/>
      <c r="AD94" s="35"/>
      <c r="AE94" s="35"/>
    </row>
    <row r="95" spans="1:31" s="2" customFormat="1" ht="10.35" customHeight="1">
      <c r="A95" s="35"/>
      <c r="B95" s="36"/>
      <c r="C95" s="37"/>
      <c r="D95" s="37"/>
      <c r="E95" s="37"/>
      <c r="F95" s="37"/>
      <c r="G95" s="37"/>
      <c r="H95" s="37"/>
      <c r="I95" s="37"/>
      <c r="J95" s="37"/>
      <c r="K95" s="37"/>
      <c r="L95" s="52"/>
      <c r="S95" s="35"/>
      <c r="T95" s="35"/>
      <c r="U95" s="35"/>
      <c r="V95" s="35"/>
      <c r="W95" s="35"/>
      <c r="X95" s="35"/>
      <c r="Y95" s="35"/>
      <c r="Z95" s="35"/>
      <c r="AA95" s="35"/>
      <c r="AB95" s="35"/>
      <c r="AC95" s="35"/>
      <c r="AD95" s="35"/>
      <c r="AE95" s="35"/>
    </row>
    <row r="96" spans="1:31" s="2" customFormat="1" ht="29.25" customHeight="1">
      <c r="A96" s="35"/>
      <c r="B96" s="36"/>
      <c r="C96" s="148" t="s">
        <v>243</v>
      </c>
      <c r="D96" s="149"/>
      <c r="E96" s="149"/>
      <c r="F96" s="149"/>
      <c r="G96" s="149"/>
      <c r="H96" s="149"/>
      <c r="I96" s="149"/>
      <c r="J96" s="150" t="s">
        <v>7631</v>
      </c>
      <c r="K96" s="149"/>
      <c r="L96" s="52"/>
      <c r="S96" s="35"/>
      <c r="T96" s="35"/>
      <c r="U96" s="35"/>
      <c r="V96" s="35"/>
      <c r="W96" s="35"/>
      <c r="X96" s="35"/>
      <c r="Y96" s="35"/>
      <c r="Z96" s="35"/>
      <c r="AA96" s="35"/>
      <c r="AB96" s="35"/>
      <c r="AC96" s="35"/>
      <c r="AD96" s="35"/>
      <c r="AE96" s="35"/>
    </row>
    <row r="97" spans="1:47" s="2" customFormat="1" ht="10.35" customHeight="1">
      <c r="A97" s="35"/>
      <c r="B97" s="36"/>
      <c r="C97" s="37"/>
      <c r="D97" s="37"/>
      <c r="E97" s="37"/>
      <c r="F97" s="37"/>
      <c r="G97" s="37"/>
      <c r="H97" s="37"/>
      <c r="I97" s="37"/>
      <c r="J97" s="37"/>
      <c r="K97" s="37"/>
      <c r="L97" s="52"/>
      <c r="S97" s="35"/>
      <c r="T97" s="35"/>
      <c r="U97" s="35"/>
      <c r="V97" s="35"/>
      <c r="W97" s="35"/>
      <c r="X97" s="35"/>
      <c r="Y97" s="35"/>
      <c r="Z97" s="35"/>
      <c r="AA97" s="35"/>
      <c r="AB97" s="35"/>
      <c r="AC97" s="35"/>
      <c r="AD97" s="35"/>
      <c r="AE97" s="35"/>
    </row>
    <row r="98" spans="1:47" s="2" customFormat="1" ht="22.9" customHeight="1">
      <c r="A98" s="35"/>
      <c r="B98" s="36"/>
      <c r="C98" s="151" t="s">
        <v>244</v>
      </c>
      <c r="D98" s="37"/>
      <c r="E98" s="37"/>
      <c r="F98" s="37"/>
      <c r="G98" s="37"/>
      <c r="H98" s="37"/>
      <c r="I98" s="37"/>
      <c r="J98" s="85">
        <f>J126</f>
        <v>0</v>
      </c>
      <c r="K98" s="37"/>
      <c r="L98" s="52"/>
      <c r="S98" s="35"/>
      <c r="T98" s="35"/>
      <c r="U98" s="35"/>
      <c r="V98" s="35"/>
      <c r="W98" s="35"/>
      <c r="X98" s="35"/>
      <c r="Y98" s="35"/>
      <c r="Z98" s="35"/>
      <c r="AA98" s="35"/>
      <c r="AB98" s="35"/>
      <c r="AC98" s="35"/>
      <c r="AD98" s="35"/>
      <c r="AE98" s="35"/>
      <c r="AU98" s="18" t="s">
        <v>245</v>
      </c>
    </row>
    <row r="99" spans="1:47" s="9" customFormat="1" ht="24.95" customHeight="1">
      <c r="B99" s="152"/>
      <c r="C99" s="153"/>
      <c r="D99" s="154" t="s">
        <v>246</v>
      </c>
      <c r="E99" s="155"/>
      <c r="F99" s="155"/>
      <c r="G99" s="155"/>
      <c r="H99" s="155"/>
      <c r="I99" s="155"/>
      <c r="J99" s="156">
        <f>J127</f>
        <v>0</v>
      </c>
      <c r="K99" s="153"/>
      <c r="L99" s="157"/>
    </row>
    <row r="100" spans="1:47" s="10" customFormat="1" ht="19.899999999999999" customHeight="1">
      <c r="B100" s="158"/>
      <c r="C100" s="103"/>
      <c r="D100" s="159" t="s">
        <v>2770</v>
      </c>
      <c r="E100" s="160"/>
      <c r="F100" s="160"/>
      <c r="G100" s="160"/>
      <c r="H100" s="160"/>
      <c r="I100" s="160"/>
      <c r="J100" s="161">
        <f>J128</f>
        <v>0</v>
      </c>
      <c r="K100" s="103"/>
      <c r="L100" s="162"/>
    </row>
    <row r="101" spans="1:47" s="9" customFormat="1" ht="24.95" customHeight="1">
      <c r="B101" s="152"/>
      <c r="C101" s="153"/>
      <c r="D101" s="154" t="s">
        <v>438</v>
      </c>
      <c r="E101" s="155"/>
      <c r="F101" s="155"/>
      <c r="G101" s="155"/>
      <c r="H101" s="155"/>
      <c r="I101" s="155"/>
      <c r="J101" s="156">
        <f>J130</f>
        <v>0</v>
      </c>
      <c r="K101" s="153"/>
      <c r="L101" s="157"/>
    </row>
    <row r="102" spans="1:47" s="10" customFormat="1" ht="19.899999999999999" customHeight="1">
      <c r="B102" s="158"/>
      <c r="C102" s="103"/>
      <c r="D102" s="159" t="s">
        <v>1656</v>
      </c>
      <c r="E102" s="160"/>
      <c r="F102" s="160"/>
      <c r="G102" s="160"/>
      <c r="H102" s="160"/>
      <c r="I102" s="160"/>
      <c r="J102" s="161">
        <f>J131</f>
        <v>0</v>
      </c>
      <c r="K102" s="103"/>
      <c r="L102" s="162"/>
    </row>
    <row r="103" spans="1:47" s="10" customFormat="1" ht="19.899999999999999" customHeight="1">
      <c r="B103" s="158"/>
      <c r="C103" s="103"/>
      <c r="D103" s="159" t="s">
        <v>2771</v>
      </c>
      <c r="E103" s="160"/>
      <c r="F103" s="160"/>
      <c r="G103" s="160"/>
      <c r="H103" s="160"/>
      <c r="I103" s="160"/>
      <c r="J103" s="161">
        <f>J138</f>
        <v>0</v>
      </c>
      <c r="K103" s="103"/>
      <c r="L103" s="162"/>
    </row>
    <row r="104" spans="1:47" s="10" customFormat="1" ht="19.899999999999999" customHeight="1">
      <c r="B104" s="158"/>
      <c r="C104" s="103"/>
      <c r="D104" s="159" t="s">
        <v>2772</v>
      </c>
      <c r="E104" s="160"/>
      <c r="F104" s="160"/>
      <c r="G104" s="160"/>
      <c r="H104" s="160"/>
      <c r="I104" s="160"/>
      <c r="J104" s="161">
        <f>J140</f>
        <v>0</v>
      </c>
      <c r="K104" s="103"/>
      <c r="L104" s="162"/>
    </row>
    <row r="105" spans="1:47" s="2" customFormat="1" ht="21.75" customHeight="1">
      <c r="A105" s="35"/>
      <c r="B105" s="36"/>
      <c r="C105" s="37"/>
      <c r="D105" s="37"/>
      <c r="E105" s="37"/>
      <c r="F105" s="37"/>
      <c r="G105" s="37"/>
      <c r="H105" s="37"/>
      <c r="I105" s="37"/>
      <c r="J105" s="37"/>
      <c r="K105" s="37"/>
      <c r="L105" s="52"/>
      <c r="S105" s="35"/>
      <c r="T105" s="35"/>
      <c r="U105" s="35"/>
      <c r="V105" s="35"/>
      <c r="W105" s="35"/>
      <c r="X105" s="35"/>
      <c r="Y105" s="35"/>
      <c r="Z105" s="35"/>
      <c r="AA105" s="35"/>
      <c r="AB105" s="35"/>
      <c r="AC105" s="35"/>
      <c r="AD105" s="35"/>
      <c r="AE105" s="35"/>
    </row>
    <row r="106" spans="1:47" s="2" customFormat="1" ht="6.95" customHeight="1">
      <c r="A106" s="35"/>
      <c r="B106" s="55"/>
      <c r="C106" s="56"/>
      <c r="D106" s="56"/>
      <c r="E106" s="56"/>
      <c r="F106" s="56"/>
      <c r="G106" s="56"/>
      <c r="H106" s="56"/>
      <c r="I106" s="56"/>
      <c r="J106" s="56"/>
      <c r="K106" s="56"/>
      <c r="L106" s="52"/>
      <c r="S106" s="35"/>
      <c r="T106" s="35"/>
      <c r="U106" s="35"/>
      <c r="V106" s="35"/>
      <c r="W106" s="35"/>
      <c r="X106" s="35"/>
      <c r="Y106" s="35"/>
      <c r="Z106" s="35"/>
      <c r="AA106" s="35"/>
      <c r="AB106" s="35"/>
      <c r="AC106" s="35"/>
      <c r="AD106" s="35"/>
      <c r="AE106" s="35"/>
    </row>
    <row r="110" spans="1:47" s="2" customFormat="1" ht="6.95" customHeight="1">
      <c r="A110" s="35"/>
      <c r="B110" s="57"/>
      <c r="C110" s="58"/>
      <c r="D110" s="58"/>
      <c r="E110" s="58"/>
      <c r="F110" s="58"/>
      <c r="G110" s="58"/>
      <c r="H110" s="58"/>
      <c r="I110" s="58"/>
      <c r="J110" s="58"/>
      <c r="K110" s="58"/>
      <c r="L110" s="52"/>
      <c r="S110" s="35"/>
      <c r="T110" s="35"/>
      <c r="U110" s="35"/>
      <c r="V110" s="35"/>
      <c r="W110" s="35"/>
      <c r="X110" s="35"/>
      <c r="Y110" s="35"/>
      <c r="Z110" s="35"/>
      <c r="AA110" s="35"/>
      <c r="AB110" s="35"/>
      <c r="AC110" s="35"/>
      <c r="AD110" s="35"/>
      <c r="AE110" s="35"/>
    </row>
    <row r="111" spans="1:47" s="2" customFormat="1" ht="24.95" customHeight="1">
      <c r="A111" s="35"/>
      <c r="B111" s="36"/>
      <c r="C111" s="24" t="s">
        <v>249</v>
      </c>
      <c r="D111" s="37"/>
      <c r="E111" s="37"/>
      <c r="F111" s="37"/>
      <c r="G111" s="37"/>
      <c r="H111" s="37"/>
      <c r="I111" s="37"/>
      <c r="J111" s="37"/>
      <c r="K111" s="37"/>
      <c r="L111" s="52"/>
      <c r="S111" s="35"/>
      <c r="T111" s="35"/>
      <c r="U111" s="35"/>
      <c r="V111" s="35"/>
      <c r="W111" s="35"/>
      <c r="X111" s="35"/>
      <c r="Y111" s="35"/>
      <c r="Z111" s="35"/>
      <c r="AA111" s="35"/>
      <c r="AB111" s="35"/>
      <c r="AC111" s="35"/>
      <c r="AD111" s="35"/>
      <c r="AE111" s="35"/>
    </row>
    <row r="112" spans="1:47" s="2" customFormat="1" ht="6.95" customHeight="1">
      <c r="A112" s="35"/>
      <c r="B112" s="36"/>
      <c r="C112" s="37"/>
      <c r="D112" s="37"/>
      <c r="E112" s="37"/>
      <c r="F112" s="37"/>
      <c r="G112" s="37"/>
      <c r="H112" s="37"/>
      <c r="I112" s="37"/>
      <c r="J112" s="37"/>
      <c r="K112" s="37"/>
      <c r="L112" s="52"/>
      <c r="S112" s="35"/>
      <c r="T112" s="35"/>
      <c r="U112" s="35"/>
      <c r="V112" s="35"/>
      <c r="W112" s="35"/>
      <c r="X112" s="35"/>
      <c r="Y112" s="35"/>
      <c r="Z112" s="35"/>
      <c r="AA112" s="35"/>
      <c r="AB112" s="35"/>
      <c r="AC112" s="35"/>
      <c r="AD112" s="35"/>
      <c r="AE112" s="35"/>
    </row>
    <row r="113" spans="1:63" s="2" customFormat="1" ht="12" customHeight="1">
      <c r="A113" s="35"/>
      <c r="B113" s="36"/>
      <c r="C113" s="30" t="s">
        <v>15</v>
      </c>
      <c r="D113" s="37"/>
      <c r="E113" s="37"/>
      <c r="F113" s="37"/>
      <c r="G113" s="37"/>
      <c r="H113" s="37"/>
      <c r="I113" s="37"/>
      <c r="J113" s="37"/>
      <c r="K113" s="37"/>
      <c r="L113" s="52"/>
      <c r="S113" s="35"/>
      <c r="T113" s="35"/>
      <c r="U113" s="35"/>
      <c r="V113" s="35"/>
      <c r="W113" s="35"/>
      <c r="X113" s="35"/>
      <c r="Y113" s="35"/>
      <c r="Z113" s="35"/>
      <c r="AA113" s="35"/>
      <c r="AB113" s="35"/>
      <c r="AC113" s="35"/>
      <c r="AD113" s="35"/>
      <c r="AE113" s="35"/>
    </row>
    <row r="114" spans="1:63" s="2" customFormat="1" ht="16.5" customHeight="1">
      <c r="A114" s="35"/>
      <c r="B114" s="36"/>
      <c r="C114" s="37"/>
      <c r="D114" s="37"/>
      <c r="E114" s="410" t="str">
        <f>E7</f>
        <v>Modernizace teplárny OB6</v>
      </c>
      <c r="F114" s="411"/>
      <c r="G114" s="411"/>
      <c r="H114" s="411"/>
      <c r="I114" s="37"/>
      <c r="J114" s="37"/>
      <c r="K114" s="37"/>
      <c r="L114" s="52"/>
      <c r="S114" s="35"/>
      <c r="T114" s="35"/>
      <c r="U114" s="35"/>
      <c r="V114" s="35"/>
      <c r="W114" s="35"/>
      <c r="X114" s="35"/>
      <c r="Y114" s="35"/>
      <c r="Z114" s="35"/>
      <c r="AA114" s="35"/>
      <c r="AB114" s="35"/>
      <c r="AC114" s="35"/>
      <c r="AD114" s="35"/>
      <c r="AE114" s="35"/>
    </row>
    <row r="115" spans="1:63" s="1" customFormat="1" ht="12" customHeight="1">
      <c r="B115" s="22"/>
      <c r="C115" s="30" t="s">
        <v>241</v>
      </c>
      <c r="D115" s="23"/>
      <c r="E115" s="23"/>
      <c r="F115" s="23"/>
      <c r="G115" s="23"/>
      <c r="H115" s="23"/>
      <c r="I115" s="23"/>
      <c r="J115" s="23"/>
      <c r="K115" s="23"/>
      <c r="L115" s="21"/>
    </row>
    <row r="116" spans="1:63" s="2" customFormat="1" ht="16.5" customHeight="1">
      <c r="A116" s="35"/>
      <c r="B116" s="36"/>
      <c r="C116" s="37"/>
      <c r="D116" s="37"/>
      <c r="E116" s="410" t="s">
        <v>2035</v>
      </c>
      <c r="F116" s="409"/>
      <c r="G116" s="409"/>
      <c r="H116" s="409"/>
      <c r="I116" s="37"/>
      <c r="J116" s="37"/>
      <c r="K116" s="37"/>
      <c r="L116" s="52"/>
      <c r="S116" s="35"/>
      <c r="T116" s="35"/>
      <c r="U116" s="35"/>
      <c r="V116" s="35"/>
      <c r="W116" s="35"/>
      <c r="X116" s="35"/>
      <c r="Y116" s="35"/>
      <c r="Z116" s="35"/>
      <c r="AA116" s="35"/>
      <c r="AB116" s="35"/>
      <c r="AC116" s="35"/>
      <c r="AD116" s="35"/>
      <c r="AE116" s="35"/>
    </row>
    <row r="117" spans="1:63" s="2" customFormat="1" ht="12" customHeight="1">
      <c r="A117" s="35"/>
      <c r="B117" s="36"/>
      <c r="C117" s="30" t="s">
        <v>432</v>
      </c>
      <c r="D117" s="37"/>
      <c r="E117" s="37"/>
      <c r="F117" s="37"/>
      <c r="G117" s="37"/>
      <c r="H117" s="37"/>
      <c r="I117" s="37"/>
      <c r="J117" s="37"/>
      <c r="K117" s="37"/>
      <c r="L117" s="52"/>
      <c r="S117" s="35"/>
      <c r="T117" s="35"/>
      <c r="U117" s="35"/>
      <c r="V117" s="35"/>
      <c r="W117" s="35"/>
      <c r="X117" s="35"/>
      <c r="Y117" s="35"/>
      <c r="Z117" s="35"/>
      <c r="AA117" s="35"/>
      <c r="AB117" s="35"/>
      <c r="AC117" s="35"/>
      <c r="AD117" s="35"/>
      <c r="AE117" s="35"/>
    </row>
    <row r="118" spans="1:63" s="2" customFormat="1" ht="16.5" customHeight="1">
      <c r="A118" s="35"/>
      <c r="B118" s="36"/>
      <c r="C118" s="37"/>
      <c r="D118" s="37"/>
      <c r="E118" s="384" t="str">
        <f>E11</f>
        <v>SO 102.2-D1.4.1 - ZTI</v>
      </c>
      <c r="F118" s="409"/>
      <c r="G118" s="409"/>
      <c r="H118" s="409"/>
      <c r="I118" s="37"/>
      <c r="J118" s="37"/>
      <c r="K118" s="37"/>
      <c r="L118" s="52"/>
      <c r="S118" s="35"/>
      <c r="T118" s="35"/>
      <c r="U118" s="35"/>
      <c r="V118" s="35"/>
      <c r="W118" s="35"/>
      <c r="X118" s="35"/>
      <c r="Y118" s="35"/>
      <c r="Z118" s="35"/>
      <c r="AA118" s="35"/>
      <c r="AB118" s="35"/>
      <c r="AC118" s="35"/>
      <c r="AD118" s="35"/>
      <c r="AE118" s="35"/>
    </row>
    <row r="119" spans="1:63" s="2" customFormat="1" ht="6.95" customHeight="1">
      <c r="A119" s="35"/>
      <c r="B119" s="36"/>
      <c r="C119" s="37"/>
      <c r="D119" s="37"/>
      <c r="E119" s="37"/>
      <c r="F119" s="37"/>
      <c r="G119" s="37"/>
      <c r="H119" s="37"/>
      <c r="I119" s="37"/>
      <c r="J119" s="37"/>
      <c r="K119" s="37"/>
      <c r="L119" s="52"/>
      <c r="S119" s="35"/>
      <c r="T119" s="35"/>
      <c r="U119" s="35"/>
      <c r="V119" s="35"/>
      <c r="W119" s="35"/>
      <c r="X119" s="35"/>
      <c r="Y119" s="35"/>
      <c r="Z119" s="35"/>
      <c r="AA119" s="35"/>
      <c r="AB119" s="35"/>
      <c r="AC119" s="35"/>
      <c r="AD119" s="35"/>
      <c r="AE119" s="35"/>
    </row>
    <row r="120" spans="1:63" s="2" customFormat="1" ht="12" customHeight="1">
      <c r="A120" s="35"/>
      <c r="B120" s="36"/>
      <c r="C120" s="30" t="s">
        <v>19</v>
      </c>
      <c r="D120" s="37"/>
      <c r="E120" s="37"/>
      <c r="F120" s="28" t="str">
        <f>F14</f>
        <v>Mladá Boleslav</v>
      </c>
      <c r="G120" s="37"/>
      <c r="H120" s="37"/>
      <c r="I120" s="30" t="s">
        <v>21</v>
      </c>
      <c r="J120" s="67">
        <f>IF(J14="","",J14)</f>
        <v>45363</v>
      </c>
      <c r="K120" s="37"/>
      <c r="L120" s="52"/>
      <c r="S120" s="35"/>
      <c r="T120" s="35"/>
      <c r="U120" s="35"/>
      <c r="V120" s="35"/>
      <c r="W120" s="35"/>
      <c r="X120" s="35"/>
      <c r="Y120" s="35"/>
      <c r="Z120" s="35"/>
      <c r="AA120" s="35"/>
      <c r="AB120" s="35"/>
      <c r="AC120" s="35"/>
      <c r="AD120" s="35"/>
      <c r="AE120" s="35"/>
    </row>
    <row r="121" spans="1:63" s="2" customFormat="1" ht="6.95" customHeight="1">
      <c r="A121" s="35"/>
      <c r="B121" s="36"/>
      <c r="C121" s="37"/>
      <c r="D121" s="37"/>
      <c r="E121" s="37"/>
      <c r="F121" s="37"/>
      <c r="G121" s="37"/>
      <c r="H121" s="37"/>
      <c r="I121" s="37"/>
      <c r="J121" s="37"/>
      <c r="K121" s="37"/>
      <c r="L121" s="52"/>
      <c r="S121" s="35"/>
      <c r="T121" s="35"/>
      <c r="U121" s="35"/>
      <c r="V121" s="35"/>
      <c r="W121" s="35"/>
      <c r="X121" s="35"/>
      <c r="Y121" s="35"/>
      <c r="Z121" s="35"/>
      <c r="AA121" s="35"/>
      <c r="AB121" s="35"/>
      <c r="AC121" s="35"/>
      <c r="AD121" s="35"/>
      <c r="AE121" s="35"/>
    </row>
    <row r="122" spans="1:63" s="2" customFormat="1" ht="15.2" customHeight="1">
      <c r="A122" s="35"/>
      <c r="B122" s="36"/>
      <c r="C122" s="30" t="s">
        <v>22</v>
      </c>
      <c r="D122" s="37"/>
      <c r="E122" s="37"/>
      <c r="F122" s="28" t="str">
        <f>E17</f>
        <v xml:space="preserve">ŠKO-ENERGO s.r.o. </v>
      </c>
      <c r="G122" s="37"/>
      <c r="H122" s="37"/>
      <c r="I122" s="30" t="s">
        <v>28</v>
      </c>
      <c r="J122" s="33" t="str">
        <f>E23</f>
        <v>AFRY CZ s.r.o.</v>
      </c>
      <c r="K122" s="37"/>
      <c r="L122" s="52"/>
      <c r="S122" s="35"/>
      <c r="T122" s="35"/>
      <c r="U122" s="35"/>
      <c r="V122" s="35"/>
      <c r="W122" s="35"/>
      <c r="X122" s="35"/>
      <c r="Y122" s="35"/>
      <c r="Z122" s="35"/>
      <c r="AA122" s="35"/>
      <c r="AB122" s="35"/>
      <c r="AC122" s="35"/>
      <c r="AD122" s="35"/>
      <c r="AE122" s="35"/>
    </row>
    <row r="123" spans="1:63" s="2" customFormat="1" ht="15.2" customHeight="1">
      <c r="A123" s="35"/>
      <c r="B123" s="36"/>
      <c r="C123" s="30" t="s">
        <v>26</v>
      </c>
      <c r="D123" s="37"/>
      <c r="E123" s="37"/>
      <c r="F123" s="28" t="str">
        <f>IF(E20="","",E20)</f>
        <v>Vyplň údaj</v>
      </c>
      <c r="G123" s="37"/>
      <c r="H123" s="37"/>
      <c r="I123" s="30" t="s">
        <v>31</v>
      </c>
      <c r="J123" s="33" t="str">
        <f>E26</f>
        <v>AFRY CZ s.r.o.</v>
      </c>
      <c r="K123" s="37"/>
      <c r="L123" s="52"/>
      <c r="S123" s="35"/>
      <c r="T123" s="35"/>
      <c r="U123" s="35"/>
      <c r="V123" s="35"/>
      <c r="W123" s="35"/>
      <c r="X123" s="35"/>
      <c r="Y123" s="35"/>
      <c r="Z123" s="35"/>
      <c r="AA123" s="35"/>
      <c r="AB123" s="35"/>
      <c r="AC123" s="35"/>
      <c r="AD123" s="35"/>
      <c r="AE123" s="35"/>
    </row>
    <row r="124" spans="1:63" s="2" customFormat="1" ht="10.35" customHeight="1">
      <c r="A124" s="35"/>
      <c r="B124" s="36"/>
      <c r="C124" s="37"/>
      <c r="D124" s="37"/>
      <c r="E124" s="37"/>
      <c r="F124" s="37"/>
      <c r="G124" s="37"/>
      <c r="H124" s="37"/>
      <c r="I124" s="37"/>
      <c r="J124" s="37"/>
      <c r="K124" s="37"/>
      <c r="L124" s="52"/>
      <c r="S124" s="35"/>
      <c r="T124" s="35"/>
      <c r="U124" s="35"/>
      <c r="V124" s="35"/>
      <c r="W124" s="35"/>
      <c r="X124" s="35"/>
      <c r="Y124" s="35"/>
      <c r="Z124" s="35"/>
      <c r="AA124" s="35"/>
      <c r="AB124" s="35"/>
      <c r="AC124" s="35"/>
      <c r="AD124" s="35"/>
      <c r="AE124" s="35"/>
    </row>
    <row r="125" spans="1:63" s="11" customFormat="1" ht="29.25" customHeight="1">
      <c r="A125" s="163"/>
      <c r="B125" s="164"/>
      <c r="C125" s="165" t="s">
        <v>250</v>
      </c>
      <c r="D125" s="166" t="s">
        <v>55</v>
      </c>
      <c r="E125" s="166" t="s">
        <v>53</v>
      </c>
      <c r="F125" s="166" t="s">
        <v>54</v>
      </c>
      <c r="G125" s="166" t="s">
        <v>251</v>
      </c>
      <c r="H125" s="166" t="s">
        <v>252</v>
      </c>
      <c r="I125" s="166" t="s">
        <v>7632</v>
      </c>
      <c r="J125" s="167" t="s">
        <v>7631</v>
      </c>
      <c r="K125" s="168" t="s">
        <v>253</v>
      </c>
      <c r="L125" s="169"/>
      <c r="M125" s="76" t="s">
        <v>1</v>
      </c>
      <c r="N125" s="77" t="s">
        <v>37</v>
      </c>
      <c r="O125" s="77" t="s">
        <v>254</v>
      </c>
      <c r="P125" s="77" t="s">
        <v>255</v>
      </c>
      <c r="Q125" s="77" t="s">
        <v>256</v>
      </c>
      <c r="R125" s="77" t="s">
        <v>257</v>
      </c>
      <c r="S125" s="77" t="s">
        <v>258</v>
      </c>
      <c r="T125" s="78" t="s">
        <v>259</v>
      </c>
      <c r="U125" s="163"/>
      <c r="V125" s="163"/>
      <c r="W125" s="163"/>
      <c r="X125" s="163"/>
      <c r="Y125" s="163"/>
      <c r="Z125" s="163"/>
      <c r="AA125" s="163"/>
      <c r="AB125" s="163"/>
      <c r="AC125" s="163"/>
      <c r="AD125" s="163"/>
      <c r="AE125" s="163"/>
    </row>
    <row r="126" spans="1:63" s="2" customFormat="1" ht="22.9" customHeight="1">
      <c r="A126" s="35"/>
      <c r="B126" s="36"/>
      <c r="C126" s="83" t="s">
        <v>260</v>
      </c>
      <c r="D126" s="37"/>
      <c r="E126" s="37"/>
      <c r="F126" s="37"/>
      <c r="G126" s="37"/>
      <c r="H126" s="37"/>
      <c r="I126" s="37"/>
      <c r="J126" s="170">
        <f>BK126</f>
        <v>0</v>
      </c>
      <c r="K126" s="37"/>
      <c r="L126" s="40"/>
      <c r="M126" s="79"/>
      <c r="N126" s="171"/>
      <c r="O126" s="80"/>
      <c r="P126" s="172">
        <f>P127+P130</f>
        <v>0</v>
      </c>
      <c r="Q126" s="80"/>
      <c r="R126" s="172">
        <f>R127+R130</f>
        <v>0</v>
      </c>
      <c r="S126" s="80"/>
      <c r="T126" s="173">
        <f>T127+T130</f>
        <v>0</v>
      </c>
      <c r="U126" s="35"/>
      <c r="V126" s="35"/>
      <c r="W126" s="35"/>
      <c r="X126" s="35"/>
      <c r="Y126" s="35"/>
      <c r="Z126" s="35"/>
      <c r="AA126" s="35"/>
      <c r="AB126" s="35"/>
      <c r="AC126" s="35"/>
      <c r="AD126" s="35"/>
      <c r="AE126" s="35"/>
      <c r="AT126" s="18" t="s">
        <v>63</v>
      </c>
      <c r="AU126" s="18" t="s">
        <v>245</v>
      </c>
      <c r="BK126" s="174">
        <f>BK127+BK130</f>
        <v>0</v>
      </c>
    </row>
    <row r="127" spans="1:63" s="12" customFormat="1" ht="25.9" customHeight="1">
      <c r="B127" s="175"/>
      <c r="C127" s="176"/>
      <c r="D127" s="177" t="s">
        <v>63</v>
      </c>
      <c r="E127" s="178" t="s">
        <v>261</v>
      </c>
      <c r="F127" s="178" t="s">
        <v>262</v>
      </c>
      <c r="G127" s="176"/>
      <c r="H127" s="176"/>
      <c r="I127" s="179"/>
      <c r="J127" s="180">
        <f>BK127</f>
        <v>0</v>
      </c>
      <c r="K127" s="176"/>
      <c r="L127" s="181"/>
      <c r="M127" s="182"/>
      <c r="N127" s="183"/>
      <c r="O127" s="183"/>
      <c r="P127" s="184">
        <f>P128</f>
        <v>0</v>
      </c>
      <c r="Q127" s="183"/>
      <c r="R127" s="184">
        <f>R128</f>
        <v>0</v>
      </c>
      <c r="S127" s="183"/>
      <c r="T127" s="185">
        <f>T128</f>
        <v>0</v>
      </c>
      <c r="AR127" s="186" t="s">
        <v>71</v>
      </c>
      <c r="AT127" s="187" t="s">
        <v>63</v>
      </c>
      <c r="AU127" s="187" t="s">
        <v>64</v>
      </c>
      <c r="AY127" s="186" t="s">
        <v>263</v>
      </c>
      <c r="BK127" s="188">
        <f>BK128</f>
        <v>0</v>
      </c>
    </row>
    <row r="128" spans="1:63" s="12" customFormat="1" ht="22.9" customHeight="1">
      <c r="B128" s="175"/>
      <c r="C128" s="176"/>
      <c r="D128" s="177" t="s">
        <v>63</v>
      </c>
      <c r="E128" s="189" t="s">
        <v>701</v>
      </c>
      <c r="F128" s="189" t="s">
        <v>2773</v>
      </c>
      <c r="G128" s="176"/>
      <c r="H128" s="176"/>
      <c r="I128" s="179"/>
      <c r="J128" s="190">
        <f>BK128</f>
        <v>0</v>
      </c>
      <c r="K128" s="176"/>
      <c r="L128" s="181"/>
      <c r="M128" s="182"/>
      <c r="N128" s="183"/>
      <c r="O128" s="183"/>
      <c r="P128" s="184">
        <f>P129</f>
        <v>0</v>
      </c>
      <c r="Q128" s="183"/>
      <c r="R128" s="184">
        <f>R129</f>
        <v>0</v>
      </c>
      <c r="S128" s="183"/>
      <c r="T128" s="185">
        <f>T129</f>
        <v>0</v>
      </c>
      <c r="AR128" s="186" t="s">
        <v>71</v>
      </c>
      <c r="AT128" s="187" t="s">
        <v>63</v>
      </c>
      <c r="AU128" s="187" t="s">
        <v>71</v>
      </c>
      <c r="AY128" s="186" t="s">
        <v>263</v>
      </c>
      <c r="BK128" s="188">
        <f>BK129</f>
        <v>0</v>
      </c>
    </row>
    <row r="129" spans="1:65" s="2" customFormat="1" ht="21.75" customHeight="1">
      <c r="A129" s="35"/>
      <c r="B129" s="36"/>
      <c r="C129" s="191" t="s">
        <v>71</v>
      </c>
      <c r="D129" s="191" t="s">
        <v>266</v>
      </c>
      <c r="E129" s="192" t="s">
        <v>1985</v>
      </c>
      <c r="F129" s="193" t="s">
        <v>2774</v>
      </c>
      <c r="G129" s="194" t="s">
        <v>300</v>
      </c>
      <c r="H129" s="195">
        <v>5</v>
      </c>
      <c r="I129" s="196"/>
      <c r="J129" s="197">
        <f>ROUND(I129*H129,2)</f>
        <v>0</v>
      </c>
      <c r="K129" s="198"/>
      <c r="L129" s="40"/>
      <c r="M129" s="199" t="s">
        <v>1</v>
      </c>
      <c r="N129" s="200" t="s">
        <v>38</v>
      </c>
      <c r="O129" s="72"/>
      <c r="P129" s="201">
        <f>O129*H129</f>
        <v>0</v>
      </c>
      <c r="Q129" s="201">
        <v>0</v>
      </c>
      <c r="R129" s="201">
        <f>Q129*H129</f>
        <v>0</v>
      </c>
      <c r="S129" s="201">
        <v>0</v>
      </c>
      <c r="T129" s="202">
        <f>S129*H129</f>
        <v>0</v>
      </c>
      <c r="U129" s="35"/>
      <c r="V129" s="35"/>
      <c r="W129" s="35"/>
      <c r="X129" s="35"/>
      <c r="Y129" s="35"/>
      <c r="Z129" s="35"/>
      <c r="AA129" s="35"/>
      <c r="AB129" s="35"/>
      <c r="AC129" s="35"/>
      <c r="AD129" s="35"/>
      <c r="AE129" s="35"/>
      <c r="AR129" s="203" t="s">
        <v>270</v>
      </c>
      <c r="AT129" s="203" t="s">
        <v>266</v>
      </c>
      <c r="AU129" s="203" t="s">
        <v>73</v>
      </c>
      <c r="AY129" s="18" t="s">
        <v>263</v>
      </c>
      <c r="BE129" s="204">
        <f>IF(N129="základní",J129,0)</f>
        <v>0</v>
      </c>
      <c r="BF129" s="204">
        <f>IF(N129="snížená",J129,0)</f>
        <v>0</v>
      </c>
      <c r="BG129" s="204">
        <f>IF(N129="zákl. přenesená",J129,0)</f>
        <v>0</v>
      </c>
      <c r="BH129" s="204">
        <f>IF(N129="sníž. přenesená",J129,0)</f>
        <v>0</v>
      </c>
      <c r="BI129" s="204">
        <f>IF(N129="nulová",J129,0)</f>
        <v>0</v>
      </c>
      <c r="BJ129" s="18" t="s">
        <v>71</v>
      </c>
      <c r="BK129" s="204">
        <f>ROUND(I129*H129,2)</f>
        <v>0</v>
      </c>
      <c r="BL129" s="18" t="s">
        <v>270</v>
      </c>
      <c r="BM129" s="203" t="s">
        <v>73</v>
      </c>
    </row>
    <row r="130" spans="1:65" s="12" customFormat="1" ht="25.9" customHeight="1">
      <c r="B130" s="175"/>
      <c r="C130" s="176"/>
      <c r="D130" s="177" t="s">
        <v>63</v>
      </c>
      <c r="E130" s="178" t="s">
        <v>1134</v>
      </c>
      <c r="F130" s="178" t="s">
        <v>1135</v>
      </c>
      <c r="G130" s="176"/>
      <c r="H130" s="176"/>
      <c r="I130" s="179"/>
      <c r="J130" s="180">
        <f>BK130</f>
        <v>0</v>
      </c>
      <c r="K130" s="176"/>
      <c r="L130" s="181"/>
      <c r="M130" s="182"/>
      <c r="N130" s="183"/>
      <c r="O130" s="183"/>
      <c r="P130" s="184">
        <f>P131+P138+P140</f>
        <v>0</v>
      </c>
      <c r="Q130" s="183"/>
      <c r="R130" s="184">
        <f>R131+R138+R140</f>
        <v>0</v>
      </c>
      <c r="S130" s="183"/>
      <c r="T130" s="185">
        <f>T131+T138+T140</f>
        <v>0</v>
      </c>
      <c r="AR130" s="186" t="s">
        <v>73</v>
      </c>
      <c r="AT130" s="187" t="s">
        <v>63</v>
      </c>
      <c r="AU130" s="187" t="s">
        <v>64</v>
      </c>
      <c r="AY130" s="186" t="s">
        <v>263</v>
      </c>
      <c r="BK130" s="188">
        <f>BK131+BK138+BK140</f>
        <v>0</v>
      </c>
    </row>
    <row r="131" spans="1:65" s="12" customFormat="1" ht="22.9" customHeight="1">
      <c r="B131" s="175"/>
      <c r="C131" s="176"/>
      <c r="D131" s="177" t="s">
        <v>63</v>
      </c>
      <c r="E131" s="189" t="s">
        <v>1782</v>
      </c>
      <c r="F131" s="189" t="s">
        <v>1783</v>
      </c>
      <c r="G131" s="176"/>
      <c r="H131" s="176"/>
      <c r="I131" s="179"/>
      <c r="J131" s="190">
        <f>BK131</f>
        <v>0</v>
      </c>
      <c r="K131" s="176"/>
      <c r="L131" s="181"/>
      <c r="M131" s="182"/>
      <c r="N131" s="183"/>
      <c r="O131" s="183"/>
      <c r="P131" s="184">
        <f>SUM(P132:P137)</f>
        <v>0</v>
      </c>
      <c r="Q131" s="183"/>
      <c r="R131" s="184">
        <f>SUM(R132:R137)</f>
        <v>0</v>
      </c>
      <c r="S131" s="183"/>
      <c r="T131" s="185">
        <f>SUM(T132:T137)</f>
        <v>0</v>
      </c>
      <c r="AR131" s="186" t="s">
        <v>73</v>
      </c>
      <c r="AT131" s="187" t="s">
        <v>63</v>
      </c>
      <c r="AU131" s="187" t="s">
        <v>71</v>
      </c>
      <c r="AY131" s="186" t="s">
        <v>263</v>
      </c>
      <c r="BK131" s="188">
        <f>SUM(BK132:BK137)</f>
        <v>0</v>
      </c>
    </row>
    <row r="132" spans="1:65" s="2" customFormat="1" ht="16.5" customHeight="1">
      <c r="A132" s="35"/>
      <c r="B132" s="36"/>
      <c r="C132" s="191" t="s">
        <v>73</v>
      </c>
      <c r="D132" s="191" t="s">
        <v>266</v>
      </c>
      <c r="E132" s="192" t="s">
        <v>2775</v>
      </c>
      <c r="F132" s="193" t="s">
        <v>2776</v>
      </c>
      <c r="G132" s="194" t="s">
        <v>796</v>
      </c>
      <c r="H132" s="195">
        <v>12</v>
      </c>
      <c r="I132" s="196"/>
      <c r="J132" s="197">
        <f t="shared" ref="J132:J137" si="0">ROUND(I132*H132,2)</f>
        <v>0</v>
      </c>
      <c r="K132" s="198"/>
      <c r="L132" s="40"/>
      <c r="M132" s="199" t="s">
        <v>1</v>
      </c>
      <c r="N132" s="200" t="s">
        <v>38</v>
      </c>
      <c r="O132" s="72"/>
      <c r="P132" s="201">
        <f t="shared" ref="P132:P137" si="1">O132*H132</f>
        <v>0</v>
      </c>
      <c r="Q132" s="201">
        <v>0</v>
      </c>
      <c r="R132" s="201">
        <f t="shared" ref="R132:R137" si="2">Q132*H132</f>
        <v>0</v>
      </c>
      <c r="S132" s="201">
        <v>0</v>
      </c>
      <c r="T132" s="202">
        <f t="shared" ref="T132:T137" si="3">S132*H132</f>
        <v>0</v>
      </c>
      <c r="U132" s="35"/>
      <c r="V132" s="35"/>
      <c r="W132" s="35"/>
      <c r="X132" s="35"/>
      <c r="Y132" s="35"/>
      <c r="Z132" s="35"/>
      <c r="AA132" s="35"/>
      <c r="AB132" s="35"/>
      <c r="AC132" s="35"/>
      <c r="AD132" s="35"/>
      <c r="AE132" s="35"/>
      <c r="AR132" s="203" t="s">
        <v>416</v>
      </c>
      <c r="AT132" s="203" t="s">
        <v>266</v>
      </c>
      <c r="AU132" s="203" t="s">
        <v>73</v>
      </c>
      <c r="AY132" s="18" t="s">
        <v>263</v>
      </c>
      <c r="BE132" s="204">
        <f t="shared" ref="BE132:BE137" si="4">IF(N132="základní",J132,0)</f>
        <v>0</v>
      </c>
      <c r="BF132" s="204">
        <f t="shared" ref="BF132:BF137" si="5">IF(N132="snížená",J132,0)</f>
        <v>0</v>
      </c>
      <c r="BG132" s="204">
        <f t="shared" ref="BG132:BG137" si="6">IF(N132="zákl. přenesená",J132,0)</f>
        <v>0</v>
      </c>
      <c r="BH132" s="204">
        <f t="shared" ref="BH132:BH137" si="7">IF(N132="sníž. přenesená",J132,0)</f>
        <v>0</v>
      </c>
      <c r="BI132" s="204">
        <f t="shared" ref="BI132:BI137" si="8">IF(N132="nulová",J132,0)</f>
        <v>0</v>
      </c>
      <c r="BJ132" s="18" t="s">
        <v>71</v>
      </c>
      <c r="BK132" s="204">
        <f t="shared" ref="BK132:BK137" si="9">ROUND(I132*H132,2)</f>
        <v>0</v>
      </c>
      <c r="BL132" s="18" t="s">
        <v>416</v>
      </c>
      <c r="BM132" s="203" t="s">
        <v>270</v>
      </c>
    </row>
    <row r="133" spans="1:65" s="2" customFormat="1" ht="21.75" customHeight="1">
      <c r="A133" s="35"/>
      <c r="B133" s="36"/>
      <c r="C133" s="191" t="s">
        <v>276</v>
      </c>
      <c r="D133" s="191" t="s">
        <v>266</v>
      </c>
      <c r="E133" s="192" t="s">
        <v>2777</v>
      </c>
      <c r="F133" s="193" t="s">
        <v>2778</v>
      </c>
      <c r="G133" s="194" t="s">
        <v>796</v>
      </c>
      <c r="H133" s="195">
        <v>28</v>
      </c>
      <c r="I133" s="196"/>
      <c r="J133" s="197">
        <f t="shared" si="0"/>
        <v>0</v>
      </c>
      <c r="K133" s="198"/>
      <c r="L133" s="40"/>
      <c r="M133" s="199" t="s">
        <v>1</v>
      </c>
      <c r="N133" s="200" t="s">
        <v>38</v>
      </c>
      <c r="O133" s="72"/>
      <c r="P133" s="201">
        <f t="shared" si="1"/>
        <v>0</v>
      </c>
      <c r="Q133" s="201">
        <v>0</v>
      </c>
      <c r="R133" s="201">
        <f t="shared" si="2"/>
        <v>0</v>
      </c>
      <c r="S133" s="201">
        <v>0</v>
      </c>
      <c r="T133" s="202">
        <f t="shared" si="3"/>
        <v>0</v>
      </c>
      <c r="U133" s="35"/>
      <c r="V133" s="35"/>
      <c r="W133" s="35"/>
      <c r="X133" s="35"/>
      <c r="Y133" s="35"/>
      <c r="Z133" s="35"/>
      <c r="AA133" s="35"/>
      <c r="AB133" s="35"/>
      <c r="AC133" s="35"/>
      <c r="AD133" s="35"/>
      <c r="AE133" s="35"/>
      <c r="AR133" s="203" t="s">
        <v>416</v>
      </c>
      <c r="AT133" s="203" t="s">
        <v>266</v>
      </c>
      <c r="AU133" s="203" t="s">
        <v>73</v>
      </c>
      <c r="AY133" s="18" t="s">
        <v>263</v>
      </c>
      <c r="BE133" s="204">
        <f t="shared" si="4"/>
        <v>0</v>
      </c>
      <c r="BF133" s="204">
        <f t="shared" si="5"/>
        <v>0</v>
      </c>
      <c r="BG133" s="204">
        <f t="shared" si="6"/>
        <v>0</v>
      </c>
      <c r="BH133" s="204">
        <f t="shared" si="7"/>
        <v>0</v>
      </c>
      <c r="BI133" s="204">
        <f t="shared" si="8"/>
        <v>0</v>
      </c>
      <c r="BJ133" s="18" t="s">
        <v>71</v>
      </c>
      <c r="BK133" s="204">
        <f t="shared" si="9"/>
        <v>0</v>
      </c>
      <c r="BL133" s="18" t="s">
        <v>416</v>
      </c>
      <c r="BM133" s="203" t="s">
        <v>304</v>
      </c>
    </row>
    <row r="134" spans="1:65" s="2" customFormat="1" ht="21.75" customHeight="1">
      <c r="A134" s="35"/>
      <c r="B134" s="36"/>
      <c r="C134" s="191" t="s">
        <v>270</v>
      </c>
      <c r="D134" s="191" t="s">
        <v>266</v>
      </c>
      <c r="E134" s="192" t="s">
        <v>2779</v>
      </c>
      <c r="F134" s="193" t="s">
        <v>2780</v>
      </c>
      <c r="G134" s="194" t="s">
        <v>374</v>
      </c>
      <c r="H134" s="195">
        <v>1</v>
      </c>
      <c r="I134" s="196"/>
      <c r="J134" s="197">
        <f t="shared" si="0"/>
        <v>0</v>
      </c>
      <c r="K134" s="198"/>
      <c r="L134" s="40"/>
      <c r="M134" s="199" t="s">
        <v>1</v>
      </c>
      <c r="N134" s="200" t="s">
        <v>38</v>
      </c>
      <c r="O134" s="72"/>
      <c r="P134" s="201">
        <f t="shared" si="1"/>
        <v>0</v>
      </c>
      <c r="Q134" s="201">
        <v>0</v>
      </c>
      <c r="R134" s="201">
        <f t="shared" si="2"/>
        <v>0</v>
      </c>
      <c r="S134" s="201">
        <v>0</v>
      </c>
      <c r="T134" s="202">
        <f t="shared" si="3"/>
        <v>0</v>
      </c>
      <c r="U134" s="35"/>
      <c r="V134" s="35"/>
      <c r="W134" s="35"/>
      <c r="X134" s="35"/>
      <c r="Y134" s="35"/>
      <c r="Z134" s="35"/>
      <c r="AA134" s="35"/>
      <c r="AB134" s="35"/>
      <c r="AC134" s="35"/>
      <c r="AD134" s="35"/>
      <c r="AE134" s="35"/>
      <c r="AR134" s="203" t="s">
        <v>416</v>
      </c>
      <c r="AT134" s="203" t="s">
        <v>266</v>
      </c>
      <c r="AU134" s="203" t="s">
        <v>73</v>
      </c>
      <c r="AY134" s="18" t="s">
        <v>263</v>
      </c>
      <c r="BE134" s="204">
        <f t="shared" si="4"/>
        <v>0</v>
      </c>
      <c r="BF134" s="204">
        <f t="shared" si="5"/>
        <v>0</v>
      </c>
      <c r="BG134" s="204">
        <f t="shared" si="6"/>
        <v>0</v>
      </c>
      <c r="BH134" s="204">
        <f t="shared" si="7"/>
        <v>0</v>
      </c>
      <c r="BI134" s="204">
        <f t="shared" si="8"/>
        <v>0</v>
      </c>
      <c r="BJ134" s="18" t="s">
        <v>71</v>
      </c>
      <c r="BK134" s="204">
        <f t="shared" si="9"/>
        <v>0</v>
      </c>
      <c r="BL134" s="18" t="s">
        <v>416</v>
      </c>
      <c r="BM134" s="203" t="s">
        <v>314</v>
      </c>
    </row>
    <row r="135" spans="1:65" s="2" customFormat="1" ht="16.5" customHeight="1">
      <c r="A135" s="35"/>
      <c r="B135" s="36"/>
      <c r="C135" s="191" t="s">
        <v>297</v>
      </c>
      <c r="D135" s="191" t="s">
        <v>266</v>
      </c>
      <c r="E135" s="192" t="s">
        <v>2781</v>
      </c>
      <c r="F135" s="193" t="s">
        <v>2782</v>
      </c>
      <c r="G135" s="194" t="s">
        <v>374</v>
      </c>
      <c r="H135" s="195">
        <v>1</v>
      </c>
      <c r="I135" s="196"/>
      <c r="J135" s="197">
        <f t="shared" si="0"/>
        <v>0</v>
      </c>
      <c r="K135" s="198"/>
      <c r="L135" s="40"/>
      <c r="M135" s="199" t="s">
        <v>1</v>
      </c>
      <c r="N135" s="200" t="s">
        <v>38</v>
      </c>
      <c r="O135" s="72"/>
      <c r="P135" s="201">
        <f t="shared" si="1"/>
        <v>0</v>
      </c>
      <c r="Q135" s="201">
        <v>0</v>
      </c>
      <c r="R135" s="201">
        <f t="shared" si="2"/>
        <v>0</v>
      </c>
      <c r="S135" s="201">
        <v>0</v>
      </c>
      <c r="T135" s="202">
        <f t="shared" si="3"/>
        <v>0</v>
      </c>
      <c r="U135" s="35"/>
      <c r="V135" s="35"/>
      <c r="W135" s="35"/>
      <c r="X135" s="35"/>
      <c r="Y135" s="35"/>
      <c r="Z135" s="35"/>
      <c r="AA135" s="35"/>
      <c r="AB135" s="35"/>
      <c r="AC135" s="35"/>
      <c r="AD135" s="35"/>
      <c r="AE135" s="35"/>
      <c r="AR135" s="203" t="s">
        <v>416</v>
      </c>
      <c r="AT135" s="203" t="s">
        <v>266</v>
      </c>
      <c r="AU135" s="203" t="s">
        <v>73</v>
      </c>
      <c r="AY135" s="18" t="s">
        <v>263</v>
      </c>
      <c r="BE135" s="204">
        <f t="shared" si="4"/>
        <v>0</v>
      </c>
      <c r="BF135" s="204">
        <f t="shared" si="5"/>
        <v>0</v>
      </c>
      <c r="BG135" s="204">
        <f t="shared" si="6"/>
        <v>0</v>
      </c>
      <c r="BH135" s="204">
        <f t="shared" si="7"/>
        <v>0</v>
      </c>
      <c r="BI135" s="204">
        <f t="shared" si="8"/>
        <v>0</v>
      </c>
      <c r="BJ135" s="18" t="s">
        <v>71</v>
      </c>
      <c r="BK135" s="204">
        <f t="shared" si="9"/>
        <v>0</v>
      </c>
      <c r="BL135" s="18" t="s">
        <v>416</v>
      </c>
      <c r="BM135" s="203" t="s">
        <v>322</v>
      </c>
    </row>
    <row r="136" spans="1:65" s="2" customFormat="1" ht="16.5" customHeight="1">
      <c r="A136" s="35"/>
      <c r="B136" s="36"/>
      <c r="C136" s="191" t="s">
        <v>304</v>
      </c>
      <c r="D136" s="191" t="s">
        <v>266</v>
      </c>
      <c r="E136" s="192" t="s">
        <v>2783</v>
      </c>
      <c r="F136" s="193" t="s">
        <v>2784</v>
      </c>
      <c r="G136" s="194" t="s">
        <v>796</v>
      </c>
      <c r="H136" s="195">
        <v>40</v>
      </c>
      <c r="I136" s="196"/>
      <c r="J136" s="197">
        <f t="shared" si="0"/>
        <v>0</v>
      </c>
      <c r="K136" s="198"/>
      <c r="L136" s="40"/>
      <c r="M136" s="199" t="s">
        <v>1</v>
      </c>
      <c r="N136" s="200" t="s">
        <v>38</v>
      </c>
      <c r="O136" s="72"/>
      <c r="P136" s="201">
        <f t="shared" si="1"/>
        <v>0</v>
      </c>
      <c r="Q136" s="201">
        <v>0</v>
      </c>
      <c r="R136" s="201">
        <f t="shared" si="2"/>
        <v>0</v>
      </c>
      <c r="S136" s="201">
        <v>0</v>
      </c>
      <c r="T136" s="202">
        <f t="shared" si="3"/>
        <v>0</v>
      </c>
      <c r="U136" s="35"/>
      <c r="V136" s="35"/>
      <c r="W136" s="35"/>
      <c r="X136" s="35"/>
      <c r="Y136" s="35"/>
      <c r="Z136" s="35"/>
      <c r="AA136" s="35"/>
      <c r="AB136" s="35"/>
      <c r="AC136" s="35"/>
      <c r="AD136" s="35"/>
      <c r="AE136" s="35"/>
      <c r="AR136" s="203" t="s">
        <v>416</v>
      </c>
      <c r="AT136" s="203" t="s">
        <v>266</v>
      </c>
      <c r="AU136" s="203" t="s">
        <v>73</v>
      </c>
      <c r="AY136" s="18" t="s">
        <v>263</v>
      </c>
      <c r="BE136" s="204">
        <f t="shared" si="4"/>
        <v>0</v>
      </c>
      <c r="BF136" s="204">
        <f t="shared" si="5"/>
        <v>0</v>
      </c>
      <c r="BG136" s="204">
        <f t="shared" si="6"/>
        <v>0</v>
      </c>
      <c r="BH136" s="204">
        <f t="shared" si="7"/>
        <v>0</v>
      </c>
      <c r="BI136" s="204">
        <f t="shared" si="8"/>
        <v>0</v>
      </c>
      <c r="BJ136" s="18" t="s">
        <v>71</v>
      </c>
      <c r="BK136" s="204">
        <f t="shared" si="9"/>
        <v>0</v>
      </c>
      <c r="BL136" s="18" t="s">
        <v>416</v>
      </c>
      <c r="BM136" s="203" t="s">
        <v>8</v>
      </c>
    </row>
    <row r="137" spans="1:65" s="2" customFormat="1" ht="24.2" customHeight="1">
      <c r="A137" s="35"/>
      <c r="B137" s="36"/>
      <c r="C137" s="191" t="s">
        <v>309</v>
      </c>
      <c r="D137" s="191" t="s">
        <v>266</v>
      </c>
      <c r="E137" s="192" t="s">
        <v>2785</v>
      </c>
      <c r="F137" s="193" t="s">
        <v>2786</v>
      </c>
      <c r="G137" s="194" t="s">
        <v>2787</v>
      </c>
      <c r="H137" s="272"/>
      <c r="I137" s="196"/>
      <c r="J137" s="197">
        <f t="shared" si="0"/>
        <v>0</v>
      </c>
      <c r="K137" s="198"/>
      <c r="L137" s="40"/>
      <c r="M137" s="199" t="s">
        <v>1</v>
      </c>
      <c r="N137" s="200" t="s">
        <v>38</v>
      </c>
      <c r="O137" s="72"/>
      <c r="P137" s="201">
        <f t="shared" si="1"/>
        <v>0</v>
      </c>
      <c r="Q137" s="201">
        <v>0</v>
      </c>
      <c r="R137" s="201">
        <f t="shared" si="2"/>
        <v>0</v>
      </c>
      <c r="S137" s="201">
        <v>0</v>
      </c>
      <c r="T137" s="202">
        <f t="shared" si="3"/>
        <v>0</v>
      </c>
      <c r="U137" s="35"/>
      <c r="V137" s="35"/>
      <c r="W137" s="35"/>
      <c r="X137" s="35"/>
      <c r="Y137" s="35"/>
      <c r="Z137" s="35"/>
      <c r="AA137" s="35"/>
      <c r="AB137" s="35"/>
      <c r="AC137" s="35"/>
      <c r="AD137" s="35"/>
      <c r="AE137" s="35"/>
      <c r="AR137" s="203" t="s">
        <v>416</v>
      </c>
      <c r="AT137" s="203" t="s">
        <v>266</v>
      </c>
      <c r="AU137" s="203" t="s">
        <v>73</v>
      </c>
      <c r="AY137" s="18" t="s">
        <v>263</v>
      </c>
      <c r="BE137" s="204">
        <f t="shared" si="4"/>
        <v>0</v>
      </c>
      <c r="BF137" s="204">
        <f t="shared" si="5"/>
        <v>0</v>
      </c>
      <c r="BG137" s="204">
        <f t="shared" si="6"/>
        <v>0</v>
      </c>
      <c r="BH137" s="204">
        <f t="shared" si="7"/>
        <v>0</v>
      </c>
      <c r="BI137" s="204">
        <f t="shared" si="8"/>
        <v>0</v>
      </c>
      <c r="BJ137" s="18" t="s">
        <v>71</v>
      </c>
      <c r="BK137" s="204">
        <f t="shared" si="9"/>
        <v>0</v>
      </c>
      <c r="BL137" s="18" t="s">
        <v>416</v>
      </c>
      <c r="BM137" s="203" t="s">
        <v>2788</v>
      </c>
    </row>
    <row r="138" spans="1:65" s="12" customFormat="1" ht="22.9" customHeight="1">
      <c r="B138" s="175"/>
      <c r="C138" s="176"/>
      <c r="D138" s="177" t="s">
        <v>63</v>
      </c>
      <c r="E138" s="189" t="s">
        <v>1801</v>
      </c>
      <c r="F138" s="189" t="s">
        <v>2789</v>
      </c>
      <c r="G138" s="176"/>
      <c r="H138" s="176"/>
      <c r="I138" s="179"/>
      <c r="J138" s="190">
        <f>BK138</f>
        <v>0</v>
      </c>
      <c r="K138" s="176"/>
      <c r="L138" s="181"/>
      <c r="M138" s="182"/>
      <c r="N138" s="183"/>
      <c r="O138" s="183"/>
      <c r="P138" s="184">
        <f>P139</f>
        <v>0</v>
      </c>
      <c r="Q138" s="183"/>
      <c r="R138" s="184">
        <f>R139</f>
        <v>0</v>
      </c>
      <c r="S138" s="183"/>
      <c r="T138" s="185">
        <f>T139</f>
        <v>0</v>
      </c>
      <c r="AR138" s="186" t="s">
        <v>73</v>
      </c>
      <c r="AT138" s="187" t="s">
        <v>63</v>
      </c>
      <c r="AU138" s="187" t="s">
        <v>71</v>
      </c>
      <c r="AY138" s="186" t="s">
        <v>263</v>
      </c>
      <c r="BK138" s="188">
        <f>BK139</f>
        <v>0</v>
      </c>
    </row>
    <row r="139" spans="1:65" s="2" customFormat="1" ht="16.5" customHeight="1">
      <c r="A139" s="35"/>
      <c r="B139" s="36"/>
      <c r="C139" s="191" t="s">
        <v>314</v>
      </c>
      <c r="D139" s="191" t="s">
        <v>266</v>
      </c>
      <c r="E139" s="192" t="s">
        <v>2790</v>
      </c>
      <c r="F139" s="193" t="s">
        <v>2791</v>
      </c>
      <c r="G139" s="194" t="s">
        <v>374</v>
      </c>
      <c r="H139" s="195">
        <v>1</v>
      </c>
      <c r="I139" s="196"/>
      <c r="J139" s="197">
        <f>ROUND(I139*H139,2)</f>
        <v>0</v>
      </c>
      <c r="K139" s="198"/>
      <c r="L139" s="40"/>
      <c r="M139" s="199" t="s">
        <v>1</v>
      </c>
      <c r="N139" s="200" t="s">
        <v>38</v>
      </c>
      <c r="O139" s="72"/>
      <c r="P139" s="201">
        <f>O139*H139</f>
        <v>0</v>
      </c>
      <c r="Q139" s="201">
        <v>0</v>
      </c>
      <c r="R139" s="201">
        <f>Q139*H139</f>
        <v>0</v>
      </c>
      <c r="S139" s="201">
        <v>0</v>
      </c>
      <c r="T139" s="202">
        <f>S139*H139</f>
        <v>0</v>
      </c>
      <c r="U139" s="35"/>
      <c r="V139" s="35"/>
      <c r="W139" s="35"/>
      <c r="X139" s="35"/>
      <c r="Y139" s="35"/>
      <c r="Z139" s="35"/>
      <c r="AA139" s="35"/>
      <c r="AB139" s="35"/>
      <c r="AC139" s="35"/>
      <c r="AD139" s="35"/>
      <c r="AE139" s="35"/>
      <c r="AR139" s="203" t="s">
        <v>416</v>
      </c>
      <c r="AT139" s="203" t="s">
        <v>266</v>
      </c>
      <c r="AU139" s="203" t="s">
        <v>73</v>
      </c>
      <c r="AY139" s="18" t="s">
        <v>263</v>
      </c>
      <c r="BE139" s="204">
        <f>IF(N139="základní",J139,0)</f>
        <v>0</v>
      </c>
      <c r="BF139" s="204">
        <f>IF(N139="snížená",J139,0)</f>
        <v>0</v>
      </c>
      <c r="BG139" s="204">
        <f>IF(N139="zákl. přenesená",J139,0)</f>
        <v>0</v>
      </c>
      <c r="BH139" s="204">
        <f>IF(N139="sníž. přenesená",J139,0)</f>
        <v>0</v>
      </c>
      <c r="BI139" s="204">
        <f>IF(N139="nulová",J139,0)</f>
        <v>0</v>
      </c>
      <c r="BJ139" s="18" t="s">
        <v>71</v>
      </c>
      <c r="BK139" s="204">
        <f>ROUND(I139*H139,2)</f>
        <v>0</v>
      </c>
      <c r="BL139" s="18" t="s">
        <v>416</v>
      </c>
      <c r="BM139" s="203" t="s">
        <v>405</v>
      </c>
    </row>
    <row r="140" spans="1:65" s="12" customFormat="1" ht="22.9" customHeight="1">
      <c r="B140" s="175"/>
      <c r="C140" s="176"/>
      <c r="D140" s="177" t="s">
        <v>63</v>
      </c>
      <c r="E140" s="189" t="s">
        <v>1815</v>
      </c>
      <c r="F140" s="189" t="s">
        <v>2792</v>
      </c>
      <c r="G140" s="176"/>
      <c r="H140" s="176"/>
      <c r="I140" s="179"/>
      <c r="J140" s="190">
        <f>BK140</f>
        <v>0</v>
      </c>
      <c r="K140" s="176"/>
      <c r="L140" s="181"/>
      <c r="M140" s="182"/>
      <c r="N140" s="183"/>
      <c r="O140" s="183"/>
      <c r="P140" s="184">
        <f>P141</f>
        <v>0</v>
      </c>
      <c r="Q140" s="183"/>
      <c r="R140" s="184">
        <f>R141</f>
        <v>0</v>
      </c>
      <c r="S140" s="183"/>
      <c r="T140" s="185">
        <f>T141</f>
        <v>0</v>
      </c>
      <c r="AR140" s="186" t="s">
        <v>71</v>
      </c>
      <c r="AT140" s="187" t="s">
        <v>63</v>
      </c>
      <c r="AU140" s="187" t="s">
        <v>71</v>
      </c>
      <c r="AY140" s="186" t="s">
        <v>263</v>
      </c>
      <c r="BK140" s="188">
        <f>BK141</f>
        <v>0</v>
      </c>
    </row>
    <row r="141" spans="1:65" s="2" customFormat="1" ht="21.75" customHeight="1">
      <c r="A141" s="35"/>
      <c r="B141" s="36"/>
      <c r="C141" s="191" t="s">
        <v>264</v>
      </c>
      <c r="D141" s="191" t="s">
        <v>266</v>
      </c>
      <c r="E141" s="192" t="s">
        <v>2793</v>
      </c>
      <c r="F141" s="193" t="s">
        <v>2794</v>
      </c>
      <c r="G141" s="194" t="s">
        <v>374</v>
      </c>
      <c r="H141" s="195">
        <v>1</v>
      </c>
      <c r="I141" s="196"/>
      <c r="J141" s="197">
        <f>ROUND(I141*H141,2)</f>
        <v>0</v>
      </c>
      <c r="K141" s="198"/>
      <c r="L141" s="40"/>
      <c r="M141" s="243" t="s">
        <v>1</v>
      </c>
      <c r="N141" s="244" t="s">
        <v>38</v>
      </c>
      <c r="O141" s="245"/>
      <c r="P141" s="246">
        <f>O141*H141</f>
        <v>0</v>
      </c>
      <c r="Q141" s="246">
        <v>0</v>
      </c>
      <c r="R141" s="246">
        <f>Q141*H141</f>
        <v>0</v>
      </c>
      <c r="S141" s="246">
        <v>0</v>
      </c>
      <c r="T141" s="247">
        <f>S141*H141</f>
        <v>0</v>
      </c>
      <c r="U141" s="35"/>
      <c r="V141" s="35"/>
      <c r="W141" s="35"/>
      <c r="X141" s="35"/>
      <c r="Y141" s="35"/>
      <c r="Z141" s="35"/>
      <c r="AA141" s="35"/>
      <c r="AB141" s="35"/>
      <c r="AC141" s="35"/>
      <c r="AD141" s="35"/>
      <c r="AE141" s="35"/>
      <c r="AR141" s="203" t="s">
        <v>270</v>
      </c>
      <c r="AT141" s="203" t="s">
        <v>266</v>
      </c>
      <c r="AU141" s="203" t="s">
        <v>73</v>
      </c>
      <c r="AY141" s="18" t="s">
        <v>263</v>
      </c>
      <c r="BE141" s="204">
        <f>IF(N141="základní",J141,0)</f>
        <v>0</v>
      </c>
      <c r="BF141" s="204">
        <f>IF(N141="snížená",J141,0)</f>
        <v>0</v>
      </c>
      <c r="BG141" s="204">
        <f>IF(N141="zákl. přenesená",J141,0)</f>
        <v>0</v>
      </c>
      <c r="BH141" s="204">
        <f>IF(N141="sníž. přenesená",J141,0)</f>
        <v>0</v>
      </c>
      <c r="BI141" s="204">
        <f>IF(N141="nulová",J141,0)</f>
        <v>0</v>
      </c>
      <c r="BJ141" s="18" t="s">
        <v>71</v>
      </c>
      <c r="BK141" s="204">
        <f>ROUND(I141*H141,2)</f>
        <v>0</v>
      </c>
      <c r="BL141" s="18" t="s">
        <v>270</v>
      </c>
      <c r="BM141" s="203" t="s">
        <v>416</v>
      </c>
    </row>
    <row r="142" spans="1:65" s="2" customFormat="1" ht="6.95" customHeight="1">
      <c r="A142" s="35"/>
      <c r="B142" s="55"/>
      <c r="C142" s="56"/>
      <c r="D142" s="56"/>
      <c r="E142" s="56"/>
      <c r="F142" s="56"/>
      <c r="G142" s="56"/>
      <c r="H142" s="56"/>
      <c r="I142" s="56"/>
      <c r="J142" s="56"/>
      <c r="K142" s="56"/>
      <c r="L142" s="40"/>
      <c r="M142" s="35"/>
      <c r="O142" s="35"/>
      <c r="P142" s="35"/>
      <c r="Q142" s="35"/>
      <c r="R142" s="35"/>
      <c r="S142" s="35"/>
      <c r="T142" s="35"/>
      <c r="U142" s="35"/>
      <c r="V142" s="35"/>
      <c r="W142" s="35"/>
      <c r="X142" s="35"/>
      <c r="Y142" s="35"/>
      <c r="Z142" s="35"/>
      <c r="AA142" s="35"/>
      <c r="AB142" s="35"/>
      <c r="AC142" s="35"/>
      <c r="AD142" s="35"/>
      <c r="AE142" s="35"/>
    </row>
  </sheetData>
  <sheetProtection algorithmName="SHA-512" hashValue="m4dovPpb4YNoyCpxz1olp9iNVC3emkdMrYb2d8fLS/E9FTqbE8T9U0D7gGU+eDY7zOc9NMDAWp6NwVRg3NsA0g==" saltValue="soombbWPwvSEOf1CpmFhbw==" spinCount="100000" sheet="1" objects="1" scenarios="1" formatColumns="0" formatRows="0" autoFilter="0"/>
  <autoFilter ref="C125:K141" xr:uid="{00000000-0009-0000-0000-00000A000000}"/>
  <mergeCells count="12">
    <mergeCell ref="E118:H118"/>
    <mergeCell ref="L2:V2"/>
    <mergeCell ref="E85:H85"/>
    <mergeCell ref="E87:H87"/>
    <mergeCell ref="E89:H89"/>
    <mergeCell ref="E114:H114"/>
    <mergeCell ref="E116:H116"/>
    <mergeCell ref="E7:H7"/>
    <mergeCell ref="E9:H9"/>
    <mergeCell ref="E11:H11"/>
    <mergeCell ref="E20:H20"/>
    <mergeCell ref="E29:H29"/>
  </mergeCells>
  <pageMargins left="0.39374999999999999" right="0.39374999999999999" top="0.39374999999999999" bottom="0.39374999999999999" header="0" footer="0"/>
  <pageSetup paperSize="9" scale="88" fitToHeight="100" orientation="portrait" blackAndWhite="1" r:id="rId1"/>
  <headerFooter>
    <oddHeader>&amp;L&amp;"Arial"&amp;8&amp;K000000INTERNAL&amp;1#</oddHeader>
    <oddFooter>&amp;CStrana &amp;P z &amp;N</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List12">
    <pageSetUpPr fitToPage="1"/>
  </sheetPr>
  <dimension ref="A2:BM187"/>
  <sheetViews>
    <sheetView showGridLines="0" workbookViewId="0">
      <selection activeCell="I138" sqref="I138"/>
    </sheetView>
  </sheetViews>
  <sheetFormatPr defaultRowHeight="11.25"/>
  <cols>
    <col min="1" max="1" width="8.33203125" style="1" customWidth="1"/>
    <col min="2" max="2" width="1.1640625" style="1" customWidth="1"/>
    <col min="3" max="3" width="4.1640625" style="1" customWidth="1"/>
    <col min="4" max="4" width="4.33203125" style="1" customWidth="1"/>
    <col min="5" max="5" width="17.1640625" style="1" customWidth="1"/>
    <col min="6" max="6" width="50.83203125" style="1" customWidth="1"/>
    <col min="7" max="7" width="7.5" style="1" customWidth="1"/>
    <col min="8" max="8" width="14" style="1" customWidth="1"/>
    <col min="9" max="9" width="15.83203125" style="1" customWidth="1"/>
    <col min="10" max="10" width="22.33203125" style="1" customWidth="1"/>
    <col min="11" max="11" width="22.33203125" style="1" hidden="1" customWidth="1"/>
    <col min="12" max="12" width="9.33203125" style="1" customWidth="1"/>
    <col min="13" max="13" width="10.83203125" style="1" hidden="1" customWidth="1"/>
    <col min="14" max="14" width="9.33203125" style="1" hidden="1"/>
    <col min="15" max="20" width="14.1640625" style="1" hidden="1" customWidth="1"/>
    <col min="21" max="21" width="16.33203125" style="1" hidden="1" customWidth="1"/>
    <col min="22" max="22" width="12.33203125" style="1" customWidth="1"/>
    <col min="23" max="23" width="16.33203125" style="1" customWidth="1"/>
    <col min="24" max="24" width="12.33203125" style="1" customWidth="1"/>
    <col min="25" max="25" width="15" style="1" customWidth="1"/>
    <col min="26" max="26" width="11" style="1" customWidth="1"/>
    <col min="27" max="27" width="15" style="1" customWidth="1"/>
    <col min="28" max="28" width="16.33203125" style="1" customWidth="1"/>
    <col min="29" max="29" width="11" style="1" customWidth="1"/>
    <col min="30" max="30" width="15" style="1" customWidth="1"/>
    <col min="31" max="31" width="16.33203125" style="1" customWidth="1"/>
    <col min="44" max="65" width="9.33203125" style="1" hidden="1"/>
  </cols>
  <sheetData>
    <row r="2" spans="1:46" s="1" customFormat="1" ht="36.950000000000003" customHeight="1">
      <c r="L2" s="383"/>
      <c r="M2" s="383"/>
      <c r="N2" s="383"/>
      <c r="O2" s="383"/>
      <c r="P2" s="383"/>
      <c r="Q2" s="383"/>
      <c r="R2" s="383"/>
      <c r="S2" s="383"/>
      <c r="T2" s="383"/>
      <c r="U2" s="383"/>
      <c r="V2" s="383"/>
      <c r="AT2" s="18" t="s">
        <v>103</v>
      </c>
    </row>
    <row r="3" spans="1:46" s="1" customFormat="1" ht="6.95" customHeight="1">
      <c r="B3" s="114"/>
      <c r="C3" s="115"/>
      <c r="D3" s="115"/>
      <c r="E3" s="115"/>
      <c r="F3" s="115"/>
      <c r="G3" s="115"/>
      <c r="H3" s="115"/>
      <c r="I3" s="115"/>
      <c r="J3" s="115"/>
      <c r="K3" s="115"/>
      <c r="L3" s="21"/>
      <c r="AT3" s="18" t="s">
        <v>73</v>
      </c>
    </row>
    <row r="4" spans="1:46" s="1" customFormat="1" ht="24.95" customHeight="1">
      <c r="B4" s="21"/>
      <c r="D4" s="116" t="s">
        <v>240</v>
      </c>
      <c r="L4" s="21"/>
      <c r="M4" s="117" t="s">
        <v>10</v>
      </c>
      <c r="AT4" s="18" t="s">
        <v>4</v>
      </c>
    </row>
    <row r="5" spans="1:46" s="1" customFormat="1" ht="6.95" customHeight="1">
      <c r="B5" s="21"/>
      <c r="L5" s="21"/>
    </row>
    <row r="6" spans="1:46" s="1" customFormat="1" ht="12" customHeight="1">
      <c r="B6" s="21"/>
      <c r="D6" s="118" t="s">
        <v>15</v>
      </c>
      <c r="L6" s="21"/>
    </row>
    <row r="7" spans="1:46" s="1" customFormat="1" ht="16.5" customHeight="1">
      <c r="B7" s="21"/>
      <c r="E7" s="412" t="str">
        <f>'Rekapitulace stavby'!K6</f>
        <v>Modernizace teplárny OB6</v>
      </c>
      <c r="F7" s="413"/>
      <c r="G7" s="413"/>
      <c r="H7" s="413"/>
      <c r="L7" s="21"/>
    </row>
    <row r="8" spans="1:46" s="1" customFormat="1" ht="12" customHeight="1">
      <c r="B8" s="21"/>
      <c r="D8" s="118" t="s">
        <v>241</v>
      </c>
      <c r="L8" s="21"/>
    </row>
    <row r="9" spans="1:46" s="2" customFormat="1" ht="16.5" customHeight="1">
      <c r="A9" s="35"/>
      <c r="B9" s="40"/>
      <c r="C9" s="35"/>
      <c r="D9" s="35"/>
      <c r="E9" s="412" t="s">
        <v>2035</v>
      </c>
      <c r="F9" s="415"/>
      <c r="G9" s="415"/>
      <c r="H9" s="415"/>
      <c r="I9" s="35"/>
      <c r="J9" s="35"/>
      <c r="K9" s="35"/>
      <c r="L9" s="52"/>
      <c r="S9" s="35"/>
      <c r="T9" s="35"/>
      <c r="U9" s="35"/>
      <c r="V9" s="35"/>
      <c r="W9" s="35"/>
      <c r="X9" s="35"/>
      <c r="Y9" s="35"/>
      <c r="Z9" s="35"/>
      <c r="AA9" s="35"/>
      <c r="AB9" s="35"/>
      <c r="AC9" s="35"/>
      <c r="AD9" s="35"/>
      <c r="AE9" s="35"/>
    </row>
    <row r="10" spans="1:46" s="2" customFormat="1" ht="12" customHeight="1">
      <c r="A10" s="35"/>
      <c r="B10" s="40"/>
      <c r="C10" s="35"/>
      <c r="D10" s="118" t="s">
        <v>432</v>
      </c>
      <c r="E10" s="35"/>
      <c r="F10" s="35"/>
      <c r="G10" s="35"/>
      <c r="H10" s="35"/>
      <c r="I10" s="35"/>
      <c r="J10" s="35"/>
      <c r="K10" s="35"/>
      <c r="L10" s="52"/>
      <c r="S10" s="35"/>
      <c r="T10" s="35"/>
      <c r="U10" s="35"/>
      <c r="V10" s="35"/>
      <c r="W10" s="35"/>
      <c r="X10" s="35"/>
      <c r="Y10" s="35"/>
      <c r="Z10" s="35"/>
      <c r="AA10" s="35"/>
      <c r="AB10" s="35"/>
      <c r="AC10" s="35"/>
      <c r="AD10" s="35"/>
      <c r="AE10" s="35"/>
    </row>
    <row r="11" spans="1:46" s="2" customFormat="1" ht="16.5" customHeight="1">
      <c r="A11" s="35"/>
      <c r="B11" s="40"/>
      <c r="C11" s="35"/>
      <c r="D11" s="35"/>
      <c r="E11" s="414" t="s">
        <v>2795</v>
      </c>
      <c r="F11" s="415"/>
      <c r="G11" s="415"/>
      <c r="H11" s="415"/>
      <c r="I11" s="35"/>
      <c r="J11" s="35"/>
      <c r="K11" s="35"/>
      <c r="L11" s="52"/>
      <c r="S11" s="35"/>
      <c r="T11" s="35"/>
      <c r="U11" s="35"/>
      <c r="V11" s="35"/>
      <c r="W11" s="35"/>
      <c r="X11" s="35"/>
      <c r="Y11" s="35"/>
      <c r="Z11" s="35"/>
      <c r="AA11" s="35"/>
      <c r="AB11" s="35"/>
      <c r="AC11" s="35"/>
      <c r="AD11" s="35"/>
      <c r="AE11" s="35"/>
    </row>
    <row r="12" spans="1:46" s="2" customFormat="1">
      <c r="A12" s="35"/>
      <c r="B12" s="40"/>
      <c r="C12" s="35"/>
      <c r="D12" s="35"/>
      <c r="E12" s="35"/>
      <c r="F12" s="35"/>
      <c r="G12" s="35"/>
      <c r="H12" s="35"/>
      <c r="I12" s="35"/>
      <c r="J12" s="35"/>
      <c r="K12" s="35"/>
      <c r="L12" s="52"/>
      <c r="S12" s="35"/>
      <c r="T12" s="35"/>
      <c r="U12" s="35"/>
      <c r="V12" s="35"/>
      <c r="W12" s="35"/>
      <c r="X12" s="35"/>
      <c r="Y12" s="35"/>
      <c r="Z12" s="35"/>
      <c r="AA12" s="35"/>
      <c r="AB12" s="35"/>
      <c r="AC12" s="35"/>
      <c r="AD12" s="35"/>
      <c r="AE12" s="35"/>
    </row>
    <row r="13" spans="1:46" s="2" customFormat="1" ht="12" customHeight="1">
      <c r="A13" s="35"/>
      <c r="B13" s="40"/>
      <c r="C13" s="35"/>
      <c r="D13" s="118" t="s">
        <v>17</v>
      </c>
      <c r="E13" s="35"/>
      <c r="F13" s="109" t="s">
        <v>1</v>
      </c>
      <c r="G13" s="35"/>
      <c r="H13" s="35"/>
      <c r="I13" s="118" t="s">
        <v>18</v>
      </c>
      <c r="J13" s="109" t="s">
        <v>1</v>
      </c>
      <c r="K13" s="35"/>
      <c r="L13" s="52"/>
      <c r="S13" s="35"/>
      <c r="T13" s="35"/>
      <c r="U13" s="35"/>
      <c r="V13" s="35"/>
      <c r="W13" s="35"/>
      <c r="X13" s="35"/>
      <c r="Y13" s="35"/>
      <c r="Z13" s="35"/>
      <c r="AA13" s="35"/>
      <c r="AB13" s="35"/>
      <c r="AC13" s="35"/>
      <c r="AD13" s="35"/>
      <c r="AE13" s="35"/>
    </row>
    <row r="14" spans="1:46" s="2" customFormat="1" ht="12" customHeight="1">
      <c r="A14" s="35"/>
      <c r="B14" s="40"/>
      <c r="C14" s="35"/>
      <c r="D14" s="118" t="s">
        <v>19</v>
      </c>
      <c r="E14" s="35"/>
      <c r="F14" s="109" t="s">
        <v>20</v>
      </c>
      <c r="G14" s="35"/>
      <c r="H14" s="35"/>
      <c r="I14" s="118" t="s">
        <v>21</v>
      </c>
      <c r="J14" s="119">
        <f>'Rekapitulace stavby'!AN8</f>
        <v>45363</v>
      </c>
      <c r="K14" s="35"/>
      <c r="L14" s="52"/>
      <c r="S14" s="35"/>
      <c r="T14" s="35"/>
      <c r="U14" s="35"/>
      <c r="V14" s="35"/>
      <c r="W14" s="35"/>
      <c r="X14" s="35"/>
      <c r="Y14" s="35"/>
      <c r="Z14" s="35"/>
      <c r="AA14" s="35"/>
      <c r="AB14" s="35"/>
      <c r="AC14" s="35"/>
      <c r="AD14" s="35"/>
      <c r="AE14" s="35"/>
    </row>
    <row r="15" spans="1:46" s="2" customFormat="1" ht="10.9" customHeight="1">
      <c r="A15" s="35"/>
      <c r="B15" s="40"/>
      <c r="C15" s="35"/>
      <c r="D15" s="35"/>
      <c r="E15" s="35"/>
      <c r="F15" s="35"/>
      <c r="G15" s="35"/>
      <c r="H15" s="35"/>
      <c r="I15" s="35"/>
      <c r="J15" s="35"/>
      <c r="K15" s="35"/>
      <c r="L15" s="52"/>
      <c r="S15" s="35"/>
      <c r="T15" s="35"/>
      <c r="U15" s="35"/>
      <c r="V15" s="35"/>
      <c r="W15" s="35"/>
      <c r="X15" s="35"/>
      <c r="Y15" s="35"/>
      <c r="Z15" s="35"/>
      <c r="AA15" s="35"/>
      <c r="AB15" s="35"/>
      <c r="AC15" s="35"/>
      <c r="AD15" s="35"/>
      <c r="AE15" s="35"/>
    </row>
    <row r="16" spans="1:46" s="2" customFormat="1" ht="12" customHeight="1">
      <c r="A16" s="35"/>
      <c r="B16" s="40"/>
      <c r="C16" s="35"/>
      <c r="D16" s="118" t="s">
        <v>22</v>
      </c>
      <c r="E16" s="35"/>
      <c r="F16" s="35"/>
      <c r="G16" s="35"/>
      <c r="H16" s="35"/>
      <c r="I16" s="118" t="s">
        <v>23</v>
      </c>
      <c r="J16" s="109" t="s">
        <v>1</v>
      </c>
      <c r="K16" s="35"/>
      <c r="L16" s="52"/>
      <c r="S16" s="35"/>
      <c r="T16" s="35"/>
      <c r="U16" s="35"/>
      <c r="V16" s="35"/>
      <c r="W16" s="35"/>
      <c r="X16" s="35"/>
      <c r="Y16" s="35"/>
      <c r="Z16" s="35"/>
      <c r="AA16" s="35"/>
      <c r="AB16" s="35"/>
      <c r="AC16" s="35"/>
      <c r="AD16" s="35"/>
      <c r="AE16" s="35"/>
    </row>
    <row r="17" spans="1:31" s="2" customFormat="1" ht="18" customHeight="1">
      <c r="A17" s="35"/>
      <c r="B17" s="40"/>
      <c r="C17" s="35"/>
      <c r="D17" s="35"/>
      <c r="E17" s="109" t="s">
        <v>24</v>
      </c>
      <c r="F17" s="35"/>
      <c r="G17" s="35"/>
      <c r="H17" s="35"/>
      <c r="I17" s="118" t="s">
        <v>25</v>
      </c>
      <c r="J17" s="109" t="s">
        <v>1</v>
      </c>
      <c r="K17" s="35"/>
      <c r="L17" s="52"/>
      <c r="S17" s="35"/>
      <c r="T17" s="35"/>
      <c r="U17" s="35"/>
      <c r="V17" s="35"/>
      <c r="W17" s="35"/>
      <c r="X17" s="35"/>
      <c r="Y17" s="35"/>
      <c r="Z17" s="35"/>
      <c r="AA17" s="35"/>
      <c r="AB17" s="35"/>
      <c r="AC17" s="35"/>
      <c r="AD17" s="35"/>
      <c r="AE17" s="35"/>
    </row>
    <row r="18" spans="1:31" s="2" customFormat="1" ht="6.95" customHeight="1">
      <c r="A18" s="35"/>
      <c r="B18" s="40"/>
      <c r="C18" s="35"/>
      <c r="D18" s="35"/>
      <c r="E18" s="35"/>
      <c r="F18" s="35"/>
      <c r="G18" s="35"/>
      <c r="H18" s="35"/>
      <c r="I18" s="35"/>
      <c r="J18" s="35"/>
      <c r="K18" s="35"/>
      <c r="L18" s="52"/>
      <c r="S18" s="35"/>
      <c r="T18" s="35"/>
      <c r="U18" s="35"/>
      <c r="V18" s="35"/>
      <c r="W18" s="35"/>
      <c r="X18" s="35"/>
      <c r="Y18" s="35"/>
      <c r="Z18" s="35"/>
      <c r="AA18" s="35"/>
      <c r="AB18" s="35"/>
      <c r="AC18" s="35"/>
      <c r="AD18" s="35"/>
      <c r="AE18" s="35"/>
    </row>
    <row r="19" spans="1:31" s="2" customFormat="1" ht="12" customHeight="1">
      <c r="A19" s="35"/>
      <c r="B19" s="40"/>
      <c r="C19" s="35"/>
      <c r="D19" s="118" t="s">
        <v>26</v>
      </c>
      <c r="E19" s="35"/>
      <c r="F19" s="35"/>
      <c r="G19" s="35"/>
      <c r="H19" s="35"/>
      <c r="I19" s="118" t="s">
        <v>23</v>
      </c>
      <c r="J19" s="31" t="str">
        <f>'Rekapitulace stavby'!AN13</f>
        <v>Vyplň údaj</v>
      </c>
      <c r="K19" s="35"/>
      <c r="L19" s="52"/>
      <c r="S19" s="35"/>
      <c r="T19" s="35"/>
      <c r="U19" s="35"/>
      <c r="V19" s="35"/>
      <c r="W19" s="35"/>
      <c r="X19" s="35"/>
      <c r="Y19" s="35"/>
      <c r="Z19" s="35"/>
      <c r="AA19" s="35"/>
      <c r="AB19" s="35"/>
      <c r="AC19" s="35"/>
      <c r="AD19" s="35"/>
      <c r="AE19" s="35"/>
    </row>
    <row r="20" spans="1:31" s="2" customFormat="1" ht="18" customHeight="1">
      <c r="A20" s="35"/>
      <c r="B20" s="40"/>
      <c r="C20" s="35"/>
      <c r="D20" s="35"/>
      <c r="E20" s="416" t="str">
        <f>'Rekapitulace stavby'!E14</f>
        <v>Vyplň údaj</v>
      </c>
      <c r="F20" s="417"/>
      <c r="G20" s="417"/>
      <c r="H20" s="417"/>
      <c r="I20" s="118" t="s">
        <v>25</v>
      </c>
      <c r="J20" s="31" t="str">
        <f>'Rekapitulace stavby'!AN14</f>
        <v>Vyplň údaj</v>
      </c>
      <c r="K20" s="35"/>
      <c r="L20" s="52"/>
      <c r="S20" s="35"/>
      <c r="T20" s="35"/>
      <c r="U20" s="35"/>
      <c r="V20" s="35"/>
      <c r="W20" s="35"/>
      <c r="X20" s="35"/>
      <c r="Y20" s="35"/>
      <c r="Z20" s="35"/>
      <c r="AA20" s="35"/>
      <c r="AB20" s="35"/>
      <c r="AC20" s="35"/>
      <c r="AD20" s="35"/>
      <c r="AE20" s="35"/>
    </row>
    <row r="21" spans="1:31" s="2" customFormat="1" ht="6.95" customHeight="1">
      <c r="A21" s="35"/>
      <c r="B21" s="40"/>
      <c r="C21" s="35"/>
      <c r="D21" s="35"/>
      <c r="E21" s="35"/>
      <c r="F21" s="35"/>
      <c r="G21" s="35"/>
      <c r="H21" s="35"/>
      <c r="I21" s="35"/>
      <c r="J21" s="35"/>
      <c r="K21" s="35"/>
      <c r="L21" s="52"/>
      <c r="S21" s="35"/>
      <c r="T21" s="35"/>
      <c r="U21" s="35"/>
      <c r="V21" s="35"/>
      <c r="W21" s="35"/>
      <c r="X21" s="35"/>
      <c r="Y21" s="35"/>
      <c r="Z21" s="35"/>
      <c r="AA21" s="35"/>
      <c r="AB21" s="35"/>
      <c r="AC21" s="35"/>
      <c r="AD21" s="35"/>
      <c r="AE21" s="35"/>
    </row>
    <row r="22" spans="1:31" s="2" customFormat="1" ht="12" customHeight="1">
      <c r="A22" s="35"/>
      <c r="B22" s="40"/>
      <c r="C22" s="35"/>
      <c r="D22" s="118" t="s">
        <v>28</v>
      </c>
      <c r="E22" s="35"/>
      <c r="F22" s="35"/>
      <c r="G22" s="35"/>
      <c r="H22" s="35"/>
      <c r="I22" s="118" t="s">
        <v>23</v>
      </c>
      <c r="J22" s="109" t="s">
        <v>1</v>
      </c>
      <c r="K22" s="35"/>
      <c r="L22" s="52"/>
      <c r="S22" s="35"/>
      <c r="T22" s="35"/>
      <c r="U22" s="35"/>
      <c r="V22" s="35"/>
      <c r="W22" s="35"/>
      <c r="X22" s="35"/>
      <c r="Y22" s="35"/>
      <c r="Z22" s="35"/>
      <c r="AA22" s="35"/>
      <c r="AB22" s="35"/>
      <c r="AC22" s="35"/>
      <c r="AD22" s="35"/>
      <c r="AE22" s="35"/>
    </row>
    <row r="23" spans="1:31" s="2" customFormat="1" ht="18" customHeight="1">
      <c r="A23" s="35"/>
      <c r="B23" s="40"/>
      <c r="C23" s="35"/>
      <c r="D23" s="35"/>
      <c r="E23" s="109" t="s">
        <v>29</v>
      </c>
      <c r="F23" s="35"/>
      <c r="G23" s="35"/>
      <c r="H23" s="35"/>
      <c r="I23" s="118" t="s">
        <v>25</v>
      </c>
      <c r="J23" s="109" t="s">
        <v>1</v>
      </c>
      <c r="K23" s="35"/>
      <c r="L23" s="52"/>
      <c r="S23" s="35"/>
      <c r="T23" s="35"/>
      <c r="U23" s="35"/>
      <c r="V23" s="35"/>
      <c r="W23" s="35"/>
      <c r="X23" s="35"/>
      <c r="Y23" s="35"/>
      <c r="Z23" s="35"/>
      <c r="AA23" s="35"/>
      <c r="AB23" s="35"/>
      <c r="AC23" s="35"/>
      <c r="AD23" s="35"/>
      <c r="AE23" s="35"/>
    </row>
    <row r="24" spans="1:31" s="2" customFormat="1" ht="6.95" customHeight="1">
      <c r="A24" s="35"/>
      <c r="B24" s="40"/>
      <c r="C24" s="35"/>
      <c r="D24" s="35"/>
      <c r="E24" s="35"/>
      <c r="F24" s="35"/>
      <c r="G24" s="35"/>
      <c r="H24" s="35"/>
      <c r="I24" s="35"/>
      <c r="J24" s="35"/>
      <c r="K24" s="35"/>
      <c r="L24" s="52"/>
      <c r="S24" s="35"/>
      <c r="T24" s="35"/>
      <c r="U24" s="35"/>
      <c r="V24" s="35"/>
      <c r="W24" s="35"/>
      <c r="X24" s="35"/>
      <c r="Y24" s="35"/>
      <c r="Z24" s="35"/>
      <c r="AA24" s="35"/>
      <c r="AB24" s="35"/>
      <c r="AC24" s="35"/>
      <c r="AD24" s="35"/>
      <c r="AE24" s="35"/>
    </row>
    <row r="25" spans="1:31" s="2" customFormat="1" ht="12" customHeight="1">
      <c r="A25" s="35"/>
      <c r="B25" s="40"/>
      <c r="C25" s="35"/>
      <c r="D25" s="118" t="s">
        <v>31</v>
      </c>
      <c r="E25" s="35"/>
      <c r="F25" s="35"/>
      <c r="G25" s="35"/>
      <c r="H25" s="35"/>
      <c r="I25" s="118" t="s">
        <v>23</v>
      </c>
      <c r="J25" s="109" t="s">
        <v>1</v>
      </c>
      <c r="K25" s="35"/>
      <c r="L25" s="52"/>
      <c r="S25" s="35"/>
      <c r="T25" s="35"/>
      <c r="U25" s="35"/>
      <c r="V25" s="35"/>
      <c r="W25" s="35"/>
      <c r="X25" s="35"/>
      <c r="Y25" s="35"/>
      <c r="Z25" s="35"/>
      <c r="AA25" s="35"/>
      <c r="AB25" s="35"/>
      <c r="AC25" s="35"/>
      <c r="AD25" s="35"/>
      <c r="AE25" s="35"/>
    </row>
    <row r="26" spans="1:31" s="2" customFormat="1" ht="18" customHeight="1">
      <c r="A26" s="35"/>
      <c r="B26" s="40"/>
      <c r="C26" s="35"/>
      <c r="D26" s="35"/>
      <c r="E26" s="109" t="s">
        <v>29</v>
      </c>
      <c r="F26" s="35"/>
      <c r="G26" s="35"/>
      <c r="H26" s="35"/>
      <c r="I26" s="118" t="s">
        <v>25</v>
      </c>
      <c r="J26" s="109" t="s">
        <v>1</v>
      </c>
      <c r="K26" s="35"/>
      <c r="L26" s="52"/>
      <c r="S26" s="35"/>
      <c r="T26" s="35"/>
      <c r="U26" s="35"/>
      <c r="V26" s="35"/>
      <c r="W26" s="35"/>
      <c r="X26" s="35"/>
      <c r="Y26" s="35"/>
      <c r="Z26" s="35"/>
      <c r="AA26" s="35"/>
      <c r="AB26" s="35"/>
      <c r="AC26" s="35"/>
      <c r="AD26" s="35"/>
      <c r="AE26" s="35"/>
    </row>
    <row r="27" spans="1:31" s="2" customFormat="1" ht="6.95" customHeight="1">
      <c r="A27" s="35"/>
      <c r="B27" s="40"/>
      <c r="C27" s="35"/>
      <c r="D27" s="35"/>
      <c r="E27" s="35"/>
      <c r="F27" s="35"/>
      <c r="G27" s="35"/>
      <c r="H27" s="35"/>
      <c r="I27" s="35"/>
      <c r="J27" s="35"/>
      <c r="K27" s="35"/>
      <c r="L27" s="52"/>
      <c r="S27" s="35"/>
      <c r="T27" s="35"/>
      <c r="U27" s="35"/>
      <c r="V27" s="35"/>
      <c r="W27" s="35"/>
      <c r="X27" s="35"/>
      <c r="Y27" s="35"/>
      <c r="Z27" s="35"/>
      <c r="AA27" s="35"/>
      <c r="AB27" s="35"/>
      <c r="AC27" s="35"/>
      <c r="AD27" s="35"/>
      <c r="AE27" s="35"/>
    </row>
    <row r="28" spans="1:31" s="2" customFormat="1" ht="12" customHeight="1">
      <c r="A28" s="35"/>
      <c r="B28" s="40"/>
      <c r="C28" s="35"/>
      <c r="D28" s="118" t="s">
        <v>32</v>
      </c>
      <c r="E28" s="35"/>
      <c r="F28" s="35"/>
      <c r="G28" s="35"/>
      <c r="H28" s="35"/>
      <c r="I28" s="35"/>
      <c r="J28" s="35"/>
      <c r="K28" s="35"/>
      <c r="L28" s="52"/>
      <c r="S28" s="35"/>
      <c r="T28" s="35"/>
      <c r="U28" s="35"/>
      <c r="V28" s="35"/>
      <c r="W28" s="35"/>
      <c r="X28" s="35"/>
      <c r="Y28" s="35"/>
      <c r="Z28" s="35"/>
      <c r="AA28" s="35"/>
      <c r="AB28" s="35"/>
      <c r="AC28" s="35"/>
      <c r="AD28" s="35"/>
      <c r="AE28" s="35"/>
    </row>
    <row r="29" spans="1:31" s="8" customFormat="1" ht="16.5" customHeight="1">
      <c r="A29" s="120"/>
      <c r="B29" s="121"/>
      <c r="C29" s="120"/>
      <c r="D29" s="120"/>
      <c r="E29" s="418" t="s">
        <v>1</v>
      </c>
      <c r="F29" s="418"/>
      <c r="G29" s="418"/>
      <c r="H29" s="418"/>
      <c r="I29" s="120"/>
      <c r="J29" s="120"/>
      <c r="K29" s="120"/>
      <c r="L29" s="122"/>
      <c r="S29" s="120"/>
      <c r="T29" s="120"/>
      <c r="U29" s="120"/>
      <c r="V29" s="120"/>
      <c r="W29" s="120"/>
      <c r="X29" s="120"/>
      <c r="Y29" s="120"/>
      <c r="Z29" s="120"/>
      <c r="AA29" s="120"/>
      <c r="AB29" s="120"/>
      <c r="AC29" s="120"/>
      <c r="AD29" s="120"/>
      <c r="AE29" s="120"/>
    </row>
    <row r="30" spans="1:31" s="2" customFormat="1" ht="6.95" customHeight="1">
      <c r="A30" s="35"/>
      <c r="B30" s="40"/>
      <c r="C30" s="35"/>
      <c r="D30" s="35"/>
      <c r="E30" s="35"/>
      <c r="F30" s="35"/>
      <c r="G30" s="35"/>
      <c r="H30" s="35"/>
      <c r="I30" s="35"/>
      <c r="J30" s="35"/>
      <c r="K30" s="35"/>
      <c r="L30" s="52"/>
      <c r="S30" s="35"/>
      <c r="T30" s="35"/>
      <c r="U30" s="35"/>
      <c r="V30" s="35"/>
      <c r="W30" s="35"/>
      <c r="X30" s="35"/>
      <c r="Y30" s="35"/>
      <c r="Z30" s="35"/>
      <c r="AA30" s="35"/>
      <c r="AB30" s="35"/>
      <c r="AC30" s="35"/>
      <c r="AD30" s="35"/>
      <c r="AE30" s="35"/>
    </row>
    <row r="31" spans="1:31" s="2" customFormat="1" ht="6.95" customHeight="1">
      <c r="A31" s="35"/>
      <c r="B31" s="40"/>
      <c r="C31" s="35"/>
      <c r="D31" s="123"/>
      <c r="E31" s="123"/>
      <c r="F31" s="123"/>
      <c r="G31" s="123"/>
      <c r="H31" s="123"/>
      <c r="I31" s="123"/>
      <c r="J31" s="123"/>
      <c r="K31" s="123"/>
      <c r="L31" s="52"/>
      <c r="S31" s="35"/>
      <c r="T31" s="35"/>
      <c r="U31" s="35"/>
      <c r="V31" s="35"/>
      <c r="W31" s="35"/>
      <c r="X31" s="35"/>
      <c r="Y31" s="35"/>
      <c r="Z31" s="35"/>
      <c r="AA31" s="35"/>
      <c r="AB31" s="35"/>
      <c r="AC31" s="35"/>
      <c r="AD31" s="35"/>
      <c r="AE31" s="35"/>
    </row>
    <row r="32" spans="1:31" s="2" customFormat="1" ht="25.35" customHeight="1">
      <c r="A32" s="35"/>
      <c r="B32" s="40"/>
      <c r="C32" s="35"/>
      <c r="D32" s="124" t="s">
        <v>33</v>
      </c>
      <c r="E32" s="35"/>
      <c r="F32" s="35"/>
      <c r="G32" s="35"/>
      <c r="H32" s="35"/>
      <c r="I32" s="35"/>
      <c r="J32" s="125">
        <f>ROUND(J135, 2)</f>
        <v>0</v>
      </c>
      <c r="K32" s="35"/>
      <c r="L32" s="52"/>
      <c r="S32" s="35"/>
      <c r="T32" s="35"/>
      <c r="U32" s="35"/>
      <c r="V32" s="35"/>
      <c r="W32" s="35"/>
      <c r="X32" s="35"/>
      <c r="Y32" s="35"/>
      <c r="Z32" s="35"/>
      <c r="AA32" s="35"/>
      <c r="AB32" s="35"/>
      <c r="AC32" s="35"/>
      <c r="AD32" s="35"/>
      <c r="AE32" s="35"/>
    </row>
    <row r="33" spans="1:31" s="2" customFormat="1" ht="6.95" customHeight="1">
      <c r="A33" s="35"/>
      <c r="B33" s="40"/>
      <c r="C33" s="35"/>
      <c r="D33" s="123"/>
      <c r="E33" s="123"/>
      <c r="F33" s="123"/>
      <c r="G33" s="123"/>
      <c r="H33" s="123"/>
      <c r="I33" s="123"/>
      <c r="J33" s="123"/>
      <c r="K33" s="123"/>
      <c r="L33" s="52"/>
      <c r="S33" s="35"/>
      <c r="T33" s="35"/>
      <c r="U33" s="35"/>
      <c r="V33" s="35"/>
      <c r="W33" s="35"/>
      <c r="X33" s="35"/>
      <c r="Y33" s="35"/>
      <c r="Z33" s="35"/>
      <c r="AA33" s="35"/>
      <c r="AB33" s="35"/>
      <c r="AC33" s="35"/>
      <c r="AD33" s="35"/>
      <c r="AE33" s="35"/>
    </row>
    <row r="34" spans="1:31" s="2" customFormat="1" ht="14.45" customHeight="1">
      <c r="A34" s="35"/>
      <c r="B34" s="40"/>
      <c r="C34" s="35"/>
      <c r="D34" s="35"/>
      <c r="E34" s="35"/>
      <c r="F34" s="126" t="s">
        <v>35</v>
      </c>
      <c r="G34" s="35"/>
      <c r="H34" s="35"/>
      <c r="I34" s="126" t="s">
        <v>34</v>
      </c>
      <c r="J34" s="126" t="s">
        <v>36</v>
      </c>
      <c r="K34" s="35"/>
      <c r="L34" s="52"/>
      <c r="S34" s="35"/>
      <c r="T34" s="35"/>
      <c r="U34" s="35"/>
      <c r="V34" s="35"/>
      <c r="W34" s="35"/>
      <c r="X34" s="35"/>
      <c r="Y34" s="35"/>
      <c r="Z34" s="35"/>
      <c r="AA34" s="35"/>
      <c r="AB34" s="35"/>
      <c r="AC34" s="35"/>
      <c r="AD34" s="35"/>
      <c r="AE34" s="35"/>
    </row>
    <row r="35" spans="1:31" s="2" customFormat="1" ht="14.45" customHeight="1">
      <c r="A35" s="35"/>
      <c r="B35" s="40"/>
      <c r="C35" s="35"/>
      <c r="D35" s="127" t="s">
        <v>37</v>
      </c>
      <c r="E35" s="118" t="s">
        <v>38</v>
      </c>
      <c r="F35" s="128">
        <f>ROUND((SUM(BE135:BE186)),  2)</f>
        <v>0</v>
      </c>
      <c r="G35" s="35"/>
      <c r="H35" s="35"/>
      <c r="I35" s="129">
        <v>0.21</v>
      </c>
      <c r="J35" s="128">
        <f>ROUND(((SUM(BE135:BE186))*I35),  2)</f>
        <v>0</v>
      </c>
      <c r="K35" s="35"/>
      <c r="L35" s="52"/>
      <c r="S35" s="35"/>
      <c r="T35" s="35"/>
      <c r="U35" s="35"/>
      <c r="V35" s="35"/>
      <c r="W35" s="35"/>
      <c r="X35" s="35"/>
      <c r="Y35" s="35"/>
      <c r="Z35" s="35"/>
      <c r="AA35" s="35"/>
      <c r="AB35" s="35"/>
      <c r="AC35" s="35"/>
      <c r="AD35" s="35"/>
      <c r="AE35" s="35"/>
    </row>
    <row r="36" spans="1:31" s="2" customFormat="1" ht="14.45" customHeight="1">
      <c r="A36" s="35"/>
      <c r="B36" s="40"/>
      <c r="C36" s="35"/>
      <c r="D36" s="35"/>
      <c r="E36" s="118" t="s">
        <v>39</v>
      </c>
      <c r="F36" s="128">
        <f>ROUND((SUM(BF135:BF186)),  2)</f>
        <v>0</v>
      </c>
      <c r="G36" s="35"/>
      <c r="H36" s="35"/>
      <c r="I36" s="129">
        <v>0.12</v>
      </c>
      <c r="J36" s="128">
        <f>ROUND(((SUM(BF135:BF186))*I36),  2)</f>
        <v>0</v>
      </c>
      <c r="K36" s="35"/>
      <c r="L36" s="52"/>
      <c r="S36" s="35"/>
      <c r="T36" s="35"/>
      <c r="U36" s="35"/>
      <c r="V36" s="35"/>
      <c r="W36" s="35"/>
      <c r="X36" s="35"/>
      <c r="Y36" s="35"/>
      <c r="Z36" s="35"/>
      <c r="AA36" s="35"/>
      <c r="AB36" s="35"/>
      <c r="AC36" s="35"/>
      <c r="AD36" s="35"/>
      <c r="AE36" s="35"/>
    </row>
    <row r="37" spans="1:31" s="2" customFormat="1" ht="14.45" hidden="1" customHeight="1">
      <c r="A37" s="35"/>
      <c r="B37" s="40"/>
      <c r="C37" s="35"/>
      <c r="D37" s="35"/>
      <c r="E37" s="118" t="s">
        <v>40</v>
      </c>
      <c r="F37" s="128">
        <f>ROUND((SUM(BG135:BG186)),  2)</f>
        <v>0</v>
      </c>
      <c r="G37" s="35"/>
      <c r="H37" s="35"/>
      <c r="I37" s="129">
        <v>0.21</v>
      </c>
      <c r="J37" s="128">
        <f>0</f>
        <v>0</v>
      </c>
      <c r="K37" s="35"/>
      <c r="L37" s="52"/>
      <c r="S37" s="35"/>
      <c r="T37" s="35"/>
      <c r="U37" s="35"/>
      <c r="V37" s="35"/>
      <c r="W37" s="35"/>
      <c r="X37" s="35"/>
      <c r="Y37" s="35"/>
      <c r="Z37" s="35"/>
      <c r="AA37" s="35"/>
      <c r="AB37" s="35"/>
      <c r="AC37" s="35"/>
      <c r="AD37" s="35"/>
      <c r="AE37" s="35"/>
    </row>
    <row r="38" spans="1:31" s="2" customFormat="1" ht="14.45" hidden="1" customHeight="1">
      <c r="A38" s="35"/>
      <c r="B38" s="40"/>
      <c r="C38" s="35"/>
      <c r="D38" s="35"/>
      <c r="E38" s="118" t="s">
        <v>41</v>
      </c>
      <c r="F38" s="128">
        <f>ROUND((SUM(BH135:BH186)),  2)</f>
        <v>0</v>
      </c>
      <c r="G38" s="35"/>
      <c r="H38" s="35"/>
      <c r="I38" s="129">
        <v>0.12</v>
      </c>
      <c r="J38" s="128">
        <f>0</f>
        <v>0</v>
      </c>
      <c r="K38" s="35"/>
      <c r="L38" s="52"/>
      <c r="S38" s="35"/>
      <c r="T38" s="35"/>
      <c r="U38" s="35"/>
      <c r="V38" s="35"/>
      <c r="W38" s="35"/>
      <c r="X38" s="35"/>
      <c r="Y38" s="35"/>
      <c r="Z38" s="35"/>
      <c r="AA38" s="35"/>
      <c r="AB38" s="35"/>
      <c r="AC38" s="35"/>
      <c r="AD38" s="35"/>
      <c r="AE38" s="35"/>
    </row>
    <row r="39" spans="1:31" s="2" customFormat="1" ht="14.45" hidden="1" customHeight="1">
      <c r="A39" s="35"/>
      <c r="B39" s="40"/>
      <c r="C39" s="35"/>
      <c r="D39" s="35"/>
      <c r="E39" s="118" t="s">
        <v>42</v>
      </c>
      <c r="F39" s="128">
        <f>ROUND((SUM(BI135:BI186)),  2)</f>
        <v>0</v>
      </c>
      <c r="G39" s="35"/>
      <c r="H39" s="35"/>
      <c r="I39" s="129">
        <v>0</v>
      </c>
      <c r="J39" s="128">
        <f>0</f>
        <v>0</v>
      </c>
      <c r="K39" s="35"/>
      <c r="L39" s="52"/>
      <c r="S39" s="35"/>
      <c r="T39" s="35"/>
      <c r="U39" s="35"/>
      <c r="V39" s="35"/>
      <c r="W39" s="35"/>
      <c r="X39" s="35"/>
      <c r="Y39" s="35"/>
      <c r="Z39" s="35"/>
      <c r="AA39" s="35"/>
      <c r="AB39" s="35"/>
      <c r="AC39" s="35"/>
      <c r="AD39" s="35"/>
      <c r="AE39" s="35"/>
    </row>
    <row r="40" spans="1:31" s="2" customFormat="1" ht="6.95" customHeight="1">
      <c r="A40" s="35"/>
      <c r="B40" s="40"/>
      <c r="C40" s="35"/>
      <c r="D40" s="35"/>
      <c r="E40" s="35"/>
      <c r="F40" s="35"/>
      <c r="G40" s="35"/>
      <c r="H40" s="35"/>
      <c r="I40" s="35"/>
      <c r="J40" s="35"/>
      <c r="K40" s="35"/>
      <c r="L40" s="52"/>
      <c r="S40" s="35"/>
      <c r="T40" s="35"/>
      <c r="U40" s="35"/>
      <c r="V40" s="35"/>
      <c r="W40" s="35"/>
      <c r="X40" s="35"/>
      <c r="Y40" s="35"/>
      <c r="Z40" s="35"/>
      <c r="AA40" s="35"/>
      <c r="AB40" s="35"/>
      <c r="AC40" s="35"/>
      <c r="AD40" s="35"/>
      <c r="AE40" s="35"/>
    </row>
    <row r="41" spans="1:31" s="2" customFormat="1" ht="25.35" customHeight="1">
      <c r="A41" s="35"/>
      <c r="B41" s="40"/>
      <c r="C41" s="130"/>
      <c r="D41" s="131" t="s">
        <v>43</v>
      </c>
      <c r="E41" s="132"/>
      <c r="F41" s="132"/>
      <c r="G41" s="133" t="s">
        <v>44</v>
      </c>
      <c r="H41" s="134" t="s">
        <v>7622</v>
      </c>
      <c r="I41" s="132"/>
      <c r="J41" s="135">
        <f>SUM(J32:J39)</f>
        <v>0</v>
      </c>
      <c r="K41" s="136"/>
      <c r="L41" s="52"/>
      <c r="S41" s="35"/>
      <c r="T41" s="35"/>
      <c r="U41" s="35"/>
      <c r="V41" s="35"/>
      <c r="W41" s="35"/>
      <c r="X41" s="35"/>
      <c r="Y41" s="35"/>
      <c r="Z41" s="35"/>
      <c r="AA41" s="35"/>
      <c r="AB41" s="35"/>
      <c r="AC41" s="35"/>
      <c r="AD41" s="35"/>
      <c r="AE41" s="35"/>
    </row>
    <row r="42" spans="1:31" s="2" customFormat="1" ht="14.45" customHeight="1">
      <c r="A42" s="35"/>
      <c r="B42" s="40"/>
      <c r="C42" s="35"/>
      <c r="D42" s="35"/>
      <c r="E42" s="35"/>
      <c r="F42" s="35"/>
      <c r="G42" s="35"/>
      <c r="H42" s="35"/>
      <c r="I42" s="35"/>
      <c r="J42" s="35"/>
      <c r="K42" s="35"/>
      <c r="L42" s="52"/>
      <c r="S42" s="35"/>
      <c r="T42" s="35"/>
      <c r="U42" s="35"/>
      <c r="V42" s="35"/>
      <c r="W42" s="35"/>
      <c r="X42" s="35"/>
      <c r="Y42" s="35"/>
      <c r="Z42" s="35"/>
      <c r="AA42" s="35"/>
      <c r="AB42" s="35"/>
      <c r="AC42" s="35"/>
      <c r="AD42" s="35"/>
      <c r="AE42" s="35"/>
    </row>
    <row r="43" spans="1:31" s="1" customFormat="1" ht="14.45" customHeight="1">
      <c r="B43" s="21"/>
      <c r="L43" s="21"/>
    </row>
    <row r="44" spans="1:31" s="1" customFormat="1" ht="14.45" customHeight="1">
      <c r="B44" s="21"/>
      <c r="L44" s="21"/>
    </row>
    <row r="45" spans="1:31" s="1" customFormat="1" ht="14.45" customHeight="1">
      <c r="B45" s="21"/>
      <c r="L45" s="21"/>
    </row>
    <row r="46" spans="1:31" s="1" customFormat="1" ht="14.45" customHeight="1">
      <c r="B46" s="21"/>
      <c r="L46" s="21"/>
    </row>
    <row r="47" spans="1:31" s="1" customFormat="1" ht="14.45" customHeight="1">
      <c r="B47" s="21"/>
      <c r="L47" s="21"/>
    </row>
    <row r="48" spans="1:31" s="1" customFormat="1" ht="14.45" customHeight="1">
      <c r="B48" s="21"/>
      <c r="L48" s="21"/>
    </row>
    <row r="49" spans="1:31" s="1" customFormat="1" ht="14.45" customHeight="1">
      <c r="B49" s="21"/>
      <c r="L49" s="21"/>
    </row>
    <row r="50" spans="1:31" s="2" customFormat="1" ht="14.45" customHeight="1">
      <c r="B50" s="52"/>
      <c r="D50" s="137" t="s">
        <v>45</v>
      </c>
      <c r="E50" s="138"/>
      <c r="F50" s="138"/>
      <c r="G50" s="137" t="s">
        <v>46</v>
      </c>
      <c r="H50" s="138"/>
      <c r="I50" s="138"/>
      <c r="J50" s="138"/>
      <c r="K50" s="138"/>
      <c r="L50" s="52"/>
    </row>
    <row r="51" spans="1:31">
      <c r="B51" s="21"/>
      <c r="L51" s="21"/>
    </row>
    <row r="52" spans="1:31">
      <c r="B52" s="21"/>
      <c r="L52" s="21"/>
    </row>
    <row r="53" spans="1:31">
      <c r="B53" s="21"/>
      <c r="L53" s="21"/>
    </row>
    <row r="54" spans="1:31">
      <c r="B54" s="21"/>
      <c r="L54" s="21"/>
    </row>
    <row r="55" spans="1:31">
      <c r="B55" s="21"/>
      <c r="L55" s="21"/>
    </row>
    <row r="56" spans="1:31">
      <c r="B56" s="21"/>
      <c r="L56" s="21"/>
    </row>
    <row r="57" spans="1:31">
      <c r="B57" s="21"/>
      <c r="L57" s="21"/>
    </row>
    <row r="58" spans="1:31">
      <c r="B58" s="21"/>
      <c r="L58" s="21"/>
    </row>
    <row r="59" spans="1:31">
      <c r="B59" s="21"/>
      <c r="L59" s="21"/>
    </row>
    <row r="60" spans="1:31">
      <c r="B60" s="21"/>
      <c r="L60" s="21"/>
    </row>
    <row r="61" spans="1:31" s="2" customFormat="1" ht="12.75">
      <c r="A61" s="35"/>
      <c r="B61" s="40"/>
      <c r="C61" s="35"/>
      <c r="D61" s="139" t="s">
        <v>47</v>
      </c>
      <c r="E61" s="140"/>
      <c r="F61" s="141" t="s">
        <v>48</v>
      </c>
      <c r="G61" s="139" t="s">
        <v>47</v>
      </c>
      <c r="H61" s="140"/>
      <c r="I61" s="140"/>
      <c r="J61" s="142" t="s">
        <v>48</v>
      </c>
      <c r="K61" s="140"/>
      <c r="L61" s="52"/>
      <c r="S61" s="35"/>
      <c r="T61" s="35"/>
      <c r="U61" s="35"/>
      <c r="V61" s="35"/>
      <c r="W61" s="35"/>
      <c r="X61" s="35"/>
      <c r="Y61" s="35"/>
      <c r="Z61" s="35"/>
      <c r="AA61" s="35"/>
      <c r="AB61" s="35"/>
      <c r="AC61" s="35"/>
      <c r="AD61" s="35"/>
      <c r="AE61" s="35"/>
    </row>
    <row r="62" spans="1:31">
      <c r="B62" s="21"/>
      <c r="L62" s="21"/>
    </row>
    <row r="63" spans="1:31">
      <c r="B63" s="21"/>
      <c r="L63" s="21"/>
    </row>
    <row r="64" spans="1:31">
      <c r="B64" s="21"/>
      <c r="L64" s="21"/>
    </row>
    <row r="65" spans="1:31" s="2" customFormat="1" ht="12.75">
      <c r="A65" s="35"/>
      <c r="B65" s="40"/>
      <c r="C65" s="35"/>
      <c r="D65" s="137" t="s">
        <v>49</v>
      </c>
      <c r="E65" s="143"/>
      <c r="F65" s="143"/>
      <c r="G65" s="137" t="s">
        <v>50</v>
      </c>
      <c r="H65" s="143"/>
      <c r="I65" s="143"/>
      <c r="J65" s="143"/>
      <c r="K65" s="143"/>
      <c r="L65" s="52"/>
      <c r="S65" s="35"/>
      <c r="T65" s="35"/>
      <c r="U65" s="35"/>
      <c r="V65" s="35"/>
      <c r="W65" s="35"/>
      <c r="X65" s="35"/>
      <c r="Y65" s="35"/>
      <c r="Z65" s="35"/>
      <c r="AA65" s="35"/>
      <c r="AB65" s="35"/>
      <c r="AC65" s="35"/>
      <c r="AD65" s="35"/>
      <c r="AE65" s="35"/>
    </row>
    <row r="66" spans="1:31">
      <c r="B66" s="21"/>
      <c r="L66" s="21"/>
    </row>
    <row r="67" spans="1:31">
      <c r="B67" s="21"/>
      <c r="L67" s="21"/>
    </row>
    <row r="68" spans="1:31">
      <c r="B68" s="21"/>
      <c r="L68" s="21"/>
    </row>
    <row r="69" spans="1:31">
      <c r="B69" s="21"/>
      <c r="L69" s="21"/>
    </row>
    <row r="70" spans="1:31">
      <c r="B70" s="21"/>
      <c r="L70" s="21"/>
    </row>
    <row r="71" spans="1:31">
      <c r="B71" s="21"/>
      <c r="L71" s="21"/>
    </row>
    <row r="72" spans="1:31">
      <c r="B72" s="21"/>
      <c r="L72" s="21"/>
    </row>
    <row r="73" spans="1:31">
      <c r="B73" s="21"/>
      <c r="L73" s="21"/>
    </row>
    <row r="74" spans="1:31">
      <c r="B74" s="21"/>
      <c r="L74" s="21"/>
    </row>
    <row r="75" spans="1:31">
      <c r="B75" s="21"/>
      <c r="L75" s="21"/>
    </row>
    <row r="76" spans="1:31" s="2" customFormat="1" ht="12.75">
      <c r="A76" s="35"/>
      <c r="B76" s="40"/>
      <c r="C76" s="35"/>
      <c r="D76" s="139" t="s">
        <v>47</v>
      </c>
      <c r="E76" s="140"/>
      <c r="F76" s="141" t="s">
        <v>48</v>
      </c>
      <c r="G76" s="139" t="s">
        <v>47</v>
      </c>
      <c r="H76" s="140"/>
      <c r="I76" s="140"/>
      <c r="J76" s="142" t="s">
        <v>48</v>
      </c>
      <c r="K76" s="140"/>
      <c r="L76" s="52"/>
      <c r="S76" s="35"/>
      <c r="T76" s="35"/>
      <c r="U76" s="35"/>
      <c r="V76" s="35"/>
      <c r="W76" s="35"/>
      <c r="X76" s="35"/>
      <c r="Y76" s="35"/>
      <c r="Z76" s="35"/>
      <c r="AA76" s="35"/>
      <c r="AB76" s="35"/>
      <c r="AC76" s="35"/>
      <c r="AD76" s="35"/>
      <c r="AE76" s="35"/>
    </row>
    <row r="77" spans="1:31" s="2" customFormat="1" ht="14.45" customHeight="1">
      <c r="A77" s="35"/>
      <c r="B77" s="144"/>
      <c r="C77" s="145"/>
      <c r="D77" s="145"/>
      <c r="E77" s="145"/>
      <c r="F77" s="145"/>
      <c r="G77" s="145"/>
      <c r="H77" s="145"/>
      <c r="I77" s="145"/>
      <c r="J77" s="145"/>
      <c r="K77" s="145"/>
      <c r="L77" s="52"/>
      <c r="S77" s="35"/>
      <c r="T77" s="35"/>
      <c r="U77" s="35"/>
      <c r="V77" s="35"/>
      <c r="W77" s="35"/>
      <c r="X77" s="35"/>
      <c r="Y77" s="35"/>
      <c r="Z77" s="35"/>
      <c r="AA77" s="35"/>
      <c r="AB77" s="35"/>
      <c r="AC77" s="35"/>
      <c r="AD77" s="35"/>
      <c r="AE77" s="35"/>
    </row>
    <row r="81" spans="1:31" s="2" customFormat="1" ht="6.95" customHeight="1">
      <c r="A81" s="35"/>
      <c r="B81" s="146"/>
      <c r="C81" s="147"/>
      <c r="D81" s="147"/>
      <c r="E81" s="147"/>
      <c r="F81" s="147"/>
      <c r="G81" s="147"/>
      <c r="H81" s="147"/>
      <c r="I81" s="147"/>
      <c r="J81" s="147"/>
      <c r="K81" s="147"/>
      <c r="L81" s="52"/>
      <c r="S81" s="35"/>
      <c r="T81" s="35"/>
      <c r="U81" s="35"/>
      <c r="V81" s="35"/>
      <c r="W81" s="35"/>
      <c r="X81" s="35"/>
      <c r="Y81" s="35"/>
      <c r="Z81" s="35"/>
      <c r="AA81" s="35"/>
      <c r="AB81" s="35"/>
      <c r="AC81" s="35"/>
      <c r="AD81" s="35"/>
      <c r="AE81" s="35"/>
    </row>
    <row r="82" spans="1:31" s="2" customFormat="1" ht="24.95" customHeight="1">
      <c r="A82" s="35"/>
      <c r="B82" s="36"/>
      <c r="C82" s="24" t="s">
        <v>242</v>
      </c>
      <c r="D82" s="37"/>
      <c r="E82" s="37"/>
      <c r="F82" s="37"/>
      <c r="G82" s="37"/>
      <c r="H82" s="37"/>
      <c r="I82" s="37"/>
      <c r="J82" s="37"/>
      <c r="K82" s="37"/>
      <c r="L82" s="52"/>
      <c r="S82" s="35"/>
      <c r="T82" s="35"/>
      <c r="U82" s="35"/>
      <c r="V82" s="35"/>
      <c r="W82" s="35"/>
      <c r="X82" s="35"/>
      <c r="Y82" s="35"/>
      <c r="Z82" s="35"/>
      <c r="AA82" s="35"/>
      <c r="AB82" s="35"/>
      <c r="AC82" s="35"/>
      <c r="AD82" s="35"/>
      <c r="AE82" s="35"/>
    </row>
    <row r="83" spans="1:31" s="2" customFormat="1" ht="6.95" customHeight="1">
      <c r="A83" s="35"/>
      <c r="B83" s="36"/>
      <c r="C83" s="37"/>
      <c r="D83" s="37"/>
      <c r="E83" s="37"/>
      <c r="F83" s="37"/>
      <c r="G83" s="37"/>
      <c r="H83" s="37"/>
      <c r="I83" s="37"/>
      <c r="J83" s="37"/>
      <c r="K83" s="37"/>
      <c r="L83" s="52"/>
      <c r="S83" s="35"/>
      <c r="T83" s="35"/>
      <c r="U83" s="35"/>
      <c r="V83" s="35"/>
      <c r="W83" s="35"/>
      <c r="X83" s="35"/>
      <c r="Y83" s="35"/>
      <c r="Z83" s="35"/>
      <c r="AA83" s="35"/>
      <c r="AB83" s="35"/>
      <c r="AC83" s="35"/>
      <c r="AD83" s="35"/>
      <c r="AE83" s="35"/>
    </row>
    <row r="84" spans="1:31" s="2" customFormat="1" ht="12" customHeight="1">
      <c r="A84" s="35"/>
      <c r="B84" s="36"/>
      <c r="C84" s="30" t="s">
        <v>15</v>
      </c>
      <c r="D84" s="37"/>
      <c r="E84" s="37"/>
      <c r="F84" s="37"/>
      <c r="G84" s="37"/>
      <c r="H84" s="37"/>
      <c r="I84" s="37"/>
      <c r="J84" s="37"/>
      <c r="K84" s="37"/>
      <c r="L84" s="52"/>
      <c r="S84" s="35"/>
      <c r="T84" s="35"/>
      <c r="U84" s="35"/>
      <c r="V84" s="35"/>
      <c r="W84" s="35"/>
      <c r="X84" s="35"/>
      <c r="Y84" s="35"/>
      <c r="Z84" s="35"/>
      <c r="AA84" s="35"/>
      <c r="AB84" s="35"/>
      <c r="AC84" s="35"/>
      <c r="AD84" s="35"/>
      <c r="AE84" s="35"/>
    </row>
    <row r="85" spans="1:31" s="2" customFormat="1" ht="16.5" customHeight="1">
      <c r="A85" s="35"/>
      <c r="B85" s="36"/>
      <c r="C85" s="37"/>
      <c r="D85" s="37"/>
      <c r="E85" s="410" t="str">
        <f>E7</f>
        <v>Modernizace teplárny OB6</v>
      </c>
      <c r="F85" s="411"/>
      <c r="G85" s="411"/>
      <c r="H85" s="411"/>
      <c r="I85" s="37"/>
      <c r="J85" s="37"/>
      <c r="K85" s="37"/>
      <c r="L85" s="52"/>
      <c r="S85" s="35"/>
      <c r="T85" s="35"/>
      <c r="U85" s="35"/>
      <c r="V85" s="35"/>
      <c r="W85" s="35"/>
      <c r="X85" s="35"/>
      <c r="Y85" s="35"/>
      <c r="Z85" s="35"/>
      <c r="AA85" s="35"/>
      <c r="AB85" s="35"/>
      <c r="AC85" s="35"/>
      <c r="AD85" s="35"/>
      <c r="AE85" s="35"/>
    </row>
    <row r="86" spans="1:31" s="1" customFormat="1" ht="12" customHeight="1">
      <c r="B86" s="22"/>
      <c r="C86" s="30" t="s">
        <v>241</v>
      </c>
      <c r="D86" s="23"/>
      <c r="E86" s="23"/>
      <c r="F86" s="23"/>
      <c r="G86" s="23"/>
      <c r="H86" s="23"/>
      <c r="I86" s="23"/>
      <c r="J86" s="23"/>
      <c r="K86" s="23"/>
      <c r="L86" s="21"/>
    </row>
    <row r="87" spans="1:31" s="2" customFormat="1" ht="16.5" customHeight="1">
      <c r="A87" s="35"/>
      <c r="B87" s="36"/>
      <c r="C87" s="37"/>
      <c r="D87" s="37"/>
      <c r="E87" s="410" t="s">
        <v>2035</v>
      </c>
      <c r="F87" s="409"/>
      <c r="G87" s="409"/>
      <c r="H87" s="409"/>
      <c r="I87" s="37"/>
      <c r="J87" s="37"/>
      <c r="K87" s="37"/>
      <c r="L87" s="52"/>
      <c r="S87" s="35"/>
      <c r="T87" s="35"/>
      <c r="U87" s="35"/>
      <c r="V87" s="35"/>
      <c r="W87" s="35"/>
      <c r="X87" s="35"/>
      <c r="Y87" s="35"/>
      <c r="Z87" s="35"/>
      <c r="AA87" s="35"/>
      <c r="AB87" s="35"/>
      <c r="AC87" s="35"/>
      <c r="AD87" s="35"/>
      <c r="AE87" s="35"/>
    </row>
    <row r="88" spans="1:31" s="2" customFormat="1" ht="12" customHeight="1">
      <c r="A88" s="35"/>
      <c r="B88" s="36"/>
      <c r="C88" s="30" t="s">
        <v>432</v>
      </c>
      <c r="D88" s="37"/>
      <c r="E88" s="37"/>
      <c r="F88" s="37"/>
      <c r="G88" s="37"/>
      <c r="H88" s="37"/>
      <c r="I88" s="37"/>
      <c r="J88" s="37"/>
      <c r="K88" s="37"/>
      <c r="L88" s="52"/>
      <c r="S88" s="35"/>
      <c r="T88" s="35"/>
      <c r="U88" s="35"/>
      <c r="V88" s="35"/>
      <c r="W88" s="35"/>
      <c r="X88" s="35"/>
      <c r="Y88" s="35"/>
      <c r="Z88" s="35"/>
      <c r="AA88" s="35"/>
      <c r="AB88" s="35"/>
      <c r="AC88" s="35"/>
      <c r="AD88" s="35"/>
      <c r="AE88" s="35"/>
    </row>
    <row r="89" spans="1:31" s="2" customFormat="1" ht="16.5" customHeight="1">
      <c r="A89" s="35"/>
      <c r="B89" s="36"/>
      <c r="C89" s="37"/>
      <c r="D89" s="37"/>
      <c r="E89" s="384" t="str">
        <f>E11</f>
        <v>SO 102.2-D1.4.3 - VZT a klimatizace</v>
      </c>
      <c r="F89" s="409"/>
      <c r="G89" s="409"/>
      <c r="H89" s="409"/>
      <c r="I89" s="37"/>
      <c r="J89" s="37"/>
      <c r="K89" s="37"/>
      <c r="L89" s="52"/>
      <c r="S89" s="35"/>
      <c r="T89" s="35"/>
      <c r="U89" s="35"/>
      <c r="V89" s="35"/>
      <c r="W89" s="35"/>
      <c r="X89" s="35"/>
      <c r="Y89" s="35"/>
      <c r="Z89" s="35"/>
      <c r="AA89" s="35"/>
      <c r="AB89" s="35"/>
      <c r="AC89" s="35"/>
      <c r="AD89" s="35"/>
      <c r="AE89" s="35"/>
    </row>
    <row r="90" spans="1:31" s="2" customFormat="1" ht="6.95" customHeight="1">
      <c r="A90" s="35"/>
      <c r="B90" s="36"/>
      <c r="C90" s="37"/>
      <c r="D90" s="37"/>
      <c r="E90" s="37"/>
      <c r="F90" s="37"/>
      <c r="G90" s="37"/>
      <c r="H90" s="37"/>
      <c r="I90" s="37"/>
      <c r="J90" s="37"/>
      <c r="K90" s="37"/>
      <c r="L90" s="52"/>
      <c r="S90" s="35"/>
      <c r="T90" s="35"/>
      <c r="U90" s="35"/>
      <c r="V90" s="35"/>
      <c r="W90" s="35"/>
      <c r="X90" s="35"/>
      <c r="Y90" s="35"/>
      <c r="Z90" s="35"/>
      <c r="AA90" s="35"/>
      <c r="AB90" s="35"/>
      <c r="AC90" s="35"/>
      <c r="AD90" s="35"/>
      <c r="AE90" s="35"/>
    </row>
    <row r="91" spans="1:31" s="2" customFormat="1" ht="12" customHeight="1">
      <c r="A91" s="35"/>
      <c r="B91" s="36"/>
      <c r="C91" s="30" t="s">
        <v>19</v>
      </c>
      <c r="D91" s="37"/>
      <c r="E91" s="37"/>
      <c r="F91" s="28" t="str">
        <f>F14</f>
        <v>Mladá Boleslav</v>
      </c>
      <c r="G91" s="37"/>
      <c r="H91" s="37"/>
      <c r="I91" s="30" t="s">
        <v>21</v>
      </c>
      <c r="J91" s="67">
        <f>IF(J14="","",J14)</f>
        <v>45363</v>
      </c>
      <c r="K91" s="37"/>
      <c r="L91" s="52"/>
      <c r="S91" s="35"/>
      <c r="T91" s="35"/>
      <c r="U91" s="35"/>
      <c r="V91" s="35"/>
      <c r="W91" s="35"/>
      <c r="X91" s="35"/>
      <c r="Y91" s="35"/>
      <c r="Z91" s="35"/>
      <c r="AA91" s="35"/>
      <c r="AB91" s="35"/>
      <c r="AC91" s="35"/>
      <c r="AD91" s="35"/>
      <c r="AE91" s="35"/>
    </row>
    <row r="92" spans="1:31" s="2" customFormat="1" ht="6.95" customHeight="1">
      <c r="A92" s="35"/>
      <c r="B92" s="36"/>
      <c r="C92" s="37"/>
      <c r="D92" s="37"/>
      <c r="E92" s="37"/>
      <c r="F92" s="37"/>
      <c r="G92" s="37"/>
      <c r="H92" s="37"/>
      <c r="I92" s="37"/>
      <c r="J92" s="37"/>
      <c r="K92" s="37"/>
      <c r="L92" s="52"/>
      <c r="S92" s="35"/>
      <c r="T92" s="35"/>
      <c r="U92" s="35"/>
      <c r="V92" s="35"/>
      <c r="W92" s="35"/>
      <c r="X92" s="35"/>
      <c r="Y92" s="35"/>
      <c r="Z92" s="35"/>
      <c r="AA92" s="35"/>
      <c r="AB92" s="35"/>
      <c r="AC92" s="35"/>
      <c r="AD92" s="35"/>
      <c r="AE92" s="35"/>
    </row>
    <row r="93" spans="1:31" s="2" customFormat="1" ht="15.2" customHeight="1">
      <c r="A93" s="35"/>
      <c r="B93" s="36"/>
      <c r="C93" s="30" t="s">
        <v>22</v>
      </c>
      <c r="D93" s="37"/>
      <c r="E93" s="37"/>
      <c r="F93" s="28" t="str">
        <f>E17</f>
        <v xml:space="preserve">ŠKO-ENERGO s.r.o. </v>
      </c>
      <c r="G93" s="37"/>
      <c r="H93" s="37"/>
      <c r="I93" s="30" t="s">
        <v>28</v>
      </c>
      <c r="J93" s="33" t="str">
        <f>E23</f>
        <v>AFRY CZ s.r.o.</v>
      </c>
      <c r="K93" s="37"/>
      <c r="L93" s="52"/>
      <c r="S93" s="35"/>
      <c r="T93" s="35"/>
      <c r="U93" s="35"/>
      <c r="V93" s="35"/>
      <c r="W93" s="35"/>
      <c r="X93" s="35"/>
      <c r="Y93" s="35"/>
      <c r="Z93" s="35"/>
      <c r="AA93" s="35"/>
      <c r="AB93" s="35"/>
      <c r="AC93" s="35"/>
      <c r="AD93" s="35"/>
      <c r="AE93" s="35"/>
    </row>
    <row r="94" spans="1:31" s="2" customFormat="1" ht="15.2" customHeight="1">
      <c r="A94" s="35"/>
      <c r="B94" s="36"/>
      <c r="C94" s="30" t="s">
        <v>26</v>
      </c>
      <c r="D94" s="37"/>
      <c r="E94" s="37"/>
      <c r="F94" s="28" t="str">
        <f>IF(E20="","",E20)</f>
        <v>Vyplň údaj</v>
      </c>
      <c r="G94" s="37"/>
      <c r="H94" s="37"/>
      <c r="I94" s="30" t="s">
        <v>31</v>
      </c>
      <c r="J94" s="33" t="str">
        <f>E26</f>
        <v>AFRY CZ s.r.o.</v>
      </c>
      <c r="K94" s="37"/>
      <c r="L94" s="52"/>
      <c r="S94" s="35"/>
      <c r="T94" s="35"/>
      <c r="U94" s="35"/>
      <c r="V94" s="35"/>
      <c r="W94" s="35"/>
      <c r="X94" s="35"/>
      <c r="Y94" s="35"/>
      <c r="Z94" s="35"/>
      <c r="AA94" s="35"/>
      <c r="AB94" s="35"/>
      <c r="AC94" s="35"/>
      <c r="AD94" s="35"/>
      <c r="AE94" s="35"/>
    </row>
    <row r="95" spans="1:31" s="2" customFormat="1" ht="10.35" customHeight="1">
      <c r="A95" s="35"/>
      <c r="B95" s="36"/>
      <c r="C95" s="37"/>
      <c r="D95" s="37"/>
      <c r="E95" s="37"/>
      <c r="F95" s="37"/>
      <c r="G95" s="37"/>
      <c r="H95" s="37"/>
      <c r="I95" s="37"/>
      <c r="J95" s="37"/>
      <c r="K95" s="37"/>
      <c r="L95" s="52"/>
      <c r="S95" s="35"/>
      <c r="T95" s="35"/>
      <c r="U95" s="35"/>
      <c r="V95" s="35"/>
      <c r="W95" s="35"/>
      <c r="X95" s="35"/>
      <c r="Y95" s="35"/>
      <c r="Z95" s="35"/>
      <c r="AA95" s="35"/>
      <c r="AB95" s="35"/>
      <c r="AC95" s="35"/>
      <c r="AD95" s="35"/>
      <c r="AE95" s="35"/>
    </row>
    <row r="96" spans="1:31" s="2" customFormat="1" ht="29.25" customHeight="1">
      <c r="A96" s="35"/>
      <c r="B96" s="36"/>
      <c r="C96" s="148" t="s">
        <v>243</v>
      </c>
      <c r="D96" s="149"/>
      <c r="E96" s="149"/>
      <c r="F96" s="149"/>
      <c r="G96" s="149"/>
      <c r="H96" s="149"/>
      <c r="I96" s="149"/>
      <c r="J96" s="150" t="s">
        <v>7631</v>
      </c>
      <c r="K96" s="149"/>
      <c r="L96" s="52"/>
      <c r="S96" s="35"/>
      <c r="T96" s="35"/>
      <c r="U96" s="35"/>
      <c r="V96" s="35"/>
      <c r="W96" s="35"/>
      <c r="X96" s="35"/>
      <c r="Y96" s="35"/>
      <c r="Z96" s="35"/>
      <c r="AA96" s="35"/>
      <c r="AB96" s="35"/>
      <c r="AC96" s="35"/>
      <c r="AD96" s="35"/>
      <c r="AE96" s="35"/>
    </row>
    <row r="97" spans="1:47" s="2" customFormat="1" ht="10.35" customHeight="1">
      <c r="A97" s="35"/>
      <c r="B97" s="36"/>
      <c r="C97" s="37"/>
      <c r="D97" s="37"/>
      <c r="E97" s="37"/>
      <c r="F97" s="37"/>
      <c r="G97" s="37"/>
      <c r="H97" s="37"/>
      <c r="I97" s="37"/>
      <c r="J97" s="37"/>
      <c r="K97" s="37"/>
      <c r="L97" s="52"/>
      <c r="S97" s="35"/>
      <c r="T97" s="35"/>
      <c r="U97" s="35"/>
      <c r="V97" s="35"/>
      <c r="W97" s="35"/>
      <c r="X97" s="35"/>
      <c r="Y97" s="35"/>
      <c r="Z97" s="35"/>
      <c r="AA97" s="35"/>
      <c r="AB97" s="35"/>
      <c r="AC97" s="35"/>
      <c r="AD97" s="35"/>
      <c r="AE97" s="35"/>
    </row>
    <row r="98" spans="1:47" s="2" customFormat="1" ht="22.9" customHeight="1">
      <c r="A98" s="35"/>
      <c r="B98" s="36"/>
      <c r="C98" s="151" t="s">
        <v>244</v>
      </c>
      <c r="D98" s="37"/>
      <c r="E98" s="37"/>
      <c r="F98" s="37"/>
      <c r="G98" s="37"/>
      <c r="H98" s="37"/>
      <c r="I98" s="37"/>
      <c r="J98" s="85">
        <f>J135</f>
        <v>0</v>
      </c>
      <c r="K98" s="37"/>
      <c r="L98" s="52"/>
      <c r="S98" s="35"/>
      <c r="T98" s="35"/>
      <c r="U98" s="35"/>
      <c r="V98" s="35"/>
      <c r="W98" s="35"/>
      <c r="X98" s="35"/>
      <c r="Y98" s="35"/>
      <c r="Z98" s="35"/>
      <c r="AA98" s="35"/>
      <c r="AB98" s="35"/>
      <c r="AC98" s="35"/>
      <c r="AD98" s="35"/>
      <c r="AE98" s="35"/>
      <c r="AU98" s="18" t="s">
        <v>245</v>
      </c>
    </row>
    <row r="99" spans="1:47" s="9" customFormat="1" ht="24.95" customHeight="1">
      <c r="B99" s="152"/>
      <c r="C99" s="153"/>
      <c r="D99" s="154" t="s">
        <v>2796</v>
      </c>
      <c r="E99" s="155"/>
      <c r="F99" s="155"/>
      <c r="G99" s="155"/>
      <c r="H99" s="155"/>
      <c r="I99" s="155"/>
      <c r="J99" s="156">
        <f>J136</f>
        <v>0</v>
      </c>
      <c r="K99" s="153"/>
      <c r="L99" s="157"/>
    </row>
    <row r="100" spans="1:47" s="10" customFormat="1" ht="19.899999999999999" customHeight="1">
      <c r="B100" s="158"/>
      <c r="C100" s="103"/>
      <c r="D100" s="159" t="s">
        <v>2797</v>
      </c>
      <c r="E100" s="160"/>
      <c r="F100" s="160"/>
      <c r="G100" s="160"/>
      <c r="H100" s="160"/>
      <c r="I100" s="160"/>
      <c r="J100" s="161">
        <f>J137</f>
        <v>0</v>
      </c>
      <c r="K100" s="103"/>
      <c r="L100" s="162"/>
    </row>
    <row r="101" spans="1:47" s="10" customFormat="1" ht="19.899999999999999" customHeight="1">
      <c r="B101" s="158"/>
      <c r="C101" s="103"/>
      <c r="D101" s="159" t="s">
        <v>2798</v>
      </c>
      <c r="E101" s="160"/>
      <c r="F101" s="160"/>
      <c r="G101" s="160"/>
      <c r="H101" s="160"/>
      <c r="I101" s="160"/>
      <c r="J101" s="161">
        <f>J144</f>
        <v>0</v>
      </c>
      <c r="K101" s="103"/>
      <c r="L101" s="162"/>
    </row>
    <row r="102" spans="1:47" s="9" customFormat="1" ht="24.95" customHeight="1">
      <c r="B102" s="152"/>
      <c r="C102" s="153"/>
      <c r="D102" s="154" t="s">
        <v>2799</v>
      </c>
      <c r="E102" s="155"/>
      <c r="F102" s="155"/>
      <c r="G102" s="155"/>
      <c r="H102" s="155"/>
      <c r="I102" s="155"/>
      <c r="J102" s="156">
        <f>J148</f>
        <v>0</v>
      </c>
      <c r="K102" s="153"/>
      <c r="L102" s="157"/>
    </row>
    <row r="103" spans="1:47" s="10" customFormat="1" ht="19.899999999999999" customHeight="1">
      <c r="B103" s="158"/>
      <c r="C103" s="103"/>
      <c r="D103" s="159" t="s">
        <v>2800</v>
      </c>
      <c r="E103" s="160"/>
      <c r="F103" s="160"/>
      <c r="G103" s="160"/>
      <c r="H103" s="160"/>
      <c r="I103" s="160"/>
      <c r="J103" s="161">
        <f>J149</f>
        <v>0</v>
      </c>
      <c r="K103" s="103"/>
      <c r="L103" s="162"/>
    </row>
    <row r="104" spans="1:47" s="10" customFormat="1" ht="19.899999999999999" customHeight="1">
      <c r="B104" s="158"/>
      <c r="C104" s="103"/>
      <c r="D104" s="159" t="s">
        <v>2801</v>
      </c>
      <c r="E104" s="160"/>
      <c r="F104" s="160"/>
      <c r="G104" s="160"/>
      <c r="H104" s="160"/>
      <c r="I104" s="160"/>
      <c r="J104" s="161">
        <f>J154</f>
        <v>0</v>
      </c>
      <c r="K104" s="103"/>
      <c r="L104" s="162"/>
    </row>
    <row r="105" spans="1:47" s="10" customFormat="1" ht="19.899999999999999" customHeight="1">
      <c r="B105" s="158"/>
      <c r="C105" s="103"/>
      <c r="D105" s="159" t="s">
        <v>2802</v>
      </c>
      <c r="E105" s="160"/>
      <c r="F105" s="160"/>
      <c r="G105" s="160"/>
      <c r="H105" s="160"/>
      <c r="I105" s="160"/>
      <c r="J105" s="161">
        <f>J157</f>
        <v>0</v>
      </c>
      <c r="K105" s="103"/>
      <c r="L105" s="162"/>
    </row>
    <row r="106" spans="1:47" s="10" customFormat="1" ht="19.899999999999999" customHeight="1">
      <c r="B106" s="158"/>
      <c r="C106" s="103"/>
      <c r="D106" s="159" t="s">
        <v>2803</v>
      </c>
      <c r="E106" s="160"/>
      <c r="F106" s="160"/>
      <c r="G106" s="160"/>
      <c r="H106" s="160"/>
      <c r="I106" s="160"/>
      <c r="J106" s="161">
        <f>J162</f>
        <v>0</v>
      </c>
      <c r="K106" s="103"/>
      <c r="L106" s="162"/>
    </row>
    <row r="107" spans="1:47" s="10" customFormat="1" ht="19.899999999999999" customHeight="1">
      <c r="B107" s="158"/>
      <c r="C107" s="103"/>
      <c r="D107" s="159" t="s">
        <v>2804</v>
      </c>
      <c r="E107" s="160"/>
      <c r="F107" s="160"/>
      <c r="G107" s="160"/>
      <c r="H107" s="160"/>
      <c r="I107" s="160"/>
      <c r="J107" s="161">
        <f>J163</f>
        <v>0</v>
      </c>
      <c r="K107" s="103"/>
      <c r="L107" s="162"/>
    </row>
    <row r="108" spans="1:47" s="10" customFormat="1" ht="19.899999999999999" customHeight="1">
      <c r="B108" s="158"/>
      <c r="C108" s="103"/>
      <c r="D108" s="159" t="s">
        <v>2805</v>
      </c>
      <c r="E108" s="160"/>
      <c r="F108" s="160"/>
      <c r="G108" s="160"/>
      <c r="H108" s="160"/>
      <c r="I108" s="160"/>
      <c r="J108" s="161">
        <f>J166</f>
        <v>0</v>
      </c>
      <c r="K108" s="103"/>
      <c r="L108" s="162"/>
    </row>
    <row r="109" spans="1:47" s="10" customFormat="1" ht="19.899999999999999" customHeight="1">
      <c r="B109" s="158"/>
      <c r="C109" s="103"/>
      <c r="D109" s="159" t="s">
        <v>2806</v>
      </c>
      <c r="E109" s="160"/>
      <c r="F109" s="160"/>
      <c r="G109" s="160"/>
      <c r="H109" s="160"/>
      <c r="I109" s="160"/>
      <c r="J109" s="161">
        <f>J171</f>
        <v>0</v>
      </c>
      <c r="K109" s="103"/>
      <c r="L109" s="162"/>
    </row>
    <row r="110" spans="1:47" s="10" customFormat="1" ht="19.899999999999999" customHeight="1">
      <c r="B110" s="158"/>
      <c r="C110" s="103"/>
      <c r="D110" s="159" t="s">
        <v>2807</v>
      </c>
      <c r="E110" s="160"/>
      <c r="F110" s="160"/>
      <c r="G110" s="160"/>
      <c r="H110" s="160"/>
      <c r="I110" s="160"/>
      <c r="J110" s="161">
        <f>J174</f>
        <v>0</v>
      </c>
      <c r="K110" s="103"/>
      <c r="L110" s="162"/>
    </row>
    <row r="111" spans="1:47" s="10" customFormat="1" ht="19.899999999999999" customHeight="1">
      <c r="B111" s="158"/>
      <c r="C111" s="103"/>
      <c r="D111" s="159" t="s">
        <v>2808</v>
      </c>
      <c r="E111" s="160"/>
      <c r="F111" s="160"/>
      <c r="G111" s="160"/>
      <c r="H111" s="160"/>
      <c r="I111" s="160"/>
      <c r="J111" s="161">
        <f>J179</f>
        <v>0</v>
      </c>
      <c r="K111" s="103"/>
      <c r="L111" s="162"/>
    </row>
    <row r="112" spans="1:47" s="9" customFormat="1" ht="24.95" customHeight="1">
      <c r="B112" s="152"/>
      <c r="C112" s="153"/>
      <c r="D112" s="154" t="s">
        <v>2809</v>
      </c>
      <c r="E112" s="155"/>
      <c r="F112" s="155"/>
      <c r="G112" s="155"/>
      <c r="H112" s="155"/>
      <c r="I112" s="155"/>
      <c r="J112" s="156">
        <f>J182</f>
        <v>0</v>
      </c>
      <c r="K112" s="153"/>
      <c r="L112" s="157"/>
    </row>
    <row r="113" spans="1:31" s="10" customFormat="1" ht="19.899999999999999" customHeight="1">
      <c r="B113" s="158"/>
      <c r="C113" s="103"/>
      <c r="D113" s="159" t="s">
        <v>2810</v>
      </c>
      <c r="E113" s="160"/>
      <c r="F113" s="160"/>
      <c r="G113" s="160"/>
      <c r="H113" s="160"/>
      <c r="I113" s="160"/>
      <c r="J113" s="161">
        <f>J183</f>
        <v>0</v>
      </c>
      <c r="K113" s="103"/>
      <c r="L113" s="162"/>
    </row>
    <row r="114" spans="1:31" s="2" customFormat="1" ht="21.75" customHeight="1">
      <c r="A114" s="35"/>
      <c r="B114" s="36"/>
      <c r="C114" s="37"/>
      <c r="D114" s="37"/>
      <c r="E114" s="37"/>
      <c r="F114" s="37"/>
      <c r="G114" s="37"/>
      <c r="H114" s="37"/>
      <c r="I114" s="37"/>
      <c r="J114" s="37"/>
      <c r="K114" s="37"/>
      <c r="L114" s="52"/>
      <c r="S114" s="35"/>
      <c r="T114" s="35"/>
      <c r="U114" s="35"/>
      <c r="V114" s="35"/>
      <c r="W114" s="35"/>
      <c r="X114" s="35"/>
      <c r="Y114" s="35"/>
      <c r="Z114" s="35"/>
      <c r="AA114" s="35"/>
      <c r="AB114" s="35"/>
      <c r="AC114" s="35"/>
      <c r="AD114" s="35"/>
      <c r="AE114" s="35"/>
    </row>
    <row r="115" spans="1:31" s="2" customFormat="1" ht="6.95" customHeight="1">
      <c r="A115" s="35"/>
      <c r="B115" s="55"/>
      <c r="C115" s="56"/>
      <c r="D115" s="56"/>
      <c r="E115" s="56"/>
      <c r="F115" s="56"/>
      <c r="G115" s="56"/>
      <c r="H115" s="56"/>
      <c r="I115" s="56"/>
      <c r="J115" s="56"/>
      <c r="K115" s="56"/>
      <c r="L115" s="52"/>
      <c r="S115" s="35"/>
      <c r="T115" s="35"/>
      <c r="U115" s="35"/>
      <c r="V115" s="35"/>
      <c r="W115" s="35"/>
      <c r="X115" s="35"/>
      <c r="Y115" s="35"/>
      <c r="Z115" s="35"/>
      <c r="AA115" s="35"/>
      <c r="AB115" s="35"/>
      <c r="AC115" s="35"/>
      <c r="AD115" s="35"/>
      <c r="AE115" s="35"/>
    </row>
    <row r="119" spans="1:31" s="2" customFormat="1" ht="6.95" customHeight="1">
      <c r="A119" s="35"/>
      <c r="B119" s="57"/>
      <c r="C119" s="58"/>
      <c r="D119" s="58"/>
      <c r="E119" s="58"/>
      <c r="F119" s="58"/>
      <c r="G119" s="58"/>
      <c r="H119" s="58"/>
      <c r="I119" s="58"/>
      <c r="J119" s="58"/>
      <c r="K119" s="58"/>
      <c r="L119" s="52"/>
      <c r="S119" s="35"/>
      <c r="T119" s="35"/>
      <c r="U119" s="35"/>
      <c r="V119" s="35"/>
      <c r="W119" s="35"/>
      <c r="X119" s="35"/>
      <c r="Y119" s="35"/>
      <c r="Z119" s="35"/>
      <c r="AA119" s="35"/>
      <c r="AB119" s="35"/>
      <c r="AC119" s="35"/>
      <c r="AD119" s="35"/>
      <c r="AE119" s="35"/>
    </row>
    <row r="120" spans="1:31" s="2" customFormat="1" ht="24.95" customHeight="1">
      <c r="A120" s="35"/>
      <c r="B120" s="36"/>
      <c r="C120" s="24" t="s">
        <v>249</v>
      </c>
      <c r="D120" s="37"/>
      <c r="E120" s="37"/>
      <c r="F120" s="37"/>
      <c r="G120" s="37"/>
      <c r="H120" s="37"/>
      <c r="I120" s="37"/>
      <c r="J120" s="37"/>
      <c r="K120" s="37"/>
      <c r="L120" s="52"/>
      <c r="S120" s="35"/>
      <c r="T120" s="35"/>
      <c r="U120" s="35"/>
      <c r="V120" s="35"/>
      <c r="W120" s="35"/>
      <c r="X120" s="35"/>
      <c r="Y120" s="35"/>
      <c r="Z120" s="35"/>
      <c r="AA120" s="35"/>
      <c r="AB120" s="35"/>
      <c r="AC120" s="35"/>
      <c r="AD120" s="35"/>
      <c r="AE120" s="35"/>
    </row>
    <row r="121" spans="1:31" s="2" customFormat="1" ht="6.95" customHeight="1">
      <c r="A121" s="35"/>
      <c r="B121" s="36"/>
      <c r="C121" s="37"/>
      <c r="D121" s="37"/>
      <c r="E121" s="37"/>
      <c r="F121" s="37"/>
      <c r="G121" s="37"/>
      <c r="H121" s="37"/>
      <c r="I121" s="37"/>
      <c r="J121" s="37"/>
      <c r="K121" s="37"/>
      <c r="L121" s="52"/>
      <c r="S121" s="35"/>
      <c r="T121" s="35"/>
      <c r="U121" s="35"/>
      <c r="V121" s="35"/>
      <c r="W121" s="35"/>
      <c r="X121" s="35"/>
      <c r="Y121" s="35"/>
      <c r="Z121" s="35"/>
      <c r="AA121" s="35"/>
      <c r="AB121" s="35"/>
      <c r="AC121" s="35"/>
      <c r="AD121" s="35"/>
      <c r="AE121" s="35"/>
    </row>
    <row r="122" spans="1:31" s="2" customFormat="1" ht="12" customHeight="1">
      <c r="A122" s="35"/>
      <c r="B122" s="36"/>
      <c r="C122" s="30" t="s">
        <v>15</v>
      </c>
      <c r="D122" s="37"/>
      <c r="E122" s="37"/>
      <c r="F122" s="37"/>
      <c r="G122" s="37"/>
      <c r="H122" s="37"/>
      <c r="I122" s="37"/>
      <c r="J122" s="37"/>
      <c r="K122" s="37"/>
      <c r="L122" s="52"/>
      <c r="S122" s="35"/>
      <c r="T122" s="35"/>
      <c r="U122" s="35"/>
      <c r="V122" s="35"/>
      <c r="W122" s="35"/>
      <c r="X122" s="35"/>
      <c r="Y122" s="35"/>
      <c r="Z122" s="35"/>
      <c r="AA122" s="35"/>
      <c r="AB122" s="35"/>
      <c r="AC122" s="35"/>
      <c r="AD122" s="35"/>
      <c r="AE122" s="35"/>
    </row>
    <row r="123" spans="1:31" s="2" customFormat="1" ht="16.5" customHeight="1">
      <c r="A123" s="35"/>
      <c r="B123" s="36"/>
      <c r="C123" s="37"/>
      <c r="D123" s="37"/>
      <c r="E123" s="410" t="str">
        <f>E7</f>
        <v>Modernizace teplárny OB6</v>
      </c>
      <c r="F123" s="411"/>
      <c r="G123" s="411"/>
      <c r="H123" s="411"/>
      <c r="I123" s="37"/>
      <c r="J123" s="37"/>
      <c r="K123" s="37"/>
      <c r="L123" s="52"/>
      <c r="S123" s="35"/>
      <c r="T123" s="35"/>
      <c r="U123" s="35"/>
      <c r="V123" s="35"/>
      <c r="W123" s="35"/>
      <c r="X123" s="35"/>
      <c r="Y123" s="35"/>
      <c r="Z123" s="35"/>
      <c r="AA123" s="35"/>
      <c r="AB123" s="35"/>
      <c r="AC123" s="35"/>
      <c r="AD123" s="35"/>
      <c r="AE123" s="35"/>
    </row>
    <row r="124" spans="1:31" s="1" customFormat="1" ht="12" customHeight="1">
      <c r="B124" s="22"/>
      <c r="C124" s="30" t="s">
        <v>241</v>
      </c>
      <c r="D124" s="23"/>
      <c r="E124" s="23"/>
      <c r="F124" s="23"/>
      <c r="G124" s="23"/>
      <c r="H124" s="23"/>
      <c r="I124" s="23"/>
      <c r="J124" s="23"/>
      <c r="K124" s="23"/>
      <c r="L124" s="21"/>
    </row>
    <row r="125" spans="1:31" s="2" customFormat="1" ht="16.5" customHeight="1">
      <c r="A125" s="35"/>
      <c r="B125" s="36"/>
      <c r="C125" s="37"/>
      <c r="D125" s="37"/>
      <c r="E125" s="410" t="s">
        <v>2035</v>
      </c>
      <c r="F125" s="409"/>
      <c r="G125" s="409"/>
      <c r="H125" s="409"/>
      <c r="I125" s="37"/>
      <c r="J125" s="37"/>
      <c r="K125" s="37"/>
      <c r="L125" s="52"/>
      <c r="S125" s="35"/>
      <c r="T125" s="35"/>
      <c r="U125" s="35"/>
      <c r="V125" s="35"/>
      <c r="W125" s="35"/>
      <c r="X125" s="35"/>
      <c r="Y125" s="35"/>
      <c r="Z125" s="35"/>
      <c r="AA125" s="35"/>
      <c r="AB125" s="35"/>
      <c r="AC125" s="35"/>
      <c r="AD125" s="35"/>
      <c r="AE125" s="35"/>
    </row>
    <row r="126" spans="1:31" s="2" customFormat="1" ht="12" customHeight="1">
      <c r="A126" s="35"/>
      <c r="B126" s="36"/>
      <c r="C126" s="30" t="s">
        <v>432</v>
      </c>
      <c r="D126" s="37"/>
      <c r="E126" s="37"/>
      <c r="F126" s="37"/>
      <c r="G126" s="37"/>
      <c r="H126" s="37"/>
      <c r="I126" s="37"/>
      <c r="J126" s="37"/>
      <c r="K126" s="37"/>
      <c r="L126" s="52"/>
      <c r="S126" s="35"/>
      <c r="T126" s="35"/>
      <c r="U126" s="35"/>
      <c r="V126" s="35"/>
      <c r="W126" s="35"/>
      <c r="X126" s="35"/>
      <c r="Y126" s="35"/>
      <c r="Z126" s="35"/>
      <c r="AA126" s="35"/>
      <c r="AB126" s="35"/>
      <c r="AC126" s="35"/>
      <c r="AD126" s="35"/>
      <c r="AE126" s="35"/>
    </row>
    <row r="127" spans="1:31" s="2" customFormat="1" ht="16.5" customHeight="1">
      <c r="A127" s="35"/>
      <c r="B127" s="36"/>
      <c r="C127" s="37"/>
      <c r="D127" s="37"/>
      <c r="E127" s="384" t="str">
        <f>E11</f>
        <v>SO 102.2-D1.4.3 - VZT a klimatizace</v>
      </c>
      <c r="F127" s="409"/>
      <c r="G127" s="409"/>
      <c r="H127" s="409"/>
      <c r="I127" s="37"/>
      <c r="J127" s="37"/>
      <c r="K127" s="37"/>
      <c r="L127" s="52"/>
      <c r="S127" s="35"/>
      <c r="T127" s="35"/>
      <c r="U127" s="35"/>
      <c r="V127" s="35"/>
      <c r="W127" s="35"/>
      <c r="X127" s="35"/>
      <c r="Y127" s="35"/>
      <c r="Z127" s="35"/>
      <c r="AA127" s="35"/>
      <c r="AB127" s="35"/>
      <c r="AC127" s="35"/>
      <c r="AD127" s="35"/>
      <c r="AE127" s="35"/>
    </row>
    <row r="128" spans="1:31" s="2" customFormat="1" ht="6.95" customHeight="1">
      <c r="A128" s="35"/>
      <c r="B128" s="36"/>
      <c r="C128" s="37"/>
      <c r="D128" s="37"/>
      <c r="E128" s="37"/>
      <c r="F128" s="37"/>
      <c r="G128" s="37"/>
      <c r="H128" s="37"/>
      <c r="I128" s="37"/>
      <c r="J128" s="37"/>
      <c r="K128" s="37"/>
      <c r="L128" s="52"/>
      <c r="S128" s="35"/>
      <c r="T128" s="35"/>
      <c r="U128" s="35"/>
      <c r="V128" s="35"/>
      <c r="W128" s="35"/>
      <c r="X128" s="35"/>
      <c r="Y128" s="35"/>
      <c r="Z128" s="35"/>
      <c r="AA128" s="35"/>
      <c r="AB128" s="35"/>
      <c r="AC128" s="35"/>
      <c r="AD128" s="35"/>
      <c r="AE128" s="35"/>
    </row>
    <row r="129" spans="1:65" s="2" customFormat="1" ht="12" customHeight="1">
      <c r="A129" s="35"/>
      <c r="B129" s="36"/>
      <c r="C129" s="30" t="s">
        <v>19</v>
      </c>
      <c r="D129" s="37"/>
      <c r="E129" s="37"/>
      <c r="F129" s="28" t="str">
        <f>F14</f>
        <v>Mladá Boleslav</v>
      </c>
      <c r="G129" s="37"/>
      <c r="H129" s="37"/>
      <c r="I129" s="30" t="s">
        <v>21</v>
      </c>
      <c r="J129" s="67">
        <f>IF(J14="","",J14)</f>
        <v>45363</v>
      </c>
      <c r="K129" s="37"/>
      <c r="L129" s="52"/>
      <c r="S129" s="35"/>
      <c r="T129" s="35"/>
      <c r="U129" s="35"/>
      <c r="V129" s="35"/>
      <c r="W129" s="35"/>
      <c r="X129" s="35"/>
      <c r="Y129" s="35"/>
      <c r="Z129" s="35"/>
      <c r="AA129" s="35"/>
      <c r="AB129" s="35"/>
      <c r="AC129" s="35"/>
      <c r="AD129" s="35"/>
      <c r="AE129" s="35"/>
    </row>
    <row r="130" spans="1:65" s="2" customFormat="1" ht="6.95" customHeight="1">
      <c r="A130" s="35"/>
      <c r="B130" s="36"/>
      <c r="C130" s="37"/>
      <c r="D130" s="37"/>
      <c r="E130" s="37"/>
      <c r="F130" s="37"/>
      <c r="G130" s="37"/>
      <c r="H130" s="37"/>
      <c r="I130" s="37"/>
      <c r="J130" s="37"/>
      <c r="K130" s="37"/>
      <c r="L130" s="52"/>
      <c r="S130" s="35"/>
      <c r="T130" s="35"/>
      <c r="U130" s="35"/>
      <c r="V130" s="35"/>
      <c r="W130" s="35"/>
      <c r="X130" s="35"/>
      <c r="Y130" s="35"/>
      <c r="Z130" s="35"/>
      <c r="AA130" s="35"/>
      <c r="AB130" s="35"/>
      <c r="AC130" s="35"/>
      <c r="AD130" s="35"/>
      <c r="AE130" s="35"/>
    </row>
    <row r="131" spans="1:65" s="2" customFormat="1" ht="15.2" customHeight="1">
      <c r="A131" s="35"/>
      <c r="B131" s="36"/>
      <c r="C131" s="30" t="s">
        <v>22</v>
      </c>
      <c r="D131" s="37"/>
      <c r="E131" s="37"/>
      <c r="F131" s="28" t="str">
        <f>E17</f>
        <v xml:space="preserve">ŠKO-ENERGO s.r.o. </v>
      </c>
      <c r="G131" s="37"/>
      <c r="H131" s="37"/>
      <c r="I131" s="30" t="s">
        <v>28</v>
      </c>
      <c r="J131" s="33" t="str">
        <f>E23</f>
        <v>AFRY CZ s.r.o.</v>
      </c>
      <c r="K131" s="37"/>
      <c r="L131" s="52"/>
      <c r="S131" s="35"/>
      <c r="T131" s="35"/>
      <c r="U131" s="35"/>
      <c r="V131" s="35"/>
      <c r="W131" s="35"/>
      <c r="X131" s="35"/>
      <c r="Y131" s="35"/>
      <c r="Z131" s="35"/>
      <c r="AA131" s="35"/>
      <c r="AB131" s="35"/>
      <c r="AC131" s="35"/>
      <c r="AD131" s="35"/>
      <c r="AE131" s="35"/>
    </row>
    <row r="132" spans="1:65" s="2" customFormat="1" ht="15.2" customHeight="1">
      <c r="A132" s="35"/>
      <c r="B132" s="36"/>
      <c r="C132" s="30" t="s">
        <v>26</v>
      </c>
      <c r="D132" s="37"/>
      <c r="E132" s="37"/>
      <c r="F132" s="28" t="str">
        <f>IF(E20="","",E20)</f>
        <v>Vyplň údaj</v>
      </c>
      <c r="G132" s="37"/>
      <c r="H132" s="37"/>
      <c r="I132" s="30" t="s">
        <v>31</v>
      </c>
      <c r="J132" s="33" t="str">
        <f>E26</f>
        <v>AFRY CZ s.r.o.</v>
      </c>
      <c r="K132" s="37"/>
      <c r="L132" s="52"/>
      <c r="S132" s="35"/>
      <c r="T132" s="35"/>
      <c r="U132" s="35"/>
      <c r="V132" s="35"/>
      <c r="W132" s="35"/>
      <c r="X132" s="35"/>
      <c r="Y132" s="35"/>
      <c r="Z132" s="35"/>
      <c r="AA132" s="35"/>
      <c r="AB132" s="35"/>
      <c r="AC132" s="35"/>
      <c r="AD132" s="35"/>
      <c r="AE132" s="35"/>
    </row>
    <row r="133" spans="1:65" s="2" customFormat="1" ht="10.35" customHeight="1">
      <c r="A133" s="35"/>
      <c r="B133" s="36"/>
      <c r="C133" s="37"/>
      <c r="D133" s="37"/>
      <c r="E133" s="37"/>
      <c r="F133" s="37"/>
      <c r="G133" s="37"/>
      <c r="H133" s="37"/>
      <c r="I133" s="37"/>
      <c r="J133" s="37"/>
      <c r="K133" s="37"/>
      <c r="L133" s="52"/>
      <c r="S133" s="35"/>
      <c r="T133" s="35"/>
      <c r="U133" s="35"/>
      <c r="V133" s="35"/>
      <c r="W133" s="35"/>
      <c r="X133" s="35"/>
      <c r="Y133" s="35"/>
      <c r="Z133" s="35"/>
      <c r="AA133" s="35"/>
      <c r="AB133" s="35"/>
      <c r="AC133" s="35"/>
      <c r="AD133" s="35"/>
      <c r="AE133" s="35"/>
    </row>
    <row r="134" spans="1:65" s="11" customFormat="1" ht="29.25" customHeight="1">
      <c r="A134" s="163"/>
      <c r="B134" s="164"/>
      <c r="C134" s="165" t="s">
        <v>250</v>
      </c>
      <c r="D134" s="166" t="s">
        <v>55</v>
      </c>
      <c r="E134" s="166" t="s">
        <v>53</v>
      </c>
      <c r="F134" s="166" t="s">
        <v>54</v>
      </c>
      <c r="G134" s="166" t="s">
        <v>251</v>
      </c>
      <c r="H134" s="166" t="s">
        <v>252</v>
      </c>
      <c r="I134" s="166" t="s">
        <v>7632</v>
      </c>
      <c r="J134" s="167" t="s">
        <v>7631</v>
      </c>
      <c r="K134" s="168" t="s">
        <v>253</v>
      </c>
      <c r="L134" s="169"/>
      <c r="M134" s="76" t="s">
        <v>1</v>
      </c>
      <c r="N134" s="77" t="s">
        <v>37</v>
      </c>
      <c r="O134" s="77" t="s">
        <v>254</v>
      </c>
      <c r="P134" s="77" t="s">
        <v>255</v>
      </c>
      <c r="Q134" s="77" t="s">
        <v>256</v>
      </c>
      <c r="R134" s="77" t="s">
        <v>257</v>
      </c>
      <c r="S134" s="77" t="s">
        <v>258</v>
      </c>
      <c r="T134" s="78" t="s">
        <v>259</v>
      </c>
      <c r="U134" s="163"/>
      <c r="V134" s="163"/>
      <c r="W134" s="163"/>
      <c r="X134" s="163"/>
      <c r="Y134" s="163"/>
      <c r="Z134" s="163"/>
      <c r="AA134" s="163"/>
      <c r="AB134" s="163"/>
      <c r="AC134" s="163"/>
      <c r="AD134" s="163"/>
      <c r="AE134" s="163"/>
    </row>
    <row r="135" spans="1:65" s="2" customFormat="1" ht="22.9" customHeight="1">
      <c r="A135" s="35"/>
      <c r="B135" s="36"/>
      <c r="C135" s="83" t="s">
        <v>260</v>
      </c>
      <c r="D135" s="37"/>
      <c r="E135" s="37"/>
      <c r="F135" s="37"/>
      <c r="G135" s="37"/>
      <c r="H135" s="37"/>
      <c r="I135" s="37"/>
      <c r="J135" s="170">
        <f>BK135</f>
        <v>0</v>
      </c>
      <c r="K135" s="37"/>
      <c r="L135" s="40"/>
      <c r="M135" s="79"/>
      <c r="N135" s="171"/>
      <c r="O135" s="80"/>
      <c r="P135" s="172">
        <f>P136+P148+P182</f>
        <v>0</v>
      </c>
      <c r="Q135" s="80"/>
      <c r="R135" s="172">
        <f>R136+R148+R182</f>
        <v>0</v>
      </c>
      <c r="S135" s="80"/>
      <c r="T135" s="173">
        <f>T136+T148+T182</f>
        <v>0</v>
      </c>
      <c r="U135" s="35"/>
      <c r="V135" s="35"/>
      <c r="W135" s="35"/>
      <c r="X135" s="35"/>
      <c r="Y135" s="35"/>
      <c r="Z135" s="35"/>
      <c r="AA135" s="35"/>
      <c r="AB135" s="35"/>
      <c r="AC135" s="35"/>
      <c r="AD135" s="35"/>
      <c r="AE135" s="35"/>
      <c r="AT135" s="18" t="s">
        <v>63</v>
      </c>
      <c r="AU135" s="18" t="s">
        <v>245</v>
      </c>
      <c r="BK135" s="174">
        <f>BK136+BK148+BK182</f>
        <v>0</v>
      </c>
    </row>
    <row r="136" spans="1:65" s="12" customFormat="1" ht="25.9" customHeight="1">
      <c r="B136" s="175"/>
      <c r="C136" s="176"/>
      <c r="D136" s="177" t="s">
        <v>63</v>
      </c>
      <c r="E136" s="178" t="s">
        <v>1813</v>
      </c>
      <c r="F136" s="178" t="s">
        <v>2811</v>
      </c>
      <c r="G136" s="176"/>
      <c r="H136" s="176"/>
      <c r="I136" s="179"/>
      <c r="J136" s="180">
        <f>BK136</f>
        <v>0</v>
      </c>
      <c r="K136" s="176"/>
      <c r="L136" s="181"/>
      <c r="M136" s="182"/>
      <c r="N136" s="183"/>
      <c r="O136" s="183"/>
      <c r="P136" s="184">
        <f>P137+P144</f>
        <v>0</v>
      </c>
      <c r="Q136" s="183"/>
      <c r="R136" s="184">
        <f>R137+R144</f>
        <v>0</v>
      </c>
      <c r="S136" s="183"/>
      <c r="T136" s="185">
        <f>T137+T144</f>
        <v>0</v>
      </c>
      <c r="AR136" s="186" t="s">
        <v>71</v>
      </c>
      <c r="AT136" s="187" t="s">
        <v>63</v>
      </c>
      <c r="AU136" s="187" t="s">
        <v>64</v>
      </c>
      <c r="AY136" s="186" t="s">
        <v>263</v>
      </c>
      <c r="BK136" s="188">
        <f>BK137+BK144</f>
        <v>0</v>
      </c>
    </row>
    <row r="137" spans="1:65" s="12" customFormat="1" ht="22.9" customHeight="1">
      <c r="B137" s="175"/>
      <c r="C137" s="176"/>
      <c r="D137" s="177" t="s">
        <v>63</v>
      </c>
      <c r="E137" s="189" t="s">
        <v>1815</v>
      </c>
      <c r="F137" s="189" t="s">
        <v>2812</v>
      </c>
      <c r="G137" s="176"/>
      <c r="H137" s="176"/>
      <c r="I137" s="179"/>
      <c r="J137" s="190">
        <f>BK137</f>
        <v>0</v>
      </c>
      <c r="K137" s="176"/>
      <c r="L137" s="181"/>
      <c r="M137" s="182"/>
      <c r="N137" s="183"/>
      <c r="O137" s="183"/>
      <c r="P137" s="184">
        <f>SUM(P138:P143)</f>
        <v>0</v>
      </c>
      <c r="Q137" s="183"/>
      <c r="R137" s="184">
        <f>SUM(R138:R143)</f>
        <v>0</v>
      </c>
      <c r="S137" s="183"/>
      <c r="T137" s="185">
        <f>SUM(T138:T143)</f>
        <v>0</v>
      </c>
      <c r="AR137" s="186" t="s">
        <v>71</v>
      </c>
      <c r="AT137" s="187" t="s">
        <v>63</v>
      </c>
      <c r="AU137" s="187" t="s">
        <v>71</v>
      </c>
      <c r="AY137" s="186" t="s">
        <v>263</v>
      </c>
      <c r="BK137" s="188">
        <f>SUM(BK138:BK143)</f>
        <v>0</v>
      </c>
    </row>
    <row r="138" spans="1:65" s="2" customFormat="1" ht="16.5" customHeight="1">
      <c r="A138" s="35"/>
      <c r="B138" s="36"/>
      <c r="C138" s="191" t="s">
        <v>71</v>
      </c>
      <c r="D138" s="191" t="s">
        <v>266</v>
      </c>
      <c r="E138" s="192" t="s">
        <v>2813</v>
      </c>
      <c r="F138" s="193" t="s">
        <v>2814</v>
      </c>
      <c r="G138" s="194" t="s">
        <v>374</v>
      </c>
      <c r="H138" s="195">
        <v>1</v>
      </c>
      <c r="I138" s="196"/>
      <c r="J138" s="197">
        <f t="shared" ref="J138:J143" si="0">ROUND(I138*H138,2)</f>
        <v>0</v>
      </c>
      <c r="K138" s="198"/>
      <c r="L138" s="40"/>
      <c r="M138" s="199" t="s">
        <v>1</v>
      </c>
      <c r="N138" s="200" t="s">
        <v>38</v>
      </c>
      <c r="O138" s="72"/>
      <c r="P138" s="201">
        <f t="shared" ref="P138:P143" si="1">O138*H138</f>
        <v>0</v>
      </c>
      <c r="Q138" s="201">
        <v>0</v>
      </c>
      <c r="R138" s="201">
        <f t="shared" ref="R138:R143" si="2">Q138*H138</f>
        <v>0</v>
      </c>
      <c r="S138" s="201">
        <v>0</v>
      </c>
      <c r="T138" s="202">
        <f t="shared" ref="T138:T143" si="3">S138*H138</f>
        <v>0</v>
      </c>
      <c r="U138" s="35"/>
      <c r="V138" s="35"/>
      <c r="W138" s="35"/>
      <c r="X138" s="35"/>
      <c r="Y138" s="35"/>
      <c r="Z138" s="35"/>
      <c r="AA138" s="35"/>
      <c r="AB138" s="35"/>
      <c r="AC138" s="35"/>
      <c r="AD138" s="35"/>
      <c r="AE138" s="35"/>
      <c r="AR138" s="203" t="s">
        <v>270</v>
      </c>
      <c r="AT138" s="203" t="s">
        <v>266</v>
      </c>
      <c r="AU138" s="203" t="s">
        <v>73</v>
      </c>
      <c r="AY138" s="18" t="s">
        <v>263</v>
      </c>
      <c r="BE138" s="204">
        <f t="shared" ref="BE138:BE143" si="4">IF(N138="základní",J138,0)</f>
        <v>0</v>
      </c>
      <c r="BF138" s="204">
        <f t="shared" ref="BF138:BF143" si="5">IF(N138="snížená",J138,0)</f>
        <v>0</v>
      </c>
      <c r="BG138" s="204">
        <f t="shared" ref="BG138:BG143" si="6">IF(N138="zákl. přenesená",J138,0)</f>
        <v>0</v>
      </c>
      <c r="BH138" s="204">
        <f t="shared" ref="BH138:BH143" si="7">IF(N138="sníž. přenesená",J138,0)</f>
        <v>0</v>
      </c>
      <c r="BI138" s="204">
        <f t="shared" ref="BI138:BI143" si="8">IF(N138="nulová",J138,0)</f>
        <v>0</v>
      </c>
      <c r="BJ138" s="18" t="s">
        <v>71</v>
      </c>
      <c r="BK138" s="204">
        <f t="shared" ref="BK138:BK143" si="9">ROUND(I138*H138,2)</f>
        <v>0</v>
      </c>
      <c r="BL138" s="18" t="s">
        <v>270</v>
      </c>
      <c r="BM138" s="203" t="s">
        <v>73</v>
      </c>
    </row>
    <row r="139" spans="1:65" s="2" customFormat="1" ht="16.5" customHeight="1">
      <c r="A139" s="35"/>
      <c r="B139" s="36"/>
      <c r="C139" s="191" t="s">
        <v>73</v>
      </c>
      <c r="D139" s="191" t="s">
        <v>266</v>
      </c>
      <c r="E139" s="192" t="s">
        <v>2815</v>
      </c>
      <c r="F139" s="193" t="s">
        <v>2816</v>
      </c>
      <c r="G139" s="194" t="s">
        <v>374</v>
      </c>
      <c r="H139" s="195">
        <v>1</v>
      </c>
      <c r="I139" s="196"/>
      <c r="J139" s="197">
        <f t="shared" si="0"/>
        <v>0</v>
      </c>
      <c r="K139" s="198"/>
      <c r="L139" s="40"/>
      <c r="M139" s="199" t="s">
        <v>1</v>
      </c>
      <c r="N139" s="200" t="s">
        <v>38</v>
      </c>
      <c r="O139" s="72"/>
      <c r="P139" s="201">
        <f t="shared" si="1"/>
        <v>0</v>
      </c>
      <c r="Q139" s="201">
        <v>0</v>
      </c>
      <c r="R139" s="201">
        <f t="shared" si="2"/>
        <v>0</v>
      </c>
      <c r="S139" s="201">
        <v>0</v>
      </c>
      <c r="T139" s="202">
        <f t="shared" si="3"/>
        <v>0</v>
      </c>
      <c r="U139" s="35"/>
      <c r="V139" s="35"/>
      <c r="W139" s="35"/>
      <c r="X139" s="35"/>
      <c r="Y139" s="35"/>
      <c r="Z139" s="35"/>
      <c r="AA139" s="35"/>
      <c r="AB139" s="35"/>
      <c r="AC139" s="35"/>
      <c r="AD139" s="35"/>
      <c r="AE139" s="35"/>
      <c r="AR139" s="203" t="s">
        <v>270</v>
      </c>
      <c r="AT139" s="203" t="s">
        <v>266</v>
      </c>
      <c r="AU139" s="203" t="s">
        <v>73</v>
      </c>
      <c r="AY139" s="18" t="s">
        <v>263</v>
      </c>
      <c r="BE139" s="204">
        <f t="shared" si="4"/>
        <v>0</v>
      </c>
      <c r="BF139" s="204">
        <f t="shared" si="5"/>
        <v>0</v>
      </c>
      <c r="BG139" s="204">
        <f t="shared" si="6"/>
        <v>0</v>
      </c>
      <c r="BH139" s="204">
        <f t="shared" si="7"/>
        <v>0</v>
      </c>
      <c r="BI139" s="204">
        <f t="shared" si="8"/>
        <v>0</v>
      </c>
      <c r="BJ139" s="18" t="s">
        <v>71</v>
      </c>
      <c r="BK139" s="204">
        <f t="shared" si="9"/>
        <v>0</v>
      </c>
      <c r="BL139" s="18" t="s">
        <v>270</v>
      </c>
      <c r="BM139" s="203" t="s">
        <v>270</v>
      </c>
    </row>
    <row r="140" spans="1:65" s="2" customFormat="1" ht="16.5" customHeight="1">
      <c r="A140" s="35"/>
      <c r="B140" s="36"/>
      <c r="C140" s="191" t="s">
        <v>276</v>
      </c>
      <c r="D140" s="191" t="s">
        <v>266</v>
      </c>
      <c r="E140" s="192" t="s">
        <v>2817</v>
      </c>
      <c r="F140" s="193" t="s">
        <v>2818</v>
      </c>
      <c r="G140" s="194" t="s">
        <v>374</v>
      </c>
      <c r="H140" s="195">
        <v>1</v>
      </c>
      <c r="I140" s="196"/>
      <c r="J140" s="197">
        <f t="shared" si="0"/>
        <v>0</v>
      </c>
      <c r="K140" s="198"/>
      <c r="L140" s="40"/>
      <c r="M140" s="199" t="s">
        <v>1</v>
      </c>
      <c r="N140" s="200" t="s">
        <v>38</v>
      </c>
      <c r="O140" s="72"/>
      <c r="P140" s="201">
        <f t="shared" si="1"/>
        <v>0</v>
      </c>
      <c r="Q140" s="201">
        <v>0</v>
      </c>
      <c r="R140" s="201">
        <f t="shared" si="2"/>
        <v>0</v>
      </c>
      <c r="S140" s="201">
        <v>0</v>
      </c>
      <c r="T140" s="202">
        <f t="shared" si="3"/>
        <v>0</v>
      </c>
      <c r="U140" s="35"/>
      <c r="V140" s="35"/>
      <c r="W140" s="35"/>
      <c r="X140" s="35"/>
      <c r="Y140" s="35"/>
      <c r="Z140" s="35"/>
      <c r="AA140" s="35"/>
      <c r="AB140" s="35"/>
      <c r="AC140" s="35"/>
      <c r="AD140" s="35"/>
      <c r="AE140" s="35"/>
      <c r="AR140" s="203" t="s">
        <v>270</v>
      </c>
      <c r="AT140" s="203" t="s">
        <v>266</v>
      </c>
      <c r="AU140" s="203" t="s">
        <v>73</v>
      </c>
      <c r="AY140" s="18" t="s">
        <v>263</v>
      </c>
      <c r="BE140" s="204">
        <f t="shared" si="4"/>
        <v>0</v>
      </c>
      <c r="BF140" s="204">
        <f t="shared" si="5"/>
        <v>0</v>
      </c>
      <c r="BG140" s="204">
        <f t="shared" si="6"/>
        <v>0</v>
      </c>
      <c r="BH140" s="204">
        <f t="shared" si="7"/>
        <v>0</v>
      </c>
      <c r="BI140" s="204">
        <f t="shared" si="8"/>
        <v>0</v>
      </c>
      <c r="BJ140" s="18" t="s">
        <v>71</v>
      </c>
      <c r="BK140" s="204">
        <f t="shared" si="9"/>
        <v>0</v>
      </c>
      <c r="BL140" s="18" t="s">
        <v>270</v>
      </c>
      <c r="BM140" s="203" t="s">
        <v>304</v>
      </c>
    </row>
    <row r="141" spans="1:65" s="2" customFormat="1" ht="16.5" customHeight="1">
      <c r="A141" s="35"/>
      <c r="B141" s="36"/>
      <c r="C141" s="191" t="s">
        <v>270</v>
      </c>
      <c r="D141" s="191" t="s">
        <v>266</v>
      </c>
      <c r="E141" s="192" t="s">
        <v>2819</v>
      </c>
      <c r="F141" s="193" t="s">
        <v>2820</v>
      </c>
      <c r="G141" s="194" t="s">
        <v>374</v>
      </c>
      <c r="H141" s="195">
        <v>1</v>
      </c>
      <c r="I141" s="196"/>
      <c r="J141" s="197">
        <f t="shared" si="0"/>
        <v>0</v>
      </c>
      <c r="K141" s="198"/>
      <c r="L141" s="40"/>
      <c r="M141" s="199" t="s">
        <v>1</v>
      </c>
      <c r="N141" s="200" t="s">
        <v>38</v>
      </c>
      <c r="O141" s="72"/>
      <c r="P141" s="201">
        <f t="shared" si="1"/>
        <v>0</v>
      </c>
      <c r="Q141" s="201">
        <v>0</v>
      </c>
      <c r="R141" s="201">
        <f t="shared" si="2"/>
        <v>0</v>
      </c>
      <c r="S141" s="201">
        <v>0</v>
      </c>
      <c r="T141" s="202">
        <f t="shared" si="3"/>
        <v>0</v>
      </c>
      <c r="U141" s="35"/>
      <c r="V141" s="35"/>
      <c r="W141" s="35"/>
      <c r="X141" s="35"/>
      <c r="Y141" s="35"/>
      <c r="Z141" s="35"/>
      <c r="AA141" s="35"/>
      <c r="AB141" s="35"/>
      <c r="AC141" s="35"/>
      <c r="AD141" s="35"/>
      <c r="AE141" s="35"/>
      <c r="AR141" s="203" t="s">
        <v>270</v>
      </c>
      <c r="AT141" s="203" t="s">
        <v>266</v>
      </c>
      <c r="AU141" s="203" t="s">
        <v>73</v>
      </c>
      <c r="AY141" s="18" t="s">
        <v>263</v>
      </c>
      <c r="BE141" s="204">
        <f t="shared" si="4"/>
        <v>0</v>
      </c>
      <c r="BF141" s="204">
        <f t="shared" si="5"/>
        <v>0</v>
      </c>
      <c r="BG141" s="204">
        <f t="shared" si="6"/>
        <v>0</v>
      </c>
      <c r="BH141" s="204">
        <f t="shared" si="7"/>
        <v>0</v>
      </c>
      <c r="BI141" s="204">
        <f t="shared" si="8"/>
        <v>0</v>
      </c>
      <c r="BJ141" s="18" t="s">
        <v>71</v>
      </c>
      <c r="BK141" s="204">
        <f t="shared" si="9"/>
        <v>0</v>
      </c>
      <c r="BL141" s="18" t="s">
        <v>270</v>
      </c>
      <c r="BM141" s="203" t="s">
        <v>314</v>
      </c>
    </row>
    <row r="142" spans="1:65" s="2" customFormat="1" ht="16.5" customHeight="1">
      <c r="A142" s="35"/>
      <c r="B142" s="36"/>
      <c r="C142" s="191" t="s">
        <v>297</v>
      </c>
      <c r="D142" s="191" t="s">
        <v>266</v>
      </c>
      <c r="E142" s="192" t="s">
        <v>2821</v>
      </c>
      <c r="F142" s="193" t="s">
        <v>2822</v>
      </c>
      <c r="G142" s="194" t="s">
        <v>374</v>
      </c>
      <c r="H142" s="195">
        <v>1</v>
      </c>
      <c r="I142" s="196"/>
      <c r="J142" s="197">
        <f t="shared" si="0"/>
        <v>0</v>
      </c>
      <c r="K142" s="198"/>
      <c r="L142" s="40"/>
      <c r="M142" s="199" t="s">
        <v>1</v>
      </c>
      <c r="N142" s="200" t="s">
        <v>38</v>
      </c>
      <c r="O142" s="72"/>
      <c r="P142" s="201">
        <f t="shared" si="1"/>
        <v>0</v>
      </c>
      <c r="Q142" s="201">
        <v>0</v>
      </c>
      <c r="R142" s="201">
        <f t="shared" si="2"/>
        <v>0</v>
      </c>
      <c r="S142" s="201">
        <v>0</v>
      </c>
      <c r="T142" s="202">
        <f t="shared" si="3"/>
        <v>0</v>
      </c>
      <c r="U142" s="35"/>
      <c r="V142" s="35"/>
      <c r="W142" s="35"/>
      <c r="X142" s="35"/>
      <c r="Y142" s="35"/>
      <c r="Z142" s="35"/>
      <c r="AA142" s="35"/>
      <c r="AB142" s="35"/>
      <c r="AC142" s="35"/>
      <c r="AD142" s="35"/>
      <c r="AE142" s="35"/>
      <c r="AR142" s="203" t="s">
        <v>270</v>
      </c>
      <c r="AT142" s="203" t="s">
        <v>266</v>
      </c>
      <c r="AU142" s="203" t="s">
        <v>73</v>
      </c>
      <c r="AY142" s="18" t="s">
        <v>263</v>
      </c>
      <c r="BE142" s="204">
        <f t="shared" si="4"/>
        <v>0</v>
      </c>
      <c r="BF142" s="204">
        <f t="shared" si="5"/>
        <v>0</v>
      </c>
      <c r="BG142" s="204">
        <f t="shared" si="6"/>
        <v>0</v>
      </c>
      <c r="BH142" s="204">
        <f t="shared" si="7"/>
        <v>0</v>
      </c>
      <c r="BI142" s="204">
        <f t="shared" si="8"/>
        <v>0</v>
      </c>
      <c r="BJ142" s="18" t="s">
        <v>71</v>
      </c>
      <c r="BK142" s="204">
        <f t="shared" si="9"/>
        <v>0</v>
      </c>
      <c r="BL142" s="18" t="s">
        <v>270</v>
      </c>
      <c r="BM142" s="203" t="s">
        <v>322</v>
      </c>
    </row>
    <row r="143" spans="1:65" s="2" customFormat="1" ht="16.5" customHeight="1">
      <c r="A143" s="35"/>
      <c r="B143" s="36"/>
      <c r="C143" s="191" t="s">
        <v>304</v>
      </c>
      <c r="D143" s="191" t="s">
        <v>266</v>
      </c>
      <c r="E143" s="192" t="s">
        <v>2823</v>
      </c>
      <c r="F143" s="193" t="s">
        <v>1835</v>
      </c>
      <c r="G143" s="194" t="s">
        <v>2824</v>
      </c>
      <c r="H143" s="195">
        <v>1</v>
      </c>
      <c r="I143" s="196"/>
      <c r="J143" s="197">
        <f t="shared" si="0"/>
        <v>0</v>
      </c>
      <c r="K143" s="198"/>
      <c r="L143" s="40"/>
      <c r="M143" s="199" t="s">
        <v>1</v>
      </c>
      <c r="N143" s="200" t="s">
        <v>38</v>
      </c>
      <c r="O143" s="72"/>
      <c r="P143" s="201">
        <f t="shared" si="1"/>
        <v>0</v>
      </c>
      <c r="Q143" s="201">
        <v>0</v>
      </c>
      <c r="R143" s="201">
        <f t="shared" si="2"/>
        <v>0</v>
      </c>
      <c r="S143" s="201">
        <v>0</v>
      </c>
      <c r="T143" s="202">
        <f t="shared" si="3"/>
        <v>0</v>
      </c>
      <c r="U143" s="35"/>
      <c r="V143" s="35"/>
      <c r="W143" s="35"/>
      <c r="X143" s="35"/>
      <c r="Y143" s="35"/>
      <c r="Z143" s="35"/>
      <c r="AA143" s="35"/>
      <c r="AB143" s="35"/>
      <c r="AC143" s="35"/>
      <c r="AD143" s="35"/>
      <c r="AE143" s="35"/>
      <c r="AR143" s="203" t="s">
        <v>270</v>
      </c>
      <c r="AT143" s="203" t="s">
        <v>266</v>
      </c>
      <c r="AU143" s="203" t="s">
        <v>73</v>
      </c>
      <c r="AY143" s="18" t="s">
        <v>263</v>
      </c>
      <c r="BE143" s="204">
        <f t="shared" si="4"/>
        <v>0</v>
      </c>
      <c r="BF143" s="204">
        <f t="shared" si="5"/>
        <v>0</v>
      </c>
      <c r="BG143" s="204">
        <f t="shared" si="6"/>
        <v>0</v>
      </c>
      <c r="BH143" s="204">
        <f t="shared" si="7"/>
        <v>0</v>
      </c>
      <c r="BI143" s="204">
        <f t="shared" si="8"/>
        <v>0</v>
      </c>
      <c r="BJ143" s="18" t="s">
        <v>71</v>
      </c>
      <c r="BK143" s="204">
        <f t="shared" si="9"/>
        <v>0</v>
      </c>
      <c r="BL143" s="18" t="s">
        <v>270</v>
      </c>
      <c r="BM143" s="203" t="s">
        <v>8</v>
      </c>
    </row>
    <row r="144" spans="1:65" s="12" customFormat="1" ht="22.9" customHeight="1">
      <c r="B144" s="175"/>
      <c r="C144" s="176"/>
      <c r="D144" s="177" t="s">
        <v>63</v>
      </c>
      <c r="E144" s="189" t="s">
        <v>1824</v>
      </c>
      <c r="F144" s="189" t="s">
        <v>2825</v>
      </c>
      <c r="G144" s="176"/>
      <c r="H144" s="176"/>
      <c r="I144" s="179"/>
      <c r="J144" s="190">
        <f>BK144</f>
        <v>0</v>
      </c>
      <c r="K144" s="176"/>
      <c r="L144" s="181"/>
      <c r="M144" s="182"/>
      <c r="N144" s="183"/>
      <c r="O144" s="183"/>
      <c r="P144" s="184">
        <f>SUM(P145:P147)</f>
        <v>0</v>
      </c>
      <c r="Q144" s="183"/>
      <c r="R144" s="184">
        <f>SUM(R145:R147)</f>
        <v>0</v>
      </c>
      <c r="S144" s="183"/>
      <c r="T144" s="185">
        <f>SUM(T145:T147)</f>
        <v>0</v>
      </c>
      <c r="AR144" s="186" t="s">
        <v>71</v>
      </c>
      <c r="AT144" s="187" t="s">
        <v>63</v>
      </c>
      <c r="AU144" s="187" t="s">
        <v>71</v>
      </c>
      <c r="AY144" s="186" t="s">
        <v>263</v>
      </c>
      <c r="BK144" s="188">
        <f>SUM(BK145:BK147)</f>
        <v>0</v>
      </c>
    </row>
    <row r="145" spans="1:65" s="2" customFormat="1" ht="16.5" customHeight="1">
      <c r="A145" s="35"/>
      <c r="B145" s="36"/>
      <c r="C145" s="191" t="s">
        <v>309</v>
      </c>
      <c r="D145" s="191" t="s">
        <v>266</v>
      </c>
      <c r="E145" s="192" t="s">
        <v>2826</v>
      </c>
      <c r="F145" s="193" t="s">
        <v>2827</v>
      </c>
      <c r="G145" s="194" t="s">
        <v>374</v>
      </c>
      <c r="H145" s="195">
        <v>1</v>
      </c>
      <c r="I145" s="196"/>
      <c r="J145" s="197">
        <f>ROUND(I145*H145,2)</f>
        <v>0</v>
      </c>
      <c r="K145" s="198"/>
      <c r="L145" s="40"/>
      <c r="M145" s="199" t="s">
        <v>1</v>
      </c>
      <c r="N145" s="200" t="s">
        <v>38</v>
      </c>
      <c r="O145" s="72"/>
      <c r="P145" s="201">
        <f>O145*H145</f>
        <v>0</v>
      </c>
      <c r="Q145" s="201">
        <v>0</v>
      </c>
      <c r="R145" s="201">
        <f>Q145*H145</f>
        <v>0</v>
      </c>
      <c r="S145" s="201">
        <v>0</v>
      </c>
      <c r="T145" s="202">
        <f>S145*H145</f>
        <v>0</v>
      </c>
      <c r="U145" s="35"/>
      <c r="V145" s="35"/>
      <c r="W145" s="35"/>
      <c r="X145" s="35"/>
      <c r="Y145" s="35"/>
      <c r="Z145" s="35"/>
      <c r="AA145" s="35"/>
      <c r="AB145" s="35"/>
      <c r="AC145" s="35"/>
      <c r="AD145" s="35"/>
      <c r="AE145" s="35"/>
      <c r="AR145" s="203" t="s">
        <v>270</v>
      </c>
      <c r="AT145" s="203" t="s">
        <v>266</v>
      </c>
      <c r="AU145" s="203" t="s">
        <v>73</v>
      </c>
      <c r="AY145" s="18" t="s">
        <v>263</v>
      </c>
      <c r="BE145" s="204">
        <f>IF(N145="základní",J145,0)</f>
        <v>0</v>
      </c>
      <c r="BF145" s="204">
        <f>IF(N145="snížená",J145,0)</f>
        <v>0</v>
      </c>
      <c r="BG145" s="204">
        <f>IF(N145="zákl. přenesená",J145,0)</f>
        <v>0</v>
      </c>
      <c r="BH145" s="204">
        <f>IF(N145="sníž. přenesená",J145,0)</f>
        <v>0</v>
      </c>
      <c r="BI145" s="204">
        <f>IF(N145="nulová",J145,0)</f>
        <v>0</v>
      </c>
      <c r="BJ145" s="18" t="s">
        <v>71</v>
      </c>
      <c r="BK145" s="204">
        <f>ROUND(I145*H145,2)</f>
        <v>0</v>
      </c>
      <c r="BL145" s="18" t="s">
        <v>270</v>
      </c>
      <c r="BM145" s="203" t="s">
        <v>405</v>
      </c>
    </row>
    <row r="146" spans="1:65" s="2" customFormat="1" ht="16.5" customHeight="1">
      <c r="A146" s="35"/>
      <c r="B146" s="36"/>
      <c r="C146" s="191" t="s">
        <v>314</v>
      </c>
      <c r="D146" s="191" t="s">
        <v>266</v>
      </c>
      <c r="E146" s="192" t="s">
        <v>2828</v>
      </c>
      <c r="F146" s="193" t="s">
        <v>2829</v>
      </c>
      <c r="G146" s="194" t="s">
        <v>374</v>
      </c>
      <c r="H146" s="195">
        <v>1</v>
      </c>
      <c r="I146" s="196"/>
      <c r="J146" s="197">
        <f>ROUND(I146*H146,2)</f>
        <v>0</v>
      </c>
      <c r="K146" s="198"/>
      <c r="L146" s="40"/>
      <c r="M146" s="199" t="s">
        <v>1</v>
      </c>
      <c r="N146" s="200" t="s">
        <v>38</v>
      </c>
      <c r="O146" s="72"/>
      <c r="P146" s="201">
        <f>O146*H146</f>
        <v>0</v>
      </c>
      <c r="Q146" s="201">
        <v>0</v>
      </c>
      <c r="R146" s="201">
        <f>Q146*H146</f>
        <v>0</v>
      </c>
      <c r="S146" s="201">
        <v>0</v>
      </c>
      <c r="T146" s="202">
        <f>S146*H146</f>
        <v>0</v>
      </c>
      <c r="U146" s="35"/>
      <c r="V146" s="35"/>
      <c r="W146" s="35"/>
      <c r="X146" s="35"/>
      <c r="Y146" s="35"/>
      <c r="Z146" s="35"/>
      <c r="AA146" s="35"/>
      <c r="AB146" s="35"/>
      <c r="AC146" s="35"/>
      <c r="AD146" s="35"/>
      <c r="AE146" s="35"/>
      <c r="AR146" s="203" t="s">
        <v>270</v>
      </c>
      <c r="AT146" s="203" t="s">
        <v>266</v>
      </c>
      <c r="AU146" s="203" t="s">
        <v>73</v>
      </c>
      <c r="AY146" s="18" t="s">
        <v>263</v>
      </c>
      <c r="BE146" s="204">
        <f>IF(N146="základní",J146,0)</f>
        <v>0</v>
      </c>
      <c r="BF146" s="204">
        <f>IF(N146="snížená",J146,0)</f>
        <v>0</v>
      </c>
      <c r="BG146" s="204">
        <f>IF(N146="zákl. přenesená",J146,0)</f>
        <v>0</v>
      </c>
      <c r="BH146" s="204">
        <f>IF(N146="sníž. přenesená",J146,0)</f>
        <v>0</v>
      </c>
      <c r="BI146" s="204">
        <f>IF(N146="nulová",J146,0)</f>
        <v>0</v>
      </c>
      <c r="BJ146" s="18" t="s">
        <v>71</v>
      </c>
      <c r="BK146" s="204">
        <f>ROUND(I146*H146,2)</f>
        <v>0</v>
      </c>
      <c r="BL146" s="18" t="s">
        <v>270</v>
      </c>
      <c r="BM146" s="203" t="s">
        <v>416</v>
      </c>
    </row>
    <row r="147" spans="1:65" s="2" customFormat="1" ht="16.5" customHeight="1">
      <c r="A147" s="35"/>
      <c r="B147" s="36"/>
      <c r="C147" s="191" t="s">
        <v>264</v>
      </c>
      <c r="D147" s="191" t="s">
        <v>266</v>
      </c>
      <c r="E147" s="192" t="s">
        <v>2830</v>
      </c>
      <c r="F147" s="193" t="s">
        <v>2831</v>
      </c>
      <c r="G147" s="194" t="s">
        <v>2824</v>
      </c>
      <c r="H147" s="195">
        <v>1</v>
      </c>
      <c r="I147" s="196"/>
      <c r="J147" s="197">
        <f>ROUND(I147*H147,2)</f>
        <v>0</v>
      </c>
      <c r="K147" s="198"/>
      <c r="L147" s="40"/>
      <c r="M147" s="199" t="s">
        <v>1</v>
      </c>
      <c r="N147" s="200" t="s">
        <v>38</v>
      </c>
      <c r="O147" s="72"/>
      <c r="P147" s="201">
        <f>O147*H147</f>
        <v>0</v>
      </c>
      <c r="Q147" s="201">
        <v>0</v>
      </c>
      <c r="R147" s="201">
        <f>Q147*H147</f>
        <v>0</v>
      </c>
      <c r="S147" s="201">
        <v>0</v>
      </c>
      <c r="T147" s="202">
        <f>S147*H147</f>
        <v>0</v>
      </c>
      <c r="U147" s="35"/>
      <c r="V147" s="35"/>
      <c r="W147" s="35"/>
      <c r="X147" s="35"/>
      <c r="Y147" s="35"/>
      <c r="Z147" s="35"/>
      <c r="AA147" s="35"/>
      <c r="AB147" s="35"/>
      <c r="AC147" s="35"/>
      <c r="AD147" s="35"/>
      <c r="AE147" s="35"/>
      <c r="AR147" s="203" t="s">
        <v>270</v>
      </c>
      <c r="AT147" s="203" t="s">
        <v>266</v>
      </c>
      <c r="AU147" s="203" t="s">
        <v>73</v>
      </c>
      <c r="AY147" s="18" t="s">
        <v>263</v>
      </c>
      <c r="BE147" s="204">
        <f>IF(N147="základní",J147,0)</f>
        <v>0</v>
      </c>
      <c r="BF147" s="204">
        <f>IF(N147="snížená",J147,0)</f>
        <v>0</v>
      </c>
      <c r="BG147" s="204">
        <f>IF(N147="zákl. přenesená",J147,0)</f>
        <v>0</v>
      </c>
      <c r="BH147" s="204">
        <f>IF(N147="sníž. přenesená",J147,0)</f>
        <v>0</v>
      </c>
      <c r="BI147" s="204">
        <f>IF(N147="nulová",J147,0)</f>
        <v>0</v>
      </c>
      <c r="BJ147" s="18" t="s">
        <v>71</v>
      </c>
      <c r="BK147" s="204">
        <f>ROUND(I147*H147,2)</f>
        <v>0</v>
      </c>
      <c r="BL147" s="18" t="s">
        <v>270</v>
      </c>
      <c r="BM147" s="203" t="s">
        <v>426</v>
      </c>
    </row>
    <row r="148" spans="1:65" s="12" customFormat="1" ht="25.9" customHeight="1">
      <c r="B148" s="175"/>
      <c r="C148" s="176"/>
      <c r="D148" s="177" t="s">
        <v>63</v>
      </c>
      <c r="E148" s="178" t="s">
        <v>1829</v>
      </c>
      <c r="F148" s="178" t="s">
        <v>2832</v>
      </c>
      <c r="G148" s="176"/>
      <c r="H148" s="176"/>
      <c r="I148" s="179"/>
      <c r="J148" s="180">
        <f>BK148</f>
        <v>0</v>
      </c>
      <c r="K148" s="176"/>
      <c r="L148" s="181"/>
      <c r="M148" s="182"/>
      <c r="N148" s="183"/>
      <c r="O148" s="183"/>
      <c r="P148" s="184">
        <f>P149+P154+P157+P162+P163+P166+P171+P174+P179</f>
        <v>0</v>
      </c>
      <c r="Q148" s="183"/>
      <c r="R148" s="184">
        <f>R149+R154+R157+R162+R163+R166+R171+R174+R179</f>
        <v>0</v>
      </c>
      <c r="S148" s="183"/>
      <c r="T148" s="185">
        <f>T149+T154+T157+T162+T163+T166+T171+T174+T179</f>
        <v>0</v>
      </c>
      <c r="AR148" s="186" t="s">
        <v>71</v>
      </c>
      <c r="AT148" s="187" t="s">
        <v>63</v>
      </c>
      <c r="AU148" s="187" t="s">
        <v>64</v>
      </c>
      <c r="AY148" s="186" t="s">
        <v>263</v>
      </c>
      <c r="BK148" s="188">
        <f>BK149+BK154+BK157+BK162+BK163+BK166+BK171+BK174+BK179</f>
        <v>0</v>
      </c>
    </row>
    <row r="149" spans="1:65" s="12" customFormat="1" ht="22.9" customHeight="1">
      <c r="B149" s="175"/>
      <c r="C149" s="176"/>
      <c r="D149" s="177" t="s">
        <v>63</v>
      </c>
      <c r="E149" s="189" t="s">
        <v>1840</v>
      </c>
      <c r="F149" s="189" t="s">
        <v>2833</v>
      </c>
      <c r="G149" s="176"/>
      <c r="H149" s="176"/>
      <c r="I149" s="179"/>
      <c r="J149" s="190">
        <f>BK149</f>
        <v>0</v>
      </c>
      <c r="K149" s="176"/>
      <c r="L149" s="181"/>
      <c r="M149" s="182"/>
      <c r="N149" s="183"/>
      <c r="O149" s="183"/>
      <c r="P149" s="184">
        <f>SUM(P150:P153)</f>
        <v>0</v>
      </c>
      <c r="Q149" s="183"/>
      <c r="R149" s="184">
        <f>SUM(R150:R153)</f>
        <v>0</v>
      </c>
      <c r="S149" s="183"/>
      <c r="T149" s="185">
        <f>SUM(T150:T153)</f>
        <v>0</v>
      </c>
      <c r="AR149" s="186" t="s">
        <v>71</v>
      </c>
      <c r="AT149" s="187" t="s">
        <v>63</v>
      </c>
      <c r="AU149" s="187" t="s">
        <v>71</v>
      </c>
      <c r="AY149" s="186" t="s">
        <v>263</v>
      </c>
      <c r="BK149" s="188">
        <f>SUM(BK150:BK153)</f>
        <v>0</v>
      </c>
    </row>
    <row r="150" spans="1:65" s="2" customFormat="1" ht="16.5" customHeight="1">
      <c r="A150" s="35"/>
      <c r="B150" s="36"/>
      <c r="C150" s="191" t="s">
        <v>322</v>
      </c>
      <c r="D150" s="191" t="s">
        <v>266</v>
      </c>
      <c r="E150" s="192" t="s">
        <v>2834</v>
      </c>
      <c r="F150" s="193" t="s">
        <v>1832</v>
      </c>
      <c r="G150" s="194" t="s">
        <v>292</v>
      </c>
      <c r="H150" s="195">
        <v>1</v>
      </c>
      <c r="I150" s="196"/>
      <c r="J150" s="197">
        <f>ROUND(I150*H150,2)</f>
        <v>0</v>
      </c>
      <c r="K150" s="198"/>
      <c r="L150" s="40"/>
      <c r="M150" s="199" t="s">
        <v>1</v>
      </c>
      <c r="N150" s="200" t="s">
        <v>38</v>
      </c>
      <c r="O150" s="72"/>
      <c r="P150" s="201">
        <f>O150*H150</f>
        <v>0</v>
      </c>
      <c r="Q150" s="201">
        <v>0</v>
      </c>
      <c r="R150" s="201">
        <f>Q150*H150</f>
        <v>0</v>
      </c>
      <c r="S150" s="201">
        <v>0</v>
      </c>
      <c r="T150" s="202">
        <f>S150*H150</f>
        <v>0</v>
      </c>
      <c r="U150" s="35"/>
      <c r="V150" s="35"/>
      <c r="W150" s="35"/>
      <c r="X150" s="35"/>
      <c r="Y150" s="35"/>
      <c r="Z150" s="35"/>
      <c r="AA150" s="35"/>
      <c r="AB150" s="35"/>
      <c r="AC150" s="35"/>
      <c r="AD150" s="35"/>
      <c r="AE150" s="35"/>
      <c r="AR150" s="203" t="s">
        <v>270</v>
      </c>
      <c r="AT150" s="203" t="s">
        <v>266</v>
      </c>
      <c r="AU150" s="203" t="s">
        <v>73</v>
      </c>
      <c r="AY150" s="18" t="s">
        <v>263</v>
      </c>
      <c r="BE150" s="204">
        <f>IF(N150="základní",J150,0)</f>
        <v>0</v>
      </c>
      <c r="BF150" s="204">
        <f>IF(N150="snížená",J150,0)</f>
        <v>0</v>
      </c>
      <c r="BG150" s="204">
        <f>IF(N150="zákl. přenesená",J150,0)</f>
        <v>0</v>
      </c>
      <c r="BH150" s="204">
        <f>IF(N150="sníž. přenesená",J150,0)</f>
        <v>0</v>
      </c>
      <c r="BI150" s="204">
        <f>IF(N150="nulová",J150,0)</f>
        <v>0</v>
      </c>
      <c r="BJ150" s="18" t="s">
        <v>71</v>
      </c>
      <c r="BK150" s="204">
        <f>ROUND(I150*H150,2)</f>
        <v>0</v>
      </c>
      <c r="BL150" s="18" t="s">
        <v>270</v>
      </c>
      <c r="BM150" s="203" t="s">
        <v>493</v>
      </c>
    </row>
    <row r="151" spans="1:65" s="2" customFormat="1" ht="39">
      <c r="A151" s="35"/>
      <c r="B151" s="36"/>
      <c r="C151" s="37"/>
      <c r="D151" s="207" t="s">
        <v>294</v>
      </c>
      <c r="E151" s="37"/>
      <c r="F151" s="239" t="s">
        <v>1833</v>
      </c>
      <c r="G151" s="37"/>
      <c r="H151" s="37"/>
      <c r="I151" s="240"/>
      <c r="J151" s="37"/>
      <c r="K151" s="37"/>
      <c r="L151" s="40"/>
      <c r="M151" s="241"/>
      <c r="N151" s="242"/>
      <c r="O151" s="72"/>
      <c r="P151" s="72"/>
      <c r="Q151" s="72"/>
      <c r="R151" s="72"/>
      <c r="S151" s="72"/>
      <c r="T151" s="73"/>
      <c r="U151" s="35"/>
      <c r="V151" s="35"/>
      <c r="W151" s="35"/>
      <c r="X151" s="35"/>
      <c r="Y151" s="35"/>
      <c r="Z151" s="35"/>
      <c r="AA151" s="35"/>
      <c r="AB151" s="35"/>
      <c r="AC151" s="35"/>
      <c r="AD151" s="35"/>
      <c r="AE151" s="35"/>
      <c r="AT151" s="18" t="s">
        <v>294</v>
      </c>
      <c r="AU151" s="18" t="s">
        <v>73</v>
      </c>
    </row>
    <row r="152" spans="1:65" s="2" customFormat="1" ht="16.5" customHeight="1">
      <c r="A152" s="35"/>
      <c r="B152" s="36"/>
      <c r="C152" s="191" t="s">
        <v>327</v>
      </c>
      <c r="D152" s="191" t="s">
        <v>266</v>
      </c>
      <c r="E152" s="192" t="s">
        <v>1834</v>
      </c>
      <c r="F152" s="193" t="s">
        <v>1835</v>
      </c>
      <c r="G152" s="194" t="s">
        <v>292</v>
      </c>
      <c r="H152" s="195">
        <v>1</v>
      </c>
      <c r="I152" s="196"/>
      <c r="J152" s="197">
        <f>ROUND(I152*H152,2)</f>
        <v>0</v>
      </c>
      <c r="K152" s="198"/>
      <c r="L152" s="40"/>
      <c r="M152" s="199" t="s">
        <v>1</v>
      </c>
      <c r="N152" s="200" t="s">
        <v>38</v>
      </c>
      <c r="O152" s="72"/>
      <c r="P152" s="201">
        <f>O152*H152</f>
        <v>0</v>
      </c>
      <c r="Q152" s="201">
        <v>0</v>
      </c>
      <c r="R152" s="201">
        <f>Q152*H152</f>
        <v>0</v>
      </c>
      <c r="S152" s="201">
        <v>0</v>
      </c>
      <c r="T152" s="202">
        <f>S152*H152</f>
        <v>0</v>
      </c>
      <c r="U152" s="35"/>
      <c r="V152" s="35"/>
      <c r="W152" s="35"/>
      <c r="X152" s="35"/>
      <c r="Y152" s="35"/>
      <c r="Z152" s="35"/>
      <c r="AA152" s="35"/>
      <c r="AB152" s="35"/>
      <c r="AC152" s="35"/>
      <c r="AD152" s="35"/>
      <c r="AE152" s="35"/>
      <c r="AR152" s="203" t="s">
        <v>270</v>
      </c>
      <c r="AT152" s="203" t="s">
        <v>266</v>
      </c>
      <c r="AU152" s="203" t="s">
        <v>73</v>
      </c>
      <c r="AY152" s="18" t="s">
        <v>263</v>
      </c>
      <c r="BE152" s="204">
        <f>IF(N152="základní",J152,0)</f>
        <v>0</v>
      </c>
      <c r="BF152" s="204">
        <f>IF(N152="snížená",J152,0)</f>
        <v>0</v>
      </c>
      <c r="BG152" s="204">
        <f>IF(N152="zákl. přenesená",J152,0)</f>
        <v>0</v>
      </c>
      <c r="BH152" s="204">
        <f>IF(N152="sníž. přenesená",J152,0)</f>
        <v>0</v>
      </c>
      <c r="BI152" s="204">
        <f>IF(N152="nulová",J152,0)</f>
        <v>0</v>
      </c>
      <c r="BJ152" s="18" t="s">
        <v>71</v>
      </c>
      <c r="BK152" s="204">
        <f>ROUND(I152*H152,2)</f>
        <v>0</v>
      </c>
      <c r="BL152" s="18" t="s">
        <v>270</v>
      </c>
      <c r="BM152" s="203" t="s">
        <v>496</v>
      </c>
    </row>
    <row r="153" spans="1:65" s="2" customFormat="1" ht="16.5" customHeight="1">
      <c r="A153" s="35"/>
      <c r="B153" s="36"/>
      <c r="C153" s="191" t="s">
        <v>8</v>
      </c>
      <c r="D153" s="191" t="s">
        <v>266</v>
      </c>
      <c r="E153" s="192" t="s">
        <v>1836</v>
      </c>
      <c r="F153" s="193" t="s">
        <v>1837</v>
      </c>
      <c r="G153" s="194" t="s">
        <v>292</v>
      </c>
      <c r="H153" s="195">
        <v>1</v>
      </c>
      <c r="I153" s="196"/>
      <c r="J153" s="197">
        <f>ROUND(I153*H153,2)</f>
        <v>0</v>
      </c>
      <c r="K153" s="198"/>
      <c r="L153" s="40"/>
      <c r="M153" s="199" t="s">
        <v>1</v>
      </c>
      <c r="N153" s="200" t="s">
        <v>38</v>
      </c>
      <c r="O153" s="72"/>
      <c r="P153" s="201">
        <f>O153*H153</f>
        <v>0</v>
      </c>
      <c r="Q153" s="201">
        <v>0</v>
      </c>
      <c r="R153" s="201">
        <f>Q153*H153</f>
        <v>0</v>
      </c>
      <c r="S153" s="201">
        <v>0</v>
      </c>
      <c r="T153" s="202">
        <f>S153*H153</f>
        <v>0</v>
      </c>
      <c r="U153" s="35"/>
      <c r="V153" s="35"/>
      <c r="W153" s="35"/>
      <c r="X153" s="35"/>
      <c r="Y153" s="35"/>
      <c r="Z153" s="35"/>
      <c r="AA153" s="35"/>
      <c r="AB153" s="35"/>
      <c r="AC153" s="35"/>
      <c r="AD153" s="35"/>
      <c r="AE153" s="35"/>
      <c r="AR153" s="203" t="s">
        <v>270</v>
      </c>
      <c r="AT153" s="203" t="s">
        <v>266</v>
      </c>
      <c r="AU153" s="203" t="s">
        <v>73</v>
      </c>
      <c r="AY153" s="18" t="s">
        <v>263</v>
      </c>
      <c r="BE153" s="204">
        <f>IF(N153="základní",J153,0)</f>
        <v>0</v>
      </c>
      <c r="BF153" s="204">
        <f>IF(N153="snížená",J153,0)</f>
        <v>0</v>
      </c>
      <c r="BG153" s="204">
        <f>IF(N153="zákl. přenesená",J153,0)</f>
        <v>0</v>
      </c>
      <c r="BH153" s="204">
        <f>IF(N153="sníž. přenesená",J153,0)</f>
        <v>0</v>
      </c>
      <c r="BI153" s="204">
        <f>IF(N153="nulová",J153,0)</f>
        <v>0</v>
      </c>
      <c r="BJ153" s="18" t="s">
        <v>71</v>
      </c>
      <c r="BK153" s="204">
        <f>ROUND(I153*H153,2)</f>
        <v>0</v>
      </c>
      <c r="BL153" s="18" t="s">
        <v>270</v>
      </c>
      <c r="BM153" s="203" t="s">
        <v>500</v>
      </c>
    </row>
    <row r="154" spans="1:65" s="12" customFormat="1" ht="22.9" customHeight="1">
      <c r="B154" s="175"/>
      <c r="C154" s="176"/>
      <c r="D154" s="177" t="s">
        <v>63</v>
      </c>
      <c r="E154" s="189" t="s">
        <v>1845</v>
      </c>
      <c r="F154" s="189" t="s">
        <v>2835</v>
      </c>
      <c r="G154" s="176"/>
      <c r="H154" s="176"/>
      <c r="I154" s="179"/>
      <c r="J154" s="190">
        <f>BK154</f>
        <v>0</v>
      </c>
      <c r="K154" s="176"/>
      <c r="L154" s="181"/>
      <c r="M154" s="182"/>
      <c r="N154" s="183"/>
      <c r="O154" s="183"/>
      <c r="P154" s="184">
        <f>SUM(P155:P156)</f>
        <v>0</v>
      </c>
      <c r="Q154" s="183"/>
      <c r="R154" s="184">
        <f>SUM(R155:R156)</f>
        <v>0</v>
      </c>
      <c r="S154" s="183"/>
      <c r="T154" s="185">
        <f>SUM(T155:T156)</f>
        <v>0</v>
      </c>
      <c r="AR154" s="186" t="s">
        <v>71</v>
      </c>
      <c r="AT154" s="187" t="s">
        <v>63</v>
      </c>
      <c r="AU154" s="187" t="s">
        <v>71</v>
      </c>
      <c r="AY154" s="186" t="s">
        <v>263</v>
      </c>
      <c r="BK154" s="188">
        <f>SUM(BK155:BK156)</f>
        <v>0</v>
      </c>
    </row>
    <row r="155" spans="1:65" s="2" customFormat="1" ht="16.5" customHeight="1">
      <c r="A155" s="35"/>
      <c r="B155" s="36"/>
      <c r="C155" s="191" t="s">
        <v>397</v>
      </c>
      <c r="D155" s="191" t="s">
        <v>266</v>
      </c>
      <c r="E155" s="192" t="s">
        <v>1838</v>
      </c>
      <c r="F155" s="193" t="s">
        <v>1827</v>
      </c>
      <c r="G155" s="194" t="s">
        <v>292</v>
      </c>
      <c r="H155" s="195">
        <v>1</v>
      </c>
      <c r="I155" s="196"/>
      <c r="J155" s="197">
        <f>ROUND(I155*H155,2)</f>
        <v>0</v>
      </c>
      <c r="K155" s="198"/>
      <c r="L155" s="40"/>
      <c r="M155" s="199" t="s">
        <v>1</v>
      </c>
      <c r="N155" s="200" t="s">
        <v>38</v>
      </c>
      <c r="O155" s="72"/>
      <c r="P155" s="201">
        <f>O155*H155</f>
        <v>0</v>
      </c>
      <c r="Q155" s="201">
        <v>0</v>
      </c>
      <c r="R155" s="201">
        <f>Q155*H155</f>
        <v>0</v>
      </c>
      <c r="S155" s="201">
        <v>0</v>
      </c>
      <c r="T155" s="202">
        <f>S155*H155</f>
        <v>0</v>
      </c>
      <c r="U155" s="35"/>
      <c r="V155" s="35"/>
      <c r="W155" s="35"/>
      <c r="X155" s="35"/>
      <c r="Y155" s="35"/>
      <c r="Z155" s="35"/>
      <c r="AA155" s="35"/>
      <c r="AB155" s="35"/>
      <c r="AC155" s="35"/>
      <c r="AD155" s="35"/>
      <c r="AE155" s="35"/>
      <c r="AR155" s="203" t="s">
        <v>270</v>
      </c>
      <c r="AT155" s="203" t="s">
        <v>266</v>
      </c>
      <c r="AU155" s="203" t="s">
        <v>73</v>
      </c>
      <c r="AY155" s="18" t="s">
        <v>263</v>
      </c>
      <c r="BE155" s="204">
        <f>IF(N155="základní",J155,0)</f>
        <v>0</v>
      </c>
      <c r="BF155" s="204">
        <f>IF(N155="snížená",J155,0)</f>
        <v>0</v>
      </c>
      <c r="BG155" s="204">
        <f>IF(N155="zákl. přenesená",J155,0)</f>
        <v>0</v>
      </c>
      <c r="BH155" s="204">
        <f>IF(N155="sníž. přenesená",J155,0)</f>
        <v>0</v>
      </c>
      <c r="BI155" s="204">
        <f>IF(N155="nulová",J155,0)</f>
        <v>0</v>
      </c>
      <c r="BJ155" s="18" t="s">
        <v>71</v>
      </c>
      <c r="BK155" s="204">
        <f>ROUND(I155*H155,2)</f>
        <v>0</v>
      </c>
      <c r="BL155" s="18" t="s">
        <v>270</v>
      </c>
      <c r="BM155" s="203" t="s">
        <v>506</v>
      </c>
    </row>
    <row r="156" spans="1:65" s="2" customFormat="1" ht="58.5">
      <c r="A156" s="35"/>
      <c r="B156" s="36"/>
      <c r="C156" s="37"/>
      <c r="D156" s="207" t="s">
        <v>294</v>
      </c>
      <c r="E156" s="37"/>
      <c r="F156" s="239" t="s">
        <v>1839</v>
      </c>
      <c r="G156" s="37"/>
      <c r="H156" s="37"/>
      <c r="I156" s="240"/>
      <c r="J156" s="37"/>
      <c r="K156" s="37"/>
      <c r="L156" s="40"/>
      <c r="M156" s="241"/>
      <c r="N156" s="242"/>
      <c r="O156" s="72"/>
      <c r="P156" s="72"/>
      <c r="Q156" s="72"/>
      <c r="R156" s="72"/>
      <c r="S156" s="72"/>
      <c r="T156" s="73"/>
      <c r="U156" s="35"/>
      <c r="V156" s="35"/>
      <c r="W156" s="35"/>
      <c r="X156" s="35"/>
      <c r="Y156" s="35"/>
      <c r="Z156" s="35"/>
      <c r="AA156" s="35"/>
      <c r="AB156" s="35"/>
      <c r="AC156" s="35"/>
      <c r="AD156" s="35"/>
      <c r="AE156" s="35"/>
      <c r="AT156" s="18" t="s">
        <v>294</v>
      </c>
      <c r="AU156" s="18" t="s">
        <v>73</v>
      </c>
    </row>
    <row r="157" spans="1:65" s="12" customFormat="1" ht="22.9" customHeight="1">
      <c r="B157" s="175"/>
      <c r="C157" s="176"/>
      <c r="D157" s="177" t="s">
        <v>63</v>
      </c>
      <c r="E157" s="189" t="s">
        <v>1850</v>
      </c>
      <c r="F157" s="189" t="s">
        <v>2836</v>
      </c>
      <c r="G157" s="176"/>
      <c r="H157" s="176"/>
      <c r="I157" s="179"/>
      <c r="J157" s="190">
        <f>BK157</f>
        <v>0</v>
      </c>
      <c r="K157" s="176"/>
      <c r="L157" s="181"/>
      <c r="M157" s="182"/>
      <c r="N157" s="183"/>
      <c r="O157" s="183"/>
      <c r="P157" s="184">
        <f>SUM(P158:P161)</f>
        <v>0</v>
      </c>
      <c r="Q157" s="183"/>
      <c r="R157" s="184">
        <f>SUM(R158:R161)</f>
        <v>0</v>
      </c>
      <c r="S157" s="183"/>
      <c r="T157" s="185">
        <f>SUM(T158:T161)</f>
        <v>0</v>
      </c>
      <c r="AR157" s="186" t="s">
        <v>71</v>
      </c>
      <c r="AT157" s="187" t="s">
        <v>63</v>
      </c>
      <c r="AU157" s="187" t="s">
        <v>71</v>
      </c>
      <c r="AY157" s="186" t="s">
        <v>263</v>
      </c>
      <c r="BK157" s="188">
        <f>SUM(BK158:BK161)</f>
        <v>0</v>
      </c>
    </row>
    <row r="158" spans="1:65" s="2" customFormat="1" ht="16.5" customHeight="1">
      <c r="A158" s="35"/>
      <c r="B158" s="36"/>
      <c r="C158" s="191" t="s">
        <v>405</v>
      </c>
      <c r="D158" s="191" t="s">
        <v>266</v>
      </c>
      <c r="E158" s="192" t="s">
        <v>2834</v>
      </c>
      <c r="F158" s="193" t="s">
        <v>1832</v>
      </c>
      <c r="G158" s="194" t="s">
        <v>292</v>
      </c>
      <c r="H158" s="195">
        <v>1</v>
      </c>
      <c r="I158" s="196"/>
      <c r="J158" s="197">
        <f>ROUND(I158*H158,2)</f>
        <v>0</v>
      </c>
      <c r="K158" s="198"/>
      <c r="L158" s="40"/>
      <c r="M158" s="199" t="s">
        <v>1</v>
      </c>
      <c r="N158" s="200" t="s">
        <v>38</v>
      </c>
      <c r="O158" s="72"/>
      <c r="P158" s="201">
        <f>O158*H158</f>
        <v>0</v>
      </c>
      <c r="Q158" s="201">
        <v>0</v>
      </c>
      <c r="R158" s="201">
        <f>Q158*H158</f>
        <v>0</v>
      </c>
      <c r="S158" s="201">
        <v>0</v>
      </c>
      <c r="T158" s="202">
        <f>S158*H158</f>
        <v>0</v>
      </c>
      <c r="U158" s="35"/>
      <c r="V158" s="35"/>
      <c r="W158" s="35"/>
      <c r="X158" s="35"/>
      <c r="Y158" s="35"/>
      <c r="Z158" s="35"/>
      <c r="AA158" s="35"/>
      <c r="AB158" s="35"/>
      <c r="AC158" s="35"/>
      <c r="AD158" s="35"/>
      <c r="AE158" s="35"/>
      <c r="AR158" s="203" t="s">
        <v>270</v>
      </c>
      <c r="AT158" s="203" t="s">
        <v>266</v>
      </c>
      <c r="AU158" s="203" t="s">
        <v>73</v>
      </c>
      <c r="AY158" s="18" t="s">
        <v>263</v>
      </c>
      <c r="BE158" s="204">
        <f>IF(N158="základní",J158,0)</f>
        <v>0</v>
      </c>
      <c r="BF158" s="204">
        <f>IF(N158="snížená",J158,0)</f>
        <v>0</v>
      </c>
      <c r="BG158" s="204">
        <f>IF(N158="zákl. přenesená",J158,0)</f>
        <v>0</v>
      </c>
      <c r="BH158" s="204">
        <f>IF(N158="sníž. přenesená",J158,0)</f>
        <v>0</v>
      </c>
      <c r="BI158" s="204">
        <f>IF(N158="nulová",J158,0)</f>
        <v>0</v>
      </c>
      <c r="BJ158" s="18" t="s">
        <v>71</v>
      </c>
      <c r="BK158" s="204">
        <f>ROUND(I158*H158,2)</f>
        <v>0</v>
      </c>
      <c r="BL158" s="18" t="s">
        <v>270</v>
      </c>
      <c r="BM158" s="203" t="s">
        <v>533</v>
      </c>
    </row>
    <row r="159" spans="1:65" s="2" customFormat="1" ht="39">
      <c r="A159" s="35"/>
      <c r="B159" s="36"/>
      <c r="C159" s="37"/>
      <c r="D159" s="207" t="s">
        <v>294</v>
      </c>
      <c r="E159" s="37"/>
      <c r="F159" s="239" t="s">
        <v>1833</v>
      </c>
      <c r="G159" s="37"/>
      <c r="H159" s="37"/>
      <c r="I159" s="240"/>
      <c r="J159" s="37"/>
      <c r="K159" s="37"/>
      <c r="L159" s="40"/>
      <c r="M159" s="241"/>
      <c r="N159" s="242"/>
      <c r="O159" s="72"/>
      <c r="P159" s="72"/>
      <c r="Q159" s="72"/>
      <c r="R159" s="72"/>
      <c r="S159" s="72"/>
      <c r="T159" s="73"/>
      <c r="U159" s="35"/>
      <c r="V159" s="35"/>
      <c r="W159" s="35"/>
      <c r="X159" s="35"/>
      <c r="Y159" s="35"/>
      <c r="Z159" s="35"/>
      <c r="AA159" s="35"/>
      <c r="AB159" s="35"/>
      <c r="AC159" s="35"/>
      <c r="AD159" s="35"/>
      <c r="AE159" s="35"/>
      <c r="AT159" s="18" t="s">
        <v>294</v>
      </c>
      <c r="AU159" s="18" t="s">
        <v>73</v>
      </c>
    </row>
    <row r="160" spans="1:65" s="2" customFormat="1" ht="16.5" customHeight="1">
      <c r="A160" s="35"/>
      <c r="B160" s="36"/>
      <c r="C160" s="191" t="s">
        <v>412</v>
      </c>
      <c r="D160" s="191" t="s">
        <v>266</v>
      </c>
      <c r="E160" s="192" t="s">
        <v>1834</v>
      </c>
      <c r="F160" s="193" t="s">
        <v>1835</v>
      </c>
      <c r="G160" s="194" t="s">
        <v>292</v>
      </c>
      <c r="H160" s="195">
        <v>1</v>
      </c>
      <c r="I160" s="196"/>
      <c r="J160" s="197">
        <f>ROUND(I160*H160,2)</f>
        <v>0</v>
      </c>
      <c r="K160" s="198"/>
      <c r="L160" s="40"/>
      <c r="M160" s="199" t="s">
        <v>1</v>
      </c>
      <c r="N160" s="200" t="s">
        <v>38</v>
      </c>
      <c r="O160" s="72"/>
      <c r="P160" s="201">
        <f>O160*H160</f>
        <v>0</v>
      </c>
      <c r="Q160" s="201">
        <v>0</v>
      </c>
      <c r="R160" s="201">
        <f>Q160*H160</f>
        <v>0</v>
      </c>
      <c r="S160" s="201">
        <v>0</v>
      </c>
      <c r="T160" s="202">
        <f>S160*H160</f>
        <v>0</v>
      </c>
      <c r="U160" s="35"/>
      <c r="V160" s="35"/>
      <c r="W160" s="35"/>
      <c r="X160" s="35"/>
      <c r="Y160" s="35"/>
      <c r="Z160" s="35"/>
      <c r="AA160" s="35"/>
      <c r="AB160" s="35"/>
      <c r="AC160" s="35"/>
      <c r="AD160" s="35"/>
      <c r="AE160" s="35"/>
      <c r="AR160" s="203" t="s">
        <v>270</v>
      </c>
      <c r="AT160" s="203" t="s">
        <v>266</v>
      </c>
      <c r="AU160" s="203" t="s">
        <v>73</v>
      </c>
      <c r="AY160" s="18" t="s">
        <v>263</v>
      </c>
      <c r="BE160" s="204">
        <f>IF(N160="základní",J160,0)</f>
        <v>0</v>
      </c>
      <c r="BF160" s="204">
        <f>IF(N160="snížená",J160,0)</f>
        <v>0</v>
      </c>
      <c r="BG160" s="204">
        <f>IF(N160="zákl. přenesená",J160,0)</f>
        <v>0</v>
      </c>
      <c r="BH160" s="204">
        <f>IF(N160="sníž. přenesená",J160,0)</f>
        <v>0</v>
      </c>
      <c r="BI160" s="204">
        <f>IF(N160="nulová",J160,0)</f>
        <v>0</v>
      </c>
      <c r="BJ160" s="18" t="s">
        <v>71</v>
      </c>
      <c r="BK160" s="204">
        <f>ROUND(I160*H160,2)</f>
        <v>0</v>
      </c>
      <c r="BL160" s="18" t="s">
        <v>270</v>
      </c>
      <c r="BM160" s="203" t="s">
        <v>538</v>
      </c>
    </row>
    <row r="161" spans="1:65" s="2" customFormat="1" ht="16.5" customHeight="1">
      <c r="A161" s="35"/>
      <c r="B161" s="36"/>
      <c r="C161" s="191" t="s">
        <v>416</v>
      </c>
      <c r="D161" s="191" t="s">
        <v>266</v>
      </c>
      <c r="E161" s="192" t="s">
        <v>1836</v>
      </c>
      <c r="F161" s="193" t="s">
        <v>1837</v>
      </c>
      <c r="G161" s="194" t="s">
        <v>292</v>
      </c>
      <c r="H161" s="195">
        <v>1</v>
      </c>
      <c r="I161" s="196"/>
      <c r="J161" s="197">
        <f>ROUND(I161*H161,2)</f>
        <v>0</v>
      </c>
      <c r="K161" s="198"/>
      <c r="L161" s="40"/>
      <c r="M161" s="199" t="s">
        <v>1</v>
      </c>
      <c r="N161" s="200" t="s">
        <v>38</v>
      </c>
      <c r="O161" s="72"/>
      <c r="P161" s="201">
        <f>O161*H161</f>
        <v>0</v>
      </c>
      <c r="Q161" s="201">
        <v>0</v>
      </c>
      <c r="R161" s="201">
        <f>Q161*H161</f>
        <v>0</v>
      </c>
      <c r="S161" s="201">
        <v>0</v>
      </c>
      <c r="T161" s="202">
        <f>S161*H161</f>
        <v>0</v>
      </c>
      <c r="U161" s="35"/>
      <c r="V161" s="35"/>
      <c r="W161" s="35"/>
      <c r="X161" s="35"/>
      <c r="Y161" s="35"/>
      <c r="Z161" s="35"/>
      <c r="AA161" s="35"/>
      <c r="AB161" s="35"/>
      <c r="AC161" s="35"/>
      <c r="AD161" s="35"/>
      <c r="AE161" s="35"/>
      <c r="AR161" s="203" t="s">
        <v>270</v>
      </c>
      <c r="AT161" s="203" t="s">
        <v>266</v>
      </c>
      <c r="AU161" s="203" t="s">
        <v>73</v>
      </c>
      <c r="AY161" s="18" t="s">
        <v>263</v>
      </c>
      <c r="BE161" s="204">
        <f>IF(N161="základní",J161,0)</f>
        <v>0</v>
      </c>
      <c r="BF161" s="204">
        <f>IF(N161="snížená",J161,0)</f>
        <v>0</v>
      </c>
      <c r="BG161" s="204">
        <f>IF(N161="zákl. přenesená",J161,0)</f>
        <v>0</v>
      </c>
      <c r="BH161" s="204">
        <f>IF(N161="sníž. přenesená",J161,0)</f>
        <v>0</v>
      </c>
      <c r="BI161" s="204">
        <f>IF(N161="nulová",J161,0)</f>
        <v>0</v>
      </c>
      <c r="BJ161" s="18" t="s">
        <v>71</v>
      </c>
      <c r="BK161" s="204">
        <f>ROUND(I161*H161,2)</f>
        <v>0</v>
      </c>
      <c r="BL161" s="18" t="s">
        <v>270</v>
      </c>
      <c r="BM161" s="203" t="s">
        <v>542</v>
      </c>
    </row>
    <row r="162" spans="1:65" s="12" customFormat="1" ht="22.9" customHeight="1">
      <c r="B162" s="175"/>
      <c r="C162" s="176"/>
      <c r="D162" s="177" t="s">
        <v>63</v>
      </c>
      <c r="E162" s="189" t="s">
        <v>2837</v>
      </c>
      <c r="F162" s="189" t="s">
        <v>1</v>
      </c>
      <c r="G162" s="176"/>
      <c r="H162" s="176"/>
      <c r="I162" s="179"/>
      <c r="J162" s="190">
        <f>BK162</f>
        <v>0</v>
      </c>
      <c r="K162" s="176"/>
      <c r="L162" s="181"/>
      <c r="M162" s="182"/>
      <c r="N162" s="183"/>
      <c r="O162" s="183"/>
      <c r="P162" s="184">
        <v>0</v>
      </c>
      <c r="Q162" s="183"/>
      <c r="R162" s="184">
        <v>0</v>
      </c>
      <c r="S162" s="183"/>
      <c r="T162" s="185">
        <v>0</v>
      </c>
      <c r="AR162" s="186" t="s">
        <v>71</v>
      </c>
      <c r="AT162" s="187" t="s">
        <v>63</v>
      </c>
      <c r="AU162" s="187" t="s">
        <v>71</v>
      </c>
      <c r="AY162" s="186" t="s">
        <v>263</v>
      </c>
      <c r="BK162" s="188">
        <v>0</v>
      </c>
    </row>
    <row r="163" spans="1:65" s="12" customFormat="1" ht="22.9" customHeight="1">
      <c r="B163" s="175"/>
      <c r="C163" s="176"/>
      <c r="D163" s="177" t="s">
        <v>63</v>
      </c>
      <c r="E163" s="189" t="s">
        <v>2838</v>
      </c>
      <c r="F163" s="189" t="s">
        <v>2839</v>
      </c>
      <c r="G163" s="176"/>
      <c r="H163" s="176"/>
      <c r="I163" s="179"/>
      <c r="J163" s="190">
        <f>BK163</f>
        <v>0</v>
      </c>
      <c r="K163" s="176"/>
      <c r="L163" s="181"/>
      <c r="M163" s="182"/>
      <c r="N163" s="183"/>
      <c r="O163" s="183"/>
      <c r="P163" s="184">
        <f>SUM(P164:P165)</f>
        <v>0</v>
      </c>
      <c r="Q163" s="183"/>
      <c r="R163" s="184">
        <f>SUM(R164:R165)</f>
        <v>0</v>
      </c>
      <c r="S163" s="183"/>
      <c r="T163" s="185">
        <f>SUM(T164:T165)</f>
        <v>0</v>
      </c>
      <c r="AR163" s="186" t="s">
        <v>71</v>
      </c>
      <c r="AT163" s="187" t="s">
        <v>63</v>
      </c>
      <c r="AU163" s="187" t="s">
        <v>71</v>
      </c>
      <c r="AY163" s="186" t="s">
        <v>263</v>
      </c>
      <c r="BK163" s="188">
        <f>SUM(BK164:BK165)</f>
        <v>0</v>
      </c>
    </row>
    <row r="164" spans="1:65" s="2" customFormat="1" ht="16.5" customHeight="1">
      <c r="A164" s="35"/>
      <c r="B164" s="36"/>
      <c r="C164" s="191" t="s">
        <v>421</v>
      </c>
      <c r="D164" s="191" t="s">
        <v>266</v>
      </c>
      <c r="E164" s="192" t="s">
        <v>1838</v>
      </c>
      <c r="F164" s="193" t="s">
        <v>1827</v>
      </c>
      <c r="G164" s="194" t="s">
        <v>292</v>
      </c>
      <c r="H164" s="195">
        <v>1</v>
      </c>
      <c r="I164" s="196"/>
      <c r="J164" s="197">
        <f>ROUND(I164*H164,2)</f>
        <v>0</v>
      </c>
      <c r="K164" s="198"/>
      <c r="L164" s="40"/>
      <c r="M164" s="199" t="s">
        <v>1</v>
      </c>
      <c r="N164" s="200" t="s">
        <v>38</v>
      </c>
      <c r="O164" s="72"/>
      <c r="P164" s="201">
        <f>O164*H164</f>
        <v>0</v>
      </c>
      <c r="Q164" s="201">
        <v>0</v>
      </c>
      <c r="R164" s="201">
        <f>Q164*H164</f>
        <v>0</v>
      </c>
      <c r="S164" s="201">
        <v>0</v>
      </c>
      <c r="T164" s="202">
        <f>S164*H164</f>
        <v>0</v>
      </c>
      <c r="U164" s="35"/>
      <c r="V164" s="35"/>
      <c r="W164" s="35"/>
      <c r="X164" s="35"/>
      <c r="Y164" s="35"/>
      <c r="Z164" s="35"/>
      <c r="AA164" s="35"/>
      <c r="AB164" s="35"/>
      <c r="AC164" s="35"/>
      <c r="AD164" s="35"/>
      <c r="AE164" s="35"/>
      <c r="AR164" s="203" t="s">
        <v>270</v>
      </c>
      <c r="AT164" s="203" t="s">
        <v>266</v>
      </c>
      <c r="AU164" s="203" t="s">
        <v>73</v>
      </c>
      <c r="AY164" s="18" t="s">
        <v>263</v>
      </c>
      <c r="BE164" s="204">
        <f>IF(N164="základní",J164,0)</f>
        <v>0</v>
      </c>
      <c r="BF164" s="204">
        <f>IF(N164="snížená",J164,0)</f>
        <v>0</v>
      </c>
      <c r="BG164" s="204">
        <f>IF(N164="zákl. přenesená",J164,0)</f>
        <v>0</v>
      </c>
      <c r="BH164" s="204">
        <f>IF(N164="sníž. přenesená",J164,0)</f>
        <v>0</v>
      </c>
      <c r="BI164" s="204">
        <f>IF(N164="nulová",J164,0)</f>
        <v>0</v>
      </c>
      <c r="BJ164" s="18" t="s">
        <v>71</v>
      </c>
      <c r="BK164" s="204">
        <f>ROUND(I164*H164,2)</f>
        <v>0</v>
      </c>
      <c r="BL164" s="18" t="s">
        <v>270</v>
      </c>
      <c r="BM164" s="203" t="s">
        <v>546</v>
      </c>
    </row>
    <row r="165" spans="1:65" s="2" customFormat="1" ht="58.5">
      <c r="A165" s="35"/>
      <c r="B165" s="36"/>
      <c r="C165" s="37"/>
      <c r="D165" s="207" t="s">
        <v>294</v>
      </c>
      <c r="E165" s="37"/>
      <c r="F165" s="239" t="s">
        <v>1839</v>
      </c>
      <c r="G165" s="37"/>
      <c r="H165" s="37"/>
      <c r="I165" s="240"/>
      <c r="J165" s="37"/>
      <c r="K165" s="37"/>
      <c r="L165" s="40"/>
      <c r="M165" s="241"/>
      <c r="N165" s="242"/>
      <c r="O165" s="72"/>
      <c r="P165" s="72"/>
      <c r="Q165" s="72"/>
      <c r="R165" s="72"/>
      <c r="S165" s="72"/>
      <c r="T165" s="73"/>
      <c r="U165" s="35"/>
      <c r="V165" s="35"/>
      <c r="W165" s="35"/>
      <c r="X165" s="35"/>
      <c r="Y165" s="35"/>
      <c r="Z165" s="35"/>
      <c r="AA165" s="35"/>
      <c r="AB165" s="35"/>
      <c r="AC165" s="35"/>
      <c r="AD165" s="35"/>
      <c r="AE165" s="35"/>
      <c r="AT165" s="18" t="s">
        <v>294</v>
      </c>
      <c r="AU165" s="18" t="s">
        <v>73</v>
      </c>
    </row>
    <row r="166" spans="1:65" s="12" customFormat="1" ht="22.9" customHeight="1">
      <c r="B166" s="175"/>
      <c r="C166" s="176"/>
      <c r="D166" s="177" t="s">
        <v>63</v>
      </c>
      <c r="E166" s="189" t="s">
        <v>2840</v>
      </c>
      <c r="F166" s="189" t="s">
        <v>2841</v>
      </c>
      <c r="G166" s="176"/>
      <c r="H166" s="176"/>
      <c r="I166" s="179"/>
      <c r="J166" s="190">
        <f>BK166</f>
        <v>0</v>
      </c>
      <c r="K166" s="176"/>
      <c r="L166" s="181"/>
      <c r="M166" s="182"/>
      <c r="N166" s="183"/>
      <c r="O166" s="183"/>
      <c r="P166" s="184">
        <f>SUM(P167:P170)</f>
        <v>0</v>
      </c>
      <c r="Q166" s="183"/>
      <c r="R166" s="184">
        <f>SUM(R167:R170)</f>
        <v>0</v>
      </c>
      <c r="S166" s="183"/>
      <c r="T166" s="185">
        <f>SUM(T167:T170)</f>
        <v>0</v>
      </c>
      <c r="AR166" s="186" t="s">
        <v>71</v>
      </c>
      <c r="AT166" s="187" t="s">
        <v>63</v>
      </c>
      <c r="AU166" s="187" t="s">
        <v>71</v>
      </c>
      <c r="AY166" s="186" t="s">
        <v>263</v>
      </c>
      <c r="BK166" s="188">
        <f>SUM(BK167:BK170)</f>
        <v>0</v>
      </c>
    </row>
    <row r="167" spans="1:65" s="2" customFormat="1" ht="16.5" customHeight="1">
      <c r="A167" s="35"/>
      <c r="B167" s="36"/>
      <c r="C167" s="191" t="s">
        <v>426</v>
      </c>
      <c r="D167" s="191" t="s">
        <v>266</v>
      </c>
      <c r="E167" s="192" t="s">
        <v>2842</v>
      </c>
      <c r="F167" s="193" t="s">
        <v>1832</v>
      </c>
      <c r="G167" s="194" t="s">
        <v>292</v>
      </c>
      <c r="H167" s="195">
        <v>1</v>
      </c>
      <c r="I167" s="196"/>
      <c r="J167" s="197">
        <f>ROUND(I167*H167,2)</f>
        <v>0</v>
      </c>
      <c r="K167" s="198"/>
      <c r="L167" s="40"/>
      <c r="M167" s="199" t="s">
        <v>1</v>
      </c>
      <c r="N167" s="200" t="s">
        <v>38</v>
      </c>
      <c r="O167" s="72"/>
      <c r="P167" s="201">
        <f>O167*H167</f>
        <v>0</v>
      </c>
      <c r="Q167" s="201">
        <v>0</v>
      </c>
      <c r="R167" s="201">
        <f>Q167*H167</f>
        <v>0</v>
      </c>
      <c r="S167" s="201">
        <v>0</v>
      </c>
      <c r="T167" s="202">
        <f>S167*H167</f>
        <v>0</v>
      </c>
      <c r="U167" s="35"/>
      <c r="V167" s="35"/>
      <c r="W167" s="35"/>
      <c r="X167" s="35"/>
      <c r="Y167" s="35"/>
      <c r="Z167" s="35"/>
      <c r="AA167" s="35"/>
      <c r="AB167" s="35"/>
      <c r="AC167" s="35"/>
      <c r="AD167" s="35"/>
      <c r="AE167" s="35"/>
      <c r="AR167" s="203" t="s">
        <v>270</v>
      </c>
      <c r="AT167" s="203" t="s">
        <v>266</v>
      </c>
      <c r="AU167" s="203" t="s">
        <v>73</v>
      </c>
      <c r="AY167" s="18" t="s">
        <v>263</v>
      </c>
      <c r="BE167" s="204">
        <f>IF(N167="základní",J167,0)</f>
        <v>0</v>
      </c>
      <c r="BF167" s="204">
        <f>IF(N167="snížená",J167,0)</f>
        <v>0</v>
      </c>
      <c r="BG167" s="204">
        <f>IF(N167="zákl. přenesená",J167,0)</f>
        <v>0</v>
      </c>
      <c r="BH167" s="204">
        <f>IF(N167="sníž. přenesená",J167,0)</f>
        <v>0</v>
      </c>
      <c r="BI167" s="204">
        <f>IF(N167="nulová",J167,0)</f>
        <v>0</v>
      </c>
      <c r="BJ167" s="18" t="s">
        <v>71</v>
      </c>
      <c r="BK167" s="204">
        <f>ROUND(I167*H167,2)</f>
        <v>0</v>
      </c>
      <c r="BL167" s="18" t="s">
        <v>270</v>
      </c>
      <c r="BM167" s="203" t="s">
        <v>551</v>
      </c>
    </row>
    <row r="168" spans="1:65" s="2" customFormat="1" ht="39">
      <c r="A168" s="35"/>
      <c r="B168" s="36"/>
      <c r="C168" s="37"/>
      <c r="D168" s="207" t="s">
        <v>294</v>
      </c>
      <c r="E168" s="37"/>
      <c r="F168" s="239" t="s">
        <v>2843</v>
      </c>
      <c r="G168" s="37"/>
      <c r="H168" s="37"/>
      <c r="I168" s="240"/>
      <c r="J168" s="37"/>
      <c r="K168" s="37"/>
      <c r="L168" s="40"/>
      <c r="M168" s="241"/>
      <c r="N168" s="242"/>
      <c r="O168" s="72"/>
      <c r="P168" s="72"/>
      <c r="Q168" s="72"/>
      <c r="R168" s="72"/>
      <c r="S168" s="72"/>
      <c r="T168" s="73"/>
      <c r="U168" s="35"/>
      <c r="V168" s="35"/>
      <c r="W168" s="35"/>
      <c r="X168" s="35"/>
      <c r="Y168" s="35"/>
      <c r="Z168" s="35"/>
      <c r="AA168" s="35"/>
      <c r="AB168" s="35"/>
      <c r="AC168" s="35"/>
      <c r="AD168" s="35"/>
      <c r="AE168" s="35"/>
      <c r="AT168" s="18" t="s">
        <v>294</v>
      </c>
      <c r="AU168" s="18" t="s">
        <v>73</v>
      </c>
    </row>
    <row r="169" spans="1:65" s="2" customFormat="1" ht="16.5" customHeight="1">
      <c r="A169" s="35"/>
      <c r="B169" s="36"/>
      <c r="C169" s="191" t="s">
        <v>554</v>
      </c>
      <c r="D169" s="191" t="s">
        <v>266</v>
      </c>
      <c r="E169" s="192" t="s">
        <v>1820</v>
      </c>
      <c r="F169" s="193" t="s">
        <v>1821</v>
      </c>
      <c r="G169" s="194" t="s">
        <v>292</v>
      </c>
      <c r="H169" s="195">
        <v>1</v>
      </c>
      <c r="I169" s="196"/>
      <c r="J169" s="197">
        <f>ROUND(I169*H169,2)</f>
        <v>0</v>
      </c>
      <c r="K169" s="198"/>
      <c r="L169" s="40"/>
      <c r="M169" s="199" t="s">
        <v>1</v>
      </c>
      <c r="N169" s="200" t="s">
        <v>38</v>
      </c>
      <c r="O169" s="72"/>
      <c r="P169" s="201">
        <f>O169*H169</f>
        <v>0</v>
      </c>
      <c r="Q169" s="201">
        <v>0</v>
      </c>
      <c r="R169" s="201">
        <f>Q169*H169</f>
        <v>0</v>
      </c>
      <c r="S169" s="201">
        <v>0</v>
      </c>
      <c r="T169" s="202">
        <f>S169*H169</f>
        <v>0</v>
      </c>
      <c r="U169" s="35"/>
      <c r="V169" s="35"/>
      <c r="W169" s="35"/>
      <c r="X169" s="35"/>
      <c r="Y169" s="35"/>
      <c r="Z169" s="35"/>
      <c r="AA169" s="35"/>
      <c r="AB169" s="35"/>
      <c r="AC169" s="35"/>
      <c r="AD169" s="35"/>
      <c r="AE169" s="35"/>
      <c r="AR169" s="203" t="s">
        <v>270</v>
      </c>
      <c r="AT169" s="203" t="s">
        <v>266</v>
      </c>
      <c r="AU169" s="203" t="s">
        <v>73</v>
      </c>
      <c r="AY169" s="18" t="s">
        <v>263</v>
      </c>
      <c r="BE169" s="204">
        <f>IF(N169="základní",J169,0)</f>
        <v>0</v>
      </c>
      <c r="BF169" s="204">
        <f>IF(N169="snížená",J169,0)</f>
        <v>0</v>
      </c>
      <c r="BG169" s="204">
        <f>IF(N169="zákl. přenesená",J169,0)</f>
        <v>0</v>
      </c>
      <c r="BH169" s="204">
        <f>IF(N169="sníž. přenesená",J169,0)</f>
        <v>0</v>
      </c>
      <c r="BI169" s="204">
        <f>IF(N169="nulová",J169,0)</f>
        <v>0</v>
      </c>
      <c r="BJ169" s="18" t="s">
        <v>71</v>
      </c>
      <c r="BK169" s="204">
        <f>ROUND(I169*H169,2)</f>
        <v>0</v>
      </c>
      <c r="BL169" s="18" t="s">
        <v>270</v>
      </c>
      <c r="BM169" s="203" t="s">
        <v>557</v>
      </c>
    </row>
    <row r="170" spans="1:65" s="2" customFormat="1" ht="16.5" customHeight="1">
      <c r="A170" s="35"/>
      <c r="B170" s="36"/>
      <c r="C170" s="191" t="s">
        <v>493</v>
      </c>
      <c r="D170" s="191" t="s">
        <v>266</v>
      </c>
      <c r="E170" s="192" t="s">
        <v>1822</v>
      </c>
      <c r="F170" s="193" t="s">
        <v>1823</v>
      </c>
      <c r="G170" s="194" t="s">
        <v>292</v>
      </c>
      <c r="H170" s="195">
        <v>1</v>
      </c>
      <c r="I170" s="196"/>
      <c r="J170" s="197">
        <f>ROUND(I170*H170,2)</f>
        <v>0</v>
      </c>
      <c r="K170" s="198"/>
      <c r="L170" s="40"/>
      <c r="M170" s="199" t="s">
        <v>1</v>
      </c>
      <c r="N170" s="200" t="s">
        <v>38</v>
      </c>
      <c r="O170" s="72"/>
      <c r="P170" s="201">
        <f>O170*H170</f>
        <v>0</v>
      </c>
      <c r="Q170" s="201">
        <v>0</v>
      </c>
      <c r="R170" s="201">
        <f>Q170*H170</f>
        <v>0</v>
      </c>
      <c r="S170" s="201">
        <v>0</v>
      </c>
      <c r="T170" s="202">
        <f>S170*H170</f>
        <v>0</v>
      </c>
      <c r="U170" s="35"/>
      <c r="V170" s="35"/>
      <c r="W170" s="35"/>
      <c r="X170" s="35"/>
      <c r="Y170" s="35"/>
      <c r="Z170" s="35"/>
      <c r="AA170" s="35"/>
      <c r="AB170" s="35"/>
      <c r="AC170" s="35"/>
      <c r="AD170" s="35"/>
      <c r="AE170" s="35"/>
      <c r="AR170" s="203" t="s">
        <v>270</v>
      </c>
      <c r="AT170" s="203" t="s">
        <v>266</v>
      </c>
      <c r="AU170" s="203" t="s">
        <v>73</v>
      </c>
      <c r="AY170" s="18" t="s">
        <v>263</v>
      </c>
      <c r="BE170" s="204">
        <f>IF(N170="základní",J170,0)</f>
        <v>0</v>
      </c>
      <c r="BF170" s="204">
        <f>IF(N170="snížená",J170,0)</f>
        <v>0</v>
      </c>
      <c r="BG170" s="204">
        <f>IF(N170="zákl. přenesená",J170,0)</f>
        <v>0</v>
      </c>
      <c r="BH170" s="204">
        <f>IF(N170="sníž. přenesená",J170,0)</f>
        <v>0</v>
      </c>
      <c r="BI170" s="204">
        <f>IF(N170="nulová",J170,0)</f>
        <v>0</v>
      </c>
      <c r="BJ170" s="18" t="s">
        <v>71</v>
      </c>
      <c r="BK170" s="204">
        <f>ROUND(I170*H170,2)</f>
        <v>0</v>
      </c>
      <c r="BL170" s="18" t="s">
        <v>270</v>
      </c>
      <c r="BM170" s="203" t="s">
        <v>560</v>
      </c>
    </row>
    <row r="171" spans="1:65" s="12" customFormat="1" ht="22.9" customHeight="1">
      <c r="B171" s="175"/>
      <c r="C171" s="176"/>
      <c r="D171" s="177" t="s">
        <v>63</v>
      </c>
      <c r="E171" s="189" t="s">
        <v>2844</v>
      </c>
      <c r="F171" s="189" t="s">
        <v>2845</v>
      </c>
      <c r="G171" s="176"/>
      <c r="H171" s="176"/>
      <c r="I171" s="179"/>
      <c r="J171" s="190">
        <f>BK171</f>
        <v>0</v>
      </c>
      <c r="K171" s="176"/>
      <c r="L171" s="181"/>
      <c r="M171" s="182"/>
      <c r="N171" s="183"/>
      <c r="O171" s="183"/>
      <c r="P171" s="184">
        <f>SUM(P172:P173)</f>
        <v>0</v>
      </c>
      <c r="Q171" s="183"/>
      <c r="R171" s="184">
        <f>SUM(R172:R173)</f>
        <v>0</v>
      </c>
      <c r="S171" s="183"/>
      <c r="T171" s="185">
        <f>SUM(T172:T173)</f>
        <v>0</v>
      </c>
      <c r="AR171" s="186" t="s">
        <v>71</v>
      </c>
      <c r="AT171" s="187" t="s">
        <v>63</v>
      </c>
      <c r="AU171" s="187" t="s">
        <v>71</v>
      </c>
      <c r="AY171" s="186" t="s">
        <v>263</v>
      </c>
      <c r="BK171" s="188">
        <f>SUM(BK172:BK173)</f>
        <v>0</v>
      </c>
    </row>
    <row r="172" spans="1:65" s="2" customFormat="1" ht="16.5" customHeight="1">
      <c r="A172" s="35"/>
      <c r="B172" s="36"/>
      <c r="C172" s="191" t="s">
        <v>7</v>
      </c>
      <c r="D172" s="191" t="s">
        <v>266</v>
      </c>
      <c r="E172" s="192" t="s">
        <v>2846</v>
      </c>
      <c r="F172" s="193" t="s">
        <v>1827</v>
      </c>
      <c r="G172" s="194" t="s">
        <v>292</v>
      </c>
      <c r="H172" s="195">
        <v>4</v>
      </c>
      <c r="I172" s="196"/>
      <c r="J172" s="197">
        <f>ROUND(I172*H172,2)</f>
        <v>0</v>
      </c>
      <c r="K172" s="198"/>
      <c r="L172" s="40"/>
      <c r="M172" s="199" t="s">
        <v>1</v>
      </c>
      <c r="N172" s="200" t="s">
        <v>38</v>
      </c>
      <c r="O172" s="72"/>
      <c r="P172" s="201">
        <f>O172*H172</f>
        <v>0</v>
      </c>
      <c r="Q172" s="201">
        <v>0</v>
      </c>
      <c r="R172" s="201">
        <f>Q172*H172</f>
        <v>0</v>
      </c>
      <c r="S172" s="201">
        <v>0</v>
      </c>
      <c r="T172" s="202">
        <f>S172*H172</f>
        <v>0</v>
      </c>
      <c r="U172" s="35"/>
      <c r="V172" s="35"/>
      <c r="W172" s="35"/>
      <c r="X172" s="35"/>
      <c r="Y172" s="35"/>
      <c r="Z172" s="35"/>
      <c r="AA172" s="35"/>
      <c r="AB172" s="35"/>
      <c r="AC172" s="35"/>
      <c r="AD172" s="35"/>
      <c r="AE172" s="35"/>
      <c r="AR172" s="203" t="s">
        <v>270</v>
      </c>
      <c r="AT172" s="203" t="s">
        <v>266</v>
      </c>
      <c r="AU172" s="203" t="s">
        <v>73</v>
      </c>
      <c r="AY172" s="18" t="s">
        <v>263</v>
      </c>
      <c r="BE172" s="204">
        <f>IF(N172="základní",J172,0)</f>
        <v>0</v>
      </c>
      <c r="BF172" s="204">
        <f>IF(N172="snížená",J172,0)</f>
        <v>0</v>
      </c>
      <c r="BG172" s="204">
        <f>IF(N172="zákl. přenesená",J172,0)</f>
        <v>0</v>
      </c>
      <c r="BH172" s="204">
        <f>IF(N172="sníž. přenesená",J172,0)</f>
        <v>0</v>
      </c>
      <c r="BI172" s="204">
        <f>IF(N172="nulová",J172,0)</f>
        <v>0</v>
      </c>
      <c r="BJ172" s="18" t="s">
        <v>71</v>
      </c>
      <c r="BK172" s="204">
        <f>ROUND(I172*H172,2)</f>
        <v>0</v>
      </c>
      <c r="BL172" s="18" t="s">
        <v>270</v>
      </c>
      <c r="BM172" s="203" t="s">
        <v>568</v>
      </c>
    </row>
    <row r="173" spans="1:65" s="2" customFormat="1" ht="58.5">
      <c r="A173" s="35"/>
      <c r="B173" s="36"/>
      <c r="C173" s="37"/>
      <c r="D173" s="207" t="s">
        <v>294</v>
      </c>
      <c r="E173" s="37"/>
      <c r="F173" s="239" t="s">
        <v>1828</v>
      </c>
      <c r="G173" s="37"/>
      <c r="H173" s="37"/>
      <c r="I173" s="240"/>
      <c r="J173" s="37"/>
      <c r="K173" s="37"/>
      <c r="L173" s="40"/>
      <c r="M173" s="241"/>
      <c r="N173" s="242"/>
      <c r="O173" s="72"/>
      <c r="P173" s="72"/>
      <c r="Q173" s="72"/>
      <c r="R173" s="72"/>
      <c r="S173" s="72"/>
      <c r="T173" s="73"/>
      <c r="U173" s="35"/>
      <c r="V173" s="35"/>
      <c r="W173" s="35"/>
      <c r="X173" s="35"/>
      <c r="Y173" s="35"/>
      <c r="Z173" s="35"/>
      <c r="AA173" s="35"/>
      <c r="AB173" s="35"/>
      <c r="AC173" s="35"/>
      <c r="AD173" s="35"/>
      <c r="AE173" s="35"/>
      <c r="AT173" s="18" t="s">
        <v>294</v>
      </c>
      <c r="AU173" s="18" t="s">
        <v>73</v>
      </c>
    </row>
    <row r="174" spans="1:65" s="12" customFormat="1" ht="22.9" customHeight="1">
      <c r="B174" s="175"/>
      <c r="C174" s="176"/>
      <c r="D174" s="177" t="s">
        <v>63</v>
      </c>
      <c r="E174" s="189" t="s">
        <v>2847</v>
      </c>
      <c r="F174" s="189" t="s">
        <v>2848</v>
      </c>
      <c r="G174" s="176"/>
      <c r="H174" s="176"/>
      <c r="I174" s="179"/>
      <c r="J174" s="190">
        <f>BK174</f>
        <v>0</v>
      </c>
      <c r="K174" s="176"/>
      <c r="L174" s="181"/>
      <c r="M174" s="182"/>
      <c r="N174" s="183"/>
      <c r="O174" s="183"/>
      <c r="P174" s="184">
        <f>SUM(P175:P178)</f>
        <v>0</v>
      </c>
      <c r="Q174" s="183"/>
      <c r="R174" s="184">
        <f>SUM(R175:R178)</f>
        <v>0</v>
      </c>
      <c r="S174" s="183"/>
      <c r="T174" s="185">
        <f>SUM(T175:T178)</f>
        <v>0</v>
      </c>
      <c r="AR174" s="186" t="s">
        <v>71</v>
      </c>
      <c r="AT174" s="187" t="s">
        <v>63</v>
      </c>
      <c r="AU174" s="187" t="s">
        <v>71</v>
      </c>
      <c r="AY174" s="186" t="s">
        <v>263</v>
      </c>
      <c r="BK174" s="188">
        <f>SUM(BK175:BK178)</f>
        <v>0</v>
      </c>
    </row>
    <row r="175" spans="1:65" s="2" customFormat="1" ht="16.5" customHeight="1">
      <c r="A175" s="35"/>
      <c r="B175" s="36"/>
      <c r="C175" s="191" t="s">
        <v>496</v>
      </c>
      <c r="D175" s="191" t="s">
        <v>266</v>
      </c>
      <c r="E175" s="192" t="s">
        <v>2842</v>
      </c>
      <c r="F175" s="193" t="s">
        <v>1832</v>
      </c>
      <c r="G175" s="194" t="s">
        <v>292</v>
      </c>
      <c r="H175" s="195">
        <v>1</v>
      </c>
      <c r="I175" s="196"/>
      <c r="J175" s="197">
        <f>ROUND(I175*H175,2)</f>
        <v>0</v>
      </c>
      <c r="K175" s="198"/>
      <c r="L175" s="40"/>
      <c r="M175" s="199" t="s">
        <v>1</v>
      </c>
      <c r="N175" s="200" t="s">
        <v>38</v>
      </c>
      <c r="O175" s="72"/>
      <c r="P175" s="201">
        <f>O175*H175</f>
        <v>0</v>
      </c>
      <c r="Q175" s="201">
        <v>0</v>
      </c>
      <c r="R175" s="201">
        <f>Q175*H175</f>
        <v>0</v>
      </c>
      <c r="S175" s="201">
        <v>0</v>
      </c>
      <c r="T175" s="202">
        <f>S175*H175</f>
        <v>0</v>
      </c>
      <c r="U175" s="35"/>
      <c r="V175" s="35"/>
      <c r="W175" s="35"/>
      <c r="X175" s="35"/>
      <c r="Y175" s="35"/>
      <c r="Z175" s="35"/>
      <c r="AA175" s="35"/>
      <c r="AB175" s="35"/>
      <c r="AC175" s="35"/>
      <c r="AD175" s="35"/>
      <c r="AE175" s="35"/>
      <c r="AR175" s="203" t="s">
        <v>270</v>
      </c>
      <c r="AT175" s="203" t="s">
        <v>266</v>
      </c>
      <c r="AU175" s="203" t="s">
        <v>73</v>
      </c>
      <c r="AY175" s="18" t="s">
        <v>263</v>
      </c>
      <c r="BE175" s="204">
        <f>IF(N175="základní",J175,0)</f>
        <v>0</v>
      </c>
      <c r="BF175" s="204">
        <f>IF(N175="snížená",J175,0)</f>
        <v>0</v>
      </c>
      <c r="BG175" s="204">
        <f>IF(N175="zákl. přenesená",J175,0)</f>
        <v>0</v>
      </c>
      <c r="BH175" s="204">
        <f>IF(N175="sníž. přenesená",J175,0)</f>
        <v>0</v>
      </c>
      <c r="BI175" s="204">
        <f>IF(N175="nulová",J175,0)</f>
        <v>0</v>
      </c>
      <c r="BJ175" s="18" t="s">
        <v>71</v>
      </c>
      <c r="BK175" s="204">
        <f>ROUND(I175*H175,2)</f>
        <v>0</v>
      </c>
      <c r="BL175" s="18" t="s">
        <v>270</v>
      </c>
      <c r="BM175" s="203" t="s">
        <v>573</v>
      </c>
    </row>
    <row r="176" spans="1:65" s="2" customFormat="1" ht="39">
      <c r="A176" s="35"/>
      <c r="B176" s="36"/>
      <c r="C176" s="37"/>
      <c r="D176" s="207" t="s">
        <v>294</v>
      </c>
      <c r="E176" s="37"/>
      <c r="F176" s="239" t="s">
        <v>2843</v>
      </c>
      <c r="G176" s="37"/>
      <c r="H176" s="37"/>
      <c r="I176" s="240"/>
      <c r="J176" s="37"/>
      <c r="K176" s="37"/>
      <c r="L176" s="40"/>
      <c r="M176" s="241"/>
      <c r="N176" s="242"/>
      <c r="O176" s="72"/>
      <c r="P176" s="72"/>
      <c r="Q176" s="72"/>
      <c r="R176" s="72"/>
      <c r="S176" s="72"/>
      <c r="T176" s="73"/>
      <c r="U176" s="35"/>
      <c r="V176" s="35"/>
      <c r="W176" s="35"/>
      <c r="X176" s="35"/>
      <c r="Y176" s="35"/>
      <c r="Z176" s="35"/>
      <c r="AA176" s="35"/>
      <c r="AB176" s="35"/>
      <c r="AC176" s="35"/>
      <c r="AD176" s="35"/>
      <c r="AE176" s="35"/>
      <c r="AT176" s="18" t="s">
        <v>294</v>
      </c>
      <c r="AU176" s="18" t="s">
        <v>73</v>
      </c>
    </row>
    <row r="177" spans="1:65" s="2" customFormat="1" ht="16.5" customHeight="1">
      <c r="A177" s="35"/>
      <c r="B177" s="36"/>
      <c r="C177" s="191" t="s">
        <v>576</v>
      </c>
      <c r="D177" s="191" t="s">
        <v>266</v>
      </c>
      <c r="E177" s="192" t="s">
        <v>1820</v>
      </c>
      <c r="F177" s="193" t="s">
        <v>1821</v>
      </c>
      <c r="G177" s="194" t="s">
        <v>292</v>
      </c>
      <c r="H177" s="195">
        <v>1</v>
      </c>
      <c r="I177" s="196"/>
      <c r="J177" s="197">
        <f>ROUND(I177*H177,2)</f>
        <v>0</v>
      </c>
      <c r="K177" s="198"/>
      <c r="L177" s="40"/>
      <c r="M177" s="199" t="s">
        <v>1</v>
      </c>
      <c r="N177" s="200" t="s">
        <v>38</v>
      </c>
      <c r="O177" s="72"/>
      <c r="P177" s="201">
        <f>O177*H177</f>
        <v>0</v>
      </c>
      <c r="Q177" s="201">
        <v>0</v>
      </c>
      <c r="R177" s="201">
        <f>Q177*H177</f>
        <v>0</v>
      </c>
      <c r="S177" s="201">
        <v>0</v>
      </c>
      <c r="T177" s="202">
        <f>S177*H177</f>
        <v>0</v>
      </c>
      <c r="U177" s="35"/>
      <c r="V177" s="35"/>
      <c r="W177" s="35"/>
      <c r="X177" s="35"/>
      <c r="Y177" s="35"/>
      <c r="Z177" s="35"/>
      <c r="AA177" s="35"/>
      <c r="AB177" s="35"/>
      <c r="AC177" s="35"/>
      <c r="AD177" s="35"/>
      <c r="AE177" s="35"/>
      <c r="AR177" s="203" t="s">
        <v>270</v>
      </c>
      <c r="AT177" s="203" t="s">
        <v>266</v>
      </c>
      <c r="AU177" s="203" t="s">
        <v>73</v>
      </c>
      <c r="AY177" s="18" t="s">
        <v>263</v>
      </c>
      <c r="BE177" s="204">
        <f>IF(N177="základní",J177,0)</f>
        <v>0</v>
      </c>
      <c r="BF177" s="204">
        <f>IF(N177="snížená",J177,0)</f>
        <v>0</v>
      </c>
      <c r="BG177" s="204">
        <f>IF(N177="zákl. přenesená",J177,0)</f>
        <v>0</v>
      </c>
      <c r="BH177" s="204">
        <f>IF(N177="sníž. přenesená",J177,0)</f>
        <v>0</v>
      </c>
      <c r="BI177" s="204">
        <f>IF(N177="nulová",J177,0)</f>
        <v>0</v>
      </c>
      <c r="BJ177" s="18" t="s">
        <v>71</v>
      </c>
      <c r="BK177" s="204">
        <f>ROUND(I177*H177,2)</f>
        <v>0</v>
      </c>
      <c r="BL177" s="18" t="s">
        <v>270</v>
      </c>
      <c r="BM177" s="203" t="s">
        <v>579</v>
      </c>
    </row>
    <row r="178" spans="1:65" s="2" customFormat="1" ht="16.5" customHeight="1">
      <c r="A178" s="35"/>
      <c r="B178" s="36"/>
      <c r="C178" s="191" t="s">
        <v>500</v>
      </c>
      <c r="D178" s="191" t="s">
        <v>266</v>
      </c>
      <c r="E178" s="192" t="s">
        <v>1822</v>
      </c>
      <c r="F178" s="193" t="s">
        <v>1823</v>
      </c>
      <c r="G178" s="194" t="s">
        <v>292</v>
      </c>
      <c r="H178" s="195">
        <v>1</v>
      </c>
      <c r="I178" s="196"/>
      <c r="J178" s="197">
        <f>ROUND(I178*H178,2)</f>
        <v>0</v>
      </c>
      <c r="K178" s="198"/>
      <c r="L178" s="40"/>
      <c r="M178" s="199" t="s">
        <v>1</v>
      </c>
      <c r="N178" s="200" t="s">
        <v>38</v>
      </c>
      <c r="O178" s="72"/>
      <c r="P178" s="201">
        <f>O178*H178</f>
        <v>0</v>
      </c>
      <c r="Q178" s="201">
        <v>0</v>
      </c>
      <c r="R178" s="201">
        <f>Q178*H178</f>
        <v>0</v>
      </c>
      <c r="S178" s="201">
        <v>0</v>
      </c>
      <c r="T178" s="202">
        <f>S178*H178</f>
        <v>0</v>
      </c>
      <c r="U178" s="35"/>
      <c r="V178" s="35"/>
      <c r="W178" s="35"/>
      <c r="X178" s="35"/>
      <c r="Y178" s="35"/>
      <c r="Z178" s="35"/>
      <c r="AA178" s="35"/>
      <c r="AB178" s="35"/>
      <c r="AC178" s="35"/>
      <c r="AD178" s="35"/>
      <c r="AE178" s="35"/>
      <c r="AR178" s="203" t="s">
        <v>270</v>
      </c>
      <c r="AT178" s="203" t="s">
        <v>266</v>
      </c>
      <c r="AU178" s="203" t="s">
        <v>73</v>
      </c>
      <c r="AY178" s="18" t="s">
        <v>263</v>
      </c>
      <c r="BE178" s="204">
        <f>IF(N178="základní",J178,0)</f>
        <v>0</v>
      </c>
      <c r="BF178" s="204">
        <f>IF(N178="snížená",J178,0)</f>
        <v>0</v>
      </c>
      <c r="BG178" s="204">
        <f>IF(N178="zákl. přenesená",J178,0)</f>
        <v>0</v>
      </c>
      <c r="BH178" s="204">
        <f>IF(N178="sníž. přenesená",J178,0)</f>
        <v>0</v>
      </c>
      <c r="BI178" s="204">
        <f>IF(N178="nulová",J178,0)</f>
        <v>0</v>
      </c>
      <c r="BJ178" s="18" t="s">
        <v>71</v>
      </c>
      <c r="BK178" s="204">
        <f>ROUND(I178*H178,2)</f>
        <v>0</v>
      </c>
      <c r="BL178" s="18" t="s">
        <v>270</v>
      </c>
      <c r="BM178" s="203" t="s">
        <v>584</v>
      </c>
    </row>
    <row r="179" spans="1:65" s="12" customFormat="1" ht="22.9" customHeight="1">
      <c r="B179" s="175"/>
      <c r="C179" s="176"/>
      <c r="D179" s="177" t="s">
        <v>63</v>
      </c>
      <c r="E179" s="189" t="s">
        <v>2849</v>
      </c>
      <c r="F179" s="189" t="s">
        <v>2850</v>
      </c>
      <c r="G179" s="176"/>
      <c r="H179" s="176"/>
      <c r="I179" s="179"/>
      <c r="J179" s="190">
        <f>BK179</f>
        <v>0</v>
      </c>
      <c r="K179" s="176"/>
      <c r="L179" s="181"/>
      <c r="M179" s="182"/>
      <c r="N179" s="183"/>
      <c r="O179" s="183"/>
      <c r="P179" s="184">
        <f>SUM(P180:P181)</f>
        <v>0</v>
      </c>
      <c r="Q179" s="183"/>
      <c r="R179" s="184">
        <f>SUM(R180:R181)</f>
        <v>0</v>
      </c>
      <c r="S179" s="183"/>
      <c r="T179" s="185">
        <f>SUM(T180:T181)</f>
        <v>0</v>
      </c>
      <c r="AR179" s="186" t="s">
        <v>71</v>
      </c>
      <c r="AT179" s="187" t="s">
        <v>63</v>
      </c>
      <c r="AU179" s="187" t="s">
        <v>71</v>
      </c>
      <c r="AY179" s="186" t="s">
        <v>263</v>
      </c>
      <c r="BK179" s="188">
        <f>SUM(BK180:BK181)</f>
        <v>0</v>
      </c>
    </row>
    <row r="180" spans="1:65" s="2" customFormat="1" ht="16.5" customHeight="1">
      <c r="A180" s="35"/>
      <c r="B180" s="36"/>
      <c r="C180" s="191" t="s">
        <v>587</v>
      </c>
      <c r="D180" s="191" t="s">
        <v>266</v>
      </c>
      <c r="E180" s="192" t="s">
        <v>2846</v>
      </c>
      <c r="F180" s="193" t="s">
        <v>1827</v>
      </c>
      <c r="G180" s="194" t="s">
        <v>292</v>
      </c>
      <c r="H180" s="195">
        <v>4</v>
      </c>
      <c r="I180" s="196"/>
      <c r="J180" s="197">
        <f>ROUND(I180*H180,2)</f>
        <v>0</v>
      </c>
      <c r="K180" s="198"/>
      <c r="L180" s="40"/>
      <c r="M180" s="199" t="s">
        <v>1</v>
      </c>
      <c r="N180" s="200" t="s">
        <v>38</v>
      </c>
      <c r="O180" s="72"/>
      <c r="P180" s="201">
        <f>O180*H180</f>
        <v>0</v>
      </c>
      <c r="Q180" s="201">
        <v>0</v>
      </c>
      <c r="R180" s="201">
        <f>Q180*H180</f>
        <v>0</v>
      </c>
      <c r="S180" s="201">
        <v>0</v>
      </c>
      <c r="T180" s="202">
        <f>S180*H180</f>
        <v>0</v>
      </c>
      <c r="U180" s="35"/>
      <c r="V180" s="35"/>
      <c r="W180" s="35"/>
      <c r="X180" s="35"/>
      <c r="Y180" s="35"/>
      <c r="Z180" s="35"/>
      <c r="AA180" s="35"/>
      <c r="AB180" s="35"/>
      <c r="AC180" s="35"/>
      <c r="AD180" s="35"/>
      <c r="AE180" s="35"/>
      <c r="AR180" s="203" t="s">
        <v>270</v>
      </c>
      <c r="AT180" s="203" t="s">
        <v>266</v>
      </c>
      <c r="AU180" s="203" t="s">
        <v>73</v>
      </c>
      <c r="AY180" s="18" t="s">
        <v>263</v>
      </c>
      <c r="BE180" s="204">
        <f>IF(N180="základní",J180,0)</f>
        <v>0</v>
      </c>
      <c r="BF180" s="204">
        <f>IF(N180="snížená",J180,0)</f>
        <v>0</v>
      </c>
      <c r="BG180" s="204">
        <f>IF(N180="zákl. přenesená",J180,0)</f>
        <v>0</v>
      </c>
      <c r="BH180" s="204">
        <f>IF(N180="sníž. přenesená",J180,0)</f>
        <v>0</v>
      </c>
      <c r="BI180" s="204">
        <f>IF(N180="nulová",J180,0)</f>
        <v>0</v>
      </c>
      <c r="BJ180" s="18" t="s">
        <v>71</v>
      </c>
      <c r="BK180" s="204">
        <f>ROUND(I180*H180,2)</f>
        <v>0</v>
      </c>
      <c r="BL180" s="18" t="s">
        <v>270</v>
      </c>
      <c r="BM180" s="203" t="s">
        <v>590</v>
      </c>
    </row>
    <row r="181" spans="1:65" s="2" customFormat="1" ht="58.5">
      <c r="A181" s="35"/>
      <c r="B181" s="36"/>
      <c r="C181" s="37"/>
      <c r="D181" s="207" t="s">
        <v>294</v>
      </c>
      <c r="E181" s="37"/>
      <c r="F181" s="239" t="s">
        <v>1828</v>
      </c>
      <c r="G181" s="37"/>
      <c r="H181" s="37"/>
      <c r="I181" s="240"/>
      <c r="J181" s="37"/>
      <c r="K181" s="37"/>
      <c r="L181" s="40"/>
      <c r="M181" s="241"/>
      <c r="N181" s="242"/>
      <c r="O181" s="72"/>
      <c r="P181" s="72"/>
      <c r="Q181" s="72"/>
      <c r="R181" s="72"/>
      <c r="S181" s="72"/>
      <c r="T181" s="73"/>
      <c r="U181" s="35"/>
      <c r="V181" s="35"/>
      <c r="W181" s="35"/>
      <c r="X181" s="35"/>
      <c r="Y181" s="35"/>
      <c r="Z181" s="35"/>
      <c r="AA181" s="35"/>
      <c r="AB181" s="35"/>
      <c r="AC181" s="35"/>
      <c r="AD181" s="35"/>
      <c r="AE181" s="35"/>
      <c r="AT181" s="18" t="s">
        <v>294</v>
      </c>
      <c r="AU181" s="18" t="s">
        <v>73</v>
      </c>
    </row>
    <row r="182" spans="1:65" s="12" customFormat="1" ht="25.9" customHeight="1">
      <c r="B182" s="175"/>
      <c r="C182" s="176"/>
      <c r="D182" s="177" t="s">
        <v>63</v>
      </c>
      <c r="E182" s="178" t="s">
        <v>2851</v>
      </c>
      <c r="F182" s="178" t="s">
        <v>2852</v>
      </c>
      <c r="G182" s="176"/>
      <c r="H182" s="176"/>
      <c r="I182" s="179"/>
      <c r="J182" s="180">
        <f>BK182</f>
        <v>0</v>
      </c>
      <c r="K182" s="176"/>
      <c r="L182" s="181"/>
      <c r="M182" s="182"/>
      <c r="N182" s="183"/>
      <c r="O182" s="183"/>
      <c r="P182" s="184">
        <f>P183</f>
        <v>0</v>
      </c>
      <c r="Q182" s="183"/>
      <c r="R182" s="184">
        <f>R183</f>
        <v>0</v>
      </c>
      <c r="S182" s="183"/>
      <c r="T182" s="185">
        <f>T183</f>
        <v>0</v>
      </c>
      <c r="AR182" s="186" t="s">
        <v>71</v>
      </c>
      <c r="AT182" s="187" t="s">
        <v>63</v>
      </c>
      <c r="AU182" s="187" t="s">
        <v>64</v>
      </c>
      <c r="AY182" s="186" t="s">
        <v>263</v>
      </c>
      <c r="BK182" s="188">
        <f>BK183</f>
        <v>0</v>
      </c>
    </row>
    <row r="183" spans="1:65" s="12" customFormat="1" ht="22.9" customHeight="1">
      <c r="B183" s="175"/>
      <c r="C183" s="176"/>
      <c r="D183" s="177" t="s">
        <v>63</v>
      </c>
      <c r="E183" s="189" t="s">
        <v>2853</v>
      </c>
      <c r="F183" s="189" t="s">
        <v>1851</v>
      </c>
      <c r="G183" s="176"/>
      <c r="H183" s="176"/>
      <c r="I183" s="179"/>
      <c r="J183" s="190">
        <f>BK183</f>
        <v>0</v>
      </c>
      <c r="K183" s="176"/>
      <c r="L183" s="181"/>
      <c r="M183" s="182"/>
      <c r="N183" s="183"/>
      <c r="O183" s="183"/>
      <c r="P183" s="184">
        <f>SUM(P184:P186)</f>
        <v>0</v>
      </c>
      <c r="Q183" s="183"/>
      <c r="R183" s="184">
        <f>SUM(R184:R186)</f>
        <v>0</v>
      </c>
      <c r="S183" s="183"/>
      <c r="T183" s="185">
        <f>SUM(T184:T186)</f>
        <v>0</v>
      </c>
      <c r="AR183" s="186" t="s">
        <v>71</v>
      </c>
      <c r="AT183" s="187" t="s">
        <v>63</v>
      </c>
      <c r="AU183" s="187" t="s">
        <v>71</v>
      </c>
      <c r="AY183" s="186" t="s">
        <v>263</v>
      </c>
      <c r="BK183" s="188">
        <f>SUM(BK184:BK186)</f>
        <v>0</v>
      </c>
    </row>
    <row r="184" spans="1:65" s="2" customFormat="1" ht="16.5" customHeight="1">
      <c r="A184" s="35"/>
      <c r="B184" s="36"/>
      <c r="C184" s="191" t="s">
        <v>506</v>
      </c>
      <c r="D184" s="191" t="s">
        <v>266</v>
      </c>
      <c r="E184" s="192" t="s">
        <v>1852</v>
      </c>
      <c r="F184" s="193" t="s">
        <v>1853</v>
      </c>
      <c r="G184" s="194" t="s">
        <v>292</v>
      </c>
      <c r="H184" s="195">
        <v>1</v>
      </c>
      <c r="I184" s="196"/>
      <c r="J184" s="197">
        <f>ROUND(I184*H184,2)</f>
        <v>0</v>
      </c>
      <c r="K184" s="198"/>
      <c r="L184" s="40"/>
      <c r="M184" s="199" t="s">
        <v>1</v>
      </c>
      <c r="N184" s="200" t="s">
        <v>38</v>
      </c>
      <c r="O184" s="72"/>
      <c r="P184" s="201">
        <f>O184*H184</f>
        <v>0</v>
      </c>
      <c r="Q184" s="201">
        <v>0</v>
      </c>
      <c r="R184" s="201">
        <f>Q184*H184</f>
        <v>0</v>
      </c>
      <c r="S184" s="201">
        <v>0</v>
      </c>
      <c r="T184" s="202">
        <f>S184*H184</f>
        <v>0</v>
      </c>
      <c r="U184" s="35"/>
      <c r="V184" s="35"/>
      <c r="W184" s="35"/>
      <c r="X184" s="35"/>
      <c r="Y184" s="35"/>
      <c r="Z184" s="35"/>
      <c r="AA184" s="35"/>
      <c r="AB184" s="35"/>
      <c r="AC184" s="35"/>
      <c r="AD184" s="35"/>
      <c r="AE184" s="35"/>
      <c r="AR184" s="203" t="s">
        <v>270</v>
      </c>
      <c r="AT184" s="203" t="s">
        <v>266</v>
      </c>
      <c r="AU184" s="203" t="s">
        <v>73</v>
      </c>
      <c r="AY184" s="18" t="s">
        <v>263</v>
      </c>
      <c r="BE184" s="204">
        <f>IF(N184="základní",J184,0)</f>
        <v>0</v>
      </c>
      <c r="BF184" s="204">
        <f>IF(N184="snížená",J184,0)</f>
        <v>0</v>
      </c>
      <c r="BG184" s="204">
        <f>IF(N184="zákl. přenesená",J184,0)</f>
        <v>0</v>
      </c>
      <c r="BH184" s="204">
        <f>IF(N184="sníž. přenesená",J184,0)</f>
        <v>0</v>
      </c>
      <c r="BI184" s="204">
        <f>IF(N184="nulová",J184,0)</f>
        <v>0</v>
      </c>
      <c r="BJ184" s="18" t="s">
        <v>71</v>
      </c>
      <c r="BK184" s="204">
        <f>ROUND(I184*H184,2)</f>
        <v>0</v>
      </c>
      <c r="BL184" s="18" t="s">
        <v>270</v>
      </c>
      <c r="BM184" s="203" t="s">
        <v>594</v>
      </c>
    </row>
    <row r="185" spans="1:65" s="2" customFormat="1" ht="24.2" customHeight="1">
      <c r="A185" s="35"/>
      <c r="B185" s="36"/>
      <c r="C185" s="191" t="s">
        <v>595</v>
      </c>
      <c r="D185" s="191" t="s">
        <v>266</v>
      </c>
      <c r="E185" s="192" t="s">
        <v>2854</v>
      </c>
      <c r="F185" s="193" t="s">
        <v>2855</v>
      </c>
      <c r="G185" s="194" t="s">
        <v>292</v>
      </c>
      <c r="H185" s="195">
        <v>1</v>
      </c>
      <c r="I185" s="196"/>
      <c r="J185" s="197">
        <f>ROUND(I185*H185,2)</f>
        <v>0</v>
      </c>
      <c r="K185" s="198"/>
      <c r="L185" s="40"/>
      <c r="M185" s="199" t="s">
        <v>1</v>
      </c>
      <c r="N185" s="200" t="s">
        <v>38</v>
      </c>
      <c r="O185" s="72"/>
      <c r="P185" s="201">
        <f>O185*H185</f>
        <v>0</v>
      </c>
      <c r="Q185" s="201">
        <v>0</v>
      </c>
      <c r="R185" s="201">
        <f>Q185*H185</f>
        <v>0</v>
      </c>
      <c r="S185" s="201">
        <v>0</v>
      </c>
      <c r="T185" s="202">
        <f>S185*H185</f>
        <v>0</v>
      </c>
      <c r="U185" s="35"/>
      <c r="V185" s="35"/>
      <c r="W185" s="35"/>
      <c r="X185" s="35"/>
      <c r="Y185" s="35"/>
      <c r="Z185" s="35"/>
      <c r="AA185" s="35"/>
      <c r="AB185" s="35"/>
      <c r="AC185" s="35"/>
      <c r="AD185" s="35"/>
      <c r="AE185" s="35"/>
      <c r="AR185" s="203" t="s">
        <v>270</v>
      </c>
      <c r="AT185" s="203" t="s">
        <v>266</v>
      </c>
      <c r="AU185" s="203" t="s">
        <v>73</v>
      </c>
      <c r="AY185" s="18" t="s">
        <v>263</v>
      </c>
      <c r="BE185" s="204">
        <f>IF(N185="základní",J185,0)</f>
        <v>0</v>
      </c>
      <c r="BF185" s="204">
        <f>IF(N185="snížená",J185,0)</f>
        <v>0</v>
      </c>
      <c r="BG185" s="204">
        <f>IF(N185="zákl. přenesená",J185,0)</f>
        <v>0</v>
      </c>
      <c r="BH185" s="204">
        <f>IF(N185="sníž. přenesená",J185,0)</f>
        <v>0</v>
      </c>
      <c r="BI185" s="204">
        <f>IF(N185="nulová",J185,0)</f>
        <v>0</v>
      </c>
      <c r="BJ185" s="18" t="s">
        <v>71</v>
      </c>
      <c r="BK185" s="204">
        <f>ROUND(I185*H185,2)</f>
        <v>0</v>
      </c>
      <c r="BL185" s="18" t="s">
        <v>270</v>
      </c>
      <c r="BM185" s="203" t="s">
        <v>598</v>
      </c>
    </row>
    <row r="186" spans="1:65" s="2" customFormat="1" ht="16.5" customHeight="1">
      <c r="A186" s="35"/>
      <c r="B186" s="36"/>
      <c r="C186" s="191" t="s">
        <v>533</v>
      </c>
      <c r="D186" s="191" t="s">
        <v>266</v>
      </c>
      <c r="E186" s="192" t="s">
        <v>2856</v>
      </c>
      <c r="F186" s="193" t="s">
        <v>2857</v>
      </c>
      <c r="G186" s="194" t="s">
        <v>292</v>
      </c>
      <c r="H186" s="195">
        <v>1</v>
      </c>
      <c r="I186" s="196"/>
      <c r="J186" s="197">
        <f>ROUND(I186*H186,2)</f>
        <v>0</v>
      </c>
      <c r="K186" s="198"/>
      <c r="L186" s="40"/>
      <c r="M186" s="243" t="s">
        <v>1</v>
      </c>
      <c r="N186" s="244" t="s">
        <v>38</v>
      </c>
      <c r="O186" s="245"/>
      <c r="P186" s="246">
        <f>O186*H186</f>
        <v>0</v>
      </c>
      <c r="Q186" s="246">
        <v>0</v>
      </c>
      <c r="R186" s="246">
        <f>Q186*H186</f>
        <v>0</v>
      </c>
      <c r="S186" s="246">
        <v>0</v>
      </c>
      <c r="T186" s="247">
        <f>S186*H186</f>
        <v>0</v>
      </c>
      <c r="U186" s="35"/>
      <c r="V186" s="35"/>
      <c r="W186" s="35"/>
      <c r="X186" s="35"/>
      <c r="Y186" s="35"/>
      <c r="Z186" s="35"/>
      <c r="AA186" s="35"/>
      <c r="AB186" s="35"/>
      <c r="AC186" s="35"/>
      <c r="AD186" s="35"/>
      <c r="AE186" s="35"/>
      <c r="AR186" s="203" t="s">
        <v>270</v>
      </c>
      <c r="AT186" s="203" t="s">
        <v>266</v>
      </c>
      <c r="AU186" s="203" t="s">
        <v>73</v>
      </c>
      <c r="AY186" s="18" t="s">
        <v>263</v>
      </c>
      <c r="BE186" s="204">
        <f>IF(N186="základní",J186,0)</f>
        <v>0</v>
      </c>
      <c r="BF186" s="204">
        <f>IF(N186="snížená",J186,0)</f>
        <v>0</v>
      </c>
      <c r="BG186" s="204">
        <f>IF(N186="zákl. přenesená",J186,0)</f>
        <v>0</v>
      </c>
      <c r="BH186" s="204">
        <f>IF(N186="sníž. přenesená",J186,0)</f>
        <v>0</v>
      </c>
      <c r="BI186" s="204">
        <f>IF(N186="nulová",J186,0)</f>
        <v>0</v>
      </c>
      <c r="BJ186" s="18" t="s">
        <v>71</v>
      </c>
      <c r="BK186" s="204">
        <f>ROUND(I186*H186,2)</f>
        <v>0</v>
      </c>
      <c r="BL186" s="18" t="s">
        <v>270</v>
      </c>
      <c r="BM186" s="203" t="s">
        <v>601</v>
      </c>
    </row>
    <row r="187" spans="1:65" s="2" customFormat="1" ht="6.95" customHeight="1">
      <c r="A187" s="35"/>
      <c r="B187" s="55"/>
      <c r="C187" s="56"/>
      <c r="D187" s="56"/>
      <c r="E187" s="56"/>
      <c r="F187" s="56"/>
      <c r="G187" s="56"/>
      <c r="H187" s="56"/>
      <c r="I187" s="56"/>
      <c r="J187" s="56"/>
      <c r="K187" s="56"/>
      <c r="L187" s="40"/>
      <c r="M187" s="35"/>
      <c r="O187" s="35"/>
      <c r="P187" s="35"/>
      <c r="Q187" s="35"/>
      <c r="R187" s="35"/>
      <c r="S187" s="35"/>
      <c r="T187" s="35"/>
      <c r="U187" s="35"/>
      <c r="V187" s="35"/>
      <c r="W187" s="35"/>
      <c r="X187" s="35"/>
      <c r="Y187" s="35"/>
      <c r="Z187" s="35"/>
      <c r="AA187" s="35"/>
      <c r="AB187" s="35"/>
      <c r="AC187" s="35"/>
      <c r="AD187" s="35"/>
      <c r="AE187" s="35"/>
    </row>
  </sheetData>
  <sheetProtection algorithmName="SHA-512" hashValue="QOvmVw25n6G8vLxbFBqK20ov3ipu7+z8tFXqQvL8Oo9mAkzxJYBwsQknH8OVrLJGk6/Edcj1Xqbu4Yd5kU2VhQ==" saltValue="rxLp+ZNJXLjXf1MDdCTQQg==" spinCount="100000" sheet="1" objects="1" scenarios="1" formatColumns="0" formatRows="0" autoFilter="0"/>
  <autoFilter ref="C134:K186" xr:uid="{00000000-0009-0000-0000-00000B000000}"/>
  <mergeCells count="12">
    <mergeCell ref="E127:H127"/>
    <mergeCell ref="L2:V2"/>
    <mergeCell ref="E85:H85"/>
    <mergeCell ref="E87:H87"/>
    <mergeCell ref="E89:H89"/>
    <mergeCell ref="E123:H123"/>
    <mergeCell ref="E125:H125"/>
    <mergeCell ref="E7:H7"/>
    <mergeCell ref="E9:H9"/>
    <mergeCell ref="E11:H11"/>
    <mergeCell ref="E20:H20"/>
    <mergeCell ref="E29:H29"/>
  </mergeCells>
  <pageMargins left="0.39374999999999999" right="0.39374999999999999" top="0.39374999999999999" bottom="0.39374999999999999" header="0" footer="0"/>
  <pageSetup paperSize="9" scale="88" fitToHeight="100" orientation="portrait" blackAndWhite="1" r:id="rId1"/>
  <headerFooter>
    <oddHeader>&amp;L&amp;"Arial"&amp;8&amp;K000000INTERNAL&amp;1#</oddHeader>
    <oddFooter>&amp;CStrana &amp;P z &amp;N</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List13">
    <pageSetUpPr fitToPage="1"/>
  </sheetPr>
  <dimension ref="A2:BM151"/>
  <sheetViews>
    <sheetView showGridLines="0" workbookViewId="0">
      <selection activeCell="I123" sqref="I123"/>
    </sheetView>
  </sheetViews>
  <sheetFormatPr defaultRowHeight="11.25"/>
  <cols>
    <col min="1" max="1" width="8.33203125" style="1" customWidth="1"/>
    <col min="2" max="2" width="1.1640625" style="1" customWidth="1"/>
    <col min="3" max="3" width="4.1640625" style="1" customWidth="1"/>
    <col min="4" max="4" width="4.33203125" style="1" customWidth="1"/>
    <col min="5" max="5" width="17.1640625" style="1" customWidth="1"/>
    <col min="6" max="6" width="50.83203125" style="1" customWidth="1"/>
    <col min="7" max="7" width="7.5" style="1" customWidth="1"/>
    <col min="8" max="8" width="14" style="1" customWidth="1"/>
    <col min="9" max="9" width="15.83203125" style="1" customWidth="1"/>
    <col min="10" max="10" width="22.33203125" style="1" customWidth="1"/>
    <col min="11" max="11" width="22.33203125" style="1" hidden="1" customWidth="1"/>
    <col min="12" max="12" width="9.33203125" style="1" customWidth="1"/>
    <col min="13" max="13" width="10.83203125" style="1" hidden="1" customWidth="1"/>
    <col min="14" max="14" width="9.33203125" style="1" hidden="1"/>
    <col min="15" max="20" width="14.1640625" style="1" hidden="1" customWidth="1"/>
    <col min="21" max="21" width="16.33203125" style="1" hidden="1" customWidth="1"/>
    <col min="22" max="22" width="12.33203125" style="1" customWidth="1"/>
    <col min="23" max="23" width="16.33203125" style="1" customWidth="1"/>
    <col min="24" max="24" width="12.33203125" style="1" customWidth="1"/>
    <col min="25" max="25" width="15" style="1" customWidth="1"/>
    <col min="26" max="26" width="11" style="1" customWidth="1"/>
    <col min="27" max="27" width="15" style="1" customWidth="1"/>
    <col min="28" max="28" width="16.33203125" style="1" customWidth="1"/>
    <col min="29" max="29" width="11" style="1" customWidth="1"/>
    <col min="30" max="30" width="15" style="1" customWidth="1"/>
    <col min="31" max="31" width="16.33203125" style="1" customWidth="1"/>
    <col min="44" max="65" width="9.33203125" style="1" hidden="1"/>
  </cols>
  <sheetData>
    <row r="2" spans="1:46" s="1" customFormat="1" ht="36.950000000000003" customHeight="1">
      <c r="L2" s="383"/>
      <c r="M2" s="383"/>
      <c r="N2" s="383"/>
      <c r="O2" s="383"/>
      <c r="P2" s="383"/>
      <c r="Q2" s="383"/>
      <c r="R2" s="383"/>
      <c r="S2" s="383"/>
      <c r="T2" s="383"/>
      <c r="U2" s="383"/>
      <c r="V2" s="383"/>
      <c r="AT2" s="18" t="s">
        <v>105</v>
      </c>
    </row>
    <row r="3" spans="1:46" s="1" customFormat="1" ht="6.95" customHeight="1">
      <c r="B3" s="114"/>
      <c r="C3" s="115"/>
      <c r="D3" s="115"/>
      <c r="E3" s="115"/>
      <c r="F3" s="115"/>
      <c r="G3" s="115"/>
      <c r="H3" s="115"/>
      <c r="I3" s="115"/>
      <c r="J3" s="115"/>
      <c r="K3" s="115"/>
      <c r="L3" s="21"/>
      <c r="AT3" s="18" t="s">
        <v>73</v>
      </c>
    </row>
    <row r="4" spans="1:46" s="1" customFormat="1" ht="24.95" customHeight="1">
      <c r="B4" s="21"/>
      <c r="D4" s="116" t="s">
        <v>240</v>
      </c>
      <c r="L4" s="21"/>
      <c r="M4" s="117" t="s">
        <v>10</v>
      </c>
      <c r="AT4" s="18" t="s">
        <v>4</v>
      </c>
    </row>
    <row r="5" spans="1:46" s="1" customFormat="1" ht="6.95" customHeight="1">
      <c r="B5" s="21"/>
      <c r="L5" s="21"/>
    </row>
    <row r="6" spans="1:46" s="1" customFormat="1" ht="12" customHeight="1">
      <c r="B6" s="21"/>
      <c r="D6" s="118" t="s">
        <v>15</v>
      </c>
      <c r="L6" s="21"/>
    </row>
    <row r="7" spans="1:46" s="1" customFormat="1" ht="16.5" customHeight="1">
      <c r="B7" s="21"/>
      <c r="E7" s="412" t="str">
        <f>'Rekapitulace stavby'!K6</f>
        <v>Modernizace teplárny OB6</v>
      </c>
      <c r="F7" s="413"/>
      <c r="G7" s="413"/>
      <c r="H7" s="413"/>
      <c r="L7" s="21"/>
    </row>
    <row r="8" spans="1:46" s="1" customFormat="1" ht="12" customHeight="1">
      <c r="B8" s="21"/>
      <c r="D8" s="118" t="s">
        <v>241</v>
      </c>
      <c r="L8" s="21"/>
    </row>
    <row r="9" spans="1:46" s="2" customFormat="1" ht="16.5" customHeight="1">
      <c r="A9" s="35"/>
      <c r="B9" s="40"/>
      <c r="C9" s="35"/>
      <c r="D9" s="35"/>
      <c r="E9" s="412" t="s">
        <v>2035</v>
      </c>
      <c r="F9" s="415"/>
      <c r="G9" s="415"/>
      <c r="H9" s="415"/>
      <c r="I9" s="35"/>
      <c r="J9" s="35"/>
      <c r="K9" s="35"/>
      <c r="L9" s="52"/>
      <c r="S9" s="35"/>
      <c r="T9" s="35"/>
      <c r="U9" s="35"/>
      <c r="V9" s="35"/>
      <c r="W9" s="35"/>
      <c r="X9" s="35"/>
      <c r="Y9" s="35"/>
      <c r="Z9" s="35"/>
      <c r="AA9" s="35"/>
      <c r="AB9" s="35"/>
      <c r="AC9" s="35"/>
      <c r="AD9" s="35"/>
      <c r="AE9" s="35"/>
    </row>
    <row r="10" spans="1:46" s="2" customFormat="1" ht="12" customHeight="1">
      <c r="A10" s="35"/>
      <c r="B10" s="40"/>
      <c r="C10" s="35"/>
      <c r="D10" s="118" t="s">
        <v>432</v>
      </c>
      <c r="E10" s="35"/>
      <c r="F10" s="35"/>
      <c r="G10" s="35"/>
      <c r="H10" s="35"/>
      <c r="I10" s="35"/>
      <c r="J10" s="35"/>
      <c r="K10" s="35"/>
      <c r="L10" s="52"/>
      <c r="S10" s="35"/>
      <c r="T10" s="35"/>
      <c r="U10" s="35"/>
      <c r="V10" s="35"/>
      <c r="W10" s="35"/>
      <c r="X10" s="35"/>
      <c r="Y10" s="35"/>
      <c r="Z10" s="35"/>
      <c r="AA10" s="35"/>
      <c r="AB10" s="35"/>
      <c r="AC10" s="35"/>
      <c r="AD10" s="35"/>
      <c r="AE10" s="35"/>
    </row>
    <row r="11" spans="1:46" s="2" customFormat="1" ht="16.5" customHeight="1">
      <c r="A11" s="35"/>
      <c r="B11" s="40"/>
      <c r="C11" s="35"/>
      <c r="D11" s="35"/>
      <c r="E11" s="414" t="s">
        <v>2858</v>
      </c>
      <c r="F11" s="415"/>
      <c r="G11" s="415"/>
      <c r="H11" s="415"/>
      <c r="I11" s="35"/>
      <c r="J11" s="35"/>
      <c r="K11" s="35"/>
      <c r="L11" s="52"/>
      <c r="S11" s="35"/>
      <c r="T11" s="35"/>
      <c r="U11" s="35"/>
      <c r="V11" s="35"/>
      <c r="W11" s="35"/>
      <c r="X11" s="35"/>
      <c r="Y11" s="35"/>
      <c r="Z11" s="35"/>
      <c r="AA11" s="35"/>
      <c r="AB11" s="35"/>
      <c r="AC11" s="35"/>
      <c r="AD11" s="35"/>
      <c r="AE11" s="35"/>
    </row>
    <row r="12" spans="1:46" s="2" customFormat="1">
      <c r="A12" s="35"/>
      <c r="B12" s="40"/>
      <c r="C12" s="35"/>
      <c r="D12" s="35"/>
      <c r="E12" s="35"/>
      <c r="F12" s="35"/>
      <c r="G12" s="35"/>
      <c r="H12" s="35"/>
      <c r="I12" s="35"/>
      <c r="J12" s="35"/>
      <c r="K12" s="35"/>
      <c r="L12" s="52"/>
      <c r="S12" s="35"/>
      <c r="T12" s="35"/>
      <c r="U12" s="35"/>
      <c r="V12" s="35"/>
      <c r="W12" s="35"/>
      <c r="X12" s="35"/>
      <c r="Y12" s="35"/>
      <c r="Z12" s="35"/>
      <c r="AA12" s="35"/>
      <c r="AB12" s="35"/>
      <c r="AC12" s="35"/>
      <c r="AD12" s="35"/>
      <c r="AE12" s="35"/>
    </row>
    <row r="13" spans="1:46" s="2" customFormat="1" ht="12" customHeight="1">
      <c r="A13" s="35"/>
      <c r="B13" s="40"/>
      <c r="C13" s="35"/>
      <c r="D13" s="118" t="s">
        <v>17</v>
      </c>
      <c r="E13" s="35"/>
      <c r="F13" s="109" t="s">
        <v>1</v>
      </c>
      <c r="G13" s="35"/>
      <c r="H13" s="35"/>
      <c r="I13" s="118" t="s">
        <v>18</v>
      </c>
      <c r="J13" s="109" t="s">
        <v>1</v>
      </c>
      <c r="K13" s="35"/>
      <c r="L13" s="52"/>
      <c r="S13" s="35"/>
      <c r="T13" s="35"/>
      <c r="U13" s="35"/>
      <c r="V13" s="35"/>
      <c r="W13" s="35"/>
      <c r="X13" s="35"/>
      <c r="Y13" s="35"/>
      <c r="Z13" s="35"/>
      <c r="AA13" s="35"/>
      <c r="AB13" s="35"/>
      <c r="AC13" s="35"/>
      <c r="AD13" s="35"/>
      <c r="AE13" s="35"/>
    </row>
    <row r="14" spans="1:46" s="2" customFormat="1" ht="12" customHeight="1">
      <c r="A14" s="35"/>
      <c r="B14" s="40"/>
      <c r="C14" s="35"/>
      <c r="D14" s="118" t="s">
        <v>19</v>
      </c>
      <c r="E14" s="35"/>
      <c r="F14" s="109" t="s">
        <v>20</v>
      </c>
      <c r="G14" s="35"/>
      <c r="H14" s="35"/>
      <c r="I14" s="118" t="s">
        <v>21</v>
      </c>
      <c r="J14" s="119">
        <f>'Rekapitulace stavby'!AN8</f>
        <v>45363</v>
      </c>
      <c r="K14" s="35"/>
      <c r="L14" s="52"/>
      <c r="S14" s="35"/>
      <c r="T14" s="35"/>
      <c r="U14" s="35"/>
      <c r="V14" s="35"/>
      <c r="W14" s="35"/>
      <c r="X14" s="35"/>
      <c r="Y14" s="35"/>
      <c r="Z14" s="35"/>
      <c r="AA14" s="35"/>
      <c r="AB14" s="35"/>
      <c r="AC14" s="35"/>
      <c r="AD14" s="35"/>
      <c r="AE14" s="35"/>
    </row>
    <row r="15" spans="1:46" s="2" customFormat="1" ht="10.9" customHeight="1">
      <c r="A15" s="35"/>
      <c r="B15" s="40"/>
      <c r="C15" s="35"/>
      <c r="D15" s="35"/>
      <c r="E15" s="35"/>
      <c r="F15" s="35"/>
      <c r="G15" s="35"/>
      <c r="H15" s="35"/>
      <c r="I15" s="35"/>
      <c r="J15" s="35"/>
      <c r="K15" s="35"/>
      <c r="L15" s="52"/>
      <c r="S15" s="35"/>
      <c r="T15" s="35"/>
      <c r="U15" s="35"/>
      <c r="V15" s="35"/>
      <c r="W15" s="35"/>
      <c r="X15" s="35"/>
      <c r="Y15" s="35"/>
      <c r="Z15" s="35"/>
      <c r="AA15" s="35"/>
      <c r="AB15" s="35"/>
      <c r="AC15" s="35"/>
      <c r="AD15" s="35"/>
      <c r="AE15" s="35"/>
    </row>
    <row r="16" spans="1:46" s="2" customFormat="1" ht="12" customHeight="1">
      <c r="A16" s="35"/>
      <c r="B16" s="40"/>
      <c r="C16" s="35"/>
      <c r="D16" s="118" t="s">
        <v>22</v>
      </c>
      <c r="E16" s="35"/>
      <c r="F16" s="35"/>
      <c r="G16" s="35"/>
      <c r="H16" s="35"/>
      <c r="I16" s="118" t="s">
        <v>23</v>
      </c>
      <c r="J16" s="109" t="s">
        <v>1</v>
      </c>
      <c r="K16" s="35"/>
      <c r="L16" s="52"/>
      <c r="S16" s="35"/>
      <c r="T16" s="35"/>
      <c r="U16" s="35"/>
      <c r="V16" s="35"/>
      <c r="W16" s="35"/>
      <c r="X16" s="35"/>
      <c r="Y16" s="35"/>
      <c r="Z16" s="35"/>
      <c r="AA16" s="35"/>
      <c r="AB16" s="35"/>
      <c r="AC16" s="35"/>
      <c r="AD16" s="35"/>
      <c r="AE16" s="35"/>
    </row>
    <row r="17" spans="1:31" s="2" customFormat="1" ht="18" customHeight="1">
      <c r="A17" s="35"/>
      <c r="B17" s="40"/>
      <c r="C17" s="35"/>
      <c r="D17" s="35"/>
      <c r="E17" s="109" t="s">
        <v>24</v>
      </c>
      <c r="F17" s="35"/>
      <c r="G17" s="35"/>
      <c r="H17" s="35"/>
      <c r="I17" s="118" t="s">
        <v>25</v>
      </c>
      <c r="J17" s="109" t="s">
        <v>1</v>
      </c>
      <c r="K17" s="35"/>
      <c r="L17" s="52"/>
      <c r="S17" s="35"/>
      <c r="T17" s="35"/>
      <c r="U17" s="35"/>
      <c r="V17" s="35"/>
      <c r="W17" s="35"/>
      <c r="X17" s="35"/>
      <c r="Y17" s="35"/>
      <c r="Z17" s="35"/>
      <c r="AA17" s="35"/>
      <c r="AB17" s="35"/>
      <c r="AC17" s="35"/>
      <c r="AD17" s="35"/>
      <c r="AE17" s="35"/>
    </row>
    <row r="18" spans="1:31" s="2" customFormat="1" ht="6.95" customHeight="1">
      <c r="A18" s="35"/>
      <c r="B18" s="40"/>
      <c r="C18" s="35"/>
      <c r="D18" s="35"/>
      <c r="E18" s="35"/>
      <c r="F18" s="35"/>
      <c r="G18" s="35"/>
      <c r="H18" s="35"/>
      <c r="I18" s="35"/>
      <c r="J18" s="35"/>
      <c r="K18" s="35"/>
      <c r="L18" s="52"/>
      <c r="S18" s="35"/>
      <c r="T18" s="35"/>
      <c r="U18" s="35"/>
      <c r="V18" s="35"/>
      <c r="W18" s="35"/>
      <c r="X18" s="35"/>
      <c r="Y18" s="35"/>
      <c r="Z18" s="35"/>
      <c r="AA18" s="35"/>
      <c r="AB18" s="35"/>
      <c r="AC18" s="35"/>
      <c r="AD18" s="35"/>
      <c r="AE18" s="35"/>
    </row>
    <row r="19" spans="1:31" s="2" customFormat="1" ht="12" customHeight="1">
      <c r="A19" s="35"/>
      <c r="B19" s="40"/>
      <c r="C19" s="35"/>
      <c r="D19" s="118" t="s">
        <v>26</v>
      </c>
      <c r="E19" s="35"/>
      <c r="F19" s="35"/>
      <c r="G19" s="35"/>
      <c r="H19" s="35"/>
      <c r="I19" s="118" t="s">
        <v>23</v>
      </c>
      <c r="J19" s="31" t="str">
        <f>'Rekapitulace stavby'!AN13</f>
        <v>Vyplň údaj</v>
      </c>
      <c r="K19" s="35"/>
      <c r="L19" s="52"/>
      <c r="S19" s="35"/>
      <c r="T19" s="35"/>
      <c r="U19" s="35"/>
      <c r="V19" s="35"/>
      <c r="W19" s="35"/>
      <c r="X19" s="35"/>
      <c r="Y19" s="35"/>
      <c r="Z19" s="35"/>
      <c r="AA19" s="35"/>
      <c r="AB19" s="35"/>
      <c r="AC19" s="35"/>
      <c r="AD19" s="35"/>
      <c r="AE19" s="35"/>
    </row>
    <row r="20" spans="1:31" s="2" customFormat="1" ht="18" customHeight="1">
      <c r="A20" s="35"/>
      <c r="B20" s="40"/>
      <c r="C20" s="35"/>
      <c r="D20" s="35"/>
      <c r="E20" s="416" t="str">
        <f>'Rekapitulace stavby'!E14</f>
        <v>Vyplň údaj</v>
      </c>
      <c r="F20" s="417"/>
      <c r="G20" s="417"/>
      <c r="H20" s="417"/>
      <c r="I20" s="118" t="s">
        <v>25</v>
      </c>
      <c r="J20" s="31" t="str">
        <f>'Rekapitulace stavby'!AN14</f>
        <v>Vyplň údaj</v>
      </c>
      <c r="K20" s="35"/>
      <c r="L20" s="52"/>
      <c r="S20" s="35"/>
      <c r="T20" s="35"/>
      <c r="U20" s="35"/>
      <c r="V20" s="35"/>
      <c r="W20" s="35"/>
      <c r="X20" s="35"/>
      <c r="Y20" s="35"/>
      <c r="Z20" s="35"/>
      <c r="AA20" s="35"/>
      <c r="AB20" s="35"/>
      <c r="AC20" s="35"/>
      <c r="AD20" s="35"/>
      <c r="AE20" s="35"/>
    </row>
    <row r="21" spans="1:31" s="2" customFormat="1" ht="6.95" customHeight="1">
      <c r="A21" s="35"/>
      <c r="B21" s="40"/>
      <c r="C21" s="35"/>
      <c r="D21" s="35"/>
      <c r="E21" s="35"/>
      <c r="F21" s="35"/>
      <c r="G21" s="35"/>
      <c r="H21" s="35"/>
      <c r="I21" s="35"/>
      <c r="J21" s="35"/>
      <c r="K21" s="35"/>
      <c r="L21" s="52"/>
      <c r="S21" s="35"/>
      <c r="T21" s="35"/>
      <c r="U21" s="35"/>
      <c r="V21" s="35"/>
      <c r="W21" s="35"/>
      <c r="X21" s="35"/>
      <c r="Y21" s="35"/>
      <c r="Z21" s="35"/>
      <c r="AA21" s="35"/>
      <c r="AB21" s="35"/>
      <c r="AC21" s="35"/>
      <c r="AD21" s="35"/>
      <c r="AE21" s="35"/>
    </row>
    <row r="22" spans="1:31" s="2" customFormat="1" ht="12" customHeight="1">
      <c r="A22" s="35"/>
      <c r="B22" s="40"/>
      <c r="C22" s="35"/>
      <c r="D22" s="118" t="s">
        <v>28</v>
      </c>
      <c r="E22" s="35"/>
      <c r="F22" s="35"/>
      <c r="G22" s="35"/>
      <c r="H22" s="35"/>
      <c r="I22" s="118" t="s">
        <v>23</v>
      </c>
      <c r="J22" s="109" t="s">
        <v>1</v>
      </c>
      <c r="K22" s="35"/>
      <c r="L22" s="52"/>
      <c r="S22" s="35"/>
      <c r="T22" s="35"/>
      <c r="U22" s="35"/>
      <c r="V22" s="35"/>
      <c r="W22" s="35"/>
      <c r="X22" s="35"/>
      <c r="Y22" s="35"/>
      <c r="Z22" s="35"/>
      <c r="AA22" s="35"/>
      <c r="AB22" s="35"/>
      <c r="AC22" s="35"/>
      <c r="AD22" s="35"/>
      <c r="AE22" s="35"/>
    </row>
    <row r="23" spans="1:31" s="2" customFormat="1" ht="18" customHeight="1">
      <c r="A23" s="35"/>
      <c r="B23" s="40"/>
      <c r="C23" s="35"/>
      <c r="D23" s="35"/>
      <c r="E23" s="109" t="s">
        <v>29</v>
      </c>
      <c r="F23" s="35"/>
      <c r="G23" s="35"/>
      <c r="H23" s="35"/>
      <c r="I23" s="118" t="s">
        <v>25</v>
      </c>
      <c r="J23" s="109" t="s">
        <v>1</v>
      </c>
      <c r="K23" s="35"/>
      <c r="L23" s="52"/>
      <c r="S23" s="35"/>
      <c r="T23" s="35"/>
      <c r="U23" s="35"/>
      <c r="V23" s="35"/>
      <c r="W23" s="35"/>
      <c r="X23" s="35"/>
      <c r="Y23" s="35"/>
      <c r="Z23" s="35"/>
      <c r="AA23" s="35"/>
      <c r="AB23" s="35"/>
      <c r="AC23" s="35"/>
      <c r="AD23" s="35"/>
      <c r="AE23" s="35"/>
    </row>
    <row r="24" spans="1:31" s="2" customFormat="1" ht="6.95" customHeight="1">
      <c r="A24" s="35"/>
      <c r="B24" s="40"/>
      <c r="C24" s="35"/>
      <c r="D24" s="35"/>
      <c r="E24" s="35"/>
      <c r="F24" s="35"/>
      <c r="G24" s="35"/>
      <c r="H24" s="35"/>
      <c r="I24" s="35"/>
      <c r="J24" s="35"/>
      <c r="K24" s="35"/>
      <c r="L24" s="52"/>
      <c r="S24" s="35"/>
      <c r="T24" s="35"/>
      <c r="U24" s="35"/>
      <c r="V24" s="35"/>
      <c r="W24" s="35"/>
      <c r="X24" s="35"/>
      <c r="Y24" s="35"/>
      <c r="Z24" s="35"/>
      <c r="AA24" s="35"/>
      <c r="AB24" s="35"/>
      <c r="AC24" s="35"/>
      <c r="AD24" s="35"/>
      <c r="AE24" s="35"/>
    </row>
    <row r="25" spans="1:31" s="2" customFormat="1" ht="12" customHeight="1">
      <c r="A25" s="35"/>
      <c r="B25" s="40"/>
      <c r="C25" s="35"/>
      <c r="D25" s="118" t="s">
        <v>31</v>
      </c>
      <c r="E25" s="35"/>
      <c r="F25" s="35"/>
      <c r="G25" s="35"/>
      <c r="H25" s="35"/>
      <c r="I25" s="118" t="s">
        <v>23</v>
      </c>
      <c r="J25" s="109" t="s">
        <v>1</v>
      </c>
      <c r="K25" s="35"/>
      <c r="L25" s="52"/>
      <c r="S25" s="35"/>
      <c r="T25" s="35"/>
      <c r="U25" s="35"/>
      <c r="V25" s="35"/>
      <c r="W25" s="35"/>
      <c r="X25" s="35"/>
      <c r="Y25" s="35"/>
      <c r="Z25" s="35"/>
      <c r="AA25" s="35"/>
      <c r="AB25" s="35"/>
      <c r="AC25" s="35"/>
      <c r="AD25" s="35"/>
      <c r="AE25" s="35"/>
    </row>
    <row r="26" spans="1:31" s="2" customFormat="1" ht="18" customHeight="1">
      <c r="A26" s="35"/>
      <c r="B26" s="40"/>
      <c r="C26" s="35"/>
      <c r="D26" s="35"/>
      <c r="E26" s="109" t="s">
        <v>29</v>
      </c>
      <c r="F26" s="35"/>
      <c r="G26" s="35"/>
      <c r="H26" s="35"/>
      <c r="I26" s="118" t="s">
        <v>25</v>
      </c>
      <c r="J26" s="109" t="s">
        <v>1</v>
      </c>
      <c r="K26" s="35"/>
      <c r="L26" s="52"/>
      <c r="S26" s="35"/>
      <c r="T26" s="35"/>
      <c r="U26" s="35"/>
      <c r="V26" s="35"/>
      <c r="W26" s="35"/>
      <c r="X26" s="35"/>
      <c r="Y26" s="35"/>
      <c r="Z26" s="35"/>
      <c r="AA26" s="35"/>
      <c r="AB26" s="35"/>
      <c r="AC26" s="35"/>
      <c r="AD26" s="35"/>
      <c r="AE26" s="35"/>
    </row>
    <row r="27" spans="1:31" s="2" customFormat="1" ht="6.95" customHeight="1">
      <c r="A27" s="35"/>
      <c r="B27" s="40"/>
      <c r="C27" s="35"/>
      <c r="D27" s="35"/>
      <c r="E27" s="35"/>
      <c r="F27" s="35"/>
      <c r="G27" s="35"/>
      <c r="H27" s="35"/>
      <c r="I27" s="35"/>
      <c r="J27" s="35"/>
      <c r="K27" s="35"/>
      <c r="L27" s="52"/>
      <c r="S27" s="35"/>
      <c r="T27" s="35"/>
      <c r="U27" s="35"/>
      <c r="V27" s="35"/>
      <c r="W27" s="35"/>
      <c r="X27" s="35"/>
      <c r="Y27" s="35"/>
      <c r="Z27" s="35"/>
      <c r="AA27" s="35"/>
      <c r="AB27" s="35"/>
      <c r="AC27" s="35"/>
      <c r="AD27" s="35"/>
      <c r="AE27" s="35"/>
    </row>
    <row r="28" spans="1:31" s="2" customFormat="1" ht="12" customHeight="1">
      <c r="A28" s="35"/>
      <c r="B28" s="40"/>
      <c r="C28" s="35"/>
      <c r="D28" s="118" t="s">
        <v>32</v>
      </c>
      <c r="E28" s="35"/>
      <c r="F28" s="35"/>
      <c r="G28" s="35"/>
      <c r="H28" s="35"/>
      <c r="I28" s="35"/>
      <c r="J28" s="35"/>
      <c r="K28" s="35"/>
      <c r="L28" s="52"/>
      <c r="S28" s="35"/>
      <c r="T28" s="35"/>
      <c r="U28" s="35"/>
      <c r="V28" s="35"/>
      <c r="W28" s="35"/>
      <c r="X28" s="35"/>
      <c r="Y28" s="35"/>
      <c r="Z28" s="35"/>
      <c r="AA28" s="35"/>
      <c r="AB28" s="35"/>
      <c r="AC28" s="35"/>
      <c r="AD28" s="35"/>
      <c r="AE28" s="35"/>
    </row>
    <row r="29" spans="1:31" s="8" customFormat="1" ht="16.5" customHeight="1">
      <c r="A29" s="120"/>
      <c r="B29" s="121"/>
      <c r="C29" s="120"/>
      <c r="D29" s="120"/>
      <c r="E29" s="418" t="s">
        <v>1</v>
      </c>
      <c r="F29" s="418"/>
      <c r="G29" s="418"/>
      <c r="H29" s="418"/>
      <c r="I29" s="120"/>
      <c r="J29" s="120"/>
      <c r="K29" s="120"/>
      <c r="L29" s="122"/>
      <c r="S29" s="120"/>
      <c r="T29" s="120"/>
      <c r="U29" s="120"/>
      <c r="V29" s="120"/>
      <c r="W29" s="120"/>
      <c r="X29" s="120"/>
      <c r="Y29" s="120"/>
      <c r="Z29" s="120"/>
      <c r="AA29" s="120"/>
      <c r="AB29" s="120"/>
      <c r="AC29" s="120"/>
      <c r="AD29" s="120"/>
      <c r="AE29" s="120"/>
    </row>
    <row r="30" spans="1:31" s="2" customFormat="1" ht="6.95" customHeight="1">
      <c r="A30" s="35"/>
      <c r="B30" s="40"/>
      <c r="C30" s="35"/>
      <c r="D30" s="35"/>
      <c r="E30" s="35"/>
      <c r="F30" s="35"/>
      <c r="G30" s="35"/>
      <c r="H30" s="35"/>
      <c r="I30" s="35"/>
      <c r="J30" s="35"/>
      <c r="K30" s="35"/>
      <c r="L30" s="52"/>
      <c r="S30" s="35"/>
      <c r="T30" s="35"/>
      <c r="U30" s="35"/>
      <c r="V30" s="35"/>
      <c r="W30" s="35"/>
      <c r="X30" s="35"/>
      <c r="Y30" s="35"/>
      <c r="Z30" s="35"/>
      <c r="AA30" s="35"/>
      <c r="AB30" s="35"/>
      <c r="AC30" s="35"/>
      <c r="AD30" s="35"/>
      <c r="AE30" s="35"/>
    </row>
    <row r="31" spans="1:31" s="2" customFormat="1" ht="6.95" customHeight="1">
      <c r="A31" s="35"/>
      <c r="B31" s="40"/>
      <c r="C31" s="35"/>
      <c r="D31" s="123"/>
      <c r="E31" s="123"/>
      <c r="F31" s="123"/>
      <c r="G31" s="123"/>
      <c r="H31" s="123"/>
      <c r="I31" s="123"/>
      <c r="J31" s="123"/>
      <c r="K31" s="123"/>
      <c r="L31" s="52"/>
      <c r="S31" s="35"/>
      <c r="T31" s="35"/>
      <c r="U31" s="35"/>
      <c r="V31" s="35"/>
      <c r="W31" s="35"/>
      <c r="X31" s="35"/>
      <c r="Y31" s="35"/>
      <c r="Z31" s="35"/>
      <c r="AA31" s="35"/>
      <c r="AB31" s="35"/>
      <c r="AC31" s="35"/>
      <c r="AD31" s="35"/>
      <c r="AE31" s="35"/>
    </row>
    <row r="32" spans="1:31" s="2" customFormat="1" ht="25.35" customHeight="1">
      <c r="A32" s="35"/>
      <c r="B32" s="40"/>
      <c r="C32" s="35"/>
      <c r="D32" s="124" t="s">
        <v>33</v>
      </c>
      <c r="E32" s="35"/>
      <c r="F32" s="35"/>
      <c r="G32" s="35"/>
      <c r="H32" s="35"/>
      <c r="I32" s="35"/>
      <c r="J32" s="125">
        <f>ROUND(J121, 2)</f>
        <v>0</v>
      </c>
      <c r="K32" s="35"/>
      <c r="L32" s="52"/>
      <c r="S32" s="35"/>
      <c r="T32" s="35"/>
      <c r="U32" s="35"/>
      <c r="V32" s="35"/>
      <c r="W32" s="35"/>
      <c r="X32" s="35"/>
      <c r="Y32" s="35"/>
      <c r="Z32" s="35"/>
      <c r="AA32" s="35"/>
      <c r="AB32" s="35"/>
      <c r="AC32" s="35"/>
      <c r="AD32" s="35"/>
      <c r="AE32" s="35"/>
    </row>
    <row r="33" spans="1:31" s="2" customFormat="1" ht="6.95" customHeight="1">
      <c r="A33" s="35"/>
      <c r="B33" s="40"/>
      <c r="C33" s="35"/>
      <c r="D33" s="123"/>
      <c r="E33" s="123"/>
      <c r="F33" s="123"/>
      <c r="G33" s="123"/>
      <c r="H33" s="123"/>
      <c r="I33" s="123"/>
      <c r="J33" s="123"/>
      <c r="K33" s="123"/>
      <c r="L33" s="52"/>
      <c r="S33" s="35"/>
      <c r="T33" s="35"/>
      <c r="U33" s="35"/>
      <c r="V33" s="35"/>
      <c r="W33" s="35"/>
      <c r="X33" s="35"/>
      <c r="Y33" s="35"/>
      <c r="Z33" s="35"/>
      <c r="AA33" s="35"/>
      <c r="AB33" s="35"/>
      <c r="AC33" s="35"/>
      <c r="AD33" s="35"/>
      <c r="AE33" s="35"/>
    </row>
    <row r="34" spans="1:31" s="2" customFormat="1" ht="14.45" customHeight="1">
      <c r="A34" s="35"/>
      <c r="B34" s="40"/>
      <c r="C34" s="35"/>
      <c r="D34" s="35"/>
      <c r="E34" s="35"/>
      <c r="F34" s="126" t="s">
        <v>35</v>
      </c>
      <c r="G34" s="35"/>
      <c r="H34" s="35"/>
      <c r="I34" s="126" t="s">
        <v>34</v>
      </c>
      <c r="J34" s="126" t="s">
        <v>36</v>
      </c>
      <c r="K34" s="35"/>
      <c r="L34" s="52"/>
      <c r="S34" s="35"/>
      <c r="T34" s="35"/>
      <c r="U34" s="35"/>
      <c r="V34" s="35"/>
      <c r="W34" s="35"/>
      <c r="X34" s="35"/>
      <c r="Y34" s="35"/>
      <c r="Z34" s="35"/>
      <c r="AA34" s="35"/>
      <c r="AB34" s="35"/>
      <c r="AC34" s="35"/>
      <c r="AD34" s="35"/>
      <c r="AE34" s="35"/>
    </row>
    <row r="35" spans="1:31" s="2" customFormat="1" ht="14.45" customHeight="1">
      <c r="A35" s="35"/>
      <c r="B35" s="40"/>
      <c r="C35" s="35"/>
      <c r="D35" s="127" t="s">
        <v>37</v>
      </c>
      <c r="E35" s="118" t="s">
        <v>38</v>
      </c>
      <c r="F35" s="128">
        <f>ROUND((SUM(BE121:BE150)),  2)</f>
        <v>0</v>
      </c>
      <c r="G35" s="35"/>
      <c r="H35" s="35"/>
      <c r="I35" s="129">
        <v>0.21</v>
      </c>
      <c r="J35" s="128">
        <f>ROUND(((SUM(BE121:BE150))*I35),  2)</f>
        <v>0</v>
      </c>
      <c r="K35" s="35"/>
      <c r="L35" s="52"/>
      <c r="S35" s="35"/>
      <c r="T35" s="35"/>
      <c r="U35" s="35"/>
      <c r="V35" s="35"/>
      <c r="W35" s="35"/>
      <c r="X35" s="35"/>
      <c r="Y35" s="35"/>
      <c r="Z35" s="35"/>
      <c r="AA35" s="35"/>
      <c r="AB35" s="35"/>
      <c r="AC35" s="35"/>
      <c r="AD35" s="35"/>
      <c r="AE35" s="35"/>
    </row>
    <row r="36" spans="1:31" s="2" customFormat="1" ht="14.45" customHeight="1">
      <c r="A36" s="35"/>
      <c r="B36" s="40"/>
      <c r="C36" s="35"/>
      <c r="D36" s="35"/>
      <c r="E36" s="118" t="s">
        <v>39</v>
      </c>
      <c r="F36" s="128">
        <f>ROUND((SUM(BF121:BF150)),  2)</f>
        <v>0</v>
      </c>
      <c r="G36" s="35"/>
      <c r="H36" s="35"/>
      <c r="I36" s="129">
        <v>0.12</v>
      </c>
      <c r="J36" s="128">
        <f>ROUND(((SUM(BF121:BF150))*I36),  2)</f>
        <v>0</v>
      </c>
      <c r="K36" s="35"/>
      <c r="L36" s="52"/>
      <c r="S36" s="35"/>
      <c r="T36" s="35"/>
      <c r="U36" s="35"/>
      <c r="V36" s="35"/>
      <c r="W36" s="35"/>
      <c r="X36" s="35"/>
      <c r="Y36" s="35"/>
      <c r="Z36" s="35"/>
      <c r="AA36" s="35"/>
      <c r="AB36" s="35"/>
      <c r="AC36" s="35"/>
      <c r="AD36" s="35"/>
      <c r="AE36" s="35"/>
    </row>
    <row r="37" spans="1:31" s="2" customFormat="1" ht="14.45" hidden="1" customHeight="1">
      <c r="A37" s="35"/>
      <c r="B37" s="40"/>
      <c r="C37" s="35"/>
      <c r="D37" s="35"/>
      <c r="E37" s="118" t="s">
        <v>40</v>
      </c>
      <c r="F37" s="128">
        <f>ROUND((SUM(BG121:BG150)),  2)</f>
        <v>0</v>
      </c>
      <c r="G37" s="35"/>
      <c r="H37" s="35"/>
      <c r="I37" s="129">
        <v>0.21</v>
      </c>
      <c r="J37" s="128">
        <f>0</f>
        <v>0</v>
      </c>
      <c r="K37" s="35"/>
      <c r="L37" s="52"/>
      <c r="S37" s="35"/>
      <c r="T37" s="35"/>
      <c r="U37" s="35"/>
      <c r="V37" s="35"/>
      <c r="W37" s="35"/>
      <c r="X37" s="35"/>
      <c r="Y37" s="35"/>
      <c r="Z37" s="35"/>
      <c r="AA37" s="35"/>
      <c r="AB37" s="35"/>
      <c r="AC37" s="35"/>
      <c r="AD37" s="35"/>
      <c r="AE37" s="35"/>
    </row>
    <row r="38" spans="1:31" s="2" customFormat="1" ht="14.45" hidden="1" customHeight="1">
      <c r="A38" s="35"/>
      <c r="B38" s="40"/>
      <c r="C38" s="35"/>
      <c r="D38" s="35"/>
      <c r="E38" s="118" t="s">
        <v>41</v>
      </c>
      <c r="F38" s="128">
        <f>ROUND((SUM(BH121:BH150)),  2)</f>
        <v>0</v>
      </c>
      <c r="G38" s="35"/>
      <c r="H38" s="35"/>
      <c r="I38" s="129">
        <v>0.12</v>
      </c>
      <c r="J38" s="128">
        <f>0</f>
        <v>0</v>
      </c>
      <c r="K38" s="35"/>
      <c r="L38" s="52"/>
      <c r="S38" s="35"/>
      <c r="T38" s="35"/>
      <c r="U38" s="35"/>
      <c r="V38" s="35"/>
      <c r="W38" s="35"/>
      <c r="X38" s="35"/>
      <c r="Y38" s="35"/>
      <c r="Z38" s="35"/>
      <c r="AA38" s="35"/>
      <c r="AB38" s="35"/>
      <c r="AC38" s="35"/>
      <c r="AD38" s="35"/>
      <c r="AE38" s="35"/>
    </row>
    <row r="39" spans="1:31" s="2" customFormat="1" ht="14.45" hidden="1" customHeight="1">
      <c r="A39" s="35"/>
      <c r="B39" s="40"/>
      <c r="C39" s="35"/>
      <c r="D39" s="35"/>
      <c r="E39" s="118" t="s">
        <v>42</v>
      </c>
      <c r="F39" s="128">
        <f>ROUND((SUM(BI121:BI150)),  2)</f>
        <v>0</v>
      </c>
      <c r="G39" s="35"/>
      <c r="H39" s="35"/>
      <c r="I39" s="129">
        <v>0</v>
      </c>
      <c r="J39" s="128">
        <f>0</f>
        <v>0</v>
      </c>
      <c r="K39" s="35"/>
      <c r="L39" s="52"/>
      <c r="S39" s="35"/>
      <c r="T39" s="35"/>
      <c r="U39" s="35"/>
      <c r="V39" s="35"/>
      <c r="W39" s="35"/>
      <c r="X39" s="35"/>
      <c r="Y39" s="35"/>
      <c r="Z39" s="35"/>
      <c r="AA39" s="35"/>
      <c r="AB39" s="35"/>
      <c r="AC39" s="35"/>
      <c r="AD39" s="35"/>
      <c r="AE39" s="35"/>
    </row>
    <row r="40" spans="1:31" s="2" customFormat="1" ht="6.95" customHeight="1">
      <c r="A40" s="35"/>
      <c r="B40" s="40"/>
      <c r="C40" s="35"/>
      <c r="D40" s="35"/>
      <c r="E40" s="35"/>
      <c r="F40" s="35"/>
      <c r="G40" s="35"/>
      <c r="H40" s="35"/>
      <c r="I40" s="35"/>
      <c r="J40" s="35"/>
      <c r="K40" s="35"/>
      <c r="L40" s="52"/>
      <c r="S40" s="35"/>
      <c r="T40" s="35"/>
      <c r="U40" s="35"/>
      <c r="V40" s="35"/>
      <c r="W40" s="35"/>
      <c r="X40" s="35"/>
      <c r="Y40" s="35"/>
      <c r="Z40" s="35"/>
      <c r="AA40" s="35"/>
      <c r="AB40" s="35"/>
      <c r="AC40" s="35"/>
      <c r="AD40" s="35"/>
      <c r="AE40" s="35"/>
    </row>
    <row r="41" spans="1:31" s="2" customFormat="1" ht="25.35" customHeight="1">
      <c r="A41" s="35"/>
      <c r="B41" s="40"/>
      <c r="C41" s="130"/>
      <c r="D41" s="131" t="s">
        <v>43</v>
      </c>
      <c r="E41" s="132"/>
      <c r="F41" s="132"/>
      <c r="G41" s="133" t="s">
        <v>44</v>
      </c>
      <c r="H41" s="134" t="s">
        <v>7622</v>
      </c>
      <c r="I41" s="132"/>
      <c r="J41" s="135">
        <f>SUM(J32:J39)</f>
        <v>0</v>
      </c>
      <c r="K41" s="136"/>
      <c r="L41" s="52"/>
      <c r="S41" s="35"/>
      <c r="T41" s="35"/>
      <c r="U41" s="35"/>
      <c r="V41" s="35"/>
      <c r="W41" s="35"/>
      <c r="X41" s="35"/>
      <c r="Y41" s="35"/>
      <c r="Z41" s="35"/>
      <c r="AA41" s="35"/>
      <c r="AB41" s="35"/>
      <c r="AC41" s="35"/>
      <c r="AD41" s="35"/>
      <c r="AE41" s="35"/>
    </row>
    <row r="42" spans="1:31" s="2" customFormat="1" ht="14.45" customHeight="1">
      <c r="A42" s="35"/>
      <c r="B42" s="40"/>
      <c r="C42" s="35"/>
      <c r="D42" s="35"/>
      <c r="E42" s="35"/>
      <c r="F42" s="35"/>
      <c r="G42" s="35"/>
      <c r="H42" s="35"/>
      <c r="I42" s="35"/>
      <c r="J42" s="35"/>
      <c r="K42" s="35"/>
      <c r="L42" s="52"/>
      <c r="S42" s="35"/>
      <c r="T42" s="35"/>
      <c r="U42" s="35"/>
      <c r="V42" s="35"/>
      <c r="W42" s="35"/>
      <c r="X42" s="35"/>
      <c r="Y42" s="35"/>
      <c r="Z42" s="35"/>
      <c r="AA42" s="35"/>
      <c r="AB42" s="35"/>
      <c r="AC42" s="35"/>
      <c r="AD42" s="35"/>
      <c r="AE42" s="35"/>
    </row>
    <row r="43" spans="1:31" s="1" customFormat="1" ht="14.45" customHeight="1">
      <c r="B43" s="21"/>
      <c r="L43" s="21"/>
    </row>
    <row r="44" spans="1:31" s="1" customFormat="1" ht="14.45" customHeight="1">
      <c r="B44" s="21"/>
      <c r="L44" s="21"/>
    </row>
    <row r="45" spans="1:31" s="1" customFormat="1" ht="14.45" customHeight="1">
      <c r="B45" s="21"/>
      <c r="L45" s="21"/>
    </row>
    <row r="46" spans="1:31" s="1" customFormat="1" ht="14.45" customHeight="1">
      <c r="B46" s="21"/>
      <c r="L46" s="21"/>
    </row>
    <row r="47" spans="1:31" s="1" customFormat="1" ht="14.45" customHeight="1">
      <c r="B47" s="21"/>
      <c r="L47" s="21"/>
    </row>
    <row r="48" spans="1:31" s="1" customFormat="1" ht="14.45" customHeight="1">
      <c r="B48" s="21"/>
      <c r="L48" s="21"/>
    </row>
    <row r="49" spans="1:31" s="1" customFormat="1" ht="14.45" customHeight="1">
      <c r="B49" s="21"/>
      <c r="L49" s="21"/>
    </row>
    <row r="50" spans="1:31" s="2" customFormat="1" ht="14.45" customHeight="1">
      <c r="B50" s="52"/>
      <c r="D50" s="137" t="s">
        <v>45</v>
      </c>
      <c r="E50" s="138"/>
      <c r="F50" s="138"/>
      <c r="G50" s="137" t="s">
        <v>46</v>
      </c>
      <c r="H50" s="138"/>
      <c r="I50" s="138"/>
      <c r="J50" s="138"/>
      <c r="K50" s="138"/>
      <c r="L50" s="52"/>
    </row>
    <row r="51" spans="1:31">
      <c r="B51" s="21"/>
      <c r="L51" s="21"/>
    </row>
    <row r="52" spans="1:31">
      <c r="B52" s="21"/>
      <c r="L52" s="21"/>
    </row>
    <row r="53" spans="1:31">
      <c r="B53" s="21"/>
      <c r="L53" s="21"/>
    </row>
    <row r="54" spans="1:31">
      <c r="B54" s="21"/>
      <c r="L54" s="21"/>
    </row>
    <row r="55" spans="1:31">
      <c r="B55" s="21"/>
      <c r="L55" s="21"/>
    </row>
    <row r="56" spans="1:31">
      <c r="B56" s="21"/>
      <c r="L56" s="21"/>
    </row>
    <row r="57" spans="1:31">
      <c r="B57" s="21"/>
      <c r="L57" s="21"/>
    </row>
    <row r="58" spans="1:31">
      <c r="B58" s="21"/>
      <c r="L58" s="21"/>
    </row>
    <row r="59" spans="1:31">
      <c r="B59" s="21"/>
      <c r="L59" s="21"/>
    </row>
    <row r="60" spans="1:31">
      <c r="B60" s="21"/>
      <c r="L60" s="21"/>
    </row>
    <row r="61" spans="1:31" s="2" customFormat="1" ht="12.75">
      <c r="A61" s="35"/>
      <c r="B61" s="40"/>
      <c r="C61" s="35"/>
      <c r="D61" s="139" t="s">
        <v>47</v>
      </c>
      <c r="E61" s="140"/>
      <c r="F61" s="141" t="s">
        <v>48</v>
      </c>
      <c r="G61" s="139" t="s">
        <v>47</v>
      </c>
      <c r="H61" s="140"/>
      <c r="I61" s="140"/>
      <c r="J61" s="142" t="s">
        <v>48</v>
      </c>
      <c r="K61" s="140"/>
      <c r="L61" s="52"/>
      <c r="S61" s="35"/>
      <c r="T61" s="35"/>
      <c r="U61" s="35"/>
      <c r="V61" s="35"/>
      <c r="W61" s="35"/>
      <c r="X61" s="35"/>
      <c r="Y61" s="35"/>
      <c r="Z61" s="35"/>
      <c r="AA61" s="35"/>
      <c r="AB61" s="35"/>
      <c r="AC61" s="35"/>
      <c r="AD61" s="35"/>
      <c r="AE61" s="35"/>
    </row>
    <row r="62" spans="1:31">
      <c r="B62" s="21"/>
      <c r="L62" s="21"/>
    </row>
    <row r="63" spans="1:31">
      <c r="B63" s="21"/>
      <c r="L63" s="21"/>
    </row>
    <row r="64" spans="1:31">
      <c r="B64" s="21"/>
      <c r="L64" s="21"/>
    </row>
    <row r="65" spans="1:31" s="2" customFormat="1" ht="12.75">
      <c r="A65" s="35"/>
      <c r="B65" s="40"/>
      <c r="C65" s="35"/>
      <c r="D65" s="137" t="s">
        <v>49</v>
      </c>
      <c r="E65" s="143"/>
      <c r="F65" s="143"/>
      <c r="G65" s="137" t="s">
        <v>50</v>
      </c>
      <c r="H65" s="143"/>
      <c r="I65" s="143"/>
      <c r="J65" s="143"/>
      <c r="K65" s="143"/>
      <c r="L65" s="52"/>
      <c r="S65" s="35"/>
      <c r="T65" s="35"/>
      <c r="U65" s="35"/>
      <c r="V65" s="35"/>
      <c r="W65" s="35"/>
      <c r="X65" s="35"/>
      <c r="Y65" s="35"/>
      <c r="Z65" s="35"/>
      <c r="AA65" s="35"/>
      <c r="AB65" s="35"/>
      <c r="AC65" s="35"/>
      <c r="AD65" s="35"/>
      <c r="AE65" s="35"/>
    </row>
    <row r="66" spans="1:31">
      <c r="B66" s="21"/>
      <c r="L66" s="21"/>
    </row>
    <row r="67" spans="1:31">
      <c r="B67" s="21"/>
      <c r="L67" s="21"/>
    </row>
    <row r="68" spans="1:31">
      <c r="B68" s="21"/>
      <c r="L68" s="21"/>
    </row>
    <row r="69" spans="1:31">
      <c r="B69" s="21"/>
      <c r="L69" s="21"/>
    </row>
    <row r="70" spans="1:31">
      <c r="B70" s="21"/>
      <c r="L70" s="21"/>
    </row>
    <row r="71" spans="1:31">
      <c r="B71" s="21"/>
      <c r="L71" s="21"/>
    </row>
    <row r="72" spans="1:31">
      <c r="B72" s="21"/>
      <c r="L72" s="21"/>
    </row>
    <row r="73" spans="1:31">
      <c r="B73" s="21"/>
      <c r="L73" s="21"/>
    </row>
    <row r="74" spans="1:31">
      <c r="B74" s="21"/>
      <c r="L74" s="21"/>
    </row>
    <row r="75" spans="1:31">
      <c r="B75" s="21"/>
      <c r="L75" s="21"/>
    </row>
    <row r="76" spans="1:31" s="2" customFormat="1" ht="12.75">
      <c r="A76" s="35"/>
      <c r="B76" s="40"/>
      <c r="C76" s="35"/>
      <c r="D76" s="139" t="s">
        <v>47</v>
      </c>
      <c r="E76" s="140"/>
      <c r="F76" s="141" t="s">
        <v>48</v>
      </c>
      <c r="G76" s="139" t="s">
        <v>47</v>
      </c>
      <c r="H76" s="140"/>
      <c r="I76" s="140"/>
      <c r="J76" s="142" t="s">
        <v>48</v>
      </c>
      <c r="K76" s="140"/>
      <c r="L76" s="52"/>
      <c r="S76" s="35"/>
      <c r="T76" s="35"/>
      <c r="U76" s="35"/>
      <c r="V76" s="35"/>
      <c r="W76" s="35"/>
      <c r="X76" s="35"/>
      <c r="Y76" s="35"/>
      <c r="Z76" s="35"/>
      <c r="AA76" s="35"/>
      <c r="AB76" s="35"/>
      <c r="AC76" s="35"/>
      <c r="AD76" s="35"/>
      <c r="AE76" s="35"/>
    </row>
    <row r="77" spans="1:31" s="2" customFormat="1" ht="14.45" customHeight="1">
      <c r="A77" s="35"/>
      <c r="B77" s="144"/>
      <c r="C77" s="145"/>
      <c r="D77" s="145"/>
      <c r="E77" s="145"/>
      <c r="F77" s="145"/>
      <c r="G77" s="145"/>
      <c r="H77" s="145"/>
      <c r="I77" s="145"/>
      <c r="J77" s="145"/>
      <c r="K77" s="145"/>
      <c r="L77" s="52"/>
      <c r="S77" s="35"/>
      <c r="T77" s="35"/>
      <c r="U77" s="35"/>
      <c r="V77" s="35"/>
      <c r="W77" s="35"/>
      <c r="X77" s="35"/>
      <c r="Y77" s="35"/>
      <c r="Z77" s="35"/>
      <c r="AA77" s="35"/>
      <c r="AB77" s="35"/>
      <c r="AC77" s="35"/>
      <c r="AD77" s="35"/>
      <c r="AE77" s="35"/>
    </row>
    <row r="81" spans="1:31" s="2" customFormat="1" ht="6.95" customHeight="1">
      <c r="A81" s="35"/>
      <c r="B81" s="146"/>
      <c r="C81" s="147"/>
      <c r="D81" s="147"/>
      <c r="E81" s="147"/>
      <c r="F81" s="147"/>
      <c r="G81" s="147"/>
      <c r="H81" s="147"/>
      <c r="I81" s="147"/>
      <c r="J81" s="147"/>
      <c r="K81" s="147"/>
      <c r="L81" s="52"/>
      <c r="S81" s="35"/>
      <c r="T81" s="35"/>
      <c r="U81" s="35"/>
      <c r="V81" s="35"/>
      <c r="W81" s="35"/>
      <c r="X81" s="35"/>
      <c r="Y81" s="35"/>
      <c r="Z81" s="35"/>
      <c r="AA81" s="35"/>
      <c r="AB81" s="35"/>
      <c r="AC81" s="35"/>
      <c r="AD81" s="35"/>
      <c r="AE81" s="35"/>
    </row>
    <row r="82" spans="1:31" s="2" customFormat="1" ht="24.95" customHeight="1">
      <c r="A82" s="35"/>
      <c r="B82" s="36"/>
      <c r="C82" s="24" t="s">
        <v>242</v>
      </c>
      <c r="D82" s="37"/>
      <c r="E82" s="37"/>
      <c r="F82" s="37"/>
      <c r="G82" s="37"/>
      <c r="H82" s="37"/>
      <c r="I82" s="37"/>
      <c r="J82" s="37"/>
      <c r="K82" s="37"/>
      <c r="L82" s="52"/>
      <c r="S82" s="35"/>
      <c r="T82" s="35"/>
      <c r="U82" s="35"/>
      <c r="V82" s="35"/>
      <c r="W82" s="35"/>
      <c r="X82" s="35"/>
      <c r="Y82" s="35"/>
      <c r="Z82" s="35"/>
      <c r="AA82" s="35"/>
      <c r="AB82" s="35"/>
      <c r="AC82" s="35"/>
      <c r="AD82" s="35"/>
      <c r="AE82" s="35"/>
    </row>
    <row r="83" spans="1:31" s="2" customFormat="1" ht="6.95" customHeight="1">
      <c r="A83" s="35"/>
      <c r="B83" s="36"/>
      <c r="C83" s="37"/>
      <c r="D83" s="37"/>
      <c r="E83" s="37"/>
      <c r="F83" s="37"/>
      <c r="G83" s="37"/>
      <c r="H83" s="37"/>
      <c r="I83" s="37"/>
      <c r="J83" s="37"/>
      <c r="K83" s="37"/>
      <c r="L83" s="52"/>
      <c r="S83" s="35"/>
      <c r="T83" s="35"/>
      <c r="U83" s="35"/>
      <c r="V83" s="35"/>
      <c r="W83" s="35"/>
      <c r="X83" s="35"/>
      <c r="Y83" s="35"/>
      <c r="Z83" s="35"/>
      <c r="AA83" s="35"/>
      <c r="AB83" s="35"/>
      <c r="AC83" s="35"/>
      <c r="AD83" s="35"/>
      <c r="AE83" s="35"/>
    </row>
    <row r="84" spans="1:31" s="2" customFormat="1" ht="12" customHeight="1">
      <c r="A84" s="35"/>
      <c r="B84" s="36"/>
      <c r="C84" s="30" t="s">
        <v>15</v>
      </c>
      <c r="D84" s="37"/>
      <c r="E84" s="37"/>
      <c r="F84" s="37"/>
      <c r="G84" s="37"/>
      <c r="H84" s="37"/>
      <c r="I84" s="37"/>
      <c r="J84" s="37"/>
      <c r="K84" s="37"/>
      <c r="L84" s="52"/>
      <c r="S84" s="35"/>
      <c r="T84" s="35"/>
      <c r="U84" s="35"/>
      <c r="V84" s="35"/>
      <c r="W84" s="35"/>
      <c r="X84" s="35"/>
      <c r="Y84" s="35"/>
      <c r="Z84" s="35"/>
      <c r="AA84" s="35"/>
      <c r="AB84" s="35"/>
      <c r="AC84" s="35"/>
      <c r="AD84" s="35"/>
      <c r="AE84" s="35"/>
    </row>
    <row r="85" spans="1:31" s="2" customFormat="1" ht="16.5" customHeight="1">
      <c r="A85" s="35"/>
      <c r="B85" s="36"/>
      <c r="C85" s="37"/>
      <c r="D85" s="37"/>
      <c r="E85" s="410" t="str">
        <f>E7</f>
        <v>Modernizace teplárny OB6</v>
      </c>
      <c r="F85" s="411"/>
      <c r="G85" s="411"/>
      <c r="H85" s="411"/>
      <c r="I85" s="37"/>
      <c r="J85" s="37"/>
      <c r="K85" s="37"/>
      <c r="L85" s="52"/>
      <c r="S85" s="35"/>
      <c r="T85" s="35"/>
      <c r="U85" s="35"/>
      <c r="V85" s="35"/>
      <c r="W85" s="35"/>
      <c r="X85" s="35"/>
      <c r="Y85" s="35"/>
      <c r="Z85" s="35"/>
      <c r="AA85" s="35"/>
      <c r="AB85" s="35"/>
      <c r="AC85" s="35"/>
      <c r="AD85" s="35"/>
      <c r="AE85" s="35"/>
    </row>
    <row r="86" spans="1:31" s="1" customFormat="1" ht="12" customHeight="1">
      <c r="B86" s="22"/>
      <c r="C86" s="30" t="s">
        <v>241</v>
      </c>
      <c r="D86" s="23"/>
      <c r="E86" s="23"/>
      <c r="F86" s="23"/>
      <c r="G86" s="23"/>
      <c r="H86" s="23"/>
      <c r="I86" s="23"/>
      <c r="J86" s="23"/>
      <c r="K86" s="23"/>
      <c r="L86" s="21"/>
    </row>
    <row r="87" spans="1:31" s="2" customFormat="1" ht="16.5" customHeight="1">
      <c r="A87" s="35"/>
      <c r="B87" s="36"/>
      <c r="C87" s="37"/>
      <c r="D87" s="37"/>
      <c r="E87" s="410" t="s">
        <v>2035</v>
      </c>
      <c r="F87" s="409"/>
      <c r="G87" s="409"/>
      <c r="H87" s="409"/>
      <c r="I87" s="37"/>
      <c r="J87" s="37"/>
      <c r="K87" s="37"/>
      <c r="L87" s="52"/>
      <c r="S87" s="35"/>
      <c r="T87" s="35"/>
      <c r="U87" s="35"/>
      <c r="V87" s="35"/>
      <c r="W87" s="35"/>
      <c r="X87" s="35"/>
      <c r="Y87" s="35"/>
      <c r="Z87" s="35"/>
      <c r="AA87" s="35"/>
      <c r="AB87" s="35"/>
      <c r="AC87" s="35"/>
      <c r="AD87" s="35"/>
      <c r="AE87" s="35"/>
    </row>
    <row r="88" spans="1:31" s="2" customFormat="1" ht="12" customHeight="1">
      <c r="A88" s="35"/>
      <c r="B88" s="36"/>
      <c r="C88" s="30" t="s">
        <v>432</v>
      </c>
      <c r="D88" s="37"/>
      <c r="E88" s="37"/>
      <c r="F88" s="37"/>
      <c r="G88" s="37"/>
      <c r="H88" s="37"/>
      <c r="I88" s="37"/>
      <c r="J88" s="37"/>
      <c r="K88" s="37"/>
      <c r="L88" s="52"/>
      <c r="S88" s="35"/>
      <c r="T88" s="35"/>
      <c r="U88" s="35"/>
      <c r="V88" s="35"/>
      <c r="W88" s="35"/>
      <c r="X88" s="35"/>
      <c r="Y88" s="35"/>
      <c r="Z88" s="35"/>
      <c r="AA88" s="35"/>
      <c r="AB88" s="35"/>
      <c r="AC88" s="35"/>
      <c r="AD88" s="35"/>
      <c r="AE88" s="35"/>
    </row>
    <row r="89" spans="1:31" s="2" customFormat="1" ht="16.5" customHeight="1">
      <c r="A89" s="35"/>
      <c r="B89" s="36"/>
      <c r="C89" s="37"/>
      <c r="D89" s="37"/>
      <c r="E89" s="384" t="str">
        <f>E11</f>
        <v>SO 102.2-D1.4.4 - Elektroinstalace</v>
      </c>
      <c r="F89" s="409"/>
      <c r="G89" s="409"/>
      <c r="H89" s="409"/>
      <c r="I89" s="37"/>
      <c r="J89" s="37"/>
      <c r="K89" s="37"/>
      <c r="L89" s="52"/>
      <c r="S89" s="35"/>
      <c r="T89" s="35"/>
      <c r="U89" s="35"/>
      <c r="V89" s="35"/>
      <c r="W89" s="35"/>
      <c r="X89" s="35"/>
      <c r="Y89" s="35"/>
      <c r="Z89" s="35"/>
      <c r="AA89" s="35"/>
      <c r="AB89" s="35"/>
      <c r="AC89" s="35"/>
      <c r="AD89" s="35"/>
      <c r="AE89" s="35"/>
    </row>
    <row r="90" spans="1:31" s="2" customFormat="1" ht="6.95" customHeight="1">
      <c r="A90" s="35"/>
      <c r="B90" s="36"/>
      <c r="C90" s="37"/>
      <c r="D90" s="37"/>
      <c r="E90" s="37"/>
      <c r="F90" s="37"/>
      <c r="G90" s="37"/>
      <c r="H90" s="37"/>
      <c r="I90" s="37"/>
      <c r="J90" s="37"/>
      <c r="K90" s="37"/>
      <c r="L90" s="52"/>
      <c r="S90" s="35"/>
      <c r="T90" s="35"/>
      <c r="U90" s="35"/>
      <c r="V90" s="35"/>
      <c r="W90" s="35"/>
      <c r="X90" s="35"/>
      <c r="Y90" s="35"/>
      <c r="Z90" s="35"/>
      <c r="AA90" s="35"/>
      <c r="AB90" s="35"/>
      <c r="AC90" s="35"/>
      <c r="AD90" s="35"/>
      <c r="AE90" s="35"/>
    </row>
    <row r="91" spans="1:31" s="2" customFormat="1" ht="12" customHeight="1">
      <c r="A91" s="35"/>
      <c r="B91" s="36"/>
      <c r="C91" s="30" t="s">
        <v>19</v>
      </c>
      <c r="D91" s="37"/>
      <c r="E91" s="37"/>
      <c r="F91" s="28" t="str">
        <f>F14</f>
        <v>Mladá Boleslav</v>
      </c>
      <c r="G91" s="37"/>
      <c r="H91" s="37"/>
      <c r="I91" s="30" t="s">
        <v>21</v>
      </c>
      <c r="J91" s="67">
        <f>IF(J14="","",J14)</f>
        <v>45363</v>
      </c>
      <c r="K91" s="37"/>
      <c r="L91" s="52"/>
      <c r="S91" s="35"/>
      <c r="T91" s="35"/>
      <c r="U91" s="35"/>
      <c r="V91" s="35"/>
      <c r="W91" s="35"/>
      <c r="X91" s="35"/>
      <c r="Y91" s="35"/>
      <c r="Z91" s="35"/>
      <c r="AA91" s="35"/>
      <c r="AB91" s="35"/>
      <c r="AC91" s="35"/>
      <c r="AD91" s="35"/>
      <c r="AE91" s="35"/>
    </row>
    <row r="92" spans="1:31" s="2" customFormat="1" ht="6.95" customHeight="1">
      <c r="A92" s="35"/>
      <c r="B92" s="36"/>
      <c r="C92" s="37"/>
      <c r="D92" s="37"/>
      <c r="E92" s="37"/>
      <c r="F92" s="37"/>
      <c r="G92" s="37"/>
      <c r="H92" s="37"/>
      <c r="I92" s="37"/>
      <c r="J92" s="37"/>
      <c r="K92" s="37"/>
      <c r="L92" s="52"/>
      <c r="S92" s="35"/>
      <c r="T92" s="35"/>
      <c r="U92" s="35"/>
      <c r="V92" s="35"/>
      <c r="W92" s="35"/>
      <c r="X92" s="35"/>
      <c r="Y92" s="35"/>
      <c r="Z92" s="35"/>
      <c r="AA92" s="35"/>
      <c r="AB92" s="35"/>
      <c r="AC92" s="35"/>
      <c r="AD92" s="35"/>
      <c r="AE92" s="35"/>
    </row>
    <row r="93" spans="1:31" s="2" customFormat="1" ht="15.2" customHeight="1">
      <c r="A93" s="35"/>
      <c r="B93" s="36"/>
      <c r="C93" s="30" t="s">
        <v>22</v>
      </c>
      <c r="D93" s="37"/>
      <c r="E93" s="37"/>
      <c r="F93" s="28" t="str">
        <f>E17</f>
        <v xml:space="preserve">ŠKO-ENERGO s.r.o. </v>
      </c>
      <c r="G93" s="37"/>
      <c r="H93" s="37"/>
      <c r="I93" s="30" t="s">
        <v>28</v>
      </c>
      <c r="J93" s="33" t="str">
        <f>E23</f>
        <v>AFRY CZ s.r.o.</v>
      </c>
      <c r="K93" s="37"/>
      <c r="L93" s="52"/>
      <c r="S93" s="35"/>
      <c r="T93" s="35"/>
      <c r="U93" s="35"/>
      <c r="V93" s="35"/>
      <c r="W93" s="35"/>
      <c r="X93" s="35"/>
      <c r="Y93" s="35"/>
      <c r="Z93" s="35"/>
      <c r="AA93" s="35"/>
      <c r="AB93" s="35"/>
      <c r="AC93" s="35"/>
      <c r="AD93" s="35"/>
      <c r="AE93" s="35"/>
    </row>
    <row r="94" spans="1:31" s="2" customFormat="1" ht="15.2" customHeight="1">
      <c r="A94" s="35"/>
      <c r="B94" s="36"/>
      <c r="C94" s="30" t="s">
        <v>26</v>
      </c>
      <c r="D94" s="37"/>
      <c r="E94" s="37"/>
      <c r="F94" s="28" t="str">
        <f>IF(E20="","",E20)</f>
        <v>Vyplň údaj</v>
      </c>
      <c r="G94" s="37"/>
      <c r="H94" s="37"/>
      <c r="I94" s="30" t="s">
        <v>31</v>
      </c>
      <c r="J94" s="33" t="str">
        <f>E26</f>
        <v>AFRY CZ s.r.o.</v>
      </c>
      <c r="K94" s="37"/>
      <c r="L94" s="52"/>
      <c r="S94" s="35"/>
      <c r="T94" s="35"/>
      <c r="U94" s="35"/>
      <c r="V94" s="35"/>
      <c r="W94" s="35"/>
      <c r="X94" s="35"/>
      <c r="Y94" s="35"/>
      <c r="Z94" s="35"/>
      <c r="AA94" s="35"/>
      <c r="AB94" s="35"/>
      <c r="AC94" s="35"/>
      <c r="AD94" s="35"/>
      <c r="AE94" s="35"/>
    </row>
    <row r="95" spans="1:31" s="2" customFormat="1" ht="10.35" customHeight="1">
      <c r="A95" s="35"/>
      <c r="B95" s="36"/>
      <c r="C95" s="37"/>
      <c r="D95" s="37"/>
      <c r="E95" s="37"/>
      <c r="F95" s="37"/>
      <c r="G95" s="37"/>
      <c r="H95" s="37"/>
      <c r="I95" s="37"/>
      <c r="J95" s="37"/>
      <c r="K95" s="37"/>
      <c r="L95" s="52"/>
      <c r="S95" s="35"/>
      <c r="T95" s="35"/>
      <c r="U95" s="35"/>
      <c r="V95" s="35"/>
      <c r="W95" s="35"/>
      <c r="X95" s="35"/>
      <c r="Y95" s="35"/>
      <c r="Z95" s="35"/>
      <c r="AA95" s="35"/>
      <c r="AB95" s="35"/>
      <c r="AC95" s="35"/>
      <c r="AD95" s="35"/>
      <c r="AE95" s="35"/>
    </row>
    <row r="96" spans="1:31" s="2" customFormat="1" ht="29.25" customHeight="1">
      <c r="A96" s="35"/>
      <c r="B96" s="36"/>
      <c r="C96" s="148" t="s">
        <v>243</v>
      </c>
      <c r="D96" s="149"/>
      <c r="E96" s="149"/>
      <c r="F96" s="149"/>
      <c r="G96" s="149"/>
      <c r="H96" s="149"/>
      <c r="I96" s="149"/>
      <c r="J96" s="150" t="s">
        <v>7631</v>
      </c>
      <c r="K96" s="149"/>
      <c r="L96" s="52"/>
      <c r="S96" s="35"/>
      <c r="T96" s="35"/>
      <c r="U96" s="35"/>
      <c r="V96" s="35"/>
      <c r="W96" s="35"/>
      <c r="X96" s="35"/>
      <c r="Y96" s="35"/>
      <c r="Z96" s="35"/>
      <c r="AA96" s="35"/>
      <c r="AB96" s="35"/>
      <c r="AC96" s="35"/>
      <c r="AD96" s="35"/>
      <c r="AE96" s="35"/>
    </row>
    <row r="97" spans="1:47" s="2" customFormat="1" ht="10.35" customHeight="1">
      <c r="A97" s="35"/>
      <c r="B97" s="36"/>
      <c r="C97" s="37"/>
      <c r="D97" s="37"/>
      <c r="E97" s="37"/>
      <c r="F97" s="37"/>
      <c r="G97" s="37"/>
      <c r="H97" s="37"/>
      <c r="I97" s="37"/>
      <c r="J97" s="37"/>
      <c r="K97" s="37"/>
      <c r="L97" s="52"/>
      <c r="S97" s="35"/>
      <c r="T97" s="35"/>
      <c r="U97" s="35"/>
      <c r="V97" s="35"/>
      <c r="W97" s="35"/>
      <c r="X97" s="35"/>
      <c r="Y97" s="35"/>
      <c r="Z97" s="35"/>
      <c r="AA97" s="35"/>
      <c r="AB97" s="35"/>
      <c r="AC97" s="35"/>
      <c r="AD97" s="35"/>
      <c r="AE97" s="35"/>
    </row>
    <row r="98" spans="1:47" s="2" customFormat="1" ht="22.9" customHeight="1">
      <c r="A98" s="35"/>
      <c r="B98" s="36"/>
      <c r="C98" s="151" t="s">
        <v>244</v>
      </c>
      <c r="D98" s="37"/>
      <c r="E98" s="37"/>
      <c r="F98" s="37"/>
      <c r="G98" s="37"/>
      <c r="H98" s="37"/>
      <c r="I98" s="37"/>
      <c r="J98" s="85">
        <f>J121</f>
        <v>0</v>
      </c>
      <c r="K98" s="37"/>
      <c r="L98" s="52"/>
      <c r="S98" s="35"/>
      <c r="T98" s="35"/>
      <c r="U98" s="35"/>
      <c r="V98" s="35"/>
      <c r="W98" s="35"/>
      <c r="X98" s="35"/>
      <c r="Y98" s="35"/>
      <c r="Z98" s="35"/>
      <c r="AA98" s="35"/>
      <c r="AB98" s="35"/>
      <c r="AC98" s="35"/>
      <c r="AD98" s="35"/>
      <c r="AE98" s="35"/>
      <c r="AU98" s="18" t="s">
        <v>245</v>
      </c>
    </row>
    <row r="99" spans="1:47" s="9" customFormat="1" ht="24.95" customHeight="1">
      <c r="B99" s="152"/>
      <c r="C99" s="153"/>
      <c r="D99" s="154" t="s">
        <v>2859</v>
      </c>
      <c r="E99" s="155"/>
      <c r="F99" s="155"/>
      <c r="G99" s="155"/>
      <c r="H99" s="155"/>
      <c r="I99" s="155"/>
      <c r="J99" s="156">
        <f>J122</f>
        <v>0</v>
      </c>
      <c r="K99" s="153"/>
      <c r="L99" s="157"/>
    </row>
    <row r="100" spans="1:47" s="2" customFormat="1" ht="21.75" customHeight="1">
      <c r="A100" s="35"/>
      <c r="B100" s="36"/>
      <c r="C100" s="37"/>
      <c r="D100" s="37"/>
      <c r="E100" s="37"/>
      <c r="F100" s="37"/>
      <c r="G100" s="37"/>
      <c r="H100" s="37"/>
      <c r="I100" s="37"/>
      <c r="J100" s="37"/>
      <c r="K100" s="37"/>
      <c r="L100" s="52"/>
      <c r="S100" s="35"/>
      <c r="T100" s="35"/>
      <c r="U100" s="35"/>
      <c r="V100" s="35"/>
      <c r="W100" s="35"/>
      <c r="X100" s="35"/>
      <c r="Y100" s="35"/>
      <c r="Z100" s="35"/>
      <c r="AA100" s="35"/>
      <c r="AB100" s="35"/>
      <c r="AC100" s="35"/>
      <c r="AD100" s="35"/>
      <c r="AE100" s="35"/>
    </row>
    <row r="101" spans="1:47" s="2" customFormat="1" ht="6.95" customHeight="1">
      <c r="A101" s="35"/>
      <c r="B101" s="55"/>
      <c r="C101" s="56"/>
      <c r="D101" s="56"/>
      <c r="E101" s="56"/>
      <c r="F101" s="56"/>
      <c r="G101" s="56"/>
      <c r="H101" s="56"/>
      <c r="I101" s="56"/>
      <c r="J101" s="56"/>
      <c r="K101" s="56"/>
      <c r="L101" s="52"/>
      <c r="S101" s="35"/>
      <c r="T101" s="35"/>
      <c r="U101" s="35"/>
      <c r="V101" s="35"/>
      <c r="W101" s="35"/>
      <c r="X101" s="35"/>
      <c r="Y101" s="35"/>
      <c r="Z101" s="35"/>
      <c r="AA101" s="35"/>
      <c r="AB101" s="35"/>
      <c r="AC101" s="35"/>
      <c r="AD101" s="35"/>
      <c r="AE101" s="35"/>
    </row>
    <row r="105" spans="1:47" s="2" customFormat="1" ht="6.95" customHeight="1">
      <c r="A105" s="35"/>
      <c r="B105" s="57"/>
      <c r="C105" s="58"/>
      <c r="D105" s="58"/>
      <c r="E105" s="58"/>
      <c r="F105" s="58"/>
      <c r="G105" s="58"/>
      <c r="H105" s="58"/>
      <c r="I105" s="58"/>
      <c r="J105" s="58"/>
      <c r="K105" s="58"/>
      <c r="L105" s="52"/>
      <c r="S105" s="35"/>
      <c r="T105" s="35"/>
      <c r="U105" s="35"/>
      <c r="V105" s="35"/>
      <c r="W105" s="35"/>
      <c r="X105" s="35"/>
      <c r="Y105" s="35"/>
      <c r="Z105" s="35"/>
      <c r="AA105" s="35"/>
      <c r="AB105" s="35"/>
      <c r="AC105" s="35"/>
      <c r="AD105" s="35"/>
      <c r="AE105" s="35"/>
    </row>
    <row r="106" spans="1:47" s="2" customFormat="1" ht="24.95" customHeight="1">
      <c r="A106" s="35"/>
      <c r="B106" s="36"/>
      <c r="C106" s="24" t="s">
        <v>249</v>
      </c>
      <c r="D106" s="37"/>
      <c r="E106" s="37"/>
      <c r="F106" s="37"/>
      <c r="G106" s="37"/>
      <c r="H106" s="37"/>
      <c r="I106" s="37"/>
      <c r="J106" s="37"/>
      <c r="K106" s="37"/>
      <c r="L106" s="52"/>
      <c r="S106" s="35"/>
      <c r="T106" s="35"/>
      <c r="U106" s="35"/>
      <c r="V106" s="35"/>
      <c r="W106" s="35"/>
      <c r="X106" s="35"/>
      <c r="Y106" s="35"/>
      <c r="Z106" s="35"/>
      <c r="AA106" s="35"/>
      <c r="AB106" s="35"/>
      <c r="AC106" s="35"/>
      <c r="AD106" s="35"/>
      <c r="AE106" s="35"/>
    </row>
    <row r="107" spans="1:47" s="2" customFormat="1" ht="6.95" customHeight="1">
      <c r="A107" s="35"/>
      <c r="B107" s="36"/>
      <c r="C107" s="37"/>
      <c r="D107" s="37"/>
      <c r="E107" s="37"/>
      <c r="F107" s="37"/>
      <c r="G107" s="37"/>
      <c r="H107" s="37"/>
      <c r="I107" s="37"/>
      <c r="J107" s="37"/>
      <c r="K107" s="37"/>
      <c r="L107" s="52"/>
      <c r="S107" s="35"/>
      <c r="T107" s="35"/>
      <c r="U107" s="35"/>
      <c r="V107" s="35"/>
      <c r="W107" s="35"/>
      <c r="X107" s="35"/>
      <c r="Y107" s="35"/>
      <c r="Z107" s="35"/>
      <c r="AA107" s="35"/>
      <c r="AB107" s="35"/>
      <c r="AC107" s="35"/>
      <c r="AD107" s="35"/>
      <c r="AE107" s="35"/>
    </row>
    <row r="108" spans="1:47" s="2" customFormat="1" ht="12" customHeight="1">
      <c r="A108" s="35"/>
      <c r="B108" s="36"/>
      <c r="C108" s="30" t="s">
        <v>15</v>
      </c>
      <c r="D108" s="37"/>
      <c r="E108" s="37"/>
      <c r="F108" s="37"/>
      <c r="G108" s="37"/>
      <c r="H108" s="37"/>
      <c r="I108" s="37"/>
      <c r="J108" s="37"/>
      <c r="K108" s="37"/>
      <c r="L108" s="52"/>
      <c r="S108" s="35"/>
      <c r="T108" s="35"/>
      <c r="U108" s="35"/>
      <c r="V108" s="35"/>
      <c r="W108" s="35"/>
      <c r="X108" s="35"/>
      <c r="Y108" s="35"/>
      <c r="Z108" s="35"/>
      <c r="AA108" s="35"/>
      <c r="AB108" s="35"/>
      <c r="AC108" s="35"/>
      <c r="AD108" s="35"/>
      <c r="AE108" s="35"/>
    </row>
    <row r="109" spans="1:47" s="2" customFormat="1" ht="16.5" customHeight="1">
      <c r="A109" s="35"/>
      <c r="B109" s="36"/>
      <c r="C109" s="37"/>
      <c r="D109" s="37"/>
      <c r="E109" s="410" t="str">
        <f>E7</f>
        <v>Modernizace teplárny OB6</v>
      </c>
      <c r="F109" s="411"/>
      <c r="G109" s="411"/>
      <c r="H109" s="411"/>
      <c r="I109" s="37"/>
      <c r="J109" s="37"/>
      <c r="K109" s="37"/>
      <c r="L109" s="52"/>
      <c r="S109" s="35"/>
      <c r="T109" s="35"/>
      <c r="U109" s="35"/>
      <c r="V109" s="35"/>
      <c r="W109" s="35"/>
      <c r="X109" s="35"/>
      <c r="Y109" s="35"/>
      <c r="Z109" s="35"/>
      <c r="AA109" s="35"/>
      <c r="AB109" s="35"/>
      <c r="AC109" s="35"/>
      <c r="AD109" s="35"/>
      <c r="AE109" s="35"/>
    </row>
    <row r="110" spans="1:47" s="1" customFormat="1" ht="12" customHeight="1">
      <c r="B110" s="22"/>
      <c r="C110" s="30" t="s">
        <v>241</v>
      </c>
      <c r="D110" s="23"/>
      <c r="E110" s="23"/>
      <c r="F110" s="23"/>
      <c r="G110" s="23"/>
      <c r="H110" s="23"/>
      <c r="I110" s="23"/>
      <c r="J110" s="23"/>
      <c r="K110" s="23"/>
      <c r="L110" s="21"/>
    </row>
    <row r="111" spans="1:47" s="2" customFormat="1" ht="16.5" customHeight="1">
      <c r="A111" s="35"/>
      <c r="B111" s="36"/>
      <c r="C111" s="37"/>
      <c r="D111" s="37"/>
      <c r="E111" s="410" t="s">
        <v>2035</v>
      </c>
      <c r="F111" s="409"/>
      <c r="G111" s="409"/>
      <c r="H111" s="409"/>
      <c r="I111" s="37"/>
      <c r="J111" s="37"/>
      <c r="K111" s="37"/>
      <c r="L111" s="52"/>
      <c r="S111" s="35"/>
      <c r="T111" s="35"/>
      <c r="U111" s="35"/>
      <c r="V111" s="35"/>
      <c r="W111" s="35"/>
      <c r="X111" s="35"/>
      <c r="Y111" s="35"/>
      <c r="Z111" s="35"/>
      <c r="AA111" s="35"/>
      <c r="AB111" s="35"/>
      <c r="AC111" s="35"/>
      <c r="AD111" s="35"/>
      <c r="AE111" s="35"/>
    </row>
    <row r="112" spans="1:47" s="2" customFormat="1" ht="12" customHeight="1">
      <c r="A112" s="35"/>
      <c r="B112" s="36"/>
      <c r="C112" s="30" t="s">
        <v>432</v>
      </c>
      <c r="D112" s="37"/>
      <c r="E112" s="37"/>
      <c r="F112" s="37"/>
      <c r="G112" s="37"/>
      <c r="H112" s="37"/>
      <c r="I112" s="37"/>
      <c r="J112" s="37"/>
      <c r="K112" s="37"/>
      <c r="L112" s="52"/>
      <c r="S112" s="35"/>
      <c r="T112" s="35"/>
      <c r="U112" s="35"/>
      <c r="V112" s="35"/>
      <c r="W112" s="35"/>
      <c r="X112" s="35"/>
      <c r="Y112" s="35"/>
      <c r="Z112" s="35"/>
      <c r="AA112" s="35"/>
      <c r="AB112" s="35"/>
      <c r="AC112" s="35"/>
      <c r="AD112" s="35"/>
      <c r="AE112" s="35"/>
    </row>
    <row r="113" spans="1:65" s="2" customFormat="1" ht="16.5" customHeight="1">
      <c r="A113" s="35"/>
      <c r="B113" s="36"/>
      <c r="C113" s="37"/>
      <c r="D113" s="37"/>
      <c r="E113" s="384" t="str">
        <f>E11</f>
        <v>SO 102.2-D1.4.4 - Elektroinstalace</v>
      </c>
      <c r="F113" s="409"/>
      <c r="G113" s="409"/>
      <c r="H113" s="409"/>
      <c r="I113" s="37"/>
      <c r="J113" s="37"/>
      <c r="K113" s="37"/>
      <c r="L113" s="52"/>
      <c r="S113" s="35"/>
      <c r="T113" s="35"/>
      <c r="U113" s="35"/>
      <c r="V113" s="35"/>
      <c r="W113" s="35"/>
      <c r="X113" s="35"/>
      <c r="Y113" s="35"/>
      <c r="Z113" s="35"/>
      <c r="AA113" s="35"/>
      <c r="AB113" s="35"/>
      <c r="AC113" s="35"/>
      <c r="AD113" s="35"/>
      <c r="AE113" s="35"/>
    </row>
    <row r="114" spans="1:65" s="2" customFormat="1" ht="6.95" customHeight="1">
      <c r="A114" s="35"/>
      <c r="B114" s="36"/>
      <c r="C114" s="37"/>
      <c r="D114" s="37"/>
      <c r="E114" s="37"/>
      <c r="F114" s="37"/>
      <c r="G114" s="37"/>
      <c r="H114" s="37"/>
      <c r="I114" s="37"/>
      <c r="J114" s="37"/>
      <c r="K114" s="37"/>
      <c r="L114" s="52"/>
      <c r="S114" s="35"/>
      <c r="T114" s="35"/>
      <c r="U114" s="35"/>
      <c r="V114" s="35"/>
      <c r="W114" s="35"/>
      <c r="X114" s="35"/>
      <c r="Y114" s="35"/>
      <c r="Z114" s="35"/>
      <c r="AA114" s="35"/>
      <c r="AB114" s="35"/>
      <c r="AC114" s="35"/>
      <c r="AD114" s="35"/>
      <c r="AE114" s="35"/>
    </row>
    <row r="115" spans="1:65" s="2" customFormat="1" ht="12" customHeight="1">
      <c r="A115" s="35"/>
      <c r="B115" s="36"/>
      <c r="C115" s="30" t="s">
        <v>19</v>
      </c>
      <c r="D115" s="37"/>
      <c r="E115" s="37"/>
      <c r="F115" s="28" t="str">
        <f>F14</f>
        <v>Mladá Boleslav</v>
      </c>
      <c r="G115" s="37"/>
      <c r="H115" s="37"/>
      <c r="I115" s="30" t="s">
        <v>21</v>
      </c>
      <c r="J115" s="67">
        <f>IF(J14="","",J14)</f>
        <v>45363</v>
      </c>
      <c r="K115" s="37"/>
      <c r="L115" s="52"/>
      <c r="S115" s="35"/>
      <c r="T115" s="35"/>
      <c r="U115" s="35"/>
      <c r="V115" s="35"/>
      <c r="W115" s="35"/>
      <c r="X115" s="35"/>
      <c r="Y115" s="35"/>
      <c r="Z115" s="35"/>
      <c r="AA115" s="35"/>
      <c r="AB115" s="35"/>
      <c r="AC115" s="35"/>
      <c r="AD115" s="35"/>
      <c r="AE115" s="35"/>
    </row>
    <row r="116" spans="1:65" s="2" customFormat="1" ht="6.95" customHeight="1">
      <c r="A116" s="35"/>
      <c r="B116" s="36"/>
      <c r="C116" s="37"/>
      <c r="D116" s="37"/>
      <c r="E116" s="37"/>
      <c r="F116" s="37"/>
      <c r="G116" s="37"/>
      <c r="H116" s="37"/>
      <c r="I116" s="37"/>
      <c r="J116" s="37"/>
      <c r="K116" s="37"/>
      <c r="L116" s="52"/>
      <c r="S116" s="35"/>
      <c r="T116" s="35"/>
      <c r="U116" s="35"/>
      <c r="V116" s="35"/>
      <c r="W116" s="35"/>
      <c r="X116" s="35"/>
      <c r="Y116" s="35"/>
      <c r="Z116" s="35"/>
      <c r="AA116" s="35"/>
      <c r="AB116" s="35"/>
      <c r="AC116" s="35"/>
      <c r="AD116" s="35"/>
      <c r="AE116" s="35"/>
    </row>
    <row r="117" spans="1:65" s="2" customFormat="1" ht="15.2" customHeight="1">
      <c r="A117" s="35"/>
      <c r="B117" s="36"/>
      <c r="C117" s="30" t="s">
        <v>22</v>
      </c>
      <c r="D117" s="37"/>
      <c r="E117" s="37"/>
      <c r="F117" s="28" t="str">
        <f>E17</f>
        <v xml:space="preserve">ŠKO-ENERGO s.r.o. </v>
      </c>
      <c r="G117" s="37"/>
      <c r="H117" s="37"/>
      <c r="I117" s="30" t="s">
        <v>28</v>
      </c>
      <c r="J117" s="33" t="str">
        <f>E23</f>
        <v>AFRY CZ s.r.o.</v>
      </c>
      <c r="K117" s="37"/>
      <c r="L117" s="52"/>
      <c r="S117" s="35"/>
      <c r="T117" s="35"/>
      <c r="U117" s="35"/>
      <c r="V117" s="35"/>
      <c r="W117" s="35"/>
      <c r="X117" s="35"/>
      <c r="Y117" s="35"/>
      <c r="Z117" s="35"/>
      <c r="AA117" s="35"/>
      <c r="AB117" s="35"/>
      <c r="AC117" s="35"/>
      <c r="AD117" s="35"/>
      <c r="AE117" s="35"/>
    </row>
    <row r="118" spans="1:65" s="2" customFormat="1" ht="15.2" customHeight="1">
      <c r="A118" s="35"/>
      <c r="B118" s="36"/>
      <c r="C118" s="30" t="s">
        <v>26</v>
      </c>
      <c r="D118" s="37"/>
      <c r="E118" s="37"/>
      <c r="F118" s="28" t="str">
        <f>IF(E20="","",E20)</f>
        <v>Vyplň údaj</v>
      </c>
      <c r="G118" s="37"/>
      <c r="H118" s="37"/>
      <c r="I118" s="30" t="s">
        <v>31</v>
      </c>
      <c r="J118" s="33" t="str">
        <f>E26</f>
        <v>AFRY CZ s.r.o.</v>
      </c>
      <c r="K118" s="37"/>
      <c r="L118" s="52"/>
      <c r="S118" s="35"/>
      <c r="T118" s="35"/>
      <c r="U118" s="35"/>
      <c r="V118" s="35"/>
      <c r="W118" s="35"/>
      <c r="X118" s="35"/>
      <c r="Y118" s="35"/>
      <c r="Z118" s="35"/>
      <c r="AA118" s="35"/>
      <c r="AB118" s="35"/>
      <c r="AC118" s="35"/>
      <c r="AD118" s="35"/>
      <c r="AE118" s="35"/>
    </row>
    <row r="119" spans="1:65" s="2" customFormat="1" ht="10.35" customHeight="1">
      <c r="A119" s="35"/>
      <c r="B119" s="36"/>
      <c r="C119" s="37"/>
      <c r="D119" s="37"/>
      <c r="E119" s="37"/>
      <c r="F119" s="37"/>
      <c r="G119" s="37"/>
      <c r="H119" s="37"/>
      <c r="I119" s="37"/>
      <c r="J119" s="37"/>
      <c r="K119" s="37"/>
      <c r="L119" s="52"/>
      <c r="S119" s="35"/>
      <c r="T119" s="35"/>
      <c r="U119" s="35"/>
      <c r="V119" s="35"/>
      <c r="W119" s="35"/>
      <c r="X119" s="35"/>
      <c r="Y119" s="35"/>
      <c r="Z119" s="35"/>
      <c r="AA119" s="35"/>
      <c r="AB119" s="35"/>
      <c r="AC119" s="35"/>
      <c r="AD119" s="35"/>
      <c r="AE119" s="35"/>
    </row>
    <row r="120" spans="1:65" s="11" customFormat="1" ht="29.25" customHeight="1">
      <c r="A120" s="163"/>
      <c r="B120" s="164"/>
      <c r="C120" s="165" t="s">
        <v>250</v>
      </c>
      <c r="D120" s="166" t="s">
        <v>55</v>
      </c>
      <c r="E120" s="166" t="s">
        <v>53</v>
      </c>
      <c r="F120" s="166" t="s">
        <v>54</v>
      </c>
      <c r="G120" s="166" t="s">
        <v>251</v>
      </c>
      <c r="H120" s="166" t="s">
        <v>252</v>
      </c>
      <c r="I120" s="166" t="s">
        <v>7632</v>
      </c>
      <c r="J120" s="167" t="s">
        <v>7631</v>
      </c>
      <c r="K120" s="168" t="s">
        <v>253</v>
      </c>
      <c r="L120" s="169"/>
      <c r="M120" s="76" t="s">
        <v>1</v>
      </c>
      <c r="N120" s="77" t="s">
        <v>37</v>
      </c>
      <c r="O120" s="77" t="s">
        <v>254</v>
      </c>
      <c r="P120" s="77" t="s">
        <v>255</v>
      </c>
      <c r="Q120" s="77" t="s">
        <v>256</v>
      </c>
      <c r="R120" s="77" t="s">
        <v>257</v>
      </c>
      <c r="S120" s="77" t="s">
        <v>258</v>
      </c>
      <c r="T120" s="78" t="s">
        <v>259</v>
      </c>
      <c r="U120" s="163"/>
      <c r="V120" s="163"/>
      <c r="W120" s="163"/>
      <c r="X120" s="163"/>
      <c r="Y120" s="163"/>
      <c r="Z120" s="163"/>
      <c r="AA120" s="163"/>
      <c r="AB120" s="163"/>
      <c r="AC120" s="163"/>
      <c r="AD120" s="163"/>
      <c r="AE120" s="163"/>
    </row>
    <row r="121" spans="1:65" s="2" customFormat="1" ht="22.9" customHeight="1">
      <c r="A121" s="35"/>
      <c r="B121" s="36"/>
      <c r="C121" s="83" t="s">
        <v>260</v>
      </c>
      <c r="D121" s="37"/>
      <c r="E121" s="37"/>
      <c r="F121" s="37"/>
      <c r="G121" s="37"/>
      <c r="H121" s="37"/>
      <c r="I121" s="37"/>
      <c r="J121" s="170">
        <f>BK121</f>
        <v>0</v>
      </c>
      <c r="K121" s="37"/>
      <c r="L121" s="40"/>
      <c r="M121" s="79"/>
      <c r="N121" s="171"/>
      <c r="O121" s="80"/>
      <c r="P121" s="172">
        <f>P122</f>
        <v>0</v>
      </c>
      <c r="Q121" s="80"/>
      <c r="R121" s="172">
        <f>R122</f>
        <v>0</v>
      </c>
      <c r="S121" s="80"/>
      <c r="T121" s="173">
        <f>T122</f>
        <v>0</v>
      </c>
      <c r="U121" s="35"/>
      <c r="V121" s="35"/>
      <c r="W121" s="35"/>
      <c r="X121" s="35"/>
      <c r="Y121" s="35"/>
      <c r="Z121" s="35"/>
      <c r="AA121" s="35"/>
      <c r="AB121" s="35"/>
      <c r="AC121" s="35"/>
      <c r="AD121" s="35"/>
      <c r="AE121" s="35"/>
      <c r="AT121" s="18" t="s">
        <v>63</v>
      </c>
      <c r="AU121" s="18" t="s">
        <v>245</v>
      </c>
      <c r="BK121" s="174">
        <f>BK122</f>
        <v>0</v>
      </c>
    </row>
    <row r="122" spans="1:65" s="12" customFormat="1" ht="25.9" customHeight="1">
      <c r="B122" s="175"/>
      <c r="C122" s="176"/>
      <c r="D122" s="177" t="s">
        <v>63</v>
      </c>
      <c r="E122" s="178" t="s">
        <v>1813</v>
      </c>
      <c r="F122" s="178" t="s">
        <v>95</v>
      </c>
      <c r="G122" s="176"/>
      <c r="H122" s="176"/>
      <c r="I122" s="179"/>
      <c r="J122" s="180">
        <f>BK122</f>
        <v>0</v>
      </c>
      <c r="K122" s="176"/>
      <c r="L122" s="181"/>
      <c r="M122" s="182"/>
      <c r="N122" s="183"/>
      <c r="O122" s="183"/>
      <c r="P122" s="184">
        <f>SUM(P123:P150)</f>
        <v>0</v>
      </c>
      <c r="Q122" s="183"/>
      <c r="R122" s="184">
        <f>SUM(R123:R150)</f>
        <v>0</v>
      </c>
      <c r="S122" s="183"/>
      <c r="T122" s="185">
        <f>SUM(T123:T150)</f>
        <v>0</v>
      </c>
      <c r="AR122" s="186" t="s">
        <v>71</v>
      </c>
      <c r="AT122" s="187" t="s">
        <v>63</v>
      </c>
      <c r="AU122" s="187" t="s">
        <v>64</v>
      </c>
      <c r="AY122" s="186" t="s">
        <v>263</v>
      </c>
      <c r="BK122" s="188">
        <f>SUM(BK123:BK150)</f>
        <v>0</v>
      </c>
    </row>
    <row r="123" spans="1:65" s="2" customFormat="1" ht="16.5" customHeight="1">
      <c r="A123" s="35"/>
      <c r="B123" s="36"/>
      <c r="C123" s="191" t="s">
        <v>71</v>
      </c>
      <c r="D123" s="191" t="s">
        <v>266</v>
      </c>
      <c r="E123" s="192" t="s">
        <v>2860</v>
      </c>
      <c r="F123" s="193" t="s">
        <v>2861</v>
      </c>
      <c r="G123" s="194" t="s">
        <v>1863</v>
      </c>
      <c r="H123" s="195">
        <v>1</v>
      </c>
      <c r="I123" s="196"/>
      <c r="J123" s="197">
        <f t="shared" ref="J123:J150" si="0">ROUND(I123*H123,2)</f>
        <v>0</v>
      </c>
      <c r="K123" s="198"/>
      <c r="L123" s="40"/>
      <c r="M123" s="199" t="s">
        <v>1</v>
      </c>
      <c r="N123" s="200" t="s">
        <v>38</v>
      </c>
      <c r="O123" s="72"/>
      <c r="P123" s="201">
        <f t="shared" ref="P123:P150" si="1">O123*H123</f>
        <v>0</v>
      </c>
      <c r="Q123" s="201">
        <v>0</v>
      </c>
      <c r="R123" s="201">
        <f t="shared" ref="R123:R150" si="2">Q123*H123</f>
        <v>0</v>
      </c>
      <c r="S123" s="201">
        <v>0</v>
      </c>
      <c r="T123" s="202">
        <f t="shared" ref="T123:T150" si="3">S123*H123</f>
        <v>0</v>
      </c>
      <c r="U123" s="35"/>
      <c r="V123" s="35"/>
      <c r="W123" s="35"/>
      <c r="X123" s="35"/>
      <c r="Y123" s="35"/>
      <c r="Z123" s="35"/>
      <c r="AA123" s="35"/>
      <c r="AB123" s="35"/>
      <c r="AC123" s="35"/>
      <c r="AD123" s="35"/>
      <c r="AE123" s="35"/>
      <c r="AR123" s="203" t="s">
        <v>270</v>
      </c>
      <c r="AT123" s="203" t="s">
        <v>266</v>
      </c>
      <c r="AU123" s="203" t="s">
        <v>71</v>
      </c>
      <c r="AY123" s="18" t="s">
        <v>263</v>
      </c>
      <c r="BE123" s="204">
        <f t="shared" ref="BE123:BE150" si="4">IF(N123="základní",J123,0)</f>
        <v>0</v>
      </c>
      <c r="BF123" s="204">
        <f t="shared" ref="BF123:BF150" si="5">IF(N123="snížená",J123,0)</f>
        <v>0</v>
      </c>
      <c r="BG123" s="204">
        <f t="shared" ref="BG123:BG150" si="6">IF(N123="zákl. přenesená",J123,0)</f>
        <v>0</v>
      </c>
      <c r="BH123" s="204">
        <f t="shared" ref="BH123:BH150" si="7">IF(N123="sníž. přenesená",J123,0)</f>
        <v>0</v>
      </c>
      <c r="BI123" s="204">
        <f t="shared" ref="BI123:BI150" si="8">IF(N123="nulová",J123,0)</f>
        <v>0</v>
      </c>
      <c r="BJ123" s="18" t="s">
        <v>71</v>
      </c>
      <c r="BK123" s="204">
        <f t="shared" ref="BK123:BK150" si="9">ROUND(I123*H123,2)</f>
        <v>0</v>
      </c>
      <c r="BL123" s="18" t="s">
        <v>270</v>
      </c>
      <c r="BM123" s="203" t="s">
        <v>2862</v>
      </c>
    </row>
    <row r="124" spans="1:65" s="2" customFormat="1" ht="24.2" customHeight="1">
      <c r="A124" s="35"/>
      <c r="B124" s="36"/>
      <c r="C124" s="261" t="s">
        <v>73</v>
      </c>
      <c r="D124" s="261" t="s">
        <v>401</v>
      </c>
      <c r="E124" s="262" t="s">
        <v>2863</v>
      </c>
      <c r="F124" s="263" t="s">
        <v>2864</v>
      </c>
      <c r="G124" s="264" t="s">
        <v>1867</v>
      </c>
      <c r="H124" s="265">
        <v>1</v>
      </c>
      <c r="I124" s="266"/>
      <c r="J124" s="267">
        <f t="shared" si="0"/>
        <v>0</v>
      </c>
      <c r="K124" s="268"/>
      <c r="L124" s="269"/>
      <c r="M124" s="270" t="s">
        <v>1</v>
      </c>
      <c r="N124" s="271" t="s">
        <v>38</v>
      </c>
      <c r="O124" s="72"/>
      <c r="P124" s="201">
        <f t="shared" si="1"/>
        <v>0</v>
      </c>
      <c r="Q124" s="201">
        <v>0</v>
      </c>
      <c r="R124" s="201">
        <f t="shared" si="2"/>
        <v>0</v>
      </c>
      <c r="S124" s="201">
        <v>0</v>
      </c>
      <c r="T124" s="202">
        <f t="shared" si="3"/>
        <v>0</v>
      </c>
      <c r="U124" s="35"/>
      <c r="V124" s="35"/>
      <c r="W124" s="35"/>
      <c r="X124" s="35"/>
      <c r="Y124" s="35"/>
      <c r="Z124" s="35"/>
      <c r="AA124" s="35"/>
      <c r="AB124" s="35"/>
      <c r="AC124" s="35"/>
      <c r="AD124" s="35"/>
      <c r="AE124" s="35"/>
      <c r="AR124" s="203" t="s">
        <v>314</v>
      </c>
      <c r="AT124" s="203" t="s">
        <v>401</v>
      </c>
      <c r="AU124" s="203" t="s">
        <v>71</v>
      </c>
      <c r="AY124" s="18" t="s">
        <v>263</v>
      </c>
      <c r="BE124" s="204">
        <f t="shared" si="4"/>
        <v>0</v>
      </c>
      <c r="BF124" s="204">
        <f t="shared" si="5"/>
        <v>0</v>
      </c>
      <c r="BG124" s="204">
        <f t="shared" si="6"/>
        <v>0</v>
      </c>
      <c r="BH124" s="204">
        <f t="shared" si="7"/>
        <v>0</v>
      </c>
      <c r="BI124" s="204">
        <f t="shared" si="8"/>
        <v>0</v>
      </c>
      <c r="BJ124" s="18" t="s">
        <v>71</v>
      </c>
      <c r="BK124" s="204">
        <f t="shared" si="9"/>
        <v>0</v>
      </c>
      <c r="BL124" s="18" t="s">
        <v>270</v>
      </c>
      <c r="BM124" s="203" t="s">
        <v>2865</v>
      </c>
    </row>
    <row r="125" spans="1:65" s="2" customFormat="1" ht="44.25" customHeight="1">
      <c r="A125" s="35"/>
      <c r="B125" s="36"/>
      <c r="C125" s="261" t="s">
        <v>276</v>
      </c>
      <c r="D125" s="261" t="s">
        <v>401</v>
      </c>
      <c r="E125" s="262" t="s">
        <v>2866</v>
      </c>
      <c r="F125" s="263" t="s">
        <v>2867</v>
      </c>
      <c r="G125" s="264" t="s">
        <v>1867</v>
      </c>
      <c r="H125" s="265">
        <v>80</v>
      </c>
      <c r="I125" s="266"/>
      <c r="J125" s="267">
        <f t="shared" si="0"/>
        <v>0</v>
      </c>
      <c r="K125" s="268"/>
      <c r="L125" s="269"/>
      <c r="M125" s="270" t="s">
        <v>1</v>
      </c>
      <c r="N125" s="271" t="s">
        <v>38</v>
      </c>
      <c r="O125" s="72"/>
      <c r="P125" s="201">
        <f t="shared" si="1"/>
        <v>0</v>
      </c>
      <c r="Q125" s="201">
        <v>0</v>
      </c>
      <c r="R125" s="201">
        <f t="shared" si="2"/>
        <v>0</v>
      </c>
      <c r="S125" s="201">
        <v>0</v>
      </c>
      <c r="T125" s="202">
        <f t="shared" si="3"/>
        <v>0</v>
      </c>
      <c r="U125" s="35"/>
      <c r="V125" s="35"/>
      <c r="W125" s="35"/>
      <c r="X125" s="35"/>
      <c r="Y125" s="35"/>
      <c r="Z125" s="35"/>
      <c r="AA125" s="35"/>
      <c r="AB125" s="35"/>
      <c r="AC125" s="35"/>
      <c r="AD125" s="35"/>
      <c r="AE125" s="35"/>
      <c r="AR125" s="203" t="s">
        <v>314</v>
      </c>
      <c r="AT125" s="203" t="s">
        <v>401</v>
      </c>
      <c r="AU125" s="203" t="s">
        <v>71</v>
      </c>
      <c r="AY125" s="18" t="s">
        <v>263</v>
      </c>
      <c r="BE125" s="204">
        <f t="shared" si="4"/>
        <v>0</v>
      </c>
      <c r="BF125" s="204">
        <f t="shared" si="5"/>
        <v>0</v>
      </c>
      <c r="BG125" s="204">
        <f t="shared" si="6"/>
        <v>0</v>
      </c>
      <c r="BH125" s="204">
        <f t="shared" si="7"/>
        <v>0</v>
      </c>
      <c r="BI125" s="204">
        <f t="shared" si="8"/>
        <v>0</v>
      </c>
      <c r="BJ125" s="18" t="s">
        <v>71</v>
      </c>
      <c r="BK125" s="204">
        <f t="shared" si="9"/>
        <v>0</v>
      </c>
      <c r="BL125" s="18" t="s">
        <v>270</v>
      </c>
      <c r="BM125" s="203" t="s">
        <v>2868</v>
      </c>
    </row>
    <row r="126" spans="1:65" s="2" customFormat="1" ht="37.9" customHeight="1">
      <c r="A126" s="35"/>
      <c r="B126" s="36"/>
      <c r="C126" s="261" t="s">
        <v>270</v>
      </c>
      <c r="D126" s="261" t="s">
        <v>401</v>
      </c>
      <c r="E126" s="262" t="s">
        <v>2869</v>
      </c>
      <c r="F126" s="263" t="s">
        <v>2870</v>
      </c>
      <c r="G126" s="264" t="s">
        <v>1867</v>
      </c>
      <c r="H126" s="265">
        <v>15</v>
      </c>
      <c r="I126" s="266"/>
      <c r="J126" s="267">
        <f t="shared" si="0"/>
        <v>0</v>
      </c>
      <c r="K126" s="268"/>
      <c r="L126" s="269"/>
      <c r="M126" s="270" t="s">
        <v>1</v>
      </c>
      <c r="N126" s="271" t="s">
        <v>38</v>
      </c>
      <c r="O126" s="72"/>
      <c r="P126" s="201">
        <f t="shared" si="1"/>
        <v>0</v>
      </c>
      <c r="Q126" s="201">
        <v>0</v>
      </c>
      <c r="R126" s="201">
        <f t="shared" si="2"/>
        <v>0</v>
      </c>
      <c r="S126" s="201">
        <v>0</v>
      </c>
      <c r="T126" s="202">
        <f t="shared" si="3"/>
        <v>0</v>
      </c>
      <c r="U126" s="35"/>
      <c r="V126" s="35"/>
      <c r="W126" s="35"/>
      <c r="X126" s="35"/>
      <c r="Y126" s="35"/>
      <c r="Z126" s="35"/>
      <c r="AA126" s="35"/>
      <c r="AB126" s="35"/>
      <c r="AC126" s="35"/>
      <c r="AD126" s="35"/>
      <c r="AE126" s="35"/>
      <c r="AR126" s="203" t="s">
        <v>314</v>
      </c>
      <c r="AT126" s="203" t="s">
        <v>401</v>
      </c>
      <c r="AU126" s="203" t="s">
        <v>71</v>
      </c>
      <c r="AY126" s="18" t="s">
        <v>263</v>
      </c>
      <c r="BE126" s="204">
        <f t="shared" si="4"/>
        <v>0</v>
      </c>
      <c r="BF126" s="204">
        <f t="shared" si="5"/>
        <v>0</v>
      </c>
      <c r="BG126" s="204">
        <f t="shared" si="6"/>
        <v>0</v>
      </c>
      <c r="BH126" s="204">
        <f t="shared" si="7"/>
        <v>0</v>
      </c>
      <c r="BI126" s="204">
        <f t="shared" si="8"/>
        <v>0</v>
      </c>
      <c r="BJ126" s="18" t="s">
        <v>71</v>
      </c>
      <c r="BK126" s="204">
        <f t="shared" si="9"/>
        <v>0</v>
      </c>
      <c r="BL126" s="18" t="s">
        <v>270</v>
      </c>
      <c r="BM126" s="203" t="s">
        <v>2871</v>
      </c>
    </row>
    <row r="127" spans="1:65" s="2" customFormat="1" ht="37.9" customHeight="1">
      <c r="A127" s="35"/>
      <c r="B127" s="36"/>
      <c r="C127" s="261" t="s">
        <v>297</v>
      </c>
      <c r="D127" s="261" t="s">
        <v>401</v>
      </c>
      <c r="E127" s="262" t="s">
        <v>2872</v>
      </c>
      <c r="F127" s="263" t="s">
        <v>2873</v>
      </c>
      <c r="G127" s="264" t="s">
        <v>1867</v>
      </c>
      <c r="H127" s="265">
        <v>4</v>
      </c>
      <c r="I127" s="266"/>
      <c r="J127" s="267">
        <f t="shared" si="0"/>
        <v>0</v>
      </c>
      <c r="K127" s="268"/>
      <c r="L127" s="269"/>
      <c r="M127" s="270" t="s">
        <v>1</v>
      </c>
      <c r="N127" s="271" t="s">
        <v>38</v>
      </c>
      <c r="O127" s="72"/>
      <c r="P127" s="201">
        <f t="shared" si="1"/>
        <v>0</v>
      </c>
      <c r="Q127" s="201">
        <v>0</v>
      </c>
      <c r="R127" s="201">
        <f t="shared" si="2"/>
        <v>0</v>
      </c>
      <c r="S127" s="201">
        <v>0</v>
      </c>
      <c r="T127" s="202">
        <f t="shared" si="3"/>
        <v>0</v>
      </c>
      <c r="U127" s="35"/>
      <c r="V127" s="35"/>
      <c r="W127" s="35"/>
      <c r="X127" s="35"/>
      <c r="Y127" s="35"/>
      <c r="Z127" s="35"/>
      <c r="AA127" s="35"/>
      <c r="AB127" s="35"/>
      <c r="AC127" s="35"/>
      <c r="AD127" s="35"/>
      <c r="AE127" s="35"/>
      <c r="AR127" s="203" t="s">
        <v>314</v>
      </c>
      <c r="AT127" s="203" t="s">
        <v>401</v>
      </c>
      <c r="AU127" s="203" t="s">
        <v>71</v>
      </c>
      <c r="AY127" s="18" t="s">
        <v>263</v>
      </c>
      <c r="BE127" s="204">
        <f t="shared" si="4"/>
        <v>0</v>
      </c>
      <c r="BF127" s="204">
        <f t="shared" si="5"/>
        <v>0</v>
      </c>
      <c r="BG127" s="204">
        <f t="shared" si="6"/>
        <v>0</v>
      </c>
      <c r="BH127" s="204">
        <f t="shared" si="7"/>
        <v>0</v>
      </c>
      <c r="BI127" s="204">
        <f t="shared" si="8"/>
        <v>0</v>
      </c>
      <c r="BJ127" s="18" t="s">
        <v>71</v>
      </c>
      <c r="BK127" s="204">
        <f t="shared" si="9"/>
        <v>0</v>
      </c>
      <c r="BL127" s="18" t="s">
        <v>270</v>
      </c>
      <c r="BM127" s="203" t="s">
        <v>2874</v>
      </c>
    </row>
    <row r="128" spans="1:65" s="2" customFormat="1" ht="37.9" customHeight="1">
      <c r="A128" s="35"/>
      <c r="B128" s="36"/>
      <c r="C128" s="261" t="s">
        <v>304</v>
      </c>
      <c r="D128" s="261" t="s">
        <v>401</v>
      </c>
      <c r="E128" s="262" t="s">
        <v>1889</v>
      </c>
      <c r="F128" s="263" t="s">
        <v>1890</v>
      </c>
      <c r="G128" s="264" t="s">
        <v>1867</v>
      </c>
      <c r="H128" s="265">
        <v>16</v>
      </c>
      <c r="I128" s="266"/>
      <c r="J128" s="267">
        <f t="shared" si="0"/>
        <v>0</v>
      </c>
      <c r="K128" s="268"/>
      <c r="L128" s="269"/>
      <c r="M128" s="270" t="s">
        <v>1</v>
      </c>
      <c r="N128" s="271" t="s">
        <v>38</v>
      </c>
      <c r="O128" s="72"/>
      <c r="P128" s="201">
        <f t="shared" si="1"/>
        <v>0</v>
      </c>
      <c r="Q128" s="201">
        <v>0</v>
      </c>
      <c r="R128" s="201">
        <f t="shared" si="2"/>
        <v>0</v>
      </c>
      <c r="S128" s="201">
        <v>0</v>
      </c>
      <c r="T128" s="202">
        <f t="shared" si="3"/>
        <v>0</v>
      </c>
      <c r="U128" s="35"/>
      <c r="V128" s="35"/>
      <c r="W128" s="35"/>
      <c r="X128" s="35"/>
      <c r="Y128" s="35"/>
      <c r="Z128" s="35"/>
      <c r="AA128" s="35"/>
      <c r="AB128" s="35"/>
      <c r="AC128" s="35"/>
      <c r="AD128" s="35"/>
      <c r="AE128" s="35"/>
      <c r="AR128" s="203" t="s">
        <v>314</v>
      </c>
      <c r="AT128" s="203" t="s">
        <v>401</v>
      </c>
      <c r="AU128" s="203" t="s">
        <v>71</v>
      </c>
      <c r="AY128" s="18" t="s">
        <v>263</v>
      </c>
      <c r="BE128" s="204">
        <f t="shared" si="4"/>
        <v>0</v>
      </c>
      <c r="BF128" s="204">
        <f t="shared" si="5"/>
        <v>0</v>
      </c>
      <c r="BG128" s="204">
        <f t="shared" si="6"/>
        <v>0</v>
      </c>
      <c r="BH128" s="204">
        <f t="shared" si="7"/>
        <v>0</v>
      </c>
      <c r="BI128" s="204">
        <f t="shared" si="8"/>
        <v>0</v>
      </c>
      <c r="BJ128" s="18" t="s">
        <v>71</v>
      </c>
      <c r="BK128" s="204">
        <f t="shared" si="9"/>
        <v>0</v>
      </c>
      <c r="BL128" s="18" t="s">
        <v>270</v>
      </c>
      <c r="BM128" s="203" t="s">
        <v>2875</v>
      </c>
    </row>
    <row r="129" spans="1:65" s="2" customFormat="1" ht="16.5" customHeight="1">
      <c r="A129" s="35"/>
      <c r="B129" s="36"/>
      <c r="C129" s="261" t="s">
        <v>309</v>
      </c>
      <c r="D129" s="261" t="s">
        <v>401</v>
      </c>
      <c r="E129" s="262" t="s">
        <v>1892</v>
      </c>
      <c r="F129" s="263" t="s">
        <v>1893</v>
      </c>
      <c r="G129" s="264" t="s">
        <v>1867</v>
      </c>
      <c r="H129" s="265">
        <v>16</v>
      </c>
      <c r="I129" s="266"/>
      <c r="J129" s="267">
        <f t="shared" si="0"/>
        <v>0</v>
      </c>
      <c r="K129" s="268"/>
      <c r="L129" s="269"/>
      <c r="M129" s="270" t="s">
        <v>1</v>
      </c>
      <c r="N129" s="271" t="s">
        <v>38</v>
      </c>
      <c r="O129" s="72"/>
      <c r="P129" s="201">
        <f t="shared" si="1"/>
        <v>0</v>
      </c>
      <c r="Q129" s="201">
        <v>0</v>
      </c>
      <c r="R129" s="201">
        <f t="shared" si="2"/>
        <v>0</v>
      </c>
      <c r="S129" s="201">
        <v>0</v>
      </c>
      <c r="T129" s="202">
        <f t="shared" si="3"/>
        <v>0</v>
      </c>
      <c r="U129" s="35"/>
      <c r="V129" s="35"/>
      <c r="W129" s="35"/>
      <c r="X129" s="35"/>
      <c r="Y129" s="35"/>
      <c r="Z129" s="35"/>
      <c r="AA129" s="35"/>
      <c r="AB129" s="35"/>
      <c r="AC129" s="35"/>
      <c r="AD129" s="35"/>
      <c r="AE129" s="35"/>
      <c r="AR129" s="203" t="s">
        <v>314</v>
      </c>
      <c r="AT129" s="203" t="s">
        <v>401</v>
      </c>
      <c r="AU129" s="203" t="s">
        <v>71</v>
      </c>
      <c r="AY129" s="18" t="s">
        <v>263</v>
      </c>
      <c r="BE129" s="204">
        <f t="shared" si="4"/>
        <v>0</v>
      </c>
      <c r="BF129" s="204">
        <f t="shared" si="5"/>
        <v>0</v>
      </c>
      <c r="BG129" s="204">
        <f t="shared" si="6"/>
        <v>0</v>
      </c>
      <c r="BH129" s="204">
        <f t="shared" si="7"/>
        <v>0</v>
      </c>
      <c r="BI129" s="204">
        <f t="shared" si="8"/>
        <v>0</v>
      </c>
      <c r="BJ129" s="18" t="s">
        <v>71</v>
      </c>
      <c r="BK129" s="204">
        <f t="shared" si="9"/>
        <v>0</v>
      </c>
      <c r="BL129" s="18" t="s">
        <v>270</v>
      </c>
      <c r="BM129" s="203" t="s">
        <v>2876</v>
      </c>
    </row>
    <row r="130" spans="1:65" s="2" customFormat="1" ht="24.2" customHeight="1">
      <c r="A130" s="35"/>
      <c r="B130" s="36"/>
      <c r="C130" s="261" t="s">
        <v>314</v>
      </c>
      <c r="D130" s="261" t="s">
        <v>401</v>
      </c>
      <c r="E130" s="262" t="s">
        <v>1895</v>
      </c>
      <c r="F130" s="263" t="s">
        <v>1896</v>
      </c>
      <c r="G130" s="264" t="s">
        <v>1867</v>
      </c>
      <c r="H130" s="265">
        <v>9</v>
      </c>
      <c r="I130" s="266"/>
      <c r="J130" s="267">
        <f t="shared" si="0"/>
        <v>0</v>
      </c>
      <c r="K130" s="268"/>
      <c r="L130" s="269"/>
      <c r="M130" s="270" t="s">
        <v>1</v>
      </c>
      <c r="N130" s="271" t="s">
        <v>38</v>
      </c>
      <c r="O130" s="72"/>
      <c r="P130" s="201">
        <f t="shared" si="1"/>
        <v>0</v>
      </c>
      <c r="Q130" s="201">
        <v>0</v>
      </c>
      <c r="R130" s="201">
        <f t="shared" si="2"/>
        <v>0</v>
      </c>
      <c r="S130" s="201">
        <v>0</v>
      </c>
      <c r="T130" s="202">
        <f t="shared" si="3"/>
        <v>0</v>
      </c>
      <c r="U130" s="35"/>
      <c r="V130" s="35"/>
      <c r="W130" s="35"/>
      <c r="X130" s="35"/>
      <c r="Y130" s="35"/>
      <c r="Z130" s="35"/>
      <c r="AA130" s="35"/>
      <c r="AB130" s="35"/>
      <c r="AC130" s="35"/>
      <c r="AD130" s="35"/>
      <c r="AE130" s="35"/>
      <c r="AR130" s="203" t="s">
        <v>314</v>
      </c>
      <c r="AT130" s="203" t="s">
        <v>401</v>
      </c>
      <c r="AU130" s="203" t="s">
        <v>71</v>
      </c>
      <c r="AY130" s="18" t="s">
        <v>263</v>
      </c>
      <c r="BE130" s="204">
        <f t="shared" si="4"/>
        <v>0</v>
      </c>
      <c r="BF130" s="204">
        <f t="shared" si="5"/>
        <v>0</v>
      </c>
      <c r="BG130" s="204">
        <f t="shared" si="6"/>
        <v>0</v>
      </c>
      <c r="BH130" s="204">
        <f t="shared" si="7"/>
        <v>0</v>
      </c>
      <c r="BI130" s="204">
        <f t="shared" si="8"/>
        <v>0</v>
      </c>
      <c r="BJ130" s="18" t="s">
        <v>71</v>
      </c>
      <c r="BK130" s="204">
        <f t="shared" si="9"/>
        <v>0</v>
      </c>
      <c r="BL130" s="18" t="s">
        <v>270</v>
      </c>
      <c r="BM130" s="203" t="s">
        <v>2877</v>
      </c>
    </row>
    <row r="131" spans="1:65" s="2" customFormat="1" ht="16.5" customHeight="1">
      <c r="A131" s="35"/>
      <c r="B131" s="36"/>
      <c r="C131" s="261" t="s">
        <v>264</v>
      </c>
      <c r="D131" s="261" t="s">
        <v>401</v>
      </c>
      <c r="E131" s="262" t="s">
        <v>1898</v>
      </c>
      <c r="F131" s="263" t="s">
        <v>1899</v>
      </c>
      <c r="G131" s="264" t="s">
        <v>1867</v>
      </c>
      <c r="H131" s="265">
        <v>1</v>
      </c>
      <c r="I131" s="266"/>
      <c r="J131" s="267">
        <f t="shared" si="0"/>
        <v>0</v>
      </c>
      <c r="K131" s="268"/>
      <c r="L131" s="269"/>
      <c r="M131" s="270" t="s">
        <v>1</v>
      </c>
      <c r="N131" s="271" t="s">
        <v>38</v>
      </c>
      <c r="O131" s="72"/>
      <c r="P131" s="201">
        <f t="shared" si="1"/>
        <v>0</v>
      </c>
      <c r="Q131" s="201">
        <v>0</v>
      </c>
      <c r="R131" s="201">
        <f t="shared" si="2"/>
        <v>0</v>
      </c>
      <c r="S131" s="201">
        <v>0</v>
      </c>
      <c r="T131" s="202">
        <f t="shared" si="3"/>
        <v>0</v>
      </c>
      <c r="U131" s="35"/>
      <c r="V131" s="35"/>
      <c r="W131" s="35"/>
      <c r="X131" s="35"/>
      <c r="Y131" s="35"/>
      <c r="Z131" s="35"/>
      <c r="AA131" s="35"/>
      <c r="AB131" s="35"/>
      <c r="AC131" s="35"/>
      <c r="AD131" s="35"/>
      <c r="AE131" s="35"/>
      <c r="AR131" s="203" t="s">
        <v>314</v>
      </c>
      <c r="AT131" s="203" t="s">
        <v>401</v>
      </c>
      <c r="AU131" s="203" t="s">
        <v>71</v>
      </c>
      <c r="AY131" s="18" t="s">
        <v>263</v>
      </c>
      <c r="BE131" s="204">
        <f t="shared" si="4"/>
        <v>0</v>
      </c>
      <c r="BF131" s="204">
        <f t="shared" si="5"/>
        <v>0</v>
      </c>
      <c r="BG131" s="204">
        <f t="shared" si="6"/>
        <v>0</v>
      </c>
      <c r="BH131" s="204">
        <f t="shared" si="7"/>
        <v>0</v>
      </c>
      <c r="BI131" s="204">
        <f t="shared" si="8"/>
        <v>0</v>
      </c>
      <c r="BJ131" s="18" t="s">
        <v>71</v>
      </c>
      <c r="BK131" s="204">
        <f t="shared" si="9"/>
        <v>0</v>
      </c>
      <c r="BL131" s="18" t="s">
        <v>270</v>
      </c>
      <c r="BM131" s="203" t="s">
        <v>2878</v>
      </c>
    </row>
    <row r="132" spans="1:65" s="2" customFormat="1" ht="16.5" customHeight="1">
      <c r="A132" s="35"/>
      <c r="B132" s="36"/>
      <c r="C132" s="261" t="s">
        <v>322</v>
      </c>
      <c r="D132" s="261" t="s">
        <v>401</v>
      </c>
      <c r="E132" s="262" t="s">
        <v>1901</v>
      </c>
      <c r="F132" s="263" t="s">
        <v>1902</v>
      </c>
      <c r="G132" s="264" t="s">
        <v>796</v>
      </c>
      <c r="H132" s="265">
        <v>1500</v>
      </c>
      <c r="I132" s="266"/>
      <c r="J132" s="267">
        <f t="shared" si="0"/>
        <v>0</v>
      </c>
      <c r="K132" s="268"/>
      <c r="L132" s="269"/>
      <c r="M132" s="270" t="s">
        <v>1</v>
      </c>
      <c r="N132" s="271" t="s">
        <v>38</v>
      </c>
      <c r="O132" s="72"/>
      <c r="P132" s="201">
        <f t="shared" si="1"/>
        <v>0</v>
      </c>
      <c r="Q132" s="201">
        <v>0</v>
      </c>
      <c r="R132" s="201">
        <f t="shared" si="2"/>
        <v>0</v>
      </c>
      <c r="S132" s="201">
        <v>0</v>
      </c>
      <c r="T132" s="202">
        <f t="shared" si="3"/>
        <v>0</v>
      </c>
      <c r="U132" s="35"/>
      <c r="V132" s="35"/>
      <c r="W132" s="35"/>
      <c r="X132" s="35"/>
      <c r="Y132" s="35"/>
      <c r="Z132" s="35"/>
      <c r="AA132" s="35"/>
      <c r="AB132" s="35"/>
      <c r="AC132" s="35"/>
      <c r="AD132" s="35"/>
      <c r="AE132" s="35"/>
      <c r="AR132" s="203" t="s">
        <v>314</v>
      </c>
      <c r="AT132" s="203" t="s">
        <v>401</v>
      </c>
      <c r="AU132" s="203" t="s">
        <v>71</v>
      </c>
      <c r="AY132" s="18" t="s">
        <v>263</v>
      </c>
      <c r="BE132" s="204">
        <f t="shared" si="4"/>
        <v>0</v>
      </c>
      <c r="BF132" s="204">
        <f t="shared" si="5"/>
        <v>0</v>
      </c>
      <c r="BG132" s="204">
        <f t="shared" si="6"/>
        <v>0</v>
      </c>
      <c r="BH132" s="204">
        <f t="shared" si="7"/>
        <v>0</v>
      </c>
      <c r="BI132" s="204">
        <f t="shared" si="8"/>
        <v>0</v>
      </c>
      <c r="BJ132" s="18" t="s">
        <v>71</v>
      </c>
      <c r="BK132" s="204">
        <f t="shared" si="9"/>
        <v>0</v>
      </c>
      <c r="BL132" s="18" t="s">
        <v>270</v>
      </c>
      <c r="BM132" s="203" t="s">
        <v>2879</v>
      </c>
    </row>
    <row r="133" spans="1:65" s="2" customFormat="1" ht="16.5" customHeight="1">
      <c r="A133" s="35"/>
      <c r="B133" s="36"/>
      <c r="C133" s="261" t="s">
        <v>327</v>
      </c>
      <c r="D133" s="261" t="s">
        <v>401</v>
      </c>
      <c r="E133" s="262" t="s">
        <v>1904</v>
      </c>
      <c r="F133" s="263" t="s">
        <v>1905</v>
      </c>
      <c r="G133" s="264" t="s">
        <v>796</v>
      </c>
      <c r="H133" s="265">
        <v>400</v>
      </c>
      <c r="I133" s="266"/>
      <c r="J133" s="267">
        <f t="shared" si="0"/>
        <v>0</v>
      </c>
      <c r="K133" s="268"/>
      <c r="L133" s="269"/>
      <c r="M133" s="270" t="s">
        <v>1</v>
      </c>
      <c r="N133" s="271" t="s">
        <v>38</v>
      </c>
      <c r="O133" s="72"/>
      <c r="P133" s="201">
        <f t="shared" si="1"/>
        <v>0</v>
      </c>
      <c r="Q133" s="201">
        <v>0</v>
      </c>
      <c r="R133" s="201">
        <f t="shared" si="2"/>
        <v>0</v>
      </c>
      <c r="S133" s="201">
        <v>0</v>
      </c>
      <c r="T133" s="202">
        <f t="shared" si="3"/>
        <v>0</v>
      </c>
      <c r="U133" s="35"/>
      <c r="V133" s="35"/>
      <c r="W133" s="35"/>
      <c r="X133" s="35"/>
      <c r="Y133" s="35"/>
      <c r="Z133" s="35"/>
      <c r="AA133" s="35"/>
      <c r="AB133" s="35"/>
      <c r="AC133" s="35"/>
      <c r="AD133" s="35"/>
      <c r="AE133" s="35"/>
      <c r="AR133" s="203" t="s">
        <v>314</v>
      </c>
      <c r="AT133" s="203" t="s">
        <v>401</v>
      </c>
      <c r="AU133" s="203" t="s">
        <v>71</v>
      </c>
      <c r="AY133" s="18" t="s">
        <v>263</v>
      </c>
      <c r="BE133" s="204">
        <f t="shared" si="4"/>
        <v>0</v>
      </c>
      <c r="BF133" s="204">
        <f t="shared" si="5"/>
        <v>0</v>
      </c>
      <c r="BG133" s="204">
        <f t="shared" si="6"/>
        <v>0</v>
      </c>
      <c r="BH133" s="204">
        <f t="shared" si="7"/>
        <v>0</v>
      </c>
      <c r="BI133" s="204">
        <f t="shared" si="8"/>
        <v>0</v>
      </c>
      <c r="BJ133" s="18" t="s">
        <v>71</v>
      </c>
      <c r="BK133" s="204">
        <f t="shared" si="9"/>
        <v>0</v>
      </c>
      <c r="BL133" s="18" t="s">
        <v>270</v>
      </c>
      <c r="BM133" s="203" t="s">
        <v>2880</v>
      </c>
    </row>
    <row r="134" spans="1:65" s="2" customFormat="1" ht="16.5" customHeight="1">
      <c r="A134" s="35"/>
      <c r="B134" s="36"/>
      <c r="C134" s="261" t="s">
        <v>8</v>
      </c>
      <c r="D134" s="261" t="s">
        <v>401</v>
      </c>
      <c r="E134" s="262" t="s">
        <v>1907</v>
      </c>
      <c r="F134" s="263" t="s">
        <v>1908</v>
      </c>
      <c r="G134" s="264" t="s">
        <v>796</v>
      </c>
      <c r="H134" s="265">
        <v>400</v>
      </c>
      <c r="I134" s="266"/>
      <c r="J134" s="267">
        <f t="shared" si="0"/>
        <v>0</v>
      </c>
      <c r="K134" s="268"/>
      <c r="L134" s="269"/>
      <c r="M134" s="270" t="s">
        <v>1</v>
      </c>
      <c r="N134" s="271" t="s">
        <v>38</v>
      </c>
      <c r="O134" s="72"/>
      <c r="P134" s="201">
        <f t="shared" si="1"/>
        <v>0</v>
      </c>
      <c r="Q134" s="201">
        <v>0</v>
      </c>
      <c r="R134" s="201">
        <f t="shared" si="2"/>
        <v>0</v>
      </c>
      <c r="S134" s="201">
        <v>0</v>
      </c>
      <c r="T134" s="202">
        <f t="shared" si="3"/>
        <v>0</v>
      </c>
      <c r="U134" s="35"/>
      <c r="V134" s="35"/>
      <c r="W134" s="35"/>
      <c r="X134" s="35"/>
      <c r="Y134" s="35"/>
      <c r="Z134" s="35"/>
      <c r="AA134" s="35"/>
      <c r="AB134" s="35"/>
      <c r="AC134" s="35"/>
      <c r="AD134" s="35"/>
      <c r="AE134" s="35"/>
      <c r="AR134" s="203" t="s">
        <v>314</v>
      </c>
      <c r="AT134" s="203" t="s">
        <v>401</v>
      </c>
      <c r="AU134" s="203" t="s">
        <v>71</v>
      </c>
      <c r="AY134" s="18" t="s">
        <v>263</v>
      </c>
      <c r="BE134" s="204">
        <f t="shared" si="4"/>
        <v>0</v>
      </c>
      <c r="BF134" s="204">
        <f t="shared" si="5"/>
        <v>0</v>
      </c>
      <c r="BG134" s="204">
        <f t="shared" si="6"/>
        <v>0</v>
      </c>
      <c r="BH134" s="204">
        <f t="shared" si="7"/>
        <v>0</v>
      </c>
      <c r="BI134" s="204">
        <f t="shared" si="8"/>
        <v>0</v>
      </c>
      <c r="BJ134" s="18" t="s">
        <v>71</v>
      </c>
      <c r="BK134" s="204">
        <f t="shared" si="9"/>
        <v>0</v>
      </c>
      <c r="BL134" s="18" t="s">
        <v>270</v>
      </c>
      <c r="BM134" s="203" t="s">
        <v>2881</v>
      </c>
    </row>
    <row r="135" spans="1:65" s="2" customFormat="1" ht="16.5" customHeight="1">
      <c r="A135" s="35"/>
      <c r="B135" s="36"/>
      <c r="C135" s="261" t="s">
        <v>397</v>
      </c>
      <c r="D135" s="261" t="s">
        <v>401</v>
      </c>
      <c r="E135" s="262" t="s">
        <v>2882</v>
      </c>
      <c r="F135" s="263" t="s">
        <v>1914</v>
      </c>
      <c r="G135" s="264" t="s">
        <v>796</v>
      </c>
      <c r="H135" s="265">
        <v>500</v>
      </c>
      <c r="I135" s="266"/>
      <c r="J135" s="267">
        <f t="shared" si="0"/>
        <v>0</v>
      </c>
      <c r="K135" s="268"/>
      <c r="L135" s="269"/>
      <c r="M135" s="270" t="s">
        <v>1</v>
      </c>
      <c r="N135" s="271" t="s">
        <v>38</v>
      </c>
      <c r="O135" s="72"/>
      <c r="P135" s="201">
        <f t="shared" si="1"/>
        <v>0</v>
      </c>
      <c r="Q135" s="201">
        <v>0</v>
      </c>
      <c r="R135" s="201">
        <f t="shared" si="2"/>
        <v>0</v>
      </c>
      <c r="S135" s="201">
        <v>0</v>
      </c>
      <c r="T135" s="202">
        <f t="shared" si="3"/>
        <v>0</v>
      </c>
      <c r="U135" s="35"/>
      <c r="V135" s="35"/>
      <c r="W135" s="35"/>
      <c r="X135" s="35"/>
      <c r="Y135" s="35"/>
      <c r="Z135" s="35"/>
      <c r="AA135" s="35"/>
      <c r="AB135" s="35"/>
      <c r="AC135" s="35"/>
      <c r="AD135" s="35"/>
      <c r="AE135" s="35"/>
      <c r="AR135" s="203" t="s">
        <v>314</v>
      </c>
      <c r="AT135" s="203" t="s">
        <v>401</v>
      </c>
      <c r="AU135" s="203" t="s">
        <v>71</v>
      </c>
      <c r="AY135" s="18" t="s">
        <v>263</v>
      </c>
      <c r="BE135" s="204">
        <f t="shared" si="4"/>
        <v>0</v>
      </c>
      <c r="BF135" s="204">
        <f t="shared" si="5"/>
        <v>0</v>
      </c>
      <c r="BG135" s="204">
        <f t="shared" si="6"/>
        <v>0</v>
      </c>
      <c r="BH135" s="204">
        <f t="shared" si="7"/>
        <v>0</v>
      </c>
      <c r="BI135" s="204">
        <f t="shared" si="8"/>
        <v>0</v>
      </c>
      <c r="BJ135" s="18" t="s">
        <v>71</v>
      </c>
      <c r="BK135" s="204">
        <f t="shared" si="9"/>
        <v>0</v>
      </c>
      <c r="BL135" s="18" t="s">
        <v>270</v>
      </c>
      <c r="BM135" s="203" t="s">
        <v>2883</v>
      </c>
    </row>
    <row r="136" spans="1:65" s="2" customFormat="1" ht="24.2" customHeight="1">
      <c r="A136" s="35"/>
      <c r="B136" s="36"/>
      <c r="C136" s="261" t="s">
        <v>405</v>
      </c>
      <c r="D136" s="261" t="s">
        <v>401</v>
      </c>
      <c r="E136" s="262" t="s">
        <v>2884</v>
      </c>
      <c r="F136" s="263" t="s">
        <v>1917</v>
      </c>
      <c r="G136" s="264" t="s">
        <v>796</v>
      </c>
      <c r="H136" s="265">
        <v>400</v>
      </c>
      <c r="I136" s="266"/>
      <c r="J136" s="267">
        <f t="shared" si="0"/>
        <v>0</v>
      </c>
      <c r="K136" s="268"/>
      <c r="L136" s="269"/>
      <c r="M136" s="270" t="s">
        <v>1</v>
      </c>
      <c r="N136" s="271" t="s">
        <v>38</v>
      </c>
      <c r="O136" s="72"/>
      <c r="P136" s="201">
        <f t="shared" si="1"/>
        <v>0</v>
      </c>
      <c r="Q136" s="201">
        <v>0</v>
      </c>
      <c r="R136" s="201">
        <f t="shared" si="2"/>
        <v>0</v>
      </c>
      <c r="S136" s="201">
        <v>0</v>
      </c>
      <c r="T136" s="202">
        <f t="shared" si="3"/>
        <v>0</v>
      </c>
      <c r="U136" s="35"/>
      <c r="V136" s="35"/>
      <c r="W136" s="35"/>
      <c r="X136" s="35"/>
      <c r="Y136" s="35"/>
      <c r="Z136" s="35"/>
      <c r="AA136" s="35"/>
      <c r="AB136" s="35"/>
      <c r="AC136" s="35"/>
      <c r="AD136" s="35"/>
      <c r="AE136" s="35"/>
      <c r="AR136" s="203" t="s">
        <v>314</v>
      </c>
      <c r="AT136" s="203" t="s">
        <v>401</v>
      </c>
      <c r="AU136" s="203" t="s">
        <v>71</v>
      </c>
      <c r="AY136" s="18" t="s">
        <v>263</v>
      </c>
      <c r="BE136" s="204">
        <f t="shared" si="4"/>
        <v>0</v>
      </c>
      <c r="BF136" s="204">
        <f t="shared" si="5"/>
        <v>0</v>
      </c>
      <c r="BG136" s="204">
        <f t="shared" si="6"/>
        <v>0</v>
      </c>
      <c r="BH136" s="204">
        <f t="shared" si="7"/>
        <v>0</v>
      </c>
      <c r="BI136" s="204">
        <f t="shared" si="8"/>
        <v>0</v>
      </c>
      <c r="BJ136" s="18" t="s">
        <v>71</v>
      </c>
      <c r="BK136" s="204">
        <f t="shared" si="9"/>
        <v>0</v>
      </c>
      <c r="BL136" s="18" t="s">
        <v>270</v>
      </c>
      <c r="BM136" s="203" t="s">
        <v>2885</v>
      </c>
    </row>
    <row r="137" spans="1:65" s="2" customFormat="1" ht="16.5" customHeight="1">
      <c r="A137" s="35"/>
      <c r="B137" s="36"/>
      <c r="C137" s="191" t="s">
        <v>412</v>
      </c>
      <c r="D137" s="191" t="s">
        <v>266</v>
      </c>
      <c r="E137" s="192" t="s">
        <v>1919</v>
      </c>
      <c r="F137" s="193" t="s">
        <v>1920</v>
      </c>
      <c r="G137" s="194" t="s">
        <v>1863</v>
      </c>
      <c r="H137" s="195">
        <v>1</v>
      </c>
      <c r="I137" s="196"/>
      <c r="J137" s="197">
        <f t="shared" si="0"/>
        <v>0</v>
      </c>
      <c r="K137" s="198"/>
      <c r="L137" s="40"/>
      <c r="M137" s="199" t="s">
        <v>1</v>
      </c>
      <c r="N137" s="200" t="s">
        <v>38</v>
      </c>
      <c r="O137" s="72"/>
      <c r="P137" s="201">
        <f t="shared" si="1"/>
        <v>0</v>
      </c>
      <c r="Q137" s="201">
        <v>0</v>
      </c>
      <c r="R137" s="201">
        <f t="shared" si="2"/>
        <v>0</v>
      </c>
      <c r="S137" s="201">
        <v>0</v>
      </c>
      <c r="T137" s="202">
        <f t="shared" si="3"/>
        <v>0</v>
      </c>
      <c r="U137" s="35"/>
      <c r="V137" s="35"/>
      <c r="W137" s="35"/>
      <c r="X137" s="35"/>
      <c r="Y137" s="35"/>
      <c r="Z137" s="35"/>
      <c r="AA137" s="35"/>
      <c r="AB137" s="35"/>
      <c r="AC137" s="35"/>
      <c r="AD137" s="35"/>
      <c r="AE137" s="35"/>
      <c r="AR137" s="203" t="s">
        <v>270</v>
      </c>
      <c r="AT137" s="203" t="s">
        <v>266</v>
      </c>
      <c r="AU137" s="203" t="s">
        <v>71</v>
      </c>
      <c r="AY137" s="18" t="s">
        <v>263</v>
      </c>
      <c r="BE137" s="204">
        <f t="shared" si="4"/>
        <v>0</v>
      </c>
      <c r="BF137" s="204">
        <f t="shared" si="5"/>
        <v>0</v>
      </c>
      <c r="BG137" s="204">
        <f t="shared" si="6"/>
        <v>0</v>
      </c>
      <c r="BH137" s="204">
        <f t="shared" si="7"/>
        <v>0</v>
      </c>
      <c r="BI137" s="204">
        <f t="shared" si="8"/>
        <v>0</v>
      </c>
      <c r="BJ137" s="18" t="s">
        <v>71</v>
      </c>
      <c r="BK137" s="204">
        <f t="shared" si="9"/>
        <v>0</v>
      </c>
      <c r="BL137" s="18" t="s">
        <v>270</v>
      </c>
      <c r="BM137" s="203" t="s">
        <v>2886</v>
      </c>
    </row>
    <row r="138" spans="1:65" s="2" customFormat="1" ht="16.5" customHeight="1">
      <c r="A138" s="35"/>
      <c r="B138" s="36"/>
      <c r="C138" s="261" t="s">
        <v>416</v>
      </c>
      <c r="D138" s="261" t="s">
        <v>401</v>
      </c>
      <c r="E138" s="262" t="s">
        <v>1922</v>
      </c>
      <c r="F138" s="263" t="s">
        <v>1923</v>
      </c>
      <c r="G138" s="264" t="s">
        <v>1863</v>
      </c>
      <c r="H138" s="265">
        <v>1</v>
      </c>
      <c r="I138" s="266"/>
      <c r="J138" s="267">
        <f t="shared" si="0"/>
        <v>0</v>
      </c>
      <c r="K138" s="268"/>
      <c r="L138" s="269"/>
      <c r="M138" s="270" t="s">
        <v>1</v>
      </c>
      <c r="N138" s="271" t="s">
        <v>38</v>
      </c>
      <c r="O138" s="72"/>
      <c r="P138" s="201">
        <f t="shared" si="1"/>
        <v>0</v>
      </c>
      <c r="Q138" s="201">
        <v>0</v>
      </c>
      <c r="R138" s="201">
        <f t="shared" si="2"/>
        <v>0</v>
      </c>
      <c r="S138" s="201">
        <v>0</v>
      </c>
      <c r="T138" s="202">
        <f t="shared" si="3"/>
        <v>0</v>
      </c>
      <c r="U138" s="35"/>
      <c r="V138" s="35"/>
      <c r="W138" s="35"/>
      <c r="X138" s="35"/>
      <c r="Y138" s="35"/>
      <c r="Z138" s="35"/>
      <c r="AA138" s="35"/>
      <c r="AB138" s="35"/>
      <c r="AC138" s="35"/>
      <c r="AD138" s="35"/>
      <c r="AE138" s="35"/>
      <c r="AR138" s="203" t="s">
        <v>314</v>
      </c>
      <c r="AT138" s="203" t="s">
        <v>401</v>
      </c>
      <c r="AU138" s="203" t="s">
        <v>71</v>
      </c>
      <c r="AY138" s="18" t="s">
        <v>263</v>
      </c>
      <c r="BE138" s="204">
        <f t="shared" si="4"/>
        <v>0</v>
      </c>
      <c r="BF138" s="204">
        <f t="shared" si="5"/>
        <v>0</v>
      </c>
      <c r="BG138" s="204">
        <f t="shared" si="6"/>
        <v>0</v>
      </c>
      <c r="BH138" s="204">
        <f t="shared" si="7"/>
        <v>0</v>
      </c>
      <c r="BI138" s="204">
        <f t="shared" si="8"/>
        <v>0</v>
      </c>
      <c r="BJ138" s="18" t="s">
        <v>71</v>
      </c>
      <c r="BK138" s="204">
        <f t="shared" si="9"/>
        <v>0</v>
      </c>
      <c r="BL138" s="18" t="s">
        <v>270</v>
      </c>
      <c r="BM138" s="203" t="s">
        <v>2887</v>
      </c>
    </row>
    <row r="139" spans="1:65" s="2" customFormat="1" ht="16.5" customHeight="1">
      <c r="A139" s="35"/>
      <c r="B139" s="36"/>
      <c r="C139" s="261" t="s">
        <v>421</v>
      </c>
      <c r="D139" s="261" t="s">
        <v>401</v>
      </c>
      <c r="E139" s="262" t="s">
        <v>1925</v>
      </c>
      <c r="F139" s="263" t="s">
        <v>1926</v>
      </c>
      <c r="G139" s="264" t="s">
        <v>796</v>
      </c>
      <c r="H139" s="265">
        <v>1100</v>
      </c>
      <c r="I139" s="266"/>
      <c r="J139" s="267">
        <f t="shared" si="0"/>
        <v>0</v>
      </c>
      <c r="K139" s="268"/>
      <c r="L139" s="269"/>
      <c r="M139" s="270" t="s">
        <v>1</v>
      </c>
      <c r="N139" s="271" t="s">
        <v>38</v>
      </c>
      <c r="O139" s="72"/>
      <c r="P139" s="201">
        <f t="shared" si="1"/>
        <v>0</v>
      </c>
      <c r="Q139" s="201">
        <v>0</v>
      </c>
      <c r="R139" s="201">
        <f t="shared" si="2"/>
        <v>0</v>
      </c>
      <c r="S139" s="201">
        <v>0</v>
      </c>
      <c r="T139" s="202">
        <f t="shared" si="3"/>
        <v>0</v>
      </c>
      <c r="U139" s="35"/>
      <c r="V139" s="35"/>
      <c r="W139" s="35"/>
      <c r="X139" s="35"/>
      <c r="Y139" s="35"/>
      <c r="Z139" s="35"/>
      <c r="AA139" s="35"/>
      <c r="AB139" s="35"/>
      <c r="AC139" s="35"/>
      <c r="AD139" s="35"/>
      <c r="AE139" s="35"/>
      <c r="AR139" s="203" t="s">
        <v>314</v>
      </c>
      <c r="AT139" s="203" t="s">
        <v>401</v>
      </c>
      <c r="AU139" s="203" t="s">
        <v>71</v>
      </c>
      <c r="AY139" s="18" t="s">
        <v>263</v>
      </c>
      <c r="BE139" s="204">
        <f t="shared" si="4"/>
        <v>0</v>
      </c>
      <c r="BF139" s="204">
        <f t="shared" si="5"/>
        <v>0</v>
      </c>
      <c r="BG139" s="204">
        <f t="shared" si="6"/>
        <v>0</v>
      </c>
      <c r="BH139" s="204">
        <f t="shared" si="7"/>
        <v>0</v>
      </c>
      <c r="BI139" s="204">
        <f t="shared" si="8"/>
        <v>0</v>
      </c>
      <c r="BJ139" s="18" t="s">
        <v>71</v>
      </c>
      <c r="BK139" s="204">
        <f t="shared" si="9"/>
        <v>0</v>
      </c>
      <c r="BL139" s="18" t="s">
        <v>270</v>
      </c>
      <c r="BM139" s="203" t="s">
        <v>2888</v>
      </c>
    </row>
    <row r="140" spans="1:65" s="2" customFormat="1" ht="16.5" customHeight="1">
      <c r="A140" s="35"/>
      <c r="B140" s="36"/>
      <c r="C140" s="261" t="s">
        <v>426</v>
      </c>
      <c r="D140" s="261" t="s">
        <v>401</v>
      </c>
      <c r="E140" s="262" t="s">
        <v>1928</v>
      </c>
      <c r="F140" s="263" t="s">
        <v>1929</v>
      </c>
      <c r="G140" s="264" t="s">
        <v>796</v>
      </c>
      <c r="H140" s="265">
        <v>900</v>
      </c>
      <c r="I140" s="266"/>
      <c r="J140" s="267">
        <f t="shared" si="0"/>
        <v>0</v>
      </c>
      <c r="K140" s="268"/>
      <c r="L140" s="269"/>
      <c r="M140" s="270" t="s">
        <v>1</v>
      </c>
      <c r="N140" s="271" t="s">
        <v>38</v>
      </c>
      <c r="O140" s="72"/>
      <c r="P140" s="201">
        <f t="shared" si="1"/>
        <v>0</v>
      </c>
      <c r="Q140" s="201">
        <v>0</v>
      </c>
      <c r="R140" s="201">
        <f t="shared" si="2"/>
        <v>0</v>
      </c>
      <c r="S140" s="201">
        <v>0</v>
      </c>
      <c r="T140" s="202">
        <f t="shared" si="3"/>
        <v>0</v>
      </c>
      <c r="U140" s="35"/>
      <c r="V140" s="35"/>
      <c r="W140" s="35"/>
      <c r="X140" s="35"/>
      <c r="Y140" s="35"/>
      <c r="Z140" s="35"/>
      <c r="AA140" s="35"/>
      <c r="AB140" s="35"/>
      <c r="AC140" s="35"/>
      <c r="AD140" s="35"/>
      <c r="AE140" s="35"/>
      <c r="AR140" s="203" t="s">
        <v>314</v>
      </c>
      <c r="AT140" s="203" t="s">
        <v>401</v>
      </c>
      <c r="AU140" s="203" t="s">
        <v>71</v>
      </c>
      <c r="AY140" s="18" t="s">
        <v>263</v>
      </c>
      <c r="BE140" s="204">
        <f t="shared" si="4"/>
        <v>0</v>
      </c>
      <c r="BF140" s="204">
        <f t="shared" si="5"/>
        <v>0</v>
      </c>
      <c r="BG140" s="204">
        <f t="shared" si="6"/>
        <v>0</v>
      </c>
      <c r="BH140" s="204">
        <f t="shared" si="7"/>
        <v>0</v>
      </c>
      <c r="BI140" s="204">
        <f t="shared" si="8"/>
        <v>0</v>
      </c>
      <c r="BJ140" s="18" t="s">
        <v>71</v>
      </c>
      <c r="BK140" s="204">
        <f t="shared" si="9"/>
        <v>0</v>
      </c>
      <c r="BL140" s="18" t="s">
        <v>270</v>
      </c>
      <c r="BM140" s="203" t="s">
        <v>2889</v>
      </c>
    </row>
    <row r="141" spans="1:65" s="2" customFormat="1" ht="16.5" customHeight="1">
      <c r="A141" s="35"/>
      <c r="B141" s="36"/>
      <c r="C141" s="261" t="s">
        <v>554</v>
      </c>
      <c r="D141" s="261" t="s">
        <v>401</v>
      </c>
      <c r="E141" s="262" t="s">
        <v>1931</v>
      </c>
      <c r="F141" s="263" t="s">
        <v>1932</v>
      </c>
      <c r="G141" s="264" t="s">
        <v>796</v>
      </c>
      <c r="H141" s="265">
        <v>600</v>
      </c>
      <c r="I141" s="266"/>
      <c r="J141" s="267">
        <f t="shared" si="0"/>
        <v>0</v>
      </c>
      <c r="K141" s="268"/>
      <c r="L141" s="269"/>
      <c r="M141" s="270" t="s">
        <v>1</v>
      </c>
      <c r="N141" s="271" t="s">
        <v>38</v>
      </c>
      <c r="O141" s="72"/>
      <c r="P141" s="201">
        <f t="shared" si="1"/>
        <v>0</v>
      </c>
      <c r="Q141" s="201">
        <v>0</v>
      </c>
      <c r="R141" s="201">
        <f t="shared" si="2"/>
        <v>0</v>
      </c>
      <c r="S141" s="201">
        <v>0</v>
      </c>
      <c r="T141" s="202">
        <f t="shared" si="3"/>
        <v>0</v>
      </c>
      <c r="U141" s="35"/>
      <c r="V141" s="35"/>
      <c r="W141" s="35"/>
      <c r="X141" s="35"/>
      <c r="Y141" s="35"/>
      <c r="Z141" s="35"/>
      <c r="AA141" s="35"/>
      <c r="AB141" s="35"/>
      <c r="AC141" s="35"/>
      <c r="AD141" s="35"/>
      <c r="AE141" s="35"/>
      <c r="AR141" s="203" t="s">
        <v>314</v>
      </c>
      <c r="AT141" s="203" t="s">
        <v>401</v>
      </c>
      <c r="AU141" s="203" t="s">
        <v>71</v>
      </c>
      <c r="AY141" s="18" t="s">
        <v>263</v>
      </c>
      <c r="BE141" s="204">
        <f t="shared" si="4"/>
        <v>0</v>
      </c>
      <c r="BF141" s="204">
        <f t="shared" si="5"/>
        <v>0</v>
      </c>
      <c r="BG141" s="204">
        <f t="shared" si="6"/>
        <v>0</v>
      </c>
      <c r="BH141" s="204">
        <f t="shared" si="7"/>
        <v>0</v>
      </c>
      <c r="BI141" s="204">
        <f t="shared" si="8"/>
        <v>0</v>
      </c>
      <c r="BJ141" s="18" t="s">
        <v>71</v>
      </c>
      <c r="BK141" s="204">
        <f t="shared" si="9"/>
        <v>0</v>
      </c>
      <c r="BL141" s="18" t="s">
        <v>270</v>
      </c>
      <c r="BM141" s="203" t="s">
        <v>2890</v>
      </c>
    </row>
    <row r="142" spans="1:65" s="2" customFormat="1" ht="16.5" customHeight="1">
      <c r="A142" s="35"/>
      <c r="B142" s="36"/>
      <c r="C142" s="261" t="s">
        <v>493</v>
      </c>
      <c r="D142" s="261" t="s">
        <v>401</v>
      </c>
      <c r="E142" s="262" t="s">
        <v>1934</v>
      </c>
      <c r="F142" s="263" t="s">
        <v>1935</v>
      </c>
      <c r="G142" s="264" t="s">
        <v>1867</v>
      </c>
      <c r="H142" s="265">
        <v>12</v>
      </c>
      <c r="I142" s="266"/>
      <c r="J142" s="267">
        <f t="shared" si="0"/>
        <v>0</v>
      </c>
      <c r="K142" s="268"/>
      <c r="L142" s="269"/>
      <c r="M142" s="270" t="s">
        <v>1</v>
      </c>
      <c r="N142" s="271" t="s">
        <v>38</v>
      </c>
      <c r="O142" s="72"/>
      <c r="P142" s="201">
        <f t="shared" si="1"/>
        <v>0</v>
      </c>
      <c r="Q142" s="201">
        <v>0</v>
      </c>
      <c r="R142" s="201">
        <f t="shared" si="2"/>
        <v>0</v>
      </c>
      <c r="S142" s="201">
        <v>0</v>
      </c>
      <c r="T142" s="202">
        <f t="shared" si="3"/>
        <v>0</v>
      </c>
      <c r="U142" s="35"/>
      <c r="V142" s="35"/>
      <c r="W142" s="35"/>
      <c r="X142" s="35"/>
      <c r="Y142" s="35"/>
      <c r="Z142" s="35"/>
      <c r="AA142" s="35"/>
      <c r="AB142" s="35"/>
      <c r="AC142" s="35"/>
      <c r="AD142" s="35"/>
      <c r="AE142" s="35"/>
      <c r="AR142" s="203" t="s">
        <v>314</v>
      </c>
      <c r="AT142" s="203" t="s">
        <v>401</v>
      </c>
      <c r="AU142" s="203" t="s">
        <v>71</v>
      </c>
      <c r="AY142" s="18" t="s">
        <v>263</v>
      </c>
      <c r="BE142" s="204">
        <f t="shared" si="4"/>
        <v>0</v>
      </c>
      <c r="BF142" s="204">
        <f t="shared" si="5"/>
        <v>0</v>
      </c>
      <c r="BG142" s="204">
        <f t="shared" si="6"/>
        <v>0</v>
      </c>
      <c r="BH142" s="204">
        <f t="shared" si="7"/>
        <v>0</v>
      </c>
      <c r="BI142" s="204">
        <f t="shared" si="8"/>
        <v>0</v>
      </c>
      <c r="BJ142" s="18" t="s">
        <v>71</v>
      </c>
      <c r="BK142" s="204">
        <f t="shared" si="9"/>
        <v>0</v>
      </c>
      <c r="BL142" s="18" t="s">
        <v>270</v>
      </c>
      <c r="BM142" s="203" t="s">
        <v>2891</v>
      </c>
    </row>
    <row r="143" spans="1:65" s="2" customFormat="1" ht="16.5" customHeight="1">
      <c r="A143" s="35"/>
      <c r="B143" s="36"/>
      <c r="C143" s="261" t="s">
        <v>7</v>
      </c>
      <c r="D143" s="261" t="s">
        <v>401</v>
      </c>
      <c r="E143" s="262" t="s">
        <v>1937</v>
      </c>
      <c r="F143" s="263" t="s">
        <v>2892</v>
      </c>
      <c r="G143" s="264" t="s">
        <v>1867</v>
      </c>
      <c r="H143" s="265">
        <v>92</v>
      </c>
      <c r="I143" s="266"/>
      <c r="J143" s="267">
        <f t="shared" si="0"/>
        <v>0</v>
      </c>
      <c r="K143" s="268"/>
      <c r="L143" s="269"/>
      <c r="M143" s="270" t="s">
        <v>1</v>
      </c>
      <c r="N143" s="271" t="s">
        <v>38</v>
      </c>
      <c r="O143" s="72"/>
      <c r="P143" s="201">
        <f t="shared" si="1"/>
        <v>0</v>
      </c>
      <c r="Q143" s="201">
        <v>0</v>
      </c>
      <c r="R143" s="201">
        <f t="shared" si="2"/>
        <v>0</v>
      </c>
      <c r="S143" s="201">
        <v>0</v>
      </c>
      <c r="T143" s="202">
        <f t="shared" si="3"/>
        <v>0</v>
      </c>
      <c r="U143" s="35"/>
      <c r="V143" s="35"/>
      <c r="W143" s="35"/>
      <c r="X143" s="35"/>
      <c r="Y143" s="35"/>
      <c r="Z143" s="35"/>
      <c r="AA143" s="35"/>
      <c r="AB143" s="35"/>
      <c r="AC143" s="35"/>
      <c r="AD143" s="35"/>
      <c r="AE143" s="35"/>
      <c r="AR143" s="203" t="s">
        <v>314</v>
      </c>
      <c r="AT143" s="203" t="s">
        <v>401</v>
      </c>
      <c r="AU143" s="203" t="s">
        <v>71</v>
      </c>
      <c r="AY143" s="18" t="s">
        <v>263</v>
      </c>
      <c r="BE143" s="204">
        <f t="shared" si="4"/>
        <v>0</v>
      </c>
      <c r="BF143" s="204">
        <f t="shared" si="5"/>
        <v>0</v>
      </c>
      <c r="BG143" s="204">
        <f t="shared" si="6"/>
        <v>0</v>
      </c>
      <c r="BH143" s="204">
        <f t="shared" si="7"/>
        <v>0</v>
      </c>
      <c r="BI143" s="204">
        <f t="shared" si="8"/>
        <v>0</v>
      </c>
      <c r="BJ143" s="18" t="s">
        <v>71</v>
      </c>
      <c r="BK143" s="204">
        <f t="shared" si="9"/>
        <v>0</v>
      </c>
      <c r="BL143" s="18" t="s">
        <v>270</v>
      </c>
      <c r="BM143" s="203" t="s">
        <v>2893</v>
      </c>
    </row>
    <row r="144" spans="1:65" s="2" customFormat="1" ht="16.5" customHeight="1">
      <c r="A144" s="35"/>
      <c r="B144" s="36"/>
      <c r="C144" s="261" t="s">
        <v>496</v>
      </c>
      <c r="D144" s="261" t="s">
        <v>401</v>
      </c>
      <c r="E144" s="262" t="s">
        <v>1940</v>
      </c>
      <c r="F144" s="263" t="s">
        <v>1941</v>
      </c>
      <c r="G144" s="264" t="s">
        <v>1867</v>
      </c>
      <c r="H144" s="265">
        <v>46</v>
      </c>
      <c r="I144" s="266"/>
      <c r="J144" s="267">
        <f t="shared" si="0"/>
        <v>0</v>
      </c>
      <c r="K144" s="268"/>
      <c r="L144" s="269"/>
      <c r="M144" s="270" t="s">
        <v>1</v>
      </c>
      <c r="N144" s="271" t="s">
        <v>38</v>
      </c>
      <c r="O144" s="72"/>
      <c r="P144" s="201">
        <f t="shared" si="1"/>
        <v>0</v>
      </c>
      <c r="Q144" s="201">
        <v>0</v>
      </c>
      <c r="R144" s="201">
        <f t="shared" si="2"/>
        <v>0</v>
      </c>
      <c r="S144" s="201">
        <v>0</v>
      </c>
      <c r="T144" s="202">
        <f t="shared" si="3"/>
        <v>0</v>
      </c>
      <c r="U144" s="35"/>
      <c r="V144" s="35"/>
      <c r="W144" s="35"/>
      <c r="X144" s="35"/>
      <c r="Y144" s="35"/>
      <c r="Z144" s="35"/>
      <c r="AA144" s="35"/>
      <c r="AB144" s="35"/>
      <c r="AC144" s="35"/>
      <c r="AD144" s="35"/>
      <c r="AE144" s="35"/>
      <c r="AR144" s="203" t="s">
        <v>314</v>
      </c>
      <c r="AT144" s="203" t="s">
        <v>401</v>
      </c>
      <c r="AU144" s="203" t="s">
        <v>71</v>
      </c>
      <c r="AY144" s="18" t="s">
        <v>263</v>
      </c>
      <c r="BE144" s="204">
        <f t="shared" si="4"/>
        <v>0</v>
      </c>
      <c r="BF144" s="204">
        <f t="shared" si="5"/>
        <v>0</v>
      </c>
      <c r="BG144" s="204">
        <f t="shared" si="6"/>
        <v>0</v>
      </c>
      <c r="BH144" s="204">
        <f t="shared" si="7"/>
        <v>0</v>
      </c>
      <c r="BI144" s="204">
        <f t="shared" si="8"/>
        <v>0</v>
      </c>
      <c r="BJ144" s="18" t="s">
        <v>71</v>
      </c>
      <c r="BK144" s="204">
        <f t="shared" si="9"/>
        <v>0</v>
      </c>
      <c r="BL144" s="18" t="s">
        <v>270</v>
      </c>
      <c r="BM144" s="203" t="s">
        <v>2894</v>
      </c>
    </row>
    <row r="145" spans="1:65" s="2" customFormat="1" ht="16.5" customHeight="1">
      <c r="A145" s="35"/>
      <c r="B145" s="36"/>
      <c r="C145" s="261" t="s">
        <v>576</v>
      </c>
      <c r="D145" s="261" t="s">
        <v>401</v>
      </c>
      <c r="E145" s="262" t="s">
        <v>1943</v>
      </c>
      <c r="F145" s="263" t="s">
        <v>1944</v>
      </c>
      <c r="G145" s="264" t="s">
        <v>1867</v>
      </c>
      <c r="H145" s="265">
        <v>12</v>
      </c>
      <c r="I145" s="266"/>
      <c r="J145" s="267">
        <f t="shared" si="0"/>
        <v>0</v>
      </c>
      <c r="K145" s="268"/>
      <c r="L145" s="269"/>
      <c r="M145" s="270" t="s">
        <v>1</v>
      </c>
      <c r="N145" s="271" t="s">
        <v>38</v>
      </c>
      <c r="O145" s="72"/>
      <c r="P145" s="201">
        <f t="shared" si="1"/>
        <v>0</v>
      </c>
      <c r="Q145" s="201">
        <v>0</v>
      </c>
      <c r="R145" s="201">
        <f t="shared" si="2"/>
        <v>0</v>
      </c>
      <c r="S145" s="201">
        <v>0</v>
      </c>
      <c r="T145" s="202">
        <f t="shared" si="3"/>
        <v>0</v>
      </c>
      <c r="U145" s="35"/>
      <c r="V145" s="35"/>
      <c r="W145" s="35"/>
      <c r="X145" s="35"/>
      <c r="Y145" s="35"/>
      <c r="Z145" s="35"/>
      <c r="AA145" s="35"/>
      <c r="AB145" s="35"/>
      <c r="AC145" s="35"/>
      <c r="AD145" s="35"/>
      <c r="AE145" s="35"/>
      <c r="AR145" s="203" t="s">
        <v>314</v>
      </c>
      <c r="AT145" s="203" t="s">
        <v>401</v>
      </c>
      <c r="AU145" s="203" t="s">
        <v>71</v>
      </c>
      <c r="AY145" s="18" t="s">
        <v>263</v>
      </c>
      <c r="BE145" s="204">
        <f t="shared" si="4"/>
        <v>0</v>
      </c>
      <c r="BF145" s="204">
        <f t="shared" si="5"/>
        <v>0</v>
      </c>
      <c r="BG145" s="204">
        <f t="shared" si="6"/>
        <v>0</v>
      </c>
      <c r="BH145" s="204">
        <f t="shared" si="7"/>
        <v>0</v>
      </c>
      <c r="BI145" s="204">
        <f t="shared" si="8"/>
        <v>0</v>
      </c>
      <c r="BJ145" s="18" t="s">
        <v>71</v>
      </c>
      <c r="BK145" s="204">
        <f t="shared" si="9"/>
        <v>0</v>
      </c>
      <c r="BL145" s="18" t="s">
        <v>270</v>
      </c>
      <c r="BM145" s="203" t="s">
        <v>2895</v>
      </c>
    </row>
    <row r="146" spans="1:65" s="2" customFormat="1" ht="16.5" customHeight="1">
      <c r="A146" s="35"/>
      <c r="B146" s="36"/>
      <c r="C146" s="191" t="s">
        <v>500</v>
      </c>
      <c r="D146" s="191" t="s">
        <v>266</v>
      </c>
      <c r="E146" s="192" t="s">
        <v>1946</v>
      </c>
      <c r="F146" s="193" t="s">
        <v>2852</v>
      </c>
      <c r="G146" s="194" t="s">
        <v>1863</v>
      </c>
      <c r="H146" s="195">
        <v>1</v>
      </c>
      <c r="I146" s="196"/>
      <c r="J146" s="197">
        <f t="shared" si="0"/>
        <v>0</v>
      </c>
      <c r="K146" s="198"/>
      <c r="L146" s="40"/>
      <c r="M146" s="199" t="s">
        <v>1</v>
      </c>
      <c r="N146" s="200" t="s">
        <v>38</v>
      </c>
      <c r="O146" s="72"/>
      <c r="P146" s="201">
        <f t="shared" si="1"/>
        <v>0</v>
      </c>
      <c r="Q146" s="201">
        <v>0</v>
      </c>
      <c r="R146" s="201">
        <f t="shared" si="2"/>
        <v>0</v>
      </c>
      <c r="S146" s="201">
        <v>0</v>
      </c>
      <c r="T146" s="202">
        <f t="shared" si="3"/>
        <v>0</v>
      </c>
      <c r="U146" s="35"/>
      <c r="V146" s="35"/>
      <c r="W146" s="35"/>
      <c r="X146" s="35"/>
      <c r="Y146" s="35"/>
      <c r="Z146" s="35"/>
      <c r="AA146" s="35"/>
      <c r="AB146" s="35"/>
      <c r="AC146" s="35"/>
      <c r="AD146" s="35"/>
      <c r="AE146" s="35"/>
      <c r="AR146" s="203" t="s">
        <v>270</v>
      </c>
      <c r="AT146" s="203" t="s">
        <v>266</v>
      </c>
      <c r="AU146" s="203" t="s">
        <v>71</v>
      </c>
      <c r="AY146" s="18" t="s">
        <v>263</v>
      </c>
      <c r="BE146" s="204">
        <f t="shared" si="4"/>
        <v>0</v>
      </c>
      <c r="BF146" s="204">
        <f t="shared" si="5"/>
        <v>0</v>
      </c>
      <c r="BG146" s="204">
        <f t="shared" si="6"/>
        <v>0</v>
      </c>
      <c r="BH146" s="204">
        <f t="shared" si="7"/>
        <v>0</v>
      </c>
      <c r="BI146" s="204">
        <f t="shared" si="8"/>
        <v>0</v>
      </c>
      <c r="BJ146" s="18" t="s">
        <v>71</v>
      </c>
      <c r="BK146" s="204">
        <f t="shared" si="9"/>
        <v>0</v>
      </c>
      <c r="BL146" s="18" t="s">
        <v>270</v>
      </c>
      <c r="BM146" s="203" t="s">
        <v>2896</v>
      </c>
    </row>
    <row r="147" spans="1:65" s="2" customFormat="1" ht="24.2" customHeight="1">
      <c r="A147" s="35"/>
      <c r="B147" s="36"/>
      <c r="C147" s="191" t="s">
        <v>587</v>
      </c>
      <c r="D147" s="191" t="s">
        <v>266</v>
      </c>
      <c r="E147" s="192" t="s">
        <v>1949</v>
      </c>
      <c r="F147" s="193" t="s">
        <v>1950</v>
      </c>
      <c r="G147" s="194" t="s">
        <v>1863</v>
      </c>
      <c r="H147" s="195">
        <v>1</v>
      </c>
      <c r="I147" s="196"/>
      <c r="J147" s="197">
        <f t="shared" si="0"/>
        <v>0</v>
      </c>
      <c r="K147" s="198"/>
      <c r="L147" s="40"/>
      <c r="M147" s="199" t="s">
        <v>1</v>
      </c>
      <c r="N147" s="200" t="s">
        <v>38</v>
      </c>
      <c r="O147" s="72"/>
      <c r="P147" s="201">
        <f t="shared" si="1"/>
        <v>0</v>
      </c>
      <c r="Q147" s="201">
        <v>0</v>
      </c>
      <c r="R147" s="201">
        <f t="shared" si="2"/>
        <v>0</v>
      </c>
      <c r="S147" s="201">
        <v>0</v>
      </c>
      <c r="T147" s="202">
        <f t="shared" si="3"/>
        <v>0</v>
      </c>
      <c r="U147" s="35"/>
      <c r="V147" s="35"/>
      <c r="W147" s="35"/>
      <c r="X147" s="35"/>
      <c r="Y147" s="35"/>
      <c r="Z147" s="35"/>
      <c r="AA147" s="35"/>
      <c r="AB147" s="35"/>
      <c r="AC147" s="35"/>
      <c r="AD147" s="35"/>
      <c r="AE147" s="35"/>
      <c r="AR147" s="203" t="s">
        <v>270</v>
      </c>
      <c r="AT147" s="203" t="s">
        <v>266</v>
      </c>
      <c r="AU147" s="203" t="s">
        <v>71</v>
      </c>
      <c r="AY147" s="18" t="s">
        <v>263</v>
      </c>
      <c r="BE147" s="204">
        <f t="shared" si="4"/>
        <v>0</v>
      </c>
      <c r="BF147" s="204">
        <f t="shared" si="5"/>
        <v>0</v>
      </c>
      <c r="BG147" s="204">
        <f t="shared" si="6"/>
        <v>0</v>
      </c>
      <c r="BH147" s="204">
        <f t="shared" si="7"/>
        <v>0</v>
      </c>
      <c r="BI147" s="204">
        <f t="shared" si="8"/>
        <v>0</v>
      </c>
      <c r="BJ147" s="18" t="s">
        <v>71</v>
      </c>
      <c r="BK147" s="204">
        <f t="shared" si="9"/>
        <v>0</v>
      </c>
      <c r="BL147" s="18" t="s">
        <v>270</v>
      </c>
      <c r="BM147" s="203" t="s">
        <v>2897</v>
      </c>
    </row>
    <row r="148" spans="1:65" s="2" customFormat="1" ht="16.5" customHeight="1">
      <c r="A148" s="35"/>
      <c r="B148" s="36"/>
      <c r="C148" s="191" t="s">
        <v>506</v>
      </c>
      <c r="D148" s="191" t="s">
        <v>266</v>
      </c>
      <c r="E148" s="192" t="s">
        <v>1952</v>
      </c>
      <c r="F148" s="193" t="s">
        <v>1953</v>
      </c>
      <c r="G148" s="194" t="s">
        <v>1863</v>
      </c>
      <c r="H148" s="195">
        <v>1</v>
      </c>
      <c r="I148" s="196"/>
      <c r="J148" s="197">
        <f t="shared" si="0"/>
        <v>0</v>
      </c>
      <c r="K148" s="198"/>
      <c r="L148" s="40"/>
      <c r="M148" s="199" t="s">
        <v>1</v>
      </c>
      <c r="N148" s="200" t="s">
        <v>38</v>
      </c>
      <c r="O148" s="72"/>
      <c r="P148" s="201">
        <f t="shared" si="1"/>
        <v>0</v>
      </c>
      <c r="Q148" s="201">
        <v>0</v>
      </c>
      <c r="R148" s="201">
        <f t="shared" si="2"/>
        <v>0</v>
      </c>
      <c r="S148" s="201">
        <v>0</v>
      </c>
      <c r="T148" s="202">
        <f t="shared" si="3"/>
        <v>0</v>
      </c>
      <c r="U148" s="35"/>
      <c r="V148" s="35"/>
      <c r="W148" s="35"/>
      <c r="X148" s="35"/>
      <c r="Y148" s="35"/>
      <c r="Z148" s="35"/>
      <c r="AA148" s="35"/>
      <c r="AB148" s="35"/>
      <c r="AC148" s="35"/>
      <c r="AD148" s="35"/>
      <c r="AE148" s="35"/>
      <c r="AR148" s="203" t="s">
        <v>270</v>
      </c>
      <c r="AT148" s="203" t="s">
        <v>266</v>
      </c>
      <c r="AU148" s="203" t="s">
        <v>71</v>
      </c>
      <c r="AY148" s="18" t="s">
        <v>263</v>
      </c>
      <c r="BE148" s="204">
        <f t="shared" si="4"/>
        <v>0</v>
      </c>
      <c r="BF148" s="204">
        <f t="shared" si="5"/>
        <v>0</v>
      </c>
      <c r="BG148" s="204">
        <f t="shared" si="6"/>
        <v>0</v>
      </c>
      <c r="BH148" s="204">
        <f t="shared" si="7"/>
        <v>0</v>
      </c>
      <c r="BI148" s="204">
        <f t="shared" si="8"/>
        <v>0</v>
      </c>
      <c r="BJ148" s="18" t="s">
        <v>71</v>
      </c>
      <c r="BK148" s="204">
        <f t="shared" si="9"/>
        <v>0</v>
      </c>
      <c r="BL148" s="18" t="s">
        <v>270</v>
      </c>
      <c r="BM148" s="203" t="s">
        <v>2898</v>
      </c>
    </row>
    <row r="149" spans="1:65" s="2" customFormat="1" ht="16.5" customHeight="1">
      <c r="A149" s="35"/>
      <c r="B149" s="36"/>
      <c r="C149" s="191" t="s">
        <v>595</v>
      </c>
      <c r="D149" s="191" t="s">
        <v>266</v>
      </c>
      <c r="E149" s="192" t="s">
        <v>1955</v>
      </c>
      <c r="F149" s="193" t="s">
        <v>1956</v>
      </c>
      <c r="G149" s="194" t="s">
        <v>1863</v>
      </c>
      <c r="H149" s="195">
        <v>1</v>
      </c>
      <c r="I149" s="196"/>
      <c r="J149" s="197">
        <f t="shared" si="0"/>
        <v>0</v>
      </c>
      <c r="K149" s="198"/>
      <c r="L149" s="40"/>
      <c r="M149" s="199" t="s">
        <v>1</v>
      </c>
      <c r="N149" s="200" t="s">
        <v>38</v>
      </c>
      <c r="O149" s="72"/>
      <c r="P149" s="201">
        <f t="shared" si="1"/>
        <v>0</v>
      </c>
      <c r="Q149" s="201">
        <v>0</v>
      </c>
      <c r="R149" s="201">
        <f t="shared" si="2"/>
        <v>0</v>
      </c>
      <c r="S149" s="201">
        <v>0</v>
      </c>
      <c r="T149" s="202">
        <f t="shared" si="3"/>
        <v>0</v>
      </c>
      <c r="U149" s="35"/>
      <c r="V149" s="35"/>
      <c r="W149" s="35"/>
      <c r="X149" s="35"/>
      <c r="Y149" s="35"/>
      <c r="Z149" s="35"/>
      <c r="AA149" s="35"/>
      <c r="AB149" s="35"/>
      <c r="AC149" s="35"/>
      <c r="AD149" s="35"/>
      <c r="AE149" s="35"/>
      <c r="AR149" s="203" t="s">
        <v>270</v>
      </c>
      <c r="AT149" s="203" t="s">
        <v>266</v>
      </c>
      <c r="AU149" s="203" t="s">
        <v>71</v>
      </c>
      <c r="AY149" s="18" t="s">
        <v>263</v>
      </c>
      <c r="BE149" s="204">
        <f t="shared" si="4"/>
        <v>0</v>
      </c>
      <c r="BF149" s="204">
        <f t="shared" si="5"/>
        <v>0</v>
      </c>
      <c r="BG149" s="204">
        <f t="shared" si="6"/>
        <v>0</v>
      </c>
      <c r="BH149" s="204">
        <f t="shared" si="7"/>
        <v>0</v>
      </c>
      <c r="BI149" s="204">
        <f t="shared" si="8"/>
        <v>0</v>
      </c>
      <c r="BJ149" s="18" t="s">
        <v>71</v>
      </c>
      <c r="BK149" s="204">
        <f t="shared" si="9"/>
        <v>0</v>
      </c>
      <c r="BL149" s="18" t="s">
        <v>270</v>
      </c>
      <c r="BM149" s="203" t="s">
        <v>2899</v>
      </c>
    </row>
    <row r="150" spans="1:65" s="2" customFormat="1" ht="16.5" customHeight="1">
      <c r="A150" s="35"/>
      <c r="B150" s="36"/>
      <c r="C150" s="191" t="s">
        <v>533</v>
      </c>
      <c r="D150" s="191" t="s">
        <v>266</v>
      </c>
      <c r="E150" s="192" t="s">
        <v>1958</v>
      </c>
      <c r="F150" s="193" t="s">
        <v>1959</v>
      </c>
      <c r="G150" s="194" t="s">
        <v>1863</v>
      </c>
      <c r="H150" s="195">
        <v>1</v>
      </c>
      <c r="I150" s="196"/>
      <c r="J150" s="197">
        <f t="shared" si="0"/>
        <v>0</v>
      </c>
      <c r="K150" s="198"/>
      <c r="L150" s="40"/>
      <c r="M150" s="243" t="s">
        <v>1</v>
      </c>
      <c r="N150" s="244" t="s">
        <v>38</v>
      </c>
      <c r="O150" s="245"/>
      <c r="P150" s="246">
        <f t="shared" si="1"/>
        <v>0</v>
      </c>
      <c r="Q150" s="246">
        <v>0</v>
      </c>
      <c r="R150" s="246">
        <f t="shared" si="2"/>
        <v>0</v>
      </c>
      <c r="S150" s="246">
        <v>0</v>
      </c>
      <c r="T150" s="247">
        <f t="shared" si="3"/>
        <v>0</v>
      </c>
      <c r="U150" s="35"/>
      <c r="V150" s="35"/>
      <c r="W150" s="35"/>
      <c r="X150" s="35"/>
      <c r="Y150" s="35"/>
      <c r="Z150" s="35"/>
      <c r="AA150" s="35"/>
      <c r="AB150" s="35"/>
      <c r="AC150" s="35"/>
      <c r="AD150" s="35"/>
      <c r="AE150" s="35"/>
      <c r="AR150" s="203" t="s">
        <v>270</v>
      </c>
      <c r="AT150" s="203" t="s">
        <v>266</v>
      </c>
      <c r="AU150" s="203" t="s">
        <v>71</v>
      </c>
      <c r="AY150" s="18" t="s">
        <v>263</v>
      </c>
      <c r="BE150" s="204">
        <f t="shared" si="4"/>
        <v>0</v>
      </c>
      <c r="BF150" s="204">
        <f t="shared" si="5"/>
        <v>0</v>
      </c>
      <c r="BG150" s="204">
        <f t="shared" si="6"/>
        <v>0</v>
      </c>
      <c r="BH150" s="204">
        <f t="shared" si="7"/>
        <v>0</v>
      </c>
      <c r="BI150" s="204">
        <f t="shared" si="8"/>
        <v>0</v>
      </c>
      <c r="BJ150" s="18" t="s">
        <v>71</v>
      </c>
      <c r="BK150" s="204">
        <f t="shared" si="9"/>
        <v>0</v>
      </c>
      <c r="BL150" s="18" t="s">
        <v>270</v>
      </c>
      <c r="BM150" s="203" t="s">
        <v>2900</v>
      </c>
    </row>
    <row r="151" spans="1:65" s="2" customFormat="1" ht="6.95" customHeight="1">
      <c r="A151" s="35"/>
      <c r="B151" s="55"/>
      <c r="C151" s="56"/>
      <c r="D151" s="56"/>
      <c r="E151" s="56"/>
      <c r="F151" s="56"/>
      <c r="G151" s="56"/>
      <c r="H151" s="56"/>
      <c r="I151" s="56"/>
      <c r="J151" s="56"/>
      <c r="K151" s="56"/>
      <c r="L151" s="40"/>
      <c r="M151" s="35"/>
      <c r="O151" s="35"/>
      <c r="P151" s="35"/>
      <c r="Q151" s="35"/>
      <c r="R151" s="35"/>
      <c r="S151" s="35"/>
      <c r="T151" s="35"/>
      <c r="U151" s="35"/>
      <c r="V151" s="35"/>
      <c r="W151" s="35"/>
      <c r="X151" s="35"/>
      <c r="Y151" s="35"/>
      <c r="Z151" s="35"/>
      <c r="AA151" s="35"/>
      <c r="AB151" s="35"/>
      <c r="AC151" s="35"/>
      <c r="AD151" s="35"/>
      <c r="AE151" s="35"/>
    </row>
  </sheetData>
  <sheetProtection algorithmName="SHA-512" hashValue="7axgTuf9clRscDqc7gbUrd6iNBQKQwzcKg1vpSo7F+oBfikylIzsb0V5vsVuFXhmyMB68YCh33OuLTq7y1HtYQ==" saltValue="JCVS+ZJc6SLK2d+vu4OXAg==" spinCount="100000" sheet="1" objects="1" scenarios="1" formatColumns="0" formatRows="0" autoFilter="0"/>
  <autoFilter ref="C120:K150" xr:uid="{00000000-0009-0000-0000-00000C000000}"/>
  <mergeCells count="12">
    <mergeCell ref="E113:H113"/>
    <mergeCell ref="L2:V2"/>
    <mergeCell ref="E85:H85"/>
    <mergeCell ref="E87:H87"/>
    <mergeCell ref="E89:H89"/>
    <mergeCell ref="E109:H109"/>
    <mergeCell ref="E111:H111"/>
    <mergeCell ref="E7:H7"/>
    <mergeCell ref="E9:H9"/>
    <mergeCell ref="E11:H11"/>
    <mergeCell ref="E20:H20"/>
    <mergeCell ref="E29:H29"/>
  </mergeCells>
  <pageMargins left="0.39374999999999999" right="0.39374999999999999" top="0.39374999999999999" bottom="0.39374999999999999" header="0" footer="0"/>
  <pageSetup paperSize="9" scale="88" fitToHeight="100" orientation="portrait" blackAndWhite="1" r:id="rId1"/>
  <headerFooter>
    <oddHeader>&amp;L&amp;"Arial"&amp;8&amp;K000000INTERNAL&amp;1#</oddHeader>
    <oddFooter>&amp;CStrana &amp;P z &amp;N</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List14">
    <pageSetUpPr fitToPage="1"/>
  </sheetPr>
  <dimension ref="A2:BM1143"/>
  <sheetViews>
    <sheetView showGridLines="0" workbookViewId="0">
      <selection activeCell="I183" sqref="I183:I188"/>
    </sheetView>
  </sheetViews>
  <sheetFormatPr defaultRowHeight="11.25"/>
  <cols>
    <col min="1" max="1" width="8.33203125" style="1" customWidth="1"/>
    <col min="2" max="2" width="1.1640625" style="1" customWidth="1"/>
    <col min="3" max="3" width="4.1640625" style="1" customWidth="1"/>
    <col min="4" max="4" width="4.33203125" style="1" customWidth="1"/>
    <col min="5" max="5" width="17.1640625" style="1" customWidth="1"/>
    <col min="6" max="6" width="50.83203125" style="1" customWidth="1"/>
    <col min="7" max="7" width="7.5" style="1" customWidth="1"/>
    <col min="8" max="8" width="14" style="1" customWidth="1"/>
    <col min="9" max="9" width="15.83203125" style="1" customWidth="1"/>
    <col min="10" max="10" width="22.33203125" style="1" customWidth="1"/>
    <col min="11" max="11" width="22.33203125" style="1" hidden="1" customWidth="1"/>
    <col min="12" max="12" width="9.33203125" style="1" customWidth="1"/>
    <col min="13" max="13" width="10.83203125" style="1" hidden="1" customWidth="1"/>
    <col min="14" max="14" width="9.33203125" style="1" hidden="1"/>
    <col min="15" max="20" width="14.1640625" style="1" hidden="1" customWidth="1"/>
    <col min="21" max="21" width="16.33203125" style="1" hidden="1" customWidth="1"/>
    <col min="22" max="22" width="12.33203125" style="1" customWidth="1"/>
    <col min="23" max="23" width="16.33203125" style="1" customWidth="1"/>
    <col min="24" max="24" width="12.33203125" style="1" customWidth="1"/>
    <col min="25" max="25" width="15" style="1" customWidth="1"/>
    <col min="26" max="26" width="11" style="1" customWidth="1"/>
    <col min="27" max="27" width="15" style="1" customWidth="1"/>
    <col min="28" max="28" width="16.33203125" style="1" customWidth="1"/>
    <col min="29" max="29" width="11" style="1" customWidth="1"/>
    <col min="30" max="30" width="15" style="1" customWidth="1"/>
    <col min="31" max="31" width="16.33203125" style="1" customWidth="1"/>
    <col min="44" max="65" width="9.33203125" style="1" hidden="1"/>
  </cols>
  <sheetData>
    <row r="2" spans="1:46" s="1" customFormat="1" ht="36.950000000000003" customHeight="1">
      <c r="L2" s="383"/>
      <c r="M2" s="383"/>
      <c r="N2" s="383"/>
      <c r="O2" s="383"/>
      <c r="P2" s="383"/>
      <c r="Q2" s="383"/>
      <c r="R2" s="383"/>
      <c r="S2" s="383"/>
      <c r="T2" s="383"/>
      <c r="U2" s="383"/>
      <c r="V2" s="383"/>
      <c r="AT2" s="18" t="s">
        <v>109</v>
      </c>
    </row>
    <row r="3" spans="1:46" s="1" customFormat="1" ht="6.95" customHeight="1">
      <c r="B3" s="114"/>
      <c r="C3" s="115"/>
      <c r="D3" s="115"/>
      <c r="E3" s="115"/>
      <c r="F3" s="115"/>
      <c r="G3" s="115"/>
      <c r="H3" s="115"/>
      <c r="I3" s="115"/>
      <c r="J3" s="115"/>
      <c r="K3" s="115"/>
      <c r="L3" s="21"/>
      <c r="AT3" s="18" t="s">
        <v>73</v>
      </c>
    </row>
    <row r="4" spans="1:46" s="1" customFormat="1" ht="24.95" customHeight="1">
      <c r="B4" s="21"/>
      <c r="D4" s="116" t="s">
        <v>240</v>
      </c>
      <c r="L4" s="21"/>
      <c r="M4" s="117" t="s">
        <v>10</v>
      </c>
      <c r="AT4" s="18" t="s">
        <v>4</v>
      </c>
    </row>
    <row r="5" spans="1:46" s="1" customFormat="1" ht="6.95" customHeight="1">
      <c r="B5" s="21"/>
      <c r="L5" s="21"/>
    </row>
    <row r="6" spans="1:46" s="1" customFormat="1" ht="12" customHeight="1">
      <c r="B6" s="21"/>
      <c r="D6" s="118" t="s">
        <v>15</v>
      </c>
      <c r="L6" s="21"/>
    </row>
    <row r="7" spans="1:46" s="1" customFormat="1" ht="16.5" customHeight="1">
      <c r="B7" s="21"/>
      <c r="E7" s="412" t="str">
        <f>'Rekapitulace stavby'!K6</f>
        <v>Modernizace teplárny OB6</v>
      </c>
      <c r="F7" s="413"/>
      <c r="G7" s="413"/>
      <c r="H7" s="413"/>
      <c r="L7" s="21"/>
    </row>
    <row r="8" spans="1:46" s="1" customFormat="1" ht="12" customHeight="1">
      <c r="B8" s="21"/>
      <c r="D8" s="118" t="s">
        <v>241</v>
      </c>
      <c r="L8" s="21"/>
    </row>
    <row r="9" spans="1:46" s="2" customFormat="1" ht="16.5" customHeight="1">
      <c r="A9" s="35"/>
      <c r="B9" s="40"/>
      <c r="C9" s="35"/>
      <c r="D9" s="35"/>
      <c r="E9" s="412" t="s">
        <v>7569</v>
      </c>
      <c r="F9" s="415"/>
      <c r="G9" s="415"/>
      <c r="H9" s="415"/>
      <c r="I9" s="35"/>
      <c r="J9" s="35"/>
      <c r="K9" s="35"/>
      <c r="L9" s="52"/>
      <c r="S9" s="35"/>
      <c r="T9" s="35"/>
      <c r="U9" s="35"/>
      <c r="V9" s="35"/>
      <c r="W9" s="35"/>
      <c r="X9" s="35"/>
      <c r="Y9" s="35"/>
      <c r="Z9" s="35"/>
      <c r="AA9" s="35"/>
      <c r="AB9" s="35"/>
      <c r="AC9" s="35"/>
      <c r="AD9" s="35"/>
      <c r="AE9" s="35"/>
    </row>
    <row r="10" spans="1:46" s="2" customFormat="1" ht="12" customHeight="1">
      <c r="A10" s="35"/>
      <c r="B10" s="40"/>
      <c r="C10" s="35"/>
      <c r="D10" s="118" t="s">
        <v>432</v>
      </c>
      <c r="E10" s="35"/>
      <c r="F10" s="35"/>
      <c r="G10" s="35"/>
      <c r="H10" s="35"/>
      <c r="I10" s="35"/>
      <c r="J10" s="35"/>
      <c r="K10" s="35"/>
      <c r="L10" s="52"/>
      <c r="S10" s="35"/>
      <c r="T10" s="35"/>
      <c r="U10" s="35"/>
      <c r="V10" s="35"/>
      <c r="W10" s="35"/>
      <c r="X10" s="35"/>
      <c r="Y10" s="35"/>
      <c r="Z10" s="35"/>
      <c r="AA10" s="35"/>
      <c r="AB10" s="35"/>
      <c r="AC10" s="35"/>
      <c r="AD10" s="35"/>
      <c r="AE10" s="35"/>
    </row>
    <row r="11" spans="1:46" s="2" customFormat="1" ht="30" customHeight="1">
      <c r="A11" s="35"/>
      <c r="B11" s="40"/>
      <c r="C11" s="35"/>
      <c r="D11" s="35"/>
      <c r="E11" s="414" t="s">
        <v>2902</v>
      </c>
      <c r="F11" s="415"/>
      <c r="G11" s="415"/>
      <c r="H11" s="415"/>
      <c r="I11" s="35"/>
      <c r="J11" s="35"/>
      <c r="K11" s="35"/>
      <c r="L11" s="52"/>
      <c r="S11" s="35"/>
      <c r="T11" s="35"/>
      <c r="U11" s="35"/>
      <c r="V11" s="35"/>
      <c r="W11" s="35"/>
      <c r="X11" s="35"/>
      <c r="Y11" s="35"/>
      <c r="Z11" s="35"/>
      <c r="AA11" s="35"/>
      <c r="AB11" s="35"/>
      <c r="AC11" s="35"/>
      <c r="AD11" s="35"/>
      <c r="AE11" s="35"/>
    </row>
    <row r="12" spans="1:46" s="2" customFormat="1">
      <c r="A12" s="35"/>
      <c r="B12" s="40"/>
      <c r="C12" s="35"/>
      <c r="D12" s="35"/>
      <c r="E12" s="35"/>
      <c r="F12" s="35"/>
      <c r="G12" s="35"/>
      <c r="H12" s="35"/>
      <c r="I12" s="35"/>
      <c r="J12" s="35"/>
      <c r="K12" s="35"/>
      <c r="L12" s="52"/>
      <c r="S12" s="35"/>
      <c r="T12" s="35"/>
      <c r="U12" s="35"/>
      <c r="V12" s="35"/>
      <c r="W12" s="35"/>
      <c r="X12" s="35"/>
      <c r="Y12" s="35"/>
      <c r="Z12" s="35"/>
      <c r="AA12" s="35"/>
      <c r="AB12" s="35"/>
      <c r="AC12" s="35"/>
      <c r="AD12" s="35"/>
      <c r="AE12" s="35"/>
    </row>
    <row r="13" spans="1:46" s="2" customFormat="1" ht="12" customHeight="1">
      <c r="A13" s="35"/>
      <c r="B13" s="40"/>
      <c r="C13" s="35"/>
      <c r="D13" s="118" t="s">
        <v>17</v>
      </c>
      <c r="E13" s="35"/>
      <c r="F13" s="109" t="s">
        <v>1</v>
      </c>
      <c r="G13" s="35"/>
      <c r="H13" s="35"/>
      <c r="I13" s="118" t="s">
        <v>18</v>
      </c>
      <c r="J13" s="109" t="s">
        <v>1</v>
      </c>
      <c r="K13" s="35"/>
      <c r="L13" s="52"/>
      <c r="S13" s="35"/>
      <c r="T13" s="35"/>
      <c r="U13" s="35"/>
      <c r="V13" s="35"/>
      <c r="W13" s="35"/>
      <c r="X13" s="35"/>
      <c r="Y13" s="35"/>
      <c r="Z13" s="35"/>
      <c r="AA13" s="35"/>
      <c r="AB13" s="35"/>
      <c r="AC13" s="35"/>
      <c r="AD13" s="35"/>
      <c r="AE13" s="35"/>
    </row>
    <row r="14" spans="1:46" s="2" customFormat="1" ht="12" customHeight="1">
      <c r="A14" s="35"/>
      <c r="B14" s="40"/>
      <c r="C14" s="35"/>
      <c r="D14" s="118" t="s">
        <v>19</v>
      </c>
      <c r="E14" s="35"/>
      <c r="F14" s="109" t="s">
        <v>20</v>
      </c>
      <c r="G14" s="35"/>
      <c r="H14" s="35"/>
      <c r="I14" s="118" t="s">
        <v>21</v>
      </c>
      <c r="J14" s="119">
        <f>'Rekapitulace stavby'!AN8</f>
        <v>45363</v>
      </c>
      <c r="K14" s="35"/>
      <c r="L14" s="52"/>
      <c r="S14" s="35"/>
      <c r="T14" s="35"/>
      <c r="U14" s="35"/>
      <c r="V14" s="35"/>
      <c r="W14" s="35"/>
      <c r="X14" s="35"/>
      <c r="Y14" s="35"/>
      <c r="Z14" s="35"/>
      <c r="AA14" s="35"/>
      <c r="AB14" s="35"/>
      <c r="AC14" s="35"/>
      <c r="AD14" s="35"/>
      <c r="AE14" s="35"/>
    </row>
    <row r="15" spans="1:46" s="2" customFormat="1" ht="10.9" customHeight="1">
      <c r="A15" s="35"/>
      <c r="B15" s="40"/>
      <c r="C15" s="35"/>
      <c r="D15" s="35"/>
      <c r="E15" s="35"/>
      <c r="F15" s="35"/>
      <c r="G15" s="35"/>
      <c r="H15" s="35"/>
      <c r="I15" s="35"/>
      <c r="J15" s="35"/>
      <c r="K15" s="35"/>
      <c r="L15" s="52"/>
      <c r="S15" s="35"/>
      <c r="T15" s="35"/>
      <c r="U15" s="35"/>
      <c r="V15" s="35"/>
      <c r="W15" s="35"/>
      <c r="X15" s="35"/>
      <c r="Y15" s="35"/>
      <c r="Z15" s="35"/>
      <c r="AA15" s="35"/>
      <c r="AB15" s="35"/>
      <c r="AC15" s="35"/>
      <c r="AD15" s="35"/>
      <c r="AE15" s="35"/>
    </row>
    <row r="16" spans="1:46" s="2" customFormat="1" ht="12" customHeight="1">
      <c r="A16" s="35"/>
      <c r="B16" s="40"/>
      <c r="C16" s="35"/>
      <c r="D16" s="118" t="s">
        <v>22</v>
      </c>
      <c r="E16" s="35"/>
      <c r="F16" s="35"/>
      <c r="G16" s="35"/>
      <c r="H16" s="35"/>
      <c r="I16" s="118" t="s">
        <v>23</v>
      </c>
      <c r="J16" s="109" t="s">
        <v>1</v>
      </c>
      <c r="K16" s="35"/>
      <c r="L16" s="52"/>
      <c r="S16" s="35"/>
      <c r="T16" s="35"/>
      <c r="U16" s="35"/>
      <c r="V16" s="35"/>
      <c r="W16" s="35"/>
      <c r="X16" s="35"/>
      <c r="Y16" s="35"/>
      <c r="Z16" s="35"/>
      <c r="AA16" s="35"/>
      <c r="AB16" s="35"/>
      <c r="AC16" s="35"/>
      <c r="AD16" s="35"/>
      <c r="AE16" s="35"/>
    </row>
    <row r="17" spans="1:31" s="2" customFormat="1" ht="18" customHeight="1">
      <c r="A17" s="35"/>
      <c r="B17" s="40"/>
      <c r="C17" s="35"/>
      <c r="D17" s="35"/>
      <c r="E17" s="109" t="s">
        <v>24</v>
      </c>
      <c r="F17" s="35"/>
      <c r="G17" s="35"/>
      <c r="H17" s="35"/>
      <c r="I17" s="118" t="s">
        <v>25</v>
      </c>
      <c r="J17" s="109" t="s">
        <v>1</v>
      </c>
      <c r="K17" s="35"/>
      <c r="L17" s="52"/>
      <c r="S17" s="35"/>
      <c r="T17" s="35"/>
      <c r="U17" s="35"/>
      <c r="V17" s="35"/>
      <c r="W17" s="35"/>
      <c r="X17" s="35"/>
      <c r="Y17" s="35"/>
      <c r="Z17" s="35"/>
      <c r="AA17" s="35"/>
      <c r="AB17" s="35"/>
      <c r="AC17" s="35"/>
      <c r="AD17" s="35"/>
      <c r="AE17" s="35"/>
    </row>
    <row r="18" spans="1:31" s="2" customFormat="1" ht="6.95" customHeight="1">
      <c r="A18" s="35"/>
      <c r="B18" s="40"/>
      <c r="C18" s="35"/>
      <c r="D18" s="35"/>
      <c r="E18" s="35"/>
      <c r="F18" s="35"/>
      <c r="G18" s="35"/>
      <c r="H18" s="35"/>
      <c r="I18" s="35"/>
      <c r="J18" s="35"/>
      <c r="K18" s="35"/>
      <c r="L18" s="52"/>
      <c r="S18" s="35"/>
      <c r="T18" s="35"/>
      <c r="U18" s="35"/>
      <c r="V18" s="35"/>
      <c r="W18" s="35"/>
      <c r="X18" s="35"/>
      <c r="Y18" s="35"/>
      <c r="Z18" s="35"/>
      <c r="AA18" s="35"/>
      <c r="AB18" s="35"/>
      <c r="AC18" s="35"/>
      <c r="AD18" s="35"/>
      <c r="AE18" s="35"/>
    </row>
    <row r="19" spans="1:31" s="2" customFormat="1" ht="12" customHeight="1">
      <c r="A19" s="35"/>
      <c r="B19" s="40"/>
      <c r="C19" s="35"/>
      <c r="D19" s="118" t="s">
        <v>26</v>
      </c>
      <c r="E19" s="35"/>
      <c r="F19" s="35"/>
      <c r="G19" s="35"/>
      <c r="H19" s="35"/>
      <c r="I19" s="118" t="s">
        <v>23</v>
      </c>
      <c r="J19" s="31" t="str">
        <f>'Rekapitulace stavby'!AN13</f>
        <v>Vyplň údaj</v>
      </c>
      <c r="K19" s="35"/>
      <c r="L19" s="52"/>
      <c r="S19" s="35"/>
      <c r="T19" s="35"/>
      <c r="U19" s="35"/>
      <c r="V19" s="35"/>
      <c r="W19" s="35"/>
      <c r="X19" s="35"/>
      <c r="Y19" s="35"/>
      <c r="Z19" s="35"/>
      <c r="AA19" s="35"/>
      <c r="AB19" s="35"/>
      <c r="AC19" s="35"/>
      <c r="AD19" s="35"/>
      <c r="AE19" s="35"/>
    </row>
    <row r="20" spans="1:31" s="2" customFormat="1" ht="18" customHeight="1">
      <c r="A20" s="35"/>
      <c r="B20" s="40"/>
      <c r="C20" s="35"/>
      <c r="D20" s="35"/>
      <c r="E20" s="416" t="str">
        <f>'Rekapitulace stavby'!E14</f>
        <v>Vyplň údaj</v>
      </c>
      <c r="F20" s="417"/>
      <c r="G20" s="417"/>
      <c r="H20" s="417"/>
      <c r="I20" s="118" t="s">
        <v>25</v>
      </c>
      <c r="J20" s="31" t="str">
        <f>'Rekapitulace stavby'!AN14</f>
        <v>Vyplň údaj</v>
      </c>
      <c r="K20" s="35"/>
      <c r="L20" s="52"/>
      <c r="S20" s="35"/>
      <c r="T20" s="35"/>
      <c r="U20" s="35"/>
      <c r="V20" s="35"/>
      <c r="W20" s="35"/>
      <c r="X20" s="35"/>
      <c r="Y20" s="35"/>
      <c r="Z20" s="35"/>
      <c r="AA20" s="35"/>
      <c r="AB20" s="35"/>
      <c r="AC20" s="35"/>
      <c r="AD20" s="35"/>
      <c r="AE20" s="35"/>
    </row>
    <row r="21" spans="1:31" s="2" customFormat="1" ht="6.95" customHeight="1">
      <c r="A21" s="35"/>
      <c r="B21" s="40"/>
      <c r="C21" s="35"/>
      <c r="D21" s="35"/>
      <c r="E21" s="35"/>
      <c r="F21" s="35"/>
      <c r="G21" s="35"/>
      <c r="H21" s="35"/>
      <c r="I21" s="35"/>
      <c r="J21" s="35"/>
      <c r="K21" s="35"/>
      <c r="L21" s="52"/>
      <c r="S21" s="35"/>
      <c r="T21" s="35"/>
      <c r="U21" s="35"/>
      <c r="V21" s="35"/>
      <c r="W21" s="35"/>
      <c r="X21" s="35"/>
      <c r="Y21" s="35"/>
      <c r="Z21" s="35"/>
      <c r="AA21" s="35"/>
      <c r="AB21" s="35"/>
      <c r="AC21" s="35"/>
      <c r="AD21" s="35"/>
      <c r="AE21" s="35"/>
    </row>
    <row r="22" spans="1:31" s="2" customFormat="1" ht="12" customHeight="1">
      <c r="A22" s="35"/>
      <c r="B22" s="40"/>
      <c r="C22" s="35"/>
      <c r="D22" s="118" t="s">
        <v>28</v>
      </c>
      <c r="E22" s="35"/>
      <c r="F22" s="35"/>
      <c r="G22" s="35"/>
      <c r="H22" s="35"/>
      <c r="I22" s="118" t="s">
        <v>23</v>
      </c>
      <c r="J22" s="109" t="s">
        <v>1</v>
      </c>
      <c r="K22" s="35"/>
      <c r="L22" s="52"/>
      <c r="S22" s="35"/>
      <c r="T22" s="35"/>
      <c r="U22" s="35"/>
      <c r="V22" s="35"/>
      <c r="W22" s="35"/>
      <c r="X22" s="35"/>
      <c r="Y22" s="35"/>
      <c r="Z22" s="35"/>
      <c r="AA22" s="35"/>
      <c r="AB22" s="35"/>
      <c r="AC22" s="35"/>
      <c r="AD22" s="35"/>
      <c r="AE22" s="35"/>
    </row>
    <row r="23" spans="1:31" s="2" customFormat="1" ht="18" customHeight="1">
      <c r="A23" s="35"/>
      <c r="B23" s="40"/>
      <c r="C23" s="35"/>
      <c r="D23" s="35"/>
      <c r="E23" s="109" t="s">
        <v>29</v>
      </c>
      <c r="F23" s="35"/>
      <c r="G23" s="35"/>
      <c r="H23" s="35"/>
      <c r="I23" s="118" t="s">
        <v>25</v>
      </c>
      <c r="J23" s="109" t="s">
        <v>1</v>
      </c>
      <c r="K23" s="35"/>
      <c r="L23" s="52"/>
      <c r="S23" s="35"/>
      <c r="T23" s="35"/>
      <c r="U23" s="35"/>
      <c r="V23" s="35"/>
      <c r="W23" s="35"/>
      <c r="X23" s="35"/>
      <c r="Y23" s="35"/>
      <c r="Z23" s="35"/>
      <c r="AA23" s="35"/>
      <c r="AB23" s="35"/>
      <c r="AC23" s="35"/>
      <c r="AD23" s="35"/>
      <c r="AE23" s="35"/>
    </row>
    <row r="24" spans="1:31" s="2" customFormat="1" ht="6.95" customHeight="1">
      <c r="A24" s="35"/>
      <c r="B24" s="40"/>
      <c r="C24" s="35"/>
      <c r="D24" s="35"/>
      <c r="E24" s="35"/>
      <c r="F24" s="35"/>
      <c r="G24" s="35"/>
      <c r="H24" s="35"/>
      <c r="I24" s="35"/>
      <c r="J24" s="35"/>
      <c r="K24" s="35"/>
      <c r="L24" s="52"/>
      <c r="S24" s="35"/>
      <c r="T24" s="35"/>
      <c r="U24" s="35"/>
      <c r="V24" s="35"/>
      <c r="W24" s="35"/>
      <c r="X24" s="35"/>
      <c r="Y24" s="35"/>
      <c r="Z24" s="35"/>
      <c r="AA24" s="35"/>
      <c r="AB24" s="35"/>
      <c r="AC24" s="35"/>
      <c r="AD24" s="35"/>
      <c r="AE24" s="35"/>
    </row>
    <row r="25" spans="1:31" s="2" customFormat="1" ht="12" customHeight="1">
      <c r="A25" s="35"/>
      <c r="B25" s="40"/>
      <c r="C25" s="35"/>
      <c r="D25" s="118" t="s">
        <v>31</v>
      </c>
      <c r="E25" s="35"/>
      <c r="F25" s="35"/>
      <c r="G25" s="35"/>
      <c r="H25" s="35"/>
      <c r="I25" s="118" t="s">
        <v>23</v>
      </c>
      <c r="J25" s="109" t="s">
        <v>1</v>
      </c>
      <c r="K25" s="35"/>
      <c r="L25" s="52"/>
      <c r="S25" s="35"/>
      <c r="T25" s="35"/>
      <c r="U25" s="35"/>
      <c r="V25" s="35"/>
      <c r="W25" s="35"/>
      <c r="X25" s="35"/>
      <c r="Y25" s="35"/>
      <c r="Z25" s="35"/>
      <c r="AA25" s="35"/>
      <c r="AB25" s="35"/>
      <c r="AC25" s="35"/>
      <c r="AD25" s="35"/>
      <c r="AE25" s="35"/>
    </row>
    <row r="26" spans="1:31" s="2" customFormat="1" ht="18" customHeight="1">
      <c r="A26" s="35"/>
      <c r="B26" s="40"/>
      <c r="C26" s="35"/>
      <c r="D26" s="35"/>
      <c r="E26" s="109" t="s">
        <v>29</v>
      </c>
      <c r="F26" s="35"/>
      <c r="G26" s="35"/>
      <c r="H26" s="35"/>
      <c r="I26" s="118" t="s">
        <v>25</v>
      </c>
      <c r="J26" s="109" t="s">
        <v>1</v>
      </c>
      <c r="K26" s="35"/>
      <c r="L26" s="52"/>
      <c r="S26" s="35"/>
      <c r="T26" s="35"/>
      <c r="U26" s="35"/>
      <c r="V26" s="35"/>
      <c r="W26" s="35"/>
      <c r="X26" s="35"/>
      <c r="Y26" s="35"/>
      <c r="Z26" s="35"/>
      <c r="AA26" s="35"/>
      <c r="AB26" s="35"/>
      <c r="AC26" s="35"/>
      <c r="AD26" s="35"/>
      <c r="AE26" s="35"/>
    </row>
    <row r="27" spans="1:31" s="2" customFormat="1" ht="6.95" customHeight="1">
      <c r="A27" s="35"/>
      <c r="B27" s="40"/>
      <c r="C27" s="35"/>
      <c r="D27" s="35"/>
      <c r="E27" s="35"/>
      <c r="F27" s="35"/>
      <c r="G27" s="35"/>
      <c r="H27" s="35"/>
      <c r="I27" s="35"/>
      <c r="J27" s="35"/>
      <c r="K27" s="35"/>
      <c r="L27" s="52"/>
      <c r="S27" s="35"/>
      <c r="T27" s="35"/>
      <c r="U27" s="35"/>
      <c r="V27" s="35"/>
      <c r="W27" s="35"/>
      <c r="X27" s="35"/>
      <c r="Y27" s="35"/>
      <c r="Z27" s="35"/>
      <c r="AA27" s="35"/>
      <c r="AB27" s="35"/>
      <c r="AC27" s="35"/>
      <c r="AD27" s="35"/>
      <c r="AE27" s="35"/>
    </row>
    <row r="28" spans="1:31" s="2" customFormat="1" ht="12" customHeight="1">
      <c r="A28" s="35"/>
      <c r="B28" s="40"/>
      <c r="C28" s="35"/>
      <c r="D28" s="118" t="s">
        <v>32</v>
      </c>
      <c r="E28" s="35"/>
      <c r="F28" s="35"/>
      <c r="G28" s="35"/>
      <c r="H28" s="35"/>
      <c r="I28" s="35"/>
      <c r="J28" s="35"/>
      <c r="K28" s="35"/>
      <c r="L28" s="52"/>
      <c r="S28" s="35"/>
      <c r="T28" s="35"/>
      <c r="U28" s="35"/>
      <c r="V28" s="35"/>
      <c r="W28" s="35"/>
      <c r="X28" s="35"/>
      <c r="Y28" s="35"/>
      <c r="Z28" s="35"/>
      <c r="AA28" s="35"/>
      <c r="AB28" s="35"/>
      <c r="AC28" s="35"/>
      <c r="AD28" s="35"/>
      <c r="AE28" s="35"/>
    </row>
    <row r="29" spans="1:31" s="8" customFormat="1" ht="16.5" customHeight="1">
      <c r="A29" s="120"/>
      <c r="B29" s="121"/>
      <c r="C29" s="120"/>
      <c r="D29" s="120"/>
      <c r="E29" s="418" t="s">
        <v>1</v>
      </c>
      <c r="F29" s="418"/>
      <c r="G29" s="418"/>
      <c r="H29" s="418"/>
      <c r="I29" s="120"/>
      <c r="J29" s="120"/>
      <c r="K29" s="120"/>
      <c r="L29" s="122"/>
      <c r="S29" s="120"/>
      <c r="T29" s="120"/>
      <c r="U29" s="120"/>
      <c r="V29" s="120"/>
      <c r="W29" s="120"/>
      <c r="X29" s="120"/>
      <c r="Y29" s="120"/>
      <c r="Z29" s="120"/>
      <c r="AA29" s="120"/>
      <c r="AB29" s="120"/>
      <c r="AC29" s="120"/>
      <c r="AD29" s="120"/>
      <c r="AE29" s="120"/>
    </row>
    <row r="30" spans="1:31" s="2" customFormat="1" ht="6.95" customHeight="1">
      <c r="A30" s="35"/>
      <c r="B30" s="40"/>
      <c r="C30" s="35"/>
      <c r="D30" s="35"/>
      <c r="E30" s="35"/>
      <c r="F30" s="35"/>
      <c r="G30" s="35"/>
      <c r="H30" s="35"/>
      <c r="I30" s="35"/>
      <c r="J30" s="35"/>
      <c r="K30" s="35"/>
      <c r="L30" s="52"/>
      <c r="S30" s="35"/>
      <c r="T30" s="35"/>
      <c r="U30" s="35"/>
      <c r="V30" s="35"/>
      <c r="W30" s="35"/>
      <c r="X30" s="35"/>
      <c r="Y30" s="35"/>
      <c r="Z30" s="35"/>
      <c r="AA30" s="35"/>
      <c r="AB30" s="35"/>
      <c r="AC30" s="35"/>
      <c r="AD30" s="35"/>
      <c r="AE30" s="35"/>
    </row>
    <row r="31" spans="1:31" s="2" customFormat="1" ht="6.95" customHeight="1">
      <c r="A31" s="35"/>
      <c r="B31" s="40"/>
      <c r="C31" s="35"/>
      <c r="D31" s="123"/>
      <c r="E31" s="123"/>
      <c r="F31" s="123"/>
      <c r="G31" s="123"/>
      <c r="H31" s="123"/>
      <c r="I31" s="123"/>
      <c r="J31" s="123"/>
      <c r="K31" s="123"/>
      <c r="L31" s="52"/>
      <c r="S31" s="35"/>
      <c r="T31" s="35"/>
      <c r="U31" s="35"/>
      <c r="V31" s="35"/>
      <c r="W31" s="35"/>
      <c r="X31" s="35"/>
      <c r="Y31" s="35"/>
      <c r="Z31" s="35"/>
      <c r="AA31" s="35"/>
      <c r="AB31" s="35"/>
      <c r="AC31" s="35"/>
      <c r="AD31" s="35"/>
      <c r="AE31" s="35"/>
    </row>
    <row r="32" spans="1:31" s="2" customFormat="1" ht="25.35" customHeight="1">
      <c r="A32" s="35"/>
      <c r="B32" s="40"/>
      <c r="C32" s="35"/>
      <c r="D32" s="124" t="s">
        <v>33</v>
      </c>
      <c r="E32" s="35"/>
      <c r="F32" s="35"/>
      <c r="G32" s="35"/>
      <c r="H32" s="35"/>
      <c r="I32" s="35"/>
      <c r="J32" s="125">
        <f>ROUND(J145, 2)</f>
        <v>0</v>
      </c>
      <c r="K32" s="35"/>
      <c r="L32" s="52"/>
      <c r="S32" s="35"/>
      <c r="T32" s="35"/>
      <c r="U32" s="35"/>
      <c r="V32" s="35"/>
      <c r="W32" s="35"/>
      <c r="X32" s="35"/>
      <c r="Y32" s="35"/>
      <c r="Z32" s="35"/>
      <c r="AA32" s="35"/>
      <c r="AB32" s="35"/>
      <c r="AC32" s="35"/>
      <c r="AD32" s="35"/>
      <c r="AE32" s="35"/>
    </row>
    <row r="33" spans="1:31" s="2" customFormat="1" ht="6.95" customHeight="1">
      <c r="A33" s="35"/>
      <c r="B33" s="40"/>
      <c r="C33" s="35"/>
      <c r="D33" s="123"/>
      <c r="E33" s="123"/>
      <c r="F33" s="123"/>
      <c r="G33" s="123"/>
      <c r="H33" s="123"/>
      <c r="I33" s="123"/>
      <c r="J33" s="123"/>
      <c r="K33" s="123"/>
      <c r="L33" s="52"/>
      <c r="S33" s="35"/>
      <c r="T33" s="35"/>
      <c r="U33" s="35"/>
      <c r="V33" s="35"/>
      <c r="W33" s="35"/>
      <c r="X33" s="35"/>
      <c r="Y33" s="35"/>
      <c r="Z33" s="35"/>
      <c r="AA33" s="35"/>
      <c r="AB33" s="35"/>
      <c r="AC33" s="35"/>
      <c r="AD33" s="35"/>
      <c r="AE33" s="35"/>
    </row>
    <row r="34" spans="1:31" s="2" customFormat="1" ht="14.45" customHeight="1">
      <c r="A34" s="35"/>
      <c r="B34" s="40"/>
      <c r="C34" s="35"/>
      <c r="D34" s="35"/>
      <c r="E34" s="35"/>
      <c r="F34" s="126" t="s">
        <v>35</v>
      </c>
      <c r="G34" s="35"/>
      <c r="H34" s="35"/>
      <c r="I34" s="126" t="s">
        <v>34</v>
      </c>
      <c r="J34" s="126" t="s">
        <v>36</v>
      </c>
      <c r="K34" s="35"/>
      <c r="L34" s="52"/>
      <c r="S34" s="35"/>
      <c r="T34" s="35"/>
      <c r="U34" s="35"/>
      <c r="V34" s="35"/>
      <c r="W34" s="35"/>
      <c r="X34" s="35"/>
      <c r="Y34" s="35"/>
      <c r="Z34" s="35"/>
      <c r="AA34" s="35"/>
      <c r="AB34" s="35"/>
      <c r="AC34" s="35"/>
      <c r="AD34" s="35"/>
      <c r="AE34" s="35"/>
    </row>
    <row r="35" spans="1:31" s="2" customFormat="1" ht="14.45" customHeight="1">
      <c r="A35" s="35"/>
      <c r="B35" s="40"/>
      <c r="C35" s="35"/>
      <c r="D35" s="127" t="s">
        <v>37</v>
      </c>
      <c r="E35" s="118" t="s">
        <v>38</v>
      </c>
      <c r="F35" s="128">
        <f>ROUND((SUM(BE145:BE1142)),  2)</f>
        <v>0</v>
      </c>
      <c r="G35" s="35"/>
      <c r="H35" s="35"/>
      <c r="I35" s="129">
        <v>0.21</v>
      </c>
      <c r="J35" s="128">
        <f>ROUND(((SUM(BE145:BE1142))*I35),  2)</f>
        <v>0</v>
      </c>
      <c r="K35" s="35"/>
      <c r="L35" s="52"/>
      <c r="S35" s="35"/>
      <c r="T35" s="35"/>
      <c r="U35" s="35"/>
      <c r="V35" s="35"/>
      <c r="W35" s="35"/>
      <c r="X35" s="35"/>
      <c r="Y35" s="35"/>
      <c r="Z35" s="35"/>
      <c r="AA35" s="35"/>
      <c r="AB35" s="35"/>
      <c r="AC35" s="35"/>
      <c r="AD35" s="35"/>
      <c r="AE35" s="35"/>
    </row>
    <row r="36" spans="1:31" s="2" customFormat="1" ht="14.45" customHeight="1">
      <c r="A36" s="35"/>
      <c r="B36" s="40"/>
      <c r="C36" s="35"/>
      <c r="D36" s="35"/>
      <c r="E36" s="118" t="s">
        <v>39</v>
      </c>
      <c r="F36" s="128">
        <f>ROUND((SUM(BF145:BF1142)),  2)</f>
        <v>0</v>
      </c>
      <c r="G36" s="35"/>
      <c r="H36" s="35"/>
      <c r="I36" s="129">
        <v>0.12</v>
      </c>
      <c r="J36" s="128">
        <f>ROUND(((SUM(BF145:BF1142))*I36),  2)</f>
        <v>0</v>
      </c>
      <c r="K36" s="35"/>
      <c r="L36" s="52"/>
      <c r="S36" s="35"/>
      <c r="T36" s="35"/>
      <c r="U36" s="35"/>
      <c r="V36" s="35"/>
      <c r="W36" s="35"/>
      <c r="X36" s="35"/>
      <c r="Y36" s="35"/>
      <c r="Z36" s="35"/>
      <c r="AA36" s="35"/>
      <c r="AB36" s="35"/>
      <c r="AC36" s="35"/>
      <c r="AD36" s="35"/>
      <c r="AE36" s="35"/>
    </row>
    <row r="37" spans="1:31" s="2" customFormat="1" ht="14.45" hidden="1" customHeight="1">
      <c r="A37" s="35"/>
      <c r="B37" s="40"/>
      <c r="C37" s="35"/>
      <c r="D37" s="35"/>
      <c r="E37" s="118" t="s">
        <v>40</v>
      </c>
      <c r="F37" s="128">
        <f>ROUND((SUM(BG145:BG1142)),  2)</f>
        <v>0</v>
      </c>
      <c r="G37" s="35"/>
      <c r="H37" s="35"/>
      <c r="I37" s="129">
        <v>0.21</v>
      </c>
      <c r="J37" s="128">
        <f>0</f>
        <v>0</v>
      </c>
      <c r="K37" s="35"/>
      <c r="L37" s="52"/>
      <c r="S37" s="35"/>
      <c r="T37" s="35"/>
      <c r="U37" s="35"/>
      <c r="V37" s="35"/>
      <c r="W37" s="35"/>
      <c r="X37" s="35"/>
      <c r="Y37" s="35"/>
      <c r="Z37" s="35"/>
      <c r="AA37" s="35"/>
      <c r="AB37" s="35"/>
      <c r="AC37" s="35"/>
      <c r="AD37" s="35"/>
      <c r="AE37" s="35"/>
    </row>
    <row r="38" spans="1:31" s="2" customFormat="1" ht="14.45" hidden="1" customHeight="1">
      <c r="A38" s="35"/>
      <c r="B38" s="40"/>
      <c r="C38" s="35"/>
      <c r="D38" s="35"/>
      <c r="E38" s="118" t="s">
        <v>41</v>
      </c>
      <c r="F38" s="128">
        <f>ROUND((SUM(BH145:BH1142)),  2)</f>
        <v>0</v>
      </c>
      <c r="G38" s="35"/>
      <c r="H38" s="35"/>
      <c r="I38" s="129">
        <v>0.12</v>
      </c>
      <c r="J38" s="128">
        <f>0</f>
        <v>0</v>
      </c>
      <c r="K38" s="35"/>
      <c r="L38" s="52"/>
      <c r="S38" s="35"/>
      <c r="T38" s="35"/>
      <c r="U38" s="35"/>
      <c r="V38" s="35"/>
      <c r="W38" s="35"/>
      <c r="X38" s="35"/>
      <c r="Y38" s="35"/>
      <c r="Z38" s="35"/>
      <c r="AA38" s="35"/>
      <c r="AB38" s="35"/>
      <c r="AC38" s="35"/>
      <c r="AD38" s="35"/>
      <c r="AE38" s="35"/>
    </row>
    <row r="39" spans="1:31" s="2" customFormat="1" ht="14.45" hidden="1" customHeight="1">
      <c r="A39" s="35"/>
      <c r="B39" s="40"/>
      <c r="C39" s="35"/>
      <c r="D39" s="35"/>
      <c r="E39" s="118" t="s">
        <v>42</v>
      </c>
      <c r="F39" s="128">
        <f>ROUND((SUM(BI145:BI1142)),  2)</f>
        <v>0</v>
      </c>
      <c r="G39" s="35"/>
      <c r="H39" s="35"/>
      <c r="I39" s="129">
        <v>0</v>
      </c>
      <c r="J39" s="128">
        <f>0</f>
        <v>0</v>
      </c>
      <c r="K39" s="35"/>
      <c r="L39" s="52"/>
      <c r="S39" s="35"/>
      <c r="T39" s="35"/>
      <c r="U39" s="35"/>
      <c r="V39" s="35"/>
      <c r="W39" s="35"/>
      <c r="X39" s="35"/>
      <c r="Y39" s="35"/>
      <c r="Z39" s="35"/>
      <c r="AA39" s="35"/>
      <c r="AB39" s="35"/>
      <c r="AC39" s="35"/>
      <c r="AD39" s="35"/>
      <c r="AE39" s="35"/>
    </row>
    <row r="40" spans="1:31" s="2" customFormat="1" ht="6.95" customHeight="1">
      <c r="A40" s="35"/>
      <c r="B40" s="40"/>
      <c r="C40" s="35"/>
      <c r="D40" s="35"/>
      <c r="E40" s="35"/>
      <c r="F40" s="35"/>
      <c r="G40" s="35"/>
      <c r="H40" s="35"/>
      <c r="I40" s="35"/>
      <c r="J40" s="35"/>
      <c r="K40" s="35"/>
      <c r="L40" s="52"/>
      <c r="S40" s="35"/>
      <c r="T40" s="35"/>
      <c r="U40" s="35"/>
      <c r="V40" s="35"/>
      <c r="W40" s="35"/>
      <c r="X40" s="35"/>
      <c r="Y40" s="35"/>
      <c r="Z40" s="35"/>
      <c r="AA40" s="35"/>
      <c r="AB40" s="35"/>
      <c r="AC40" s="35"/>
      <c r="AD40" s="35"/>
      <c r="AE40" s="35"/>
    </row>
    <row r="41" spans="1:31" s="2" customFormat="1" ht="25.35" customHeight="1">
      <c r="A41" s="35"/>
      <c r="B41" s="40"/>
      <c r="C41" s="130"/>
      <c r="D41" s="131" t="s">
        <v>43</v>
      </c>
      <c r="E41" s="132"/>
      <c r="F41" s="132"/>
      <c r="G41" s="133" t="s">
        <v>44</v>
      </c>
      <c r="H41" s="134" t="s">
        <v>7622</v>
      </c>
      <c r="I41" s="132"/>
      <c r="J41" s="135">
        <f>SUM(J32:J39)</f>
        <v>0</v>
      </c>
      <c r="K41" s="136"/>
      <c r="L41" s="52"/>
      <c r="S41" s="35"/>
      <c r="T41" s="35"/>
      <c r="U41" s="35"/>
      <c r="V41" s="35"/>
      <c r="W41" s="35"/>
      <c r="X41" s="35"/>
      <c r="Y41" s="35"/>
      <c r="Z41" s="35"/>
      <c r="AA41" s="35"/>
      <c r="AB41" s="35"/>
      <c r="AC41" s="35"/>
      <c r="AD41" s="35"/>
      <c r="AE41" s="35"/>
    </row>
    <row r="42" spans="1:31" s="2" customFormat="1" ht="14.45" customHeight="1">
      <c r="A42" s="35"/>
      <c r="B42" s="40"/>
      <c r="C42" s="35"/>
      <c r="D42" s="35"/>
      <c r="E42" s="35"/>
      <c r="F42" s="35"/>
      <c r="G42" s="35"/>
      <c r="H42" s="35"/>
      <c r="I42" s="35"/>
      <c r="J42" s="35"/>
      <c r="K42" s="35"/>
      <c r="L42" s="52"/>
      <c r="S42" s="35"/>
      <c r="T42" s="35"/>
      <c r="U42" s="35"/>
      <c r="V42" s="35"/>
      <c r="W42" s="35"/>
      <c r="X42" s="35"/>
      <c r="Y42" s="35"/>
      <c r="Z42" s="35"/>
      <c r="AA42" s="35"/>
      <c r="AB42" s="35"/>
      <c r="AC42" s="35"/>
      <c r="AD42" s="35"/>
      <c r="AE42" s="35"/>
    </row>
    <row r="43" spans="1:31" s="1" customFormat="1" ht="14.45" customHeight="1">
      <c r="B43" s="21"/>
      <c r="L43" s="21"/>
    </row>
    <row r="44" spans="1:31" s="1" customFormat="1" ht="14.45" customHeight="1">
      <c r="B44" s="21"/>
      <c r="L44" s="21"/>
    </row>
    <row r="45" spans="1:31" s="1" customFormat="1" ht="14.45" customHeight="1">
      <c r="B45" s="21"/>
      <c r="L45" s="21"/>
    </row>
    <row r="46" spans="1:31" s="1" customFormat="1" ht="14.45" customHeight="1">
      <c r="B46" s="21"/>
      <c r="L46" s="21"/>
    </row>
    <row r="47" spans="1:31" s="1" customFormat="1" ht="14.45" customHeight="1">
      <c r="B47" s="21"/>
      <c r="L47" s="21"/>
    </row>
    <row r="48" spans="1:31" s="1" customFormat="1" ht="14.45" customHeight="1">
      <c r="B48" s="21"/>
      <c r="L48" s="21"/>
    </row>
    <row r="49" spans="1:31" s="1" customFormat="1" ht="14.45" customHeight="1">
      <c r="B49" s="21"/>
      <c r="L49" s="21"/>
    </row>
    <row r="50" spans="1:31" s="2" customFormat="1" ht="14.45" customHeight="1">
      <c r="B50" s="52"/>
      <c r="D50" s="137" t="s">
        <v>45</v>
      </c>
      <c r="E50" s="138"/>
      <c r="F50" s="138"/>
      <c r="G50" s="137" t="s">
        <v>46</v>
      </c>
      <c r="H50" s="138"/>
      <c r="I50" s="138"/>
      <c r="J50" s="138"/>
      <c r="K50" s="138"/>
      <c r="L50" s="52"/>
    </row>
    <row r="51" spans="1:31">
      <c r="B51" s="21"/>
      <c r="L51" s="21"/>
    </row>
    <row r="52" spans="1:31">
      <c r="B52" s="21"/>
      <c r="L52" s="21"/>
    </row>
    <row r="53" spans="1:31">
      <c r="B53" s="21"/>
      <c r="L53" s="21"/>
    </row>
    <row r="54" spans="1:31">
      <c r="B54" s="21"/>
      <c r="L54" s="21"/>
    </row>
    <row r="55" spans="1:31">
      <c r="B55" s="21"/>
      <c r="L55" s="21"/>
    </row>
    <row r="56" spans="1:31">
      <c r="B56" s="21"/>
      <c r="L56" s="21"/>
    </row>
    <row r="57" spans="1:31">
      <c r="B57" s="21"/>
      <c r="L57" s="21"/>
    </row>
    <row r="58" spans="1:31">
      <c r="B58" s="21"/>
      <c r="L58" s="21"/>
    </row>
    <row r="59" spans="1:31">
      <c r="B59" s="21"/>
      <c r="L59" s="21"/>
    </row>
    <row r="60" spans="1:31">
      <c r="B60" s="21"/>
      <c r="L60" s="21"/>
    </row>
    <row r="61" spans="1:31" s="2" customFormat="1" ht="12.75">
      <c r="A61" s="35"/>
      <c r="B61" s="40"/>
      <c r="C61" s="35"/>
      <c r="D61" s="139" t="s">
        <v>47</v>
      </c>
      <c r="E61" s="140"/>
      <c r="F61" s="141" t="s">
        <v>48</v>
      </c>
      <c r="G61" s="139" t="s">
        <v>47</v>
      </c>
      <c r="H61" s="140"/>
      <c r="I61" s="140"/>
      <c r="J61" s="142" t="s">
        <v>48</v>
      </c>
      <c r="K61" s="140"/>
      <c r="L61" s="52"/>
      <c r="S61" s="35"/>
      <c r="T61" s="35"/>
      <c r="U61" s="35"/>
      <c r="V61" s="35"/>
      <c r="W61" s="35"/>
      <c r="X61" s="35"/>
      <c r="Y61" s="35"/>
      <c r="Z61" s="35"/>
      <c r="AA61" s="35"/>
      <c r="AB61" s="35"/>
      <c r="AC61" s="35"/>
      <c r="AD61" s="35"/>
      <c r="AE61" s="35"/>
    </row>
    <row r="62" spans="1:31">
      <c r="B62" s="21"/>
      <c r="L62" s="21"/>
    </row>
    <row r="63" spans="1:31">
      <c r="B63" s="21"/>
      <c r="L63" s="21"/>
    </row>
    <row r="64" spans="1:31">
      <c r="B64" s="21"/>
      <c r="L64" s="21"/>
    </row>
    <row r="65" spans="1:31" s="2" customFormat="1" ht="12.75">
      <c r="A65" s="35"/>
      <c r="B65" s="40"/>
      <c r="C65" s="35"/>
      <c r="D65" s="137" t="s">
        <v>49</v>
      </c>
      <c r="E65" s="143"/>
      <c r="F65" s="143"/>
      <c r="G65" s="137" t="s">
        <v>50</v>
      </c>
      <c r="H65" s="143"/>
      <c r="I65" s="143"/>
      <c r="J65" s="143"/>
      <c r="K65" s="143"/>
      <c r="L65" s="52"/>
      <c r="S65" s="35"/>
      <c r="T65" s="35"/>
      <c r="U65" s="35"/>
      <c r="V65" s="35"/>
      <c r="W65" s="35"/>
      <c r="X65" s="35"/>
      <c r="Y65" s="35"/>
      <c r="Z65" s="35"/>
      <c r="AA65" s="35"/>
      <c r="AB65" s="35"/>
      <c r="AC65" s="35"/>
      <c r="AD65" s="35"/>
      <c r="AE65" s="35"/>
    </row>
    <row r="66" spans="1:31">
      <c r="B66" s="21"/>
      <c r="L66" s="21"/>
    </row>
    <row r="67" spans="1:31">
      <c r="B67" s="21"/>
      <c r="L67" s="21"/>
    </row>
    <row r="68" spans="1:31">
      <c r="B68" s="21"/>
      <c r="L68" s="21"/>
    </row>
    <row r="69" spans="1:31">
      <c r="B69" s="21"/>
      <c r="L69" s="21"/>
    </row>
    <row r="70" spans="1:31">
      <c r="B70" s="21"/>
      <c r="L70" s="21"/>
    </row>
    <row r="71" spans="1:31">
      <c r="B71" s="21"/>
      <c r="L71" s="21"/>
    </row>
    <row r="72" spans="1:31">
      <c r="B72" s="21"/>
      <c r="L72" s="21"/>
    </row>
    <row r="73" spans="1:31">
      <c r="B73" s="21"/>
      <c r="L73" s="21"/>
    </row>
    <row r="74" spans="1:31">
      <c r="B74" s="21"/>
      <c r="L74" s="21"/>
    </row>
    <row r="75" spans="1:31">
      <c r="B75" s="21"/>
      <c r="L75" s="21"/>
    </row>
    <row r="76" spans="1:31" s="2" customFormat="1" ht="12.75">
      <c r="A76" s="35"/>
      <c r="B76" s="40"/>
      <c r="C76" s="35"/>
      <c r="D76" s="139" t="s">
        <v>47</v>
      </c>
      <c r="E76" s="140"/>
      <c r="F76" s="141" t="s">
        <v>48</v>
      </c>
      <c r="G76" s="139" t="s">
        <v>47</v>
      </c>
      <c r="H76" s="140"/>
      <c r="I76" s="140"/>
      <c r="J76" s="142" t="s">
        <v>48</v>
      </c>
      <c r="K76" s="140"/>
      <c r="L76" s="52"/>
      <c r="S76" s="35"/>
      <c r="T76" s="35"/>
      <c r="U76" s="35"/>
      <c r="V76" s="35"/>
      <c r="W76" s="35"/>
      <c r="X76" s="35"/>
      <c r="Y76" s="35"/>
      <c r="Z76" s="35"/>
      <c r="AA76" s="35"/>
      <c r="AB76" s="35"/>
      <c r="AC76" s="35"/>
      <c r="AD76" s="35"/>
      <c r="AE76" s="35"/>
    </row>
    <row r="77" spans="1:31" s="2" customFormat="1" ht="14.45" customHeight="1">
      <c r="A77" s="35"/>
      <c r="B77" s="144"/>
      <c r="C77" s="145"/>
      <c r="D77" s="145"/>
      <c r="E77" s="145"/>
      <c r="F77" s="145"/>
      <c r="G77" s="145"/>
      <c r="H77" s="145"/>
      <c r="I77" s="145"/>
      <c r="J77" s="145"/>
      <c r="K77" s="145"/>
      <c r="L77" s="52"/>
      <c r="S77" s="35"/>
      <c r="T77" s="35"/>
      <c r="U77" s="35"/>
      <c r="V77" s="35"/>
      <c r="W77" s="35"/>
      <c r="X77" s="35"/>
      <c r="Y77" s="35"/>
      <c r="Z77" s="35"/>
      <c r="AA77" s="35"/>
      <c r="AB77" s="35"/>
      <c r="AC77" s="35"/>
      <c r="AD77" s="35"/>
      <c r="AE77" s="35"/>
    </row>
    <row r="81" spans="1:31" s="2" customFormat="1" ht="6.95" customHeight="1">
      <c r="A81" s="35"/>
      <c r="B81" s="146"/>
      <c r="C81" s="147"/>
      <c r="D81" s="147"/>
      <c r="E81" s="147"/>
      <c r="F81" s="147"/>
      <c r="G81" s="147"/>
      <c r="H81" s="147"/>
      <c r="I81" s="147"/>
      <c r="J81" s="147"/>
      <c r="K81" s="147"/>
      <c r="L81" s="52"/>
      <c r="S81" s="35"/>
      <c r="T81" s="35"/>
      <c r="U81" s="35"/>
      <c r="V81" s="35"/>
      <c r="W81" s="35"/>
      <c r="X81" s="35"/>
      <c r="Y81" s="35"/>
      <c r="Z81" s="35"/>
      <c r="AA81" s="35"/>
      <c r="AB81" s="35"/>
      <c r="AC81" s="35"/>
      <c r="AD81" s="35"/>
      <c r="AE81" s="35"/>
    </row>
    <row r="82" spans="1:31" s="2" customFormat="1" ht="24.95" customHeight="1">
      <c r="A82" s="35"/>
      <c r="B82" s="36"/>
      <c r="C82" s="24" t="s">
        <v>242</v>
      </c>
      <c r="D82" s="37"/>
      <c r="E82" s="37"/>
      <c r="F82" s="37"/>
      <c r="G82" s="37"/>
      <c r="H82" s="37"/>
      <c r="I82" s="37"/>
      <c r="J82" s="37"/>
      <c r="K82" s="37"/>
      <c r="L82" s="52"/>
      <c r="S82" s="35"/>
      <c r="T82" s="35"/>
      <c r="U82" s="35"/>
      <c r="V82" s="35"/>
      <c r="W82" s="35"/>
      <c r="X82" s="35"/>
      <c r="Y82" s="35"/>
      <c r="Z82" s="35"/>
      <c r="AA82" s="35"/>
      <c r="AB82" s="35"/>
      <c r="AC82" s="35"/>
      <c r="AD82" s="35"/>
      <c r="AE82" s="35"/>
    </row>
    <row r="83" spans="1:31" s="2" customFormat="1" ht="6.95" customHeight="1">
      <c r="A83" s="35"/>
      <c r="B83" s="36"/>
      <c r="C83" s="37"/>
      <c r="D83" s="37"/>
      <c r="E83" s="37"/>
      <c r="F83" s="37"/>
      <c r="G83" s="37"/>
      <c r="H83" s="37"/>
      <c r="I83" s="37"/>
      <c r="J83" s="37"/>
      <c r="K83" s="37"/>
      <c r="L83" s="52"/>
      <c r="S83" s="35"/>
      <c r="T83" s="35"/>
      <c r="U83" s="35"/>
      <c r="V83" s="35"/>
      <c r="W83" s="35"/>
      <c r="X83" s="35"/>
      <c r="Y83" s="35"/>
      <c r="Z83" s="35"/>
      <c r="AA83" s="35"/>
      <c r="AB83" s="35"/>
      <c r="AC83" s="35"/>
      <c r="AD83" s="35"/>
      <c r="AE83" s="35"/>
    </row>
    <row r="84" spans="1:31" s="2" customFormat="1" ht="12" customHeight="1">
      <c r="A84" s="35"/>
      <c r="B84" s="36"/>
      <c r="C84" s="30" t="s">
        <v>15</v>
      </c>
      <c r="D84" s="37"/>
      <c r="E84" s="37"/>
      <c r="F84" s="37"/>
      <c r="G84" s="37"/>
      <c r="H84" s="37"/>
      <c r="I84" s="37"/>
      <c r="J84" s="37"/>
      <c r="K84" s="37"/>
      <c r="L84" s="52"/>
      <c r="S84" s="35"/>
      <c r="T84" s="35"/>
      <c r="U84" s="35"/>
      <c r="V84" s="35"/>
      <c r="W84" s="35"/>
      <c r="X84" s="35"/>
      <c r="Y84" s="35"/>
      <c r="Z84" s="35"/>
      <c r="AA84" s="35"/>
      <c r="AB84" s="35"/>
      <c r="AC84" s="35"/>
      <c r="AD84" s="35"/>
      <c r="AE84" s="35"/>
    </row>
    <row r="85" spans="1:31" s="2" customFormat="1" ht="16.5" customHeight="1">
      <c r="A85" s="35"/>
      <c r="B85" s="36"/>
      <c r="C85" s="37"/>
      <c r="D85" s="37"/>
      <c r="E85" s="410" t="str">
        <f>E7</f>
        <v>Modernizace teplárny OB6</v>
      </c>
      <c r="F85" s="411"/>
      <c r="G85" s="411"/>
      <c r="H85" s="411"/>
      <c r="I85" s="37"/>
      <c r="J85" s="37"/>
      <c r="K85" s="37"/>
      <c r="L85" s="52"/>
      <c r="S85" s="35"/>
      <c r="T85" s="35"/>
      <c r="U85" s="35"/>
      <c r="V85" s="35"/>
      <c r="W85" s="35"/>
      <c r="X85" s="35"/>
      <c r="Y85" s="35"/>
      <c r="Z85" s="35"/>
      <c r="AA85" s="35"/>
      <c r="AB85" s="35"/>
      <c r="AC85" s="35"/>
      <c r="AD85" s="35"/>
      <c r="AE85" s="35"/>
    </row>
    <row r="86" spans="1:31" s="1" customFormat="1" ht="12" customHeight="1">
      <c r="B86" s="22"/>
      <c r="C86" s="30" t="s">
        <v>241</v>
      </c>
      <c r="D86" s="23"/>
      <c r="E86" s="23"/>
      <c r="F86" s="23"/>
      <c r="G86" s="23"/>
      <c r="H86" s="23"/>
      <c r="I86" s="23"/>
      <c r="J86" s="23"/>
      <c r="K86" s="23"/>
      <c r="L86" s="21"/>
    </row>
    <row r="87" spans="1:31" s="2" customFormat="1" ht="16.5" customHeight="1">
      <c r="A87" s="35"/>
      <c r="B87" s="36"/>
      <c r="C87" s="37"/>
      <c r="D87" s="37"/>
      <c r="E87" s="410" t="s">
        <v>2901</v>
      </c>
      <c r="F87" s="409"/>
      <c r="G87" s="409"/>
      <c r="H87" s="409"/>
      <c r="I87" s="37"/>
      <c r="J87" s="37"/>
      <c r="K87" s="37"/>
      <c r="L87" s="52"/>
      <c r="S87" s="35"/>
      <c r="T87" s="35"/>
      <c r="U87" s="35"/>
      <c r="V87" s="35"/>
      <c r="W87" s="35"/>
      <c r="X87" s="35"/>
      <c r="Y87" s="35"/>
      <c r="Z87" s="35"/>
      <c r="AA87" s="35"/>
      <c r="AB87" s="35"/>
      <c r="AC87" s="35"/>
      <c r="AD87" s="35"/>
      <c r="AE87" s="35"/>
    </row>
    <row r="88" spans="1:31" s="2" customFormat="1" ht="12" customHeight="1">
      <c r="A88" s="35"/>
      <c r="B88" s="36"/>
      <c r="C88" s="30" t="s">
        <v>432</v>
      </c>
      <c r="D88" s="37"/>
      <c r="E88" s="37"/>
      <c r="F88" s="37"/>
      <c r="G88" s="37"/>
      <c r="H88" s="37"/>
      <c r="I88" s="37"/>
      <c r="J88" s="37"/>
      <c r="K88" s="37"/>
      <c r="L88" s="52"/>
      <c r="S88" s="35"/>
      <c r="T88" s="35"/>
      <c r="U88" s="35"/>
      <c r="V88" s="35"/>
      <c r="W88" s="35"/>
      <c r="X88" s="35"/>
      <c r="Y88" s="35"/>
      <c r="Z88" s="35"/>
      <c r="AA88" s="35"/>
      <c r="AB88" s="35"/>
      <c r="AC88" s="35"/>
      <c r="AD88" s="35"/>
      <c r="AE88" s="35"/>
    </row>
    <row r="89" spans="1:31" s="2" customFormat="1" ht="30" customHeight="1">
      <c r="A89" s="35"/>
      <c r="B89" s="36"/>
      <c r="C89" s="37"/>
      <c r="D89" s="37"/>
      <c r="E89" s="384" t="str">
        <f>E11</f>
        <v>SO 103.2-D1.1/2 - Architektonicko-stavební a konstrukční řešení</v>
      </c>
      <c r="F89" s="409"/>
      <c r="G89" s="409"/>
      <c r="H89" s="409"/>
      <c r="I89" s="37"/>
      <c r="J89" s="37"/>
      <c r="K89" s="37"/>
      <c r="L89" s="52"/>
      <c r="S89" s="35"/>
      <c r="T89" s="35"/>
      <c r="U89" s="35"/>
      <c r="V89" s="35"/>
      <c r="W89" s="35"/>
      <c r="X89" s="35"/>
      <c r="Y89" s="35"/>
      <c r="Z89" s="35"/>
      <c r="AA89" s="35"/>
      <c r="AB89" s="35"/>
      <c r="AC89" s="35"/>
      <c r="AD89" s="35"/>
      <c r="AE89" s="35"/>
    </row>
    <row r="90" spans="1:31" s="2" customFormat="1" ht="6.95" customHeight="1">
      <c r="A90" s="35"/>
      <c r="B90" s="36"/>
      <c r="C90" s="37"/>
      <c r="D90" s="37"/>
      <c r="E90" s="37"/>
      <c r="F90" s="37"/>
      <c r="G90" s="37"/>
      <c r="H90" s="37"/>
      <c r="I90" s="37"/>
      <c r="J90" s="37"/>
      <c r="K90" s="37"/>
      <c r="L90" s="52"/>
      <c r="S90" s="35"/>
      <c r="T90" s="35"/>
      <c r="U90" s="35"/>
      <c r="V90" s="35"/>
      <c r="W90" s="35"/>
      <c r="X90" s="35"/>
      <c r="Y90" s="35"/>
      <c r="Z90" s="35"/>
      <c r="AA90" s="35"/>
      <c r="AB90" s="35"/>
      <c r="AC90" s="35"/>
      <c r="AD90" s="35"/>
      <c r="AE90" s="35"/>
    </row>
    <row r="91" spans="1:31" s="2" customFormat="1" ht="12" customHeight="1">
      <c r="A91" s="35"/>
      <c r="B91" s="36"/>
      <c r="C91" s="30" t="s">
        <v>19</v>
      </c>
      <c r="D91" s="37"/>
      <c r="E91" s="37"/>
      <c r="F91" s="28" t="str">
        <f>F14</f>
        <v>Mladá Boleslav</v>
      </c>
      <c r="G91" s="37"/>
      <c r="H91" s="37"/>
      <c r="I91" s="30" t="s">
        <v>21</v>
      </c>
      <c r="J91" s="67">
        <f>IF(J14="","",J14)</f>
        <v>45363</v>
      </c>
      <c r="K91" s="37"/>
      <c r="L91" s="52"/>
      <c r="S91" s="35"/>
      <c r="T91" s="35"/>
      <c r="U91" s="35"/>
      <c r="V91" s="35"/>
      <c r="W91" s="35"/>
      <c r="X91" s="35"/>
      <c r="Y91" s="35"/>
      <c r="Z91" s="35"/>
      <c r="AA91" s="35"/>
      <c r="AB91" s="35"/>
      <c r="AC91" s="35"/>
      <c r="AD91" s="35"/>
      <c r="AE91" s="35"/>
    </row>
    <row r="92" spans="1:31" s="2" customFormat="1" ht="6.95" customHeight="1">
      <c r="A92" s="35"/>
      <c r="B92" s="36"/>
      <c r="C92" s="37"/>
      <c r="D92" s="37"/>
      <c r="E92" s="37"/>
      <c r="F92" s="37"/>
      <c r="G92" s="37"/>
      <c r="H92" s="37"/>
      <c r="I92" s="37"/>
      <c r="J92" s="37"/>
      <c r="K92" s="37"/>
      <c r="L92" s="52"/>
      <c r="S92" s="35"/>
      <c r="T92" s="35"/>
      <c r="U92" s="35"/>
      <c r="V92" s="35"/>
      <c r="W92" s="35"/>
      <c r="X92" s="35"/>
      <c r="Y92" s="35"/>
      <c r="Z92" s="35"/>
      <c r="AA92" s="35"/>
      <c r="AB92" s="35"/>
      <c r="AC92" s="35"/>
      <c r="AD92" s="35"/>
      <c r="AE92" s="35"/>
    </row>
    <row r="93" spans="1:31" s="2" customFormat="1" ht="15.2" customHeight="1">
      <c r="A93" s="35"/>
      <c r="B93" s="36"/>
      <c r="C93" s="30" t="s">
        <v>22</v>
      </c>
      <c r="D93" s="37"/>
      <c r="E93" s="37"/>
      <c r="F93" s="28" t="str">
        <f>E17</f>
        <v xml:space="preserve">ŠKO-ENERGO s.r.o. </v>
      </c>
      <c r="G93" s="37"/>
      <c r="H93" s="37"/>
      <c r="I93" s="30" t="s">
        <v>28</v>
      </c>
      <c r="J93" s="33" t="str">
        <f>E23</f>
        <v>AFRY CZ s.r.o.</v>
      </c>
      <c r="K93" s="37"/>
      <c r="L93" s="52"/>
      <c r="S93" s="35"/>
      <c r="T93" s="35"/>
      <c r="U93" s="35"/>
      <c r="V93" s="35"/>
      <c r="W93" s="35"/>
      <c r="X93" s="35"/>
      <c r="Y93" s="35"/>
      <c r="Z93" s="35"/>
      <c r="AA93" s="35"/>
      <c r="AB93" s="35"/>
      <c r="AC93" s="35"/>
      <c r="AD93" s="35"/>
      <c r="AE93" s="35"/>
    </row>
    <row r="94" spans="1:31" s="2" customFormat="1" ht="15.2" customHeight="1">
      <c r="A94" s="35"/>
      <c r="B94" s="36"/>
      <c r="C94" s="30" t="s">
        <v>26</v>
      </c>
      <c r="D94" s="37"/>
      <c r="E94" s="37"/>
      <c r="F94" s="28" t="str">
        <f>IF(E20="","",E20)</f>
        <v>Vyplň údaj</v>
      </c>
      <c r="G94" s="37"/>
      <c r="H94" s="37"/>
      <c r="I94" s="30" t="s">
        <v>31</v>
      </c>
      <c r="J94" s="33" t="str">
        <f>E26</f>
        <v>AFRY CZ s.r.o.</v>
      </c>
      <c r="K94" s="37"/>
      <c r="L94" s="52"/>
      <c r="S94" s="35"/>
      <c r="T94" s="35"/>
      <c r="U94" s="35"/>
      <c r="V94" s="35"/>
      <c r="W94" s="35"/>
      <c r="X94" s="35"/>
      <c r="Y94" s="35"/>
      <c r="Z94" s="35"/>
      <c r="AA94" s="35"/>
      <c r="AB94" s="35"/>
      <c r="AC94" s="35"/>
      <c r="AD94" s="35"/>
      <c r="AE94" s="35"/>
    </row>
    <row r="95" spans="1:31" s="2" customFormat="1" ht="10.35" customHeight="1">
      <c r="A95" s="35"/>
      <c r="B95" s="36"/>
      <c r="C95" s="37"/>
      <c r="D95" s="37"/>
      <c r="E95" s="37"/>
      <c r="F95" s="37"/>
      <c r="G95" s="37"/>
      <c r="H95" s="37"/>
      <c r="I95" s="37"/>
      <c r="J95" s="37"/>
      <c r="K95" s="37"/>
      <c r="L95" s="52"/>
      <c r="S95" s="35"/>
      <c r="T95" s="35"/>
      <c r="U95" s="35"/>
      <c r="V95" s="35"/>
      <c r="W95" s="35"/>
      <c r="X95" s="35"/>
      <c r="Y95" s="35"/>
      <c r="Z95" s="35"/>
      <c r="AA95" s="35"/>
      <c r="AB95" s="35"/>
      <c r="AC95" s="35"/>
      <c r="AD95" s="35"/>
      <c r="AE95" s="35"/>
    </row>
    <row r="96" spans="1:31" s="2" customFormat="1" ht="29.25" customHeight="1">
      <c r="A96" s="35"/>
      <c r="B96" s="36"/>
      <c r="C96" s="148" t="s">
        <v>243</v>
      </c>
      <c r="D96" s="149"/>
      <c r="E96" s="149"/>
      <c r="F96" s="149"/>
      <c r="G96" s="149"/>
      <c r="H96" s="149"/>
      <c r="I96" s="149"/>
      <c r="J96" s="150" t="s">
        <v>7631</v>
      </c>
      <c r="K96" s="149"/>
      <c r="L96" s="52"/>
      <c r="S96" s="35"/>
      <c r="T96" s="35"/>
      <c r="U96" s="35"/>
      <c r="V96" s="35"/>
      <c r="W96" s="35"/>
      <c r="X96" s="35"/>
      <c r="Y96" s="35"/>
      <c r="Z96" s="35"/>
      <c r="AA96" s="35"/>
      <c r="AB96" s="35"/>
      <c r="AC96" s="35"/>
      <c r="AD96" s="35"/>
      <c r="AE96" s="35"/>
    </row>
    <row r="97" spans="1:47" s="2" customFormat="1" ht="10.35" customHeight="1">
      <c r="A97" s="35"/>
      <c r="B97" s="36"/>
      <c r="C97" s="37"/>
      <c r="D97" s="37"/>
      <c r="E97" s="37"/>
      <c r="F97" s="37"/>
      <c r="G97" s="37"/>
      <c r="H97" s="37"/>
      <c r="I97" s="37"/>
      <c r="J97" s="37"/>
      <c r="K97" s="37"/>
      <c r="L97" s="52"/>
      <c r="S97" s="35"/>
      <c r="T97" s="35"/>
      <c r="U97" s="35"/>
      <c r="V97" s="35"/>
      <c r="W97" s="35"/>
      <c r="X97" s="35"/>
      <c r="Y97" s="35"/>
      <c r="Z97" s="35"/>
      <c r="AA97" s="35"/>
      <c r="AB97" s="35"/>
      <c r="AC97" s="35"/>
      <c r="AD97" s="35"/>
      <c r="AE97" s="35"/>
    </row>
    <row r="98" spans="1:47" s="2" customFormat="1" ht="22.9" customHeight="1">
      <c r="A98" s="35"/>
      <c r="B98" s="36"/>
      <c r="C98" s="151" t="s">
        <v>244</v>
      </c>
      <c r="D98" s="37"/>
      <c r="E98" s="37"/>
      <c r="F98" s="37"/>
      <c r="G98" s="37"/>
      <c r="H98" s="37"/>
      <c r="I98" s="37"/>
      <c r="J98" s="85">
        <f>J145</f>
        <v>0</v>
      </c>
      <c r="K98" s="37"/>
      <c r="L98" s="52"/>
      <c r="S98" s="35"/>
      <c r="T98" s="35"/>
      <c r="U98" s="35"/>
      <c r="V98" s="35"/>
      <c r="W98" s="35"/>
      <c r="X98" s="35"/>
      <c r="Y98" s="35"/>
      <c r="Z98" s="35"/>
      <c r="AA98" s="35"/>
      <c r="AB98" s="35"/>
      <c r="AC98" s="35"/>
      <c r="AD98" s="35"/>
      <c r="AE98" s="35"/>
      <c r="AU98" s="18" t="s">
        <v>245</v>
      </c>
    </row>
    <row r="99" spans="1:47" s="9" customFormat="1" ht="24.95" customHeight="1">
      <c r="B99" s="152"/>
      <c r="C99" s="153"/>
      <c r="D99" s="154" t="s">
        <v>246</v>
      </c>
      <c r="E99" s="155"/>
      <c r="F99" s="155"/>
      <c r="G99" s="155"/>
      <c r="H99" s="155"/>
      <c r="I99" s="155"/>
      <c r="J99" s="156">
        <f>J146</f>
        <v>0</v>
      </c>
      <c r="K99" s="153"/>
      <c r="L99" s="157"/>
    </row>
    <row r="100" spans="1:47" s="10" customFormat="1" ht="19.899999999999999" customHeight="1">
      <c r="B100" s="158"/>
      <c r="C100" s="103"/>
      <c r="D100" s="159" t="s">
        <v>331</v>
      </c>
      <c r="E100" s="160"/>
      <c r="F100" s="160"/>
      <c r="G100" s="160"/>
      <c r="H100" s="160"/>
      <c r="I100" s="160"/>
      <c r="J100" s="161">
        <f>J147</f>
        <v>0</v>
      </c>
      <c r="K100" s="103"/>
      <c r="L100" s="162"/>
    </row>
    <row r="101" spans="1:47" s="10" customFormat="1" ht="19.899999999999999" customHeight="1">
      <c r="B101" s="158"/>
      <c r="C101" s="103"/>
      <c r="D101" s="159" t="s">
        <v>332</v>
      </c>
      <c r="E101" s="160"/>
      <c r="F101" s="160"/>
      <c r="G101" s="160"/>
      <c r="H101" s="160"/>
      <c r="I101" s="160"/>
      <c r="J101" s="161">
        <f>J182</f>
        <v>0</v>
      </c>
      <c r="K101" s="103"/>
      <c r="L101" s="162"/>
    </row>
    <row r="102" spans="1:47" s="10" customFormat="1" ht="19.899999999999999" customHeight="1">
      <c r="B102" s="158"/>
      <c r="C102" s="103"/>
      <c r="D102" s="159" t="s">
        <v>434</v>
      </c>
      <c r="E102" s="160"/>
      <c r="F102" s="160"/>
      <c r="G102" s="160"/>
      <c r="H102" s="160"/>
      <c r="I102" s="160"/>
      <c r="J102" s="161">
        <f>J247</f>
        <v>0</v>
      </c>
      <c r="K102" s="103"/>
      <c r="L102" s="162"/>
    </row>
    <row r="103" spans="1:47" s="10" customFormat="1" ht="19.899999999999999" customHeight="1">
      <c r="B103" s="158"/>
      <c r="C103" s="103"/>
      <c r="D103" s="159" t="s">
        <v>435</v>
      </c>
      <c r="E103" s="160"/>
      <c r="F103" s="160"/>
      <c r="G103" s="160"/>
      <c r="H103" s="160"/>
      <c r="I103" s="160"/>
      <c r="J103" s="161">
        <f>J306</f>
        <v>0</v>
      </c>
      <c r="K103" s="103"/>
      <c r="L103" s="162"/>
    </row>
    <row r="104" spans="1:47" s="10" customFormat="1" ht="19.899999999999999" customHeight="1">
      <c r="B104" s="158"/>
      <c r="C104" s="103"/>
      <c r="D104" s="159" t="s">
        <v>436</v>
      </c>
      <c r="E104" s="160"/>
      <c r="F104" s="160"/>
      <c r="G104" s="160"/>
      <c r="H104" s="160"/>
      <c r="I104" s="160"/>
      <c r="J104" s="161">
        <f>J320</f>
        <v>0</v>
      </c>
      <c r="K104" s="103"/>
      <c r="L104" s="162"/>
    </row>
    <row r="105" spans="1:47" s="10" customFormat="1" ht="19.899999999999999" customHeight="1">
      <c r="B105" s="158"/>
      <c r="C105" s="103"/>
      <c r="D105" s="159" t="s">
        <v>437</v>
      </c>
      <c r="E105" s="160"/>
      <c r="F105" s="160"/>
      <c r="G105" s="160"/>
      <c r="H105" s="160"/>
      <c r="I105" s="160"/>
      <c r="J105" s="161">
        <f>J324</f>
        <v>0</v>
      </c>
      <c r="K105" s="103"/>
      <c r="L105" s="162"/>
    </row>
    <row r="106" spans="1:47" s="10" customFormat="1" ht="19.899999999999999" customHeight="1">
      <c r="B106" s="158"/>
      <c r="C106" s="103"/>
      <c r="D106" s="159" t="s">
        <v>247</v>
      </c>
      <c r="E106" s="160"/>
      <c r="F106" s="160"/>
      <c r="G106" s="160"/>
      <c r="H106" s="160"/>
      <c r="I106" s="160"/>
      <c r="J106" s="161">
        <f>J552</f>
        <v>0</v>
      </c>
      <c r="K106" s="103"/>
      <c r="L106" s="162"/>
    </row>
    <row r="107" spans="1:47" s="10" customFormat="1" ht="19.899999999999999" customHeight="1">
      <c r="B107" s="158"/>
      <c r="C107" s="103"/>
      <c r="D107" s="159" t="s">
        <v>248</v>
      </c>
      <c r="E107" s="160"/>
      <c r="F107" s="160"/>
      <c r="G107" s="160"/>
      <c r="H107" s="160"/>
      <c r="I107" s="160"/>
      <c r="J107" s="161">
        <f>J615</f>
        <v>0</v>
      </c>
      <c r="K107" s="103"/>
      <c r="L107" s="162"/>
    </row>
    <row r="108" spans="1:47" s="10" customFormat="1" ht="19.899999999999999" customHeight="1">
      <c r="B108" s="158"/>
      <c r="C108" s="103"/>
      <c r="D108" s="159" t="s">
        <v>333</v>
      </c>
      <c r="E108" s="160"/>
      <c r="F108" s="160"/>
      <c r="G108" s="160"/>
      <c r="H108" s="160"/>
      <c r="I108" s="160"/>
      <c r="J108" s="161">
        <f>J620</f>
        <v>0</v>
      </c>
      <c r="K108" s="103"/>
      <c r="L108" s="162"/>
    </row>
    <row r="109" spans="1:47" s="9" customFormat="1" ht="24.95" customHeight="1">
      <c r="B109" s="152"/>
      <c r="C109" s="153"/>
      <c r="D109" s="154" t="s">
        <v>438</v>
      </c>
      <c r="E109" s="155"/>
      <c r="F109" s="155"/>
      <c r="G109" s="155"/>
      <c r="H109" s="155"/>
      <c r="I109" s="155"/>
      <c r="J109" s="156">
        <f>J622</f>
        <v>0</v>
      </c>
      <c r="K109" s="153"/>
      <c r="L109" s="157"/>
    </row>
    <row r="110" spans="1:47" s="10" customFormat="1" ht="19.899999999999999" customHeight="1">
      <c r="B110" s="158"/>
      <c r="C110" s="103"/>
      <c r="D110" s="159" t="s">
        <v>2903</v>
      </c>
      <c r="E110" s="160"/>
      <c r="F110" s="160"/>
      <c r="G110" s="160"/>
      <c r="H110" s="160"/>
      <c r="I110" s="160"/>
      <c r="J110" s="161">
        <f>J623</f>
        <v>0</v>
      </c>
      <c r="K110" s="103"/>
      <c r="L110" s="162"/>
    </row>
    <row r="111" spans="1:47" s="10" customFormat="1" ht="19.899999999999999" customHeight="1">
      <c r="B111" s="158"/>
      <c r="C111" s="103"/>
      <c r="D111" s="159" t="s">
        <v>439</v>
      </c>
      <c r="E111" s="160"/>
      <c r="F111" s="160"/>
      <c r="G111" s="160"/>
      <c r="H111" s="160"/>
      <c r="I111" s="160"/>
      <c r="J111" s="161">
        <f>J632</f>
        <v>0</v>
      </c>
      <c r="K111" s="103"/>
      <c r="L111" s="162"/>
    </row>
    <row r="112" spans="1:47" s="10" customFormat="1" ht="19.899999999999999" customHeight="1">
      <c r="B112" s="158"/>
      <c r="C112" s="103"/>
      <c r="D112" s="159" t="s">
        <v>440</v>
      </c>
      <c r="E112" s="160"/>
      <c r="F112" s="160"/>
      <c r="G112" s="160"/>
      <c r="H112" s="160"/>
      <c r="I112" s="160"/>
      <c r="J112" s="161">
        <f>J666</f>
        <v>0</v>
      </c>
      <c r="K112" s="103"/>
      <c r="L112" s="162"/>
    </row>
    <row r="113" spans="1:31" s="10" customFormat="1" ht="19.899999999999999" customHeight="1">
      <c r="B113" s="158"/>
      <c r="C113" s="103"/>
      <c r="D113" s="159" t="s">
        <v>441</v>
      </c>
      <c r="E113" s="160"/>
      <c r="F113" s="160"/>
      <c r="G113" s="160"/>
      <c r="H113" s="160"/>
      <c r="I113" s="160"/>
      <c r="J113" s="161">
        <f>J707</f>
        <v>0</v>
      </c>
      <c r="K113" s="103"/>
      <c r="L113" s="162"/>
    </row>
    <row r="114" spans="1:31" s="10" customFormat="1" ht="19.899999999999999" customHeight="1">
      <c r="B114" s="158"/>
      <c r="C114" s="103"/>
      <c r="D114" s="159" t="s">
        <v>1655</v>
      </c>
      <c r="E114" s="160"/>
      <c r="F114" s="160"/>
      <c r="G114" s="160"/>
      <c r="H114" s="160"/>
      <c r="I114" s="160"/>
      <c r="J114" s="161">
        <f>J785</f>
        <v>0</v>
      </c>
      <c r="K114" s="103"/>
      <c r="L114" s="162"/>
    </row>
    <row r="115" spans="1:31" s="10" customFormat="1" ht="19.899999999999999" customHeight="1">
      <c r="B115" s="158"/>
      <c r="C115" s="103"/>
      <c r="D115" s="159" t="s">
        <v>2904</v>
      </c>
      <c r="E115" s="160"/>
      <c r="F115" s="160"/>
      <c r="G115" s="160"/>
      <c r="H115" s="160"/>
      <c r="I115" s="160"/>
      <c r="J115" s="161">
        <f>J789</f>
        <v>0</v>
      </c>
      <c r="K115" s="103"/>
      <c r="L115" s="162"/>
    </row>
    <row r="116" spans="1:31" s="10" customFormat="1" ht="19.899999999999999" customHeight="1">
      <c r="B116" s="158"/>
      <c r="C116" s="103"/>
      <c r="D116" s="159" t="s">
        <v>2905</v>
      </c>
      <c r="E116" s="160"/>
      <c r="F116" s="160"/>
      <c r="G116" s="160"/>
      <c r="H116" s="160"/>
      <c r="I116" s="160"/>
      <c r="J116" s="161">
        <f>J794</f>
        <v>0</v>
      </c>
      <c r="K116" s="103"/>
      <c r="L116" s="162"/>
    </row>
    <row r="117" spans="1:31" s="10" customFormat="1" ht="19.899999999999999" customHeight="1">
      <c r="B117" s="158"/>
      <c r="C117" s="103"/>
      <c r="D117" s="159" t="s">
        <v>442</v>
      </c>
      <c r="E117" s="160"/>
      <c r="F117" s="160"/>
      <c r="G117" s="160"/>
      <c r="H117" s="160"/>
      <c r="I117" s="160"/>
      <c r="J117" s="161">
        <f>J913</f>
        <v>0</v>
      </c>
      <c r="K117" s="103"/>
      <c r="L117" s="162"/>
    </row>
    <row r="118" spans="1:31" s="10" customFormat="1" ht="19.899999999999999" customHeight="1">
      <c r="B118" s="158"/>
      <c r="C118" s="103"/>
      <c r="D118" s="159" t="s">
        <v>2906</v>
      </c>
      <c r="E118" s="160"/>
      <c r="F118" s="160"/>
      <c r="G118" s="160"/>
      <c r="H118" s="160"/>
      <c r="I118" s="160"/>
      <c r="J118" s="161">
        <f>J921</f>
        <v>0</v>
      </c>
      <c r="K118" s="103"/>
      <c r="L118" s="162"/>
    </row>
    <row r="119" spans="1:31" s="10" customFormat="1" ht="19.899999999999999" customHeight="1">
      <c r="B119" s="158"/>
      <c r="C119" s="103"/>
      <c r="D119" s="159" t="s">
        <v>443</v>
      </c>
      <c r="E119" s="160"/>
      <c r="F119" s="160"/>
      <c r="G119" s="160"/>
      <c r="H119" s="160"/>
      <c r="I119" s="160"/>
      <c r="J119" s="161">
        <f>J941</f>
        <v>0</v>
      </c>
      <c r="K119" s="103"/>
      <c r="L119" s="162"/>
    </row>
    <row r="120" spans="1:31" s="10" customFormat="1" ht="19.899999999999999" customHeight="1">
      <c r="B120" s="158"/>
      <c r="C120" s="103"/>
      <c r="D120" s="159" t="s">
        <v>2907</v>
      </c>
      <c r="E120" s="160"/>
      <c r="F120" s="160"/>
      <c r="G120" s="160"/>
      <c r="H120" s="160"/>
      <c r="I120" s="160"/>
      <c r="J120" s="161">
        <f>J958</f>
        <v>0</v>
      </c>
      <c r="K120" s="103"/>
      <c r="L120" s="162"/>
    </row>
    <row r="121" spans="1:31" s="10" customFormat="1" ht="19.899999999999999" customHeight="1">
      <c r="B121" s="158"/>
      <c r="C121" s="103"/>
      <c r="D121" s="159" t="s">
        <v>2908</v>
      </c>
      <c r="E121" s="160"/>
      <c r="F121" s="160"/>
      <c r="G121" s="160"/>
      <c r="H121" s="160"/>
      <c r="I121" s="160"/>
      <c r="J121" s="161">
        <f>J1035</f>
        <v>0</v>
      </c>
      <c r="K121" s="103"/>
      <c r="L121" s="162"/>
    </row>
    <row r="122" spans="1:31" s="10" customFormat="1" ht="19.899999999999999" customHeight="1">
      <c r="B122" s="158"/>
      <c r="C122" s="103"/>
      <c r="D122" s="159" t="s">
        <v>444</v>
      </c>
      <c r="E122" s="160"/>
      <c r="F122" s="160"/>
      <c r="G122" s="160"/>
      <c r="H122" s="160"/>
      <c r="I122" s="160"/>
      <c r="J122" s="161">
        <f>J1125</f>
        <v>0</v>
      </c>
      <c r="K122" s="103"/>
      <c r="L122" s="162"/>
    </row>
    <row r="123" spans="1:31" s="10" customFormat="1" ht="19.899999999999999" customHeight="1">
      <c r="B123" s="158"/>
      <c r="C123" s="103"/>
      <c r="D123" s="159" t="s">
        <v>2909</v>
      </c>
      <c r="E123" s="160"/>
      <c r="F123" s="160"/>
      <c r="G123" s="160"/>
      <c r="H123" s="160"/>
      <c r="I123" s="160"/>
      <c r="J123" s="161">
        <f>J1134</f>
        <v>0</v>
      </c>
      <c r="K123" s="103"/>
      <c r="L123" s="162"/>
    </row>
    <row r="124" spans="1:31" s="2" customFormat="1" ht="21.75" customHeight="1">
      <c r="A124" s="35"/>
      <c r="B124" s="36"/>
      <c r="C124" s="37"/>
      <c r="D124" s="37"/>
      <c r="E124" s="37"/>
      <c r="F124" s="37"/>
      <c r="G124" s="37"/>
      <c r="H124" s="37"/>
      <c r="I124" s="37"/>
      <c r="J124" s="37"/>
      <c r="K124" s="37"/>
      <c r="L124" s="52"/>
      <c r="S124" s="35"/>
      <c r="T124" s="35"/>
      <c r="U124" s="35"/>
      <c r="V124" s="35"/>
      <c r="W124" s="35"/>
      <c r="X124" s="35"/>
      <c r="Y124" s="35"/>
      <c r="Z124" s="35"/>
      <c r="AA124" s="35"/>
      <c r="AB124" s="35"/>
      <c r="AC124" s="35"/>
      <c r="AD124" s="35"/>
      <c r="AE124" s="35"/>
    </row>
    <row r="125" spans="1:31" s="2" customFormat="1" ht="6.95" customHeight="1">
      <c r="A125" s="35"/>
      <c r="B125" s="55"/>
      <c r="C125" s="56"/>
      <c r="D125" s="56"/>
      <c r="E125" s="56"/>
      <c r="F125" s="56"/>
      <c r="G125" s="56"/>
      <c r="H125" s="56"/>
      <c r="I125" s="56"/>
      <c r="J125" s="56"/>
      <c r="K125" s="56"/>
      <c r="L125" s="52"/>
      <c r="S125" s="35"/>
      <c r="T125" s="35"/>
      <c r="U125" s="35"/>
      <c r="V125" s="35"/>
      <c r="W125" s="35"/>
      <c r="X125" s="35"/>
      <c r="Y125" s="35"/>
      <c r="Z125" s="35"/>
      <c r="AA125" s="35"/>
      <c r="AB125" s="35"/>
      <c r="AC125" s="35"/>
      <c r="AD125" s="35"/>
      <c r="AE125" s="35"/>
    </row>
    <row r="129" spans="1:31" s="2" customFormat="1" ht="6.95" customHeight="1">
      <c r="A129" s="35"/>
      <c r="B129" s="57"/>
      <c r="C129" s="58"/>
      <c r="D129" s="58"/>
      <c r="E129" s="58"/>
      <c r="F129" s="58"/>
      <c r="G129" s="58"/>
      <c r="H129" s="58"/>
      <c r="I129" s="58"/>
      <c r="J129" s="58"/>
      <c r="K129" s="58"/>
      <c r="L129" s="52"/>
      <c r="S129" s="35"/>
      <c r="T129" s="35"/>
      <c r="U129" s="35"/>
      <c r="V129" s="35"/>
      <c r="W129" s="35"/>
      <c r="X129" s="35"/>
      <c r="Y129" s="35"/>
      <c r="Z129" s="35"/>
      <c r="AA129" s="35"/>
      <c r="AB129" s="35"/>
      <c r="AC129" s="35"/>
      <c r="AD129" s="35"/>
      <c r="AE129" s="35"/>
    </row>
    <row r="130" spans="1:31" s="2" customFormat="1" ht="24.95" customHeight="1">
      <c r="A130" s="35"/>
      <c r="B130" s="36"/>
      <c r="C130" s="24" t="s">
        <v>249</v>
      </c>
      <c r="D130" s="37"/>
      <c r="E130" s="37"/>
      <c r="F130" s="37"/>
      <c r="G130" s="37"/>
      <c r="H130" s="37"/>
      <c r="I130" s="37"/>
      <c r="J130" s="37"/>
      <c r="K130" s="37"/>
      <c r="L130" s="52"/>
      <c r="S130" s="35"/>
      <c r="T130" s="35"/>
      <c r="U130" s="35"/>
      <c r="V130" s="35"/>
      <c r="W130" s="35"/>
      <c r="X130" s="35"/>
      <c r="Y130" s="35"/>
      <c r="Z130" s="35"/>
      <c r="AA130" s="35"/>
      <c r="AB130" s="35"/>
      <c r="AC130" s="35"/>
      <c r="AD130" s="35"/>
      <c r="AE130" s="35"/>
    </row>
    <row r="131" spans="1:31" s="2" customFormat="1" ht="6.95" customHeight="1">
      <c r="A131" s="35"/>
      <c r="B131" s="36"/>
      <c r="C131" s="37"/>
      <c r="D131" s="37"/>
      <c r="E131" s="37"/>
      <c r="F131" s="37"/>
      <c r="G131" s="37"/>
      <c r="H131" s="37"/>
      <c r="I131" s="37"/>
      <c r="J131" s="37"/>
      <c r="K131" s="37"/>
      <c r="L131" s="52"/>
      <c r="S131" s="35"/>
      <c r="T131" s="35"/>
      <c r="U131" s="35"/>
      <c r="V131" s="35"/>
      <c r="W131" s="35"/>
      <c r="X131" s="35"/>
      <c r="Y131" s="35"/>
      <c r="Z131" s="35"/>
      <c r="AA131" s="35"/>
      <c r="AB131" s="35"/>
      <c r="AC131" s="35"/>
      <c r="AD131" s="35"/>
      <c r="AE131" s="35"/>
    </row>
    <row r="132" spans="1:31" s="2" customFormat="1" ht="12" customHeight="1">
      <c r="A132" s="35"/>
      <c r="B132" s="36"/>
      <c r="C132" s="30" t="s">
        <v>15</v>
      </c>
      <c r="D132" s="37"/>
      <c r="E132" s="37"/>
      <c r="F132" s="37"/>
      <c r="G132" s="37"/>
      <c r="H132" s="37"/>
      <c r="I132" s="37"/>
      <c r="J132" s="37"/>
      <c r="K132" s="37"/>
      <c r="L132" s="52"/>
      <c r="S132" s="35"/>
      <c r="T132" s="35"/>
      <c r="U132" s="35"/>
      <c r="V132" s="35"/>
      <c r="W132" s="35"/>
      <c r="X132" s="35"/>
      <c r="Y132" s="35"/>
      <c r="Z132" s="35"/>
      <c r="AA132" s="35"/>
      <c r="AB132" s="35"/>
      <c r="AC132" s="35"/>
      <c r="AD132" s="35"/>
      <c r="AE132" s="35"/>
    </row>
    <row r="133" spans="1:31" s="2" customFormat="1" ht="16.5" customHeight="1">
      <c r="A133" s="35"/>
      <c r="B133" s="36"/>
      <c r="C133" s="37"/>
      <c r="D133" s="37"/>
      <c r="E133" s="410" t="str">
        <f>E7</f>
        <v>Modernizace teplárny OB6</v>
      </c>
      <c r="F133" s="411"/>
      <c r="G133" s="411"/>
      <c r="H133" s="411"/>
      <c r="I133" s="37"/>
      <c r="J133" s="37"/>
      <c r="K133" s="37"/>
      <c r="L133" s="52"/>
      <c r="S133" s="35"/>
      <c r="T133" s="35"/>
      <c r="U133" s="35"/>
      <c r="V133" s="35"/>
      <c r="W133" s="35"/>
      <c r="X133" s="35"/>
      <c r="Y133" s="35"/>
      <c r="Z133" s="35"/>
      <c r="AA133" s="35"/>
      <c r="AB133" s="35"/>
      <c r="AC133" s="35"/>
      <c r="AD133" s="35"/>
      <c r="AE133" s="35"/>
    </row>
    <row r="134" spans="1:31" s="1" customFormat="1" ht="12" customHeight="1">
      <c r="B134" s="22"/>
      <c r="C134" s="30" t="s">
        <v>241</v>
      </c>
      <c r="D134" s="23"/>
      <c r="E134" s="23"/>
      <c r="F134" s="23"/>
      <c r="G134" s="23"/>
      <c r="H134" s="23"/>
      <c r="I134" s="23"/>
      <c r="J134" s="23"/>
      <c r="K134" s="23"/>
      <c r="L134" s="21"/>
    </row>
    <row r="135" spans="1:31" s="2" customFormat="1" ht="16.5" customHeight="1">
      <c r="A135" s="35"/>
      <c r="B135" s="36"/>
      <c r="C135" s="37"/>
      <c r="D135" s="37"/>
      <c r="E135" s="410" t="s">
        <v>2901</v>
      </c>
      <c r="F135" s="409"/>
      <c r="G135" s="409"/>
      <c r="H135" s="409"/>
      <c r="I135" s="37"/>
      <c r="J135" s="37"/>
      <c r="K135" s="37"/>
      <c r="L135" s="52"/>
      <c r="S135" s="35"/>
      <c r="T135" s="35"/>
      <c r="U135" s="35"/>
      <c r="V135" s="35"/>
      <c r="W135" s="35"/>
      <c r="X135" s="35"/>
      <c r="Y135" s="35"/>
      <c r="Z135" s="35"/>
      <c r="AA135" s="35"/>
      <c r="AB135" s="35"/>
      <c r="AC135" s="35"/>
      <c r="AD135" s="35"/>
      <c r="AE135" s="35"/>
    </row>
    <row r="136" spans="1:31" s="2" customFormat="1" ht="12" customHeight="1">
      <c r="A136" s="35"/>
      <c r="B136" s="36"/>
      <c r="C136" s="30" t="s">
        <v>432</v>
      </c>
      <c r="D136" s="37"/>
      <c r="E136" s="37"/>
      <c r="F136" s="37"/>
      <c r="G136" s="37"/>
      <c r="H136" s="37"/>
      <c r="I136" s="37"/>
      <c r="J136" s="37"/>
      <c r="K136" s="37"/>
      <c r="L136" s="52"/>
      <c r="S136" s="35"/>
      <c r="T136" s="35"/>
      <c r="U136" s="35"/>
      <c r="V136" s="35"/>
      <c r="W136" s="35"/>
      <c r="X136" s="35"/>
      <c r="Y136" s="35"/>
      <c r="Z136" s="35"/>
      <c r="AA136" s="35"/>
      <c r="AB136" s="35"/>
      <c r="AC136" s="35"/>
      <c r="AD136" s="35"/>
      <c r="AE136" s="35"/>
    </row>
    <row r="137" spans="1:31" s="2" customFormat="1" ht="30" customHeight="1">
      <c r="A137" s="35"/>
      <c r="B137" s="36"/>
      <c r="C137" s="37"/>
      <c r="D137" s="37"/>
      <c r="E137" s="384" t="str">
        <f>E11</f>
        <v>SO 103.2-D1.1/2 - Architektonicko-stavební a konstrukční řešení</v>
      </c>
      <c r="F137" s="409"/>
      <c r="G137" s="409"/>
      <c r="H137" s="409"/>
      <c r="I137" s="37"/>
      <c r="J137" s="37"/>
      <c r="K137" s="37"/>
      <c r="L137" s="52"/>
      <c r="S137" s="35"/>
      <c r="T137" s="35"/>
      <c r="U137" s="35"/>
      <c r="V137" s="35"/>
      <c r="W137" s="35"/>
      <c r="X137" s="35"/>
      <c r="Y137" s="35"/>
      <c r="Z137" s="35"/>
      <c r="AA137" s="35"/>
      <c r="AB137" s="35"/>
      <c r="AC137" s="35"/>
      <c r="AD137" s="35"/>
      <c r="AE137" s="35"/>
    </row>
    <row r="138" spans="1:31" s="2" customFormat="1" ht="6.95" customHeight="1">
      <c r="A138" s="35"/>
      <c r="B138" s="36"/>
      <c r="C138" s="37"/>
      <c r="D138" s="37"/>
      <c r="E138" s="37"/>
      <c r="F138" s="37"/>
      <c r="G138" s="37"/>
      <c r="H138" s="37"/>
      <c r="I138" s="37"/>
      <c r="J138" s="37"/>
      <c r="K138" s="37"/>
      <c r="L138" s="52"/>
      <c r="S138" s="35"/>
      <c r="T138" s="35"/>
      <c r="U138" s="35"/>
      <c r="V138" s="35"/>
      <c r="W138" s="35"/>
      <c r="X138" s="35"/>
      <c r="Y138" s="35"/>
      <c r="Z138" s="35"/>
      <c r="AA138" s="35"/>
      <c r="AB138" s="35"/>
      <c r="AC138" s="35"/>
      <c r="AD138" s="35"/>
      <c r="AE138" s="35"/>
    </row>
    <row r="139" spans="1:31" s="2" customFormat="1" ht="12" customHeight="1">
      <c r="A139" s="35"/>
      <c r="B139" s="36"/>
      <c r="C139" s="30" t="s">
        <v>19</v>
      </c>
      <c r="D139" s="37"/>
      <c r="E139" s="37"/>
      <c r="F139" s="28" t="str">
        <f>F14</f>
        <v>Mladá Boleslav</v>
      </c>
      <c r="G139" s="37"/>
      <c r="H139" s="37"/>
      <c r="I139" s="30" t="s">
        <v>21</v>
      </c>
      <c r="J139" s="67">
        <f>IF(J14="","",J14)</f>
        <v>45363</v>
      </c>
      <c r="K139" s="37"/>
      <c r="L139" s="52"/>
      <c r="S139" s="35"/>
      <c r="T139" s="35"/>
      <c r="U139" s="35"/>
      <c r="V139" s="35"/>
      <c r="W139" s="35"/>
      <c r="X139" s="35"/>
      <c r="Y139" s="35"/>
      <c r="Z139" s="35"/>
      <c r="AA139" s="35"/>
      <c r="AB139" s="35"/>
      <c r="AC139" s="35"/>
      <c r="AD139" s="35"/>
      <c r="AE139" s="35"/>
    </row>
    <row r="140" spans="1:31" s="2" customFormat="1" ht="6.95" customHeight="1">
      <c r="A140" s="35"/>
      <c r="B140" s="36"/>
      <c r="C140" s="37"/>
      <c r="D140" s="37"/>
      <c r="E140" s="37"/>
      <c r="F140" s="37"/>
      <c r="G140" s="37"/>
      <c r="H140" s="37"/>
      <c r="I140" s="37"/>
      <c r="J140" s="37"/>
      <c r="K140" s="37"/>
      <c r="L140" s="52"/>
      <c r="S140" s="35"/>
      <c r="T140" s="35"/>
      <c r="U140" s="35"/>
      <c r="V140" s="35"/>
      <c r="W140" s="35"/>
      <c r="X140" s="35"/>
      <c r="Y140" s="35"/>
      <c r="Z140" s="35"/>
      <c r="AA140" s="35"/>
      <c r="AB140" s="35"/>
      <c r="AC140" s="35"/>
      <c r="AD140" s="35"/>
      <c r="AE140" s="35"/>
    </row>
    <row r="141" spans="1:31" s="2" customFormat="1" ht="15.2" customHeight="1">
      <c r="A141" s="35"/>
      <c r="B141" s="36"/>
      <c r="C141" s="30" t="s">
        <v>22</v>
      </c>
      <c r="D141" s="37"/>
      <c r="E141" s="37"/>
      <c r="F141" s="28" t="str">
        <f>E17</f>
        <v xml:space="preserve">ŠKO-ENERGO s.r.o. </v>
      </c>
      <c r="G141" s="37"/>
      <c r="H141" s="37"/>
      <c r="I141" s="30" t="s">
        <v>28</v>
      </c>
      <c r="J141" s="33" t="str">
        <f>E23</f>
        <v>AFRY CZ s.r.o.</v>
      </c>
      <c r="K141" s="37"/>
      <c r="L141" s="52"/>
      <c r="S141" s="35"/>
      <c r="T141" s="35"/>
      <c r="U141" s="35"/>
      <c r="V141" s="35"/>
      <c r="W141" s="35"/>
      <c r="X141" s="35"/>
      <c r="Y141" s="35"/>
      <c r="Z141" s="35"/>
      <c r="AA141" s="35"/>
      <c r="AB141" s="35"/>
      <c r="AC141" s="35"/>
      <c r="AD141" s="35"/>
      <c r="AE141" s="35"/>
    </row>
    <row r="142" spans="1:31" s="2" customFormat="1" ht="15.2" customHeight="1">
      <c r="A142" s="35"/>
      <c r="B142" s="36"/>
      <c r="C142" s="30" t="s">
        <v>26</v>
      </c>
      <c r="D142" s="37"/>
      <c r="E142" s="37"/>
      <c r="F142" s="28" t="str">
        <f>IF(E20="","",E20)</f>
        <v>Vyplň údaj</v>
      </c>
      <c r="G142" s="37"/>
      <c r="H142" s="37"/>
      <c r="I142" s="30" t="s">
        <v>31</v>
      </c>
      <c r="J142" s="33" t="str">
        <f>E26</f>
        <v>AFRY CZ s.r.o.</v>
      </c>
      <c r="K142" s="37"/>
      <c r="L142" s="52"/>
      <c r="S142" s="35"/>
      <c r="T142" s="35"/>
      <c r="U142" s="35"/>
      <c r="V142" s="35"/>
      <c r="W142" s="35"/>
      <c r="X142" s="35"/>
      <c r="Y142" s="35"/>
      <c r="Z142" s="35"/>
      <c r="AA142" s="35"/>
      <c r="AB142" s="35"/>
      <c r="AC142" s="35"/>
      <c r="AD142" s="35"/>
      <c r="AE142" s="35"/>
    </row>
    <row r="143" spans="1:31" s="2" customFormat="1" ht="10.35" customHeight="1">
      <c r="A143" s="35"/>
      <c r="B143" s="36"/>
      <c r="C143" s="37"/>
      <c r="D143" s="37"/>
      <c r="E143" s="37"/>
      <c r="F143" s="37"/>
      <c r="G143" s="37"/>
      <c r="H143" s="37"/>
      <c r="I143" s="37"/>
      <c r="J143" s="37"/>
      <c r="K143" s="37"/>
      <c r="L143" s="52"/>
      <c r="S143" s="35"/>
      <c r="T143" s="35"/>
      <c r="U143" s="35"/>
      <c r="V143" s="35"/>
      <c r="W143" s="35"/>
      <c r="X143" s="35"/>
      <c r="Y143" s="35"/>
      <c r="Z143" s="35"/>
      <c r="AA143" s="35"/>
      <c r="AB143" s="35"/>
      <c r="AC143" s="35"/>
      <c r="AD143" s="35"/>
      <c r="AE143" s="35"/>
    </row>
    <row r="144" spans="1:31" s="11" customFormat="1" ht="29.25" customHeight="1">
      <c r="A144" s="163"/>
      <c r="B144" s="164"/>
      <c r="C144" s="165" t="s">
        <v>250</v>
      </c>
      <c r="D144" s="166" t="s">
        <v>55</v>
      </c>
      <c r="E144" s="166" t="s">
        <v>53</v>
      </c>
      <c r="F144" s="166" t="s">
        <v>54</v>
      </c>
      <c r="G144" s="166" t="s">
        <v>251</v>
      </c>
      <c r="H144" s="166" t="s">
        <v>252</v>
      </c>
      <c r="I144" s="166" t="s">
        <v>7632</v>
      </c>
      <c r="J144" s="167" t="s">
        <v>7631</v>
      </c>
      <c r="K144" s="168" t="s">
        <v>253</v>
      </c>
      <c r="L144" s="169"/>
      <c r="M144" s="76" t="s">
        <v>1</v>
      </c>
      <c r="N144" s="77" t="s">
        <v>37</v>
      </c>
      <c r="O144" s="77" t="s">
        <v>254</v>
      </c>
      <c r="P144" s="77" t="s">
        <v>255</v>
      </c>
      <c r="Q144" s="77" t="s">
        <v>256</v>
      </c>
      <c r="R144" s="77" t="s">
        <v>257</v>
      </c>
      <c r="S144" s="77" t="s">
        <v>258</v>
      </c>
      <c r="T144" s="78" t="s">
        <v>259</v>
      </c>
      <c r="U144" s="163"/>
      <c r="V144" s="163"/>
      <c r="W144" s="163"/>
      <c r="X144" s="163"/>
      <c r="Y144" s="163"/>
      <c r="Z144" s="163"/>
      <c r="AA144" s="163"/>
      <c r="AB144" s="163"/>
      <c r="AC144" s="163"/>
      <c r="AD144" s="163"/>
      <c r="AE144" s="163"/>
    </row>
    <row r="145" spans="1:65" s="2" customFormat="1" ht="22.9" customHeight="1">
      <c r="A145" s="35"/>
      <c r="B145" s="36"/>
      <c r="C145" s="83" t="s">
        <v>260</v>
      </c>
      <c r="D145" s="37"/>
      <c r="E145" s="37"/>
      <c r="F145" s="37"/>
      <c r="G145" s="37"/>
      <c r="H145" s="37"/>
      <c r="I145" s="37"/>
      <c r="J145" s="170">
        <f>BK145</f>
        <v>0</v>
      </c>
      <c r="K145" s="37"/>
      <c r="L145" s="40"/>
      <c r="M145" s="79"/>
      <c r="N145" s="171"/>
      <c r="O145" s="80"/>
      <c r="P145" s="172">
        <f>P146+P622</f>
        <v>0</v>
      </c>
      <c r="Q145" s="80"/>
      <c r="R145" s="172">
        <f>R146+R622</f>
        <v>1123.8825577600001</v>
      </c>
      <c r="S145" s="80"/>
      <c r="T145" s="173">
        <f>T146+T622</f>
        <v>3.5090300000000002E-3</v>
      </c>
      <c r="U145" s="35"/>
      <c r="V145" s="35"/>
      <c r="W145" s="35"/>
      <c r="X145" s="35"/>
      <c r="Y145" s="35"/>
      <c r="Z145" s="35"/>
      <c r="AA145" s="35"/>
      <c r="AB145" s="35"/>
      <c r="AC145" s="35"/>
      <c r="AD145" s="35"/>
      <c r="AE145" s="35"/>
      <c r="AT145" s="18" t="s">
        <v>63</v>
      </c>
      <c r="AU145" s="18" t="s">
        <v>245</v>
      </c>
      <c r="BK145" s="174">
        <f>BK146+BK622</f>
        <v>0</v>
      </c>
    </row>
    <row r="146" spans="1:65" s="12" customFormat="1" ht="25.9" customHeight="1">
      <c r="B146" s="175"/>
      <c r="C146" s="176"/>
      <c r="D146" s="177" t="s">
        <v>63</v>
      </c>
      <c r="E146" s="178" t="s">
        <v>261</v>
      </c>
      <c r="F146" s="178" t="s">
        <v>262</v>
      </c>
      <c r="G146" s="176"/>
      <c r="H146" s="176"/>
      <c r="I146" s="179"/>
      <c r="J146" s="180">
        <f>BK146</f>
        <v>0</v>
      </c>
      <c r="K146" s="176"/>
      <c r="L146" s="181"/>
      <c r="M146" s="182"/>
      <c r="N146" s="183"/>
      <c r="O146" s="183"/>
      <c r="P146" s="184">
        <f>P147+P182+P247+P306+P320+P324+P552+P615+P620</f>
        <v>0</v>
      </c>
      <c r="Q146" s="183"/>
      <c r="R146" s="184">
        <f>R147+R182+R247+R306+R320+R324+R552+R615+R620</f>
        <v>1063.14408497</v>
      </c>
      <c r="S146" s="183"/>
      <c r="T146" s="185">
        <f>T147+T182+T247+T306+T320+T324+T552+T615+T620</f>
        <v>3.5090300000000002E-3</v>
      </c>
      <c r="AR146" s="186" t="s">
        <v>71</v>
      </c>
      <c r="AT146" s="187" t="s">
        <v>63</v>
      </c>
      <c r="AU146" s="187" t="s">
        <v>64</v>
      </c>
      <c r="AY146" s="186" t="s">
        <v>263</v>
      </c>
      <c r="BK146" s="188">
        <f>BK147+BK182+BK247+BK306+BK320+BK324+BK552+BK615+BK620</f>
        <v>0</v>
      </c>
    </row>
    <row r="147" spans="1:65" s="12" customFormat="1" ht="22.9" customHeight="1">
      <c r="B147" s="175"/>
      <c r="C147" s="176"/>
      <c r="D147" s="177" t="s">
        <v>63</v>
      </c>
      <c r="E147" s="189" t="s">
        <v>71</v>
      </c>
      <c r="F147" s="189" t="s">
        <v>336</v>
      </c>
      <c r="G147" s="176"/>
      <c r="H147" s="176"/>
      <c r="I147" s="179"/>
      <c r="J147" s="190">
        <f>BK147</f>
        <v>0</v>
      </c>
      <c r="K147" s="176"/>
      <c r="L147" s="181"/>
      <c r="M147" s="182"/>
      <c r="N147" s="183"/>
      <c r="O147" s="183"/>
      <c r="P147" s="184">
        <f>SUM(P148:P181)</f>
        <v>0</v>
      </c>
      <c r="Q147" s="183"/>
      <c r="R147" s="184">
        <f>SUM(R148:R181)</f>
        <v>0</v>
      </c>
      <c r="S147" s="183"/>
      <c r="T147" s="185">
        <f>SUM(T148:T181)</f>
        <v>0</v>
      </c>
      <c r="AR147" s="186" t="s">
        <v>71</v>
      </c>
      <c r="AT147" s="187" t="s">
        <v>63</v>
      </c>
      <c r="AU147" s="187" t="s">
        <v>71</v>
      </c>
      <c r="AY147" s="186" t="s">
        <v>263</v>
      </c>
      <c r="BK147" s="188">
        <f>SUM(BK148:BK181)</f>
        <v>0</v>
      </c>
    </row>
    <row r="148" spans="1:65" s="2" customFormat="1" ht="33" customHeight="1">
      <c r="A148" s="35"/>
      <c r="B148" s="36"/>
      <c r="C148" s="191" t="s">
        <v>71</v>
      </c>
      <c r="D148" s="191" t="s">
        <v>266</v>
      </c>
      <c r="E148" s="192" t="s">
        <v>2910</v>
      </c>
      <c r="F148" s="193" t="s">
        <v>2911</v>
      </c>
      <c r="G148" s="194" t="s">
        <v>300</v>
      </c>
      <c r="H148" s="195">
        <v>73.019000000000005</v>
      </c>
      <c r="I148" s="196">
        <v>0</v>
      </c>
      <c r="J148" s="197">
        <f>ROUND(I148*H148,2)</f>
        <v>0</v>
      </c>
      <c r="K148" s="198"/>
      <c r="L148" s="40"/>
      <c r="M148" s="199" t="s">
        <v>1</v>
      </c>
      <c r="N148" s="200" t="s">
        <v>38</v>
      </c>
      <c r="O148" s="72"/>
      <c r="P148" s="201">
        <f>O148*H148</f>
        <v>0</v>
      </c>
      <c r="Q148" s="201">
        <v>0</v>
      </c>
      <c r="R148" s="201">
        <f>Q148*H148</f>
        <v>0</v>
      </c>
      <c r="S148" s="201">
        <v>0</v>
      </c>
      <c r="T148" s="202">
        <f>S148*H148</f>
        <v>0</v>
      </c>
      <c r="U148" s="35"/>
      <c r="V148" s="35"/>
      <c r="W148" s="35"/>
      <c r="X148" s="35"/>
      <c r="Y148" s="35"/>
      <c r="Z148" s="35"/>
      <c r="AA148" s="35"/>
      <c r="AB148" s="35"/>
      <c r="AC148" s="35"/>
      <c r="AD148" s="35"/>
      <c r="AE148" s="35"/>
      <c r="AR148" s="203" t="s">
        <v>270</v>
      </c>
      <c r="AT148" s="203" t="s">
        <v>266</v>
      </c>
      <c r="AU148" s="203" t="s">
        <v>73</v>
      </c>
      <c r="AY148" s="18" t="s">
        <v>263</v>
      </c>
      <c r="BE148" s="204">
        <f>IF(N148="základní",J148,0)</f>
        <v>0</v>
      </c>
      <c r="BF148" s="204">
        <f>IF(N148="snížená",J148,0)</f>
        <v>0</v>
      </c>
      <c r="BG148" s="204">
        <f>IF(N148="zákl. přenesená",J148,0)</f>
        <v>0</v>
      </c>
      <c r="BH148" s="204">
        <f>IF(N148="sníž. přenesená",J148,0)</f>
        <v>0</v>
      </c>
      <c r="BI148" s="204">
        <f>IF(N148="nulová",J148,0)</f>
        <v>0</v>
      </c>
      <c r="BJ148" s="18" t="s">
        <v>71</v>
      </c>
      <c r="BK148" s="204">
        <f>ROUND(I148*H148,2)</f>
        <v>0</v>
      </c>
      <c r="BL148" s="18" t="s">
        <v>270</v>
      </c>
      <c r="BM148" s="203" t="s">
        <v>2912</v>
      </c>
    </row>
    <row r="149" spans="1:65" s="16" customFormat="1">
      <c r="B149" s="248"/>
      <c r="C149" s="249"/>
      <c r="D149" s="207" t="s">
        <v>272</v>
      </c>
      <c r="E149" s="250" t="s">
        <v>1</v>
      </c>
      <c r="F149" s="251" t="s">
        <v>2913</v>
      </c>
      <c r="G149" s="249"/>
      <c r="H149" s="250" t="s">
        <v>1</v>
      </c>
      <c r="I149" s="252"/>
      <c r="J149" s="249"/>
      <c r="K149" s="249"/>
      <c r="L149" s="253"/>
      <c r="M149" s="254"/>
      <c r="N149" s="255"/>
      <c r="O149" s="255"/>
      <c r="P149" s="255"/>
      <c r="Q149" s="255"/>
      <c r="R149" s="255"/>
      <c r="S149" s="255"/>
      <c r="T149" s="256"/>
      <c r="AT149" s="257" t="s">
        <v>272</v>
      </c>
      <c r="AU149" s="257" t="s">
        <v>73</v>
      </c>
      <c r="AV149" s="16" t="s">
        <v>71</v>
      </c>
      <c r="AW149" s="16" t="s">
        <v>30</v>
      </c>
      <c r="AX149" s="16" t="s">
        <v>64</v>
      </c>
      <c r="AY149" s="257" t="s">
        <v>263</v>
      </c>
    </row>
    <row r="150" spans="1:65" s="13" customFormat="1" ht="22.5">
      <c r="B150" s="205"/>
      <c r="C150" s="206"/>
      <c r="D150" s="207" t="s">
        <v>272</v>
      </c>
      <c r="E150" s="208" t="s">
        <v>1</v>
      </c>
      <c r="F150" s="209" t="s">
        <v>2914</v>
      </c>
      <c r="G150" s="206"/>
      <c r="H150" s="210">
        <v>70.891999999999996</v>
      </c>
      <c r="I150" s="211"/>
      <c r="J150" s="206"/>
      <c r="K150" s="206"/>
      <c r="L150" s="212"/>
      <c r="M150" s="213"/>
      <c r="N150" s="214"/>
      <c r="O150" s="214"/>
      <c r="P150" s="214"/>
      <c r="Q150" s="214"/>
      <c r="R150" s="214"/>
      <c r="S150" s="214"/>
      <c r="T150" s="215"/>
      <c r="AT150" s="216" t="s">
        <v>272</v>
      </c>
      <c r="AU150" s="216" t="s">
        <v>73</v>
      </c>
      <c r="AV150" s="13" t="s">
        <v>73</v>
      </c>
      <c r="AW150" s="13" t="s">
        <v>30</v>
      </c>
      <c r="AX150" s="13" t="s">
        <v>64</v>
      </c>
      <c r="AY150" s="216" t="s">
        <v>263</v>
      </c>
    </row>
    <row r="151" spans="1:65" s="13" customFormat="1">
      <c r="B151" s="205"/>
      <c r="C151" s="206"/>
      <c r="D151" s="207" t="s">
        <v>272</v>
      </c>
      <c r="E151" s="208" t="s">
        <v>1</v>
      </c>
      <c r="F151" s="209" t="s">
        <v>2915</v>
      </c>
      <c r="G151" s="206"/>
      <c r="H151" s="210">
        <v>2.1269999999999998</v>
      </c>
      <c r="I151" s="211"/>
      <c r="J151" s="206"/>
      <c r="K151" s="206"/>
      <c r="L151" s="212"/>
      <c r="M151" s="213"/>
      <c r="N151" s="214"/>
      <c r="O151" s="214"/>
      <c r="P151" s="214"/>
      <c r="Q151" s="214"/>
      <c r="R151" s="214"/>
      <c r="S151" s="214"/>
      <c r="T151" s="215"/>
      <c r="AT151" s="216" t="s">
        <v>272</v>
      </c>
      <c r="AU151" s="216" t="s">
        <v>73</v>
      </c>
      <c r="AV151" s="13" t="s">
        <v>73</v>
      </c>
      <c r="AW151" s="13" t="s">
        <v>30</v>
      </c>
      <c r="AX151" s="13" t="s">
        <v>64</v>
      </c>
      <c r="AY151" s="216" t="s">
        <v>263</v>
      </c>
    </row>
    <row r="152" spans="1:65" s="15" customFormat="1">
      <c r="B152" s="228"/>
      <c r="C152" s="229"/>
      <c r="D152" s="207" t="s">
        <v>272</v>
      </c>
      <c r="E152" s="230" t="s">
        <v>1</v>
      </c>
      <c r="F152" s="231" t="s">
        <v>280</v>
      </c>
      <c r="G152" s="229"/>
      <c r="H152" s="232">
        <v>73.019000000000005</v>
      </c>
      <c r="I152" s="233"/>
      <c r="J152" s="229"/>
      <c r="K152" s="229"/>
      <c r="L152" s="234"/>
      <c r="M152" s="235"/>
      <c r="N152" s="236"/>
      <c r="O152" s="236"/>
      <c r="P152" s="236"/>
      <c r="Q152" s="236"/>
      <c r="R152" s="236"/>
      <c r="S152" s="236"/>
      <c r="T152" s="237"/>
      <c r="AT152" s="238" t="s">
        <v>272</v>
      </c>
      <c r="AU152" s="238" t="s">
        <v>73</v>
      </c>
      <c r="AV152" s="15" t="s">
        <v>270</v>
      </c>
      <c r="AW152" s="15" t="s">
        <v>30</v>
      </c>
      <c r="AX152" s="15" t="s">
        <v>71</v>
      </c>
      <c r="AY152" s="238" t="s">
        <v>263</v>
      </c>
    </row>
    <row r="153" spans="1:65" s="2" customFormat="1" ht="33" customHeight="1">
      <c r="A153" s="35"/>
      <c r="B153" s="36"/>
      <c r="C153" s="191" t="s">
        <v>73</v>
      </c>
      <c r="D153" s="191" t="s">
        <v>266</v>
      </c>
      <c r="E153" s="192" t="s">
        <v>2916</v>
      </c>
      <c r="F153" s="193" t="s">
        <v>2917</v>
      </c>
      <c r="G153" s="194" t="s">
        <v>300</v>
      </c>
      <c r="H153" s="195">
        <v>75.234999999999999</v>
      </c>
      <c r="I153" s="196"/>
      <c r="J153" s="197">
        <f>ROUND(I153*H153,2)</f>
        <v>0</v>
      </c>
      <c r="K153" s="198"/>
      <c r="L153" s="40"/>
      <c r="M153" s="199" t="s">
        <v>1</v>
      </c>
      <c r="N153" s="200" t="s">
        <v>38</v>
      </c>
      <c r="O153" s="72"/>
      <c r="P153" s="201">
        <f>O153*H153</f>
        <v>0</v>
      </c>
      <c r="Q153" s="201">
        <v>0</v>
      </c>
      <c r="R153" s="201">
        <f>Q153*H153</f>
        <v>0</v>
      </c>
      <c r="S153" s="201">
        <v>0</v>
      </c>
      <c r="T153" s="202">
        <f>S153*H153</f>
        <v>0</v>
      </c>
      <c r="U153" s="35"/>
      <c r="V153" s="35"/>
      <c r="W153" s="35"/>
      <c r="X153" s="35"/>
      <c r="Y153" s="35"/>
      <c r="Z153" s="35"/>
      <c r="AA153" s="35"/>
      <c r="AB153" s="35"/>
      <c r="AC153" s="35"/>
      <c r="AD153" s="35"/>
      <c r="AE153" s="35"/>
      <c r="AR153" s="203" t="s">
        <v>270</v>
      </c>
      <c r="AT153" s="203" t="s">
        <v>266</v>
      </c>
      <c r="AU153" s="203" t="s">
        <v>73</v>
      </c>
      <c r="AY153" s="18" t="s">
        <v>263</v>
      </c>
      <c r="BE153" s="204">
        <f>IF(N153="základní",J153,0)</f>
        <v>0</v>
      </c>
      <c r="BF153" s="204">
        <f>IF(N153="snížená",J153,0)</f>
        <v>0</v>
      </c>
      <c r="BG153" s="204">
        <f>IF(N153="zákl. přenesená",J153,0)</f>
        <v>0</v>
      </c>
      <c r="BH153" s="204">
        <f>IF(N153="sníž. přenesená",J153,0)</f>
        <v>0</v>
      </c>
      <c r="BI153" s="204">
        <f>IF(N153="nulová",J153,0)</f>
        <v>0</v>
      </c>
      <c r="BJ153" s="18" t="s">
        <v>71</v>
      </c>
      <c r="BK153" s="204">
        <f>ROUND(I153*H153,2)</f>
        <v>0</v>
      </c>
      <c r="BL153" s="18" t="s">
        <v>270</v>
      </c>
      <c r="BM153" s="203" t="s">
        <v>2918</v>
      </c>
    </row>
    <row r="154" spans="1:65" s="16" customFormat="1">
      <c r="B154" s="248"/>
      <c r="C154" s="249"/>
      <c r="D154" s="207" t="s">
        <v>272</v>
      </c>
      <c r="E154" s="250" t="s">
        <v>1</v>
      </c>
      <c r="F154" s="251" t="s">
        <v>2919</v>
      </c>
      <c r="G154" s="249"/>
      <c r="H154" s="250" t="s">
        <v>1</v>
      </c>
      <c r="I154" s="252"/>
      <c r="J154" s="249"/>
      <c r="K154" s="249"/>
      <c r="L154" s="253"/>
      <c r="M154" s="254"/>
      <c r="N154" s="255"/>
      <c r="O154" s="255"/>
      <c r="P154" s="255"/>
      <c r="Q154" s="255"/>
      <c r="R154" s="255"/>
      <c r="S154" s="255"/>
      <c r="T154" s="256"/>
      <c r="AT154" s="257" t="s">
        <v>272</v>
      </c>
      <c r="AU154" s="257" t="s">
        <v>73</v>
      </c>
      <c r="AV154" s="16" t="s">
        <v>71</v>
      </c>
      <c r="AW154" s="16" t="s">
        <v>30</v>
      </c>
      <c r="AX154" s="16" t="s">
        <v>64</v>
      </c>
      <c r="AY154" s="257" t="s">
        <v>263</v>
      </c>
    </row>
    <row r="155" spans="1:65" s="16" customFormat="1">
      <c r="B155" s="248"/>
      <c r="C155" s="249"/>
      <c r="D155" s="207" t="s">
        <v>272</v>
      </c>
      <c r="E155" s="250" t="s">
        <v>1</v>
      </c>
      <c r="F155" s="251" t="s">
        <v>2913</v>
      </c>
      <c r="G155" s="249"/>
      <c r="H155" s="250" t="s">
        <v>1</v>
      </c>
      <c r="I155" s="252"/>
      <c r="J155" s="249"/>
      <c r="K155" s="249"/>
      <c r="L155" s="253"/>
      <c r="M155" s="254"/>
      <c r="N155" s="255"/>
      <c r="O155" s="255"/>
      <c r="P155" s="255"/>
      <c r="Q155" s="255"/>
      <c r="R155" s="255"/>
      <c r="S155" s="255"/>
      <c r="T155" s="256"/>
      <c r="AT155" s="257" t="s">
        <v>272</v>
      </c>
      <c r="AU155" s="257" t="s">
        <v>73</v>
      </c>
      <c r="AV155" s="16" t="s">
        <v>71</v>
      </c>
      <c r="AW155" s="16" t="s">
        <v>30</v>
      </c>
      <c r="AX155" s="16" t="s">
        <v>64</v>
      </c>
      <c r="AY155" s="257" t="s">
        <v>263</v>
      </c>
    </row>
    <row r="156" spans="1:65" s="13" customFormat="1" ht="22.5">
      <c r="B156" s="205"/>
      <c r="C156" s="206"/>
      <c r="D156" s="207" t="s">
        <v>272</v>
      </c>
      <c r="E156" s="208" t="s">
        <v>1</v>
      </c>
      <c r="F156" s="209" t="s">
        <v>2920</v>
      </c>
      <c r="G156" s="206"/>
      <c r="H156" s="210">
        <v>70.975999999999999</v>
      </c>
      <c r="I156" s="211"/>
      <c r="J156" s="206"/>
      <c r="K156" s="206"/>
      <c r="L156" s="212"/>
      <c r="M156" s="213"/>
      <c r="N156" s="214"/>
      <c r="O156" s="214"/>
      <c r="P156" s="214"/>
      <c r="Q156" s="214"/>
      <c r="R156" s="214"/>
      <c r="S156" s="214"/>
      <c r="T156" s="215"/>
      <c r="AT156" s="216" t="s">
        <v>272</v>
      </c>
      <c r="AU156" s="216" t="s">
        <v>73</v>
      </c>
      <c r="AV156" s="13" t="s">
        <v>73</v>
      </c>
      <c r="AW156" s="13" t="s">
        <v>30</v>
      </c>
      <c r="AX156" s="13" t="s">
        <v>64</v>
      </c>
      <c r="AY156" s="216" t="s">
        <v>263</v>
      </c>
    </row>
    <row r="157" spans="1:65" s="13" customFormat="1">
      <c r="B157" s="205"/>
      <c r="C157" s="206"/>
      <c r="D157" s="207" t="s">
        <v>272</v>
      </c>
      <c r="E157" s="208" t="s">
        <v>1</v>
      </c>
      <c r="F157" s="209" t="s">
        <v>2921</v>
      </c>
      <c r="G157" s="206"/>
      <c r="H157" s="210">
        <v>4.2590000000000003</v>
      </c>
      <c r="I157" s="211"/>
      <c r="J157" s="206"/>
      <c r="K157" s="206"/>
      <c r="L157" s="212"/>
      <c r="M157" s="213"/>
      <c r="N157" s="214"/>
      <c r="O157" s="214"/>
      <c r="P157" s="214"/>
      <c r="Q157" s="214"/>
      <c r="R157" s="214"/>
      <c r="S157" s="214"/>
      <c r="T157" s="215"/>
      <c r="AT157" s="216" t="s">
        <v>272</v>
      </c>
      <c r="AU157" s="216" t="s">
        <v>73</v>
      </c>
      <c r="AV157" s="13" t="s">
        <v>73</v>
      </c>
      <c r="AW157" s="13" t="s">
        <v>30</v>
      </c>
      <c r="AX157" s="13" t="s">
        <v>64</v>
      </c>
      <c r="AY157" s="216" t="s">
        <v>263</v>
      </c>
    </row>
    <row r="158" spans="1:65" s="15" customFormat="1">
      <c r="B158" s="228"/>
      <c r="C158" s="229"/>
      <c r="D158" s="207" t="s">
        <v>272</v>
      </c>
      <c r="E158" s="230" t="s">
        <v>1</v>
      </c>
      <c r="F158" s="231" t="s">
        <v>280</v>
      </c>
      <c r="G158" s="229"/>
      <c r="H158" s="232">
        <v>75.234999999999999</v>
      </c>
      <c r="I158" s="233"/>
      <c r="J158" s="229"/>
      <c r="K158" s="229"/>
      <c r="L158" s="234"/>
      <c r="M158" s="235"/>
      <c r="N158" s="236"/>
      <c r="O158" s="236"/>
      <c r="P158" s="236"/>
      <c r="Q158" s="236"/>
      <c r="R158" s="236"/>
      <c r="S158" s="236"/>
      <c r="T158" s="237"/>
      <c r="AT158" s="238" t="s">
        <v>272</v>
      </c>
      <c r="AU158" s="238" t="s">
        <v>73</v>
      </c>
      <c r="AV158" s="15" t="s">
        <v>270</v>
      </c>
      <c r="AW158" s="15" t="s">
        <v>30</v>
      </c>
      <c r="AX158" s="15" t="s">
        <v>71</v>
      </c>
      <c r="AY158" s="238" t="s">
        <v>263</v>
      </c>
    </row>
    <row r="159" spans="1:65" s="2" customFormat="1" ht="33" customHeight="1">
      <c r="A159" s="35"/>
      <c r="B159" s="36"/>
      <c r="C159" s="191" t="s">
        <v>276</v>
      </c>
      <c r="D159" s="191" t="s">
        <v>266</v>
      </c>
      <c r="E159" s="192" t="s">
        <v>2922</v>
      </c>
      <c r="F159" s="193" t="s">
        <v>2923</v>
      </c>
      <c r="G159" s="194" t="s">
        <v>300</v>
      </c>
      <c r="H159" s="195">
        <v>80.251000000000005</v>
      </c>
      <c r="I159" s="196"/>
      <c r="J159" s="197">
        <f>ROUND(I159*H159,2)</f>
        <v>0</v>
      </c>
      <c r="K159" s="198"/>
      <c r="L159" s="40"/>
      <c r="M159" s="199" t="s">
        <v>1</v>
      </c>
      <c r="N159" s="200" t="s">
        <v>38</v>
      </c>
      <c r="O159" s="72"/>
      <c r="P159" s="201">
        <f>O159*H159</f>
        <v>0</v>
      </c>
      <c r="Q159" s="201">
        <v>0</v>
      </c>
      <c r="R159" s="201">
        <f>Q159*H159</f>
        <v>0</v>
      </c>
      <c r="S159" s="201">
        <v>0</v>
      </c>
      <c r="T159" s="202">
        <f>S159*H159</f>
        <v>0</v>
      </c>
      <c r="U159" s="35"/>
      <c r="V159" s="35"/>
      <c r="W159" s="35"/>
      <c r="X159" s="35"/>
      <c r="Y159" s="35"/>
      <c r="Z159" s="35"/>
      <c r="AA159" s="35"/>
      <c r="AB159" s="35"/>
      <c r="AC159" s="35"/>
      <c r="AD159" s="35"/>
      <c r="AE159" s="35"/>
      <c r="AR159" s="203" t="s">
        <v>270</v>
      </c>
      <c r="AT159" s="203" t="s">
        <v>266</v>
      </c>
      <c r="AU159" s="203" t="s">
        <v>73</v>
      </c>
      <c r="AY159" s="18" t="s">
        <v>263</v>
      </c>
      <c r="BE159" s="204">
        <f>IF(N159="základní",J159,0)</f>
        <v>0</v>
      </c>
      <c r="BF159" s="204">
        <f>IF(N159="snížená",J159,0)</f>
        <v>0</v>
      </c>
      <c r="BG159" s="204">
        <f>IF(N159="zákl. přenesená",J159,0)</f>
        <v>0</v>
      </c>
      <c r="BH159" s="204">
        <f>IF(N159="sníž. přenesená",J159,0)</f>
        <v>0</v>
      </c>
      <c r="BI159" s="204">
        <f>IF(N159="nulová",J159,0)</f>
        <v>0</v>
      </c>
      <c r="BJ159" s="18" t="s">
        <v>71</v>
      </c>
      <c r="BK159" s="204">
        <f>ROUND(I159*H159,2)</f>
        <v>0</v>
      </c>
      <c r="BL159" s="18" t="s">
        <v>270</v>
      </c>
      <c r="BM159" s="203" t="s">
        <v>2924</v>
      </c>
    </row>
    <row r="160" spans="1:65" s="16" customFormat="1">
      <c r="B160" s="248"/>
      <c r="C160" s="249"/>
      <c r="D160" s="207" t="s">
        <v>272</v>
      </c>
      <c r="E160" s="250" t="s">
        <v>1</v>
      </c>
      <c r="F160" s="251" t="s">
        <v>2913</v>
      </c>
      <c r="G160" s="249"/>
      <c r="H160" s="250" t="s">
        <v>1</v>
      </c>
      <c r="I160" s="252"/>
      <c r="J160" s="249"/>
      <c r="K160" s="249"/>
      <c r="L160" s="253"/>
      <c r="M160" s="254"/>
      <c r="N160" s="255"/>
      <c r="O160" s="255"/>
      <c r="P160" s="255"/>
      <c r="Q160" s="255"/>
      <c r="R160" s="255"/>
      <c r="S160" s="255"/>
      <c r="T160" s="256"/>
      <c r="AT160" s="257" t="s">
        <v>272</v>
      </c>
      <c r="AU160" s="257" t="s">
        <v>73</v>
      </c>
      <c r="AV160" s="16" t="s">
        <v>71</v>
      </c>
      <c r="AW160" s="16" t="s">
        <v>30</v>
      </c>
      <c r="AX160" s="16" t="s">
        <v>64</v>
      </c>
      <c r="AY160" s="257" t="s">
        <v>263</v>
      </c>
    </row>
    <row r="161" spans="1:65" s="13" customFormat="1" ht="33.75">
      <c r="B161" s="205"/>
      <c r="C161" s="206"/>
      <c r="D161" s="207" t="s">
        <v>272</v>
      </c>
      <c r="E161" s="208" t="s">
        <v>1</v>
      </c>
      <c r="F161" s="209" t="s">
        <v>2925</v>
      </c>
      <c r="G161" s="206"/>
      <c r="H161" s="210">
        <v>77.350999999999999</v>
      </c>
      <c r="I161" s="211"/>
      <c r="J161" s="206"/>
      <c r="K161" s="206"/>
      <c r="L161" s="212"/>
      <c r="M161" s="213"/>
      <c r="N161" s="214"/>
      <c r="O161" s="214"/>
      <c r="P161" s="214"/>
      <c r="Q161" s="214"/>
      <c r="R161" s="214"/>
      <c r="S161" s="214"/>
      <c r="T161" s="215"/>
      <c r="AT161" s="216" t="s">
        <v>272</v>
      </c>
      <c r="AU161" s="216" t="s">
        <v>73</v>
      </c>
      <c r="AV161" s="13" t="s">
        <v>73</v>
      </c>
      <c r="AW161" s="13" t="s">
        <v>30</v>
      </c>
      <c r="AX161" s="13" t="s">
        <v>64</v>
      </c>
      <c r="AY161" s="216" t="s">
        <v>263</v>
      </c>
    </row>
    <row r="162" spans="1:65" s="13" customFormat="1">
      <c r="B162" s="205"/>
      <c r="C162" s="206"/>
      <c r="D162" s="207" t="s">
        <v>272</v>
      </c>
      <c r="E162" s="208" t="s">
        <v>1</v>
      </c>
      <c r="F162" s="209" t="s">
        <v>2926</v>
      </c>
      <c r="G162" s="206"/>
      <c r="H162" s="210">
        <v>2.9</v>
      </c>
      <c r="I162" s="211"/>
      <c r="J162" s="206"/>
      <c r="K162" s="206"/>
      <c r="L162" s="212"/>
      <c r="M162" s="213"/>
      <c r="N162" s="214"/>
      <c r="O162" s="214"/>
      <c r="P162" s="214"/>
      <c r="Q162" s="214"/>
      <c r="R162" s="214"/>
      <c r="S162" s="214"/>
      <c r="T162" s="215"/>
      <c r="AT162" s="216" t="s">
        <v>272</v>
      </c>
      <c r="AU162" s="216" t="s">
        <v>73</v>
      </c>
      <c r="AV162" s="13" t="s">
        <v>73</v>
      </c>
      <c r="AW162" s="13" t="s">
        <v>30</v>
      </c>
      <c r="AX162" s="13" t="s">
        <v>64</v>
      </c>
      <c r="AY162" s="216" t="s">
        <v>263</v>
      </c>
    </row>
    <row r="163" spans="1:65" s="15" customFormat="1">
      <c r="B163" s="228"/>
      <c r="C163" s="229"/>
      <c r="D163" s="207" t="s">
        <v>272</v>
      </c>
      <c r="E163" s="230" t="s">
        <v>1</v>
      </c>
      <c r="F163" s="231" t="s">
        <v>280</v>
      </c>
      <c r="G163" s="229"/>
      <c r="H163" s="232">
        <v>80.251000000000005</v>
      </c>
      <c r="I163" s="233"/>
      <c r="J163" s="229"/>
      <c r="K163" s="229"/>
      <c r="L163" s="234"/>
      <c r="M163" s="235"/>
      <c r="N163" s="236"/>
      <c r="O163" s="236"/>
      <c r="P163" s="236"/>
      <c r="Q163" s="236"/>
      <c r="R163" s="236"/>
      <c r="S163" s="236"/>
      <c r="T163" s="237"/>
      <c r="AT163" s="238" t="s">
        <v>272</v>
      </c>
      <c r="AU163" s="238" t="s">
        <v>73</v>
      </c>
      <c r="AV163" s="15" t="s">
        <v>270</v>
      </c>
      <c r="AW163" s="15" t="s">
        <v>30</v>
      </c>
      <c r="AX163" s="15" t="s">
        <v>71</v>
      </c>
      <c r="AY163" s="238" t="s">
        <v>263</v>
      </c>
    </row>
    <row r="164" spans="1:65" s="2" customFormat="1" ht="33" customHeight="1">
      <c r="A164" s="35"/>
      <c r="B164" s="36"/>
      <c r="C164" s="191" t="s">
        <v>270</v>
      </c>
      <c r="D164" s="191" t="s">
        <v>266</v>
      </c>
      <c r="E164" s="192" t="s">
        <v>2927</v>
      </c>
      <c r="F164" s="193" t="s">
        <v>2928</v>
      </c>
      <c r="G164" s="194" t="s">
        <v>300</v>
      </c>
      <c r="H164" s="195">
        <v>104.38500000000001</v>
      </c>
      <c r="I164" s="196"/>
      <c r="J164" s="197">
        <f>ROUND(I164*H164,2)</f>
        <v>0</v>
      </c>
      <c r="K164" s="198"/>
      <c r="L164" s="40"/>
      <c r="M164" s="199" t="s">
        <v>1</v>
      </c>
      <c r="N164" s="200" t="s">
        <v>38</v>
      </c>
      <c r="O164" s="72"/>
      <c r="P164" s="201">
        <f>O164*H164</f>
        <v>0</v>
      </c>
      <c r="Q164" s="201">
        <v>0</v>
      </c>
      <c r="R164" s="201">
        <f>Q164*H164</f>
        <v>0</v>
      </c>
      <c r="S164" s="201">
        <v>0</v>
      </c>
      <c r="T164" s="202">
        <f>S164*H164</f>
        <v>0</v>
      </c>
      <c r="U164" s="35"/>
      <c r="V164" s="35"/>
      <c r="W164" s="35"/>
      <c r="X164" s="35"/>
      <c r="Y164" s="35"/>
      <c r="Z164" s="35"/>
      <c r="AA164" s="35"/>
      <c r="AB164" s="35"/>
      <c r="AC164" s="35"/>
      <c r="AD164" s="35"/>
      <c r="AE164" s="35"/>
      <c r="AR164" s="203" t="s">
        <v>270</v>
      </c>
      <c r="AT164" s="203" t="s">
        <v>266</v>
      </c>
      <c r="AU164" s="203" t="s">
        <v>73</v>
      </c>
      <c r="AY164" s="18" t="s">
        <v>263</v>
      </c>
      <c r="BE164" s="204">
        <f>IF(N164="základní",J164,0)</f>
        <v>0</v>
      </c>
      <c r="BF164" s="204">
        <f>IF(N164="snížená",J164,0)</f>
        <v>0</v>
      </c>
      <c r="BG164" s="204">
        <f>IF(N164="zákl. přenesená",J164,0)</f>
        <v>0</v>
      </c>
      <c r="BH164" s="204">
        <f>IF(N164="sníž. přenesená",J164,0)</f>
        <v>0</v>
      </c>
      <c r="BI164" s="204">
        <f>IF(N164="nulová",J164,0)</f>
        <v>0</v>
      </c>
      <c r="BJ164" s="18" t="s">
        <v>71</v>
      </c>
      <c r="BK164" s="204">
        <f>ROUND(I164*H164,2)</f>
        <v>0</v>
      </c>
      <c r="BL164" s="18" t="s">
        <v>270</v>
      </c>
      <c r="BM164" s="203" t="s">
        <v>2929</v>
      </c>
    </row>
    <row r="165" spans="1:65" s="16" customFormat="1">
      <c r="B165" s="248"/>
      <c r="C165" s="249"/>
      <c r="D165" s="207" t="s">
        <v>272</v>
      </c>
      <c r="E165" s="250" t="s">
        <v>1</v>
      </c>
      <c r="F165" s="251" t="s">
        <v>2930</v>
      </c>
      <c r="G165" s="249"/>
      <c r="H165" s="250" t="s">
        <v>1</v>
      </c>
      <c r="I165" s="252"/>
      <c r="J165" s="249"/>
      <c r="K165" s="249"/>
      <c r="L165" s="253"/>
      <c r="M165" s="254"/>
      <c r="N165" s="255"/>
      <c r="O165" s="255"/>
      <c r="P165" s="255"/>
      <c r="Q165" s="255"/>
      <c r="R165" s="255"/>
      <c r="S165" s="255"/>
      <c r="T165" s="256"/>
      <c r="AT165" s="257" t="s">
        <v>272</v>
      </c>
      <c r="AU165" s="257" t="s">
        <v>73</v>
      </c>
      <c r="AV165" s="16" t="s">
        <v>71</v>
      </c>
      <c r="AW165" s="16" t="s">
        <v>30</v>
      </c>
      <c r="AX165" s="16" t="s">
        <v>64</v>
      </c>
      <c r="AY165" s="257" t="s">
        <v>263</v>
      </c>
    </row>
    <row r="166" spans="1:65" s="13" customFormat="1">
      <c r="B166" s="205"/>
      <c r="C166" s="206"/>
      <c r="D166" s="207" t="s">
        <v>272</v>
      </c>
      <c r="E166" s="208" t="s">
        <v>1</v>
      </c>
      <c r="F166" s="209" t="s">
        <v>2931</v>
      </c>
      <c r="G166" s="206"/>
      <c r="H166" s="210">
        <v>7.77</v>
      </c>
      <c r="I166" s="211"/>
      <c r="J166" s="206"/>
      <c r="K166" s="206"/>
      <c r="L166" s="212"/>
      <c r="M166" s="213"/>
      <c r="N166" s="214"/>
      <c r="O166" s="214"/>
      <c r="P166" s="214"/>
      <c r="Q166" s="214"/>
      <c r="R166" s="214"/>
      <c r="S166" s="214"/>
      <c r="T166" s="215"/>
      <c r="AT166" s="216" t="s">
        <v>272</v>
      </c>
      <c r="AU166" s="216" t="s">
        <v>73</v>
      </c>
      <c r="AV166" s="13" t="s">
        <v>73</v>
      </c>
      <c r="AW166" s="13" t="s">
        <v>30</v>
      </c>
      <c r="AX166" s="13" t="s">
        <v>64</v>
      </c>
      <c r="AY166" s="216" t="s">
        <v>263</v>
      </c>
    </row>
    <row r="167" spans="1:65" s="13" customFormat="1">
      <c r="B167" s="205"/>
      <c r="C167" s="206"/>
      <c r="D167" s="207" t="s">
        <v>272</v>
      </c>
      <c r="E167" s="208" t="s">
        <v>1</v>
      </c>
      <c r="F167" s="209" t="s">
        <v>2932</v>
      </c>
      <c r="G167" s="206"/>
      <c r="H167" s="210">
        <v>23.434999999999999</v>
      </c>
      <c r="I167" s="211"/>
      <c r="J167" s="206"/>
      <c r="K167" s="206"/>
      <c r="L167" s="212"/>
      <c r="M167" s="213"/>
      <c r="N167" s="214"/>
      <c r="O167" s="214"/>
      <c r="P167" s="214"/>
      <c r="Q167" s="214"/>
      <c r="R167" s="214"/>
      <c r="S167" s="214"/>
      <c r="T167" s="215"/>
      <c r="AT167" s="216" t="s">
        <v>272</v>
      </c>
      <c r="AU167" s="216" t="s">
        <v>73</v>
      </c>
      <c r="AV167" s="13" t="s">
        <v>73</v>
      </c>
      <c r="AW167" s="13" t="s">
        <v>30</v>
      </c>
      <c r="AX167" s="13" t="s">
        <v>64</v>
      </c>
      <c r="AY167" s="216" t="s">
        <v>263</v>
      </c>
    </row>
    <row r="168" spans="1:65" s="13" customFormat="1">
      <c r="B168" s="205"/>
      <c r="C168" s="206"/>
      <c r="D168" s="207" t="s">
        <v>272</v>
      </c>
      <c r="E168" s="208" t="s">
        <v>1</v>
      </c>
      <c r="F168" s="209" t="s">
        <v>2933</v>
      </c>
      <c r="G168" s="206"/>
      <c r="H168" s="210">
        <v>30.66</v>
      </c>
      <c r="I168" s="211"/>
      <c r="J168" s="206"/>
      <c r="K168" s="206"/>
      <c r="L168" s="212"/>
      <c r="M168" s="213"/>
      <c r="N168" s="214"/>
      <c r="O168" s="214"/>
      <c r="P168" s="214"/>
      <c r="Q168" s="214"/>
      <c r="R168" s="214"/>
      <c r="S168" s="214"/>
      <c r="T168" s="215"/>
      <c r="AT168" s="216" t="s">
        <v>272</v>
      </c>
      <c r="AU168" s="216" t="s">
        <v>73</v>
      </c>
      <c r="AV168" s="13" t="s">
        <v>73</v>
      </c>
      <c r="AW168" s="13" t="s">
        <v>30</v>
      </c>
      <c r="AX168" s="13" t="s">
        <v>64</v>
      </c>
      <c r="AY168" s="216" t="s">
        <v>263</v>
      </c>
    </row>
    <row r="169" spans="1:65" s="13" customFormat="1">
      <c r="B169" s="205"/>
      <c r="C169" s="206"/>
      <c r="D169" s="207" t="s">
        <v>272</v>
      </c>
      <c r="E169" s="208" t="s">
        <v>1</v>
      </c>
      <c r="F169" s="209" t="s">
        <v>2934</v>
      </c>
      <c r="G169" s="206"/>
      <c r="H169" s="210">
        <v>27.027000000000001</v>
      </c>
      <c r="I169" s="211"/>
      <c r="J169" s="206"/>
      <c r="K169" s="206"/>
      <c r="L169" s="212"/>
      <c r="M169" s="213"/>
      <c r="N169" s="214"/>
      <c r="O169" s="214"/>
      <c r="P169" s="214"/>
      <c r="Q169" s="214"/>
      <c r="R169" s="214"/>
      <c r="S169" s="214"/>
      <c r="T169" s="215"/>
      <c r="AT169" s="216" t="s">
        <v>272</v>
      </c>
      <c r="AU169" s="216" t="s">
        <v>73</v>
      </c>
      <c r="AV169" s="13" t="s">
        <v>73</v>
      </c>
      <c r="AW169" s="13" t="s">
        <v>30</v>
      </c>
      <c r="AX169" s="13" t="s">
        <v>64</v>
      </c>
      <c r="AY169" s="216" t="s">
        <v>263</v>
      </c>
    </row>
    <row r="170" spans="1:65" s="13" customFormat="1">
      <c r="B170" s="205"/>
      <c r="C170" s="206"/>
      <c r="D170" s="207" t="s">
        <v>272</v>
      </c>
      <c r="E170" s="208" t="s">
        <v>1</v>
      </c>
      <c r="F170" s="209" t="s">
        <v>2935</v>
      </c>
      <c r="G170" s="206"/>
      <c r="H170" s="210">
        <v>6.5549999999999997</v>
      </c>
      <c r="I170" s="211"/>
      <c r="J170" s="206"/>
      <c r="K170" s="206"/>
      <c r="L170" s="212"/>
      <c r="M170" s="213"/>
      <c r="N170" s="214"/>
      <c r="O170" s="214"/>
      <c r="P170" s="214"/>
      <c r="Q170" s="214"/>
      <c r="R170" s="214"/>
      <c r="S170" s="214"/>
      <c r="T170" s="215"/>
      <c r="AT170" s="216" t="s">
        <v>272</v>
      </c>
      <c r="AU170" s="216" t="s">
        <v>73</v>
      </c>
      <c r="AV170" s="13" t="s">
        <v>73</v>
      </c>
      <c r="AW170" s="13" t="s">
        <v>30</v>
      </c>
      <c r="AX170" s="13" t="s">
        <v>64</v>
      </c>
      <c r="AY170" s="216" t="s">
        <v>263</v>
      </c>
    </row>
    <row r="171" spans="1:65" s="13" customFormat="1">
      <c r="B171" s="205"/>
      <c r="C171" s="206"/>
      <c r="D171" s="207" t="s">
        <v>272</v>
      </c>
      <c r="E171" s="208" t="s">
        <v>1</v>
      </c>
      <c r="F171" s="209" t="s">
        <v>2936</v>
      </c>
      <c r="G171" s="206"/>
      <c r="H171" s="210">
        <v>8.9380000000000006</v>
      </c>
      <c r="I171" s="211"/>
      <c r="J171" s="206"/>
      <c r="K171" s="206"/>
      <c r="L171" s="212"/>
      <c r="M171" s="213"/>
      <c r="N171" s="214"/>
      <c r="O171" s="214"/>
      <c r="P171" s="214"/>
      <c r="Q171" s="214"/>
      <c r="R171" s="214"/>
      <c r="S171" s="214"/>
      <c r="T171" s="215"/>
      <c r="AT171" s="216" t="s">
        <v>272</v>
      </c>
      <c r="AU171" s="216" t="s">
        <v>73</v>
      </c>
      <c r="AV171" s="13" t="s">
        <v>73</v>
      </c>
      <c r="AW171" s="13" t="s">
        <v>30</v>
      </c>
      <c r="AX171" s="13" t="s">
        <v>64</v>
      </c>
      <c r="AY171" s="216" t="s">
        <v>263</v>
      </c>
    </row>
    <row r="172" spans="1:65" s="15" customFormat="1">
      <c r="B172" s="228"/>
      <c r="C172" s="229"/>
      <c r="D172" s="207" t="s">
        <v>272</v>
      </c>
      <c r="E172" s="230" t="s">
        <v>1</v>
      </c>
      <c r="F172" s="231" t="s">
        <v>280</v>
      </c>
      <c r="G172" s="229"/>
      <c r="H172" s="232">
        <v>104.38500000000001</v>
      </c>
      <c r="I172" s="233"/>
      <c r="J172" s="229"/>
      <c r="K172" s="229"/>
      <c r="L172" s="234"/>
      <c r="M172" s="235"/>
      <c r="N172" s="236"/>
      <c r="O172" s="236"/>
      <c r="P172" s="236"/>
      <c r="Q172" s="236"/>
      <c r="R172" s="236"/>
      <c r="S172" s="236"/>
      <c r="T172" s="237"/>
      <c r="AT172" s="238" t="s">
        <v>272</v>
      </c>
      <c r="AU172" s="238" t="s">
        <v>73</v>
      </c>
      <c r="AV172" s="15" t="s">
        <v>270</v>
      </c>
      <c r="AW172" s="15" t="s">
        <v>30</v>
      </c>
      <c r="AX172" s="15" t="s">
        <v>71</v>
      </c>
      <c r="AY172" s="238" t="s">
        <v>263</v>
      </c>
    </row>
    <row r="173" spans="1:65" s="2" customFormat="1" ht="24.2" customHeight="1">
      <c r="A173" s="35"/>
      <c r="B173" s="36"/>
      <c r="C173" s="191" t="s">
        <v>297</v>
      </c>
      <c r="D173" s="191" t="s">
        <v>266</v>
      </c>
      <c r="E173" s="192" t="s">
        <v>1683</v>
      </c>
      <c r="F173" s="193" t="s">
        <v>1684</v>
      </c>
      <c r="G173" s="194" t="s">
        <v>300</v>
      </c>
      <c r="H173" s="195">
        <v>395.20299999999997</v>
      </c>
      <c r="I173" s="196"/>
      <c r="J173" s="197">
        <f>ROUND(I173*H173,2)</f>
        <v>0</v>
      </c>
      <c r="K173" s="198"/>
      <c r="L173" s="40"/>
      <c r="M173" s="199" t="s">
        <v>1</v>
      </c>
      <c r="N173" s="200" t="s">
        <v>38</v>
      </c>
      <c r="O173" s="72"/>
      <c r="P173" s="201">
        <f>O173*H173</f>
        <v>0</v>
      </c>
      <c r="Q173" s="201">
        <v>0</v>
      </c>
      <c r="R173" s="201">
        <f>Q173*H173</f>
        <v>0</v>
      </c>
      <c r="S173" s="201">
        <v>0</v>
      </c>
      <c r="T173" s="202">
        <f>S173*H173</f>
        <v>0</v>
      </c>
      <c r="U173" s="35"/>
      <c r="V173" s="35"/>
      <c r="W173" s="35"/>
      <c r="X173" s="35"/>
      <c r="Y173" s="35"/>
      <c r="Z173" s="35"/>
      <c r="AA173" s="35"/>
      <c r="AB173" s="35"/>
      <c r="AC173" s="35"/>
      <c r="AD173" s="35"/>
      <c r="AE173" s="35"/>
      <c r="AR173" s="203" t="s">
        <v>270</v>
      </c>
      <c r="AT173" s="203" t="s">
        <v>266</v>
      </c>
      <c r="AU173" s="203" t="s">
        <v>73</v>
      </c>
      <c r="AY173" s="18" t="s">
        <v>263</v>
      </c>
      <c r="BE173" s="204">
        <f>IF(N173="základní",J173,0)</f>
        <v>0</v>
      </c>
      <c r="BF173" s="204">
        <f>IF(N173="snížená",J173,0)</f>
        <v>0</v>
      </c>
      <c r="BG173" s="204">
        <f>IF(N173="zákl. přenesená",J173,0)</f>
        <v>0</v>
      </c>
      <c r="BH173" s="204">
        <f>IF(N173="sníž. přenesená",J173,0)</f>
        <v>0</v>
      </c>
      <c r="BI173" s="204">
        <f>IF(N173="nulová",J173,0)</f>
        <v>0</v>
      </c>
      <c r="BJ173" s="18" t="s">
        <v>71</v>
      </c>
      <c r="BK173" s="204">
        <f>ROUND(I173*H173,2)</f>
        <v>0</v>
      </c>
      <c r="BL173" s="18" t="s">
        <v>270</v>
      </c>
      <c r="BM173" s="203" t="s">
        <v>2937</v>
      </c>
    </row>
    <row r="174" spans="1:65" s="2" customFormat="1" ht="37.9" customHeight="1">
      <c r="A174" s="35"/>
      <c r="B174" s="36"/>
      <c r="C174" s="191" t="s">
        <v>304</v>
      </c>
      <c r="D174" s="191" t="s">
        <v>266</v>
      </c>
      <c r="E174" s="192" t="s">
        <v>2091</v>
      </c>
      <c r="F174" s="193" t="s">
        <v>2092</v>
      </c>
      <c r="G174" s="194" t="s">
        <v>300</v>
      </c>
      <c r="H174" s="195">
        <v>395.20299999999997</v>
      </c>
      <c r="I174" s="196"/>
      <c r="J174" s="197">
        <f>ROUND(I174*H174,2)</f>
        <v>0</v>
      </c>
      <c r="K174" s="198"/>
      <c r="L174" s="40"/>
      <c r="M174" s="199" t="s">
        <v>1</v>
      </c>
      <c r="N174" s="200" t="s">
        <v>38</v>
      </c>
      <c r="O174" s="72"/>
      <c r="P174" s="201">
        <f>O174*H174</f>
        <v>0</v>
      </c>
      <c r="Q174" s="201">
        <v>0</v>
      </c>
      <c r="R174" s="201">
        <f>Q174*H174</f>
        <v>0</v>
      </c>
      <c r="S174" s="201">
        <v>0</v>
      </c>
      <c r="T174" s="202">
        <f>S174*H174</f>
        <v>0</v>
      </c>
      <c r="U174" s="35"/>
      <c r="V174" s="35"/>
      <c r="W174" s="35"/>
      <c r="X174" s="35"/>
      <c r="Y174" s="35"/>
      <c r="Z174" s="35"/>
      <c r="AA174" s="35"/>
      <c r="AB174" s="35"/>
      <c r="AC174" s="35"/>
      <c r="AD174" s="35"/>
      <c r="AE174" s="35"/>
      <c r="AR174" s="203" t="s">
        <v>270</v>
      </c>
      <c r="AT174" s="203" t="s">
        <v>266</v>
      </c>
      <c r="AU174" s="203" t="s">
        <v>73</v>
      </c>
      <c r="AY174" s="18" t="s">
        <v>263</v>
      </c>
      <c r="BE174" s="204">
        <f>IF(N174="základní",J174,0)</f>
        <v>0</v>
      </c>
      <c r="BF174" s="204">
        <f>IF(N174="snížená",J174,0)</f>
        <v>0</v>
      </c>
      <c r="BG174" s="204">
        <f>IF(N174="zákl. přenesená",J174,0)</f>
        <v>0</v>
      </c>
      <c r="BH174" s="204">
        <f>IF(N174="sníž. přenesená",J174,0)</f>
        <v>0</v>
      </c>
      <c r="BI174" s="204">
        <f>IF(N174="nulová",J174,0)</f>
        <v>0</v>
      </c>
      <c r="BJ174" s="18" t="s">
        <v>71</v>
      </c>
      <c r="BK174" s="204">
        <f>ROUND(I174*H174,2)</f>
        <v>0</v>
      </c>
      <c r="BL174" s="18" t="s">
        <v>270</v>
      </c>
      <c r="BM174" s="203" t="s">
        <v>2938</v>
      </c>
    </row>
    <row r="175" spans="1:65" s="13" customFormat="1">
      <c r="B175" s="205"/>
      <c r="C175" s="206"/>
      <c r="D175" s="207" t="s">
        <v>272</v>
      </c>
      <c r="E175" s="208" t="s">
        <v>1</v>
      </c>
      <c r="F175" s="209" t="s">
        <v>2939</v>
      </c>
      <c r="G175" s="206"/>
      <c r="H175" s="210">
        <v>332.89</v>
      </c>
      <c r="I175" s="211"/>
      <c r="J175" s="206"/>
      <c r="K175" s="206"/>
      <c r="L175" s="212"/>
      <c r="M175" s="213"/>
      <c r="N175" s="214"/>
      <c r="O175" s="214"/>
      <c r="P175" s="214"/>
      <c r="Q175" s="214"/>
      <c r="R175" s="214"/>
      <c r="S175" s="214"/>
      <c r="T175" s="215"/>
      <c r="AT175" s="216" t="s">
        <v>272</v>
      </c>
      <c r="AU175" s="216" t="s">
        <v>73</v>
      </c>
      <c r="AV175" s="13" t="s">
        <v>73</v>
      </c>
      <c r="AW175" s="13" t="s">
        <v>30</v>
      </c>
      <c r="AX175" s="13" t="s">
        <v>64</v>
      </c>
      <c r="AY175" s="216" t="s">
        <v>263</v>
      </c>
    </row>
    <row r="176" spans="1:65" s="13" customFormat="1">
      <c r="B176" s="205"/>
      <c r="C176" s="206"/>
      <c r="D176" s="207" t="s">
        <v>272</v>
      </c>
      <c r="E176" s="208" t="s">
        <v>1</v>
      </c>
      <c r="F176" s="209" t="s">
        <v>2940</v>
      </c>
      <c r="G176" s="206"/>
      <c r="H176" s="210">
        <v>62.313000000000002</v>
      </c>
      <c r="I176" s="211"/>
      <c r="J176" s="206"/>
      <c r="K176" s="206"/>
      <c r="L176" s="212"/>
      <c r="M176" s="213"/>
      <c r="N176" s="214"/>
      <c r="O176" s="214"/>
      <c r="P176" s="214"/>
      <c r="Q176" s="214"/>
      <c r="R176" s="214"/>
      <c r="S176" s="214"/>
      <c r="T176" s="215"/>
      <c r="AT176" s="216" t="s">
        <v>272</v>
      </c>
      <c r="AU176" s="216" t="s">
        <v>73</v>
      </c>
      <c r="AV176" s="13" t="s">
        <v>73</v>
      </c>
      <c r="AW176" s="13" t="s">
        <v>30</v>
      </c>
      <c r="AX176" s="13" t="s">
        <v>64</v>
      </c>
      <c r="AY176" s="216" t="s">
        <v>263</v>
      </c>
    </row>
    <row r="177" spans="1:65" s="15" customFormat="1">
      <c r="B177" s="228"/>
      <c r="C177" s="229"/>
      <c r="D177" s="207" t="s">
        <v>272</v>
      </c>
      <c r="E177" s="230" t="s">
        <v>1</v>
      </c>
      <c r="F177" s="231" t="s">
        <v>280</v>
      </c>
      <c r="G177" s="229"/>
      <c r="H177" s="232">
        <v>395.20299999999997</v>
      </c>
      <c r="I177" s="233"/>
      <c r="J177" s="229"/>
      <c r="K177" s="229"/>
      <c r="L177" s="234"/>
      <c r="M177" s="235"/>
      <c r="N177" s="236"/>
      <c r="O177" s="236"/>
      <c r="P177" s="236"/>
      <c r="Q177" s="236"/>
      <c r="R177" s="236"/>
      <c r="S177" s="236"/>
      <c r="T177" s="237"/>
      <c r="AT177" s="238" t="s">
        <v>272</v>
      </c>
      <c r="AU177" s="238" t="s">
        <v>73</v>
      </c>
      <c r="AV177" s="15" t="s">
        <v>270</v>
      </c>
      <c r="AW177" s="15" t="s">
        <v>30</v>
      </c>
      <c r="AX177" s="15" t="s">
        <v>71</v>
      </c>
      <c r="AY177" s="238" t="s">
        <v>263</v>
      </c>
    </row>
    <row r="178" spans="1:65" s="2" customFormat="1" ht="37.9" customHeight="1">
      <c r="A178" s="35"/>
      <c r="B178" s="36"/>
      <c r="C178" s="191" t="s">
        <v>309</v>
      </c>
      <c r="D178" s="191" t="s">
        <v>266</v>
      </c>
      <c r="E178" s="192" t="s">
        <v>531</v>
      </c>
      <c r="F178" s="193" t="s">
        <v>532</v>
      </c>
      <c r="G178" s="194" t="s">
        <v>300</v>
      </c>
      <c r="H178" s="195">
        <v>7904.06</v>
      </c>
      <c r="I178" s="196"/>
      <c r="J178" s="197">
        <f>ROUND(I178*H178,2)</f>
        <v>0</v>
      </c>
      <c r="K178" s="198"/>
      <c r="L178" s="40"/>
      <c r="M178" s="199" t="s">
        <v>1</v>
      </c>
      <c r="N178" s="200" t="s">
        <v>38</v>
      </c>
      <c r="O178" s="72"/>
      <c r="P178" s="201">
        <f>O178*H178</f>
        <v>0</v>
      </c>
      <c r="Q178" s="201">
        <v>0</v>
      </c>
      <c r="R178" s="201">
        <f>Q178*H178</f>
        <v>0</v>
      </c>
      <c r="S178" s="201">
        <v>0</v>
      </c>
      <c r="T178" s="202">
        <f>S178*H178</f>
        <v>0</v>
      </c>
      <c r="U178" s="35"/>
      <c r="V178" s="35"/>
      <c r="W178" s="35"/>
      <c r="X178" s="35"/>
      <c r="Y178" s="35"/>
      <c r="Z178" s="35"/>
      <c r="AA178" s="35"/>
      <c r="AB178" s="35"/>
      <c r="AC178" s="35"/>
      <c r="AD178" s="35"/>
      <c r="AE178" s="35"/>
      <c r="AR178" s="203" t="s">
        <v>270</v>
      </c>
      <c r="AT178" s="203" t="s">
        <v>266</v>
      </c>
      <c r="AU178" s="203" t="s">
        <v>73</v>
      </c>
      <c r="AY178" s="18" t="s">
        <v>263</v>
      </c>
      <c r="BE178" s="204">
        <f>IF(N178="základní",J178,0)</f>
        <v>0</v>
      </c>
      <c r="BF178" s="204">
        <f>IF(N178="snížená",J178,0)</f>
        <v>0</v>
      </c>
      <c r="BG178" s="204">
        <f>IF(N178="zákl. přenesená",J178,0)</f>
        <v>0</v>
      </c>
      <c r="BH178" s="204">
        <f>IF(N178="sníž. přenesená",J178,0)</f>
        <v>0</v>
      </c>
      <c r="BI178" s="204">
        <f>IF(N178="nulová",J178,0)</f>
        <v>0</v>
      </c>
      <c r="BJ178" s="18" t="s">
        <v>71</v>
      </c>
      <c r="BK178" s="204">
        <f>ROUND(I178*H178,2)</f>
        <v>0</v>
      </c>
      <c r="BL178" s="18" t="s">
        <v>270</v>
      </c>
      <c r="BM178" s="203" t="s">
        <v>2941</v>
      </c>
    </row>
    <row r="179" spans="1:65" s="13" customFormat="1">
      <c r="B179" s="205"/>
      <c r="C179" s="206"/>
      <c r="D179" s="207" t="s">
        <v>272</v>
      </c>
      <c r="E179" s="206"/>
      <c r="F179" s="209" t="s">
        <v>2942</v>
      </c>
      <c r="G179" s="206"/>
      <c r="H179" s="210">
        <v>7904.06</v>
      </c>
      <c r="I179" s="211"/>
      <c r="J179" s="206"/>
      <c r="K179" s="206"/>
      <c r="L179" s="212"/>
      <c r="M179" s="213"/>
      <c r="N179" s="214"/>
      <c r="O179" s="214"/>
      <c r="P179" s="214"/>
      <c r="Q179" s="214"/>
      <c r="R179" s="214"/>
      <c r="S179" s="214"/>
      <c r="T179" s="215"/>
      <c r="AT179" s="216" t="s">
        <v>272</v>
      </c>
      <c r="AU179" s="216" t="s">
        <v>73</v>
      </c>
      <c r="AV179" s="13" t="s">
        <v>73</v>
      </c>
      <c r="AW179" s="13" t="s">
        <v>4</v>
      </c>
      <c r="AX179" s="13" t="s">
        <v>71</v>
      </c>
      <c r="AY179" s="216" t="s">
        <v>263</v>
      </c>
    </row>
    <row r="180" spans="1:65" s="2" customFormat="1" ht="33" customHeight="1">
      <c r="A180" s="35"/>
      <c r="B180" s="36"/>
      <c r="C180" s="191" t="s">
        <v>314</v>
      </c>
      <c r="D180" s="191" t="s">
        <v>266</v>
      </c>
      <c r="E180" s="192" t="s">
        <v>544</v>
      </c>
      <c r="F180" s="193" t="s">
        <v>545</v>
      </c>
      <c r="G180" s="194" t="s">
        <v>307</v>
      </c>
      <c r="H180" s="195">
        <v>711.36500000000001</v>
      </c>
      <c r="I180" s="196"/>
      <c r="J180" s="197">
        <f>ROUND(I180*H180,2)</f>
        <v>0</v>
      </c>
      <c r="K180" s="198"/>
      <c r="L180" s="40"/>
      <c r="M180" s="199" t="s">
        <v>1</v>
      </c>
      <c r="N180" s="200" t="s">
        <v>38</v>
      </c>
      <c r="O180" s="72"/>
      <c r="P180" s="201">
        <f>O180*H180</f>
        <v>0</v>
      </c>
      <c r="Q180" s="201">
        <v>0</v>
      </c>
      <c r="R180" s="201">
        <f>Q180*H180</f>
        <v>0</v>
      </c>
      <c r="S180" s="201">
        <v>0</v>
      </c>
      <c r="T180" s="202">
        <f>S180*H180</f>
        <v>0</v>
      </c>
      <c r="U180" s="35"/>
      <c r="V180" s="35"/>
      <c r="W180" s="35"/>
      <c r="X180" s="35"/>
      <c r="Y180" s="35"/>
      <c r="Z180" s="35"/>
      <c r="AA180" s="35"/>
      <c r="AB180" s="35"/>
      <c r="AC180" s="35"/>
      <c r="AD180" s="35"/>
      <c r="AE180" s="35"/>
      <c r="AR180" s="203" t="s">
        <v>270</v>
      </c>
      <c r="AT180" s="203" t="s">
        <v>266</v>
      </c>
      <c r="AU180" s="203" t="s">
        <v>73</v>
      </c>
      <c r="AY180" s="18" t="s">
        <v>263</v>
      </c>
      <c r="BE180" s="204">
        <f>IF(N180="základní",J180,0)</f>
        <v>0</v>
      </c>
      <c r="BF180" s="204">
        <f>IF(N180="snížená",J180,0)</f>
        <v>0</v>
      </c>
      <c r="BG180" s="204">
        <f>IF(N180="zákl. přenesená",J180,0)</f>
        <v>0</v>
      </c>
      <c r="BH180" s="204">
        <f>IF(N180="sníž. přenesená",J180,0)</f>
        <v>0</v>
      </c>
      <c r="BI180" s="204">
        <f>IF(N180="nulová",J180,0)</f>
        <v>0</v>
      </c>
      <c r="BJ180" s="18" t="s">
        <v>71</v>
      </c>
      <c r="BK180" s="204">
        <f>ROUND(I180*H180,2)</f>
        <v>0</v>
      </c>
      <c r="BL180" s="18" t="s">
        <v>270</v>
      </c>
      <c r="BM180" s="203" t="s">
        <v>2943</v>
      </c>
    </row>
    <row r="181" spans="1:65" s="13" customFormat="1">
      <c r="B181" s="205"/>
      <c r="C181" s="206"/>
      <c r="D181" s="207" t="s">
        <v>272</v>
      </c>
      <c r="E181" s="206"/>
      <c r="F181" s="209" t="s">
        <v>2944</v>
      </c>
      <c r="G181" s="206"/>
      <c r="H181" s="210">
        <v>711.36500000000001</v>
      </c>
      <c r="I181" s="211"/>
      <c r="J181" s="206"/>
      <c r="K181" s="206"/>
      <c r="L181" s="212"/>
      <c r="M181" s="213"/>
      <c r="N181" s="214"/>
      <c r="O181" s="214"/>
      <c r="P181" s="214"/>
      <c r="Q181" s="214"/>
      <c r="R181" s="214"/>
      <c r="S181" s="214"/>
      <c r="T181" s="215"/>
      <c r="AT181" s="216" t="s">
        <v>272</v>
      </c>
      <c r="AU181" s="216" t="s">
        <v>73</v>
      </c>
      <c r="AV181" s="13" t="s">
        <v>73</v>
      </c>
      <c r="AW181" s="13" t="s">
        <v>4</v>
      </c>
      <c r="AX181" s="13" t="s">
        <v>71</v>
      </c>
      <c r="AY181" s="216" t="s">
        <v>263</v>
      </c>
    </row>
    <row r="182" spans="1:65" s="12" customFormat="1" ht="22.9" customHeight="1">
      <c r="B182" s="175"/>
      <c r="C182" s="176"/>
      <c r="D182" s="177" t="s">
        <v>63</v>
      </c>
      <c r="E182" s="189" t="s">
        <v>73</v>
      </c>
      <c r="F182" s="189" t="s">
        <v>361</v>
      </c>
      <c r="G182" s="176"/>
      <c r="H182" s="176"/>
      <c r="I182" s="179"/>
      <c r="J182" s="190">
        <f>BK182</f>
        <v>0</v>
      </c>
      <c r="K182" s="176"/>
      <c r="L182" s="181"/>
      <c r="M182" s="182"/>
      <c r="N182" s="183"/>
      <c r="O182" s="183"/>
      <c r="P182" s="184">
        <f>SUM(P183:P246)</f>
        <v>0</v>
      </c>
      <c r="Q182" s="183"/>
      <c r="R182" s="184">
        <f>SUM(R183:R246)</f>
        <v>768.41962411999998</v>
      </c>
      <c r="S182" s="183"/>
      <c r="T182" s="185">
        <f>SUM(T183:T246)</f>
        <v>0</v>
      </c>
      <c r="AR182" s="186" t="s">
        <v>71</v>
      </c>
      <c r="AT182" s="187" t="s">
        <v>63</v>
      </c>
      <c r="AU182" s="187" t="s">
        <v>71</v>
      </c>
      <c r="AY182" s="186" t="s">
        <v>263</v>
      </c>
      <c r="BK182" s="188">
        <f>SUM(BK183:BK246)</f>
        <v>0</v>
      </c>
    </row>
    <row r="183" spans="1:65" s="2" customFormat="1" ht="24.2" customHeight="1">
      <c r="A183" s="35"/>
      <c r="B183" s="36"/>
      <c r="C183" s="191" t="s">
        <v>264</v>
      </c>
      <c r="D183" s="191" t="s">
        <v>266</v>
      </c>
      <c r="E183" s="192" t="s">
        <v>2945</v>
      </c>
      <c r="F183" s="193" t="s">
        <v>7610</v>
      </c>
      <c r="G183" s="194" t="s">
        <v>796</v>
      </c>
      <c r="H183" s="195">
        <v>110</v>
      </c>
      <c r="I183" s="196"/>
      <c r="J183" s="197">
        <f>ROUND(I183*H183,2)</f>
        <v>0</v>
      </c>
      <c r="K183" s="198"/>
      <c r="L183" s="40"/>
      <c r="M183" s="199" t="s">
        <v>1</v>
      </c>
      <c r="N183" s="200" t="s">
        <v>38</v>
      </c>
      <c r="O183" s="72"/>
      <c r="P183" s="201">
        <f>O183*H183</f>
        <v>0</v>
      </c>
      <c r="Q183" s="201">
        <v>1.4999999999999999E-4</v>
      </c>
      <c r="R183" s="201">
        <f>Q183*H183</f>
        <v>1.6499999999999997E-2</v>
      </c>
      <c r="S183" s="201">
        <v>0</v>
      </c>
      <c r="T183" s="202">
        <f>S183*H183</f>
        <v>0</v>
      </c>
      <c r="U183" s="35"/>
      <c r="V183" s="35"/>
      <c r="W183" s="35"/>
      <c r="X183" s="35"/>
      <c r="Y183" s="35"/>
      <c r="Z183" s="35"/>
      <c r="AA183" s="35"/>
      <c r="AB183" s="35"/>
      <c r="AC183" s="35"/>
      <c r="AD183" s="35"/>
      <c r="AE183" s="35"/>
      <c r="AR183" s="203" t="s">
        <v>270</v>
      </c>
      <c r="AT183" s="203" t="s">
        <v>266</v>
      </c>
      <c r="AU183" s="203" t="s">
        <v>73</v>
      </c>
      <c r="AY183" s="18" t="s">
        <v>263</v>
      </c>
      <c r="BE183" s="204">
        <f>IF(N183="základní",J183,0)</f>
        <v>0</v>
      </c>
      <c r="BF183" s="204">
        <f>IF(N183="snížená",J183,0)</f>
        <v>0</v>
      </c>
      <c r="BG183" s="204">
        <f>IF(N183="zákl. přenesená",J183,0)</f>
        <v>0</v>
      </c>
      <c r="BH183" s="204">
        <f>IF(N183="sníž. přenesená",J183,0)</f>
        <v>0</v>
      </c>
      <c r="BI183" s="204">
        <f>IF(N183="nulová",J183,0)</f>
        <v>0</v>
      </c>
      <c r="BJ183" s="18" t="s">
        <v>71</v>
      </c>
      <c r="BK183" s="204">
        <f>ROUND(I183*H183,2)</f>
        <v>0</v>
      </c>
      <c r="BL183" s="18" t="s">
        <v>270</v>
      </c>
      <c r="BM183" s="203" t="s">
        <v>2946</v>
      </c>
    </row>
    <row r="184" spans="1:65" s="16" customFormat="1">
      <c r="B184" s="248"/>
      <c r="C184" s="249"/>
      <c r="D184" s="207" t="s">
        <v>272</v>
      </c>
      <c r="E184" s="250" t="s">
        <v>1</v>
      </c>
      <c r="F184" s="251" t="s">
        <v>2947</v>
      </c>
      <c r="G184" s="249"/>
      <c r="H184" s="250" t="s">
        <v>1</v>
      </c>
      <c r="I184" s="252"/>
      <c r="J184" s="249"/>
      <c r="K184" s="249"/>
      <c r="L184" s="253"/>
      <c r="M184" s="254"/>
      <c r="N184" s="255"/>
      <c r="O184" s="255"/>
      <c r="P184" s="255"/>
      <c r="Q184" s="255"/>
      <c r="R184" s="255"/>
      <c r="S184" s="255"/>
      <c r="T184" s="256"/>
      <c r="AT184" s="257" t="s">
        <v>272</v>
      </c>
      <c r="AU184" s="257" t="s">
        <v>73</v>
      </c>
      <c r="AV184" s="16" t="s">
        <v>71</v>
      </c>
      <c r="AW184" s="16" t="s">
        <v>30</v>
      </c>
      <c r="AX184" s="16" t="s">
        <v>64</v>
      </c>
      <c r="AY184" s="257" t="s">
        <v>263</v>
      </c>
    </row>
    <row r="185" spans="1:65" s="13" customFormat="1">
      <c r="B185" s="205"/>
      <c r="C185" s="206"/>
      <c r="D185" s="207" t="s">
        <v>272</v>
      </c>
      <c r="E185" s="208" t="s">
        <v>1</v>
      </c>
      <c r="F185" s="209" t="s">
        <v>7615</v>
      </c>
      <c r="G185" s="206"/>
      <c r="H185" s="210">
        <v>98</v>
      </c>
      <c r="I185" s="211"/>
      <c r="J185" s="206"/>
      <c r="K185" s="206"/>
      <c r="L185" s="212"/>
      <c r="M185" s="213"/>
      <c r="N185" s="214"/>
      <c r="O185" s="214"/>
      <c r="P185" s="214"/>
      <c r="Q185" s="214"/>
      <c r="R185" s="214"/>
      <c r="S185" s="214"/>
      <c r="T185" s="215"/>
      <c r="AT185" s="216" t="s">
        <v>272</v>
      </c>
      <c r="AU185" s="216" t="s">
        <v>73</v>
      </c>
      <c r="AV185" s="13" t="s">
        <v>73</v>
      </c>
      <c r="AW185" s="13" t="s">
        <v>30</v>
      </c>
      <c r="AX185" s="13" t="s">
        <v>64</v>
      </c>
      <c r="AY185" s="216" t="s">
        <v>263</v>
      </c>
    </row>
    <row r="186" spans="1:65" s="15" customFormat="1">
      <c r="B186" s="228"/>
      <c r="C186" s="229"/>
      <c r="D186" s="207" t="s">
        <v>272</v>
      </c>
      <c r="E186" s="230" t="s">
        <v>1</v>
      </c>
      <c r="F186" s="231" t="s">
        <v>280</v>
      </c>
      <c r="G186" s="229"/>
      <c r="H186" s="232">
        <v>98</v>
      </c>
      <c r="I186" s="233"/>
      <c r="J186" s="229"/>
      <c r="K186" s="229"/>
      <c r="L186" s="234"/>
      <c r="M186" s="235"/>
      <c r="N186" s="236"/>
      <c r="O186" s="236"/>
      <c r="P186" s="236"/>
      <c r="Q186" s="236"/>
      <c r="R186" s="236"/>
      <c r="S186" s="236"/>
      <c r="T186" s="237"/>
      <c r="AT186" s="238" t="s">
        <v>272</v>
      </c>
      <c r="AU186" s="238" t="s">
        <v>73</v>
      </c>
      <c r="AV186" s="15" t="s">
        <v>270</v>
      </c>
      <c r="AW186" s="15" t="s">
        <v>30</v>
      </c>
      <c r="AX186" s="15" t="s">
        <v>71</v>
      </c>
      <c r="AY186" s="238" t="s">
        <v>263</v>
      </c>
    </row>
    <row r="187" spans="1:65" s="2" customFormat="1" ht="24.2" customHeight="1">
      <c r="A187" s="35"/>
      <c r="B187" s="36"/>
      <c r="C187" s="191" t="s">
        <v>322</v>
      </c>
      <c r="D187" s="191" t="s">
        <v>266</v>
      </c>
      <c r="E187" s="192" t="s">
        <v>2948</v>
      </c>
      <c r="F187" s="193" t="s">
        <v>7607</v>
      </c>
      <c r="G187" s="194" t="s">
        <v>796</v>
      </c>
      <c r="H187" s="195">
        <v>110</v>
      </c>
      <c r="I187" s="196"/>
      <c r="J187" s="197">
        <f>ROUND(I187*H187,2)</f>
        <v>0</v>
      </c>
      <c r="K187" s="198"/>
      <c r="L187" s="40"/>
      <c r="M187" s="199" t="s">
        <v>1</v>
      </c>
      <c r="N187" s="200" t="s">
        <v>38</v>
      </c>
      <c r="O187" s="72"/>
      <c r="P187" s="201">
        <f>O187*H187</f>
        <v>0</v>
      </c>
      <c r="Q187" s="201">
        <v>0</v>
      </c>
      <c r="R187" s="201">
        <f>Q187*H187</f>
        <v>0</v>
      </c>
      <c r="S187" s="201">
        <v>0</v>
      </c>
      <c r="T187" s="202">
        <f>S187*H187</f>
        <v>0</v>
      </c>
      <c r="U187" s="35"/>
      <c r="V187" s="35"/>
      <c r="W187" s="35"/>
      <c r="X187" s="35"/>
      <c r="Y187" s="35"/>
      <c r="Z187" s="35"/>
      <c r="AA187" s="35"/>
      <c r="AB187" s="35"/>
      <c r="AC187" s="35"/>
      <c r="AD187" s="35"/>
      <c r="AE187" s="35"/>
      <c r="AR187" s="203" t="s">
        <v>270</v>
      </c>
      <c r="AT187" s="203" t="s">
        <v>266</v>
      </c>
      <c r="AU187" s="203" t="s">
        <v>73</v>
      </c>
      <c r="AY187" s="18" t="s">
        <v>263</v>
      </c>
      <c r="BE187" s="204">
        <f>IF(N187="základní",J187,0)</f>
        <v>0</v>
      </c>
      <c r="BF187" s="204">
        <f>IF(N187="snížená",J187,0)</f>
        <v>0</v>
      </c>
      <c r="BG187" s="204">
        <f>IF(N187="zákl. přenesená",J187,0)</f>
        <v>0</v>
      </c>
      <c r="BH187" s="204">
        <f>IF(N187="sníž. přenesená",J187,0)</f>
        <v>0</v>
      </c>
      <c r="BI187" s="204">
        <f>IF(N187="nulová",J187,0)</f>
        <v>0</v>
      </c>
      <c r="BJ187" s="18" t="s">
        <v>71</v>
      </c>
      <c r="BK187" s="204">
        <f>ROUND(I187*H187,2)</f>
        <v>0</v>
      </c>
      <c r="BL187" s="18" t="s">
        <v>270</v>
      </c>
      <c r="BM187" s="203" t="s">
        <v>2949</v>
      </c>
    </row>
    <row r="188" spans="1:65" s="2" customFormat="1" ht="37.9" customHeight="1">
      <c r="A188" s="35"/>
      <c r="B188" s="36"/>
      <c r="C188" s="191" t="s">
        <v>327</v>
      </c>
      <c r="D188" s="191" t="s">
        <v>266</v>
      </c>
      <c r="E188" s="192" t="s">
        <v>2950</v>
      </c>
      <c r="F188" s="193" t="s">
        <v>7611</v>
      </c>
      <c r="G188" s="194" t="s">
        <v>796</v>
      </c>
      <c r="H188" s="195">
        <v>110</v>
      </c>
      <c r="I188" s="196"/>
      <c r="J188" s="197">
        <f>ROUND(I188*H188,2)</f>
        <v>0</v>
      </c>
      <c r="K188" s="198"/>
      <c r="L188" s="40"/>
      <c r="M188" s="199" t="s">
        <v>1</v>
      </c>
      <c r="N188" s="200" t="s">
        <v>38</v>
      </c>
      <c r="O188" s="72"/>
      <c r="P188" s="201">
        <f>O188*H188</f>
        <v>0</v>
      </c>
      <c r="Q188" s="201">
        <v>0</v>
      </c>
      <c r="R188" s="201">
        <f>Q188*H188</f>
        <v>0</v>
      </c>
      <c r="S188" s="201">
        <v>0</v>
      </c>
      <c r="T188" s="202">
        <f>S188*H188</f>
        <v>0</v>
      </c>
      <c r="U188" s="35"/>
      <c r="V188" s="35"/>
      <c r="W188" s="35"/>
      <c r="X188" s="35"/>
      <c r="Y188" s="35"/>
      <c r="Z188" s="35"/>
      <c r="AA188" s="35"/>
      <c r="AB188" s="35"/>
      <c r="AC188" s="35"/>
      <c r="AD188" s="35"/>
      <c r="AE188" s="35"/>
      <c r="AR188" s="203" t="s">
        <v>270</v>
      </c>
      <c r="AT188" s="203" t="s">
        <v>266</v>
      </c>
      <c r="AU188" s="203" t="s">
        <v>73</v>
      </c>
      <c r="AY188" s="18" t="s">
        <v>263</v>
      </c>
      <c r="BE188" s="204">
        <f>IF(N188="základní",J188,0)</f>
        <v>0</v>
      </c>
      <c r="BF188" s="204">
        <f>IF(N188="snížená",J188,0)</f>
        <v>0</v>
      </c>
      <c r="BG188" s="204">
        <f>IF(N188="zákl. přenesená",J188,0)</f>
        <v>0</v>
      </c>
      <c r="BH188" s="204">
        <f>IF(N188="sníž. přenesená",J188,0)</f>
        <v>0</v>
      </c>
      <c r="BI188" s="204">
        <f>IF(N188="nulová",J188,0)</f>
        <v>0</v>
      </c>
      <c r="BJ188" s="18" t="s">
        <v>71</v>
      </c>
      <c r="BK188" s="204">
        <f>ROUND(I188*H188,2)</f>
        <v>0</v>
      </c>
      <c r="BL188" s="18" t="s">
        <v>270</v>
      </c>
      <c r="BM188" s="203" t="s">
        <v>2951</v>
      </c>
    </row>
    <row r="189" spans="1:65" s="16" customFormat="1">
      <c r="B189" s="248"/>
      <c r="C189" s="249"/>
      <c r="D189" s="207" t="s">
        <v>272</v>
      </c>
      <c r="E189" s="250" t="s">
        <v>1</v>
      </c>
      <c r="F189" s="251" t="s">
        <v>2947</v>
      </c>
      <c r="G189" s="249"/>
      <c r="H189" s="250" t="s">
        <v>1</v>
      </c>
      <c r="I189" s="252"/>
      <c r="J189" s="249"/>
      <c r="K189" s="249"/>
      <c r="L189" s="253"/>
      <c r="M189" s="254"/>
      <c r="N189" s="255"/>
      <c r="O189" s="255"/>
      <c r="P189" s="255"/>
      <c r="Q189" s="255"/>
      <c r="R189" s="255"/>
      <c r="S189" s="255"/>
      <c r="T189" s="256"/>
      <c r="AT189" s="257" t="s">
        <v>272</v>
      </c>
      <c r="AU189" s="257" t="s">
        <v>73</v>
      </c>
      <c r="AV189" s="16" t="s">
        <v>71</v>
      </c>
      <c r="AW189" s="16" t="s">
        <v>30</v>
      </c>
      <c r="AX189" s="16" t="s">
        <v>64</v>
      </c>
      <c r="AY189" s="257" t="s">
        <v>263</v>
      </c>
    </row>
    <row r="190" spans="1:65" s="13" customFormat="1">
      <c r="B190" s="205"/>
      <c r="C190" s="206"/>
      <c r="D190" s="207" t="s">
        <v>272</v>
      </c>
      <c r="E190" s="208" t="s">
        <v>1</v>
      </c>
      <c r="F190" s="209" t="s">
        <v>7615</v>
      </c>
      <c r="G190" s="206"/>
      <c r="H190" s="210">
        <v>110</v>
      </c>
      <c r="I190" s="211"/>
      <c r="J190" s="206"/>
      <c r="K190" s="206"/>
      <c r="L190" s="212"/>
      <c r="M190" s="213"/>
      <c r="N190" s="214"/>
      <c r="O190" s="214"/>
      <c r="P190" s="214"/>
      <c r="Q190" s="214"/>
      <c r="R190" s="214"/>
      <c r="S190" s="214"/>
      <c r="T190" s="215"/>
      <c r="AT190" s="216" t="s">
        <v>272</v>
      </c>
      <c r="AU190" s="216" t="s">
        <v>73</v>
      </c>
      <c r="AV190" s="13" t="s">
        <v>73</v>
      </c>
      <c r="AW190" s="13" t="s">
        <v>30</v>
      </c>
      <c r="AX190" s="13" t="s">
        <v>64</v>
      </c>
      <c r="AY190" s="216" t="s">
        <v>263</v>
      </c>
    </row>
    <row r="191" spans="1:65" s="15" customFormat="1">
      <c r="B191" s="228"/>
      <c r="C191" s="229"/>
      <c r="D191" s="207" t="s">
        <v>272</v>
      </c>
      <c r="E191" s="230" t="s">
        <v>1</v>
      </c>
      <c r="F191" s="231" t="s">
        <v>280</v>
      </c>
      <c r="G191" s="229"/>
      <c r="H191" s="232">
        <v>110</v>
      </c>
      <c r="I191" s="233"/>
      <c r="J191" s="229"/>
      <c r="K191" s="229"/>
      <c r="L191" s="234"/>
      <c r="M191" s="235"/>
      <c r="N191" s="236"/>
      <c r="O191" s="236"/>
      <c r="P191" s="236"/>
      <c r="Q191" s="236"/>
      <c r="R191" s="236"/>
      <c r="S191" s="236"/>
      <c r="T191" s="237"/>
      <c r="AT191" s="238" t="s">
        <v>272</v>
      </c>
      <c r="AU191" s="238" t="s">
        <v>73</v>
      </c>
      <c r="AV191" s="15" t="s">
        <v>270</v>
      </c>
      <c r="AW191" s="15" t="s">
        <v>30</v>
      </c>
      <c r="AX191" s="15" t="s">
        <v>71</v>
      </c>
      <c r="AY191" s="238" t="s">
        <v>263</v>
      </c>
    </row>
    <row r="192" spans="1:65" s="2" customFormat="1" ht="24.2" customHeight="1">
      <c r="A192" s="35"/>
      <c r="B192" s="36"/>
      <c r="C192" s="261" t="s">
        <v>8</v>
      </c>
      <c r="D192" s="261" t="s">
        <v>401</v>
      </c>
      <c r="E192" s="262" t="s">
        <v>2952</v>
      </c>
      <c r="F192" s="263" t="s">
        <v>2953</v>
      </c>
      <c r="G192" s="264" t="s">
        <v>300</v>
      </c>
      <c r="H192" s="265">
        <v>131.25</v>
      </c>
      <c r="I192" s="266"/>
      <c r="J192" s="267">
        <f>ROUND(I192*H192,2)</f>
        <v>0</v>
      </c>
      <c r="K192" s="268"/>
      <c r="L192" s="269"/>
      <c r="M192" s="270" t="s">
        <v>1</v>
      </c>
      <c r="N192" s="271" t="s">
        <v>38</v>
      </c>
      <c r="O192" s="72"/>
      <c r="P192" s="201">
        <f>O192*H192</f>
        <v>0</v>
      </c>
      <c r="Q192" s="201">
        <v>2.4289999999999998</v>
      </c>
      <c r="R192" s="201">
        <f>Q192*H192</f>
        <v>318.80624999999998</v>
      </c>
      <c r="S192" s="201">
        <v>0</v>
      </c>
      <c r="T192" s="202">
        <f>S192*H192</f>
        <v>0</v>
      </c>
      <c r="U192" s="35"/>
      <c r="V192" s="35"/>
      <c r="W192" s="35"/>
      <c r="X192" s="35"/>
      <c r="Y192" s="35"/>
      <c r="Z192" s="35"/>
      <c r="AA192" s="35"/>
      <c r="AB192" s="35"/>
      <c r="AC192" s="35"/>
      <c r="AD192" s="35"/>
      <c r="AE192" s="35"/>
      <c r="AR192" s="203" t="s">
        <v>314</v>
      </c>
      <c r="AT192" s="203" t="s">
        <v>401</v>
      </c>
      <c r="AU192" s="203" t="s">
        <v>73</v>
      </c>
      <c r="AY192" s="18" t="s">
        <v>263</v>
      </c>
      <c r="BE192" s="204">
        <f>IF(N192="základní",J192,0)</f>
        <v>0</v>
      </c>
      <c r="BF192" s="204">
        <f>IF(N192="snížená",J192,0)</f>
        <v>0</v>
      </c>
      <c r="BG192" s="204">
        <f>IF(N192="zákl. přenesená",J192,0)</f>
        <v>0</v>
      </c>
      <c r="BH192" s="204">
        <f>IF(N192="sníž. přenesená",J192,0)</f>
        <v>0</v>
      </c>
      <c r="BI192" s="204">
        <f>IF(N192="nulová",J192,0)</f>
        <v>0</v>
      </c>
      <c r="BJ192" s="18" t="s">
        <v>71</v>
      </c>
      <c r="BK192" s="204">
        <f>ROUND(I192*H192,2)</f>
        <v>0</v>
      </c>
      <c r="BL192" s="18" t="s">
        <v>270</v>
      </c>
      <c r="BM192" s="203" t="s">
        <v>2954</v>
      </c>
    </row>
    <row r="193" spans="1:65" s="16" customFormat="1">
      <c r="B193" s="248"/>
      <c r="C193" s="249"/>
      <c r="D193" s="207" t="s">
        <v>272</v>
      </c>
      <c r="E193" s="250" t="s">
        <v>1</v>
      </c>
      <c r="F193" s="251" t="s">
        <v>2947</v>
      </c>
      <c r="G193" s="249"/>
      <c r="H193" s="250" t="s">
        <v>1</v>
      </c>
      <c r="I193" s="252"/>
      <c r="J193" s="249"/>
      <c r="K193" s="249"/>
      <c r="L193" s="253"/>
      <c r="M193" s="254"/>
      <c r="N193" s="255"/>
      <c r="O193" s="255"/>
      <c r="P193" s="255"/>
      <c r="Q193" s="255"/>
      <c r="R193" s="255"/>
      <c r="S193" s="255"/>
      <c r="T193" s="256"/>
      <c r="AT193" s="257" t="s">
        <v>272</v>
      </c>
      <c r="AU193" s="257" t="s">
        <v>73</v>
      </c>
      <c r="AV193" s="16" t="s">
        <v>71</v>
      </c>
      <c r="AW193" s="16" t="s">
        <v>30</v>
      </c>
      <c r="AX193" s="16" t="s">
        <v>64</v>
      </c>
      <c r="AY193" s="257" t="s">
        <v>263</v>
      </c>
    </row>
    <row r="194" spans="1:65" s="13" customFormat="1">
      <c r="B194" s="205"/>
      <c r="C194" s="206"/>
      <c r="D194" s="207" t="s">
        <v>272</v>
      </c>
      <c r="E194" s="208" t="s">
        <v>1</v>
      </c>
      <c r="F194" s="209" t="s">
        <v>2955</v>
      </c>
      <c r="G194" s="206"/>
      <c r="H194" s="210"/>
      <c r="I194" s="211"/>
      <c r="J194" s="206"/>
      <c r="K194" s="206"/>
      <c r="L194" s="212"/>
      <c r="M194" s="213"/>
      <c r="N194" s="214"/>
      <c r="O194" s="214"/>
      <c r="P194" s="214"/>
      <c r="Q194" s="214"/>
      <c r="R194" s="214"/>
      <c r="S194" s="214"/>
      <c r="T194" s="215"/>
      <c r="AT194" s="216" t="s">
        <v>272</v>
      </c>
      <c r="AU194" s="216" t="s">
        <v>73</v>
      </c>
      <c r="AV194" s="13" t="s">
        <v>73</v>
      </c>
      <c r="AW194" s="13" t="s">
        <v>30</v>
      </c>
      <c r="AX194" s="13" t="s">
        <v>64</v>
      </c>
      <c r="AY194" s="216" t="s">
        <v>263</v>
      </c>
    </row>
    <row r="195" spans="1:65" s="2" customFormat="1" ht="24.2" customHeight="1">
      <c r="A195" s="35"/>
      <c r="B195" s="36"/>
      <c r="C195" s="191" t="s">
        <v>397</v>
      </c>
      <c r="D195" s="191" t="s">
        <v>266</v>
      </c>
      <c r="E195" s="192" t="s">
        <v>2956</v>
      </c>
      <c r="F195" s="193" t="s">
        <v>2957</v>
      </c>
      <c r="G195" s="194" t="s">
        <v>307</v>
      </c>
      <c r="H195" s="195">
        <v>15.75</v>
      </c>
      <c r="I195" s="196"/>
      <c r="J195" s="197">
        <f>ROUND(I195*H195,2)</f>
        <v>0</v>
      </c>
      <c r="K195" s="198"/>
      <c r="L195" s="40"/>
      <c r="M195" s="199" t="s">
        <v>1</v>
      </c>
      <c r="N195" s="200" t="s">
        <v>38</v>
      </c>
      <c r="O195" s="72"/>
      <c r="P195" s="201">
        <f>O195*H195</f>
        <v>0</v>
      </c>
      <c r="Q195" s="201">
        <v>1.1102000000000001</v>
      </c>
      <c r="R195" s="201">
        <f>Q195*H195</f>
        <v>17.48565</v>
      </c>
      <c r="S195" s="201">
        <v>0</v>
      </c>
      <c r="T195" s="202">
        <f>S195*H195</f>
        <v>0</v>
      </c>
      <c r="U195" s="35"/>
      <c r="V195" s="35"/>
      <c r="W195" s="35"/>
      <c r="X195" s="35"/>
      <c r="Y195" s="35"/>
      <c r="Z195" s="35"/>
      <c r="AA195" s="35"/>
      <c r="AB195" s="35"/>
      <c r="AC195" s="35"/>
      <c r="AD195" s="35"/>
      <c r="AE195" s="35"/>
      <c r="AR195" s="203" t="s">
        <v>270</v>
      </c>
      <c r="AT195" s="203" t="s">
        <v>266</v>
      </c>
      <c r="AU195" s="203" t="s">
        <v>73</v>
      </c>
      <c r="AY195" s="18" t="s">
        <v>263</v>
      </c>
      <c r="BE195" s="204">
        <f>IF(N195="základní",J195,0)</f>
        <v>0</v>
      </c>
      <c r="BF195" s="204">
        <f>IF(N195="snížená",J195,0)</f>
        <v>0</v>
      </c>
      <c r="BG195" s="204">
        <f>IF(N195="zákl. přenesená",J195,0)</f>
        <v>0</v>
      </c>
      <c r="BH195" s="204">
        <f>IF(N195="sníž. přenesená",J195,0)</f>
        <v>0</v>
      </c>
      <c r="BI195" s="204">
        <f>IF(N195="nulová",J195,0)</f>
        <v>0</v>
      </c>
      <c r="BJ195" s="18" t="s">
        <v>71</v>
      </c>
      <c r="BK195" s="204">
        <f>ROUND(I195*H195,2)</f>
        <v>0</v>
      </c>
      <c r="BL195" s="18" t="s">
        <v>270</v>
      </c>
      <c r="BM195" s="203" t="s">
        <v>2958</v>
      </c>
    </row>
    <row r="196" spans="1:65" s="16" customFormat="1">
      <c r="B196" s="248"/>
      <c r="C196" s="249"/>
      <c r="D196" s="207" t="s">
        <v>272</v>
      </c>
      <c r="E196" s="250" t="s">
        <v>1</v>
      </c>
      <c r="F196" s="251" t="s">
        <v>2229</v>
      </c>
      <c r="G196" s="249"/>
      <c r="H196" s="250" t="s">
        <v>1</v>
      </c>
      <c r="I196" s="252"/>
      <c r="J196" s="249"/>
      <c r="K196" s="249"/>
      <c r="L196" s="253"/>
      <c r="M196" s="254"/>
      <c r="N196" s="255"/>
      <c r="O196" s="255"/>
      <c r="P196" s="255"/>
      <c r="Q196" s="255"/>
      <c r="R196" s="255"/>
      <c r="S196" s="255"/>
      <c r="T196" s="256"/>
      <c r="AT196" s="257" t="s">
        <v>272</v>
      </c>
      <c r="AU196" s="257" t="s">
        <v>73</v>
      </c>
      <c r="AV196" s="16" t="s">
        <v>71</v>
      </c>
      <c r="AW196" s="16" t="s">
        <v>30</v>
      </c>
      <c r="AX196" s="16" t="s">
        <v>64</v>
      </c>
      <c r="AY196" s="257" t="s">
        <v>263</v>
      </c>
    </row>
    <row r="197" spans="1:65" s="16" customFormat="1">
      <c r="B197" s="248"/>
      <c r="C197" s="249"/>
      <c r="D197" s="207" t="s">
        <v>272</v>
      </c>
      <c r="E197" s="250" t="s">
        <v>1</v>
      </c>
      <c r="F197" s="251" t="s">
        <v>2947</v>
      </c>
      <c r="G197" s="249"/>
      <c r="H197" s="250" t="s">
        <v>1</v>
      </c>
      <c r="I197" s="252"/>
      <c r="J197" s="249"/>
      <c r="K197" s="249"/>
      <c r="L197" s="253"/>
      <c r="M197" s="254"/>
      <c r="N197" s="255"/>
      <c r="O197" s="255"/>
      <c r="P197" s="255"/>
      <c r="Q197" s="255"/>
      <c r="R197" s="255"/>
      <c r="S197" s="255"/>
      <c r="T197" s="256"/>
      <c r="AT197" s="257" t="s">
        <v>272</v>
      </c>
      <c r="AU197" s="257" t="s">
        <v>73</v>
      </c>
      <c r="AV197" s="16" t="s">
        <v>71</v>
      </c>
      <c r="AW197" s="16" t="s">
        <v>30</v>
      </c>
      <c r="AX197" s="16" t="s">
        <v>64</v>
      </c>
      <c r="AY197" s="257" t="s">
        <v>263</v>
      </c>
    </row>
    <row r="198" spans="1:65" s="2" customFormat="1" ht="24.2" customHeight="1">
      <c r="A198" s="35"/>
      <c r="B198" s="36"/>
      <c r="C198" s="191" t="s">
        <v>405</v>
      </c>
      <c r="D198" s="191" t="s">
        <v>266</v>
      </c>
      <c r="E198" s="192" t="s">
        <v>2959</v>
      </c>
      <c r="F198" s="193" t="s">
        <v>2960</v>
      </c>
      <c r="G198" s="194" t="s">
        <v>300</v>
      </c>
      <c r="H198" s="195">
        <v>31.379000000000001</v>
      </c>
      <c r="I198" s="196"/>
      <c r="J198" s="197">
        <f>ROUND(I198*H198,2)</f>
        <v>0</v>
      </c>
      <c r="K198" s="198"/>
      <c r="L198" s="40"/>
      <c r="M198" s="199" t="s">
        <v>1</v>
      </c>
      <c r="N198" s="200" t="s">
        <v>38</v>
      </c>
      <c r="O198" s="72"/>
      <c r="P198" s="201">
        <f>O198*H198</f>
        <v>0</v>
      </c>
      <c r="Q198" s="201">
        <v>2.16</v>
      </c>
      <c r="R198" s="201">
        <f>Q198*H198</f>
        <v>67.77864000000001</v>
      </c>
      <c r="S198" s="201">
        <v>0</v>
      </c>
      <c r="T198" s="202">
        <f>S198*H198</f>
        <v>0</v>
      </c>
      <c r="U198" s="35"/>
      <c r="V198" s="35"/>
      <c r="W198" s="35"/>
      <c r="X198" s="35"/>
      <c r="Y198" s="35"/>
      <c r="Z198" s="35"/>
      <c r="AA198" s="35"/>
      <c r="AB198" s="35"/>
      <c r="AC198" s="35"/>
      <c r="AD198" s="35"/>
      <c r="AE198" s="35"/>
      <c r="AR198" s="203" t="s">
        <v>270</v>
      </c>
      <c r="AT198" s="203" t="s">
        <v>266</v>
      </c>
      <c r="AU198" s="203" t="s">
        <v>73</v>
      </c>
      <c r="AY198" s="18" t="s">
        <v>263</v>
      </c>
      <c r="BE198" s="204">
        <f>IF(N198="základní",J198,0)</f>
        <v>0</v>
      </c>
      <c r="BF198" s="204">
        <f>IF(N198="snížená",J198,0)</f>
        <v>0</v>
      </c>
      <c r="BG198" s="204">
        <f>IF(N198="zákl. přenesená",J198,0)</f>
        <v>0</v>
      </c>
      <c r="BH198" s="204">
        <f>IF(N198="sníž. přenesená",J198,0)</f>
        <v>0</v>
      </c>
      <c r="BI198" s="204">
        <f>IF(N198="nulová",J198,0)</f>
        <v>0</v>
      </c>
      <c r="BJ198" s="18" t="s">
        <v>71</v>
      </c>
      <c r="BK198" s="204">
        <f>ROUND(I198*H198,2)</f>
        <v>0</v>
      </c>
      <c r="BL198" s="18" t="s">
        <v>270</v>
      </c>
      <c r="BM198" s="203" t="s">
        <v>2961</v>
      </c>
    </row>
    <row r="199" spans="1:65" s="16" customFormat="1">
      <c r="B199" s="248"/>
      <c r="C199" s="249"/>
      <c r="D199" s="207" t="s">
        <v>272</v>
      </c>
      <c r="E199" s="250" t="s">
        <v>1</v>
      </c>
      <c r="F199" s="251" t="s">
        <v>2962</v>
      </c>
      <c r="G199" s="249"/>
      <c r="H199" s="250" t="s">
        <v>1</v>
      </c>
      <c r="I199" s="252"/>
      <c r="J199" s="249"/>
      <c r="K199" s="249"/>
      <c r="L199" s="253"/>
      <c r="M199" s="254"/>
      <c r="N199" s="255"/>
      <c r="O199" s="255"/>
      <c r="P199" s="255"/>
      <c r="Q199" s="255"/>
      <c r="R199" s="255"/>
      <c r="S199" s="255"/>
      <c r="T199" s="256"/>
      <c r="AT199" s="257" t="s">
        <v>272</v>
      </c>
      <c r="AU199" s="257" t="s">
        <v>73</v>
      </c>
      <c r="AV199" s="16" t="s">
        <v>71</v>
      </c>
      <c r="AW199" s="16" t="s">
        <v>30</v>
      </c>
      <c r="AX199" s="16" t="s">
        <v>64</v>
      </c>
      <c r="AY199" s="257" t="s">
        <v>263</v>
      </c>
    </row>
    <row r="200" spans="1:65" s="13" customFormat="1" ht="22.5">
      <c r="B200" s="205"/>
      <c r="C200" s="206"/>
      <c r="D200" s="207" t="s">
        <v>272</v>
      </c>
      <c r="E200" s="208" t="s">
        <v>1</v>
      </c>
      <c r="F200" s="209" t="s">
        <v>2963</v>
      </c>
      <c r="G200" s="206"/>
      <c r="H200" s="210">
        <v>31.379000000000001</v>
      </c>
      <c r="I200" s="211"/>
      <c r="J200" s="206"/>
      <c r="K200" s="206"/>
      <c r="L200" s="212"/>
      <c r="M200" s="213"/>
      <c r="N200" s="214"/>
      <c r="O200" s="214"/>
      <c r="P200" s="214"/>
      <c r="Q200" s="214"/>
      <c r="R200" s="214"/>
      <c r="S200" s="214"/>
      <c r="T200" s="215"/>
      <c r="AT200" s="216" t="s">
        <v>272</v>
      </c>
      <c r="AU200" s="216" t="s">
        <v>73</v>
      </c>
      <c r="AV200" s="13" t="s">
        <v>73</v>
      </c>
      <c r="AW200" s="13" t="s">
        <v>30</v>
      </c>
      <c r="AX200" s="13" t="s">
        <v>64</v>
      </c>
      <c r="AY200" s="216" t="s">
        <v>263</v>
      </c>
    </row>
    <row r="201" spans="1:65" s="15" customFormat="1">
      <c r="B201" s="228"/>
      <c r="C201" s="229"/>
      <c r="D201" s="207" t="s">
        <v>272</v>
      </c>
      <c r="E201" s="230" t="s">
        <v>1</v>
      </c>
      <c r="F201" s="231" t="s">
        <v>280</v>
      </c>
      <c r="G201" s="229"/>
      <c r="H201" s="232">
        <v>31.379000000000001</v>
      </c>
      <c r="I201" s="233"/>
      <c r="J201" s="229"/>
      <c r="K201" s="229"/>
      <c r="L201" s="234"/>
      <c r="M201" s="235"/>
      <c r="N201" s="236"/>
      <c r="O201" s="236"/>
      <c r="P201" s="236"/>
      <c r="Q201" s="236"/>
      <c r="R201" s="236"/>
      <c r="S201" s="236"/>
      <c r="T201" s="237"/>
      <c r="AT201" s="238" t="s">
        <v>272</v>
      </c>
      <c r="AU201" s="238" t="s">
        <v>73</v>
      </c>
      <c r="AV201" s="15" t="s">
        <v>270</v>
      </c>
      <c r="AW201" s="15" t="s">
        <v>30</v>
      </c>
      <c r="AX201" s="15" t="s">
        <v>71</v>
      </c>
      <c r="AY201" s="238" t="s">
        <v>263</v>
      </c>
    </row>
    <row r="202" spans="1:65" s="2" customFormat="1" ht="24.2" customHeight="1">
      <c r="A202" s="35"/>
      <c r="B202" s="36"/>
      <c r="C202" s="191" t="s">
        <v>412</v>
      </c>
      <c r="D202" s="191" t="s">
        <v>266</v>
      </c>
      <c r="E202" s="192" t="s">
        <v>2964</v>
      </c>
      <c r="F202" s="193" t="s">
        <v>2965</v>
      </c>
      <c r="G202" s="194" t="s">
        <v>300</v>
      </c>
      <c r="H202" s="195">
        <v>42.045999999999999</v>
      </c>
      <c r="I202" s="196"/>
      <c r="J202" s="197">
        <f>ROUND(I202*H202,2)</f>
        <v>0</v>
      </c>
      <c r="K202" s="198"/>
      <c r="L202" s="40"/>
      <c r="M202" s="199" t="s">
        <v>1</v>
      </c>
      <c r="N202" s="200" t="s">
        <v>38</v>
      </c>
      <c r="O202" s="72"/>
      <c r="P202" s="201">
        <f>O202*H202</f>
        <v>0</v>
      </c>
      <c r="Q202" s="201">
        <v>2.5018699999999998</v>
      </c>
      <c r="R202" s="201">
        <f>Q202*H202</f>
        <v>105.19362602</v>
      </c>
      <c r="S202" s="201">
        <v>0</v>
      </c>
      <c r="T202" s="202">
        <f>S202*H202</f>
        <v>0</v>
      </c>
      <c r="U202" s="35"/>
      <c r="V202" s="35"/>
      <c r="W202" s="35"/>
      <c r="X202" s="35"/>
      <c r="Y202" s="35"/>
      <c r="Z202" s="35"/>
      <c r="AA202" s="35"/>
      <c r="AB202" s="35"/>
      <c r="AC202" s="35"/>
      <c r="AD202" s="35"/>
      <c r="AE202" s="35"/>
      <c r="AR202" s="203" t="s">
        <v>270</v>
      </c>
      <c r="AT202" s="203" t="s">
        <v>266</v>
      </c>
      <c r="AU202" s="203" t="s">
        <v>73</v>
      </c>
      <c r="AY202" s="18" t="s">
        <v>263</v>
      </c>
      <c r="BE202" s="204">
        <f>IF(N202="základní",J202,0)</f>
        <v>0</v>
      </c>
      <c r="BF202" s="204">
        <f>IF(N202="snížená",J202,0)</f>
        <v>0</v>
      </c>
      <c r="BG202" s="204">
        <f>IF(N202="zákl. přenesená",J202,0)</f>
        <v>0</v>
      </c>
      <c r="BH202" s="204">
        <f>IF(N202="sníž. přenesená",J202,0)</f>
        <v>0</v>
      </c>
      <c r="BI202" s="204">
        <f>IF(N202="nulová",J202,0)</f>
        <v>0</v>
      </c>
      <c r="BJ202" s="18" t="s">
        <v>71</v>
      </c>
      <c r="BK202" s="204">
        <f>ROUND(I202*H202,2)</f>
        <v>0</v>
      </c>
      <c r="BL202" s="18" t="s">
        <v>270</v>
      </c>
      <c r="BM202" s="203" t="s">
        <v>2966</v>
      </c>
    </row>
    <row r="203" spans="1:65" s="16" customFormat="1">
      <c r="B203" s="248"/>
      <c r="C203" s="249"/>
      <c r="D203" s="207" t="s">
        <v>272</v>
      </c>
      <c r="E203" s="250" t="s">
        <v>1</v>
      </c>
      <c r="F203" s="251" t="s">
        <v>2967</v>
      </c>
      <c r="G203" s="249"/>
      <c r="H203" s="250" t="s">
        <v>1</v>
      </c>
      <c r="I203" s="252"/>
      <c r="J203" s="249"/>
      <c r="K203" s="249"/>
      <c r="L203" s="253"/>
      <c r="M203" s="254"/>
      <c r="N203" s="255"/>
      <c r="O203" s="255"/>
      <c r="P203" s="255"/>
      <c r="Q203" s="255"/>
      <c r="R203" s="255"/>
      <c r="S203" s="255"/>
      <c r="T203" s="256"/>
      <c r="AT203" s="257" t="s">
        <v>272</v>
      </c>
      <c r="AU203" s="257" t="s">
        <v>73</v>
      </c>
      <c r="AV203" s="16" t="s">
        <v>71</v>
      </c>
      <c r="AW203" s="16" t="s">
        <v>30</v>
      </c>
      <c r="AX203" s="16" t="s">
        <v>64</v>
      </c>
      <c r="AY203" s="257" t="s">
        <v>263</v>
      </c>
    </row>
    <row r="204" spans="1:65" s="13" customFormat="1">
      <c r="B204" s="205"/>
      <c r="C204" s="206"/>
      <c r="D204" s="207" t="s">
        <v>272</v>
      </c>
      <c r="E204" s="208" t="s">
        <v>1</v>
      </c>
      <c r="F204" s="209" t="s">
        <v>2968</v>
      </c>
      <c r="G204" s="206"/>
      <c r="H204" s="210">
        <v>42.045999999999999</v>
      </c>
      <c r="I204" s="211"/>
      <c r="J204" s="206"/>
      <c r="K204" s="206"/>
      <c r="L204" s="212"/>
      <c r="M204" s="213"/>
      <c r="N204" s="214"/>
      <c r="O204" s="214"/>
      <c r="P204" s="214"/>
      <c r="Q204" s="214"/>
      <c r="R204" s="214"/>
      <c r="S204" s="214"/>
      <c r="T204" s="215"/>
      <c r="AT204" s="216" t="s">
        <v>272</v>
      </c>
      <c r="AU204" s="216" t="s">
        <v>73</v>
      </c>
      <c r="AV204" s="13" t="s">
        <v>73</v>
      </c>
      <c r="AW204" s="13" t="s">
        <v>30</v>
      </c>
      <c r="AX204" s="13" t="s">
        <v>64</v>
      </c>
      <c r="AY204" s="216" t="s">
        <v>263</v>
      </c>
    </row>
    <row r="205" spans="1:65" s="15" customFormat="1">
      <c r="B205" s="228"/>
      <c r="C205" s="229"/>
      <c r="D205" s="207" t="s">
        <v>272</v>
      </c>
      <c r="E205" s="230" t="s">
        <v>1</v>
      </c>
      <c r="F205" s="231" t="s">
        <v>280</v>
      </c>
      <c r="G205" s="229"/>
      <c r="H205" s="232">
        <v>42.045999999999999</v>
      </c>
      <c r="I205" s="233"/>
      <c r="J205" s="229"/>
      <c r="K205" s="229"/>
      <c r="L205" s="234"/>
      <c r="M205" s="235"/>
      <c r="N205" s="236"/>
      <c r="O205" s="236"/>
      <c r="P205" s="236"/>
      <c r="Q205" s="236"/>
      <c r="R205" s="236"/>
      <c r="S205" s="236"/>
      <c r="T205" s="237"/>
      <c r="AT205" s="238" t="s">
        <v>272</v>
      </c>
      <c r="AU205" s="238" t="s">
        <v>73</v>
      </c>
      <c r="AV205" s="15" t="s">
        <v>270</v>
      </c>
      <c r="AW205" s="15" t="s">
        <v>30</v>
      </c>
      <c r="AX205" s="15" t="s">
        <v>71</v>
      </c>
      <c r="AY205" s="238" t="s">
        <v>263</v>
      </c>
    </row>
    <row r="206" spans="1:65" s="2" customFormat="1" ht="16.5" customHeight="1">
      <c r="A206" s="35"/>
      <c r="B206" s="36"/>
      <c r="C206" s="191" t="s">
        <v>416</v>
      </c>
      <c r="D206" s="191" t="s">
        <v>266</v>
      </c>
      <c r="E206" s="192" t="s">
        <v>616</v>
      </c>
      <c r="F206" s="193" t="s">
        <v>617</v>
      </c>
      <c r="G206" s="194" t="s">
        <v>269</v>
      </c>
      <c r="H206" s="195">
        <v>21.356999999999999</v>
      </c>
      <c r="I206" s="196"/>
      <c r="J206" s="197">
        <f>ROUND(I206*H206,2)</f>
        <v>0</v>
      </c>
      <c r="K206" s="198"/>
      <c r="L206" s="40"/>
      <c r="M206" s="199" t="s">
        <v>1</v>
      </c>
      <c r="N206" s="200" t="s">
        <v>38</v>
      </c>
      <c r="O206" s="72"/>
      <c r="P206" s="201">
        <f>O206*H206</f>
        <v>0</v>
      </c>
      <c r="Q206" s="201">
        <v>2.9399999999999999E-3</v>
      </c>
      <c r="R206" s="201">
        <f>Q206*H206</f>
        <v>6.2789579999999998E-2</v>
      </c>
      <c r="S206" s="201">
        <v>0</v>
      </c>
      <c r="T206" s="202">
        <f>S206*H206</f>
        <v>0</v>
      </c>
      <c r="U206" s="35"/>
      <c r="V206" s="35"/>
      <c r="W206" s="35"/>
      <c r="X206" s="35"/>
      <c r="Y206" s="35"/>
      <c r="Z206" s="35"/>
      <c r="AA206" s="35"/>
      <c r="AB206" s="35"/>
      <c r="AC206" s="35"/>
      <c r="AD206" s="35"/>
      <c r="AE206" s="35"/>
      <c r="AR206" s="203" t="s">
        <v>270</v>
      </c>
      <c r="AT206" s="203" t="s">
        <v>266</v>
      </c>
      <c r="AU206" s="203" t="s">
        <v>73</v>
      </c>
      <c r="AY206" s="18" t="s">
        <v>263</v>
      </c>
      <c r="BE206" s="204">
        <f>IF(N206="základní",J206,0)</f>
        <v>0</v>
      </c>
      <c r="BF206" s="204">
        <f>IF(N206="snížená",J206,0)</f>
        <v>0</v>
      </c>
      <c r="BG206" s="204">
        <f>IF(N206="zákl. přenesená",J206,0)</f>
        <v>0</v>
      </c>
      <c r="BH206" s="204">
        <f>IF(N206="sníž. přenesená",J206,0)</f>
        <v>0</v>
      </c>
      <c r="BI206" s="204">
        <f>IF(N206="nulová",J206,0)</f>
        <v>0</v>
      </c>
      <c r="BJ206" s="18" t="s">
        <v>71</v>
      </c>
      <c r="BK206" s="204">
        <f>ROUND(I206*H206,2)</f>
        <v>0</v>
      </c>
      <c r="BL206" s="18" t="s">
        <v>270</v>
      </c>
      <c r="BM206" s="203" t="s">
        <v>2969</v>
      </c>
    </row>
    <row r="207" spans="1:65" s="16" customFormat="1">
      <c r="B207" s="248"/>
      <c r="C207" s="249"/>
      <c r="D207" s="207" t="s">
        <v>272</v>
      </c>
      <c r="E207" s="250" t="s">
        <v>1</v>
      </c>
      <c r="F207" s="251" t="s">
        <v>2913</v>
      </c>
      <c r="G207" s="249"/>
      <c r="H207" s="250" t="s">
        <v>1</v>
      </c>
      <c r="I207" s="252"/>
      <c r="J207" s="249"/>
      <c r="K207" s="249"/>
      <c r="L207" s="253"/>
      <c r="M207" s="254"/>
      <c r="N207" s="255"/>
      <c r="O207" s="255"/>
      <c r="P207" s="255"/>
      <c r="Q207" s="255"/>
      <c r="R207" s="255"/>
      <c r="S207" s="255"/>
      <c r="T207" s="256"/>
      <c r="AT207" s="257" t="s">
        <v>272</v>
      </c>
      <c r="AU207" s="257" t="s">
        <v>73</v>
      </c>
      <c r="AV207" s="16" t="s">
        <v>71</v>
      </c>
      <c r="AW207" s="16" t="s">
        <v>30</v>
      </c>
      <c r="AX207" s="16" t="s">
        <v>64</v>
      </c>
      <c r="AY207" s="257" t="s">
        <v>263</v>
      </c>
    </row>
    <row r="208" spans="1:65" s="13" customFormat="1">
      <c r="B208" s="205"/>
      <c r="C208" s="206"/>
      <c r="D208" s="207" t="s">
        <v>272</v>
      </c>
      <c r="E208" s="208" t="s">
        <v>1</v>
      </c>
      <c r="F208" s="209" t="s">
        <v>2970</v>
      </c>
      <c r="G208" s="206"/>
      <c r="H208" s="210">
        <v>21.356999999999999</v>
      </c>
      <c r="I208" s="211"/>
      <c r="J208" s="206"/>
      <c r="K208" s="206"/>
      <c r="L208" s="212"/>
      <c r="M208" s="213"/>
      <c r="N208" s="214"/>
      <c r="O208" s="214"/>
      <c r="P208" s="214"/>
      <c r="Q208" s="214"/>
      <c r="R208" s="214"/>
      <c r="S208" s="214"/>
      <c r="T208" s="215"/>
      <c r="AT208" s="216" t="s">
        <v>272</v>
      </c>
      <c r="AU208" s="216" t="s">
        <v>73</v>
      </c>
      <c r="AV208" s="13" t="s">
        <v>73</v>
      </c>
      <c r="AW208" s="13" t="s">
        <v>30</v>
      </c>
      <c r="AX208" s="13" t="s">
        <v>64</v>
      </c>
      <c r="AY208" s="216" t="s">
        <v>263</v>
      </c>
    </row>
    <row r="209" spans="1:65" s="15" customFormat="1">
      <c r="B209" s="228"/>
      <c r="C209" s="229"/>
      <c r="D209" s="207" t="s">
        <v>272</v>
      </c>
      <c r="E209" s="230" t="s">
        <v>1</v>
      </c>
      <c r="F209" s="231" t="s">
        <v>280</v>
      </c>
      <c r="G209" s="229"/>
      <c r="H209" s="232">
        <v>21.356999999999999</v>
      </c>
      <c r="I209" s="233"/>
      <c r="J209" s="229"/>
      <c r="K209" s="229"/>
      <c r="L209" s="234"/>
      <c r="M209" s="235"/>
      <c r="N209" s="236"/>
      <c r="O209" s="236"/>
      <c r="P209" s="236"/>
      <c r="Q209" s="236"/>
      <c r="R209" s="236"/>
      <c r="S209" s="236"/>
      <c r="T209" s="237"/>
      <c r="AT209" s="238" t="s">
        <v>272</v>
      </c>
      <c r="AU209" s="238" t="s">
        <v>73</v>
      </c>
      <c r="AV209" s="15" t="s">
        <v>270</v>
      </c>
      <c r="AW209" s="15" t="s">
        <v>30</v>
      </c>
      <c r="AX209" s="15" t="s">
        <v>71</v>
      </c>
      <c r="AY209" s="238" t="s">
        <v>263</v>
      </c>
    </row>
    <row r="210" spans="1:65" s="2" customFormat="1" ht="16.5" customHeight="1">
      <c r="A210" s="35"/>
      <c r="B210" s="36"/>
      <c r="C210" s="191" t="s">
        <v>421</v>
      </c>
      <c r="D210" s="191" t="s">
        <v>266</v>
      </c>
      <c r="E210" s="192" t="s">
        <v>619</v>
      </c>
      <c r="F210" s="193" t="s">
        <v>620</v>
      </c>
      <c r="G210" s="194" t="s">
        <v>269</v>
      </c>
      <c r="H210" s="195">
        <v>21.356999999999999</v>
      </c>
      <c r="I210" s="196"/>
      <c r="J210" s="197">
        <f>ROUND(I210*H210,2)</f>
        <v>0</v>
      </c>
      <c r="K210" s="198"/>
      <c r="L210" s="40"/>
      <c r="M210" s="199" t="s">
        <v>1</v>
      </c>
      <c r="N210" s="200" t="s">
        <v>38</v>
      </c>
      <c r="O210" s="72"/>
      <c r="P210" s="201">
        <f>O210*H210</f>
        <v>0</v>
      </c>
      <c r="Q210" s="201">
        <v>0</v>
      </c>
      <c r="R210" s="201">
        <f>Q210*H210</f>
        <v>0</v>
      </c>
      <c r="S210" s="201">
        <v>0</v>
      </c>
      <c r="T210" s="202">
        <f>S210*H210</f>
        <v>0</v>
      </c>
      <c r="U210" s="35"/>
      <c r="V210" s="35"/>
      <c r="W210" s="35"/>
      <c r="X210" s="35"/>
      <c r="Y210" s="35"/>
      <c r="Z210" s="35"/>
      <c r="AA210" s="35"/>
      <c r="AB210" s="35"/>
      <c r="AC210" s="35"/>
      <c r="AD210" s="35"/>
      <c r="AE210" s="35"/>
      <c r="AR210" s="203" t="s">
        <v>270</v>
      </c>
      <c r="AT210" s="203" t="s">
        <v>266</v>
      </c>
      <c r="AU210" s="203" t="s">
        <v>73</v>
      </c>
      <c r="AY210" s="18" t="s">
        <v>263</v>
      </c>
      <c r="BE210" s="204">
        <f>IF(N210="základní",J210,0)</f>
        <v>0</v>
      </c>
      <c r="BF210" s="204">
        <f>IF(N210="snížená",J210,0)</f>
        <v>0</v>
      </c>
      <c r="BG210" s="204">
        <f>IF(N210="zákl. přenesená",J210,0)</f>
        <v>0</v>
      </c>
      <c r="BH210" s="204">
        <f>IF(N210="sníž. přenesená",J210,0)</f>
        <v>0</v>
      </c>
      <c r="BI210" s="204">
        <f>IF(N210="nulová",J210,0)</f>
        <v>0</v>
      </c>
      <c r="BJ210" s="18" t="s">
        <v>71</v>
      </c>
      <c r="BK210" s="204">
        <f>ROUND(I210*H210,2)</f>
        <v>0</v>
      </c>
      <c r="BL210" s="18" t="s">
        <v>270</v>
      </c>
      <c r="BM210" s="203" t="s">
        <v>2971</v>
      </c>
    </row>
    <row r="211" spans="1:65" s="2" customFormat="1" ht="16.5" customHeight="1">
      <c r="A211" s="35"/>
      <c r="B211" s="36"/>
      <c r="C211" s="191" t="s">
        <v>426</v>
      </c>
      <c r="D211" s="191" t="s">
        <v>266</v>
      </c>
      <c r="E211" s="192" t="s">
        <v>622</v>
      </c>
      <c r="F211" s="193" t="s">
        <v>623</v>
      </c>
      <c r="G211" s="194" t="s">
        <v>307</v>
      </c>
      <c r="H211" s="195">
        <v>2.5230000000000001</v>
      </c>
      <c r="I211" s="196"/>
      <c r="J211" s="197">
        <f>ROUND(I211*H211,2)</f>
        <v>0</v>
      </c>
      <c r="K211" s="198"/>
      <c r="L211" s="40"/>
      <c r="M211" s="199" t="s">
        <v>1</v>
      </c>
      <c r="N211" s="200" t="s">
        <v>38</v>
      </c>
      <c r="O211" s="72"/>
      <c r="P211" s="201">
        <f>O211*H211</f>
        <v>0</v>
      </c>
      <c r="Q211" s="201">
        <v>1.06277</v>
      </c>
      <c r="R211" s="201">
        <f>Q211*H211</f>
        <v>2.6813687100000001</v>
      </c>
      <c r="S211" s="201">
        <v>0</v>
      </c>
      <c r="T211" s="202">
        <f>S211*H211</f>
        <v>0</v>
      </c>
      <c r="U211" s="35"/>
      <c r="V211" s="35"/>
      <c r="W211" s="35"/>
      <c r="X211" s="35"/>
      <c r="Y211" s="35"/>
      <c r="Z211" s="35"/>
      <c r="AA211" s="35"/>
      <c r="AB211" s="35"/>
      <c r="AC211" s="35"/>
      <c r="AD211" s="35"/>
      <c r="AE211" s="35"/>
      <c r="AR211" s="203" t="s">
        <v>270</v>
      </c>
      <c r="AT211" s="203" t="s">
        <v>266</v>
      </c>
      <c r="AU211" s="203" t="s">
        <v>73</v>
      </c>
      <c r="AY211" s="18" t="s">
        <v>263</v>
      </c>
      <c r="BE211" s="204">
        <f>IF(N211="základní",J211,0)</f>
        <v>0</v>
      </c>
      <c r="BF211" s="204">
        <f>IF(N211="snížená",J211,0)</f>
        <v>0</v>
      </c>
      <c r="BG211" s="204">
        <f>IF(N211="zákl. přenesená",J211,0)</f>
        <v>0</v>
      </c>
      <c r="BH211" s="204">
        <f>IF(N211="sníž. přenesená",J211,0)</f>
        <v>0</v>
      </c>
      <c r="BI211" s="204">
        <f>IF(N211="nulová",J211,0)</f>
        <v>0</v>
      </c>
      <c r="BJ211" s="18" t="s">
        <v>71</v>
      </c>
      <c r="BK211" s="204">
        <f>ROUND(I211*H211,2)</f>
        <v>0</v>
      </c>
      <c r="BL211" s="18" t="s">
        <v>270</v>
      </c>
      <c r="BM211" s="203" t="s">
        <v>2972</v>
      </c>
    </row>
    <row r="212" spans="1:65" s="16" customFormat="1">
      <c r="B212" s="248"/>
      <c r="C212" s="249"/>
      <c r="D212" s="207" t="s">
        <v>272</v>
      </c>
      <c r="E212" s="250" t="s">
        <v>1</v>
      </c>
      <c r="F212" s="251" t="s">
        <v>2913</v>
      </c>
      <c r="G212" s="249"/>
      <c r="H212" s="250" t="s">
        <v>1</v>
      </c>
      <c r="I212" s="252"/>
      <c r="J212" s="249"/>
      <c r="K212" s="249"/>
      <c r="L212" s="253"/>
      <c r="M212" s="254"/>
      <c r="N212" s="255"/>
      <c r="O212" s="255"/>
      <c r="P212" s="255"/>
      <c r="Q212" s="255"/>
      <c r="R212" s="255"/>
      <c r="S212" s="255"/>
      <c r="T212" s="256"/>
      <c r="AT212" s="257" t="s">
        <v>272</v>
      </c>
      <c r="AU212" s="257" t="s">
        <v>73</v>
      </c>
      <c r="AV212" s="16" t="s">
        <v>71</v>
      </c>
      <c r="AW212" s="16" t="s">
        <v>30</v>
      </c>
      <c r="AX212" s="16" t="s">
        <v>64</v>
      </c>
      <c r="AY212" s="257" t="s">
        <v>263</v>
      </c>
    </row>
    <row r="213" spans="1:65" s="16" customFormat="1">
      <c r="B213" s="248"/>
      <c r="C213" s="249"/>
      <c r="D213" s="207" t="s">
        <v>272</v>
      </c>
      <c r="E213" s="250" t="s">
        <v>1</v>
      </c>
      <c r="F213" s="251" t="s">
        <v>2973</v>
      </c>
      <c r="G213" s="249"/>
      <c r="H213" s="250" t="s">
        <v>1</v>
      </c>
      <c r="I213" s="252"/>
      <c r="J213" s="249"/>
      <c r="K213" s="249"/>
      <c r="L213" s="253"/>
      <c r="M213" s="254"/>
      <c r="N213" s="255"/>
      <c r="O213" s="255"/>
      <c r="P213" s="255"/>
      <c r="Q213" s="255"/>
      <c r="R213" s="255"/>
      <c r="S213" s="255"/>
      <c r="T213" s="256"/>
      <c r="AT213" s="257" t="s">
        <v>272</v>
      </c>
      <c r="AU213" s="257" t="s">
        <v>73</v>
      </c>
      <c r="AV213" s="16" t="s">
        <v>71</v>
      </c>
      <c r="AW213" s="16" t="s">
        <v>30</v>
      </c>
      <c r="AX213" s="16" t="s">
        <v>64</v>
      </c>
      <c r="AY213" s="257" t="s">
        <v>263</v>
      </c>
    </row>
    <row r="214" spans="1:65" s="13" customFormat="1">
      <c r="B214" s="205"/>
      <c r="C214" s="206"/>
      <c r="D214" s="207" t="s">
        <v>272</v>
      </c>
      <c r="E214" s="208" t="s">
        <v>1</v>
      </c>
      <c r="F214" s="209" t="s">
        <v>2974</v>
      </c>
      <c r="G214" s="206"/>
      <c r="H214" s="210">
        <v>2.5230000000000001</v>
      </c>
      <c r="I214" s="211"/>
      <c r="J214" s="206"/>
      <c r="K214" s="206"/>
      <c r="L214" s="212"/>
      <c r="M214" s="213"/>
      <c r="N214" s="214"/>
      <c r="O214" s="214"/>
      <c r="P214" s="214"/>
      <c r="Q214" s="214"/>
      <c r="R214" s="214"/>
      <c r="S214" s="214"/>
      <c r="T214" s="215"/>
      <c r="AT214" s="216" t="s">
        <v>272</v>
      </c>
      <c r="AU214" s="216" t="s">
        <v>73</v>
      </c>
      <c r="AV214" s="13" t="s">
        <v>73</v>
      </c>
      <c r="AW214" s="13" t="s">
        <v>30</v>
      </c>
      <c r="AX214" s="13" t="s">
        <v>64</v>
      </c>
      <c r="AY214" s="216" t="s">
        <v>263</v>
      </c>
    </row>
    <row r="215" spans="1:65" s="15" customFormat="1">
      <c r="B215" s="228"/>
      <c r="C215" s="229"/>
      <c r="D215" s="207" t="s">
        <v>272</v>
      </c>
      <c r="E215" s="230" t="s">
        <v>1</v>
      </c>
      <c r="F215" s="231" t="s">
        <v>280</v>
      </c>
      <c r="G215" s="229"/>
      <c r="H215" s="232">
        <v>2.5230000000000001</v>
      </c>
      <c r="I215" s="233"/>
      <c r="J215" s="229"/>
      <c r="K215" s="229"/>
      <c r="L215" s="234"/>
      <c r="M215" s="235"/>
      <c r="N215" s="236"/>
      <c r="O215" s="236"/>
      <c r="P215" s="236"/>
      <c r="Q215" s="236"/>
      <c r="R215" s="236"/>
      <c r="S215" s="236"/>
      <c r="T215" s="237"/>
      <c r="AT215" s="238" t="s">
        <v>272</v>
      </c>
      <c r="AU215" s="238" t="s">
        <v>73</v>
      </c>
      <c r="AV215" s="15" t="s">
        <v>270</v>
      </c>
      <c r="AW215" s="15" t="s">
        <v>30</v>
      </c>
      <c r="AX215" s="15" t="s">
        <v>71</v>
      </c>
      <c r="AY215" s="238" t="s">
        <v>263</v>
      </c>
    </row>
    <row r="216" spans="1:65" s="2" customFormat="1" ht="16.5" customHeight="1">
      <c r="A216" s="35"/>
      <c r="B216" s="36"/>
      <c r="C216" s="191" t="s">
        <v>554</v>
      </c>
      <c r="D216" s="191" t="s">
        <v>266</v>
      </c>
      <c r="E216" s="192" t="s">
        <v>1524</v>
      </c>
      <c r="F216" s="193" t="s">
        <v>1525</v>
      </c>
      <c r="G216" s="194" t="s">
        <v>300</v>
      </c>
      <c r="H216" s="195">
        <v>87.447000000000003</v>
      </c>
      <c r="I216" s="196"/>
      <c r="J216" s="197">
        <f>ROUND(I216*H216,2)</f>
        <v>0</v>
      </c>
      <c r="K216" s="198"/>
      <c r="L216" s="40"/>
      <c r="M216" s="199" t="s">
        <v>1</v>
      </c>
      <c r="N216" s="200" t="s">
        <v>38</v>
      </c>
      <c r="O216" s="72"/>
      <c r="P216" s="201">
        <f>O216*H216</f>
        <v>0</v>
      </c>
      <c r="Q216" s="201">
        <v>2.5018699999999998</v>
      </c>
      <c r="R216" s="201">
        <f>Q216*H216</f>
        <v>218.78102589</v>
      </c>
      <c r="S216" s="201">
        <v>0</v>
      </c>
      <c r="T216" s="202">
        <f>S216*H216</f>
        <v>0</v>
      </c>
      <c r="U216" s="35"/>
      <c r="V216" s="35"/>
      <c r="W216" s="35"/>
      <c r="X216" s="35"/>
      <c r="Y216" s="35"/>
      <c r="Z216" s="35"/>
      <c r="AA216" s="35"/>
      <c r="AB216" s="35"/>
      <c r="AC216" s="35"/>
      <c r="AD216" s="35"/>
      <c r="AE216" s="35"/>
      <c r="AR216" s="203" t="s">
        <v>270</v>
      </c>
      <c r="AT216" s="203" t="s">
        <v>266</v>
      </c>
      <c r="AU216" s="203" t="s">
        <v>73</v>
      </c>
      <c r="AY216" s="18" t="s">
        <v>263</v>
      </c>
      <c r="BE216" s="204">
        <f>IF(N216="základní",J216,0)</f>
        <v>0</v>
      </c>
      <c r="BF216" s="204">
        <f>IF(N216="snížená",J216,0)</f>
        <v>0</v>
      </c>
      <c r="BG216" s="204">
        <f>IF(N216="zákl. přenesená",J216,0)</f>
        <v>0</v>
      </c>
      <c r="BH216" s="204">
        <f>IF(N216="sníž. přenesená",J216,0)</f>
        <v>0</v>
      </c>
      <c r="BI216" s="204">
        <f>IF(N216="nulová",J216,0)</f>
        <v>0</v>
      </c>
      <c r="BJ216" s="18" t="s">
        <v>71</v>
      </c>
      <c r="BK216" s="204">
        <f>ROUND(I216*H216,2)</f>
        <v>0</v>
      </c>
      <c r="BL216" s="18" t="s">
        <v>270</v>
      </c>
      <c r="BM216" s="203" t="s">
        <v>2975</v>
      </c>
    </row>
    <row r="217" spans="1:65" s="16" customFormat="1">
      <c r="B217" s="248"/>
      <c r="C217" s="249"/>
      <c r="D217" s="207" t="s">
        <v>272</v>
      </c>
      <c r="E217" s="250" t="s">
        <v>1</v>
      </c>
      <c r="F217" s="251" t="s">
        <v>2913</v>
      </c>
      <c r="G217" s="249"/>
      <c r="H217" s="250" t="s">
        <v>1</v>
      </c>
      <c r="I217" s="252"/>
      <c r="J217" s="249"/>
      <c r="K217" s="249"/>
      <c r="L217" s="253"/>
      <c r="M217" s="254"/>
      <c r="N217" s="255"/>
      <c r="O217" s="255"/>
      <c r="P217" s="255"/>
      <c r="Q217" s="255"/>
      <c r="R217" s="255"/>
      <c r="S217" s="255"/>
      <c r="T217" s="256"/>
      <c r="AT217" s="257" t="s">
        <v>272</v>
      </c>
      <c r="AU217" s="257" t="s">
        <v>73</v>
      </c>
      <c r="AV217" s="16" t="s">
        <v>71</v>
      </c>
      <c r="AW217" s="16" t="s">
        <v>30</v>
      </c>
      <c r="AX217" s="16" t="s">
        <v>64</v>
      </c>
      <c r="AY217" s="257" t="s">
        <v>263</v>
      </c>
    </row>
    <row r="218" spans="1:65" s="13" customFormat="1" ht="22.5">
      <c r="B218" s="205"/>
      <c r="C218" s="206"/>
      <c r="D218" s="207" t="s">
        <v>272</v>
      </c>
      <c r="E218" s="208" t="s">
        <v>1</v>
      </c>
      <c r="F218" s="209" t="s">
        <v>2976</v>
      </c>
      <c r="G218" s="206"/>
      <c r="H218" s="210">
        <v>63.417000000000002</v>
      </c>
      <c r="I218" s="211"/>
      <c r="J218" s="206"/>
      <c r="K218" s="206"/>
      <c r="L218" s="212"/>
      <c r="M218" s="213"/>
      <c r="N218" s="214"/>
      <c r="O218" s="214"/>
      <c r="P218" s="214"/>
      <c r="Q218" s="214"/>
      <c r="R218" s="214"/>
      <c r="S218" s="214"/>
      <c r="T218" s="215"/>
      <c r="AT218" s="216" t="s">
        <v>272</v>
      </c>
      <c r="AU218" s="216" t="s">
        <v>73</v>
      </c>
      <c r="AV218" s="13" t="s">
        <v>73</v>
      </c>
      <c r="AW218" s="13" t="s">
        <v>30</v>
      </c>
      <c r="AX218" s="13" t="s">
        <v>64</v>
      </c>
      <c r="AY218" s="216" t="s">
        <v>263</v>
      </c>
    </row>
    <row r="219" spans="1:65" s="13" customFormat="1">
      <c r="B219" s="205"/>
      <c r="C219" s="206"/>
      <c r="D219" s="207" t="s">
        <v>272</v>
      </c>
      <c r="E219" s="208" t="s">
        <v>1</v>
      </c>
      <c r="F219" s="209" t="s">
        <v>2977</v>
      </c>
      <c r="G219" s="206"/>
      <c r="H219" s="210">
        <v>21.13</v>
      </c>
      <c r="I219" s="211"/>
      <c r="J219" s="206"/>
      <c r="K219" s="206"/>
      <c r="L219" s="212"/>
      <c r="M219" s="213"/>
      <c r="N219" s="214"/>
      <c r="O219" s="214"/>
      <c r="P219" s="214"/>
      <c r="Q219" s="214"/>
      <c r="R219" s="214"/>
      <c r="S219" s="214"/>
      <c r="T219" s="215"/>
      <c r="AT219" s="216" t="s">
        <v>272</v>
      </c>
      <c r="AU219" s="216" t="s">
        <v>73</v>
      </c>
      <c r="AV219" s="13" t="s">
        <v>73</v>
      </c>
      <c r="AW219" s="13" t="s">
        <v>30</v>
      </c>
      <c r="AX219" s="13" t="s">
        <v>64</v>
      </c>
      <c r="AY219" s="216" t="s">
        <v>263</v>
      </c>
    </row>
    <row r="220" spans="1:65" s="13" customFormat="1">
      <c r="B220" s="205"/>
      <c r="C220" s="206"/>
      <c r="D220" s="207" t="s">
        <v>272</v>
      </c>
      <c r="E220" s="208" t="s">
        <v>1</v>
      </c>
      <c r="F220" s="209" t="s">
        <v>2926</v>
      </c>
      <c r="G220" s="206"/>
      <c r="H220" s="210">
        <v>2.9</v>
      </c>
      <c r="I220" s="211"/>
      <c r="J220" s="206"/>
      <c r="K220" s="206"/>
      <c r="L220" s="212"/>
      <c r="M220" s="213"/>
      <c r="N220" s="214"/>
      <c r="O220" s="214"/>
      <c r="P220" s="214"/>
      <c r="Q220" s="214"/>
      <c r="R220" s="214"/>
      <c r="S220" s="214"/>
      <c r="T220" s="215"/>
      <c r="AT220" s="216" t="s">
        <v>272</v>
      </c>
      <c r="AU220" s="216" t="s">
        <v>73</v>
      </c>
      <c r="AV220" s="13" t="s">
        <v>73</v>
      </c>
      <c r="AW220" s="13" t="s">
        <v>30</v>
      </c>
      <c r="AX220" s="13" t="s">
        <v>64</v>
      </c>
      <c r="AY220" s="216" t="s">
        <v>263</v>
      </c>
    </row>
    <row r="221" spans="1:65" s="15" customFormat="1">
      <c r="B221" s="228"/>
      <c r="C221" s="229"/>
      <c r="D221" s="207" t="s">
        <v>272</v>
      </c>
      <c r="E221" s="230" t="s">
        <v>1</v>
      </c>
      <c r="F221" s="231" t="s">
        <v>280</v>
      </c>
      <c r="G221" s="229"/>
      <c r="H221" s="232">
        <v>87.447000000000003</v>
      </c>
      <c r="I221" s="233"/>
      <c r="J221" s="229"/>
      <c r="K221" s="229"/>
      <c r="L221" s="234"/>
      <c r="M221" s="235"/>
      <c r="N221" s="236"/>
      <c r="O221" s="236"/>
      <c r="P221" s="236"/>
      <c r="Q221" s="236"/>
      <c r="R221" s="236"/>
      <c r="S221" s="236"/>
      <c r="T221" s="237"/>
      <c r="AT221" s="238" t="s">
        <v>272</v>
      </c>
      <c r="AU221" s="238" t="s">
        <v>73</v>
      </c>
      <c r="AV221" s="15" t="s">
        <v>270</v>
      </c>
      <c r="AW221" s="15" t="s">
        <v>30</v>
      </c>
      <c r="AX221" s="15" t="s">
        <v>71</v>
      </c>
      <c r="AY221" s="238" t="s">
        <v>263</v>
      </c>
    </row>
    <row r="222" spans="1:65" s="2" customFormat="1" ht="16.5" customHeight="1">
      <c r="A222" s="35"/>
      <c r="B222" s="36"/>
      <c r="C222" s="191" t="s">
        <v>493</v>
      </c>
      <c r="D222" s="191" t="s">
        <v>266</v>
      </c>
      <c r="E222" s="192" t="s">
        <v>641</v>
      </c>
      <c r="F222" s="193" t="s">
        <v>642</v>
      </c>
      <c r="G222" s="194" t="s">
        <v>269</v>
      </c>
      <c r="H222" s="195">
        <v>307.07600000000002</v>
      </c>
      <c r="I222" s="196"/>
      <c r="J222" s="197">
        <f>ROUND(I222*H222,2)</f>
        <v>0</v>
      </c>
      <c r="K222" s="198"/>
      <c r="L222" s="40"/>
      <c r="M222" s="199" t="s">
        <v>1</v>
      </c>
      <c r="N222" s="200" t="s">
        <v>38</v>
      </c>
      <c r="O222" s="72"/>
      <c r="P222" s="201">
        <f>O222*H222</f>
        <v>0</v>
      </c>
      <c r="Q222" s="201">
        <v>2.6900000000000001E-3</v>
      </c>
      <c r="R222" s="201">
        <f>Q222*H222</f>
        <v>0.82603444000000015</v>
      </c>
      <c r="S222" s="201">
        <v>0</v>
      </c>
      <c r="T222" s="202">
        <f>S222*H222</f>
        <v>0</v>
      </c>
      <c r="U222" s="35"/>
      <c r="V222" s="35"/>
      <c r="W222" s="35"/>
      <c r="X222" s="35"/>
      <c r="Y222" s="35"/>
      <c r="Z222" s="35"/>
      <c r="AA222" s="35"/>
      <c r="AB222" s="35"/>
      <c r="AC222" s="35"/>
      <c r="AD222" s="35"/>
      <c r="AE222" s="35"/>
      <c r="AR222" s="203" t="s">
        <v>270</v>
      </c>
      <c r="AT222" s="203" t="s">
        <v>266</v>
      </c>
      <c r="AU222" s="203" t="s">
        <v>73</v>
      </c>
      <c r="AY222" s="18" t="s">
        <v>263</v>
      </c>
      <c r="BE222" s="204">
        <f>IF(N222="základní",J222,0)</f>
        <v>0</v>
      </c>
      <c r="BF222" s="204">
        <f>IF(N222="snížená",J222,0)</f>
        <v>0</v>
      </c>
      <c r="BG222" s="204">
        <f>IF(N222="zákl. přenesená",J222,0)</f>
        <v>0</v>
      </c>
      <c r="BH222" s="204">
        <f>IF(N222="sníž. přenesená",J222,0)</f>
        <v>0</v>
      </c>
      <c r="BI222" s="204">
        <f>IF(N222="nulová",J222,0)</f>
        <v>0</v>
      </c>
      <c r="BJ222" s="18" t="s">
        <v>71</v>
      </c>
      <c r="BK222" s="204">
        <f>ROUND(I222*H222,2)</f>
        <v>0</v>
      </c>
      <c r="BL222" s="18" t="s">
        <v>270</v>
      </c>
      <c r="BM222" s="203" t="s">
        <v>2978</v>
      </c>
    </row>
    <row r="223" spans="1:65" s="16" customFormat="1">
      <c r="B223" s="248"/>
      <c r="C223" s="249"/>
      <c r="D223" s="207" t="s">
        <v>272</v>
      </c>
      <c r="E223" s="250" t="s">
        <v>1</v>
      </c>
      <c r="F223" s="251" t="s">
        <v>2913</v>
      </c>
      <c r="G223" s="249"/>
      <c r="H223" s="250" t="s">
        <v>1</v>
      </c>
      <c r="I223" s="252"/>
      <c r="J223" s="249"/>
      <c r="K223" s="249"/>
      <c r="L223" s="253"/>
      <c r="M223" s="254"/>
      <c r="N223" s="255"/>
      <c r="O223" s="255"/>
      <c r="P223" s="255"/>
      <c r="Q223" s="255"/>
      <c r="R223" s="255"/>
      <c r="S223" s="255"/>
      <c r="T223" s="256"/>
      <c r="AT223" s="257" t="s">
        <v>272</v>
      </c>
      <c r="AU223" s="257" t="s">
        <v>73</v>
      </c>
      <c r="AV223" s="16" t="s">
        <v>71</v>
      </c>
      <c r="AW223" s="16" t="s">
        <v>30</v>
      </c>
      <c r="AX223" s="16" t="s">
        <v>64</v>
      </c>
      <c r="AY223" s="257" t="s">
        <v>263</v>
      </c>
    </row>
    <row r="224" spans="1:65" s="13" customFormat="1" ht="22.5">
      <c r="B224" s="205"/>
      <c r="C224" s="206"/>
      <c r="D224" s="207" t="s">
        <v>272</v>
      </c>
      <c r="E224" s="208" t="s">
        <v>1</v>
      </c>
      <c r="F224" s="209" t="s">
        <v>2979</v>
      </c>
      <c r="G224" s="206"/>
      <c r="H224" s="210">
        <v>232.31899999999999</v>
      </c>
      <c r="I224" s="211"/>
      <c r="J224" s="206"/>
      <c r="K224" s="206"/>
      <c r="L224" s="212"/>
      <c r="M224" s="213"/>
      <c r="N224" s="214"/>
      <c r="O224" s="214"/>
      <c r="P224" s="214"/>
      <c r="Q224" s="214"/>
      <c r="R224" s="214"/>
      <c r="S224" s="214"/>
      <c r="T224" s="215"/>
      <c r="AT224" s="216" t="s">
        <v>272</v>
      </c>
      <c r="AU224" s="216" t="s">
        <v>73</v>
      </c>
      <c r="AV224" s="13" t="s">
        <v>73</v>
      </c>
      <c r="AW224" s="13" t="s">
        <v>30</v>
      </c>
      <c r="AX224" s="13" t="s">
        <v>64</v>
      </c>
      <c r="AY224" s="216" t="s">
        <v>263</v>
      </c>
    </row>
    <row r="225" spans="1:65" s="13" customFormat="1">
      <c r="B225" s="205"/>
      <c r="C225" s="206"/>
      <c r="D225" s="207" t="s">
        <v>272</v>
      </c>
      <c r="E225" s="208" t="s">
        <v>1</v>
      </c>
      <c r="F225" s="209" t="s">
        <v>2980</v>
      </c>
      <c r="G225" s="206"/>
      <c r="H225" s="210">
        <v>59.427</v>
      </c>
      <c r="I225" s="211"/>
      <c r="J225" s="206"/>
      <c r="K225" s="206"/>
      <c r="L225" s="212"/>
      <c r="M225" s="213"/>
      <c r="N225" s="214"/>
      <c r="O225" s="214"/>
      <c r="P225" s="214"/>
      <c r="Q225" s="214"/>
      <c r="R225" s="214"/>
      <c r="S225" s="214"/>
      <c r="T225" s="215"/>
      <c r="AT225" s="216" t="s">
        <v>272</v>
      </c>
      <c r="AU225" s="216" t="s">
        <v>73</v>
      </c>
      <c r="AV225" s="13" t="s">
        <v>73</v>
      </c>
      <c r="AW225" s="13" t="s">
        <v>30</v>
      </c>
      <c r="AX225" s="13" t="s">
        <v>64</v>
      </c>
      <c r="AY225" s="216" t="s">
        <v>263</v>
      </c>
    </row>
    <row r="226" spans="1:65" s="13" customFormat="1">
      <c r="B226" s="205"/>
      <c r="C226" s="206"/>
      <c r="D226" s="207" t="s">
        <v>272</v>
      </c>
      <c r="E226" s="208" t="s">
        <v>1</v>
      </c>
      <c r="F226" s="209" t="s">
        <v>2981</v>
      </c>
      <c r="G226" s="206"/>
      <c r="H226" s="210">
        <v>15.33</v>
      </c>
      <c r="I226" s="211"/>
      <c r="J226" s="206"/>
      <c r="K226" s="206"/>
      <c r="L226" s="212"/>
      <c r="M226" s="213"/>
      <c r="N226" s="214"/>
      <c r="O226" s="214"/>
      <c r="P226" s="214"/>
      <c r="Q226" s="214"/>
      <c r="R226" s="214"/>
      <c r="S226" s="214"/>
      <c r="T226" s="215"/>
      <c r="AT226" s="216" t="s">
        <v>272</v>
      </c>
      <c r="AU226" s="216" t="s">
        <v>73</v>
      </c>
      <c r="AV226" s="13" t="s">
        <v>73</v>
      </c>
      <c r="AW226" s="13" t="s">
        <v>30</v>
      </c>
      <c r="AX226" s="13" t="s">
        <v>64</v>
      </c>
      <c r="AY226" s="216" t="s">
        <v>263</v>
      </c>
    </row>
    <row r="227" spans="1:65" s="15" customFormat="1">
      <c r="B227" s="228"/>
      <c r="C227" s="229"/>
      <c r="D227" s="207" t="s">
        <v>272</v>
      </c>
      <c r="E227" s="230" t="s">
        <v>1</v>
      </c>
      <c r="F227" s="231" t="s">
        <v>280</v>
      </c>
      <c r="G227" s="229"/>
      <c r="H227" s="232">
        <v>307.07600000000002</v>
      </c>
      <c r="I227" s="233"/>
      <c r="J227" s="229"/>
      <c r="K227" s="229"/>
      <c r="L227" s="234"/>
      <c r="M227" s="235"/>
      <c r="N227" s="236"/>
      <c r="O227" s="236"/>
      <c r="P227" s="236"/>
      <c r="Q227" s="236"/>
      <c r="R227" s="236"/>
      <c r="S227" s="236"/>
      <c r="T227" s="237"/>
      <c r="AT227" s="238" t="s">
        <v>272</v>
      </c>
      <c r="AU227" s="238" t="s">
        <v>73</v>
      </c>
      <c r="AV227" s="15" t="s">
        <v>270</v>
      </c>
      <c r="AW227" s="15" t="s">
        <v>30</v>
      </c>
      <c r="AX227" s="15" t="s">
        <v>71</v>
      </c>
      <c r="AY227" s="238" t="s">
        <v>263</v>
      </c>
    </row>
    <row r="228" spans="1:65" s="2" customFormat="1" ht="16.5" customHeight="1">
      <c r="A228" s="35"/>
      <c r="B228" s="36"/>
      <c r="C228" s="191" t="s">
        <v>7</v>
      </c>
      <c r="D228" s="191" t="s">
        <v>266</v>
      </c>
      <c r="E228" s="192" t="s">
        <v>646</v>
      </c>
      <c r="F228" s="193" t="s">
        <v>647</v>
      </c>
      <c r="G228" s="194" t="s">
        <v>269</v>
      </c>
      <c r="H228" s="195">
        <v>307.07600000000002</v>
      </c>
      <c r="I228" s="196"/>
      <c r="J228" s="197">
        <f>ROUND(I228*H228,2)</f>
        <v>0</v>
      </c>
      <c r="K228" s="198"/>
      <c r="L228" s="40"/>
      <c r="M228" s="199" t="s">
        <v>1</v>
      </c>
      <c r="N228" s="200" t="s">
        <v>38</v>
      </c>
      <c r="O228" s="72"/>
      <c r="P228" s="201">
        <f>O228*H228</f>
        <v>0</v>
      </c>
      <c r="Q228" s="201">
        <v>0</v>
      </c>
      <c r="R228" s="201">
        <f>Q228*H228</f>
        <v>0</v>
      </c>
      <c r="S228" s="201">
        <v>0</v>
      </c>
      <c r="T228" s="202">
        <f>S228*H228</f>
        <v>0</v>
      </c>
      <c r="U228" s="35"/>
      <c r="V228" s="35"/>
      <c r="W228" s="35"/>
      <c r="X228" s="35"/>
      <c r="Y228" s="35"/>
      <c r="Z228" s="35"/>
      <c r="AA228" s="35"/>
      <c r="AB228" s="35"/>
      <c r="AC228" s="35"/>
      <c r="AD228" s="35"/>
      <c r="AE228" s="35"/>
      <c r="AR228" s="203" t="s">
        <v>270</v>
      </c>
      <c r="AT228" s="203" t="s">
        <v>266</v>
      </c>
      <c r="AU228" s="203" t="s">
        <v>73</v>
      </c>
      <c r="AY228" s="18" t="s">
        <v>263</v>
      </c>
      <c r="BE228" s="204">
        <f>IF(N228="základní",J228,0)</f>
        <v>0</v>
      </c>
      <c r="BF228" s="204">
        <f>IF(N228="snížená",J228,0)</f>
        <v>0</v>
      </c>
      <c r="BG228" s="204">
        <f>IF(N228="zákl. přenesená",J228,0)</f>
        <v>0</v>
      </c>
      <c r="BH228" s="204">
        <f>IF(N228="sníž. přenesená",J228,0)</f>
        <v>0</v>
      </c>
      <c r="BI228" s="204">
        <f>IF(N228="nulová",J228,0)</f>
        <v>0</v>
      </c>
      <c r="BJ228" s="18" t="s">
        <v>71</v>
      </c>
      <c r="BK228" s="204">
        <f>ROUND(I228*H228,2)</f>
        <v>0</v>
      </c>
      <c r="BL228" s="18" t="s">
        <v>270</v>
      </c>
      <c r="BM228" s="203" t="s">
        <v>2982</v>
      </c>
    </row>
    <row r="229" spans="1:65" s="2" customFormat="1" ht="24.2" customHeight="1">
      <c r="A229" s="35"/>
      <c r="B229" s="36"/>
      <c r="C229" s="191" t="s">
        <v>496</v>
      </c>
      <c r="D229" s="191" t="s">
        <v>266</v>
      </c>
      <c r="E229" s="192" t="s">
        <v>2983</v>
      </c>
      <c r="F229" s="193" t="s">
        <v>2984</v>
      </c>
      <c r="G229" s="194" t="s">
        <v>300</v>
      </c>
      <c r="H229" s="195">
        <v>14.112</v>
      </c>
      <c r="I229" s="196"/>
      <c r="J229" s="197">
        <f>ROUND(I229*H229,2)</f>
        <v>0</v>
      </c>
      <c r="K229" s="198"/>
      <c r="L229" s="40"/>
      <c r="M229" s="199" t="s">
        <v>1</v>
      </c>
      <c r="N229" s="200" t="s">
        <v>38</v>
      </c>
      <c r="O229" s="72"/>
      <c r="P229" s="201">
        <f>O229*H229</f>
        <v>0</v>
      </c>
      <c r="Q229" s="201">
        <v>2.5018699999999998</v>
      </c>
      <c r="R229" s="201">
        <f>Q229*H229</f>
        <v>35.306389439999997</v>
      </c>
      <c r="S229" s="201">
        <v>0</v>
      </c>
      <c r="T229" s="202">
        <f>S229*H229</f>
        <v>0</v>
      </c>
      <c r="U229" s="35"/>
      <c r="V229" s="35"/>
      <c r="W229" s="35"/>
      <c r="X229" s="35"/>
      <c r="Y229" s="35"/>
      <c r="Z229" s="35"/>
      <c r="AA229" s="35"/>
      <c r="AB229" s="35"/>
      <c r="AC229" s="35"/>
      <c r="AD229" s="35"/>
      <c r="AE229" s="35"/>
      <c r="AR229" s="203" t="s">
        <v>270</v>
      </c>
      <c r="AT229" s="203" t="s">
        <v>266</v>
      </c>
      <c r="AU229" s="203" t="s">
        <v>73</v>
      </c>
      <c r="AY229" s="18" t="s">
        <v>263</v>
      </c>
      <c r="BE229" s="204">
        <f>IF(N229="základní",J229,0)</f>
        <v>0</v>
      </c>
      <c r="BF229" s="204">
        <f>IF(N229="snížená",J229,0)</f>
        <v>0</v>
      </c>
      <c r="BG229" s="204">
        <f>IF(N229="zákl. přenesená",J229,0)</f>
        <v>0</v>
      </c>
      <c r="BH229" s="204">
        <f>IF(N229="sníž. přenesená",J229,0)</f>
        <v>0</v>
      </c>
      <c r="BI229" s="204">
        <f>IF(N229="nulová",J229,0)</f>
        <v>0</v>
      </c>
      <c r="BJ229" s="18" t="s">
        <v>71</v>
      </c>
      <c r="BK229" s="204">
        <f>ROUND(I229*H229,2)</f>
        <v>0</v>
      </c>
      <c r="BL229" s="18" t="s">
        <v>270</v>
      </c>
      <c r="BM229" s="203" t="s">
        <v>2985</v>
      </c>
    </row>
    <row r="230" spans="1:65" s="16" customFormat="1">
      <c r="B230" s="248"/>
      <c r="C230" s="249"/>
      <c r="D230" s="207" t="s">
        <v>272</v>
      </c>
      <c r="E230" s="250" t="s">
        <v>1</v>
      </c>
      <c r="F230" s="251" t="s">
        <v>2986</v>
      </c>
      <c r="G230" s="249"/>
      <c r="H230" s="250" t="s">
        <v>1</v>
      </c>
      <c r="I230" s="252"/>
      <c r="J230" s="249"/>
      <c r="K230" s="249"/>
      <c r="L230" s="253"/>
      <c r="M230" s="254"/>
      <c r="N230" s="255"/>
      <c r="O230" s="255"/>
      <c r="P230" s="255"/>
      <c r="Q230" s="255"/>
      <c r="R230" s="255"/>
      <c r="S230" s="255"/>
      <c r="T230" s="256"/>
      <c r="AT230" s="257" t="s">
        <v>272</v>
      </c>
      <c r="AU230" s="257" t="s">
        <v>73</v>
      </c>
      <c r="AV230" s="16" t="s">
        <v>71</v>
      </c>
      <c r="AW230" s="16" t="s">
        <v>30</v>
      </c>
      <c r="AX230" s="16" t="s">
        <v>64</v>
      </c>
      <c r="AY230" s="257" t="s">
        <v>263</v>
      </c>
    </row>
    <row r="231" spans="1:65" s="16" customFormat="1">
      <c r="B231" s="248"/>
      <c r="C231" s="249"/>
      <c r="D231" s="207" t="s">
        <v>272</v>
      </c>
      <c r="E231" s="250" t="s">
        <v>1</v>
      </c>
      <c r="F231" s="251" t="s">
        <v>2947</v>
      </c>
      <c r="G231" s="249"/>
      <c r="H231" s="250" t="s">
        <v>1</v>
      </c>
      <c r="I231" s="252"/>
      <c r="J231" s="249"/>
      <c r="K231" s="249"/>
      <c r="L231" s="253"/>
      <c r="M231" s="254"/>
      <c r="N231" s="255"/>
      <c r="O231" s="255"/>
      <c r="P231" s="255"/>
      <c r="Q231" s="255"/>
      <c r="R231" s="255"/>
      <c r="S231" s="255"/>
      <c r="T231" s="256"/>
      <c r="AT231" s="257" t="s">
        <v>272</v>
      </c>
      <c r="AU231" s="257" t="s">
        <v>73</v>
      </c>
      <c r="AV231" s="16" t="s">
        <v>71</v>
      </c>
      <c r="AW231" s="16" t="s">
        <v>30</v>
      </c>
      <c r="AX231" s="16" t="s">
        <v>64</v>
      </c>
      <c r="AY231" s="257" t="s">
        <v>263</v>
      </c>
    </row>
    <row r="232" spans="1:65" s="13" customFormat="1">
      <c r="B232" s="205"/>
      <c r="C232" s="206"/>
      <c r="D232" s="207" t="s">
        <v>272</v>
      </c>
      <c r="E232" s="208" t="s">
        <v>1</v>
      </c>
      <c r="F232" s="209" t="s">
        <v>2987</v>
      </c>
      <c r="G232" s="206"/>
      <c r="H232" s="210">
        <v>14.112</v>
      </c>
      <c r="I232" s="211"/>
      <c r="J232" s="206"/>
      <c r="K232" s="206"/>
      <c r="L232" s="212"/>
      <c r="M232" s="213"/>
      <c r="N232" s="214"/>
      <c r="O232" s="214"/>
      <c r="P232" s="214"/>
      <c r="Q232" s="214"/>
      <c r="R232" s="214"/>
      <c r="S232" s="214"/>
      <c r="T232" s="215"/>
      <c r="AT232" s="216" t="s">
        <v>272</v>
      </c>
      <c r="AU232" s="216" t="s">
        <v>73</v>
      </c>
      <c r="AV232" s="13" t="s">
        <v>73</v>
      </c>
      <c r="AW232" s="13" t="s">
        <v>30</v>
      </c>
      <c r="AX232" s="13" t="s">
        <v>64</v>
      </c>
      <c r="AY232" s="216" t="s">
        <v>263</v>
      </c>
    </row>
    <row r="233" spans="1:65" s="15" customFormat="1">
      <c r="B233" s="228"/>
      <c r="C233" s="229"/>
      <c r="D233" s="207" t="s">
        <v>272</v>
      </c>
      <c r="E233" s="230" t="s">
        <v>1</v>
      </c>
      <c r="F233" s="231" t="s">
        <v>280</v>
      </c>
      <c r="G233" s="229"/>
      <c r="H233" s="232">
        <v>14.112</v>
      </c>
      <c r="I233" s="233"/>
      <c r="J233" s="229"/>
      <c r="K233" s="229"/>
      <c r="L233" s="234"/>
      <c r="M233" s="235"/>
      <c r="N233" s="236"/>
      <c r="O233" s="236"/>
      <c r="P233" s="236"/>
      <c r="Q233" s="236"/>
      <c r="R233" s="236"/>
      <c r="S233" s="236"/>
      <c r="T233" s="237"/>
      <c r="AT233" s="238" t="s">
        <v>272</v>
      </c>
      <c r="AU233" s="238" t="s">
        <v>73</v>
      </c>
      <c r="AV233" s="15" t="s">
        <v>270</v>
      </c>
      <c r="AW233" s="15" t="s">
        <v>30</v>
      </c>
      <c r="AX233" s="15" t="s">
        <v>71</v>
      </c>
      <c r="AY233" s="238" t="s">
        <v>263</v>
      </c>
    </row>
    <row r="234" spans="1:65" s="2" customFormat="1" ht="16.5" customHeight="1">
      <c r="A234" s="35"/>
      <c r="B234" s="36"/>
      <c r="C234" s="191" t="s">
        <v>576</v>
      </c>
      <c r="D234" s="191" t="s">
        <v>266</v>
      </c>
      <c r="E234" s="192" t="s">
        <v>2988</v>
      </c>
      <c r="F234" s="193" t="s">
        <v>2989</v>
      </c>
      <c r="G234" s="194" t="s">
        <v>269</v>
      </c>
      <c r="H234" s="195">
        <v>51.375999999999998</v>
      </c>
      <c r="I234" s="196"/>
      <c r="J234" s="197">
        <f>ROUND(I234*H234,2)</f>
        <v>0</v>
      </c>
      <c r="K234" s="198"/>
      <c r="L234" s="40"/>
      <c r="M234" s="199" t="s">
        <v>1</v>
      </c>
      <c r="N234" s="200" t="s">
        <v>38</v>
      </c>
      <c r="O234" s="72"/>
      <c r="P234" s="201">
        <f>O234*H234</f>
        <v>0</v>
      </c>
      <c r="Q234" s="201">
        <v>2.64E-3</v>
      </c>
      <c r="R234" s="201">
        <f>Q234*H234</f>
        <v>0.13563264</v>
      </c>
      <c r="S234" s="201">
        <v>0</v>
      </c>
      <c r="T234" s="202">
        <f>S234*H234</f>
        <v>0</v>
      </c>
      <c r="U234" s="35"/>
      <c r="V234" s="35"/>
      <c r="W234" s="35"/>
      <c r="X234" s="35"/>
      <c r="Y234" s="35"/>
      <c r="Z234" s="35"/>
      <c r="AA234" s="35"/>
      <c r="AB234" s="35"/>
      <c r="AC234" s="35"/>
      <c r="AD234" s="35"/>
      <c r="AE234" s="35"/>
      <c r="AR234" s="203" t="s">
        <v>270</v>
      </c>
      <c r="AT234" s="203" t="s">
        <v>266</v>
      </c>
      <c r="AU234" s="203" t="s">
        <v>73</v>
      </c>
      <c r="AY234" s="18" t="s">
        <v>263</v>
      </c>
      <c r="BE234" s="204">
        <f>IF(N234="základní",J234,0)</f>
        <v>0</v>
      </c>
      <c r="BF234" s="204">
        <f>IF(N234="snížená",J234,0)</f>
        <v>0</v>
      </c>
      <c r="BG234" s="204">
        <f>IF(N234="zákl. přenesená",J234,0)</f>
        <v>0</v>
      </c>
      <c r="BH234" s="204">
        <f>IF(N234="sníž. přenesená",J234,0)</f>
        <v>0</v>
      </c>
      <c r="BI234" s="204">
        <f>IF(N234="nulová",J234,0)</f>
        <v>0</v>
      </c>
      <c r="BJ234" s="18" t="s">
        <v>71</v>
      </c>
      <c r="BK234" s="204">
        <f>ROUND(I234*H234,2)</f>
        <v>0</v>
      </c>
      <c r="BL234" s="18" t="s">
        <v>270</v>
      </c>
      <c r="BM234" s="203" t="s">
        <v>2990</v>
      </c>
    </row>
    <row r="235" spans="1:65" s="16" customFormat="1">
      <c r="B235" s="248"/>
      <c r="C235" s="249"/>
      <c r="D235" s="207" t="s">
        <v>272</v>
      </c>
      <c r="E235" s="250" t="s">
        <v>1</v>
      </c>
      <c r="F235" s="251" t="s">
        <v>2986</v>
      </c>
      <c r="G235" s="249"/>
      <c r="H235" s="250" t="s">
        <v>1</v>
      </c>
      <c r="I235" s="252"/>
      <c r="J235" s="249"/>
      <c r="K235" s="249"/>
      <c r="L235" s="253"/>
      <c r="M235" s="254"/>
      <c r="N235" s="255"/>
      <c r="O235" s="255"/>
      <c r="P235" s="255"/>
      <c r="Q235" s="255"/>
      <c r="R235" s="255"/>
      <c r="S235" s="255"/>
      <c r="T235" s="256"/>
      <c r="AT235" s="257" t="s">
        <v>272</v>
      </c>
      <c r="AU235" s="257" t="s">
        <v>73</v>
      </c>
      <c r="AV235" s="16" t="s">
        <v>71</v>
      </c>
      <c r="AW235" s="16" t="s">
        <v>30</v>
      </c>
      <c r="AX235" s="16" t="s">
        <v>64</v>
      </c>
      <c r="AY235" s="257" t="s">
        <v>263</v>
      </c>
    </row>
    <row r="236" spans="1:65" s="16" customFormat="1">
      <c r="B236" s="248"/>
      <c r="C236" s="249"/>
      <c r="D236" s="207" t="s">
        <v>272</v>
      </c>
      <c r="E236" s="250" t="s">
        <v>1</v>
      </c>
      <c r="F236" s="251" t="s">
        <v>2947</v>
      </c>
      <c r="G236" s="249"/>
      <c r="H236" s="250" t="s">
        <v>1</v>
      </c>
      <c r="I236" s="252"/>
      <c r="J236" s="249"/>
      <c r="K236" s="249"/>
      <c r="L236" s="253"/>
      <c r="M236" s="254"/>
      <c r="N236" s="255"/>
      <c r="O236" s="255"/>
      <c r="P236" s="255"/>
      <c r="Q236" s="255"/>
      <c r="R236" s="255"/>
      <c r="S236" s="255"/>
      <c r="T236" s="256"/>
      <c r="AT236" s="257" t="s">
        <v>272</v>
      </c>
      <c r="AU236" s="257" t="s">
        <v>73</v>
      </c>
      <c r="AV236" s="16" t="s">
        <v>71</v>
      </c>
      <c r="AW236" s="16" t="s">
        <v>30</v>
      </c>
      <c r="AX236" s="16" t="s">
        <v>64</v>
      </c>
      <c r="AY236" s="257" t="s">
        <v>263</v>
      </c>
    </row>
    <row r="237" spans="1:65" s="13" customFormat="1">
      <c r="B237" s="205"/>
      <c r="C237" s="206"/>
      <c r="D237" s="207" t="s">
        <v>272</v>
      </c>
      <c r="E237" s="208" t="s">
        <v>1</v>
      </c>
      <c r="F237" s="209" t="s">
        <v>2991</v>
      </c>
      <c r="G237" s="206"/>
      <c r="H237" s="210">
        <v>51.375999999999998</v>
      </c>
      <c r="I237" s="211"/>
      <c r="J237" s="206"/>
      <c r="K237" s="206"/>
      <c r="L237" s="212"/>
      <c r="M237" s="213"/>
      <c r="N237" s="214"/>
      <c r="O237" s="214"/>
      <c r="P237" s="214"/>
      <c r="Q237" s="214"/>
      <c r="R237" s="214"/>
      <c r="S237" s="214"/>
      <c r="T237" s="215"/>
      <c r="AT237" s="216" t="s">
        <v>272</v>
      </c>
      <c r="AU237" s="216" t="s">
        <v>73</v>
      </c>
      <c r="AV237" s="13" t="s">
        <v>73</v>
      </c>
      <c r="AW237" s="13" t="s">
        <v>30</v>
      </c>
      <c r="AX237" s="13" t="s">
        <v>64</v>
      </c>
      <c r="AY237" s="216" t="s">
        <v>263</v>
      </c>
    </row>
    <row r="238" spans="1:65" s="15" customFormat="1">
      <c r="B238" s="228"/>
      <c r="C238" s="229"/>
      <c r="D238" s="207" t="s">
        <v>272</v>
      </c>
      <c r="E238" s="230" t="s">
        <v>1</v>
      </c>
      <c r="F238" s="231" t="s">
        <v>280</v>
      </c>
      <c r="G238" s="229"/>
      <c r="H238" s="232">
        <v>51.375999999999998</v>
      </c>
      <c r="I238" s="233"/>
      <c r="J238" s="229"/>
      <c r="K238" s="229"/>
      <c r="L238" s="234"/>
      <c r="M238" s="235"/>
      <c r="N238" s="236"/>
      <c r="O238" s="236"/>
      <c r="P238" s="236"/>
      <c r="Q238" s="236"/>
      <c r="R238" s="236"/>
      <c r="S238" s="236"/>
      <c r="T238" s="237"/>
      <c r="AT238" s="238" t="s">
        <v>272</v>
      </c>
      <c r="AU238" s="238" t="s">
        <v>73</v>
      </c>
      <c r="AV238" s="15" t="s">
        <v>270</v>
      </c>
      <c r="AW238" s="15" t="s">
        <v>30</v>
      </c>
      <c r="AX238" s="15" t="s">
        <v>71</v>
      </c>
      <c r="AY238" s="238" t="s">
        <v>263</v>
      </c>
    </row>
    <row r="239" spans="1:65" s="2" customFormat="1" ht="16.5" customHeight="1">
      <c r="A239" s="35"/>
      <c r="B239" s="36"/>
      <c r="C239" s="191" t="s">
        <v>500</v>
      </c>
      <c r="D239" s="191" t="s">
        <v>266</v>
      </c>
      <c r="E239" s="192" t="s">
        <v>2992</v>
      </c>
      <c r="F239" s="193" t="s">
        <v>2993</v>
      </c>
      <c r="G239" s="194" t="s">
        <v>269</v>
      </c>
      <c r="H239" s="195">
        <v>51.375999999999998</v>
      </c>
      <c r="I239" s="196"/>
      <c r="J239" s="197">
        <f>ROUND(I239*H239,2)</f>
        <v>0</v>
      </c>
      <c r="K239" s="198"/>
      <c r="L239" s="40"/>
      <c r="M239" s="199" t="s">
        <v>1</v>
      </c>
      <c r="N239" s="200" t="s">
        <v>38</v>
      </c>
      <c r="O239" s="72"/>
      <c r="P239" s="201">
        <f>O239*H239</f>
        <v>0</v>
      </c>
      <c r="Q239" s="201">
        <v>0</v>
      </c>
      <c r="R239" s="201">
        <f>Q239*H239</f>
        <v>0</v>
      </c>
      <c r="S239" s="201">
        <v>0</v>
      </c>
      <c r="T239" s="202">
        <f>S239*H239</f>
        <v>0</v>
      </c>
      <c r="U239" s="35"/>
      <c r="V239" s="35"/>
      <c r="W239" s="35"/>
      <c r="X239" s="35"/>
      <c r="Y239" s="35"/>
      <c r="Z239" s="35"/>
      <c r="AA239" s="35"/>
      <c r="AB239" s="35"/>
      <c r="AC239" s="35"/>
      <c r="AD239" s="35"/>
      <c r="AE239" s="35"/>
      <c r="AR239" s="203" t="s">
        <v>270</v>
      </c>
      <c r="AT239" s="203" t="s">
        <v>266</v>
      </c>
      <c r="AU239" s="203" t="s">
        <v>73</v>
      </c>
      <c r="AY239" s="18" t="s">
        <v>263</v>
      </c>
      <c r="BE239" s="204">
        <f>IF(N239="základní",J239,0)</f>
        <v>0</v>
      </c>
      <c r="BF239" s="204">
        <f>IF(N239="snížená",J239,0)</f>
        <v>0</v>
      </c>
      <c r="BG239" s="204">
        <f>IF(N239="zákl. přenesená",J239,0)</f>
        <v>0</v>
      </c>
      <c r="BH239" s="204">
        <f>IF(N239="sníž. přenesená",J239,0)</f>
        <v>0</v>
      </c>
      <c r="BI239" s="204">
        <f>IF(N239="nulová",J239,0)</f>
        <v>0</v>
      </c>
      <c r="BJ239" s="18" t="s">
        <v>71</v>
      </c>
      <c r="BK239" s="204">
        <f>ROUND(I239*H239,2)</f>
        <v>0</v>
      </c>
      <c r="BL239" s="18" t="s">
        <v>270</v>
      </c>
      <c r="BM239" s="203" t="s">
        <v>2994</v>
      </c>
    </row>
    <row r="240" spans="1:65" s="2" customFormat="1" ht="21.75" customHeight="1">
      <c r="A240" s="35"/>
      <c r="B240" s="36"/>
      <c r="C240" s="191" t="s">
        <v>587</v>
      </c>
      <c r="D240" s="191" t="s">
        <v>266</v>
      </c>
      <c r="E240" s="192" t="s">
        <v>2995</v>
      </c>
      <c r="F240" s="193" t="s">
        <v>2996</v>
      </c>
      <c r="G240" s="194" t="s">
        <v>307</v>
      </c>
      <c r="H240" s="195">
        <v>1.27</v>
      </c>
      <c r="I240" s="196"/>
      <c r="J240" s="197">
        <f>ROUND(I240*H240,2)</f>
        <v>0</v>
      </c>
      <c r="K240" s="198"/>
      <c r="L240" s="40"/>
      <c r="M240" s="199" t="s">
        <v>1</v>
      </c>
      <c r="N240" s="200" t="s">
        <v>38</v>
      </c>
      <c r="O240" s="72"/>
      <c r="P240" s="201">
        <f>O240*H240</f>
        <v>0</v>
      </c>
      <c r="Q240" s="201">
        <v>1.05962</v>
      </c>
      <c r="R240" s="201">
        <f>Q240*H240</f>
        <v>1.3457174000000001</v>
      </c>
      <c r="S240" s="201">
        <v>0</v>
      </c>
      <c r="T240" s="202">
        <f>S240*H240</f>
        <v>0</v>
      </c>
      <c r="U240" s="35"/>
      <c r="V240" s="35"/>
      <c r="W240" s="35"/>
      <c r="X240" s="35"/>
      <c r="Y240" s="35"/>
      <c r="Z240" s="35"/>
      <c r="AA240" s="35"/>
      <c r="AB240" s="35"/>
      <c r="AC240" s="35"/>
      <c r="AD240" s="35"/>
      <c r="AE240" s="35"/>
      <c r="AR240" s="203" t="s">
        <v>270</v>
      </c>
      <c r="AT240" s="203" t="s">
        <v>266</v>
      </c>
      <c r="AU240" s="203" t="s">
        <v>73</v>
      </c>
      <c r="AY240" s="18" t="s">
        <v>263</v>
      </c>
      <c r="BE240" s="204">
        <f>IF(N240="základní",J240,0)</f>
        <v>0</v>
      </c>
      <c r="BF240" s="204">
        <f>IF(N240="snížená",J240,0)</f>
        <v>0</v>
      </c>
      <c r="BG240" s="204">
        <f>IF(N240="zákl. přenesená",J240,0)</f>
        <v>0</v>
      </c>
      <c r="BH240" s="204">
        <f>IF(N240="sníž. přenesená",J240,0)</f>
        <v>0</v>
      </c>
      <c r="BI240" s="204">
        <f>IF(N240="nulová",J240,0)</f>
        <v>0</v>
      </c>
      <c r="BJ240" s="18" t="s">
        <v>71</v>
      </c>
      <c r="BK240" s="204">
        <f>ROUND(I240*H240,2)</f>
        <v>0</v>
      </c>
      <c r="BL240" s="18" t="s">
        <v>270</v>
      </c>
      <c r="BM240" s="203" t="s">
        <v>2997</v>
      </c>
    </row>
    <row r="241" spans="1:65" s="16" customFormat="1">
      <c r="B241" s="248"/>
      <c r="C241" s="249"/>
      <c r="D241" s="207" t="s">
        <v>272</v>
      </c>
      <c r="E241" s="250" t="s">
        <v>1</v>
      </c>
      <c r="F241" s="251" t="s">
        <v>2998</v>
      </c>
      <c r="G241" s="249"/>
      <c r="H241" s="250" t="s">
        <v>1</v>
      </c>
      <c r="I241" s="252"/>
      <c r="J241" s="249"/>
      <c r="K241" s="249"/>
      <c r="L241" s="253"/>
      <c r="M241" s="254"/>
      <c r="N241" s="255"/>
      <c r="O241" s="255"/>
      <c r="P241" s="255"/>
      <c r="Q241" s="255"/>
      <c r="R241" s="255"/>
      <c r="S241" s="255"/>
      <c r="T241" s="256"/>
      <c r="AT241" s="257" t="s">
        <v>272</v>
      </c>
      <c r="AU241" s="257" t="s">
        <v>73</v>
      </c>
      <c r="AV241" s="16" t="s">
        <v>71</v>
      </c>
      <c r="AW241" s="16" t="s">
        <v>30</v>
      </c>
      <c r="AX241" s="16" t="s">
        <v>64</v>
      </c>
      <c r="AY241" s="257" t="s">
        <v>263</v>
      </c>
    </row>
    <row r="242" spans="1:65" s="13" customFormat="1">
      <c r="B242" s="205"/>
      <c r="C242" s="206"/>
      <c r="D242" s="207" t="s">
        <v>272</v>
      </c>
      <c r="E242" s="208" t="s">
        <v>1</v>
      </c>
      <c r="F242" s="209" t="s">
        <v>2999</v>
      </c>
      <c r="G242" s="206"/>
      <c r="H242" s="210">
        <v>1.27</v>
      </c>
      <c r="I242" s="211"/>
      <c r="J242" s="206"/>
      <c r="K242" s="206"/>
      <c r="L242" s="212"/>
      <c r="M242" s="213"/>
      <c r="N242" s="214"/>
      <c r="O242" s="214"/>
      <c r="P242" s="214"/>
      <c r="Q242" s="214"/>
      <c r="R242" s="214"/>
      <c r="S242" s="214"/>
      <c r="T242" s="215"/>
      <c r="AT242" s="216" t="s">
        <v>272</v>
      </c>
      <c r="AU242" s="216" t="s">
        <v>73</v>
      </c>
      <c r="AV242" s="13" t="s">
        <v>73</v>
      </c>
      <c r="AW242" s="13" t="s">
        <v>30</v>
      </c>
      <c r="AX242" s="13" t="s">
        <v>64</v>
      </c>
      <c r="AY242" s="216" t="s">
        <v>263</v>
      </c>
    </row>
    <row r="243" spans="1:65" s="15" customFormat="1">
      <c r="B243" s="228"/>
      <c r="C243" s="229"/>
      <c r="D243" s="207" t="s">
        <v>272</v>
      </c>
      <c r="E243" s="230" t="s">
        <v>1</v>
      </c>
      <c r="F243" s="231" t="s">
        <v>280</v>
      </c>
      <c r="G243" s="229"/>
      <c r="H243" s="232">
        <v>1.27</v>
      </c>
      <c r="I243" s="233"/>
      <c r="J243" s="229"/>
      <c r="K243" s="229"/>
      <c r="L243" s="234"/>
      <c r="M243" s="235"/>
      <c r="N243" s="236"/>
      <c r="O243" s="236"/>
      <c r="P243" s="236"/>
      <c r="Q243" s="236"/>
      <c r="R243" s="236"/>
      <c r="S243" s="236"/>
      <c r="T243" s="237"/>
      <c r="AT243" s="238" t="s">
        <v>272</v>
      </c>
      <c r="AU243" s="238" t="s">
        <v>73</v>
      </c>
      <c r="AV243" s="15" t="s">
        <v>270</v>
      </c>
      <c r="AW243" s="15" t="s">
        <v>30</v>
      </c>
      <c r="AX243" s="15" t="s">
        <v>71</v>
      </c>
      <c r="AY243" s="238" t="s">
        <v>263</v>
      </c>
    </row>
    <row r="244" spans="1:65" s="2" customFormat="1" ht="16.5" customHeight="1">
      <c r="A244" s="35"/>
      <c r="B244" s="36"/>
      <c r="C244" s="191" t="s">
        <v>506</v>
      </c>
      <c r="D244" s="191" t="s">
        <v>266</v>
      </c>
      <c r="E244" s="192" t="s">
        <v>3000</v>
      </c>
      <c r="F244" s="193" t="s">
        <v>3001</v>
      </c>
      <c r="G244" s="194" t="s">
        <v>269</v>
      </c>
      <c r="H244" s="195">
        <v>1.2</v>
      </c>
      <c r="I244" s="196"/>
      <c r="J244" s="197">
        <f>ROUND(I244*H244,2)</f>
        <v>0</v>
      </c>
      <c r="K244" s="198"/>
      <c r="L244" s="40"/>
      <c r="M244" s="199" t="s">
        <v>1</v>
      </c>
      <c r="N244" s="200" t="s">
        <v>38</v>
      </c>
      <c r="O244" s="72"/>
      <c r="P244" s="201">
        <f>O244*H244</f>
        <v>0</v>
      </c>
      <c r="Q244" s="201">
        <v>0</v>
      </c>
      <c r="R244" s="201">
        <f>Q244*H244</f>
        <v>0</v>
      </c>
      <c r="S244" s="201">
        <v>0</v>
      </c>
      <c r="T244" s="202">
        <f>S244*H244</f>
        <v>0</v>
      </c>
      <c r="U244" s="35"/>
      <c r="V244" s="35"/>
      <c r="W244" s="35"/>
      <c r="X244" s="35"/>
      <c r="Y244" s="35"/>
      <c r="Z244" s="35"/>
      <c r="AA244" s="35"/>
      <c r="AB244" s="35"/>
      <c r="AC244" s="35"/>
      <c r="AD244" s="35"/>
      <c r="AE244" s="35"/>
      <c r="AR244" s="203" t="s">
        <v>270</v>
      </c>
      <c r="AT244" s="203" t="s">
        <v>266</v>
      </c>
      <c r="AU244" s="203" t="s">
        <v>73</v>
      </c>
      <c r="AY244" s="18" t="s">
        <v>263</v>
      </c>
      <c r="BE244" s="204">
        <f>IF(N244="základní",J244,0)</f>
        <v>0</v>
      </c>
      <c r="BF244" s="204">
        <f>IF(N244="snížená",J244,0)</f>
        <v>0</v>
      </c>
      <c r="BG244" s="204">
        <f>IF(N244="zákl. přenesená",J244,0)</f>
        <v>0</v>
      </c>
      <c r="BH244" s="204">
        <f>IF(N244="sníž. přenesená",J244,0)</f>
        <v>0</v>
      </c>
      <c r="BI244" s="204">
        <f>IF(N244="nulová",J244,0)</f>
        <v>0</v>
      </c>
      <c r="BJ244" s="18" t="s">
        <v>71</v>
      </c>
      <c r="BK244" s="204">
        <f>ROUND(I244*H244,2)</f>
        <v>0</v>
      </c>
      <c r="BL244" s="18" t="s">
        <v>270</v>
      </c>
      <c r="BM244" s="203" t="s">
        <v>3002</v>
      </c>
    </row>
    <row r="245" spans="1:65" s="13" customFormat="1">
      <c r="B245" s="205"/>
      <c r="C245" s="206"/>
      <c r="D245" s="207" t="s">
        <v>272</v>
      </c>
      <c r="E245" s="208" t="s">
        <v>1</v>
      </c>
      <c r="F245" s="209" t="s">
        <v>3003</v>
      </c>
      <c r="G245" s="206"/>
      <c r="H245" s="210">
        <v>1.2</v>
      </c>
      <c r="I245" s="211"/>
      <c r="J245" s="206"/>
      <c r="K245" s="206"/>
      <c r="L245" s="212"/>
      <c r="M245" s="213"/>
      <c r="N245" s="214"/>
      <c r="O245" s="214"/>
      <c r="P245" s="214"/>
      <c r="Q245" s="214"/>
      <c r="R245" s="214"/>
      <c r="S245" s="214"/>
      <c r="T245" s="215"/>
      <c r="AT245" s="216" t="s">
        <v>272</v>
      </c>
      <c r="AU245" s="216" t="s">
        <v>73</v>
      </c>
      <c r="AV245" s="13" t="s">
        <v>73</v>
      </c>
      <c r="AW245" s="13" t="s">
        <v>30</v>
      </c>
      <c r="AX245" s="13" t="s">
        <v>64</v>
      </c>
      <c r="AY245" s="216" t="s">
        <v>263</v>
      </c>
    </row>
    <row r="246" spans="1:65" s="15" customFormat="1">
      <c r="B246" s="228"/>
      <c r="C246" s="229"/>
      <c r="D246" s="207" t="s">
        <v>272</v>
      </c>
      <c r="E246" s="230" t="s">
        <v>1</v>
      </c>
      <c r="F246" s="231" t="s">
        <v>280</v>
      </c>
      <c r="G246" s="229"/>
      <c r="H246" s="232">
        <v>1.2</v>
      </c>
      <c r="I246" s="233"/>
      <c r="J246" s="229"/>
      <c r="K246" s="229"/>
      <c r="L246" s="234"/>
      <c r="M246" s="235"/>
      <c r="N246" s="236"/>
      <c r="O246" s="236"/>
      <c r="P246" s="236"/>
      <c r="Q246" s="236"/>
      <c r="R246" s="236"/>
      <c r="S246" s="236"/>
      <c r="T246" s="237"/>
      <c r="AT246" s="238" t="s">
        <v>272</v>
      </c>
      <c r="AU246" s="238" t="s">
        <v>73</v>
      </c>
      <c r="AV246" s="15" t="s">
        <v>270</v>
      </c>
      <c r="AW246" s="15" t="s">
        <v>30</v>
      </c>
      <c r="AX246" s="15" t="s">
        <v>71</v>
      </c>
      <c r="AY246" s="238" t="s">
        <v>263</v>
      </c>
    </row>
    <row r="247" spans="1:65" s="12" customFormat="1" ht="22.9" customHeight="1">
      <c r="B247" s="175"/>
      <c r="C247" s="176"/>
      <c r="D247" s="177" t="s">
        <v>63</v>
      </c>
      <c r="E247" s="189" t="s">
        <v>276</v>
      </c>
      <c r="F247" s="189" t="s">
        <v>705</v>
      </c>
      <c r="G247" s="176"/>
      <c r="H247" s="176"/>
      <c r="I247" s="179"/>
      <c r="J247" s="190">
        <f>BK247</f>
        <v>0</v>
      </c>
      <c r="K247" s="176"/>
      <c r="L247" s="181"/>
      <c r="M247" s="182"/>
      <c r="N247" s="183"/>
      <c r="O247" s="183"/>
      <c r="P247" s="184">
        <f>SUM(P248:P305)</f>
        <v>0</v>
      </c>
      <c r="Q247" s="183"/>
      <c r="R247" s="184">
        <f>SUM(R248:R305)</f>
        <v>137.03114576000002</v>
      </c>
      <c r="S247" s="183"/>
      <c r="T247" s="185">
        <f>SUM(T248:T305)</f>
        <v>0</v>
      </c>
      <c r="AR247" s="186" t="s">
        <v>71</v>
      </c>
      <c r="AT247" s="187" t="s">
        <v>63</v>
      </c>
      <c r="AU247" s="187" t="s">
        <v>71</v>
      </c>
      <c r="AY247" s="186" t="s">
        <v>263</v>
      </c>
      <c r="BK247" s="188">
        <f>SUM(BK248:BK305)</f>
        <v>0</v>
      </c>
    </row>
    <row r="248" spans="1:65" s="2" customFormat="1" ht="33" customHeight="1">
      <c r="A248" s="35"/>
      <c r="B248" s="36"/>
      <c r="C248" s="191" t="s">
        <v>595</v>
      </c>
      <c r="D248" s="191" t="s">
        <v>266</v>
      </c>
      <c r="E248" s="192" t="s">
        <v>3004</v>
      </c>
      <c r="F248" s="193" t="s">
        <v>3005</v>
      </c>
      <c r="G248" s="194" t="s">
        <v>269</v>
      </c>
      <c r="H248" s="195">
        <v>12.188000000000001</v>
      </c>
      <c r="I248" s="196"/>
      <c r="J248" s="197">
        <f>ROUND(I248*H248,2)</f>
        <v>0</v>
      </c>
      <c r="K248" s="198"/>
      <c r="L248" s="40"/>
      <c r="M248" s="199" t="s">
        <v>1</v>
      </c>
      <c r="N248" s="200" t="s">
        <v>38</v>
      </c>
      <c r="O248" s="72"/>
      <c r="P248" s="201">
        <f>O248*H248</f>
        <v>0</v>
      </c>
      <c r="Q248" s="201">
        <v>0.25862000000000002</v>
      </c>
      <c r="R248" s="201">
        <f>Q248*H248</f>
        <v>3.1520605600000002</v>
      </c>
      <c r="S248" s="201">
        <v>0</v>
      </c>
      <c r="T248" s="202">
        <f>S248*H248</f>
        <v>0</v>
      </c>
      <c r="U248" s="35"/>
      <c r="V248" s="35"/>
      <c r="W248" s="35"/>
      <c r="X248" s="35"/>
      <c r="Y248" s="35"/>
      <c r="Z248" s="35"/>
      <c r="AA248" s="35"/>
      <c r="AB248" s="35"/>
      <c r="AC248" s="35"/>
      <c r="AD248" s="35"/>
      <c r="AE248" s="35"/>
      <c r="AR248" s="203" t="s">
        <v>270</v>
      </c>
      <c r="AT248" s="203" t="s">
        <v>266</v>
      </c>
      <c r="AU248" s="203" t="s">
        <v>73</v>
      </c>
      <c r="AY248" s="18" t="s">
        <v>263</v>
      </c>
      <c r="BE248" s="204">
        <f>IF(N248="základní",J248,0)</f>
        <v>0</v>
      </c>
      <c r="BF248" s="204">
        <f>IF(N248="snížená",J248,0)</f>
        <v>0</v>
      </c>
      <c r="BG248" s="204">
        <f>IF(N248="zákl. přenesená",J248,0)</f>
        <v>0</v>
      </c>
      <c r="BH248" s="204">
        <f>IF(N248="sníž. přenesená",J248,0)</f>
        <v>0</v>
      </c>
      <c r="BI248" s="204">
        <f>IF(N248="nulová",J248,0)</f>
        <v>0</v>
      </c>
      <c r="BJ248" s="18" t="s">
        <v>71</v>
      </c>
      <c r="BK248" s="204">
        <f>ROUND(I248*H248,2)</f>
        <v>0</v>
      </c>
      <c r="BL248" s="18" t="s">
        <v>270</v>
      </c>
      <c r="BM248" s="203" t="s">
        <v>3006</v>
      </c>
    </row>
    <row r="249" spans="1:65" s="13" customFormat="1">
      <c r="B249" s="205"/>
      <c r="C249" s="206"/>
      <c r="D249" s="207" t="s">
        <v>272</v>
      </c>
      <c r="E249" s="208" t="s">
        <v>1</v>
      </c>
      <c r="F249" s="209" t="s">
        <v>3007</v>
      </c>
      <c r="G249" s="206"/>
      <c r="H249" s="210">
        <v>12.188000000000001</v>
      </c>
      <c r="I249" s="211"/>
      <c r="J249" s="206"/>
      <c r="K249" s="206"/>
      <c r="L249" s="212"/>
      <c r="M249" s="213"/>
      <c r="N249" s="214"/>
      <c r="O249" s="214"/>
      <c r="P249" s="214"/>
      <c r="Q249" s="214"/>
      <c r="R249" s="214"/>
      <c r="S249" s="214"/>
      <c r="T249" s="215"/>
      <c r="AT249" s="216" t="s">
        <v>272</v>
      </c>
      <c r="AU249" s="216" t="s">
        <v>73</v>
      </c>
      <c r="AV249" s="13" t="s">
        <v>73</v>
      </c>
      <c r="AW249" s="13" t="s">
        <v>30</v>
      </c>
      <c r="AX249" s="13" t="s">
        <v>64</v>
      </c>
      <c r="AY249" s="216" t="s">
        <v>263</v>
      </c>
    </row>
    <row r="250" spans="1:65" s="15" customFormat="1">
      <c r="B250" s="228"/>
      <c r="C250" s="229"/>
      <c r="D250" s="207" t="s">
        <v>272</v>
      </c>
      <c r="E250" s="230" t="s">
        <v>1</v>
      </c>
      <c r="F250" s="231" t="s">
        <v>280</v>
      </c>
      <c r="G250" s="229"/>
      <c r="H250" s="232">
        <v>12.188000000000001</v>
      </c>
      <c r="I250" s="233"/>
      <c r="J250" s="229"/>
      <c r="K250" s="229"/>
      <c r="L250" s="234"/>
      <c r="M250" s="235"/>
      <c r="N250" s="236"/>
      <c r="O250" s="236"/>
      <c r="P250" s="236"/>
      <c r="Q250" s="236"/>
      <c r="R250" s="236"/>
      <c r="S250" s="236"/>
      <c r="T250" s="237"/>
      <c r="AT250" s="238" t="s">
        <v>272</v>
      </c>
      <c r="AU250" s="238" t="s">
        <v>73</v>
      </c>
      <c r="AV250" s="15" t="s">
        <v>270</v>
      </c>
      <c r="AW250" s="15" t="s">
        <v>30</v>
      </c>
      <c r="AX250" s="15" t="s">
        <v>71</v>
      </c>
      <c r="AY250" s="238" t="s">
        <v>263</v>
      </c>
    </row>
    <row r="251" spans="1:65" s="2" customFormat="1" ht="33" customHeight="1">
      <c r="A251" s="35"/>
      <c r="B251" s="36"/>
      <c r="C251" s="191" t="s">
        <v>533</v>
      </c>
      <c r="D251" s="191" t="s">
        <v>266</v>
      </c>
      <c r="E251" s="192" t="s">
        <v>3008</v>
      </c>
      <c r="F251" s="193" t="s">
        <v>3009</v>
      </c>
      <c r="G251" s="194" t="s">
        <v>269</v>
      </c>
      <c r="H251" s="195">
        <v>402.32499999999999</v>
      </c>
      <c r="I251" s="196"/>
      <c r="J251" s="197">
        <f>ROUND(I251*H251,2)</f>
        <v>0</v>
      </c>
      <c r="K251" s="198"/>
      <c r="L251" s="40"/>
      <c r="M251" s="199" t="s">
        <v>1</v>
      </c>
      <c r="N251" s="200" t="s">
        <v>38</v>
      </c>
      <c r="O251" s="72"/>
      <c r="P251" s="201">
        <f>O251*H251</f>
        <v>0</v>
      </c>
      <c r="Q251" s="201">
        <v>0.31672</v>
      </c>
      <c r="R251" s="201">
        <f>Q251*H251</f>
        <v>127.424374</v>
      </c>
      <c r="S251" s="201">
        <v>0</v>
      </c>
      <c r="T251" s="202">
        <f>S251*H251</f>
        <v>0</v>
      </c>
      <c r="U251" s="35"/>
      <c r="V251" s="35"/>
      <c r="W251" s="35"/>
      <c r="X251" s="35"/>
      <c r="Y251" s="35"/>
      <c r="Z251" s="35"/>
      <c r="AA251" s="35"/>
      <c r="AB251" s="35"/>
      <c r="AC251" s="35"/>
      <c r="AD251" s="35"/>
      <c r="AE251" s="35"/>
      <c r="AR251" s="203" t="s">
        <v>270</v>
      </c>
      <c r="AT251" s="203" t="s">
        <v>266</v>
      </c>
      <c r="AU251" s="203" t="s">
        <v>73</v>
      </c>
      <c r="AY251" s="18" t="s">
        <v>263</v>
      </c>
      <c r="BE251" s="204">
        <f>IF(N251="základní",J251,0)</f>
        <v>0</v>
      </c>
      <c r="BF251" s="204">
        <f>IF(N251="snížená",J251,0)</f>
        <v>0</v>
      </c>
      <c r="BG251" s="204">
        <f>IF(N251="zákl. přenesená",J251,0)</f>
        <v>0</v>
      </c>
      <c r="BH251" s="204">
        <f>IF(N251="sníž. přenesená",J251,0)</f>
        <v>0</v>
      </c>
      <c r="BI251" s="204">
        <f>IF(N251="nulová",J251,0)</f>
        <v>0</v>
      </c>
      <c r="BJ251" s="18" t="s">
        <v>71</v>
      </c>
      <c r="BK251" s="204">
        <f>ROUND(I251*H251,2)</f>
        <v>0</v>
      </c>
      <c r="BL251" s="18" t="s">
        <v>270</v>
      </c>
      <c r="BM251" s="203" t="s">
        <v>3010</v>
      </c>
    </row>
    <row r="252" spans="1:65" s="16" customFormat="1">
      <c r="B252" s="248"/>
      <c r="C252" s="249"/>
      <c r="D252" s="207" t="s">
        <v>272</v>
      </c>
      <c r="E252" s="250" t="s">
        <v>1</v>
      </c>
      <c r="F252" s="251" t="s">
        <v>3011</v>
      </c>
      <c r="G252" s="249"/>
      <c r="H252" s="250" t="s">
        <v>1</v>
      </c>
      <c r="I252" s="252"/>
      <c r="J252" s="249"/>
      <c r="K252" s="249"/>
      <c r="L252" s="253"/>
      <c r="M252" s="254"/>
      <c r="N252" s="255"/>
      <c r="O252" s="255"/>
      <c r="P252" s="255"/>
      <c r="Q252" s="255"/>
      <c r="R252" s="255"/>
      <c r="S252" s="255"/>
      <c r="T252" s="256"/>
      <c r="AT252" s="257" t="s">
        <v>272</v>
      </c>
      <c r="AU252" s="257" t="s">
        <v>73</v>
      </c>
      <c r="AV252" s="16" t="s">
        <v>71</v>
      </c>
      <c r="AW252" s="16" t="s">
        <v>30</v>
      </c>
      <c r="AX252" s="16" t="s">
        <v>64</v>
      </c>
      <c r="AY252" s="257" t="s">
        <v>263</v>
      </c>
    </row>
    <row r="253" spans="1:65" s="13" customFormat="1">
      <c r="B253" s="205"/>
      <c r="C253" s="206"/>
      <c r="D253" s="207" t="s">
        <v>272</v>
      </c>
      <c r="E253" s="208" t="s">
        <v>1</v>
      </c>
      <c r="F253" s="209" t="s">
        <v>3012</v>
      </c>
      <c r="G253" s="206"/>
      <c r="H253" s="210">
        <v>143.19499999999999</v>
      </c>
      <c r="I253" s="211"/>
      <c r="J253" s="206"/>
      <c r="K253" s="206"/>
      <c r="L253" s="212"/>
      <c r="M253" s="213"/>
      <c r="N253" s="214"/>
      <c r="O253" s="214"/>
      <c r="P253" s="214"/>
      <c r="Q253" s="214"/>
      <c r="R253" s="214"/>
      <c r="S253" s="214"/>
      <c r="T253" s="215"/>
      <c r="AT253" s="216" t="s">
        <v>272</v>
      </c>
      <c r="AU253" s="216" t="s">
        <v>73</v>
      </c>
      <c r="AV253" s="13" t="s">
        <v>73</v>
      </c>
      <c r="AW253" s="13" t="s">
        <v>30</v>
      </c>
      <c r="AX253" s="13" t="s">
        <v>64</v>
      </c>
      <c r="AY253" s="216" t="s">
        <v>263</v>
      </c>
    </row>
    <row r="254" spans="1:65" s="13" customFormat="1" ht="33.75">
      <c r="B254" s="205"/>
      <c r="C254" s="206"/>
      <c r="D254" s="207" t="s">
        <v>272</v>
      </c>
      <c r="E254" s="208" t="s">
        <v>1</v>
      </c>
      <c r="F254" s="209" t="s">
        <v>3013</v>
      </c>
      <c r="G254" s="206"/>
      <c r="H254" s="210">
        <v>-18.306000000000001</v>
      </c>
      <c r="I254" s="211"/>
      <c r="J254" s="206"/>
      <c r="K254" s="206"/>
      <c r="L254" s="212"/>
      <c r="M254" s="213"/>
      <c r="N254" s="214"/>
      <c r="O254" s="214"/>
      <c r="P254" s="214"/>
      <c r="Q254" s="214"/>
      <c r="R254" s="214"/>
      <c r="S254" s="214"/>
      <c r="T254" s="215"/>
      <c r="AT254" s="216" t="s">
        <v>272</v>
      </c>
      <c r="AU254" s="216" t="s">
        <v>73</v>
      </c>
      <c r="AV254" s="13" t="s">
        <v>73</v>
      </c>
      <c r="AW254" s="13" t="s">
        <v>30</v>
      </c>
      <c r="AX254" s="13" t="s">
        <v>64</v>
      </c>
      <c r="AY254" s="216" t="s">
        <v>263</v>
      </c>
    </row>
    <row r="255" spans="1:65" s="13" customFormat="1" ht="22.5">
      <c r="B255" s="205"/>
      <c r="C255" s="206"/>
      <c r="D255" s="207" t="s">
        <v>272</v>
      </c>
      <c r="E255" s="208" t="s">
        <v>1</v>
      </c>
      <c r="F255" s="209" t="s">
        <v>3014</v>
      </c>
      <c r="G255" s="206"/>
      <c r="H255" s="210">
        <v>-3.875</v>
      </c>
      <c r="I255" s="211"/>
      <c r="J255" s="206"/>
      <c r="K255" s="206"/>
      <c r="L255" s="212"/>
      <c r="M255" s="213"/>
      <c r="N255" s="214"/>
      <c r="O255" s="214"/>
      <c r="P255" s="214"/>
      <c r="Q255" s="214"/>
      <c r="R255" s="214"/>
      <c r="S255" s="214"/>
      <c r="T255" s="215"/>
      <c r="AT255" s="216" t="s">
        <v>272</v>
      </c>
      <c r="AU255" s="216" t="s">
        <v>73</v>
      </c>
      <c r="AV255" s="13" t="s">
        <v>73</v>
      </c>
      <c r="AW255" s="13" t="s">
        <v>30</v>
      </c>
      <c r="AX255" s="13" t="s">
        <v>64</v>
      </c>
      <c r="AY255" s="216" t="s">
        <v>263</v>
      </c>
    </row>
    <row r="256" spans="1:65" s="13" customFormat="1">
      <c r="B256" s="205"/>
      <c r="C256" s="206"/>
      <c r="D256" s="207" t="s">
        <v>272</v>
      </c>
      <c r="E256" s="208" t="s">
        <v>1</v>
      </c>
      <c r="F256" s="209" t="s">
        <v>3015</v>
      </c>
      <c r="G256" s="206"/>
      <c r="H256" s="210">
        <v>160.75200000000001</v>
      </c>
      <c r="I256" s="211"/>
      <c r="J256" s="206"/>
      <c r="K256" s="206"/>
      <c r="L256" s="212"/>
      <c r="M256" s="213"/>
      <c r="N256" s="214"/>
      <c r="O256" s="214"/>
      <c r="P256" s="214"/>
      <c r="Q256" s="214"/>
      <c r="R256" s="214"/>
      <c r="S256" s="214"/>
      <c r="T256" s="215"/>
      <c r="AT256" s="216" t="s">
        <v>272</v>
      </c>
      <c r="AU256" s="216" t="s">
        <v>73</v>
      </c>
      <c r="AV256" s="13" t="s">
        <v>73</v>
      </c>
      <c r="AW256" s="13" t="s">
        <v>30</v>
      </c>
      <c r="AX256" s="13" t="s">
        <v>64</v>
      </c>
      <c r="AY256" s="216" t="s">
        <v>263</v>
      </c>
    </row>
    <row r="257" spans="1:65" s="13" customFormat="1" ht="22.5">
      <c r="B257" s="205"/>
      <c r="C257" s="206"/>
      <c r="D257" s="207" t="s">
        <v>272</v>
      </c>
      <c r="E257" s="208" t="s">
        <v>1</v>
      </c>
      <c r="F257" s="209" t="s">
        <v>3016</v>
      </c>
      <c r="G257" s="206"/>
      <c r="H257" s="210">
        <v>-33.677</v>
      </c>
      <c r="I257" s="211"/>
      <c r="J257" s="206"/>
      <c r="K257" s="206"/>
      <c r="L257" s="212"/>
      <c r="M257" s="213"/>
      <c r="N257" s="214"/>
      <c r="O257" s="214"/>
      <c r="P257" s="214"/>
      <c r="Q257" s="214"/>
      <c r="R257" s="214"/>
      <c r="S257" s="214"/>
      <c r="T257" s="215"/>
      <c r="AT257" s="216" t="s">
        <v>272</v>
      </c>
      <c r="AU257" s="216" t="s">
        <v>73</v>
      </c>
      <c r="AV257" s="13" t="s">
        <v>73</v>
      </c>
      <c r="AW257" s="13" t="s">
        <v>30</v>
      </c>
      <c r="AX257" s="13" t="s">
        <v>64</v>
      </c>
      <c r="AY257" s="216" t="s">
        <v>263</v>
      </c>
    </row>
    <row r="258" spans="1:65" s="13" customFormat="1">
      <c r="B258" s="205"/>
      <c r="C258" s="206"/>
      <c r="D258" s="207" t="s">
        <v>272</v>
      </c>
      <c r="E258" s="208" t="s">
        <v>1</v>
      </c>
      <c r="F258" s="209" t="s">
        <v>3017</v>
      </c>
      <c r="G258" s="206"/>
      <c r="H258" s="210">
        <v>-5.4379999999999997</v>
      </c>
      <c r="I258" s="211"/>
      <c r="J258" s="206"/>
      <c r="K258" s="206"/>
      <c r="L258" s="212"/>
      <c r="M258" s="213"/>
      <c r="N258" s="214"/>
      <c r="O258" s="214"/>
      <c r="P258" s="214"/>
      <c r="Q258" s="214"/>
      <c r="R258" s="214"/>
      <c r="S258" s="214"/>
      <c r="T258" s="215"/>
      <c r="AT258" s="216" t="s">
        <v>272</v>
      </c>
      <c r="AU258" s="216" t="s">
        <v>73</v>
      </c>
      <c r="AV258" s="13" t="s">
        <v>73</v>
      </c>
      <c r="AW258" s="13" t="s">
        <v>30</v>
      </c>
      <c r="AX258" s="13" t="s">
        <v>64</v>
      </c>
      <c r="AY258" s="216" t="s">
        <v>263</v>
      </c>
    </row>
    <row r="259" spans="1:65" s="16" customFormat="1">
      <c r="B259" s="248"/>
      <c r="C259" s="249"/>
      <c r="D259" s="207" t="s">
        <v>272</v>
      </c>
      <c r="E259" s="250" t="s">
        <v>1</v>
      </c>
      <c r="F259" s="251" t="s">
        <v>3018</v>
      </c>
      <c r="G259" s="249"/>
      <c r="H259" s="250" t="s">
        <v>1</v>
      </c>
      <c r="I259" s="252"/>
      <c r="J259" s="249"/>
      <c r="K259" s="249"/>
      <c r="L259" s="253"/>
      <c r="M259" s="254"/>
      <c r="N259" s="255"/>
      <c r="O259" s="255"/>
      <c r="P259" s="255"/>
      <c r="Q259" s="255"/>
      <c r="R259" s="255"/>
      <c r="S259" s="255"/>
      <c r="T259" s="256"/>
      <c r="AT259" s="257" t="s">
        <v>272</v>
      </c>
      <c r="AU259" s="257" t="s">
        <v>73</v>
      </c>
      <c r="AV259" s="16" t="s">
        <v>71</v>
      </c>
      <c r="AW259" s="16" t="s">
        <v>30</v>
      </c>
      <c r="AX259" s="16" t="s">
        <v>64</v>
      </c>
      <c r="AY259" s="257" t="s">
        <v>263</v>
      </c>
    </row>
    <row r="260" spans="1:65" s="13" customFormat="1">
      <c r="B260" s="205"/>
      <c r="C260" s="206"/>
      <c r="D260" s="207" t="s">
        <v>272</v>
      </c>
      <c r="E260" s="208" t="s">
        <v>1</v>
      </c>
      <c r="F260" s="209" t="s">
        <v>3019</v>
      </c>
      <c r="G260" s="206"/>
      <c r="H260" s="210">
        <v>98.816000000000003</v>
      </c>
      <c r="I260" s="211"/>
      <c r="J260" s="206"/>
      <c r="K260" s="206"/>
      <c r="L260" s="212"/>
      <c r="M260" s="213"/>
      <c r="N260" s="214"/>
      <c r="O260" s="214"/>
      <c r="P260" s="214"/>
      <c r="Q260" s="214"/>
      <c r="R260" s="214"/>
      <c r="S260" s="214"/>
      <c r="T260" s="215"/>
      <c r="AT260" s="216" t="s">
        <v>272</v>
      </c>
      <c r="AU260" s="216" t="s">
        <v>73</v>
      </c>
      <c r="AV260" s="13" t="s">
        <v>73</v>
      </c>
      <c r="AW260" s="13" t="s">
        <v>30</v>
      </c>
      <c r="AX260" s="13" t="s">
        <v>64</v>
      </c>
      <c r="AY260" s="216" t="s">
        <v>263</v>
      </c>
    </row>
    <row r="261" spans="1:65" s="13" customFormat="1">
      <c r="B261" s="205"/>
      <c r="C261" s="206"/>
      <c r="D261" s="207" t="s">
        <v>272</v>
      </c>
      <c r="E261" s="208" t="s">
        <v>1</v>
      </c>
      <c r="F261" s="209" t="s">
        <v>3020</v>
      </c>
      <c r="G261" s="206"/>
      <c r="H261" s="210">
        <v>-8.0340000000000007</v>
      </c>
      <c r="I261" s="211"/>
      <c r="J261" s="206"/>
      <c r="K261" s="206"/>
      <c r="L261" s="212"/>
      <c r="M261" s="213"/>
      <c r="N261" s="214"/>
      <c r="O261" s="214"/>
      <c r="P261" s="214"/>
      <c r="Q261" s="214"/>
      <c r="R261" s="214"/>
      <c r="S261" s="214"/>
      <c r="T261" s="215"/>
      <c r="AT261" s="216" t="s">
        <v>272</v>
      </c>
      <c r="AU261" s="216" t="s">
        <v>73</v>
      </c>
      <c r="AV261" s="13" t="s">
        <v>73</v>
      </c>
      <c r="AW261" s="13" t="s">
        <v>30</v>
      </c>
      <c r="AX261" s="13" t="s">
        <v>64</v>
      </c>
      <c r="AY261" s="216" t="s">
        <v>263</v>
      </c>
    </row>
    <row r="262" spans="1:65" s="13" customFormat="1">
      <c r="B262" s="205"/>
      <c r="C262" s="206"/>
      <c r="D262" s="207" t="s">
        <v>272</v>
      </c>
      <c r="E262" s="208" t="s">
        <v>1</v>
      </c>
      <c r="F262" s="209" t="s">
        <v>3021</v>
      </c>
      <c r="G262" s="206"/>
      <c r="H262" s="210">
        <v>-1.25</v>
      </c>
      <c r="I262" s="211"/>
      <c r="J262" s="206"/>
      <c r="K262" s="206"/>
      <c r="L262" s="212"/>
      <c r="M262" s="213"/>
      <c r="N262" s="214"/>
      <c r="O262" s="214"/>
      <c r="P262" s="214"/>
      <c r="Q262" s="214"/>
      <c r="R262" s="214"/>
      <c r="S262" s="214"/>
      <c r="T262" s="215"/>
      <c r="AT262" s="216" t="s">
        <v>272</v>
      </c>
      <c r="AU262" s="216" t="s">
        <v>73</v>
      </c>
      <c r="AV262" s="13" t="s">
        <v>73</v>
      </c>
      <c r="AW262" s="13" t="s">
        <v>30</v>
      </c>
      <c r="AX262" s="13" t="s">
        <v>64</v>
      </c>
      <c r="AY262" s="216" t="s">
        <v>263</v>
      </c>
    </row>
    <row r="263" spans="1:65" s="16" customFormat="1">
      <c r="B263" s="248"/>
      <c r="C263" s="249"/>
      <c r="D263" s="207" t="s">
        <v>272</v>
      </c>
      <c r="E263" s="250" t="s">
        <v>1</v>
      </c>
      <c r="F263" s="251" t="s">
        <v>1534</v>
      </c>
      <c r="G263" s="249"/>
      <c r="H263" s="250" t="s">
        <v>1</v>
      </c>
      <c r="I263" s="252"/>
      <c r="J263" s="249"/>
      <c r="K263" s="249"/>
      <c r="L263" s="253"/>
      <c r="M263" s="254"/>
      <c r="N263" s="255"/>
      <c r="O263" s="255"/>
      <c r="P263" s="255"/>
      <c r="Q263" s="255"/>
      <c r="R263" s="255"/>
      <c r="S263" s="255"/>
      <c r="T263" s="256"/>
      <c r="AT263" s="257" t="s">
        <v>272</v>
      </c>
      <c r="AU263" s="257" t="s">
        <v>73</v>
      </c>
      <c r="AV263" s="16" t="s">
        <v>71</v>
      </c>
      <c r="AW263" s="16" t="s">
        <v>30</v>
      </c>
      <c r="AX263" s="16" t="s">
        <v>64</v>
      </c>
      <c r="AY263" s="257" t="s">
        <v>263</v>
      </c>
    </row>
    <row r="264" spans="1:65" s="13" customFormat="1">
      <c r="B264" s="205"/>
      <c r="C264" s="206"/>
      <c r="D264" s="207" t="s">
        <v>272</v>
      </c>
      <c r="E264" s="208" t="s">
        <v>1</v>
      </c>
      <c r="F264" s="209" t="s">
        <v>3022</v>
      </c>
      <c r="G264" s="206"/>
      <c r="H264" s="210">
        <v>70.141999999999996</v>
      </c>
      <c r="I264" s="211"/>
      <c r="J264" s="206"/>
      <c r="K264" s="206"/>
      <c r="L264" s="212"/>
      <c r="M264" s="213"/>
      <c r="N264" s="214"/>
      <c r="O264" s="214"/>
      <c r="P264" s="214"/>
      <c r="Q264" s="214"/>
      <c r="R264" s="214"/>
      <c r="S264" s="214"/>
      <c r="T264" s="215"/>
      <c r="AT264" s="216" t="s">
        <v>272</v>
      </c>
      <c r="AU264" s="216" t="s">
        <v>73</v>
      </c>
      <c r="AV264" s="13" t="s">
        <v>73</v>
      </c>
      <c r="AW264" s="13" t="s">
        <v>30</v>
      </c>
      <c r="AX264" s="13" t="s">
        <v>64</v>
      </c>
      <c r="AY264" s="216" t="s">
        <v>263</v>
      </c>
    </row>
    <row r="265" spans="1:65" s="15" customFormat="1">
      <c r="B265" s="228"/>
      <c r="C265" s="229"/>
      <c r="D265" s="207" t="s">
        <v>272</v>
      </c>
      <c r="E265" s="230" t="s">
        <v>1</v>
      </c>
      <c r="F265" s="231" t="s">
        <v>280</v>
      </c>
      <c r="G265" s="229"/>
      <c r="H265" s="232">
        <v>402.32499999999999</v>
      </c>
      <c r="I265" s="233"/>
      <c r="J265" s="229"/>
      <c r="K265" s="229"/>
      <c r="L265" s="234"/>
      <c r="M265" s="235"/>
      <c r="N265" s="236"/>
      <c r="O265" s="236"/>
      <c r="P265" s="236"/>
      <c r="Q265" s="236"/>
      <c r="R265" s="236"/>
      <c r="S265" s="236"/>
      <c r="T265" s="237"/>
      <c r="AT265" s="238" t="s">
        <v>272</v>
      </c>
      <c r="AU265" s="238" t="s">
        <v>73</v>
      </c>
      <c r="AV265" s="15" t="s">
        <v>270</v>
      </c>
      <c r="AW265" s="15" t="s">
        <v>30</v>
      </c>
      <c r="AX265" s="15" t="s">
        <v>71</v>
      </c>
      <c r="AY265" s="238" t="s">
        <v>263</v>
      </c>
    </row>
    <row r="266" spans="1:65" s="2" customFormat="1" ht="21.75" customHeight="1">
      <c r="A266" s="35"/>
      <c r="B266" s="36"/>
      <c r="C266" s="191" t="s">
        <v>604</v>
      </c>
      <c r="D266" s="191" t="s">
        <v>266</v>
      </c>
      <c r="E266" s="192" t="s">
        <v>3023</v>
      </c>
      <c r="F266" s="193" t="s">
        <v>3024</v>
      </c>
      <c r="G266" s="194" t="s">
        <v>374</v>
      </c>
      <c r="H266" s="195">
        <v>12</v>
      </c>
      <c r="I266" s="196"/>
      <c r="J266" s="197">
        <f>ROUND(I266*H266,2)</f>
        <v>0</v>
      </c>
      <c r="K266" s="198"/>
      <c r="L266" s="40"/>
      <c r="M266" s="199" t="s">
        <v>1</v>
      </c>
      <c r="N266" s="200" t="s">
        <v>38</v>
      </c>
      <c r="O266" s="72"/>
      <c r="P266" s="201">
        <f>O266*H266</f>
        <v>0</v>
      </c>
      <c r="Q266" s="201">
        <v>3.6549999999999999E-2</v>
      </c>
      <c r="R266" s="201">
        <f>Q266*H266</f>
        <v>0.43859999999999999</v>
      </c>
      <c r="S266" s="201">
        <v>0</v>
      </c>
      <c r="T266" s="202">
        <f>S266*H266</f>
        <v>0</v>
      </c>
      <c r="U266" s="35"/>
      <c r="V266" s="35"/>
      <c r="W266" s="35"/>
      <c r="X266" s="35"/>
      <c r="Y266" s="35"/>
      <c r="Z266" s="35"/>
      <c r="AA266" s="35"/>
      <c r="AB266" s="35"/>
      <c r="AC266" s="35"/>
      <c r="AD266" s="35"/>
      <c r="AE266" s="35"/>
      <c r="AR266" s="203" t="s">
        <v>270</v>
      </c>
      <c r="AT266" s="203" t="s">
        <v>266</v>
      </c>
      <c r="AU266" s="203" t="s">
        <v>73</v>
      </c>
      <c r="AY266" s="18" t="s">
        <v>263</v>
      </c>
      <c r="BE266" s="204">
        <f>IF(N266="základní",J266,0)</f>
        <v>0</v>
      </c>
      <c r="BF266" s="204">
        <f>IF(N266="snížená",J266,0)</f>
        <v>0</v>
      </c>
      <c r="BG266" s="204">
        <f>IF(N266="zákl. přenesená",J266,0)</f>
        <v>0</v>
      </c>
      <c r="BH266" s="204">
        <f>IF(N266="sníž. přenesená",J266,0)</f>
        <v>0</v>
      </c>
      <c r="BI266" s="204">
        <f>IF(N266="nulová",J266,0)</f>
        <v>0</v>
      </c>
      <c r="BJ266" s="18" t="s">
        <v>71</v>
      </c>
      <c r="BK266" s="204">
        <f>ROUND(I266*H266,2)</f>
        <v>0</v>
      </c>
      <c r="BL266" s="18" t="s">
        <v>270</v>
      </c>
      <c r="BM266" s="203" t="s">
        <v>3025</v>
      </c>
    </row>
    <row r="267" spans="1:65" s="13" customFormat="1">
      <c r="B267" s="205"/>
      <c r="C267" s="206"/>
      <c r="D267" s="207" t="s">
        <v>272</v>
      </c>
      <c r="E267" s="208" t="s">
        <v>1</v>
      </c>
      <c r="F267" s="209" t="s">
        <v>3026</v>
      </c>
      <c r="G267" s="206"/>
      <c r="H267" s="210">
        <v>12</v>
      </c>
      <c r="I267" s="211"/>
      <c r="J267" s="206"/>
      <c r="K267" s="206"/>
      <c r="L267" s="212"/>
      <c r="M267" s="213"/>
      <c r="N267" s="214"/>
      <c r="O267" s="214"/>
      <c r="P267" s="214"/>
      <c r="Q267" s="214"/>
      <c r="R267" s="214"/>
      <c r="S267" s="214"/>
      <c r="T267" s="215"/>
      <c r="AT267" s="216" t="s">
        <v>272</v>
      </c>
      <c r="AU267" s="216" t="s">
        <v>73</v>
      </c>
      <c r="AV267" s="13" t="s">
        <v>73</v>
      </c>
      <c r="AW267" s="13" t="s">
        <v>30</v>
      </c>
      <c r="AX267" s="13" t="s">
        <v>64</v>
      </c>
      <c r="AY267" s="216" t="s">
        <v>263</v>
      </c>
    </row>
    <row r="268" spans="1:65" s="15" customFormat="1">
      <c r="B268" s="228"/>
      <c r="C268" s="229"/>
      <c r="D268" s="207" t="s">
        <v>272</v>
      </c>
      <c r="E268" s="230" t="s">
        <v>1</v>
      </c>
      <c r="F268" s="231" t="s">
        <v>280</v>
      </c>
      <c r="G268" s="229"/>
      <c r="H268" s="232">
        <v>12</v>
      </c>
      <c r="I268" s="233"/>
      <c r="J268" s="229"/>
      <c r="K268" s="229"/>
      <c r="L268" s="234"/>
      <c r="M268" s="235"/>
      <c r="N268" s="236"/>
      <c r="O268" s="236"/>
      <c r="P268" s="236"/>
      <c r="Q268" s="236"/>
      <c r="R268" s="236"/>
      <c r="S268" s="236"/>
      <c r="T268" s="237"/>
      <c r="AT268" s="238" t="s">
        <v>272</v>
      </c>
      <c r="AU268" s="238" t="s">
        <v>73</v>
      </c>
      <c r="AV268" s="15" t="s">
        <v>270</v>
      </c>
      <c r="AW268" s="15" t="s">
        <v>30</v>
      </c>
      <c r="AX268" s="15" t="s">
        <v>71</v>
      </c>
      <c r="AY268" s="238" t="s">
        <v>263</v>
      </c>
    </row>
    <row r="269" spans="1:65" s="2" customFormat="1" ht="21.75" customHeight="1">
      <c r="A269" s="35"/>
      <c r="B269" s="36"/>
      <c r="C269" s="191" t="s">
        <v>538</v>
      </c>
      <c r="D269" s="191" t="s">
        <v>266</v>
      </c>
      <c r="E269" s="192" t="s">
        <v>3027</v>
      </c>
      <c r="F269" s="193" t="s">
        <v>3028</v>
      </c>
      <c r="G269" s="194" t="s">
        <v>374</v>
      </c>
      <c r="H269" s="195">
        <v>23</v>
      </c>
      <c r="I269" s="196"/>
      <c r="J269" s="197">
        <f>ROUND(I269*H269,2)</f>
        <v>0</v>
      </c>
      <c r="K269" s="198"/>
      <c r="L269" s="40"/>
      <c r="M269" s="199" t="s">
        <v>1</v>
      </c>
      <c r="N269" s="200" t="s">
        <v>38</v>
      </c>
      <c r="O269" s="72"/>
      <c r="P269" s="201">
        <f>O269*H269</f>
        <v>0</v>
      </c>
      <c r="Q269" s="201">
        <v>4.555E-2</v>
      </c>
      <c r="R269" s="201">
        <f>Q269*H269</f>
        <v>1.04765</v>
      </c>
      <c r="S269" s="201">
        <v>0</v>
      </c>
      <c r="T269" s="202">
        <f>S269*H269</f>
        <v>0</v>
      </c>
      <c r="U269" s="35"/>
      <c r="V269" s="35"/>
      <c r="W269" s="35"/>
      <c r="X269" s="35"/>
      <c r="Y269" s="35"/>
      <c r="Z269" s="35"/>
      <c r="AA269" s="35"/>
      <c r="AB269" s="35"/>
      <c r="AC269" s="35"/>
      <c r="AD269" s="35"/>
      <c r="AE269" s="35"/>
      <c r="AR269" s="203" t="s">
        <v>270</v>
      </c>
      <c r="AT269" s="203" t="s">
        <v>266</v>
      </c>
      <c r="AU269" s="203" t="s">
        <v>73</v>
      </c>
      <c r="AY269" s="18" t="s">
        <v>263</v>
      </c>
      <c r="BE269" s="204">
        <f>IF(N269="základní",J269,0)</f>
        <v>0</v>
      </c>
      <c r="BF269" s="204">
        <f>IF(N269="snížená",J269,0)</f>
        <v>0</v>
      </c>
      <c r="BG269" s="204">
        <f>IF(N269="zákl. přenesená",J269,0)</f>
        <v>0</v>
      </c>
      <c r="BH269" s="204">
        <f>IF(N269="sníž. přenesená",J269,0)</f>
        <v>0</v>
      </c>
      <c r="BI269" s="204">
        <f>IF(N269="nulová",J269,0)</f>
        <v>0</v>
      </c>
      <c r="BJ269" s="18" t="s">
        <v>71</v>
      </c>
      <c r="BK269" s="204">
        <f>ROUND(I269*H269,2)</f>
        <v>0</v>
      </c>
      <c r="BL269" s="18" t="s">
        <v>270</v>
      </c>
      <c r="BM269" s="203" t="s">
        <v>3029</v>
      </c>
    </row>
    <row r="270" spans="1:65" s="13" customFormat="1">
      <c r="B270" s="205"/>
      <c r="C270" s="206"/>
      <c r="D270" s="207" t="s">
        <v>272</v>
      </c>
      <c r="E270" s="208" t="s">
        <v>1</v>
      </c>
      <c r="F270" s="209" t="s">
        <v>3030</v>
      </c>
      <c r="G270" s="206"/>
      <c r="H270" s="210">
        <v>3</v>
      </c>
      <c r="I270" s="211"/>
      <c r="J270" s="206"/>
      <c r="K270" s="206"/>
      <c r="L270" s="212"/>
      <c r="M270" s="213"/>
      <c r="N270" s="214"/>
      <c r="O270" s="214"/>
      <c r="P270" s="214"/>
      <c r="Q270" s="214"/>
      <c r="R270" s="214"/>
      <c r="S270" s="214"/>
      <c r="T270" s="215"/>
      <c r="AT270" s="216" t="s">
        <v>272</v>
      </c>
      <c r="AU270" s="216" t="s">
        <v>73</v>
      </c>
      <c r="AV270" s="13" t="s">
        <v>73</v>
      </c>
      <c r="AW270" s="13" t="s">
        <v>30</v>
      </c>
      <c r="AX270" s="13" t="s">
        <v>64</v>
      </c>
      <c r="AY270" s="216" t="s">
        <v>263</v>
      </c>
    </row>
    <row r="271" spans="1:65" s="13" customFormat="1">
      <c r="B271" s="205"/>
      <c r="C271" s="206"/>
      <c r="D271" s="207" t="s">
        <v>272</v>
      </c>
      <c r="E271" s="208" t="s">
        <v>1</v>
      </c>
      <c r="F271" s="209" t="s">
        <v>3031</v>
      </c>
      <c r="G271" s="206"/>
      <c r="H271" s="210">
        <v>20</v>
      </c>
      <c r="I271" s="211"/>
      <c r="J271" s="206"/>
      <c r="K271" s="206"/>
      <c r="L271" s="212"/>
      <c r="M271" s="213"/>
      <c r="N271" s="214"/>
      <c r="O271" s="214"/>
      <c r="P271" s="214"/>
      <c r="Q271" s="214"/>
      <c r="R271" s="214"/>
      <c r="S271" s="214"/>
      <c r="T271" s="215"/>
      <c r="AT271" s="216" t="s">
        <v>272</v>
      </c>
      <c r="AU271" s="216" t="s">
        <v>73</v>
      </c>
      <c r="AV271" s="13" t="s">
        <v>73</v>
      </c>
      <c r="AW271" s="13" t="s">
        <v>30</v>
      </c>
      <c r="AX271" s="13" t="s">
        <v>64</v>
      </c>
      <c r="AY271" s="216" t="s">
        <v>263</v>
      </c>
    </row>
    <row r="272" spans="1:65" s="15" customFormat="1">
      <c r="B272" s="228"/>
      <c r="C272" s="229"/>
      <c r="D272" s="207" t="s">
        <v>272</v>
      </c>
      <c r="E272" s="230" t="s">
        <v>1</v>
      </c>
      <c r="F272" s="231" t="s">
        <v>280</v>
      </c>
      <c r="G272" s="229"/>
      <c r="H272" s="232">
        <v>23</v>
      </c>
      <c r="I272" s="233"/>
      <c r="J272" s="229"/>
      <c r="K272" s="229"/>
      <c r="L272" s="234"/>
      <c r="M272" s="235"/>
      <c r="N272" s="236"/>
      <c r="O272" s="236"/>
      <c r="P272" s="236"/>
      <c r="Q272" s="236"/>
      <c r="R272" s="236"/>
      <c r="S272" s="236"/>
      <c r="T272" s="237"/>
      <c r="AT272" s="238" t="s">
        <v>272</v>
      </c>
      <c r="AU272" s="238" t="s">
        <v>73</v>
      </c>
      <c r="AV272" s="15" t="s">
        <v>270</v>
      </c>
      <c r="AW272" s="15" t="s">
        <v>30</v>
      </c>
      <c r="AX272" s="15" t="s">
        <v>71</v>
      </c>
      <c r="AY272" s="238" t="s">
        <v>263</v>
      </c>
    </row>
    <row r="273" spans="1:65" s="2" customFormat="1" ht="21.75" customHeight="1">
      <c r="A273" s="35"/>
      <c r="B273" s="36"/>
      <c r="C273" s="191" t="s">
        <v>615</v>
      </c>
      <c r="D273" s="191" t="s">
        <v>266</v>
      </c>
      <c r="E273" s="192" t="s">
        <v>3032</v>
      </c>
      <c r="F273" s="193" t="s">
        <v>3033</v>
      </c>
      <c r="G273" s="194" t="s">
        <v>374</v>
      </c>
      <c r="H273" s="195">
        <v>6</v>
      </c>
      <c r="I273" s="196"/>
      <c r="J273" s="197">
        <f>ROUND(I273*H273,2)</f>
        <v>0</v>
      </c>
      <c r="K273" s="198"/>
      <c r="L273" s="40"/>
      <c r="M273" s="199" t="s">
        <v>1</v>
      </c>
      <c r="N273" s="200" t="s">
        <v>38</v>
      </c>
      <c r="O273" s="72"/>
      <c r="P273" s="201">
        <f>O273*H273</f>
        <v>0</v>
      </c>
      <c r="Q273" s="201">
        <v>6.3549999999999995E-2</v>
      </c>
      <c r="R273" s="201">
        <f>Q273*H273</f>
        <v>0.38129999999999997</v>
      </c>
      <c r="S273" s="201">
        <v>0</v>
      </c>
      <c r="T273" s="202">
        <f>S273*H273</f>
        <v>0</v>
      </c>
      <c r="U273" s="35"/>
      <c r="V273" s="35"/>
      <c r="W273" s="35"/>
      <c r="X273" s="35"/>
      <c r="Y273" s="35"/>
      <c r="Z273" s="35"/>
      <c r="AA273" s="35"/>
      <c r="AB273" s="35"/>
      <c r="AC273" s="35"/>
      <c r="AD273" s="35"/>
      <c r="AE273" s="35"/>
      <c r="AR273" s="203" t="s">
        <v>270</v>
      </c>
      <c r="AT273" s="203" t="s">
        <v>266</v>
      </c>
      <c r="AU273" s="203" t="s">
        <v>73</v>
      </c>
      <c r="AY273" s="18" t="s">
        <v>263</v>
      </c>
      <c r="BE273" s="204">
        <f>IF(N273="základní",J273,0)</f>
        <v>0</v>
      </c>
      <c r="BF273" s="204">
        <f>IF(N273="snížená",J273,0)</f>
        <v>0</v>
      </c>
      <c r="BG273" s="204">
        <f>IF(N273="zákl. přenesená",J273,0)</f>
        <v>0</v>
      </c>
      <c r="BH273" s="204">
        <f>IF(N273="sníž. přenesená",J273,0)</f>
        <v>0</v>
      </c>
      <c r="BI273" s="204">
        <f>IF(N273="nulová",J273,0)</f>
        <v>0</v>
      </c>
      <c r="BJ273" s="18" t="s">
        <v>71</v>
      </c>
      <c r="BK273" s="204">
        <f>ROUND(I273*H273,2)</f>
        <v>0</v>
      </c>
      <c r="BL273" s="18" t="s">
        <v>270</v>
      </c>
      <c r="BM273" s="203" t="s">
        <v>3034</v>
      </c>
    </row>
    <row r="274" spans="1:65" s="13" customFormat="1">
      <c r="B274" s="205"/>
      <c r="C274" s="206"/>
      <c r="D274" s="207" t="s">
        <v>272</v>
      </c>
      <c r="E274" s="208" t="s">
        <v>1</v>
      </c>
      <c r="F274" s="209" t="s">
        <v>3035</v>
      </c>
      <c r="G274" s="206"/>
      <c r="H274" s="210">
        <v>3</v>
      </c>
      <c r="I274" s="211"/>
      <c r="J274" s="206"/>
      <c r="K274" s="206"/>
      <c r="L274" s="212"/>
      <c r="M274" s="213"/>
      <c r="N274" s="214"/>
      <c r="O274" s="214"/>
      <c r="P274" s="214"/>
      <c r="Q274" s="214"/>
      <c r="R274" s="214"/>
      <c r="S274" s="214"/>
      <c r="T274" s="215"/>
      <c r="AT274" s="216" t="s">
        <v>272</v>
      </c>
      <c r="AU274" s="216" t="s">
        <v>73</v>
      </c>
      <c r="AV274" s="13" t="s">
        <v>73</v>
      </c>
      <c r="AW274" s="13" t="s">
        <v>30</v>
      </c>
      <c r="AX274" s="13" t="s">
        <v>64</v>
      </c>
      <c r="AY274" s="216" t="s">
        <v>263</v>
      </c>
    </row>
    <row r="275" spans="1:65" s="13" customFormat="1">
      <c r="B275" s="205"/>
      <c r="C275" s="206"/>
      <c r="D275" s="207" t="s">
        <v>272</v>
      </c>
      <c r="E275" s="208" t="s">
        <v>1</v>
      </c>
      <c r="F275" s="209" t="s">
        <v>3035</v>
      </c>
      <c r="G275" s="206"/>
      <c r="H275" s="210">
        <v>3</v>
      </c>
      <c r="I275" s="211"/>
      <c r="J275" s="206"/>
      <c r="K275" s="206"/>
      <c r="L275" s="212"/>
      <c r="M275" s="213"/>
      <c r="N275" s="214"/>
      <c r="O275" s="214"/>
      <c r="P275" s="214"/>
      <c r="Q275" s="214"/>
      <c r="R275" s="214"/>
      <c r="S275" s="214"/>
      <c r="T275" s="215"/>
      <c r="AT275" s="216" t="s">
        <v>272</v>
      </c>
      <c r="AU275" s="216" t="s">
        <v>73</v>
      </c>
      <c r="AV275" s="13" t="s">
        <v>73</v>
      </c>
      <c r="AW275" s="13" t="s">
        <v>30</v>
      </c>
      <c r="AX275" s="13" t="s">
        <v>64</v>
      </c>
      <c r="AY275" s="216" t="s">
        <v>263</v>
      </c>
    </row>
    <row r="276" spans="1:65" s="15" customFormat="1">
      <c r="B276" s="228"/>
      <c r="C276" s="229"/>
      <c r="D276" s="207" t="s">
        <v>272</v>
      </c>
      <c r="E276" s="230" t="s">
        <v>1</v>
      </c>
      <c r="F276" s="231" t="s">
        <v>280</v>
      </c>
      <c r="G276" s="229"/>
      <c r="H276" s="232">
        <v>6</v>
      </c>
      <c r="I276" s="233"/>
      <c r="J276" s="229"/>
      <c r="K276" s="229"/>
      <c r="L276" s="234"/>
      <c r="M276" s="235"/>
      <c r="N276" s="236"/>
      <c r="O276" s="236"/>
      <c r="P276" s="236"/>
      <c r="Q276" s="236"/>
      <c r="R276" s="236"/>
      <c r="S276" s="236"/>
      <c r="T276" s="237"/>
      <c r="AT276" s="238" t="s">
        <v>272</v>
      </c>
      <c r="AU276" s="238" t="s">
        <v>73</v>
      </c>
      <c r="AV276" s="15" t="s">
        <v>270</v>
      </c>
      <c r="AW276" s="15" t="s">
        <v>30</v>
      </c>
      <c r="AX276" s="15" t="s">
        <v>71</v>
      </c>
      <c r="AY276" s="238" t="s">
        <v>263</v>
      </c>
    </row>
    <row r="277" spans="1:65" s="2" customFormat="1" ht="21.75" customHeight="1">
      <c r="A277" s="35"/>
      <c r="B277" s="36"/>
      <c r="C277" s="191" t="s">
        <v>542</v>
      </c>
      <c r="D277" s="191" t="s">
        <v>266</v>
      </c>
      <c r="E277" s="192" t="s">
        <v>2294</v>
      </c>
      <c r="F277" s="193" t="s">
        <v>2295</v>
      </c>
      <c r="G277" s="194" t="s">
        <v>374</v>
      </c>
      <c r="H277" s="195">
        <v>6</v>
      </c>
      <c r="I277" s="196"/>
      <c r="J277" s="197">
        <f>ROUND(I277*H277,2)</f>
        <v>0</v>
      </c>
      <c r="K277" s="198"/>
      <c r="L277" s="40"/>
      <c r="M277" s="199" t="s">
        <v>1</v>
      </c>
      <c r="N277" s="200" t="s">
        <v>38</v>
      </c>
      <c r="O277" s="72"/>
      <c r="P277" s="201">
        <f>O277*H277</f>
        <v>0</v>
      </c>
      <c r="Q277" s="201">
        <v>8.1850000000000006E-2</v>
      </c>
      <c r="R277" s="201">
        <f>Q277*H277</f>
        <v>0.49110000000000004</v>
      </c>
      <c r="S277" s="201">
        <v>0</v>
      </c>
      <c r="T277" s="202">
        <f>S277*H277</f>
        <v>0</v>
      </c>
      <c r="U277" s="35"/>
      <c r="V277" s="35"/>
      <c r="W277" s="35"/>
      <c r="X277" s="35"/>
      <c r="Y277" s="35"/>
      <c r="Z277" s="35"/>
      <c r="AA277" s="35"/>
      <c r="AB277" s="35"/>
      <c r="AC277" s="35"/>
      <c r="AD277" s="35"/>
      <c r="AE277" s="35"/>
      <c r="AR277" s="203" t="s">
        <v>270</v>
      </c>
      <c r="AT277" s="203" t="s">
        <v>266</v>
      </c>
      <c r="AU277" s="203" t="s">
        <v>73</v>
      </c>
      <c r="AY277" s="18" t="s">
        <v>263</v>
      </c>
      <c r="BE277" s="204">
        <f>IF(N277="základní",J277,0)</f>
        <v>0</v>
      </c>
      <c r="BF277" s="204">
        <f>IF(N277="snížená",J277,0)</f>
        <v>0</v>
      </c>
      <c r="BG277" s="204">
        <f>IF(N277="zákl. přenesená",J277,0)</f>
        <v>0</v>
      </c>
      <c r="BH277" s="204">
        <f>IF(N277="sníž. přenesená",J277,0)</f>
        <v>0</v>
      </c>
      <c r="BI277" s="204">
        <f>IF(N277="nulová",J277,0)</f>
        <v>0</v>
      </c>
      <c r="BJ277" s="18" t="s">
        <v>71</v>
      </c>
      <c r="BK277" s="204">
        <f>ROUND(I277*H277,2)</f>
        <v>0</v>
      </c>
      <c r="BL277" s="18" t="s">
        <v>270</v>
      </c>
      <c r="BM277" s="203" t="s">
        <v>3036</v>
      </c>
    </row>
    <row r="278" spans="1:65" s="13" customFormat="1">
      <c r="B278" s="205"/>
      <c r="C278" s="206"/>
      <c r="D278" s="207" t="s">
        <v>272</v>
      </c>
      <c r="E278" s="208" t="s">
        <v>1</v>
      </c>
      <c r="F278" s="209" t="s">
        <v>3037</v>
      </c>
      <c r="G278" s="206"/>
      <c r="H278" s="210">
        <v>6</v>
      </c>
      <c r="I278" s="211"/>
      <c r="J278" s="206"/>
      <c r="K278" s="206"/>
      <c r="L278" s="212"/>
      <c r="M278" s="213"/>
      <c r="N278" s="214"/>
      <c r="O278" s="214"/>
      <c r="P278" s="214"/>
      <c r="Q278" s="214"/>
      <c r="R278" s="214"/>
      <c r="S278" s="214"/>
      <c r="T278" s="215"/>
      <c r="AT278" s="216" t="s">
        <v>272</v>
      </c>
      <c r="AU278" s="216" t="s">
        <v>73</v>
      </c>
      <c r="AV278" s="13" t="s">
        <v>73</v>
      </c>
      <c r="AW278" s="13" t="s">
        <v>30</v>
      </c>
      <c r="AX278" s="13" t="s">
        <v>64</v>
      </c>
      <c r="AY278" s="216" t="s">
        <v>263</v>
      </c>
    </row>
    <row r="279" spans="1:65" s="15" customFormat="1">
      <c r="B279" s="228"/>
      <c r="C279" s="229"/>
      <c r="D279" s="207" t="s">
        <v>272</v>
      </c>
      <c r="E279" s="230" t="s">
        <v>1</v>
      </c>
      <c r="F279" s="231" t="s">
        <v>280</v>
      </c>
      <c r="G279" s="229"/>
      <c r="H279" s="232">
        <v>6</v>
      </c>
      <c r="I279" s="233"/>
      <c r="J279" s="229"/>
      <c r="K279" s="229"/>
      <c r="L279" s="234"/>
      <c r="M279" s="235"/>
      <c r="N279" s="236"/>
      <c r="O279" s="236"/>
      <c r="P279" s="236"/>
      <c r="Q279" s="236"/>
      <c r="R279" s="236"/>
      <c r="S279" s="236"/>
      <c r="T279" s="237"/>
      <c r="AT279" s="238" t="s">
        <v>272</v>
      </c>
      <c r="AU279" s="238" t="s">
        <v>73</v>
      </c>
      <c r="AV279" s="15" t="s">
        <v>270</v>
      </c>
      <c r="AW279" s="15" t="s">
        <v>30</v>
      </c>
      <c r="AX279" s="15" t="s">
        <v>71</v>
      </c>
      <c r="AY279" s="238" t="s">
        <v>263</v>
      </c>
    </row>
    <row r="280" spans="1:65" s="2" customFormat="1" ht="21.75" customHeight="1">
      <c r="A280" s="35"/>
      <c r="B280" s="36"/>
      <c r="C280" s="191" t="s">
        <v>621</v>
      </c>
      <c r="D280" s="191" t="s">
        <v>266</v>
      </c>
      <c r="E280" s="192" t="s">
        <v>3038</v>
      </c>
      <c r="F280" s="193" t="s">
        <v>3039</v>
      </c>
      <c r="G280" s="194" t="s">
        <v>374</v>
      </c>
      <c r="H280" s="195">
        <v>3</v>
      </c>
      <c r="I280" s="196"/>
      <c r="J280" s="197">
        <f>ROUND(I280*H280,2)</f>
        <v>0</v>
      </c>
      <c r="K280" s="198"/>
      <c r="L280" s="40"/>
      <c r="M280" s="199" t="s">
        <v>1</v>
      </c>
      <c r="N280" s="200" t="s">
        <v>38</v>
      </c>
      <c r="O280" s="72"/>
      <c r="P280" s="201">
        <f>O280*H280</f>
        <v>0</v>
      </c>
      <c r="Q280" s="201">
        <v>0.11805</v>
      </c>
      <c r="R280" s="201">
        <f>Q280*H280</f>
        <v>0.35415000000000002</v>
      </c>
      <c r="S280" s="201">
        <v>0</v>
      </c>
      <c r="T280" s="202">
        <f>S280*H280</f>
        <v>0</v>
      </c>
      <c r="U280" s="35"/>
      <c r="V280" s="35"/>
      <c r="W280" s="35"/>
      <c r="X280" s="35"/>
      <c r="Y280" s="35"/>
      <c r="Z280" s="35"/>
      <c r="AA280" s="35"/>
      <c r="AB280" s="35"/>
      <c r="AC280" s="35"/>
      <c r="AD280" s="35"/>
      <c r="AE280" s="35"/>
      <c r="AR280" s="203" t="s">
        <v>270</v>
      </c>
      <c r="AT280" s="203" t="s">
        <v>266</v>
      </c>
      <c r="AU280" s="203" t="s">
        <v>73</v>
      </c>
      <c r="AY280" s="18" t="s">
        <v>263</v>
      </c>
      <c r="BE280" s="204">
        <f>IF(N280="základní",J280,0)</f>
        <v>0</v>
      </c>
      <c r="BF280" s="204">
        <f>IF(N280="snížená",J280,0)</f>
        <v>0</v>
      </c>
      <c r="BG280" s="204">
        <f>IF(N280="zákl. přenesená",J280,0)</f>
        <v>0</v>
      </c>
      <c r="BH280" s="204">
        <f>IF(N280="sníž. přenesená",J280,0)</f>
        <v>0</v>
      </c>
      <c r="BI280" s="204">
        <f>IF(N280="nulová",J280,0)</f>
        <v>0</v>
      </c>
      <c r="BJ280" s="18" t="s">
        <v>71</v>
      </c>
      <c r="BK280" s="204">
        <f>ROUND(I280*H280,2)</f>
        <v>0</v>
      </c>
      <c r="BL280" s="18" t="s">
        <v>270</v>
      </c>
      <c r="BM280" s="203" t="s">
        <v>3040</v>
      </c>
    </row>
    <row r="281" spans="1:65" s="13" customFormat="1">
      <c r="B281" s="205"/>
      <c r="C281" s="206"/>
      <c r="D281" s="207" t="s">
        <v>272</v>
      </c>
      <c r="E281" s="208" t="s">
        <v>1</v>
      </c>
      <c r="F281" s="209" t="s">
        <v>3041</v>
      </c>
      <c r="G281" s="206"/>
      <c r="H281" s="210">
        <v>3</v>
      </c>
      <c r="I281" s="211"/>
      <c r="J281" s="206"/>
      <c r="K281" s="206"/>
      <c r="L281" s="212"/>
      <c r="M281" s="213"/>
      <c r="N281" s="214"/>
      <c r="O281" s="214"/>
      <c r="P281" s="214"/>
      <c r="Q281" s="214"/>
      <c r="R281" s="214"/>
      <c r="S281" s="214"/>
      <c r="T281" s="215"/>
      <c r="AT281" s="216" t="s">
        <v>272</v>
      </c>
      <c r="AU281" s="216" t="s">
        <v>73</v>
      </c>
      <c r="AV281" s="13" t="s">
        <v>73</v>
      </c>
      <c r="AW281" s="13" t="s">
        <v>30</v>
      </c>
      <c r="AX281" s="13" t="s">
        <v>64</v>
      </c>
      <c r="AY281" s="216" t="s">
        <v>263</v>
      </c>
    </row>
    <row r="282" spans="1:65" s="15" customFormat="1">
      <c r="B282" s="228"/>
      <c r="C282" s="229"/>
      <c r="D282" s="207" t="s">
        <v>272</v>
      </c>
      <c r="E282" s="230" t="s">
        <v>1</v>
      </c>
      <c r="F282" s="231" t="s">
        <v>280</v>
      </c>
      <c r="G282" s="229"/>
      <c r="H282" s="232">
        <v>3</v>
      </c>
      <c r="I282" s="233"/>
      <c r="J282" s="229"/>
      <c r="K282" s="229"/>
      <c r="L282" s="234"/>
      <c r="M282" s="235"/>
      <c r="N282" s="236"/>
      <c r="O282" s="236"/>
      <c r="P282" s="236"/>
      <c r="Q282" s="236"/>
      <c r="R282" s="236"/>
      <c r="S282" s="236"/>
      <c r="T282" s="237"/>
      <c r="AT282" s="238" t="s">
        <v>272</v>
      </c>
      <c r="AU282" s="238" t="s">
        <v>73</v>
      </c>
      <c r="AV282" s="15" t="s">
        <v>270</v>
      </c>
      <c r="AW282" s="15" t="s">
        <v>30</v>
      </c>
      <c r="AX282" s="15" t="s">
        <v>71</v>
      </c>
      <c r="AY282" s="238" t="s">
        <v>263</v>
      </c>
    </row>
    <row r="283" spans="1:65" s="2" customFormat="1" ht="21.75" customHeight="1">
      <c r="A283" s="35"/>
      <c r="B283" s="36"/>
      <c r="C283" s="191" t="s">
        <v>546</v>
      </c>
      <c r="D283" s="191" t="s">
        <v>266</v>
      </c>
      <c r="E283" s="192" t="s">
        <v>3042</v>
      </c>
      <c r="F283" s="193" t="s">
        <v>3043</v>
      </c>
      <c r="G283" s="194" t="s">
        <v>374</v>
      </c>
      <c r="H283" s="195">
        <v>3</v>
      </c>
      <c r="I283" s="196"/>
      <c r="J283" s="197">
        <f>ROUND(I283*H283,2)</f>
        <v>0</v>
      </c>
      <c r="K283" s="198"/>
      <c r="L283" s="40"/>
      <c r="M283" s="199" t="s">
        <v>1</v>
      </c>
      <c r="N283" s="200" t="s">
        <v>38</v>
      </c>
      <c r="O283" s="72"/>
      <c r="P283" s="201">
        <f>O283*H283</f>
        <v>0</v>
      </c>
      <c r="Q283" s="201">
        <v>0.12705</v>
      </c>
      <c r="R283" s="201">
        <f>Q283*H283</f>
        <v>0.38114999999999999</v>
      </c>
      <c r="S283" s="201">
        <v>0</v>
      </c>
      <c r="T283" s="202">
        <f>S283*H283</f>
        <v>0</v>
      </c>
      <c r="U283" s="35"/>
      <c r="V283" s="35"/>
      <c r="W283" s="35"/>
      <c r="X283" s="35"/>
      <c r="Y283" s="35"/>
      <c r="Z283" s="35"/>
      <c r="AA283" s="35"/>
      <c r="AB283" s="35"/>
      <c r="AC283" s="35"/>
      <c r="AD283" s="35"/>
      <c r="AE283" s="35"/>
      <c r="AR283" s="203" t="s">
        <v>270</v>
      </c>
      <c r="AT283" s="203" t="s">
        <v>266</v>
      </c>
      <c r="AU283" s="203" t="s">
        <v>73</v>
      </c>
      <c r="AY283" s="18" t="s">
        <v>263</v>
      </c>
      <c r="BE283" s="204">
        <f>IF(N283="základní",J283,0)</f>
        <v>0</v>
      </c>
      <c r="BF283" s="204">
        <f>IF(N283="snížená",J283,0)</f>
        <v>0</v>
      </c>
      <c r="BG283" s="204">
        <f>IF(N283="zákl. přenesená",J283,0)</f>
        <v>0</v>
      </c>
      <c r="BH283" s="204">
        <f>IF(N283="sníž. přenesená",J283,0)</f>
        <v>0</v>
      </c>
      <c r="BI283" s="204">
        <f>IF(N283="nulová",J283,0)</f>
        <v>0</v>
      </c>
      <c r="BJ283" s="18" t="s">
        <v>71</v>
      </c>
      <c r="BK283" s="204">
        <f>ROUND(I283*H283,2)</f>
        <v>0</v>
      </c>
      <c r="BL283" s="18" t="s">
        <v>270</v>
      </c>
      <c r="BM283" s="203" t="s">
        <v>3044</v>
      </c>
    </row>
    <row r="284" spans="1:65" s="13" customFormat="1">
      <c r="B284" s="205"/>
      <c r="C284" s="206"/>
      <c r="D284" s="207" t="s">
        <v>272</v>
      </c>
      <c r="E284" s="208" t="s">
        <v>1</v>
      </c>
      <c r="F284" s="209" t="s">
        <v>3045</v>
      </c>
      <c r="G284" s="206"/>
      <c r="H284" s="210">
        <v>3</v>
      </c>
      <c r="I284" s="211"/>
      <c r="J284" s="206"/>
      <c r="K284" s="206"/>
      <c r="L284" s="212"/>
      <c r="M284" s="213"/>
      <c r="N284" s="214"/>
      <c r="O284" s="214"/>
      <c r="P284" s="214"/>
      <c r="Q284" s="214"/>
      <c r="R284" s="214"/>
      <c r="S284" s="214"/>
      <c r="T284" s="215"/>
      <c r="AT284" s="216" t="s">
        <v>272</v>
      </c>
      <c r="AU284" s="216" t="s">
        <v>73</v>
      </c>
      <c r="AV284" s="13" t="s">
        <v>73</v>
      </c>
      <c r="AW284" s="13" t="s">
        <v>30</v>
      </c>
      <c r="AX284" s="13" t="s">
        <v>64</v>
      </c>
      <c r="AY284" s="216" t="s">
        <v>263</v>
      </c>
    </row>
    <row r="285" spans="1:65" s="15" customFormat="1">
      <c r="B285" s="228"/>
      <c r="C285" s="229"/>
      <c r="D285" s="207" t="s">
        <v>272</v>
      </c>
      <c r="E285" s="230" t="s">
        <v>1</v>
      </c>
      <c r="F285" s="231" t="s">
        <v>280</v>
      </c>
      <c r="G285" s="229"/>
      <c r="H285" s="232">
        <v>3</v>
      </c>
      <c r="I285" s="233"/>
      <c r="J285" s="229"/>
      <c r="K285" s="229"/>
      <c r="L285" s="234"/>
      <c r="M285" s="235"/>
      <c r="N285" s="236"/>
      <c r="O285" s="236"/>
      <c r="P285" s="236"/>
      <c r="Q285" s="236"/>
      <c r="R285" s="236"/>
      <c r="S285" s="236"/>
      <c r="T285" s="237"/>
      <c r="AT285" s="238" t="s">
        <v>272</v>
      </c>
      <c r="AU285" s="238" t="s">
        <v>73</v>
      </c>
      <c r="AV285" s="15" t="s">
        <v>270</v>
      </c>
      <c r="AW285" s="15" t="s">
        <v>30</v>
      </c>
      <c r="AX285" s="15" t="s">
        <v>71</v>
      </c>
      <c r="AY285" s="238" t="s">
        <v>263</v>
      </c>
    </row>
    <row r="286" spans="1:65" s="2" customFormat="1" ht="16.5" customHeight="1">
      <c r="A286" s="35"/>
      <c r="B286" s="36"/>
      <c r="C286" s="191" t="s">
        <v>630</v>
      </c>
      <c r="D286" s="191" t="s">
        <v>266</v>
      </c>
      <c r="E286" s="192" t="s">
        <v>3046</v>
      </c>
      <c r="F286" s="193" t="s">
        <v>3047</v>
      </c>
      <c r="G286" s="194" t="s">
        <v>300</v>
      </c>
      <c r="H286" s="195">
        <v>1.2</v>
      </c>
      <c r="I286" s="196"/>
      <c r="J286" s="197">
        <f>ROUND(I286*H286,2)</f>
        <v>0</v>
      </c>
      <c r="K286" s="198"/>
      <c r="L286" s="40"/>
      <c r="M286" s="199" t="s">
        <v>1</v>
      </c>
      <c r="N286" s="200" t="s">
        <v>38</v>
      </c>
      <c r="O286" s="72"/>
      <c r="P286" s="201">
        <f>O286*H286</f>
        <v>0</v>
      </c>
      <c r="Q286" s="201">
        <v>2.5018799999999999</v>
      </c>
      <c r="R286" s="201">
        <f>Q286*H286</f>
        <v>3.0022559999999996</v>
      </c>
      <c r="S286" s="201">
        <v>0</v>
      </c>
      <c r="T286" s="202">
        <f>S286*H286</f>
        <v>0</v>
      </c>
      <c r="U286" s="35"/>
      <c r="V286" s="35"/>
      <c r="W286" s="35"/>
      <c r="X286" s="35"/>
      <c r="Y286" s="35"/>
      <c r="Z286" s="35"/>
      <c r="AA286" s="35"/>
      <c r="AB286" s="35"/>
      <c r="AC286" s="35"/>
      <c r="AD286" s="35"/>
      <c r="AE286" s="35"/>
      <c r="AR286" s="203" t="s">
        <v>270</v>
      </c>
      <c r="AT286" s="203" t="s">
        <v>266</v>
      </c>
      <c r="AU286" s="203" t="s">
        <v>73</v>
      </c>
      <c r="AY286" s="18" t="s">
        <v>263</v>
      </c>
      <c r="BE286" s="204">
        <f>IF(N286="základní",J286,0)</f>
        <v>0</v>
      </c>
      <c r="BF286" s="204">
        <f>IF(N286="snížená",J286,0)</f>
        <v>0</v>
      </c>
      <c r="BG286" s="204">
        <f>IF(N286="zákl. přenesená",J286,0)</f>
        <v>0</v>
      </c>
      <c r="BH286" s="204">
        <f>IF(N286="sníž. přenesená",J286,0)</f>
        <v>0</v>
      </c>
      <c r="BI286" s="204">
        <f>IF(N286="nulová",J286,0)</f>
        <v>0</v>
      </c>
      <c r="BJ286" s="18" t="s">
        <v>71</v>
      </c>
      <c r="BK286" s="204">
        <f>ROUND(I286*H286,2)</f>
        <v>0</v>
      </c>
      <c r="BL286" s="18" t="s">
        <v>270</v>
      </c>
      <c r="BM286" s="203" t="s">
        <v>3048</v>
      </c>
    </row>
    <row r="287" spans="1:65" s="16" customFormat="1">
      <c r="B287" s="248"/>
      <c r="C287" s="249"/>
      <c r="D287" s="207" t="s">
        <v>272</v>
      </c>
      <c r="E287" s="250" t="s">
        <v>1</v>
      </c>
      <c r="F287" s="251" t="s">
        <v>3049</v>
      </c>
      <c r="G287" s="249"/>
      <c r="H287" s="250" t="s">
        <v>1</v>
      </c>
      <c r="I287" s="252"/>
      <c r="J287" s="249"/>
      <c r="K287" s="249"/>
      <c r="L287" s="253"/>
      <c r="M287" s="254"/>
      <c r="N287" s="255"/>
      <c r="O287" s="255"/>
      <c r="P287" s="255"/>
      <c r="Q287" s="255"/>
      <c r="R287" s="255"/>
      <c r="S287" s="255"/>
      <c r="T287" s="256"/>
      <c r="AT287" s="257" t="s">
        <v>272</v>
      </c>
      <c r="AU287" s="257" t="s">
        <v>73</v>
      </c>
      <c r="AV287" s="16" t="s">
        <v>71</v>
      </c>
      <c r="AW287" s="16" t="s">
        <v>30</v>
      </c>
      <c r="AX287" s="16" t="s">
        <v>64</v>
      </c>
      <c r="AY287" s="257" t="s">
        <v>263</v>
      </c>
    </row>
    <row r="288" spans="1:65" s="13" customFormat="1">
      <c r="B288" s="205"/>
      <c r="C288" s="206"/>
      <c r="D288" s="207" t="s">
        <v>272</v>
      </c>
      <c r="E288" s="208" t="s">
        <v>1</v>
      </c>
      <c r="F288" s="209" t="s">
        <v>3050</v>
      </c>
      <c r="G288" s="206"/>
      <c r="H288" s="210">
        <v>1.2</v>
      </c>
      <c r="I288" s="211"/>
      <c r="J288" s="206"/>
      <c r="K288" s="206"/>
      <c r="L288" s="212"/>
      <c r="M288" s="213"/>
      <c r="N288" s="214"/>
      <c r="O288" s="214"/>
      <c r="P288" s="214"/>
      <c r="Q288" s="214"/>
      <c r="R288" s="214"/>
      <c r="S288" s="214"/>
      <c r="T288" s="215"/>
      <c r="AT288" s="216" t="s">
        <v>272</v>
      </c>
      <c r="AU288" s="216" t="s">
        <v>73</v>
      </c>
      <c r="AV288" s="13" t="s">
        <v>73</v>
      </c>
      <c r="AW288" s="13" t="s">
        <v>30</v>
      </c>
      <c r="AX288" s="13" t="s">
        <v>64</v>
      </c>
      <c r="AY288" s="216" t="s">
        <v>263</v>
      </c>
    </row>
    <row r="289" spans="1:65" s="15" customFormat="1">
      <c r="B289" s="228"/>
      <c r="C289" s="229"/>
      <c r="D289" s="207" t="s">
        <v>272</v>
      </c>
      <c r="E289" s="230" t="s">
        <v>1</v>
      </c>
      <c r="F289" s="231" t="s">
        <v>280</v>
      </c>
      <c r="G289" s="229"/>
      <c r="H289" s="232">
        <v>1.2</v>
      </c>
      <c r="I289" s="233"/>
      <c r="J289" s="229"/>
      <c r="K289" s="229"/>
      <c r="L289" s="234"/>
      <c r="M289" s="235"/>
      <c r="N289" s="236"/>
      <c r="O289" s="236"/>
      <c r="P289" s="236"/>
      <c r="Q289" s="236"/>
      <c r="R289" s="236"/>
      <c r="S289" s="236"/>
      <c r="T289" s="237"/>
      <c r="AT289" s="238" t="s">
        <v>272</v>
      </c>
      <c r="AU289" s="238" t="s">
        <v>73</v>
      </c>
      <c r="AV289" s="15" t="s">
        <v>270</v>
      </c>
      <c r="AW289" s="15" t="s">
        <v>30</v>
      </c>
      <c r="AX289" s="15" t="s">
        <v>71</v>
      </c>
      <c r="AY289" s="238" t="s">
        <v>263</v>
      </c>
    </row>
    <row r="290" spans="1:65" s="2" customFormat="1" ht="16.5" customHeight="1">
      <c r="A290" s="35"/>
      <c r="B290" s="36"/>
      <c r="C290" s="191" t="s">
        <v>551</v>
      </c>
      <c r="D290" s="191" t="s">
        <v>266</v>
      </c>
      <c r="E290" s="192" t="s">
        <v>3051</v>
      </c>
      <c r="F290" s="193" t="s">
        <v>3052</v>
      </c>
      <c r="G290" s="194" t="s">
        <v>269</v>
      </c>
      <c r="H290" s="195">
        <v>14.4</v>
      </c>
      <c r="I290" s="196"/>
      <c r="J290" s="197">
        <f>ROUND(I290*H290,2)</f>
        <v>0</v>
      </c>
      <c r="K290" s="198"/>
      <c r="L290" s="40"/>
      <c r="M290" s="199" t="s">
        <v>1</v>
      </c>
      <c r="N290" s="200" t="s">
        <v>38</v>
      </c>
      <c r="O290" s="72"/>
      <c r="P290" s="201">
        <f>O290*H290</f>
        <v>0</v>
      </c>
      <c r="Q290" s="201">
        <v>1.409E-2</v>
      </c>
      <c r="R290" s="201">
        <f>Q290*H290</f>
        <v>0.20289599999999999</v>
      </c>
      <c r="S290" s="201">
        <v>0</v>
      </c>
      <c r="T290" s="202">
        <f>S290*H290</f>
        <v>0</v>
      </c>
      <c r="U290" s="35"/>
      <c r="V290" s="35"/>
      <c r="W290" s="35"/>
      <c r="X290" s="35"/>
      <c r="Y290" s="35"/>
      <c r="Z290" s="35"/>
      <c r="AA290" s="35"/>
      <c r="AB290" s="35"/>
      <c r="AC290" s="35"/>
      <c r="AD290" s="35"/>
      <c r="AE290" s="35"/>
      <c r="AR290" s="203" t="s">
        <v>270</v>
      </c>
      <c r="AT290" s="203" t="s">
        <v>266</v>
      </c>
      <c r="AU290" s="203" t="s">
        <v>73</v>
      </c>
      <c r="AY290" s="18" t="s">
        <v>263</v>
      </c>
      <c r="BE290" s="204">
        <f>IF(N290="základní",J290,0)</f>
        <v>0</v>
      </c>
      <c r="BF290" s="204">
        <f>IF(N290="snížená",J290,0)</f>
        <v>0</v>
      </c>
      <c r="BG290" s="204">
        <f>IF(N290="zákl. přenesená",J290,0)</f>
        <v>0</v>
      </c>
      <c r="BH290" s="204">
        <f>IF(N290="sníž. přenesená",J290,0)</f>
        <v>0</v>
      </c>
      <c r="BI290" s="204">
        <f>IF(N290="nulová",J290,0)</f>
        <v>0</v>
      </c>
      <c r="BJ290" s="18" t="s">
        <v>71</v>
      </c>
      <c r="BK290" s="204">
        <f>ROUND(I290*H290,2)</f>
        <v>0</v>
      </c>
      <c r="BL290" s="18" t="s">
        <v>270</v>
      </c>
      <c r="BM290" s="203" t="s">
        <v>3053</v>
      </c>
    </row>
    <row r="291" spans="1:65" s="16" customFormat="1">
      <c r="B291" s="248"/>
      <c r="C291" s="249"/>
      <c r="D291" s="207" t="s">
        <v>272</v>
      </c>
      <c r="E291" s="250" t="s">
        <v>1</v>
      </c>
      <c r="F291" s="251" t="s">
        <v>3049</v>
      </c>
      <c r="G291" s="249"/>
      <c r="H291" s="250" t="s">
        <v>1</v>
      </c>
      <c r="I291" s="252"/>
      <c r="J291" s="249"/>
      <c r="K291" s="249"/>
      <c r="L291" s="253"/>
      <c r="M291" s="254"/>
      <c r="N291" s="255"/>
      <c r="O291" s="255"/>
      <c r="P291" s="255"/>
      <c r="Q291" s="255"/>
      <c r="R291" s="255"/>
      <c r="S291" s="255"/>
      <c r="T291" s="256"/>
      <c r="AT291" s="257" t="s">
        <v>272</v>
      </c>
      <c r="AU291" s="257" t="s">
        <v>73</v>
      </c>
      <c r="AV291" s="16" t="s">
        <v>71</v>
      </c>
      <c r="AW291" s="16" t="s">
        <v>30</v>
      </c>
      <c r="AX291" s="16" t="s">
        <v>64</v>
      </c>
      <c r="AY291" s="257" t="s">
        <v>263</v>
      </c>
    </row>
    <row r="292" spans="1:65" s="13" customFormat="1">
      <c r="B292" s="205"/>
      <c r="C292" s="206"/>
      <c r="D292" s="207" t="s">
        <v>272</v>
      </c>
      <c r="E292" s="208" t="s">
        <v>1</v>
      </c>
      <c r="F292" s="209" t="s">
        <v>3054</v>
      </c>
      <c r="G292" s="206"/>
      <c r="H292" s="210">
        <v>14.4</v>
      </c>
      <c r="I292" s="211"/>
      <c r="J292" s="206"/>
      <c r="K292" s="206"/>
      <c r="L292" s="212"/>
      <c r="M292" s="213"/>
      <c r="N292" s="214"/>
      <c r="O292" s="214"/>
      <c r="P292" s="214"/>
      <c r="Q292" s="214"/>
      <c r="R292" s="214"/>
      <c r="S292" s="214"/>
      <c r="T292" s="215"/>
      <c r="AT292" s="216" t="s">
        <v>272</v>
      </c>
      <c r="AU292" s="216" t="s">
        <v>73</v>
      </c>
      <c r="AV292" s="13" t="s">
        <v>73</v>
      </c>
      <c r="AW292" s="13" t="s">
        <v>30</v>
      </c>
      <c r="AX292" s="13" t="s">
        <v>64</v>
      </c>
      <c r="AY292" s="216" t="s">
        <v>263</v>
      </c>
    </row>
    <row r="293" spans="1:65" s="15" customFormat="1">
      <c r="B293" s="228"/>
      <c r="C293" s="229"/>
      <c r="D293" s="207" t="s">
        <v>272</v>
      </c>
      <c r="E293" s="230" t="s">
        <v>1</v>
      </c>
      <c r="F293" s="231" t="s">
        <v>280</v>
      </c>
      <c r="G293" s="229"/>
      <c r="H293" s="232">
        <v>14.4</v>
      </c>
      <c r="I293" s="233"/>
      <c r="J293" s="229"/>
      <c r="K293" s="229"/>
      <c r="L293" s="234"/>
      <c r="M293" s="235"/>
      <c r="N293" s="236"/>
      <c r="O293" s="236"/>
      <c r="P293" s="236"/>
      <c r="Q293" s="236"/>
      <c r="R293" s="236"/>
      <c r="S293" s="236"/>
      <c r="T293" s="237"/>
      <c r="AT293" s="238" t="s">
        <v>272</v>
      </c>
      <c r="AU293" s="238" t="s">
        <v>73</v>
      </c>
      <c r="AV293" s="15" t="s">
        <v>270</v>
      </c>
      <c r="AW293" s="15" t="s">
        <v>30</v>
      </c>
      <c r="AX293" s="15" t="s">
        <v>71</v>
      </c>
      <c r="AY293" s="238" t="s">
        <v>263</v>
      </c>
    </row>
    <row r="294" spans="1:65" s="2" customFormat="1" ht="16.5" customHeight="1">
      <c r="A294" s="35"/>
      <c r="B294" s="36"/>
      <c r="C294" s="191" t="s">
        <v>640</v>
      </c>
      <c r="D294" s="191" t="s">
        <v>266</v>
      </c>
      <c r="E294" s="192" t="s">
        <v>3055</v>
      </c>
      <c r="F294" s="193" t="s">
        <v>3056</v>
      </c>
      <c r="G294" s="194" t="s">
        <v>269</v>
      </c>
      <c r="H294" s="195">
        <v>14.4</v>
      </c>
      <c r="I294" s="196"/>
      <c r="J294" s="197">
        <f>ROUND(I294*H294,2)</f>
        <v>0</v>
      </c>
      <c r="K294" s="198"/>
      <c r="L294" s="40"/>
      <c r="M294" s="199" t="s">
        <v>1</v>
      </c>
      <c r="N294" s="200" t="s">
        <v>38</v>
      </c>
      <c r="O294" s="72"/>
      <c r="P294" s="201">
        <f>O294*H294</f>
        <v>0</v>
      </c>
      <c r="Q294" s="201">
        <v>0</v>
      </c>
      <c r="R294" s="201">
        <f>Q294*H294</f>
        <v>0</v>
      </c>
      <c r="S294" s="201">
        <v>0</v>
      </c>
      <c r="T294" s="202">
        <f>S294*H294</f>
        <v>0</v>
      </c>
      <c r="U294" s="35"/>
      <c r="V294" s="35"/>
      <c r="W294" s="35"/>
      <c r="X294" s="35"/>
      <c r="Y294" s="35"/>
      <c r="Z294" s="35"/>
      <c r="AA294" s="35"/>
      <c r="AB294" s="35"/>
      <c r="AC294" s="35"/>
      <c r="AD294" s="35"/>
      <c r="AE294" s="35"/>
      <c r="AR294" s="203" t="s">
        <v>270</v>
      </c>
      <c r="AT294" s="203" t="s">
        <v>266</v>
      </c>
      <c r="AU294" s="203" t="s">
        <v>73</v>
      </c>
      <c r="AY294" s="18" t="s">
        <v>263</v>
      </c>
      <c r="BE294" s="204">
        <f>IF(N294="základní",J294,0)</f>
        <v>0</v>
      </c>
      <c r="BF294" s="204">
        <f>IF(N294="snížená",J294,0)</f>
        <v>0</v>
      </c>
      <c r="BG294" s="204">
        <f>IF(N294="zákl. přenesená",J294,0)</f>
        <v>0</v>
      </c>
      <c r="BH294" s="204">
        <f>IF(N294="sníž. přenesená",J294,0)</f>
        <v>0</v>
      </c>
      <c r="BI294" s="204">
        <f>IF(N294="nulová",J294,0)</f>
        <v>0</v>
      </c>
      <c r="BJ294" s="18" t="s">
        <v>71</v>
      </c>
      <c r="BK294" s="204">
        <f>ROUND(I294*H294,2)</f>
        <v>0</v>
      </c>
      <c r="BL294" s="18" t="s">
        <v>270</v>
      </c>
      <c r="BM294" s="203" t="s">
        <v>3057</v>
      </c>
    </row>
    <row r="295" spans="1:65" s="2" customFormat="1" ht="21.75" customHeight="1">
      <c r="A295" s="35"/>
      <c r="B295" s="36"/>
      <c r="C295" s="191" t="s">
        <v>557</v>
      </c>
      <c r="D295" s="191" t="s">
        <v>266</v>
      </c>
      <c r="E295" s="192" t="s">
        <v>3058</v>
      </c>
      <c r="F295" s="193" t="s">
        <v>3059</v>
      </c>
      <c r="G295" s="194" t="s">
        <v>307</v>
      </c>
      <c r="H295" s="195">
        <v>0.12</v>
      </c>
      <c r="I295" s="196"/>
      <c r="J295" s="197">
        <f>ROUND(I295*H295,2)</f>
        <v>0</v>
      </c>
      <c r="K295" s="198"/>
      <c r="L295" s="40"/>
      <c r="M295" s="199" t="s">
        <v>1</v>
      </c>
      <c r="N295" s="200" t="s">
        <v>38</v>
      </c>
      <c r="O295" s="72"/>
      <c r="P295" s="201">
        <f>O295*H295</f>
        <v>0</v>
      </c>
      <c r="Q295" s="201">
        <v>1.0387500000000001</v>
      </c>
      <c r="R295" s="201">
        <f>Q295*H295</f>
        <v>0.12465</v>
      </c>
      <c r="S295" s="201">
        <v>0</v>
      </c>
      <c r="T295" s="202">
        <f>S295*H295</f>
        <v>0</v>
      </c>
      <c r="U295" s="35"/>
      <c r="V295" s="35"/>
      <c r="W295" s="35"/>
      <c r="X295" s="35"/>
      <c r="Y295" s="35"/>
      <c r="Z295" s="35"/>
      <c r="AA295" s="35"/>
      <c r="AB295" s="35"/>
      <c r="AC295" s="35"/>
      <c r="AD295" s="35"/>
      <c r="AE295" s="35"/>
      <c r="AR295" s="203" t="s">
        <v>270</v>
      </c>
      <c r="AT295" s="203" t="s">
        <v>266</v>
      </c>
      <c r="AU295" s="203" t="s">
        <v>73</v>
      </c>
      <c r="AY295" s="18" t="s">
        <v>263</v>
      </c>
      <c r="BE295" s="204">
        <f>IF(N295="základní",J295,0)</f>
        <v>0</v>
      </c>
      <c r="BF295" s="204">
        <f>IF(N295="snížená",J295,0)</f>
        <v>0</v>
      </c>
      <c r="BG295" s="204">
        <f>IF(N295="zákl. přenesená",J295,0)</f>
        <v>0</v>
      </c>
      <c r="BH295" s="204">
        <f>IF(N295="sníž. přenesená",J295,0)</f>
        <v>0</v>
      </c>
      <c r="BI295" s="204">
        <f>IF(N295="nulová",J295,0)</f>
        <v>0</v>
      </c>
      <c r="BJ295" s="18" t="s">
        <v>71</v>
      </c>
      <c r="BK295" s="204">
        <f>ROUND(I295*H295,2)</f>
        <v>0</v>
      </c>
      <c r="BL295" s="18" t="s">
        <v>270</v>
      </c>
      <c r="BM295" s="203" t="s">
        <v>3060</v>
      </c>
    </row>
    <row r="296" spans="1:65" s="16" customFormat="1">
      <c r="B296" s="248"/>
      <c r="C296" s="249"/>
      <c r="D296" s="207" t="s">
        <v>272</v>
      </c>
      <c r="E296" s="250" t="s">
        <v>1</v>
      </c>
      <c r="F296" s="251" t="s">
        <v>3061</v>
      </c>
      <c r="G296" s="249"/>
      <c r="H296" s="250" t="s">
        <v>1</v>
      </c>
      <c r="I296" s="252"/>
      <c r="J296" s="249"/>
      <c r="K296" s="249"/>
      <c r="L296" s="253"/>
      <c r="M296" s="254"/>
      <c r="N296" s="255"/>
      <c r="O296" s="255"/>
      <c r="P296" s="255"/>
      <c r="Q296" s="255"/>
      <c r="R296" s="255"/>
      <c r="S296" s="255"/>
      <c r="T296" s="256"/>
      <c r="AT296" s="257" t="s">
        <v>272</v>
      </c>
      <c r="AU296" s="257" t="s">
        <v>73</v>
      </c>
      <c r="AV296" s="16" t="s">
        <v>71</v>
      </c>
      <c r="AW296" s="16" t="s">
        <v>30</v>
      </c>
      <c r="AX296" s="16" t="s">
        <v>64</v>
      </c>
      <c r="AY296" s="257" t="s">
        <v>263</v>
      </c>
    </row>
    <row r="297" spans="1:65" s="13" customFormat="1">
      <c r="B297" s="205"/>
      <c r="C297" s="206"/>
      <c r="D297" s="207" t="s">
        <v>272</v>
      </c>
      <c r="E297" s="208" t="s">
        <v>1</v>
      </c>
      <c r="F297" s="209" t="s">
        <v>3062</v>
      </c>
      <c r="G297" s="206"/>
      <c r="H297" s="210">
        <v>0.12</v>
      </c>
      <c r="I297" s="211"/>
      <c r="J297" s="206"/>
      <c r="K297" s="206"/>
      <c r="L297" s="212"/>
      <c r="M297" s="213"/>
      <c r="N297" s="214"/>
      <c r="O297" s="214"/>
      <c r="P297" s="214"/>
      <c r="Q297" s="214"/>
      <c r="R297" s="214"/>
      <c r="S297" s="214"/>
      <c r="T297" s="215"/>
      <c r="AT297" s="216" t="s">
        <v>272</v>
      </c>
      <c r="AU297" s="216" t="s">
        <v>73</v>
      </c>
      <c r="AV297" s="13" t="s">
        <v>73</v>
      </c>
      <c r="AW297" s="13" t="s">
        <v>30</v>
      </c>
      <c r="AX297" s="13" t="s">
        <v>64</v>
      </c>
      <c r="AY297" s="216" t="s">
        <v>263</v>
      </c>
    </row>
    <row r="298" spans="1:65" s="15" customFormat="1">
      <c r="B298" s="228"/>
      <c r="C298" s="229"/>
      <c r="D298" s="207" t="s">
        <v>272</v>
      </c>
      <c r="E298" s="230" t="s">
        <v>1</v>
      </c>
      <c r="F298" s="231" t="s">
        <v>280</v>
      </c>
      <c r="G298" s="229"/>
      <c r="H298" s="232">
        <v>0.12</v>
      </c>
      <c r="I298" s="233"/>
      <c r="J298" s="229"/>
      <c r="K298" s="229"/>
      <c r="L298" s="234"/>
      <c r="M298" s="235"/>
      <c r="N298" s="236"/>
      <c r="O298" s="236"/>
      <c r="P298" s="236"/>
      <c r="Q298" s="236"/>
      <c r="R298" s="236"/>
      <c r="S298" s="236"/>
      <c r="T298" s="237"/>
      <c r="AT298" s="238" t="s">
        <v>272</v>
      </c>
      <c r="AU298" s="238" t="s">
        <v>73</v>
      </c>
      <c r="AV298" s="15" t="s">
        <v>270</v>
      </c>
      <c r="AW298" s="15" t="s">
        <v>30</v>
      </c>
      <c r="AX298" s="15" t="s">
        <v>71</v>
      </c>
      <c r="AY298" s="238" t="s">
        <v>263</v>
      </c>
    </row>
    <row r="299" spans="1:65" s="2" customFormat="1" ht="21.75" customHeight="1">
      <c r="A299" s="35"/>
      <c r="B299" s="36"/>
      <c r="C299" s="191" t="s">
        <v>649</v>
      </c>
      <c r="D299" s="191" t="s">
        <v>266</v>
      </c>
      <c r="E299" s="192" t="s">
        <v>3063</v>
      </c>
      <c r="F299" s="193" t="s">
        <v>3064</v>
      </c>
      <c r="G299" s="194" t="s">
        <v>796</v>
      </c>
      <c r="H299" s="195">
        <v>20</v>
      </c>
      <c r="I299" s="196"/>
      <c r="J299" s="197">
        <f>ROUND(I299*H299,2)</f>
        <v>0</v>
      </c>
      <c r="K299" s="198"/>
      <c r="L299" s="40"/>
      <c r="M299" s="199" t="s">
        <v>1</v>
      </c>
      <c r="N299" s="200" t="s">
        <v>38</v>
      </c>
      <c r="O299" s="72"/>
      <c r="P299" s="201">
        <f>O299*H299</f>
        <v>0</v>
      </c>
      <c r="Q299" s="201">
        <v>3.4000000000000002E-4</v>
      </c>
      <c r="R299" s="201">
        <f>Q299*H299</f>
        <v>6.8000000000000005E-3</v>
      </c>
      <c r="S299" s="201">
        <v>0</v>
      </c>
      <c r="T299" s="202">
        <f>S299*H299</f>
        <v>0</v>
      </c>
      <c r="U299" s="35"/>
      <c r="V299" s="35"/>
      <c r="W299" s="35"/>
      <c r="X299" s="35"/>
      <c r="Y299" s="35"/>
      <c r="Z299" s="35"/>
      <c r="AA299" s="35"/>
      <c r="AB299" s="35"/>
      <c r="AC299" s="35"/>
      <c r="AD299" s="35"/>
      <c r="AE299" s="35"/>
      <c r="AR299" s="203" t="s">
        <v>270</v>
      </c>
      <c r="AT299" s="203" t="s">
        <v>266</v>
      </c>
      <c r="AU299" s="203" t="s">
        <v>73</v>
      </c>
      <c r="AY299" s="18" t="s">
        <v>263</v>
      </c>
      <c r="BE299" s="204">
        <f>IF(N299="základní",J299,0)</f>
        <v>0</v>
      </c>
      <c r="BF299" s="204">
        <f>IF(N299="snížená",J299,0)</f>
        <v>0</v>
      </c>
      <c r="BG299" s="204">
        <f>IF(N299="zákl. přenesená",J299,0)</f>
        <v>0</v>
      </c>
      <c r="BH299" s="204">
        <f>IF(N299="sníž. přenesená",J299,0)</f>
        <v>0</v>
      </c>
      <c r="BI299" s="204">
        <f>IF(N299="nulová",J299,0)</f>
        <v>0</v>
      </c>
      <c r="BJ299" s="18" t="s">
        <v>71</v>
      </c>
      <c r="BK299" s="204">
        <f>ROUND(I299*H299,2)</f>
        <v>0</v>
      </c>
      <c r="BL299" s="18" t="s">
        <v>270</v>
      </c>
      <c r="BM299" s="203" t="s">
        <v>3065</v>
      </c>
    </row>
    <row r="300" spans="1:65" s="13" customFormat="1">
      <c r="B300" s="205"/>
      <c r="C300" s="206"/>
      <c r="D300" s="207" t="s">
        <v>272</v>
      </c>
      <c r="E300" s="208" t="s">
        <v>1</v>
      </c>
      <c r="F300" s="209" t="s">
        <v>3066</v>
      </c>
      <c r="G300" s="206"/>
      <c r="H300" s="210">
        <v>20</v>
      </c>
      <c r="I300" s="211"/>
      <c r="J300" s="206"/>
      <c r="K300" s="206"/>
      <c r="L300" s="212"/>
      <c r="M300" s="213"/>
      <c r="N300" s="214"/>
      <c r="O300" s="214"/>
      <c r="P300" s="214"/>
      <c r="Q300" s="214"/>
      <c r="R300" s="214"/>
      <c r="S300" s="214"/>
      <c r="T300" s="215"/>
      <c r="AT300" s="216" t="s">
        <v>272</v>
      </c>
      <c r="AU300" s="216" t="s">
        <v>73</v>
      </c>
      <c r="AV300" s="13" t="s">
        <v>73</v>
      </c>
      <c r="AW300" s="13" t="s">
        <v>30</v>
      </c>
      <c r="AX300" s="13" t="s">
        <v>64</v>
      </c>
      <c r="AY300" s="216" t="s">
        <v>263</v>
      </c>
    </row>
    <row r="301" spans="1:65" s="15" customFormat="1">
      <c r="B301" s="228"/>
      <c r="C301" s="229"/>
      <c r="D301" s="207" t="s">
        <v>272</v>
      </c>
      <c r="E301" s="230" t="s">
        <v>1</v>
      </c>
      <c r="F301" s="231" t="s">
        <v>280</v>
      </c>
      <c r="G301" s="229"/>
      <c r="H301" s="232">
        <v>20</v>
      </c>
      <c r="I301" s="233"/>
      <c r="J301" s="229"/>
      <c r="K301" s="229"/>
      <c r="L301" s="234"/>
      <c r="M301" s="235"/>
      <c r="N301" s="236"/>
      <c r="O301" s="236"/>
      <c r="P301" s="236"/>
      <c r="Q301" s="236"/>
      <c r="R301" s="236"/>
      <c r="S301" s="236"/>
      <c r="T301" s="237"/>
      <c r="AT301" s="238" t="s">
        <v>272</v>
      </c>
      <c r="AU301" s="238" t="s">
        <v>73</v>
      </c>
      <c r="AV301" s="15" t="s">
        <v>270</v>
      </c>
      <c r="AW301" s="15" t="s">
        <v>30</v>
      </c>
      <c r="AX301" s="15" t="s">
        <v>71</v>
      </c>
      <c r="AY301" s="238" t="s">
        <v>263</v>
      </c>
    </row>
    <row r="302" spans="1:65" s="2" customFormat="1" ht="24.2" customHeight="1">
      <c r="A302" s="35"/>
      <c r="B302" s="36"/>
      <c r="C302" s="191" t="s">
        <v>560</v>
      </c>
      <c r="D302" s="191" t="s">
        <v>266</v>
      </c>
      <c r="E302" s="192" t="s">
        <v>3067</v>
      </c>
      <c r="F302" s="193" t="s">
        <v>3068</v>
      </c>
      <c r="G302" s="194" t="s">
        <v>269</v>
      </c>
      <c r="H302" s="195">
        <v>0.46</v>
      </c>
      <c r="I302" s="196"/>
      <c r="J302" s="197">
        <f>ROUND(I302*H302,2)</f>
        <v>0</v>
      </c>
      <c r="K302" s="198"/>
      <c r="L302" s="40"/>
      <c r="M302" s="199" t="s">
        <v>1</v>
      </c>
      <c r="N302" s="200" t="s">
        <v>38</v>
      </c>
      <c r="O302" s="72"/>
      <c r="P302" s="201">
        <f>O302*H302</f>
        <v>0</v>
      </c>
      <c r="Q302" s="201">
        <v>5.2519999999999997E-2</v>
      </c>
      <c r="R302" s="201">
        <f>Q302*H302</f>
        <v>2.4159199999999999E-2</v>
      </c>
      <c r="S302" s="201">
        <v>0</v>
      </c>
      <c r="T302" s="202">
        <f>S302*H302</f>
        <v>0</v>
      </c>
      <c r="U302" s="35"/>
      <c r="V302" s="35"/>
      <c r="W302" s="35"/>
      <c r="X302" s="35"/>
      <c r="Y302" s="35"/>
      <c r="Z302" s="35"/>
      <c r="AA302" s="35"/>
      <c r="AB302" s="35"/>
      <c r="AC302" s="35"/>
      <c r="AD302" s="35"/>
      <c r="AE302" s="35"/>
      <c r="AR302" s="203" t="s">
        <v>270</v>
      </c>
      <c r="AT302" s="203" t="s">
        <v>266</v>
      </c>
      <c r="AU302" s="203" t="s">
        <v>73</v>
      </c>
      <c r="AY302" s="18" t="s">
        <v>263</v>
      </c>
      <c r="BE302" s="204">
        <f>IF(N302="základní",J302,0)</f>
        <v>0</v>
      </c>
      <c r="BF302" s="204">
        <f>IF(N302="snížená",J302,0)</f>
        <v>0</v>
      </c>
      <c r="BG302" s="204">
        <f>IF(N302="zákl. přenesená",J302,0)</f>
        <v>0</v>
      </c>
      <c r="BH302" s="204">
        <f>IF(N302="sníž. přenesená",J302,0)</f>
        <v>0</v>
      </c>
      <c r="BI302" s="204">
        <f>IF(N302="nulová",J302,0)</f>
        <v>0</v>
      </c>
      <c r="BJ302" s="18" t="s">
        <v>71</v>
      </c>
      <c r="BK302" s="204">
        <f>ROUND(I302*H302,2)</f>
        <v>0</v>
      </c>
      <c r="BL302" s="18" t="s">
        <v>270</v>
      </c>
      <c r="BM302" s="203" t="s">
        <v>3069</v>
      </c>
    </row>
    <row r="303" spans="1:65" s="16" customFormat="1">
      <c r="B303" s="248"/>
      <c r="C303" s="249"/>
      <c r="D303" s="207" t="s">
        <v>272</v>
      </c>
      <c r="E303" s="250" t="s">
        <v>1</v>
      </c>
      <c r="F303" s="251" t="s">
        <v>3070</v>
      </c>
      <c r="G303" s="249"/>
      <c r="H303" s="250" t="s">
        <v>1</v>
      </c>
      <c r="I303" s="252"/>
      <c r="J303" s="249"/>
      <c r="K303" s="249"/>
      <c r="L303" s="253"/>
      <c r="M303" s="254"/>
      <c r="N303" s="255"/>
      <c r="O303" s="255"/>
      <c r="P303" s="255"/>
      <c r="Q303" s="255"/>
      <c r="R303" s="255"/>
      <c r="S303" s="255"/>
      <c r="T303" s="256"/>
      <c r="AT303" s="257" t="s">
        <v>272</v>
      </c>
      <c r="AU303" s="257" t="s">
        <v>73</v>
      </c>
      <c r="AV303" s="16" t="s">
        <v>71</v>
      </c>
      <c r="AW303" s="16" t="s">
        <v>30</v>
      </c>
      <c r="AX303" s="16" t="s">
        <v>64</v>
      </c>
      <c r="AY303" s="257" t="s">
        <v>263</v>
      </c>
    </row>
    <row r="304" spans="1:65" s="13" customFormat="1">
      <c r="B304" s="205"/>
      <c r="C304" s="206"/>
      <c r="D304" s="207" t="s">
        <v>272</v>
      </c>
      <c r="E304" s="208" t="s">
        <v>1</v>
      </c>
      <c r="F304" s="209" t="s">
        <v>3071</v>
      </c>
      <c r="G304" s="206"/>
      <c r="H304" s="210">
        <v>0.46</v>
      </c>
      <c r="I304" s="211"/>
      <c r="J304" s="206"/>
      <c r="K304" s="206"/>
      <c r="L304" s="212"/>
      <c r="M304" s="213"/>
      <c r="N304" s="214"/>
      <c r="O304" s="214"/>
      <c r="P304" s="214"/>
      <c r="Q304" s="214"/>
      <c r="R304" s="214"/>
      <c r="S304" s="214"/>
      <c r="T304" s="215"/>
      <c r="AT304" s="216" t="s">
        <v>272</v>
      </c>
      <c r="AU304" s="216" t="s">
        <v>73</v>
      </c>
      <c r="AV304" s="13" t="s">
        <v>73</v>
      </c>
      <c r="AW304" s="13" t="s">
        <v>30</v>
      </c>
      <c r="AX304" s="13" t="s">
        <v>64</v>
      </c>
      <c r="AY304" s="216" t="s">
        <v>263</v>
      </c>
    </row>
    <row r="305" spans="1:65" s="15" customFormat="1">
      <c r="B305" s="228"/>
      <c r="C305" s="229"/>
      <c r="D305" s="207" t="s">
        <v>272</v>
      </c>
      <c r="E305" s="230" t="s">
        <v>1</v>
      </c>
      <c r="F305" s="231" t="s">
        <v>280</v>
      </c>
      <c r="G305" s="229"/>
      <c r="H305" s="232">
        <v>0.46</v>
      </c>
      <c r="I305" s="233"/>
      <c r="J305" s="229"/>
      <c r="K305" s="229"/>
      <c r="L305" s="234"/>
      <c r="M305" s="235"/>
      <c r="N305" s="236"/>
      <c r="O305" s="236"/>
      <c r="P305" s="236"/>
      <c r="Q305" s="236"/>
      <c r="R305" s="236"/>
      <c r="S305" s="236"/>
      <c r="T305" s="237"/>
      <c r="AT305" s="238" t="s">
        <v>272</v>
      </c>
      <c r="AU305" s="238" t="s">
        <v>73</v>
      </c>
      <c r="AV305" s="15" t="s">
        <v>270</v>
      </c>
      <c r="AW305" s="15" t="s">
        <v>30</v>
      </c>
      <c r="AX305" s="15" t="s">
        <v>71</v>
      </c>
      <c r="AY305" s="238" t="s">
        <v>263</v>
      </c>
    </row>
    <row r="306" spans="1:65" s="12" customFormat="1" ht="22.9" customHeight="1">
      <c r="B306" s="175"/>
      <c r="C306" s="176"/>
      <c r="D306" s="177" t="s">
        <v>63</v>
      </c>
      <c r="E306" s="189" t="s">
        <v>270</v>
      </c>
      <c r="F306" s="189" t="s">
        <v>829</v>
      </c>
      <c r="G306" s="176"/>
      <c r="H306" s="176"/>
      <c r="I306" s="179"/>
      <c r="J306" s="190">
        <f>BK306</f>
        <v>0</v>
      </c>
      <c r="K306" s="176"/>
      <c r="L306" s="181"/>
      <c r="M306" s="182"/>
      <c r="N306" s="183"/>
      <c r="O306" s="183"/>
      <c r="P306" s="184">
        <f>SUM(P307:P319)</f>
        <v>0</v>
      </c>
      <c r="Q306" s="183"/>
      <c r="R306" s="184">
        <f>SUM(R307:R319)</f>
        <v>24.96690929</v>
      </c>
      <c r="S306" s="183"/>
      <c r="T306" s="185">
        <f>SUM(T307:T319)</f>
        <v>0</v>
      </c>
      <c r="AR306" s="186" t="s">
        <v>71</v>
      </c>
      <c r="AT306" s="187" t="s">
        <v>63</v>
      </c>
      <c r="AU306" s="187" t="s">
        <v>71</v>
      </c>
      <c r="AY306" s="186" t="s">
        <v>263</v>
      </c>
      <c r="BK306" s="188">
        <f>SUM(BK307:BK319)</f>
        <v>0</v>
      </c>
    </row>
    <row r="307" spans="1:65" s="2" customFormat="1" ht="16.5" customHeight="1">
      <c r="A307" s="35"/>
      <c r="B307" s="36"/>
      <c r="C307" s="191" t="s">
        <v>659</v>
      </c>
      <c r="D307" s="191" t="s">
        <v>266</v>
      </c>
      <c r="E307" s="192" t="s">
        <v>924</v>
      </c>
      <c r="F307" s="193" t="s">
        <v>925</v>
      </c>
      <c r="G307" s="194" t="s">
        <v>300</v>
      </c>
      <c r="H307" s="195">
        <v>9.2949999999999999</v>
      </c>
      <c r="I307" s="196"/>
      <c r="J307" s="197">
        <f>ROUND(I307*H307,2)</f>
        <v>0</v>
      </c>
      <c r="K307" s="198"/>
      <c r="L307" s="40"/>
      <c r="M307" s="199" t="s">
        <v>1</v>
      </c>
      <c r="N307" s="200" t="s">
        <v>38</v>
      </c>
      <c r="O307" s="72"/>
      <c r="P307" s="201">
        <f>O307*H307</f>
        <v>0</v>
      </c>
      <c r="Q307" s="201">
        <v>2.5019800000000001</v>
      </c>
      <c r="R307" s="201">
        <f>Q307*H307</f>
        <v>23.255904100000002</v>
      </c>
      <c r="S307" s="201">
        <v>0</v>
      </c>
      <c r="T307" s="202">
        <f>S307*H307</f>
        <v>0</v>
      </c>
      <c r="U307" s="35"/>
      <c r="V307" s="35"/>
      <c r="W307" s="35"/>
      <c r="X307" s="35"/>
      <c r="Y307" s="35"/>
      <c r="Z307" s="35"/>
      <c r="AA307" s="35"/>
      <c r="AB307" s="35"/>
      <c r="AC307" s="35"/>
      <c r="AD307" s="35"/>
      <c r="AE307" s="35"/>
      <c r="AR307" s="203" t="s">
        <v>270</v>
      </c>
      <c r="AT307" s="203" t="s">
        <v>266</v>
      </c>
      <c r="AU307" s="203" t="s">
        <v>73</v>
      </c>
      <c r="AY307" s="18" t="s">
        <v>263</v>
      </c>
      <c r="BE307" s="204">
        <f>IF(N307="základní",J307,0)</f>
        <v>0</v>
      </c>
      <c r="BF307" s="204">
        <f>IF(N307="snížená",J307,0)</f>
        <v>0</v>
      </c>
      <c r="BG307" s="204">
        <f>IF(N307="zákl. přenesená",J307,0)</f>
        <v>0</v>
      </c>
      <c r="BH307" s="204">
        <f>IF(N307="sníž. přenesená",J307,0)</f>
        <v>0</v>
      </c>
      <c r="BI307" s="204">
        <f>IF(N307="nulová",J307,0)</f>
        <v>0</v>
      </c>
      <c r="BJ307" s="18" t="s">
        <v>71</v>
      </c>
      <c r="BK307" s="204">
        <f>ROUND(I307*H307,2)</f>
        <v>0</v>
      </c>
      <c r="BL307" s="18" t="s">
        <v>270</v>
      </c>
      <c r="BM307" s="203" t="s">
        <v>3072</v>
      </c>
    </row>
    <row r="308" spans="1:65" s="16" customFormat="1">
      <c r="B308" s="248"/>
      <c r="C308" s="249"/>
      <c r="D308" s="207" t="s">
        <v>272</v>
      </c>
      <c r="E308" s="250" t="s">
        <v>1</v>
      </c>
      <c r="F308" s="251" t="s">
        <v>3073</v>
      </c>
      <c r="G308" s="249"/>
      <c r="H308" s="250" t="s">
        <v>1</v>
      </c>
      <c r="I308" s="252"/>
      <c r="J308" s="249"/>
      <c r="K308" s="249"/>
      <c r="L308" s="253"/>
      <c r="M308" s="254"/>
      <c r="N308" s="255"/>
      <c r="O308" s="255"/>
      <c r="P308" s="255"/>
      <c r="Q308" s="255"/>
      <c r="R308" s="255"/>
      <c r="S308" s="255"/>
      <c r="T308" s="256"/>
      <c r="AT308" s="257" t="s">
        <v>272</v>
      </c>
      <c r="AU308" s="257" t="s">
        <v>73</v>
      </c>
      <c r="AV308" s="16" t="s">
        <v>71</v>
      </c>
      <c r="AW308" s="16" t="s">
        <v>30</v>
      </c>
      <c r="AX308" s="16" t="s">
        <v>64</v>
      </c>
      <c r="AY308" s="257" t="s">
        <v>263</v>
      </c>
    </row>
    <row r="309" spans="1:65" s="13" customFormat="1" ht="22.5">
      <c r="B309" s="205"/>
      <c r="C309" s="206"/>
      <c r="D309" s="207" t="s">
        <v>272</v>
      </c>
      <c r="E309" s="208" t="s">
        <v>1</v>
      </c>
      <c r="F309" s="209" t="s">
        <v>3074</v>
      </c>
      <c r="G309" s="206"/>
      <c r="H309" s="210">
        <v>9.2949999999999999</v>
      </c>
      <c r="I309" s="211"/>
      <c r="J309" s="206"/>
      <c r="K309" s="206"/>
      <c r="L309" s="212"/>
      <c r="M309" s="213"/>
      <c r="N309" s="214"/>
      <c r="O309" s="214"/>
      <c r="P309" s="214"/>
      <c r="Q309" s="214"/>
      <c r="R309" s="214"/>
      <c r="S309" s="214"/>
      <c r="T309" s="215"/>
      <c r="AT309" s="216" t="s">
        <v>272</v>
      </c>
      <c r="AU309" s="216" t="s">
        <v>73</v>
      </c>
      <c r="AV309" s="13" t="s">
        <v>73</v>
      </c>
      <c r="AW309" s="13" t="s">
        <v>30</v>
      </c>
      <c r="AX309" s="13" t="s">
        <v>64</v>
      </c>
      <c r="AY309" s="216" t="s">
        <v>263</v>
      </c>
    </row>
    <row r="310" spans="1:65" s="15" customFormat="1">
      <c r="B310" s="228"/>
      <c r="C310" s="229"/>
      <c r="D310" s="207" t="s">
        <v>272</v>
      </c>
      <c r="E310" s="230" t="s">
        <v>1</v>
      </c>
      <c r="F310" s="231" t="s">
        <v>280</v>
      </c>
      <c r="G310" s="229"/>
      <c r="H310" s="232">
        <v>9.2949999999999999</v>
      </c>
      <c r="I310" s="233"/>
      <c r="J310" s="229"/>
      <c r="K310" s="229"/>
      <c r="L310" s="234"/>
      <c r="M310" s="235"/>
      <c r="N310" s="236"/>
      <c r="O310" s="236"/>
      <c r="P310" s="236"/>
      <c r="Q310" s="236"/>
      <c r="R310" s="236"/>
      <c r="S310" s="236"/>
      <c r="T310" s="237"/>
      <c r="AT310" s="238" t="s">
        <v>272</v>
      </c>
      <c r="AU310" s="238" t="s">
        <v>73</v>
      </c>
      <c r="AV310" s="15" t="s">
        <v>270</v>
      </c>
      <c r="AW310" s="15" t="s">
        <v>30</v>
      </c>
      <c r="AX310" s="15" t="s">
        <v>71</v>
      </c>
      <c r="AY310" s="238" t="s">
        <v>263</v>
      </c>
    </row>
    <row r="311" spans="1:65" s="2" customFormat="1" ht="16.5" customHeight="1">
      <c r="A311" s="35"/>
      <c r="B311" s="36"/>
      <c r="C311" s="191" t="s">
        <v>568</v>
      </c>
      <c r="D311" s="191" t="s">
        <v>266</v>
      </c>
      <c r="E311" s="192" t="s">
        <v>933</v>
      </c>
      <c r="F311" s="193" t="s">
        <v>934</v>
      </c>
      <c r="G311" s="194" t="s">
        <v>269</v>
      </c>
      <c r="H311" s="195">
        <v>74.355999999999995</v>
      </c>
      <c r="I311" s="196"/>
      <c r="J311" s="197">
        <f>ROUND(I311*H311,2)</f>
        <v>0</v>
      </c>
      <c r="K311" s="198"/>
      <c r="L311" s="40"/>
      <c r="M311" s="199" t="s">
        <v>1</v>
      </c>
      <c r="N311" s="200" t="s">
        <v>38</v>
      </c>
      <c r="O311" s="72"/>
      <c r="P311" s="201">
        <f>O311*H311</f>
        <v>0</v>
      </c>
      <c r="Q311" s="201">
        <v>1.1169999999999999E-2</v>
      </c>
      <c r="R311" s="201">
        <f>Q311*H311</f>
        <v>0.83055651999999991</v>
      </c>
      <c r="S311" s="201">
        <v>0</v>
      </c>
      <c r="T311" s="202">
        <f>S311*H311</f>
        <v>0</v>
      </c>
      <c r="U311" s="35"/>
      <c r="V311" s="35"/>
      <c r="W311" s="35"/>
      <c r="X311" s="35"/>
      <c r="Y311" s="35"/>
      <c r="Z311" s="35"/>
      <c r="AA311" s="35"/>
      <c r="AB311" s="35"/>
      <c r="AC311" s="35"/>
      <c r="AD311" s="35"/>
      <c r="AE311" s="35"/>
      <c r="AR311" s="203" t="s">
        <v>270</v>
      </c>
      <c r="AT311" s="203" t="s">
        <v>266</v>
      </c>
      <c r="AU311" s="203" t="s">
        <v>73</v>
      </c>
      <c r="AY311" s="18" t="s">
        <v>263</v>
      </c>
      <c r="BE311" s="204">
        <f>IF(N311="základní",J311,0)</f>
        <v>0</v>
      </c>
      <c r="BF311" s="204">
        <f>IF(N311="snížená",J311,0)</f>
        <v>0</v>
      </c>
      <c r="BG311" s="204">
        <f>IF(N311="zákl. přenesená",J311,0)</f>
        <v>0</v>
      </c>
      <c r="BH311" s="204">
        <f>IF(N311="sníž. přenesená",J311,0)</f>
        <v>0</v>
      </c>
      <c r="BI311" s="204">
        <f>IF(N311="nulová",J311,0)</f>
        <v>0</v>
      </c>
      <c r="BJ311" s="18" t="s">
        <v>71</v>
      </c>
      <c r="BK311" s="204">
        <f>ROUND(I311*H311,2)</f>
        <v>0</v>
      </c>
      <c r="BL311" s="18" t="s">
        <v>270</v>
      </c>
      <c r="BM311" s="203" t="s">
        <v>3075</v>
      </c>
    </row>
    <row r="312" spans="1:65" s="16" customFormat="1">
      <c r="B312" s="248"/>
      <c r="C312" s="249"/>
      <c r="D312" s="207" t="s">
        <v>272</v>
      </c>
      <c r="E312" s="250" t="s">
        <v>1</v>
      </c>
      <c r="F312" s="251" t="s">
        <v>3073</v>
      </c>
      <c r="G312" s="249"/>
      <c r="H312" s="250" t="s">
        <v>1</v>
      </c>
      <c r="I312" s="252"/>
      <c r="J312" s="249"/>
      <c r="K312" s="249"/>
      <c r="L312" s="253"/>
      <c r="M312" s="254"/>
      <c r="N312" s="255"/>
      <c r="O312" s="255"/>
      <c r="P312" s="255"/>
      <c r="Q312" s="255"/>
      <c r="R312" s="255"/>
      <c r="S312" s="255"/>
      <c r="T312" s="256"/>
      <c r="AT312" s="257" t="s">
        <v>272</v>
      </c>
      <c r="AU312" s="257" t="s">
        <v>73</v>
      </c>
      <c r="AV312" s="16" t="s">
        <v>71</v>
      </c>
      <c r="AW312" s="16" t="s">
        <v>30</v>
      </c>
      <c r="AX312" s="16" t="s">
        <v>64</v>
      </c>
      <c r="AY312" s="257" t="s">
        <v>263</v>
      </c>
    </row>
    <row r="313" spans="1:65" s="13" customFormat="1" ht="22.5">
      <c r="B313" s="205"/>
      <c r="C313" s="206"/>
      <c r="D313" s="207" t="s">
        <v>272</v>
      </c>
      <c r="E313" s="208" t="s">
        <v>1</v>
      </c>
      <c r="F313" s="209" t="s">
        <v>3076</v>
      </c>
      <c r="G313" s="206"/>
      <c r="H313" s="210">
        <v>74.355999999999995</v>
      </c>
      <c r="I313" s="211"/>
      <c r="J313" s="206"/>
      <c r="K313" s="206"/>
      <c r="L313" s="212"/>
      <c r="M313" s="213"/>
      <c r="N313" s="214"/>
      <c r="O313" s="214"/>
      <c r="P313" s="214"/>
      <c r="Q313" s="214"/>
      <c r="R313" s="214"/>
      <c r="S313" s="214"/>
      <c r="T313" s="215"/>
      <c r="AT313" s="216" t="s">
        <v>272</v>
      </c>
      <c r="AU313" s="216" t="s">
        <v>73</v>
      </c>
      <c r="AV313" s="13" t="s">
        <v>73</v>
      </c>
      <c r="AW313" s="13" t="s">
        <v>30</v>
      </c>
      <c r="AX313" s="13" t="s">
        <v>64</v>
      </c>
      <c r="AY313" s="216" t="s">
        <v>263</v>
      </c>
    </row>
    <row r="314" spans="1:65" s="15" customFormat="1">
      <c r="B314" s="228"/>
      <c r="C314" s="229"/>
      <c r="D314" s="207" t="s">
        <v>272</v>
      </c>
      <c r="E314" s="230" t="s">
        <v>1</v>
      </c>
      <c r="F314" s="231" t="s">
        <v>280</v>
      </c>
      <c r="G314" s="229"/>
      <c r="H314" s="232">
        <v>74.355999999999995</v>
      </c>
      <c r="I314" s="233"/>
      <c r="J314" s="229"/>
      <c r="K314" s="229"/>
      <c r="L314" s="234"/>
      <c r="M314" s="235"/>
      <c r="N314" s="236"/>
      <c r="O314" s="236"/>
      <c r="P314" s="236"/>
      <c r="Q314" s="236"/>
      <c r="R314" s="236"/>
      <c r="S314" s="236"/>
      <c r="T314" s="237"/>
      <c r="AT314" s="238" t="s">
        <v>272</v>
      </c>
      <c r="AU314" s="238" t="s">
        <v>73</v>
      </c>
      <c r="AV314" s="15" t="s">
        <v>270</v>
      </c>
      <c r="AW314" s="15" t="s">
        <v>30</v>
      </c>
      <c r="AX314" s="15" t="s">
        <v>71</v>
      </c>
      <c r="AY314" s="238" t="s">
        <v>263</v>
      </c>
    </row>
    <row r="315" spans="1:65" s="2" customFormat="1" ht="16.5" customHeight="1">
      <c r="A315" s="35"/>
      <c r="B315" s="36"/>
      <c r="C315" s="191" t="s">
        <v>694</v>
      </c>
      <c r="D315" s="191" t="s">
        <v>266</v>
      </c>
      <c r="E315" s="192" t="s">
        <v>939</v>
      </c>
      <c r="F315" s="193" t="s">
        <v>940</v>
      </c>
      <c r="G315" s="194" t="s">
        <v>269</v>
      </c>
      <c r="H315" s="195">
        <v>74.355999999999995</v>
      </c>
      <c r="I315" s="196"/>
      <c r="J315" s="197">
        <f>ROUND(I315*H315,2)</f>
        <v>0</v>
      </c>
      <c r="K315" s="198"/>
      <c r="L315" s="40"/>
      <c r="M315" s="199" t="s">
        <v>1</v>
      </c>
      <c r="N315" s="200" t="s">
        <v>38</v>
      </c>
      <c r="O315" s="72"/>
      <c r="P315" s="201">
        <f>O315*H315</f>
        <v>0</v>
      </c>
      <c r="Q315" s="201">
        <v>0</v>
      </c>
      <c r="R315" s="201">
        <f>Q315*H315</f>
        <v>0</v>
      </c>
      <c r="S315" s="201">
        <v>0</v>
      </c>
      <c r="T315" s="202">
        <f>S315*H315</f>
        <v>0</v>
      </c>
      <c r="U315" s="35"/>
      <c r="V315" s="35"/>
      <c r="W315" s="35"/>
      <c r="X315" s="35"/>
      <c r="Y315" s="35"/>
      <c r="Z315" s="35"/>
      <c r="AA315" s="35"/>
      <c r="AB315" s="35"/>
      <c r="AC315" s="35"/>
      <c r="AD315" s="35"/>
      <c r="AE315" s="35"/>
      <c r="AR315" s="203" t="s">
        <v>270</v>
      </c>
      <c r="AT315" s="203" t="s">
        <v>266</v>
      </c>
      <c r="AU315" s="203" t="s">
        <v>73</v>
      </c>
      <c r="AY315" s="18" t="s">
        <v>263</v>
      </c>
      <c r="BE315" s="204">
        <f>IF(N315="základní",J315,0)</f>
        <v>0</v>
      </c>
      <c r="BF315" s="204">
        <f>IF(N315="snížená",J315,0)</f>
        <v>0</v>
      </c>
      <c r="BG315" s="204">
        <f>IF(N315="zákl. přenesená",J315,0)</f>
        <v>0</v>
      </c>
      <c r="BH315" s="204">
        <f>IF(N315="sníž. přenesená",J315,0)</f>
        <v>0</v>
      </c>
      <c r="BI315" s="204">
        <f>IF(N315="nulová",J315,0)</f>
        <v>0</v>
      </c>
      <c r="BJ315" s="18" t="s">
        <v>71</v>
      </c>
      <c r="BK315" s="204">
        <f>ROUND(I315*H315,2)</f>
        <v>0</v>
      </c>
      <c r="BL315" s="18" t="s">
        <v>270</v>
      </c>
      <c r="BM315" s="203" t="s">
        <v>3077</v>
      </c>
    </row>
    <row r="316" spans="1:65" s="2" customFormat="1" ht="24.2" customHeight="1">
      <c r="A316" s="35"/>
      <c r="B316" s="36"/>
      <c r="C316" s="191" t="s">
        <v>573</v>
      </c>
      <c r="D316" s="191" t="s">
        <v>266</v>
      </c>
      <c r="E316" s="192" t="s">
        <v>3078</v>
      </c>
      <c r="F316" s="193" t="s">
        <v>3079</v>
      </c>
      <c r="G316" s="194" t="s">
        <v>307</v>
      </c>
      <c r="H316" s="195">
        <v>0.83699999999999997</v>
      </c>
      <c r="I316" s="196"/>
      <c r="J316" s="197">
        <f>ROUND(I316*H316,2)</f>
        <v>0</v>
      </c>
      <c r="K316" s="198"/>
      <c r="L316" s="40"/>
      <c r="M316" s="199" t="s">
        <v>1</v>
      </c>
      <c r="N316" s="200" t="s">
        <v>38</v>
      </c>
      <c r="O316" s="72"/>
      <c r="P316" s="201">
        <f>O316*H316</f>
        <v>0</v>
      </c>
      <c r="Q316" s="201">
        <v>1.0519099999999999</v>
      </c>
      <c r="R316" s="201">
        <f>Q316*H316</f>
        <v>0.88044866999999993</v>
      </c>
      <c r="S316" s="201">
        <v>0</v>
      </c>
      <c r="T316" s="202">
        <f>S316*H316</f>
        <v>0</v>
      </c>
      <c r="U316" s="35"/>
      <c r="V316" s="35"/>
      <c r="W316" s="35"/>
      <c r="X316" s="35"/>
      <c r="Y316" s="35"/>
      <c r="Z316" s="35"/>
      <c r="AA316" s="35"/>
      <c r="AB316" s="35"/>
      <c r="AC316" s="35"/>
      <c r="AD316" s="35"/>
      <c r="AE316" s="35"/>
      <c r="AR316" s="203" t="s">
        <v>270</v>
      </c>
      <c r="AT316" s="203" t="s">
        <v>266</v>
      </c>
      <c r="AU316" s="203" t="s">
        <v>73</v>
      </c>
      <c r="AY316" s="18" t="s">
        <v>263</v>
      </c>
      <c r="BE316" s="204">
        <f>IF(N316="základní",J316,0)</f>
        <v>0</v>
      </c>
      <c r="BF316" s="204">
        <f>IF(N316="snížená",J316,0)</f>
        <v>0</v>
      </c>
      <c r="BG316" s="204">
        <f>IF(N316="zákl. přenesená",J316,0)</f>
        <v>0</v>
      </c>
      <c r="BH316" s="204">
        <f>IF(N316="sníž. přenesená",J316,0)</f>
        <v>0</v>
      </c>
      <c r="BI316" s="204">
        <f>IF(N316="nulová",J316,0)</f>
        <v>0</v>
      </c>
      <c r="BJ316" s="18" t="s">
        <v>71</v>
      </c>
      <c r="BK316" s="204">
        <f>ROUND(I316*H316,2)</f>
        <v>0</v>
      </c>
      <c r="BL316" s="18" t="s">
        <v>270</v>
      </c>
      <c r="BM316" s="203" t="s">
        <v>3080</v>
      </c>
    </row>
    <row r="317" spans="1:65" s="16" customFormat="1">
      <c r="B317" s="248"/>
      <c r="C317" s="249"/>
      <c r="D317" s="207" t="s">
        <v>272</v>
      </c>
      <c r="E317" s="250" t="s">
        <v>1</v>
      </c>
      <c r="F317" s="251" t="s">
        <v>3081</v>
      </c>
      <c r="G317" s="249"/>
      <c r="H317" s="250" t="s">
        <v>1</v>
      </c>
      <c r="I317" s="252"/>
      <c r="J317" s="249"/>
      <c r="K317" s="249"/>
      <c r="L317" s="253"/>
      <c r="M317" s="254"/>
      <c r="N317" s="255"/>
      <c r="O317" s="255"/>
      <c r="P317" s="255"/>
      <c r="Q317" s="255"/>
      <c r="R317" s="255"/>
      <c r="S317" s="255"/>
      <c r="T317" s="256"/>
      <c r="AT317" s="257" t="s">
        <v>272</v>
      </c>
      <c r="AU317" s="257" t="s">
        <v>73</v>
      </c>
      <c r="AV317" s="16" t="s">
        <v>71</v>
      </c>
      <c r="AW317" s="16" t="s">
        <v>30</v>
      </c>
      <c r="AX317" s="16" t="s">
        <v>64</v>
      </c>
      <c r="AY317" s="257" t="s">
        <v>263</v>
      </c>
    </row>
    <row r="318" spans="1:65" s="13" customFormat="1">
      <c r="B318" s="205"/>
      <c r="C318" s="206"/>
      <c r="D318" s="207" t="s">
        <v>272</v>
      </c>
      <c r="E318" s="208" t="s">
        <v>1</v>
      </c>
      <c r="F318" s="209" t="s">
        <v>3082</v>
      </c>
      <c r="G318" s="206"/>
      <c r="H318" s="210">
        <v>0.83699999999999997</v>
      </c>
      <c r="I318" s="211"/>
      <c r="J318" s="206"/>
      <c r="K318" s="206"/>
      <c r="L318" s="212"/>
      <c r="M318" s="213"/>
      <c r="N318" s="214"/>
      <c r="O318" s="214"/>
      <c r="P318" s="214"/>
      <c r="Q318" s="214"/>
      <c r="R318" s="214"/>
      <c r="S318" s="214"/>
      <c r="T318" s="215"/>
      <c r="AT318" s="216" t="s">
        <v>272</v>
      </c>
      <c r="AU318" s="216" t="s">
        <v>73</v>
      </c>
      <c r="AV318" s="13" t="s">
        <v>73</v>
      </c>
      <c r="AW318" s="13" t="s">
        <v>30</v>
      </c>
      <c r="AX318" s="13" t="s">
        <v>64</v>
      </c>
      <c r="AY318" s="216" t="s">
        <v>263</v>
      </c>
    </row>
    <row r="319" spans="1:65" s="15" customFormat="1">
      <c r="B319" s="228"/>
      <c r="C319" s="229"/>
      <c r="D319" s="207" t="s">
        <v>272</v>
      </c>
      <c r="E319" s="230" t="s">
        <v>1</v>
      </c>
      <c r="F319" s="231" t="s">
        <v>280</v>
      </c>
      <c r="G319" s="229"/>
      <c r="H319" s="232">
        <v>0.83699999999999997</v>
      </c>
      <c r="I319" s="233"/>
      <c r="J319" s="229"/>
      <c r="K319" s="229"/>
      <c r="L319" s="234"/>
      <c r="M319" s="235"/>
      <c r="N319" s="236"/>
      <c r="O319" s="236"/>
      <c r="P319" s="236"/>
      <c r="Q319" s="236"/>
      <c r="R319" s="236"/>
      <c r="S319" s="236"/>
      <c r="T319" s="237"/>
      <c r="AT319" s="238" t="s">
        <v>272</v>
      </c>
      <c r="AU319" s="238" t="s">
        <v>73</v>
      </c>
      <c r="AV319" s="15" t="s">
        <v>270</v>
      </c>
      <c r="AW319" s="15" t="s">
        <v>30</v>
      </c>
      <c r="AX319" s="15" t="s">
        <v>71</v>
      </c>
      <c r="AY319" s="238" t="s">
        <v>263</v>
      </c>
    </row>
    <row r="320" spans="1:65" s="12" customFormat="1" ht="22.9" customHeight="1">
      <c r="B320" s="175"/>
      <c r="C320" s="176"/>
      <c r="D320" s="177" t="s">
        <v>63</v>
      </c>
      <c r="E320" s="189" t="s">
        <v>297</v>
      </c>
      <c r="F320" s="189" t="s">
        <v>1020</v>
      </c>
      <c r="G320" s="176"/>
      <c r="H320" s="176"/>
      <c r="I320" s="179"/>
      <c r="J320" s="190">
        <f>BK320</f>
        <v>0</v>
      </c>
      <c r="K320" s="176"/>
      <c r="L320" s="181"/>
      <c r="M320" s="182"/>
      <c r="N320" s="183"/>
      <c r="O320" s="183"/>
      <c r="P320" s="184">
        <f>SUM(P321:P323)</f>
        <v>0</v>
      </c>
      <c r="Q320" s="183"/>
      <c r="R320" s="184">
        <f>SUM(R321:R323)</f>
        <v>28.439960000000003</v>
      </c>
      <c r="S320" s="183"/>
      <c r="T320" s="185">
        <f>SUM(T321:T323)</f>
        <v>0</v>
      </c>
      <c r="AR320" s="186" t="s">
        <v>71</v>
      </c>
      <c r="AT320" s="187" t="s">
        <v>63</v>
      </c>
      <c r="AU320" s="187" t="s">
        <v>71</v>
      </c>
      <c r="AY320" s="186" t="s">
        <v>263</v>
      </c>
      <c r="BK320" s="188">
        <f>SUM(BK321:BK323)</f>
        <v>0</v>
      </c>
    </row>
    <row r="321" spans="1:65" s="2" customFormat="1" ht="24.2" customHeight="1">
      <c r="A321" s="35"/>
      <c r="B321" s="36"/>
      <c r="C321" s="191" t="s">
        <v>701</v>
      </c>
      <c r="D321" s="191" t="s">
        <v>266</v>
      </c>
      <c r="E321" s="192" t="s">
        <v>3083</v>
      </c>
      <c r="F321" s="193" t="s">
        <v>3084</v>
      </c>
      <c r="G321" s="194" t="s">
        <v>269</v>
      </c>
      <c r="H321" s="195">
        <v>61.826000000000001</v>
      </c>
      <c r="I321" s="196"/>
      <c r="J321" s="197">
        <f>ROUND(I321*H321,2)</f>
        <v>0</v>
      </c>
      <c r="K321" s="198"/>
      <c r="L321" s="40"/>
      <c r="M321" s="199" t="s">
        <v>1</v>
      </c>
      <c r="N321" s="200" t="s">
        <v>38</v>
      </c>
      <c r="O321" s="72"/>
      <c r="P321" s="201">
        <f>O321*H321</f>
        <v>0</v>
      </c>
      <c r="Q321" s="201">
        <v>0.46</v>
      </c>
      <c r="R321" s="201">
        <f>Q321*H321</f>
        <v>28.439960000000003</v>
      </c>
      <c r="S321" s="201">
        <v>0</v>
      </c>
      <c r="T321" s="202">
        <f>S321*H321</f>
        <v>0</v>
      </c>
      <c r="U321" s="35"/>
      <c r="V321" s="35"/>
      <c r="W321" s="35"/>
      <c r="X321" s="35"/>
      <c r="Y321" s="35"/>
      <c r="Z321" s="35"/>
      <c r="AA321" s="35"/>
      <c r="AB321" s="35"/>
      <c r="AC321" s="35"/>
      <c r="AD321" s="35"/>
      <c r="AE321" s="35"/>
      <c r="AR321" s="203" t="s">
        <v>270</v>
      </c>
      <c r="AT321" s="203" t="s">
        <v>266</v>
      </c>
      <c r="AU321" s="203" t="s">
        <v>73</v>
      </c>
      <c r="AY321" s="18" t="s">
        <v>263</v>
      </c>
      <c r="BE321" s="204">
        <f>IF(N321="základní",J321,0)</f>
        <v>0</v>
      </c>
      <c r="BF321" s="204">
        <f>IF(N321="snížená",J321,0)</f>
        <v>0</v>
      </c>
      <c r="BG321" s="204">
        <f>IF(N321="zákl. přenesená",J321,0)</f>
        <v>0</v>
      </c>
      <c r="BH321" s="204">
        <f>IF(N321="sníž. přenesená",J321,0)</f>
        <v>0</v>
      </c>
      <c r="BI321" s="204">
        <f>IF(N321="nulová",J321,0)</f>
        <v>0</v>
      </c>
      <c r="BJ321" s="18" t="s">
        <v>71</v>
      </c>
      <c r="BK321" s="204">
        <f>ROUND(I321*H321,2)</f>
        <v>0</v>
      </c>
      <c r="BL321" s="18" t="s">
        <v>270</v>
      </c>
      <c r="BM321" s="203" t="s">
        <v>3085</v>
      </c>
    </row>
    <row r="322" spans="1:65" s="13" customFormat="1" ht="22.5">
      <c r="B322" s="205"/>
      <c r="C322" s="206"/>
      <c r="D322" s="207" t="s">
        <v>272</v>
      </c>
      <c r="E322" s="208" t="s">
        <v>1</v>
      </c>
      <c r="F322" s="209" t="s">
        <v>3086</v>
      </c>
      <c r="G322" s="206"/>
      <c r="H322" s="210">
        <v>61.826000000000001</v>
      </c>
      <c r="I322" s="211"/>
      <c r="J322" s="206"/>
      <c r="K322" s="206"/>
      <c r="L322" s="212"/>
      <c r="M322" s="213"/>
      <c r="N322" s="214"/>
      <c r="O322" s="214"/>
      <c r="P322" s="214"/>
      <c r="Q322" s="214"/>
      <c r="R322" s="214"/>
      <c r="S322" s="214"/>
      <c r="T322" s="215"/>
      <c r="AT322" s="216" t="s">
        <v>272</v>
      </c>
      <c r="AU322" s="216" t="s">
        <v>73</v>
      </c>
      <c r="AV322" s="13" t="s">
        <v>73</v>
      </c>
      <c r="AW322" s="13" t="s">
        <v>30</v>
      </c>
      <c r="AX322" s="13" t="s">
        <v>64</v>
      </c>
      <c r="AY322" s="216" t="s">
        <v>263</v>
      </c>
    </row>
    <row r="323" spans="1:65" s="15" customFormat="1">
      <c r="B323" s="228"/>
      <c r="C323" s="229"/>
      <c r="D323" s="207" t="s">
        <v>272</v>
      </c>
      <c r="E323" s="230" t="s">
        <v>1</v>
      </c>
      <c r="F323" s="231" t="s">
        <v>280</v>
      </c>
      <c r="G323" s="229"/>
      <c r="H323" s="232">
        <v>61.826000000000001</v>
      </c>
      <c r="I323" s="233"/>
      <c r="J323" s="229"/>
      <c r="K323" s="229"/>
      <c r="L323" s="234"/>
      <c r="M323" s="235"/>
      <c r="N323" s="236"/>
      <c r="O323" s="236"/>
      <c r="P323" s="236"/>
      <c r="Q323" s="236"/>
      <c r="R323" s="236"/>
      <c r="S323" s="236"/>
      <c r="T323" s="237"/>
      <c r="AT323" s="238" t="s">
        <v>272</v>
      </c>
      <c r="AU323" s="238" t="s">
        <v>73</v>
      </c>
      <c r="AV323" s="15" t="s">
        <v>270</v>
      </c>
      <c r="AW323" s="15" t="s">
        <v>30</v>
      </c>
      <c r="AX323" s="15" t="s">
        <v>71</v>
      </c>
      <c r="AY323" s="238" t="s">
        <v>263</v>
      </c>
    </row>
    <row r="324" spans="1:65" s="12" customFormat="1" ht="22.9" customHeight="1">
      <c r="B324" s="175"/>
      <c r="C324" s="176"/>
      <c r="D324" s="177" t="s">
        <v>63</v>
      </c>
      <c r="E324" s="189" t="s">
        <v>304</v>
      </c>
      <c r="F324" s="189" t="s">
        <v>1034</v>
      </c>
      <c r="G324" s="176"/>
      <c r="H324" s="176"/>
      <c r="I324" s="179"/>
      <c r="J324" s="190">
        <f>BK324</f>
        <v>0</v>
      </c>
      <c r="K324" s="176"/>
      <c r="L324" s="181"/>
      <c r="M324" s="182"/>
      <c r="N324" s="183"/>
      <c r="O324" s="183"/>
      <c r="P324" s="184">
        <f>SUM(P325:P551)</f>
        <v>0</v>
      </c>
      <c r="Q324" s="183"/>
      <c r="R324" s="184">
        <f>SUM(R325:R551)</f>
        <v>93.0634163</v>
      </c>
      <c r="S324" s="183"/>
      <c r="T324" s="185">
        <f>SUM(T325:T551)</f>
        <v>3.5090300000000002E-3</v>
      </c>
      <c r="AR324" s="186" t="s">
        <v>71</v>
      </c>
      <c r="AT324" s="187" t="s">
        <v>63</v>
      </c>
      <c r="AU324" s="187" t="s">
        <v>71</v>
      </c>
      <c r="AY324" s="186" t="s">
        <v>263</v>
      </c>
      <c r="BK324" s="188">
        <f>SUM(BK325:BK551)</f>
        <v>0</v>
      </c>
    </row>
    <row r="325" spans="1:65" s="2" customFormat="1" ht="16.5" customHeight="1">
      <c r="A325" s="35"/>
      <c r="B325" s="36"/>
      <c r="C325" s="191" t="s">
        <v>579</v>
      </c>
      <c r="D325" s="191" t="s">
        <v>266</v>
      </c>
      <c r="E325" s="192" t="s">
        <v>3087</v>
      </c>
      <c r="F325" s="193" t="s">
        <v>3088</v>
      </c>
      <c r="G325" s="194" t="s">
        <v>269</v>
      </c>
      <c r="H325" s="195">
        <v>655.26900000000001</v>
      </c>
      <c r="I325" s="196"/>
      <c r="J325" s="197">
        <f>ROUND(I325*H325,2)</f>
        <v>0</v>
      </c>
      <c r="K325" s="198"/>
      <c r="L325" s="40"/>
      <c r="M325" s="199" t="s">
        <v>1</v>
      </c>
      <c r="N325" s="200" t="s">
        <v>38</v>
      </c>
      <c r="O325" s="72"/>
      <c r="P325" s="201">
        <f>O325*H325</f>
        <v>0</v>
      </c>
      <c r="Q325" s="201">
        <v>6.4999999999999997E-3</v>
      </c>
      <c r="R325" s="201">
        <f>Q325*H325</f>
        <v>4.2592485</v>
      </c>
      <c r="S325" s="201">
        <v>0</v>
      </c>
      <c r="T325" s="202">
        <f>S325*H325</f>
        <v>0</v>
      </c>
      <c r="U325" s="35"/>
      <c r="V325" s="35"/>
      <c r="W325" s="35"/>
      <c r="X325" s="35"/>
      <c r="Y325" s="35"/>
      <c r="Z325" s="35"/>
      <c r="AA325" s="35"/>
      <c r="AB325" s="35"/>
      <c r="AC325" s="35"/>
      <c r="AD325" s="35"/>
      <c r="AE325" s="35"/>
      <c r="AR325" s="203" t="s">
        <v>270</v>
      </c>
      <c r="AT325" s="203" t="s">
        <v>266</v>
      </c>
      <c r="AU325" s="203" t="s">
        <v>73</v>
      </c>
      <c r="AY325" s="18" t="s">
        <v>263</v>
      </c>
      <c r="BE325" s="204">
        <f>IF(N325="základní",J325,0)</f>
        <v>0</v>
      </c>
      <c r="BF325" s="204">
        <f>IF(N325="snížená",J325,0)</f>
        <v>0</v>
      </c>
      <c r="BG325" s="204">
        <f>IF(N325="zákl. přenesená",J325,0)</f>
        <v>0</v>
      </c>
      <c r="BH325" s="204">
        <f>IF(N325="sníž. přenesená",J325,0)</f>
        <v>0</v>
      </c>
      <c r="BI325" s="204">
        <f>IF(N325="nulová",J325,0)</f>
        <v>0</v>
      </c>
      <c r="BJ325" s="18" t="s">
        <v>71</v>
      </c>
      <c r="BK325" s="204">
        <f>ROUND(I325*H325,2)</f>
        <v>0</v>
      </c>
      <c r="BL325" s="18" t="s">
        <v>270</v>
      </c>
      <c r="BM325" s="203" t="s">
        <v>3089</v>
      </c>
    </row>
    <row r="326" spans="1:65" s="13" customFormat="1">
      <c r="B326" s="205"/>
      <c r="C326" s="206"/>
      <c r="D326" s="207" t="s">
        <v>272</v>
      </c>
      <c r="E326" s="208" t="s">
        <v>1</v>
      </c>
      <c r="F326" s="209" t="s">
        <v>3090</v>
      </c>
      <c r="G326" s="206"/>
      <c r="H326" s="210">
        <v>45.796999999999997</v>
      </c>
      <c r="I326" s="211"/>
      <c r="J326" s="206"/>
      <c r="K326" s="206"/>
      <c r="L326" s="212"/>
      <c r="M326" s="213"/>
      <c r="N326" s="214"/>
      <c r="O326" s="214"/>
      <c r="P326" s="214"/>
      <c r="Q326" s="214"/>
      <c r="R326" s="214"/>
      <c r="S326" s="214"/>
      <c r="T326" s="215"/>
      <c r="AT326" s="216" t="s">
        <v>272</v>
      </c>
      <c r="AU326" s="216" t="s">
        <v>73</v>
      </c>
      <c r="AV326" s="13" t="s">
        <v>73</v>
      </c>
      <c r="AW326" s="13" t="s">
        <v>30</v>
      </c>
      <c r="AX326" s="13" t="s">
        <v>64</v>
      </c>
      <c r="AY326" s="216" t="s">
        <v>263</v>
      </c>
    </row>
    <row r="327" spans="1:65" s="13" customFormat="1">
      <c r="B327" s="205"/>
      <c r="C327" s="206"/>
      <c r="D327" s="207" t="s">
        <v>272</v>
      </c>
      <c r="E327" s="208" t="s">
        <v>1</v>
      </c>
      <c r="F327" s="209" t="s">
        <v>3091</v>
      </c>
      <c r="G327" s="206"/>
      <c r="H327" s="210">
        <v>44.173999999999999</v>
      </c>
      <c r="I327" s="211"/>
      <c r="J327" s="206"/>
      <c r="K327" s="206"/>
      <c r="L327" s="212"/>
      <c r="M327" s="213"/>
      <c r="N327" s="214"/>
      <c r="O327" s="214"/>
      <c r="P327" s="214"/>
      <c r="Q327" s="214"/>
      <c r="R327" s="214"/>
      <c r="S327" s="214"/>
      <c r="T327" s="215"/>
      <c r="AT327" s="216" t="s">
        <v>272</v>
      </c>
      <c r="AU327" s="216" t="s">
        <v>73</v>
      </c>
      <c r="AV327" s="13" t="s">
        <v>73</v>
      </c>
      <c r="AW327" s="13" t="s">
        <v>30</v>
      </c>
      <c r="AX327" s="13" t="s">
        <v>64</v>
      </c>
      <c r="AY327" s="216" t="s">
        <v>263</v>
      </c>
    </row>
    <row r="328" spans="1:65" s="13" customFormat="1">
      <c r="B328" s="205"/>
      <c r="C328" s="206"/>
      <c r="D328" s="207" t="s">
        <v>272</v>
      </c>
      <c r="E328" s="208" t="s">
        <v>1</v>
      </c>
      <c r="F328" s="209" t="s">
        <v>3092</v>
      </c>
      <c r="G328" s="206"/>
      <c r="H328" s="210">
        <v>73.453999999999994</v>
      </c>
      <c r="I328" s="211"/>
      <c r="J328" s="206"/>
      <c r="K328" s="206"/>
      <c r="L328" s="212"/>
      <c r="M328" s="213"/>
      <c r="N328" s="214"/>
      <c r="O328" s="214"/>
      <c r="P328" s="214"/>
      <c r="Q328" s="214"/>
      <c r="R328" s="214"/>
      <c r="S328" s="214"/>
      <c r="T328" s="215"/>
      <c r="AT328" s="216" t="s">
        <v>272</v>
      </c>
      <c r="AU328" s="216" t="s">
        <v>73</v>
      </c>
      <c r="AV328" s="13" t="s">
        <v>73</v>
      </c>
      <c r="AW328" s="13" t="s">
        <v>30</v>
      </c>
      <c r="AX328" s="13" t="s">
        <v>64</v>
      </c>
      <c r="AY328" s="216" t="s">
        <v>263</v>
      </c>
    </row>
    <row r="329" spans="1:65" s="13" customFormat="1">
      <c r="B329" s="205"/>
      <c r="C329" s="206"/>
      <c r="D329" s="207" t="s">
        <v>272</v>
      </c>
      <c r="E329" s="208" t="s">
        <v>1</v>
      </c>
      <c r="F329" s="209" t="s">
        <v>3093</v>
      </c>
      <c r="G329" s="206"/>
      <c r="H329" s="210">
        <v>82.051000000000002</v>
      </c>
      <c r="I329" s="211"/>
      <c r="J329" s="206"/>
      <c r="K329" s="206"/>
      <c r="L329" s="212"/>
      <c r="M329" s="213"/>
      <c r="N329" s="214"/>
      <c r="O329" s="214"/>
      <c r="P329" s="214"/>
      <c r="Q329" s="214"/>
      <c r="R329" s="214"/>
      <c r="S329" s="214"/>
      <c r="T329" s="215"/>
      <c r="AT329" s="216" t="s">
        <v>272</v>
      </c>
      <c r="AU329" s="216" t="s">
        <v>73</v>
      </c>
      <c r="AV329" s="13" t="s">
        <v>73</v>
      </c>
      <c r="AW329" s="13" t="s">
        <v>30</v>
      </c>
      <c r="AX329" s="13" t="s">
        <v>64</v>
      </c>
      <c r="AY329" s="216" t="s">
        <v>263</v>
      </c>
    </row>
    <row r="330" spans="1:65" s="13" customFormat="1" ht="22.5">
      <c r="B330" s="205"/>
      <c r="C330" s="206"/>
      <c r="D330" s="207" t="s">
        <v>272</v>
      </c>
      <c r="E330" s="208" t="s">
        <v>1</v>
      </c>
      <c r="F330" s="209" t="s">
        <v>3094</v>
      </c>
      <c r="G330" s="206"/>
      <c r="H330" s="210">
        <v>45.1</v>
      </c>
      <c r="I330" s="211"/>
      <c r="J330" s="206"/>
      <c r="K330" s="206"/>
      <c r="L330" s="212"/>
      <c r="M330" s="213"/>
      <c r="N330" s="214"/>
      <c r="O330" s="214"/>
      <c r="P330" s="214"/>
      <c r="Q330" s="214"/>
      <c r="R330" s="214"/>
      <c r="S330" s="214"/>
      <c r="T330" s="215"/>
      <c r="AT330" s="216" t="s">
        <v>272</v>
      </c>
      <c r="AU330" s="216" t="s">
        <v>73</v>
      </c>
      <c r="AV330" s="13" t="s">
        <v>73</v>
      </c>
      <c r="AW330" s="13" t="s">
        <v>30</v>
      </c>
      <c r="AX330" s="13" t="s">
        <v>64</v>
      </c>
      <c r="AY330" s="216" t="s">
        <v>263</v>
      </c>
    </row>
    <row r="331" spans="1:65" s="13" customFormat="1">
      <c r="B331" s="205"/>
      <c r="C331" s="206"/>
      <c r="D331" s="207" t="s">
        <v>272</v>
      </c>
      <c r="E331" s="208" t="s">
        <v>1</v>
      </c>
      <c r="F331" s="209" t="s">
        <v>3095</v>
      </c>
      <c r="G331" s="206"/>
      <c r="H331" s="210">
        <v>34.722999999999999</v>
      </c>
      <c r="I331" s="211"/>
      <c r="J331" s="206"/>
      <c r="K331" s="206"/>
      <c r="L331" s="212"/>
      <c r="M331" s="213"/>
      <c r="N331" s="214"/>
      <c r="O331" s="214"/>
      <c r="P331" s="214"/>
      <c r="Q331" s="214"/>
      <c r="R331" s="214"/>
      <c r="S331" s="214"/>
      <c r="T331" s="215"/>
      <c r="AT331" s="216" t="s">
        <v>272</v>
      </c>
      <c r="AU331" s="216" t="s">
        <v>73</v>
      </c>
      <c r="AV331" s="13" t="s">
        <v>73</v>
      </c>
      <c r="AW331" s="13" t="s">
        <v>30</v>
      </c>
      <c r="AX331" s="13" t="s">
        <v>64</v>
      </c>
      <c r="AY331" s="216" t="s">
        <v>263</v>
      </c>
    </row>
    <row r="332" spans="1:65" s="13" customFormat="1">
      <c r="B332" s="205"/>
      <c r="C332" s="206"/>
      <c r="D332" s="207" t="s">
        <v>272</v>
      </c>
      <c r="E332" s="208" t="s">
        <v>1</v>
      </c>
      <c r="F332" s="209" t="s">
        <v>3096</v>
      </c>
      <c r="G332" s="206"/>
      <c r="H332" s="210">
        <v>24.184000000000001</v>
      </c>
      <c r="I332" s="211"/>
      <c r="J332" s="206"/>
      <c r="K332" s="206"/>
      <c r="L332" s="212"/>
      <c r="M332" s="213"/>
      <c r="N332" s="214"/>
      <c r="O332" s="214"/>
      <c r="P332" s="214"/>
      <c r="Q332" s="214"/>
      <c r="R332" s="214"/>
      <c r="S332" s="214"/>
      <c r="T332" s="215"/>
      <c r="AT332" s="216" t="s">
        <v>272</v>
      </c>
      <c r="AU332" s="216" t="s">
        <v>73</v>
      </c>
      <c r="AV332" s="13" t="s">
        <v>73</v>
      </c>
      <c r="AW332" s="13" t="s">
        <v>30</v>
      </c>
      <c r="AX332" s="13" t="s">
        <v>64</v>
      </c>
      <c r="AY332" s="216" t="s">
        <v>263</v>
      </c>
    </row>
    <row r="333" spans="1:65" s="13" customFormat="1">
      <c r="B333" s="205"/>
      <c r="C333" s="206"/>
      <c r="D333" s="207" t="s">
        <v>272</v>
      </c>
      <c r="E333" s="208" t="s">
        <v>1</v>
      </c>
      <c r="F333" s="209" t="s">
        <v>3097</v>
      </c>
      <c r="G333" s="206"/>
      <c r="H333" s="210">
        <v>13.021000000000001</v>
      </c>
      <c r="I333" s="211"/>
      <c r="J333" s="206"/>
      <c r="K333" s="206"/>
      <c r="L333" s="212"/>
      <c r="M333" s="213"/>
      <c r="N333" s="214"/>
      <c r="O333" s="214"/>
      <c r="P333" s="214"/>
      <c r="Q333" s="214"/>
      <c r="R333" s="214"/>
      <c r="S333" s="214"/>
      <c r="T333" s="215"/>
      <c r="AT333" s="216" t="s">
        <v>272</v>
      </c>
      <c r="AU333" s="216" t="s">
        <v>73</v>
      </c>
      <c r="AV333" s="13" t="s">
        <v>73</v>
      </c>
      <c r="AW333" s="13" t="s">
        <v>30</v>
      </c>
      <c r="AX333" s="13" t="s">
        <v>64</v>
      </c>
      <c r="AY333" s="216" t="s">
        <v>263</v>
      </c>
    </row>
    <row r="334" spans="1:65" s="13" customFormat="1">
      <c r="B334" s="205"/>
      <c r="C334" s="206"/>
      <c r="D334" s="207" t="s">
        <v>272</v>
      </c>
      <c r="E334" s="208" t="s">
        <v>1</v>
      </c>
      <c r="F334" s="209" t="s">
        <v>3098</v>
      </c>
      <c r="G334" s="206"/>
      <c r="H334" s="210">
        <v>13.021000000000001</v>
      </c>
      <c r="I334" s="211"/>
      <c r="J334" s="206"/>
      <c r="K334" s="206"/>
      <c r="L334" s="212"/>
      <c r="M334" s="213"/>
      <c r="N334" s="214"/>
      <c r="O334" s="214"/>
      <c r="P334" s="214"/>
      <c r="Q334" s="214"/>
      <c r="R334" s="214"/>
      <c r="S334" s="214"/>
      <c r="T334" s="215"/>
      <c r="AT334" s="216" t="s">
        <v>272</v>
      </c>
      <c r="AU334" s="216" t="s">
        <v>73</v>
      </c>
      <c r="AV334" s="13" t="s">
        <v>73</v>
      </c>
      <c r="AW334" s="13" t="s">
        <v>30</v>
      </c>
      <c r="AX334" s="13" t="s">
        <v>64</v>
      </c>
      <c r="AY334" s="216" t="s">
        <v>263</v>
      </c>
    </row>
    <row r="335" spans="1:65" s="13" customFormat="1">
      <c r="B335" s="205"/>
      <c r="C335" s="206"/>
      <c r="D335" s="207" t="s">
        <v>272</v>
      </c>
      <c r="E335" s="208" t="s">
        <v>1</v>
      </c>
      <c r="F335" s="209" t="s">
        <v>3099</v>
      </c>
      <c r="G335" s="206"/>
      <c r="H335" s="210">
        <v>17.821000000000002</v>
      </c>
      <c r="I335" s="211"/>
      <c r="J335" s="206"/>
      <c r="K335" s="206"/>
      <c r="L335" s="212"/>
      <c r="M335" s="213"/>
      <c r="N335" s="214"/>
      <c r="O335" s="214"/>
      <c r="P335" s="214"/>
      <c r="Q335" s="214"/>
      <c r="R335" s="214"/>
      <c r="S335" s="214"/>
      <c r="T335" s="215"/>
      <c r="AT335" s="216" t="s">
        <v>272</v>
      </c>
      <c r="AU335" s="216" t="s">
        <v>73</v>
      </c>
      <c r="AV335" s="13" t="s">
        <v>73</v>
      </c>
      <c r="AW335" s="13" t="s">
        <v>30</v>
      </c>
      <c r="AX335" s="13" t="s">
        <v>64</v>
      </c>
      <c r="AY335" s="216" t="s">
        <v>263</v>
      </c>
    </row>
    <row r="336" spans="1:65" s="13" customFormat="1">
      <c r="B336" s="205"/>
      <c r="C336" s="206"/>
      <c r="D336" s="207" t="s">
        <v>272</v>
      </c>
      <c r="E336" s="208" t="s">
        <v>1</v>
      </c>
      <c r="F336" s="209" t="s">
        <v>3100</v>
      </c>
      <c r="G336" s="206"/>
      <c r="H336" s="210">
        <v>33.753</v>
      </c>
      <c r="I336" s="211"/>
      <c r="J336" s="206"/>
      <c r="K336" s="206"/>
      <c r="L336" s="212"/>
      <c r="M336" s="213"/>
      <c r="N336" s="214"/>
      <c r="O336" s="214"/>
      <c r="P336" s="214"/>
      <c r="Q336" s="214"/>
      <c r="R336" s="214"/>
      <c r="S336" s="214"/>
      <c r="T336" s="215"/>
      <c r="AT336" s="216" t="s">
        <v>272</v>
      </c>
      <c r="AU336" s="216" t="s">
        <v>73</v>
      </c>
      <c r="AV336" s="13" t="s">
        <v>73</v>
      </c>
      <c r="AW336" s="13" t="s">
        <v>30</v>
      </c>
      <c r="AX336" s="13" t="s">
        <v>64</v>
      </c>
      <c r="AY336" s="216" t="s">
        <v>263</v>
      </c>
    </row>
    <row r="337" spans="1:65" s="13" customFormat="1">
      <c r="B337" s="205"/>
      <c r="C337" s="206"/>
      <c r="D337" s="207" t="s">
        <v>272</v>
      </c>
      <c r="E337" s="208" t="s">
        <v>1</v>
      </c>
      <c r="F337" s="209" t="s">
        <v>3101</v>
      </c>
      <c r="G337" s="206"/>
      <c r="H337" s="210">
        <v>14.923999999999999</v>
      </c>
      <c r="I337" s="211"/>
      <c r="J337" s="206"/>
      <c r="K337" s="206"/>
      <c r="L337" s="212"/>
      <c r="M337" s="213"/>
      <c r="N337" s="214"/>
      <c r="O337" s="214"/>
      <c r="P337" s="214"/>
      <c r="Q337" s="214"/>
      <c r="R337" s="214"/>
      <c r="S337" s="214"/>
      <c r="T337" s="215"/>
      <c r="AT337" s="216" t="s">
        <v>272</v>
      </c>
      <c r="AU337" s="216" t="s">
        <v>73</v>
      </c>
      <c r="AV337" s="13" t="s">
        <v>73</v>
      </c>
      <c r="AW337" s="13" t="s">
        <v>30</v>
      </c>
      <c r="AX337" s="13" t="s">
        <v>64</v>
      </c>
      <c r="AY337" s="216" t="s">
        <v>263</v>
      </c>
    </row>
    <row r="338" spans="1:65" s="13" customFormat="1">
      <c r="B338" s="205"/>
      <c r="C338" s="206"/>
      <c r="D338" s="207" t="s">
        <v>272</v>
      </c>
      <c r="E338" s="208" t="s">
        <v>1</v>
      </c>
      <c r="F338" s="209" t="s">
        <v>3102</v>
      </c>
      <c r="G338" s="206"/>
      <c r="H338" s="210">
        <v>10.771000000000001</v>
      </c>
      <c r="I338" s="211"/>
      <c r="J338" s="206"/>
      <c r="K338" s="206"/>
      <c r="L338" s="212"/>
      <c r="M338" s="213"/>
      <c r="N338" s="214"/>
      <c r="O338" s="214"/>
      <c r="P338" s="214"/>
      <c r="Q338" s="214"/>
      <c r="R338" s="214"/>
      <c r="S338" s="214"/>
      <c r="T338" s="215"/>
      <c r="AT338" s="216" t="s">
        <v>272</v>
      </c>
      <c r="AU338" s="216" t="s">
        <v>73</v>
      </c>
      <c r="AV338" s="13" t="s">
        <v>73</v>
      </c>
      <c r="AW338" s="13" t="s">
        <v>30</v>
      </c>
      <c r="AX338" s="13" t="s">
        <v>64</v>
      </c>
      <c r="AY338" s="216" t="s">
        <v>263</v>
      </c>
    </row>
    <row r="339" spans="1:65" s="13" customFormat="1">
      <c r="B339" s="205"/>
      <c r="C339" s="206"/>
      <c r="D339" s="207" t="s">
        <v>272</v>
      </c>
      <c r="E339" s="208" t="s">
        <v>1</v>
      </c>
      <c r="F339" s="209" t="s">
        <v>3103</v>
      </c>
      <c r="G339" s="206"/>
      <c r="H339" s="210">
        <v>10.771000000000001</v>
      </c>
      <c r="I339" s="211"/>
      <c r="J339" s="206"/>
      <c r="K339" s="206"/>
      <c r="L339" s="212"/>
      <c r="M339" s="213"/>
      <c r="N339" s="214"/>
      <c r="O339" s="214"/>
      <c r="P339" s="214"/>
      <c r="Q339" s="214"/>
      <c r="R339" s="214"/>
      <c r="S339" s="214"/>
      <c r="T339" s="215"/>
      <c r="AT339" s="216" t="s">
        <v>272</v>
      </c>
      <c r="AU339" s="216" t="s">
        <v>73</v>
      </c>
      <c r="AV339" s="13" t="s">
        <v>73</v>
      </c>
      <c r="AW339" s="13" t="s">
        <v>30</v>
      </c>
      <c r="AX339" s="13" t="s">
        <v>64</v>
      </c>
      <c r="AY339" s="216" t="s">
        <v>263</v>
      </c>
    </row>
    <row r="340" spans="1:65" s="13" customFormat="1">
      <c r="B340" s="205"/>
      <c r="C340" s="206"/>
      <c r="D340" s="207" t="s">
        <v>272</v>
      </c>
      <c r="E340" s="208" t="s">
        <v>1</v>
      </c>
      <c r="F340" s="209" t="s">
        <v>3104</v>
      </c>
      <c r="G340" s="206"/>
      <c r="H340" s="210">
        <v>21.765999999999998</v>
      </c>
      <c r="I340" s="211"/>
      <c r="J340" s="206"/>
      <c r="K340" s="206"/>
      <c r="L340" s="212"/>
      <c r="M340" s="213"/>
      <c r="N340" s="214"/>
      <c r="O340" s="214"/>
      <c r="P340" s="214"/>
      <c r="Q340" s="214"/>
      <c r="R340" s="214"/>
      <c r="S340" s="214"/>
      <c r="T340" s="215"/>
      <c r="AT340" s="216" t="s">
        <v>272</v>
      </c>
      <c r="AU340" s="216" t="s">
        <v>73</v>
      </c>
      <c r="AV340" s="13" t="s">
        <v>73</v>
      </c>
      <c r="AW340" s="13" t="s">
        <v>30</v>
      </c>
      <c r="AX340" s="13" t="s">
        <v>64</v>
      </c>
      <c r="AY340" s="216" t="s">
        <v>263</v>
      </c>
    </row>
    <row r="341" spans="1:65" s="13" customFormat="1">
      <c r="B341" s="205"/>
      <c r="C341" s="206"/>
      <c r="D341" s="207" t="s">
        <v>272</v>
      </c>
      <c r="E341" s="208" t="s">
        <v>1</v>
      </c>
      <c r="F341" s="209" t="s">
        <v>3105</v>
      </c>
      <c r="G341" s="206"/>
      <c r="H341" s="210">
        <v>13.048</v>
      </c>
      <c r="I341" s="211"/>
      <c r="J341" s="206"/>
      <c r="K341" s="206"/>
      <c r="L341" s="212"/>
      <c r="M341" s="213"/>
      <c r="N341" s="214"/>
      <c r="O341" s="214"/>
      <c r="P341" s="214"/>
      <c r="Q341" s="214"/>
      <c r="R341" s="214"/>
      <c r="S341" s="214"/>
      <c r="T341" s="215"/>
      <c r="AT341" s="216" t="s">
        <v>272</v>
      </c>
      <c r="AU341" s="216" t="s">
        <v>73</v>
      </c>
      <c r="AV341" s="13" t="s">
        <v>73</v>
      </c>
      <c r="AW341" s="13" t="s">
        <v>30</v>
      </c>
      <c r="AX341" s="13" t="s">
        <v>64</v>
      </c>
      <c r="AY341" s="216" t="s">
        <v>263</v>
      </c>
    </row>
    <row r="342" spans="1:65" s="13" customFormat="1" ht="22.5">
      <c r="B342" s="205"/>
      <c r="C342" s="206"/>
      <c r="D342" s="207" t="s">
        <v>272</v>
      </c>
      <c r="E342" s="208" t="s">
        <v>1</v>
      </c>
      <c r="F342" s="209" t="s">
        <v>3106</v>
      </c>
      <c r="G342" s="206"/>
      <c r="H342" s="210">
        <v>33.860999999999997</v>
      </c>
      <c r="I342" s="211"/>
      <c r="J342" s="206"/>
      <c r="K342" s="206"/>
      <c r="L342" s="212"/>
      <c r="M342" s="213"/>
      <c r="N342" s="214"/>
      <c r="O342" s="214"/>
      <c r="P342" s="214"/>
      <c r="Q342" s="214"/>
      <c r="R342" s="214"/>
      <c r="S342" s="214"/>
      <c r="T342" s="215"/>
      <c r="AT342" s="216" t="s">
        <v>272</v>
      </c>
      <c r="AU342" s="216" t="s">
        <v>73</v>
      </c>
      <c r="AV342" s="13" t="s">
        <v>73</v>
      </c>
      <c r="AW342" s="13" t="s">
        <v>30</v>
      </c>
      <c r="AX342" s="13" t="s">
        <v>64</v>
      </c>
      <c r="AY342" s="216" t="s">
        <v>263</v>
      </c>
    </row>
    <row r="343" spans="1:65" s="13" customFormat="1">
      <c r="B343" s="205"/>
      <c r="C343" s="206"/>
      <c r="D343" s="207" t="s">
        <v>272</v>
      </c>
      <c r="E343" s="208" t="s">
        <v>1</v>
      </c>
      <c r="F343" s="209" t="s">
        <v>3107</v>
      </c>
      <c r="G343" s="206"/>
      <c r="H343" s="210">
        <v>16.724</v>
      </c>
      <c r="I343" s="211"/>
      <c r="J343" s="206"/>
      <c r="K343" s="206"/>
      <c r="L343" s="212"/>
      <c r="M343" s="213"/>
      <c r="N343" s="214"/>
      <c r="O343" s="214"/>
      <c r="P343" s="214"/>
      <c r="Q343" s="214"/>
      <c r="R343" s="214"/>
      <c r="S343" s="214"/>
      <c r="T343" s="215"/>
      <c r="AT343" s="216" t="s">
        <v>272</v>
      </c>
      <c r="AU343" s="216" t="s">
        <v>73</v>
      </c>
      <c r="AV343" s="13" t="s">
        <v>73</v>
      </c>
      <c r="AW343" s="13" t="s">
        <v>30</v>
      </c>
      <c r="AX343" s="13" t="s">
        <v>64</v>
      </c>
      <c r="AY343" s="216" t="s">
        <v>263</v>
      </c>
    </row>
    <row r="344" spans="1:65" s="13" customFormat="1">
      <c r="B344" s="205"/>
      <c r="C344" s="206"/>
      <c r="D344" s="207" t="s">
        <v>272</v>
      </c>
      <c r="E344" s="208" t="s">
        <v>1</v>
      </c>
      <c r="F344" s="209" t="s">
        <v>3108</v>
      </c>
      <c r="G344" s="206"/>
      <c r="H344" s="210">
        <v>46.048999999999999</v>
      </c>
      <c r="I344" s="211"/>
      <c r="J344" s="206"/>
      <c r="K344" s="206"/>
      <c r="L344" s="212"/>
      <c r="M344" s="213"/>
      <c r="N344" s="214"/>
      <c r="O344" s="214"/>
      <c r="P344" s="214"/>
      <c r="Q344" s="214"/>
      <c r="R344" s="214"/>
      <c r="S344" s="214"/>
      <c r="T344" s="215"/>
      <c r="AT344" s="216" t="s">
        <v>272</v>
      </c>
      <c r="AU344" s="216" t="s">
        <v>73</v>
      </c>
      <c r="AV344" s="13" t="s">
        <v>73</v>
      </c>
      <c r="AW344" s="13" t="s">
        <v>30</v>
      </c>
      <c r="AX344" s="13" t="s">
        <v>64</v>
      </c>
      <c r="AY344" s="216" t="s">
        <v>263</v>
      </c>
    </row>
    <row r="345" spans="1:65" s="13" customFormat="1">
      <c r="B345" s="205"/>
      <c r="C345" s="206"/>
      <c r="D345" s="207" t="s">
        <v>272</v>
      </c>
      <c r="E345" s="208" t="s">
        <v>1</v>
      </c>
      <c r="F345" s="209" t="s">
        <v>3109</v>
      </c>
      <c r="G345" s="206"/>
      <c r="H345" s="210">
        <v>14.698</v>
      </c>
      <c r="I345" s="211"/>
      <c r="J345" s="206"/>
      <c r="K345" s="206"/>
      <c r="L345" s="212"/>
      <c r="M345" s="213"/>
      <c r="N345" s="214"/>
      <c r="O345" s="214"/>
      <c r="P345" s="214"/>
      <c r="Q345" s="214"/>
      <c r="R345" s="214"/>
      <c r="S345" s="214"/>
      <c r="T345" s="215"/>
      <c r="AT345" s="216" t="s">
        <v>272</v>
      </c>
      <c r="AU345" s="216" t="s">
        <v>73</v>
      </c>
      <c r="AV345" s="13" t="s">
        <v>73</v>
      </c>
      <c r="AW345" s="13" t="s">
        <v>30</v>
      </c>
      <c r="AX345" s="13" t="s">
        <v>64</v>
      </c>
      <c r="AY345" s="216" t="s">
        <v>263</v>
      </c>
    </row>
    <row r="346" spans="1:65" s="13" customFormat="1">
      <c r="B346" s="205"/>
      <c r="C346" s="206"/>
      <c r="D346" s="207" t="s">
        <v>272</v>
      </c>
      <c r="E346" s="208" t="s">
        <v>1</v>
      </c>
      <c r="F346" s="209" t="s">
        <v>3110</v>
      </c>
      <c r="G346" s="206"/>
      <c r="H346" s="210">
        <v>17.416</v>
      </c>
      <c r="I346" s="211"/>
      <c r="J346" s="206"/>
      <c r="K346" s="206"/>
      <c r="L346" s="212"/>
      <c r="M346" s="213"/>
      <c r="N346" s="214"/>
      <c r="O346" s="214"/>
      <c r="P346" s="214"/>
      <c r="Q346" s="214"/>
      <c r="R346" s="214"/>
      <c r="S346" s="214"/>
      <c r="T346" s="215"/>
      <c r="AT346" s="216" t="s">
        <v>272</v>
      </c>
      <c r="AU346" s="216" t="s">
        <v>73</v>
      </c>
      <c r="AV346" s="13" t="s">
        <v>73</v>
      </c>
      <c r="AW346" s="13" t="s">
        <v>30</v>
      </c>
      <c r="AX346" s="13" t="s">
        <v>64</v>
      </c>
      <c r="AY346" s="216" t="s">
        <v>263</v>
      </c>
    </row>
    <row r="347" spans="1:65" s="13" customFormat="1">
      <c r="B347" s="205"/>
      <c r="C347" s="206"/>
      <c r="D347" s="207" t="s">
        <v>272</v>
      </c>
      <c r="E347" s="208" t="s">
        <v>1</v>
      </c>
      <c r="F347" s="209" t="s">
        <v>3111</v>
      </c>
      <c r="G347" s="206"/>
      <c r="H347" s="210">
        <v>14.071</v>
      </c>
      <c r="I347" s="211"/>
      <c r="J347" s="206"/>
      <c r="K347" s="206"/>
      <c r="L347" s="212"/>
      <c r="M347" s="213"/>
      <c r="N347" s="214"/>
      <c r="O347" s="214"/>
      <c r="P347" s="214"/>
      <c r="Q347" s="214"/>
      <c r="R347" s="214"/>
      <c r="S347" s="214"/>
      <c r="T347" s="215"/>
      <c r="AT347" s="216" t="s">
        <v>272</v>
      </c>
      <c r="AU347" s="216" t="s">
        <v>73</v>
      </c>
      <c r="AV347" s="13" t="s">
        <v>73</v>
      </c>
      <c r="AW347" s="13" t="s">
        <v>30</v>
      </c>
      <c r="AX347" s="13" t="s">
        <v>64</v>
      </c>
      <c r="AY347" s="216" t="s">
        <v>263</v>
      </c>
    </row>
    <row r="348" spans="1:65" s="13" customFormat="1">
      <c r="B348" s="205"/>
      <c r="C348" s="206"/>
      <c r="D348" s="207" t="s">
        <v>272</v>
      </c>
      <c r="E348" s="208" t="s">
        <v>1</v>
      </c>
      <c r="F348" s="209" t="s">
        <v>3112</v>
      </c>
      <c r="G348" s="206"/>
      <c r="H348" s="210">
        <v>14.071</v>
      </c>
      <c r="I348" s="211"/>
      <c r="J348" s="206"/>
      <c r="K348" s="206"/>
      <c r="L348" s="212"/>
      <c r="M348" s="213"/>
      <c r="N348" s="214"/>
      <c r="O348" s="214"/>
      <c r="P348" s="214"/>
      <c r="Q348" s="214"/>
      <c r="R348" s="214"/>
      <c r="S348" s="214"/>
      <c r="T348" s="215"/>
      <c r="AT348" s="216" t="s">
        <v>272</v>
      </c>
      <c r="AU348" s="216" t="s">
        <v>73</v>
      </c>
      <c r="AV348" s="13" t="s">
        <v>73</v>
      </c>
      <c r="AW348" s="13" t="s">
        <v>30</v>
      </c>
      <c r="AX348" s="13" t="s">
        <v>64</v>
      </c>
      <c r="AY348" s="216" t="s">
        <v>263</v>
      </c>
    </row>
    <row r="349" spans="1:65" s="15" customFormat="1">
      <c r="B349" s="228"/>
      <c r="C349" s="229"/>
      <c r="D349" s="207" t="s">
        <v>272</v>
      </c>
      <c r="E349" s="230" t="s">
        <v>1</v>
      </c>
      <c r="F349" s="231" t="s">
        <v>280</v>
      </c>
      <c r="G349" s="229"/>
      <c r="H349" s="232">
        <v>655.26900000000001</v>
      </c>
      <c r="I349" s="233"/>
      <c r="J349" s="229"/>
      <c r="K349" s="229"/>
      <c r="L349" s="234"/>
      <c r="M349" s="235"/>
      <c r="N349" s="236"/>
      <c r="O349" s="236"/>
      <c r="P349" s="236"/>
      <c r="Q349" s="236"/>
      <c r="R349" s="236"/>
      <c r="S349" s="236"/>
      <c r="T349" s="237"/>
      <c r="AT349" s="238" t="s">
        <v>272</v>
      </c>
      <c r="AU349" s="238" t="s">
        <v>73</v>
      </c>
      <c r="AV349" s="15" t="s">
        <v>270</v>
      </c>
      <c r="AW349" s="15" t="s">
        <v>30</v>
      </c>
      <c r="AX349" s="15" t="s">
        <v>71</v>
      </c>
      <c r="AY349" s="238" t="s">
        <v>263</v>
      </c>
    </row>
    <row r="350" spans="1:65" s="2" customFormat="1" ht="21.75" customHeight="1">
      <c r="A350" s="35"/>
      <c r="B350" s="36"/>
      <c r="C350" s="191" t="s">
        <v>717</v>
      </c>
      <c r="D350" s="191" t="s">
        <v>266</v>
      </c>
      <c r="E350" s="192" t="s">
        <v>3113</v>
      </c>
      <c r="F350" s="193" t="s">
        <v>3114</v>
      </c>
      <c r="G350" s="194" t="s">
        <v>269</v>
      </c>
      <c r="H350" s="195">
        <v>655.26900000000001</v>
      </c>
      <c r="I350" s="196"/>
      <c r="J350" s="197">
        <f>ROUND(I350*H350,2)</f>
        <v>0</v>
      </c>
      <c r="K350" s="198"/>
      <c r="L350" s="40"/>
      <c r="M350" s="199" t="s">
        <v>1</v>
      </c>
      <c r="N350" s="200" t="s">
        <v>38</v>
      </c>
      <c r="O350" s="72"/>
      <c r="P350" s="201">
        <f>O350*H350</f>
        <v>0</v>
      </c>
      <c r="Q350" s="201">
        <v>4.3800000000000002E-3</v>
      </c>
      <c r="R350" s="201">
        <f>Q350*H350</f>
        <v>2.8700782200000003</v>
      </c>
      <c r="S350" s="201">
        <v>0</v>
      </c>
      <c r="T350" s="202">
        <f>S350*H350</f>
        <v>0</v>
      </c>
      <c r="U350" s="35"/>
      <c r="V350" s="35"/>
      <c r="W350" s="35"/>
      <c r="X350" s="35"/>
      <c r="Y350" s="35"/>
      <c r="Z350" s="35"/>
      <c r="AA350" s="35"/>
      <c r="AB350" s="35"/>
      <c r="AC350" s="35"/>
      <c r="AD350" s="35"/>
      <c r="AE350" s="35"/>
      <c r="AR350" s="203" t="s">
        <v>270</v>
      </c>
      <c r="AT350" s="203" t="s">
        <v>266</v>
      </c>
      <c r="AU350" s="203" t="s">
        <v>73</v>
      </c>
      <c r="AY350" s="18" t="s">
        <v>263</v>
      </c>
      <c r="BE350" s="204">
        <f>IF(N350="základní",J350,0)</f>
        <v>0</v>
      </c>
      <c r="BF350" s="204">
        <f>IF(N350="snížená",J350,0)</f>
        <v>0</v>
      </c>
      <c r="BG350" s="204">
        <f>IF(N350="zákl. přenesená",J350,0)</f>
        <v>0</v>
      </c>
      <c r="BH350" s="204">
        <f>IF(N350="sníž. přenesená",J350,0)</f>
        <v>0</v>
      </c>
      <c r="BI350" s="204">
        <f>IF(N350="nulová",J350,0)</f>
        <v>0</v>
      </c>
      <c r="BJ350" s="18" t="s">
        <v>71</v>
      </c>
      <c r="BK350" s="204">
        <f>ROUND(I350*H350,2)</f>
        <v>0</v>
      </c>
      <c r="BL350" s="18" t="s">
        <v>270</v>
      </c>
      <c r="BM350" s="203" t="s">
        <v>3115</v>
      </c>
    </row>
    <row r="351" spans="1:65" s="2" customFormat="1" ht="24.2" customHeight="1">
      <c r="A351" s="35"/>
      <c r="B351" s="36"/>
      <c r="C351" s="191" t="s">
        <v>584</v>
      </c>
      <c r="D351" s="191" t="s">
        <v>266</v>
      </c>
      <c r="E351" s="192" t="s">
        <v>1047</v>
      </c>
      <c r="F351" s="193" t="s">
        <v>1048</v>
      </c>
      <c r="G351" s="194" t="s">
        <v>269</v>
      </c>
      <c r="H351" s="195">
        <v>180.559</v>
      </c>
      <c r="I351" s="196"/>
      <c r="J351" s="197">
        <f>ROUND(I351*H351,2)</f>
        <v>0</v>
      </c>
      <c r="K351" s="198"/>
      <c r="L351" s="40"/>
      <c r="M351" s="199" t="s">
        <v>1</v>
      </c>
      <c r="N351" s="200" t="s">
        <v>38</v>
      </c>
      <c r="O351" s="72"/>
      <c r="P351" s="201">
        <f>O351*H351</f>
        <v>0</v>
      </c>
      <c r="Q351" s="201">
        <v>1.54E-2</v>
      </c>
      <c r="R351" s="201">
        <f>Q351*H351</f>
        <v>2.7806085999999999</v>
      </c>
      <c r="S351" s="201">
        <v>0</v>
      </c>
      <c r="T351" s="202">
        <f>S351*H351</f>
        <v>0</v>
      </c>
      <c r="U351" s="35"/>
      <c r="V351" s="35"/>
      <c r="W351" s="35"/>
      <c r="X351" s="35"/>
      <c r="Y351" s="35"/>
      <c r="Z351" s="35"/>
      <c r="AA351" s="35"/>
      <c r="AB351" s="35"/>
      <c r="AC351" s="35"/>
      <c r="AD351" s="35"/>
      <c r="AE351" s="35"/>
      <c r="AR351" s="203" t="s">
        <v>270</v>
      </c>
      <c r="AT351" s="203" t="s">
        <v>266</v>
      </c>
      <c r="AU351" s="203" t="s">
        <v>73</v>
      </c>
      <c r="AY351" s="18" t="s">
        <v>263</v>
      </c>
      <c r="BE351" s="204">
        <f>IF(N351="základní",J351,0)</f>
        <v>0</v>
      </c>
      <c r="BF351" s="204">
        <f>IF(N351="snížená",J351,0)</f>
        <v>0</v>
      </c>
      <c r="BG351" s="204">
        <f>IF(N351="zákl. přenesená",J351,0)</f>
        <v>0</v>
      </c>
      <c r="BH351" s="204">
        <f>IF(N351="sníž. přenesená",J351,0)</f>
        <v>0</v>
      </c>
      <c r="BI351" s="204">
        <f>IF(N351="nulová",J351,0)</f>
        <v>0</v>
      </c>
      <c r="BJ351" s="18" t="s">
        <v>71</v>
      </c>
      <c r="BK351" s="204">
        <f>ROUND(I351*H351,2)</f>
        <v>0</v>
      </c>
      <c r="BL351" s="18" t="s">
        <v>270</v>
      </c>
      <c r="BM351" s="203" t="s">
        <v>3116</v>
      </c>
    </row>
    <row r="352" spans="1:65" s="13" customFormat="1">
      <c r="B352" s="205"/>
      <c r="C352" s="206"/>
      <c r="D352" s="207" t="s">
        <v>272</v>
      </c>
      <c r="E352" s="208" t="s">
        <v>1</v>
      </c>
      <c r="F352" s="209" t="s">
        <v>3117</v>
      </c>
      <c r="G352" s="206"/>
      <c r="H352" s="210">
        <v>43.38</v>
      </c>
      <c r="I352" s="211"/>
      <c r="J352" s="206"/>
      <c r="K352" s="206"/>
      <c r="L352" s="212"/>
      <c r="M352" s="213"/>
      <c r="N352" s="214"/>
      <c r="O352" s="214"/>
      <c r="P352" s="214"/>
      <c r="Q352" s="214"/>
      <c r="R352" s="214"/>
      <c r="S352" s="214"/>
      <c r="T352" s="215"/>
      <c r="AT352" s="216" t="s">
        <v>272</v>
      </c>
      <c r="AU352" s="216" t="s">
        <v>73</v>
      </c>
      <c r="AV352" s="13" t="s">
        <v>73</v>
      </c>
      <c r="AW352" s="13" t="s">
        <v>30</v>
      </c>
      <c r="AX352" s="13" t="s">
        <v>64</v>
      </c>
      <c r="AY352" s="216" t="s">
        <v>263</v>
      </c>
    </row>
    <row r="353" spans="2:51" s="13" customFormat="1">
      <c r="B353" s="205"/>
      <c r="C353" s="206"/>
      <c r="D353" s="207" t="s">
        <v>272</v>
      </c>
      <c r="E353" s="208" t="s">
        <v>1</v>
      </c>
      <c r="F353" s="209" t="s">
        <v>3118</v>
      </c>
      <c r="G353" s="206"/>
      <c r="H353" s="210">
        <v>15.909000000000001</v>
      </c>
      <c r="I353" s="211"/>
      <c r="J353" s="206"/>
      <c r="K353" s="206"/>
      <c r="L353" s="212"/>
      <c r="M353" s="213"/>
      <c r="N353" s="214"/>
      <c r="O353" s="214"/>
      <c r="P353" s="214"/>
      <c r="Q353" s="214"/>
      <c r="R353" s="214"/>
      <c r="S353" s="214"/>
      <c r="T353" s="215"/>
      <c r="AT353" s="216" t="s">
        <v>272</v>
      </c>
      <c r="AU353" s="216" t="s">
        <v>73</v>
      </c>
      <c r="AV353" s="13" t="s">
        <v>73</v>
      </c>
      <c r="AW353" s="13" t="s">
        <v>30</v>
      </c>
      <c r="AX353" s="13" t="s">
        <v>64</v>
      </c>
      <c r="AY353" s="216" t="s">
        <v>263</v>
      </c>
    </row>
    <row r="354" spans="2:51" s="13" customFormat="1">
      <c r="B354" s="205"/>
      <c r="C354" s="206"/>
      <c r="D354" s="207" t="s">
        <v>272</v>
      </c>
      <c r="E354" s="208" t="s">
        <v>1</v>
      </c>
      <c r="F354" s="209" t="s">
        <v>3119</v>
      </c>
      <c r="G354" s="206"/>
      <c r="H354" s="210">
        <v>1.107</v>
      </c>
      <c r="I354" s="211"/>
      <c r="J354" s="206"/>
      <c r="K354" s="206"/>
      <c r="L354" s="212"/>
      <c r="M354" s="213"/>
      <c r="N354" s="214"/>
      <c r="O354" s="214"/>
      <c r="P354" s="214"/>
      <c r="Q354" s="214"/>
      <c r="R354" s="214"/>
      <c r="S354" s="214"/>
      <c r="T354" s="215"/>
      <c r="AT354" s="216" t="s">
        <v>272</v>
      </c>
      <c r="AU354" s="216" t="s">
        <v>73</v>
      </c>
      <c r="AV354" s="13" t="s">
        <v>73</v>
      </c>
      <c r="AW354" s="13" t="s">
        <v>30</v>
      </c>
      <c r="AX354" s="13" t="s">
        <v>64</v>
      </c>
      <c r="AY354" s="216" t="s">
        <v>263</v>
      </c>
    </row>
    <row r="355" spans="2:51" s="13" customFormat="1">
      <c r="B355" s="205"/>
      <c r="C355" s="206"/>
      <c r="D355" s="207" t="s">
        <v>272</v>
      </c>
      <c r="E355" s="208" t="s">
        <v>1</v>
      </c>
      <c r="F355" s="209" t="s">
        <v>3120</v>
      </c>
      <c r="G355" s="206"/>
      <c r="H355" s="210">
        <v>14.284000000000001</v>
      </c>
      <c r="I355" s="211"/>
      <c r="J355" s="206"/>
      <c r="K355" s="206"/>
      <c r="L355" s="212"/>
      <c r="M355" s="213"/>
      <c r="N355" s="214"/>
      <c r="O355" s="214"/>
      <c r="P355" s="214"/>
      <c r="Q355" s="214"/>
      <c r="R355" s="214"/>
      <c r="S355" s="214"/>
      <c r="T355" s="215"/>
      <c r="AT355" s="216" t="s">
        <v>272</v>
      </c>
      <c r="AU355" s="216" t="s">
        <v>73</v>
      </c>
      <c r="AV355" s="13" t="s">
        <v>73</v>
      </c>
      <c r="AW355" s="13" t="s">
        <v>30</v>
      </c>
      <c r="AX355" s="13" t="s">
        <v>64</v>
      </c>
      <c r="AY355" s="216" t="s">
        <v>263</v>
      </c>
    </row>
    <row r="356" spans="2:51" s="13" customFormat="1">
      <c r="B356" s="205"/>
      <c r="C356" s="206"/>
      <c r="D356" s="207" t="s">
        <v>272</v>
      </c>
      <c r="E356" s="208" t="s">
        <v>1</v>
      </c>
      <c r="F356" s="209" t="s">
        <v>3121</v>
      </c>
      <c r="G356" s="206"/>
      <c r="H356" s="210">
        <v>8.2210000000000001</v>
      </c>
      <c r="I356" s="211"/>
      <c r="J356" s="206"/>
      <c r="K356" s="206"/>
      <c r="L356" s="212"/>
      <c r="M356" s="213"/>
      <c r="N356" s="214"/>
      <c r="O356" s="214"/>
      <c r="P356" s="214"/>
      <c r="Q356" s="214"/>
      <c r="R356" s="214"/>
      <c r="S356" s="214"/>
      <c r="T356" s="215"/>
      <c r="AT356" s="216" t="s">
        <v>272</v>
      </c>
      <c r="AU356" s="216" t="s">
        <v>73</v>
      </c>
      <c r="AV356" s="13" t="s">
        <v>73</v>
      </c>
      <c r="AW356" s="13" t="s">
        <v>30</v>
      </c>
      <c r="AX356" s="13" t="s">
        <v>64</v>
      </c>
      <c r="AY356" s="216" t="s">
        <v>263</v>
      </c>
    </row>
    <row r="357" spans="2:51" s="13" customFormat="1">
      <c r="B357" s="205"/>
      <c r="C357" s="206"/>
      <c r="D357" s="207" t="s">
        <v>272</v>
      </c>
      <c r="E357" s="208" t="s">
        <v>1</v>
      </c>
      <c r="F357" s="209" t="s">
        <v>3122</v>
      </c>
      <c r="G357" s="206"/>
      <c r="H357" s="210">
        <v>8.2210000000000001</v>
      </c>
      <c r="I357" s="211"/>
      <c r="J357" s="206"/>
      <c r="K357" s="206"/>
      <c r="L357" s="212"/>
      <c r="M357" s="213"/>
      <c r="N357" s="214"/>
      <c r="O357" s="214"/>
      <c r="P357" s="214"/>
      <c r="Q357" s="214"/>
      <c r="R357" s="214"/>
      <c r="S357" s="214"/>
      <c r="T357" s="215"/>
      <c r="AT357" s="216" t="s">
        <v>272</v>
      </c>
      <c r="AU357" s="216" t="s">
        <v>73</v>
      </c>
      <c r="AV357" s="13" t="s">
        <v>73</v>
      </c>
      <c r="AW357" s="13" t="s">
        <v>30</v>
      </c>
      <c r="AX357" s="13" t="s">
        <v>64</v>
      </c>
      <c r="AY357" s="216" t="s">
        <v>263</v>
      </c>
    </row>
    <row r="358" spans="2:51" s="13" customFormat="1">
      <c r="B358" s="205"/>
      <c r="C358" s="206"/>
      <c r="D358" s="207" t="s">
        <v>272</v>
      </c>
      <c r="E358" s="208" t="s">
        <v>1</v>
      </c>
      <c r="F358" s="209" t="s">
        <v>3123</v>
      </c>
      <c r="G358" s="206"/>
      <c r="H358" s="210">
        <v>11.420999999999999</v>
      </c>
      <c r="I358" s="211"/>
      <c r="J358" s="206"/>
      <c r="K358" s="206"/>
      <c r="L358" s="212"/>
      <c r="M358" s="213"/>
      <c r="N358" s="214"/>
      <c r="O358" s="214"/>
      <c r="P358" s="214"/>
      <c r="Q358" s="214"/>
      <c r="R358" s="214"/>
      <c r="S358" s="214"/>
      <c r="T358" s="215"/>
      <c r="AT358" s="216" t="s">
        <v>272</v>
      </c>
      <c r="AU358" s="216" t="s">
        <v>73</v>
      </c>
      <c r="AV358" s="13" t="s">
        <v>73</v>
      </c>
      <c r="AW358" s="13" t="s">
        <v>30</v>
      </c>
      <c r="AX358" s="13" t="s">
        <v>64</v>
      </c>
      <c r="AY358" s="216" t="s">
        <v>263</v>
      </c>
    </row>
    <row r="359" spans="2:51" s="13" customFormat="1">
      <c r="B359" s="205"/>
      <c r="C359" s="206"/>
      <c r="D359" s="207" t="s">
        <v>272</v>
      </c>
      <c r="E359" s="208" t="s">
        <v>1</v>
      </c>
      <c r="F359" s="209" t="s">
        <v>3124</v>
      </c>
      <c r="G359" s="206"/>
      <c r="H359" s="210">
        <v>3.8</v>
      </c>
      <c r="I359" s="211"/>
      <c r="J359" s="206"/>
      <c r="K359" s="206"/>
      <c r="L359" s="212"/>
      <c r="M359" s="213"/>
      <c r="N359" s="214"/>
      <c r="O359" s="214"/>
      <c r="P359" s="214"/>
      <c r="Q359" s="214"/>
      <c r="R359" s="214"/>
      <c r="S359" s="214"/>
      <c r="T359" s="215"/>
      <c r="AT359" s="216" t="s">
        <v>272</v>
      </c>
      <c r="AU359" s="216" t="s">
        <v>73</v>
      </c>
      <c r="AV359" s="13" t="s">
        <v>73</v>
      </c>
      <c r="AW359" s="13" t="s">
        <v>30</v>
      </c>
      <c r="AX359" s="13" t="s">
        <v>64</v>
      </c>
      <c r="AY359" s="216" t="s">
        <v>263</v>
      </c>
    </row>
    <row r="360" spans="2:51" s="13" customFormat="1">
      <c r="B360" s="205"/>
      <c r="C360" s="206"/>
      <c r="D360" s="207" t="s">
        <v>272</v>
      </c>
      <c r="E360" s="208" t="s">
        <v>1</v>
      </c>
      <c r="F360" s="209" t="s">
        <v>3125</v>
      </c>
      <c r="G360" s="206"/>
      <c r="H360" s="210">
        <v>6.907</v>
      </c>
      <c r="I360" s="211"/>
      <c r="J360" s="206"/>
      <c r="K360" s="206"/>
      <c r="L360" s="212"/>
      <c r="M360" s="213"/>
      <c r="N360" s="214"/>
      <c r="O360" s="214"/>
      <c r="P360" s="214"/>
      <c r="Q360" s="214"/>
      <c r="R360" s="214"/>
      <c r="S360" s="214"/>
      <c r="T360" s="215"/>
      <c r="AT360" s="216" t="s">
        <v>272</v>
      </c>
      <c r="AU360" s="216" t="s">
        <v>73</v>
      </c>
      <c r="AV360" s="13" t="s">
        <v>73</v>
      </c>
      <c r="AW360" s="13" t="s">
        <v>30</v>
      </c>
      <c r="AX360" s="13" t="s">
        <v>64</v>
      </c>
      <c r="AY360" s="216" t="s">
        <v>263</v>
      </c>
    </row>
    <row r="361" spans="2:51" s="13" customFormat="1">
      <c r="B361" s="205"/>
      <c r="C361" s="206"/>
      <c r="D361" s="207" t="s">
        <v>272</v>
      </c>
      <c r="E361" s="208" t="s">
        <v>1</v>
      </c>
      <c r="F361" s="209" t="s">
        <v>3126</v>
      </c>
      <c r="G361" s="206"/>
      <c r="H361" s="210">
        <v>6.907</v>
      </c>
      <c r="I361" s="211"/>
      <c r="J361" s="206"/>
      <c r="K361" s="206"/>
      <c r="L361" s="212"/>
      <c r="M361" s="213"/>
      <c r="N361" s="214"/>
      <c r="O361" s="214"/>
      <c r="P361" s="214"/>
      <c r="Q361" s="214"/>
      <c r="R361" s="214"/>
      <c r="S361" s="214"/>
      <c r="T361" s="215"/>
      <c r="AT361" s="216" t="s">
        <v>272</v>
      </c>
      <c r="AU361" s="216" t="s">
        <v>73</v>
      </c>
      <c r="AV361" s="13" t="s">
        <v>73</v>
      </c>
      <c r="AW361" s="13" t="s">
        <v>30</v>
      </c>
      <c r="AX361" s="13" t="s">
        <v>64</v>
      </c>
      <c r="AY361" s="216" t="s">
        <v>263</v>
      </c>
    </row>
    <row r="362" spans="2:51" s="13" customFormat="1">
      <c r="B362" s="205"/>
      <c r="C362" s="206"/>
      <c r="D362" s="207" t="s">
        <v>272</v>
      </c>
      <c r="E362" s="208" t="s">
        <v>1</v>
      </c>
      <c r="F362" s="209" t="s">
        <v>3127</v>
      </c>
      <c r="G362" s="206"/>
      <c r="H362" s="210">
        <v>13.066000000000001</v>
      </c>
      <c r="I362" s="211"/>
      <c r="J362" s="206"/>
      <c r="K362" s="206"/>
      <c r="L362" s="212"/>
      <c r="M362" s="213"/>
      <c r="N362" s="214"/>
      <c r="O362" s="214"/>
      <c r="P362" s="214"/>
      <c r="Q362" s="214"/>
      <c r="R362" s="214"/>
      <c r="S362" s="214"/>
      <c r="T362" s="215"/>
      <c r="AT362" s="216" t="s">
        <v>272</v>
      </c>
      <c r="AU362" s="216" t="s">
        <v>73</v>
      </c>
      <c r="AV362" s="13" t="s">
        <v>73</v>
      </c>
      <c r="AW362" s="13" t="s">
        <v>30</v>
      </c>
      <c r="AX362" s="13" t="s">
        <v>64</v>
      </c>
      <c r="AY362" s="216" t="s">
        <v>263</v>
      </c>
    </row>
    <row r="363" spans="2:51" s="13" customFormat="1">
      <c r="B363" s="205"/>
      <c r="C363" s="206"/>
      <c r="D363" s="207" t="s">
        <v>272</v>
      </c>
      <c r="E363" s="208" t="s">
        <v>1</v>
      </c>
      <c r="F363" s="209" t="s">
        <v>3128</v>
      </c>
      <c r="G363" s="206"/>
      <c r="H363" s="210">
        <v>7.6479999999999997</v>
      </c>
      <c r="I363" s="211"/>
      <c r="J363" s="206"/>
      <c r="K363" s="206"/>
      <c r="L363" s="212"/>
      <c r="M363" s="213"/>
      <c r="N363" s="214"/>
      <c r="O363" s="214"/>
      <c r="P363" s="214"/>
      <c r="Q363" s="214"/>
      <c r="R363" s="214"/>
      <c r="S363" s="214"/>
      <c r="T363" s="215"/>
      <c r="AT363" s="216" t="s">
        <v>272</v>
      </c>
      <c r="AU363" s="216" t="s">
        <v>73</v>
      </c>
      <c r="AV363" s="13" t="s">
        <v>73</v>
      </c>
      <c r="AW363" s="13" t="s">
        <v>30</v>
      </c>
      <c r="AX363" s="13" t="s">
        <v>64</v>
      </c>
      <c r="AY363" s="216" t="s">
        <v>263</v>
      </c>
    </row>
    <row r="364" spans="2:51" s="13" customFormat="1">
      <c r="B364" s="205"/>
      <c r="C364" s="206"/>
      <c r="D364" s="207" t="s">
        <v>272</v>
      </c>
      <c r="E364" s="208" t="s">
        <v>1</v>
      </c>
      <c r="F364" s="209" t="s">
        <v>3129</v>
      </c>
      <c r="G364" s="206"/>
      <c r="H364" s="210">
        <v>2.56</v>
      </c>
      <c r="I364" s="211"/>
      <c r="J364" s="206"/>
      <c r="K364" s="206"/>
      <c r="L364" s="212"/>
      <c r="M364" s="213"/>
      <c r="N364" s="214"/>
      <c r="O364" s="214"/>
      <c r="P364" s="214"/>
      <c r="Q364" s="214"/>
      <c r="R364" s="214"/>
      <c r="S364" s="214"/>
      <c r="T364" s="215"/>
      <c r="AT364" s="216" t="s">
        <v>272</v>
      </c>
      <c r="AU364" s="216" t="s">
        <v>73</v>
      </c>
      <c r="AV364" s="13" t="s">
        <v>73</v>
      </c>
      <c r="AW364" s="13" t="s">
        <v>30</v>
      </c>
      <c r="AX364" s="13" t="s">
        <v>64</v>
      </c>
      <c r="AY364" s="216" t="s">
        <v>263</v>
      </c>
    </row>
    <row r="365" spans="2:51" s="13" customFormat="1">
      <c r="B365" s="205"/>
      <c r="C365" s="206"/>
      <c r="D365" s="207" t="s">
        <v>272</v>
      </c>
      <c r="E365" s="208" t="s">
        <v>1</v>
      </c>
      <c r="F365" s="209" t="s">
        <v>3130</v>
      </c>
      <c r="G365" s="206"/>
      <c r="H365" s="210">
        <v>8.7479999999999993</v>
      </c>
      <c r="I365" s="211"/>
      <c r="J365" s="206"/>
      <c r="K365" s="206"/>
      <c r="L365" s="212"/>
      <c r="M365" s="213"/>
      <c r="N365" s="214"/>
      <c r="O365" s="214"/>
      <c r="P365" s="214"/>
      <c r="Q365" s="214"/>
      <c r="R365" s="214"/>
      <c r="S365" s="214"/>
      <c r="T365" s="215"/>
      <c r="AT365" s="216" t="s">
        <v>272</v>
      </c>
      <c r="AU365" s="216" t="s">
        <v>73</v>
      </c>
      <c r="AV365" s="13" t="s">
        <v>73</v>
      </c>
      <c r="AW365" s="13" t="s">
        <v>30</v>
      </c>
      <c r="AX365" s="13" t="s">
        <v>64</v>
      </c>
      <c r="AY365" s="216" t="s">
        <v>263</v>
      </c>
    </row>
    <row r="366" spans="2:51" s="13" customFormat="1">
      <c r="B366" s="205"/>
      <c r="C366" s="206"/>
      <c r="D366" s="207" t="s">
        <v>272</v>
      </c>
      <c r="E366" s="208" t="s">
        <v>1</v>
      </c>
      <c r="F366" s="209" t="s">
        <v>3131</v>
      </c>
      <c r="G366" s="206"/>
      <c r="H366" s="210">
        <v>10.166</v>
      </c>
      <c r="I366" s="211"/>
      <c r="J366" s="206"/>
      <c r="K366" s="206"/>
      <c r="L366" s="212"/>
      <c r="M366" s="213"/>
      <c r="N366" s="214"/>
      <c r="O366" s="214"/>
      <c r="P366" s="214"/>
      <c r="Q366" s="214"/>
      <c r="R366" s="214"/>
      <c r="S366" s="214"/>
      <c r="T366" s="215"/>
      <c r="AT366" s="216" t="s">
        <v>272</v>
      </c>
      <c r="AU366" s="216" t="s">
        <v>73</v>
      </c>
      <c r="AV366" s="13" t="s">
        <v>73</v>
      </c>
      <c r="AW366" s="13" t="s">
        <v>30</v>
      </c>
      <c r="AX366" s="13" t="s">
        <v>64</v>
      </c>
      <c r="AY366" s="216" t="s">
        <v>263</v>
      </c>
    </row>
    <row r="367" spans="2:51" s="13" customFormat="1">
      <c r="B367" s="205"/>
      <c r="C367" s="206"/>
      <c r="D367" s="207" t="s">
        <v>272</v>
      </c>
      <c r="E367" s="208" t="s">
        <v>1</v>
      </c>
      <c r="F367" s="209" t="s">
        <v>3132</v>
      </c>
      <c r="G367" s="206"/>
      <c r="H367" s="210">
        <v>9.1069999999999993</v>
      </c>
      <c r="I367" s="211"/>
      <c r="J367" s="206"/>
      <c r="K367" s="206"/>
      <c r="L367" s="212"/>
      <c r="M367" s="213"/>
      <c r="N367" s="214"/>
      <c r="O367" s="214"/>
      <c r="P367" s="214"/>
      <c r="Q367" s="214"/>
      <c r="R367" s="214"/>
      <c r="S367" s="214"/>
      <c r="T367" s="215"/>
      <c r="AT367" s="216" t="s">
        <v>272</v>
      </c>
      <c r="AU367" s="216" t="s">
        <v>73</v>
      </c>
      <c r="AV367" s="13" t="s">
        <v>73</v>
      </c>
      <c r="AW367" s="13" t="s">
        <v>30</v>
      </c>
      <c r="AX367" s="13" t="s">
        <v>64</v>
      </c>
      <c r="AY367" s="216" t="s">
        <v>263</v>
      </c>
    </row>
    <row r="368" spans="2:51" s="13" customFormat="1">
      <c r="B368" s="205"/>
      <c r="C368" s="206"/>
      <c r="D368" s="207" t="s">
        <v>272</v>
      </c>
      <c r="E368" s="208" t="s">
        <v>1</v>
      </c>
      <c r="F368" s="209" t="s">
        <v>3133</v>
      </c>
      <c r="G368" s="206"/>
      <c r="H368" s="210">
        <v>9.1069999999999993</v>
      </c>
      <c r="I368" s="211"/>
      <c r="J368" s="206"/>
      <c r="K368" s="206"/>
      <c r="L368" s="212"/>
      <c r="M368" s="213"/>
      <c r="N368" s="214"/>
      <c r="O368" s="214"/>
      <c r="P368" s="214"/>
      <c r="Q368" s="214"/>
      <c r="R368" s="214"/>
      <c r="S368" s="214"/>
      <c r="T368" s="215"/>
      <c r="AT368" s="216" t="s">
        <v>272</v>
      </c>
      <c r="AU368" s="216" t="s">
        <v>73</v>
      </c>
      <c r="AV368" s="13" t="s">
        <v>73</v>
      </c>
      <c r="AW368" s="13" t="s">
        <v>30</v>
      </c>
      <c r="AX368" s="13" t="s">
        <v>64</v>
      </c>
      <c r="AY368" s="216" t="s">
        <v>263</v>
      </c>
    </row>
    <row r="369" spans="1:65" s="15" customFormat="1">
      <c r="B369" s="228"/>
      <c r="C369" s="229"/>
      <c r="D369" s="207" t="s">
        <v>272</v>
      </c>
      <c r="E369" s="230" t="s">
        <v>1</v>
      </c>
      <c r="F369" s="231" t="s">
        <v>280</v>
      </c>
      <c r="G369" s="229"/>
      <c r="H369" s="232">
        <v>180.559</v>
      </c>
      <c r="I369" s="233"/>
      <c r="J369" s="229"/>
      <c r="K369" s="229"/>
      <c r="L369" s="234"/>
      <c r="M369" s="235"/>
      <c r="N369" s="236"/>
      <c r="O369" s="236"/>
      <c r="P369" s="236"/>
      <c r="Q369" s="236"/>
      <c r="R369" s="236"/>
      <c r="S369" s="236"/>
      <c r="T369" s="237"/>
      <c r="AT369" s="238" t="s">
        <v>272</v>
      </c>
      <c r="AU369" s="238" t="s">
        <v>73</v>
      </c>
      <c r="AV369" s="15" t="s">
        <v>270</v>
      </c>
      <c r="AW369" s="15" t="s">
        <v>30</v>
      </c>
      <c r="AX369" s="15" t="s">
        <v>71</v>
      </c>
      <c r="AY369" s="238" t="s">
        <v>263</v>
      </c>
    </row>
    <row r="370" spans="1:65" s="2" customFormat="1" ht="24.2" customHeight="1">
      <c r="A370" s="35"/>
      <c r="B370" s="36"/>
      <c r="C370" s="191" t="s">
        <v>733</v>
      </c>
      <c r="D370" s="191" t="s">
        <v>266</v>
      </c>
      <c r="E370" s="192" t="s">
        <v>3134</v>
      </c>
      <c r="F370" s="193" t="s">
        <v>3135</v>
      </c>
      <c r="G370" s="194" t="s">
        <v>269</v>
      </c>
      <c r="H370" s="195">
        <v>474.71</v>
      </c>
      <c r="I370" s="196"/>
      <c r="J370" s="197">
        <f>ROUND(I370*H370,2)</f>
        <v>0</v>
      </c>
      <c r="K370" s="198"/>
      <c r="L370" s="40"/>
      <c r="M370" s="199" t="s">
        <v>1</v>
      </c>
      <c r="N370" s="200" t="s">
        <v>38</v>
      </c>
      <c r="O370" s="72"/>
      <c r="P370" s="201">
        <f>O370*H370</f>
        <v>0</v>
      </c>
      <c r="Q370" s="201">
        <v>1.8380000000000001E-2</v>
      </c>
      <c r="R370" s="201">
        <f>Q370*H370</f>
        <v>8.7251697999999998</v>
      </c>
      <c r="S370" s="201">
        <v>0</v>
      </c>
      <c r="T370" s="202">
        <f>S370*H370</f>
        <v>0</v>
      </c>
      <c r="U370" s="35"/>
      <c r="V370" s="35"/>
      <c r="W370" s="35"/>
      <c r="X370" s="35"/>
      <c r="Y370" s="35"/>
      <c r="Z370" s="35"/>
      <c r="AA370" s="35"/>
      <c r="AB370" s="35"/>
      <c r="AC370" s="35"/>
      <c r="AD370" s="35"/>
      <c r="AE370" s="35"/>
      <c r="AR370" s="203" t="s">
        <v>270</v>
      </c>
      <c r="AT370" s="203" t="s">
        <v>266</v>
      </c>
      <c r="AU370" s="203" t="s">
        <v>73</v>
      </c>
      <c r="AY370" s="18" t="s">
        <v>263</v>
      </c>
      <c r="BE370" s="204">
        <f>IF(N370="základní",J370,0)</f>
        <v>0</v>
      </c>
      <c r="BF370" s="204">
        <f>IF(N370="snížená",J370,0)</f>
        <v>0</v>
      </c>
      <c r="BG370" s="204">
        <f>IF(N370="zákl. přenesená",J370,0)</f>
        <v>0</v>
      </c>
      <c r="BH370" s="204">
        <f>IF(N370="sníž. přenesená",J370,0)</f>
        <v>0</v>
      </c>
      <c r="BI370" s="204">
        <f>IF(N370="nulová",J370,0)</f>
        <v>0</v>
      </c>
      <c r="BJ370" s="18" t="s">
        <v>71</v>
      </c>
      <c r="BK370" s="204">
        <f>ROUND(I370*H370,2)</f>
        <v>0</v>
      </c>
      <c r="BL370" s="18" t="s">
        <v>270</v>
      </c>
      <c r="BM370" s="203" t="s">
        <v>3136</v>
      </c>
    </row>
    <row r="371" spans="1:65" s="13" customFormat="1">
      <c r="B371" s="205"/>
      <c r="C371" s="206"/>
      <c r="D371" s="207" t="s">
        <v>272</v>
      </c>
      <c r="E371" s="208" t="s">
        <v>1</v>
      </c>
      <c r="F371" s="209" t="s">
        <v>3090</v>
      </c>
      <c r="G371" s="206"/>
      <c r="H371" s="210">
        <v>45.796999999999997</v>
      </c>
      <c r="I371" s="211"/>
      <c r="J371" s="206"/>
      <c r="K371" s="206"/>
      <c r="L371" s="212"/>
      <c r="M371" s="213"/>
      <c r="N371" s="214"/>
      <c r="O371" s="214"/>
      <c r="P371" s="214"/>
      <c r="Q371" s="214"/>
      <c r="R371" s="214"/>
      <c r="S371" s="214"/>
      <c r="T371" s="215"/>
      <c r="AT371" s="216" t="s">
        <v>272</v>
      </c>
      <c r="AU371" s="216" t="s">
        <v>73</v>
      </c>
      <c r="AV371" s="13" t="s">
        <v>73</v>
      </c>
      <c r="AW371" s="13" t="s">
        <v>30</v>
      </c>
      <c r="AX371" s="13" t="s">
        <v>64</v>
      </c>
      <c r="AY371" s="216" t="s">
        <v>263</v>
      </c>
    </row>
    <row r="372" spans="1:65" s="13" customFormat="1">
      <c r="B372" s="205"/>
      <c r="C372" s="206"/>
      <c r="D372" s="207" t="s">
        <v>272</v>
      </c>
      <c r="E372" s="208" t="s">
        <v>1</v>
      </c>
      <c r="F372" s="209" t="s">
        <v>3091</v>
      </c>
      <c r="G372" s="206"/>
      <c r="H372" s="210">
        <v>44.173999999999999</v>
      </c>
      <c r="I372" s="211"/>
      <c r="J372" s="206"/>
      <c r="K372" s="206"/>
      <c r="L372" s="212"/>
      <c r="M372" s="213"/>
      <c r="N372" s="214"/>
      <c r="O372" s="214"/>
      <c r="P372" s="214"/>
      <c r="Q372" s="214"/>
      <c r="R372" s="214"/>
      <c r="S372" s="214"/>
      <c r="T372" s="215"/>
      <c r="AT372" s="216" t="s">
        <v>272</v>
      </c>
      <c r="AU372" s="216" t="s">
        <v>73</v>
      </c>
      <c r="AV372" s="13" t="s">
        <v>73</v>
      </c>
      <c r="AW372" s="13" t="s">
        <v>30</v>
      </c>
      <c r="AX372" s="13" t="s">
        <v>64</v>
      </c>
      <c r="AY372" s="216" t="s">
        <v>263</v>
      </c>
    </row>
    <row r="373" spans="1:65" s="13" customFormat="1">
      <c r="B373" s="205"/>
      <c r="C373" s="206"/>
      <c r="D373" s="207" t="s">
        <v>272</v>
      </c>
      <c r="E373" s="208" t="s">
        <v>1</v>
      </c>
      <c r="F373" s="209" t="s">
        <v>3092</v>
      </c>
      <c r="G373" s="206"/>
      <c r="H373" s="210">
        <v>73.453999999999994</v>
      </c>
      <c r="I373" s="211"/>
      <c r="J373" s="206"/>
      <c r="K373" s="206"/>
      <c r="L373" s="212"/>
      <c r="M373" s="213"/>
      <c r="N373" s="214"/>
      <c r="O373" s="214"/>
      <c r="P373" s="214"/>
      <c r="Q373" s="214"/>
      <c r="R373" s="214"/>
      <c r="S373" s="214"/>
      <c r="T373" s="215"/>
      <c r="AT373" s="216" t="s">
        <v>272</v>
      </c>
      <c r="AU373" s="216" t="s">
        <v>73</v>
      </c>
      <c r="AV373" s="13" t="s">
        <v>73</v>
      </c>
      <c r="AW373" s="13" t="s">
        <v>30</v>
      </c>
      <c r="AX373" s="13" t="s">
        <v>64</v>
      </c>
      <c r="AY373" s="216" t="s">
        <v>263</v>
      </c>
    </row>
    <row r="374" spans="1:65" s="13" customFormat="1">
      <c r="B374" s="205"/>
      <c r="C374" s="206"/>
      <c r="D374" s="207" t="s">
        <v>272</v>
      </c>
      <c r="E374" s="208" t="s">
        <v>1</v>
      </c>
      <c r="F374" s="209" t="s">
        <v>3093</v>
      </c>
      <c r="G374" s="206"/>
      <c r="H374" s="210">
        <v>82.051000000000002</v>
      </c>
      <c r="I374" s="211"/>
      <c r="J374" s="206"/>
      <c r="K374" s="206"/>
      <c r="L374" s="212"/>
      <c r="M374" s="213"/>
      <c r="N374" s="214"/>
      <c r="O374" s="214"/>
      <c r="P374" s="214"/>
      <c r="Q374" s="214"/>
      <c r="R374" s="214"/>
      <c r="S374" s="214"/>
      <c r="T374" s="215"/>
      <c r="AT374" s="216" t="s">
        <v>272</v>
      </c>
      <c r="AU374" s="216" t="s">
        <v>73</v>
      </c>
      <c r="AV374" s="13" t="s">
        <v>73</v>
      </c>
      <c r="AW374" s="13" t="s">
        <v>30</v>
      </c>
      <c r="AX374" s="13" t="s">
        <v>64</v>
      </c>
      <c r="AY374" s="216" t="s">
        <v>263</v>
      </c>
    </row>
    <row r="375" spans="1:65" s="13" customFormat="1" ht="22.5">
      <c r="B375" s="205"/>
      <c r="C375" s="206"/>
      <c r="D375" s="207" t="s">
        <v>272</v>
      </c>
      <c r="E375" s="208" t="s">
        <v>1</v>
      </c>
      <c r="F375" s="209" t="s">
        <v>3094</v>
      </c>
      <c r="G375" s="206"/>
      <c r="H375" s="210">
        <v>45.1</v>
      </c>
      <c r="I375" s="211"/>
      <c r="J375" s="206"/>
      <c r="K375" s="206"/>
      <c r="L375" s="212"/>
      <c r="M375" s="213"/>
      <c r="N375" s="214"/>
      <c r="O375" s="214"/>
      <c r="P375" s="214"/>
      <c r="Q375" s="214"/>
      <c r="R375" s="214"/>
      <c r="S375" s="214"/>
      <c r="T375" s="215"/>
      <c r="AT375" s="216" t="s">
        <v>272</v>
      </c>
      <c r="AU375" s="216" t="s">
        <v>73</v>
      </c>
      <c r="AV375" s="13" t="s">
        <v>73</v>
      </c>
      <c r="AW375" s="13" t="s">
        <v>30</v>
      </c>
      <c r="AX375" s="13" t="s">
        <v>64</v>
      </c>
      <c r="AY375" s="216" t="s">
        <v>263</v>
      </c>
    </row>
    <row r="376" spans="1:65" s="13" customFormat="1">
      <c r="B376" s="205"/>
      <c r="C376" s="206"/>
      <c r="D376" s="207" t="s">
        <v>272</v>
      </c>
      <c r="E376" s="208" t="s">
        <v>1</v>
      </c>
      <c r="F376" s="209" t="s">
        <v>3095</v>
      </c>
      <c r="G376" s="206"/>
      <c r="H376" s="210">
        <v>34.722999999999999</v>
      </c>
      <c r="I376" s="211"/>
      <c r="J376" s="206"/>
      <c r="K376" s="206"/>
      <c r="L376" s="212"/>
      <c r="M376" s="213"/>
      <c r="N376" s="214"/>
      <c r="O376" s="214"/>
      <c r="P376" s="214"/>
      <c r="Q376" s="214"/>
      <c r="R376" s="214"/>
      <c r="S376" s="214"/>
      <c r="T376" s="215"/>
      <c r="AT376" s="216" t="s">
        <v>272</v>
      </c>
      <c r="AU376" s="216" t="s">
        <v>73</v>
      </c>
      <c r="AV376" s="13" t="s">
        <v>73</v>
      </c>
      <c r="AW376" s="13" t="s">
        <v>30</v>
      </c>
      <c r="AX376" s="13" t="s">
        <v>64</v>
      </c>
      <c r="AY376" s="216" t="s">
        <v>263</v>
      </c>
    </row>
    <row r="377" spans="1:65" s="13" customFormat="1">
      <c r="B377" s="205"/>
      <c r="C377" s="206"/>
      <c r="D377" s="207" t="s">
        <v>272</v>
      </c>
      <c r="E377" s="208" t="s">
        <v>1</v>
      </c>
      <c r="F377" s="209" t="s">
        <v>3096</v>
      </c>
      <c r="G377" s="206"/>
      <c r="H377" s="210">
        <v>24.184000000000001</v>
      </c>
      <c r="I377" s="211"/>
      <c r="J377" s="206"/>
      <c r="K377" s="206"/>
      <c r="L377" s="212"/>
      <c r="M377" s="213"/>
      <c r="N377" s="214"/>
      <c r="O377" s="214"/>
      <c r="P377" s="214"/>
      <c r="Q377" s="214"/>
      <c r="R377" s="214"/>
      <c r="S377" s="214"/>
      <c r="T377" s="215"/>
      <c r="AT377" s="216" t="s">
        <v>272</v>
      </c>
      <c r="AU377" s="216" t="s">
        <v>73</v>
      </c>
      <c r="AV377" s="13" t="s">
        <v>73</v>
      </c>
      <c r="AW377" s="13" t="s">
        <v>30</v>
      </c>
      <c r="AX377" s="13" t="s">
        <v>64</v>
      </c>
      <c r="AY377" s="216" t="s">
        <v>263</v>
      </c>
    </row>
    <row r="378" spans="1:65" s="13" customFormat="1">
      <c r="B378" s="205"/>
      <c r="C378" s="206"/>
      <c r="D378" s="207" t="s">
        <v>272</v>
      </c>
      <c r="E378" s="208" t="s">
        <v>1</v>
      </c>
      <c r="F378" s="209" t="s">
        <v>3097</v>
      </c>
      <c r="G378" s="206"/>
      <c r="H378" s="210">
        <v>13.021000000000001</v>
      </c>
      <c r="I378" s="211"/>
      <c r="J378" s="206"/>
      <c r="K378" s="206"/>
      <c r="L378" s="212"/>
      <c r="M378" s="213"/>
      <c r="N378" s="214"/>
      <c r="O378" s="214"/>
      <c r="P378" s="214"/>
      <c r="Q378" s="214"/>
      <c r="R378" s="214"/>
      <c r="S378" s="214"/>
      <c r="T378" s="215"/>
      <c r="AT378" s="216" t="s">
        <v>272</v>
      </c>
      <c r="AU378" s="216" t="s">
        <v>73</v>
      </c>
      <c r="AV378" s="13" t="s">
        <v>73</v>
      </c>
      <c r="AW378" s="13" t="s">
        <v>30</v>
      </c>
      <c r="AX378" s="13" t="s">
        <v>64</v>
      </c>
      <c r="AY378" s="216" t="s">
        <v>263</v>
      </c>
    </row>
    <row r="379" spans="1:65" s="13" customFormat="1">
      <c r="B379" s="205"/>
      <c r="C379" s="206"/>
      <c r="D379" s="207" t="s">
        <v>272</v>
      </c>
      <c r="E379" s="208" t="s">
        <v>1</v>
      </c>
      <c r="F379" s="209" t="s">
        <v>3098</v>
      </c>
      <c r="G379" s="206"/>
      <c r="H379" s="210">
        <v>13.021000000000001</v>
      </c>
      <c r="I379" s="211"/>
      <c r="J379" s="206"/>
      <c r="K379" s="206"/>
      <c r="L379" s="212"/>
      <c r="M379" s="213"/>
      <c r="N379" s="214"/>
      <c r="O379" s="214"/>
      <c r="P379" s="214"/>
      <c r="Q379" s="214"/>
      <c r="R379" s="214"/>
      <c r="S379" s="214"/>
      <c r="T379" s="215"/>
      <c r="AT379" s="216" t="s">
        <v>272</v>
      </c>
      <c r="AU379" s="216" t="s">
        <v>73</v>
      </c>
      <c r="AV379" s="13" t="s">
        <v>73</v>
      </c>
      <c r="AW379" s="13" t="s">
        <v>30</v>
      </c>
      <c r="AX379" s="13" t="s">
        <v>64</v>
      </c>
      <c r="AY379" s="216" t="s">
        <v>263</v>
      </c>
    </row>
    <row r="380" spans="1:65" s="13" customFormat="1">
      <c r="B380" s="205"/>
      <c r="C380" s="206"/>
      <c r="D380" s="207" t="s">
        <v>272</v>
      </c>
      <c r="E380" s="208" t="s">
        <v>1</v>
      </c>
      <c r="F380" s="209" t="s">
        <v>3099</v>
      </c>
      <c r="G380" s="206"/>
      <c r="H380" s="210">
        <v>17.821000000000002</v>
      </c>
      <c r="I380" s="211"/>
      <c r="J380" s="206"/>
      <c r="K380" s="206"/>
      <c r="L380" s="212"/>
      <c r="M380" s="213"/>
      <c r="N380" s="214"/>
      <c r="O380" s="214"/>
      <c r="P380" s="214"/>
      <c r="Q380" s="214"/>
      <c r="R380" s="214"/>
      <c r="S380" s="214"/>
      <c r="T380" s="215"/>
      <c r="AT380" s="216" t="s">
        <v>272</v>
      </c>
      <c r="AU380" s="216" t="s">
        <v>73</v>
      </c>
      <c r="AV380" s="13" t="s">
        <v>73</v>
      </c>
      <c r="AW380" s="13" t="s">
        <v>30</v>
      </c>
      <c r="AX380" s="13" t="s">
        <v>64</v>
      </c>
      <c r="AY380" s="216" t="s">
        <v>263</v>
      </c>
    </row>
    <row r="381" spans="1:65" s="13" customFormat="1">
      <c r="B381" s="205"/>
      <c r="C381" s="206"/>
      <c r="D381" s="207" t="s">
        <v>272</v>
      </c>
      <c r="E381" s="208" t="s">
        <v>1</v>
      </c>
      <c r="F381" s="209" t="s">
        <v>3100</v>
      </c>
      <c r="G381" s="206"/>
      <c r="H381" s="210">
        <v>33.753</v>
      </c>
      <c r="I381" s="211"/>
      <c r="J381" s="206"/>
      <c r="K381" s="206"/>
      <c r="L381" s="212"/>
      <c r="M381" s="213"/>
      <c r="N381" s="214"/>
      <c r="O381" s="214"/>
      <c r="P381" s="214"/>
      <c r="Q381" s="214"/>
      <c r="R381" s="214"/>
      <c r="S381" s="214"/>
      <c r="T381" s="215"/>
      <c r="AT381" s="216" t="s">
        <v>272</v>
      </c>
      <c r="AU381" s="216" t="s">
        <v>73</v>
      </c>
      <c r="AV381" s="13" t="s">
        <v>73</v>
      </c>
      <c r="AW381" s="13" t="s">
        <v>30</v>
      </c>
      <c r="AX381" s="13" t="s">
        <v>64</v>
      </c>
      <c r="AY381" s="216" t="s">
        <v>263</v>
      </c>
    </row>
    <row r="382" spans="1:65" s="13" customFormat="1">
      <c r="B382" s="205"/>
      <c r="C382" s="206"/>
      <c r="D382" s="207" t="s">
        <v>272</v>
      </c>
      <c r="E382" s="208" t="s">
        <v>1</v>
      </c>
      <c r="F382" s="209" t="s">
        <v>3101</v>
      </c>
      <c r="G382" s="206"/>
      <c r="H382" s="210">
        <v>14.923999999999999</v>
      </c>
      <c r="I382" s="211"/>
      <c r="J382" s="206"/>
      <c r="K382" s="206"/>
      <c r="L382" s="212"/>
      <c r="M382" s="213"/>
      <c r="N382" s="214"/>
      <c r="O382" s="214"/>
      <c r="P382" s="214"/>
      <c r="Q382" s="214"/>
      <c r="R382" s="214"/>
      <c r="S382" s="214"/>
      <c r="T382" s="215"/>
      <c r="AT382" s="216" t="s">
        <v>272</v>
      </c>
      <c r="AU382" s="216" t="s">
        <v>73</v>
      </c>
      <c r="AV382" s="13" t="s">
        <v>73</v>
      </c>
      <c r="AW382" s="13" t="s">
        <v>30</v>
      </c>
      <c r="AX382" s="13" t="s">
        <v>64</v>
      </c>
      <c r="AY382" s="216" t="s">
        <v>263</v>
      </c>
    </row>
    <row r="383" spans="1:65" s="13" customFormat="1">
      <c r="B383" s="205"/>
      <c r="C383" s="206"/>
      <c r="D383" s="207" t="s">
        <v>272</v>
      </c>
      <c r="E383" s="208" t="s">
        <v>1</v>
      </c>
      <c r="F383" s="209" t="s">
        <v>3102</v>
      </c>
      <c r="G383" s="206"/>
      <c r="H383" s="210">
        <v>10.771000000000001</v>
      </c>
      <c r="I383" s="211"/>
      <c r="J383" s="206"/>
      <c r="K383" s="206"/>
      <c r="L383" s="212"/>
      <c r="M383" s="213"/>
      <c r="N383" s="214"/>
      <c r="O383" s="214"/>
      <c r="P383" s="214"/>
      <c r="Q383" s="214"/>
      <c r="R383" s="214"/>
      <c r="S383" s="214"/>
      <c r="T383" s="215"/>
      <c r="AT383" s="216" t="s">
        <v>272</v>
      </c>
      <c r="AU383" s="216" t="s">
        <v>73</v>
      </c>
      <c r="AV383" s="13" t="s">
        <v>73</v>
      </c>
      <c r="AW383" s="13" t="s">
        <v>30</v>
      </c>
      <c r="AX383" s="13" t="s">
        <v>64</v>
      </c>
      <c r="AY383" s="216" t="s">
        <v>263</v>
      </c>
    </row>
    <row r="384" spans="1:65" s="13" customFormat="1">
      <c r="B384" s="205"/>
      <c r="C384" s="206"/>
      <c r="D384" s="207" t="s">
        <v>272</v>
      </c>
      <c r="E384" s="208" t="s">
        <v>1</v>
      </c>
      <c r="F384" s="209" t="s">
        <v>3103</v>
      </c>
      <c r="G384" s="206"/>
      <c r="H384" s="210">
        <v>10.771000000000001</v>
      </c>
      <c r="I384" s="211"/>
      <c r="J384" s="206"/>
      <c r="K384" s="206"/>
      <c r="L384" s="212"/>
      <c r="M384" s="213"/>
      <c r="N384" s="214"/>
      <c r="O384" s="214"/>
      <c r="P384" s="214"/>
      <c r="Q384" s="214"/>
      <c r="R384" s="214"/>
      <c r="S384" s="214"/>
      <c r="T384" s="215"/>
      <c r="AT384" s="216" t="s">
        <v>272</v>
      </c>
      <c r="AU384" s="216" t="s">
        <v>73</v>
      </c>
      <c r="AV384" s="13" t="s">
        <v>73</v>
      </c>
      <c r="AW384" s="13" t="s">
        <v>30</v>
      </c>
      <c r="AX384" s="13" t="s">
        <v>64</v>
      </c>
      <c r="AY384" s="216" t="s">
        <v>263</v>
      </c>
    </row>
    <row r="385" spans="1:65" s="13" customFormat="1">
      <c r="B385" s="205"/>
      <c r="C385" s="206"/>
      <c r="D385" s="207" t="s">
        <v>272</v>
      </c>
      <c r="E385" s="208" t="s">
        <v>1</v>
      </c>
      <c r="F385" s="209" t="s">
        <v>3104</v>
      </c>
      <c r="G385" s="206"/>
      <c r="H385" s="210">
        <v>21.765999999999998</v>
      </c>
      <c r="I385" s="211"/>
      <c r="J385" s="206"/>
      <c r="K385" s="206"/>
      <c r="L385" s="212"/>
      <c r="M385" s="213"/>
      <c r="N385" s="214"/>
      <c r="O385" s="214"/>
      <c r="P385" s="214"/>
      <c r="Q385" s="214"/>
      <c r="R385" s="214"/>
      <c r="S385" s="214"/>
      <c r="T385" s="215"/>
      <c r="AT385" s="216" t="s">
        <v>272</v>
      </c>
      <c r="AU385" s="216" t="s">
        <v>73</v>
      </c>
      <c r="AV385" s="13" t="s">
        <v>73</v>
      </c>
      <c r="AW385" s="13" t="s">
        <v>30</v>
      </c>
      <c r="AX385" s="13" t="s">
        <v>64</v>
      </c>
      <c r="AY385" s="216" t="s">
        <v>263</v>
      </c>
    </row>
    <row r="386" spans="1:65" s="13" customFormat="1">
      <c r="B386" s="205"/>
      <c r="C386" s="206"/>
      <c r="D386" s="207" t="s">
        <v>272</v>
      </c>
      <c r="E386" s="208" t="s">
        <v>1</v>
      </c>
      <c r="F386" s="209" t="s">
        <v>3105</v>
      </c>
      <c r="G386" s="206"/>
      <c r="H386" s="210">
        <v>13.048</v>
      </c>
      <c r="I386" s="211"/>
      <c r="J386" s="206"/>
      <c r="K386" s="206"/>
      <c r="L386" s="212"/>
      <c r="M386" s="213"/>
      <c r="N386" s="214"/>
      <c r="O386" s="214"/>
      <c r="P386" s="214"/>
      <c r="Q386" s="214"/>
      <c r="R386" s="214"/>
      <c r="S386" s="214"/>
      <c r="T386" s="215"/>
      <c r="AT386" s="216" t="s">
        <v>272</v>
      </c>
      <c r="AU386" s="216" t="s">
        <v>73</v>
      </c>
      <c r="AV386" s="13" t="s">
        <v>73</v>
      </c>
      <c r="AW386" s="13" t="s">
        <v>30</v>
      </c>
      <c r="AX386" s="13" t="s">
        <v>64</v>
      </c>
      <c r="AY386" s="216" t="s">
        <v>263</v>
      </c>
    </row>
    <row r="387" spans="1:65" s="13" customFormat="1" ht="22.5">
      <c r="B387" s="205"/>
      <c r="C387" s="206"/>
      <c r="D387" s="207" t="s">
        <v>272</v>
      </c>
      <c r="E387" s="208" t="s">
        <v>1</v>
      </c>
      <c r="F387" s="209" t="s">
        <v>3106</v>
      </c>
      <c r="G387" s="206"/>
      <c r="H387" s="210">
        <v>33.860999999999997</v>
      </c>
      <c r="I387" s="211"/>
      <c r="J387" s="206"/>
      <c r="K387" s="206"/>
      <c r="L387" s="212"/>
      <c r="M387" s="213"/>
      <c r="N387" s="214"/>
      <c r="O387" s="214"/>
      <c r="P387" s="214"/>
      <c r="Q387" s="214"/>
      <c r="R387" s="214"/>
      <c r="S387" s="214"/>
      <c r="T387" s="215"/>
      <c r="AT387" s="216" t="s">
        <v>272</v>
      </c>
      <c r="AU387" s="216" t="s">
        <v>73</v>
      </c>
      <c r="AV387" s="13" t="s">
        <v>73</v>
      </c>
      <c r="AW387" s="13" t="s">
        <v>30</v>
      </c>
      <c r="AX387" s="13" t="s">
        <v>64</v>
      </c>
      <c r="AY387" s="216" t="s">
        <v>263</v>
      </c>
    </row>
    <row r="388" spans="1:65" s="13" customFormat="1">
      <c r="B388" s="205"/>
      <c r="C388" s="206"/>
      <c r="D388" s="207" t="s">
        <v>272</v>
      </c>
      <c r="E388" s="208" t="s">
        <v>1</v>
      </c>
      <c r="F388" s="209" t="s">
        <v>3107</v>
      </c>
      <c r="G388" s="206"/>
      <c r="H388" s="210">
        <v>16.724</v>
      </c>
      <c r="I388" s="211"/>
      <c r="J388" s="206"/>
      <c r="K388" s="206"/>
      <c r="L388" s="212"/>
      <c r="M388" s="213"/>
      <c r="N388" s="214"/>
      <c r="O388" s="214"/>
      <c r="P388" s="214"/>
      <c r="Q388" s="214"/>
      <c r="R388" s="214"/>
      <c r="S388" s="214"/>
      <c r="T388" s="215"/>
      <c r="AT388" s="216" t="s">
        <v>272</v>
      </c>
      <c r="AU388" s="216" t="s">
        <v>73</v>
      </c>
      <c r="AV388" s="13" t="s">
        <v>73</v>
      </c>
      <c r="AW388" s="13" t="s">
        <v>30</v>
      </c>
      <c r="AX388" s="13" t="s">
        <v>64</v>
      </c>
      <c r="AY388" s="216" t="s">
        <v>263</v>
      </c>
    </row>
    <row r="389" spans="1:65" s="13" customFormat="1">
      <c r="B389" s="205"/>
      <c r="C389" s="206"/>
      <c r="D389" s="207" t="s">
        <v>272</v>
      </c>
      <c r="E389" s="208" t="s">
        <v>1</v>
      </c>
      <c r="F389" s="209" t="s">
        <v>3108</v>
      </c>
      <c r="G389" s="206"/>
      <c r="H389" s="210">
        <v>46.048999999999999</v>
      </c>
      <c r="I389" s="211"/>
      <c r="J389" s="206"/>
      <c r="K389" s="206"/>
      <c r="L389" s="212"/>
      <c r="M389" s="213"/>
      <c r="N389" s="214"/>
      <c r="O389" s="214"/>
      <c r="P389" s="214"/>
      <c r="Q389" s="214"/>
      <c r="R389" s="214"/>
      <c r="S389" s="214"/>
      <c r="T389" s="215"/>
      <c r="AT389" s="216" t="s">
        <v>272</v>
      </c>
      <c r="AU389" s="216" t="s">
        <v>73</v>
      </c>
      <c r="AV389" s="13" t="s">
        <v>73</v>
      </c>
      <c r="AW389" s="13" t="s">
        <v>30</v>
      </c>
      <c r="AX389" s="13" t="s">
        <v>64</v>
      </c>
      <c r="AY389" s="216" t="s">
        <v>263</v>
      </c>
    </row>
    <row r="390" spans="1:65" s="13" customFormat="1">
      <c r="B390" s="205"/>
      <c r="C390" s="206"/>
      <c r="D390" s="207" t="s">
        <v>272</v>
      </c>
      <c r="E390" s="208" t="s">
        <v>1</v>
      </c>
      <c r="F390" s="209" t="s">
        <v>3109</v>
      </c>
      <c r="G390" s="206"/>
      <c r="H390" s="210">
        <v>14.698</v>
      </c>
      <c r="I390" s="211"/>
      <c r="J390" s="206"/>
      <c r="K390" s="206"/>
      <c r="L390" s="212"/>
      <c r="M390" s="213"/>
      <c r="N390" s="214"/>
      <c r="O390" s="214"/>
      <c r="P390" s="214"/>
      <c r="Q390" s="214"/>
      <c r="R390" s="214"/>
      <c r="S390" s="214"/>
      <c r="T390" s="215"/>
      <c r="AT390" s="216" t="s">
        <v>272</v>
      </c>
      <c r="AU390" s="216" t="s">
        <v>73</v>
      </c>
      <c r="AV390" s="13" t="s">
        <v>73</v>
      </c>
      <c r="AW390" s="13" t="s">
        <v>30</v>
      </c>
      <c r="AX390" s="13" t="s">
        <v>64</v>
      </c>
      <c r="AY390" s="216" t="s">
        <v>263</v>
      </c>
    </row>
    <row r="391" spans="1:65" s="13" customFormat="1">
      <c r="B391" s="205"/>
      <c r="C391" s="206"/>
      <c r="D391" s="207" t="s">
        <v>272</v>
      </c>
      <c r="E391" s="208" t="s">
        <v>1</v>
      </c>
      <c r="F391" s="209" t="s">
        <v>3110</v>
      </c>
      <c r="G391" s="206"/>
      <c r="H391" s="210">
        <v>17.416</v>
      </c>
      <c r="I391" s="211"/>
      <c r="J391" s="206"/>
      <c r="K391" s="206"/>
      <c r="L391" s="212"/>
      <c r="M391" s="213"/>
      <c r="N391" s="214"/>
      <c r="O391" s="214"/>
      <c r="P391" s="214"/>
      <c r="Q391" s="214"/>
      <c r="R391" s="214"/>
      <c r="S391" s="214"/>
      <c r="T391" s="215"/>
      <c r="AT391" s="216" t="s">
        <v>272</v>
      </c>
      <c r="AU391" s="216" t="s">
        <v>73</v>
      </c>
      <c r="AV391" s="13" t="s">
        <v>73</v>
      </c>
      <c r="AW391" s="13" t="s">
        <v>30</v>
      </c>
      <c r="AX391" s="13" t="s">
        <v>64</v>
      </c>
      <c r="AY391" s="216" t="s">
        <v>263</v>
      </c>
    </row>
    <row r="392" spans="1:65" s="13" customFormat="1">
      <c r="B392" s="205"/>
      <c r="C392" s="206"/>
      <c r="D392" s="207" t="s">
        <v>272</v>
      </c>
      <c r="E392" s="208" t="s">
        <v>1</v>
      </c>
      <c r="F392" s="209" t="s">
        <v>3111</v>
      </c>
      <c r="G392" s="206"/>
      <c r="H392" s="210">
        <v>14.071</v>
      </c>
      <c r="I392" s="211"/>
      <c r="J392" s="206"/>
      <c r="K392" s="206"/>
      <c r="L392" s="212"/>
      <c r="M392" s="213"/>
      <c r="N392" s="214"/>
      <c r="O392" s="214"/>
      <c r="P392" s="214"/>
      <c r="Q392" s="214"/>
      <c r="R392" s="214"/>
      <c r="S392" s="214"/>
      <c r="T392" s="215"/>
      <c r="AT392" s="216" t="s">
        <v>272</v>
      </c>
      <c r="AU392" s="216" t="s">
        <v>73</v>
      </c>
      <c r="AV392" s="13" t="s">
        <v>73</v>
      </c>
      <c r="AW392" s="13" t="s">
        <v>30</v>
      </c>
      <c r="AX392" s="13" t="s">
        <v>64</v>
      </c>
      <c r="AY392" s="216" t="s">
        <v>263</v>
      </c>
    </row>
    <row r="393" spans="1:65" s="13" customFormat="1">
      <c r="B393" s="205"/>
      <c r="C393" s="206"/>
      <c r="D393" s="207" t="s">
        <v>272</v>
      </c>
      <c r="E393" s="208" t="s">
        <v>1</v>
      </c>
      <c r="F393" s="209" t="s">
        <v>3112</v>
      </c>
      <c r="G393" s="206"/>
      <c r="H393" s="210">
        <v>14.071</v>
      </c>
      <c r="I393" s="211"/>
      <c r="J393" s="206"/>
      <c r="K393" s="206"/>
      <c r="L393" s="212"/>
      <c r="M393" s="213"/>
      <c r="N393" s="214"/>
      <c r="O393" s="214"/>
      <c r="P393" s="214"/>
      <c r="Q393" s="214"/>
      <c r="R393" s="214"/>
      <c r="S393" s="214"/>
      <c r="T393" s="215"/>
      <c r="AT393" s="216" t="s">
        <v>272</v>
      </c>
      <c r="AU393" s="216" t="s">
        <v>73</v>
      </c>
      <c r="AV393" s="13" t="s">
        <v>73</v>
      </c>
      <c r="AW393" s="13" t="s">
        <v>30</v>
      </c>
      <c r="AX393" s="13" t="s">
        <v>64</v>
      </c>
      <c r="AY393" s="216" t="s">
        <v>263</v>
      </c>
    </row>
    <row r="394" spans="1:65" s="14" customFormat="1">
      <c r="B394" s="217"/>
      <c r="C394" s="218"/>
      <c r="D394" s="207" t="s">
        <v>272</v>
      </c>
      <c r="E394" s="219" t="s">
        <v>1</v>
      </c>
      <c r="F394" s="220" t="s">
        <v>275</v>
      </c>
      <c r="G394" s="218"/>
      <c r="H394" s="221">
        <v>655.26900000000001</v>
      </c>
      <c r="I394" s="222"/>
      <c r="J394" s="218"/>
      <c r="K394" s="218"/>
      <c r="L394" s="223"/>
      <c r="M394" s="224"/>
      <c r="N394" s="225"/>
      <c r="O394" s="225"/>
      <c r="P394" s="225"/>
      <c r="Q394" s="225"/>
      <c r="R394" s="225"/>
      <c r="S394" s="225"/>
      <c r="T394" s="226"/>
      <c r="AT394" s="227" t="s">
        <v>272</v>
      </c>
      <c r="AU394" s="227" t="s">
        <v>73</v>
      </c>
      <c r="AV394" s="14" t="s">
        <v>276</v>
      </c>
      <c r="AW394" s="14" t="s">
        <v>30</v>
      </c>
      <c r="AX394" s="14" t="s">
        <v>64</v>
      </c>
      <c r="AY394" s="227" t="s">
        <v>263</v>
      </c>
    </row>
    <row r="395" spans="1:65" s="13" customFormat="1">
      <c r="B395" s="205"/>
      <c r="C395" s="206"/>
      <c r="D395" s="207" t="s">
        <v>272</v>
      </c>
      <c r="E395" s="208" t="s">
        <v>1</v>
      </c>
      <c r="F395" s="209" t="s">
        <v>3137</v>
      </c>
      <c r="G395" s="206"/>
      <c r="H395" s="210">
        <v>-180.559</v>
      </c>
      <c r="I395" s="211"/>
      <c r="J395" s="206"/>
      <c r="K395" s="206"/>
      <c r="L395" s="212"/>
      <c r="M395" s="213"/>
      <c r="N395" s="214"/>
      <c r="O395" s="214"/>
      <c r="P395" s="214"/>
      <c r="Q395" s="214"/>
      <c r="R395" s="214"/>
      <c r="S395" s="214"/>
      <c r="T395" s="215"/>
      <c r="AT395" s="216" t="s">
        <v>272</v>
      </c>
      <c r="AU395" s="216" t="s">
        <v>73</v>
      </c>
      <c r="AV395" s="13" t="s">
        <v>73</v>
      </c>
      <c r="AW395" s="13" t="s">
        <v>30</v>
      </c>
      <c r="AX395" s="13" t="s">
        <v>64</v>
      </c>
      <c r="AY395" s="216" t="s">
        <v>263</v>
      </c>
    </row>
    <row r="396" spans="1:65" s="15" customFormat="1">
      <c r="B396" s="228"/>
      <c r="C396" s="229"/>
      <c r="D396" s="207" t="s">
        <v>272</v>
      </c>
      <c r="E396" s="230" t="s">
        <v>1</v>
      </c>
      <c r="F396" s="231" t="s">
        <v>280</v>
      </c>
      <c r="G396" s="229"/>
      <c r="H396" s="232">
        <v>474.71</v>
      </c>
      <c r="I396" s="233"/>
      <c r="J396" s="229"/>
      <c r="K396" s="229"/>
      <c r="L396" s="234"/>
      <c r="M396" s="235"/>
      <c r="N396" s="236"/>
      <c r="O396" s="236"/>
      <c r="P396" s="236"/>
      <c r="Q396" s="236"/>
      <c r="R396" s="236"/>
      <c r="S396" s="236"/>
      <c r="T396" s="237"/>
      <c r="AT396" s="238" t="s">
        <v>272</v>
      </c>
      <c r="AU396" s="238" t="s">
        <v>73</v>
      </c>
      <c r="AV396" s="15" t="s">
        <v>270</v>
      </c>
      <c r="AW396" s="15" t="s">
        <v>30</v>
      </c>
      <c r="AX396" s="15" t="s">
        <v>71</v>
      </c>
      <c r="AY396" s="238" t="s">
        <v>263</v>
      </c>
    </row>
    <row r="397" spans="1:65" s="2" customFormat="1" ht="24.2" customHeight="1">
      <c r="A397" s="35"/>
      <c r="B397" s="36"/>
      <c r="C397" s="191" t="s">
        <v>590</v>
      </c>
      <c r="D397" s="191" t="s">
        <v>266</v>
      </c>
      <c r="E397" s="192" t="s">
        <v>3138</v>
      </c>
      <c r="F397" s="193" t="s">
        <v>3139</v>
      </c>
      <c r="G397" s="194" t="s">
        <v>269</v>
      </c>
      <c r="H397" s="195">
        <v>655.26900000000001</v>
      </c>
      <c r="I397" s="196"/>
      <c r="J397" s="197">
        <f>ROUND(I397*H397,2)</f>
        <v>0</v>
      </c>
      <c r="K397" s="198"/>
      <c r="L397" s="40"/>
      <c r="M397" s="199" t="s">
        <v>1</v>
      </c>
      <c r="N397" s="200" t="s">
        <v>38</v>
      </c>
      <c r="O397" s="72"/>
      <c r="P397" s="201">
        <f>O397*H397</f>
        <v>0</v>
      </c>
      <c r="Q397" s="201">
        <v>7.9000000000000008E-3</v>
      </c>
      <c r="R397" s="201">
        <f>Q397*H397</f>
        <v>5.1766251000000008</v>
      </c>
      <c r="S397" s="201">
        <v>0</v>
      </c>
      <c r="T397" s="202">
        <f>S397*H397</f>
        <v>0</v>
      </c>
      <c r="U397" s="35"/>
      <c r="V397" s="35"/>
      <c r="W397" s="35"/>
      <c r="X397" s="35"/>
      <c r="Y397" s="35"/>
      <c r="Z397" s="35"/>
      <c r="AA397" s="35"/>
      <c r="AB397" s="35"/>
      <c r="AC397" s="35"/>
      <c r="AD397" s="35"/>
      <c r="AE397" s="35"/>
      <c r="AR397" s="203" t="s">
        <v>270</v>
      </c>
      <c r="AT397" s="203" t="s">
        <v>266</v>
      </c>
      <c r="AU397" s="203" t="s">
        <v>73</v>
      </c>
      <c r="AY397" s="18" t="s">
        <v>263</v>
      </c>
      <c r="BE397" s="204">
        <f>IF(N397="základní",J397,0)</f>
        <v>0</v>
      </c>
      <c r="BF397" s="204">
        <f>IF(N397="snížená",J397,0)</f>
        <v>0</v>
      </c>
      <c r="BG397" s="204">
        <f>IF(N397="zákl. přenesená",J397,0)</f>
        <v>0</v>
      </c>
      <c r="BH397" s="204">
        <f>IF(N397="sníž. přenesená",J397,0)</f>
        <v>0</v>
      </c>
      <c r="BI397" s="204">
        <f>IF(N397="nulová",J397,0)</f>
        <v>0</v>
      </c>
      <c r="BJ397" s="18" t="s">
        <v>71</v>
      </c>
      <c r="BK397" s="204">
        <f>ROUND(I397*H397,2)</f>
        <v>0</v>
      </c>
      <c r="BL397" s="18" t="s">
        <v>270</v>
      </c>
      <c r="BM397" s="203" t="s">
        <v>3140</v>
      </c>
    </row>
    <row r="398" spans="1:65" s="2" customFormat="1" ht="24.2" customHeight="1">
      <c r="A398" s="35"/>
      <c r="B398" s="36"/>
      <c r="C398" s="191" t="s">
        <v>740</v>
      </c>
      <c r="D398" s="191" t="s">
        <v>266</v>
      </c>
      <c r="E398" s="192" t="s">
        <v>3141</v>
      </c>
      <c r="F398" s="193" t="s">
        <v>3142</v>
      </c>
      <c r="G398" s="194" t="s">
        <v>269</v>
      </c>
      <c r="H398" s="195">
        <v>6.5949999999999998</v>
      </c>
      <c r="I398" s="196"/>
      <c r="J398" s="197">
        <f>ROUND(I398*H398,2)</f>
        <v>0</v>
      </c>
      <c r="K398" s="198"/>
      <c r="L398" s="40"/>
      <c r="M398" s="199" t="s">
        <v>1</v>
      </c>
      <c r="N398" s="200" t="s">
        <v>38</v>
      </c>
      <c r="O398" s="72"/>
      <c r="P398" s="201">
        <f>O398*H398</f>
        <v>0</v>
      </c>
      <c r="Q398" s="201">
        <v>3.0450000000000001E-2</v>
      </c>
      <c r="R398" s="201">
        <f>Q398*H398</f>
        <v>0.20081774999999999</v>
      </c>
      <c r="S398" s="201">
        <v>0</v>
      </c>
      <c r="T398" s="202">
        <f>S398*H398</f>
        <v>0</v>
      </c>
      <c r="U398" s="35"/>
      <c r="V398" s="35"/>
      <c r="W398" s="35"/>
      <c r="X398" s="35"/>
      <c r="Y398" s="35"/>
      <c r="Z398" s="35"/>
      <c r="AA398" s="35"/>
      <c r="AB398" s="35"/>
      <c r="AC398" s="35"/>
      <c r="AD398" s="35"/>
      <c r="AE398" s="35"/>
      <c r="AR398" s="203" t="s">
        <v>270</v>
      </c>
      <c r="AT398" s="203" t="s">
        <v>266</v>
      </c>
      <c r="AU398" s="203" t="s">
        <v>73</v>
      </c>
      <c r="AY398" s="18" t="s">
        <v>263</v>
      </c>
      <c r="BE398" s="204">
        <f>IF(N398="základní",J398,0)</f>
        <v>0</v>
      </c>
      <c r="BF398" s="204">
        <f>IF(N398="snížená",J398,0)</f>
        <v>0</v>
      </c>
      <c r="BG398" s="204">
        <f>IF(N398="zákl. přenesená",J398,0)</f>
        <v>0</v>
      </c>
      <c r="BH398" s="204">
        <f>IF(N398="sníž. přenesená",J398,0)</f>
        <v>0</v>
      </c>
      <c r="BI398" s="204">
        <f>IF(N398="nulová",J398,0)</f>
        <v>0</v>
      </c>
      <c r="BJ398" s="18" t="s">
        <v>71</v>
      </c>
      <c r="BK398" s="204">
        <f>ROUND(I398*H398,2)</f>
        <v>0</v>
      </c>
      <c r="BL398" s="18" t="s">
        <v>270</v>
      </c>
      <c r="BM398" s="203" t="s">
        <v>3143</v>
      </c>
    </row>
    <row r="399" spans="1:65" s="2" customFormat="1" ht="24.2" customHeight="1">
      <c r="A399" s="35"/>
      <c r="B399" s="36"/>
      <c r="C399" s="191" t="s">
        <v>594</v>
      </c>
      <c r="D399" s="191" t="s">
        <v>266</v>
      </c>
      <c r="E399" s="192" t="s">
        <v>3144</v>
      </c>
      <c r="F399" s="193" t="s">
        <v>3145</v>
      </c>
      <c r="G399" s="194" t="s">
        <v>269</v>
      </c>
      <c r="H399" s="195">
        <v>19.420000000000002</v>
      </c>
      <c r="I399" s="196"/>
      <c r="J399" s="197">
        <f>ROUND(I399*H399,2)</f>
        <v>0</v>
      </c>
      <c r="K399" s="198"/>
      <c r="L399" s="40"/>
      <c r="M399" s="199" t="s">
        <v>1</v>
      </c>
      <c r="N399" s="200" t="s">
        <v>38</v>
      </c>
      <c r="O399" s="72"/>
      <c r="P399" s="201">
        <f>O399*H399</f>
        <v>0</v>
      </c>
      <c r="Q399" s="201">
        <v>3.3579999999999999E-2</v>
      </c>
      <c r="R399" s="201">
        <f>Q399*H399</f>
        <v>0.65212360000000003</v>
      </c>
      <c r="S399" s="201">
        <v>0</v>
      </c>
      <c r="T399" s="202">
        <f>S399*H399</f>
        <v>0</v>
      </c>
      <c r="U399" s="35"/>
      <c r="V399" s="35"/>
      <c r="W399" s="35"/>
      <c r="X399" s="35"/>
      <c r="Y399" s="35"/>
      <c r="Z399" s="35"/>
      <c r="AA399" s="35"/>
      <c r="AB399" s="35"/>
      <c r="AC399" s="35"/>
      <c r="AD399" s="35"/>
      <c r="AE399" s="35"/>
      <c r="AR399" s="203" t="s">
        <v>270</v>
      </c>
      <c r="AT399" s="203" t="s">
        <v>266</v>
      </c>
      <c r="AU399" s="203" t="s">
        <v>73</v>
      </c>
      <c r="AY399" s="18" t="s">
        <v>263</v>
      </c>
      <c r="BE399" s="204">
        <f>IF(N399="základní",J399,0)</f>
        <v>0</v>
      </c>
      <c r="BF399" s="204">
        <f>IF(N399="snížená",J399,0)</f>
        <v>0</v>
      </c>
      <c r="BG399" s="204">
        <f>IF(N399="zákl. přenesená",J399,0)</f>
        <v>0</v>
      </c>
      <c r="BH399" s="204">
        <f>IF(N399="sníž. přenesená",J399,0)</f>
        <v>0</v>
      </c>
      <c r="BI399" s="204">
        <f>IF(N399="nulová",J399,0)</f>
        <v>0</v>
      </c>
      <c r="BJ399" s="18" t="s">
        <v>71</v>
      </c>
      <c r="BK399" s="204">
        <f>ROUND(I399*H399,2)</f>
        <v>0</v>
      </c>
      <c r="BL399" s="18" t="s">
        <v>270</v>
      </c>
      <c r="BM399" s="203" t="s">
        <v>3146</v>
      </c>
    </row>
    <row r="400" spans="1:65" s="2" customFormat="1" ht="16.5" customHeight="1">
      <c r="A400" s="35"/>
      <c r="B400" s="36"/>
      <c r="C400" s="191" t="s">
        <v>767</v>
      </c>
      <c r="D400" s="191" t="s">
        <v>266</v>
      </c>
      <c r="E400" s="192" t="s">
        <v>3147</v>
      </c>
      <c r="F400" s="193" t="s">
        <v>3148</v>
      </c>
      <c r="G400" s="194" t="s">
        <v>269</v>
      </c>
      <c r="H400" s="195">
        <v>50.128999999999998</v>
      </c>
      <c r="I400" s="196"/>
      <c r="J400" s="197">
        <f>ROUND(I400*H400,2)</f>
        <v>0</v>
      </c>
      <c r="K400" s="198"/>
      <c r="L400" s="40"/>
      <c r="M400" s="199" t="s">
        <v>1</v>
      </c>
      <c r="N400" s="200" t="s">
        <v>38</v>
      </c>
      <c r="O400" s="72"/>
      <c r="P400" s="201">
        <f>O400*H400</f>
        <v>0</v>
      </c>
      <c r="Q400" s="201">
        <v>1.1E-4</v>
      </c>
      <c r="R400" s="201">
        <f>Q400*H400</f>
        <v>5.5141899999999995E-3</v>
      </c>
      <c r="S400" s="201">
        <v>6.0000000000000002E-5</v>
      </c>
      <c r="T400" s="202">
        <f>S400*H400</f>
        <v>3.0077400000000001E-3</v>
      </c>
      <c r="U400" s="35"/>
      <c r="V400" s="35"/>
      <c r="W400" s="35"/>
      <c r="X400" s="35"/>
      <c r="Y400" s="35"/>
      <c r="Z400" s="35"/>
      <c r="AA400" s="35"/>
      <c r="AB400" s="35"/>
      <c r="AC400" s="35"/>
      <c r="AD400" s="35"/>
      <c r="AE400" s="35"/>
      <c r="AR400" s="203" t="s">
        <v>270</v>
      </c>
      <c r="AT400" s="203" t="s">
        <v>266</v>
      </c>
      <c r="AU400" s="203" t="s">
        <v>73</v>
      </c>
      <c r="AY400" s="18" t="s">
        <v>263</v>
      </c>
      <c r="BE400" s="204">
        <f>IF(N400="základní",J400,0)</f>
        <v>0</v>
      </c>
      <c r="BF400" s="204">
        <f>IF(N400="snížená",J400,0)</f>
        <v>0</v>
      </c>
      <c r="BG400" s="204">
        <f>IF(N400="zákl. přenesená",J400,0)</f>
        <v>0</v>
      </c>
      <c r="BH400" s="204">
        <f>IF(N400="sníž. přenesená",J400,0)</f>
        <v>0</v>
      </c>
      <c r="BI400" s="204">
        <f>IF(N400="nulová",J400,0)</f>
        <v>0</v>
      </c>
      <c r="BJ400" s="18" t="s">
        <v>71</v>
      </c>
      <c r="BK400" s="204">
        <f>ROUND(I400*H400,2)</f>
        <v>0</v>
      </c>
      <c r="BL400" s="18" t="s">
        <v>270</v>
      </c>
      <c r="BM400" s="203" t="s">
        <v>3149</v>
      </c>
    </row>
    <row r="401" spans="1:65" s="13" customFormat="1" ht="22.5">
      <c r="B401" s="205"/>
      <c r="C401" s="206"/>
      <c r="D401" s="207" t="s">
        <v>272</v>
      </c>
      <c r="E401" s="208" t="s">
        <v>1</v>
      </c>
      <c r="F401" s="209" t="s">
        <v>3150</v>
      </c>
      <c r="G401" s="206"/>
      <c r="H401" s="210">
        <v>50.128999999999998</v>
      </c>
      <c r="I401" s="211"/>
      <c r="J401" s="206"/>
      <c r="K401" s="206"/>
      <c r="L401" s="212"/>
      <c r="M401" s="213"/>
      <c r="N401" s="214"/>
      <c r="O401" s="214"/>
      <c r="P401" s="214"/>
      <c r="Q401" s="214"/>
      <c r="R401" s="214"/>
      <c r="S401" s="214"/>
      <c r="T401" s="215"/>
      <c r="AT401" s="216" t="s">
        <v>272</v>
      </c>
      <c r="AU401" s="216" t="s">
        <v>73</v>
      </c>
      <c r="AV401" s="13" t="s">
        <v>73</v>
      </c>
      <c r="AW401" s="13" t="s">
        <v>30</v>
      </c>
      <c r="AX401" s="13" t="s">
        <v>64</v>
      </c>
      <c r="AY401" s="216" t="s">
        <v>263</v>
      </c>
    </row>
    <row r="402" spans="1:65" s="15" customFormat="1">
      <c r="B402" s="228"/>
      <c r="C402" s="229"/>
      <c r="D402" s="207" t="s">
        <v>272</v>
      </c>
      <c r="E402" s="230" t="s">
        <v>1</v>
      </c>
      <c r="F402" s="231" t="s">
        <v>280</v>
      </c>
      <c r="G402" s="229"/>
      <c r="H402" s="232">
        <v>50.128999999999998</v>
      </c>
      <c r="I402" s="233"/>
      <c r="J402" s="229"/>
      <c r="K402" s="229"/>
      <c r="L402" s="234"/>
      <c r="M402" s="235"/>
      <c r="N402" s="236"/>
      <c r="O402" s="236"/>
      <c r="P402" s="236"/>
      <c r="Q402" s="236"/>
      <c r="R402" s="236"/>
      <c r="S402" s="236"/>
      <c r="T402" s="237"/>
      <c r="AT402" s="238" t="s">
        <v>272</v>
      </c>
      <c r="AU402" s="238" t="s">
        <v>73</v>
      </c>
      <c r="AV402" s="15" t="s">
        <v>270</v>
      </c>
      <c r="AW402" s="15" t="s">
        <v>30</v>
      </c>
      <c r="AX402" s="15" t="s">
        <v>71</v>
      </c>
      <c r="AY402" s="238" t="s">
        <v>263</v>
      </c>
    </row>
    <row r="403" spans="1:65" s="2" customFormat="1" ht="24.2" customHeight="1">
      <c r="A403" s="35"/>
      <c r="B403" s="36"/>
      <c r="C403" s="191" t="s">
        <v>598</v>
      </c>
      <c r="D403" s="191" t="s">
        <v>266</v>
      </c>
      <c r="E403" s="192" t="s">
        <v>3151</v>
      </c>
      <c r="F403" s="193" t="s">
        <v>3152</v>
      </c>
      <c r="G403" s="194" t="s">
        <v>269</v>
      </c>
      <c r="H403" s="195">
        <v>293.17899999999997</v>
      </c>
      <c r="I403" s="196"/>
      <c r="J403" s="197">
        <f>ROUND(I403*H403,2)</f>
        <v>0</v>
      </c>
      <c r="K403" s="198"/>
      <c r="L403" s="40"/>
      <c r="M403" s="199" t="s">
        <v>1</v>
      </c>
      <c r="N403" s="200" t="s">
        <v>38</v>
      </c>
      <c r="O403" s="72"/>
      <c r="P403" s="201">
        <f>O403*H403</f>
        <v>0</v>
      </c>
      <c r="Q403" s="201">
        <v>6.4999999999999997E-3</v>
      </c>
      <c r="R403" s="201">
        <f>Q403*H403</f>
        <v>1.9056634999999997</v>
      </c>
      <c r="S403" s="201">
        <v>0</v>
      </c>
      <c r="T403" s="202">
        <f>S403*H403</f>
        <v>0</v>
      </c>
      <c r="U403" s="35"/>
      <c r="V403" s="35"/>
      <c r="W403" s="35"/>
      <c r="X403" s="35"/>
      <c r="Y403" s="35"/>
      <c r="Z403" s="35"/>
      <c r="AA403" s="35"/>
      <c r="AB403" s="35"/>
      <c r="AC403" s="35"/>
      <c r="AD403" s="35"/>
      <c r="AE403" s="35"/>
      <c r="AR403" s="203" t="s">
        <v>270</v>
      </c>
      <c r="AT403" s="203" t="s">
        <v>266</v>
      </c>
      <c r="AU403" s="203" t="s">
        <v>73</v>
      </c>
      <c r="AY403" s="18" t="s">
        <v>263</v>
      </c>
      <c r="BE403" s="204">
        <f>IF(N403="základní",J403,0)</f>
        <v>0</v>
      </c>
      <c r="BF403" s="204">
        <f>IF(N403="snížená",J403,0)</f>
        <v>0</v>
      </c>
      <c r="BG403" s="204">
        <f>IF(N403="zákl. přenesená",J403,0)</f>
        <v>0</v>
      </c>
      <c r="BH403" s="204">
        <f>IF(N403="sníž. přenesená",J403,0)</f>
        <v>0</v>
      </c>
      <c r="BI403" s="204">
        <f>IF(N403="nulová",J403,0)</f>
        <v>0</v>
      </c>
      <c r="BJ403" s="18" t="s">
        <v>71</v>
      </c>
      <c r="BK403" s="204">
        <f>ROUND(I403*H403,2)</f>
        <v>0</v>
      </c>
      <c r="BL403" s="18" t="s">
        <v>270</v>
      </c>
      <c r="BM403" s="203" t="s">
        <v>3153</v>
      </c>
    </row>
    <row r="404" spans="1:65" s="13" customFormat="1">
      <c r="B404" s="205"/>
      <c r="C404" s="206"/>
      <c r="D404" s="207" t="s">
        <v>272</v>
      </c>
      <c r="E404" s="208" t="s">
        <v>1</v>
      </c>
      <c r="F404" s="209" t="s">
        <v>3154</v>
      </c>
      <c r="G404" s="206"/>
      <c r="H404" s="210">
        <v>343.30799999999999</v>
      </c>
      <c r="I404" s="211"/>
      <c r="J404" s="206"/>
      <c r="K404" s="206"/>
      <c r="L404" s="212"/>
      <c r="M404" s="213"/>
      <c r="N404" s="214"/>
      <c r="O404" s="214"/>
      <c r="P404" s="214"/>
      <c r="Q404" s="214"/>
      <c r="R404" s="214"/>
      <c r="S404" s="214"/>
      <c r="T404" s="215"/>
      <c r="AT404" s="216" t="s">
        <v>272</v>
      </c>
      <c r="AU404" s="216" t="s">
        <v>73</v>
      </c>
      <c r="AV404" s="13" t="s">
        <v>73</v>
      </c>
      <c r="AW404" s="13" t="s">
        <v>30</v>
      </c>
      <c r="AX404" s="13" t="s">
        <v>64</v>
      </c>
      <c r="AY404" s="216" t="s">
        <v>263</v>
      </c>
    </row>
    <row r="405" spans="1:65" s="13" customFormat="1" ht="33.75">
      <c r="B405" s="205"/>
      <c r="C405" s="206"/>
      <c r="D405" s="207" t="s">
        <v>272</v>
      </c>
      <c r="E405" s="208" t="s">
        <v>1</v>
      </c>
      <c r="F405" s="209" t="s">
        <v>3155</v>
      </c>
      <c r="G405" s="206"/>
      <c r="H405" s="210">
        <v>-50.128999999999998</v>
      </c>
      <c r="I405" s="211"/>
      <c r="J405" s="206"/>
      <c r="K405" s="206"/>
      <c r="L405" s="212"/>
      <c r="M405" s="213"/>
      <c r="N405" s="214"/>
      <c r="O405" s="214"/>
      <c r="P405" s="214"/>
      <c r="Q405" s="214"/>
      <c r="R405" s="214"/>
      <c r="S405" s="214"/>
      <c r="T405" s="215"/>
      <c r="AT405" s="216" t="s">
        <v>272</v>
      </c>
      <c r="AU405" s="216" t="s">
        <v>73</v>
      </c>
      <c r="AV405" s="13" t="s">
        <v>73</v>
      </c>
      <c r="AW405" s="13" t="s">
        <v>30</v>
      </c>
      <c r="AX405" s="13" t="s">
        <v>64</v>
      </c>
      <c r="AY405" s="216" t="s">
        <v>263</v>
      </c>
    </row>
    <row r="406" spans="1:65" s="15" customFormat="1">
      <c r="B406" s="228"/>
      <c r="C406" s="229"/>
      <c r="D406" s="207" t="s">
        <v>272</v>
      </c>
      <c r="E406" s="230" t="s">
        <v>1</v>
      </c>
      <c r="F406" s="231" t="s">
        <v>280</v>
      </c>
      <c r="G406" s="229"/>
      <c r="H406" s="232">
        <v>293.17899999999997</v>
      </c>
      <c r="I406" s="233"/>
      <c r="J406" s="229"/>
      <c r="K406" s="229"/>
      <c r="L406" s="234"/>
      <c r="M406" s="235"/>
      <c r="N406" s="236"/>
      <c r="O406" s="236"/>
      <c r="P406" s="236"/>
      <c r="Q406" s="236"/>
      <c r="R406" s="236"/>
      <c r="S406" s="236"/>
      <c r="T406" s="237"/>
      <c r="AT406" s="238" t="s">
        <v>272</v>
      </c>
      <c r="AU406" s="238" t="s">
        <v>73</v>
      </c>
      <c r="AV406" s="15" t="s">
        <v>270</v>
      </c>
      <c r="AW406" s="15" t="s">
        <v>30</v>
      </c>
      <c r="AX406" s="15" t="s">
        <v>71</v>
      </c>
      <c r="AY406" s="238" t="s">
        <v>263</v>
      </c>
    </row>
    <row r="407" spans="1:65" s="2" customFormat="1" ht="24.2" customHeight="1">
      <c r="A407" s="35"/>
      <c r="B407" s="36"/>
      <c r="C407" s="191" t="s">
        <v>775</v>
      </c>
      <c r="D407" s="191" t="s">
        <v>266</v>
      </c>
      <c r="E407" s="192" t="s">
        <v>3156</v>
      </c>
      <c r="F407" s="193" t="s">
        <v>3157</v>
      </c>
      <c r="G407" s="194" t="s">
        <v>269</v>
      </c>
      <c r="H407" s="195">
        <v>40.018999999999998</v>
      </c>
      <c r="I407" s="196"/>
      <c r="J407" s="197">
        <f>ROUND(I407*H407,2)</f>
        <v>0</v>
      </c>
      <c r="K407" s="198"/>
      <c r="L407" s="40"/>
      <c r="M407" s="199" t="s">
        <v>1</v>
      </c>
      <c r="N407" s="200" t="s">
        <v>38</v>
      </c>
      <c r="O407" s="72"/>
      <c r="P407" s="201">
        <f>O407*H407</f>
        <v>0</v>
      </c>
      <c r="Q407" s="201">
        <v>1.3999999999999999E-4</v>
      </c>
      <c r="R407" s="201">
        <f>Q407*H407</f>
        <v>5.6026599999999989E-3</v>
      </c>
      <c r="S407" s="201">
        <v>0</v>
      </c>
      <c r="T407" s="202">
        <f>S407*H407</f>
        <v>0</v>
      </c>
      <c r="U407" s="35"/>
      <c r="V407" s="35"/>
      <c r="W407" s="35"/>
      <c r="X407" s="35"/>
      <c r="Y407" s="35"/>
      <c r="Z407" s="35"/>
      <c r="AA407" s="35"/>
      <c r="AB407" s="35"/>
      <c r="AC407" s="35"/>
      <c r="AD407" s="35"/>
      <c r="AE407" s="35"/>
      <c r="AR407" s="203" t="s">
        <v>270</v>
      </c>
      <c r="AT407" s="203" t="s">
        <v>266</v>
      </c>
      <c r="AU407" s="203" t="s">
        <v>73</v>
      </c>
      <c r="AY407" s="18" t="s">
        <v>263</v>
      </c>
      <c r="BE407" s="204">
        <f>IF(N407="základní",J407,0)</f>
        <v>0</v>
      </c>
      <c r="BF407" s="204">
        <f>IF(N407="snížená",J407,0)</f>
        <v>0</v>
      </c>
      <c r="BG407" s="204">
        <f>IF(N407="zákl. přenesená",J407,0)</f>
        <v>0</v>
      </c>
      <c r="BH407" s="204">
        <f>IF(N407="sníž. přenesená",J407,0)</f>
        <v>0</v>
      </c>
      <c r="BI407" s="204">
        <f>IF(N407="nulová",J407,0)</f>
        <v>0</v>
      </c>
      <c r="BJ407" s="18" t="s">
        <v>71</v>
      </c>
      <c r="BK407" s="204">
        <f>ROUND(I407*H407,2)</f>
        <v>0</v>
      </c>
      <c r="BL407" s="18" t="s">
        <v>270</v>
      </c>
      <c r="BM407" s="203" t="s">
        <v>3158</v>
      </c>
    </row>
    <row r="408" spans="1:65" s="2" customFormat="1" ht="24.2" customHeight="1">
      <c r="A408" s="35"/>
      <c r="B408" s="36"/>
      <c r="C408" s="191" t="s">
        <v>601</v>
      </c>
      <c r="D408" s="191" t="s">
        <v>266</v>
      </c>
      <c r="E408" s="192" t="s">
        <v>3159</v>
      </c>
      <c r="F408" s="193" t="s">
        <v>3157</v>
      </c>
      <c r="G408" s="194" t="s">
        <v>269</v>
      </c>
      <c r="H408" s="195">
        <v>344.488</v>
      </c>
      <c r="I408" s="196"/>
      <c r="J408" s="197">
        <f>ROUND(I408*H408,2)</f>
        <v>0</v>
      </c>
      <c r="K408" s="198"/>
      <c r="L408" s="40"/>
      <c r="M408" s="199" t="s">
        <v>1</v>
      </c>
      <c r="N408" s="200" t="s">
        <v>38</v>
      </c>
      <c r="O408" s="72"/>
      <c r="P408" s="201">
        <f>O408*H408</f>
        <v>0</v>
      </c>
      <c r="Q408" s="201">
        <v>1.3999999999999999E-4</v>
      </c>
      <c r="R408" s="201">
        <f>Q408*H408</f>
        <v>4.8228319999999998E-2</v>
      </c>
      <c r="S408" s="201">
        <v>0</v>
      </c>
      <c r="T408" s="202">
        <f>S408*H408</f>
        <v>0</v>
      </c>
      <c r="U408" s="35"/>
      <c r="V408" s="35"/>
      <c r="W408" s="35"/>
      <c r="X408" s="35"/>
      <c r="Y408" s="35"/>
      <c r="Z408" s="35"/>
      <c r="AA408" s="35"/>
      <c r="AB408" s="35"/>
      <c r="AC408" s="35"/>
      <c r="AD408" s="35"/>
      <c r="AE408" s="35"/>
      <c r="AR408" s="203" t="s">
        <v>270</v>
      </c>
      <c r="AT408" s="203" t="s">
        <v>266</v>
      </c>
      <c r="AU408" s="203" t="s">
        <v>73</v>
      </c>
      <c r="AY408" s="18" t="s">
        <v>263</v>
      </c>
      <c r="BE408" s="204">
        <f>IF(N408="základní",J408,0)</f>
        <v>0</v>
      </c>
      <c r="BF408" s="204">
        <f>IF(N408="snížená",J408,0)</f>
        <v>0</v>
      </c>
      <c r="BG408" s="204">
        <f>IF(N408="zákl. přenesená",J408,0)</f>
        <v>0</v>
      </c>
      <c r="BH408" s="204">
        <f>IF(N408="sníž. přenesená",J408,0)</f>
        <v>0</v>
      </c>
      <c r="BI408" s="204">
        <f>IF(N408="nulová",J408,0)</f>
        <v>0</v>
      </c>
      <c r="BJ408" s="18" t="s">
        <v>71</v>
      </c>
      <c r="BK408" s="204">
        <f>ROUND(I408*H408,2)</f>
        <v>0</v>
      </c>
      <c r="BL408" s="18" t="s">
        <v>270</v>
      </c>
      <c r="BM408" s="203" t="s">
        <v>3160</v>
      </c>
    </row>
    <row r="409" spans="1:65" s="13" customFormat="1">
      <c r="B409" s="205"/>
      <c r="C409" s="206"/>
      <c r="D409" s="207" t="s">
        <v>272</v>
      </c>
      <c r="E409" s="208" t="s">
        <v>1</v>
      </c>
      <c r="F409" s="209" t="s">
        <v>3161</v>
      </c>
      <c r="G409" s="206"/>
      <c r="H409" s="210">
        <v>383.33100000000002</v>
      </c>
      <c r="I409" s="211"/>
      <c r="J409" s="206"/>
      <c r="K409" s="206"/>
      <c r="L409" s="212"/>
      <c r="M409" s="213"/>
      <c r="N409" s="214"/>
      <c r="O409" s="214"/>
      <c r="P409" s="214"/>
      <c r="Q409" s="214"/>
      <c r="R409" s="214"/>
      <c r="S409" s="214"/>
      <c r="T409" s="215"/>
      <c r="AT409" s="216" t="s">
        <v>272</v>
      </c>
      <c r="AU409" s="216" t="s">
        <v>73</v>
      </c>
      <c r="AV409" s="13" t="s">
        <v>73</v>
      </c>
      <c r="AW409" s="13" t="s">
        <v>30</v>
      </c>
      <c r="AX409" s="13" t="s">
        <v>64</v>
      </c>
      <c r="AY409" s="216" t="s">
        <v>263</v>
      </c>
    </row>
    <row r="410" spans="1:65" s="13" customFormat="1" ht="33.75">
      <c r="B410" s="205"/>
      <c r="C410" s="206"/>
      <c r="D410" s="207" t="s">
        <v>272</v>
      </c>
      <c r="E410" s="208" t="s">
        <v>1</v>
      </c>
      <c r="F410" s="209" t="s">
        <v>3155</v>
      </c>
      <c r="G410" s="206"/>
      <c r="H410" s="210">
        <v>-50.128999999999998</v>
      </c>
      <c r="I410" s="211"/>
      <c r="J410" s="206"/>
      <c r="K410" s="206"/>
      <c r="L410" s="212"/>
      <c r="M410" s="213"/>
      <c r="N410" s="214"/>
      <c r="O410" s="214"/>
      <c r="P410" s="214"/>
      <c r="Q410" s="214"/>
      <c r="R410" s="214"/>
      <c r="S410" s="214"/>
      <c r="T410" s="215"/>
      <c r="AT410" s="216" t="s">
        <v>272</v>
      </c>
      <c r="AU410" s="216" t="s">
        <v>73</v>
      </c>
      <c r="AV410" s="13" t="s">
        <v>73</v>
      </c>
      <c r="AW410" s="13" t="s">
        <v>30</v>
      </c>
      <c r="AX410" s="13" t="s">
        <v>64</v>
      </c>
      <c r="AY410" s="216" t="s">
        <v>263</v>
      </c>
    </row>
    <row r="411" spans="1:65" s="13" customFormat="1">
      <c r="B411" s="205"/>
      <c r="C411" s="206"/>
      <c r="D411" s="207" t="s">
        <v>272</v>
      </c>
      <c r="E411" s="208" t="s">
        <v>1</v>
      </c>
      <c r="F411" s="209" t="s">
        <v>3162</v>
      </c>
      <c r="G411" s="206"/>
      <c r="H411" s="210">
        <v>11.286</v>
      </c>
      <c r="I411" s="211"/>
      <c r="J411" s="206"/>
      <c r="K411" s="206"/>
      <c r="L411" s="212"/>
      <c r="M411" s="213"/>
      <c r="N411" s="214"/>
      <c r="O411" s="214"/>
      <c r="P411" s="214"/>
      <c r="Q411" s="214"/>
      <c r="R411" s="214"/>
      <c r="S411" s="214"/>
      <c r="T411" s="215"/>
      <c r="AT411" s="216" t="s">
        <v>272</v>
      </c>
      <c r="AU411" s="216" t="s">
        <v>73</v>
      </c>
      <c r="AV411" s="13" t="s">
        <v>73</v>
      </c>
      <c r="AW411" s="13" t="s">
        <v>30</v>
      </c>
      <c r="AX411" s="13" t="s">
        <v>64</v>
      </c>
      <c r="AY411" s="216" t="s">
        <v>263</v>
      </c>
    </row>
    <row r="412" spans="1:65" s="15" customFormat="1">
      <c r="B412" s="228"/>
      <c r="C412" s="229"/>
      <c r="D412" s="207" t="s">
        <v>272</v>
      </c>
      <c r="E412" s="230" t="s">
        <v>1</v>
      </c>
      <c r="F412" s="231" t="s">
        <v>280</v>
      </c>
      <c r="G412" s="229"/>
      <c r="H412" s="232">
        <v>344.488</v>
      </c>
      <c r="I412" s="233"/>
      <c r="J412" s="229"/>
      <c r="K412" s="229"/>
      <c r="L412" s="234"/>
      <c r="M412" s="235"/>
      <c r="N412" s="236"/>
      <c r="O412" s="236"/>
      <c r="P412" s="236"/>
      <c r="Q412" s="236"/>
      <c r="R412" s="236"/>
      <c r="S412" s="236"/>
      <c r="T412" s="237"/>
      <c r="AT412" s="238" t="s">
        <v>272</v>
      </c>
      <c r="AU412" s="238" t="s">
        <v>73</v>
      </c>
      <c r="AV412" s="15" t="s">
        <v>270</v>
      </c>
      <c r="AW412" s="15" t="s">
        <v>30</v>
      </c>
      <c r="AX412" s="15" t="s">
        <v>71</v>
      </c>
      <c r="AY412" s="238" t="s">
        <v>263</v>
      </c>
    </row>
    <row r="413" spans="1:65" s="2" customFormat="1" ht="44.25" customHeight="1">
      <c r="A413" s="35"/>
      <c r="B413" s="36"/>
      <c r="C413" s="191" t="s">
        <v>784</v>
      </c>
      <c r="D413" s="191" t="s">
        <v>266</v>
      </c>
      <c r="E413" s="192" t="s">
        <v>3163</v>
      </c>
      <c r="F413" s="193" t="s">
        <v>3164</v>
      </c>
      <c r="G413" s="194" t="s">
        <v>269</v>
      </c>
      <c r="H413" s="195">
        <v>40.023000000000003</v>
      </c>
      <c r="I413" s="196"/>
      <c r="J413" s="197">
        <f>ROUND(I413*H413,2)</f>
        <v>0</v>
      </c>
      <c r="K413" s="198"/>
      <c r="L413" s="40"/>
      <c r="M413" s="199" t="s">
        <v>1</v>
      </c>
      <c r="N413" s="200" t="s">
        <v>38</v>
      </c>
      <c r="O413" s="72"/>
      <c r="P413" s="201">
        <f>O413*H413</f>
        <v>0</v>
      </c>
      <c r="Q413" s="201">
        <v>8.5199999999999998E-3</v>
      </c>
      <c r="R413" s="201">
        <f>Q413*H413</f>
        <v>0.34099596000000004</v>
      </c>
      <c r="S413" s="201">
        <v>0</v>
      </c>
      <c r="T413" s="202">
        <f>S413*H413</f>
        <v>0</v>
      </c>
      <c r="U413" s="35"/>
      <c r="V413" s="35"/>
      <c r="W413" s="35"/>
      <c r="X413" s="35"/>
      <c r="Y413" s="35"/>
      <c r="Z413" s="35"/>
      <c r="AA413" s="35"/>
      <c r="AB413" s="35"/>
      <c r="AC413" s="35"/>
      <c r="AD413" s="35"/>
      <c r="AE413" s="35"/>
      <c r="AR413" s="203" t="s">
        <v>270</v>
      </c>
      <c r="AT413" s="203" t="s">
        <v>266</v>
      </c>
      <c r="AU413" s="203" t="s">
        <v>73</v>
      </c>
      <c r="AY413" s="18" t="s">
        <v>263</v>
      </c>
      <c r="BE413" s="204">
        <f>IF(N413="základní",J413,0)</f>
        <v>0</v>
      </c>
      <c r="BF413" s="204">
        <f>IF(N413="snížená",J413,0)</f>
        <v>0</v>
      </c>
      <c r="BG413" s="204">
        <f>IF(N413="zákl. přenesená",J413,0)</f>
        <v>0</v>
      </c>
      <c r="BH413" s="204">
        <f>IF(N413="sníž. přenesená",J413,0)</f>
        <v>0</v>
      </c>
      <c r="BI413" s="204">
        <f>IF(N413="nulová",J413,0)</f>
        <v>0</v>
      </c>
      <c r="BJ413" s="18" t="s">
        <v>71</v>
      </c>
      <c r="BK413" s="204">
        <f>ROUND(I413*H413,2)</f>
        <v>0</v>
      </c>
      <c r="BL413" s="18" t="s">
        <v>270</v>
      </c>
      <c r="BM413" s="203" t="s">
        <v>3165</v>
      </c>
    </row>
    <row r="414" spans="1:65" s="16" customFormat="1" ht="22.5">
      <c r="B414" s="248"/>
      <c r="C414" s="249"/>
      <c r="D414" s="207" t="s">
        <v>272</v>
      </c>
      <c r="E414" s="250" t="s">
        <v>1</v>
      </c>
      <c r="F414" s="251" t="s">
        <v>3166</v>
      </c>
      <c r="G414" s="249"/>
      <c r="H414" s="250" t="s">
        <v>1</v>
      </c>
      <c r="I414" s="252"/>
      <c r="J414" s="249"/>
      <c r="K414" s="249"/>
      <c r="L414" s="253"/>
      <c r="M414" s="254"/>
      <c r="N414" s="255"/>
      <c r="O414" s="255"/>
      <c r="P414" s="255"/>
      <c r="Q414" s="255"/>
      <c r="R414" s="255"/>
      <c r="S414" s="255"/>
      <c r="T414" s="256"/>
      <c r="AT414" s="257" t="s">
        <v>272</v>
      </c>
      <c r="AU414" s="257" t="s">
        <v>73</v>
      </c>
      <c r="AV414" s="16" t="s">
        <v>71</v>
      </c>
      <c r="AW414" s="16" t="s">
        <v>30</v>
      </c>
      <c r="AX414" s="16" t="s">
        <v>64</v>
      </c>
      <c r="AY414" s="257" t="s">
        <v>263</v>
      </c>
    </row>
    <row r="415" spans="1:65" s="13" customFormat="1">
      <c r="B415" s="205"/>
      <c r="C415" s="206"/>
      <c r="D415" s="207" t="s">
        <v>272</v>
      </c>
      <c r="E415" s="208" t="s">
        <v>1</v>
      </c>
      <c r="F415" s="209" t="s">
        <v>3167</v>
      </c>
      <c r="G415" s="206"/>
      <c r="H415" s="210">
        <v>40.023000000000003</v>
      </c>
      <c r="I415" s="211"/>
      <c r="J415" s="206"/>
      <c r="K415" s="206"/>
      <c r="L415" s="212"/>
      <c r="M415" s="213"/>
      <c r="N415" s="214"/>
      <c r="O415" s="214"/>
      <c r="P415" s="214"/>
      <c r="Q415" s="214"/>
      <c r="R415" s="214"/>
      <c r="S415" s="214"/>
      <c r="T415" s="215"/>
      <c r="AT415" s="216" t="s">
        <v>272</v>
      </c>
      <c r="AU415" s="216" t="s">
        <v>73</v>
      </c>
      <c r="AV415" s="13" t="s">
        <v>73</v>
      </c>
      <c r="AW415" s="13" t="s">
        <v>30</v>
      </c>
      <c r="AX415" s="13" t="s">
        <v>64</v>
      </c>
      <c r="AY415" s="216" t="s">
        <v>263</v>
      </c>
    </row>
    <row r="416" spans="1:65" s="15" customFormat="1">
      <c r="B416" s="228"/>
      <c r="C416" s="229"/>
      <c r="D416" s="207" t="s">
        <v>272</v>
      </c>
      <c r="E416" s="230" t="s">
        <v>1</v>
      </c>
      <c r="F416" s="231" t="s">
        <v>280</v>
      </c>
      <c r="G416" s="229"/>
      <c r="H416" s="232">
        <v>40.023000000000003</v>
      </c>
      <c r="I416" s="233"/>
      <c r="J416" s="229"/>
      <c r="K416" s="229"/>
      <c r="L416" s="234"/>
      <c r="M416" s="235"/>
      <c r="N416" s="236"/>
      <c r="O416" s="236"/>
      <c r="P416" s="236"/>
      <c r="Q416" s="236"/>
      <c r="R416" s="236"/>
      <c r="S416" s="236"/>
      <c r="T416" s="237"/>
      <c r="AT416" s="238" t="s">
        <v>272</v>
      </c>
      <c r="AU416" s="238" t="s">
        <v>73</v>
      </c>
      <c r="AV416" s="15" t="s">
        <v>270</v>
      </c>
      <c r="AW416" s="15" t="s">
        <v>30</v>
      </c>
      <c r="AX416" s="15" t="s">
        <v>71</v>
      </c>
      <c r="AY416" s="238" t="s">
        <v>263</v>
      </c>
    </row>
    <row r="417" spans="1:65" s="2" customFormat="1" ht="24.2" customHeight="1">
      <c r="A417" s="35"/>
      <c r="B417" s="36"/>
      <c r="C417" s="261" t="s">
        <v>607</v>
      </c>
      <c r="D417" s="261" t="s">
        <v>401</v>
      </c>
      <c r="E417" s="262" t="s">
        <v>3168</v>
      </c>
      <c r="F417" s="263" t="s">
        <v>3169</v>
      </c>
      <c r="G417" s="264" t="s">
        <v>269</v>
      </c>
      <c r="H417" s="265">
        <v>42.024000000000001</v>
      </c>
      <c r="I417" s="266"/>
      <c r="J417" s="267">
        <f>ROUND(I417*H417,2)</f>
        <v>0</v>
      </c>
      <c r="K417" s="268"/>
      <c r="L417" s="269"/>
      <c r="M417" s="270" t="s">
        <v>1</v>
      </c>
      <c r="N417" s="271" t="s">
        <v>38</v>
      </c>
      <c r="O417" s="72"/>
      <c r="P417" s="201">
        <f>O417*H417</f>
        <v>0</v>
      </c>
      <c r="Q417" s="201">
        <v>1.01E-2</v>
      </c>
      <c r="R417" s="201">
        <f>Q417*H417</f>
        <v>0.4244424</v>
      </c>
      <c r="S417" s="201">
        <v>0</v>
      </c>
      <c r="T417" s="202">
        <f>S417*H417</f>
        <v>0</v>
      </c>
      <c r="U417" s="35"/>
      <c r="V417" s="35"/>
      <c r="W417" s="35"/>
      <c r="X417" s="35"/>
      <c r="Y417" s="35"/>
      <c r="Z417" s="35"/>
      <c r="AA417" s="35"/>
      <c r="AB417" s="35"/>
      <c r="AC417" s="35"/>
      <c r="AD417" s="35"/>
      <c r="AE417" s="35"/>
      <c r="AR417" s="203" t="s">
        <v>314</v>
      </c>
      <c r="AT417" s="203" t="s">
        <v>401</v>
      </c>
      <c r="AU417" s="203" t="s">
        <v>73</v>
      </c>
      <c r="AY417" s="18" t="s">
        <v>263</v>
      </c>
      <c r="BE417" s="204">
        <f>IF(N417="základní",J417,0)</f>
        <v>0</v>
      </c>
      <c r="BF417" s="204">
        <f>IF(N417="snížená",J417,0)</f>
        <v>0</v>
      </c>
      <c r="BG417" s="204">
        <f>IF(N417="zákl. přenesená",J417,0)</f>
        <v>0</v>
      </c>
      <c r="BH417" s="204">
        <f>IF(N417="sníž. přenesená",J417,0)</f>
        <v>0</v>
      </c>
      <c r="BI417" s="204">
        <f>IF(N417="nulová",J417,0)</f>
        <v>0</v>
      </c>
      <c r="BJ417" s="18" t="s">
        <v>71</v>
      </c>
      <c r="BK417" s="204">
        <f>ROUND(I417*H417,2)</f>
        <v>0</v>
      </c>
      <c r="BL417" s="18" t="s">
        <v>270</v>
      </c>
      <c r="BM417" s="203" t="s">
        <v>3170</v>
      </c>
    </row>
    <row r="418" spans="1:65" s="13" customFormat="1">
      <c r="B418" s="205"/>
      <c r="C418" s="206"/>
      <c r="D418" s="207" t="s">
        <v>272</v>
      </c>
      <c r="E418" s="208" t="s">
        <v>1</v>
      </c>
      <c r="F418" s="209" t="s">
        <v>3171</v>
      </c>
      <c r="G418" s="206"/>
      <c r="H418" s="210">
        <v>42.024000000000001</v>
      </c>
      <c r="I418" s="211"/>
      <c r="J418" s="206"/>
      <c r="K418" s="206"/>
      <c r="L418" s="212"/>
      <c r="M418" s="213"/>
      <c r="N418" s="214"/>
      <c r="O418" s="214"/>
      <c r="P418" s="214"/>
      <c r="Q418" s="214"/>
      <c r="R418" s="214"/>
      <c r="S418" s="214"/>
      <c r="T418" s="215"/>
      <c r="AT418" s="216" t="s">
        <v>272</v>
      </c>
      <c r="AU418" s="216" t="s">
        <v>73</v>
      </c>
      <c r="AV418" s="13" t="s">
        <v>73</v>
      </c>
      <c r="AW418" s="13" t="s">
        <v>30</v>
      </c>
      <c r="AX418" s="13" t="s">
        <v>64</v>
      </c>
      <c r="AY418" s="216" t="s">
        <v>263</v>
      </c>
    </row>
    <row r="419" spans="1:65" s="15" customFormat="1">
      <c r="B419" s="228"/>
      <c r="C419" s="229"/>
      <c r="D419" s="207" t="s">
        <v>272</v>
      </c>
      <c r="E419" s="230" t="s">
        <v>1</v>
      </c>
      <c r="F419" s="231" t="s">
        <v>280</v>
      </c>
      <c r="G419" s="229"/>
      <c r="H419" s="232">
        <v>42.024000000000001</v>
      </c>
      <c r="I419" s="233"/>
      <c r="J419" s="229"/>
      <c r="K419" s="229"/>
      <c r="L419" s="234"/>
      <c r="M419" s="235"/>
      <c r="N419" s="236"/>
      <c r="O419" s="236"/>
      <c r="P419" s="236"/>
      <c r="Q419" s="236"/>
      <c r="R419" s="236"/>
      <c r="S419" s="236"/>
      <c r="T419" s="237"/>
      <c r="AT419" s="238" t="s">
        <v>272</v>
      </c>
      <c r="AU419" s="238" t="s">
        <v>73</v>
      </c>
      <c r="AV419" s="15" t="s">
        <v>270</v>
      </c>
      <c r="AW419" s="15" t="s">
        <v>30</v>
      </c>
      <c r="AX419" s="15" t="s">
        <v>71</v>
      </c>
      <c r="AY419" s="238" t="s">
        <v>263</v>
      </c>
    </row>
    <row r="420" spans="1:65" s="2" customFormat="1" ht="44.25" customHeight="1">
      <c r="A420" s="35"/>
      <c r="B420" s="36"/>
      <c r="C420" s="191" t="s">
        <v>793</v>
      </c>
      <c r="D420" s="191" t="s">
        <v>266</v>
      </c>
      <c r="E420" s="192" t="s">
        <v>3172</v>
      </c>
      <c r="F420" s="193" t="s">
        <v>3173</v>
      </c>
      <c r="G420" s="194" t="s">
        <v>269</v>
      </c>
      <c r="H420" s="195">
        <v>293.17899999999997</v>
      </c>
      <c r="I420" s="196"/>
      <c r="J420" s="197">
        <f>ROUND(I420*H420,2)</f>
        <v>0</v>
      </c>
      <c r="K420" s="198"/>
      <c r="L420" s="40"/>
      <c r="M420" s="199" t="s">
        <v>1</v>
      </c>
      <c r="N420" s="200" t="s">
        <v>38</v>
      </c>
      <c r="O420" s="72"/>
      <c r="P420" s="201">
        <f>O420*H420</f>
        <v>0</v>
      </c>
      <c r="Q420" s="201">
        <v>1.1599999999999999E-2</v>
      </c>
      <c r="R420" s="201">
        <f>Q420*H420</f>
        <v>3.4008763999999996</v>
      </c>
      <c r="S420" s="201">
        <v>0</v>
      </c>
      <c r="T420" s="202">
        <f>S420*H420</f>
        <v>0</v>
      </c>
      <c r="U420" s="35"/>
      <c r="V420" s="35"/>
      <c r="W420" s="35"/>
      <c r="X420" s="35"/>
      <c r="Y420" s="35"/>
      <c r="Z420" s="35"/>
      <c r="AA420" s="35"/>
      <c r="AB420" s="35"/>
      <c r="AC420" s="35"/>
      <c r="AD420" s="35"/>
      <c r="AE420" s="35"/>
      <c r="AR420" s="203" t="s">
        <v>270</v>
      </c>
      <c r="AT420" s="203" t="s">
        <v>266</v>
      </c>
      <c r="AU420" s="203" t="s">
        <v>73</v>
      </c>
      <c r="AY420" s="18" t="s">
        <v>263</v>
      </c>
      <c r="BE420" s="204">
        <f>IF(N420="základní",J420,0)</f>
        <v>0</v>
      </c>
      <c r="BF420" s="204">
        <f>IF(N420="snížená",J420,0)</f>
        <v>0</v>
      </c>
      <c r="BG420" s="204">
        <f>IF(N420="zákl. přenesená",J420,0)</f>
        <v>0</v>
      </c>
      <c r="BH420" s="204">
        <f>IF(N420="sníž. přenesená",J420,0)</f>
        <v>0</v>
      </c>
      <c r="BI420" s="204">
        <f>IF(N420="nulová",J420,0)</f>
        <v>0</v>
      </c>
      <c r="BJ420" s="18" t="s">
        <v>71</v>
      </c>
      <c r="BK420" s="204">
        <f>ROUND(I420*H420,2)</f>
        <v>0</v>
      </c>
      <c r="BL420" s="18" t="s">
        <v>270</v>
      </c>
      <c r="BM420" s="203" t="s">
        <v>3174</v>
      </c>
    </row>
    <row r="421" spans="1:65" s="13" customFormat="1">
      <c r="B421" s="205"/>
      <c r="C421" s="206"/>
      <c r="D421" s="207" t="s">
        <v>272</v>
      </c>
      <c r="E421" s="208" t="s">
        <v>1</v>
      </c>
      <c r="F421" s="209" t="s">
        <v>3154</v>
      </c>
      <c r="G421" s="206"/>
      <c r="H421" s="210">
        <v>343.30799999999999</v>
      </c>
      <c r="I421" s="211"/>
      <c r="J421" s="206"/>
      <c r="K421" s="206"/>
      <c r="L421" s="212"/>
      <c r="M421" s="213"/>
      <c r="N421" s="214"/>
      <c r="O421" s="214"/>
      <c r="P421" s="214"/>
      <c r="Q421" s="214"/>
      <c r="R421" s="214"/>
      <c r="S421" s="214"/>
      <c r="T421" s="215"/>
      <c r="AT421" s="216" t="s">
        <v>272</v>
      </c>
      <c r="AU421" s="216" t="s">
        <v>73</v>
      </c>
      <c r="AV421" s="13" t="s">
        <v>73</v>
      </c>
      <c r="AW421" s="13" t="s">
        <v>30</v>
      </c>
      <c r="AX421" s="13" t="s">
        <v>64</v>
      </c>
      <c r="AY421" s="216" t="s">
        <v>263</v>
      </c>
    </row>
    <row r="422" spans="1:65" s="13" customFormat="1" ht="33.75">
      <c r="B422" s="205"/>
      <c r="C422" s="206"/>
      <c r="D422" s="207" t="s">
        <v>272</v>
      </c>
      <c r="E422" s="208" t="s">
        <v>1</v>
      </c>
      <c r="F422" s="209" t="s">
        <v>3155</v>
      </c>
      <c r="G422" s="206"/>
      <c r="H422" s="210">
        <v>-50.128999999999998</v>
      </c>
      <c r="I422" s="211"/>
      <c r="J422" s="206"/>
      <c r="K422" s="206"/>
      <c r="L422" s="212"/>
      <c r="M422" s="213"/>
      <c r="N422" s="214"/>
      <c r="O422" s="214"/>
      <c r="P422" s="214"/>
      <c r="Q422" s="214"/>
      <c r="R422" s="214"/>
      <c r="S422" s="214"/>
      <c r="T422" s="215"/>
      <c r="AT422" s="216" t="s">
        <v>272</v>
      </c>
      <c r="AU422" s="216" t="s">
        <v>73</v>
      </c>
      <c r="AV422" s="13" t="s">
        <v>73</v>
      </c>
      <c r="AW422" s="13" t="s">
        <v>30</v>
      </c>
      <c r="AX422" s="13" t="s">
        <v>64</v>
      </c>
      <c r="AY422" s="216" t="s">
        <v>263</v>
      </c>
    </row>
    <row r="423" spans="1:65" s="15" customFormat="1">
      <c r="B423" s="228"/>
      <c r="C423" s="229"/>
      <c r="D423" s="207" t="s">
        <v>272</v>
      </c>
      <c r="E423" s="230" t="s">
        <v>1</v>
      </c>
      <c r="F423" s="231" t="s">
        <v>280</v>
      </c>
      <c r="G423" s="229"/>
      <c r="H423" s="232">
        <v>293.17899999999997</v>
      </c>
      <c r="I423" s="233"/>
      <c r="J423" s="229"/>
      <c r="K423" s="229"/>
      <c r="L423" s="234"/>
      <c r="M423" s="235"/>
      <c r="N423" s="236"/>
      <c r="O423" s="236"/>
      <c r="P423" s="236"/>
      <c r="Q423" s="236"/>
      <c r="R423" s="236"/>
      <c r="S423" s="236"/>
      <c r="T423" s="237"/>
      <c r="AT423" s="238" t="s">
        <v>272</v>
      </c>
      <c r="AU423" s="238" t="s">
        <v>73</v>
      </c>
      <c r="AV423" s="15" t="s">
        <v>270</v>
      </c>
      <c r="AW423" s="15" t="s">
        <v>30</v>
      </c>
      <c r="AX423" s="15" t="s">
        <v>71</v>
      </c>
      <c r="AY423" s="238" t="s">
        <v>263</v>
      </c>
    </row>
    <row r="424" spans="1:65" s="2" customFormat="1" ht="24.2" customHeight="1">
      <c r="A424" s="35"/>
      <c r="B424" s="36"/>
      <c r="C424" s="261" t="s">
        <v>612</v>
      </c>
      <c r="D424" s="261" t="s">
        <v>401</v>
      </c>
      <c r="E424" s="262" t="s">
        <v>3175</v>
      </c>
      <c r="F424" s="263" t="s">
        <v>3176</v>
      </c>
      <c r="G424" s="264" t="s">
        <v>269</v>
      </c>
      <c r="H424" s="265">
        <v>307.83800000000002</v>
      </c>
      <c r="I424" s="266"/>
      <c r="J424" s="267">
        <f>ROUND(I424*H424,2)</f>
        <v>0</v>
      </c>
      <c r="K424" s="268"/>
      <c r="L424" s="269"/>
      <c r="M424" s="270" t="s">
        <v>1</v>
      </c>
      <c r="N424" s="271" t="s">
        <v>38</v>
      </c>
      <c r="O424" s="72"/>
      <c r="P424" s="201">
        <f>O424*H424</f>
        <v>0</v>
      </c>
      <c r="Q424" s="201">
        <v>2.2749999999999999E-2</v>
      </c>
      <c r="R424" s="201">
        <f>Q424*H424</f>
        <v>7.0033145000000001</v>
      </c>
      <c r="S424" s="201">
        <v>0</v>
      </c>
      <c r="T424" s="202">
        <f>S424*H424</f>
        <v>0</v>
      </c>
      <c r="U424" s="35"/>
      <c r="V424" s="35"/>
      <c r="W424" s="35"/>
      <c r="X424" s="35"/>
      <c r="Y424" s="35"/>
      <c r="Z424" s="35"/>
      <c r="AA424" s="35"/>
      <c r="AB424" s="35"/>
      <c r="AC424" s="35"/>
      <c r="AD424" s="35"/>
      <c r="AE424" s="35"/>
      <c r="AR424" s="203" t="s">
        <v>314</v>
      </c>
      <c r="AT424" s="203" t="s">
        <v>401</v>
      </c>
      <c r="AU424" s="203" t="s">
        <v>73</v>
      </c>
      <c r="AY424" s="18" t="s">
        <v>263</v>
      </c>
      <c r="BE424" s="204">
        <f>IF(N424="základní",J424,0)</f>
        <v>0</v>
      </c>
      <c r="BF424" s="204">
        <f>IF(N424="snížená",J424,0)</f>
        <v>0</v>
      </c>
      <c r="BG424" s="204">
        <f>IF(N424="zákl. přenesená",J424,0)</f>
        <v>0</v>
      </c>
      <c r="BH424" s="204">
        <f>IF(N424="sníž. přenesená",J424,0)</f>
        <v>0</v>
      </c>
      <c r="BI424" s="204">
        <f>IF(N424="nulová",J424,0)</f>
        <v>0</v>
      </c>
      <c r="BJ424" s="18" t="s">
        <v>71</v>
      </c>
      <c r="BK424" s="204">
        <f>ROUND(I424*H424,2)</f>
        <v>0</v>
      </c>
      <c r="BL424" s="18" t="s">
        <v>270</v>
      </c>
      <c r="BM424" s="203" t="s">
        <v>3177</v>
      </c>
    </row>
    <row r="425" spans="1:65" s="13" customFormat="1">
      <c r="B425" s="205"/>
      <c r="C425" s="206"/>
      <c r="D425" s="207" t="s">
        <v>272</v>
      </c>
      <c r="E425" s="208" t="s">
        <v>1</v>
      </c>
      <c r="F425" s="209" t="s">
        <v>3178</v>
      </c>
      <c r="G425" s="206"/>
      <c r="H425" s="210">
        <v>307.83800000000002</v>
      </c>
      <c r="I425" s="211"/>
      <c r="J425" s="206"/>
      <c r="K425" s="206"/>
      <c r="L425" s="212"/>
      <c r="M425" s="213"/>
      <c r="N425" s="214"/>
      <c r="O425" s="214"/>
      <c r="P425" s="214"/>
      <c r="Q425" s="214"/>
      <c r="R425" s="214"/>
      <c r="S425" s="214"/>
      <c r="T425" s="215"/>
      <c r="AT425" s="216" t="s">
        <v>272</v>
      </c>
      <c r="AU425" s="216" t="s">
        <v>73</v>
      </c>
      <c r="AV425" s="13" t="s">
        <v>73</v>
      </c>
      <c r="AW425" s="13" t="s">
        <v>30</v>
      </c>
      <c r="AX425" s="13" t="s">
        <v>64</v>
      </c>
      <c r="AY425" s="216" t="s">
        <v>263</v>
      </c>
    </row>
    <row r="426" spans="1:65" s="15" customFormat="1">
      <c r="B426" s="228"/>
      <c r="C426" s="229"/>
      <c r="D426" s="207" t="s">
        <v>272</v>
      </c>
      <c r="E426" s="230" t="s">
        <v>1</v>
      </c>
      <c r="F426" s="231" t="s">
        <v>280</v>
      </c>
      <c r="G426" s="229"/>
      <c r="H426" s="232">
        <v>307.83800000000002</v>
      </c>
      <c r="I426" s="233"/>
      <c r="J426" s="229"/>
      <c r="K426" s="229"/>
      <c r="L426" s="234"/>
      <c r="M426" s="235"/>
      <c r="N426" s="236"/>
      <c r="O426" s="236"/>
      <c r="P426" s="236"/>
      <c r="Q426" s="236"/>
      <c r="R426" s="236"/>
      <c r="S426" s="236"/>
      <c r="T426" s="237"/>
      <c r="AT426" s="238" t="s">
        <v>272</v>
      </c>
      <c r="AU426" s="238" t="s">
        <v>73</v>
      </c>
      <c r="AV426" s="15" t="s">
        <v>270</v>
      </c>
      <c r="AW426" s="15" t="s">
        <v>30</v>
      </c>
      <c r="AX426" s="15" t="s">
        <v>71</v>
      </c>
      <c r="AY426" s="238" t="s">
        <v>263</v>
      </c>
    </row>
    <row r="427" spans="1:65" s="2" customFormat="1" ht="37.9" customHeight="1">
      <c r="A427" s="35"/>
      <c r="B427" s="36"/>
      <c r="C427" s="191" t="s">
        <v>803</v>
      </c>
      <c r="D427" s="191" t="s">
        <v>266</v>
      </c>
      <c r="E427" s="192" t="s">
        <v>3179</v>
      </c>
      <c r="F427" s="193" t="s">
        <v>3180</v>
      </c>
      <c r="G427" s="194" t="s">
        <v>796</v>
      </c>
      <c r="H427" s="195">
        <v>75.239999999999995</v>
      </c>
      <c r="I427" s="196"/>
      <c r="J427" s="197">
        <f>ROUND(I427*H427,2)</f>
        <v>0</v>
      </c>
      <c r="K427" s="198"/>
      <c r="L427" s="40"/>
      <c r="M427" s="199" t="s">
        <v>1</v>
      </c>
      <c r="N427" s="200" t="s">
        <v>38</v>
      </c>
      <c r="O427" s="72"/>
      <c r="P427" s="201">
        <f>O427*H427</f>
        <v>0</v>
      </c>
      <c r="Q427" s="201">
        <v>1.7600000000000001E-3</v>
      </c>
      <c r="R427" s="201">
        <f>Q427*H427</f>
        <v>0.1324224</v>
      </c>
      <c r="S427" s="201">
        <v>0</v>
      </c>
      <c r="T427" s="202">
        <f>S427*H427</f>
        <v>0</v>
      </c>
      <c r="U427" s="35"/>
      <c r="V427" s="35"/>
      <c r="W427" s="35"/>
      <c r="X427" s="35"/>
      <c r="Y427" s="35"/>
      <c r="Z427" s="35"/>
      <c r="AA427" s="35"/>
      <c r="AB427" s="35"/>
      <c r="AC427" s="35"/>
      <c r="AD427" s="35"/>
      <c r="AE427" s="35"/>
      <c r="AR427" s="203" t="s">
        <v>270</v>
      </c>
      <c r="AT427" s="203" t="s">
        <v>266</v>
      </c>
      <c r="AU427" s="203" t="s">
        <v>73</v>
      </c>
      <c r="AY427" s="18" t="s">
        <v>263</v>
      </c>
      <c r="BE427" s="204">
        <f>IF(N427="základní",J427,0)</f>
        <v>0</v>
      </c>
      <c r="BF427" s="204">
        <f>IF(N427="snížená",J427,0)</f>
        <v>0</v>
      </c>
      <c r="BG427" s="204">
        <f>IF(N427="zákl. přenesená",J427,0)</f>
        <v>0</v>
      </c>
      <c r="BH427" s="204">
        <f>IF(N427="sníž. přenesená",J427,0)</f>
        <v>0</v>
      </c>
      <c r="BI427" s="204">
        <f>IF(N427="nulová",J427,0)</f>
        <v>0</v>
      </c>
      <c r="BJ427" s="18" t="s">
        <v>71</v>
      </c>
      <c r="BK427" s="204">
        <f>ROUND(I427*H427,2)</f>
        <v>0</v>
      </c>
      <c r="BL427" s="18" t="s">
        <v>270</v>
      </c>
      <c r="BM427" s="203" t="s">
        <v>3181</v>
      </c>
    </row>
    <row r="428" spans="1:65" s="13" customFormat="1">
      <c r="B428" s="205"/>
      <c r="C428" s="206"/>
      <c r="D428" s="207" t="s">
        <v>272</v>
      </c>
      <c r="E428" s="208" t="s">
        <v>1</v>
      </c>
      <c r="F428" s="209" t="s">
        <v>3182</v>
      </c>
      <c r="G428" s="206"/>
      <c r="H428" s="210">
        <v>6.5</v>
      </c>
      <c r="I428" s="211"/>
      <c r="J428" s="206"/>
      <c r="K428" s="206"/>
      <c r="L428" s="212"/>
      <c r="M428" s="213"/>
      <c r="N428" s="214"/>
      <c r="O428" s="214"/>
      <c r="P428" s="214"/>
      <c r="Q428" s="214"/>
      <c r="R428" s="214"/>
      <c r="S428" s="214"/>
      <c r="T428" s="215"/>
      <c r="AT428" s="216" t="s">
        <v>272</v>
      </c>
      <c r="AU428" s="216" t="s">
        <v>73</v>
      </c>
      <c r="AV428" s="13" t="s">
        <v>73</v>
      </c>
      <c r="AW428" s="13" t="s">
        <v>30</v>
      </c>
      <c r="AX428" s="13" t="s">
        <v>64</v>
      </c>
      <c r="AY428" s="216" t="s">
        <v>263</v>
      </c>
    </row>
    <row r="429" spans="1:65" s="13" customFormat="1">
      <c r="B429" s="205"/>
      <c r="C429" s="206"/>
      <c r="D429" s="207" t="s">
        <v>272</v>
      </c>
      <c r="E429" s="208" t="s">
        <v>1</v>
      </c>
      <c r="F429" s="209" t="s">
        <v>3183</v>
      </c>
      <c r="G429" s="206"/>
      <c r="H429" s="210">
        <v>28</v>
      </c>
      <c r="I429" s="211"/>
      <c r="J429" s="206"/>
      <c r="K429" s="206"/>
      <c r="L429" s="212"/>
      <c r="M429" s="213"/>
      <c r="N429" s="214"/>
      <c r="O429" s="214"/>
      <c r="P429" s="214"/>
      <c r="Q429" s="214"/>
      <c r="R429" s="214"/>
      <c r="S429" s="214"/>
      <c r="T429" s="215"/>
      <c r="AT429" s="216" t="s">
        <v>272</v>
      </c>
      <c r="AU429" s="216" t="s">
        <v>73</v>
      </c>
      <c r="AV429" s="13" t="s">
        <v>73</v>
      </c>
      <c r="AW429" s="13" t="s">
        <v>30</v>
      </c>
      <c r="AX429" s="13" t="s">
        <v>64</v>
      </c>
      <c r="AY429" s="216" t="s">
        <v>263</v>
      </c>
    </row>
    <row r="430" spans="1:65" s="13" customFormat="1">
      <c r="B430" s="205"/>
      <c r="C430" s="206"/>
      <c r="D430" s="207" t="s">
        <v>272</v>
      </c>
      <c r="E430" s="208" t="s">
        <v>1</v>
      </c>
      <c r="F430" s="209" t="s">
        <v>3184</v>
      </c>
      <c r="G430" s="206"/>
      <c r="H430" s="210">
        <v>6.2</v>
      </c>
      <c r="I430" s="211"/>
      <c r="J430" s="206"/>
      <c r="K430" s="206"/>
      <c r="L430" s="212"/>
      <c r="M430" s="213"/>
      <c r="N430" s="214"/>
      <c r="O430" s="214"/>
      <c r="P430" s="214"/>
      <c r="Q430" s="214"/>
      <c r="R430" s="214"/>
      <c r="S430" s="214"/>
      <c r="T430" s="215"/>
      <c r="AT430" s="216" t="s">
        <v>272</v>
      </c>
      <c r="AU430" s="216" t="s">
        <v>73</v>
      </c>
      <c r="AV430" s="13" t="s">
        <v>73</v>
      </c>
      <c r="AW430" s="13" t="s">
        <v>30</v>
      </c>
      <c r="AX430" s="13" t="s">
        <v>64</v>
      </c>
      <c r="AY430" s="216" t="s">
        <v>263</v>
      </c>
    </row>
    <row r="431" spans="1:65" s="13" customFormat="1">
      <c r="B431" s="205"/>
      <c r="C431" s="206"/>
      <c r="D431" s="207" t="s">
        <v>272</v>
      </c>
      <c r="E431" s="208" t="s">
        <v>1</v>
      </c>
      <c r="F431" s="209" t="s">
        <v>3185</v>
      </c>
      <c r="G431" s="206"/>
      <c r="H431" s="210">
        <v>3</v>
      </c>
      <c r="I431" s="211"/>
      <c r="J431" s="206"/>
      <c r="K431" s="206"/>
      <c r="L431" s="212"/>
      <c r="M431" s="213"/>
      <c r="N431" s="214"/>
      <c r="O431" s="214"/>
      <c r="P431" s="214"/>
      <c r="Q431" s="214"/>
      <c r="R431" s="214"/>
      <c r="S431" s="214"/>
      <c r="T431" s="215"/>
      <c r="AT431" s="216" t="s">
        <v>272</v>
      </c>
      <c r="AU431" s="216" t="s">
        <v>73</v>
      </c>
      <c r="AV431" s="13" t="s">
        <v>73</v>
      </c>
      <c r="AW431" s="13" t="s">
        <v>30</v>
      </c>
      <c r="AX431" s="13" t="s">
        <v>64</v>
      </c>
      <c r="AY431" s="216" t="s">
        <v>263</v>
      </c>
    </row>
    <row r="432" spans="1:65" s="13" customFormat="1">
      <c r="B432" s="205"/>
      <c r="C432" s="206"/>
      <c r="D432" s="207" t="s">
        <v>272</v>
      </c>
      <c r="E432" s="208" t="s">
        <v>1</v>
      </c>
      <c r="F432" s="209" t="s">
        <v>3186</v>
      </c>
      <c r="G432" s="206"/>
      <c r="H432" s="210">
        <v>8.4</v>
      </c>
      <c r="I432" s="211"/>
      <c r="J432" s="206"/>
      <c r="K432" s="206"/>
      <c r="L432" s="212"/>
      <c r="M432" s="213"/>
      <c r="N432" s="214"/>
      <c r="O432" s="214"/>
      <c r="P432" s="214"/>
      <c r="Q432" s="214"/>
      <c r="R432" s="214"/>
      <c r="S432" s="214"/>
      <c r="T432" s="215"/>
      <c r="AT432" s="216" t="s">
        <v>272</v>
      </c>
      <c r="AU432" s="216" t="s">
        <v>73</v>
      </c>
      <c r="AV432" s="13" t="s">
        <v>73</v>
      </c>
      <c r="AW432" s="13" t="s">
        <v>30</v>
      </c>
      <c r="AX432" s="13" t="s">
        <v>64</v>
      </c>
      <c r="AY432" s="216" t="s">
        <v>263</v>
      </c>
    </row>
    <row r="433" spans="1:65" s="13" customFormat="1">
      <c r="B433" s="205"/>
      <c r="C433" s="206"/>
      <c r="D433" s="207" t="s">
        <v>272</v>
      </c>
      <c r="E433" s="208" t="s">
        <v>1</v>
      </c>
      <c r="F433" s="209" t="s">
        <v>3187</v>
      </c>
      <c r="G433" s="206"/>
      <c r="H433" s="210">
        <v>5</v>
      </c>
      <c r="I433" s="211"/>
      <c r="J433" s="206"/>
      <c r="K433" s="206"/>
      <c r="L433" s="212"/>
      <c r="M433" s="213"/>
      <c r="N433" s="214"/>
      <c r="O433" s="214"/>
      <c r="P433" s="214"/>
      <c r="Q433" s="214"/>
      <c r="R433" s="214"/>
      <c r="S433" s="214"/>
      <c r="T433" s="215"/>
      <c r="AT433" s="216" t="s">
        <v>272</v>
      </c>
      <c r="AU433" s="216" t="s">
        <v>73</v>
      </c>
      <c r="AV433" s="13" t="s">
        <v>73</v>
      </c>
      <c r="AW433" s="13" t="s">
        <v>30</v>
      </c>
      <c r="AX433" s="13" t="s">
        <v>64</v>
      </c>
      <c r="AY433" s="216" t="s">
        <v>263</v>
      </c>
    </row>
    <row r="434" spans="1:65" s="13" customFormat="1">
      <c r="B434" s="205"/>
      <c r="C434" s="206"/>
      <c r="D434" s="207" t="s">
        <v>272</v>
      </c>
      <c r="E434" s="208" t="s">
        <v>1</v>
      </c>
      <c r="F434" s="209" t="s">
        <v>3188</v>
      </c>
      <c r="G434" s="206"/>
      <c r="H434" s="210">
        <v>12.64</v>
      </c>
      <c r="I434" s="211"/>
      <c r="J434" s="206"/>
      <c r="K434" s="206"/>
      <c r="L434" s="212"/>
      <c r="M434" s="213"/>
      <c r="N434" s="214"/>
      <c r="O434" s="214"/>
      <c r="P434" s="214"/>
      <c r="Q434" s="214"/>
      <c r="R434" s="214"/>
      <c r="S434" s="214"/>
      <c r="T434" s="215"/>
      <c r="AT434" s="216" t="s">
        <v>272</v>
      </c>
      <c r="AU434" s="216" t="s">
        <v>73</v>
      </c>
      <c r="AV434" s="13" t="s">
        <v>73</v>
      </c>
      <c r="AW434" s="13" t="s">
        <v>30</v>
      </c>
      <c r="AX434" s="13" t="s">
        <v>64</v>
      </c>
      <c r="AY434" s="216" t="s">
        <v>263</v>
      </c>
    </row>
    <row r="435" spans="1:65" s="13" customFormat="1">
      <c r="B435" s="205"/>
      <c r="C435" s="206"/>
      <c r="D435" s="207" t="s">
        <v>272</v>
      </c>
      <c r="E435" s="208" t="s">
        <v>1</v>
      </c>
      <c r="F435" s="209" t="s">
        <v>3189</v>
      </c>
      <c r="G435" s="206"/>
      <c r="H435" s="210">
        <v>5.5</v>
      </c>
      <c r="I435" s="211"/>
      <c r="J435" s="206"/>
      <c r="K435" s="206"/>
      <c r="L435" s="212"/>
      <c r="M435" s="213"/>
      <c r="N435" s="214"/>
      <c r="O435" s="214"/>
      <c r="P435" s="214"/>
      <c r="Q435" s="214"/>
      <c r="R435" s="214"/>
      <c r="S435" s="214"/>
      <c r="T435" s="215"/>
      <c r="AT435" s="216" t="s">
        <v>272</v>
      </c>
      <c r="AU435" s="216" t="s">
        <v>73</v>
      </c>
      <c r="AV435" s="13" t="s">
        <v>73</v>
      </c>
      <c r="AW435" s="13" t="s">
        <v>30</v>
      </c>
      <c r="AX435" s="13" t="s">
        <v>64</v>
      </c>
      <c r="AY435" s="216" t="s">
        <v>263</v>
      </c>
    </row>
    <row r="436" spans="1:65" s="15" customFormat="1">
      <c r="B436" s="228"/>
      <c r="C436" s="229"/>
      <c r="D436" s="207" t="s">
        <v>272</v>
      </c>
      <c r="E436" s="230" t="s">
        <v>1</v>
      </c>
      <c r="F436" s="231" t="s">
        <v>280</v>
      </c>
      <c r="G436" s="229"/>
      <c r="H436" s="232">
        <v>75.239999999999995</v>
      </c>
      <c r="I436" s="233"/>
      <c r="J436" s="229"/>
      <c r="K436" s="229"/>
      <c r="L436" s="234"/>
      <c r="M436" s="235"/>
      <c r="N436" s="236"/>
      <c r="O436" s="236"/>
      <c r="P436" s="236"/>
      <c r="Q436" s="236"/>
      <c r="R436" s="236"/>
      <c r="S436" s="236"/>
      <c r="T436" s="237"/>
      <c r="AT436" s="238" t="s">
        <v>272</v>
      </c>
      <c r="AU436" s="238" t="s">
        <v>73</v>
      </c>
      <c r="AV436" s="15" t="s">
        <v>270</v>
      </c>
      <c r="AW436" s="15" t="s">
        <v>30</v>
      </c>
      <c r="AX436" s="15" t="s">
        <v>71</v>
      </c>
      <c r="AY436" s="238" t="s">
        <v>263</v>
      </c>
    </row>
    <row r="437" spans="1:65" s="2" customFormat="1" ht="24.2" customHeight="1">
      <c r="A437" s="35"/>
      <c r="B437" s="36"/>
      <c r="C437" s="261" t="s">
        <v>618</v>
      </c>
      <c r="D437" s="261" t="s">
        <v>401</v>
      </c>
      <c r="E437" s="262" t="s">
        <v>3190</v>
      </c>
      <c r="F437" s="263" t="s">
        <v>3191</v>
      </c>
      <c r="G437" s="264" t="s">
        <v>269</v>
      </c>
      <c r="H437" s="265">
        <v>12.414999999999999</v>
      </c>
      <c r="I437" s="266"/>
      <c r="J437" s="267">
        <f>ROUND(I437*H437,2)</f>
        <v>0</v>
      </c>
      <c r="K437" s="268"/>
      <c r="L437" s="269"/>
      <c r="M437" s="270" t="s">
        <v>1</v>
      </c>
      <c r="N437" s="271" t="s">
        <v>38</v>
      </c>
      <c r="O437" s="72"/>
      <c r="P437" s="201">
        <f>O437*H437</f>
        <v>0</v>
      </c>
      <c r="Q437" s="201">
        <v>4.7999999999999996E-3</v>
      </c>
      <c r="R437" s="201">
        <f>Q437*H437</f>
        <v>5.9591999999999992E-2</v>
      </c>
      <c r="S437" s="201">
        <v>0</v>
      </c>
      <c r="T437" s="202">
        <f>S437*H437</f>
        <v>0</v>
      </c>
      <c r="U437" s="35"/>
      <c r="V437" s="35"/>
      <c r="W437" s="35"/>
      <c r="X437" s="35"/>
      <c r="Y437" s="35"/>
      <c r="Z437" s="35"/>
      <c r="AA437" s="35"/>
      <c r="AB437" s="35"/>
      <c r="AC437" s="35"/>
      <c r="AD437" s="35"/>
      <c r="AE437" s="35"/>
      <c r="AR437" s="203" t="s">
        <v>314</v>
      </c>
      <c r="AT437" s="203" t="s">
        <v>401</v>
      </c>
      <c r="AU437" s="203" t="s">
        <v>73</v>
      </c>
      <c r="AY437" s="18" t="s">
        <v>263</v>
      </c>
      <c r="BE437" s="204">
        <f>IF(N437="základní",J437,0)</f>
        <v>0</v>
      </c>
      <c r="BF437" s="204">
        <f>IF(N437="snížená",J437,0)</f>
        <v>0</v>
      </c>
      <c r="BG437" s="204">
        <f>IF(N437="zákl. přenesená",J437,0)</f>
        <v>0</v>
      </c>
      <c r="BH437" s="204">
        <f>IF(N437="sníž. přenesená",J437,0)</f>
        <v>0</v>
      </c>
      <c r="BI437" s="204">
        <f>IF(N437="nulová",J437,0)</f>
        <v>0</v>
      </c>
      <c r="BJ437" s="18" t="s">
        <v>71</v>
      </c>
      <c r="BK437" s="204">
        <f>ROUND(I437*H437,2)</f>
        <v>0</v>
      </c>
      <c r="BL437" s="18" t="s">
        <v>270</v>
      </c>
      <c r="BM437" s="203" t="s">
        <v>3192</v>
      </c>
    </row>
    <row r="438" spans="1:65" s="13" customFormat="1">
      <c r="B438" s="205"/>
      <c r="C438" s="206"/>
      <c r="D438" s="207" t="s">
        <v>272</v>
      </c>
      <c r="E438" s="208" t="s">
        <v>1</v>
      </c>
      <c r="F438" s="209" t="s">
        <v>3193</v>
      </c>
      <c r="G438" s="206"/>
      <c r="H438" s="210">
        <v>12.414999999999999</v>
      </c>
      <c r="I438" s="211"/>
      <c r="J438" s="206"/>
      <c r="K438" s="206"/>
      <c r="L438" s="212"/>
      <c r="M438" s="213"/>
      <c r="N438" s="214"/>
      <c r="O438" s="214"/>
      <c r="P438" s="214"/>
      <c r="Q438" s="214"/>
      <c r="R438" s="214"/>
      <c r="S438" s="214"/>
      <c r="T438" s="215"/>
      <c r="AT438" s="216" t="s">
        <v>272</v>
      </c>
      <c r="AU438" s="216" t="s">
        <v>73</v>
      </c>
      <c r="AV438" s="13" t="s">
        <v>73</v>
      </c>
      <c r="AW438" s="13" t="s">
        <v>30</v>
      </c>
      <c r="AX438" s="13" t="s">
        <v>64</v>
      </c>
      <c r="AY438" s="216" t="s">
        <v>263</v>
      </c>
    </row>
    <row r="439" spans="1:65" s="15" customFormat="1">
      <c r="B439" s="228"/>
      <c r="C439" s="229"/>
      <c r="D439" s="207" t="s">
        <v>272</v>
      </c>
      <c r="E439" s="230" t="s">
        <v>1</v>
      </c>
      <c r="F439" s="231" t="s">
        <v>280</v>
      </c>
      <c r="G439" s="229"/>
      <c r="H439" s="232">
        <v>12.414999999999999</v>
      </c>
      <c r="I439" s="233"/>
      <c r="J439" s="229"/>
      <c r="K439" s="229"/>
      <c r="L439" s="234"/>
      <c r="M439" s="235"/>
      <c r="N439" s="236"/>
      <c r="O439" s="236"/>
      <c r="P439" s="236"/>
      <c r="Q439" s="236"/>
      <c r="R439" s="236"/>
      <c r="S439" s="236"/>
      <c r="T439" s="237"/>
      <c r="AT439" s="238" t="s">
        <v>272</v>
      </c>
      <c r="AU439" s="238" t="s">
        <v>73</v>
      </c>
      <c r="AV439" s="15" t="s">
        <v>270</v>
      </c>
      <c r="AW439" s="15" t="s">
        <v>30</v>
      </c>
      <c r="AX439" s="15" t="s">
        <v>71</v>
      </c>
      <c r="AY439" s="238" t="s">
        <v>263</v>
      </c>
    </row>
    <row r="440" spans="1:65" s="2" customFormat="1" ht="24.2" customHeight="1">
      <c r="A440" s="35"/>
      <c r="B440" s="36"/>
      <c r="C440" s="191" t="s">
        <v>813</v>
      </c>
      <c r="D440" s="191" t="s">
        <v>266</v>
      </c>
      <c r="E440" s="192" t="s">
        <v>3194</v>
      </c>
      <c r="F440" s="193" t="s">
        <v>3195</v>
      </c>
      <c r="G440" s="194" t="s">
        <v>796</v>
      </c>
      <c r="H440" s="195">
        <v>88.94</v>
      </c>
      <c r="I440" s="196"/>
      <c r="J440" s="197">
        <f>ROUND(I440*H440,2)</f>
        <v>0</v>
      </c>
      <c r="K440" s="198"/>
      <c r="L440" s="40"/>
      <c r="M440" s="199" t="s">
        <v>1</v>
      </c>
      <c r="N440" s="200" t="s">
        <v>38</v>
      </c>
      <c r="O440" s="72"/>
      <c r="P440" s="201">
        <f>O440*H440</f>
        <v>0</v>
      </c>
      <c r="Q440" s="201">
        <v>3.0000000000000001E-5</v>
      </c>
      <c r="R440" s="201">
        <f>Q440*H440</f>
        <v>2.6681999999999999E-3</v>
      </c>
      <c r="S440" s="201">
        <v>0</v>
      </c>
      <c r="T440" s="202">
        <f>S440*H440</f>
        <v>0</v>
      </c>
      <c r="U440" s="35"/>
      <c r="V440" s="35"/>
      <c r="W440" s="35"/>
      <c r="X440" s="35"/>
      <c r="Y440" s="35"/>
      <c r="Z440" s="35"/>
      <c r="AA440" s="35"/>
      <c r="AB440" s="35"/>
      <c r="AC440" s="35"/>
      <c r="AD440" s="35"/>
      <c r="AE440" s="35"/>
      <c r="AR440" s="203" t="s">
        <v>270</v>
      </c>
      <c r="AT440" s="203" t="s">
        <v>266</v>
      </c>
      <c r="AU440" s="203" t="s">
        <v>73</v>
      </c>
      <c r="AY440" s="18" t="s">
        <v>263</v>
      </c>
      <c r="BE440" s="204">
        <f>IF(N440="základní",J440,0)</f>
        <v>0</v>
      </c>
      <c r="BF440" s="204">
        <f>IF(N440="snížená",J440,0)</f>
        <v>0</v>
      </c>
      <c r="BG440" s="204">
        <f>IF(N440="zákl. přenesená",J440,0)</f>
        <v>0</v>
      </c>
      <c r="BH440" s="204">
        <f>IF(N440="sníž. přenesená",J440,0)</f>
        <v>0</v>
      </c>
      <c r="BI440" s="204">
        <f>IF(N440="nulová",J440,0)</f>
        <v>0</v>
      </c>
      <c r="BJ440" s="18" t="s">
        <v>71</v>
      </c>
      <c r="BK440" s="204">
        <f>ROUND(I440*H440,2)</f>
        <v>0</v>
      </c>
      <c r="BL440" s="18" t="s">
        <v>270</v>
      </c>
      <c r="BM440" s="203" t="s">
        <v>3196</v>
      </c>
    </row>
    <row r="441" spans="1:65" s="13" customFormat="1">
      <c r="B441" s="205"/>
      <c r="C441" s="206"/>
      <c r="D441" s="207" t="s">
        <v>272</v>
      </c>
      <c r="E441" s="208" t="s">
        <v>1</v>
      </c>
      <c r="F441" s="209" t="s">
        <v>3197</v>
      </c>
      <c r="G441" s="206"/>
      <c r="H441" s="210">
        <v>88.94</v>
      </c>
      <c r="I441" s="211"/>
      <c r="J441" s="206"/>
      <c r="K441" s="206"/>
      <c r="L441" s="212"/>
      <c r="M441" s="213"/>
      <c r="N441" s="214"/>
      <c r="O441" s="214"/>
      <c r="P441" s="214"/>
      <c r="Q441" s="214"/>
      <c r="R441" s="214"/>
      <c r="S441" s="214"/>
      <c r="T441" s="215"/>
      <c r="AT441" s="216" t="s">
        <v>272</v>
      </c>
      <c r="AU441" s="216" t="s">
        <v>73</v>
      </c>
      <c r="AV441" s="13" t="s">
        <v>73</v>
      </c>
      <c r="AW441" s="13" t="s">
        <v>30</v>
      </c>
      <c r="AX441" s="13" t="s">
        <v>64</v>
      </c>
      <c r="AY441" s="216" t="s">
        <v>263</v>
      </c>
    </row>
    <row r="442" spans="1:65" s="15" customFormat="1">
      <c r="B442" s="228"/>
      <c r="C442" s="229"/>
      <c r="D442" s="207" t="s">
        <v>272</v>
      </c>
      <c r="E442" s="230" t="s">
        <v>1</v>
      </c>
      <c r="F442" s="231" t="s">
        <v>280</v>
      </c>
      <c r="G442" s="229"/>
      <c r="H442" s="232">
        <v>88.94</v>
      </c>
      <c r="I442" s="233"/>
      <c r="J442" s="229"/>
      <c r="K442" s="229"/>
      <c r="L442" s="234"/>
      <c r="M442" s="235"/>
      <c r="N442" s="236"/>
      <c r="O442" s="236"/>
      <c r="P442" s="236"/>
      <c r="Q442" s="236"/>
      <c r="R442" s="236"/>
      <c r="S442" s="236"/>
      <c r="T442" s="237"/>
      <c r="AT442" s="238" t="s">
        <v>272</v>
      </c>
      <c r="AU442" s="238" t="s">
        <v>73</v>
      </c>
      <c r="AV442" s="15" t="s">
        <v>270</v>
      </c>
      <c r="AW442" s="15" t="s">
        <v>30</v>
      </c>
      <c r="AX442" s="15" t="s">
        <v>71</v>
      </c>
      <c r="AY442" s="238" t="s">
        <v>263</v>
      </c>
    </row>
    <row r="443" spans="1:65" s="2" customFormat="1" ht="24.2" customHeight="1">
      <c r="A443" s="35"/>
      <c r="B443" s="36"/>
      <c r="C443" s="261" t="s">
        <v>408</v>
      </c>
      <c r="D443" s="261" t="s">
        <v>401</v>
      </c>
      <c r="E443" s="262" t="s">
        <v>3198</v>
      </c>
      <c r="F443" s="263" t="s">
        <v>3199</v>
      </c>
      <c r="G443" s="264" t="s">
        <v>796</v>
      </c>
      <c r="H443" s="265">
        <v>88.94</v>
      </c>
      <c r="I443" s="266"/>
      <c r="J443" s="267">
        <f>ROUND(I443*H443,2)</f>
        <v>0</v>
      </c>
      <c r="K443" s="268"/>
      <c r="L443" s="269"/>
      <c r="M443" s="270" t="s">
        <v>1</v>
      </c>
      <c r="N443" s="271" t="s">
        <v>38</v>
      </c>
      <c r="O443" s="72"/>
      <c r="P443" s="201">
        <f>O443*H443</f>
        <v>0</v>
      </c>
      <c r="Q443" s="201">
        <v>5.5999999999999995E-4</v>
      </c>
      <c r="R443" s="201">
        <f>Q443*H443</f>
        <v>4.9806399999999994E-2</v>
      </c>
      <c r="S443" s="201">
        <v>0</v>
      </c>
      <c r="T443" s="202">
        <f>S443*H443</f>
        <v>0</v>
      </c>
      <c r="U443" s="35"/>
      <c r="V443" s="35"/>
      <c r="W443" s="35"/>
      <c r="X443" s="35"/>
      <c r="Y443" s="35"/>
      <c r="Z443" s="35"/>
      <c r="AA443" s="35"/>
      <c r="AB443" s="35"/>
      <c r="AC443" s="35"/>
      <c r="AD443" s="35"/>
      <c r="AE443" s="35"/>
      <c r="AR443" s="203" t="s">
        <v>314</v>
      </c>
      <c r="AT443" s="203" t="s">
        <v>401</v>
      </c>
      <c r="AU443" s="203" t="s">
        <v>73</v>
      </c>
      <c r="AY443" s="18" t="s">
        <v>263</v>
      </c>
      <c r="BE443" s="204">
        <f>IF(N443="základní",J443,0)</f>
        <v>0</v>
      </c>
      <c r="BF443" s="204">
        <f>IF(N443="snížená",J443,0)</f>
        <v>0</v>
      </c>
      <c r="BG443" s="204">
        <f>IF(N443="zákl. přenesená",J443,0)</f>
        <v>0</v>
      </c>
      <c r="BH443" s="204">
        <f>IF(N443="sníž. přenesená",J443,0)</f>
        <v>0</v>
      </c>
      <c r="BI443" s="204">
        <f>IF(N443="nulová",J443,0)</f>
        <v>0</v>
      </c>
      <c r="BJ443" s="18" t="s">
        <v>71</v>
      </c>
      <c r="BK443" s="204">
        <f>ROUND(I443*H443,2)</f>
        <v>0</v>
      </c>
      <c r="BL443" s="18" t="s">
        <v>270</v>
      </c>
      <c r="BM443" s="203" t="s">
        <v>3200</v>
      </c>
    </row>
    <row r="444" spans="1:65" s="2" customFormat="1" ht="16.5" customHeight="1">
      <c r="A444" s="35"/>
      <c r="B444" s="36"/>
      <c r="C444" s="191" t="s">
        <v>824</v>
      </c>
      <c r="D444" s="191" t="s">
        <v>266</v>
      </c>
      <c r="E444" s="192" t="s">
        <v>3201</v>
      </c>
      <c r="F444" s="193" t="s">
        <v>3202</v>
      </c>
      <c r="G444" s="194" t="s">
        <v>796</v>
      </c>
      <c r="H444" s="195">
        <v>336.84</v>
      </c>
      <c r="I444" s="196"/>
      <c r="J444" s="197">
        <f>ROUND(I444*H444,2)</f>
        <v>0</v>
      </c>
      <c r="K444" s="198"/>
      <c r="L444" s="40"/>
      <c r="M444" s="199" t="s">
        <v>1</v>
      </c>
      <c r="N444" s="200" t="s">
        <v>38</v>
      </c>
      <c r="O444" s="72"/>
      <c r="P444" s="201">
        <f>O444*H444</f>
        <v>0</v>
      </c>
      <c r="Q444" s="201">
        <v>0</v>
      </c>
      <c r="R444" s="201">
        <f>Q444*H444</f>
        <v>0</v>
      </c>
      <c r="S444" s="201">
        <v>0</v>
      </c>
      <c r="T444" s="202">
        <f>S444*H444</f>
        <v>0</v>
      </c>
      <c r="U444" s="35"/>
      <c r="V444" s="35"/>
      <c r="W444" s="35"/>
      <c r="X444" s="35"/>
      <c r="Y444" s="35"/>
      <c r="Z444" s="35"/>
      <c r="AA444" s="35"/>
      <c r="AB444" s="35"/>
      <c r="AC444" s="35"/>
      <c r="AD444" s="35"/>
      <c r="AE444" s="35"/>
      <c r="AR444" s="203" t="s">
        <v>270</v>
      </c>
      <c r="AT444" s="203" t="s">
        <v>266</v>
      </c>
      <c r="AU444" s="203" t="s">
        <v>73</v>
      </c>
      <c r="AY444" s="18" t="s">
        <v>263</v>
      </c>
      <c r="BE444" s="204">
        <f>IF(N444="základní",J444,0)</f>
        <v>0</v>
      </c>
      <c r="BF444" s="204">
        <f>IF(N444="snížená",J444,0)</f>
        <v>0</v>
      </c>
      <c r="BG444" s="204">
        <f>IF(N444="zákl. přenesená",J444,0)</f>
        <v>0</v>
      </c>
      <c r="BH444" s="204">
        <f>IF(N444="sníž. přenesená",J444,0)</f>
        <v>0</v>
      </c>
      <c r="BI444" s="204">
        <f>IF(N444="nulová",J444,0)</f>
        <v>0</v>
      </c>
      <c r="BJ444" s="18" t="s">
        <v>71</v>
      </c>
      <c r="BK444" s="204">
        <f>ROUND(I444*H444,2)</f>
        <v>0</v>
      </c>
      <c r="BL444" s="18" t="s">
        <v>270</v>
      </c>
      <c r="BM444" s="203" t="s">
        <v>3203</v>
      </c>
    </row>
    <row r="445" spans="1:65" s="2" customFormat="1" ht="24.2" customHeight="1">
      <c r="A445" s="35"/>
      <c r="B445" s="36"/>
      <c r="C445" s="261" t="s">
        <v>624</v>
      </c>
      <c r="D445" s="261" t="s">
        <v>401</v>
      </c>
      <c r="E445" s="262" t="s">
        <v>3204</v>
      </c>
      <c r="F445" s="263" t="s">
        <v>3205</v>
      </c>
      <c r="G445" s="264" t="s">
        <v>796</v>
      </c>
      <c r="H445" s="265">
        <v>76.397999999999996</v>
      </c>
      <c r="I445" s="266"/>
      <c r="J445" s="267">
        <f>ROUND(I445*H445,2)</f>
        <v>0</v>
      </c>
      <c r="K445" s="268"/>
      <c r="L445" s="269"/>
      <c r="M445" s="270" t="s">
        <v>1</v>
      </c>
      <c r="N445" s="271" t="s">
        <v>38</v>
      </c>
      <c r="O445" s="72"/>
      <c r="P445" s="201">
        <f>O445*H445</f>
        <v>0</v>
      </c>
      <c r="Q445" s="201">
        <v>1E-4</v>
      </c>
      <c r="R445" s="201">
        <f>Q445*H445</f>
        <v>7.6398000000000004E-3</v>
      </c>
      <c r="S445" s="201">
        <v>0</v>
      </c>
      <c r="T445" s="202">
        <f>S445*H445</f>
        <v>0</v>
      </c>
      <c r="U445" s="35"/>
      <c r="V445" s="35"/>
      <c r="W445" s="35"/>
      <c r="X445" s="35"/>
      <c r="Y445" s="35"/>
      <c r="Z445" s="35"/>
      <c r="AA445" s="35"/>
      <c r="AB445" s="35"/>
      <c r="AC445" s="35"/>
      <c r="AD445" s="35"/>
      <c r="AE445" s="35"/>
      <c r="AR445" s="203" t="s">
        <v>314</v>
      </c>
      <c r="AT445" s="203" t="s">
        <v>401</v>
      </c>
      <c r="AU445" s="203" t="s">
        <v>73</v>
      </c>
      <c r="AY445" s="18" t="s">
        <v>263</v>
      </c>
      <c r="BE445" s="204">
        <f>IF(N445="základní",J445,0)</f>
        <v>0</v>
      </c>
      <c r="BF445" s="204">
        <f>IF(N445="snížená",J445,0)</f>
        <v>0</v>
      </c>
      <c r="BG445" s="204">
        <f>IF(N445="zákl. přenesená",J445,0)</f>
        <v>0</v>
      </c>
      <c r="BH445" s="204">
        <f>IF(N445="sníž. přenesená",J445,0)</f>
        <v>0</v>
      </c>
      <c r="BI445" s="204">
        <f>IF(N445="nulová",J445,0)</f>
        <v>0</v>
      </c>
      <c r="BJ445" s="18" t="s">
        <v>71</v>
      </c>
      <c r="BK445" s="204">
        <f>ROUND(I445*H445,2)</f>
        <v>0</v>
      </c>
      <c r="BL445" s="18" t="s">
        <v>270</v>
      </c>
      <c r="BM445" s="203" t="s">
        <v>3206</v>
      </c>
    </row>
    <row r="446" spans="1:65" s="13" customFormat="1">
      <c r="B446" s="205"/>
      <c r="C446" s="206"/>
      <c r="D446" s="207" t="s">
        <v>272</v>
      </c>
      <c r="E446" s="208" t="s">
        <v>1</v>
      </c>
      <c r="F446" s="209" t="s">
        <v>3207</v>
      </c>
      <c r="G446" s="206"/>
      <c r="H446" s="210">
        <v>45.74</v>
      </c>
      <c r="I446" s="211"/>
      <c r="J446" s="206"/>
      <c r="K446" s="206"/>
      <c r="L446" s="212"/>
      <c r="M446" s="213"/>
      <c r="N446" s="214"/>
      <c r="O446" s="214"/>
      <c r="P446" s="214"/>
      <c r="Q446" s="214"/>
      <c r="R446" s="214"/>
      <c r="S446" s="214"/>
      <c r="T446" s="215"/>
      <c r="AT446" s="216" t="s">
        <v>272</v>
      </c>
      <c r="AU446" s="216" t="s">
        <v>73</v>
      </c>
      <c r="AV446" s="13" t="s">
        <v>73</v>
      </c>
      <c r="AW446" s="13" t="s">
        <v>30</v>
      </c>
      <c r="AX446" s="13" t="s">
        <v>64</v>
      </c>
      <c r="AY446" s="216" t="s">
        <v>263</v>
      </c>
    </row>
    <row r="447" spans="1:65" s="13" customFormat="1">
      <c r="B447" s="205"/>
      <c r="C447" s="206"/>
      <c r="D447" s="207" t="s">
        <v>272</v>
      </c>
      <c r="E447" s="208" t="s">
        <v>1</v>
      </c>
      <c r="F447" s="209" t="s">
        <v>3208</v>
      </c>
      <c r="G447" s="206"/>
      <c r="H447" s="210">
        <v>27.02</v>
      </c>
      <c r="I447" s="211"/>
      <c r="J447" s="206"/>
      <c r="K447" s="206"/>
      <c r="L447" s="212"/>
      <c r="M447" s="213"/>
      <c r="N447" s="214"/>
      <c r="O447" s="214"/>
      <c r="P447" s="214"/>
      <c r="Q447" s="214"/>
      <c r="R447" s="214"/>
      <c r="S447" s="214"/>
      <c r="T447" s="215"/>
      <c r="AT447" s="216" t="s">
        <v>272</v>
      </c>
      <c r="AU447" s="216" t="s">
        <v>73</v>
      </c>
      <c r="AV447" s="13" t="s">
        <v>73</v>
      </c>
      <c r="AW447" s="13" t="s">
        <v>30</v>
      </c>
      <c r="AX447" s="13" t="s">
        <v>64</v>
      </c>
      <c r="AY447" s="216" t="s">
        <v>263</v>
      </c>
    </row>
    <row r="448" spans="1:65" s="15" customFormat="1">
      <c r="B448" s="228"/>
      <c r="C448" s="229"/>
      <c r="D448" s="207" t="s">
        <v>272</v>
      </c>
      <c r="E448" s="230" t="s">
        <v>1</v>
      </c>
      <c r="F448" s="231" t="s">
        <v>280</v>
      </c>
      <c r="G448" s="229"/>
      <c r="H448" s="232">
        <v>72.760000000000005</v>
      </c>
      <c r="I448" s="233"/>
      <c r="J448" s="229"/>
      <c r="K448" s="229"/>
      <c r="L448" s="234"/>
      <c r="M448" s="235"/>
      <c r="N448" s="236"/>
      <c r="O448" s="236"/>
      <c r="P448" s="236"/>
      <c r="Q448" s="236"/>
      <c r="R448" s="236"/>
      <c r="S448" s="236"/>
      <c r="T448" s="237"/>
      <c r="AT448" s="238" t="s">
        <v>272</v>
      </c>
      <c r="AU448" s="238" t="s">
        <v>73</v>
      </c>
      <c r="AV448" s="15" t="s">
        <v>270</v>
      </c>
      <c r="AW448" s="15" t="s">
        <v>30</v>
      </c>
      <c r="AX448" s="15" t="s">
        <v>64</v>
      </c>
      <c r="AY448" s="238" t="s">
        <v>263</v>
      </c>
    </row>
    <row r="449" spans="1:65" s="13" customFormat="1">
      <c r="B449" s="205"/>
      <c r="C449" s="206"/>
      <c r="D449" s="207" t="s">
        <v>272</v>
      </c>
      <c r="E449" s="208" t="s">
        <v>1</v>
      </c>
      <c r="F449" s="209" t="s">
        <v>3209</v>
      </c>
      <c r="G449" s="206"/>
      <c r="H449" s="210">
        <v>76.397999999999996</v>
      </c>
      <c r="I449" s="211"/>
      <c r="J449" s="206"/>
      <c r="K449" s="206"/>
      <c r="L449" s="212"/>
      <c r="M449" s="213"/>
      <c r="N449" s="214"/>
      <c r="O449" s="214"/>
      <c r="P449" s="214"/>
      <c r="Q449" s="214"/>
      <c r="R449" s="214"/>
      <c r="S449" s="214"/>
      <c r="T449" s="215"/>
      <c r="AT449" s="216" t="s">
        <v>272</v>
      </c>
      <c r="AU449" s="216" t="s">
        <v>73</v>
      </c>
      <c r="AV449" s="13" t="s">
        <v>73</v>
      </c>
      <c r="AW449" s="13" t="s">
        <v>30</v>
      </c>
      <c r="AX449" s="13" t="s">
        <v>64</v>
      </c>
      <c r="AY449" s="216" t="s">
        <v>263</v>
      </c>
    </row>
    <row r="450" spans="1:65" s="15" customFormat="1">
      <c r="B450" s="228"/>
      <c r="C450" s="229"/>
      <c r="D450" s="207" t="s">
        <v>272</v>
      </c>
      <c r="E450" s="230" t="s">
        <v>1</v>
      </c>
      <c r="F450" s="231" t="s">
        <v>280</v>
      </c>
      <c r="G450" s="229"/>
      <c r="H450" s="232">
        <v>76.397999999999996</v>
      </c>
      <c r="I450" s="233"/>
      <c r="J450" s="229"/>
      <c r="K450" s="229"/>
      <c r="L450" s="234"/>
      <c r="M450" s="235"/>
      <c r="N450" s="236"/>
      <c r="O450" s="236"/>
      <c r="P450" s="236"/>
      <c r="Q450" s="236"/>
      <c r="R450" s="236"/>
      <c r="S450" s="236"/>
      <c r="T450" s="237"/>
      <c r="AT450" s="238" t="s">
        <v>272</v>
      </c>
      <c r="AU450" s="238" t="s">
        <v>73</v>
      </c>
      <c r="AV450" s="15" t="s">
        <v>270</v>
      </c>
      <c r="AW450" s="15" t="s">
        <v>30</v>
      </c>
      <c r="AX450" s="15" t="s">
        <v>71</v>
      </c>
      <c r="AY450" s="238" t="s">
        <v>263</v>
      </c>
    </row>
    <row r="451" spans="1:65" s="2" customFormat="1" ht="24.2" customHeight="1">
      <c r="A451" s="35"/>
      <c r="B451" s="36"/>
      <c r="C451" s="261" t="s">
        <v>836</v>
      </c>
      <c r="D451" s="261" t="s">
        <v>401</v>
      </c>
      <c r="E451" s="262" t="s">
        <v>3210</v>
      </c>
      <c r="F451" s="263" t="s">
        <v>3211</v>
      </c>
      <c r="G451" s="264" t="s">
        <v>796</v>
      </c>
      <c r="H451" s="265">
        <v>109.977</v>
      </c>
      <c r="I451" s="266"/>
      <c r="J451" s="267">
        <f>ROUND(I451*H451,2)</f>
        <v>0</v>
      </c>
      <c r="K451" s="268"/>
      <c r="L451" s="269"/>
      <c r="M451" s="270" t="s">
        <v>1</v>
      </c>
      <c r="N451" s="271" t="s">
        <v>38</v>
      </c>
      <c r="O451" s="72"/>
      <c r="P451" s="201">
        <f>O451*H451</f>
        <v>0</v>
      </c>
      <c r="Q451" s="201">
        <v>4.0000000000000003E-5</v>
      </c>
      <c r="R451" s="201">
        <f>Q451*H451</f>
        <v>4.3990800000000005E-3</v>
      </c>
      <c r="S451" s="201">
        <v>0</v>
      </c>
      <c r="T451" s="202">
        <f>S451*H451</f>
        <v>0</v>
      </c>
      <c r="U451" s="35"/>
      <c r="V451" s="35"/>
      <c r="W451" s="35"/>
      <c r="X451" s="35"/>
      <c r="Y451" s="35"/>
      <c r="Z451" s="35"/>
      <c r="AA451" s="35"/>
      <c r="AB451" s="35"/>
      <c r="AC451" s="35"/>
      <c r="AD451" s="35"/>
      <c r="AE451" s="35"/>
      <c r="AR451" s="203" t="s">
        <v>314</v>
      </c>
      <c r="AT451" s="203" t="s">
        <v>401</v>
      </c>
      <c r="AU451" s="203" t="s">
        <v>73</v>
      </c>
      <c r="AY451" s="18" t="s">
        <v>263</v>
      </c>
      <c r="BE451" s="204">
        <f>IF(N451="základní",J451,0)</f>
        <v>0</v>
      </c>
      <c r="BF451" s="204">
        <f>IF(N451="snížená",J451,0)</f>
        <v>0</v>
      </c>
      <c r="BG451" s="204">
        <f>IF(N451="zákl. přenesená",J451,0)</f>
        <v>0</v>
      </c>
      <c r="BH451" s="204">
        <f>IF(N451="sníž. přenesená",J451,0)</f>
        <v>0</v>
      </c>
      <c r="BI451" s="204">
        <f>IF(N451="nulová",J451,0)</f>
        <v>0</v>
      </c>
      <c r="BJ451" s="18" t="s">
        <v>71</v>
      </c>
      <c r="BK451" s="204">
        <f>ROUND(I451*H451,2)</f>
        <v>0</v>
      </c>
      <c r="BL451" s="18" t="s">
        <v>270</v>
      </c>
      <c r="BM451" s="203" t="s">
        <v>3212</v>
      </c>
    </row>
    <row r="452" spans="1:65" s="16" customFormat="1">
      <c r="B452" s="248"/>
      <c r="C452" s="249"/>
      <c r="D452" s="207" t="s">
        <v>272</v>
      </c>
      <c r="E452" s="250" t="s">
        <v>1</v>
      </c>
      <c r="F452" s="251" t="s">
        <v>3213</v>
      </c>
      <c r="G452" s="249"/>
      <c r="H452" s="250" t="s">
        <v>1</v>
      </c>
      <c r="I452" s="252"/>
      <c r="J452" s="249"/>
      <c r="K452" s="249"/>
      <c r="L452" s="253"/>
      <c r="M452" s="254"/>
      <c r="N452" s="255"/>
      <c r="O452" s="255"/>
      <c r="P452" s="255"/>
      <c r="Q452" s="255"/>
      <c r="R452" s="255"/>
      <c r="S452" s="255"/>
      <c r="T452" s="256"/>
      <c r="AT452" s="257" t="s">
        <v>272</v>
      </c>
      <c r="AU452" s="257" t="s">
        <v>73</v>
      </c>
      <c r="AV452" s="16" t="s">
        <v>71</v>
      </c>
      <c r="AW452" s="16" t="s">
        <v>30</v>
      </c>
      <c r="AX452" s="16" t="s">
        <v>64</v>
      </c>
      <c r="AY452" s="257" t="s">
        <v>263</v>
      </c>
    </row>
    <row r="453" spans="1:65" s="13" customFormat="1">
      <c r="B453" s="205"/>
      <c r="C453" s="206"/>
      <c r="D453" s="207" t="s">
        <v>272</v>
      </c>
      <c r="E453" s="208" t="s">
        <v>1</v>
      </c>
      <c r="F453" s="209" t="s">
        <v>3214</v>
      </c>
      <c r="G453" s="206"/>
      <c r="H453" s="210">
        <v>9.5</v>
      </c>
      <c r="I453" s="211"/>
      <c r="J453" s="206"/>
      <c r="K453" s="206"/>
      <c r="L453" s="212"/>
      <c r="M453" s="213"/>
      <c r="N453" s="214"/>
      <c r="O453" s="214"/>
      <c r="P453" s="214"/>
      <c r="Q453" s="214"/>
      <c r="R453" s="214"/>
      <c r="S453" s="214"/>
      <c r="T453" s="215"/>
      <c r="AT453" s="216" t="s">
        <v>272</v>
      </c>
      <c r="AU453" s="216" t="s">
        <v>73</v>
      </c>
      <c r="AV453" s="13" t="s">
        <v>73</v>
      </c>
      <c r="AW453" s="13" t="s">
        <v>30</v>
      </c>
      <c r="AX453" s="13" t="s">
        <v>64</v>
      </c>
      <c r="AY453" s="216" t="s">
        <v>263</v>
      </c>
    </row>
    <row r="454" spans="1:65" s="13" customFormat="1">
      <c r="B454" s="205"/>
      <c r="C454" s="206"/>
      <c r="D454" s="207" t="s">
        <v>272</v>
      </c>
      <c r="E454" s="208" t="s">
        <v>1</v>
      </c>
      <c r="F454" s="209" t="s">
        <v>3215</v>
      </c>
      <c r="G454" s="206"/>
      <c r="H454" s="210">
        <v>42</v>
      </c>
      <c r="I454" s="211"/>
      <c r="J454" s="206"/>
      <c r="K454" s="206"/>
      <c r="L454" s="212"/>
      <c r="M454" s="213"/>
      <c r="N454" s="214"/>
      <c r="O454" s="214"/>
      <c r="P454" s="214"/>
      <c r="Q454" s="214"/>
      <c r="R454" s="214"/>
      <c r="S454" s="214"/>
      <c r="T454" s="215"/>
      <c r="AT454" s="216" t="s">
        <v>272</v>
      </c>
      <c r="AU454" s="216" t="s">
        <v>73</v>
      </c>
      <c r="AV454" s="13" t="s">
        <v>73</v>
      </c>
      <c r="AW454" s="13" t="s">
        <v>30</v>
      </c>
      <c r="AX454" s="13" t="s">
        <v>64</v>
      </c>
      <c r="AY454" s="216" t="s">
        <v>263</v>
      </c>
    </row>
    <row r="455" spans="1:65" s="13" customFormat="1">
      <c r="B455" s="205"/>
      <c r="C455" s="206"/>
      <c r="D455" s="207" t="s">
        <v>272</v>
      </c>
      <c r="E455" s="208" t="s">
        <v>1</v>
      </c>
      <c r="F455" s="209" t="s">
        <v>3216</v>
      </c>
      <c r="G455" s="206"/>
      <c r="H455" s="210">
        <v>8.9</v>
      </c>
      <c r="I455" s="211"/>
      <c r="J455" s="206"/>
      <c r="K455" s="206"/>
      <c r="L455" s="212"/>
      <c r="M455" s="213"/>
      <c r="N455" s="214"/>
      <c r="O455" s="214"/>
      <c r="P455" s="214"/>
      <c r="Q455" s="214"/>
      <c r="R455" s="214"/>
      <c r="S455" s="214"/>
      <c r="T455" s="215"/>
      <c r="AT455" s="216" t="s">
        <v>272</v>
      </c>
      <c r="AU455" s="216" t="s">
        <v>73</v>
      </c>
      <c r="AV455" s="13" t="s">
        <v>73</v>
      </c>
      <c r="AW455" s="13" t="s">
        <v>30</v>
      </c>
      <c r="AX455" s="13" t="s">
        <v>64</v>
      </c>
      <c r="AY455" s="216" t="s">
        <v>263</v>
      </c>
    </row>
    <row r="456" spans="1:65" s="13" customFormat="1">
      <c r="B456" s="205"/>
      <c r="C456" s="206"/>
      <c r="D456" s="207" t="s">
        <v>272</v>
      </c>
      <c r="E456" s="208" t="s">
        <v>1</v>
      </c>
      <c r="F456" s="209" t="s">
        <v>3217</v>
      </c>
      <c r="G456" s="206"/>
      <c r="H456" s="210">
        <v>4.5</v>
      </c>
      <c r="I456" s="211"/>
      <c r="J456" s="206"/>
      <c r="K456" s="206"/>
      <c r="L456" s="212"/>
      <c r="M456" s="213"/>
      <c r="N456" s="214"/>
      <c r="O456" s="214"/>
      <c r="P456" s="214"/>
      <c r="Q456" s="214"/>
      <c r="R456" s="214"/>
      <c r="S456" s="214"/>
      <c r="T456" s="215"/>
      <c r="AT456" s="216" t="s">
        <v>272</v>
      </c>
      <c r="AU456" s="216" t="s">
        <v>73</v>
      </c>
      <c r="AV456" s="13" t="s">
        <v>73</v>
      </c>
      <c r="AW456" s="13" t="s">
        <v>30</v>
      </c>
      <c r="AX456" s="13" t="s">
        <v>64</v>
      </c>
      <c r="AY456" s="216" t="s">
        <v>263</v>
      </c>
    </row>
    <row r="457" spans="1:65" s="13" customFormat="1">
      <c r="B457" s="205"/>
      <c r="C457" s="206"/>
      <c r="D457" s="207" t="s">
        <v>272</v>
      </c>
      <c r="E457" s="208" t="s">
        <v>1</v>
      </c>
      <c r="F457" s="209" t="s">
        <v>3218</v>
      </c>
      <c r="G457" s="206"/>
      <c r="H457" s="210">
        <v>10.8</v>
      </c>
      <c r="I457" s="211"/>
      <c r="J457" s="206"/>
      <c r="K457" s="206"/>
      <c r="L457" s="212"/>
      <c r="M457" s="213"/>
      <c r="N457" s="214"/>
      <c r="O457" s="214"/>
      <c r="P457" s="214"/>
      <c r="Q457" s="214"/>
      <c r="R457" s="214"/>
      <c r="S457" s="214"/>
      <c r="T457" s="215"/>
      <c r="AT457" s="216" t="s">
        <v>272</v>
      </c>
      <c r="AU457" s="216" t="s">
        <v>73</v>
      </c>
      <c r="AV457" s="13" t="s">
        <v>73</v>
      </c>
      <c r="AW457" s="13" t="s">
        <v>30</v>
      </c>
      <c r="AX457" s="13" t="s">
        <v>64</v>
      </c>
      <c r="AY457" s="216" t="s">
        <v>263</v>
      </c>
    </row>
    <row r="458" spans="1:65" s="13" customFormat="1">
      <c r="B458" s="205"/>
      <c r="C458" s="206"/>
      <c r="D458" s="207" t="s">
        <v>272</v>
      </c>
      <c r="E458" s="208" t="s">
        <v>1</v>
      </c>
      <c r="F458" s="209" t="s">
        <v>3219</v>
      </c>
      <c r="G458" s="206"/>
      <c r="H458" s="210">
        <v>6.5</v>
      </c>
      <c r="I458" s="211"/>
      <c r="J458" s="206"/>
      <c r="K458" s="206"/>
      <c r="L458" s="212"/>
      <c r="M458" s="213"/>
      <c r="N458" s="214"/>
      <c r="O458" s="214"/>
      <c r="P458" s="214"/>
      <c r="Q458" s="214"/>
      <c r="R458" s="214"/>
      <c r="S458" s="214"/>
      <c r="T458" s="215"/>
      <c r="AT458" s="216" t="s">
        <v>272</v>
      </c>
      <c r="AU458" s="216" t="s">
        <v>73</v>
      </c>
      <c r="AV458" s="13" t="s">
        <v>73</v>
      </c>
      <c r="AW458" s="13" t="s">
        <v>30</v>
      </c>
      <c r="AX458" s="13" t="s">
        <v>64</v>
      </c>
      <c r="AY458" s="216" t="s">
        <v>263</v>
      </c>
    </row>
    <row r="459" spans="1:65" s="13" customFormat="1">
      <c r="B459" s="205"/>
      <c r="C459" s="206"/>
      <c r="D459" s="207" t="s">
        <v>272</v>
      </c>
      <c r="E459" s="208" t="s">
        <v>1</v>
      </c>
      <c r="F459" s="209" t="s">
        <v>3220</v>
      </c>
      <c r="G459" s="206"/>
      <c r="H459" s="210">
        <v>16.04</v>
      </c>
      <c r="I459" s="211"/>
      <c r="J459" s="206"/>
      <c r="K459" s="206"/>
      <c r="L459" s="212"/>
      <c r="M459" s="213"/>
      <c r="N459" s="214"/>
      <c r="O459" s="214"/>
      <c r="P459" s="214"/>
      <c r="Q459" s="214"/>
      <c r="R459" s="214"/>
      <c r="S459" s="214"/>
      <c r="T459" s="215"/>
      <c r="AT459" s="216" t="s">
        <v>272</v>
      </c>
      <c r="AU459" s="216" t="s">
        <v>73</v>
      </c>
      <c r="AV459" s="13" t="s">
        <v>73</v>
      </c>
      <c r="AW459" s="13" t="s">
        <v>30</v>
      </c>
      <c r="AX459" s="13" t="s">
        <v>64</v>
      </c>
      <c r="AY459" s="216" t="s">
        <v>263</v>
      </c>
    </row>
    <row r="460" spans="1:65" s="13" customFormat="1">
      <c r="B460" s="205"/>
      <c r="C460" s="206"/>
      <c r="D460" s="207" t="s">
        <v>272</v>
      </c>
      <c r="E460" s="208" t="s">
        <v>1</v>
      </c>
      <c r="F460" s="209" t="s">
        <v>3221</v>
      </c>
      <c r="G460" s="206"/>
      <c r="H460" s="210">
        <v>6.5</v>
      </c>
      <c r="I460" s="211"/>
      <c r="J460" s="206"/>
      <c r="K460" s="206"/>
      <c r="L460" s="212"/>
      <c r="M460" s="213"/>
      <c r="N460" s="214"/>
      <c r="O460" s="214"/>
      <c r="P460" s="214"/>
      <c r="Q460" s="214"/>
      <c r="R460" s="214"/>
      <c r="S460" s="214"/>
      <c r="T460" s="215"/>
      <c r="AT460" s="216" t="s">
        <v>272</v>
      </c>
      <c r="AU460" s="216" t="s">
        <v>73</v>
      </c>
      <c r="AV460" s="13" t="s">
        <v>73</v>
      </c>
      <c r="AW460" s="13" t="s">
        <v>30</v>
      </c>
      <c r="AX460" s="13" t="s">
        <v>64</v>
      </c>
      <c r="AY460" s="216" t="s">
        <v>263</v>
      </c>
    </row>
    <row r="461" spans="1:65" s="15" customFormat="1">
      <c r="B461" s="228"/>
      <c r="C461" s="229"/>
      <c r="D461" s="207" t="s">
        <v>272</v>
      </c>
      <c r="E461" s="230" t="s">
        <v>1</v>
      </c>
      <c r="F461" s="231" t="s">
        <v>280</v>
      </c>
      <c r="G461" s="229"/>
      <c r="H461" s="232">
        <v>104.74</v>
      </c>
      <c r="I461" s="233"/>
      <c r="J461" s="229"/>
      <c r="K461" s="229"/>
      <c r="L461" s="234"/>
      <c r="M461" s="235"/>
      <c r="N461" s="236"/>
      <c r="O461" s="236"/>
      <c r="P461" s="236"/>
      <c r="Q461" s="236"/>
      <c r="R461" s="236"/>
      <c r="S461" s="236"/>
      <c r="T461" s="237"/>
      <c r="AT461" s="238" t="s">
        <v>272</v>
      </c>
      <c r="AU461" s="238" t="s">
        <v>73</v>
      </c>
      <c r="AV461" s="15" t="s">
        <v>270</v>
      </c>
      <c r="AW461" s="15" t="s">
        <v>30</v>
      </c>
      <c r="AX461" s="15" t="s">
        <v>64</v>
      </c>
      <c r="AY461" s="238" t="s">
        <v>263</v>
      </c>
    </row>
    <row r="462" spans="1:65" s="13" customFormat="1">
      <c r="B462" s="205"/>
      <c r="C462" s="206"/>
      <c r="D462" s="207" t="s">
        <v>272</v>
      </c>
      <c r="E462" s="208" t="s">
        <v>1</v>
      </c>
      <c r="F462" s="209" t="s">
        <v>3222</v>
      </c>
      <c r="G462" s="206"/>
      <c r="H462" s="210">
        <v>109.977</v>
      </c>
      <c r="I462" s="211"/>
      <c r="J462" s="206"/>
      <c r="K462" s="206"/>
      <c r="L462" s="212"/>
      <c r="M462" s="213"/>
      <c r="N462" s="214"/>
      <c r="O462" s="214"/>
      <c r="P462" s="214"/>
      <c r="Q462" s="214"/>
      <c r="R462" s="214"/>
      <c r="S462" s="214"/>
      <c r="T462" s="215"/>
      <c r="AT462" s="216" t="s">
        <v>272</v>
      </c>
      <c r="AU462" s="216" t="s">
        <v>73</v>
      </c>
      <c r="AV462" s="13" t="s">
        <v>73</v>
      </c>
      <c r="AW462" s="13" t="s">
        <v>30</v>
      </c>
      <c r="AX462" s="13" t="s">
        <v>64</v>
      </c>
      <c r="AY462" s="216" t="s">
        <v>263</v>
      </c>
    </row>
    <row r="463" spans="1:65" s="15" customFormat="1">
      <c r="B463" s="228"/>
      <c r="C463" s="229"/>
      <c r="D463" s="207" t="s">
        <v>272</v>
      </c>
      <c r="E463" s="230" t="s">
        <v>1</v>
      </c>
      <c r="F463" s="231" t="s">
        <v>280</v>
      </c>
      <c r="G463" s="229"/>
      <c r="H463" s="232">
        <v>109.977</v>
      </c>
      <c r="I463" s="233"/>
      <c r="J463" s="229"/>
      <c r="K463" s="229"/>
      <c r="L463" s="234"/>
      <c r="M463" s="235"/>
      <c r="N463" s="236"/>
      <c r="O463" s="236"/>
      <c r="P463" s="236"/>
      <c r="Q463" s="236"/>
      <c r="R463" s="236"/>
      <c r="S463" s="236"/>
      <c r="T463" s="237"/>
      <c r="AT463" s="238" t="s">
        <v>272</v>
      </c>
      <c r="AU463" s="238" t="s">
        <v>73</v>
      </c>
      <c r="AV463" s="15" t="s">
        <v>270</v>
      </c>
      <c r="AW463" s="15" t="s">
        <v>30</v>
      </c>
      <c r="AX463" s="15" t="s">
        <v>71</v>
      </c>
      <c r="AY463" s="238" t="s">
        <v>263</v>
      </c>
    </row>
    <row r="464" spans="1:65" s="2" customFormat="1" ht="24.2" customHeight="1">
      <c r="A464" s="35"/>
      <c r="B464" s="36"/>
      <c r="C464" s="261" t="s">
        <v>627</v>
      </c>
      <c r="D464" s="261" t="s">
        <v>401</v>
      </c>
      <c r="E464" s="262" t="s">
        <v>3223</v>
      </c>
      <c r="F464" s="263" t="s">
        <v>3224</v>
      </c>
      <c r="G464" s="264" t="s">
        <v>796</v>
      </c>
      <c r="H464" s="265">
        <v>30.975000000000001</v>
      </c>
      <c r="I464" s="266"/>
      <c r="J464" s="267">
        <f>ROUND(I464*H464,2)</f>
        <v>0</v>
      </c>
      <c r="K464" s="268"/>
      <c r="L464" s="269"/>
      <c r="M464" s="270" t="s">
        <v>1</v>
      </c>
      <c r="N464" s="271" t="s">
        <v>38</v>
      </c>
      <c r="O464" s="72"/>
      <c r="P464" s="201">
        <f>O464*H464</f>
        <v>0</v>
      </c>
      <c r="Q464" s="201">
        <v>2.9999999999999997E-4</v>
      </c>
      <c r="R464" s="201">
        <f>Q464*H464</f>
        <v>9.2925000000000004E-3</v>
      </c>
      <c r="S464" s="201">
        <v>0</v>
      </c>
      <c r="T464" s="202">
        <f>S464*H464</f>
        <v>0</v>
      </c>
      <c r="U464" s="35"/>
      <c r="V464" s="35"/>
      <c r="W464" s="35"/>
      <c r="X464" s="35"/>
      <c r="Y464" s="35"/>
      <c r="Z464" s="35"/>
      <c r="AA464" s="35"/>
      <c r="AB464" s="35"/>
      <c r="AC464" s="35"/>
      <c r="AD464" s="35"/>
      <c r="AE464" s="35"/>
      <c r="AR464" s="203" t="s">
        <v>314</v>
      </c>
      <c r="AT464" s="203" t="s">
        <v>401</v>
      </c>
      <c r="AU464" s="203" t="s">
        <v>73</v>
      </c>
      <c r="AY464" s="18" t="s">
        <v>263</v>
      </c>
      <c r="BE464" s="204">
        <f>IF(N464="základní",J464,0)</f>
        <v>0</v>
      </c>
      <c r="BF464" s="204">
        <f>IF(N464="snížená",J464,0)</f>
        <v>0</v>
      </c>
      <c r="BG464" s="204">
        <f>IF(N464="zákl. přenesená",J464,0)</f>
        <v>0</v>
      </c>
      <c r="BH464" s="204">
        <f>IF(N464="sníž. přenesená",J464,0)</f>
        <v>0</v>
      </c>
      <c r="BI464" s="204">
        <f>IF(N464="nulová",J464,0)</f>
        <v>0</v>
      </c>
      <c r="BJ464" s="18" t="s">
        <v>71</v>
      </c>
      <c r="BK464" s="204">
        <f>ROUND(I464*H464,2)</f>
        <v>0</v>
      </c>
      <c r="BL464" s="18" t="s">
        <v>270</v>
      </c>
      <c r="BM464" s="203" t="s">
        <v>3225</v>
      </c>
    </row>
    <row r="465" spans="1:65" s="13" customFormat="1" ht="22.5">
      <c r="B465" s="205"/>
      <c r="C465" s="206"/>
      <c r="D465" s="207" t="s">
        <v>272</v>
      </c>
      <c r="E465" s="208" t="s">
        <v>1</v>
      </c>
      <c r="F465" s="209" t="s">
        <v>3226</v>
      </c>
      <c r="G465" s="206"/>
      <c r="H465" s="210">
        <v>29.5</v>
      </c>
      <c r="I465" s="211"/>
      <c r="J465" s="206"/>
      <c r="K465" s="206"/>
      <c r="L465" s="212"/>
      <c r="M465" s="213"/>
      <c r="N465" s="214"/>
      <c r="O465" s="214"/>
      <c r="P465" s="214"/>
      <c r="Q465" s="214"/>
      <c r="R465" s="214"/>
      <c r="S465" s="214"/>
      <c r="T465" s="215"/>
      <c r="AT465" s="216" t="s">
        <v>272</v>
      </c>
      <c r="AU465" s="216" t="s">
        <v>73</v>
      </c>
      <c r="AV465" s="13" t="s">
        <v>73</v>
      </c>
      <c r="AW465" s="13" t="s">
        <v>30</v>
      </c>
      <c r="AX465" s="13" t="s">
        <v>64</v>
      </c>
      <c r="AY465" s="216" t="s">
        <v>263</v>
      </c>
    </row>
    <row r="466" spans="1:65" s="15" customFormat="1">
      <c r="B466" s="228"/>
      <c r="C466" s="229"/>
      <c r="D466" s="207" t="s">
        <v>272</v>
      </c>
      <c r="E466" s="230" t="s">
        <v>1</v>
      </c>
      <c r="F466" s="231" t="s">
        <v>280</v>
      </c>
      <c r="G466" s="229"/>
      <c r="H466" s="232">
        <v>29.5</v>
      </c>
      <c r="I466" s="233"/>
      <c r="J466" s="229"/>
      <c r="K466" s="229"/>
      <c r="L466" s="234"/>
      <c r="M466" s="235"/>
      <c r="N466" s="236"/>
      <c r="O466" s="236"/>
      <c r="P466" s="236"/>
      <c r="Q466" s="236"/>
      <c r="R466" s="236"/>
      <c r="S466" s="236"/>
      <c r="T466" s="237"/>
      <c r="AT466" s="238" t="s">
        <v>272</v>
      </c>
      <c r="AU466" s="238" t="s">
        <v>73</v>
      </c>
      <c r="AV466" s="15" t="s">
        <v>270</v>
      </c>
      <c r="AW466" s="15" t="s">
        <v>30</v>
      </c>
      <c r="AX466" s="15" t="s">
        <v>64</v>
      </c>
      <c r="AY466" s="238" t="s">
        <v>263</v>
      </c>
    </row>
    <row r="467" spans="1:65" s="13" customFormat="1">
      <c r="B467" s="205"/>
      <c r="C467" s="206"/>
      <c r="D467" s="207" t="s">
        <v>272</v>
      </c>
      <c r="E467" s="208" t="s">
        <v>1</v>
      </c>
      <c r="F467" s="209" t="s">
        <v>3227</v>
      </c>
      <c r="G467" s="206"/>
      <c r="H467" s="210">
        <v>30.975000000000001</v>
      </c>
      <c r="I467" s="211"/>
      <c r="J467" s="206"/>
      <c r="K467" s="206"/>
      <c r="L467" s="212"/>
      <c r="M467" s="213"/>
      <c r="N467" s="214"/>
      <c r="O467" s="214"/>
      <c r="P467" s="214"/>
      <c r="Q467" s="214"/>
      <c r="R467" s="214"/>
      <c r="S467" s="214"/>
      <c r="T467" s="215"/>
      <c r="AT467" s="216" t="s">
        <v>272</v>
      </c>
      <c r="AU467" s="216" t="s">
        <v>73</v>
      </c>
      <c r="AV467" s="13" t="s">
        <v>73</v>
      </c>
      <c r="AW467" s="13" t="s">
        <v>30</v>
      </c>
      <c r="AX467" s="13" t="s">
        <v>64</v>
      </c>
      <c r="AY467" s="216" t="s">
        <v>263</v>
      </c>
    </row>
    <row r="468" spans="1:65" s="15" customFormat="1">
      <c r="B468" s="228"/>
      <c r="C468" s="229"/>
      <c r="D468" s="207" t="s">
        <v>272</v>
      </c>
      <c r="E468" s="230" t="s">
        <v>1</v>
      </c>
      <c r="F468" s="231" t="s">
        <v>280</v>
      </c>
      <c r="G468" s="229"/>
      <c r="H468" s="232">
        <v>30.975000000000001</v>
      </c>
      <c r="I468" s="233"/>
      <c r="J468" s="229"/>
      <c r="K468" s="229"/>
      <c r="L468" s="234"/>
      <c r="M468" s="235"/>
      <c r="N468" s="236"/>
      <c r="O468" s="236"/>
      <c r="P468" s="236"/>
      <c r="Q468" s="236"/>
      <c r="R468" s="236"/>
      <c r="S468" s="236"/>
      <c r="T468" s="237"/>
      <c r="AT468" s="238" t="s">
        <v>272</v>
      </c>
      <c r="AU468" s="238" t="s">
        <v>73</v>
      </c>
      <c r="AV468" s="15" t="s">
        <v>270</v>
      </c>
      <c r="AW468" s="15" t="s">
        <v>30</v>
      </c>
      <c r="AX468" s="15" t="s">
        <v>71</v>
      </c>
      <c r="AY468" s="238" t="s">
        <v>263</v>
      </c>
    </row>
    <row r="469" spans="1:65" s="2" customFormat="1" ht="24.2" customHeight="1">
      <c r="A469" s="35"/>
      <c r="B469" s="36"/>
      <c r="C469" s="261" t="s">
        <v>845</v>
      </c>
      <c r="D469" s="261" t="s">
        <v>401</v>
      </c>
      <c r="E469" s="262" t="s">
        <v>3228</v>
      </c>
      <c r="F469" s="263" t="s">
        <v>3229</v>
      </c>
      <c r="G469" s="264" t="s">
        <v>796</v>
      </c>
      <c r="H469" s="265">
        <v>26.355</v>
      </c>
      <c r="I469" s="266"/>
      <c r="J469" s="267">
        <f>ROUND(I469*H469,2)</f>
        <v>0</v>
      </c>
      <c r="K469" s="268"/>
      <c r="L469" s="269"/>
      <c r="M469" s="270" t="s">
        <v>1</v>
      </c>
      <c r="N469" s="271" t="s">
        <v>38</v>
      </c>
      <c r="O469" s="72"/>
      <c r="P469" s="201">
        <f>O469*H469</f>
        <v>0</v>
      </c>
      <c r="Q469" s="201">
        <v>2.0000000000000001E-4</v>
      </c>
      <c r="R469" s="201">
        <f>Q469*H469</f>
        <v>5.2710000000000005E-3</v>
      </c>
      <c r="S469" s="201">
        <v>0</v>
      </c>
      <c r="T469" s="202">
        <f>S469*H469</f>
        <v>0</v>
      </c>
      <c r="U469" s="35"/>
      <c r="V469" s="35"/>
      <c r="W469" s="35"/>
      <c r="X469" s="35"/>
      <c r="Y469" s="35"/>
      <c r="Z469" s="35"/>
      <c r="AA469" s="35"/>
      <c r="AB469" s="35"/>
      <c r="AC469" s="35"/>
      <c r="AD469" s="35"/>
      <c r="AE469" s="35"/>
      <c r="AR469" s="203" t="s">
        <v>314</v>
      </c>
      <c r="AT469" s="203" t="s">
        <v>401</v>
      </c>
      <c r="AU469" s="203" t="s">
        <v>73</v>
      </c>
      <c r="AY469" s="18" t="s">
        <v>263</v>
      </c>
      <c r="BE469" s="204">
        <f>IF(N469="základní",J469,0)</f>
        <v>0</v>
      </c>
      <c r="BF469" s="204">
        <f>IF(N469="snížená",J469,0)</f>
        <v>0</v>
      </c>
      <c r="BG469" s="204">
        <f>IF(N469="zákl. přenesená",J469,0)</f>
        <v>0</v>
      </c>
      <c r="BH469" s="204">
        <f>IF(N469="sníž. přenesená",J469,0)</f>
        <v>0</v>
      </c>
      <c r="BI469" s="204">
        <f>IF(N469="nulová",J469,0)</f>
        <v>0</v>
      </c>
      <c r="BJ469" s="18" t="s">
        <v>71</v>
      </c>
      <c r="BK469" s="204">
        <f>ROUND(I469*H469,2)</f>
        <v>0</v>
      </c>
      <c r="BL469" s="18" t="s">
        <v>270</v>
      </c>
      <c r="BM469" s="203" t="s">
        <v>3230</v>
      </c>
    </row>
    <row r="470" spans="1:65" s="13" customFormat="1">
      <c r="B470" s="205"/>
      <c r="C470" s="206"/>
      <c r="D470" s="207" t="s">
        <v>272</v>
      </c>
      <c r="E470" s="208" t="s">
        <v>1</v>
      </c>
      <c r="F470" s="209" t="s">
        <v>3231</v>
      </c>
      <c r="G470" s="206"/>
      <c r="H470" s="210">
        <v>25.1</v>
      </c>
      <c r="I470" s="211"/>
      <c r="J470" s="206"/>
      <c r="K470" s="206"/>
      <c r="L470" s="212"/>
      <c r="M470" s="213"/>
      <c r="N470" s="214"/>
      <c r="O470" s="214"/>
      <c r="P470" s="214"/>
      <c r="Q470" s="214"/>
      <c r="R470" s="214"/>
      <c r="S470" s="214"/>
      <c r="T470" s="215"/>
      <c r="AT470" s="216" t="s">
        <v>272</v>
      </c>
      <c r="AU470" s="216" t="s">
        <v>73</v>
      </c>
      <c r="AV470" s="13" t="s">
        <v>73</v>
      </c>
      <c r="AW470" s="13" t="s">
        <v>30</v>
      </c>
      <c r="AX470" s="13" t="s">
        <v>64</v>
      </c>
      <c r="AY470" s="216" t="s">
        <v>263</v>
      </c>
    </row>
    <row r="471" spans="1:65" s="15" customFormat="1">
      <c r="B471" s="228"/>
      <c r="C471" s="229"/>
      <c r="D471" s="207" t="s">
        <v>272</v>
      </c>
      <c r="E471" s="230" t="s">
        <v>1</v>
      </c>
      <c r="F471" s="231" t="s">
        <v>280</v>
      </c>
      <c r="G471" s="229"/>
      <c r="H471" s="232">
        <v>25.1</v>
      </c>
      <c r="I471" s="233"/>
      <c r="J471" s="229"/>
      <c r="K471" s="229"/>
      <c r="L471" s="234"/>
      <c r="M471" s="235"/>
      <c r="N471" s="236"/>
      <c r="O471" s="236"/>
      <c r="P471" s="236"/>
      <c r="Q471" s="236"/>
      <c r="R471" s="236"/>
      <c r="S471" s="236"/>
      <c r="T471" s="237"/>
      <c r="AT471" s="238" t="s">
        <v>272</v>
      </c>
      <c r="AU471" s="238" t="s">
        <v>73</v>
      </c>
      <c r="AV471" s="15" t="s">
        <v>270</v>
      </c>
      <c r="AW471" s="15" t="s">
        <v>30</v>
      </c>
      <c r="AX471" s="15" t="s">
        <v>64</v>
      </c>
      <c r="AY471" s="238" t="s">
        <v>263</v>
      </c>
    </row>
    <row r="472" spans="1:65" s="13" customFormat="1">
      <c r="B472" s="205"/>
      <c r="C472" s="206"/>
      <c r="D472" s="207" t="s">
        <v>272</v>
      </c>
      <c r="E472" s="208" t="s">
        <v>1</v>
      </c>
      <c r="F472" s="209" t="s">
        <v>3232</v>
      </c>
      <c r="G472" s="206"/>
      <c r="H472" s="210">
        <v>26.355</v>
      </c>
      <c r="I472" s="211"/>
      <c r="J472" s="206"/>
      <c r="K472" s="206"/>
      <c r="L472" s="212"/>
      <c r="M472" s="213"/>
      <c r="N472" s="214"/>
      <c r="O472" s="214"/>
      <c r="P472" s="214"/>
      <c r="Q472" s="214"/>
      <c r="R472" s="214"/>
      <c r="S472" s="214"/>
      <c r="T472" s="215"/>
      <c r="AT472" s="216" t="s">
        <v>272</v>
      </c>
      <c r="AU472" s="216" t="s">
        <v>73</v>
      </c>
      <c r="AV472" s="13" t="s">
        <v>73</v>
      </c>
      <c r="AW472" s="13" t="s">
        <v>30</v>
      </c>
      <c r="AX472" s="13" t="s">
        <v>64</v>
      </c>
      <c r="AY472" s="216" t="s">
        <v>263</v>
      </c>
    </row>
    <row r="473" spans="1:65" s="15" customFormat="1">
      <c r="B473" s="228"/>
      <c r="C473" s="229"/>
      <c r="D473" s="207" t="s">
        <v>272</v>
      </c>
      <c r="E473" s="230" t="s">
        <v>1</v>
      </c>
      <c r="F473" s="231" t="s">
        <v>280</v>
      </c>
      <c r="G473" s="229"/>
      <c r="H473" s="232">
        <v>26.355</v>
      </c>
      <c r="I473" s="233"/>
      <c r="J473" s="229"/>
      <c r="K473" s="229"/>
      <c r="L473" s="234"/>
      <c r="M473" s="235"/>
      <c r="N473" s="236"/>
      <c r="O473" s="236"/>
      <c r="P473" s="236"/>
      <c r="Q473" s="236"/>
      <c r="R473" s="236"/>
      <c r="S473" s="236"/>
      <c r="T473" s="237"/>
      <c r="AT473" s="238" t="s">
        <v>272</v>
      </c>
      <c r="AU473" s="238" t="s">
        <v>73</v>
      </c>
      <c r="AV473" s="15" t="s">
        <v>270</v>
      </c>
      <c r="AW473" s="15" t="s">
        <v>30</v>
      </c>
      <c r="AX473" s="15" t="s">
        <v>71</v>
      </c>
      <c r="AY473" s="238" t="s">
        <v>263</v>
      </c>
    </row>
    <row r="474" spans="1:65" s="2" customFormat="1" ht="16.5" customHeight="1">
      <c r="A474" s="35"/>
      <c r="B474" s="36"/>
      <c r="C474" s="261" t="s">
        <v>633</v>
      </c>
      <c r="D474" s="261" t="s">
        <v>401</v>
      </c>
      <c r="E474" s="262" t="s">
        <v>3233</v>
      </c>
      <c r="F474" s="263" t="s">
        <v>3234</v>
      </c>
      <c r="G474" s="264" t="s">
        <v>796</v>
      </c>
      <c r="H474" s="265">
        <v>109.977</v>
      </c>
      <c r="I474" s="266"/>
      <c r="J474" s="267">
        <f>ROUND(I474*H474,2)</f>
        <v>0</v>
      </c>
      <c r="K474" s="268"/>
      <c r="L474" s="269"/>
      <c r="M474" s="270" t="s">
        <v>1</v>
      </c>
      <c r="N474" s="271" t="s">
        <v>38</v>
      </c>
      <c r="O474" s="72"/>
      <c r="P474" s="201">
        <f>O474*H474</f>
        <v>0</v>
      </c>
      <c r="Q474" s="201">
        <v>2.9999999999999997E-4</v>
      </c>
      <c r="R474" s="201">
        <f>Q474*H474</f>
        <v>3.2993099999999997E-2</v>
      </c>
      <c r="S474" s="201">
        <v>0</v>
      </c>
      <c r="T474" s="202">
        <f>S474*H474</f>
        <v>0</v>
      </c>
      <c r="U474" s="35"/>
      <c r="V474" s="35"/>
      <c r="W474" s="35"/>
      <c r="X474" s="35"/>
      <c r="Y474" s="35"/>
      <c r="Z474" s="35"/>
      <c r="AA474" s="35"/>
      <c r="AB474" s="35"/>
      <c r="AC474" s="35"/>
      <c r="AD474" s="35"/>
      <c r="AE474" s="35"/>
      <c r="AR474" s="203" t="s">
        <v>314</v>
      </c>
      <c r="AT474" s="203" t="s">
        <v>401</v>
      </c>
      <c r="AU474" s="203" t="s">
        <v>73</v>
      </c>
      <c r="AY474" s="18" t="s">
        <v>263</v>
      </c>
      <c r="BE474" s="204">
        <f>IF(N474="základní",J474,0)</f>
        <v>0</v>
      </c>
      <c r="BF474" s="204">
        <f>IF(N474="snížená",J474,0)</f>
        <v>0</v>
      </c>
      <c r="BG474" s="204">
        <f>IF(N474="zákl. přenesená",J474,0)</f>
        <v>0</v>
      </c>
      <c r="BH474" s="204">
        <f>IF(N474="sníž. přenesená",J474,0)</f>
        <v>0</v>
      </c>
      <c r="BI474" s="204">
        <f>IF(N474="nulová",J474,0)</f>
        <v>0</v>
      </c>
      <c r="BJ474" s="18" t="s">
        <v>71</v>
      </c>
      <c r="BK474" s="204">
        <f>ROUND(I474*H474,2)</f>
        <v>0</v>
      </c>
      <c r="BL474" s="18" t="s">
        <v>270</v>
      </c>
      <c r="BM474" s="203" t="s">
        <v>3235</v>
      </c>
    </row>
    <row r="475" spans="1:65" s="13" customFormat="1">
      <c r="B475" s="205"/>
      <c r="C475" s="206"/>
      <c r="D475" s="207" t="s">
        <v>272</v>
      </c>
      <c r="E475" s="208" t="s">
        <v>1</v>
      </c>
      <c r="F475" s="209" t="s">
        <v>3214</v>
      </c>
      <c r="G475" s="206"/>
      <c r="H475" s="210">
        <v>9.5</v>
      </c>
      <c r="I475" s="211"/>
      <c r="J475" s="206"/>
      <c r="K475" s="206"/>
      <c r="L475" s="212"/>
      <c r="M475" s="213"/>
      <c r="N475" s="214"/>
      <c r="O475" s="214"/>
      <c r="P475" s="214"/>
      <c r="Q475" s="214"/>
      <c r="R475" s="214"/>
      <c r="S475" s="214"/>
      <c r="T475" s="215"/>
      <c r="AT475" s="216" t="s">
        <v>272</v>
      </c>
      <c r="AU475" s="216" t="s">
        <v>73</v>
      </c>
      <c r="AV475" s="13" t="s">
        <v>73</v>
      </c>
      <c r="AW475" s="13" t="s">
        <v>30</v>
      </c>
      <c r="AX475" s="13" t="s">
        <v>64</v>
      </c>
      <c r="AY475" s="216" t="s">
        <v>263</v>
      </c>
    </row>
    <row r="476" spans="1:65" s="13" customFormat="1">
      <c r="B476" s="205"/>
      <c r="C476" s="206"/>
      <c r="D476" s="207" t="s">
        <v>272</v>
      </c>
      <c r="E476" s="208" t="s">
        <v>1</v>
      </c>
      <c r="F476" s="209" t="s">
        <v>3215</v>
      </c>
      <c r="G476" s="206"/>
      <c r="H476" s="210">
        <v>42</v>
      </c>
      <c r="I476" s="211"/>
      <c r="J476" s="206"/>
      <c r="K476" s="206"/>
      <c r="L476" s="212"/>
      <c r="M476" s="213"/>
      <c r="N476" s="214"/>
      <c r="O476" s="214"/>
      <c r="P476" s="214"/>
      <c r="Q476" s="214"/>
      <c r="R476" s="214"/>
      <c r="S476" s="214"/>
      <c r="T476" s="215"/>
      <c r="AT476" s="216" t="s">
        <v>272</v>
      </c>
      <c r="AU476" s="216" t="s">
        <v>73</v>
      </c>
      <c r="AV476" s="13" t="s">
        <v>73</v>
      </c>
      <c r="AW476" s="13" t="s">
        <v>30</v>
      </c>
      <c r="AX476" s="13" t="s">
        <v>64</v>
      </c>
      <c r="AY476" s="216" t="s">
        <v>263</v>
      </c>
    </row>
    <row r="477" spans="1:65" s="13" customFormat="1">
      <c r="B477" s="205"/>
      <c r="C477" s="206"/>
      <c r="D477" s="207" t="s">
        <v>272</v>
      </c>
      <c r="E477" s="208" t="s">
        <v>1</v>
      </c>
      <c r="F477" s="209" t="s">
        <v>3216</v>
      </c>
      <c r="G477" s="206"/>
      <c r="H477" s="210">
        <v>8.9</v>
      </c>
      <c r="I477" s="211"/>
      <c r="J477" s="206"/>
      <c r="K477" s="206"/>
      <c r="L477" s="212"/>
      <c r="M477" s="213"/>
      <c r="N477" s="214"/>
      <c r="O477" s="214"/>
      <c r="P477" s="214"/>
      <c r="Q477" s="214"/>
      <c r="R477" s="214"/>
      <c r="S477" s="214"/>
      <c r="T477" s="215"/>
      <c r="AT477" s="216" t="s">
        <v>272</v>
      </c>
      <c r="AU477" s="216" t="s">
        <v>73</v>
      </c>
      <c r="AV477" s="13" t="s">
        <v>73</v>
      </c>
      <c r="AW477" s="13" t="s">
        <v>30</v>
      </c>
      <c r="AX477" s="13" t="s">
        <v>64</v>
      </c>
      <c r="AY477" s="216" t="s">
        <v>263</v>
      </c>
    </row>
    <row r="478" spans="1:65" s="13" customFormat="1">
      <c r="B478" s="205"/>
      <c r="C478" s="206"/>
      <c r="D478" s="207" t="s">
        <v>272</v>
      </c>
      <c r="E478" s="208" t="s">
        <v>1</v>
      </c>
      <c r="F478" s="209" t="s">
        <v>3217</v>
      </c>
      <c r="G478" s="206"/>
      <c r="H478" s="210">
        <v>4.5</v>
      </c>
      <c r="I478" s="211"/>
      <c r="J478" s="206"/>
      <c r="K478" s="206"/>
      <c r="L478" s="212"/>
      <c r="M478" s="213"/>
      <c r="N478" s="214"/>
      <c r="O478" s="214"/>
      <c r="P478" s="214"/>
      <c r="Q478" s="214"/>
      <c r="R478" s="214"/>
      <c r="S478" s="214"/>
      <c r="T478" s="215"/>
      <c r="AT478" s="216" t="s">
        <v>272</v>
      </c>
      <c r="AU478" s="216" t="s">
        <v>73</v>
      </c>
      <c r="AV478" s="13" t="s">
        <v>73</v>
      </c>
      <c r="AW478" s="13" t="s">
        <v>30</v>
      </c>
      <c r="AX478" s="13" t="s">
        <v>64</v>
      </c>
      <c r="AY478" s="216" t="s">
        <v>263</v>
      </c>
    </row>
    <row r="479" spans="1:65" s="13" customFormat="1">
      <c r="B479" s="205"/>
      <c r="C479" s="206"/>
      <c r="D479" s="207" t="s">
        <v>272</v>
      </c>
      <c r="E479" s="208" t="s">
        <v>1</v>
      </c>
      <c r="F479" s="209" t="s">
        <v>3218</v>
      </c>
      <c r="G479" s="206"/>
      <c r="H479" s="210">
        <v>10.8</v>
      </c>
      <c r="I479" s="211"/>
      <c r="J479" s="206"/>
      <c r="K479" s="206"/>
      <c r="L479" s="212"/>
      <c r="M479" s="213"/>
      <c r="N479" s="214"/>
      <c r="O479" s="214"/>
      <c r="P479" s="214"/>
      <c r="Q479" s="214"/>
      <c r="R479" s="214"/>
      <c r="S479" s="214"/>
      <c r="T479" s="215"/>
      <c r="AT479" s="216" t="s">
        <v>272</v>
      </c>
      <c r="AU479" s="216" t="s">
        <v>73</v>
      </c>
      <c r="AV479" s="13" t="s">
        <v>73</v>
      </c>
      <c r="AW479" s="13" t="s">
        <v>30</v>
      </c>
      <c r="AX479" s="13" t="s">
        <v>64</v>
      </c>
      <c r="AY479" s="216" t="s">
        <v>263</v>
      </c>
    </row>
    <row r="480" spans="1:65" s="13" customFormat="1">
      <c r="B480" s="205"/>
      <c r="C480" s="206"/>
      <c r="D480" s="207" t="s">
        <v>272</v>
      </c>
      <c r="E480" s="208" t="s">
        <v>1</v>
      </c>
      <c r="F480" s="209" t="s">
        <v>3219</v>
      </c>
      <c r="G480" s="206"/>
      <c r="H480" s="210">
        <v>6.5</v>
      </c>
      <c r="I480" s="211"/>
      <c r="J480" s="206"/>
      <c r="K480" s="206"/>
      <c r="L480" s="212"/>
      <c r="M480" s="213"/>
      <c r="N480" s="214"/>
      <c r="O480" s="214"/>
      <c r="P480" s="214"/>
      <c r="Q480" s="214"/>
      <c r="R480" s="214"/>
      <c r="S480" s="214"/>
      <c r="T480" s="215"/>
      <c r="AT480" s="216" t="s">
        <v>272</v>
      </c>
      <c r="AU480" s="216" t="s">
        <v>73</v>
      </c>
      <c r="AV480" s="13" t="s">
        <v>73</v>
      </c>
      <c r="AW480" s="13" t="s">
        <v>30</v>
      </c>
      <c r="AX480" s="13" t="s">
        <v>64</v>
      </c>
      <c r="AY480" s="216" t="s">
        <v>263</v>
      </c>
    </row>
    <row r="481" spans="1:65" s="13" customFormat="1">
      <c r="B481" s="205"/>
      <c r="C481" s="206"/>
      <c r="D481" s="207" t="s">
        <v>272</v>
      </c>
      <c r="E481" s="208" t="s">
        <v>1</v>
      </c>
      <c r="F481" s="209" t="s">
        <v>3220</v>
      </c>
      <c r="G481" s="206"/>
      <c r="H481" s="210">
        <v>16.04</v>
      </c>
      <c r="I481" s="211"/>
      <c r="J481" s="206"/>
      <c r="K481" s="206"/>
      <c r="L481" s="212"/>
      <c r="M481" s="213"/>
      <c r="N481" s="214"/>
      <c r="O481" s="214"/>
      <c r="P481" s="214"/>
      <c r="Q481" s="214"/>
      <c r="R481" s="214"/>
      <c r="S481" s="214"/>
      <c r="T481" s="215"/>
      <c r="AT481" s="216" t="s">
        <v>272</v>
      </c>
      <c r="AU481" s="216" t="s">
        <v>73</v>
      </c>
      <c r="AV481" s="13" t="s">
        <v>73</v>
      </c>
      <c r="AW481" s="13" t="s">
        <v>30</v>
      </c>
      <c r="AX481" s="13" t="s">
        <v>64</v>
      </c>
      <c r="AY481" s="216" t="s">
        <v>263</v>
      </c>
    </row>
    <row r="482" spans="1:65" s="13" customFormat="1">
      <c r="B482" s="205"/>
      <c r="C482" s="206"/>
      <c r="D482" s="207" t="s">
        <v>272</v>
      </c>
      <c r="E482" s="208" t="s">
        <v>1</v>
      </c>
      <c r="F482" s="209" t="s">
        <v>3221</v>
      </c>
      <c r="G482" s="206"/>
      <c r="H482" s="210">
        <v>6.5</v>
      </c>
      <c r="I482" s="211"/>
      <c r="J482" s="206"/>
      <c r="K482" s="206"/>
      <c r="L482" s="212"/>
      <c r="M482" s="213"/>
      <c r="N482" s="214"/>
      <c r="O482" s="214"/>
      <c r="P482" s="214"/>
      <c r="Q482" s="214"/>
      <c r="R482" s="214"/>
      <c r="S482" s="214"/>
      <c r="T482" s="215"/>
      <c r="AT482" s="216" t="s">
        <v>272</v>
      </c>
      <c r="AU482" s="216" t="s">
        <v>73</v>
      </c>
      <c r="AV482" s="13" t="s">
        <v>73</v>
      </c>
      <c r="AW482" s="13" t="s">
        <v>30</v>
      </c>
      <c r="AX482" s="13" t="s">
        <v>64</v>
      </c>
      <c r="AY482" s="216" t="s">
        <v>263</v>
      </c>
    </row>
    <row r="483" spans="1:65" s="15" customFormat="1">
      <c r="B483" s="228"/>
      <c r="C483" s="229"/>
      <c r="D483" s="207" t="s">
        <v>272</v>
      </c>
      <c r="E483" s="230" t="s">
        <v>1</v>
      </c>
      <c r="F483" s="231" t="s">
        <v>280</v>
      </c>
      <c r="G483" s="229"/>
      <c r="H483" s="232">
        <v>104.74</v>
      </c>
      <c r="I483" s="233"/>
      <c r="J483" s="229"/>
      <c r="K483" s="229"/>
      <c r="L483" s="234"/>
      <c r="M483" s="235"/>
      <c r="N483" s="236"/>
      <c r="O483" s="236"/>
      <c r="P483" s="236"/>
      <c r="Q483" s="236"/>
      <c r="R483" s="236"/>
      <c r="S483" s="236"/>
      <c r="T483" s="237"/>
      <c r="AT483" s="238" t="s">
        <v>272</v>
      </c>
      <c r="AU483" s="238" t="s">
        <v>73</v>
      </c>
      <c r="AV483" s="15" t="s">
        <v>270</v>
      </c>
      <c r="AW483" s="15" t="s">
        <v>30</v>
      </c>
      <c r="AX483" s="15" t="s">
        <v>64</v>
      </c>
      <c r="AY483" s="238" t="s">
        <v>263</v>
      </c>
    </row>
    <row r="484" spans="1:65" s="13" customFormat="1">
      <c r="B484" s="205"/>
      <c r="C484" s="206"/>
      <c r="D484" s="207" t="s">
        <v>272</v>
      </c>
      <c r="E484" s="208" t="s">
        <v>1</v>
      </c>
      <c r="F484" s="209" t="s">
        <v>3222</v>
      </c>
      <c r="G484" s="206"/>
      <c r="H484" s="210">
        <v>109.977</v>
      </c>
      <c r="I484" s="211"/>
      <c r="J484" s="206"/>
      <c r="K484" s="206"/>
      <c r="L484" s="212"/>
      <c r="M484" s="213"/>
      <c r="N484" s="214"/>
      <c r="O484" s="214"/>
      <c r="P484" s="214"/>
      <c r="Q484" s="214"/>
      <c r="R484" s="214"/>
      <c r="S484" s="214"/>
      <c r="T484" s="215"/>
      <c r="AT484" s="216" t="s">
        <v>272</v>
      </c>
      <c r="AU484" s="216" t="s">
        <v>73</v>
      </c>
      <c r="AV484" s="13" t="s">
        <v>73</v>
      </c>
      <c r="AW484" s="13" t="s">
        <v>30</v>
      </c>
      <c r="AX484" s="13" t="s">
        <v>64</v>
      </c>
      <c r="AY484" s="216" t="s">
        <v>263</v>
      </c>
    </row>
    <row r="485" spans="1:65" s="15" customFormat="1">
      <c r="B485" s="228"/>
      <c r="C485" s="229"/>
      <c r="D485" s="207" t="s">
        <v>272</v>
      </c>
      <c r="E485" s="230" t="s">
        <v>1</v>
      </c>
      <c r="F485" s="231" t="s">
        <v>280</v>
      </c>
      <c r="G485" s="229"/>
      <c r="H485" s="232">
        <v>109.977</v>
      </c>
      <c r="I485" s="233"/>
      <c r="J485" s="229"/>
      <c r="K485" s="229"/>
      <c r="L485" s="234"/>
      <c r="M485" s="235"/>
      <c r="N485" s="236"/>
      <c r="O485" s="236"/>
      <c r="P485" s="236"/>
      <c r="Q485" s="236"/>
      <c r="R485" s="236"/>
      <c r="S485" s="236"/>
      <c r="T485" s="237"/>
      <c r="AT485" s="238" t="s">
        <v>272</v>
      </c>
      <c r="AU485" s="238" t="s">
        <v>73</v>
      </c>
      <c r="AV485" s="15" t="s">
        <v>270</v>
      </c>
      <c r="AW485" s="15" t="s">
        <v>30</v>
      </c>
      <c r="AX485" s="15" t="s">
        <v>71</v>
      </c>
      <c r="AY485" s="238" t="s">
        <v>263</v>
      </c>
    </row>
    <row r="486" spans="1:65" s="2" customFormat="1" ht="24.2" customHeight="1">
      <c r="A486" s="35"/>
      <c r="B486" s="36"/>
      <c r="C486" s="191" t="s">
        <v>870</v>
      </c>
      <c r="D486" s="191" t="s">
        <v>266</v>
      </c>
      <c r="E486" s="192" t="s">
        <v>3236</v>
      </c>
      <c r="F486" s="193" t="s">
        <v>3237</v>
      </c>
      <c r="G486" s="194" t="s">
        <v>269</v>
      </c>
      <c r="H486" s="195">
        <v>344.488</v>
      </c>
      <c r="I486" s="196"/>
      <c r="J486" s="197">
        <f>ROUND(I486*H486,2)</f>
        <v>0</v>
      </c>
      <c r="K486" s="198"/>
      <c r="L486" s="40"/>
      <c r="M486" s="199" t="s">
        <v>1</v>
      </c>
      <c r="N486" s="200" t="s">
        <v>38</v>
      </c>
      <c r="O486" s="72"/>
      <c r="P486" s="201">
        <f>O486*H486</f>
        <v>0</v>
      </c>
      <c r="Q486" s="201">
        <v>3.3E-3</v>
      </c>
      <c r="R486" s="201">
        <f>Q486*H486</f>
        <v>1.1368103999999999</v>
      </c>
      <c r="S486" s="201">
        <v>0</v>
      </c>
      <c r="T486" s="202">
        <f>S486*H486</f>
        <v>0</v>
      </c>
      <c r="U486" s="35"/>
      <c r="V486" s="35"/>
      <c r="W486" s="35"/>
      <c r="X486" s="35"/>
      <c r="Y486" s="35"/>
      <c r="Z486" s="35"/>
      <c r="AA486" s="35"/>
      <c r="AB486" s="35"/>
      <c r="AC486" s="35"/>
      <c r="AD486" s="35"/>
      <c r="AE486" s="35"/>
      <c r="AR486" s="203" t="s">
        <v>270</v>
      </c>
      <c r="AT486" s="203" t="s">
        <v>266</v>
      </c>
      <c r="AU486" s="203" t="s">
        <v>73</v>
      </c>
      <c r="AY486" s="18" t="s">
        <v>263</v>
      </c>
      <c r="BE486" s="204">
        <f>IF(N486="základní",J486,0)</f>
        <v>0</v>
      </c>
      <c r="BF486" s="204">
        <f>IF(N486="snížená",J486,0)</f>
        <v>0</v>
      </c>
      <c r="BG486" s="204">
        <f>IF(N486="zákl. přenesená",J486,0)</f>
        <v>0</v>
      </c>
      <c r="BH486" s="204">
        <f>IF(N486="sníž. přenesená",J486,0)</f>
        <v>0</v>
      </c>
      <c r="BI486" s="204">
        <f>IF(N486="nulová",J486,0)</f>
        <v>0</v>
      </c>
      <c r="BJ486" s="18" t="s">
        <v>71</v>
      </c>
      <c r="BK486" s="204">
        <f>ROUND(I486*H486,2)</f>
        <v>0</v>
      </c>
      <c r="BL486" s="18" t="s">
        <v>270</v>
      </c>
      <c r="BM486" s="203" t="s">
        <v>3238</v>
      </c>
    </row>
    <row r="487" spans="1:65" s="2" customFormat="1" ht="24.2" customHeight="1">
      <c r="A487" s="35"/>
      <c r="B487" s="36"/>
      <c r="C487" s="191" t="s">
        <v>637</v>
      </c>
      <c r="D487" s="191" t="s">
        <v>266</v>
      </c>
      <c r="E487" s="192" t="s">
        <v>3239</v>
      </c>
      <c r="F487" s="193" t="s">
        <v>3240</v>
      </c>
      <c r="G487" s="194" t="s">
        <v>269</v>
      </c>
      <c r="H487" s="195">
        <v>50.128999999999998</v>
      </c>
      <c r="I487" s="196"/>
      <c r="J487" s="197">
        <f>ROUND(I487*H487,2)</f>
        <v>0</v>
      </c>
      <c r="K487" s="198"/>
      <c r="L487" s="40"/>
      <c r="M487" s="199" t="s">
        <v>1</v>
      </c>
      <c r="N487" s="200" t="s">
        <v>38</v>
      </c>
      <c r="O487" s="72"/>
      <c r="P487" s="201">
        <f>O487*H487</f>
        <v>0</v>
      </c>
      <c r="Q487" s="201">
        <v>0</v>
      </c>
      <c r="R487" s="201">
        <f>Q487*H487</f>
        <v>0</v>
      </c>
      <c r="S487" s="201">
        <v>1.0000000000000001E-5</v>
      </c>
      <c r="T487" s="202">
        <f>S487*H487</f>
        <v>5.0129000000000005E-4</v>
      </c>
      <c r="U487" s="35"/>
      <c r="V487" s="35"/>
      <c r="W487" s="35"/>
      <c r="X487" s="35"/>
      <c r="Y487" s="35"/>
      <c r="Z487" s="35"/>
      <c r="AA487" s="35"/>
      <c r="AB487" s="35"/>
      <c r="AC487" s="35"/>
      <c r="AD487" s="35"/>
      <c r="AE487" s="35"/>
      <c r="AR487" s="203" t="s">
        <v>270</v>
      </c>
      <c r="AT487" s="203" t="s">
        <v>266</v>
      </c>
      <c r="AU487" s="203" t="s">
        <v>73</v>
      </c>
      <c r="AY487" s="18" t="s">
        <v>263</v>
      </c>
      <c r="BE487" s="204">
        <f>IF(N487="základní",J487,0)</f>
        <v>0</v>
      </c>
      <c r="BF487" s="204">
        <f>IF(N487="snížená",J487,0)</f>
        <v>0</v>
      </c>
      <c r="BG487" s="204">
        <f>IF(N487="zákl. přenesená",J487,0)</f>
        <v>0</v>
      </c>
      <c r="BH487" s="204">
        <f>IF(N487="sníž. přenesená",J487,0)</f>
        <v>0</v>
      </c>
      <c r="BI487" s="204">
        <f>IF(N487="nulová",J487,0)</f>
        <v>0</v>
      </c>
      <c r="BJ487" s="18" t="s">
        <v>71</v>
      </c>
      <c r="BK487" s="204">
        <f>ROUND(I487*H487,2)</f>
        <v>0</v>
      </c>
      <c r="BL487" s="18" t="s">
        <v>270</v>
      </c>
      <c r="BM487" s="203" t="s">
        <v>3241</v>
      </c>
    </row>
    <row r="488" spans="1:65" s="13" customFormat="1" ht="22.5">
      <c r="B488" s="205"/>
      <c r="C488" s="206"/>
      <c r="D488" s="207" t="s">
        <v>272</v>
      </c>
      <c r="E488" s="208" t="s">
        <v>1</v>
      </c>
      <c r="F488" s="209" t="s">
        <v>3150</v>
      </c>
      <c r="G488" s="206"/>
      <c r="H488" s="210">
        <v>50.128999999999998</v>
      </c>
      <c r="I488" s="211"/>
      <c r="J488" s="206"/>
      <c r="K488" s="206"/>
      <c r="L488" s="212"/>
      <c r="M488" s="213"/>
      <c r="N488" s="214"/>
      <c r="O488" s="214"/>
      <c r="P488" s="214"/>
      <c r="Q488" s="214"/>
      <c r="R488" s="214"/>
      <c r="S488" s="214"/>
      <c r="T488" s="215"/>
      <c r="AT488" s="216" t="s">
        <v>272</v>
      </c>
      <c r="AU488" s="216" t="s">
        <v>73</v>
      </c>
      <c r="AV488" s="13" t="s">
        <v>73</v>
      </c>
      <c r="AW488" s="13" t="s">
        <v>30</v>
      </c>
      <c r="AX488" s="13" t="s">
        <v>64</v>
      </c>
      <c r="AY488" s="216" t="s">
        <v>263</v>
      </c>
    </row>
    <row r="489" spans="1:65" s="15" customFormat="1">
      <c r="B489" s="228"/>
      <c r="C489" s="229"/>
      <c r="D489" s="207" t="s">
        <v>272</v>
      </c>
      <c r="E489" s="230" t="s">
        <v>1</v>
      </c>
      <c r="F489" s="231" t="s">
        <v>280</v>
      </c>
      <c r="G489" s="229"/>
      <c r="H489" s="232">
        <v>50.128999999999998</v>
      </c>
      <c r="I489" s="233"/>
      <c r="J489" s="229"/>
      <c r="K489" s="229"/>
      <c r="L489" s="234"/>
      <c r="M489" s="235"/>
      <c r="N489" s="236"/>
      <c r="O489" s="236"/>
      <c r="P489" s="236"/>
      <c r="Q489" s="236"/>
      <c r="R489" s="236"/>
      <c r="S489" s="236"/>
      <c r="T489" s="237"/>
      <c r="AT489" s="238" t="s">
        <v>272</v>
      </c>
      <c r="AU489" s="238" t="s">
        <v>73</v>
      </c>
      <c r="AV489" s="15" t="s">
        <v>270</v>
      </c>
      <c r="AW489" s="15" t="s">
        <v>30</v>
      </c>
      <c r="AX489" s="15" t="s">
        <v>71</v>
      </c>
      <c r="AY489" s="238" t="s">
        <v>263</v>
      </c>
    </row>
    <row r="490" spans="1:65" s="2" customFormat="1" ht="33" customHeight="1">
      <c r="A490" s="35"/>
      <c r="B490" s="36"/>
      <c r="C490" s="191" t="s">
        <v>880</v>
      </c>
      <c r="D490" s="191" t="s">
        <v>266</v>
      </c>
      <c r="E490" s="192" t="s">
        <v>3242</v>
      </c>
      <c r="F490" s="193" t="s">
        <v>3243</v>
      </c>
      <c r="G490" s="194" t="s">
        <v>300</v>
      </c>
      <c r="H490" s="195">
        <v>14.016</v>
      </c>
      <c r="I490" s="196"/>
      <c r="J490" s="197">
        <f>ROUND(I490*H490,2)</f>
        <v>0</v>
      </c>
      <c r="K490" s="198"/>
      <c r="L490" s="40"/>
      <c r="M490" s="199" t="s">
        <v>1</v>
      </c>
      <c r="N490" s="200" t="s">
        <v>38</v>
      </c>
      <c r="O490" s="72"/>
      <c r="P490" s="201">
        <f>O490*H490</f>
        <v>0</v>
      </c>
      <c r="Q490" s="201">
        <v>2.5018699999999998</v>
      </c>
      <c r="R490" s="201">
        <f>Q490*H490</f>
        <v>35.066209919999999</v>
      </c>
      <c r="S490" s="201">
        <v>0</v>
      </c>
      <c r="T490" s="202">
        <f>S490*H490</f>
        <v>0</v>
      </c>
      <c r="U490" s="35"/>
      <c r="V490" s="35"/>
      <c r="W490" s="35"/>
      <c r="X490" s="35"/>
      <c r="Y490" s="35"/>
      <c r="Z490" s="35"/>
      <c r="AA490" s="35"/>
      <c r="AB490" s="35"/>
      <c r="AC490" s="35"/>
      <c r="AD490" s="35"/>
      <c r="AE490" s="35"/>
      <c r="AR490" s="203" t="s">
        <v>270</v>
      </c>
      <c r="AT490" s="203" t="s">
        <v>266</v>
      </c>
      <c r="AU490" s="203" t="s">
        <v>73</v>
      </c>
      <c r="AY490" s="18" t="s">
        <v>263</v>
      </c>
      <c r="BE490" s="204">
        <f>IF(N490="základní",J490,0)</f>
        <v>0</v>
      </c>
      <c r="BF490" s="204">
        <f>IF(N490="snížená",J490,0)</f>
        <v>0</v>
      </c>
      <c r="BG490" s="204">
        <f>IF(N490="zákl. přenesená",J490,0)</f>
        <v>0</v>
      </c>
      <c r="BH490" s="204">
        <f>IF(N490="sníž. přenesená",J490,0)</f>
        <v>0</v>
      </c>
      <c r="BI490" s="204">
        <f>IF(N490="nulová",J490,0)</f>
        <v>0</v>
      </c>
      <c r="BJ490" s="18" t="s">
        <v>71</v>
      </c>
      <c r="BK490" s="204">
        <f>ROUND(I490*H490,2)</f>
        <v>0</v>
      </c>
      <c r="BL490" s="18" t="s">
        <v>270</v>
      </c>
      <c r="BM490" s="203" t="s">
        <v>3244</v>
      </c>
    </row>
    <row r="491" spans="1:65" s="2" customFormat="1" ht="24.2" customHeight="1">
      <c r="A491" s="35"/>
      <c r="B491" s="36"/>
      <c r="C491" s="191" t="s">
        <v>643</v>
      </c>
      <c r="D491" s="191" t="s">
        <v>266</v>
      </c>
      <c r="E491" s="192" t="s">
        <v>3245</v>
      </c>
      <c r="F491" s="193" t="s">
        <v>3246</v>
      </c>
      <c r="G491" s="194" t="s">
        <v>269</v>
      </c>
      <c r="H491" s="195">
        <v>11.295</v>
      </c>
      <c r="I491" s="196"/>
      <c r="J491" s="197">
        <f>ROUND(I491*H491,2)</f>
        <v>0</v>
      </c>
      <c r="K491" s="198"/>
      <c r="L491" s="40"/>
      <c r="M491" s="199" t="s">
        <v>1</v>
      </c>
      <c r="N491" s="200" t="s">
        <v>38</v>
      </c>
      <c r="O491" s="72"/>
      <c r="P491" s="201">
        <f>O491*H491</f>
        <v>0</v>
      </c>
      <c r="Q491" s="201">
        <v>8.4000000000000005E-2</v>
      </c>
      <c r="R491" s="201">
        <f>Q491*H491</f>
        <v>0.94878000000000007</v>
      </c>
      <c r="S491" s="201">
        <v>0</v>
      </c>
      <c r="T491" s="202">
        <f>S491*H491</f>
        <v>0</v>
      </c>
      <c r="U491" s="35"/>
      <c r="V491" s="35"/>
      <c r="W491" s="35"/>
      <c r="X491" s="35"/>
      <c r="Y491" s="35"/>
      <c r="Z491" s="35"/>
      <c r="AA491" s="35"/>
      <c r="AB491" s="35"/>
      <c r="AC491" s="35"/>
      <c r="AD491" s="35"/>
      <c r="AE491" s="35"/>
      <c r="AR491" s="203" t="s">
        <v>270</v>
      </c>
      <c r="AT491" s="203" t="s">
        <v>266</v>
      </c>
      <c r="AU491" s="203" t="s">
        <v>73</v>
      </c>
      <c r="AY491" s="18" t="s">
        <v>263</v>
      </c>
      <c r="BE491" s="204">
        <f>IF(N491="základní",J491,0)</f>
        <v>0</v>
      </c>
      <c r="BF491" s="204">
        <f>IF(N491="snížená",J491,0)</f>
        <v>0</v>
      </c>
      <c r="BG491" s="204">
        <f>IF(N491="zákl. přenesená",J491,0)</f>
        <v>0</v>
      </c>
      <c r="BH491" s="204">
        <f>IF(N491="sníž. přenesená",J491,0)</f>
        <v>0</v>
      </c>
      <c r="BI491" s="204">
        <f>IF(N491="nulová",J491,0)</f>
        <v>0</v>
      </c>
      <c r="BJ491" s="18" t="s">
        <v>71</v>
      </c>
      <c r="BK491" s="204">
        <f>ROUND(I491*H491,2)</f>
        <v>0</v>
      </c>
      <c r="BL491" s="18" t="s">
        <v>270</v>
      </c>
      <c r="BM491" s="203" t="s">
        <v>3247</v>
      </c>
    </row>
    <row r="492" spans="1:65" s="16" customFormat="1">
      <c r="B492" s="248"/>
      <c r="C492" s="249"/>
      <c r="D492" s="207" t="s">
        <v>272</v>
      </c>
      <c r="E492" s="250" t="s">
        <v>1</v>
      </c>
      <c r="F492" s="251" t="s">
        <v>3248</v>
      </c>
      <c r="G492" s="249"/>
      <c r="H492" s="250" t="s">
        <v>1</v>
      </c>
      <c r="I492" s="252"/>
      <c r="J492" s="249"/>
      <c r="K492" s="249"/>
      <c r="L492" s="253"/>
      <c r="M492" s="254"/>
      <c r="N492" s="255"/>
      <c r="O492" s="255"/>
      <c r="P492" s="255"/>
      <c r="Q492" s="255"/>
      <c r="R492" s="255"/>
      <c r="S492" s="255"/>
      <c r="T492" s="256"/>
      <c r="AT492" s="257" t="s">
        <v>272</v>
      </c>
      <c r="AU492" s="257" t="s">
        <v>73</v>
      </c>
      <c r="AV492" s="16" t="s">
        <v>71</v>
      </c>
      <c r="AW492" s="16" t="s">
        <v>30</v>
      </c>
      <c r="AX492" s="16" t="s">
        <v>64</v>
      </c>
      <c r="AY492" s="257" t="s">
        <v>263</v>
      </c>
    </row>
    <row r="493" spans="1:65" s="13" customFormat="1">
      <c r="B493" s="205"/>
      <c r="C493" s="206"/>
      <c r="D493" s="207" t="s">
        <v>272</v>
      </c>
      <c r="E493" s="208" t="s">
        <v>1</v>
      </c>
      <c r="F493" s="209" t="s">
        <v>3249</v>
      </c>
      <c r="G493" s="206"/>
      <c r="H493" s="210">
        <v>11.295</v>
      </c>
      <c r="I493" s="211"/>
      <c r="J493" s="206"/>
      <c r="K493" s="206"/>
      <c r="L493" s="212"/>
      <c r="M493" s="213"/>
      <c r="N493" s="214"/>
      <c r="O493" s="214"/>
      <c r="P493" s="214"/>
      <c r="Q493" s="214"/>
      <c r="R493" s="214"/>
      <c r="S493" s="214"/>
      <c r="T493" s="215"/>
      <c r="AT493" s="216" t="s">
        <v>272</v>
      </c>
      <c r="AU493" s="216" t="s">
        <v>73</v>
      </c>
      <c r="AV493" s="13" t="s">
        <v>73</v>
      </c>
      <c r="AW493" s="13" t="s">
        <v>30</v>
      </c>
      <c r="AX493" s="13" t="s">
        <v>64</v>
      </c>
      <c r="AY493" s="216" t="s">
        <v>263</v>
      </c>
    </row>
    <row r="494" spans="1:65" s="15" customFormat="1">
      <c r="B494" s="228"/>
      <c r="C494" s="229"/>
      <c r="D494" s="207" t="s">
        <v>272</v>
      </c>
      <c r="E494" s="230" t="s">
        <v>1</v>
      </c>
      <c r="F494" s="231" t="s">
        <v>280</v>
      </c>
      <c r="G494" s="229"/>
      <c r="H494" s="232">
        <v>11.295</v>
      </c>
      <c r="I494" s="233"/>
      <c r="J494" s="229"/>
      <c r="K494" s="229"/>
      <c r="L494" s="234"/>
      <c r="M494" s="235"/>
      <c r="N494" s="236"/>
      <c r="O494" s="236"/>
      <c r="P494" s="236"/>
      <c r="Q494" s="236"/>
      <c r="R494" s="236"/>
      <c r="S494" s="236"/>
      <c r="T494" s="237"/>
      <c r="AT494" s="238" t="s">
        <v>272</v>
      </c>
      <c r="AU494" s="238" t="s">
        <v>73</v>
      </c>
      <c r="AV494" s="15" t="s">
        <v>270</v>
      </c>
      <c r="AW494" s="15" t="s">
        <v>30</v>
      </c>
      <c r="AX494" s="15" t="s">
        <v>71</v>
      </c>
      <c r="AY494" s="238" t="s">
        <v>263</v>
      </c>
    </row>
    <row r="495" spans="1:65" s="2" customFormat="1" ht="16.5" customHeight="1">
      <c r="A495" s="35"/>
      <c r="B495" s="36"/>
      <c r="C495" s="191" t="s">
        <v>888</v>
      </c>
      <c r="D495" s="191" t="s">
        <v>266</v>
      </c>
      <c r="E495" s="192" t="s">
        <v>1085</v>
      </c>
      <c r="F495" s="193" t="s">
        <v>1086</v>
      </c>
      <c r="G495" s="194" t="s">
        <v>269</v>
      </c>
      <c r="H495" s="195">
        <v>233.6</v>
      </c>
      <c r="I495" s="196"/>
      <c r="J495" s="197">
        <f>ROUND(I495*H495,2)</f>
        <v>0</v>
      </c>
      <c r="K495" s="198"/>
      <c r="L495" s="40"/>
      <c r="M495" s="199" t="s">
        <v>1</v>
      </c>
      <c r="N495" s="200" t="s">
        <v>38</v>
      </c>
      <c r="O495" s="72"/>
      <c r="P495" s="201">
        <f>O495*H495</f>
        <v>0</v>
      </c>
      <c r="Q495" s="201">
        <v>1.2999999999999999E-4</v>
      </c>
      <c r="R495" s="201">
        <f>Q495*H495</f>
        <v>3.0367999999999996E-2</v>
      </c>
      <c r="S495" s="201">
        <v>0</v>
      </c>
      <c r="T495" s="202">
        <f>S495*H495</f>
        <v>0</v>
      </c>
      <c r="U495" s="35"/>
      <c r="V495" s="35"/>
      <c r="W495" s="35"/>
      <c r="X495" s="35"/>
      <c r="Y495" s="35"/>
      <c r="Z495" s="35"/>
      <c r="AA495" s="35"/>
      <c r="AB495" s="35"/>
      <c r="AC495" s="35"/>
      <c r="AD495" s="35"/>
      <c r="AE495" s="35"/>
      <c r="AR495" s="203" t="s">
        <v>270</v>
      </c>
      <c r="AT495" s="203" t="s">
        <v>266</v>
      </c>
      <c r="AU495" s="203" t="s">
        <v>73</v>
      </c>
      <c r="AY495" s="18" t="s">
        <v>263</v>
      </c>
      <c r="BE495" s="204">
        <f>IF(N495="základní",J495,0)</f>
        <v>0</v>
      </c>
      <c r="BF495" s="204">
        <f>IF(N495="snížená",J495,0)</f>
        <v>0</v>
      </c>
      <c r="BG495" s="204">
        <f>IF(N495="zákl. přenesená",J495,0)</f>
        <v>0</v>
      </c>
      <c r="BH495" s="204">
        <f>IF(N495="sníž. přenesená",J495,0)</f>
        <v>0</v>
      </c>
      <c r="BI495" s="204">
        <f>IF(N495="nulová",J495,0)</f>
        <v>0</v>
      </c>
      <c r="BJ495" s="18" t="s">
        <v>71</v>
      </c>
      <c r="BK495" s="204">
        <f>ROUND(I495*H495,2)</f>
        <v>0</v>
      </c>
      <c r="BL495" s="18" t="s">
        <v>270</v>
      </c>
      <c r="BM495" s="203" t="s">
        <v>3250</v>
      </c>
    </row>
    <row r="496" spans="1:65" s="13" customFormat="1">
      <c r="B496" s="205"/>
      <c r="C496" s="206"/>
      <c r="D496" s="207" t="s">
        <v>272</v>
      </c>
      <c r="E496" s="208" t="s">
        <v>1</v>
      </c>
      <c r="F496" s="209" t="s">
        <v>3251</v>
      </c>
      <c r="G496" s="206"/>
      <c r="H496" s="210">
        <v>18</v>
      </c>
      <c r="I496" s="211"/>
      <c r="J496" s="206"/>
      <c r="K496" s="206"/>
      <c r="L496" s="212"/>
      <c r="M496" s="213"/>
      <c r="N496" s="214"/>
      <c r="O496" s="214"/>
      <c r="P496" s="214"/>
      <c r="Q496" s="214"/>
      <c r="R496" s="214"/>
      <c r="S496" s="214"/>
      <c r="T496" s="215"/>
      <c r="AT496" s="216" t="s">
        <v>272</v>
      </c>
      <c r="AU496" s="216" t="s">
        <v>73</v>
      </c>
      <c r="AV496" s="13" t="s">
        <v>73</v>
      </c>
      <c r="AW496" s="13" t="s">
        <v>30</v>
      </c>
      <c r="AX496" s="13" t="s">
        <v>64</v>
      </c>
      <c r="AY496" s="216" t="s">
        <v>263</v>
      </c>
    </row>
    <row r="497" spans="2:51" s="13" customFormat="1">
      <c r="B497" s="205"/>
      <c r="C497" s="206"/>
      <c r="D497" s="207" t="s">
        <v>272</v>
      </c>
      <c r="E497" s="208" t="s">
        <v>1</v>
      </c>
      <c r="F497" s="209" t="s">
        <v>3252</v>
      </c>
      <c r="G497" s="206"/>
      <c r="H497" s="210">
        <v>17.899999999999999</v>
      </c>
      <c r="I497" s="211"/>
      <c r="J497" s="206"/>
      <c r="K497" s="206"/>
      <c r="L497" s="212"/>
      <c r="M497" s="213"/>
      <c r="N497" s="214"/>
      <c r="O497" s="214"/>
      <c r="P497" s="214"/>
      <c r="Q497" s="214"/>
      <c r="R497" s="214"/>
      <c r="S497" s="214"/>
      <c r="T497" s="215"/>
      <c r="AT497" s="216" t="s">
        <v>272</v>
      </c>
      <c r="AU497" s="216" t="s">
        <v>73</v>
      </c>
      <c r="AV497" s="13" t="s">
        <v>73</v>
      </c>
      <c r="AW497" s="13" t="s">
        <v>30</v>
      </c>
      <c r="AX497" s="13" t="s">
        <v>64</v>
      </c>
      <c r="AY497" s="216" t="s">
        <v>263</v>
      </c>
    </row>
    <row r="498" spans="2:51" s="13" customFormat="1">
      <c r="B498" s="205"/>
      <c r="C498" s="206"/>
      <c r="D498" s="207" t="s">
        <v>272</v>
      </c>
      <c r="E498" s="208" t="s">
        <v>1</v>
      </c>
      <c r="F498" s="209" t="s">
        <v>3253</v>
      </c>
      <c r="G498" s="206"/>
      <c r="H498" s="210">
        <v>50.7</v>
      </c>
      <c r="I498" s="211"/>
      <c r="J498" s="206"/>
      <c r="K498" s="206"/>
      <c r="L498" s="212"/>
      <c r="M498" s="213"/>
      <c r="N498" s="214"/>
      <c r="O498" s="214"/>
      <c r="P498" s="214"/>
      <c r="Q498" s="214"/>
      <c r="R498" s="214"/>
      <c r="S498" s="214"/>
      <c r="T498" s="215"/>
      <c r="AT498" s="216" t="s">
        <v>272</v>
      </c>
      <c r="AU498" s="216" t="s">
        <v>73</v>
      </c>
      <c r="AV498" s="13" t="s">
        <v>73</v>
      </c>
      <c r="AW498" s="13" t="s">
        <v>30</v>
      </c>
      <c r="AX498" s="13" t="s">
        <v>64</v>
      </c>
      <c r="AY498" s="216" t="s">
        <v>263</v>
      </c>
    </row>
    <row r="499" spans="2:51" s="13" customFormat="1">
      <c r="B499" s="205"/>
      <c r="C499" s="206"/>
      <c r="D499" s="207" t="s">
        <v>272</v>
      </c>
      <c r="E499" s="208" t="s">
        <v>1</v>
      </c>
      <c r="F499" s="209" t="s">
        <v>3254</v>
      </c>
      <c r="G499" s="206"/>
      <c r="H499" s="210">
        <v>50.2</v>
      </c>
      <c r="I499" s="211"/>
      <c r="J499" s="206"/>
      <c r="K499" s="206"/>
      <c r="L499" s="212"/>
      <c r="M499" s="213"/>
      <c r="N499" s="214"/>
      <c r="O499" s="214"/>
      <c r="P499" s="214"/>
      <c r="Q499" s="214"/>
      <c r="R499" s="214"/>
      <c r="S499" s="214"/>
      <c r="T499" s="215"/>
      <c r="AT499" s="216" t="s">
        <v>272</v>
      </c>
      <c r="AU499" s="216" t="s">
        <v>73</v>
      </c>
      <c r="AV499" s="13" t="s">
        <v>73</v>
      </c>
      <c r="AW499" s="13" t="s">
        <v>30</v>
      </c>
      <c r="AX499" s="13" t="s">
        <v>64</v>
      </c>
      <c r="AY499" s="216" t="s">
        <v>263</v>
      </c>
    </row>
    <row r="500" spans="2:51" s="13" customFormat="1">
      <c r="B500" s="205"/>
      <c r="C500" s="206"/>
      <c r="D500" s="207" t="s">
        <v>272</v>
      </c>
      <c r="E500" s="208" t="s">
        <v>1</v>
      </c>
      <c r="F500" s="209" t="s">
        <v>3255</v>
      </c>
      <c r="G500" s="206"/>
      <c r="H500" s="210">
        <v>20.2</v>
      </c>
      <c r="I500" s="211"/>
      <c r="J500" s="206"/>
      <c r="K500" s="206"/>
      <c r="L500" s="212"/>
      <c r="M500" s="213"/>
      <c r="N500" s="214"/>
      <c r="O500" s="214"/>
      <c r="P500" s="214"/>
      <c r="Q500" s="214"/>
      <c r="R500" s="214"/>
      <c r="S500" s="214"/>
      <c r="T500" s="215"/>
      <c r="AT500" s="216" t="s">
        <v>272</v>
      </c>
      <c r="AU500" s="216" t="s">
        <v>73</v>
      </c>
      <c r="AV500" s="13" t="s">
        <v>73</v>
      </c>
      <c r="AW500" s="13" t="s">
        <v>30</v>
      </c>
      <c r="AX500" s="13" t="s">
        <v>64</v>
      </c>
      <c r="AY500" s="216" t="s">
        <v>263</v>
      </c>
    </row>
    <row r="501" spans="2:51" s="13" customFormat="1">
      <c r="B501" s="205"/>
      <c r="C501" s="206"/>
      <c r="D501" s="207" t="s">
        <v>272</v>
      </c>
      <c r="E501" s="208" t="s">
        <v>1</v>
      </c>
      <c r="F501" s="209" t="s">
        <v>3256</v>
      </c>
      <c r="G501" s="206"/>
      <c r="H501" s="210">
        <v>9.1999999999999993</v>
      </c>
      <c r="I501" s="211"/>
      <c r="J501" s="206"/>
      <c r="K501" s="206"/>
      <c r="L501" s="212"/>
      <c r="M501" s="213"/>
      <c r="N501" s="214"/>
      <c r="O501" s="214"/>
      <c r="P501" s="214"/>
      <c r="Q501" s="214"/>
      <c r="R501" s="214"/>
      <c r="S501" s="214"/>
      <c r="T501" s="215"/>
      <c r="AT501" s="216" t="s">
        <v>272</v>
      </c>
      <c r="AU501" s="216" t="s">
        <v>73</v>
      </c>
      <c r="AV501" s="13" t="s">
        <v>73</v>
      </c>
      <c r="AW501" s="13" t="s">
        <v>30</v>
      </c>
      <c r="AX501" s="13" t="s">
        <v>64</v>
      </c>
      <c r="AY501" s="216" t="s">
        <v>263</v>
      </c>
    </row>
    <row r="502" spans="2:51" s="13" customFormat="1">
      <c r="B502" s="205"/>
      <c r="C502" s="206"/>
      <c r="D502" s="207" t="s">
        <v>272</v>
      </c>
      <c r="E502" s="208" t="s">
        <v>1</v>
      </c>
      <c r="F502" s="209" t="s">
        <v>3257</v>
      </c>
      <c r="G502" s="206"/>
      <c r="H502" s="210">
        <v>4.5</v>
      </c>
      <c r="I502" s="211"/>
      <c r="J502" s="206"/>
      <c r="K502" s="206"/>
      <c r="L502" s="212"/>
      <c r="M502" s="213"/>
      <c r="N502" s="214"/>
      <c r="O502" s="214"/>
      <c r="P502" s="214"/>
      <c r="Q502" s="214"/>
      <c r="R502" s="214"/>
      <c r="S502" s="214"/>
      <c r="T502" s="215"/>
      <c r="AT502" s="216" t="s">
        <v>272</v>
      </c>
      <c r="AU502" s="216" t="s">
        <v>73</v>
      </c>
      <c r="AV502" s="13" t="s">
        <v>73</v>
      </c>
      <c r="AW502" s="13" t="s">
        <v>30</v>
      </c>
      <c r="AX502" s="13" t="s">
        <v>64</v>
      </c>
      <c r="AY502" s="216" t="s">
        <v>263</v>
      </c>
    </row>
    <row r="503" spans="2:51" s="13" customFormat="1">
      <c r="B503" s="205"/>
      <c r="C503" s="206"/>
      <c r="D503" s="207" t="s">
        <v>272</v>
      </c>
      <c r="E503" s="208" t="s">
        <v>1</v>
      </c>
      <c r="F503" s="209" t="s">
        <v>3258</v>
      </c>
      <c r="G503" s="206"/>
      <c r="H503" s="210">
        <v>1.4</v>
      </c>
      <c r="I503" s="211"/>
      <c r="J503" s="206"/>
      <c r="K503" s="206"/>
      <c r="L503" s="212"/>
      <c r="M503" s="213"/>
      <c r="N503" s="214"/>
      <c r="O503" s="214"/>
      <c r="P503" s="214"/>
      <c r="Q503" s="214"/>
      <c r="R503" s="214"/>
      <c r="S503" s="214"/>
      <c r="T503" s="215"/>
      <c r="AT503" s="216" t="s">
        <v>272</v>
      </c>
      <c r="AU503" s="216" t="s">
        <v>73</v>
      </c>
      <c r="AV503" s="13" t="s">
        <v>73</v>
      </c>
      <c r="AW503" s="13" t="s">
        <v>30</v>
      </c>
      <c r="AX503" s="13" t="s">
        <v>64</v>
      </c>
      <c r="AY503" s="216" t="s">
        <v>263</v>
      </c>
    </row>
    <row r="504" spans="2:51" s="13" customFormat="1">
      <c r="B504" s="205"/>
      <c r="C504" s="206"/>
      <c r="D504" s="207" t="s">
        <v>272</v>
      </c>
      <c r="E504" s="208" t="s">
        <v>1</v>
      </c>
      <c r="F504" s="209" t="s">
        <v>3259</v>
      </c>
      <c r="G504" s="206"/>
      <c r="H504" s="210">
        <v>1.4</v>
      </c>
      <c r="I504" s="211"/>
      <c r="J504" s="206"/>
      <c r="K504" s="206"/>
      <c r="L504" s="212"/>
      <c r="M504" s="213"/>
      <c r="N504" s="214"/>
      <c r="O504" s="214"/>
      <c r="P504" s="214"/>
      <c r="Q504" s="214"/>
      <c r="R504" s="214"/>
      <c r="S504" s="214"/>
      <c r="T504" s="215"/>
      <c r="AT504" s="216" t="s">
        <v>272</v>
      </c>
      <c r="AU504" s="216" t="s">
        <v>73</v>
      </c>
      <c r="AV504" s="13" t="s">
        <v>73</v>
      </c>
      <c r="AW504" s="13" t="s">
        <v>30</v>
      </c>
      <c r="AX504" s="13" t="s">
        <v>64</v>
      </c>
      <c r="AY504" s="216" t="s">
        <v>263</v>
      </c>
    </row>
    <row r="505" spans="2:51" s="13" customFormat="1">
      <c r="B505" s="205"/>
      <c r="C505" s="206"/>
      <c r="D505" s="207" t="s">
        <v>272</v>
      </c>
      <c r="E505" s="208" t="s">
        <v>1</v>
      </c>
      <c r="F505" s="209" t="s">
        <v>3260</v>
      </c>
      <c r="G505" s="206"/>
      <c r="H505" s="210">
        <v>2.6</v>
      </c>
      <c r="I505" s="211"/>
      <c r="J505" s="206"/>
      <c r="K505" s="206"/>
      <c r="L505" s="212"/>
      <c r="M505" s="213"/>
      <c r="N505" s="214"/>
      <c r="O505" s="214"/>
      <c r="P505" s="214"/>
      <c r="Q505" s="214"/>
      <c r="R505" s="214"/>
      <c r="S505" s="214"/>
      <c r="T505" s="215"/>
      <c r="AT505" s="216" t="s">
        <v>272</v>
      </c>
      <c r="AU505" s="216" t="s">
        <v>73</v>
      </c>
      <c r="AV505" s="13" t="s">
        <v>73</v>
      </c>
      <c r="AW505" s="13" t="s">
        <v>30</v>
      </c>
      <c r="AX505" s="13" t="s">
        <v>64</v>
      </c>
      <c r="AY505" s="216" t="s">
        <v>263</v>
      </c>
    </row>
    <row r="506" spans="2:51" s="13" customFormat="1">
      <c r="B506" s="205"/>
      <c r="C506" s="206"/>
      <c r="D506" s="207" t="s">
        <v>272</v>
      </c>
      <c r="E506" s="208" t="s">
        <v>1</v>
      </c>
      <c r="F506" s="209" t="s">
        <v>3261</v>
      </c>
      <c r="G506" s="206"/>
      <c r="H506" s="210">
        <v>9.5</v>
      </c>
      <c r="I506" s="211"/>
      <c r="J506" s="206"/>
      <c r="K506" s="206"/>
      <c r="L506" s="212"/>
      <c r="M506" s="213"/>
      <c r="N506" s="214"/>
      <c r="O506" s="214"/>
      <c r="P506" s="214"/>
      <c r="Q506" s="214"/>
      <c r="R506" s="214"/>
      <c r="S506" s="214"/>
      <c r="T506" s="215"/>
      <c r="AT506" s="216" t="s">
        <v>272</v>
      </c>
      <c r="AU506" s="216" t="s">
        <v>73</v>
      </c>
      <c r="AV506" s="13" t="s">
        <v>73</v>
      </c>
      <c r="AW506" s="13" t="s">
        <v>30</v>
      </c>
      <c r="AX506" s="13" t="s">
        <v>64</v>
      </c>
      <c r="AY506" s="216" t="s">
        <v>263</v>
      </c>
    </row>
    <row r="507" spans="2:51" s="13" customFormat="1">
      <c r="B507" s="205"/>
      <c r="C507" s="206"/>
      <c r="D507" s="207" t="s">
        <v>272</v>
      </c>
      <c r="E507" s="208" t="s">
        <v>1</v>
      </c>
      <c r="F507" s="209" t="s">
        <v>3262</v>
      </c>
      <c r="G507" s="206"/>
      <c r="H507" s="210">
        <v>1.8</v>
      </c>
      <c r="I507" s="211"/>
      <c r="J507" s="206"/>
      <c r="K507" s="206"/>
      <c r="L507" s="212"/>
      <c r="M507" s="213"/>
      <c r="N507" s="214"/>
      <c r="O507" s="214"/>
      <c r="P507" s="214"/>
      <c r="Q507" s="214"/>
      <c r="R507" s="214"/>
      <c r="S507" s="214"/>
      <c r="T507" s="215"/>
      <c r="AT507" s="216" t="s">
        <v>272</v>
      </c>
      <c r="AU507" s="216" t="s">
        <v>73</v>
      </c>
      <c r="AV507" s="13" t="s">
        <v>73</v>
      </c>
      <c r="AW507" s="13" t="s">
        <v>30</v>
      </c>
      <c r="AX507" s="13" t="s">
        <v>64</v>
      </c>
      <c r="AY507" s="216" t="s">
        <v>263</v>
      </c>
    </row>
    <row r="508" spans="2:51" s="13" customFormat="1">
      <c r="B508" s="205"/>
      <c r="C508" s="206"/>
      <c r="D508" s="207" t="s">
        <v>272</v>
      </c>
      <c r="E508" s="208" t="s">
        <v>1</v>
      </c>
      <c r="F508" s="209" t="s">
        <v>3263</v>
      </c>
      <c r="G508" s="206"/>
      <c r="H508" s="210">
        <v>1.1000000000000001</v>
      </c>
      <c r="I508" s="211"/>
      <c r="J508" s="206"/>
      <c r="K508" s="206"/>
      <c r="L508" s="212"/>
      <c r="M508" s="213"/>
      <c r="N508" s="214"/>
      <c r="O508" s="214"/>
      <c r="P508" s="214"/>
      <c r="Q508" s="214"/>
      <c r="R508" s="214"/>
      <c r="S508" s="214"/>
      <c r="T508" s="215"/>
      <c r="AT508" s="216" t="s">
        <v>272</v>
      </c>
      <c r="AU508" s="216" t="s">
        <v>73</v>
      </c>
      <c r="AV508" s="13" t="s">
        <v>73</v>
      </c>
      <c r="AW508" s="13" t="s">
        <v>30</v>
      </c>
      <c r="AX508" s="13" t="s">
        <v>64</v>
      </c>
      <c r="AY508" s="216" t="s">
        <v>263</v>
      </c>
    </row>
    <row r="509" spans="2:51" s="13" customFormat="1">
      <c r="B509" s="205"/>
      <c r="C509" s="206"/>
      <c r="D509" s="207" t="s">
        <v>272</v>
      </c>
      <c r="E509" s="208" t="s">
        <v>1</v>
      </c>
      <c r="F509" s="209" t="s">
        <v>3264</v>
      </c>
      <c r="G509" s="206"/>
      <c r="H509" s="210">
        <v>1.1000000000000001</v>
      </c>
      <c r="I509" s="211"/>
      <c r="J509" s="206"/>
      <c r="K509" s="206"/>
      <c r="L509" s="212"/>
      <c r="M509" s="213"/>
      <c r="N509" s="214"/>
      <c r="O509" s="214"/>
      <c r="P509" s="214"/>
      <c r="Q509" s="214"/>
      <c r="R509" s="214"/>
      <c r="S509" s="214"/>
      <c r="T509" s="215"/>
      <c r="AT509" s="216" t="s">
        <v>272</v>
      </c>
      <c r="AU509" s="216" t="s">
        <v>73</v>
      </c>
      <c r="AV509" s="13" t="s">
        <v>73</v>
      </c>
      <c r="AW509" s="13" t="s">
        <v>30</v>
      </c>
      <c r="AX509" s="13" t="s">
        <v>64</v>
      </c>
      <c r="AY509" s="216" t="s">
        <v>263</v>
      </c>
    </row>
    <row r="510" spans="2:51" s="13" customFormat="1">
      <c r="B510" s="205"/>
      <c r="C510" s="206"/>
      <c r="D510" s="207" t="s">
        <v>272</v>
      </c>
      <c r="E510" s="208" t="s">
        <v>1</v>
      </c>
      <c r="F510" s="209" t="s">
        <v>3265</v>
      </c>
      <c r="G510" s="206"/>
      <c r="H510" s="210">
        <v>4.5</v>
      </c>
      <c r="I510" s="211"/>
      <c r="J510" s="206"/>
      <c r="K510" s="206"/>
      <c r="L510" s="212"/>
      <c r="M510" s="213"/>
      <c r="N510" s="214"/>
      <c r="O510" s="214"/>
      <c r="P510" s="214"/>
      <c r="Q510" s="214"/>
      <c r="R510" s="214"/>
      <c r="S510" s="214"/>
      <c r="T510" s="215"/>
      <c r="AT510" s="216" t="s">
        <v>272</v>
      </c>
      <c r="AU510" s="216" t="s">
        <v>73</v>
      </c>
      <c r="AV510" s="13" t="s">
        <v>73</v>
      </c>
      <c r="AW510" s="13" t="s">
        <v>30</v>
      </c>
      <c r="AX510" s="13" t="s">
        <v>64</v>
      </c>
      <c r="AY510" s="216" t="s">
        <v>263</v>
      </c>
    </row>
    <row r="511" spans="2:51" s="13" customFormat="1">
      <c r="B511" s="205"/>
      <c r="C511" s="206"/>
      <c r="D511" s="207" t="s">
        <v>272</v>
      </c>
      <c r="E511" s="208" t="s">
        <v>1</v>
      </c>
      <c r="F511" s="209" t="s">
        <v>3266</v>
      </c>
      <c r="G511" s="206"/>
      <c r="H511" s="210">
        <v>1.7</v>
      </c>
      <c r="I511" s="211"/>
      <c r="J511" s="206"/>
      <c r="K511" s="206"/>
      <c r="L511" s="212"/>
      <c r="M511" s="213"/>
      <c r="N511" s="214"/>
      <c r="O511" s="214"/>
      <c r="P511" s="214"/>
      <c r="Q511" s="214"/>
      <c r="R511" s="214"/>
      <c r="S511" s="214"/>
      <c r="T511" s="215"/>
      <c r="AT511" s="216" t="s">
        <v>272</v>
      </c>
      <c r="AU511" s="216" t="s">
        <v>73</v>
      </c>
      <c r="AV511" s="13" t="s">
        <v>73</v>
      </c>
      <c r="AW511" s="13" t="s">
        <v>30</v>
      </c>
      <c r="AX511" s="13" t="s">
        <v>64</v>
      </c>
      <c r="AY511" s="216" t="s">
        <v>263</v>
      </c>
    </row>
    <row r="512" spans="2:51" s="13" customFormat="1">
      <c r="B512" s="205"/>
      <c r="C512" s="206"/>
      <c r="D512" s="207" t="s">
        <v>272</v>
      </c>
      <c r="E512" s="208" t="s">
        <v>1</v>
      </c>
      <c r="F512" s="209" t="s">
        <v>3267</v>
      </c>
      <c r="G512" s="206"/>
      <c r="H512" s="210">
        <v>12.7</v>
      </c>
      <c r="I512" s="211"/>
      <c r="J512" s="206"/>
      <c r="K512" s="206"/>
      <c r="L512" s="212"/>
      <c r="M512" s="213"/>
      <c r="N512" s="214"/>
      <c r="O512" s="214"/>
      <c r="P512" s="214"/>
      <c r="Q512" s="214"/>
      <c r="R512" s="214"/>
      <c r="S512" s="214"/>
      <c r="T512" s="215"/>
      <c r="AT512" s="216" t="s">
        <v>272</v>
      </c>
      <c r="AU512" s="216" t="s">
        <v>73</v>
      </c>
      <c r="AV512" s="13" t="s">
        <v>73</v>
      </c>
      <c r="AW512" s="13" t="s">
        <v>30</v>
      </c>
      <c r="AX512" s="13" t="s">
        <v>64</v>
      </c>
      <c r="AY512" s="216" t="s">
        <v>263</v>
      </c>
    </row>
    <row r="513" spans="1:65" s="13" customFormat="1">
      <c r="B513" s="205"/>
      <c r="C513" s="206"/>
      <c r="D513" s="207" t="s">
        <v>272</v>
      </c>
      <c r="E513" s="208" t="s">
        <v>1</v>
      </c>
      <c r="F513" s="209" t="s">
        <v>3268</v>
      </c>
      <c r="G513" s="206"/>
      <c r="H513" s="210">
        <v>2.1</v>
      </c>
      <c r="I513" s="211"/>
      <c r="J513" s="206"/>
      <c r="K513" s="206"/>
      <c r="L513" s="212"/>
      <c r="M513" s="213"/>
      <c r="N513" s="214"/>
      <c r="O513" s="214"/>
      <c r="P513" s="214"/>
      <c r="Q513" s="214"/>
      <c r="R513" s="214"/>
      <c r="S513" s="214"/>
      <c r="T513" s="215"/>
      <c r="AT513" s="216" t="s">
        <v>272</v>
      </c>
      <c r="AU513" s="216" t="s">
        <v>73</v>
      </c>
      <c r="AV513" s="13" t="s">
        <v>73</v>
      </c>
      <c r="AW513" s="13" t="s">
        <v>30</v>
      </c>
      <c r="AX513" s="13" t="s">
        <v>64</v>
      </c>
      <c r="AY513" s="216" t="s">
        <v>263</v>
      </c>
    </row>
    <row r="514" spans="1:65" s="13" customFormat="1">
      <c r="B514" s="205"/>
      <c r="C514" s="206"/>
      <c r="D514" s="207" t="s">
        <v>272</v>
      </c>
      <c r="E514" s="208" t="s">
        <v>1</v>
      </c>
      <c r="F514" s="209" t="s">
        <v>3269</v>
      </c>
      <c r="G514" s="206"/>
      <c r="H514" s="210">
        <v>14.5</v>
      </c>
      <c r="I514" s="211"/>
      <c r="J514" s="206"/>
      <c r="K514" s="206"/>
      <c r="L514" s="212"/>
      <c r="M514" s="213"/>
      <c r="N514" s="214"/>
      <c r="O514" s="214"/>
      <c r="P514" s="214"/>
      <c r="Q514" s="214"/>
      <c r="R514" s="214"/>
      <c r="S514" s="214"/>
      <c r="T514" s="215"/>
      <c r="AT514" s="216" t="s">
        <v>272</v>
      </c>
      <c r="AU514" s="216" t="s">
        <v>73</v>
      </c>
      <c r="AV514" s="13" t="s">
        <v>73</v>
      </c>
      <c r="AW514" s="13" t="s">
        <v>30</v>
      </c>
      <c r="AX514" s="13" t="s">
        <v>64</v>
      </c>
      <c r="AY514" s="216" t="s">
        <v>263</v>
      </c>
    </row>
    <row r="515" spans="1:65" s="13" customFormat="1">
      <c r="B515" s="205"/>
      <c r="C515" s="206"/>
      <c r="D515" s="207" t="s">
        <v>272</v>
      </c>
      <c r="E515" s="208" t="s">
        <v>1</v>
      </c>
      <c r="F515" s="209" t="s">
        <v>3270</v>
      </c>
      <c r="G515" s="206"/>
      <c r="H515" s="210">
        <v>2</v>
      </c>
      <c r="I515" s="211"/>
      <c r="J515" s="206"/>
      <c r="K515" s="206"/>
      <c r="L515" s="212"/>
      <c r="M515" s="213"/>
      <c r="N515" s="214"/>
      <c r="O515" s="214"/>
      <c r="P515" s="214"/>
      <c r="Q515" s="214"/>
      <c r="R515" s="214"/>
      <c r="S515" s="214"/>
      <c r="T515" s="215"/>
      <c r="AT515" s="216" t="s">
        <v>272</v>
      </c>
      <c r="AU515" s="216" t="s">
        <v>73</v>
      </c>
      <c r="AV515" s="13" t="s">
        <v>73</v>
      </c>
      <c r="AW515" s="13" t="s">
        <v>30</v>
      </c>
      <c r="AX515" s="13" t="s">
        <v>64</v>
      </c>
      <c r="AY515" s="216" t="s">
        <v>263</v>
      </c>
    </row>
    <row r="516" spans="1:65" s="13" customFormat="1">
      <c r="B516" s="205"/>
      <c r="C516" s="206"/>
      <c r="D516" s="207" t="s">
        <v>272</v>
      </c>
      <c r="E516" s="208" t="s">
        <v>1</v>
      </c>
      <c r="F516" s="209" t="s">
        <v>3271</v>
      </c>
      <c r="G516" s="206"/>
      <c r="H516" s="210">
        <v>3.3</v>
      </c>
      <c r="I516" s="211"/>
      <c r="J516" s="206"/>
      <c r="K516" s="206"/>
      <c r="L516" s="212"/>
      <c r="M516" s="213"/>
      <c r="N516" s="214"/>
      <c r="O516" s="214"/>
      <c r="P516" s="214"/>
      <c r="Q516" s="214"/>
      <c r="R516" s="214"/>
      <c r="S516" s="214"/>
      <c r="T516" s="215"/>
      <c r="AT516" s="216" t="s">
        <v>272</v>
      </c>
      <c r="AU516" s="216" t="s">
        <v>73</v>
      </c>
      <c r="AV516" s="13" t="s">
        <v>73</v>
      </c>
      <c r="AW516" s="13" t="s">
        <v>30</v>
      </c>
      <c r="AX516" s="13" t="s">
        <v>64</v>
      </c>
      <c r="AY516" s="216" t="s">
        <v>263</v>
      </c>
    </row>
    <row r="517" spans="1:65" s="13" customFormat="1">
      <c r="B517" s="205"/>
      <c r="C517" s="206"/>
      <c r="D517" s="207" t="s">
        <v>272</v>
      </c>
      <c r="E517" s="208" t="s">
        <v>1</v>
      </c>
      <c r="F517" s="209" t="s">
        <v>3272</v>
      </c>
      <c r="G517" s="206"/>
      <c r="H517" s="210">
        <v>1.6</v>
      </c>
      <c r="I517" s="211"/>
      <c r="J517" s="206"/>
      <c r="K517" s="206"/>
      <c r="L517" s="212"/>
      <c r="M517" s="213"/>
      <c r="N517" s="214"/>
      <c r="O517" s="214"/>
      <c r="P517" s="214"/>
      <c r="Q517" s="214"/>
      <c r="R517" s="214"/>
      <c r="S517" s="214"/>
      <c r="T517" s="215"/>
      <c r="AT517" s="216" t="s">
        <v>272</v>
      </c>
      <c r="AU517" s="216" t="s">
        <v>73</v>
      </c>
      <c r="AV517" s="13" t="s">
        <v>73</v>
      </c>
      <c r="AW517" s="13" t="s">
        <v>30</v>
      </c>
      <c r="AX517" s="13" t="s">
        <v>64</v>
      </c>
      <c r="AY517" s="216" t="s">
        <v>263</v>
      </c>
    </row>
    <row r="518" spans="1:65" s="13" customFormat="1">
      <c r="B518" s="205"/>
      <c r="C518" s="206"/>
      <c r="D518" s="207" t="s">
        <v>272</v>
      </c>
      <c r="E518" s="208" t="s">
        <v>1</v>
      </c>
      <c r="F518" s="209" t="s">
        <v>3273</v>
      </c>
      <c r="G518" s="206"/>
      <c r="H518" s="210">
        <v>1.6</v>
      </c>
      <c r="I518" s="211"/>
      <c r="J518" s="206"/>
      <c r="K518" s="206"/>
      <c r="L518" s="212"/>
      <c r="M518" s="213"/>
      <c r="N518" s="214"/>
      <c r="O518" s="214"/>
      <c r="P518" s="214"/>
      <c r="Q518" s="214"/>
      <c r="R518" s="214"/>
      <c r="S518" s="214"/>
      <c r="T518" s="215"/>
      <c r="AT518" s="216" t="s">
        <v>272</v>
      </c>
      <c r="AU518" s="216" t="s">
        <v>73</v>
      </c>
      <c r="AV518" s="13" t="s">
        <v>73</v>
      </c>
      <c r="AW518" s="13" t="s">
        <v>30</v>
      </c>
      <c r="AX518" s="13" t="s">
        <v>64</v>
      </c>
      <c r="AY518" s="216" t="s">
        <v>263</v>
      </c>
    </row>
    <row r="519" spans="1:65" s="15" customFormat="1">
      <c r="B519" s="228"/>
      <c r="C519" s="229"/>
      <c r="D519" s="207" t="s">
        <v>272</v>
      </c>
      <c r="E519" s="230" t="s">
        <v>1</v>
      </c>
      <c r="F519" s="231" t="s">
        <v>280</v>
      </c>
      <c r="G519" s="229"/>
      <c r="H519" s="232">
        <v>233.6</v>
      </c>
      <c r="I519" s="233"/>
      <c r="J519" s="229"/>
      <c r="K519" s="229"/>
      <c r="L519" s="234"/>
      <c r="M519" s="235"/>
      <c r="N519" s="236"/>
      <c r="O519" s="236"/>
      <c r="P519" s="236"/>
      <c r="Q519" s="236"/>
      <c r="R519" s="236"/>
      <c r="S519" s="236"/>
      <c r="T519" s="237"/>
      <c r="AT519" s="238" t="s">
        <v>272</v>
      </c>
      <c r="AU519" s="238" t="s">
        <v>73</v>
      </c>
      <c r="AV519" s="15" t="s">
        <v>270</v>
      </c>
      <c r="AW519" s="15" t="s">
        <v>30</v>
      </c>
      <c r="AX519" s="15" t="s">
        <v>71</v>
      </c>
      <c r="AY519" s="238" t="s">
        <v>263</v>
      </c>
    </row>
    <row r="520" spans="1:65" s="2" customFormat="1" ht="33" customHeight="1">
      <c r="A520" s="35"/>
      <c r="B520" s="36"/>
      <c r="C520" s="191" t="s">
        <v>648</v>
      </c>
      <c r="D520" s="191" t="s">
        <v>266</v>
      </c>
      <c r="E520" s="192" t="s">
        <v>3274</v>
      </c>
      <c r="F520" s="193" t="s">
        <v>3275</v>
      </c>
      <c r="G520" s="194" t="s">
        <v>796</v>
      </c>
      <c r="H520" s="195">
        <v>256.42</v>
      </c>
      <c r="I520" s="196"/>
      <c r="J520" s="197">
        <f>ROUND(I520*H520,2)</f>
        <v>0</v>
      </c>
      <c r="K520" s="198"/>
      <c r="L520" s="40"/>
      <c r="M520" s="199" t="s">
        <v>1</v>
      </c>
      <c r="N520" s="200" t="s">
        <v>38</v>
      </c>
      <c r="O520" s="72"/>
      <c r="P520" s="201">
        <f>O520*H520</f>
        <v>0</v>
      </c>
      <c r="Q520" s="201">
        <v>2.0000000000000002E-5</v>
      </c>
      <c r="R520" s="201">
        <f>Q520*H520</f>
        <v>5.1284000000000008E-3</v>
      </c>
      <c r="S520" s="201">
        <v>0</v>
      </c>
      <c r="T520" s="202">
        <f>S520*H520</f>
        <v>0</v>
      </c>
      <c r="U520" s="35"/>
      <c r="V520" s="35"/>
      <c r="W520" s="35"/>
      <c r="X520" s="35"/>
      <c r="Y520" s="35"/>
      <c r="Z520" s="35"/>
      <c r="AA520" s="35"/>
      <c r="AB520" s="35"/>
      <c r="AC520" s="35"/>
      <c r="AD520" s="35"/>
      <c r="AE520" s="35"/>
      <c r="AR520" s="203" t="s">
        <v>270</v>
      </c>
      <c r="AT520" s="203" t="s">
        <v>266</v>
      </c>
      <c r="AU520" s="203" t="s">
        <v>73</v>
      </c>
      <c r="AY520" s="18" t="s">
        <v>263</v>
      </c>
      <c r="BE520" s="204">
        <f>IF(N520="základní",J520,0)</f>
        <v>0</v>
      </c>
      <c r="BF520" s="204">
        <f>IF(N520="snížená",J520,0)</f>
        <v>0</v>
      </c>
      <c r="BG520" s="204">
        <f>IF(N520="zákl. přenesená",J520,0)</f>
        <v>0</v>
      </c>
      <c r="BH520" s="204">
        <f>IF(N520="sníž. přenesená",J520,0)</f>
        <v>0</v>
      </c>
      <c r="BI520" s="204">
        <f>IF(N520="nulová",J520,0)</f>
        <v>0</v>
      </c>
      <c r="BJ520" s="18" t="s">
        <v>71</v>
      </c>
      <c r="BK520" s="204">
        <f>ROUND(I520*H520,2)</f>
        <v>0</v>
      </c>
      <c r="BL520" s="18" t="s">
        <v>270</v>
      </c>
      <c r="BM520" s="203" t="s">
        <v>3276</v>
      </c>
    </row>
    <row r="521" spans="1:65" s="13" customFormat="1">
      <c r="B521" s="205"/>
      <c r="C521" s="206"/>
      <c r="D521" s="207" t="s">
        <v>272</v>
      </c>
      <c r="E521" s="208" t="s">
        <v>1</v>
      </c>
      <c r="F521" s="209" t="s">
        <v>3277</v>
      </c>
      <c r="G521" s="206"/>
      <c r="H521" s="210">
        <v>17.100000000000001</v>
      </c>
      <c r="I521" s="211"/>
      <c r="J521" s="206"/>
      <c r="K521" s="206"/>
      <c r="L521" s="212"/>
      <c r="M521" s="213"/>
      <c r="N521" s="214"/>
      <c r="O521" s="214"/>
      <c r="P521" s="214"/>
      <c r="Q521" s="214"/>
      <c r="R521" s="214"/>
      <c r="S521" s="214"/>
      <c r="T521" s="215"/>
      <c r="AT521" s="216" t="s">
        <v>272</v>
      </c>
      <c r="AU521" s="216" t="s">
        <v>73</v>
      </c>
      <c r="AV521" s="13" t="s">
        <v>73</v>
      </c>
      <c r="AW521" s="13" t="s">
        <v>30</v>
      </c>
      <c r="AX521" s="13" t="s">
        <v>64</v>
      </c>
      <c r="AY521" s="216" t="s">
        <v>263</v>
      </c>
    </row>
    <row r="522" spans="1:65" s="13" customFormat="1">
      <c r="B522" s="205"/>
      <c r="C522" s="206"/>
      <c r="D522" s="207" t="s">
        <v>272</v>
      </c>
      <c r="E522" s="208" t="s">
        <v>1</v>
      </c>
      <c r="F522" s="209" t="s">
        <v>3278</v>
      </c>
      <c r="G522" s="206"/>
      <c r="H522" s="210">
        <v>17</v>
      </c>
      <c r="I522" s="211"/>
      <c r="J522" s="206"/>
      <c r="K522" s="206"/>
      <c r="L522" s="212"/>
      <c r="M522" s="213"/>
      <c r="N522" s="214"/>
      <c r="O522" s="214"/>
      <c r="P522" s="214"/>
      <c r="Q522" s="214"/>
      <c r="R522" s="214"/>
      <c r="S522" s="214"/>
      <c r="T522" s="215"/>
      <c r="AT522" s="216" t="s">
        <v>272</v>
      </c>
      <c r="AU522" s="216" t="s">
        <v>73</v>
      </c>
      <c r="AV522" s="13" t="s">
        <v>73</v>
      </c>
      <c r="AW522" s="13" t="s">
        <v>30</v>
      </c>
      <c r="AX522" s="13" t="s">
        <v>64</v>
      </c>
      <c r="AY522" s="216" t="s">
        <v>263</v>
      </c>
    </row>
    <row r="523" spans="1:65" s="13" customFormat="1">
      <c r="B523" s="205"/>
      <c r="C523" s="206"/>
      <c r="D523" s="207" t="s">
        <v>272</v>
      </c>
      <c r="E523" s="208" t="s">
        <v>1</v>
      </c>
      <c r="F523" s="209" t="s">
        <v>3279</v>
      </c>
      <c r="G523" s="206"/>
      <c r="H523" s="210">
        <v>29.75</v>
      </c>
      <c r="I523" s="211"/>
      <c r="J523" s="206"/>
      <c r="K523" s="206"/>
      <c r="L523" s="212"/>
      <c r="M523" s="213"/>
      <c r="N523" s="214"/>
      <c r="O523" s="214"/>
      <c r="P523" s="214"/>
      <c r="Q523" s="214"/>
      <c r="R523" s="214"/>
      <c r="S523" s="214"/>
      <c r="T523" s="215"/>
      <c r="AT523" s="216" t="s">
        <v>272</v>
      </c>
      <c r="AU523" s="216" t="s">
        <v>73</v>
      </c>
      <c r="AV523" s="13" t="s">
        <v>73</v>
      </c>
      <c r="AW523" s="13" t="s">
        <v>30</v>
      </c>
      <c r="AX523" s="13" t="s">
        <v>64</v>
      </c>
      <c r="AY523" s="216" t="s">
        <v>263</v>
      </c>
    </row>
    <row r="524" spans="1:65" s="13" customFormat="1">
      <c r="B524" s="205"/>
      <c r="C524" s="206"/>
      <c r="D524" s="207" t="s">
        <v>272</v>
      </c>
      <c r="E524" s="208" t="s">
        <v>1</v>
      </c>
      <c r="F524" s="209" t="s">
        <v>3280</v>
      </c>
      <c r="G524" s="206"/>
      <c r="H524" s="210">
        <v>32.549999999999997</v>
      </c>
      <c r="I524" s="211"/>
      <c r="J524" s="206"/>
      <c r="K524" s="206"/>
      <c r="L524" s="212"/>
      <c r="M524" s="213"/>
      <c r="N524" s="214"/>
      <c r="O524" s="214"/>
      <c r="P524" s="214"/>
      <c r="Q524" s="214"/>
      <c r="R524" s="214"/>
      <c r="S524" s="214"/>
      <c r="T524" s="215"/>
      <c r="AT524" s="216" t="s">
        <v>272</v>
      </c>
      <c r="AU524" s="216" t="s">
        <v>73</v>
      </c>
      <c r="AV524" s="13" t="s">
        <v>73</v>
      </c>
      <c r="AW524" s="13" t="s">
        <v>30</v>
      </c>
      <c r="AX524" s="13" t="s">
        <v>64</v>
      </c>
      <c r="AY524" s="216" t="s">
        <v>263</v>
      </c>
    </row>
    <row r="525" spans="1:65" s="13" customFormat="1">
      <c r="B525" s="205"/>
      <c r="C525" s="206"/>
      <c r="D525" s="207" t="s">
        <v>272</v>
      </c>
      <c r="E525" s="208" t="s">
        <v>1</v>
      </c>
      <c r="F525" s="209" t="s">
        <v>3281</v>
      </c>
      <c r="G525" s="206"/>
      <c r="H525" s="210">
        <v>18.25</v>
      </c>
      <c r="I525" s="211"/>
      <c r="J525" s="206"/>
      <c r="K525" s="206"/>
      <c r="L525" s="212"/>
      <c r="M525" s="213"/>
      <c r="N525" s="214"/>
      <c r="O525" s="214"/>
      <c r="P525" s="214"/>
      <c r="Q525" s="214"/>
      <c r="R525" s="214"/>
      <c r="S525" s="214"/>
      <c r="T525" s="215"/>
      <c r="AT525" s="216" t="s">
        <v>272</v>
      </c>
      <c r="AU525" s="216" t="s">
        <v>73</v>
      </c>
      <c r="AV525" s="13" t="s">
        <v>73</v>
      </c>
      <c r="AW525" s="13" t="s">
        <v>30</v>
      </c>
      <c r="AX525" s="13" t="s">
        <v>64</v>
      </c>
      <c r="AY525" s="216" t="s">
        <v>263</v>
      </c>
    </row>
    <row r="526" spans="1:65" s="13" customFormat="1">
      <c r="B526" s="205"/>
      <c r="C526" s="206"/>
      <c r="D526" s="207" t="s">
        <v>272</v>
      </c>
      <c r="E526" s="208" t="s">
        <v>1</v>
      </c>
      <c r="F526" s="209" t="s">
        <v>3282</v>
      </c>
      <c r="G526" s="206"/>
      <c r="H526" s="210">
        <v>13</v>
      </c>
      <c r="I526" s="211"/>
      <c r="J526" s="206"/>
      <c r="K526" s="206"/>
      <c r="L526" s="212"/>
      <c r="M526" s="213"/>
      <c r="N526" s="214"/>
      <c r="O526" s="214"/>
      <c r="P526" s="214"/>
      <c r="Q526" s="214"/>
      <c r="R526" s="214"/>
      <c r="S526" s="214"/>
      <c r="T526" s="215"/>
      <c r="AT526" s="216" t="s">
        <v>272</v>
      </c>
      <c r="AU526" s="216" t="s">
        <v>73</v>
      </c>
      <c r="AV526" s="13" t="s">
        <v>73</v>
      </c>
      <c r="AW526" s="13" t="s">
        <v>30</v>
      </c>
      <c r="AX526" s="13" t="s">
        <v>64</v>
      </c>
      <c r="AY526" s="216" t="s">
        <v>263</v>
      </c>
    </row>
    <row r="527" spans="1:65" s="13" customFormat="1">
      <c r="B527" s="205"/>
      <c r="C527" s="206"/>
      <c r="D527" s="207" t="s">
        <v>272</v>
      </c>
      <c r="E527" s="208" t="s">
        <v>1</v>
      </c>
      <c r="F527" s="209" t="s">
        <v>3283</v>
      </c>
      <c r="G527" s="206"/>
      <c r="H527" s="210">
        <v>9.9</v>
      </c>
      <c r="I527" s="211"/>
      <c r="J527" s="206"/>
      <c r="K527" s="206"/>
      <c r="L527" s="212"/>
      <c r="M527" s="213"/>
      <c r="N527" s="214"/>
      <c r="O527" s="214"/>
      <c r="P527" s="214"/>
      <c r="Q527" s="214"/>
      <c r="R527" s="214"/>
      <c r="S527" s="214"/>
      <c r="T527" s="215"/>
      <c r="AT527" s="216" t="s">
        <v>272</v>
      </c>
      <c r="AU527" s="216" t="s">
        <v>73</v>
      </c>
      <c r="AV527" s="13" t="s">
        <v>73</v>
      </c>
      <c r="AW527" s="13" t="s">
        <v>30</v>
      </c>
      <c r="AX527" s="13" t="s">
        <v>64</v>
      </c>
      <c r="AY527" s="216" t="s">
        <v>263</v>
      </c>
    </row>
    <row r="528" spans="1:65" s="13" customFormat="1">
      <c r="B528" s="205"/>
      <c r="C528" s="206"/>
      <c r="D528" s="207" t="s">
        <v>272</v>
      </c>
      <c r="E528" s="208" t="s">
        <v>1</v>
      </c>
      <c r="F528" s="209" t="s">
        <v>3284</v>
      </c>
      <c r="G528" s="206"/>
      <c r="H528" s="210">
        <v>4.8</v>
      </c>
      <c r="I528" s="211"/>
      <c r="J528" s="206"/>
      <c r="K528" s="206"/>
      <c r="L528" s="212"/>
      <c r="M528" s="213"/>
      <c r="N528" s="214"/>
      <c r="O528" s="214"/>
      <c r="P528" s="214"/>
      <c r="Q528" s="214"/>
      <c r="R528" s="214"/>
      <c r="S528" s="214"/>
      <c r="T528" s="215"/>
      <c r="AT528" s="216" t="s">
        <v>272</v>
      </c>
      <c r="AU528" s="216" t="s">
        <v>73</v>
      </c>
      <c r="AV528" s="13" t="s">
        <v>73</v>
      </c>
      <c r="AW528" s="13" t="s">
        <v>30</v>
      </c>
      <c r="AX528" s="13" t="s">
        <v>64</v>
      </c>
      <c r="AY528" s="216" t="s">
        <v>263</v>
      </c>
    </row>
    <row r="529" spans="2:51" s="13" customFormat="1">
      <c r="B529" s="205"/>
      <c r="C529" s="206"/>
      <c r="D529" s="207" t="s">
        <v>272</v>
      </c>
      <c r="E529" s="208" t="s">
        <v>1</v>
      </c>
      <c r="F529" s="209" t="s">
        <v>3285</v>
      </c>
      <c r="G529" s="206"/>
      <c r="H529" s="210">
        <v>4.8</v>
      </c>
      <c r="I529" s="211"/>
      <c r="J529" s="206"/>
      <c r="K529" s="206"/>
      <c r="L529" s="212"/>
      <c r="M529" s="213"/>
      <c r="N529" s="214"/>
      <c r="O529" s="214"/>
      <c r="P529" s="214"/>
      <c r="Q529" s="214"/>
      <c r="R529" s="214"/>
      <c r="S529" s="214"/>
      <c r="T529" s="215"/>
      <c r="AT529" s="216" t="s">
        <v>272</v>
      </c>
      <c r="AU529" s="216" t="s">
        <v>73</v>
      </c>
      <c r="AV529" s="13" t="s">
        <v>73</v>
      </c>
      <c r="AW529" s="13" t="s">
        <v>30</v>
      </c>
      <c r="AX529" s="13" t="s">
        <v>64</v>
      </c>
      <c r="AY529" s="216" t="s">
        <v>263</v>
      </c>
    </row>
    <row r="530" spans="2:51" s="13" customFormat="1">
      <c r="B530" s="205"/>
      <c r="C530" s="206"/>
      <c r="D530" s="207" t="s">
        <v>272</v>
      </c>
      <c r="E530" s="208" t="s">
        <v>1</v>
      </c>
      <c r="F530" s="209" t="s">
        <v>3286</v>
      </c>
      <c r="G530" s="206"/>
      <c r="H530" s="210">
        <v>6.4</v>
      </c>
      <c r="I530" s="211"/>
      <c r="J530" s="206"/>
      <c r="K530" s="206"/>
      <c r="L530" s="212"/>
      <c r="M530" s="213"/>
      <c r="N530" s="214"/>
      <c r="O530" s="214"/>
      <c r="P530" s="214"/>
      <c r="Q530" s="214"/>
      <c r="R530" s="214"/>
      <c r="S530" s="214"/>
      <c r="T530" s="215"/>
      <c r="AT530" s="216" t="s">
        <v>272</v>
      </c>
      <c r="AU530" s="216" t="s">
        <v>73</v>
      </c>
      <c r="AV530" s="13" t="s">
        <v>73</v>
      </c>
      <c r="AW530" s="13" t="s">
        <v>30</v>
      </c>
      <c r="AX530" s="13" t="s">
        <v>64</v>
      </c>
      <c r="AY530" s="216" t="s">
        <v>263</v>
      </c>
    </row>
    <row r="531" spans="2:51" s="13" customFormat="1">
      <c r="B531" s="205"/>
      <c r="C531" s="206"/>
      <c r="D531" s="207" t="s">
        <v>272</v>
      </c>
      <c r="E531" s="208" t="s">
        <v>1</v>
      </c>
      <c r="F531" s="209" t="s">
        <v>3287</v>
      </c>
      <c r="G531" s="206"/>
      <c r="H531" s="210">
        <v>12.56</v>
      </c>
      <c r="I531" s="211"/>
      <c r="J531" s="206"/>
      <c r="K531" s="206"/>
      <c r="L531" s="212"/>
      <c r="M531" s="213"/>
      <c r="N531" s="214"/>
      <c r="O531" s="214"/>
      <c r="P531" s="214"/>
      <c r="Q531" s="214"/>
      <c r="R531" s="214"/>
      <c r="S531" s="214"/>
      <c r="T531" s="215"/>
      <c r="AT531" s="216" t="s">
        <v>272</v>
      </c>
      <c r="AU531" s="216" t="s">
        <v>73</v>
      </c>
      <c r="AV531" s="13" t="s">
        <v>73</v>
      </c>
      <c r="AW531" s="13" t="s">
        <v>30</v>
      </c>
      <c r="AX531" s="13" t="s">
        <v>64</v>
      </c>
      <c r="AY531" s="216" t="s">
        <v>263</v>
      </c>
    </row>
    <row r="532" spans="2:51" s="13" customFormat="1">
      <c r="B532" s="205"/>
      <c r="C532" s="206"/>
      <c r="D532" s="207" t="s">
        <v>272</v>
      </c>
      <c r="E532" s="208" t="s">
        <v>1</v>
      </c>
      <c r="F532" s="209" t="s">
        <v>3288</v>
      </c>
      <c r="G532" s="206"/>
      <c r="H532" s="210">
        <v>5.5</v>
      </c>
      <c r="I532" s="211"/>
      <c r="J532" s="206"/>
      <c r="K532" s="206"/>
      <c r="L532" s="212"/>
      <c r="M532" s="213"/>
      <c r="N532" s="214"/>
      <c r="O532" s="214"/>
      <c r="P532" s="214"/>
      <c r="Q532" s="214"/>
      <c r="R532" s="214"/>
      <c r="S532" s="214"/>
      <c r="T532" s="215"/>
      <c r="AT532" s="216" t="s">
        <v>272</v>
      </c>
      <c r="AU532" s="216" t="s">
        <v>73</v>
      </c>
      <c r="AV532" s="13" t="s">
        <v>73</v>
      </c>
      <c r="AW532" s="13" t="s">
        <v>30</v>
      </c>
      <c r="AX532" s="13" t="s">
        <v>64</v>
      </c>
      <c r="AY532" s="216" t="s">
        <v>263</v>
      </c>
    </row>
    <row r="533" spans="2:51" s="13" customFormat="1">
      <c r="B533" s="205"/>
      <c r="C533" s="206"/>
      <c r="D533" s="207" t="s">
        <v>272</v>
      </c>
      <c r="E533" s="208" t="s">
        <v>1</v>
      </c>
      <c r="F533" s="209" t="s">
        <v>3289</v>
      </c>
      <c r="G533" s="206"/>
      <c r="H533" s="210">
        <v>4.2</v>
      </c>
      <c r="I533" s="211"/>
      <c r="J533" s="206"/>
      <c r="K533" s="206"/>
      <c r="L533" s="212"/>
      <c r="M533" s="213"/>
      <c r="N533" s="214"/>
      <c r="O533" s="214"/>
      <c r="P533" s="214"/>
      <c r="Q533" s="214"/>
      <c r="R533" s="214"/>
      <c r="S533" s="214"/>
      <c r="T533" s="215"/>
      <c r="AT533" s="216" t="s">
        <v>272</v>
      </c>
      <c r="AU533" s="216" t="s">
        <v>73</v>
      </c>
      <c r="AV533" s="13" t="s">
        <v>73</v>
      </c>
      <c r="AW533" s="13" t="s">
        <v>30</v>
      </c>
      <c r="AX533" s="13" t="s">
        <v>64</v>
      </c>
      <c r="AY533" s="216" t="s">
        <v>263</v>
      </c>
    </row>
    <row r="534" spans="2:51" s="13" customFormat="1">
      <c r="B534" s="205"/>
      <c r="C534" s="206"/>
      <c r="D534" s="207" t="s">
        <v>272</v>
      </c>
      <c r="E534" s="208" t="s">
        <v>1</v>
      </c>
      <c r="F534" s="209" t="s">
        <v>3290</v>
      </c>
      <c r="G534" s="206"/>
      <c r="H534" s="210">
        <v>4.2</v>
      </c>
      <c r="I534" s="211"/>
      <c r="J534" s="206"/>
      <c r="K534" s="206"/>
      <c r="L534" s="212"/>
      <c r="M534" s="213"/>
      <c r="N534" s="214"/>
      <c r="O534" s="214"/>
      <c r="P534" s="214"/>
      <c r="Q534" s="214"/>
      <c r="R534" s="214"/>
      <c r="S534" s="214"/>
      <c r="T534" s="215"/>
      <c r="AT534" s="216" t="s">
        <v>272</v>
      </c>
      <c r="AU534" s="216" t="s">
        <v>73</v>
      </c>
      <c r="AV534" s="13" t="s">
        <v>73</v>
      </c>
      <c r="AW534" s="13" t="s">
        <v>30</v>
      </c>
      <c r="AX534" s="13" t="s">
        <v>64</v>
      </c>
      <c r="AY534" s="216" t="s">
        <v>263</v>
      </c>
    </row>
    <row r="535" spans="2:51" s="13" customFormat="1">
      <c r="B535" s="205"/>
      <c r="C535" s="206"/>
      <c r="D535" s="207" t="s">
        <v>272</v>
      </c>
      <c r="E535" s="208" t="s">
        <v>1</v>
      </c>
      <c r="F535" s="209" t="s">
        <v>3291</v>
      </c>
      <c r="G535" s="206"/>
      <c r="H535" s="210">
        <v>8.6999999999999993</v>
      </c>
      <c r="I535" s="211"/>
      <c r="J535" s="206"/>
      <c r="K535" s="206"/>
      <c r="L535" s="212"/>
      <c r="M535" s="213"/>
      <c r="N535" s="214"/>
      <c r="O535" s="214"/>
      <c r="P535" s="214"/>
      <c r="Q535" s="214"/>
      <c r="R535" s="214"/>
      <c r="S535" s="214"/>
      <c r="T535" s="215"/>
      <c r="AT535" s="216" t="s">
        <v>272</v>
      </c>
      <c r="AU535" s="216" t="s">
        <v>73</v>
      </c>
      <c r="AV535" s="13" t="s">
        <v>73</v>
      </c>
      <c r="AW535" s="13" t="s">
        <v>30</v>
      </c>
      <c r="AX535" s="13" t="s">
        <v>64</v>
      </c>
      <c r="AY535" s="216" t="s">
        <v>263</v>
      </c>
    </row>
    <row r="536" spans="2:51" s="13" customFormat="1">
      <c r="B536" s="205"/>
      <c r="C536" s="206"/>
      <c r="D536" s="207" t="s">
        <v>272</v>
      </c>
      <c r="E536" s="208" t="s">
        <v>1</v>
      </c>
      <c r="F536" s="209" t="s">
        <v>3292</v>
      </c>
      <c r="G536" s="206"/>
      <c r="H536" s="210">
        <v>5.4</v>
      </c>
      <c r="I536" s="211"/>
      <c r="J536" s="206"/>
      <c r="K536" s="206"/>
      <c r="L536" s="212"/>
      <c r="M536" s="213"/>
      <c r="N536" s="214"/>
      <c r="O536" s="214"/>
      <c r="P536" s="214"/>
      <c r="Q536" s="214"/>
      <c r="R536" s="214"/>
      <c r="S536" s="214"/>
      <c r="T536" s="215"/>
      <c r="AT536" s="216" t="s">
        <v>272</v>
      </c>
      <c r="AU536" s="216" t="s">
        <v>73</v>
      </c>
      <c r="AV536" s="13" t="s">
        <v>73</v>
      </c>
      <c r="AW536" s="13" t="s">
        <v>30</v>
      </c>
      <c r="AX536" s="13" t="s">
        <v>64</v>
      </c>
      <c r="AY536" s="216" t="s">
        <v>263</v>
      </c>
    </row>
    <row r="537" spans="2:51" s="13" customFormat="1">
      <c r="B537" s="205"/>
      <c r="C537" s="206"/>
      <c r="D537" s="207" t="s">
        <v>272</v>
      </c>
      <c r="E537" s="208" t="s">
        <v>1</v>
      </c>
      <c r="F537" s="209" t="s">
        <v>3293</v>
      </c>
      <c r="G537" s="206"/>
      <c r="H537" s="210">
        <v>15.66</v>
      </c>
      <c r="I537" s="211"/>
      <c r="J537" s="206"/>
      <c r="K537" s="206"/>
      <c r="L537" s="212"/>
      <c r="M537" s="213"/>
      <c r="N537" s="214"/>
      <c r="O537" s="214"/>
      <c r="P537" s="214"/>
      <c r="Q537" s="214"/>
      <c r="R537" s="214"/>
      <c r="S537" s="214"/>
      <c r="T537" s="215"/>
      <c r="AT537" s="216" t="s">
        <v>272</v>
      </c>
      <c r="AU537" s="216" t="s">
        <v>73</v>
      </c>
      <c r="AV537" s="13" t="s">
        <v>73</v>
      </c>
      <c r="AW537" s="13" t="s">
        <v>30</v>
      </c>
      <c r="AX537" s="13" t="s">
        <v>64</v>
      </c>
      <c r="AY537" s="216" t="s">
        <v>263</v>
      </c>
    </row>
    <row r="538" spans="2:51" s="13" customFormat="1">
      <c r="B538" s="205"/>
      <c r="C538" s="206"/>
      <c r="D538" s="207" t="s">
        <v>272</v>
      </c>
      <c r="E538" s="208" t="s">
        <v>1</v>
      </c>
      <c r="F538" s="209" t="s">
        <v>3294</v>
      </c>
      <c r="G538" s="206"/>
      <c r="H538" s="210">
        <v>6.1</v>
      </c>
      <c r="I538" s="211"/>
      <c r="J538" s="206"/>
      <c r="K538" s="206"/>
      <c r="L538" s="212"/>
      <c r="M538" s="213"/>
      <c r="N538" s="214"/>
      <c r="O538" s="214"/>
      <c r="P538" s="214"/>
      <c r="Q538" s="214"/>
      <c r="R538" s="214"/>
      <c r="S538" s="214"/>
      <c r="T538" s="215"/>
      <c r="AT538" s="216" t="s">
        <v>272</v>
      </c>
      <c r="AU538" s="216" t="s">
        <v>73</v>
      </c>
      <c r="AV538" s="13" t="s">
        <v>73</v>
      </c>
      <c r="AW538" s="13" t="s">
        <v>30</v>
      </c>
      <c r="AX538" s="13" t="s">
        <v>64</v>
      </c>
      <c r="AY538" s="216" t="s">
        <v>263</v>
      </c>
    </row>
    <row r="539" spans="2:51" s="13" customFormat="1">
      <c r="B539" s="205"/>
      <c r="C539" s="206"/>
      <c r="D539" s="207" t="s">
        <v>272</v>
      </c>
      <c r="E539" s="208" t="s">
        <v>1</v>
      </c>
      <c r="F539" s="209" t="s">
        <v>3295</v>
      </c>
      <c r="G539" s="206"/>
      <c r="H539" s="210">
        <v>16.75</v>
      </c>
      <c r="I539" s="211"/>
      <c r="J539" s="206"/>
      <c r="K539" s="206"/>
      <c r="L539" s="212"/>
      <c r="M539" s="213"/>
      <c r="N539" s="214"/>
      <c r="O539" s="214"/>
      <c r="P539" s="214"/>
      <c r="Q539" s="214"/>
      <c r="R539" s="214"/>
      <c r="S539" s="214"/>
      <c r="T539" s="215"/>
      <c r="AT539" s="216" t="s">
        <v>272</v>
      </c>
      <c r="AU539" s="216" t="s">
        <v>73</v>
      </c>
      <c r="AV539" s="13" t="s">
        <v>73</v>
      </c>
      <c r="AW539" s="13" t="s">
        <v>30</v>
      </c>
      <c r="AX539" s="13" t="s">
        <v>64</v>
      </c>
      <c r="AY539" s="216" t="s">
        <v>263</v>
      </c>
    </row>
    <row r="540" spans="2:51" s="13" customFormat="1">
      <c r="B540" s="205"/>
      <c r="C540" s="206"/>
      <c r="D540" s="207" t="s">
        <v>272</v>
      </c>
      <c r="E540" s="208" t="s">
        <v>1</v>
      </c>
      <c r="F540" s="209" t="s">
        <v>3296</v>
      </c>
      <c r="G540" s="206"/>
      <c r="H540" s="210">
        <v>5.95</v>
      </c>
      <c r="I540" s="211"/>
      <c r="J540" s="206"/>
      <c r="K540" s="206"/>
      <c r="L540" s="212"/>
      <c r="M540" s="213"/>
      <c r="N540" s="214"/>
      <c r="O540" s="214"/>
      <c r="P540" s="214"/>
      <c r="Q540" s="214"/>
      <c r="R540" s="214"/>
      <c r="S540" s="214"/>
      <c r="T540" s="215"/>
      <c r="AT540" s="216" t="s">
        <v>272</v>
      </c>
      <c r="AU540" s="216" t="s">
        <v>73</v>
      </c>
      <c r="AV540" s="13" t="s">
        <v>73</v>
      </c>
      <c r="AW540" s="13" t="s">
        <v>30</v>
      </c>
      <c r="AX540" s="13" t="s">
        <v>64</v>
      </c>
      <c r="AY540" s="216" t="s">
        <v>263</v>
      </c>
    </row>
    <row r="541" spans="2:51" s="13" customFormat="1">
      <c r="B541" s="205"/>
      <c r="C541" s="206"/>
      <c r="D541" s="207" t="s">
        <v>272</v>
      </c>
      <c r="E541" s="208" t="s">
        <v>1</v>
      </c>
      <c r="F541" s="209" t="s">
        <v>3297</v>
      </c>
      <c r="G541" s="206"/>
      <c r="H541" s="210">
        <v>7.25</v>
      </c>
      <c r="I541" s="211"/>
      <c r="J541" s="206"/>
      <c r="K541" s="206"/>
      <c r="L541" s="212"/>
      <c r="M541" s="213"/>
      <c r="N541" s="214"/>
      <c r="O541" s="214"/>
      <c r="P541" s="214"/>
      <c r="Q541" s="214"/>
      <c r="R541" s="214"/>
      <c r="S541" s="214"/>
      <c r="T541" s="215"/>
      <c r="AT541" s="216" t="s">
        <v>272</v>
      </c>
      <c r="AU541" s="216" t="s">
        <v>73</v>
      </c>
      <c r="AV541" s="13" t="s">
        <v>73</v>
      </c>
      <c r="AW541" s="13" t="s">
        <v>30</v>
      </c>
      <c r="AX541" s="13" t="s">
        <v>64</v>
      </c>
      <c r="AY541" s="216" t="s">
        <v>263</v>
      </c>
    </row>
    <row r="542" spans="2:51" s="13" customFormat="1">
      <c r="B542" s="205"/>
      <c r="C542" s="206"/>
      <c r="D542" s="207" t="s">
        <v>272</v>
      </c>
      <c r="E542" s="208" t="s">
        <v>1</v>
      </c>
      <c r="F542" s="209" t="s">
        <v>3298</v>
      </c>
      <c r="G542" s="206"/>
      <c r="H542" s="210">
        <v>5.3</v>
      </c>
      <c r="I542" s="211"/>
      <c r="J542" s="206"/>
      <c r="K542" s="206"/>
      <c r="L542" s="212"/>
      <c r="M542" s="213"/>
      <c r="N542" s="214"/>
      <c r="O542" s="214"/>
      <c r="P542" s="214"/>
      <c r="Q542" s="214"/>
      <c r="R542" s="214"/>
      <c r="S542" s="214"/>
      <c r="T542" s="215"/>
      <c r="AT542" s="216" t="s">
        <v>272</v>
      </c>
      <c r="AU542" s="216" t="s">
        <v>73</v>
      </c>
      <c r="AV542" s="13" t="s">
        <v>73</v>
      </c>
      <c r="AW542" s="13" t="s">
        <v>30</v>
      </c>
      <c r="AX542" s="13" t="s">
        <v>64</v>
      </c>
      <c r="AY542" s="216" t="s">
        <v>263</v>
      </c>
    </row>
    <row r="543" spans="2:51" s="13" customFormat="1">
      <c r="B543" s="205"/>
      <c r="C543" s="206"/>
      <c r="D543" s="207" t="s">
        <v>272</v>
      </c>
      <c r="E543" s="208" t="s">
        <v>1</v>
      </c>
      <c r="F543" s="209" t="s">
        <v>3299</v>
      </c>
      <c r="G543" s="206"/>
      <c r="H543" s="210">
        <v>5.3</v>
      </c>
      <c r="I543" s="211"/>
      <c r="J543" s="206"/>
      <c r="K543" s="206"/>
      <c r="L543" s="212"/>
      <c r="M543" s="213"/>
      <c r="N543" s="214"/>
      <c r="O543" s="214"/>
      <c r="P543" s="214"/>
      <c r="Q543" s="214"/>
      <c r="R543" s="214"/>
      <c r="S543" s="214"/>
      <c r="T543" s="215"/>
      <c r="AT543" s="216" t="s">
        <v>272</v>
      </c>
      <c r="AU543" s="216" t="s">
        <v>73</v>
      </c>
      <c r="AV543" s="13" t="s">
        <v>73</v>
      </c>
      <c r="AW543" s="13" t="s">
        <v>30</v>
      </c>
      <c r="AX543" s="13" t="s">
        <v>64</v>
      </c>
      <c r="AY543" s="216" t="s">
        <v>263</v>
      </c>
    </row>
    <row r="544" spans="2:51" s="15" customFormat="1">
      <c r="B544" s="228"/>
      <c r="C544" s="229"/>
      <c r="D544" s="207" t="s">
        <v>272</v>
      </c>
      <c r="E544" s="230" t="s">
        <v>1</v>
      </c>
      <c r="F544" s="231" t="s">
        <v>280</v>
      </c>
      <c r="G544" s="229"/>
      <c r="H544" s="232">
        <v>256.42</v>
      </c>
      <c r="I544" s="233"/>
      <c r="J544" s="229"/>
      <c r="K544" s="229"/>
      <c r="L544" s="234"/>
      <c r="M544" s="235"/>
      <c r="N544" s="236"/>
      <c r="O544" s="236"/>
      <c r="P544" s="236"/>
      <c r="Q544" s="236"/>
      <c r="R544" s="236"/>
      <c r="S544" s="236"/>
      <c r="T544" s="237"/>
      <c r="AT544" s="238" t="s">
        <v>272</v>
      </c>
      <c r="AU544" s="238" t="s">
        <v>73</v>
      </c>
      <c r="AV544" s="15" t="s">
        <v>270</v>
      </c>
      <c r="AW544" s="15" t="s">
        <v>30</v>
      </c>
      <c r="AX544" s="15" t="s">
        <v>71</v>
      </c>
      <c r="AY544" s="238" t="s">
        <v>263</v>
      </c>
    </row>
    <row r="545" spans="1:65" s="2" customFormat="1" ht="21.75" customHeight="1">
      <c r="A545" s="35"/>
      <c r="B545" s="36"/>
      <c r="C545" s="191" t="s">
        <v>895</v>
      </c>
      <c r="D545" s="191" t="s">
        <v>266</v>
      </c>
      <c r="E545" s="192" t="s">
        <v>3300</v>
      </c>
      <c r="F545" s="193" t="s">
        <v>3301</v>
      </c>
      <c r="G545" s="194" t="s">
        <v>269</v>
      </c>
      <c r="H545" s="195">
        <v>61.826000000000001</v>
      </c>
      <c r="I545" s="196"/>
      <c r="J545" s="197">
        <f>ROUND(I545*H545,2)</f>
        <v>0</v>
      </c>
      <c r="K545" s="198"/>
      <c r="L545" s="40"/>
      <c r="M545" s="199" t="s">
        <v>1</v>
      </c>
      <c r="N545" s="200" t="s">
        <v>38</v>
      </c>
      <c r="O545" s="72"/>
      <c r="P545" s="201">
        <f>O545*H545</f>
        <v>0</v>
      </c>
      <c r="Q545" s="201">
        <v>0.27560000000000001</v>
      </c>
      <c r="R545" s="201">
        <f>Q545*H545</f>
        <v>17.039245600000001</v>
      </c>
      <c r="S545" s="201">
        <v>0</v>
      </c>
      <c r="T545" s="202">
        <f>S545*H545</f>
        <v>0</v>
      </c>
      <c r="U545" s="35"/>
      <c r="V545" s="35"/>
      <c r="W545" s="35"/>
      <c r="X545" s="35"/>
      <c r="Y545" s="35"/>
      <c r="Z545" s="35"/>
      <c r="AA545" s="35"/>
      <c r="AB545" s="35"/>
      <c r="AC545" s="35"/>
      <c r="AD545" s="35"/>
      <c r="AE545" s="35"/>
      <c r="AR545" s="203" t="s">
        <v>270</v>
      </c>
      <c r="AT545" s="203" t="s">
        <v>266</v>
      </c>
      <c r="AU545" s="203" t="s">
        <v>73</v>
      </c>
      <c r="AY545" s="18" t="s">
        <v>263</v>
      </c>
      <c r="BE545" s="204">
        <f>IF(N545="základní",J545,0)</f>
        <v>0</v>
      </c>
      <c r="BF545" s="204">
        <f>IF(N545="snížená",J545,0)</f>
        <v>0</v>
      </c>
      <c r="BG545" s="204">
        <f>IF(N545="zákl. přenesená",J545,0)</f>
        <v>0</v>
      </c>
      <c r="BH545" s="204">
        <f>IF(N545="sníž. přenesená",J545,0)</f>
        <v>0</v>
      </c>
      <c r="BI545" s="204">
        <f>IF(N545="nulová",J545,0)</f>
        <v>0</v>
      </c>
      <c r="BJ545" s="18" t="s">
        <v>71</v>
      </c>
      <c r="BK545" s="204">
        <f>ROUND(I545*H545,2)</f>
        <v>0</v>
      </c>
      <c r="BL545" s="18" t="s">
        <v>270</v>
      </c>
      <c r="BM545" s="203" t="s">
        <v>3302</v>
      </c>
    </row>
    <row r="546" spans="1:65" s="13" customFormat="1" ht="22.5">
      <c r="B546" s="205"/>
      <c r="C546" s="206"/>
      <c r="D546" s="207" t="s">
        <v>272</v>
      </c>
      <c r="E546" s="208" t="s">
        <v>1</v>
      </c>
      <c r="F546" s="209" t="s">
        <v>3086</v>
      </c>
      <c r="G546" s="206"/>
      <c r="H546" s="210">
        <v>61.826000000000001</v>
      </c>
      <c r="I546" s="211"/>
      <c r="J546" s="206"/>
      <c r="K546" s="206"/>
      <c r="L546" s="212"/>
      <c r="M546" s="213"/>
      <c r="N546" s="214"/>
      <c r="O546" s="214"/>
      <c r="P546" s="214"/>
      <c r="Q546" s="214"/>
      <c r="R546" s="214"/>
      <c r="S546" s="214"/>
      <c r="T546" s="215"/>
      <c r="AT546" s="216" t="s">
        <v>272</v>
      </c>
      <c r="AU546" s="216" t="s">
        <v>73</v>
      </c>
      <c r="AV546" s="13" t="s">
        <v>73</v>
      </c>
      <c r="AW546" s="13" t="s">
        <v>30</v>
      </c>
      <c r="AX546" s="13" t="s">
        <v>64</v>
      </c>
      <c r="AY546" s="216" t="s">
        <v>263</v>
      </c>
    </row>
    <row r="547" spans="1:65" s="15" customFormat="1">
      <c r="B547" s="228"/>
      <c r="C547" s="229"/>
      <c r="D547" s="207" t="s">
        <v>272</v>
      </c>
      <c r="E547" s="230" t="s">
        <v>1</v>
      </c>
      <c r="F547" s="231" t="s">
        <v>280</v>
      </c>
      <c r="G547" s="229"/>
      <c r="H547" s="232">
        <v>61.826000000000001</v>
      </c>
      <c r="I547" s="233"/>
      <c r="J547" s="229"/>
      <c r="K547" s="229"/>
      <c r="L547" s="234"/>
      <c r="M547" s="235"/>
      <c r="N547" s="236"/>
      <c r="O547" s="236"/>
      <c r="P547" s="236"/>
      <c r="Q547" s="236"/>
      <c r="R547" s="236"/>
      <c r="S547" s="236"/>
      <c r="T547" s="237"/>
      <c r="AT547" s="238" t="s">
        <v>272</v>
      </c>
      <c r="AU547" s="238" t="s">
        <v>73</v>
      </c>
      <c r="AV547" s="15" t="s">
        <v>270</v>
      </c>
      <c r="AW547" s="15" t="s">
        <v>30</v>
      </c>
      <c r="AX547" s="15" t="s">
        <v>71</v>
      </c>
      <c r="AY547" s="238" t="s">
        <v>263</v>
      </c>
    </row>
    <row r="548" spans="1:65" s="2" customFormat="1" ht="16.5" customHeight="1">
      <c r="A548" s="35"/>
      <c r="B548" s="36"/>
      <c r="C548" s="191" t="s">
        <v>652</v>
      </c>
      <c r="D548" s="191" t="s">
        <v>266</v>
      </c>
      <c r="E548" s="192" t="s">
        <v>3303</v>
      </c>
      <c r="F548" s="193" t="s">
        <v>3304</v>
      </c>
      <c r="G548" s="194" t="s">
        <v>374</v>
      </c>
      <c r="H548" s="195">
        <v>22</v>
      </c>
      <c r="I548" s="196"/>
      <c r="J548" s="197">
        <f>ROUND(I548*H548,2)</f>
        <v>0</v>
      </c>
      <c r="K548" s="198"/>
      <c r="L548" s="40"/>
      <c r="M548" s="199" t="s">
        <v>1</v>
      </c>
      <c r="N548" s="200" t="s">
        <v>38</v>
      </c>
      <c r="O548" s="72"/>
      <c r="P548" s="201">
        <f>O548*H548</f>
        <v>0</v>
      </c>
      <c r="Q548" s="201">
        <v>1.3339999999999999E-2</v>
      </c>
      <c r="R548" s="201">
        <f>Q548*H548</f>
        <v>0.29347999999999996</v>
      </c>
      <c r="S548" s="201">
        <v>0</v>
      </c>
      <c r="T548" s="202">
        <f>S548*H548</f>
        <v>0</v>
      </c>
      <c r="U548" s="35"/>
      <c r="V548" s="35"/>
      <c r="W548" s="35"/>
      <c r="X548" s="35"/>
      <c r="Y548" s="35"/>
      <c r="Z548" s="35"/>
      <c r="AA548" s="35"/>
      <c r="AB548" s="35"/>
      <c r="AC548" s="35"/>
      <c r="AD548" s="35"/>
      <c r="AE548" s="35"/>
      <c r="AR548" s="203" t="s">
        <v>270</v>
      </c>
      <c r="AT548" s="203" t="s">
        <v>266</v>
      </c>
      <c r="AU548" s="203" t="s">
        <v>73</v>
      </c>
      <c r="AY548" s="18" t="s">
        <v>263</v>
      </c>
      <c r="BE548" s="204">
        <f>IF(N548="základní",J548,0)</f>
        <v>0</v>
      </c>
      <c r="BF548" s="204">
        <f>IF(N548="snížená",J548,0)</f>
        <v>0</v>
      </c>
      <c r="BG548" s="204">
        <f>IF(N548="zákl. přenesená",J548,0)</f>
        <v>0</v>
      </c>
      <c r="BH548" s="204">
        <f>IF(N548="sníž. přenesená",J548,0)</f>
        <v>0</v>
      </c>
      <c r="BI548" s="204">
        <f>IF(N548="nulová",J548,0)</f>
        <v>0</v>
      </c>
      <c r="BJ548" s="18" t="s">
        <v>71</v>
      </c>
      <c r="BK548" s="204">
        <f>ROUND(I548*H548,2)</f>
        <v>0</v>
      </c>
      <c r="BL548" s="18" t="s">
        <v>270</v>
      </c>
      <c r="BM548" s="203" t="s">
        <v>3305</v>
      </c>
    </row>
    <row r="549" spans="1:65" s="2" customFormat="1" ht="24.2" customHeight="1">
      <c r="A549" s="35"/>
      <c r="B549" s="36"/>
      <c r="C549" s="261" t="s">
        <v>902</v>
      </c>
      <c r="D549" s="261" t="s">
        <v>401</v>
      </c>
      <c r="E549" s="262" t="s">
        <v>3306</v>
      </c>
      <c r="F549" s="263" t="s">
        <v>3307</v>
      </c>
      <c r="G549" s="264" t="s">
        <v>374</v>
      </c>
      <c r="H549" s="265">
        <v>8</v>
      </c>
      <c r="I549" s="266"/>
      <c r="J549" s="267">
        <f>ROUND(I549*H549,2)</f>
        <v>0</v>
      </c>
      <c r="K549" s="268"/>
      <c r="L549" s="269"/>
      <c r="M549" s="270" t="s">
        <v>1</v>
      </c>
      <c r="N549" s="271" t="s">
        <v>38</v>
      </c>
      <c r="O549" s="72"/>
      <c r="P549" s="201">
        <f>O549*H549</f>
        <v>0</v>
      </c>
      <c r="Q549" s="201">
        <v>0.02</v>
      </c>
      <c r="R549" s="201">
        <f>Q549*H549</f>
        <v>0.16</v>
      </c>
      <c r="S549" s="201">
        <v>0</v>
      </c>
      <c r="T549" s="202">
        <f>S549*H549</f>
        <v>0</v>
      </c>
      <c r="U549" s="35"/>
      <c r="V549" s="35"/>
      <c r="W549" s="35"/>
      <c r="X549" s="35"/>
      <c r="Y549" s="35"/>
      <c r="Z549" s="35"/>
      <c r="AA549" s="35"/>
      <c r="AB549" s="35"/>
      <c r="AC549" s="35"/>
      <c r="AD549" s="35"/>
      <c r="AE549" s="35"/>
      <c r="AR549" s="203" t="s">
        <v>314</v>
      </c>
      <c r="AT549" s="203" t="s">
        <v>401</v>
      </c>
      <c r="AU549" s="203" t="s">
        <v>73</v>
      </c>
      <c r="AY549" s="18" t="s">
        <v>263</v>
      </c>
      <c r="BE549" s="204">
        <f>IF(N549="základní",J549,0)</f>
        <v>0</v>
      </c>
      <c r="BF549" s="204">
        <f>IF(N549="snížená",J549,0)</f>
        <v>0</v>
      </c>
      <c r="BG549" s="204">
        <f>IF(N549="zákl. přenesená",J549,0)</f>
        <v>0</v>
      </c>
      <c r="BH549" s="204">
        <f>IF(N549="sníž. přenesená",J549,0)</f>
        <v>0</v>
      </c>
      <c r="BI549" s="204">
        <f>IF(N549="nulová",J549,0)</f>
        <v>0</v>
      </c>
      <c r="BJ549" s="18" t="s">
        <v>71</v>
      </c>
      <c r="BK549" s="204">
        <f>ROUND(I549*H549,2)</f>
        <v>0</v>
      </c>
      <c r="BL549" s="18" t="s">
        <v>270</v>
      </c>
      <c r="BM549" s="203" t="s">
        <v>3308</v>
      </c>
    </row>
    <row r="550" spans="1:65" s="2" customFormat="1" ht="24.2" customHeight="1">
      <c r="A550" s="35"/>
      <c r="B550" s="36"/>
      <c r="C550" s="261" t="s">
        <v>656</v>
      </c>
      <c r="D550" s="261" t="s">
        <v>401</v>
      </c>
      <c r="E550" s="262" t="s">
        <v>3309</v>
      </c>
      <c r="F550" s="263" t="s">
        <v>3310</v>
      </c>
      <c r="G550" s="264" t="s">
        <v>374</v>
      </c>
      <c r="H550" s="265">
        <v>11</v>
      </c>
      <c r="I550" s="266"/>
      <c r="J550" s="267">
        <f>ROUND(I550*H550,2)</f>
        <v>0</v>
      </c>
      <c r="K550" s="268"/>
      <c r="L550" s="269"/>
      <c r="M550" s="270" t="s">
        <v>1</v>
      </c>
      <c r="N550" s="271" t="s">
        <v>38</v>
      </c>
      <c r="O550" s="72"/>
      <c r="P550" s="201">
        <f>O550*H550</f>
        <v>0</v>
      </c>
      <c r="Q550" s="201">
        <v>0.02</v>
      </c>
      <c r="R550" s="201">
        <f>Q550*H550</f>
        <v>0.22</v>
      </c>
      <c r="S550" s="201">
        <v>0</v>
      </c>
      <c r="T550" s="202">
        <f>S550*H550</f>
        <v>0</v>
      </c>
      <c r="U550" s="35"/>
      <c r="V550" s="35"/>
      <c r="W550" s="35"/>
      <c r="X550" s="35"/>
      <c r="Y550" s="35"/>
      <c r="Z550" s="35"/>
      <c r="AA550" s="35"/>
      <c r="AB550" s="35"/>
      <c r="AC550" s="35"/>
      <c r="AD550" s="35"/>
      <c r="AE550" s="35"/>
      <c r="AR550" s="203" t="s">
        <v>314</v>
      </c>
      <c r="AT550" s="203" t="s">
        <v>401</v>
      </c>
      <c r="AU550" s="203" t="s">
        <v>73</v>
      </c>
      <c r="AY550" s="18" t="s">
        <v>263</v>
      </c>
      <c r="BE550" s="204">
        <f>IF(N550="základní",J550,0)</f>
        <v>0</v>
      </c>
      <c r="BF550" s="204">
        <f>IF(N550="snížená",J550,0)</f>
        <v>0</v>
      </c>
      <c r="BG550" s="204">
        <f>IF(N550="zákl. přenesená",J550,0)</f>
        <v>0</v>
      </c>
      <c r="BH550" s="204">
        <f>IF(N550="sníž. přenesená",J550,0)</f>
        <v>0</v>
      </c>
      <c r="BI550" s="204">
        <f>IF(N550="nulová",J550,0)</f>
        <v>0</v>
      </c>
      <c r="BJ550" s="18" t="s">
        <v>71</v>
      </c>
      <c r="BK550" s="204">
        <f>ROUND(I550*H550,2)</f>
        <v>0</v>
      </c>
      <c r="BL550" s="18" t="s">
        <v>270</v>
      </c>
      <c r="BM550" s="203" t="s">
        <v>3311</v>
      </c>
    </row>
    <row r="551" spans="1:65" s="2" customFormat="1" ht="24.2" customHeight="1">
      <c r="A551" s="35"/>
      <c r="B551" s="36"/>
      <c r="C551" s="261" t="s">
        <v>912</v>
      </c>
      <c r="D551" s="261" t="s">
        <v>401</v>
      </c>
      <c r="E551" s="262" t="s">
        <v>3312</v>
      </c>
      <c r="F551" s="263" t="s">
        <v>3313</v>
      </c>
      <c r="G551" s="264" t="s">
        <v>374</v>
      </c>
      <c r="H551" s="265">
        <v>3</v>
      </c>
      <c r="I551" s="266"/>
      <c r="J551" s="267">
        <f>ROUND(I551*H551,2)</f>
        <v>0</v>
      </c>
      <c r="K551" s="268"/>
      <c r="L551" s="269"/>
      <c r="M551" s="270" t="s">
        <v>1</v>
      </c>
      <c r="N551" s="271" t="s">
        <v>38</v>
      </c>
      <c r="O551" s="72"/>
      <c r="P551" s="201">
        <f>O551*H551</f>
        <v>0</v>
      </c>
      <c r="Q551" s="201">
        <v>0.02</v>
      </c>
      <c r="R551" s="201">
        <f>Q551*H551</f>
        <v>0.06</v>
      </c>
      <c r="S551" s="201">
        <v>0</v>
      </c>
      <c r="T551" s="202">
        <f>S551*H551</f>
        <v>0</v>
      </c>
      <c r="U551" s="35"/>
      <c r="V551" s="35"/>
      <c r="W551" s="35"/>
      <c r="X551" s="35"/>
      <c r="Y551" s="35"/>
      <c r="Z551" s="35"/>
      <c r="AA551" s="35"/>
      <c r="AB551" s="35"/>
      <c r="AC551" s="35"/>
      <c r="AD551" s="35"/>
      <c r="AE551" s="35"/>
      <c r="AR551" s="203" t="s">
        <v>314</v>
      </c>
      <c r="AT551" s="203" t="s">
        <v>401</v>
      </c>
      <c r="AU551" s="203" t="s">
        <v>73</v>
      </c>
      <c r="AY551" s="18" t="s">
        <v>263</v>
      </c>
      <c r="BE551" s="204">
        <f>IF(N551="základní",J551,0)</f>
        <v>0</v>
      </c>
      <c r="BF551" s="204">
        <f>IF(N551="snížená",J551,0)</f>
        <v>0</v>
      </c>
      <c r="BG551" s="204">
        <f>IF(N551="zákl. přenesená",J551,0)</f>
        <v>0</v>
      </c>
      <c r="BH551" s="204">
        <f>IF(N551="sníž. přenesená",J551,0)</f>
        <v>0</v>
      </c>
      <c r="BI551" s="204">
        <f>IF(N551="nulová",J551,0)</f>
        <v>0</v>
      </c>
      <c r="BJ551" s="18" t="s">
        <v>71</v>
      </c>
      <c r="BK551" s="204">
        <f>ROUND(I551*H551,2)</f>
        <v>0</v>
      </c>
      <c r="BL551" s="18" t="s">
        <v>270</v>
      </c>
      <c r="BM551" s="203" t="s">
        <v>3314</v>
      </c>
    </row>
    <row r="552" spans="1:65" s="12" customFormat="1" ht="22.9" customHeight="1">
      <c r="B552" s="175"/>
      <c r="C552" s="176"/>
      <c r="D552" s="177" t="s">
        <v>63</v>
      </c>
      <c r="E552" s="189" t="s">
        <v>264</v>
      </c>
      <c r="F552" s="189" t="s">
        <v>265</v>
      </c>
      <c r="G552" s="176"/>
      <c r="H552" s="176"/>
      <c r="I552" s="179"/>
      <c r="J552" s="190">
        <f>BK552</f>
        <v>0</v>
      </c>
      <c r="K552" s="176"/>
      <c r="L552" s="181"/>
      <c r="M552" s="182"/>
      <c r="N552" s="183"/>
      <c r="O552" s="183"/>
      <c r="P552" s="184">
        <f>SUM(P553:P614)</f>
        <v>0</v>
      </c>
      <c r="Q552" s="183"/>
      <c r="R552" s="184">
        <f>SUM(R553:R614)</f>
        <v>11.223029500000001</v>
      </c>
      <c r="S552" s="183"/>
      <c r="T552" s="185">
        <f>SUM(T553:T614)</f>
        <v>0</v>
      </c>
      <c r="AR552" s="186" t="s">
        <v>71</v>
      </c>
      <c r="AT552" s="187" t="s">
        <v>63</v>
      </c>
      <c r="AU552" s="187" t="s">
        <v>71</v>
      </c>
      <c r="AY552" s="186" t="s">
        <v>263</v>
      </c>
      <c r="BK552" s="188">
        <f>SUM(BK553:BK614)</f>
        <v>0</v>
      </c>
    </row>
    <row r="553" spans="1:65" s="2" customFormat="1" ht="24.2" customHeight="1">
      <c r="A553" s="35"/>
      <c r="B553" s="36"/>
      <c r="C553" s="191" t="s">
        <v>662</v>
      </c>
      <c r="D553" s="191" t="s">
        <v>266</v>
      </c>
      <c r="E553" s="192" t="s">
        <v>3315</v>
      </c>
      <c r="F553" s="193" t="s">
        <v>3316</v>
      </c>
      <c r="G553" s="194" t="s">
        <v>796</v>
      </c>
      <c r="H553" s="195">
        <v>86.65</v>
      </c>
      <c r="I553" s="196"/>
      <c r="J553" s="197">
        <f>ROUND(I553*H553,2)</f>
        <v>0</v>
      </c>
      <c r="K553" s="198"/>
      <c r="L553" s="40"/>
      <c r="M553" s="199" t="s">
        <v>1</v>
      </c>
      <c r="N553" s="200" t="s">
        <v>38</v>
      </c>
      <c r="O553" s="72"/>
      <c r="P553" s="201">
        <f>O553*H553</f>
        <v>0</v>
      </c>
      <c r="Q553" s="201">
        <v>0.10095</v>
      </c>
      <c r="R553" s="201">
        <f>Q553*H553</f>
        <v>8.7473175000000012</v>
      </c>
      <c r="S553" s="201">
        <v>0</v>
      </c>
      <c r="T553" s="202">
        <f>S553*H553</f>
        <v>0</v>
      </c>
      <c r="U553" s="35"/>
      <c r="V553" s="35"/>
      <c r="W553" s="35"/>
      <c r="X553" s="35"/>
      <c r="Y553" s="35"/>
      <c r="Z553" s="35"/>
      <c r="AA553" s="35"/>
      <c r="AB553" s="35"/>
      <c r="AC553" s="35"/>
      <c r="AD553" s="35"/>
      <c r="AE553" s="35"/>
      <c r="AR553" s="203" t="s">
        <v>270</v>
      </c>
      <c r="AT553" s="203" t="s">
        <v>266</v>
      </c>
      <c r="AU553" s="203" t="s">
        <v>73</v>
      </c>
      <c r="AY553" s="18" t="s">
        <v>263</v>
      </c>
      <c r="BE553" s="204">
        <f>IF(N553="základní",J553,0)</f>
        <v>0</v>
      </c>
      <c r="BF553" s="204">
        <f>IF(N553="snížená",J553,0)</f>
        <v>0</v>
      </c>
      <c r="BG553" s="204">
        <f>IF(N553="zákl. přenesená",J553,0)</f>
        <v>0</v>
      </c>
      <c r="BH553" s="204">
        <f>IF(N553="sníž. přenesená",J553,0)</f>
        <v>0</v>
      </c>
      <c r="BI553" s="204">
        <f>IF(N553="nulová",J553,0)</f>
        <v>0</v>
      </c>
      <c r="BJ553" s="18" t="s">
        <v>71</v>
      </c>
      <c r="BK553" s="204">
        <f>ROUND(I553*H553,2)</f>
        <v>0</v>
      </c>
      <c r="BL553" s="18" t="s">
        <v>270</v>
      </c>
      <c r="BM553" s="203" t="s">
        <v>3317</v>
      </c>
    </row>
    <row r="554" spans="1:65" s="13" customFormat="1" ht="22.5">
      <c r="B554" s="205"/>
      <c r="C554" s="206"/>
      <c r="D554" s="207" t="s">
        <v>272</v>
      </c>
      <c r="E554" s="208" t="s">
        <v>1</v>
      </c>
      <c r="F554" s="209" t="s">
        <v>3318</v>
      </c>
      <c r="G554" s="206"/>
      <c r="H554" s="210">
        <v>86.65</v>
      </c>
      <c r="I554" s="211"/>
      <c r="J554" s="206"/>
      <c r="K554" s="206"/>
      <c r="L554" s="212"/>
      <c r="M554" s="213"/>
      <c r="N554" s="214"/>
      <c r="O554" s="214"/>
      <c r="P554" s="214"/>
      <c r="Q554" s="214"/>
      <c r="R554" s="214"/>
      <c r="S554" s="214"/>
      <c r="T554" s="215"/>
      <c r="AT554" s="216" t="s">
        <v>272</v>
      </c>
      <c r="AU554" s="216" t="s">
        <v>73</v>
      </c>
      <c r="AV554" s="13" t="s">
        <v>73</v>
      </c>
      <c r="AW554" s="13" t="s">
        <v>30</v>
      </c>
      <c r="AX554" s="13" t="s">
        <v>64</v>
      </c>
      <c r="AY554" s="216" t="s">
        <v>263</v>
      </c>
    </row>
    <row r="555" spans="1:65" s="15" customFormat="1">
      <c r="B555" s="228"/>
      <c r="C555" s="229"/>
      <c r="D555" s="207" t="s">
        <v>272</v>
      </c>
      <c r="E555" s="230" t="s">
        <v>1</v>
      </c>
      <c r="F555" s="231" t="s">
        <v>280</v>
      </c>
      <c r="G555" s="229"/>
      <c r="H555" s="232">
        <v>86.65</v>
      </c>
      <c r="I555" s="233"/>
      <c r="J555" s="229"/>
      <c r="K555" s="229"/>
      <c r="L555" s="234"/>
      <c r="M555" s="235"/>
      <c r="N555" s="236"/>
      <c r="O555" s="236"/>
      <c r="P555" s="236"/>
      <c r="Q555" s="236"/>
      <c r="R555" s="236"/>
      <c r="S555" s="236"/>
      <c r="T555" s="237"/>
      <c r="AT555" s="238" t="s">
        <v>272</v>
      </c>
      <c r="AU555" s="238" t="s">
        <v>73</v>
      </c>
      <c r="AV555" s="15" t="s">
        <v>270</v>
      </c>
      <c r="AW555" s="15" t="s">
        <v>30</v>
      </c>
      <c r="AX555" s="15" t="s">
        <v>71</v>
      </c>
      <c r="AY555" s="238" t="s">
        <v>263</v>
      </c>
    </row>
    <row r="556" spans="1:65" s="2" customFormat="1" ht="16.5" customHeight="1">
      <c r="A556" s="35"/>
      <c r="B556" s="36"/>
      <c r="C556" s="261" t="s">
        <v>919</v>
      </c>
      <c r="D556" s="261" t="s">
        <v>401</v>
      </c>
      <c r="E556" s="262" t="s">
        <v>3319</v>
      </c>
      <c r="F556" s="263" t="s">
        <v>3320</v>
      </c>
      <c r="G556" s="264" t="s">
        <v>796</v>
      </c>
      <c r="H556" s="265">
        <v>87</v>
      </c>
      <c r="I556" s="266"/>
      <c r="J556" s="267">
        <f>ROUND(I556*H556,2)</f>
        <v>0</v>
      </c>
      <c r="K556" s="268"/>
      <c r="L556" s="269"/>
      <c r="M556" s="270" t="s">
        <v>1</v>
      </c>
      <c r="N556" s="271" t="s">
        <v>38</v>
      </c>
      <c r="O556" s="72"/>
      <c r="P556" s="201">
        <f>O556*H556</f>
        <v>0</v>
      </c>
      <c r="Q556" s="201">
        <v>2.8000000000000001E-2</v>
      </c>
      <c r="R556" s="201">
        <f>Q556*H556</f>
        <v>2.4359999999999999</v>
      </c>
      <c r="S556" s="201">
        <v>0</v>
      </c>
      <c r="T556" s="202">
        <f>S556*H556</f>
        <v>0</v>
      </c>
      <c r="U556" s="35"/>
      <c r="V556" s="35"/>
      <c r="W556" s="35"/>
      <c r="X556" s="35"/>
      <c r="Y556" s="35"/>
      <c r="Z556" s="35"/>
      <c r="AA556" s="35"/>
      <c r="AB556" s="35"/>
      <c r="AC556" s="35"/>
      <c r="AD556" s="35"/>
      <c r="AE556" s="35"/>
      <c r="AR556" s="203" t="s">
        <v>314</v>
      </c>
      <c r="AT556" s="203" t="s">
        <v>401</v>
      </c>
      <c r="AU556" s="203" t="s">
        <v>73</v>
      </c>
      <c r="AY556" s="18" t="s">
        <v>263</v>
      </c>
      <c r="BE556" s="204">
        <f>IF(N556="základní",J556,0)</f>
        <v>0</v>
      </c>
      <c r="BF556" s="204">
        <f>IF(N556="snížená",J556,0)</f>
        <v>0</v>
      </c>
      <c r="BG556" s="204">
        <f>IF(N556="zákl. přenesená",J556,0)</f>
        <v>0</v>
      </c>
      <c r="BH556" s="204">
        <f>IF(N556="sníž. přenesená",J556,0)</f>
        <v>0</v>
      </c>
      <c r="BI556" s="204">
        <f>IF(N556="nulová",J556,0)</f>
        <v>0</v>
      </c>
      <c r="BJ556" s="18" t="s">
        <v>71</v>
      </c>
      <c r="BK556" s="204">
        <f>ROUND(I556*H556,2)</f>
        <v>0</v>
      </c>
      <c r="BL556" s="18" t="s">
        <v>270</v>
      </c>
      <c r="BM556" s="203" t="s">
        <v>3321</v>
      </c>
    </row>
    <row r="557" spans="1:65" s="2" customFormat="1" ht="37.9" customHeight="1">
      <c r="A557" s="35"/>
      <c r="B557" s="36"/>
      <c r="C557" s="191" t="s">
        <v>677</v>
      </c>
      <c r="D557" s="191" t="s">
        <v>266</v>
      </c>
      <c r="E557" s="192" t="s">
        <v>1101</v>
      </c>
      <c r="F557" s="193" t="s">
        <v>1102</v>
      </c>
      <c r="G557" s="194" t="s">
        <v>269</v>
      </c>
      <c r="H557" s="195">
        <v>382.7</v>
      </c>
      <c r="I557" s="196"/>
      <c r="J557" s="197">
        <f>ROUND(I557*H557,2)</f>
        <v>0</v>
      </c>
      <c r="K557" s="198"/>
      <c r="L557" s="40"/>
      <c r="M557" s="199" t="s">
        <v>1</v>
      </c>
      <c r="N557" s="200" t="s">
        <v>38</v>
      </c>
      <c r="O557" s="72"/>
      <c r="P557" s="201">
        <f>O557*H557</f>
        <v>0</v>
      </c>
      <c r="Q557" s="201">
        <v>0</v>
      </c>
      <c r="R557" s="201">
        <f>Q557*H557</f>
        <v>0</v>
      </c>
      <c r="S557" s="201">
        <v>0</v>
      </c>
      <c r="T557" s="202">
        <f>S557*H557</f>
        <v>0</v>
      </c>
      <c r="U557" s="35"/>
      <c r="V557" s="35"/>
      <c r="W557" s="35"/>
      <c r="X557" s="35"/>
      <c r="Y557" s="35"/>
      <c r="Z557" s="35"/>
      <c r="AA557" s="35"/>
      <c r="AB557" s="35"/>
      <c r="AC557" s="35"/>
      <c r="AD557" s="35"/>
      <c r="AE557" s="35"/>
      <c r="AR557" s="203" t="s">
        <v>270</v>
      </c>
      <c r="AT557" s="203" t="s">
        <v>266</v>
      </c>
      <c r="AU557" s="203" t="s">
        <v>73</v>
      </c>
      <c r="AY557" s="18" t="s">
        <v>263</v>
      </c>
      <c r="BE557" s="204">
        <f>IF(N557="základní",J557,0)</f>
        <v>0</v>
      </c>
      <c r="BF557" s="204">
        <f>IF(N557="snížená",J557,0)</f>
        <v>0</v>
      </c>
      <c r="BG557" s="204">
        <f>IF(N557="zákl. přenesená",J557,0)</f>
        <v>0</v>
      </c>
      <c r="BH557" s="204">
        <f>IF(N557="sníž. přenesená",J557,0)</f>
        <v>0</v>
      </c>
      <c r="BI557" s="204">
        <f>IF(N557="nulová",J557,0)</f>
        <v>0</v>
      </c>
      <c r="BJ557" s="18" t="s">
        <v>71</v>
      </c>
      <c r="BK557" s="204">
        <f>ROUND(I557*H557,2)</f>
        <v>0</v>
      </c>
      <c r="BL557" s="18" t="s">
        <v>270</v>
      </c>
      <c r="BM557" s="203" t="s">
        <v>3322</v>
      </c>
    </row>
    <row r="558" spans="1:65" s="13" customFormat="1">
      <c r="B558" s="205"/>
      <c r="C558" s="206"/>
      <c r="D558" s="207" t="s">
        <v>272</v>
      </c>
      <c r="E558" s="208" t="s">
        <v>1</v>
      </c>
      <c r="F558" s="209" t="s">
        <v>3323</v>
      </c>
      <c r="G558" s="206"/>
      <c r="H558" s="210">
        <v>382.7</v>
      </c>
      <c r="I558" s="211"/>
      <c r="J558" s="206"/>
      <c r="K558" s="206"/>
      <c r="L558" s="212"/>
      <c r="M558" s="213"/>
      <c r="N558" s="214"/>
      <c r="O558" s="214"/>
      <c r="P558" s="214"/>
      <c r="Q558" s="214"/>
      <c r="R558" s="214"/>
      <c r="S558" s="214"/>
      <c r="T558" s="215"/>
      <c r="AT558" s="216" t="s">
        <v>272</v>
      </c>
      <c r="AU558" s="216" t="s">
        <v>73</v>
      </c>
      <c r="AV558" s="13" t="s">
        <v>73</v>
      </c>
      <c r="AW558" s="13" t="s">
        <v>30</v>
      </c>
      <c r="AX558" s="13" t="s">
        <v>64</v>
      </c>
      <c r="AY558" s="216" t="s">
        <v>263</v>
      </c>
    </row>
    <row r="559" spans="1:65" s="15" customFormat="1">
      <c r="B559" s="228"/>
      <c r="C559" s="229"/>
      <c r="D559" s="207" t="s">
        <v>272</v>
      </c>
      <c r="E559" s="230" t="s">
        <v>1</v>
      </c>
      <c r="F559" s="231" t="s">
        <v>280</v>
      </c>
      <c r="G559" s="229"/>
      <c r="H559" s="232">
        <v>382.7</v>
      </c>
      <c r="I559" s="233"/>
      <c r="J559" s="229"/>
      <c r="K559" s="229"/>
      <c r="L559" s="234"/>
      <c r="M559" s="235"/>
      <c r="N559" s="236"/>
      <c r="O559" s="236"/>
      <c r="P559" s="236"/>
      <c r="Q559" s="236"/>
      <c r="R559" s="236"/>
      <c r="S559" s="236"/>
      <c r="T559" s="237"/>
      <c r="AT559" s="238" t="s">
        <v>272</v>
      </c>
      <c r="AU559" s="238" t="s">
        <v>73</v>
      </c>
      <c r="AV559" s="15" t="s">
        <v>270</v>
      </c>
      <c r="AW559" s="15" t="s">
        <v>30</v>
      </c>
      <c r="AX559" s="15" t="s">
        <v>71</v>
      </c>
      <c r="AY559" s="238" t="s">
        <v>263</v>
      </c>
    </row>
    <row r="560" spans="1:65" s="2" customFormat="1" ht="37.9" customHeight="1">
      <c r="A560" s="35"/>
      <c r="B560" s="36"/>
      <c r="C560" s="191" t="s">
        <v>932</v>
      </c>
      <c r="D560" s="191" t="s">
        <v>266</v>
      </c>
      <c r="E560" s="192" t="s">
        <v>1105</v>
      </c>
      <c r="F560" s="193" t="s">
        <v>1106</v>
      </c>
      <c r="G560" s="194" t="s">
        <v>269</v>
      </c>
      <c r="H560" s="195">
        <v>34443</v>
      </c>
      <c r="I560" s="196"/>
      <c r="J560" s="197">
        <f>ROUND(I560*H560,2)</f>
        <v>0</v>
      </c>
      <c r="K560" s="198"/>
      <c r="L560" s="40"/>
      <c r="M560" s="199" t="s">
        <v>1</v>
      </c>
      <c r="N560" s="200" t="s">
        <v>38</v>
      </c>
      <c r="O560" s="72"/>
      <c r="P560" s="201">
        <f>O560*H560</f>
        <v>0</v>
      </c>
      <c r="Q560" s="201">
        <v>0</v>
      </c>
      <c r="R560" s="201">
        <f>Q560*H560</f>
        <v>0</v>
      </c>
      <c r="S560" s="201">
        <v>0</v>
      </c>
      <c r="T560" s="202">
        <f>S560*H560</f>
        <v>0</v>
      </c>
      <c r="U560" s="35"/>
      <c r="V560" s="35"/>
      <c r="W560" s="35"/>
      <c r="X560" s="35"/>
      <c r="Y560" s="35"/>
      <c r="Z560" s="35"/>
      <c r="AA560" s="35"/>
      <c r="AB560" s="35"/>
      <c r="AC560" s="35"/>
      <c r="AD560" s="35"/>
      <c r="AE560" s="35"/>
      <c r="AR560" s="203" t="s">
        <v>270</v>
      </c>
      <c r="AT560" s="203" t="s">
        <v>266</v>
      </c>
      <c r="AU560" s="203" t="s">
        <v>73</v>
      </c>
      <c r="AY560" s="18" t="s">
        <v>263</v>
      </c>
      <c r="BE560" s="204">
        <f>IF(N560="základní",J560,0)</f>
        <v>0</v>
      </c>
      <c r="BF560" s="204">
        <f>IF(N560="snížená",J560,0)</f>
        <v>0</v>
      </c>
      <c r="BG560" s="204">
        <f>IF(N560="zákl. přenesená",J560,0)</f>
        <v>0</v>
      </c>
      <c r="BH560" s="204">
        <f>IF(N560="sníž. přenesená",J560,0)</f>
        <v>0</v>
      </c>
      <c r="BI560" s="204">
        <f>IF(N560="nulová",J560,0)</f>
        <v>0</v>
      </c>
      <c r="BJ560" s="18" t="s">
        <v>71</v>
      </c>
      <c r="BK560" s="204">
        <f>ROUND(I560*H560,2)</f>
        <v>0</v>
      </c>
      <c r="BL560" s="18" t="s">
        <v>270</v>
      </c>
      <c r="BM560" s="203" t="s">
        <v>3324</v>
      </c>
    </row>
    <row r="561" spans="1:65" s="16" customFormat="1">
      <c r="B561" s="248"/>
      <c r="C561" s="249"/>
      <c r="D561" s="207" t="s">
        <v>272</v>
      </c>
      <c r="E561" s="250" t="s">
        <v>1</v>
      </c>
      <c r="F561" s="251" t="s">
        <v>3325</v>
      </c>
      <c r="G561" s="249"/>
      <c r="H561" s="250" t="s">
        <v>1</v>
      </c>
      <c r="I561" s="252"/>
      <c r="J561" s="249"/>
      <c r="K561" s="249"/>
      <c r="L561" s="253"/>
      <c r="M561" s="254"/>
      <c r="N561" s="255"/>
      <c r="O561" s="255"/>
      <c r="P561" s="255"/>
      <c r="Q561" s="255"/>
      <c r="R561" s="255"/>
      <c r="S561" s="255"/>
      <c r="T561" s="256"/>
      <c r="AT561" s="257" t="s">
        <v>272</v>
      </c>
      <c r="AU561" s="257" t="s">
        <v>73</v>
      </c>
      <c r="AV561" s="16" t="s">
        <v>71</v>
      </c>
      <c r="AW561" s="16" t="s">
        <v>30</v>
      </c>
      <c r="AX561" s="16" t="s">
        <v>64</v>
      </c>
      <c r="AY561" s="257" t="s">
        <v>263</v>
      </c>
    </row>
    <row r="562" spans="1:65" s="13" customFormat="1">
      <c r="B562" s="205"/>
      <c r="C562" s="206"/>
      <c r="D562" s="207" t="s">
        <v>272</v>
      </c>
      <c r="E562" s="208" t="s">
        <v>1</v>
      </c>
      <c r="F562" s="209" t="s">
        <v>3326</v>
      </c>
      <c r="G562" s="206"/>
      <c r="H562" s="210">
        <v>34443</v>
      </c>
      <c r="I562" s="211"/>
      <c r="J562" s="206"/>
      <c r="K562" s="206"/>
      <c r="L562" s="212"/>
      <c r="M562" s="213"/>
      <c r="N562" s="214"/>
      <c r="O562" s="214"/>
      <c r="P562" s="214"/>
      <c r="Q562" s="214"/>
      <c r="R562" s="214"/>
      <c r="S562" s="214"/>
      <c r="T562" s="215"/>
      <c r="AT562" s="216" t="s">
        <v>272</v>
      </c>
      <c r="AU562" s="216" t="s">
        <v>73</v>
      </c>
      <c r="AV562" s="13" t="s">
        <v>73</v>
      </c>
      <c r="AW562" s="13" t="s">
        <v>30</v>
      </c>
      <c r="AX562" s="13" t="s">
        <v>64</v>
      </c>
      <c r="AY562" s="216" t="s">
        <v>263</v>
      </c>
    </row>
    <row r="563" spans="1:65" s="15" customFormat="1">
      <c r="B563" s="228"/>
      <c r="C563" s="229"/>
      <c r="D563" s="207" t="s">
        <v>272</v>
      </c>
      <c r="E563" s="230" t="s">
        <v>1</v>
      </c>
      <c r="F563" s="231" t="s">
        <v>280</v>
      </c>
      <c r="G563" s="229"/>
      <c r="H563" s="232">
        <v>34443</v>
      </c>
      <c r="I563" s="233"/>
      <c r="J563" s="229"/>
      <c r="K563" s="229"/>
      <c r="L563" s="234"/>
      <c r="M563" s="235"/>
      <c r="N563" s="236"/>
      <c r="O563" s="236"/>
      <c r="P563" s="236"/>
      <c r="Q563" s="236"/>
      <c r="R563" s="236"/>
      <c r="S563" s="236"/>
      <c r="T563" s="237"/>
      <c r="AT563" s="238" t="s">
        <v>272</v>
      </c>
      <c r="AU563" s="238" t="s">
        <v>73</v>
      </c>
      <c r="AV563" s="15" t="s">
        <v>270</v>
      </c>
      <c r="AW563" s="15" t="s">
        <v>30</v>
      </c>
      <c r="AX563" s="15" t="s">
        <v>71</v>
      </c>
      <c r="AY563" s="238" t="s">
        <v>263</v>
      </c>
    </row>
    <row r="564" spans="1:65" s="2" customFormat="1" ht="37.9" customHeight="1">
      <c r="A564" s="35"/>
      <c r="B564" s="36"/>
      <c r="C564" s="191" t="s">
        <v>697</v>
      </c>
      <c r="D564" s="191" t="s">
        <v>266</v>
      </c>
      <c r="E564" s="192" t="s">
        <v>1109</v>
      </c>
      <c r="F564" s="193" t="s">
        <v>1110</v>
      </c>
      <c r="G564" s="194" t="s">
        <v>269</v>
      </c>
      <c r="H564" s="195">
        <v>382.7</v>
      </c>
      <c r="I564" s="196"/>
      <c r="J564" s="197">
        <f>ROUND(I564*H564,2)</f>
        <v>0</v>
      </c>
      <c r="K564" s="198"/>
      <c r="L564" s="40"/>
      <c r="M564" s="199" t="s">
        <v>1</v>
      </c>
      <c r="N564" s="200" t="s">
        <v>38</v>
      </c>
      <c r="O564" s="72"/>
      <c r="P564" s="201">
        <f>O564*H564</f>
        <v>0</v>
      </c>
      <c r="Q564" s="201">
        <v>0</v>
      </c>
      <c r="R564" s="201">
        <f>Q564*H564</f>
        <v>0</v>
      </c>
      <c r="S564" s="201">
        <v>0</v>
      </c>
      <c r="T564" s="202">
        <f>S564*H564</f>
        <v>0</v>
      </c>
      <c r="U564" s="35"/>
      <c r="V564" s="35"/>
      <c r="W564" s="35"/>
      <c r="X564" s="35"/>
      <c r="Y564" s="35"/>
      <c r="Z564" s="35"/>
      <c r="AA564" s="35"/>
      <c r="AB564" s="35"/>
      <c r="AC564" s="35"/>
      <c r="AD564" s="35"/>
      <c r="AE564" s="35"/>
      <c r="AR564" s="203" t="s">
        <v>270</v>
      </c>
      <c r="AT564" s="203" t="s">
        <v>266</v>
      </c>
      <c r="AU564" s="203" t="s">
        <v>73</v>
      </c>
      <c r="AY564" s="18" t="s">
        <v>263</v>
      </c>
      <c r="BE564" s="204">
        <f>IF(N564="základní",J564,0)</f>
        <v>0</v>
      </c>
      <c r="BF564" s="204">
        <f>IF(N564="snížená",J564,0)</f>
        <v>0</v>
      </c>
      <c r="BG564" s="204">
        <f>IF(N564="zákl. přenesená",J564,0)</f>
        <v>0</v>
      </c>
      <c r="BH564" s="204">
        <f>IF(N564="sníž. přenesená",J564,0)</f>
        <v>0</v>
      </c>
      <c r="BI564" s="204">
        <f>IF(N564="nulová",J564,0)</f>
        <v>0</v>
      </c>
      <c r="BJ564" s="18" t="s">
        <v>71</v>
      </c>
      <c r="BK564" s="204">
        <f>ROUND(I564*H564,2)</f>
        <v>0</v>
      </c>
      <c r="BL564" s="18" t="s">
        <v>270</v>
      </c>
      <c r="BM564" s="203" t="s">
        <v>3327</v>
      </c>
    </row>
    <row r="565" spans="1:65" s="2" customFormat="1" ht="33" customHeight="1">
      <c r="A565" s="35"/>
      <c r="B565" s="36"/>
      <c r="C565" s="191" t="s">
        <v>942</v>
      </c>
      <c r="D565" s="191" t="s">
        <v>266</v>
      </c>
      <c r="E565" s="192" t="s">
        <v>3328</v>
      </c>
      <c r="F565" s="193" t="s">
        <v>3329</v>
      </c>
      <c r="G565" s="194" t="s">
        <v>269</v>
      </c>
      <c r="H565" s="195">
        <v>233.6</v>
      </c>
      <c r="I565" s="196"/>
      <c r="J565" s="197">
        <f>ROUND(I565*H565,2)</f>
        <v>0</v>
      </c>
      <c r="K565" s="198"/>
      <c r="L565" s="40"/>
      <c r="M565" s="199" t="s">
        <v>1</v>
      </c>
      <c r="N565" s="200" t="s">
        <v>38</v>
      </c>
      <c r="O565" s="72"/>
      <c r="P565" s="201">
        <f>O565*H565</f>
        <v>0</v>
      </c>
      <c r="Q565" s="201">
        <v>1.2999999999999999E-4</v>
      </c>
      <c r="R565" s="201">
        <f>Q565*H565</f>
        <v>3.0367999999999996E-2</v>
      </c>
      <c r="S565" s="201">
        <v>0</v>
      </c>
      <c r="T565" s="202">
        <f>S565*H565</f>
        <v>0</v>
      </c>
      <c r="U565" s="35"/>
      <c r="V565" s="35"/>
      <c r="W565" s="35"/>
      <c r="X565" s="35"/>
      <c r="Y565" s="35"/>
      <c r="Z565" s="35"/>
      <c r="AA565" s="35"/>
      <c r="AB565" s="35"/>
      <c r="AC565" s="35"/>
      <c r="AD565" s="35"/>
      <c r="AE565" s="35"/>
      <c r="AR565" s="203" t="s">
        <v>270</v>
      </c>
      <c r="AT565" s="203" t="s">
        <v>266</v>
      </c>
      <c r="AU565" s="203" t="s">
        <v>73</v>
      </c>
      <c r="AY565" s="18" t="s">
        <v>263</v>
      </c>
      <c r="BE565" s="204">
        <f>IF(N565="základní",J565,0)</f>
        <v>0</v>
      </c>
      <c r="BF565" s="204">
        <f>IF(N565="snížená",J565,0)</f>
        <v>0</v>
      </c>
      <c r="BG565" s="204">
        <f>IF(N565="zákl. přenesená",J565,0)</f>
        <v>0</v>
      </c>
      <c r="BH565" s="204">
        <f>IF(N565="sníž. přenesená",J565,0)</f>
        <v>0</v>
      </c>
      <c r="BI565" s="204">
        <f>IF(N565="nulová",J565,0)</f>
        <v>0</v>
      </c>
      <c r="BJ565" s="18" t="s">
        <v>71</v>
      </c>
      <c r="BK565" s="204">
        <f>ROUND(I565*H565,2)</f>
        <v>0</v>
      </c>
      <c r="BL565" s="18" t="s">
        <v>270</v>
      </c>
      <c r="BM565" s="203" t="s">
        <v>3330</v>
      </c>
    </row>
    <row r="566" spans="1:65" s="13" customFormat="1">
      <c r="B566" s="205"/>
      <c r="C566" s="206"/>
      <c r="D566" s="207" t="s">
        <v>272</v>
      </c>
      <c r="E566" s="208" t="s">
        <v>1</v>
      </c>
      <c r="F566" s="209" t="s">
        <v>3251</v>
      </c>
      <c r="G566" s="206"/>
      <c r="H566" s="210">
        <v>18</v>
      </c>
      <c r="I566" s="211"/>
      <c r="J566" s="206"/>
      <c r="K566" s="206"/>
      <c r="L566" s="212"/>
      <c r="M566" s="213"/>
      <c r="N566" s="214"/>
      <c r="O566" s="214"/>
      <c r="P566" s="214"/>
      <c r="Q566" s="214"/>
      <c r="R566" s="214"/>
      <c r="S566" s="214"/>
      <c r="T566" s="215"/>
      <c r="AT566" s="216" t="s">
        <v>272</v>
      </c>
      <c r="AU566" s="216" t="s">
        <v>73</v>
      </c>
      <c r="AV566" s="13" t="s">
        <v>73</v>
      </c>
      <c r="AW566" s="13" t="s">
        <v>30</v>
      </c>
      <c r="AX566" s="13" t="s">
        <v>64</v>
      </c>
      <c r="AY566" s="216" t="s">
        <v>263</v>
      </c>
    </row>
    <row r="567" spans="1:65" s="13" customFormat="1">
      <c r="B567" s="205"/>
      <c r="C567" s="206"/>
      <c r="D567" s="207" t="s">
        <v>272</v>
      </c>
      <c r="E567" s="208" t="s">
        <v>1</v>
      </c>
      <c r="F567" s="209" t="s">
        <v>3252</v>
      </c>
      <c r="G567" s="206"/>
      <c r="H567" s="210">
        <v>17.899999999999999</v>
      </c>
      <c r="I567" s="211"/>
      <c r="J567" s="206"/>
      <c r="K567" s="206"/>
      <c r="L567" s="212"/>
      <c r="M567" s="213"/>
      <c r="N567" s="214"/>
      <c r="O567" s="214"/>
      <c r="P567" s="214"/>
      <c r="Q567" s="214"/>
      <c r="R567" s="214"/>
      <c r="S567" s="214"/>
      <c r="T567" s="215"/>
      <c r="AT567" s="216" t="s">
        <v>272</v>
      </c>
      <c r="AU567" s="216" t="s">
        <v>73</v>
      </c>
      <c r="AV567" s="13" t="s">
        <v>73</v>
      </c>
      <c r="AW567" s="13" t="s">
        <v>30</v>
      </c>
      <c r="AX567" s="13" t="s">
        <v>64</v>
      </c>
      <c r="AY567" s="216" t="s">
        <v>263</v>
      </c>
    </row>
    <row r="568" spans="1:65" s="13" customFormat="1">
      <c r="B568" s="205"/>
      <c r="C568" s="206"/>
      <c r="D568" s="207" t="s">
        <v>272</v>
      </c>
      <c r="E568" s="208" t="s">
        <v>1</v>
      </c>
      <c r="F568" s="209" t="s">
        <v>3253</v>
      </c>
      <c r="G568" s="206"/>
      <c r="H568" s="210">
        <v>50.7</v>
      </c>
      <c r="I568" s="211"/>
      <c r="J568" s="206"/>
      <c r="K568" s="206"/>
      <c r="L568" s="212"/>
      <c r="M568" s="213"/>
      <c r="N568" s="214"/>
      <c r="O568" s="214"/>
      <c r="P568" s="214"/>
      <c r="Q568" s="214"/>
      <c r="R568" s="214"/>
      <c r="S568" s="214"/>
      <c r="T568" s="215"/>
      <c r="AT568" s="216" t="s">
        <v>272</v>
      </c>
      <c r="AU568" s="216" t="s">
        <v>73</v>
      </c>
      <c r="AV568" s="13" t="s">
        <v>73</v>
      </c>
      <c r="AW568" s="13" t="s">
        <v>30</v>
      </c>
      <c r="AX568" s="13" t="s">
        <v>64</v>
      </c>
      <c r="AY568" s="216" t="s">
        <v>263</v>
      </c>
    </row>
    <row r="569" spans="1:65" s="13" customFormat="1">
      <c r="B569" s="205"/>
      <c r="C569" s="206"/>
      <c r="D569" s="207" t="s">
        <v>272</v>
      </c>
      <c r="E569" s="208" t="s">
        <v>1</v>
      </c>
      <c r="F569" s="209" t="s">
        <v>3254</v>
      </c>
      <c r="G569" s="206"/>
      <c r="H569" s="210">
        <v>50.2</v>
      </c>
      <c r="I569" s="211"/>
      <c r="J569" s="206"/>
      <c r="K569" s="206"/>
      <c r="L569" s="212"/>
      <c r="M569" s="213"/>
      <c r="N569" s="214"/>
      <c r="O569" s="214"/>
      <c r="P569" s="214"/>
      <c r="Q569" s="214"/>
      <c r="R569" s="214"/>
      <c r="S569" s="214"/>
      <c r="T569" s="215"/>
      <c r="AT569" s="216" t="s">
        <v>272</v>
      </c>
      <c r="AU569" s="216" t="s">
        <v>73</v>
      </c>
      <c r="AV569" s="13" t="s">
        <v>73</v>
      </c>
      <c r="AW569" s="13" t="s">
        <v>30</v>
      </c>
      <c r="AX569" s="13" t="s">
        <v>64</v>
      </c>
      <c r="AY569" s="216" t="s">
        <v>263</v>
      </c>
    </row>
    <row r="570" spans="1:65" s="13" customFormat="1">
      <c r="B570" s="205"/>
      <c r="C570" s="206"/>
      <c r="D570" s="207" t="s">
        <v>272</v>
      </c>
      <c r="E570" s="208" t="s">
        <v>1</v>
      </c>
      <c r="F570" s="209" t="s">
        <v>3255</v>
      </c>
      <c r="G570" s="206"/>
      <c r="H570" s="210">
        <v>20.2</v>
      </c>
      <c r="I570" s="211"/>
      <c r="J570" s="206"/>
      <c r="K570" s="206"/>
      <c r="L570" s="212"/>
      <c r="M570" s="213"/>
      <c r="N570" s="214"/>
      <c r="O570" s="214"/>
      <c r="P570" s="214"/>
      <c r="Q570" s="214"/>
      <c r="R570" s="214"/>
      <c r="S570" s="214"/>
      <c r="T570" s="215"/>
      <c r="AT570" s="216" t="s">
        <v>272</v>
      </c>
      <c r="AU570" s="216" t="s">
        <v>73</v>
      </c>
      <c r="AV570" s="13" t="s">
        <v>73</v>
      </c>
      <c r="AW570" s="13" t="s">
        <v>30</v>
      </c>
      <c r="AX570" s="13" t="s">
        <v>64</v>
      </c>
      <c r="AY570" s="216" t="s">
        <v>263</v>
      </c>
    </row>
    <row r="571" spans="1:65" s="13" customFormat="1">
      <c r="B571" s="205"/>
      <c r="C571" s="206"/>
      <c r="D571" s="207" t="s">
        <v>272</v>
      </c>
      <c r="E571" s="208" t="s">
        <v>1</v>
      </c>
      <c r="F571" s="209" t="s">
        <v>3256</v>
      </c>
      <c r="G571" s="206"/>
      <c r="H571" s="210">
        <v>9.1999999999999993</v>
      </c>
      <c r="I571" s="211"/>
      <c r="J571" s="206"/>
      <c r="K571" s="206"/>
      <c r="L571" s="212"/>
      <c r="M571" s="213"/>
      <c r="N571" s="214"/>
      <c r="O571" s="214"/>
      <c r="P571" s="214"/>
      <c r="Q571" s="214"/>
      <c r="R571" s="214"/>
      <c r="S571" s="214"/>
      <c r="T571" s="215"/>
      <c r="AT571" s="216" t="s">
        <v>272</v>
      </c>
      <c r="AU571" s="216" t="s">
        <v>73</v>
      </c>
      <c r="AV571" s="13" t="s">
        <v>73</v>
      </c>
      <c r="AW571" s="13" t="s">
        <v>30</v>
      </c>
      <c r="AX571" s="13" t="s">
        <v>64</v>
      </c>
      <c r="AY571" s="216" t="s">
        <v>263</v>
      </c>
    </row>
    <row r="572" spans="1:65" s="13" customFormat="1">
      <c r="B572" s="205"/>
      <c r="C572" s="206"/>
      <c r="D572" s="207" t="s">
        <v>272</v>
      </c>
      <c r="E572" s="208" t="s">
        <v>1</v>
      </c>
      <c r="F572" s="209" t="s">
        <v>3257</v>
      </c>
      <c r="G572" s="206"/>
      <c r="H572" s="210">
        <v>4.5</v>
      </c>
      <c r="I572" s="211"/>
      <c r="J572" s="206"/>
      <c r="K572" s="206"/>
      <c r="L572" s="212"/>
      <c r="M572" s="213"/>
      <c r="N572" s="214"/>
      <c r="O572" s="214"/>
      <c r="P572" s="214"/>
      <c r="Q572" s="214"/>
      <c r="R572" s="214"/>
      <c r="S572" s="214"/>
      <c r="T572" s="215"/>
      <c r="AT572" s="216" t="s">
        <v>272</v>
      </c>
      <c r="AU572" s="216" t="s">
        <v>73</v>
      </c>
      <c r="AV572" s="13" t="s">
        <v>73</v>
      </c>
      <c r="AW572" s="13" t="s">
        <v>30</v>
      </c>
      <c r="AX572" s="13" t="s">
        <v>64</v>
      </c>
      <c r="AY572" s="216" t="s">
        <v>263</v>
      </c>
    </row>
    <row r="573" spans="1:65" s="13" customFormat="1">
      <c r="B573" s="205"/>
      <c r="C573" s="206"/>
      <c r="D573" s="207" t="s">
        <v>272</v>
      </c>
      <c r="E573" s="208" t="s">
        <v>1</v>
      </c>
      <c r="F573" s="209" t="s">
        <v>3258</v>
      </c>
      <c r="G573" s="206"/>
      <c r="H573" s="210">
        <v>1.4</v>
      </c>
      <c r="I573" s="211"/>
      <c r="J573" s="206"/>
      <c r="K573" s="206"/>
      <c r="L573" s="212"/>
      <c r="M573" s="213"/>
      <c r="N573" s="214"/>
      <c r="O573" s="214"/>
      <c r="P573" s="214"/>
      <c r="Q573" s="214"/>
      <c r="R573" s="214"/>
      <c r="S573" s="214"/>
      <c r="T573" s="215"/>
      <c r="AT573" s="216" t="s">
        <v>272</v>
      </c>
      <c r="AU573" s="216" t="s">
        <v>73</v>
      </c>
      <c r="AV573" s="13" t="s">
        <v>73</v>
      </c>
      <c r="AW573" s="13" t="s">
        <v>30</v>
      </c>
      <c r="AX573" s="13" t="s">
        <v>64</v>
      </c>
      <c r="AY573" s="216" t="s">
        <v>263</v>
      </c>
    </row>
    <row r="574" spans="1:65" s="13" customFormat="1">
      <c r="B574" s="205"/>
      <c r="C574" s="206"/>
      <c r="D574" s="207" t="s">
        <v>272</v>
      </c>
      <c r="E574" s="208" t="s">
        <v>1</v>
      </c>
      <c r="F574" s="209" t="s">
        <v>3259</v>
      </c>
      <c r="G574" s="206"/>
      <c r="H574" s="210">
        <v>1.4</v>
      </c>
      <c r="I574" s="211"/>
      <c r="J574" s="206"/>
      <c r="K574" s="206"/>
      <c r="L574" s="212"/>
      <c r="M574" s="213"/>
      <c r="N574" s="214"/>
      <c r="O574" s="214"/>
      <c r="P574" s="214"/>
      <c r="Q574" s="214"/>
      <c r="R574" s="214"/>
      <c r="S574" s="214"/>
      <c r="T574" s="215"/>
      <c r="AT574" s="216" t="s">
        <v>272</v>
      </c>
      <c r="AU574" s="216" t="s">
        <v>73</v>
      </c>
      <c r="AV574" s="13" t="s">
        <v>73</v>
      </c>
      <c r="AW574" s="13" t="s">
        <v>30</v>
      </c>
      <c r="AX574" s="13" t="s">
        <v>64</v>
      </c>
      <c r="AY574" s="216" t="s">
        <v>263</v>
      </c>
    </row>
    <row r="575" spans="1:65" s="13" customFormat="1">
      <c r="B575" s="205"/>
      <c r="C575" s="206"/>
      <c r="D575" s="207" t="s">
        <v>272</v>
      </c>
      <c r="E575" s="208" t="s">
        <v>1</v>
      </c>
      <c r="F575" s="209" t="s">
        <v>3260</v>
      </c>
      <c r="G575" s="206"/>
      <c r="H575" s="210">
        <v>2.6</v>
      </c>
      <c r="I575" s="211"/>
      <c r="J575" s="206"/>
      <c r="K575" s="206"/>
      <c r="L575" s="212"/>
      <c r="M575" s="213"/>
      <c r="N575" s="214"/>
      <c r="O575" s="214"/>
      <c r="P575" s="214"/>
      <c r="Q575" s="214"/>
      <c r="R575" s="214"/>
      <c r="S575" s="214"/>
      <c r="T575" s="215"/>
      <c r="AT575" s="216" t="s">
        <v>272</v>
      </c>
      <c r="AU575" s="216" t="s">
        <v>73</v>
      </c>
      <c r="AV575" s="13" t="s">
        <v>73</v>
      </c>
      <c r="AW575" s="13" t="s">
        <v>30</v>
      </c>
      <c r="AX575" s="13" t="s">
        <v>64</v>
      </c>
      <c r="AY575" s="216" t="s">
        <v>263</v>
      </c>
    </row>
    <row r="576" spans="1:65" s="13" customFormat="1">
      <c r="B576" s="205"/>
      <c r="C576" s="206"/>
      <c r="D576" s="207" t="s">
        <v>272</v>
      </c>
      <c r="E576" s="208" t="s">
        <v>1</v>
      </c>
      <c r="F576" s="209" t="s">
        <v>3261</v>
      </c>
      <c r="G576" s="206"/>
      <c r="H576" s="210">
        <v>9.5</v>
      </c>
      <c r="I576" s="211"/>
      <c r="J576" s="206"/>
      <c r="K576" s="206"/>
      <c r="L576" s="212"/>
      <c r="M576" s="213"/>
      <c r="N576" s="214"/>
      <c r="O576" s="214"/>
      <c r="P576" s="214"/>
      <c r="Q576" s="214"/>
      <c r="R576" s="214"/>
      <c r="S576" s="214"/>
      <c r="T576" s="215"/>
      <c r="AT576" s="216" t="s">
        <v>272</v>
      </c>
      <c r="AU576" s="216" t="s">
        <v>73</v>
      </c>
      <c r="AV576" s="13" t="s">
        <v>73</v>
      </c>
      <c r="AW576" s="13" t="s">
        <v>30</v>
      </c>
      <c r="AX576" s="13" t="s">
        <v>64</v>
      </c>
      <c r="AY576" s="216" t="s">
        <v>263</v>
      </c>
    </row>
    <row r="577" spans="1:65" s="13" customFormat="1">
      <c r="B577" s="205"/>
      <c r="C577" s="206"/>
      <c r="D577" s="207" t="s">
        <v>272</v>
      </c>
      <c r="E577" s="208" t="s">
        <v>1</v>
      </c>
      <c r="F577" s="209" t="s">
        <v>3262</v>
      </c>
      <c r="G577" s="206"/>
      <c r="H577" s="210">
        <v>1.8</v>
      </c>
      <c r="I577" s="211"/>
      <c r="J577" s="206"/>
      <c r="K577" s="206"/>
      <c r="L577" s="212"/>
      <c r="M577" s="213"/>
      <c r="N577" s="214"/>
      <c r="O577" s="214"/>
      <c r="P577" s="214"/>
      <c r="Q577" s="214"/>
      <c r="R577" s="214"/>
      <c r="S577" s="214"/>
      <c r="T577" s="215"/>
      <c r="AT577" s="216" t="s">
        <v>272</v>
      </c>
      <c r="AU577" s="216" t="s">
        <v>73</v>
      </c>
      <c r="AV577" s="13" t="s">
        <v>73</v>
      </c>
      <c r="AW577" s="13" t="s">
        <v>30</v>
      </c>
      <c r="AX577" s="13" t="s">
        <v>64</v>
      </c>
      <c r="AY577" s="216" t="s">
        <v>263</v>
      </c>
    </row>
    <row r="578" spans="1:65" s="13" customFormat="1">
      <c r="B578" s="205"/>
      <c r="C578" s="206"/>
      <c r="D578" s="207" t="s">
        <v>272</v>
      </c>
      <c r="E578" s="208" t="s">
        <v>1</v>
      </c>
      <c r="F578" s="209" t="s">
        <v>3263</v>
      </c>
      <c r="G578" s="206"/>
      <c r="H578" s="210">
        <v>1.1000000000000001</v>
      </c>
      <c r="I578" s="211"/>
      <c r="J578" s="206"/>
      <c r="K578" s="206"/>
      <c r="L578" s="212"/>
      <c r="M578" s="213"/>
      <c r="N578" s="214"/>
      <c r="O578" s="214"/>
      <c r="P578" s="214"/>
      <c r="Q578" s="214"/>
      <c r="R578" s="214"/>
      <c r="S578" s="214"/>
      <c r="T578" s="215"/>
      <c r="AT578" s="216" t="s">
        <v>272</v>
      </c>
      <c r="AU578" s="216" t="s">
        <v>73</v>
      </c>
      <c r="AV578" s="13" t="s">
        <v>73</v>
      </c>
      <c r="AW578" s="13" t="s">
        <v>30</v>
      </c>
      <c r="AX578" s="13" t="s">
        <v>64</v>
      </c>
      <c r="AY578" s="216" t="s">
        <v>263</v>
      </c>
    </row>
    <row r="579" spans="1:65" s="13" customFormat="1">
      <c r="B579" s="205"/>
      <c r="C579" s="206"/>
      <c r="D579" s="207" t="s">
        <v>272</v>
      </c>
      <c r="E579" s="208" t="s">
        <v>1</v>
      </c>
      <c r="F579" s="209" t="s">
        <v>3264</v>
      </c>
      <c r="G579" s="206"/>
      <c r="H579" s="210">
        <v>1.1000000000000001</v>
      </c>
      <c r="I579" s="211"/>
      <c r="J579" s="206"/>
      <c r="K579" s="206"/>
      <c r="L579" s="212"/>
      <c r="M579" s="213"/>
      <c r="N579" s="214"/>
      <c r="O579" s="214"/>
      <c r="P579" s="214"/>
      <c r="Q579" s="214"/>
      <c r="R579" s="214"/>
      <c r="S579" s="214"/>
      <c r="T579" s="215"/>
      <c r="AT579" s="216" t="s">
        <v>272</v>
      </c>
      <c r="AU579" s="216" t="s">
        <v>73</v>
      </c>
      <c r="AV579" s="13" t="s">
        <v>73</v>
      </c>
      <c r="AW579" s="13" t="s">
        <v>30</v>
      </c>
      <c r="AX579" s="13" t="s">
        <v>64</v>
      </c>
      <c r="AY579" s="216" t="s">
        <v>263</v>
      </c>
    </row>
    <row r="580" spans="1:65" s="13" customFormat="1">
      <c r="B580" s="205"/>
      <c r="C580" s="206"/>
      <c r="D580" s="207" t="s">
        <v>272</v>
      </c>
      <c r="E580" s="208" t="s">
        <v>1</v>
      </c>
      <c r="F580" s="209" t="s">
        <v>3265</v>
      </c>
      <c r="G580" s="206"/>
      <c r="H580" s="210">
        <v>4.5</v>
      </c>
      <c r="I580" s="211"/>
      <c r="J580" s="206"/>
      <c r="K580" s="206"/>
      <c r="L580" s="212"/>
      <c r="M580" s="213"/>
      <c r="N580" s="214"/>
      <c r="O580" s="214"/>
      <c r="P580" s="214"/>
      <c r="Q580" s="214"/>
      <c r="R580" s="214"/>
      <c r="S580" s="214"/>
      <c r="T580" s="215"/>
      <c r="AT580" s="216" t="s">
        <v>272</v>
      </c>
      <c r="AU580" s="216" t="s">
        <v>73</v>
      </c>
      <c r="AV580" s="13" t="s">
        <v>73</v>
      </c>
      <c r="AW580" s="13" t="s">
        <v>30</v>
      </c>
      <c r="AX580" s="13" t="s">
        <v>64</v>
      </c>
      <c r="AY580" s="216" t="s">
        <v>263</v>
      </c>
    </row>
    <row r="581" spans="1:65" s="13" customFormat="1">
      <c r="B581" s="205"/>
      <c r="C581" s="206"/>
      <c r="D581" s="207" t="s">
        <v>272</v>
      </c>
      <c r="E581" s="208" t="s">
        <v>1</v>
      </c>
      <c r="F581" s="209" t="s">
        <v>3266</v>
      </c>
      <c r="G581" s="206"/>
      <c r="H581" s="210">
        <v>1.7</v>
      </c>
      <c r="I581" s="211"/>
      <c r="J581" s="206"/>
      <c r="K581" s="206"/>
      <c r="L581" s="212"/>
      <c r="M581" s="213"/>
      <c r="N581" s="214"/>
      <c r="O581" s="214"/>
      <c r="P581" s="214"/>
      <c r="Q581" s="214"/>
      <c r="R581" s="214"/>
      <c r="S581" s="214"/>
      <c r="T581" s="215"/>
      <c r="AT581" s="216" t="s">
        <v>272</v>
      </c>
      <c r="AU581" s="216" t="s">
        <v>73</v>
      </c>
      <c r="AV581" s="13" t="s">
        <v>73</v>
      </c>
      <c r="AW581" s="13" t="s">
        <v>30</v>
      </c>
      <c r="AX581" s="13" t="s">
        <v>64</v>
      </c>
      <c r="AY581" s="216" t="s">
        <v>263</v>
      </c>
    </row>
    <row r="582" spans="1:65" s="13" customFormat="1">
      <c r="B582" s="205"/>
      <c r="C582" s="206"/>
      <c r="D582" s="207" t="s">
        <v>272</v>
      </c>
      <c r="E582" s="208" t="s">
        <v>1</v>
      </c>
      <c r="F582" s="209" t="s">
        <v>3267</v>
      </c>
      <c r="G582" s="206"/>
      <c r="H582" s="210">
        <v>12.7</v>
      </c>
      <c r="I582" s="211"/>
      <c r="J582" s="206"/>
      <c r="K582" s="206"/>
      <c r="L582" s="212"/>
      <c r="M582" s="213"/>
      <c r="N582" s="214"/>
      <c r="O582" s="214"/>
      <c r="P582" s="214"/>
      <c r="Q582" s="214"/>
      <c r="R582" s="214"/>
      <c r="S582" s="214"/>
      <c r="T582" s="215"/>
      <c r="AT582" s="216" t="s">
        <v>272</v>
      </c>
      <c r="AU582" s="216" t="s">
        <v>73</v>
      </c>
      <c r="AV582" s="13" t="s">
        <v>73</v>
      </c>
      <c r="AW582" s="13" t="s">
        <v>30</v>
      </c>
      <c r="AX582" s="13" t="s">
        <v>64</v>
      </c>
      <c r="AY582" s="216" t="s">
        <v>263</v>
      </c>
    </row>
    <row r="583" spans="1:65" s="13" customFormat="1">
      <c r="B583" s="205"/>
      <c r="C583" s="206"/>
      <c r="D583" s="207" t="s">
        <v>272</v>
      </c>
      <c r="E583" s="208" t="s">
        <v>1</v>
      </c>
      <c r="F583" s="209" t="s">
        <v>3268</v>
      </c>
      <c r="G583" s="206"/>
      <c r="H583" s="210">
        <v>2.1</v>
      </c>
      <c r="I583" s="211"/>
      <c r="J583" s="206"/>
      <c r="K583" s="206"/>
      <c r="L583" s="212"/>
      <c r="M583" s="213"/>
      <c r="N583" s="214"/>
      <c r="O583" s="214"/>
      <c r="P583" s="214"/>
      <c r="Q583" s="214"/>
      <c r="R583" s="214"/>
      <c r="S583" s="214"/>
      <c r="T583" s="215"/>
      <c r="AT583" s="216" t="s">
        <v>272</v>
      </c>
      <c r="AU583" s="216" t="s">
        <v>73</v>
      </c>
      <c r="AV583" s="13" t="s">
        <v>73</v>
      </c>
      <c r="AW583" s="13" t="s">
        <v>30</v>
      </c>
      <c r="AX583" s="13" t="s">
        <v>64</v>
      </c>
      <c r="AY583" s="216" t="s">
        <v>263</v>
      </c>
    </row>
    <row r="584" spans="1:65" s="13" customFormat="1">
      <c r="B584" s="205"/>
      <c r="C584" s="206"/>
      <c r="D584" s="207" t="s">
        <v>272</v>
      </c>
      <c r="E584" s="208" t="s">
        <v>1</v>
      </c>
      <c r="F584" s="209" t="s">
        <v>3269</v>
      </c>
      <c r="G584" s="206"/>
      <c r="H584" s="210">
        <v>14.5</v>
      </c>
      <c r="I584" s="211"/>
      <c r="J584" s="206"/>
      <c r="K584" s="206"/>
      <c r="L584" s="212"/>
      <c r="M584" s="213"/>
      <c r="N584" s="214"/>
      <c r="O584" s="214"/>
      <c r="P584" s="214"/>
      <c r="Q584" s="214"/>
      <c r="R584" s="214"/>
      <c r="S584" s="214"/>
      <c r="T584" s="215"/>
      <c r="AT584" s="216" t="s">
        <v>272</v>
      </c>
      <c r="AU584" s="216" t="s">
        <v>73</v>
      </c>
      <c r="AV584" s="13" t="s">
        <v>73</v>
      </c>
      <c r="AW584" s="13" t="s">
        <v>30</v>
      </c>
      <c r="AX584" s="13" t="s">
        <v>64</v>
      </c>
      <c r="AY584" s="216" t="s">
        <v>263</v>
      </c>
    </row>
    <row r="585" spans="1:65" s="13" customFormat="1">
      <c r="B585" s="205"/>
      <c r="C585" s="206"/>
      <c r="D585" s="207" t="s">
        <v>272</v>
      </c>
      <c r="E585" s="208" t="s">
        <v>1</v>
      </c>
      <c r="F585" s="209" t="s">
        <v>3270</v>
      </c>
      <c r="G585" s="206"/>
      <c r="H585" s="210">
        <v>2</v>
      </c>
      <c r="I585" s="211"/>
      <c r="J585" s="206"/>
      <c r="K585" s="206"/>
      <c r="L585" s="212"/>
      <c r="M585" s="213"/>
      <c r="N585" s="214"/>
      <c r="O585" s="214"/>
      <c r="P585" s="214"/>
      <c r="Q585" s="214"/>
      <c r="R585" s="214"/>
      <c r="S585" s="214"/>
      <c r="T585" s="215"/>
      <c r="AT585" s="216" t="s">
        <v>272</v>
      </c>
      <c r="AU585" s="216" t="s">
        <v>73</v>
      </c>
      <c r="AV585" s="13" t="s">
        <v>73</v>
      </c>
      <c r="AW585" s="13" t="s">
        <v>30</v>
      </c>
      <c r="AX585" s="13" t="s">
        <v>64</v>
      </c>
      <c r="AY585" s="216" t="s">
        <v>263</v>
      </c>
    </row>
    <row r="586" spans="1:65" s="13" customFormat="1">
      <c r="B586" s="205"/>
      <c r="C586" s="206"/>
      <c r="D586" s="207" t="s">
        <v>272</v>
      </c>
      <c r="E586" s="208" t="s">
        <v>1</v>
      </c>
      <c r="F586" s="209" t="s">
        <v>3271</v>
      </c>
      <c r="G586" s="206"/>
      <c r="H586" s="210">
        <v>3.3</v>
      </c>
      <c r="I586" s="211"/>
      <c r="J586" s="206"/>
      <c r="K586" s="206"/>
      <c r="L586" s="212"/>
      <c r="M586" s="213"/>
      <c r="N586" s="214"/>
      <c r="O586" s="214"/>
      <c r="P586" s="214"/>
      <c r="Q586" s="214"/>
      <c r="R586" s="214"/>
      <c r="S586" s="214"/>
      <c r="T586" s="215"/>
      <c r="AT586" s="216" t="s">
        <v>272</v>
      </c>
      <c r="AU586" s="216" t="s">
        <v>73</v>
      </c>
      <c r="AV586" s="13" t="s">
        <v>73</v>
      </c>
      <c r="AW586" s="13" t="s">
        <v>30</v>
      </c>
      <c r="AX586" s="13" t="s">
        <v>64</v>
      </c>
      <c r="AY586" s="216" t="s">
        <v>263</v>
      </c>
    </row>
    <row r="587" spans="1:65" s="13" customFormat="1">
      <c r="B587" s="205"/>
      <c r="C587" s="206"/>
      <c r="D587" s="207" t="s">
        <v>272</v>
      </c>
      <c r="E587" s="208" t="s">
        <v>1</v>
      </c>
      <c r="F587" s="209" t="s">
        <v>3272</v>
      </c>
      <c r="G587" s="206"/>
      <c r="H587" s="210">
        <v>1.6</v>
      </c>
      <c r="I587" s="211"/>
      <c r="J587" s="206"/>
      <c r="K587" s="206"/>
      <c r="L587" s="212"/>
      <c r="M587" s="213"/>
      <c r="N587" s="214"/>
      <c r="O587" s="214"/>
      <c r="P587" s="214"/>
      <c r="Q587" s="214"/>
      <c r="R587" s="214"/>
      <c r="S587" s="214"/>
      <c r="T587" s="215"/>
      <c r="AT587" s="216" t="s">
        <v>272</v>
      </c>
      <c r="AU587" s="216" t="s">
        <v>73</v>
      </c>
      <c r="AV587" s="13" t="s">
        <v>73</v>
      </c>
      <c r="AW587" s="13" t="s">
        <v>30</v>
      </c>
      <c r="AX587" s="13" t="s">
        <v>64</v>
      </c>
      <c r="AY587" s="216" t="s">
        <v>263</v>
      </c>
    </row>
    <row r="588" spans="1:65" s="13" customFormat="1">
      <c r="B588" s="205"/>
      <c r="C588" s="206"/>
      <c r="D588" s="207" t="s">
        <v>272</v>
      </c>
      <c r="E588" s="208" t="s">
        <v>1</v>
      </c>
      <c r="F588" s="209" t="s">
        <v>3273</v>
      </c>
      <c r="G588" s="206"/>
      <c r="H588" s="210">
        <v>1.6</v>
      </c>
      <c r="I588" s="211"/>
      <c r="J588" s="206"/>
      <c r="K588" s="206"/>
      <c r="L588" s="212"/>
      <c r="M588" s="213"/>
      <c r="N588" s="214"/>
      <c r="O588" s="214"/>
      <c r="P588" s="214"/>
      <c r="Q588" s="214"/>
      <c r="R588" s="214"/>
      <c r="S588" s="214"/>
      <c r="T588" s="215"/>
      <c r="AT588" s="216" t="s">
        <v>272</v>
      </c>
      <c r="AU588" s="216" t="s">
        <v>73</v>
      </c>
      <c r="AV588" s="13" t="s">
        <v>73</v>
      </c>
      <c r="AW588" s="13" t="s">
        <v>30</v>
      </c>
      <c r="AX588" s="13" t="s">
        <v>64</v>
      </c>
      <c r="AY588" s="216" t="s">
        <v>263</v>
      </c>
    </row>
    <row r="589" spans="1:65" s="15" customFormat="1">
      <c r="B589" s="228"/>
      <c r="C589" s="229"/>
      <c r="D589" s="207" t="s">
        <v>272</v>
      </c>
      <c r="E589" s="230" t="s">
        <v>1</v>
      </c>
      <c r="F589" s="231" t="s">
        <v>280</v>
      </c>
      <c r="G589" s="229"/>
      <c r="H589" s="232">
        <v>233.6</v>
      </c>
      <c r="I589" s="233"/>
      <c r="J589" s="229"/>
      <c r="K589" s="229"/>
      <c r="L589" s="234"/>
      <c r="M589" s="235"/>
      <c r="N589" s="236"/>
      <c r="O589" s="236"/>
      <c r="P589" s="236"/>
      <c r="Q589" s="236"/>
      <c r="R589" s="236"/>
      <c r="S589" s="236"/>
      <c r="T589" s="237"/>
      <c r="AT589" s="238" t="s">
        <v>272</v>
      </c>
      <c r="AU589" s="238" t="s">
        <v>73</v>
      </c>
      <c r="AV589" s="15" t="s">
        <v>270</v>
      </c>
      <c r="AW589" s="15" t="s">
        <v>30</v>
      </c>
      <c r="AX589" s="15" t="s">
        <v>71</v>
      </c>
      <c r="AY589" s="238" t="s">
        <v>263</v>
      </c>
    </row>
    <row r="590" spans="1:65" s="2" customFormat="1" ht="24.2" customHeight="1">
      <c r="A590" s="35"/>
      <c r="B590" s="36"/>
      <c r="C590" s="191" t="s">
        <v>700</v>
      </c>
      <c r="D590" s="191" t="s">
        <v>266</v>
      </c>
      <c r="E590" s="192" t="s">
        <v>2582</v>
      </c>
      <c r="F590" s="193" t="s">
        <v>2583</v>
      </c>
      <c r="G590" s="194" t="s">
        <v>269</v>
      </c>
      <c r="H590" s="195">
        <v>233.6</v>
      </c>
      <c r="I590" s="196"/>
      <c r="J590" s="197">
        <f>ROUND(I590*H590,2)</f>
        <v>0</v>
      </c>
      <c r="K590" s="198"/>
      <c r="L590" s="40"/>
      <c r="M590" s="199" t="s">
        <v>1</v>
      </c>
      <c r="N590" s="200" t="s">
        <v>38</v>
      </c>
      <c r="O590" s="72"/>
      <c r="P590" s="201">
        <f>O590*H590</f>
        <v>0</v>
      </c>
      <c r="Q590" s="201">
        <v>4.0000000000000003E-5</v>
      </c>
      <c r="R590" s="201">
        <f>Q590*H590</f>
        <v>9.3439999999999999E-3</v>
      </c>
      <c r="S590" s="201">
        <v>0</v>
      </c>
      <c r="T590" s="202">
        <f>S590*H590</f>
        <v>0</v>
      </c>
      <c r="U590" s="35"/>
      <c r="V590" s="35"/>
      <c r="W590" s="35"/>
      <c r="X590" s="35"/>
      <c r="Y590" s="35"/>
      <c r="Z590" s="35"/>
      <c r="AA590" s="35"/>
      <c r="AB590" s="35"/>
      <c r="AC590" s="35"/>
      <c r="AD590" s="35"/>
      <c r="AE590" s="35"/>
      <c r="AR590" s="203" t="s">
        <v>270</v>
      </c>
      <c r="AT590" s="203" t="s">
        <v>266</v>
      </c>
      <c r="AU590" s="203" t="s">
        <v>73</v>
      </c>
      <c r="AY590" s="18" t="s">
        <v>263</v>
      </c>
      <c r="BE590" s="204">
        <f>IF(N590="základní",J590,0)</f>
        <v>0</v>
      </c>
      <c r="BF590" s="204">
        <f>IF(N590="snížená",J590,0)</f>
        <v>0</v>
      </c>
      <c r="BG590" s="204">
        <f>IF(N590="zákl. přenesená",J590,0)</f>
        <v>0</v>
      </c>
      <c r="BH590" s="204">
        <f>IF(N590="sníž. přenesená",J590,0)</f>
        <v>0</v>
      </c>
      <c r="BI590" s="204">
        <f>IF(N590="nulová",J590,0)</f>
        <v>0</v>
      </c>
      <c r="BJ590" s="18" t="s">
        <v>71</v>
      </c>
      <c r="BK590" s="204">
        <f>ROUND(I590*H590,2)</f>
        <v>0</v>
      </c>
      <c r="BL590" s="18" t="s">
        <v>270</v>
      </c>
      <c r="BM590" s="203" t="s">
        <v>3331</v>
      </c>
    </row>
    <row r="591" spans="1:65" s="13" customFormat="1">
      <c r="B591" s="205"/>
      <c r="C591" s="206"/>
      <c r="D591" s="207" t="s">
        <v>272</v>
      </c>
      <c r="E591" s="208" t="s">
        <v>1</v>
      </c>
      <c r="F591" s="209" t="s">
        <v>3251</v>
      </c>
      <c r="G591" s="206"/>
      <c r="H591" s="210">
        <v>18</v>
      </c>
      <c r="I591" s="211"/>
      <c r="J591" s="206"/>
      <c r="K591" s="206"/>
      <c r="L591" s="212"/>
      <c r="M591" s="213"/>
      <c r="N591" s="214"/>
      <c r="O591" s="214"/>
      <c r="P591" s="214"/>
      <c r="Q591" s="214"/>
      <c r="R591" s="214"/>
      <c r="S591" s="214"/>
      <c r="T591" s="215"/>
      <c r="AT591" s="216" t="s">
        <v>272</v>
      </c>
      <c r="AU591" s="216" t="s">
        <v>73</v>
      </c>
      <c r="AV591" s="13" t="s">
        <v>73</v>
      </c>
      <c r="AW591" s="13" t="s">
        <v>30</v>
      </c>
      <c r="AX591" s="13" t="s">
        <v>64</v>
      </c>
      <c r="AY591" s="216" t="s">
        <v>263</v>
      </c>
    </row>
    <row r="592" spans="1:65" s="13" customFormat="1">
      <c r="B592" s="205"/>
      <c r="C592" s="206"/>
      <c r="D592" s="207" t="s">
        <v>272</v>
      </c>
      <c r="E592" s="208" t="s">
        <v>1</v>
      </c>
      <c r="F592" s="209" t="s">
        <v>3252</v>
      </c>
      <c r="G592" s="206"/>
      <c r="H592" s="210">
        <v>17.899999999999999</v>
      </c>
      <c r="I592" s="211"/>
      <c r="J592" s="206"/>
      <c r="K592" s="206"/>
      <c r="L592" s="212"/>
      <c r="M592" s="213"/>
      <c r="N592" s="214"/>
      <c r="O592" s="214"/>
      <c r="P592" s="214"/>
      <c r="Q592" s="214"/>
      <c r="R592" s="214"/>
      <c r="S592" s="214"/>
      <c r="T592" s="215"/>
      <c r="AT592" s="216" t="s">
        <v>272</v>
      </c>
      <c r="AU592" s="216" t="s">
        <v>73</v>
      </c>
      <c r="AV592" s="13" t="s">
        <v>73</v>
      </c>
      <c r="AW592" s="13" t="s">
        <v>30</v>
      </c>
      <c r="AX592" s="13" t="s">
        <v>64</v>
      </c>
      <c r="AY592" s="216" t="s">
        <v>263</v>
      </c>
    </row>
    <row r="593" spans="2:51" s="13" customFormat="1">
      <c r="B593" s="205"/>
      <c r="C593" s="206"/>
      <c r="D593" s="207" t="s">
        <v>272</v>
      </c>
      <c r="E593" s="208" t="s">
        <v>1</v>
      </c>
      <c r="F593" s="209" t="s">
        <v>3253</v>
      </c>
      <c r="G593" s="206"/>
      <c r="H593" s="210">
        <v>50.7</v>
      </c>
      <c r="I593" s="211"/>
      <c r="J593" s="206"/>
      <c r="K593" s="206"/>
      <c r="L593" s="212"/>
      <c r="M593" s="213"/>
      <c r="N593" s="214"/>
      <c r="O593" s="214"/>
      <c r="P593" s="214"/>
      <c r="Q593" s="214"/>
      <c r="R593" s="214"/>
      <c r="S593" s="214"/>
      <c r="T593" s="215"/>
      <c r="AT593" s="216" t="s">
        <v>272</v>
      </c>
      <c r="AU593" s="216" t="s">
        <v>73</v>
      </c>
      <c r="AV593" s="13" t="s">
        <v>73</v>
      </c>
      <c r="AW593" s="13" t="s">
        <v>30</v>
      </c>
      <c r="AX593" s="13" t="s">
        <v>64</v>
      </c>
      <c r="AY593" s="216" t="s">
        <v>263</v>
      </c>
    </row>
    <row r="594" spans="2:51" s="13" customFormat="1">
      <c r="B594" s="205"/>
      <c r="C594" s="206"/>
      <c r="D594" s="207" t="s">
        <v>272</v>
      </c>
      <c r="E594" s="208" t="s">
        <v>1</v>
      </c>
      <c r="F594" s="209" t="s">
        <v>3254</v>
      </c>
      <c r="G594" s="206"/>
      <c r="H594" s="210">
        <v>50.2</v>
      </c>
      <c r="I594" s="211"/>
      <c r="J594" s="206"/>
      <c r="K594" s="206"/>
      <c r="L594" s="212"/>
      <c r="M594" s="213"/>
      <c r="N594" s="214"/>
      <c r="O594" s="214"/>
      <c r="P594" s="214"/>
      <c r="Q594" s="214"/>
      <c r="R594" s="214"/>
      <c r="S594" s="214"/>
      <c r="T594" s="215"/>
      <c r="AT594" s="216" t="s">
        <v>272</v>
      </c>
      <c r="AU594" s="216" t="s">
        <v>73</v>
      </c>
      <c r="AV594" s="13" t="s">
        <v>73</v>
      </c>
      <c r="AW594" s="13" t="s">
        <v>30</v>
      </c>
      <c r="AX594" s="13" t="s">
        <v>64</v>
      </c>
      <c r="AY594" s="216" t="s">
        <v>263</v>
      </c>
    </row>
    <row r="595" spans="2:51" s="13" customFormat="1">
      <c r="B595" s="205"/>
      <c r="C595" s="206"/>
      <c r="D595" s="207" t="s">
        <v>272</v>
      </c>
      <c r="E595" s="208" t="s">
        <v>1</v>
      </c>
      <c r="F595" s="209" t="s">
        <v>3255</v>
      </c>
      <c r="G595" s="206"/>
      <c r="H595" s="210">
        <v>20.2</v>
      </c>
      <c r="I595" s="211"/>
      <c r="J595" s="206"/>
      <c r="K595" s="206"/>
      <c r="L595" s="212"/>
      <c r="M595" s="213"/>
      <c r="N595" s="214"/>
      <c r="O595" s="214"/>
      <c r="P595" s="214"/>
      <c r="Q595" s="214"/>
      <c r="R595" s="214"/>
      <c r="S595" s="214"/>
      <c r="T595" s="215"/>
      <c r="AT595" s="216" t="s">
        <v>272</v>
      </c>
      <c r="AU595" s="216" t="s">
        <v>73</v>
      </c>
      <c r="AV595" s="13" t="s">
        <v>73</v>
      </c>
      <c r="AW595" s="13" t="s">
        <v>30</v>
      </c>
      <c r="AX595" s="13" t="s">
        <v>64</v>
      </c>
      <c r="AY595" s="216" t="s">
        <v>263</v>
      </c>
    </row>
    <row r="596" spans="2:51" s="13" customFormat="1">
      <c r="B596" s="205"/>
      <c r="C596" s="206"/>
      <c r="D596" s="207" t="s">
        <v>272</v>
      </c>
      <c r="E596" s="208" t="s">
        <v>1</v>
      </c>
      <c r="F596" s="209" t="s">
        <v>3256</v>
      </c>
      <c r="G596" s="206"/>
      <c r="H596" s="210">
        <v>9.1999999999999993</v>
      </c>
      <c r="I596" s="211"/>
      <c r="J596" s="206"/>
      <c r="K596" s="206"/>
      <c r="L596" s="212"/>
      <c r="M596" s="213"/>
      <c r="N596" s="214"/>
      <c r="O596" s="214"/>
      <c r="P596" s="214"/>
      <c r="Q596" s="214"/>
      <c r="R596" s="214"/>
      <c r="S596" s="214"/>
      <c r="T596" s="215"/>
      <c r="AT596" s="216" t="s">
        <v>272</v>
      </c>
      <c r="AU596" s="216" t="s">
        <v>73</v>
      </c>
      <c r="AV596" s="13" t="s">
        <v>73</v>
      </c>
      <c r="AW596" s="13" t="s">
        <v>30</v>
      </c>
      <c r="AX596" s="13" t="s">
        <v>64</v>
      </c>
      <c r="AY596" s="216" t="s">
        <v>263</v>
      </c>
    </row>
    <row r="597" spans="2:51" s="13" customFormat="1">
      <c r="B597" s="205"/>
      <c r="C597" s="206"/>
      <c r="D597" s="207" t="s">
        <v>272</v>
      </c>
      <c r="E597" s="208" t="s">
        <v>1</v>
      </c>
      <c r="F597" s="209" t="s">
        <v>3257</v>
      </c>
      <c r="G597" s="206"/>
      <c r="H597" s="210">
        <v>4.5</v>
      </c>
      <c r="I597" s="211"/>
      <c r="J597" s="206"/>
      <c r="K597" s="206"/>
      <c r="L597" s="212"/>
      <c r="M597" s="213"/>
      <c r="N597" s="214"/>
      <c r="O597" s="214"/>
      <c r="P597" s="214"/>
      <c r="Q597" s="214"/>
      <c r="R597" s="214"/>
      <c r="S597" s="214"/>
      <c r="T597" s="215"/>
      <c r="AT597" s="216" t="s">
        <v>272</v>
      </c>
      <c r="AU597" s="216" t="s">
        <v>73</v>
      </c>
      <c r="AV597" s="13" t="s">
        <v>73</v>
      </c>
      <c r="AW597" s="13" t="s">
        <v>30</v>
      </c>
      <c r="AX597" s="13" t="s">
        <v>64</v>
      </c>
      <c r="AY597" s="216" t="s">
        <v>263</v>
      </c>
    </row>
    <row r="598" spans="2:51" s="13" customFormat="1">
      <c r="B598" s="205"/>
      <c r="C598" s="206"/>
      <c r="D598" s="207" t="s">
        <v>272</v>
      </c>
      <c r="E598" s="208" t="s">
        <v>1</v>
      </c>
      <c r="F598" s="209" t="s">
        <v>3258</v>
      </c>
      <c r="G598" s="206"/>
      <c r="H598" s="210">
        <v>1.4</v>
      </c>
      <c r="I598" s="211"/>
      <c r="J598" s="206"/>
      <c r="K598" s="206"/>
      <c r="L598" s="212"/>
      <c r="M598" s="213"/>
      <c r="N598" s="214"/>
      <c r="O598" s="214"/>
      <c r="P598" s="214"/>
      <c r="Q598" s="214"/>
      <c r="R598" s="214"/>
      <c r="S598" s="214"/>
      <c r="T598" s="215"/>
      <c r="AT598" s="216" t="s">
        <v>272</v>
      </c>
      <c r="AU598" s="216" t="s">
        <v>73</v>
      </c>
      <c r="AV598" s="13" t="s">
        <v>73</v>
      </c>
      <c r="AW598" s="13" t="s">
        <v>30</v>
      </c>
      <c r="AX598" s="13" t="s">
        <v>64</v>
      </c>
      <c r="AY598" s="216" t="s">
        <v>263</v>
      </c>
    </row>
    <row r="599" spans="2:51" s="13" customFormat="1">
      <c r="B599" s="205"/>
      <c r="C599" s="206"/>
      <c r="D599" s="207" t="s">
        <v>272</v>
      </c>
      <c r="E599" s="208" t="s">
        <v>1</v>
      </c>
      <c r="F599" s="209" t="s">
        <v>3259</v>
      </c>
      <c r="G599" s="206"/>
      <c r="H599" s="210">
        <v>1.4</v>
      </c>
      <c r="I599" s="211"/>
      <c r="J599" s="206"/>
      <c r="K599" s="206"/>
      <c r="L599" s="212"/>
      <c r="M599" s="213"/>
      <c r="N599" s="214"/>
      <c r="O599" s="214"/>
      <c r="P599" s="214"/>
      <c r="Q599" s="214"/>
      <c r="R599" s="214"/>
      <c r="S599" s="214"/>
      <c r="T599" s="215"/>
      <c r="AT599" s="216" t="s">
        <v>272</v>
      </c>
      <c r="AU599" s="216" t="s">
        <v>73</v>
      </c>
      <c r="AV599" s="13" t="s">
        <v>73</v>
      </c>
      <c r="AW599" s="13" t="s">
        <v>30</v>
      </c>
      <c r="AX599" s="13" t="s">
        <v>64</v>
      </c>
      <c r="AY599" s="216" t="s">
        <v>263</v>
      </c>
    </row>
    <row r="600" spans="2:51" s="13" customFormat="1">
      <c r="B600" s="205"/>
      <c r="C600" s="206"/>
      <c r="D600" s="207" t="s">
        <v>272</v>
      </c>
      <c r="E600" s="208" t="s">
        <v>1</v>
      </c>
      <c r="F600" s="209" t="s">
        <v>3260</v>
      </c>
      <c r="G600" s="206"/>
      <c r="H600" s="210">
        <v>2.6</v>
      </c>
      <c r="I600" s="211"/>
      <c r="J600" s="206"/>
      <c r="K600" s="206"/>
      <c r="L600" s="212"/>
      <c r="M600" s="213"/>
      <c r="N600" s="214"/>
      <c r="O600" s="214"/>
      <c r="P600" s="214"/>
      <c r="Q600" s="214"/>
      <c r="R600" s="214"/>
      <c r="S600" s="214"/>
      <c r="T600" s="215"/>
      <c r="AT600" s="216" t="s">
        <v>272</v>
      </c>
      <c r="AU600" s="216" t="s">
        <v>73</v>
      </c>
      <c r="AV600" s="13" t="s">
        <v>73</v>
      </c>
      <c r="AW600" s="13" t="s">
        <v>30</v>
      </c>
      <c r="AX600" s="13" t="s">
        <v>64</v>
      </c>
      <c r="AY600" s="216" t="s">
        <v>263</v>
      </c>
    </row>
    <row r="601" spans="2:51" s="13" customFormat="1">
      <c r="B601" s="205"/>
      <c r="C601" s="206"/>
      <c r="D601" s="207" t="s">
        <v>272</v>
      </c>
      <c r="E601" s="208" t="s">
        <v>1</v>
      </c>
      <c r="F601" s="209" t="s">
        <v>3261</v>
      </c>
      <c r="G601" s="206"/>
      <c r="H601" s="210">
        <v>9.5</v>
      </c>
      <c r="I601" s="211"/>
      <c r="J601" s="206"/>
      <c r="K601" s="206"/>
      <c r="L601" s="212"/>
      <c r="M601" s="213"/>
      <c r="N601" s="214"/>
      <c r="O601" s="214"/>
      <c r="P601" s="214"/>
      <c r="Q601" s="214"/>
      <c r="R601" s="214"/>
      <c r="S601" s="214"/>
      <c r="T601" s="215"/>
      <c r="AT601" s="216" t="s">
        <v>272</v>
      </c>
      <c r="AU601" s="216" t="s">
        <v>73</v>
      </c>
      <c r="AV601" s="13" t="s">
        <v>73</v>
      </c>
      <c r="AW601" s="13" t="s">
        <v>30</v>
      </c>
      <c r="AX601" s="13" t="s">
        <v>64</v>
      </c>
      <c r="AY601" s="216" t="s">
        <v>263</v>
      </c>
    </row>
    <row r="602" spans="2:51" s="13" customFormat="1">
      <c r="B602" s="205"/>
      <c r="C602" s="206"/>
      <c r="D602" s="207" t="s">
        <v>272</v>
      </c>
      <c r="E602" s="208" t="s">
        <v>1</v>
      </c>
      <c r="F602" s="209" t="s">
        <v>3262</v>
      </c>
      <c r="G602" s="206"/>
      <c r="H602" s="210">
        <v>1.8</v>
      </c>
      <c r="I602" s="211"/>
      <c r="J602" s="206"/>
      <c r="K602" s="206"/>
      <c r="L602" s="212"/>
      <c r="M602" s="213"/>
      <c r="N602" s="214"/>
      <c r="O602" s="214"/>
      <c r="P602" s="214"/>
      <c r="Q602" s="214"/>
      <c r="R602" s="214"/>
      <c r="S602" s="214"/>
      <c r="T602" s="215"/>
      <c r="AT602" s="216" t="s">
        <v>272</v>
      </c>
      <c r="AU602" s="216" t="s">
        <v>73</v>
      </c>
      <c r="AV602" s="13" t="s">
        <v>73</v>
      </c>
      <c r="AW602" s="13" t="s">
        <v>30</v>
      </c>
      <c r="AX602" s="13" t="s">
        <v>64</v>
      </c>
      <c r="AY602" s="216" t="s">
        <v>263</v>
      </c>
    </row>
    <row r="603" spans="2:51" s="13" customFormat="1">
      <c r="B603" s="205"/>
      <c r="C603" s="206"/>
      <c r="D603" s="207" t="s">
        <v>272</v>
      </c>
      <c r="E603" s="208" t="s">
        <v>1</v>
      </c>
      <c r="F603" s="209" t="s">
        <v>3263</v>
      </c>
      <c r="G603" s="206"/>
      <c r="H603" s="210">
        <v>1.1000000000000001</v>
      </c>
      <c r="I603" s="211"/>
      <c r="J603" s="206"/>
      <c r="K603" s="206"/>
      <c r="L603" s="212"/>
      <c r="M603" s="213"/>
      <c r="N603" s="214"/>
      <c r="O603" s="214"/>
      <c r="P603" s="214"/>
      <c r="Q603" s="214"/>
      <c r="R603" s="214"/>
      <c r="S603" s="214"/>
      <c r="T603" s="215"/>
      <c r="AT603" s="216" t="s">
        <v>272</v>
      </c>
      <c r="AU603" s="216" t="s">
        <v>73</v>
      </c>
      <c r="AV603" s="13" t="s">
        <v>73</v>
      </c>
      <c r="AW603" s="13" t="s">
        <v>30</v>
      </c>
      <c r="AX603" s="13" t="s">
        <v>64</v>
      </c>
      <c r="AY603" s="216" t="s">
        <v>263</v>
      </c>
    </row>
    <row r="604" spans="2:51" s="13" customFormat="1">
      <c r="B604" s="205"/>
      <c r="C604" s="206"/>
      <c r="D604" s="207" t="s">
        <v>272</v>
      </c>
      <c r="E604" s="208" t="s">
        <v>1</v>
      </c>
      <c r="F604" s="209" t="s">
        <v>3264</v>
      </c>
      <c r="G604" s="206"/>
      <c r="H604" s="210">
        <v>1.1000000000000001</v>
      </c>
      <c r="I604" s="211"/>
      <c r="J604" s="206"/>
      <c r="K604" s="206"/>
      <c r="L604" s="212"/>
      <c r="M604" s="213"/>
      <c r="N604" s="214"/>
      <c r="O604" s="214"/>
      <c r="P604" s="214"/>
      <c r="Q604" s="214"/>
      <c r="R604" s="214"/>
      <c r="S604" s="214"/>
      <c r="T604" s="215"/>
      <c r="AT604" s="216" t="s">
        <v>272</v>
      </c>
      <c r="AU604" s="216" t="s">
        <v>73</v>
      </c>
      <c r="AV604" s="13" t="s">
        <v>73</v>
      </c>
      <c r="AW604" s="13" t="s">
        <v>30</v>
      </c>
      <c r="AX604" s="13" t="s">
        <v>64</v>
      </c>
      <c r="AY604" s="216" t="s">
        <v>263</v>
      </c>
    </row>
    <row r="605" spans="2:51" s="13" customFormat="1">
      <c r="B605" s="205"/>
      <c r="C605" s="206"/>
      <c r="D605" s="207" t="s">
        <v>272</v>
      </c>
      <c r="E605" s="208" t="s">
        <v>1</v>
      </c>
      <c r="F605" s="209" t="s">
        <v>3265</v>
      </c>
      <c r="G605" s="206"/>
      <c r="H605" s="210">
        <v>4.5</v>
      </c>
      <c r="I605" s="211"/>
      <c r="J605" s="206"/>
      <c r="K605" s="206"/>
      <c r="L605" s="212"/>
      <c r="M605" s="213"/>
      <c r="N605" s="214"/>
      <c r="O605" s="214"/>
      <c r="P605" s="214"/>
      <c r="Q605" s="214"/>
      <c r="R605" s="214"/>
      <c r="S605" s="214"/>
      <c r="T605" s="215"/>
      <c r="AT605" s="216" t="s">
        <v>272</v>
      </c>
      <c r="AU605" s="216" t="s">
        <v>73</v>
      </c>
      <c r="AV605" s="13" t="s">
        <v>73</v>
      </c>
      <c r="AW605" s="13" t="s">
        <v>30</v>
      </c>
      <c r="AX605" s="13" t="s">
        <v>64</v>
      </c>
      <c r="AY605" s="216" t="s">
        <v>263</v>
      </c>
    </row>
    <row r="606" spans="2:51" s="13" customFormat="1">
      <c r="B606" s="205"/>
      <c r="C606" s="206"/>
      <c r="D606" s="207" t="s">
        <v>272</v>
      </c>
      <c r="E606" s="208" t="s">
        <v>1</v>
      </c>
      <c r="F606" s="209" t="s">
        <v>3266</v>
      </c>
      <c r="G606" s="206"/>
      <c r="H606" s="210">
        <v>1.7</v>
      </c>
      <c r="I606" s="211"/>
      <c r="J606" s="206"/>
      <c r="K606" s="206"/>
      <c r="L606" s="212"/>
      <c r="M606" s="213"/>
      <c r="N606" s="214"/>
      <c r="O606" s="214"/>
      <c r="P606" s="214"/>
      <c r="Q606" s="214"/>
      <c r="R606" s="214"/>
      <c r="S606" s="214"/>
      <c r="T606" s="215"/>
      <c r="AT606" s="216" t="s">
        <v>272</v>
      </c>
      <c r="AU606" s="216" t="s">
        <v>73</v>
      </c>
      <c r="AV606" s="13" t="s">
        <v>73</v>
      </c>
      <c r="AW606" s="13" t="s">
        <v>30</v>
      </c>
      <c r="AX606" s="13" t="s">
        <v>64</v>
      </c>
      <c r="AY606" s="216" t="s">
        <v>263</v>
      </c>
    </row>
    <row r="607" spans="2:51" s="13" customFormat="1">
      <c r="B607" s="205"/>
      <c r="C607" s="206"/>
      <c r="D607" s="207" t="s">
        <v>272</v>
      </c>
      <c r="E607" s="208" t="s">
        <v>1</v>
      </c>
      <c r="F607" s="209" t="s">
        <v>3267</v>
      </c>
      <c r="G607" s="206"/>
      <c r="H607" s="210">
        <v>12.7</v>
      </c>
      <c r="I607" s="211"/>
      <c r="J607" s="206"/>
      <c r="K607" s="206"/>
      <c r="L607" s="212"/>
      <c r="M607" s="213"/>
      <c r="N607" s="214"/>
      <c r="O607" s="214"/>
      <c r="P607" s="214"/>
      <c r="Q607" s="214"/>
      <c r="R607" s="214"/>
      <c r="S607" s="214"/>
      <c r="T607" s="215"/>
      <c r="AT607" s="216" t="s">
        <v>272</v>
      </c>
      <c r="AU607" s="216" t="s">
        <v>73</v>
      </c>
      <c r="AV607" s="13" t="s">
        <v>73</v>
      </c>
      <c r="AW607" s="13" t="s">
        <v>30</v>
      </c>
      <c r="AX607" s="13" t="s">
        <v>64</v>
      </c>
      <c r="AY607" s="216" t="s">
        <v>263</v>
      </c>
    </row>
    <row r="608" spans="2:51" s="13" customFormat="1">
      <c r="B608" s="205"/>
      <c r="C608" s="206"/>
      <c r="D608" s="207" t="s">
        <v>272</v>
      </c>
      <c r="E608" s="208" t="s">
        <v>1</v>
      </c>
      <c r="F608" s="209" t="s">
        <v>3268</v>
      </c>
      <c r="G608" s="206"/>
      <c r="H608" s="210">
        <v>2.1</v>
      </c>
      <c r="I608" s="211"/>
      <c r="J608" s="206"/>
      <c r="K608" s="206"/>
      <c r="L608" s="212"/>
      <c r="M608" s="213"/>
      <c r="N608" s="214"/>
      <c r="O608" s="214"/>
      <c r="P608" s="214"/>
      <c r="Q608" s="214"/>
      <c r="R608" s="214"/>
      <c r="S608" s="214"/>
      <c r="T608" s="215"/>
      <c r="AT608" s="216" t="s">
        <v>272</v>
      </c>
      <c r="AU608" s="216" t="s">
        <v>73</v>
      </c>
      <c r="AV608" s="13" t="s">
        <v>73</v>
      </c>
      <c r="AW608" s="13" t="s">
        <v>30</v>
      </c>
      <c r="AX608" s="13" t="s">
        <v>64</v>
      </c>
      <c r="AY608" s="216" t="s">
        <v>263</v>
      </c>
    </row>
    <row r="609" spans="1:65" s="13" customFormat="1">
      <c r="B609" s="205"/>
      <c r="C609" s="206"/>
      <c r="D609" s="207" t="s">
        <v>272</v>
      </c>
      <c r="E609" s="208" t="s">
        <v>1</v>
      </c>
      <c r="F609" s="209" t="s">
        <v>3269</v>
      </c>
      <c r="G609" s="206"/>
      <c r="H609" s="210">
        <v>14.5</v>
      </c>
      <c r="I609" s="211"/>
      <c r="J609" s="206"/>
      <c r="K609" s="206"/>
      <c r="L609" s="212"/>
      <c r="M609" s="213"/>
      <c r="N609" s="214"/>
      <c r="O609" s="214"/>
      <c r="P609" s="214"/>
      <c r="Q609" s="214"/>
      <c r="R609" s="214"/>
      <c r="S609" s="214"/>
      <c r="T609" s="215"/>
      <c r="AT609" s="216" t="s">
        <v>272</v>
      </c>
      <c r="AU609" s="216" t="s">
        <v>73</v>
      </c>
      <c r="AV609" s="13" t="s">
        <v>73</v>
      </c>
      <c r="AW609" s="13" t="s">
        <v>30</v>
      </c>
      <c r="AX609" s="13" t="s">
        <v>64</v>
      </c>
      <c r="AY609" s="216" t="s">
        <v>263</v>
      </c>
    </row>
    <row r="610" spans="1:65" s="13" customFormat="1">
      <c r="B610" s="205"/>
      <c r="C610" s="206"/>
      <c r="D610" s="207" t="s">
        <v>272</v>
      </c>
      <c r="E610" s="208" t="s">
        <v>1</v>
      </c>
      <c r="F610" s="209" t="s">
        <v>3270</v>
      </c>
      <c r="G610" s="206"/>
      <c r="H610" s="210">
        <v>2</v>
      </c>
      <c r="I610" s="211"/>
      <c r="J610" s="206"/>
      <c r="K610" s="206"/>
      <c r="L610" s="212"/>
      <c r="M610" s="213"/>
      <c r="N610" s="214"/>
      <c r="O610" s="214"/>
      <c r="P610" s="214"/>
      <c r="Q610" s="214"/>
      <c r="R610" s="214"/>
      <c r="S610" s="214"/>
      <c r="T610" s="215"/>
      <c r="AT610" s="216" t="s">
        <v>272</v>
      </c>
      <c r="AU610" s="216" t="s">
        <v>73</v>
      </c>
      <c r="AV610" s="13" t="s">
        <v>73</v>
      </c>
      <c r="AW610" s="13" t="s">
        <v>30</v>
      </c>
      <c r="AX610" s="13" t="s">
        <v>64</v>
      </c>
      <c r="AY610" s="216" t="s">
        <v>263</v>
      </c>
    </row>
    <row r="611" spans="1:65" s="13" customFormat="1">
      <c r="B611" s="205"/>
      <c r="C611" s="206"/>
      <c r="D611" s="207" t="s">
        <v>272</v>
      </c>
      <c r="E611" s="208" t="s">
        <v>1</v>
      </c>
      <c r="F611" s="209" t="s">
        <v>3271</v>
      </c>
      <c r="G611" s="206"/>
      <c r="H611" s="210">
        <v>3.3</v>
      </c>
      <c r="I611" s="211"/>
      <c r="J611" s="206"/>
      <c r="K611" s="206"/>
      <c r="L611" s="212"/>
      <c r="M611" s="213"/>
      <c r="N611" s="214"/>
      <c r="O611" s="214"/>
      <c r="P611" s="214"/>
      <c r="Q611" s="214"/>
      <c r="R611" s="214"/>
      <c r="S611" s="214"/>
      <c r="T611" s="215"/>
      <c r="AT611" s="216" t="s">
        <v>272</v>
      </c>
      <c r="AU611" s="216" t="s">
        <v>73</v>
      </c>
      <c r="AV611" s="13" t="s">
        <v>73</v>
      </c>
      <c r="AW611" s="13" t="s">
        <v>30</v>
      </c>
      <c r="AX611" s="13" t="s">
        <v>64</v>
      </c>
      <c r="AY611" s="216" t="s">
        <v>263</v>
      </c>
    </row>
    <row r="612" spans="1:65" s="13" customFormat="1">
      <c r="B612" s="205"/>
      <c r="C612" s="206"/>
      <c r="D612" s="207" t="s">
        <v>272</v>
      </c>
      <c r="E612" s="208" t="s">
        <v>1</v>
      </c>
      <c r="F612" s="209" t="s">
        <v>3272</v>
      </c>
      <c r="G612" s="206"/>
      <c r="H612" s="210">
        <v>1.6</v>
      </c>
      <c r="I612" s="211"/>
      <c r="J612" s="206"/>
      <c r="K612" s="206"/>
      <c r="L612" s="212"/>
      <c r="M612" s="213"/>
      <c r="N612" s="214"/>
      <c r="O612" s="214"/>
      <c r="P612" s="214"/>
      <c r="Q612" s="214"/>
      <c r="R612" s="214"/>
      <c r="S612" s="214"/>
      <c r="T612" s="215"/>
      <c r="AT612" s="216" t="s">
        <v>272</v>
      </c>
      <c r="AU612" s="216" t="s">
        <v>73</v>
      </c>
      <c r="AV612" s="13" t="s">
        <v>73</v>
      </c>
      <c r="AW612" s="13" t="s">
        <v>30</v>
      </c>
      <c r="AX612" s="13" t="s">
        <v>64</v>
      </c>
      <c r="AY612" s="216" t="s">
        <v>263</v>
      </c>
    </row>
    <row r="613" spans="1:65" s="13" customFormat="1">
      <c r="B613" s="205"/>
      <c r="C613" s="206"/>
      <c r="D613" s="207" t="s">
        <v>272</v>
      </c>
      <c r="E613" s="208" t="s">
        <v>1</v>
      </c>
      <c r="F613" s="209" t="s">
        <v>3273</v>
      </c>
      <c r="G613" s="206"/>
      <c r="H613" s="210">
        <v>1.6</v>
      </c>
      <c r="I613" s="211"/>
      <c r="J613" s="206"/>
      <c r="K613" s="206"/>
      <c r="L613" s="212"/>
      <c r="M613" s="213"/>
      <c r="N613" s="214"/>
      <c r="O613" s="214"/>
      <c r="P613" s="214"/>
      <c r="Q613" s="214"/>
      <c r="R613" s="214"/>
      <c r="S613" s="214"/>
      <c r="T613" s="215"/>
      <c r="AT613" s="216" t="s">
        <v>272</v>
      </c>
      <c r="AU613" s="216" t="s">
        <v>73</v>
      </c>
      <c r="AV613" s="13" t="s">
        <v>73</v>
      </c>
      <c r="AW613" s="13" t="s">
        <v>30</v>
      </c>
      <c r="AX613" s="13" t="s">
        <v>64</v>
      </c>
      <c r="AY613" s="216" t="s">
        <v>263</v>
      </c>
    </row>
    <row r="614" spans="1:65" s="15" customFormat="1">
      <c r="B614" s="228"/>
      <c r="C614" s="229"/>
      <c r="D614" s="207" t="s">
        <v>272</v>
      </c>
      <c r="E614" s="230" t="s">
        <v>1</v>
      </c>
      <c r="F614" s="231" t="s">
        <v>280</v>
      </c>
      <c r="G614" s="229"/>
      <c r="H614" s="232">
        <v>233.6</v>
      </c>
      <c r="I614" s="233"/>
      <c r="J614" s="229"/>
      <c r="K614" s="229"/>
      <c r="L614" s="234"/>
      <c r="M614" s="235"/>
      <c r="N614" s="236"/>
      <c r="O614" s="236"/>
      <c r="P614" s="236"/>
      <c r="Q614" s="236"/>
      <c r="R614" s="236"/>
      <c r="S614" s="236"/>
      <c r="T614" s="237"/>
      <c r="AT614" s="238" t="s">
        <v>272</v>
      </c>
      <c r="AU614" s="238" t="s">
        <v>73</v>
      </c>
      <c r="AV614" s="15" t="s">
        <v>270</v>
      </c>
      <c r="AW614" s="15" t="s">
        <v>30</v>
      </c>
      <c r="AX614" s="15" t="s">
        <v>71</v>
      </c>
      <c r="AY614" s="238" t="s">
        <v>263</v>
      </c>
    </row>
    <row r="615" spans="1:65" s="12" customFormat="1" ht="22.9" customHeight="1">
      <c r="B615" s="175"/>
      <c r="C615" s="176"/>
      <c r="D615" s="177" t="s">
        <v>63</v>
      </c>
      <c r="E615" s="189" t="s">
        <v>302</v>
      </c>
      <c r="F615" s="189" t="s">
        <v>303</v>
      </c>
      <c r="G615" s="176"/>
      <c r="H615" s="176"/>
      <c r="I615" s="179"/>
      <c r="J615" s="190">
        <f>BK615</f>
        <v>0</v>
      </c>
      <c r="K615" s="176"/>
      <c r="L615" s="181"/>
      <c r="M615" s="182"/>
      <c r="N615" s="183"/>
      <c r="O615" s="183"/>
      <c r="P615" s="184">
        <f>SUM(P616:P619)</f>
        <v>0</v>
      </c>
      <c r="Q615" s="183"/>
      <c r="R615" s="184">
        <f>SUM(R616:R619)</f>
        <v>0</v>
      </c>
      <c r="S615" s="183"/>
      <c r="T615" s="185">
        <f>SUM(T616:T619)</f>
        <v>0</v>
      </c>
      <c r="AR615" s="186" t="s">
        <v>71</v>
      </c>
      <c r="AT615" s="187" t="s">
        <v>63</v>
      </c>
      <c r="AU615" s="187" t="s">
        <v>71</v>
      </c>
      <c r="AY615" s="186" t="s">
        <v>263</v>
      </c>
      <c r="BK615" s="188">
        <f>SUM(BK616:BK619)</f>
        <v>0</v>
      </c>
    </row>
    <row r="616" spans="1:65" s="2" customFormat="1" ht="24.2" customHeight="1">
      <c r="A616" s="35"/>
      <c r="B616" s="36"/>
      <c r="C616" s="191" t="s">
        <v>949</v>
      </c>
      <c r="D616" s="191" t="s">
        <v>266</v>
      </c>
      <c r="E616" s="192" t="s">
        <v>3332</v>
      </c>
      <c r="F616" s="193" t="s">
        <v>3333</v>
      </c>
      <c r="G616" s="194" t="s">
        <v>307</v>
      </c>
      <c r="H616" s="195">
        <v>4.0000000000000001E-3</v>
      </c>
      <c r="I616" s="196"/>
      <c r="J616" s="197">
        <f>ROUND(I616*H616,2)</f>
        <v>0</v>
      </c>
      <c r="K616" s="198"/>
      <c r="L616" s="40"/>
      <c r="M616" s="199" t="s">
        <v>1</v>
      </c>
      <c r="N616" s="200" t="s">
        <v>38</v>
      </c>
      <c r="O616" s="72"/>
      <c r="P616" s="201">
        <f>O616*H616</f>
        <v>0</v>
      </c>
      <c r="Q616" s="201">
        <v>0</v>
      </c>
      <c r="R616" s="201">
        <f>Q616*H616</f>
        <v>0</v>
      </c>
      <c r="S616" s="201">
        <v>0</v>
      </c>
      <c r="T616" s="202">
        <f>S616*H616</f>
        <v>0</v>
      </c>
      <c r="U616" s="35"/>
      <c r="V616" s="35"/>
      <c r="W616" s="35"/>
      <c r="X616" s="35"/>
      <c r="Y616" s="35"/>
      <c r="Z616" s="35"/>
      <c r="AA616" s="35"/>
      <c r="AB616" s="35"/>
      <c r="AC616" s="35"/>
      <c r="AD616" s="35"/>
      <c r="AE616" s="35"/>
      <c r="AR616" s="203" t="s">
        <v>270</v>
      </c>
      <c r="AT616" s="203" t="s">
        <v>266</v>
      </c>
      <c r="AU616" s="203" t="s">
        <v>73</v>
      </c>
      <c r="AY616" s="18" t="s">
        <v>263</v>
      </c>
      <c r="BE616" s="204">
        <f>IF(N616="základní",J616,0)</f>
        <v>0</v>
      </c>
      <c r="BF616" s="204">
        <f>IF(N616="snížená",J616,0)</f>
        <v>0</v>
      </c>
      <c r="BG616" s="204">
        <f>IF(N616="zákl. přenesená",J616,0)</f>
        <v>0</v>
      </c>
      <c r="BH616" s="204">
        <f>IF(N616="sníž. přenesená",J616,0)</f>
        <v>0</v>
      </c>
      <c r="BI616" s="204">
        <f>IF(N616="nulová",J616,0)</f>
        <v>0</v>
      </c>
      <c r="BJ616" s="18" t="s">
        <v>71</v>
      </c>
      <c r="BK616" s="204">
        <f>ROUND(I616*H616,2)</f>
        <v>0</v>
      </c>
      <c r="BL616" s="18" t="s">
        <v>270</v>
      </c>
      <c r="BM616" s="203" t="s">
        <v>3334</v>
      </c>
    </row>
    <row r="617" spans="1:65" s="2" customFormat="1" ht="24.2" customHeight="1">
      <c r="A617" s="35"/>
      <c r="B617" s="36"/>
      <c r="C617" s="191" t="s">
        <v>704</v>
      </c>
      <c r="D617" s="191" t="s">
        <v>266</v>
      </c>
      <c r="E617" s="192" t="s">
        <v>3335</v>
      </c>
      <c r="F617" s="193" t="s">
        <v>3336</v>
      </c>
      <c r="G617" s="194" t="s">
        <v>307</v>
      </c>
      <c r="H617" s="195">
        <v>7.5999999999999998E-2</v>
      </c>
      <c r="I617" s="196"/>
      <c r="J617" s="197">
        <f>ROUND(I617*H617,2)</f>
        <v>0</v>
      </c>
      <c r="K617" s="198"/>
      <c r="L617" s="40"/>
      <c r="M617" s="199" t="s">
        <v>1</v>
      </c>
      <c r="N617" s="200" t="s">
        <v>38</v>
      </c>
      <c r="O617" s="72"/>
      <c r="P617" s="201">
        <f>O617*H617</f>
        <v>0</v>
      </c>
      <c r="Q617" s="201">
        <v>0</v>
      </c>
      <c r="R617" s="201">
        <f>Q617*H617</f>
        <v>0</v>
      </c>
      <c r="S617" s="201">
        <v>0</v>
      </c>
      <c r="T617" s="202">
        <f>S617*H617</f>
        <v>0</v>
      </c>
      <c r="U617" s="35"/>
      <c r="V617" s="35"/>
      <c r="W617" s="35"/>
      <c r="X617" s="35"/>
      <c r="Y617" s="35"/>
      <c r="Z617" s="35"/>
      <c r="AA617" s="35"/>
      <c r="AB617" s="35"/>
      <c r="AC617" s="35"/>
      <c r="AD617" s="35"/>
      <c r="AE617" s="35"/>
      <c r="AR617" s="203" t="s">
        <v>270</v>
      </c>
      <c r="AT617" s="203" t="s">
        <v>266</v>
      </c>
      <c r="AU617" s="203" t="s">
        <v>73</v>
      </c>
      <c r="AY617" s="18" t="s">
        <v>263</v>
      </c>
      <c r="BE617" s="204">
        <f>IF(N617="základní",J617,0)</f>
        <v>0</v>
      </c>
      <c r="BF617" s="204">
        <f>IF(N617="snížená",J617,0)</f>
        <v>0</v>
      </c>
      <c r="BG617" s="204">
        <f>IF(N617="zákl. přenesená",J617,0)</f>
        <v>0</v>
      </c>
      <c r="BH617" s="204">
        <f>IF(N617="sníž. přenesená",J617,0)</f>
        <v>0</v>
      </c>
      <c r="BI617" s="204">
        <f>IF(N617="nulová",J617,0)</f>
        <v>0</v>
      </c>
      <c r="BJ617" s="18" t="s">
        <v>71</v>
      </c>
      <c r="BK617" s="204">
        <f>ROUND(I617*H617,2)</f>
        <v>0</v>
      </c>
      <c r="BL617" s="18" t="s">
        <v>270</v>
      </c>
      <c r="BM617" s="203" t="s">
        <v>3337</v>
      </c>
    </row>
    <row r="618" spans="1:65" s="13" customFormat="1">
      <c r="B618" s="205"/>
      <c r="C618" s="206"/>
      <c r="D618" s="207" t="s">
        <v>272</v>
      </c>
      <c r="E618" s="206"/>
      <c r="F618" s="209" t="s">
        <v>3338</v>
      </c>
      <c r="G618" s="206"/>
      <c r="H618" s="210">
        <v>7.5999999999999998E-2</v>
      </c>
      <c r="I618" s="211"/>
      <c r="J618" s="206"/>
      <c r="K618" s="206"/>
      <c r="L618" s="212"/>
      <c r="M618" s="213"/>
      <c r="N618" s="214"/>
      <c r="O618" s="214"/>
      <c r="P618" s="214"/>
      <c r="Q618" s="214"/>
      <c r="R618" s="214"/>
      <c r="S618" s="214"/>
      <c r="T618" s="215"/>
      <c r="AT618" s="216" t="s">
        <v>272</v>
      </c>
      <c r="AU618" s="216" t="s">
        <v>73</v>
      </c>
      <c r="AV618" s="13" t="s">
        <v>73</v>
      </c>
      <c r="AW618" s="13" t="s">
        <v>4</v>
      </c>
      <c r="AX618" s="13" t="s">
        <v>71</v>
      </c>
      <c r="AY618" s="216" t="s">
        <v>263</v>
      </c>
    </row>
    <row r="619" spans="1:65" s="2" customFormat="1" ht="37.9" customHeight="1">
      <c r="A619" s="35"/>
      <c r="B619" s="36"/>
      <c r="C619" s="191" t="s">
        <v>976</v>
      </c>
      <c r="D619" s="191" t="s">
        <v>266</v>
      </c>
      <c r="E619" s="192" t="s">
        <v>3339</v>
      </c>
      <c r="F619" s="193" t="s">
        <v>3340</v>
      </c>
      <c r="G619" s="194" t="s">
        <v>307</v>
      </c>
      <c r="H619" s="195">
        <v>4.0000000000000001E-3</v>
      </c>
      <c r="I619" s="196"/>
      <c r="J619" s="197">
        <f>ROUND(I619*H619,2)</f>
        <v>0</v>
      </c>
      <c r="K619" s="198"/>
      <c r="L619" s="40"/>
      <c r="M619" s="199" t="s">
        <v>1</v>
      </c>
      <c r="N619" s="200" t="s">
        <v>38</v>
      </c>
      <c r="O619" s="72"/>
      <c r="P619" s="201">
        <f>O619*H619</f>
        <v>0</v>
      </c>
      <c r="Q619" s="201">
        <v>0</v>
      </c>
      <c r="R619" s="201">
        <f>Q619*H619</f>
        <v>0</v>
      </c>
      <c r="S619" s="201">
        <v>0</v>
      </c>
      <c r="T619" s="202">
        <f>S619*H619</f>
        <v>0</v>
      </c>
      <c r="U619" s="35"/>
      <c r="V619" s="35"/>
      <c r="W619" s="35"/>
      <c r="X619" s="35"/>
      <c r="Y619" s="35"/>
      <c r="Z619" s="35"/>
      <c r="AA619" s="35"/>
      <c r="AB619" s="35"/>
      <c r="AC619" s="35"/>
      <c r="AD619" s="35"/>
      <c r="AE619" s="35"/>
      <c r="AR619" s="203" t="s">
        <v>270</v>
      </c>
      <c r="AT619" s="203" t="s">
        <v>266</v>
      </c>
      <c r="AU619" s="203" t="s">
        <v>73</v>
      </c>
      <c r="AY619" s="18" t="s">
        <v>263</v>
      </c>
      <c r="BE619" s="204">
        <f>IF(N619="základní",J619,0)</f>
        <v>0</v>
      </c>
      <c r="BF619" s="204">
        <f>IF(N619="snížená",J619,0)</f>
        <v>0</v>
      </c>
      <c r="BG619" s="204">
        <f>IF(N619="zákl. přenesená",J619,0)</f>
        <v>0</v>
      </c>
      <c r="BH619" s="204">
        <f>IF(N619="sníž. přenesená",J619,0)</f>
        <v>0</v>
      </c>
      <c r="BI619" s="204">
        <f>IF(N619="nulová",J619,0)</f>
        <v>0</v>
      </c>
      <c r="BJ619" s="18" t="s">
        <v>71</v>
      </c>
      <c r="BK619" s="204">
        <f>ROUND(I619*H619,2)</f>
        <v>0</v>
      </c>
      <c r="BL619" s="18" t="s">
        <v>270</v>
      </c>
      <c r="BM619" s="203" t="s">
        <v>3341</v>
      </c>
    </row>
    <row r="620" spans="1:65" s="12" customFormat="1" ht="22.9" customHeight="1">
      <c r="B620" s="175"/>
      <c r="C620" s="176"/>
      <c r="D620" s="177" t="s">
        <v>63</v>
      </c>
      <c r="E620" s="189" t="s">
        <v>395</v>
      </c>
      <c r="F620" s="189" t="s">
        <v>396</v>
      </c>
      <c r="G620" s="176"/>
      <c r="H620" s="176"/>
      <c r="I620" s="179"/>
      <c r="J620" s="190">
        <f>BK620</f>
        <v>0</v>
      </c>
      <c r="K620" s="176"/>
      <c r="L620" s="181"/>
      <c r="M620" s="182"/>
      <c r="N620" s="183"/>
      <c r="O620" s="183"/>
      <c r="P620" s="184">
        <f>P621</f>
        <v>0</v>
      </c>
      <c r="Q620" s="183"/>
      <c r="R620" s="184">
        <f>R621</f>
        <v>0</v>
      </c>
      <c r="S620" s="183"/>
      <c r="T620" s="185">
        <f>T621</f>
        <v>0</v>
      </c>
      <c r="AR620" s="186" t="s">
        <v>71</v>
      </c>
      <c r="AT620" s="187" t="s">
        <v>63</v>
      </c>
      <c r="AU620" s="187" t="s">
        <v>71</v>
      </c>
      <c r="AY620" s="186" t="s">
        <v>263</v>
      </c>
      <c r="BK620" s="188">
        <f>BK621</f>
        <v>0</v>
      </c>
    </row>
    <row r="621" spans="1:65" s="2" customFormat="1" ht="24.2" customHeight="1">
      <c r="A621" s="35"/>
      <c r="B621" s="36"/>
      <c r="C621" s="191" t="s">
        <v>708</v>
      </c>
      <c r="D621" s="191" t="s">
        <v>266</v>
      </c>
      <c r="E621" s="192" t="s">
        <v>3342</v>
      </c>
      <c r="F621" s="193" t="s">
        <v>3343</v>
      </c>
      <c r="G621" s="194" t="s">
        <v>307</v>
      </c>
      <c r="H621" s="195">
        <v>954.90099999999995</v>
      </c>
      <c r="I621" s="196"/>
      <c r="J621" s="197">
        <f>ROUND(I621*H621,2)</f>
        <v>0</v>
      </c>
      <c r="K621" s="198"/>
      <c r="L621" s="40"/>
      <c r="M621" s="199" t="s">
        <v>1</v>
      </c>
      <c r="N621" s="200" t="s">
        <v>38</v>
      </c>
      <c r="O621" s="72"/>
      <c r="P621" s="201">
        <f>O621*H621</f>
        <v>0</v>
      </c>
      <c r="Q621" s="201">
        <v>0</v>
      </c>
      <c r="R621" s="201">
        <f>Q621*H621</f>
        <v>0</v>
      </c>
      <c r="S621" s="201">
        <v>0</v>
      </c>
      <c r="T621" s="202">
        <f>S621*H621</f>
        <v>0</v>
      </c>
      <c r="U621" s="35"/>
      <c r="V621" s="35"/>
      <c r="W621" s="35"/>
      <c r="X621" s="35"/>
      <c r="Y621" s="35"/>
      <c r="Z621" s="35"/>
      <c r="AA621" s="35"/>
      <c r="AB621" s="35"/>
      <c r="AC621" s="35"/>
      <c r="AD621" s="35"/>
      <c r="AE621" s="35"/>
      <c r="AR621" s="203" t="s">
        <v>270</v>
      </c>
      <c r="AT621" s="203" t="s">
        <v>266</v>
      </c>
      <c r="AU621" s="203" t="s">
        <v>73</v>
      </c>
      <c r="AY621" s="18" t="s">
        <v>263</v>
      </c>
      <c r="BE621" s="204">
        <f>IF(N621="základní",J621,0)</f>
        <v>0</v>
      </c>
      <c r="BF621" s="204">
        <f>IF(N621="snížená",J621,0)</f>
        <v>0</v>
      </c>
      <c r="BG621" s="204">
        <f>IF(N621="zákl. přenesená",J621,0)</f>
        <v>0</v>
      </c>
      <c r="BH621" s="204">
        <f>IF(N621="sníž. přenesená",J621,0)</f>
        <v>0</v>
      </c>
      <c r="BI621" s="204">
        <f>IF(N621="nulová",J621,0)</f>
        <v>0</v>
      </c>
      <c r="BJ621" s="18" t="s">
        <v>71</v>
      </c>
      <c r="BK621" s="204">
        <f>ROUND(I621*H621,2)</f>
        <v>0</v>
      </c>
      <c r="BL621" s="18" t="s">
        <v>270</v>
      </c>
      <c r="BM621" s="203" t="s">
        <v>3344</v>
      </c>
    </row>
    <row r="622" spans="1:65" s="12" customFormat="1" ht="25.9" customHeight="1">
      <c r="B622" s="175"/>
      <c r="C622" s="176"/>
      <c r="D622" s="177" t="s">
        <v>63</v>
      </c>
      <c r="E622" s="178" t="s">
        <v>1134</v>
      </c>
      <c r="F622" s="178" t="s">
        <v>1135</v>
      </c>
      <c r="G622" s="176"/>
      <c r="H622" s="176"/>
      <c r="I622" s="179"/>
      <c r="J622" s="180">
        <f>BK622</f>
        <v>0</v>
      </c>
      <c r="K622" s="176"/>
      <c r="L622" s="181"/>
      <c r="M622" s="182"/>
      <c r="N622" s="183"/>
      <c r="O622" s="183"/>
      <c r="P622" s="184">
        <f>P623+P632+P666+P707+P785+P789+P794+P913+P921+P941+P958+P1035+P1125+P1134</f>
        <v>0</v>
      </c>
      <c r="Q622" s="183"/>
      <c r="R622" s="184">
        <f>R623+R632+R666+R707+R785+R789+R794+R913+R921+R941+R958+R1035+R1125+R1134</f>
        <v>60.738472790000003</v>
      </c>
      <c r="S622" s="183"/>
      <c r="T622" s="185">
        <f>T623+T632+T666+T707+T785+T789+T794+T913+T921+T941+T958+T1035+T1125+T1134</f>
        <v>0</v>
      </c>
      <c r="AR622" s="186" t="s">
        <v>73</v>
      </c>
      <c r="AT622" s="187" t="s">
        <v>63</v>
      </c>
      <c r="AU622" s="187" t="s">
        <v>64</v>
      </c>
      <c r="AY622" s="186" t="s">
        <v>263</v>
      </c>
      <c r="BK622" s="188">
        <f>BK623+BK632+BK666+BK707+BK785+BK789+BK794+BK913+BK921+BK941+BK958+BK1035+BK1125+BK1134</f>
        <v>0</v>
      </c>
    </row>
    <row r="623" spans="1:65" s="12" customFormat="1" ht="22.9" customHeight="1">
      <c r="B623" s="175"/>
      <c r="C623" s="176"/>
      <c r="D623" s="177" t="s">
        <v>63</v>
      </c>
      <c r="E623" s="189" t="s">
        <v>3345</v>
      </c>
      <c r="F623" s="189" t="s">
        <v>3346</v>
      </c>
      <c r="G623" s="176"/>
      <c r="H623" s="176"/>
      <c r="I623" s="179"/>
      <c r="J623" s="190">
        <f>BK623</f>
        <v>0</v>
      </c>
      <c r="K623" s="176"/>
      <c r="L623" s="181"/>
      <c r="M623" s="182"/>
      <c r="N623" s="183"/>
      <c r="O623" s="183"/>
      <c r="P623" s="184">
        <f>SUM(P624:P631)</f>
        <v>0</v>
      </c>
      <c r="Q623" s="183"/>
      <c r="R623" s="184">
        <f>SUM(R624:R631)</f>
        <v>0</v>
      </c>
      <c r="S623" s="183"/>
      <c r="T623" s="185">
        <f>SUM(T624:T631)</f>
        <v>0</v>
      </c>
      <c r="AR623" s="186" t="s">
        <v>71</v>
      </c>
      <c r="AT623" s="187" t="s">
        <v>63</v>
      </c>
      <c r="AU623" s="187" t="s">
        <v>71</v>
      </c>
      <c r="AY623" s="186" t="s">
        <v>263</v>
      </c>
      <c r="BK623" s="188">
        <f>SUM(BK624:BK631)</f>
        <v>0</v>
      </c>
    </row>
    <row r="624" spans="1:65" s="2" customFormat="1" ht="16.5" customHeight="1">
      <c r="A624" s="35"/>
      <c r="B624" s="36"/>
      <c r="C624" s="191" t="s">
        <v>989</v>
      </c>
      <c r="D624" s="191" t="s">
        <v>266</v>
      </c>
      <c r="E624" s="192" t="s">
        <v>3347</v>
      </c>
      <c r="F624" s="193" t="s">
        <v>3348</v>
      </c>
      <c r="G624" s="194" t="s">
        <v>374</v>
      </c>
      <c r="H624" s="195">
        <v>1</v>
      </c>
      <c r="I624" s="196"/>
      <c r="J624" s="197">
        <f t="shared" ref="J624:J631" si="0">ROUND(I624*H624,2)</f>
        <v>0</v>
      </c>
      <c r="K624" s="198"/>
      <c r="L624" s="40"/>
      <c r="M624" s="199" t="s">
        <v>1</v>
      </c>
      <c r="N624" s="200" t="s">
        <v>38</v>
      </c>
      <c r="O624" s="72"/>
      <c r="P624" s="201">
        <f t="shared" ref="P624:P631" si="1">O624*H624</f>
        <v>0</v>
      </c>
      <c r="Q624" s="201">
        <v>0</v>
      </c>
      <c r="R624" s="201">
        <f t="shared" ref="R624:R631" si="2">Q624*H624</f>
        <v>0</v>
      </c>
      <c r="S624" s="201">
        <v>0</v>
      </c>
      <c r="T624" s="202">
        <f t="shared" ref="T624:T631" si="3">S624*H624</f>
        <v>0</v>
      </c>
      <c r="U624" s="35"/>
      <c r="V624" s="35"/>
      <c r="W624" s="35"/>
      <c r="X624" s="35"/>
      <c r="Y624" s="35"/>
      <c r="Z624" s="35"/>
      <c r="AA624" s="35"/>
      <c r="AB624" s="35"/>
      <c r="AC624" s="35"/>
      <c r="AD624" s="35"/>
      <c r="AE624" s="35"/>
      <c r="AR624" s="203" t="s">
        <v>270</v>
      </c>
      <c r="AT624" s="203" t="s">
        <v>266</v>
      </c>
      <c r="AU624" s="203" t="s">
        <v>73</v>
      </c>
      <c r="AY624" s="18" t="s">
        <v>263</v>
      </c>
      <c r="BE624" s="204">
        <f t="shared" ref="BE624:BE631" si="4">IF(N624="základní",J624,0)</f>
        <v>0</v>
      </c>
      <c r="BF624" s="204">
        <f t="shared" ref="BF624:BF631" si="5">IF(N624="snížená",J624,0)</f>
        <v>0</v>
      </c>
      <c r="BG624" s="204">
        <f t="shared" ref="BG624:BG631" si="6">IF(N624="zákl. přenesená",J624,0)</f>
        <v>0</v>
      </c>
      <c r="BH624" s="204">
        <f t="shared" ref="BH624:BH631" si="7">IF(N624="sníž. přenesená",J624,0)</f>
        <v>0</v>
      </c>
      <c r="BI624" s="204">
        <f t="shared" ref="BI624:BI631" si="8">IF(N624="nulová",J624,0)</f>
        <v>0</v>
      </c>
      <c r="BJ624" s="18" t="s">
        <v>71</v>
      </c>
      <c r="BK624" s="204">
        <f t="shared" ref="BK624:BK631" si="9">ROUND(I624*H624,2)</f>
        <v>0</v>
      </c>
      <c r="BL624" s="18" t="s">
        <v>270</v>
      </c>
      <c r="BM624" s="203" t="s">
        <v>3349</v>
      </c>
    </row>
    <row r="625" spans="1:65" s="2" customFormat="1" ht="16.5" customHeight="1">
      <c r="A625" s="35"/>
      <c r="B625" s="36"/>
      <c r="C625" s="191" t="s">
        <v>720</v>
      </c>
      <c r="D625" s="191" t="s">
        <v>266</v>
      </c>
      <c r="E625" s="192" t="s">
        <v>3350</v>
      </c>
      <c r="F625" s="193" t="s">
        <v>3351</v>
      </c>
      <c r="G625" s="194" t="s">
        <v>374</v>
      </c>
      <c r="H625" s="195">
        <v>1</v>
      </c>
      <c r="I625" s="196"/>
      <c r="J625" s="197">
        <f t="shared" si="0"/>
        <v>0</v>
      </c>
      <c r="K625" s="198"/>
      <c r="L625" s="40"/>
      <c r="M625" s="199" t="s">
        <v>1</v>
      </c>
      <c r="N625" s="200" t="s">
        <v>38</v>
      </c>
      <c r="O625" s="72"/>
      <c r="P625" s="201">
        <f t="shared" si="1"/>
        <v>0</v>
      </c>
      <c r="Q625" s="201">
        <v>0</v>
      </c>
      <c r="R625" s="201">
        <f t="shared" si="2"/>
        <v>0</v>
      </c>
      <c r="S625" s="201">
        <v>0</v>
      </c>
      <c r="T625" s="202">
        <f t="shared" si="3"/>
        <v>0</v>
      </c>
      <c r="U625" s="35"/>
      <c r="V625" s="35"/>
      <c r="W625" s="35"/>
      <c r="X625" s="35"/>
      <c r="Y625" s="35"/>
      <c r="Z625" s="35"/>
      <c r="AA625" s="35"/>
      <c r="AB625" s="35"/>
      <c r="AC625" s="35"/>
      <c r="AD625" s="35"/>
      <c r="AE625" s="35"/>
      <c r="AR625" s="203" t="s">
        <v>270</v>
      </c>
      <c r="AT625" s="203" t="s">
        <v>266</v>
      </c>
      <c r="AU625" s="203" t="s">
        <v>73</v>
      </c>
      <c r="AY625" s="18" t="s">
        <v>263</v>
      </c>
      <c r="BE625" s="204">
        <f t="shared" si="4"/>
        <v>0</v>
      </c>
      <c r="BF625" s="204">
        <f t="shared" si="5"/>
        <v>0</v>
      </c>
      <c r="BG625" s="204">
        <f t="shared" si="6"/>
        <v>0</v>
      </c>
      <c r="BH625" s="204">
        <f t="shared" si="7"/>
        <v>0</v>
      </c>
      <c r="BI625" s="204">
        <f t="shared" si="8"/>
        <v>0</v>
      </c>
      <c r="BJ625" s="18" t="s">
        <v>71</v>
      </c>
      <c r="BK625" s="204">
        <f t="shared" si="9"/>
        <v>0</v>
      </c>
      <c r="BL625" s="18" t="s">
        <v>270</v>
      </c>
      <c r="BM625" s="203" t="s">
        <v>3352</v>
      </c>
    </row>
    <row r="626" spans="1:65" s="2" customFormat="1" ht="16.5" customHeight="1">
      <c r="A626" s="35"/>
      <c r="B626" s="36"/>
      <c r="C626" s="191" t="s">
        <v>997</v>
      </c>
      <c r="D626" s="191" t="s">
        <v>266</v>
      </c>
      <c r="E626" s="192" t="s">
        <v>3353</v>
      </c>
      <c r="F626" s="193" t="s">
        <v>3354</v>
      </c>
      <c r="G626" s="194" t="s">
        <v>374</v>
      </c>
      <c r="H626" s="195">
        <v>4</v>
      </c>
      <c r="I626" s="196"/>
      <c r="J626" s="197">
        <f t="shared" si="0"/>
        <v>0</v>
      </c>
      <c r="K626" s="198"/>
      <c r="L626" s="40"/>
      <c r="M626" s="199" t="s">
        <v>1</v>
      </c>
      <c r="N626" s="200" t="s">
        <v>38</v>
      </c>
      <c r="O626" s="72"/>
      <c r="P626" s="201">
        <f t="shared" si="1"/>
        <v>0</v>
      </c>
      <c r="Q626" s="201">
        <v>0</v>
      </c>
      <c r="R626" s="201">
        <f t="shared" si="2"/>
        <v>0</v>
      </c>
      <c r="S626" s="201">
        <v>0</v>
      </c>
      <c r="T626" s="202">
        <f t="shared" si="3"/>
        <v>0</v>
      </c>
      <c r="U626" s="35"/>
      <c r="V626" s="35"/>
      <c r="W626" s="35"/>
      <c r="X626" s="35"/>
      <c r="Y626" s="35"/>
      <c r="Z626" s="35"/>
      <c r="AA626" s="35"/>
      <c r="AB626" s="35"/>
      <c r="AC626" s="35"/>
      <c r="AD626" s="35"/>
      <c r="AE626" s="35"/>
      <c r="AR626" s="203" t="s">
        <v>270</v>
      </c>
      <c r="AT626" s="203" t="s">
        <v>266</v>
      </c>
      <c r="AU626" s="203" t="s">
        <v>73</v>
      </c>
      <c r="AY626" s="18" t="s">
        <v>263</v>
      </c>
      <c r="BE626" s="204">
        <f t="shared" si="4"/>
        <v>0</v>
      </c>
      <c r="BF626" s="204">
        <f t="shared" si="5"/>
        <v>0</v>
      </c>
      <c r="BG626" s="204">
        <f t="shared" si="6"/>
        <v>0</v>
      </c>
      <c r="BH626" s="204">
        <f t="shared" si="7"/>
        <v>0</v>
      </c>
      <c r="BI626" s="204">
        <f t="shared" si="8"/>
        <v>0</v>
      </c>
      <c r="BJ626" s="18" t="s">
        <v>71</v>
      </c>
      <c r="BK626" s="204">
        <f t="shared" si="9"/>
        <v>0</v>
      </c>
      <c r="BL626" s="18" t="s">
        <v>270</v>
      </c>
      <c r="BM626" s="203" t="s">
        <v>3355</v>
      </c>
    </row>
    <row r="627" spans="1:65" s="2" customFormat="1" ht="16.5" customHeight="1">
      <c r="A627" s="35"/>
      <c r="B627" s="36"/>
      <c r="C627" s="191" t="s">
        <v>729</v>
      </c>
      <c r="D627" s="191" t="s">
        <v>266</v>
      </c>
      <c r="E627" s="192" t="s">
        <v>3356</v>
      </c>
      <c r="F627" s="193" t="s">
        <v>3357</v>
      </c>
      <c r="G627" s="194" t="s">
        <v>374</v>
      </c>
      <c r="H627" s="195">
        <v>1</v>
      </c>
      <c r="I627" s="196"/>
      <c r="J627" s="197">
        <f t="shared" si="0"/>
        <v>0</v>
      </c>
      <c r="K627" s="198"/>
      <c r="L627" s="40"/>
      <c r="M627" s="199" t="s">
        <v>1</v>
      </c>
      <c r="N627" s="200" t="s">
        <v>38</v>
      </c>
      <c r="O627" s="72"/>
      <c r="P627" s="201">
        <f t="shared" si="1"/>
        <v>0</v>
      </c>
      <c r="Q627" s="201">
        <v>0</v>
      </c>
      <c r="R627" s="201">
        <f t="shared" si="2"/>
        <v>0</v>
      </c>
      <c r="S627" s="201">
        <v>0</v>
      </c>
      <c r="T627" s="202">
        <f t="shared" si="3"/>
        <v>0</v>
      </c>
      <c r="U627" s="35"/>
      <c r="V627" s="35"/>
      <c r="W627" s="35"/>
      <c r="X627" s="35"/>
      <c r="Y627" s="35"/>
      <c r="Z627" s="35"/>
      <c r="AA627" s="35"/>
      <c r="AB627" s="35"/>
      <c r="AC627" s="35"/>
      <c r="AD627" s="35"/>
      <c r="AE627" s="35"/>
      <c r="AR627" s="203" t="s">
        <v>270</v>
      </c>
      <c r="AT627" s="203" t="s">
        <v>266</v>
      </c>
      <c r="AU627" s="203" t="s">
        <v>73</v>
      </c>
      <c r="AY627" s="18" t="s">
        <v>263</v>
      </c>
      <c r="BE627" s="204">
        <f t="shared" si="4"/>
        <v>0</v>
      </c>
      <c r="BF627" s="204">
        <f t="shared" si="5"/>
        <v>0</v>
      </c>
      <c r="BG627" s="204">
        <f t="shared" si="6"/>
        <v>0</v>
      </c>
      <c r="BH627" s="204">
        <f t="shared" si="7"/>
        <v>0</v>
      </c>
      <c r="BI627" s="204">
        <f t="shared" si="8"/>
        <v>0</v>
      </c>
      <c r="BJ627" s="18" t="s">
        <v>71</v>
      </c>
      <c r="BK627" s="204">
        <f t="shared" si="9"/>
        <v>0</v>
      </c>
      <c r="BL627" s="18" t="s">
        <v>270</v>
      </c>
      <c r="BM627" s="203" t="s">
        <v>3358</v>
      </c>
    </row>
    <row r="628" spans="1:65" s="2" customFormat="1" ht="16.5" customHeight="1">
      <c r="A628" s="35"/>
      <c r="B628" s="36"/>
      <c r="C628" s="191" t="s">
        <v>1006</v>
      </c>
      <c r="D628" s="191" t="s">
        <v>266</v>
      </c>
      <c r="E628" s="192" t="s">
        <v>3359</v>
      </c>
      <c r="F628" s="193" t="s">
        <v>3360</v>
      </c>
      <c r="G628" s="194" t="s">
        <v>374</v>
      </c>
      <c r="H628" s="195">
        <v>4</v>
      </c>
      <c r="I628" s="196"/>
      <c r="J628" s="197">
        <f t="shared" si="0"/>
        <v>0</v>
      </c>
      <c r="K628" s="198"/>
      <c r="L628" s="40"/>
      <c r="M628" s="199" t="s">
        <v>1</v>
      </c>
      <c r="N628" s="200" t="s">
        <v>38</v>
      </c>
      <c r="O628" s="72"/>
      <c r="P628" s="201">
        <f t="shared" si="1"/>
        <v>0</v>
      </c>
      <c r="Q628" s="201">
        <v>0</v>
      </c>
      <c r="R628" s="201">
        <f t="shared" si="2"/>
        <v>0</v>
      </c>
      <c r="S628" s="201">
        <v>0</v>
      </c>
      <c r="T628" s="202">
        <f t="shared" si="3"/>
        <v>0</v>
      </c>
      <c r="U628" s="35"/>
      <c r="V628" s="35"/>
      <c r="W628" s="35"/>
      <c r="X628" s="35"/>
      <c r="Y628" s="35"/>
      <c r="Z628" s="35"/>
      <c r="AA628" s="35"/>
      <c r="AB628" s="35"/>
      <c r="AC628" s="35"/>
      <c r="AD628" s="35"/>
      <c r="AE628" s="35"/>
      <c r="AR628" s="203" t="s">
        <v>270</v>
      </c>
      <c r="AT628" s="203" t="s">
        <v>266</v>
      </c>
      <c r="AU628" s="203" t="s">
        <v>73</v>
      </c>
      <c r="AY628" s="18" t="s">
        <v>263</v>
      </c>
      <c r="BE628" s="204">
        <f t="shared" si="4"/>
        <v>0</v>
      </c>
      <c r="BF628" s="204">
        <f t="shared" si="5"/>
        <v>0</v>
      </c>
      <c r="BG628" s="204">
        <f t="shared" si="6"/>
        <v>0</v>
      </c>
      <c r="BH628" s="204">
        <f t="shared" si="7"/>
        <v>0</v>
      </c>
      <c r="BI628" s="204">
        <f t="shared" si="8"/>
        <v>0</v>
      </c>
      <c r="BJ628" s="18" t="s">
        <v>71</v>
      </c>
      <c r="BK628" s="204">
        <f t="shared" si="9"/>
        <v>0</v>
      </c>
      <c r="BL628" s="18" t="s">
        <v>270</v>
      </c>
      <c r="BM628" s="203" t="s">
        <v>3361</v>
      </c>
    </row>
    <row r="629" spans="1:65" s="2" customFormat="1" ht="16.5" customHeight="1">
      <c r="A629" s="35"/>
      <c r="B629" s="36"/>
      <c r="C629" s="191" t="s">
        <v>736</v>
      </c>
      <c r="D629" s="191" t="s">
        <v>266</v>
      </c>
      <c r="E629" s="192" t="s">
        <v>3362</v>
      </c>
      <c r="F629" s="193" t="s">
        <v>3363</v>
      </c>
      <c r="G629" s="194" t="s">
        <v>374</v>
      </c>
      <c r="H629" s="195">
        <v>1</v>
      </c>
      <c r="I629" s="196"/>
      <c r="J629" s="197">
        <f t="shared" si="0"/>
        <v>0</v>
      </c>
      <c r="K629" s="198"/>
      <c r="L629" s="40"/>
      <c r="M629" s="199" t="s">
        <v>1</v>
      </c>
      <c r="N629" s="200" t="s">
        <v>38</v>
      </c>
      <c r="O629" s="72"/>
      <c r="P629" s="201">
        <f t="shared" si="1"/>
        <v>0</v>
      </c>
      <c r="Q629" s="201">
        <v>0</v>
      </c>
      <c r="R629" s="201">
        <f t="shared" si="2"/>
        <v>0</v>
      </c>
      <c r="S629" s="201">
        <v>0</v>
      </c>
      <c r="T629" s="202">
        <f t="shared" si="3"/>
        <v>0</v>
      </c>
      <c r="U629" s="35"/>
      <c r="V629" s="35"/>
      <c r="W629" s="35"/>
      <c r="X629" s="35"/>
      <c r="Y629" s="35"/>
      <c r="Z629" s="35"/>
      <c r="AA629" s="35"/>
      <c r="AB629" s="35"/>
      <c r="AC629" s="35"/>
      <c r="AD629" s="35"/>
      <c r="AE629" s="35"/>
      <c r="AR629" s="203" t="s">
        <v>270</v>
      </c>
      <c r="AT629" s="203" t="s">
        <v>266</v>
      </c>
      <c r="AU629" s="203" t="s">
        <v>73</v>
      </c>
      <c r="AY629" s="18" t="s">
        <v>263</v>
      </c>
      <c r="BE629" s="204">
        <f t="shared" si="4"/>
        <v>0</v>
      </c>
      <c r="BF629" s="204">
        <f t="shared" si="5"/>
        <v>0</v>
      </c>
      <c r="BG629" s="204">
        <f t="shared" si="6"/>
        <v>0</v>
      </c>
      <c r="BH629" s="204">
        <f t="shared" si="7"/>
        <v>0</v>
      </c>
      <c r="BI629" s="204">
        <f t="shared" si="8"/>
        <v>0</v>
      </c>
      <c r="BJ629" s="18" t="s">
        <v>71</v>
      </c>
      <c r="BK629" s="204">
        <f t="shared" si="9"/>
        <v>0</v>
      </c>
      <c r="BL629" s="18" t="s">
        <v>270</v>
      </c>
      <c r="BM629" s="203" t="s">
        <v>3364</v>
      </c>
    </row>
    <row r="630" spans="1:65" s="2" customFormat="1" ht="16.5" customHeight="1">
      <c r="A630" s="35"/>
      <c r="B630" s="36"/>
      <c r="C630" s="191" t="s">
        <v>1015</v>
      </c>
      <c r="D630" s="191" t="s">
        <v>266</v>
      </c>
      <c r="E630" s="192" t="s">
        <v>3365</v>
      </c>
      <c r="F630" s="193" t="s">
        <v>3366</v>
      </c>
      <c r="G630" s="194" t="s">
        <v>374</v>
      </c>
      <c r="H630" s="195">
        <v>1</v>
      </c>
      <c r="I630" s="196"/>
      <c r="J630" s="197">
        <f t="shared" si="0"/>
        <v>0</v>
      </c>
      <c r="K630" s="198"/>
      <c r="L630" s="40"/>
      <c r="M630" s="199" t="s">
        <v>1</v>
      </c>
      <c r="N630" s="200" t="s">
        <v>38</v>
      </c>
      <c r="O630" s="72"/>
      <c r="P630" s="201">
        <f t="shared" si="1"/>
        <v>0</v>
      </c>
      <c r="Q630" s="201">
        <v>0</v>
      </c>
      <c r="R630" s="201">
        <f t="shared" si="2"/>
        <v>0</v>
      </c>
      <c r="S630" s="201">
        <v>0</v>
      </c>
      <c r="T630" s="202">
        <f t="shared" si="3"/>
        <v>0</v>
      </c>
      <c r="U630" s="35"/>
      <c r="V630" s="35"/>
      <c r="W630" s="35"/>
      <c r="X630" s="35"/>
      <c r="Y630" s="35"/>
      <c r="Z630" s="35"/>
      <c r="AA630" s="35"/>
      <c r="AB630" s="35"/>
      <c r="AC630" s="35"/>
      <c r="AD630" s="35"/>
      <c r="AE630" s="35"/>
      <c r="AR630" s="203" t="s">
        <v>270</v>
      </c>
      <c r="AT630" s="203" t="s">
        <v>266</v>
      </c>
      <c r="AU630" s="203" t="s">
        <v>73</v>
      </c>
      <c r="AY630" s="18" t="s">
        <v>263</v>
      </c>
      <c r="BE630" s="204">
        <f t="shared" si="4"/>
        <v>0</v>
      </c>
      <c r="BF630" s="204">
        <f t="shared" si="5"/>
        <v>0</v>
      </c>
      <c r="BG630" s="204">
        <f t="shared" si="6"/>
        <v>0</v>
      </c>
      <c r="BH630" s="204">
        <f t="shared" si="7"/>
        <v>0</v>
      </c>
      <c r="BI630" s="204">
        <f t="shared" si="8"/>
        <v>0</v>
      </c>
      <c r="BJ630" s="18" t="s">
        <v>71</v>
      </c>
      <c r="BK630" s="204">
        <f t="shared" si="9"/>
        <v>0</v>
      </c>
      <c r="BL630" s="18" t="s">
        <v>270</v>
      </c>
      <c r="BM630" s="203" t="s">
        <v>3367</v>
      </c>
    </row>
    <row r="631" spans="1:65" s="2" customFormat="1" ht="16.5" customHeight="1">
      <c r="A631" s="35"/>
      <c r="B631" s="36"/>
      <c r="C631" s="191" t="s">
        <v>739</v>
      </c>
      <c r="D631" s="191" t="s">
        <v>266</v>
      </c>
      <c r="E631" s="192" t="s">
        <v>3368</v>
      </c>
      <c r="F631" s="193" t="s">
        <v>3369</v>
      </c>
      <c r="G631" s="194" t="s">
        <v>374</v>
      </c>
      <c r="H631" s="195">
        <v>2</v>
      </c>
      <c r="I631" s="196"/>
      <c r="J631" s="197">
        <f t="shared" si="0"/>
        <v>0</v>
      </c>
      <c r="K631" s="198"/>
      <c r="L631" s="40"/>
      <c r="M631" s="199" t="s">
        <v>1</v>
      </c>
      <c r="N631" s="200" t="s">
        <v>38</v>
      </c>
      <c r="O631" s="72"/>
      <c r="P631" s="201">
        <f t="shared" si="1"/>
        <v>0</v>
      </c>
      <c r="Q631" s="201">
        <v>0</v>
      </c>
      <c r="R631" s="201">
        <f t="shared" si="2"/>
        <v>0</v>
      </c>
      <c r="S631" s="201">
        <v>0</v>
      </c>
      <c r="T631" s="202">
        <f t="shared" si="3"/>
        <v>0</v>
      </c>
      <c r="U631" s="35"/>
      <c r="V631" s="35"/>
      <c r="W631" s="35"/>
      <c r="X631" s="35"/>
      <c r="Y631" s="35"/>
      <c r="Z631" s="35"/>
      <c r="AA631" s="35"/>
      <c r="AB631" s="35"/>
      <c r="AC631" s="35"/>
      <c r="AD631" s="35"/>
      <c r="AE631" s="35"/>
      <c r="AR631" s="203" t="s">
        <v>270</v>
      </c>
      <c r="AT631" s="203" t="s">
        <v>266</v>
      </c>
      <c r="AU631" s="203" t="s">
        <v>73</v>
      </c>
      <c r="AY631" s="18" t="s">
        <v>263</v>
      </c>
      <c r="BE631" s="204">
        <f t="shared" si="4"/>
        <v>0</v>
      </c>
      <c r="BF631" s="204">
        <f t="shared" si="5"/>
        <v>0</v>
      </c>
      <c r="BG631" s="204">
        <f t="shared" si="6"/>
        <v>0</v>
      </c>
      <c r="BH631" s="204">
        <f t="shared" si="7"/>
        <v>0</v>
      </c>
      <c r="BI631" s="204">
        <f t="shared" si="8"/>
        <v>0</v>
      </c>
      <c r="BJ631" s="18" t="s">
        <v>71</v>
      </c>
      <c r="BK631" s="204">
        <f t="shared" si="9"/>
        <v>0</v>
      </c>
      <c r="BL631" s="18" t="s">
        <v>270</v>
      </c>
      <c r="BM631" s="203" t="s">
        <v>3370</v>
      </c>
    </row>
    <row r="632" spans="1:65" s="12" customFormat="1" ht="22.9" customHeight="1">
      <c r="B632" s="175"/>
      <c r="C632" s="176"/>
      <c r="D632" s="177" t="s">
        <v>63</v>
      </c>
      <c r="E632" s="189" t="s">
        <v>1136</v>
      </c>
      <c r="F632" s="189" t="s">
        <v>1137</v>
      </c>
      <c r="G632" s="176"/>
      <c r="H632" s="176"/>
      <c r="I632" s="179"/>
      <c r="J632" s="190">
        <f>BK632</f>
        <v>0</v>
      </c>
      <c r="K632" s="176"/>
      <c r="L632" s="181"/>
      <c r="M632" s="182"/>
      <c r="N632" s="183"/>
      <c r="O632" s="183"/>
      <c r="P632" s="184">
        <f>SUM(P633:P665)</f>
        <v>0</v>
      </c>
      <c r="Q632" s="183"/>
      <c r="R632" s="184">
        <f>SUM(R633:R665)</f>
        <v>3.3625678000000003</v>
      </c>
      <c r="S632" s="183"/>
      <c r="T632" s="185">
        <f>SUM(T633:T665)</f>
        <v>0</v>
      </c>
      <c r="AR632" s="186" t="s">
        <v>73</v>
      </c>
      <c r="AT632" s="187" t="s">
        <v>63</v>
      </c>
      <c r="AU632" s="187" t="s">
        <v>71</v>
      </c>
      <c r="AY632" s="186" t="s">
        <v>263</v>
      </c>
      <c r="BK632" s="188">
        <f>SUM(BK633:BK665)</f>
        <v>0</v>
      </c>
    </row>
    <row r="633" spans="1:65" s="2" customFormat="1" ht="24.2" customHeight="1">
      <c r="A633" s="35"/>
      <c r="B633" s="36"/>
      <c r="C633" s="191" t="s">
        <v>1027</v>
      </c>
      <c r="D633" s="191" t="s">
        <v>266</v>
      </c>
      <c r="E633" s="192" t="s">
        <v>1139</v>
      </c>
      <c r="F633" s="193" t="s">
        <v>1140</v>
      </c>
      <c r="G633" s="194" t="s">
        <v>269</v>
      </c>
      <c r="H633" s="195">
        <v>280.30700000000002</v>
      </c>
      <c r="I633" s="196"/>
      <c r="J633" s="197">
        <f>ROUND(I633*H633,2)</f>
        <v>0</v>
      </c>
      <c r="K633" s="198"/>
      <c r="L633" s="40"/>
      <c r="M633" s="199" t="s">
        <v>1</v>
      </c>
      <c r="N633" s="200" t="s">
        <v>38</v>
      </c>
      <c r="O633" s="72"/>
      <c r="P633" s="201">
        <f>O633*H633</f>
        <v>0</v>
      </c>
      <c r="Q633" s="201">
        <v>0</v>
      </c>
      <c r="R633" s="201">
        <f>Q633*H633</f>
        <v>0</v>
      </c>
      <c r="S633" s="201">
        <v>0</v>
      </c>
      <c r="T633" s="202">
        <f>S633*H633</f>
        <v>0</v>
      </c>
      <c r="U633" s="35"/>
      <c r="V633" s="35"/>
      <c r="W633" s="35"/>
      <c r="X633" s="35"/>
      <c r="Y633" s="35"/>
      <c r="Z633" s="35"/>
      <c r="AA633" s="35"/>
      <c r="AB633" s="35"/>
      <c r="AC633" s="35"/>
      <c r="AD633" s="35"/>
      <c r="AE633" s="35"/>
      <c r="AR633" s="203" t="s">
        <v>416</v>
      </c>
      <c r="AT633" s="203" t="s">
        <v>266</v>
      </c>
      <c r="AU633" s="203" t="s">
        <v>73</v>
      </c>
      <c r="AY633" s="18" t="s">
        <v>263</v>
      </c>
      <c r="BE633" s="204">
        <f>IF(N633="základní",J633,0)</f>
        <v>0</v>
      </c>
      <c r="BF633" s="204">
        <f>IF(N633="snížená",J633,0)</f>
        <v>0</v>
      </c>
      <c r="BG633" s="204">
        <f>IF(N633="zákl. přenesená",J633,0)</f>
        <v>0</v>
      </c>
      <c r="BH633" s="204">
        <f>IF(N633="sníž. přenesená",J633,0)</f>
        <v>0</v>
      </c>
      <c r="BI633" s="204">
        <f>IF(N633="nulová",J633,0)</f>
        <v>0</v>
      </c>
      <c r="BJ633" s="18" t="s">
        <v>71</v>
      </c>
      <c r="BK633" s="204">
        <f>ROUND(I633*H633,2)</f>
        <v>0</v>
      </c>
      <c r="BL633" s="18" t="s">
        <v>416</v>
      </c>
      <c r="BM633" s="203" t="s">
        <v>3371</v>
      </c>
    </row>
    <row r="634" spans="1:65" s="16" customFormat="1">
      <c r="B634" s="248"/>
      <c r="C634" s="249"/>
      <c r="D634" s="207" t="s">
        <v>272</v>
      </c>
      <c r="E634" s="250" t="s">
        <v>1</v>
      </c>
      <c r="F634" s="251" t="s">
        <v>3372</v>
      </c>
      <c r="G634" s="249"/>
      <c r="H634" s="250" t="s">
        <v>1</v>
      </c>
      <c r="I634" s="252"/>
      <c r="J634" s="249"/>
      <c r="K634" s="249"/>
      <c r="L634" s="253"/>
      <c r="M634" s="254"/>
      <c r="N634" s="255"/>
      <c r="O634" s="255"/>
      <c r="P634" s="255"/>
      <c r="Q634" s="255"/>
      <c r="R634" s="255"/>
      <c r="S634" s="255"/>
      <c r="T634" s="256"/>
      <c r="AT634" s="257" t="s">
        <v>272</v>
      </c>
      <c r="AU634" s="257" t="s">
        <v>73</v>
      </c>
      <c r="AV634" s="16" t="s">
        <v>71</v>
      </c>
      <c r="AW634" s="16" t="s">
        <v>30</v>
      </c>
      <c r="AX634" s="16" t="s">
        <v>64</v>
      </c>
      <c r="AY634" s="257" t="s">
        <v>263</v>
      </c>
    </row>
    <row r="635" spans="1:65" s="13" customFormat="1">
      <c r="B635" s="205"/>
      <c r="C635" s="206"/>
      <c r="D635" s="207" t="s">
        <v>272</v>
      </c>
      <c r="E635" s="208" t="s">
        <v>1</v>
      </c>
      <c r="F635" s="209" t="s">
        <v>3373</v>
      </c>
      <c r="G635" s="206"/>
      <c r="H635" s="210">
        <v>280.30700000000002</v>
      </c>
      <c r="I635" s="211"/>
      <c r="J635" s="206"/>
      <c r="K635" s="206"/>
      <c r="L635" s="212"/>
      <c r="M635" s="213"/>
      <c r="N635" s="214"/>
      <c r="O635" s="214"/>
      <c r="P635" s="214"/>
      <c r="Q635" s="214"/>
      <c r="R635" s="214"/>
      <c r="S635" s="214"/>
      <c r="T635" s="215"/>
      <c r="AT635" s="216" t="s">
        <v>272</v>
      </c>
      <c r="AU635" s="216" t="s">
        <v>73</v>
      </c>
      <c r="AV635" s="13" t="s">
        <v>73</v>
      </c>
      <c r="AW635" s="13" t="s">
        <v>30</v>
      </c>
      <c r="AX635" s="13" t="s">
        <v>64</v>
      </c>
      <c r="AY635" s="216" t="s">
        <v>263</v>
      </c>
    </row>
    <row r="636" spans="1:65" s="15" customFormat="1">
      <c r="B636" s="228"/>
      <c r="C636" s="229"/>
      <c r="D636" s="207" t="s">
        <v>272</v>
      </c>
      <c r="E636" s="230" t="s">
        <v>1</v>
      </c>
      <c r="F636" s="231" t="s">
        <v>280</v>
      </c>
      <c r="G636" s="229"/>
      <c r="H636" s="232">
        <v>280.30700000000002</v>
      </c>
      <c r="I636" s="233"/>
      <c r="J636" s="229"/>
      <c r="K636" s="229"/>
      <c r="L636" s="234"/>
      <c r="M636" s="235"/>
      <c r="N636" s="236"/>
      <c r="O636" s="236"/>
      <c r="P636" s="236"/>
      <c r="Q636" s="236"/>
      <c r="R636" s="236"/>
      <c r="S636" s="236"/>
      <c r="T636" s="237"/>
      <c r="AT636" s="238" t="s">
        <v>272</v>
      </c>
      <c r="AU636" s="238" t="s">
        <v>73</v>
      </c>
      <c r="AV636" s="15" t="s">
        <v>270</v>
      </c>
      <c r="AW636" s="15" t="s">
        <v>30</v>
      </c>
      <c r="AX636" s="15" t="s">
        <v>71</v>
      </c>
      <c r="AY636" s="238" t="s">
        <v>263</v>
      </c>
    </row>
    <row r="637" spans="1:65" s="2" customFormat="1" ht="16.5" customHeight="1">
      <c r="A637" s="35"/>
      <c r="B637" s="36"/>
      <c r="C637" s="261" t="s">
        <v>743</v>
      </c>
      <c r="D637" s="261" t="s">
        <v>401</v>
      </c>
      <c r="E637" s="262" t="s">
        <v>1143</v>
      </c>
      <c r="F637" s="263" t="s">
        <v>1144</v>
      </c>
      <c r="G637" s="264" t="s">
        <v>307</v>
      </c>
      <c r="H637" s="265">
        <v>8.4000000000000005E-2</v>
      </c>
      <c r="I637" s="266"/>
      <c r="J637" s="267">
        <f>ROUND(I637*H637,2)</f>
        <v>0</v>
      </c>
      <c r="K637" s="268"/>
      <c r="L637" s="269"/>
      <c r="M637" s="270" t="s">
        <v>1</v>
      </c>
      <c r="N637" s="271" t="s">
        <v>38</v>
      </c>
      <c r="O637" s="72"/>
      <c r="P637" s="201">
        <f>O637*H637</f>
        <v>0</v>
      </c>
      <c r="Q637" s="201">
        <v>1</v>
      </c>
      <c r="R637" s="201">
        <f>Q637*H637</f>
        <v>8.4000000000000005E-2</v>
      </c>
      <c r="S637" s="201">
        <v>0</v>
      </c>
      <c r="T637" s="202">
        <f>S637*H637</f>
        <v>0</v>
      </c>
      <c r="U637" s="35"/>
      <c r="V637" s="35"/>
      <c r="W637" s="35"/>
      <c r="X637" s="35"/>
      <c r="Y637" s="35"/>
      <c r="Z637" s="35"/>
      <c r="AA637" s="35"/>
      <c r="AB637" s="35"/>
      <c r="AC637" s="35"/>
      <c r="AD637" s="35"/>
      <c r="AE637" s="35"/>
      <c r="AR637" s="203" t="s">
        <v>542</v>
      </c>
      <c r="AT637" s="203" t="s">
        <v>401</v>
      </c>
      <c r="AU637" s="203" t="s">
        <v>73</v>
      </c>
      <c r="AY637" s="18" t="s">
        <v>263</v>
      </c>
      <c r="BE637" s="204">
        <f>IF(N637="základní",J637,0)</f>
        <v>0</v>
      </c>
      <c r="BF637" s="204">
        <f>IF(N637="snížená",J637,0)</f>
        <v>0</v>
      </c>
      <c r="BG637" s="204">
        <f>IF(N637="zákl. přenesená",J637,0)</f>
        <v>0</v>
      </c>
      <c r="BH637" s="204">
        <f>IF(N637="sníž. přenesená",J637,0)</f>
        <v>0</v>
      </c>
      <c r="BI637" s="204">
        <f>IF(N637="nulová",J637,0)</f>
        <v>0</v>
      </c>
      <c r="BJ637" s="18" t="s">
        <v>71</v>
      </c>
      <c r="BK637" s="204">
        <f>ROUND(I637*H637,2)</f>
        <v>0</v>
      </c>
      <c r="BL637" s="18" t="s">
        <v>416</v>
      </c>
      <c r="BM637" s="203" t="s">
        <v>3374</v>
      </c>
    </row>
    <row r="638" spans="1:65" s="13" customFormat="1">
      <c r="B638" s="205"/>
      <c r="C638" s="206"/>
      <c r="D638" s="207" t="s">
        <v>272</v>
      </c>
      <c r="E638" s="208" t="s">
        <v>1</v>
      </c>
      <c r="F638" s="209" t="s">
        <v>3375</v>
      </c>
      <c r="G638" s="206"/>
      <c r="H638" s="210">
        <v>8.4000000000000005E-2</v>
      </c>
      <c r="I638" s="211"/>
      <c r="J638" s="206"/>
      <c r="K638" s="206"/>
      <c r="L638" s="212"/>
      <c r="M638" s="213"/>
      <c r="N638" s="214"/>
      <c r="O638" s="214"/>
      <c r="P638" s="214"/>
      <c r="Q638" s="214"/>
      <c r="R638" s="214"/>
      <c r="S638" s="214"/>
      <c r="T638" s="215"/>
      <c r="AT638" s="216" t="s">
        <v>272</v>
      </c>
      <c r="AU638" s="216" t="s">
        <v>73</v>
      </c>
      <c r="AV638" s="13" t="s">
        <v>73</v>
      </c>
      <c r="AW638" s="13" t="s">
        <v>30</v>
      </c>
      <c r="AX638" s="13" t="s">
        <v>64</v>
      </c>
      <c r="AY638" s="216" t="s">
        <v>263</v>
      </c>
    </row>
    <row r="639" spans="1:65" s="15" customFormat="1">
      <c r="B639" s="228"/>
      <c r="C639" s="229"/>
      <c r="D639" s="207" t="s">
        <v>272</v>
      </c>
      <c r="E639" s="230" t="s">
        <v>1</v>
      </c>
      <c r="F639" s="231" t="s">
        <v>280</v>
      </c>
      <c r="G639" s="229"/>
      <c r="H639" s="232">
        <v>8.4000000000000005E-2</v>
      </c>
      <c r="I639" s="233"/>
      <c r="J639" s="229"/>
      <c r="K639" s="229"/>
      <c r="L639" s="234"/>
      <c r="M639" s="235"/>
      <c r="N639" s="236"/>
      <c r="O639" s="236"/>
      <c r="P639" s="236"/>
      <c r="Q639" s="236"/>
      <c r="R639" s="236"/>
      <c r="S639" s="236"/>
      <c r="T639" s="237"/>
      <c r="AT639" s="238" t="s">
        <v>272</v>
      </c>
      <c r="AU639" s="238" t="s">
        <v>73</v>
      </c>
      <c r="AV639" s="15" t="s">
        <v>270</v>
      </c>
      <c r="AW639" s="15" t="s">
        <v>30</v>
      </c>
      <c r="AX639" s="15" t="s">
        <v>71</v>
      </c>
      <c r="AY639" s="238" t="s">
        <v>263</v>
      </c>
    </row>
    <row r="640" spans="1:65" s="2" customFormat="1" ht="24.2" customHeight="1">
      <c r="A640" s="35"/>
      <c r="B640" s="36"/>
      <c r="C640" s="191" t="s">
        <v>1039</v>
      </c>
      <c r="D640" s="191" t="s">
        <v>266</v>
      </c>
      <c r="E640" s="192" t="s">
        <v>1148</v>
      </c>
      <c r="F640" s="193" t="s">
        <v>1149</v>
      </c>
      <c r="G640" s="194" t="s">
        <v>269</v>
      </c>
      <c r="H640" s="195">
        <v>137.84200000000001</v>
      </c>
      <c r="I640" s="196"/>
      <c r="J640" s="197">
        <f>ROUND(I640*H640,2)</f>
        <v>0</v>
      </c>
      <c r="K640" s="198"/>
      <c r="L640" s="40"/>
      <c r="M640" s="199" t="s">
        <v>1</v>
      </c>
      <c r="N640" s="200" t="s">
        <v>38</v>
      </c>
      <c r="O640" s="72"/>
      <c r="P640" s="201">
        <f>O640*H640</f>
        <v>0</v>
      </c>
      <c r="Q640" s="201">
        <v>0</v>
      </c>
      <c r="R640" s="201">
        <f>Q640*H640</f>
        <v>0</v>
      </c>
      <c r="S640" s="201">
        <v>0</v>
      </c>
      <c r="T640" s="202">
        <f>S640*H640</f>
        <v>0</v>
      </c>
      <c r="U640" s="35"/>
      <c r="V640" s="35"/>
      <c r="W640" s="35"/>
      <c r="X640" s="35"/>
      <c r="Y640" s="35"/>
      <c r="Z640" s="35"/>
      <c r="AA640" s="35"/>
      <c r="AB640" s="35"/>
      <c r="AC640" s="35"/>
      <c r="AD640" s="35"/>
      <c r="AE640" s="35"/>
      <c r="AR640" s="203" t="s">
        <v>416</v>
      </c>
      <c r="AT640" s="203" t="s">
        <v>266</v>
      </c>
      <c r="AU640" s="203" t="s">
        <v>73</v>
      </c>
      <c r="AY640" s="18" t="s">
        <v>263</v>
      </c>
      <c r="BE640" s="204">
        <f>IF(N640="základní",J640,0)</f>
        <v>0</v>
      </c>
      <c r="BF640" s="204">
        <f>IF(N640="snížená",J640,0)</f>
        <v>0</v>
      </c>
      <c r="BG640" s="204">
        <f>IF(N640="zákl. přenesená",J640,0)</f>
        <v>0</v>
      </c>
      <c r="BH640" s="204">
        <f>IF(N640="sníž. přenesená",J640,0)</f>
        <v>0</v>
      </c>
      <c r="BI640" s="204">
        <f>IF(N640="nulová",J640,0)</f>
        <v>0</v>
      </c>
      <c r="BJ640" s="18" t="s">
        <v>71</v>
      </c>
      <c r="BK640" s="204">
        <f>ROUND(I640*H640,2)</f>
        <v>0</v>
      </c>
      <c r="BL640" s="18" t="s">
        <v>416</v>
      </c>
      <c r="BM640" s="203" t="s">
        <v>3376</v>
      </c>
    </row>
    <row r="641" spans="1:65" s="16" customFormat="1">
      <c r="B641" s="248"/>
      <c r="C641" s="249"/>
      <c r="D641" s="207" t="s">
        <v>272</v>
      </c>
      <c r="E641" s="250" t="s">
        <v>1</v>
      </c>
      <c r="F641" s="251" t="s">
        <v>3377</v>
      </c>
      <c r="G641" s="249"/>
      <c r="H641" s="250" t="s">
        <v>1</v>
      </c>
      <c r="I641" s="252"/>
      <c r="J641" s="249"/>
      <c r="K641" s="249"/>
      <c r="L641" s="253"/>
      <c r="M641" s="254"/>
      <c r="N641" s="255"/>
      <c r="O641" s="255"/>
      <c r="P641" s="255"/>
      <c r="Q641" s="255"/>
      <c r="R641" s="255"/>
      <c r="S641" s="255"/>
      <c r="T641" s="256"/>
      <c r="AT641" s="257" t="s">
        <v>272</v>
      </c>
      <c r="AU641" s="257" t="s">
        <v>73</v>
      </c>
      <c r="AV641" s="16" t="s">
        <v>71</v>
      </c>
      <c r="AW641" s="16" t="s">
        <v>30</v>
      </c>
      <c r="AX641" s="16" t="s">
        <v>64</v>
      </c>
      <c r="AY641" s="257" t="s">
        <v>263</v>
      </c>
    </row>
    <row r="642" spans="1:65" s="13" customFormat="1" ht="22.5">
      <c r="B642" s="205"/>
      <c r="C642" s="206"/>
      <c r="D642" s="207" t="s">
        <v>272</v>
      </c>
      <c r="E642" s="208" t="s">
        <v>1</v>
      </c>
      <c r="F642" s="209" t="s">
        <v>3378</v>
      </c>
      <c r="G642" s="206"/>
      <c r="H642" s="210">
        <v>137.84200000000001</v>
      </c>
      <c r="I642" s="211"/>
      <c r="J642" s="206"/>
      <c r="K642" s="206"/>
      <c r="L642" s="212"/>
      <c r="M642" s="213"/>
      <c r="N642" s="214"/>
      <c r="O642" s="214"/>
      <c r="P642" s="214"/>
      <c r="Q642" s="214"/>
      <c r="R642" s="214"/>
      <c r="S642" s="214"/>
      <c r="T642" s="215"/>
      <c r="AT642" s="216" t="s">
        <v>272</v>
      </c>
      <c r="AU642" s="216" t="s">
        <v>73</v>
      </c>
      <c r="AV642" s="13" t="s">
        <v>73</v>
      </c>
      <c r="AW642" s="13" t="s">
        <v>30</v>
      </c>
      <c r="AX642" s="13" t="s">
        <v>64</v>
      </c>
      <c r="AY642" s="216" t="s">
        <v>263</v>
      </c>
    </row>
    <row r="643" spans="1:65" s="15" customFormat="1">
      <c r="B643" s="228"/>
      <c r="C643" s="229"/>
      <c r="D643" s="207" t="s">
        <v>272</v>
      </c>
      <c r="E643" s="230" t="s">
        <v>1</v>
      </c>
      <c r="F643" s="231" t="s">
        <v>280</v>
      </c>
      <c r="G643" s="229"/>
      <c r="H643" s="232">
        <v>137.84200000000001</v>
      </c>
      <c r="I643" s="233"/>
      <c r="J643" s="229"/>
      <c r="K643" s="229"/>
      <c r="L643" s="234"/>
      <c r="M643" s="235"/>
      <c r="N643" s="236"/>
      <c r="O643" s="236"/>
      <c r="P643" s="236"/>
      <c r="Q643" s="236"/>
      <c r="R643" s="236"/>
      <c r="S643" s="236"/>
      <c r="T643" s="237"/>
      <c r="AT643" s="238" t="s">
        <v>272</v>
      </c>
      <c r="AU643" s="238" t="s">
        <v>73</v>
      </c>
      <c r="AV643" s="15" t="s">
        <v>270</v>
      </c>
      <c r="AW643" s="15" t="s">
        <v>30</v>
      </c>
      <c r="AX643" s="15" t="s">
        <v>71</v>
      </c>
      <c r="AY643" s="238" t="s">
        <v>263</v>
      </c>
    </row>
    <row r="644" spans="1:65" s="2" customFormat="1" ht="16.5" customHeight="1">
      <c r="A644" s="35"/>
      <c r="B644" s="36"/>
      <c r="C644" s="261" t="s">
        <v>750</v>
      </c>
      <c r="D644" s="261" t="s">
        <v>401</v>
      </c>
      <c r="E644" s="262" t="s">
        <v>1143</v>
      </c>
      <c r="F644" s="263" t="s">
        <v>1144</v>
      </c>
      <c r="G644" s="264" t="s">
        <v>307</v>
      </c>
      <c r="H644" s="265">
        <v>4.7E-2</v>
      </c>
      <c r="I644" s="266"/>
      <c r="J644" s="267">
        <f>ROUND(I644*H644,2)</f>
        <v>0</v>
      </c>
      <c r="K644" s="268"/>
      <c r="L644" s="269"/>
      <c r="M644" s="270" t="s">
        <v>1</v>
      </c>
      <c r="N644" s="271" t="s">
        <v>38</v>
      </c>
      <c r="O644" s="72"/>
      <c r="P644" s="201">
        <f>O644*H644</f>
        <v>0</v>
      </c>
      <c r="Q644" s="201">
        <v>1</v>
      </c>
      <c r="R644" s="201">
        <f>Q644*H644</f>
        <v>4.7E-2</v>
      </c>
      <c r="S644" s="201">
        <v>0</v>
      </c>
      <c r="T644" s="202">
        <f>S644*H644</f>
        <v>0</v>
      </c>
      <c r="U644" s="35"/>
      <c r="V644" s="35"/>
      <c r="W644" s="35"/>
      <c r="X644" s="35"/>
      <c r="Y644" s="35"/>
      <c r="Z644" s="35"/>
      <c r="AA644" s="35"/>
      <c r="AB644" s="35"/>
      <c r="AC644" s="35"/>
      <c r="AD644" s="35"/>
      <c r="AE644" s="35"/>
      <c r="AR644" s="203" t="s">
        <v>542</v>
      </c>
      <c r="AT644" s="203" t="s">
        <v>401</v>
      </c>
      <c r="AU644" s="203" t="s">
        <v>73</v>
      </c>
      <c r="AY644" s="18" t="s">
        <v>263</v>
      </c>
      <c r="BE644" s="204">
        <f>IF(N644="základní",J644,0)</f>
        <v>0</v>
      </c>
      <c r="BF644" s="204">
        <f>IF(N644="snížená",J644,0)</f>
        <v>0</v>
      </c>
      <c r="BG644" s="204">
        <f>IF(N644="zákl. přenesená",J644,0)</f>
        <v>0</v>
      </c>
      <c r="BH644" s="204">
        <f>IF(N644="sníž. přenesená",J644,0)</f>
        <v>0</v>
      </c>
      <c r="BI644" s="204">
        <f>IF(N644="nulová",J644,0)</f>
        <v>0</v>
      </c>
      <c r="BJ644" s="18" t="s">
        <v>71</v>
      </c>
      <c r="BK644" s="204">
        <f>ROUND(I644*H644,2)</f>
        <v>0</v>
      </c>
      <c r="BL644" s="18" t="s">
        <v>416</v>
      </c>
      <c r="BM644" s="203" t="s">
        <v>3379</v>
      </c>
    </row>
    <row r="645" spans="1:65" s="13" customFormat="1">
      <c r="B645" s="205"/>
      <c r="C645" s="206"/>
      <c r="D645" s="207" t="s">
        <v>272</v>
      </c>
      <c r="E645" s="208" t="s">
        <v>1</v>
      </c>
      <c r="F645" s="209" t="s">
        <v>3380</v>
      </c>
      <c r="G645" s="206"/>
      <c r="H645" s="210">
        <v>4.7E-2</v>
      </c>
      <c r="I645" s="211"/>
      <c r="J645" s="206"/>
      <c r="K645" s="206"/>
      <c r="L645" s="212"/>
      <c r="M645" s="213"/>
      <c r="N645" s="214"/>
      <c r="O645" s="214"/>
      <c r="P645" s="214"/>
      <c r="Q645" s="214"/>
      <c r="R645" s="214"/>
      <c r="S645" s="214"/>
      <c r="T645" s="215"/>
      <c r="AT645" s="216" t="s">
        <v>272</v>
      </c>
      <c r="AU645" s="216" t="s">
        <v>73</v>
      </c>
      <c r="AV645" s="13" t="s">
        <v>73</v>
      </c>
      <c r="AW645" s="13" t="s">
        <v>30</v>
      </c>
      <c r="AX645" s="13" t="s">
        <v>64</v>
      </c>
      <c r="AY645" s="216" t="s">
        <v>263</v>
      </c>
    </row>
    <row r="646" spans="1:65" s="15" customFormat="1">
      <c r="B646" s="228"/>
      <c r="C646" s="229"/>
      <c r="D646" s="207" t="s">
        <v>272</v>
      </c>
      <c r="E646" s="230" t="s">
        <v>1</v>
      </c>
      <c r="F646" s="231" t="s">
        <v>280</v>
      </c>
      <c r="G646" s="229"/>
      <c r="H646" s="232">
        <v>4.7E-2</v>
      </c>
      <c r="I646" s="233"/>
      <c r="J646" s="229"/>
      <c r="K646" s="229"/>
      <c r="L646" s="234"/>
      <c r="M646" s="235"/>
      <c r="N646" s="236"/>
      <c r="O646" s="236"/>
      <c r="P646" s="236"/>
      <c r="Q646" s="236"/>
      <c r="R646" s="236"/>
      <c r="S646" s="236"/>
      <c r="T646" s="237"/>
      <c r="AT646" s="238" t="s">
        <v>272</v>
      </c>
      <c r="AU646" s="238" t="s">
        <v>73</v>
      </c>
      <c r="AV646" s="15" t="s">
        <v>270</v>
      </c>
      <c r="AW646" s="15" t="s">
        <v>30</v>
      </c>
      <c r="AX646" s="15" t="s">
        <v>71</v>
      </c>
      <c r="AY646" s="238" t="s">
        <v>263</v>
      </c>
    </row>
    <row r="647" spans="1:65" s="2" customFormat="1" ht="37.9" customHeight="1">
      <c r="A647" s="35"/>
      <c r="B647" s="36"/>
      <c r="C647" s="191" t="s">
        <v>1046</v>
      </c>
      <c r="D647" s="191" t="s">
        <v>266</v>
      </c>
      <c r="E647" s="192" t="s">
        <v>3381</v>
      </c>
      <c r="F647" s="193" t="s">
        <v>3382</v>
      </c>
      <c r="G647" s="194" t="s">
        <v>269</v>
      </c>
      <c r="H647" s="195">
        <v>97.822999999999993</v>
      </c>
      <c r="I647" s="196"/>
      <c r="J647" s="197">
        <f>ROUND(I647*H647,2)</f>
        <v>0</v>
      </c>
      <c r="K647" s="198"/>
      <c r="L647" s="40"/>
      <c r="M647" s="199" t="s">
        <v>1</v>
      </c>
      <c r="N647" s="200" t="s">
        <v>38</v>
      </c>
      <c r="O647" s="72"/>
      <c r="P647" s="201">
        <f>O647*H647</f>
        <v>0</v>
      </c>
      <c r="Q647" s="201">
        <v>4.0000000000000001E-3</v>
      </c>
      <c r="R647" s="201">
        <f>Q647*H647</f>
        <v>0.39129199999999997</v>
      </c>
      <c r="S647" s="201">
        <v>0</v>
      </c>
      <c r="T647" s="202">
        <f>S647*H647</f>
        <v>0</v>
      </c>
      <c r="U647" s="35"/>
      <c r="V647" s="35"/>
      <c r="W647" s="35"/>
      <c r="X647" s="35"/>
      <c r="Y647" s="35"/>
      <c r="Z647" s="35"/>
      <c r="AA647" s="35"/>
      <c r="AB647" s="35"/>
      <c r="AC647" s="35"/>
      <c r="AD647" s="35"/>
      <c r="AE647" s="35"/>
      <c r="AR647" s="203" t="s">
        <v>416</v>
      </c>
      <c r="AT647" s="203" t="s">
        <v>266</v>
      </c>
      <c r="AU647" s="203" t="s">
        <v>73</v>
      </c>
      <c r="AY647" s="18" t="s">
        <v>263</v>
      </c>
      <c r="BE647" s="204">
        <f>IF(N647="základní",J647,0)</f>
        <v>0</v>
      </c>
      <c r="BF647" s="204">
        <f>IF(N647="snížená",J647,0)</f>
        <v>0</v>
      </c>
      <c r="BG647" s="204">
        <f>IF(N647="zákl. přenesená",J647,0)</f>
        <v>0</v>
      </c>
      <c r="BH647" s="204">
        <f>IF(N647="sníž. přenesená",J647,0)</f>
        <v>0</v>
      </c>
      <c r="BI647" s="204">
        <f>IF(N647="nulová",J647,0)</f>
        <v>0</v>
      </c>
      <c r="BJ647" s="18" t="s">
        <v>71</v>
      </c>
      <c r="BK647" s="204">
        <f>ROUND(I647*H647,2)</f>
        <v>0</v>
      </c>
      <c r="BL647" s="18" t="s">
        <v>416</v>
      </c>
      <c r="BM647" s="203" t="s">
        <v>3383</v>
      </c>
    </row>
    <row r="648" spans="1:65" s="16" customFormat="1" ht="22.5">
      <c r="B648" s="248"/>
      <c r="C648" s="249"/>
      <c r="D648" s="207" t="s">
        <v>272</v>
      </c>
      <c r="E648" s="250" t="s">
        <v>1</v>
      </c>
      <c r="F648" s="251" t="s">
        <v>3166</v>
      </c>
      <c r="G648" s="249"/>
      <c r="H648" s="250" t="s">
        <v>1</v>
      </c>
      <c r="I648" s="252"/>
      <c r="J648" s="249"/>
      <c r="K648" s="249"/>
      <c r="L648" s="253"/>
      <c r="M648" s="254"/>
      <c r="N648" s="255"/>
      <c r="O648" s="255"/>
      <c r="P648" s="255"/>
      <c r="Q648" s="255"/>
      <c r="R648" s="255"/>
      <c r="S648" s="255"/>
      <c r="T648" s="256"/>
      <c r="AT648" s="257" t="s">
        <v>272</v>
      </c>
      <c r="AU648" s="257" t="s">
        <v>73</v>
      </c>
      <c r="AV648" s="16" t="s">
        <v>71</v>
      </c>
      <c r="AW648" s="16" t="s">
        <v>30</v>
      </c>
      <c r="AX648" s="16" t="s">
        <v>64</v>
      </c>
      <c r="AY648" s="257" t="s">
        <v>263</v>
      </c>
    </row>
    <row r="649" spans="1:65" s="13" customFormat="1" ht="22.5">
      <c r="B649" s="205"/>
      <c r="C649" s="206"/>
      <c r="D649" s="207" t="s">
        <v>272</v>
      </c>
      <c r="E649" s="208" t="s">
        <v>1</v>
      </c>
      <c r="F649" s="209" t="s">
        <v>3384</v>
      </c>
      <c r="G649" s="206"/>
      <c r="H649" s="210">
        <v>97.822999999999993</v>
      </c>
      <c r="I649" s="211"/>
      <c r="J649" s="206"/>
      <c r="K649" s="206"/>
      <c r="L649" s="212"/>
      <c r="M649" s="213"/>
      <c r="N649" s="214"/>
      <c r="O649" s="214"/>
      <c r="P649" s="214"/>
      <c r="Q649" s="214"/>
      <c r="R649" s="214"/>
      <c r="S649" s="214"/>
      <c r="T649" s="215"/>
      <c r="AT649" s="216" t="s">
        <v>272</v>
      </c>
      <c r="AU649" s="216" t="s">
        <v>73</v>
      </c>
      <c r="AV649" s="13" t="s">
        <v>73</v>
      </c>
      <c r="AW649" s="13" t="s">
        <v>30</v>
      </c>
      <c r="AX649" s="13" t="s">
        <v>64</v>
      </c>
      <c r="AY649" s="216" t="s">
        <v>263</v>
      </c>
    </row>
    <row r="650" spans="1:65" s="15" customFormat="1">
      <c r="B650" s="228"/>
      <c r="C650" s="229"/>
      <c r="D650" s="207" t="s">
        <v>272</v>
      </c>
      <c r="E650" s="230" t="s">
        <v>1</v>
      </c>
      <c r="F650" s="231" t="s">
        <v>280</v>
      </c>
      <c r="G650" s="229"/>
      <c r="H650" s="232">
        <v>97.822999999999993</v>
      </c>
      <c r="I650" s="233"/>
      <c r="J650" s="229"/>
      <c r="K650" s="229"/>
      <c r="L650" s="234"/>
      <c r="M650" s="235"/>
      <c r="N650" s="236"/>
      <c r="O650" s="236"/>
      <c r="P650" s="236"/>
      <c r="Q650" s="236"/>
      <c r="R650" s="236"/>
      <c r="S650" s="236"/>
      <c r="T650" s="237"/>
      <c r="AT650" s="238" t="s">
        <v>272</v>
      </c>
      <c r="AU650" s="238" t="s">
        <v>73</v>
      </c>
      <c r="AV650" s="15" t="s">
        <v>270</v>
      </c>
      <c r="AW650" s="15" t="s">
        <v>30</v>
      </c>
      <c r="AX650" s="15" t="s">
        <v>71</v>
      </c>
      <c r="AY650" s="238" t="s">
        <v>263</v>
      </c>
    </row>
    <row r="651" spans="1:65" s="2" customFormat="1" ht="24.2" customHeight="1">
      <c r="A651" s="35"/>
      <c r="B651" s="36"/>
      <c r="C651" s="191" t="s">
        <v>770</v>
      </c>
      <c r="D651" s="191" t="s">
        <v>266</v>
      </c>
      <c r="E651" s="192" t="s">
        <v>2631</v>
      </c>
      <c r="F651" s="193" t="s">
        <v>2632</v>
      </c>
      <c r="G651" s="194" t="s">
        <v>269</v>
      </c>
      <c r="H651" s="195">
        <v>280.30700000000002</v>
      </c>
      <c r="I651" s="196"/>
      <c r="J651" s="197">
        <f>ROUND(I651*H651,2)</f>
        <v>0</v>
      </c>
      <c r="K651" s="198"/>
      <c r="L651" s="40"/>
      <c r="M651" s="199" t="s">
        <v>1</v>
      </c>
      <c r="N651" s="200" t="s">
        <v>38</v>
      </c>
      <c r="O651" s="72"/>
      <c r="P651" s="201">
        <f>O651*H651</f>
        <v>0</v>
      </c>
      <c r="Q651" s="201">
        <v>4.0000000000000002E-4</v>
      </c>
      <c r="R651" s="201">
        <f>Q651*H651</f>
        <v>0.11212280000000001</v>
      </c>
      <c r="S651" s="201">
        <v>0</v>
      </c>
      <c r="T651" s="202">
        <f>S651*H651</f>
        <v>0</v>
      </c>
      <c r="U651" s="35"/>
      <c r="V651" s="35"/>
      <c r="W651" s="35"/>
      <c r="X651" s="35"/>
      <c r="Y651" s="35"/>
      <c r="Z651" s="35"/>
      <c r="AA651" s="35"/>
      <c r="AB651" s="35"/>
      <c r="AC651" s="35"/>
      <c r="AD651" s="35"/>
      <c r="AE651" s="35"/>
      <c r="AR651" s="203" t="s">
        <v>416</v>
      </c>
      <c r="AT651" s="203" t="s">
        <v>266</v>
      </c>
      <c r="AU651" s="203" t="s">
        <v>73</v>
      </c>
      <c r="AY651" s="18" t="s">
        <v>263</v>
      </c>
      <c r="BE651" s="204">
        <f>IF(N651="základní",J651,0)</f>
        <v>0</v>
      </c>
      <c r="BF651" s="204">
        <f>IF(N651="snížená",J651,0)</f>
        <v>0</v>
      </c>
      <c r="BG651" s="204">
        <f>IF(N651="zákl. přenesená",J651,0)</f>
        <v>0</v>
      </c>
      <c r="BH651" s="204">
        <f>IF(N651="sníž. přenesená",J651,0)</f>
        <v>0</v>
      </c>
      <c r="BI651" s="204">
        <f>IF(N651="nulová",J651,0)</f>
        <v>0</v>
      </c>
      <c r="BJ651" s="18" t="s">
        <v>71</v>
      </c>
      <c r="BK651" s="204">
        <f>ROUND(I651*H651,2)</f>
        <v>0</v>
      </c>
      <c r="BL651" s="18" t="s">
        <v>416</v>
      </c>
      <c r="BM651" s="203" t="s">
        <v>3385</v>
      </c>
    </row>
    <row r="652" spans="1:65" s="16" customFormat="1">
      <c r="B652" s="248"/>
      <c r="C652" s="249"/>
      <c r="D652" s="207" t="s">
        <v>272</v>
      </c>
      <c r="E652" s="250" t="s">
        <v>1</v>
      </c>
      <c r="F652" s="251" t="s">
        <v>3372</v>
      </c>
      <c r="G652" s="249"/>
      <c r="H652" s="250" t="s">
        <v>1</v>
      </c>
      <c r="I652" s="252"/>
      <c r="J652" s="249"/>
      <c r="K652" s="249"/>
      <c r="L652" s="253"/>
      <c r="M652" s="254"/>
      <c r="N652" s="255"/>
      <c r="O652" s="255"/>
      <c r="P652" s="255"/>
      <c r="Q652" s="255"/>
      <c r="R652" s="255"/>
      <c r="S652" s="255"/>
      <c r="T652" s="256"/>
      <c r="AT652" s="257" t="s">
        <v>272</v>
      </c>
      <c r="AU652" s="257" t="s">
        <v>73</v>
      </c>
      <c r="AV652" s="16" t="s">
        <v>71</v>
      </c>
      <c r="AW652" s="16" t="s">
        <v>30</v>
      </c>
      <c r="AX652" s="16" t="s">
        <v>64</v>
      </c>
      <c r="AY652" s="257" t="s">
        <v>263</v>
      </c>
    </row>
    <row r="653" spans="1:65" s="13" customFormat="1">
      <c r="B653" s="205"/>
      <c r="C653" s="206"/>
      <c r="D653" s="207" t="s">
        <v>272</v>
      </c>
      <c r="E653" s="208" t="s">
        <v>1</v>
      </c>
      <c r="F653" s="209" t="s">
        <v>3373</v>
      </c>
      <c r="G653" s="206"/>
      <c r="H653" s="210">
        <v>280.30700000000002</v>
      </c>
      <c r="I653" s="211"/>
      <c r="J653" s="206"/>
      <c r="K653" s="206"/>
      <c r="L653" s="212"/>
      <c r="M653" s="213"/>
      <c r="N653" s="214"/>
      <c r="O653" s="214"/>
      <c r="P653" s="214"/>
      <c r="Q653" s="214"/>
      <c r="R653" s="214"/>
      <c r="S653" s="214"/>
      <c r="T653" s="215"/>
      <c r="AT653" s="216" t="s">
        <v>272</v>
      </c>
      <c r="AU653" s="216" t="s">
        <v>73</v>
      </c>
      <c r="AV653" s="13" t="s">
        <v>73</v>
      </c>
      <c r="AW653" s="13" t="s">
        <v>30</v>
      </c>
      <c r="AX653" s="13" t="s">
        <v>64</v>
      </c>
      <c r="AY653" s="216" t="s">
        <v>263</v>
      </c>
    </row>
    <row r="654" spans="1:65" s="15" customFormat="1">
      <c r="B654" s="228"/>
      <c r="C654" s="229"/>
      <c r="D654" s="207" t="s">
        <v>272</v>
      </c>
      <c r="E654" s="230" t="s">
        <v>1</v>
      </c>
      <c r="F654" s="231" t="s">
        <v>280</v>
      </c>
      <c r="G654" s="229"/>
      <c r="H654" s="232">
        <v>280.30700000000002</v>
      </c>
      <c r="I654" s="233"/>
      <c r="J654" s="229"/>
      <c r="K654" s="229"/>
      <c r="L654" s="234"/>
      <c r="M654" s="235"/>
      <c r="N654" s="236"/>
      <c r="O654" s="236"/>
      <c r="P654" s="236"/>
      <c r="Q654" s="236"/>
      <c r="R654" s="236"/>
      <c r="S654" s="236"/>
      <c r="T654" s="237"/>
      <c r="AT654" s="238" t="s">
        <v>272</v>
      </c>
      <c r="AU654" s="238" t="s">
        <v>73</v>
      </c>
      <c r="AV654" s="15" t="s">
        <v>270</v>
      </c>
      <c r="AW654" s="15" t="s">
        <v>30</v>
      </c>
      <c r="AX654" s="15" t="s">
        <v>71</v>
      </c>
      <c r="AY654" s="238" t="s">
        <v>263</v>
      </c>
    </row>
    <row r="655" spans="1:65" s="2" customFormat="1" ht="49.15" customHeight="1">
      <c r="A655" s="35"/>
      <c r="B655" s="36"/>
      <c r="C655" s="261" t="s">
        <v>1054</v>
      </c>
      <c r="D655" s="261" t="s">
        <v>401</v>
      </c>
      <c r="E655" s="262" t="s">
        <v>1165</v>
      </c>
      <c r="F655" s="263" t="s">
        <v>1166</v>
      </c>
      <c r="G655" s="264" t="s">
        <v>269</v>
      </c>
      <c r="H655" s="265">
        <v>326.69799999999998</v>
      </c>
      <c r="I655" s="266"/>
      <c r="J655" s="267">
        <f>ROUND(I655*H655,2)</f>
        <v>0</v>
      </c>
      <c r="K655" s="268"/>
      <c r="L655" s="269"/>
      <c r="M655" s="270" t="s">
        <v>1</v>
      </c>
      <c r="N655" s="271" t="s">
        <v>38</v>
      </c>
      <c r="O655" s="72"/>
      <c r="P655" s="201">
        <f>O655*H655</f>
        <v>0</v>
      </c>
      <c r="Q655" s="201">
        <v>5.4000000000000003E-3</v>
      </c>
      <c r="R655" s="201">
        <f>Q655*H655</f>
        <v>1.7641692</v>
      </c>
      <c r="S655" s="201">
        <v>0</v>
      </c>
      <c r="T655" s="202">
        <f>S655*H655</f>
        <v>0</v>
      </c>
      <c r="U655" s="35"/>
      <c r="V655" s="35"/>
      <c r="W655" s="35"/>
      <c r="X655" s="35"/>
      <c r="Y655" s="35"/>
      <c r="Z655" s="35"/>
      <c r="AA655" s="35"/>
      <c r="AB655" s="35"/>
      <c r="AC655" s="35"/>
      <c r="AD655" s="35"/>
      <c r="AE655" s="35"/>
      <c r="AR655" s="203" t="s">
        <v>542</v>
      </c>
      <c r="AT655" s="203" t="s">
        <v>401</v>
      </c>
      <c r="AU655" s="203" t="s">
        <v>73</v>
      </c>
      <c r="AY655" s="18" t="s">
        <v>263</v>
      </c>
      <c r="BE655" s="204">
        <f>IF(N655="základní",J655,0)</f>
        <v>0</v>
      </c>
      <c r="BF655" s="204">
        <f>IF(N655="snížená",J655,0)</f>
        <v>0</v>
      </c>
      <c r="BG655" s="204">
        <f>IF(N655="zákl. přenesená",J655,0)</f>
        <v>0</v>
      </c>
      <c r="BH655" s="204">
        <f>IF(N655="sníž. přenesená",J655,0)</f>
        <v>0</v>
      </c>
      <c r="BI655" s="204">
        <f>IF(N655="nulová",J655,0)</f>
        <v>0</v>
      </c>
      <c r="BJ655" s="18" t="s">
        <v>71</v>
      </c>
      <c r="BK655" s="204">
        <f>ROUND(I655*H655,2)</f>
        <v>0</v>
      </c>
      <c r="BL655" s="18" t="s">
        <v>416</v>
      </c>
      <c r="BM655" s="203" t="s">
        <v>3386</v>
      </c>
    </row>
    <row r="656" spans="1:65" s="13" customFormat="1">
      <c r="B656" s="205"/>
      <c r="C656" s="206"/>
      <c r="D656" s="207" t="s">
        <v>272</v>
      </c>
      <c r="E656" s="208" t="s">
        <v>1</v>
      </c>
      <c r="F656" s="209" t="s">
        <v>3387</v>
      </c>
      <c r="G656" s="206"/>
      <c r="H656" s="210">
        <v>326.69799999999998</v>
      </c>
      <c r="I656" s="211"/>
      <c r="J656" s="206"/>
      <c r="K656" s="206"/>
      <c r="L656" s="212"/>
      <c r="M656" s="213"/>
      <c r="N656" s="214"/>
      <c r="O656" s="214"/>
      <c r="P656" s="214"/>
      <c r="Q656" s="214"/>
      <c r="R656" s="214"/>
      <c r="S656" s="214"/>
      <c r="T656" s="215"/>
      <c r="AT656" s="216" t="s">
        <v>272</v>
      </c>
      <c r="AU656" s="216" t="s">
        <v>73</v>
      </c>
      <c r="AV656" s="13" t="s">
        <v>73</v>
      </c>
      <c r="AW656" s="13" t="s">
        <v>30</v>
      </c>
      <c r="AX656" s="13" t="s">
        <v>64</v>
      </c>
      <c r="AY656" s="216" t="s">
        <v>263</v>
      </c>
    </row>
    <row r="657" spans="1:65" s="15" customFormat="1">
      <c r="B657" s="228"/>
      <c r="C657" s="229"/>
      <c r="D657" s="207" t="s">
        <v>272</v>
      </c>
      <c r="E657" s="230" t="s">
        <v>1</v>
      </c>
      <c r="F657" s="231" t="s">
        <v>280</v>
      </c>
      <c r="G657" s="229"/>
      <c r="H657" s="232">
        <v>326.69799999999998</v>
      </c>
      <c r="I657" s="233"/>
      <c r="J657" s="229"/>
      <c r="K657" s="229"/>
      <c r="L657" s="234"/>
      <c r="M657" s="235"/>
      <c r="N657" s="236"/>
      <c r="O657" s="236"/>
      <c r="P657" s="236"/>
      <c r="Q657" s="236"/>
      <c r="R657" s="236"/>
      <c r="S657" s="236"/>
      <c r="T657" s="237"/>
      <c r="AT657" s="238" t="s">
        <v>272</v>
      </c>
      <c r="AU657" s="238" t="s">
        <v>73</v>
      </c>
      <c r="AV657" s="15" t="s">
        <v>270</v>
      </c>
      <c r="AW657" s="15" t="s">
        <v>30</v>
      </c>
      <c r="AX657" s="15" t="s">
        <v>71</v>
      </c>
      <c r="AY657" s="238" t="s">
        <v>263</v>
      </c>
    </row>
    <row r="658" spans="1:65" s="2" customFormat="1" ht="24.2" customHeight="1">
      <c r="A658" s="35"/>
      <c r="B658" s="36"/>
      <c r="C658" s="191" t="s">
        <v>773</v>
      </c>
      <c r="D658" s="191" t="s">
        <v>266</v>
      </c>
      <c r="E658" s="192" t="s">
        <v>2639</v>
      </c>
      <c r="F658" s="193" t="s">
        <v>2640</v>
      </c>
      <c r="G658" s="194" t="s">
        <v>269</v>
      </c>
      <c r="H658" s="195">
        <v>137.84200000000001</v>
      </c>
      <c r="I658" s="196"/>
      <c r="J658" s="197">
        <f>ROUND(I658*H658,2)</f>
        <v>0</v>
      </c>
      <c r="K658" s="198"/>
      <c r="L658" s="40"/>
      <c r="M658" s="199" t="s">
        <v>1</v>
      </c>
      <c r="N658" s="200" t="s">
        <v>38</v>
      </c>
      <c r="O658" s="72"/>
      <c r="P658" s="201">
        <f>O658*H658</f>
        <v>0</v>
      </c>
      <c r="Q658" s="201">
        <v>4.0000000000000002E-4</v>
      </c>
      <c r="R658" s="201">
        <f>Q658*H658</f>
        <v>5.5136800000000007E-2</v>
      </c>
      <c r="S658" s="201">
        <v>0</v>
      </c>
      <c r="T658" s="202">
        <f>S658*H658</f>
        <v>0</v>
      </c>
      <c r="U658" s="35"/>
      <c r="V658" s="35"/>
      <c r="W658" s="35"/>
      <c r="X658" s="35"/>
      <c r="Y658" s="35"/>
      <c r="Z658" s="35"/>
      <c r="AA658" s="35"/>
      <c r="AB658" s="35"/>
      <c r="AC658" s="35"/>
      <c r="AD658" s="35"/>
      <c r="AE658" s="35"/>
      <c r="AR658" s="203" t="s">
        <v>416</v>
      </c>
      <c r="AT658" s="203" t="s">
        <v>266</v>
      </c>
      <c r="AU658" s="203" t="s">
        <v>73</v>
      </c>
      <c r="AY658" s="18" t="s">
        <v>263</v>
      </c>
      <c r="BE658" s="204">
        <f>IF(N658="základní",J658,0)</f>
        <v>0</v>
      </c>
      <c r="BF658" s="204">
        <f>IF(N658="snížená",J658,0)</f>
        <v>0</v>
      </c>
      <c r="BG658" s="204">
        <f>IF(N658="zákl. přenesená",J658,0)</f>
        <v>0</v>
      </c>
      <c r="BH658" s="204">
        <f>IF(N658="sníž. přenesená",J658,0)</f>
        <v>0</v>
      </c>
      <c r="BI658" s="204">
        <f>IF(N658="nulová",J658,0)</f>
        <v>0</v>
      </c>
      <c r="BJ658" s="18" t="s">
        <v>71</v>
      </c>
      <c r="BK658" s="204">
        <f>ROUND(I658*H658,2)</f>
        <v>0</v>
      </c>
      <c r="BL658" s="18" t="s">
        <v>416</v>
      </c>
      <c r="BM658" s="203" t="s">
        <v>3388</v>
      </c>
    </row>
    <row r="659" spans="1:65" s="16" customFormat="1">
      <c r="B659" s="248"/>
      <c r="C659" s="249"/>
      <c r="D659" s="207" t="s">
        <v>272</v>
      </c>
      <c r="E659" s="250" t="s">
        <v>1</v>
      </c>
      <c r="F659" s="251" t="s">
        <v>3377</v>
      </c>
      <c r="G659" s="249"/>
      <c r="H659" s="250" t="s">
        <v>1</v>
      </c>
      <c r="I659" s="252"/>
      <c r="J659" s="249"/>
      <c r="K659" s="249"/>
      <c r="L659" s="253"/>
      <c r="M659" s="254"/>
      <c r="N659" s="255"/>
      <c r="O659" s="255"/>
      <c r="P659" s="255"/>
      <c r="Q659" s="255"/>
      <c r="R659" s="255"/>
      <c r="S659" s="255"/>
      <c r="T659" s="256"/>
      <c r="AT659" s="257" t="s">
        <v>272</v>
      </c>
      <c r="AU659" s="257" t="s">
        <v>73</v>
      </c>
      <c r="AV659" s="16" t="s">
        <v>71</v>
      </c>
      <c r="AW659" s="16" t="s">
        <v>30</v>
      </c>
      <c r="AX659" s="16" t="s">
        <v>64</v>
      </c>
      <c r="AY659" s="257" t="s">
        <v>263</v>
      </c>
    </row>
    <row r="660" spans="1:65" s="13" customFormat="1" ht="22.5">
      <c r="B660" s="205"/>
      <c r="C660" s="206"/>
      <c r="D660" s="207" t="s">
        <v>272</v>
      </c>
      <c r="E660" s="208" t="s">
        <v>1</v>
      </c>
      <c r="F660" s="209" t="s">
        <v>3378</v>
      </c>
      <c r="G660" s="206"/>
      <c r="H660" s="210">
        <v>137.84200000000001</v>
      </c>
      <c r="I660" s="211"/>
      <c r="J660" s="206"/>
      <c r="K660" s="206"/>
      <c r="L660" s="212"/>
      <c r="M660" s="213"/>
      <c r="N660" s="214"/>
      <c r="O660" s="214"/>
      <c r="P660" s="214"/>
      <c r="Q660" s="214"/>
      <c r="R660" s="214"/>
      <c r="S660" s="214"/>
      <c r="T660" s="215"/>
      <c r="AT660" s="216" t="s">
        <v>272</v>
      </c>
      <c r="AU660" s="216" t="s">
        <v>73</v>
      </c>
      <c r="AV660" s="13" t="s">
        <v>73</v>
      </c>
      <c r="AW660" s="13" t="s">
        <v>30</v>
      </c>
      <c r="AX660" s="13" t="s">
        <v>64</v>
      </c>
      <c r="AY660" s="216" t="s">
        <v>263</v>
      </c>
    </row>
    <row r="661" spans="1:65" s="15" customFormat="1">
      <c r="B661" s="228"/>
      <c r="C661" s="229"/>
      <c r="D661" s="207" t="s">
        <v>272</v>
      </c>
      <c r="E661" s="230" t="s">
        <v>1</v>
      </c>
      <c r="F661" s="231" t="s">
        <v>280</v>
      </c>
      <c r="G661" s="229"/>
      <c r="H661" s="232">
        <v>137.84200000000001</v>
      </c>
      <c r="I661" s="233"/>
      <c r="J661" s="229"/>
      <c r="K661" s="229"/>
      <c r="L661" s="234"/>
      <c r="M661" s="235"/>
      <c r="N661" s="236"/>
      <c r="O661" s="236"/>
      <c r="P661" s="236"/>
      <c r="Q661" s="236"/>
      <c r="R661" s="236"/>
      <c r="S661" s="236"/>
      <c r="T661" s="237"/>
      <c r="AT661" s="238" t="s">
        <v>272</v>
      </c>
      <c r="AU661" s="238" t="s">
        <v>73</v>
      </c>
      <c r="AV661" s="15" t="s">
        <v>270</v>
      </c>
      <c r="AW661" s="15" t="s">
        <v>30</v>
      </c>
      <c r="AX661" s="15" t="s">
        <v>71</v>
      </c>
      <c r="AY661" s="238" t="s">
        <v>263</v>
      </c>
    </row>
    <row r="662" spans="1:65" s="2" customFormat="1" ht="49.15" customHeight="1">
      <c r="A662" s="35"/>
      <c r="B662" s="36"/>
      <c r="C662" s="261" t="s">
        <v>1067</v>
      </c>
      <c r="D662" s="261" t="s">
        <v>401</v>
      </c>
      <c r="E662" s="262" t="s">
        <v>1165</v>
      </c>
      <c r="F662" s="263" t="s">
        <v>1166</v>
      </c>
      <c r="G662" s="264" t="s">
        <v>269</v>
      </c>
      <c r="H662" s="265">
        <v>168.30500000000001</v>
      </c>
      <c r="I662" s="266"/>
      <c r="J662" s="267">
        <f>ROUND(I662*H662,2)</f>
        <v>0</v>
      </c>
      <c r="K662" s="268"/>
      <c r="L662" s="269"/>
      <c r="M662" s="270" t="s">
        <v>1</v>
      </c>
      <c r="N662" s="271" t="s">
        <v>38</v>
      </c>
      <c r="O662" s="72"/>
      <c r="P662" s="201">
        <f>O662*H662</f>
        <v>0</v>
      </c>
      <c r="Q662" s="201">
        <v>5.4000000000000003E-3</v>
      </c>
      <c r="R662" s="201">
        <f>Q662*H662</f>
        <v>0.90884700000000007</v>
      </c>
      <c r="S662" s="201">
        <v>0</v>
      </c>
      <c r="T662" s="202">
        <f>S662*H662</f>
        <v>0</v>
      </c>
      <c r="U662" s="35"/>
      <c r="V662" s="35"/>
      <c r="W662" s="35"/>
      <c r="X662" s="35"/>
      <c r="Y662" s="35"/>
      <c r="Z662" s="35"/>
      <c r="AA662" s="35"/>
      <c r="AB662" s="35"/>
      <c r="AC662" s="35"/>
      <c r="AD662" s="35"/>
      <c r="AE662" s="35"/>
      <c r="AR662" s="203" t="s">
        <v>542</v>
      </c>
      <c r="AT662" s="203" t="s">
        <v>401</v>
      </c>
      <c r="AU662" s="203" t="s">
        <v>73</v>
      </c>
      <c r="AY662" s="18" t="s">
        <v>263</v>
      </c>
      <c r="BE662" s="204">
        <f>IF(N662="základní",J662,0)</f>
        <v>0</v>
      </c>
      <c r="BF662" s="204">
        <f>IF(N662="snížená",J662,0)</f>
        <v>0</v>
      </c>
      <c r="BG662" s="204">
        <f>IF(N662="zákl. přenesená",J662,0)</f>
        <v>0</v>
      </c>
      <c r="BH662" s="204">
        <f>IF(N662="sníž. přenesená",J662,0)</f>
        <v>0</v>
      </c>
      <c r="BI662" s="204">
        <f>IF(N662="nulová",J662,0)</f>
        <v>0</v>
      </c>
      <c r="BJ662" s="18" t="s">
        <v>71</v>
      </c>
      <c r="BK662" s="204">
        <f>ROUND(I662*H662,2)</f>
        <v>0</v>
      </c>
      <c r="BL662" s="18" t="s">
        <v>416</v>
      </c>
      <c r="BM662" s="203" t="s">
        <v>3389</v>
      </c>
    </row>
    <row r="663" spans="1:65" s="13" customFormat="1">
      <c r="B663" s="205"/>
      <c r="C663" s="206"/>
      <c r="D663" s="207" t="s">
        <v>272</v>
      </c>
      <c r="E663" s="208" t="s">
        <v>1</v>
      </c>
      <c r="F663" s="209" t="s">
        <v>3390</v>
      </c>
      <c r="G663" s="206"/>
      <c r="H663" s="210">
        <v>168.30500000000001</v>
      </c>
      <c r="I663" s="211"/>
      <c r="J663" s="206"/>
      <c r="K663" s="206"/>
      <c r="L663" s="212"/>
      <c r="M663" s="213"/>
      <c r="N663" s="214"/>
      <c r="O663" s="214"/>
      <c r="P663" s="214"/>
      <c r="Q663" s="214"/>
      <c r="R663" s="214"/>
      <c r="S663" s="214"/>
      <c r="T663" s="215"/>
      <c r="AT663" s="216" t="s">
        <v>272</v>
      </c>
      <c r="AU663" s="216" t="s">
        <v>73</v>
      </c>
      <c r="AV663" s="13" t="s">
        <v>73</v>
      </c>
      <c r="AW663" s="13" t="s">
        <v>30</v>
      </c>
      <c r="AX663" s="13" t="s">
        <v>64</v>
      </c>
      <c r="AY663" s="216" t="s">
        <v>263</v>
      </c>
    </row>
    <row r="664" spans="1:65" s="15" customFormat="1">
      <c r="B664" s="228"/>
      <c r="C664" s="229"/>
      <c r="D664" s="207" t="s">
        <v>272</v>
      </c>
      <c r="E664" s="230" t="s">
        <v>1</v>
      </c>
      <c r="F664" s="231" t="s">
        <v>280</v>
      </c>
      <c r="G664" s="229"/>
      <c r="H664" s="232">
        <v>168.30500000000001</v>
      </c>
      <c r="I664" s="233"/>
      <c r="J664" s="229"/>
      <c r="K664" s="229"/>
      <c r="L664" s="234"/>
      <c r="M664" s="235"/>
      <c r="N664" s="236"/>
      <c r="O664" s="236"/>
      <c r="P664" s="236"/>
      <c r="Q664" s="236"/>
      <c r="R664" s="236"/>
      <c r="S664" s="236"/>
      <c r="T664" s="237"/>
      <c r="AT664" s="238" t="s">
        <v>272</v>
      </c>
      <c r="AU664" s="238" t="s">
        <v>73</v>
      </c>
      <c r="AV664" s="15" t="s">
        <v>270</v>
      </c>
      <c r="AW664" s="15" t="s">
        <v>30</v>
      </c>
      <c r="AX664" s="15" t="s">
        <v>71</v>
      </c>
      <c r="AY664" s="238" t="s">
        <v>263</v>
      </c>
    </row>
    <row r="665" spans="1:65" s="2" customFormat="1" ht="33" customHeight="1">
      <c r="A665" s="35"/>
      <c r="B665" s="36"/>
      <c r="C665" s="191" t="s">
        <v>778</v>
      </c>
      <c r="D665" s="191" t="s">
        <v>266</v>
      </c>
      <c r="E665" s="192" t="s">
        <v>3391</v>
      </c>
      <c r="F665" s="193" t="s">
        <v>3392</v>
      </c>
      <c r="G665" s="194" t="s">
        <v>307</v>
      </c>
      <c r="H665" s="195">
        <v>3.3620000000000001</v>
      </c>
      <c r="I665" s="196"/>
      <c r="J665" s="197">
        <f>ROUND(I665*H665,2)</f>
        <v>0</v>
      </c>
      <c r="K665" s="198"/>
      <c r="L665" s="40"/>
      <c r="M665" s="199" t="s">
        <v>1</v>
      </c>
      <c r="N665" s="200" t="s">
        <v>38</v>
      </c>
      <c r="O665" s="72"/>
      <c r="P665" s="201">
        <f>O665*H665</f>
        <v>0</v>
      </c>
      <c r="Q665" s="201">
        <v>0</v>
      </c>
      <c r="R665" s="201">
        <f>Q665*H665</f>
        <v>0</v>
      </c>
      <c r="S665" s="201">
        <v>0</v>
      </c>
      <c r="T665" s="202">
        <f>S665*H665</f>
        <v>0</v>
      </c>
      <c r="U665" s="35"/>
      <c r="V665" s="35"/>
      <c r="W665" s="35"/>
      <c r="X665" s="35"/>
      <c r="Y665" s="35"/>
      <c r="Z665" s="35"/>
      <c r="AA665" s="35"/>
      <c r="AB665" s="35"/>
      <c r="AC665" s="35"/>
      <c r="AD665" s="35"/>
      <c r="AE665" s="35"/>
      <c r="AR665" s="203" t="s">
        <v>416</v>
      </c>
      <c r="AT665" s="203" t="s">
        <v>266</v>
      </c>
      <c r="AU665" s="203" t="s">
        <v>73</v>
      </c>
      <c r="AY665" s="18" t="s">
        <v>263</v>
      </c>
      <c r="BE665" s="204">
        <f>IF(N665="základní",J665,0)</f>
        <v>0</v>
      </c>
      <c r="BF665" s="204">
        <f>IF(N665="snížená",J665,0)</f>
        <v>0</v>
      </c>
      <c r="BG665" s="204">
        <f>IF(N665="zákl. přenesená",J665,0)</f>
        <v>0</v>
      </c>
      <c r="BH665" s="204">
        <f>IF(N665="sníž. přenesená",J665,0)</f>
        <v>0</v>
      </c>
      <c r="BI665" s="204">
        <f>IF(N665="nulová",J665,0)</f>
        <v>0</v>
      </c>
      <c r="BJ665" s="18" t="s">
        <v>71</v>
      </c>
      <c r="BK665" s="204">
        <f>ROUND(I665*H665,2)</f>
        <v>0</v>
      </c>
      <c r="BL665" s="18" t="s">
        <v>416</v>
      </c>
      <c r="BM665" s="203" t="s">
        <v>3393</v>
      </c>
    </row>
    <row r="666" spans="1:65" s="12" customFormat="1" ht="22.9" customHeight="1">
      <c r="B666" s="175"/>
      <c r="C666" s="176"/>
      <c r="D666" s="177" t="s">
        <v>63</v>
      </c>
      <c r="E666" s="189" t="s">
        <v>1180</v>
      </c>
      <c r="F666" s="189" t="s">
        <v>1181</v>
      </c>
      <c r="G666" s="176"/>
      <c r="H666" s="176"/>
      <c r="I666" s="179"/>
      <c r="J666" s="190">
        <f>BK666</f>
        <v>0</v>
      </c>
      <c r="K666" s="176"/>
      <c r="L666" s="181"/>
      <c r="M666" s="182"/>
      <c r="N666" s="183"/>
      <c r="O666" s="183"/>
      <c r="P666" s="184">
        <f>SUM(P667:P706)</f>
        <v>0</v>
      </c>
      <c r="Q666" s="183"/>
      <c r="R666" s="184">
        <f>SUM(R667:R706)</f>
        <v>3.3959573799999996</v>
      </c>
      <c r="S666" s="183"/>
      <c r="T666" s="185">
        <f>SUM(T667:T706)</f>
        <v>0</v>
      </c>
      <c r="AR666" s="186" t="s">
        <v>73</v>
      </c>
      <c r="AT666" s="187" t="s">
        <v>63</v>
      </c>
      <c r="AU666" s="187" t="s">
        <v>71</v>
      </c>
      <c r="AY666" s="186" t="s">
        <v>263</v>
      </c>
      <c r="BK666" s="188">
        <f>SUM(BK667:BK706)</f>
        <v>0</v>
      </c>
    </row>
    <row r="667" spans="1:65" s="2" customFormat="1" ht="24.2" customHeight="1">
      <c r="A667" s="35"/>
      <c r="B667" s="36"/>
      <c r="C667" s="191" t="s">
        <v>1076</v>
      </c>
      <c r="D667" s="191" t="s">
        <v>266</v>
      </c>
      <c r="E667" s="192" t="s">
        <v>1205</v>
      </c>
      <c r="F667" s="193" t="s">
        <v>1206</v>
      </c>
      <c r="G667" s="194" t="s">
        <v>269</v>
      </c>
      <c r="H667" s="195">
        <v>357.959</v>
      </c>
      <c r="I667" s="196"/>
      <c r="J667" s="197">
        <f>ROUND(I667*H667,2)</f>
        <v>0</v>
      </c>
      <c r="K667" s="198"/>
      <c r="L667" s="40"/>
      <c r="M667" s="199" t="s">
        <v>1</v>
      </c>
      <c r="N667" s="200" t="s">
        <v>38</v>
      </c>
      <c r="O667" s="72"/>
      <c r="P667" s="201">
        <f>O667*H667</f>
        <v>0</v>
      </c>
      <c r="Q667" s="201">
        <v>3.0000000000000001E-5</v>
      </c>
      <c r="R667" s="201">
        <f>Q667*H667</f>
        <v>1.073877E-2</v>
      </c>
      <c r="S667" s="201">
        <v>0</v>
      </c>
      <c r="T667" s="202">
        <f>S667*H667</f>
        <v>0</v>
      </c>
      <c r="U667" s="35"/>
      <c r="V667" s="35"/>
      <c r="W667" s="35"/>
      <c r="X667" s="35"/>
      <c r="Y667" s="35"/>
      <c r="Z667" s="35"/>
      <c r="AA667" s="35"/>
      <c r="AB667" s="35"/>
      <c r="AC667" s="35"/>
      <c r="AD667" s="35"/>
      <c r="AE667" s="35"/>
      <c r="AR667" s="203" t="s">
        <v>416</v>
      </c>
      <c r="AT667" s="203" t="s">
        <v>266</v>
      </c>
      <c r="AU667" s="203" t="s">
        <v>73</v>
      </c>
      <c r="AY667" s="18" t="s">
        <v>263</v>
      </c>
      <c r="BE667" s="204">
        <f>IF(N667="základní",J667,0)</f>
        <v>0</v>
      </c>
      <c r="BF667" s="204">
        <f>IF(N667="snížená",J667,0)</f>
        <v>0</v>
      </c>
      <c r="BG667" s="204">
        <f>IF(N667="zákl. přenesená",J667,0)</f>
        <v>0</v>
      </c>
      <c r="BH667" s="204">
        <f>IF(N667="sníž. přenesená",J667,0)</f>
        <v>0</v>
      </c>
      <c r="BI667" s="204">
        <f>IF(N667="nulová",J667,0)</f>
        <v>0</v>
      </c>
      <c r="BJ667" s="18" t="s">
        <v>71</v>
      </c>
      <c r="BK667" s="204">
        <f>ROUND(I667*H667,2)</f>
        <v>0</v>
      </c>
      <c r="BL667" s="18" t="s">
        <v>416</v>
      </c>
      <c r="BM667" s="203" t="s">
        <v>3394</v>
      </c>
    </row>
    <row r="668" spans="1:65" s="13" customFormat="1">
      <c r="B668" s="205"/>
      <c r="C668" s="206"/>
      <c r="D668" s="207" t="s">
        <v>272</v>
      </c>
      <c r="E668" s="208" t="s">
        <v>1</v>
      </c>
      <c r="F668" s="209" t="s">
        <v>3395</v>
      </c>
      <c r="G668" s="206"/>
      <c r="H668" s="210">
        <v>293.654</v>
      </c>
      <c r="I668" s="211"/>
      <c r="J668" s="206"/>
      <c r="K668" s="206"/>
      <c r="L668" s="212"/>
      <c r="M668" s="213"/>
      <c r="N668" s="214"/>
      <c r="O668" s="214"/>
      <c r="P668" s="214"/>
      <c r="Q668" s="214"/>
      <c r="R668" s="214"/>
      <c r="S668" s="214"/>
      <c r="T668" s="215"/>
      <c r="AT668" s="216" t="s">
        <v>272</v>
      </c>
      <c r="AU668" s="216" t="s">
        <v>73</v>
      </c>
      <c r="AV668" s="13" t="s">
        <v>73</v>
      </c>
      <c r="AW668" s="13" t="s">
        <v>30</v>
      </c>
      <c r="AX668" s="13" t="s">
        <v>64</v>
      </c>
      <c r="AY668" s="216" t="s">
        <v>263</v>
      </c>
    </row>
    <row r="669" spans="1:65" s="13" customFormat="1" ht="33.75">
      <c r="B669" s="205"/>
      <c r="C669" s="206"/>
      <c r="D669" s="207" t="s">
        <v>272</v>
      </c>
      <c r="E669" s="208" t="s">
        <v>1</v>
      </c>
      <c r="F669" s="209" t="s">
        <v>3396</v>
      </c>
      <c r="G669" s="206"/>
      <c r="H669" s="210">
        <v>64.305000000000007</v>
      </c>
      <c r="I669" s="211"/>
      <c r="J669" s="206"/>
      <c r="K669" s="206"/>
      <c r="L669" s="212"/>
      <c r="M669" s="213"/>
      <c r="N669" s="214"/>
      <c r="O669" s="214"/>
      <c r="P669" s="214"/>
      <c r="Q669" s="214"/>
      <c r="R669" s="214"/>
      <c r="S669" s="214"/>
      <c r="T669" s="215"/>
      <c r="AT669" s="216" t="s">
        <v>272</v>
      </c>
      <c r="AU669" s="216" t="s">
        <v>73</v>
      </c>
      <c r="AV669" s="13" t="s">
        <v>73</v>
      </c>
      <c r="AW669" s="13" t="s">
        <v>30</v>
      </c>
      <c r="AX669" s="13" t="s">
        <v>64</v>
      </c>
      <c r="AY669" s="216" t="s">
        <v>263</v>
      </c>
    </row>
    <row r="670" spans="1:65" s="15" customFormat="1">
      <c r="B670" s="228"/>
      <c r="C670" s="229"/>
      <c r="D670" s="207" t="s">
        <v>272</v>
      </c>
      <c r="E670" s="230" t="s">
        <v>1</v>
      </c>
      <c r="F670" s="231" t="s">
        <v>280</v>
      </c>
      <c r="G670" s="229"/>
      <c r="H670" s="232">
        <v>357.959</v>
      </c>
      <c r="I670" s="233"/>
      <c r="J670" s="229"/>
      <c r="K670" s="229"/>
      <c r="L670" s="234"/>
      <c r="M670" s="235"/>
      <c r="N670" s="236"/>
      <c r="O670" s="236"/>
      <c r="P670" s="236"/>
      <c r="Q670" s="236"/>
      <c r="R670" s="236"/>
      <c r="S670" s="236"/>
      <c r="T670" s="237"/>
      <c r="AT670" s="238" t="s">
        <v>272</v>
      </c>
      <c r="AU670" s="238" t="s">
        <v>73</v>
      </c>
      <c r="AV670" s="15" t="s">
        <v>270</v>
      </c>
      <c r="AW670" s="15" t="s">
        <v>30</v>
      </c>
      <c r="AX670" s="15" t="s">
        <v>71</v>
      </c>
      <c r="AY670" s="238" t="s">
        <v>263</v>
      </c>
    </row>
    <row r="671" spans="1:65" s="2" customFormat="1" ht="55.5" customHeight="1">
      <c r="A671" s="35"/>
      <c r="B671" s="36"/>
      <c r="C671" s="261" t="s">
        <v>782</v>
      </c>
      <c r="D671" s="261" t="s">
        <v>401</v>
      </c>
      <c r="E671" s="262" t="s">
        <v>3397</v>
      </c>
      <c r="F671" s="263" t="s">
        <v>3398</v>
      </c>
      <c r="G671" s="264" t="s">
        <v>269</v>
      </c>
      <c r="H671" s="265">
        <v>417.20100000000002</v>
      </c>
      <c r="I671" s="266"/>
      <c r="J671" s="267">
        <f>ROUND(I671*H671,2)</f>
        <v>0</v>
      </c>
      <c r="K671" s="268"/>
      <c r="L671" s="269"/>
      <c r="M671" s="270" t="s">
        <v>1</v>
      </c>
      <c r="N671" s="271" t="s">
        <v>38</v>
      </c>
      <c r="O671" s="72"/>
      <c r="P671" s="201">
        <f>O671*H671</f>
        <v>0</v>
      </c>
      <c r="Q671" s="201">
        <v>5.5399999999999998E-3</v>
      </c>
      <c r="R671" s="201">
        <f>Q671*H671</f>
        <v>2.3112935399999999</v>
      </c>
      <c r="S671" s="201">
        <v>0</v>
      </c>
      <c r="T671" s="202">
        <f>S671*H671</f>
        <v>0</v>
      </c>
      <c r="U671" s="35"/>
      <c r="V671" s="35"/>
      <c r="W671" s="35"/>
      <c r="X671" s="35"/>
      <c r="Y671" s="35"/>
      <c r="Z671" s="35"/>
      <c r="AA671" s="35"/>
      <c r="AB671" s="35"/>
      <c r="AC671" s="35"/>
      <c r="AD671" s="35"/>
      <c r="AE671" s="35"/>
      <c r="AR671" s="203" t="s">
        <v>542</v>
      </c>
      <c r="AT671" s="203" t="s">
        <v>401</v>
      </c>
      <c r="AU671" s="203" t="s">
        <v>73</v>
      </c>
      <c r="AY671" s="18" t="s">
        <v>263</v>
      </c>
      <c r="BE671" s="204">
        <f>IF(N671="základní",J671,0)</f>
        <v>0</v>
      </c>
      <c r="BF671" s="204">
        <f>IF(N671="snížená",J671,0)</f>
        <v>0</v>
      </c>
      <c r="BG671" s="204">
        <f>IF(N671="zákl. přenesená",J671,0)</f>
        <v>0</v>
      </c>
      <c r="BH671" s="204">
        <f>IF(N671="sníž. přenesená",J671,0)</f>
        <v>0</v>
      </c>
      <c r="BI671" s="204">
        <f>IF(N671="nulová",J671,0)</f>
        <v>0</v>
      </c>
      <c r="BJ671" s="18" t="s">
        <v>71</v>
      </c>
      <c r="BK671" s="204">
        <f>ROUND(I671*H671,2)</f>
        <v>0</v>
      </c>
      <c r="BL671" s="18" t="s">
        <v>416</v>
      </c>
      <c r="BM671" s="203" t="s">
        <v>3399</v>
      </c>
    </row>
    <row r="672" spans="1:65" s="13" customFormat="1">
      <c r="B672" s="205"/>
      <c r="C672" s="206"/>
      <c r="D672" s="207" t="s">
        <v>272</v>
      </c>
      <c r="E672" s="208" t="s">
        <v>1</v>
      </c>
      <c r="F672" s="209" t="s">
        <v>3400</v>
      </c>
      <c r="G672" s="206"/>
      <c r="H672" s="210">
        <v>417.20100000000002</v>
      </c>
      <c r="I672" s="211"/>
      <c r="J672" s="206"/>
      <c r="K672" s="206"/>
      <c r="L672" s="212"/>
      <c r="M672" s="213"/>
      <c r="N672" s="214"/>
      <c r="O672" s="214"/>
      <c r="P672" s="214"/>
      <c r="Q672" s="214"/>
      <c r="R672" s="214"/>
      <c r="S672" s="214"/>
      <c r="T672" s="215"/>
      <c r="AT672" s="216" t="s">
        <v>272</v>
      </c>
      <c r="AU672" s="216" t="s">
        <v>73</v>
      </c>
      <c r="AV672" s="13" t="s">
        <v>73</v>
      </c>
      <c r="AW672" s="13" t="s">
        <v>30</v>
      </c>
      <c r="AX672" s="13" t="s">
        <v>64</v>
      </c>
      <c r="AY672" s="216" t="s">
        <v>263</v>
      </c>
    </row>
    <row r="673" spans="1:65" s="15" customFormat="1">
      <c r="B673" s="228"/>
      <c r="C673" s="229"/>
      <c r="D673" s="207" t="s">
        <v>272</v>
      </c>
      <c r="E673" s="230" t="s">
        <v>1</v>
      </c>
      <c r="F673" s="231" t="s">
        <v>280</v>
      </c>
      <c r="G673" s="229"/>
      <c r="H673" s="232">
        <v>417.20100000000002</v>
      </c>
      <c r="I673" s="233"/>
      <c r="J673" s="229"/>
      <c r="K673" s="229"/>
      <c r="L673" s="234"/>
      <c r="M673" s="235"/>
      <c r="N673" s="236"/>
      <c r="O673" s="236"/>
      <c r="P673" s="236"/>
      <c r="Q673" s="236"/>
      <c r="R673" s="236"/>
      <c r="S673" s="236"/>
      <c r="T673" s="237"/>
      <c r="AT673" s="238" t="s">
        <v>272</v>
      </c>
      <c r="AU673" s="238" t="s">
        <v>73</v>
      </c>
      <c r="AV673" s="15" t="s">
        <v>270</v>
      </c>
      <c r="AW673" s="15" t="s">
        <v>30</v>
      </c>
      <c r="AX673" s="15" t="s">
        <v>71</v>
      </c>
      <c r="AY673" s="238" t="s">
        <v>263</v>
      </c>
    </row>
    <row r="674" spans="1:65" s="2" customFormat="1" ht="37.9" customHeight="1">
      <c r="A674" s="35"/>
      <c r="B674" s="36"/>
      <c r="C674" s="191" t="s">
        <v>1084</v>
      </c>
      <c r="D674" s="191" t="s">
        <v>266</v>
      </c>
      <c r="E674" s="192" t="s">
        <v>3401</v>
      </c>
      <c r="F674" s="193" t="s">
        <v>3402</v>
      </c>
      <c r="G674" s="194" t="s">
        <v>796</v>
      </c>
      <c r="H674" s="195">
        <v>90.99</v>
      </c>
      <c r="I674" s="196"/>
      <c r="J674" s="197">
        <f>ROUND(I674*H674,2)</f>
        <v>0</v>
      </c>
      <c r="K674" s="198"/>
      <c r="L674" s="40"/>
      <c r="M674" s="199" t="s">
        <v>1</v>
      </c>
      <c r="N674" s="200" t="s">
        <v>38</v>
      </c>
      <c r="O674" s="72"/>
      <c r="P674" s="201">
        <f>O674*H674</f>
        <v>0</v>
      </c>
      <c r="Q674" s="201">
        <v>5.9999999999999995E-4</v>
      </c>
      <c r="R674" s="201">
        <f>Q674*H674</f>
        <v>5.459399999999999E-2</v>
      </c>
      <c r="S674" s="201">
        <v>0</v>
      </c>
      <c r="T674" s="202">
        <f>S674*H674</f>
        <v>0</v>
      </c>
      <c r="U674" s="35"/>
      <c r="V674" s="35"/>
      <c r="W674" s="35"/>
      <c r="X674" s="35"/>
      <c r="Y674" s="35"/>
      <c r="Z674" s="35"/>
      <c r="AA674" s="35"/>
      <c r="AB674" s="35"/>
      <c r="AC674" s="35"/>
      <c r="AD674" s="35"/>
      <c r="AE674" s="35"/>
      <c r="AR674" s="203" t="s">
        <v>416</v>
      </c>
      <c r="AT674" s="203" t="s">
        <v>266</v>
      </c>
      <c r="AU674" s="203" t="s">
        <v>73</v>
      </c>
      <c r="AY674" s="18" t="s">
        <v>263</v>
      </c>
      <c r="BE674" s="204">
        <f>IF(N674="základní",J674,0)</f>
        <v>0</v>
      </c>
      <c r="BF674" s="204">
        <f>IF(N674="snížená",J674,0)</f>
        <v>0</v>
      </c>
      <c r="BG674" s="204">
        <f>IF(N674="zákl. přenesená",J674,0)</f>
        <v>0</v>
      </c>
      <c r="BH674" s="204">
        <f>IF(N674="sníž. přenesená",J674,0)</f>
        <v>0</v>
      </c>
      <c r="BI674" s="204">
        <f>IF(N674="nulová",J674,0)</f>
        <v>0</v>
      </c>
      <c r="BJ674" s="18" t="s">
        <v>71</v>
      </c>
      <c r="BK674" s="204">
        <f>ROUND(I674*H674,2)</f>
        <v>0</v>
      </c>
      <c r="BL674" s="18" t="s">
        <v>416</v>
      </c>
      <c r="BM674" s="203" t="s">
        <v>3403</v>
      </c>
    </row>
    <row r="675" spans="1:65" s="13" customFormat="1">
      <c r="B675" s="205"/>
      <c r="C675" s="206"/>
      <c r="D675" s="207" t="s">
        <v>272</v>
      </c>
      <c r="E675" s="208" t="s">
        <v>1</v>
      </c>
      <c r="F675" s="209" t="s">
        <v>3404</v>
      </c>
      <c r="G675" s="206"/>
      <c r="H675" s="210">
        <v>5.25</v>
      </c>
      <c r="I675" s="211"/>
      <c r="J675" s="206"/>
      <c r="K675" s="206"/>
      <c r="L675" s="212"/>
      <c r="M675" s="213"/>
      <c r="N675" s="214"/>
      <c r="O675" s="214"/>
      <c r="P675" s="214"/>
      <c r="Q675" s="214"/>
      <c r="R675" s="214"/>
      <c r="S675" s="214"/>
      <c r="T675" s="215"/>
      <c r="AT675" s="216" t="s">
        <v>272</v>
      </c>
      <c r="AU675" s="216" t="s">
        <v>73</v>
      </c>
      <c r="AV675" s="13" t="s">
        <v>73</v>
      </c>
      <c r="AW675" s="13" t="s">
        <v>30</v>
      </c>
      <c r="AX675" s="13" t="s">
        <v>64</v>
      </c>
      <c r="AY675" s="216" t="s">
        <v>263</v>
      </c>
    </row>
    <row r="676" spans="1:65" s="13" customFormat="1" ht="22.5">
      <c r="B676" s="205"/>
      <c r="C676" s="206"/>
      <c r="D676" s="207" t="s">
        <v>272</v>
      </c>
      <c r="E676" s="208" t="s">
        <v>1</v>
      </c>
      <c r="F676" s="209" t="s">
        <v>3405</v>
      </c>
      <c r="G676" s="206"/>
      <c r="H676" s="210">
        <v>85.74</v>
      </c>
      <c r="I676" s="211"/>
      <c r="J676" s="206"/>
      <c r="K676" s="206"/>
      <c r="L676" s="212"/>
      <c r="M676" s="213"/>
      <c r="N676" s="214"/>
      <c r="O676" s="214"/>
      <c r="P676" s="214"/>
      <c r="Q676" s="214"/>
      <c r="R676" s="214"/>
      <c r="S676" s="214"/>
      <c r="T676" s="215"/>
      <c r="AT676" s="216" t="s">
        <v>272</v>
      </c>
      <c r="AU676" s="216" t="s">
        <v>73</v>
      </c>
      <c r="AV676" s="13" t="s">
        <v>73</v>
      </c>
      <c r="AW676" s="13" t="s">
        <v>30</v>
      </c>
      <c r="AX676" s="13" t="s">
        <v>64</v>
      </c>
      <c r="AY676" s="216" t="s">
        <v>263</v>
      </c>
    </row>
    <row r="677" spans="1:65" s="15" customFormat="1">
      <c r="B677" s="228"/>
      <c r="C677" s="229"/>
      <c r="D677" s="207" t="s">
        <v>272</v>
      </c>
      <c r="E677" s="230" t="s">
        <v>1</v>
      </c>
      <c r="F677" s="231" t="s">
        <v>280</v>
      </c>
      <c r="G677" s="229"/>
      <c r="H677" s="232">
        <v>90.99</v>
      </c>
      <c r="I677" s="233"/>
      <c r="J677" s="229"/>
      <c r="K677" s="229"/>
      <c r="L677" s="234"/>
      <c r="M677" s="235"/>
      <c r="N677" s="236"/>
      <c r="O677" s="236"/>
      <c r="P677" s="236"/>
      <c r="Q677" s="236"/>
      <c r="R677" s="236"/>
      <c r="S677" s="236"/>
      <c r="T677" s="237"/>
      <c r="AT677" s="238" t="s">
        <v>272</v>
      </c>
      <c r="AU677" s="238" t="s">
        <v>73</v>
      </c>
      <c r="AV677" s="15" t="s">
        <v>270</v>
      </c>
      <c r="AW677" s="15" t="s">
        <v>30</v>
      </c>
      <c r="AX677" s="15" t="s">
        <v>71</v>
      </c>
      <c r="AY677" s="238" t="s">
        <v>263</v>
      </c>
    </row>
    <row r="678" spans="1:65" s="2" customFormat="1" ht="37.9" customHeight="1">
      <c r="A678" s="35"/>
      <c r="B678" s="36"/>
      <c r="C678" s="191" t="s">
        <v>787</v>
      </c>
      <c r="D678" s="191" t="s">
        <v>266</v>
      </c>
      <c r="E678" s="192" t="s">
        <v>3406</v>
      </c>
      <c r="F678" s="193" t="s">
        <v>3407</v>
      </c>
      <c r="G678" s="194" t="s">
        <v>796</v>
      </c>
      <c r="H678" s="195">
        <v>87.99</v>
      </c>
      <c r="I678" s="196"/>
      <c r="J678" s="197">
        <f>ROUND(I678*H678,2)</f>
        <v>0</v>
      </c>
      <c r="K678" s="198"/>
      <c r="L678" s="40"/>
      <c r="M678" s="199" t="s">
        <v>1</v>
      </c>
      <c r="N678" s="200" t="s">
        <v>38</v>
      </c>
      <c r="O678" s="72"/>
      <c r="P678" s="201">
        <f>O678*H678</f>
        <v>0</v>
      </c>
      <c r="Q678" s="201">
        <v>5.9999999999999995E-4</v>
      </c>
      <c r="R678" s="201">
        <f>Q678*H678</f>
        <v>5.2793999999999994E-2</v>
      </c>
      <c r="S678" s="201">
        <v>0</v>
      </c>
      <c r="T678" s="202">
        <f>S678*H678</f>
        <v>0</v>
      </c>
      <c r="U678" s="35"/>
      <c r="V678" s="35"/>
      <c r="W678" s="35"/>
      <c r="X678" s="35"/>
      <c r="Y678" s="35"/>
      <c r="Z678" s="35"/>
      <c r="AA678" s="35"/>
      <c r="AB678" s="35"/>
      <c r="AC678" s="35"/>
      <c r="AD678" s="35"/>
      <c r="AE678" s="35"/>
      <c r="AR678" s="203" t="s">
        <v>416</v>
      </c>
      <c r="AT678" s="203" t="s">
        <v>266</v>
      </c>
      <c r="AU678" s="203" t="s">
        <v>73</v>
      </c>
      <c r="AY678" s="18" t="s">
        <v>263</v>
      </c>
      <c r="BE678" s="204">
        <f>IF(N678="základní",J678,0)</f>
        <v>0</v>
      </c>
      <c r="BF678" s="204">
        <f>IF(N678="snížená",J678,0)</f>
        <v>0</v>
      </c>
      <c r="BG678" s="204">
        <f>IF(N678="zákl. přenesená",J678,0)</f>
        <v>0</v>
      </c>
      <c r="BH678" s="204">
        <f>IF(N678="sníž. přenesená",J678,0)</f>
        <v>0</v>
      </c>
      <c r="BI678" s="204">
        <f>IF(N678="nulová",J678,0)</f>
        <v>0</v>
      </c>
      <c r="BJ678" s="18" t="s">
        <v>71</v>
      </c>
      <c r="BK678" s="204">
        <f>ROUND(I678*H678,2)</f>
        <v>0</v>
      </c>
      <c r="BL678" s="18" t="s">
        <v>416</v>
      </c>
      <c r="BM678" s="203" t="s">
        <v>3408</v>
      </c>
    </row>
    <row r="679" spans="1:65" s="13" customFormat="1">
      <c r="B679" s="205"/>
      <c r="C679" s="206"/>
      <c r="D679" s="207" t="s">
        <v>272</v>
      </c>
      <c r="E679" s="208" t="s">
        <v>1</v>
      </c>
      <c r="F679" s="209" t="s">
        <v>3409</v>
      </c>
      <c r="G679" s="206"/>
      <c r="H679" s="210">
        <v>2.25</v>
      </c>
      <c r="I679" s="211"/>
      <c r="J679" s="206"/>
      <c r="K679" s="206"/>
      <c r="L679" s="212"/>
      <c r="M679" s="213"/>
      <c r="N679" s="214"/>
      <c r="O679" s="214"/>
      <c r="P679" s="214"/>
      <c r="Q679" s="214"/>
      <c r="R679" s="214"/>
      <c r="S679" s="214"/>
      <c r="T679" s="215"/>
      <c r="AT679" s="216" t="s">
        <v>272</v>
      </c>
      <c r="AU679" s="216" t="s">
        <v>73</v>
      </c>
      <c r="AV679" s="13" t="s">
        <v>73</v>
      </c>
      <c r="AW679" s="13" t="s">
        <v>30</v>
      </c>
      <c r="AX679" s="13" t="s">
        <v>64</v>
      </c>
      <c r="AY679" s="216" t="s">
        <v>263</v>
      </c>
    </row>
    <row r="680" spans="1:65" s="13" customFormat="1" ht="22.5">
      <c r="B680" s="205"/>
      <c r="C680" s="206"/>
      <c r="D680" s="207" t="s">
        <v>272</v>
      </c>
      <c r="E680" s="208" t="s">
        <v>1</v>
      </c>
      <c r="F680" s="209" t="s">
        <v>3405</v>
      </c>
      <c r="G680" s="206"/>
      <c r="H680" s="210">
        <v>85.74</v>
      </c>
      <c r="I680" s="211"/>
      <c r="J680" s="206"/>
      <c r="K680" s="206"/>
      <c r="L680" s="212"/>
      <c r="M680" s="213"/>
      <c r="N680" s="214"/>
      <c r="O680" s="214"/>
      <c r="P680" s="214"/>
      <c r="Q680" s="214"/>
      <c r="R680" s="214"/>
      <c r="S680" s="214"/>
      <c r="T680" s="215"/>
      <c r="AT680" s="216" t="s">
        <v>272</v>
      </c>
      <c r="AU680" s="216" t="s">
        <v>73</v>
      </c>
      <c r="AV680" s="13" t="s">
        <v>73</v>
      </c>
      <c r="AW680" s="13" t="s">
        <v>30</v>
      </c>
      <c r="AX680" s="13" t="s">
        <v>64</v>
      </c>
      <c r="AY680" s="216" t="s">
        <v>263</v>
      </c>
    </row>
    <row r="681" spans="1:65" s="15" customFormat="1">
      <c r="B681" s="228"/>
      <c r="C681" s="229"/>
      <c r="D681" s="207" t="s">
        <v>272</v>
      </c>
      <c r="E681" s="230" t="s">
        <v>1</v>
      </c>
      <c r="F681" s="231" t="s">
        <v>280</v>
      </c>
      <c r="G681" s="229"/>
      <c r="H681" s="232">
        <v>87.99</v>
      </c>
      <c r="I681" s="233"/>
      <c r="J681" s="229"/>
      <c r="K681" s="229"/>
      <c r="L681" s="234"/>
      <c r="M681" s="235"/>
      <c r="N681" s="236"/>
      <c r="O681" s="236"/>
      <c r="P681" s="236"/>
      <c r="Q681" s="236"/>
      <c r="R681" s="236"/>
      <c r="S681" s="236"/>
      <c r="T681" s="237"/>
      <c r="AT681" s="238" t="s">
        <v>272</v>
      </c>
      <c r="AU681" s="238" t="s">
        <v>73</v>
      </c>
      <c r="AV681" s="15" t="s">
        <v>270</v>
      </c>
      <c r="AW681" s="15" t="s">
        <v>30</v>
      </c>
      <c r="AX681" s="15" t="s">
        <v>71</v>
      </c>
      <c r="AY681" s="238" t="s">
        <v>263</v>
      </c>
    </row>
    <row r="682" spans="1:65" s="2" customFormat="1" ht="33" customHeight="1">
      <c r="A682" s="35"/>
      <c r="B682" s="36"/>
      <c r="C682" s="191" t="s">
        <v>1094</v>
      </c>
      <c r="D682" s="191" t="s">
        <v>266</v>
      </c>
      <c r="E682" s="192" t="s">
        <v>3410</v>
      </c>
      <c r="F682" s="193" t="s">
        <v>3411</v>
      </c>
      <c r="G682" s="194" t="s">
        <v>796</v>
      </c>
      <c r="H682" s="195">
        <v>90.44</v>
      </c>
      <c r="I682" s="196"/>
      <c r="J682" s="197">
        <f>ROUND(I682*H682,2)</f>
        <v>0</v>
      </c>
      <c r="K682" s="198"/>
      <c r="L682" s="40"/>
      <c r="M682" s="199" t="s">
        <v>1</v>
      </c>
      <c r="N682" s="200" t="s">
        <v>38</v>
      </c>
      <c r="O682" s="72"/>
      <c r="P682" s="201">
        <f>O682*H682</f>
        <v>0</v>
      </c>
      <c r="Q682" s="201">
        <v>1.5E-3</v>
      </c>
      <c r="R682" s="201">
        <f>Q682*H682</f>
        <v>0.13566</v>
      </c>
      <c r="S682" s="201">
        <v>0</v>
      </c>
      <c r="T682" s="202">
        <f>S682*H682</f>
        <v>0</v>
      </c>
      <c r="U682" s="35"/>
      <c r="V682" s="35"/>
      <c r="W682" s="35"/>
      <c r="X682" s="35"/>
      <c r="Y682" s="35"/>
      <c r="Z682" s="35"/>
      <c r="AA682" s="35"/>
      <c r="AB682" s="35"/>
      <c r="AC682" s="35"/>
      <c r="AD682" s="35"/>
      <c r="AE682" s="35"/>
      <c r="AR682" s="203" t="s">
        <v>416</v>
      </c>
      <c r="AT682" s="203" t="s">
        <v>266</v>
      </c>
      <c r="AU682" s="203" t="s">
        <v>73</v>
      </c>
      <c r="AY682" s="18" t="s">
        <v>263</v>
      </c>
      <c r="BE682" s="204">
        <f>IF(N682="základní",J682,0)</f>
        <v>0</v>
      </c>
      <c r="BF682" s="204">
        <f>IF(N682="snížená",J682,0)</f>
        <v>0</v>
      </c>
      <c r="BG682" s="204">
        <f>IF(N682="zákl. přenesená",J682,0)</f>
        <v>0</v>
      </c>
      <c r="BH682" s="204">
        <f>IF(N682="sníž. přenesená",J682,0)</f>
        <v>0</v>
      </c>
      <c r="BI682" s="204">
        <f>IF(N682="nulová",J682,0)</f>
        <v>0</v>
      </c>
      <c r="BJ682" s="18" t="s">
        <v>71</v>
      </c>
      <c r="BK682" s="204">
        <f>ROUND(I682*H682,2)</f>
        <v>0</v>
      </c>
      <c r="BL682" s="18" t="s">
        <v>416</v>
      </c>
      <c r="BM682" s="203" t="s">
        <v>3412</v>
      </c>
    </row>
    <row r="683" spans="1:65" s="13" customFormat="1" ht="22.5">
      <c r="B683" s="205"/>
      <c r="C683" s="206"/>
      <c r="D683" s="207" t="s">
        <v>272</v>
      </c>
      <c r="E683" s="208" t="s">
        <v>1</v>
      </c>
      <c r="F683" s="209" t="s">
        <v>3413</v>
      </c>
      <c r="G683" s="206"/>
      <c r="H683" s="210">
        <v>90.44</v>
      </c>
      <c r="I683" s="211"/>
      <c r="J683" s="206"/>
      <c r="K683" s="206"/>
      <c r="L683" s="212"/>
      <c r="M683" s="213"/>
      <c r="N683" s="214"/>
      <c r="O683" s="214"/>
      <c r="P683" s="214"/>
      <c r="Q683" s="214"/>
      <c r="R683" s="214"/>
      <c r="S683" s="214"/>
      <c r="T683" s="215"/>
      <c r="AT683" s="216" t="s">
        <v>272</v>
      </c>
      <c r="AU683" s="216" t="s">
        <v>73</v>
      </c>
      <c r="AV683" s="13" t="s">
        <v>73</v>
      </c>
      <c r="AW683" s="13" t="s">
        <v>30</v>
      </c>
      <c r="AX683" s="13" t="s">
        <v>64</v>
      </c>
      <c r="AY683" s="216" t="s">
        <v>263</v>
      </c>
    </row>
    <row r="684" spans="1:65" s="15" customFormat="1">
      <c r="B684" s="228"/>
      <c r="C684" s="229"/>
      <c r="D684" s="207" t="s">
        <v>272</v>
      </c>
      <c r="E684" s="230" t="s">
        <v>1</v>
      </c>
      <c r="F684" s="231" t="s">
        <v>280</v>
      </c>
      <c r="G684" s="229"/>
      <c r="H684" s="232">
        <v>90.44</v>
      </c>
      <c r="I684" s="233"/>
      <c r="J684" s="229"/>
      <c r="K684" s="229"/>
      <c r="L684" s="234"/>
      <c r="M684" s="235"/>
      <c r="N684" s="236"/>
      <c r="O684" s="236"/>
      <c r="P684" s="236"/>
      <c r="Q684" s="236"/>
      <c r="R684" s="236"/>
      <c r="S684" s="236"/>
      <c r="T684" s="237"/>
      <c r="AT684" s="238" t="s">
        <v>272</v>
      </c>
      <c r="AU684" s="238" t="s">
        <v>73</v>
      </c>
      <c r="AV684" s="15" t="s">
        <v>270</v>
      </c>
      <c r="AW684" s="15" t="s">
        <v>30</v>
      </c>
      <c r="AX684" s="15" t="s">
        <v>71</v>
      </c>
      <c r="AY684" s="238" t="s">
        <v>263</v>
      </c>
    </row>
    <row r="685" spans="1:65" s="2" customFormat="1" ht="33" customHeight="1">
      <c r="A685" s="35"/>
      <c r="B685" s="36"/>
      <c r="C685" s="191" t="s">
        <v>791</v>
      </c>
      <c r="D685" s="191" t="s">
        <v>266</v>
      </c>
      <c r="E685" s="192" t="s">
        <v>3414</v>
      </c>
      <c r="F685" s="193" t="s">
        <v>3415</v>
      </c>
      <c r="G685" s="194" t="s">
        <v>269</v>
      </c>
      <c r="H685" s="195">
        <v>267.12400000000002</v>
      </c>
      <c r="I685" s="196"/>
      <c r="J685" s="197">
        <f>ROUND(I685*H685,2)</f>
        <v>0</v>
      </c>
      <c r="K685" s="198"/>
      <c r="L685" s="40"/>
      <c r="M685" s="199" t="s">
        <v>1</v>
      </c>
      <c r="N685" s="200" t="s">
        <v>38</v>
      </c>
      <c r="O685" s="72"/>
      <c r="P685" s="201">
        <f>O685*H685</f>
        <v>0</v>
      </c>
      <c r="Q685" s="201">
        <v>8.0000000000000007E-5</v>
      </c>
      <c r="R685" s="201">
        <f>Q685*H685</f>
        <v>2.1369920000000004E-2</v>
      </c>
      <c r="S685" s="201">
        <v>0</v>
      </c>
      <c r="T685" s="202">
        <f>S685*H685</f>
        <v>0</v>
      </c>
      <c r="U685" s="35"/>
      <c r="V685" s="35"/>
      <c r="W685" s="35"/>
      <c r="X685" s="35"/>
      <c r="Y685" s="35"/>
      <c r="Z685" s="35"/>
      <c r="AA685" s="35"/>
      <c r="AB685" s="35"/>
      <c r="AC685" s="35"/>
      <c r="AD685" s="35"/>
      <c r="AE685" s="35"/>
      <c r="AR685" s="203" t="s">
        <v>416</v>
      </c>
      <c r="AT685" s="203" t="s">
        <v>266</v>
      </c>
      <c r="AU685" s="203" t="s">
        <v>73</v>
      </c>
      <c r="AY685" s="18" t="s">
        <v>263</v>
      </c>
      <c r="BE685" s="204">
        <f>IF(N685="základní",J685,0)</f>
        <v>0</v>
      </c>
      <c r="BF685" s="204">
        <f>IF(N685="snížená",J685,0)</f>
        <v>0</v>
      </c>
      <c r="BG685" s="204">
        <f>IF(N685="zákl. přenesená",J685,0)</f>
        <v>0</v>
      </c>
      <c r="BH685" s="204">
        <f>IF(N685="sníž. přenesená",J685,0)</f>
        <v>0</v>
      </c>
      <c r="BI685" s="204">
        <f>IF(N685="nulová",J685,0)</f>
        <v>0</v>
      </c>
      <c r="BJ685" s="18" t="s">
        <v>71</v>
      </c>
      <c r="BK685" s="204">
        <f>ROUND(I685*H685,2)</f>
        <v>0</v>
      </c>
      <c r="BL685" s="18" t="s">
        <v>416</v>
      </c>
      <c r="BM685" s="203" t="s">
        <v>3416</v>
      </c>
    </row>
    <row r="686" spans="1:65" s="16" customFormat="1">
      <c r="B686" s="248"/>
      <c r="C686" s="249"/>
      <c r="D686" s="207" t="s">
        <v>272</v>
      </c>
      <c r="E686" s="250" t="s">
        <v>1</v>
      </c>
      <c r="F686" s="251" t="s">
        <v>3417</v>
      </c>
      <c r="G686" s="249"/>
      <c r="H686" s="250" t="s">
        <v>1</v>
      </c>
      <c r="I686" s="252"/>
      <c r="J686" s="249"/>
      <c r="K686" s="249"/>
      <c r="L686" s="253"/>
      <c r="M686" s="254"/>
      <c r="N686" s="255"/>
      <c r="O686" s="255"/>
      <c r="P686" s="255"/>
      <c r="Q686" s="255"/>
      <c r="R686" s="255"/>
      <c r="S686" s="255"/>
      <c r="T686" s="256"/>
      <c r="AT686" s="257" t="s">
        <v>272</v>
      </c>
      <c r="AU686" s="257" t="s">
        <v>73</v>
      </c>
      <c r="AV686" s="16" t="s">
        <v>71</v>
      </c>
      <c r="AW686" s="16" t="s">
        <v>30</v>
      </c>
      <c r="AX686" s="16" t="s">
        <v>64</v>
      </c>
      <c r="AY686" s="257" t="s">
        <v>263</v>
      </c>
    </row>
    <row r="687" spans="1:65" s="13" customFormat="1">
      <c r="B687" s="205"/>
      <c r="C687" s="206"/>
      <c r="D687" s="207" t="s">
        <v>272</v>
      </c>
      <c r="E687" s="208" t="s">
        <v>1</v>
      </c>
      <c r="F687" s="209" t="s">
        <v>3395</v>
      </c>
      <c r="G687" s="206"/>
      <c r="H687" s="210">
        <v>293.654</v>
      </c>
      <c r="I687" s="211"/>
      <c r="J687" s="206"/>
      <c r="K687" s="206"/>
      <c r="L687" s="212"/>
      <c r="M687" s="213"/>
      <c r="N687" s="214"/>
      <c r="O687" s="214"/>
      <c r="P687" s="214"/>
      <c r="Q687" s="214"/>
      <c r="R687" s="214"/>
      <c r="S687" s="214"/>
      <c r="T687" s="215"/>
      <c r="AT687" s="216" t="s">
        <v>272</v>
      </c>
      <c r="AU687" s="216" t="s">
        <v>73</v>
      </c>
      <c r="AV687" s="13" t="s">
        <v>73</v>
      </c>
      <c r="AW687" s="13" t="s">
        <v>30</v>
      </c>
      <c r="AX687" s="13" t="s">
        <v>64</v>
      </c>
      <c r="AY687" s="216" t="s">
        <v>263</v>
      </c>
    </row>
    <row r="688" spans="1:65" s="13" customFormat="1">
      <c r="B688" s="205"/>
      <c r="C688" s="206"/>
      <c r="D688" s="207" t="s">
        <v>272</v>
      </c>
      <c r="E688" s="208" t="s">
        <v>1</v>
      </c>
      <c r="F688" s="209" t="s">
        <v>3418</v>
      </c>
      <c r="G688" s="206"/>
      <c r="H688" s="210">
        <v>-90.834999999999994</v>
      </c>
      <c r="I688" s="211"/>
      <c r="J688" s="206"/>
      <c r="K688" s="206"/>
      <c r="L688" s="212"/>
      <c r="M688" s="213"/>
      <c r="N688" s="214"/>
      <c r="O688" s="214"/>
      <c r="P688" s="214"/>
      <c r="Q688" s="214"/>
      <c r="R688" s="214"/>
      <c r="S688" s="214"/>
      <c r="T688" s="215"/>
      <c r="AT688" s="216" t="s">
        <v>272</v>
      </c>
      <c r="AU688" s="216" t="s">
        <v>73</v>
      </c>
      <c r="AV688" s="13" t="s">
        <v>73</v>
      </c>
      <c r="AW688" s="13" t="s">
        <v>30</v>
      </c>
      <c r="AX688" s="13" t="s">
        <v>64</v>
      </c>
      <c r="AY688" s="216" t="s">
        <v>263</v>
      </c>
    </row>
    <row r="689" spans="1:65" s="13" customFormat="1" ht="33.75">
      <c r="B689" s="205"/>
      <c r="C689" s="206"/>
      <c r="D689" s="207" t="s">
        <v>272</v>
      </c>
      <c r="E689" s="208" t="s">
        <v>1</v>
      </c>
      <c r="F689" s="209" t="s">
        <v>3396</v>
      </c>
      <c r="G689" s="206"/>
      <c r="H689" s="210">
        <v>64.305000000000007</v>
      </c>
      <c r="I689" s="211"/>
      <c r="J689" s="206"/>
      <c r="K689" s="206"/>
      <c r="L689" s="212"/>
      <c r="M689" s="213"/>
      <c r="N689" s="214"/>
      <c r="O689" s="214"/>
      <c r="P689" s="214"/>
      <c r="Q689" s="214"/>
      <c r="R689" s="214"/>
      <c r="S689" s="214"/>
      <c r="T689" s="215"/>
      <c r="AT689" s="216" t="s">
        <v>272</v>
      </c>
      <c r="AU689" s="216" t="s">
        <v>73</v>
      </c>
      <c r="AV689" s="13" t="s">
        <v>73</v>
      </c>
      <c r="AW689" s="13" t="s">
        <v>30</v>
      </c>
      <c r="AX689" s="13" t="s">
        <v>64</v>
      </c>
      <c r="AY689" s="216" t="s">
        <v>263</v>
      </c>
    </row>
    <row r="690" spans="1:65" s="15" customFormat="1">
      <c r="B690" s="228"/>
      <c r="C690" s="229"/>
      <c r="D690" s="207" t="s">
        <v>272</v>
      </c>
      <c r="E690" s="230" t="s">
        <v>1</v>
      </c>
      <c r="F690" s="231" t="s">
        <v>280</v>
      </c>
      <c r="G690" s="229"/>
      <c r="H690" s="232">
        <v>267.12400000000002</v>
      </c>
      <c r="I690" s="233"/>
      <c r="J690" s="229"/>
      <c r="K690" s="229"/>
      <c r="L690" s="234"/>
      <c r="M690" s="235"/>
      <c r="N690" s="236"/>
      <c r="O690" s="236"/>
      <c r="P690" s="236"/>
      <c r="Q690" s="236"/>
      <c r="R690" s="236"/>
      <c r="S690" s="236"/>
      <c r="T690" s="237"/>
      <c r="AT690" s="238" t="s">
        <v>272</v>
      </c>
      <c r="AU690" s="238" t="s">
        <v>73</v>
      </c>
      <c r="AV690" s="15" t="s">
        <v>270</v>
      </c>
      <c r="AW690" s="15" t="s">
        <v>30</v>
      </c>
      <c r="AX690" s="15" t="s">
        <v>71</v>
      </c>
      <c r="AY690" s="238" t="s">
        <v>263</v>
      </c>
    </row>
    <row r="691" spans="1:65" s="2" customFormat="1" ht="33" customHeight="1">
      <c r="A691" s="35"/>
      <c r="B691" s="36"/>
      <c r="C691" s="191" t="s">
        <v>1104</v>
      </c>
      <c r="D691" s="191" t="s">
        <v>266</v>
      </c>
      <c r="E691" s="192" t="s">
        <v>3419</v>
      </c>
      <c r="F691" s="193" t="s">
        <v>3420</v>
      </c>
      <c r="G691" s="194" t="s">
        <v>269</v>
      </c>
      <c r="H691" s="195">
        <v>50.835000000000001</v>
      </c>
      <c r="I691" s="196"/>
      <c r="J691" s="197">
        <f>ROUND(I691*H691,2)</f>
        <v>0</v>
      </c>
      <c r="K691" s="198"/>
      <c r="L691" s="40"/>
      <c r="M691" s="199" t="s">
        <v>1</v>
      </c>
      <c r="N691" s="200" t="s">
        <v>38</v>
      </c>
      <c r="O691" s="72"/>
      <c r="P691" s="201">
        <f>O691*H691</f>
        <v>0</v>
      </c>
      <c r="Q691" s="201">
        <v>1.4999999999999999E-4</v>
      </c>
      <c r="R691" s="201">
        <f>Q691*H691</f>
        <v>7.6252499999999992E-3</v>
      </c>
      <c r="S691" s="201">
        <v>0</v>
      </c>
      <c r="T691" s="202">
        <f>S691*H691</f>
        <v>0</v>
      </c>
      <c r="U691" s="35"/>
      <c r="V691" s="35"/>
      <c r="W691" s="35"/>
      <c r="X691" s="35"/>
      <c r="Y691" s="35"/>
      <c r="Z691" s="35"/>
      <c r="AA691" s="35"/>
      <c r="AB691" s="35"/>
      <c r="AC691" s="35"/>
      <c r="AD691" s="35"/>
      <c r="AE691" s="35"/>
      <c r="AR691" s="203" t="s">
        <v>416</v>
      </c>
      <c r="AT691" s="203" t="s">
        <v>266</v>
      </c>
      <c r="AU691" s="203" t="s">
        <v>73</v>
      </c>
      <c r="AY691" s="18" t="s">
        <v>263</v>
      </c>
      <c r="BE691" s="204">
        <f>IF(N691="základní",J691,0)</f>
        <v>0</v>
      </c>
      <c r="BF691" s="204">
        <f>IF(N691="snížená",J691,0)</f>
        <v>0</v>
      </c>
      <c r="BG691" s="204">
        <f>IF(N691="zákl. přenesená",J691,0)</f>
        <v>0</v>
      </c>
      <c r="BH691" s="204">
        <f>IF(N691="sníž. přenesená",J691,0)</f>
        <v>0</v>
      </c>
      <c r="BI691" s="204">
        <f>IF(N691="nulová",J691,0)</f>
        <v>0</v>
      </c>
      <c r="BJ691" s="18" t="s">
        <v>71</v>
      </c>
      <c r="BK691" s="204">
        <f>ROUND(I691*H691,2)</f>
        <v>0</v>
      </c>
      <c r="BL691" s="18" t="s">
        <v>416</v>
      </c>
      <c r="BM691" s="203" t="s">
        <v>3421</v>
      </c>
    </row>
    <row r="692" spans="1:65" s="16" customFormat="1">
      <c r="B692" s="248"/>
      <c r="C692" s="249"/>
      <c r="D692" s="207" t="s">
        <v>272</v>
      </c>
      <c r="E692" s="250" t="s">
        <v>1</v>
      </c>
      <c r="F692" s="251" t="s">
        <v>3422</v>
      </c>
      <c r="G692" s="249"/>
      <c r="H692" s="250" t="s">
        <v>1</v>
      </c>
      <c r="I692" s="252"/>
      <c r="J692" s="249"/>
      <c r="K692" s="249"/>
      <c r="L692" s="253"/>
      <c r="M692" s="254"/>
      <c r="N692" s="255"/>
      <c r="O692" s="255"/>
      <c r="P692" s="255"/>
      <c r="Q692" s="255"/>
      <c r="R692" s="255"/>
      <c r="S692" s="255"/>
      <c r="T692" s="256"/>
      <c r="AT692" s="257" t="s">
        <v>272</v>
      </c>
      <c r="AU692" s="257" t="s">
        <v>73</v>
      </c>
      <c r="AV692" s="16" t="s">
        <v>71</v>
      </c>
      <c r="AW692" s="16" t="s">
        <v>30</v>
      </c>
      <c r="AX692" s="16" t="s">
        <v>64</v>
      </c>
      <c r="AY692" s="257" t="s">
        <v>263</v>
      </c>
    </row>
    <row r="693" spans="1:65" s="13" customFormat="1">
      <c r="B693" s="205"/>
      <c r="C693" s="206"/>
      <c r="D693" s="207" t="s">
        <v>272</v>
      </c>
      <c r="E693" s="208" t="s">
        <v>1</v>
      </c>
      <c r="F693" s="209" t="s">
        <v>3423</v>
      </c>
      <c r="G693" s="206"/>
      <c r="H693" s="210">
        <v>24.06</v>
      </c>
      <c r="I693" s="211"/>
      <c r="J693" s="206"/>
      <c r="K693" s="206"/>
      <c r="L693" s="212"/>
      <c r="M693" s="213"/>
      <c r="N693" s="214"/>
      <c r="O693" s="214"/>
      <c r="P693" s="214"/>
      <c r="Q693" s="214"/>
      <c r="R693" s="214"/>
      <c r="S693" s="214"/>
      <c r="T693" s="215"/>
      <c r="AT693" s="216" t="s">
        <v>272</v>
      </c>
      <c r="AU693" s="216" t="s">
        <v>73</v>
      </c>
      <c r="AV693" s="13" t="s">
        <v>73</v>
      </c>
      <c r="AW693" s="13" t="s">
        <v>30</v>
      </c>
      <c r="AX693" s="13" t="s">
        <v>64</v>
      </c>
      <c r="AY693" s="216" t="s">
        <v>263</v>
      </c>
    </row>
    <row r="694" spans="1:65" s="13" customFormat="1">
      <c r="B694" s="205"/>
      <c r="C694" s="206"/>
      <c r="D694" s="207" t="s">
        <v>272</v>
      </c>
      <c r="E694" s="208" t="s">
        <v>1</v>
      </c>
      <c r="F694" s="209" t="s">
        <v>3424</v>
      </c>
      <c r="G694" s="206"/>
      <c r="H694" s="210">
        <v>26.774999999999999</v>
      </c>
      <c r="I694" s="211"/>
      <c r="J694" s="206"/>
      <c r="K694" s="206"/>
      <c r="L694" s="212"/>
      <c r="M694" s="213"/>
      <c r="N694" s="214"/>
      <c r="O694" s="214"/>
      <c r="P694" s="214"/>
      <c r="Q694" s="214"/>
      <c r="R694" s="214"/>
      <c r="S694" s="214"/>
      <c r="T694" s="215"/>
      <c r="AT694" s="216" t="s">
        <v>272</v>
      </c>
      <c r="AU694" s="216" t="s">
        <v>73</v>
      </c>
      <c r="AV694" s="13" t="s">
        <v>73</v>
      </c>
      <c r="AW694" s="13" t="s">
        <v>30</v>
      </c>
      <c r="AX694" s="13" t="s">
        <v>64</v>
      </c>
      <c r="AY694" s="216" t="s">
        <v>263</v>
      </c>
    </row>
    <row r="695" spans="1:65" s="15" customFormat="1">
      <c r="B695" s="228"/>
      <c r="C695" s="229"/>
      <c r="D695" s="207" t="s">
        <v>272</v>
      </c>
      <c r="E695" s="230" t="s">
        <v>1</v>
      </c>
      <c r="F695" s="231" t="s">
        <v>280</v>
      </c>
      <c r="G695" s="229"/>
      <c r="H695" s="232">
        <v>50.835000000000001</v>
      </c>
      <c r="I695" s="233"/>
      <c r="J695" s="229"/>
      <c r="K695" s="229"/>
      <c r="L695" s="234"/>
      <c r="M695" s="235"/>
      <c r="N695" s="236"/>
      <c r="O695" s="236"/>
      <c r="P695" s="236"/>
      <c r="Q695" s="236"/>
      <c r="R695" s="236"/>
      <c r="S695" s="236"/>
      <c r="T695" s="237"/>
      <c r="AT695" s="238" t="s">
        <v>272</v>
      </c>
      <c r="AU695" s="238" t="s">
        <v>73</v>
      </c>
      <c r="AV695" s="15" t="s">
        <v>270</v>
      </c>
      <c r="AW695" s="15" t="s">
        <v>30</v>
      </c>
      <c r="AX695" s="15" t="s">
        <v>71</v>
      </c>
      <c r="AY695" s="238" t="s">
        <v>263</v>
      </c>
    </row>
    <row r="696" spans="1:65" s="2" customFormat="1" ht="33" customHeight="1">
      <c r="A696" s="35"/>
      <c r="B696" s="36"/>
      <c r="C696" s="191" t="s">
        <v>797</v>
      </c>
      <c r="D696" s="191" t="s">
        <v>266</v>
      </c>
      <c r="E696" s="192" t="s">
        <v>3425</v>
      </c>
      <c r="F696" s="193" t="s">
        <v>3426</v>
      </c>
      <c r="G696" s="194" t="s">
        <v>269</v>
      </c>
      <c r="H696" s="195">
        <v>40</v>
      </c>
      <c r="I696" s="196"/>
      <c r="J696" s="197">
        <f>ROUND(I696*H696,2)</f>
        <v>0</v>
      </c>
      <c r="K696" s="198"/>
      <c r="L696" s="40"/>
      <c r="M696" s="199" t="s">
        <v>1</v>
      </c>
      <c r="N696" s="200" t="s">
        <v>38</v>
      </c>
      <c r="O696" s="72"/>
      <c r="P696" s="201">
        <f>O696*H696</f>
        <v>0</v>
      </c>
      <c r="Q696" s="201">
        <v>2.3000000000000001E-4</v>
      </c>
      <c r="R696" s="201">
        <f>Q696*H696</f>
        <v>9.1999999999999998E-3</v>
      </c>
      <c r="S696" s="201">
        <v>0</v>
      </c>
      <c r="T696" s="202">
        <f>S696*H696</f>
        <v>0</v>
      </c>
      <c r="U696" s="35"/>
      <c r="V696" s="35"/>
      <c r="W696" s="35"/>
      <c r="X696" s="35"/>
      <c r="Y696" s="35"/>
      <c r="Z696" s="35"/>
      <c r="AA696" s="35"/>
      <c r="AB696" s="35"/>
      <c r="AC696" s="35"/>
      <c r="AD696" s="35"/>
      <c r="AE696" s="35"/>
      <c r="AR696" s="203" t="s">
        <v>416</v>
      </c>
      <c r="AT696" s="203" t="s">
        <v>266</v>
      </c>
      <c r="AU696" s="203" t="s">
        <v>73</v>
      </c>
      <c r="AY696" s="18" t="s">
        <v>263</v>
      </c>
      <c r="BE696" s="204">
        <f>IF(N696="základní",J696,0)</f>
        <v>0</v>
      </c>
      <c r="BF696" s="204">
        <f>IF(N696="snížená",J696,0)</f>
        <v>0</v>
      </c>
      <c r="BG696" s="204">
        <f>IF(N696="zákl. přenesená",J696,0)</f>
        <v>0</v>
      </c>
      <c r="BH696" s="204">
        <f>IF(N696="sníž. přenesená",J696,0)</f>
        <v>0</v>
      </c>
      <c r="BI696" s="204">
        <f>IF(N696="nulová",J696,0)</f>
        <v>0</v>
      </c>
      <c r="BJ696" s="18" t="s">
        <v>71</v>
      </c>
      <c r="BK696" s="204">
        <f>ROUND(I696*H696,2)</f>
        <v>0</v>
      </c>
      <c r="BL696" s="18" t="s">
        <v>416</v>
      </c>
      <c r="BM696" s="203" t="s">
        <v>3427</v>
      </c>
    </row>
    <row r="697" spans="1:65" s="16" customFormat="1">
      <c r="B697" s="248"/>
      <c r="C697" s="249"/>
      <c r="D697" s="207" t="s">
        <v>272</v>
      </c>
      <c r="E697" s="250" t="s">
        <v>1</v>
      </c>
      <c r="F697" s="251" t="s">
        <v>3428</v>
      </c>
      <c r="G697" s="249"/>
      <c r="H697" s="250" t="s">
        <v>1</v>
      </c>
      <c r="I697" s="252"/>
      <c r="J697" s="249"/>
      <c r="K697" s="249"/>
      <c r="L697" s="253"/>
      <c r="M697" s="254"/>
      <c r="N697" s="255"/>
      <c r="O697" s="255"/>
      <c r="P697" s="255"/>
      <c r="Q697" s="255"/>
      <c r="R697" s="255"/>
      <c r="S697" s="255"/>
      <c r="T697" s="256"/>
      <c r="AT697" s="257" t="s">
        <v>272</v>
      </c>
      <c r="AU697" s="257" t="s">
        <v>73</v>
      </c>
      <c r="AV697" s="16" t="s">
        <v>71</v>
      </c>
      <c r="AW697" s="16" t="s">
        <v>30</v>
      </c>
      <c r="AX697" s="16" t="s">
        <v>64</v>
      </c>
      <c r="AY697" s="257" t="s">
        <v>263</v>
      </c>
    </row>
    <row r="698" spans="1:65" s="13" customFormat="1">
      <c r="B698" s="205"/>
      <c r="C698" s="206"/>
      <c r="D698" s="207" t="s">
        <v>272</v>
      </c>
      <c r="E698" s="208" t="s">
        <v>1</v>
      </c>
      <c r="F698" s="209" t="s">
        <v>3429</v>
      </c>
      <c r="G698" s="206"/>
      <c r="H698" s="210">
        <v>40</v>
      </c>
      <c r="I698" s="211"/>
      <c r="J698" s="206"/>
      <c r="K698" s="206"/>
      <c r="L698" s="212"/>
      <c r="M698" s="213"/>
      <c r="N698" s="214"/>
      <c r="O698" s="214"/>
      <c r="P698" s="214"/>
      <c r="Q698" s="214"/>
      <c r="R698" s="214"/>
      <c r="S698" s="214"/>
      <c r="T698" s="215"/>
      <c r="AT698" s="216" t="s">
        <v>272</v>
      </c>
      <c r="AU698" s="216" t="s">
        <v>73</v>
      </c>
      <c r="AV698" s="13" t="s">
        <v>73</v>
      </c>
      <c r="AW698" s="13" t="s">
        <v>30</v>
      </c>
      <c r="AX698" s="13" t="s">
        <v>64</v>
      </c>
      <c r="AY698" s="216" t="s">
        <v>263</v>
      </c>
    </row>
    <row r="699" spans="1:65" s="15" customFormat="1">
      <c r="B699" s="228"/>
      <c r="C699" s="229"/>
      <c r="D699" s="207" t="s">
        <v>272</v>
      </c>
      <c r="E699" s="230" t="s">
        <v>1</v>
      </c>
      <c r="F699" s="231" t="s">
        <v>280</v>
      </c>
      <c r="G699" s="229"/>
      <c r="H699" s="232">
        <v>40</v>
      </c>
      <c r="I699" s="233"/>
      <c r="J699" s="229"/>
      <c r="K699" s="229"/>
      <c r="L699" s="234"/>
      <c r="M699" s="235"/>
      <c r="N699" s="236"/>
      <c r="O699" s="236"/>
      <c r="P699" s="236"/>
      <c r="Q699" s="236"/>
      <c r="R699" s="236"/>
      <c r="S699" s="236"/>
      <c r="T699" s="237"/>
      <c r="AT699" s="238" t="s">
        <v>272</v>
      </c>
      <c r="AU699" s="238" t="s">
        <v>73</v>
      </c>
      <c r="AV699" s="15" t="s">
        <v>270</v>
      </c>
      <c r="AW699" s="15" t="s">
        <v>30</v>
      </c>
      <c r="AX699" s="15" t="s">
        <v>71</v>
      </c>
      <c r="AY699" s="238" t="s">
        <v>263</v>
      </c>
    </row>
    <row r="700" spans="1:65" s="2" customFormat="1" ht="24.2" customHeight="1">
      <c r="A700" s="35"/>
      <c r="B700" s="36"/>
      <c r="C700" s="261" t="s">
        <v>1112</v>
      </c>
      <c r="D700" s="261" t="s">
        <v>401</v>
      </c>
      <c r="E700" s="262" t="s">
        <v>3430</v>
      </c>
      <c r="F700" s="263" t="s">
        <v>3431</v>
      </c>
      <c r="G700" s="264" t="s">
        <v>269</v>
      </c>
      <c r="H700" s="265">
        <v>417.20100000000002</v>
      </c>
      <c r="I700" s="266"/>
      <c r="J700" s="267">
        <f>ROUND(I700*H700,2)</f>
        <v>0</v>
      </c>
      <c r="K700" s="268"/>
      <c r="L700" s="269"/>
      <c r="M700" s="270" t="s">
        <v>1</v>
      </c>
      <c r="N700" s="271" t="s">
        <v>38</v>
      </c>
      <c r="O700" s="72"/>
      <c r="P700" s="201">
        <f>O700*H700</f>
        <v>0</v>
      </c>
      <c r="Q700" s="201">
        <v>1.9E-3</v>
      </c>
      <c r="R700" s="201">
        <f>Q700*H700</f>
        <v>0.79268190000000005</v>
      </c>
      <c r="S700" s="201">
        <v>0</v>
      </c>
      <c r="T700" s="202">
        <f>S700*H700</f>
        <v>0</v>
      </c>
      <c r="U700" s="35"/>
      <c r="V700" s="35"/>
      <c r="W700" s="35"/>
      <c r="X700" s="35"/>
      <c r="Y700" s="35"/>
      <c r="Z700" s="35"/>
      <c r="AA700" s="35"/>
      <c r="AB700" s="35"/>
      <c r="AC700" s="35"/>
      <c r="AD700" s="35"/>
      <c r="AE700" s="35"/>
      <c r="AR700" s="203" t="s">
        <v>542</v>
      </c>
      <c r="AT700" s="203" t="s">
        <v>401</v>
      </c>
      <c r="AU700" s="203" t="s">
        <v>73</v>
      </c>
      <c r="AY700" s="18" t="s">
        <v>263</v>
      </c>
      <c r="BE700" s="204">
        <f>IF(N700="základní",J700,0)</f>
        <v>0</v>
      </c>
      <c r="BF700" s="204">
        <f>IF(N700="snížená",J700,0)</f>
        <v>0</v>
      </c>
      <c r="BG700" s="204">
        <f>IF(N700="zákl. přenesená",J700,0)</f>
        <v>0</v>
      </c>
      <c r="BH700" s="204">
        <f>IF(N700="sníž. přenesená",J700,0)</f>
        <v>0</v>
      </c>
      <c r="BI700" s="204">
        <f>IF(N700="nulová",J700,0)</f>
        <v>0</v>
      </c>
      <c r="BJ700" s="18" t="s">
        <v>71</v>
      </c>
      <c r="BK700" s="204">
        <f>ROUND(I700*H700,2)</f>
        <v>0</v>
      </c>
      <c r="BL700" s="18" t="s">
        <v>416</v>
      </c>
      <c r="BM700" s="203" t="s">
        <v>3432</v>
      </c>
    </row>
    <row r="701" spans="1:65" s="13" customFormat="1">
      <c r="B701" s="205"/>
      <c r="C701" s="206"/>
      <c r="D701" s="207" t="s">
        <v>272</v>
      </c>
      <c r="E701" s="208" t="s">
        <v>1</v>
      </c>
      <c r="F701" s="209" t="s">
        <v>3395</v>
      </c>
      <c r="G701" s="206"/>
      <c r="H701" s="210">
        <v>293.654</v>
      </c>
      <c r="I701" s="211"/>
      <c r="J701" s="206"/>
      <c r="K701" s="206"/>
      <c r="L701" s="212"/>
      <c r="M701" s="213"/>
      <c r="N701" s="214"/>
      <c r="O701" s="214"/>
      <c r="P701" s="214"/>
      <c r="Q701" s="214"/>
      <c r="R701" s="214"/>
      <c r="S701" s="214"/>
      <c r="T701" s="215"/>
      <c r="AT701" s="216" t="s">
        <v>272</v>
      </c>
      <c r="AU701" s="216" t="s">
        <v>73</v>
      </c>
      <c r="AV701" s="13" t="s">
        <v>73</v>
      </c>
      <c r="AW701" s="13" t="s">
        <v>30</v>
      </c>
      <c r="AX701" s="13" t="s">
        <v>64</v>
      </c>
      <c r="AY701" s="216" t="s">
        <v>263</v>
      </c>
    </row>
    <row r="702" spans="1:65" s="13" customFormat="1" ht="33.75">
      <c r="B702" s="205"/>
      <c r="C702" s="206"/>
      <c r="D702" s="207" t="s">
        <v>272</v>
      </c>
      <c r="E702" s="208" t="s">
        <v>1</v>
      </c>
      <c r="F702" s="209" t="s">
        <v>3396</v>
      </c>
      <c r="G702" s="206"/>
      <c r="H702" s="210">
        <v>64.305000000000007</v>
      </c>
      <c r="I702" s="211"/>
      <c r="J702" s="206"/>
      <c r="K702" s="206"/>
      <c r="L702" s="212"/>
      <c r="M702" s="213"/>
      <c r="N702" s="214"/>
      <c r="O702" s="214"/>
      <c r="P702" s="214"/>
      <c r="Q702" s="214"/>
      <c r="R702" s="214"/>
      <c r="S702" s="214"/>
      <c r="T702" s="215"/>
      <c r="AT702" s="216" t="s">
        <v>272</v>
      </c>
      <c r="AU702" s="216" t="s">
        <v>73</v>
      </c>
      <c r="AV702" s="13" t="s">
        <v>73</v>
      </c>
      <c r="AW702" s="13" t="s">
        <v>30</v>
      </c>
      <c r="AX702" s="13" t="s">
        <v>64</v>
      </c>
      <c r="AY702" s="216" t="s">
        <v>263</v>
      </c>
    </row>
    <row r="703" spans="1:65" s="15" customFormat="1">
      <c r="B703" s="228"/>
      <c r="C703" s="229"/>
      <c r="D703" s="207" t="s">
        <v>272</v>
      </c>
      <c r="E703" s="230" t="s">
        <v>1</v>
      </c>
      <c r="F703" s="231" t="s">
        <v>280</v>
      </c>
      <c r="G703" s="229"/>
      <c r="H703" s="232">
        <v>357.959</v>
      </c>
      <c r="I703" s="233"/>
      <c r="J703" s="229"/>
      <c r="K703" s="229"/>
      <c r="L703" s="234"/>
      <c r="M703" s="235"/>
      <c r="N703" s="236"/>
      <c r="O703" s="236"/>
      <c r="P703" s="236"/>
      <c r="Q703" s="236"/>
      <c r="R703" s="236"/>
      <c r="S703" s="236"/>
      <c r="T703" s="237"/>
      <c r="AT703" s="238" t="s">
        <v>272</v>
      </c>
      <c r="AU703" s="238" t="s">
        <v>73</v>
      </c>
      <c r="AV703" s="15" t="s">
        <v>270</v>
      </c>
      <c r="AW703" s="15" t="s">
        <v>30</v>
      </c>
      <c r="AX703" s="15" t="s">
        <v>64</v>
      </c>
      <c r="AY703" s="238" t="s">
        <v>263</v>
      </c>
    </row>
    <row r="704" spans="1:65" s="13" customFormat="1">
      <c r="B704" s="205"/>
      <c r="C704" s="206"/>
      <c r="D704" s="207" t="s">
        <v>272</v>
      </c>
      <c r="E704" s="208" t="s">
        <v>1</v>
      </c>
      <c r="F704" s="209" t="s">
        <v>3400</v>
      </c>
      <c r="G704" s="206"/>
      <c r="H704" s="210">
        <v>417.20100000000002</v>
      </c>
      <c r="I704" s="211"/>
      <c r="J704" s="206"/>
      <c r="K704" s="206"/>
      <c r="L704" s="212"/>
      <c r="M704" s="213"/>
      <c r="N704" s="214"/>
      <c r="O704" s="214"/>
      <c r="P704" s="214"/>
      <c r="Q704" s="214"/>
      <c r="R704" s="214"/>
      <c r="S704" s="214"/>
      <c r="T704" s="215"/>
      <c r="AT704" s="216" t="s">
        <v>272</v>
      </c>
      <c r="AU704" s="216" t="s">
        <v>73</v>
      </c>
      <c r="AV704" s="13" t="s">
        <v>73</v>
      </c>
      <c r="AW704" s="13" t="s">
        <v>30</v>
      </c>
      <c r="AX704" s="13" t="s">
        <v>64</v>
      </c>
      <c r="AY704" s="216" t="s">
        <v>263</v>
      </c>
    </row>
    <row r="705" spans="1:65" s="15" customFormat="1">
      <c r="B705" s="228"/>
      <c r="C705" s="229"/>
      <c r="D705" s="207" t="s">
        <v>272</v>
      </c>
      <c r="E705" s="230" t="s">
        <v>1</v>
      </c>
      <c r="F705" s="231" t="s">
        <v>280</v>
      </c>
      <c r="G705" s="229"/>
      <c r="H705" s="232">
        <v>417.20100000000002</v>
      </c>
      <c r="I705" s="233"/>
      <c r="J705" s="229"/>
      <c r="K705" s="229"/>
      <c r="L705" s="234"/>
      <c r="M705" s="235"/>
      <c r="N705" s="236"/>
      <c r="O705" s="236"/>
      <c r="P705" s="236"/>
      <c r="Q705" s="236"/>
      <c r="R705" s="236"/>
      <c r="S705" s="236"/>
      <c r="T705" s="237"/>
      <c r="AT705" s="238" t="s">
        <v>272</v>
      </c>
      <c r="AU705" s="238" t="s">
        <v>73</v>
      </c>
      <c r="AV705" s="15" t="s">
        <v>270</v>
      </c>
      <c r="AW705" s="15" t="s">
        <v>30</v>
      </c>
      <c r="AX705" s="15" t="s">
        <v>71</v>
      </c>
      <c r="AY705" s="238" t="s">
        <v>263</v>
      </c>
    </row>
    <row r="706" spans="1:65" s="2" customFormat="1" ht="24.2" customHeight="1">
      <c r="A706" s="35"/>
      <c r="B706" s="36"/>
      <c r="C706" s="191" t="s">
        <v>802</v>
      </c>
      <c r="D706" s="191" t="s">
        <v>266</v>
      </c>
      <c r="E706" s="192" t="s">
        <v>3433</v>
      </c>
      <c r="F706" s="193" t="s">
        <v>3434</v>
      </c>
      <c r="G706" s="194" t="s">
        <v>307</v>
      </c>
      <c r="H706" s="195">
        <v>3.3969999999999998</v>
      </c>
      <c r="I706" s="196"/>
      <c r="J706" s="197">
        <f>ROUND(I706*H706,2)</f>
        <v>0</v>
      </c>
      <c r="K706" s="198"/>
      <c r="L706" s="40"/>
      <c r="M706" s="199" t="s">
        <v>1</v>
      </c>
      <c r="N706" s="200" t="s">
        <v>38</v>
      </c>
      <c r="O706" s="72"/>
      <c r="P706" s="201">
        <f>O706*H706</f>
        <v>0</v>
      </c>
      <c r="Q706" s="201">
        <v>0</v>
      </c>
      <c r="R706" s="201">
        <f>Q706*H706</f>
        <v>0</v>
      </c>
      <c r="S706" s="201">
        <v>0</v>
      </c>
      <c r="T706" s="202">
        <f>S706*H706</f>
        <v>0</v>
      </c>
      <c r="U706" s="35"/>
      <c r="V706" s="35"/>
      <c r="W706" s="35"/>
      <c r="X706" s="35"/>
      <c r="Y706" s="35"/>
      <c r="Z706" s="35"/>
      <c r="AA706" s="35"/>
      <c r="AB706" s="35"/>
      <c r="AC706" s="35"/>
      <c r="AD706" s="35"/>
      <c r="AE706" s="35"/>
      <c r="AR706" s="203" t="s">
        <v>416</v>
      </c>
      <c r="AT706" s="203" t="s">
        <v>266</v>
      </c>
      <c r="AU706" s="203" t="s">
        <v>73</v>
      </c>
      <c r="AY706" s="18" t="s">
        <v>263</v>
      </c>
      <c r="BE706" s="204">
        <f>IF(N706="základní",J706,0)</f>
        <v>0</v>
      </c>
      <c r="BF706" s="204">
        <f>IF(N706="snížená",J706,0)</f>
        <v>0</v>
      </c>
      <c r="BG706" s="204">
        <f>IF(N706="zákl. přenesená",J706,0)</f>
        <v>0</v>
      </c>
      <c r="BH706" s="204">
        <f>IF(N706="sníž. přenesená",J706,0)</f>
        <v>0</v>
      </c>
      <c r="BI706" s="204">
        <f>IF(N706="nulová",J706,0)</f>
        <v>0</v>
      </c>
      <c r="BJ706" s="18" t="s">
        <v>71</v>
      </c>
      <c r="BK706" s="204">
        <f>ROUND(I706*H706,2)</f>
        <v>0</v>
      </c>
      <c r="BL706" s="18" t="s">
        <v>416</v>
      </c>
      <c r="BM706" s="203" t="s">
        <v>3435</v>
      </c>
    </row>
    <row r="707" spans="1:65" s="12" customFormat="1" ht="22.9" customHeight="1">
      <c r="B707" s="175"/>
      <c r="C707" s="176"/>
      <c r="D707" s="177" t="s">
        <v>63</v>
      </c>
      <c r="E707" s="189" t="s">
        <v>1255</v>
      </c>
      <c r="F707" s="189" t="s">
        <v>1256</v>
      </c>
      <c r="G707" s="176"/>
      <c r="H707" s="176"/>
      <c r="I707" s="179"/>
      <c r="J707" s="190">
        <f>BK707</f>
        <v>0</v>
      </c>
      <c r="K707" s="176"/>
      <c r="L707" s="181"/>
      <c r="M707" s="182"/>
      <c r="N707" s="183"/>
      <c r="O707" s="183"/>
      <c r="P707" s="184">
        <f>SUM(P708:P784)</f>
        <v>0</v>
      </c>
      <c r="Q707" s="183"/>
      <c r="R707" s="184">
        <f>SUM(R708:R784)</f>
        <v>22.34780293</v>
      </c>
      <c r="S707" s="183"/>
      <c r="T707" s="185">
        <f>SUM(T708:T784)</f>
        <v>0</v>
      </c>
      <c r="AR707" s="186" t="s">
        <v>73</v>
      </c>
      <c r="AT707" s="187" t="s">
        <v>63</v>
      </c>
      <c r="AU707" s="187" t="s">
        <v>71</v>
      </c>
      <c r="AY707" s="186" t="s">
        <v>263</v>
      </c>
      <c r="BK707" s="188">
        <f>SUM(BK708:BK784)</f>
        <v>0</v>
      </c>
    </row>
    <row r="708" spans="1:65" s="2" customFormat="1" ht="24.2" customHeight="1">
      <c r="A708" s="35"/>
      <c r="B708" s="36"/>
      <c r="C708" s="191" t="s">
        <v>1120</v>
      </c>
      <c r="D708" s="191" t="s">
        <v>266</v>
      </c>
      <c r="E708" s="192" t="s">
        <v>3436</v>
      </c>
      <c r="F708" s="193" t="s">
        <v>3437</v>
      </c>
      <c r="G708" s="194" t="s">
        <v>269</v>
      </c>
      <c r="H708" s="195">
        <v>97.822999999999993</v>
      </c>
      <c r="I708" s="196"/>
      <c r="J708" s="197">
        <f>ROUND(I708*H708,2)</f>
        <v>0</v>
      </c>
      <c r="K708" s="198"/>
      <c r="L708" s="40"/>
      <c r="M708" s="199" t="s">
        <v>1</v>
      </c>
      <c r="N708" s="200" t="s">
        <v>38</v>
      </c>
      <c r="O708" s="72"/>
      <c r="P708" s="201">
        <f>O708*H708</f>
        <v>0</v>
      </c>
      <c r="Q708" s="201">
        <v>6.0000000000000001E-3</v>
      </c>
      <c r="R708" s="201">
        <f>Q708*H708</f>
        <v>0.58693799999999996</v>
      </c>
      <c r="S708" s="201">
        <v>0</v>
      </c>
      <c r="T708" s="202">
        <f>S708*H708</f>
        <v>0</v>
      </c>
      <c r="U708" s="35"/>
      <c r="V708" s="35"/>
      <c r="W708" s="35"/>
      <c r="X708" s="35"/>
      <c r="Y708" s="35"/>
      <c r="Z708" s="35"/>
      <c r="AA708" s="35"/>
      <c r="AB708" s="35"/>
      <c r="AC708" s="35"/>
      <c r="AD708" s="35"/>
      <c r="AE708" s="35"/>
      <c r="AR708" s="203" t="s">
        <v>416</v>
      </c>
      <c r="AT708" s="203" t="s">
        <v>266</v>
      </c>
      <c r="AU708" s="203" t="s">
        <v>73</v>
      </c>
      <c r="AY708" s="18" t="s">
        <v>263</v>
      </c>
      <c r="BE708" s="204">
        <f>IF(N708="základní",J708,0)</f>
        <v>0</v>
      </c>
      <c r="BF708" s="204">
        <f>IF(N708="snížená",J708,0)</f>
        <v>0</v>
      </c>
      <c r="BG708" s="204">
        <f>IF(N708="zákl. přenesená",J708,0)</f>
        <v>0</v>
      </c>
      <c r="BH708" s="204">
        <f>IF(N708="sníž. přenesená",J708,0)</f>
        <v>0</v>
      </c>
      <c r="BI708" s="204">
        <f>IF(N708="nulová",J708,0)</f>
        <v>0</v>
      </c>
      <c r="BJ708" s="18" t="s">
        <v>71</v>
      </c>
      <c r="BK708" s="204">
        <f>ROUND(I708*H708,2)</f>
        <v>0</v>
      </c>
      <c r="BL708" s="18" t="s">
        <v>416</v>
      </c>
      <c r="BM708" s="203" t="s">
        <v>3438</v>
      </c>
    </row>
    <row r="709" spans="1:65" s="16" customFormat="1" ht="22.5">
      <c r="B709" s="248"/>
      <c r="C709" s="249"/>
      <c r="D709" s="207" t="s">
        <v>272</v>
      </c>
      <c r="E709" s="250" t="s">
        <v>1</v>
      </c>
      <c r="F709" s="251" t="s">
        <v>3166</v>
      </c>
      <c r="G709" s="249"/>
      <c r="H709" s="250" t="s">
        <v>1</v>
      </c>
      <c r="I709" s="252"/>
      <c r="J709" s="249"/>
      <c r="K709" s="249"/>
      <c r="L709" s="253"/>
      <c r="M709" s="254"/>
      <c r="N709" s="255"/>
      <c r="O709" s="255"/>
      <c r="P709" s="255"/>
      <c r="Q709" s="255"/>
      <c r="R709" s="255"/>
      <c r="S709" s="255"/>
      <c r="T709" s="256"/>
      <c r="AT709" s="257" t="s">
        <v>272</v>
      </c>
      <c r="AU709" s="257" t="s">
        <v>73</v>
      </c>
      <c r="AV709" s="16" t="s">
        <v>71</v>
      </c>
      <c r="AW709" s="16" t="s">
        <v>30</v>
      </c>
      <c r="AX709" s="16" t="s">
        <v>64</v>
      </c>
      <c r="AY709" s="257" t="s">
        <v>263</v>
      </c>
    </row>
    <row r="710" spans="1:65" s="13" customFormat="1" ht="22.5">
      <c r="B710" s="205"/>
      <c r="C710" s="206"/>
      <c r="D710" s="207" t="s">
        <v>272</v>
      </c>
      <c r="E710" s="208" t="s">
        <v>1</v>
      </c>
      <c r="F710" s="209" t="s">
        <v>3384</v>
      </c>
      <c r="G710" s="206"/>
      <c r="H710" s="210">
        <v>97.822999999999993</v>
      </c>
      <c r="I710" s="211"/>
      <c r="J710" s="206"/>
      <c r="K710" s="206"/>
      <c r="L710" s="212"/>
      <c r="M710" s="213"/>
      <c r="N710" s="214"/>
      <c r="O710" s="214"/>
      <c r="P710" s="214"/>
      <c r="Q710" s="214"/>
      <c r="R710" s="214"/>
      <c r="S710" s="214"/>
      <c r="T710" s="215"/>
      <c r="AT710" s="216" t="s">
        <v>272</v>
      </c>
      <c r="AU710" s="216" t="s">
        <v>73</v>
      </c>
      <c r="AV710" s="13" t="s">
        <v>73</v>
      </c>
      <c r="AW710" s="13" t="s">
        <v>30</v>
      </c>
      <c r="AX710" s="13" t="s">
        <v>64</v>
      </c>
      <c r="AY710" s="216" t="s">
        <v>263</v>
      </c>
    </row>
    <row r="711" spans="1:65" s="15" customFormat="1">
      <c r="B711" s="228"/>
      <c r="C711" s="229"/>
      <c r="D711" s="207" t="s">
        <v>272</v>
      </c>
      <c r="E711" s="230" t="s">
        <v>1</v>
      </c>
      <c r="F711" s="231" t="s">
        <v>280</v>
      </c>
      <c r="G711" s="229"/>
      <c r="H711" s="232">
        <v>97.822999999999993</v>
      </c>
      <c r="I711" s="233"/>
      <c r="J711" s="229"/>
      <c r="K711" s="229"/>
      <c r="L711" s="234"/>
      <c r="M711" s="235"/>
      <c r="N711" s="236"/>
      <c r="O711" s="236"/>
      <c r="P711" s="236"/>
      <c r="Q711" s="236"/>
      <c r="R711" s="236"/>
      <c r="S711" s="236"/>
      <c r="T711" s="237"/>
      <c r="AT711" s="238" t="s">
        <v>272</v>
      </c>
      <c r="AU711" s="238" t="s">
        <v>73</v>
      </c>
      <c r="AV711" s="15" t="s">
        <v>270</v>
      </c>
      <c r="AW711" s="15" t="s">
        <v>30</v>
      </c>
      <c r="AX711" s="15" t="s">
        <v>71</v>
      </c>
      <c r="AY711" s="238" t="s">
        <v>263</v>
      </c>
    </row>
    <row r="712" spans="1:65" s="2" customFormat="1" ht="24.2" customHeight="1">
      <c r="A712" s="35"/>
      <c r="B712" s="36"/>
      <c r="C712" s="261" t="s">
        <v>806</v>
      </c>
      <c r="D712" s="261" t="s">
        <v>401</v>
      </c>
      <c r="E712" s="262" t="s">
        <v>3168</v>
      </c>
      <c r="F712" s="263" t="s">
        <v>3169</v>
      </c>
      <c r="G712" s="264" t="s">
        <v>269</v>
      </c>
      <c r="H712" s="265">
        <v>102.714</v>
      </c>
      <c r="I712" s="266"/>
      <c r="J712" s="267">
        <f>ROUND(I712*H712,2)</f>
        <v>0</v>
      </c>
      <c r="K712" s="268"/>
      <c r="L712" s="269"/>
      <c r="M712" s="270" t="s">
        <v>1</v>
      </c>
      <c r="N712" s="271" t="s">
        <v>38</v>
      </c>
      <c r="O712" s="72"/>
      <c r="P712" s="201">
        <f>O712*H712</f>
        <v>0</v>
      </c>
      <c r="Q712" s="201">
        <v>1.01E-2</v>
      </c>
      <c r="R712" s="201">
        <f>Q712*H712</f>
        <v>1.0374113999999999</v>
      </c>
      <c r="S712" s="201">
        <v>0</v>
      </c>
      <c r="T712" s="202">
        <f>S712*H712</f>
        <v>0</v>
      </c>
      <c r="U712" s="35"/>
      <c r="V712" s="35"/>
      <c r="W712" s="35"/>
      <c r="X712" s="35"/>
      <c r="Y712" s="35"/>
      <c r="Z712" s="35"/>
      <c r="AA712" s="35"/>
      <c r="AB712" s="35"/>
      <c r="AC712" s="35"/>
      <c r="AD712" s="35"/>
      <c r="AE712" s="35"/>
      <c r="AR712" s="203" t="s">
        <v>542</v>
      </c>
      <c r="AT712" s="203" t="s">
        <v>401</v>
      </c>
      <c r="AU712" s="203" t="s">
        <v>73</v>
      </c>
      <c r="AY712" s="18" t="s">
        <v>263</v>
      </c>
      <c r="BE712" s="204">
        <f>IF(N712="základní",J712,0)</f>
        <v>0</v>
      </c>
      <c r="BF712" s="204">
        <f>IF(N712="snížená",J712,0)</f>
        <v>0</v>
      </c>
      <c r="BG712" s="204">
        <f>IF(N712="zákl. přenesená",J712,0)</f>
        <v>0</v>
      </c>
      <c r="BH712" s="204">
        <f>IF(N712="sníž. přenesená",J712,0)</f>
        <v>0</v>
      </c>
      <c r="BI712" s="204">
        <f>IF(N712="nulová",J712,0)</f>
        <v>0</v>
      </c>
      <c r="BJ712" s="18" t="s">
        <v>71</v>
      </c>
      <c r="BK712" s="204">
        <f>ROUND(I712*H712,2)</f>
        <v>0</v>
      </c>
      <c r="BL712" s="18" t="s">
        <v>416</v>
      </c>
      <c r="BM712" s="203" t="s">
        <v>3439</v>
      </c>
    </row>
    <row r="713" spans="1:65" s="13" customFormat="1">
      <c r="B713" s="205"/>
      <c r="C713" s="206"/>
      <c r="D713" s="207" t="s">
        <v>272</v>
      </c>
      <c r="E713" s="208" t="s">
        <v>1</v>
      </c>
      <c r="F713" s="209" t="s">
        <v>3440</v>
      </c>
      <c r="G713" s="206"/>
      <c r="H713" s="210">
        <v>102.714</v>
      </c>
      <c r="I713" s="211"/>
      <c r="J713" s="206"/>
      <c r="K713" s="206"/>
      <c r="L713" s="212"/>
      <c r="M713" s="213"/>
      <c r="N713" s="214"/>
      <c r="O713" s="214"/>
      <c r="P713" s="214"/>
      <c r="Q713" s="214"/>
      <c r="R713" s="214"/>
      <c r="S713" s="214"/>
      <c r="T713" s="215"/>
      <c r="AT713" s="216" t="s">
        <v>272</v>
      </c>
      <c r="AU713" s="216" t="s">
        <v>73</v>
      </c>
      <c r="AV713" s="13" t="s">
        <v>73</v>
      </c>
      <c r="AW713" s="13" t="s">
        <v>30</v>
      </c>
      <c r="AX713" s="13" t="s">
        <v>64</v>
      </c>
      <c r="AY713" s="216" t="s">
        <v>263</v>
      </c>
    </row>
    <row r="714" spans="1:65" s="15" customFormat="1">
      <c r="B714" s="228"/>
      <c r="C714" s="229"/>
      <c r="D714" s="207" t="s">
        <v>272</v>
      </c>
      <c r="E714" s="230" t="s">
        <v>1</v>
      </c>
      <c r="F714" s="231" t="s">
        <v>280</v>
      </c>
      <c r="G714" s="229"/>
      <c r="H714" s="232">
        <v>102.714</v>
      </c>
      <c r="I714" s="233"/>
      <c r="J714" s="229"/>
      <c r="K714" s="229"/>
      <c r="L714" s="234"/>
      <c r="M714" s="235"/>
      <c r="N714" s="236"/>
      <c r="O714" s="236"/>
      <c r="P714" s="236"/>
      <c r="Q714" s="236"/>
      <c r="R714" s="236"/>
      <c r="S714" s="236"/>
      <c r="T714" s="237"/>
      <c r="AT714" s="238" t="s">
        <v>272</v>
      </c>
      <c r="AU714" s="238" t="s">
        <v>73</v>
      </c>
      <c r="AV714" s="15" t="s">
        <v>270</v>
      </c>
      <c r="AW714" s="15" t="s">
        <v>30</v>
      </c>
      <c r="AX714" s="15" t="s">
        <v>71</v>
      </c>
      <c r="AY714" s="238" t="s">
        <v>263</v>
      </c>
    </row>
    <row r="715" spans="1:65" s="2" customFormat="1" ht="24.2" customHeight="1">
      <c r="A715" s="35"/>
      <c r="B715" s="36"/>
      <c r="C715" s="191" t="s">
        <v>1127</v>
      </c>
      <c r="D715" s="191" t="s">
        <v>266</v>
      </c>
      <c r="E715" s="192" t="s">
        <v>3441</v>
      </c>
      <c r="F715" s="193" t="s">
        <v>3442</v>
      </c>
      <c r="G715" s="194" t="s">
        <v>269</v>
      </c>
      <c r="H715" s="195">
        <v>5.67</v>
      </c>
      <c r="I715" s="196"/>
      <c r="J715" s="197">
        <f>ROUND(I715*H715,2)</f>
        <v>0</v>
      </c>
      <c r="K715" s="198"/>
      <c r="L715" s="40"/>
      <c r="M715" s="199" t="s">
        <v>1</v>
      </c>
      <c r="N715" s="200" t="s">
        <v>38</v>
      </c>
      <c r="O715" s="72"/>
      <c r="P715" s="201">
        <f>O715*H715</f>
        <v>0</v>
      </c>
      <c r="Q715" s="201">
        <v>0</v>
      </c>
      <c r="R715" s="201">
        <f>Q715*H715</f>
        <v>0</v>
      </c>
      <c r="S715" s="201">
        <v>0</v>
      </c>
      <c r="T715" s="202">
        <f>S715*H715</f>
        <v>0</v>
      </c>
      <c r="U715" s="35"/>
      <c r="V715" s="35"/>
      <c r="W715" s="35"/>
      <c r="X715" s="35"/>
      <c r="Y715" s="35"/>
      <c r="Z715" s="35"/>
      <c r="AA715" s="35"/>
      <c r="AB715" s="35"/>
      <c r="AC715" s="35"/>
      <c r="AD715" s="35"/>
      <c r="AE715" s="35"/>
      <c r="AR715" s="203" t="s">
        <v>416</v>
      </c>
      <c r="AT715" s="203" t="s">
        <v>266</v>
      </c>
      <c r="AU715" s="203" t="s">
        <v>73</v>
      </c>
      <c r="AY715" s="18" t="s">
        <v>263</v>
      </c>
      <c r="BE715" s="204">
        <f>IF(N715="základní",J715,0)</f>
        <v>0</v>
      </c>
      <c r="BF715" s="204">
        <f>IF(N715="snížená",J715,0)</f>
        <v>0</v>
      </c>
      <c r="BG715" s="204">
        <f>IF(N715="zákl. přenesená",J715,0)</f>
        <v>0</v>
      </c>
      <c r="BH715" s="204">
        <f>IF(N715="sníž. přenesená",J715,0)</f>
        <v>0</v>
      </c>
      <c r="BI715" s="204">
        <f>IF(N715="nulová",J715,0)</f>
        <v>0</v>
      </c>
      <c r="BJ715" s="18" t="s">
        <v>71</v>
      </c>
      <c r="BK715" s="204">
        <f>ROUND(I715*H715,2)</f>
        <v>0</v>
      </c>
      <c r="BL715" s="18" t="s">
        <v>416</v>
      </c>
      <c r="BM715" s="203" t="s">
        <v>3443</v>
      </c>
    </row>
    <row r="716" spans="1:65" s="16" customFormat="1">
      <c r="B716" s="248"/>
      <c r="C716" s="249"/>
      <c r="D716" s="207" t="s">
        <v>272</v>
      </c>
      <c r="E716" s="250" t="s">
        <v>1</v>
      </c>
      <c r="F716" s="251" t="s">
        <v>3444</v>
      </c>
      <c r="G716" s="249"/>
      <c r="H716" s="250" t="s">
        <v>1</v>
      </c>
      <c r="I716" s="252"/>
      <c r="J716" s="249"/>
      <c r="K716" s="249"/>
      <c r="L716" s="253"/>
      <c r="M716" s="254"/>
      <c r="N716" s="255"/>
      <c r="O716" s="255"/>
      <c r="P716" s="255"/>
      <c r="Q716" s="255"/>
      <c r="R716" s="255"/>
      <c r="S716" s="255"/>
      <c r="T716" s="256"/>
      <c r="AT716" s="257" t="s">
        <v>272</v>
      </c>
      <c r="AU716" s="257" t="s">
        <v>73</v>
      </c>
      <c r="AV716" s="16" t="s">
        <v>71</v>
      </c>
      <c r="AW716" s="16" t="s">
        <v>30</v>
      </c>
      <c r="AX716" s="16" t="s">
        <v>64</v>
      </c>
      <c r="AY716" s="257" t="s">
        <v>263</v>
      </c>
    </row>
    <row r="717" spans="1:65" s="13" customFormat="1">
      <c r="B717" s="205"/>
      <c r="C717" s="206"/>
      <c r="D717" s="207" t="s">
        <v>272</v>
      </c>
      <c r="E717" s="208" t="s">
        <v>1</v>
      </c>
      <c r="F717" s="209" t="s">
        <v>3445</v>
      </c>
      <c r="G717" s="206"/>
      <c r="H717" s="210">
        <v>1.32</v>
      </c>
      <c r="I717" s="211"/>
      <c r="J717" s="206"/>
      <c r="K717" s="206"/>
      <c r="L717" s="212"/>
      <c r="M717" s="213"/>
      <c r="N717" s="214"/>
      <c r="O717" s="214"/>
      <c r="P717" s="214"/>
      <c r="Q717" s="214"/>
      <c r="R717" s="214"/>
      <c r="S717" s="214"/>
      <c r="T717" s="215"/>
      <c r="AT717" s="216" t="s">
        <v>272</v>
      </c>
      <c r="AU717" s="216" t="s">
        <v>73</v>
      </c>
      <c r="AV717" s="13" t="s">
        <v>73</v>
      </c>
      <c r="AW717" s="13" t="s">
        <v>30</v>
      </c>
      <c r="AX717" s="13" t="s">
        <v>64</v>
      </c>
      <c r="AY717" s="216" t="s">
        <v>263</v>
      </c>
    </row>
    <row r="718" spans="1:65" s="13" customFormat="1">
      <c r="B718" s="205"/>
      <c r="C718" s="206"/>
      <c r="D718" s="207" t="s">
        <v>272</v>
      </c>
      <c r="E718" s="208" t="s">
        <v>1</v>
      </c>
      <c r="F718" s="209" t="s">
        <v>3446</v>
      </c>
      <c r="G718" s="206"/>
      <c r="H718" s="210">
        <v>3.06</v>
      </c>
      <c r="I718" s="211"/>
      <c r="J718" s="206"/>
      <c r="K718" s="206"/>
      <c r="L718" s="212"/>
      <c r="M718" s="213"/>
      <c r="N718" s="214"/>
      <c r="O718" s="214"/>
      <c r="P718" s="214"/>
      <c r="Q718" s="214"/>
      <c r="R718" s="214"/>
      <c r="S718" s="214"/>
      <c r="T718" s="215"/>
      <c r="AT718" s="216" t="s">
        <v>272</v>
      </c>
      <c r="AU718" s="216" t="s">
        <v>73</v>
      </c>
      <c r="AV718" s="13" t="s">
        <v>73</v>
      </c>
      <c r="AW718" s="13" t="s">
        <v>30</v>
      </c>
      <c r="AX718" s="13" t="s">
        <v>64</v>
      </c>
      <c r="AY718" s="216" t="s">
        <v>263</v>
      </c>
    </row>
    <row r="719" spans="1:65" s="13" customFormat="1">
      <c r="B719" s="205"/>
      <c r="C719" s="206"/>
      <c r="D719" s="207" t="s">
        <v>272</v>
      </c>
      <c r="E719" s="208" t="s">
        <v>1</v>
      </c>
      <c r="F719" s="209" t="s">
        <v>3447</v>
      </c>
      <c r="G719" s="206"/>
      <c r="H719" s="210">
        <v>1.29</v>
      </c>
      <c r="I719" s="211"/>
      <c r="J719" s="206"/>
      <c r="K719" s="206"/>
      <c r="L719" s="212"/>
      <c r="M719" s="213"/>
      <c r="N719" s="214"/>
      <c r="O719" s="214"/>
      <c r="P719" s="214"/>
      <c r="Q719" s="214"/>
      <c r="R719" s="214"/>
      <c r="S719" s="214"/>
      <c r="T719" s="215"/>
      <c r="AT719" s="216" t="s">
        <v>272</v>
      </c>
      <c r="AU719" s="216" t="s">
        <v>73</v>
      </c>
      <c r="AV719" s="13" t="s">
        <v>73</v>
      </c>
      <c r="AW719" s="13" t="s">
        <v>30</v>
      </c>
      <c r="AX719" s="13" t="s">
        <v>64</v>
      </c>
      <c r="AY719" s="216" t="s">
        <v>263</v>
      </c>
    </row>
    <row r="720" spans="1:65" s="15" customFormat="1">
      <c r="B720" s="228"/>
      <c r="C720" s="229"/>
      <c r="D720" s="207" t="s">
        <v>272</v>
      </c>
      <c r="E720" s="230" t="s">
        <v>1</v>
      </c>
      <c r="F720" s="231" t="s">
        <v>280</v>
      </c>
      <c r="G720" s="229"/>
      <c r="H720" s="232">
        <v>5.67</v>
      </c>
      <c r="I720" s="233"/>
      <c r="J720" s="229"/>
      <c r="K720" s="229"/>
      <c r="L720" s="234"/>
      <c r="M720" s="235"/>
      <c r="N720" s="236"/>
      <c r="O720" s="236"/>
      <c r="P720" s="236"/>
      <c r="Q720" s="236"/>
      <c r="R720" s="236"/>
      <c r="S720" s="236"/>
      <c r="T720" s="237"/>
      <c r="AT720" s="238" t="s">
        <v>272</v>
      </c>
      <c r="AU720" s="238" t="s">
        <v>73</v>
      </c>
      <c r="AV720" s="15" t="s">
        <v>270</v>
      </c>
      <c r="AW720" s="15" t="s">
        <v>30</v>
      </c>
      <c r="AX720" s="15" t="s">
        <v>71</v>
      </c>
      <c r="AY720" s="238" t="s">
        <v>263</v>
      </c>
    </row>
    <row r="721" spans="1:65" s="2" customFormat="1" ht="24.2" customHeight="1">
      <c r="A721" s="35"/>
      <c r="B721" s="36"/>
      <c r="C721" s="261" t="s">
        <v>811</v>
      </c>
      <c r="D721" s="261" t="s">
        <v>401</v>
      </c>
      <c r="E721" s="262" t="s">
        <v>3448</v>
      </c>
      <c r="F721" s="263" t="s">
        <v>3449</v>
      </c>
      <c r="G721" s="264" t="s">
        <v>300</v>
      </c>
      <c r="H721" s="265">
        <v>0.89100000000000001</v>
      </c>
      <c r="I721" s="266"/>
      <c r="J721" s="267">
        <f>ROUND(I721*H721,2)</f>
        <v>0</v>
      </c>
      <c r="K721" s="268"/>
      <c r="L721" s="269"/>
      <c r="M721" s="270" t="s">
        <v>1</v>
      </c>
      <c r="N721" s="271" t="s">
        <v>38</v>
      </c>
      <c r="O721" s="72"/>
      <c r="P721" s="201">
        <f>O721*H721</f>
        <v>0</v>
      </c>
      <c r="Q721" s="201">
        <v>0.03</v>
      </c>
      <c r="R721" s="201">
        <f>Q721*H721</f>
        <v>2.673E-2</v>
      </c>
      <c r="S721" s="201">
        <v>0</v>
      </c>
      <c r="T721" s="202">
        <f>S721*H721</f>
        <v>0</v>
      </c>
      <c r="U721" s="35"/>
      <c r="V721" s="35"/>
      <c r="W721" s="35"/>
      <c r="X721" s="35"/>
      <c r="Y721" s="35"/>
      <c r="Z721" s="35"/>
      <c r="AA721" s="35"/>
      <c r="AB721" s="35"/>
      <c r="AC721" s="35"/>
      <c r="AD721" s="35"/>
      <c r="AE721" s="35"/>
      <c r="AR721" s="203" t="s">
        <v>542</v>
      </c>
      <c r="AT721" s="203" t="s">
        <v>401</v>
      </c>
      <c r="AU721" s="203" t="s">
        <v>73</v>
      </c>
      <c r="AY721" s="18" t="s">
        <v>263</v>
      </c>
      <c r="BE721" s="204">
        <f>IF(N721="základní",J721,0)</f>
        <v>0</v>
      </c>
      <c r="BF721" s="204">
        <f>IF(N721="snížená",J721,0)</f>
        <v>0</v>
      </c>
      <c r="BG721" s="204">
        <f>IF(N721="zákl. přenesená",J721,0)</f>
        <v>0</v>
      </c>
      <c r="BH721" s="204">
        <f>IF(N721="sníž. přenesená",J721,0)</f>
        <v>0</v>
      </c>
      <c r="BI721" s="204">
        <f>IF(N721="nulová",J721,0)</f>
        <v>0</v>
      </c>
      <c r="BJ721" s="18" t="s">
        <v>71</v>
      </c>
      <c r="BK721" s="204">
        <f>ROUND(I721*H721,2)</f>
        <v>0</v>
      </c>
      <c r="BL721" s="18" t="s">
        <v>416</v>
      </c>
      <c r="BM721" s="203" t="s">
        <v>3450</v>
      </c>
    </row>
    <row r="722" spans="1:65" s="16" customFormat="1">
      <c r="B722" s="248"/>
      <c r="C722" s="249"/>
      <c r="D722" s="207" t="s">
        <v>272</v>
      </c>
      <c r="E722" s="250" t="s">
        <v>1</v>
      </c>
      <c r="F722" s="251" t="s">
        <v>3444</v>
      </c>
      <c r="G722" s="249"/>
      <c r="H722" s="250" t="s">
        <v>1</v>
      </c>
      <c r="I722" s="252"/>
      <c r="J722" s="249"/>
      <c r="K722" s="249"/>
      <c r="L722" s="253"/>
      <c r="M722" s="254"/>
      <c r="N722" s="255"/>
      <c r="O722" s="255"/>
      <c r="P722" s="255"/>
      <c r="Q722" s="255"/>
      <c r="R722" s="255"/>
      <c r="S722" s="255"/>
      <c r="T722" s="256"/>
      <c r="AT722" s="257" t="s">
        <v>272</v>
      </c>
      <c r="AU722" s="257" t="s">
        <v>73</v>
      </c>
      <c r="AV722" s="16" t="s">
        <v>71</v>
      </c>
      <c r="AW722" s="16" t="s">
        <v>30</v>
      </c>
      <c r="AX722" s="16" t="s">
        <v>64</v>
      </c>
      <c r="AY722" s="257" t="s">
        <v>263</v>
      </c>
    </row>
    <row r="723" spans="1:65" s="13" customFormat="1">
      <c r="B723" s="205"/>
      <c r="C723" s="206"/>
      <c r="D723" s="207" t="s">
        <v>272</v>
      </c>
      <c r="E723" s="208" t="s">
        <v>1</v>
      </c>
      <c r="F723" s="209" t="s">
        <v>3451</v>
      </c>
      <c r="G723" s="206"/>
      <c r="H723" s="210">
        <v>0.13200000000000001</v>
      </c>
      <c r="I723" s="211"/>
      <c r="J723" s="206"/>
      <c r="K723" s="206"/>
      <c r="L723" s="212"/>
      <c r="M723" s="213"/>
      <c r="N723" s="214"/>
      <c r="O723" s="214"/>
      <c r="P723" s="214"/>
      <c r="Q723" s="214"/>
      <c r="R723" s="214"/>
      <c r="S723" s="214"/>
      <c r="T723" s="215"/>
      <c r="AT723" s="216" t="s">
        <v>272</v>
      </c>
      <c r="AU723" s="216" t="s">
        <v>73</v>
      </c>
      <c r="AV723" s="13" t="s">
        <v>73</v>
      </c>
      <c r="AW723" s="13" t="s">
        <v>30</v>
      </c>
      <c r="AX723" s="13" t="s">
        <v>64</v>
      </c>
      <c r="AY723" s="216" t="s">
        <v>263</v>
      </c>
    </row>
    <row r="724" spans="1:65" s="13" customFormat="1">
      <c r="B724" s="205"/>
      <c r="C724" s="206"/>
      <c r="D724" s="207" t="s">
        <v>272</v>
      </c>
      <c r="E724" s="208" t="s">
        <v>1</v>
      </c>
      <c r="F724" s="209" t="s">
        <v>3452</v>
      </c>
      <c r="G724" s="206"/>
      <c r="H724" s="210">
        <v>0.45900000000000002</v>
      </c>
      <c r="I724" s="211"/>
      <c r="J724" s="206"/>
      <c r="K724" s="206"/>
      <c r="L724" s="212"/>
      <c r="M724" s="213"/>
      <c r="N724" s="214"/>
      <c r="O724" s="214"/>
      <c r="P724" s="214"/>
      <c r="Q724" s="214"/>
      <c r="R724" s="214"/>
      <c r="S724" s="214"/>
      <c r="T724" s="215"/>
      <c r="AT724" s="216" t="s">
        <v>272</v>
      </c>
      <c r="AU724" s="216" t="s">
        <v>73</v>
      </c>
      <c r="AV724" s="13" t="s">
        <v>73</v>
      </c>
      <c r="AW724" s="13" t="s">
        <v>30</v>
      </c>
      <c r="AX724" s="13" t="s">
        <v>64</v>
      </c>
      <c r="AY724" s="216" t="s">
        <v>263</v>
      </c>
    </row>
    <row r="725" spans="1:65" s="13" customFormat="1">
      <c r="B725" s="205"/>
      <c r="C725" s="206"/>
      <c r="D725" s="207" t="s">
        <v>272</v>
      </c>
      <c r="E725" s="208" t="s">
        <v>1</v>
      </c>
      <c r="F725" s="209" t="s">
        <v>3453</v>
      </c>
      <c r="G725" s="206"/>
      <c r="H725" s="210">
        <v>0.25800000000000001</v>
      </c>
      <c r="I725" s="211"/>
      <c r="J725" s="206"/>
      <c r="K725" s="206"/>
      <c r="L725" s="212"/>
      <c r="M725" s="213"/>
      <c r="N725" s="214"/>
      <c r="O725" s="214"/>
      <c r="P725" s="214"/>
      <c r="Q725" s="214"/>
      <c r="R725" s="214"/>
      <c r="S725" s="214"/>
      <c r="T725" s="215"/>
      <c r="AT725" s="216" t="s">
        <v>272</v>
      </c>
      <c r="AU725" s="216" t="s">
        <v>73</v>
      </c>
      <c r="AV725" s="13" t="s">
        <v>73</v>
      </c>
      <c r="AW725" s="13" t="s">
        <v>30</v>
      </c>
      <c r="AX725" s="13" t="s">
        <v>64</v>
      </c>
      <c r="AY725" s="216" t="s">
        <v>263</v>
      </c>
    </row>
    <row r="726" spans="1:65" s="15" customFormat="1">
      <c r="B726" s="228"/>
      <c r="C726" s="229"/>
      <c r="D726" s="207" t="s">
        <v>272</v>
      </c>
      <c r="E726" s="230" t="s">
        <v>1</v>
      </c>
      <c r="F726" s="231" t="s">
        <v>280</v>
      </c>
      <c r="G726" s="229"/>
      <c r="H726" s="232">
        <v>0.84899999999999998</v>
      </c>
      <c r="I726" s="233"/>
      <c r="J726" s="229"/>
      <c r="K726" s="229"/>
      <c r="L726" s="234"/>
      <c r="M726" s="235"/>
      <c r="N726" s="236"/>
      <c r="O726" s="236"/>
      <c r="P726" s="236"/>
      <c r="Q726" s="236"/>
      <c r="R726" s="236"/>
      <c r="S726" s="236"/>
      <c r="T726" s="237"/>
      <c r="AT726" s="238" t="s">
        <v>272</v>
      </c>
      <c r="AU726" s="238" t="s">
        <v>73</v>
      </c>
      <c r="AV726" s="15" t="s">
        <v>270</v>
      </c>
      <c r="AW726" s="15" t="s">
        <v>30</v>
      </c>
      <c r="AX726" s="15" t="s">
        <v>64</v>
      </c>
      <c r="AY726" s="238" t="s">
        <v>263</v>
      </c>
    </row>
    <row r="727" spans="1:65" s="13" customFormat="1">
      <c r="B727" s="205"/>
      <c r="C727" s="206"/>
      <c r="D727" s="207" t="s">
        <v>272</v>
      </c>
      <c r="E727" s="208" t="s">
        <v>1</v>
      </c>
      <c r="F727" s="209" t="s">
        <v>3454</v>
      </c>
      <c r="G727" s="206"/>
      <c r="H727" s="210">
        <v>0.89100000000000001</v>
      </c>
      <c r="I727" s="211"/>
      <c r="J727" s="206"/>
      <c r="K727" s="206"/>
      <c r="L727" s="212"/>
      <c r="M727" s="213"/>
      <c r="N727" s="214"/>
      <c r="O727" s="214"/>
      <c r="P727" s="214"/>
      <c r="Q727" s="214"/>
      <c r="R727" s="214"/>
      <c r="S727" s="214"/>
      <c r="T727" s="215"/>
      <c r="AT727" s="216" t="s">
        <v>272</v>
      </c>
      <c r="AU727" s="216" t="s">
        <v>73</v>
      </c>
      <c r="AV727" s="13" t="s">
        <v>73</v>
      </c>
      <c r="AW727" s="13" t="s">
        <v>30</v>
      </c>
      <c r="AX727" s="13" t="s">
        <v>64</v>
      </c>
      <c r="AY727" s="216" t="s">
        <v>263</v>
      </c>
    </row>
    <row r="728" spans="1:65" s="15" customFormat="1">
      <c r="B728" s="228"/>
      <c r="C728" s="229"/>
      <c r="D728" s="207" t="s">
        <v>272</v>
      </c>
      <c r="E728" s="230" t="s">
        <v>1</v>
      </c>
      <c r="F728" s="231" t="s">
        <v>280</v>
      </c>
      <c r="G728" s="229"/>
      <c r="H728" s="232">
        <v>0.89100000000000001</v>
      </c>
      <c r="I728" s="233"/>
      <c r="J728" s="229"/>
      <c r="K728" s="229"/>
      <c r="L728" s="234"/>
      <c r="M728" s="235"/>
      <c r="N728" s="236"/>
      <c r="O728" s="236"/>
      <c r="P728" s="236"/>
      <c r="Q728" s="236"/>
      <c r="R728" s="236"/>
      <c r="S728" s="236"/>
      <c r="T728" s="237"/>
      <c r="AT728" s="238" t="s">
        <v>272</v>
      </c>
      <c r="AU728" s="238" t="s">
        <v>73</v>
      </c>
      <c r="AV728" s="15" t="s">
        <v>270</v>
      </c>
      <c r="AW728" s="15" t="s">
        <v>30</v>
      </c>
      <c r="AX728" s="15" t="s">
        <v>71</v>
      </c>
      <c r="AY728" s="238" t="s">
        <v>263</v>
      </c>
    </row>
    <row r="729" spans="1:65" s="2" customFormat="1" ht="33" customHeight="1">
      <c r="A729" s="35"/>
      <c r="B729" s="36"/>
      <c r="C729" s="191" t="s">
        <v>1138</v>
      </c>
      <c r="D729" s="191" t="s">
        <v>266</v>
      </c>
      <c r="E729" s="192" t="s">
        <v>3455</v>
      </c>
      <c r="F729" s="193" t="s">
        <v>3456</v>
      </c>
      <c r="G729" s="194" t="s">
        <v>269</v>
      </c>
      <c r="H729" s="195">
        <v>280.30700000000002</v>
      </c>
      <c r="I729" s="196"/>
      <c r="J729" s="197">
        <f>ROUND(I729*H729,2)</f>
        <v>0</v>
      </c>
      <c r="K729" s="198"/>
      <c r="L729" s="40"/>
      <c r="M729" s="199" t="s">
        <v>1</v>
      </c>
      <c r="N729" s="200" t="s">
        <v>38</v>
      </c>
      <c r="O729" s="72"/>
      <c r="P729" s="201">
        <f>O729*H729</f>
        <v>0</v>
      </c>
      <c r="Q729" s="201">
        <v>1.16E-3</v>
      </c>
      <c r="R729" s="201">
        <f>Q729*H729</f>
        <v>0.32515612000000005</v>
      </c>
      <c r="S729" s="201">
        <v>0</v>
      </c>
      <c r="T729" s="202">
        <f>S729*H729</f>
        <v>0</v>
      </c>
      <c r="U729" s="35"/>
      <c r="V729" s="35"/>
      <c r="W729" s="35"/>
      <c r="X729" s="35"/>
      <c r="Y729" s="35"/>
      <c r="Z729" s="35"/>
      <c r="AA729" s="35"/>
      <c r="AB729" s="35"/>
      <c r="AC729" s="35"/>
      <c r="AD729" s="35"/>
      <c r="AE729" s="35"/>
      <c r="AR729" s="203" t="s">
        <v>416</v>
      </c>
      <c r="AT729" s="203" t="s">
        <v>266</v>
      </c>
      <c r="AU729" s="203" t="s">
        <v>73</v>
      </c>
      <c r="AY729" s="18" t="s">
        <v>263</v>
      </c>
      <c r="BE729" s="204">
        <f>IF(N729="základní",J729,0)</f>
        <v>0</v>
      </c>
      <c r="BF729" s="204">
        <f>IF(N729="snížená",J729,0)</f>
        <v>0</v>
      </c>
      <c r="BG729" s="204">
        <f>IF(N729="zákl. přenesená",J729,0)</f>
        <v>0</v>
      </c>
      <c r="BH729" s="204">
        <f>IF(N729="sníž. přenesená",J729,0)</f>
        <v>0</v>
      </c>
      <c r="BI729" s="204">
        <f>IF(N729="nulová",J729,0)</f>
        <v>0</v>
      </c>
      <c r="BJ729" s="18" t="s">
        <v>71</v>
      </c>
      <c r="BK729" s="204">
        <f>ROUND(I729*H729,2)</f>
        <v>0</v>
      </c>
      <c r="BL729" s="18" t="s">
        <v>416</v>
      </c>
      <c r="BM729" s="203" t="s">
        <v>3457</v>
      </c>
    </row>
    <row r="730" spans="1:65" s="2" customFormat="1" ht="24.2" customHeight="1">
      <c r="A730" s="35"/>
      <c r="B730" s="36"/>
      <c r="C730" s="261" t="s">
        <v>816</v>
      </c>
      <c r="D730" s="261" t="s">
        <v>401</v>
      </c>
      <c r="E730" s="262" t="s">
        <v>3458</v>
      </c>
      <c r="F730" s="263" t="s">
        <v>3459</v>
      </c>
      <c r="G730" s="264" t="s">
        <v>269</v>
      </c>
      <c r="H730" s="265">
        <v>294.322</v>
      </c>
      <c r="I730" s="266"/>
      <c r="J730" s="267">
        <f>ROUND(I730*H730,2)</f>
        <v>0</v>
      </c>
      <c r="K730" s="268"/>
      <c r="L730" s="269"/>
      <c r="M730" s="270" t="s">
        <v>1</v>
      </c>
      <c r="N730" s="271" t="s">
        <v>38</v>
      </c>
      <c r="O730" s="72"/>
      <c r="P730" s="201">
        <f>O730*H730</f>
        <v>0</v>
      </c>
      <c r="Q730" s="201">
        <v>1.6E-2</v>
      </c>
      <c r="R730" s="201">
        <f>Q730*H730</f>
        <v>4.7091520000000004</v>
      </c>
      <c r="S730" s="201">
        <v>0</v>
      </c>
      <c r="T730" s="202">
        <f>S730*H730</f>
        <v>0</v>
      </c>
      <c r="U730" s="35"/>
      <c r="V730" s="35"/>
      <c r="W730" s="35"/>
      <c r="X730" s="35"/>
      <c r="Y730" s="35"/>
      <c r="Z730" s="35"/>
      <c r="AA730" s="35"/>
      <c r="AB730" s="35"/>
      <c r="AC730" s="35"/>
      <c r="AD730" s="35"/>
      <c r="AE730" s="35"/>
      <c r="AR730" s="203" t="s">
        <v>542</v>
      </c>
      <c r="AT730" s="203" t="s">
        <v>401</v>
      </c>
      <c r="AU730" s="203" t="s">
        <v>73</v>
      </c>
      <c r="AY730" s="18" t="s">
        <v>263</v>
      </c>
      <c r="BE730" s="204">
        <f>IF(N730="základní",J730,0)</f>
        <v>0</v>
      </c>
      <c r="BF730" s="204">
        <f>IF(N730="snížená",J730,0)</f>
        <v>0</v>
      </c>
      <c r="BG730" s="204">
        <f>IF(N730="zákl. přenesená",J730,0)</f>
        <v>0</v>
      </c>
      <c r="BH730" s="204">
        <f>IF(N730="sníž. přenesená",J730,0)</f>
        <v>0</v>
      </c>
      <c r="BI730" s="204">
        <f>IF(N730="nulová",J730,0)</f>
        <v>0</v>
      </c>
      <c r="BJ730" s="18" t="s">
        <v>71</v>
      </c>
      <c r="BK730" s="204">
        <f>ROUND(I730*H730,2)</f>
        <v>0</v>
      </c>
      <c r="BL730" s="18" t="s">
        <v>416</v>
      </c>
      <c r="BM730" s="203" t="s">
        <v>3460</v>
      </c>
    </row>
    <row r="731" spans="1:65" s="13" customFormat="1">
      <c r="B731" s="205"/>
      <c r="C731" s="206"/>
      <c r="D731" s="207" t="s">
        <v>272</v>
      </c>
      <c r="E731" s="208" t="s">
        <v>1</v>
      </c>
      <c r="F731" s="209" t="s">
        <v>3461</v>
      </c>
      <c r="G731" s="206"/>
      <c r="H731" s="210">
        <v>294.322</v>
      </c>
      <c r="I731" s="211"/>
      <c r="J731" s="206"/>
      <c r="K731" s="206"/>
      <c r="L731" s="212"/>
      <c r="M731" s="213"/>
      <c r="N731" s="214"/>
      <c r="O731" s="214"/>
      <c r="P731" s="214"/>
      <c r="Q731" s="214"/>
      <c r="R731" s="214"/>
      <c r="S731" s="214"/>
      <c r="T731" s="215"/>
      <c r="AT731" s="216" t="s">
        <v>272</v>
      </c>
      <c r="AU731" s="216" t="s">
        <v>73</v>
      </c>
      <c r="AV731" s="13" t="s">
        <v>73</v>
      </c>
      <c r="AW731" s="13" t="s">
        <v>30</v>
      </c>
      <c r="AX731" s="13" t="s">
        <v>64</v>
      </c>
      <c r="AY731" s="216" t="s">
        <v>263</v>
      </c>
    </row>
    <row r="732" spans="1:65" s="15" customFormat="1">
      <c r="B732" s="228"/>
      <c r="C732" s="229"/>
      <c r="D732" s="207" t="s">
        <v>272</v>
      </c>
      <c r="E732" s="230" t="s">
        <v>1</v>
      </c>
      <c r="F732" s="231" t="s">
        <v>280</v>
      </c>
      <c r="G732" s="229"/>
      <c r="H732" s="232">
        <v>294.322</v>
      </c>
      <c r="I732" s="233"/>
      <c r="J732" s="229"/>
      <c r="K732" s="229"/>
      <c r="L732" s="234"/>
      <c r="M732" s="235"/>
      <c r="N732" s="236"/>
      <c r="O732" s="236"/>
      <c r="P732" s="236"/>
      <c r="Q732" s="236"/>
      <c r="R732" s="236"/>
      <c r="S732" s="236"/>
      <c r="T732" s="237"/>
      <c r="AT732" s="238" t="s">
        <v>272</v>
      </c>
      <c r="AU732" s="238" t="s">
        <v>73</v>
      </c>
      <c r="AV732" s="15" t="s">
        <v>270</v>
      </c>
      <c r="AW732" s="15" t="s">
        <v>30</v>
      </c>
      <c r="AX732" s="15" t="s">
        <v>71</v>
      </c>
      <c r="AY732" s="238" t="s">
        <v>263</v>
      </c>
    </row>
    <row r="733" spans="1:65" s="2" customFormat="1" ht="24.2" customHeight="1">
      <c r="A733" s="35"/>
      <c r="B733" s="36"/>
      <c r="C733" s="191" t="s">
        <v>1147</v>
      </c>
      <c r="D733" s="191" t="s">
        <v>266</v>
      </c>
      <c r="E733" s="192" t="s">
        <v>1257</v>
      </c>
      <c r="F733" s="193" t="s">
        <v>1258</v>
      </c>
      <c r="G733" s="194" t="s">
        <v>269</v>
      </c>
      <c r="H733" s="195">
        <v>280.30700000000002</v>
      </c>
      <c r="I733" s="196"/>
      <c r="J733" s="197">
        <f>ROUND(I733*H733,2)</f>
        <v>0</v>
      </c>
      <c r="K733" s="198"/>
      <c r="L733" s="40"/>
      <c r="M733" s="199" t="s">
        <v>1</v>
      </c>
      <c r="N733" s="200" t="s">
        <v>38</v>
      </c>
      <c r="O733" s="72"/>
      <c r="P733" s="201">
        <f>O733*H733</f>
        <v>0</v>
      </c>
      <c r="Q733" s="201">
        <v>0</v>
      </c>
      <c r="R733" s="201">
        <f>Q733*H733</f>
        <v>0</v>
      </c>
      <c r="S733" s="201">
        <v>0</v>
      </c>
      <c r="T733" s="202">
        <f>S733*H733</f>
        <v>0</v>
      </c>
      <c r="U733" s="35"/>
      <c r="V733" s="35"/>
      <c r="W733" s="35"/>
      <c r="X733" s="35"/>
      <c r="Y733" s="35"/>
      <c r="Z733" s="35"/>
      <c r="AA733" s="35"/>
      <c r="AB733" s="35"/>
      <c r="AC733" s="35"/>
      <c r="AD733" s="35"/>
      <c r="AE733" s="35"/>
      <c r="AR733" s="203" t="s">
        <v>416</v>
      </c>
      <c r="AT733" s="203" t="s">
        <v>266</v>
      </c>
      <c r="AU733" s="203" t="s">
        <v>73</v>
      </c>
      <c r="AY733" s="18" t="s">
        <v>263</v>
      </c>
      <c r="BE733" s="204">
        <f>IF(N733="základní",J733,0)</f>
        <v>0</v>
      </c>
      <c r="BF733" s="204">
        <f>IF(N733="snížená",J733,0)</f>
        <v>0</v>
      </c>
      <c r="BG733" s="204">
        <f>IF(N733="zákl. přenesená",J733,0)</f>
        <v>0</v>
      </c>
      <c r="BH733" s="204">
        <f>IF(N733="sníž. přenesená",J733,0)</f>
        <v>0</v>
      </c>
      <c r="BI733" s="204">
        <f>IF(N733="nulová",J733,0)</f>
        <v>0</v>
      </c>
      <c r="BJ733" s="18" t="s">
        <v>71</v>
      </c>
      <c r="BK733" s="204">
        <f>ROUND(I733*H733,2)</f>
        <v>0</v>
      </c>
      <c r="BL733" s="18" t="s">
        <v>416</v>
      </c>
      <c r="BM733" s="203" t="s">
        <v>3462</v>
      </c>
    </row>
    <row r="734" spans="1:65" s="13" customFormat="1">
      <c r="B734" s="205"/>
      <c r="C734" s="206"/>
      <c r="D734" s="207" t="s">
        <v>272</v>
      </c>
      <c r="E734" s="208" t="s">
        <v>1</v>
      </c>
      <c r="F734" s="209" t="s">
        <v>3463</v>
      </c>
      <c r="G734" s="206"/>
      <c r="H734" s="210">
        <v>280.30700000000002</v>
      </c>
      <c r="I734" s="211"/>
      <c r="J734" s="206"/>
      <c r="K734" s="206"/>
      <c r="L734" s="212"/>
      <c r="M734" s="213"/>
      <c r="N734" s="214"/>
      <c r="O734" s="214"/>
      <c r="P734" s="214"/>
      <c r="Q734" s="214"/>
      <c r="R734" s="214"/>
      <c r="S734" s="214"/>
      <c r="T734" s="215"/>
      <c r="AT734" s="216" t="s">
        <v>272</v>
      </c>
      <c r="AU734" s="216" t="s">
        <v>73</v>
      </c>
      <c r="AV734" s="13" t="s">
        <v>73</v>
      </c>
      <c r="AW734" s="13" t="s">
        <v>30</v>
      </c>
      <c r="AX734" s="13" t="s">
        <v>64</v>
      </c>
      <c r="AY734" s="216" t="s">
        <v>263</v>
      </c>
    </row>
    <row r="735" spans="1:65" s="15" customFormat="1">
      <c r="B735" s="228"/>
      <c r="C735" s="229"/>
      <c r="D735" s="207" t="s">
        <v>272</v>
      </c>
      <c r="E735" s="230" t="s">
        <v>1</v>
      </c>
      <c r="F735" s="231" t="s">
        <v>280</v>
      </c>
      <c r="G735" s="229"/>
      <c r="H735" s="232">
        <v>280.30700000000002</v>
      </c>
      <c r="I735" s="233"/>
      <c r="J735" s="229"/>
      <c r="K735" s="229"/>
      <c r="L735" s="234"/>
      <c r="M735" s="235"/>
      <c r="N735" s="236"/>
      <c r="O735" s="236"/>
      <c r="P735" s="236"/>
      <c r="Q735" s="236"/>
      <c r="R735" s="236"/>
      <c r="S735" s="236"/>
      <c r="T735" s="237"/>
      <c r="AT735" s="238" t="s">
        <v>272</v>
      </c>
      <c r="AU735" s="238" t="s">
        <v>73</v>
      </c>
      <c r="AV735" s="15" t="s">
        <v>270</v>
      </c>
      <c r="AW735" s="15" t="s">
        <v>30</v>
      </c>
      <c r="AX735" s="15" t="s">
        <v>71</v>
      </c>
      <c r="AY735" s="238" t="s">
        <v>263</v>
      </c>
    </row>
    <row r="736" spans="1:65" s="2" customFormat="1" ht="24.2" customHeight="1">
      <c r="A736" s="35"/>
      <c r="B736" s="36"/>
      <c r="C736" s="261" t="s">
        <v>819</v>
      </c>
      <c r="D736" s="261" t="s">
        <v>401</v>
      </c>
      <c r="E736" s="262" t="s">
        <v>3464</v>
      </c>
      <c r="F736" s="263" t="s">
        <v>3465</v>
      </c>
      <c r="G736" s="264" t="s">
        <v>269</v>
      </c>
      <c r="H736" s="265">
        <v>294.322</v>
      </c>
      <c r="I736" s="266"/>
      <c r="J736" s="267">
        <f>ROUND(I736*H736,2)</f>
        <v>0</v>
      </c>
      <c r="K736" s="268"/>
      <c r="L736" s="269"/>
      <c r="M736" s="270" t="s">
        <v>1</v>
      </c>
      <c r="N736" s="271" t="s">
        <v>38</v>
      </c>
      <c r="O736" s="72"/>
      <c r="P736" s="201">
        <f>O736*H736</f>
        <v>0</v>
      </c>
      <c r="Q736" s="201">
        <v>0.03</v>
      </c>
      <c r="R736" s="201">
        <f>Q736*H736</f>
        <v>8.8296600000000005</v>
      </c>
      <c r="S736" s="201">
        <v>0</v>
      </c>
      <c r="T736" s="202">
        <f>S736*H736</f>
        <v>0</v>
      </c>
      <c r="U736" s="35"/>
      <c r="V736" s="35"/>
      <c r="W736" s="35"/>
      <c r="X736" s="35"/>
      <c r="Y736" s="35"/>
      <c r="Z736" s="35"/>
      <c r="AA736" s="35"/>
      <c r="AB736" s="35"/>
      <c r="AC736" s="35"/>
      <c r="AD736" s="35"/>
      <c r="AE736" s="35"/>
      <c r="AR736" s="203" t="s">
        <v>542</v>
      </c>
      <c r="AT736" s="203" t="s">
        <v>401</v>
      </c>
      <c r="AU736" s="203" t="s">
        <v>73</v>
      </c>
      <c r="AY736" s="18" t="s">
        <v>263</v>
      </c>
      <c r="BE736" s="204">
        <f>IF(N736="základní",J736,0)</f>
        <v>0</v>
      </c>
      <c r="BF736" s="204">
        <f>IF(N736="snížená",J736,0)</f>
        <v>0</v>
      </c>
      <c r="BG736" s="204">
        <f>IF(N736="zákl. přenesená",J736,0)</f>
        <v>0</v>
      </c>
      <c r="BH736" s="204">
        <f>IF(N736="sníž. přenesená",J736,0)</f>
        <v>0</v>
      </c>
      <c r="BI736" s="204">
        <f>IF(N736="nulová",J736,0)</f>
        <v>0</v>
      </c>
      <c r="BJ736" s="18" t="s">
        <v>71</v>
      </c>
      <c r="BK736" s="204">
        <f>ROUND(I736*H736,2)</f>
        <v>0</v>
      </c>
      <c r="BL736" s="18" t="s">
        <v>416</v>
      </c>
      <c r="BM736" s="203" t="s">
        <v>3466</v>
      </c>
    </row>
    <row r="737" spans="1:65" s="13" customFormat="1">
      <c r="B737" s="205"/>
      <c r="C737" s="206"/>
      <c r="D737" s="207" t="s">
        <v>272</v>
      </c>
      <c r="E737" s="208" t="s">
        <v>1</v>
      </c>
      <c r="F737" s="209" t="s">
        <v>3461</v>
      </c>
      <c r="G737" s="206"/>
      <c r="H737" s="210">
        <v>294.322</v>
      </c>
      <c r="I737" s="211"/>
      <c r="J737" s="206"/>
      <c r="K737" s="206"/>
      <c r="L737" s="212"/>
      <c r="M737" s="213"/>
      <c r="N737" s="214"/>
      <c r="O737" s="214"/>
      <c r="P737" s="214"/>
      <c r="Q737" s="214"/>
      <c r="R737" s="214"/>
      <c r="S737" s="214"/>
      <c r="T737" s="215"/>
      <c r="AT737" s="216" t="s">
        <v>272</v>
      </c>
      <c r="AU737" s="216" t="s">
        <v>73</v>
      </c>
      <c r="AV737" s="13" t="s">
        <v>73</v>
      </c>
      <c r="AW737" s="13" t="s">
        <v>30</v>
      </c>
      <c r="AX737" s="13" t="s">
        <v>64</v>
      </c>
      <c r="AY737" s="216" t="s">
        <v>263</v>
      </c>
    </row>
    <row r="738" spans="1:65" s="15" customFormat="1">
      <c r="B738" s="228"/>
      <c r="C738" s="229"/>
      <c r="D738" s="207" t="s">
        <v>272</v>
      </c>
      <c r="E738" s="230" t="s">
        <v>1</v>
      </c>
      <c r="F738" s="231" t="s">
        <v>280</v>
      </c>
      <c r="G738" s="229"/>
      <c r="H738" s="232">
        <v>294.322</v>
      </c>
      <c r="I738" s="233"/>
      <c r="J738" s="229"/>
      <c r="K738" s="229"/>
      <c r="L738" s="234"/>
      <c r="M738" s="235"/>
      <c r="N738" s="236"/>
      <c r="O738" s="236"/>
      <c r="P738" s="236"/>
      <c r="Q738" s="236"/>
      <c r="R738" s="236"/>
      <c r="S738" s="236"/>
      <c r="T738" s="237"/>
      <c r="AT738" s="238" t="s">
        <v>272</v>
      </c>
      <c r="AU738" s="238" t="s">
        <v>73</v>
      </c>
      <c r="AV738" s="15" t="s">
        <v>270</v>
      </c>
      <c r="AW738" s="15" t="s">
        <v>30</v>
      </c>
      <c r="AX738" s="15" t="s">
        <v>71</v>
      </c>
      <c r="AY738" s="238" t="s">
        <v>263</v>
      </c>
    </row>
    <row r="739" spans="1:65" s="2" customFormat="1" ht="24.2" customHeight="1">
      <c r="A739" s="35"/>
      <c r="B739" s="36"/>
      <c r="C739" s="191" t="s">
        <v>1154</v>
      </c>
      <c r="D739" s="191" t="s">
        <v>266</v>
      </c>
      <c r="E739" s="192" t="s">
        <v>3467</v>
      </c>
      <c r="F739" s="193" t="s">
        <v>3468</v>
      </c>
      <c r="G739" s="194" t="s">
        <v>796</v>
      </c>
      <c r="H739" s="195">
        <v>89.022000000000006</v>
      </c>
      <c r="I739" s="196"/>
      <c r="J739" s="197">
        <f>ROUND(I739*H739,2)</f>
        <v>0</v>
      </c>
      <c r="K739" s="198"/>
      <c r="L739" s="40"/>
      <c r="M739" s="199" t="s">
        <v>1</v>
      </c>
      <c r="N739" s="200" t="s">
        <v>38</v>
      </c>
      <c r="O739" s="72"/>
      <c r="P739" s="201">
        <f>O739*H739</f>
        <v>0</v>
      </c>
      <c r="Q739" s="201">
        <v>3.0000000000000001E-5</v>
      </c>
      <c r="R739" s="201">
        <f>Q739*H739</f>
        <v>2.67066E-3</v>
      </c>
      <c r="S739" s="201">
        <v>0</v>
      </c>
      <c r="T739" s="202">
        <f>S739*H739</f>
        <v>0</v>
      </c>
      <c r="U739" s="35"/>
      <c r="V739" s="35"/>
      <c r="W739" s="35"/>
      <c r="X739" s="35"/>
      <c r="Y739" s="35"/>
      <c r="Z739" s="35"/>
      <c r="AA739" s="35"/>
      <c r="AB739" s="35"/>
      <c r="AC739" s="35"/>
      <c r="AD739" s="35"/>
      <c r="AE739" s="35"/>
      <c r="AR739" s="203" t="s">
        <v>416</v>
      </c>
      <c r="AT739" s="203" t="s">
        <v>266</v>
      </c>
      <c r="AU739" s="203" t="s">
        <v>73</v>
      </c>
      <c r="AY739" s="18" t="s">
        <v>263</v>
      </c>
      <c r="BE739" s="204">
        <f>IF(N739="základní",J739,0)</f>
        <v>0</v>
      </c>
      <c r="BF739" s="204">
        <f>IF(N739="snížená",J739,0)</f>
        <v>0</v>
      </c>
      <c r="BG739" s="204">
        <f>IF(N739="zákl. přenesená",J739,0)</f>
        <v>0</v>
      </c>
      <c r="BH739" s="204">
        <f>IF(N739="sníž. přenesená",J739,0)</f>
        <v>0</v>
      </c>
      <c r="BI739" s="204">
        <f>IF(N739="nulová",J739,0)</f>
        <v>0</v>
      </c>
      <c r="BJ739" s="18" t="s">
        <v>71</v>
      </c>
      <c r="BK739" s="204">
        <f>ROUND(I739*H739,2)</f>
        <v>0</v>
      </c>
      <c r="BL739" s="18" t="s">
        <v>416</v>
      </c>
      <c r="BM739" s="203" t="s">
        <v>3469</v>
      </c>
    </row>
    <row r="740" spans="1:65" s="13" customFormat="1">
      <c r="B740" s="205"/>
      <c r="C740" s="206"/>
      <c r="D740" s="207" t="s">
        <v>272</v>
      </c>
      <c r="E740" s="208" t="s">
        <v>1</v>
      </c>
      <c r="F740" s="209" t="s">
        <v>3470</v>
      </c>
      <c r="G740" s="206"/>
      <c r="H740" s="210">
        <v>89.022000000000006</v>
      </c>
      <c r="I740" s="211"/>
      <c r="J740" s="206"/>
      <c r="K740" s="206"/>
      <c r="L740" s="212"/>
      <c r="M740" s="213"/>
      <c r="N740" s="214"/>
      <c r="O740" s="214"/>
      <c r="P740" s="214"/>
      <c r="Q740" s="214"/>
      <c r="R740" s="214"/>
      <c r="S740" s="214"/>
      <c r="T740" s="215"/>
      <c r="AT740" s="216" t="s">
        <v>272</v>
      </c>
      <c r="AU740" s="216" t="s">
        <v>73</v>
      </c>
      <c r="AV740" s="13" t="s">
        <v>73</v>
      </c>
      <c r="AW740" s="13" t="s">
        <v>30</v>
      </c>
      <c r="AX740" s="13" t="s">
        <v>64</v>
      </c>
      <c r="AY740" s="216" t="s">
        <v>263</v>
      </c>
    </row>
    <row r="741" spans="1:65" s="15" customFormat="1">
      <c r="B741" s="228"/>
      <c r="C741" s="229"/>
      <c r="D741" s="207" t="s">
        <v>272</v>
      </c>
      <c r="E741" s="230" t="s">
        <v>1</v>
      </c>
      <c r="F741" s="231" t="s">
        <v>280</v>
      </c>
      <c r="G741" s="229"/>
      <c r="H741" s="232">
        <v>89.022000000000006</v>
      </c>
      <c r="I741" s="233"/>
      <c r="J741" s="229"/>
      <c r="K741" s="229"/>
      <c r="L741" s="234"/>
      <c r="M741" s="235"/>
      <c r="N741" s="236"/>
      <c r="O741" s="236"/>
      <c r="P741" s="236"/>
      <c r="Q741" s="236"/>
      <c r="R741" s="236"/>
      <c r="S741" s="236"/>
      <c r="T741" s="237"/>
      <c r="AT741" s="238" t="s">
        <v>272</v>
      </c>
      <c r="AU741" s="238" t="s">
        <v>73</v>
      </c>
      <c r="AV741" s="15" t="s">
        <v>270</v>
      </c>
      <c r="AW741" s="15" t="s">
        <v>30</v>
      </c>
      <c r="AX741" s="15" t="s">
        <v>71</v>
      </c>
      <c r="AY741" s="238" t="s">
        <v>263</v>
      </c>
    </row>
    <row r="742" spans="1:65" s="2" customFormat="1" ht="24.2" customHeight="1">
      <c r="A742" s="35"/>
      <c r="B742" s="36"/>
      <c r="C742" s="261" t="s">
        <v>827</v>
      </c>
      <c r="D742" s="261" t="s">
        <v>401</v>
      </c>
      <c r="E742" s="262" t="s">
        <v>3471</v>
      </c>
      <c r="F742" s="263" t="s">
        <v>3472</v>
      </c>
      <c r="G742" s="264" t="s">
        <v>796</v>
      </c>
      <c r="H742" s="265">
        <v>93.472999999999999</v>
      </c>
      <c r="I742" s="266"/>
      <c r="J742" s="267">
        <f>ROUND(I742*H742,2)</f>
        <v>0</v>
      </c>
      <c r="K742" s="268"/>
      <c r="L742" s="269"/>
      <c r="M742" s="270" t="s">
        <v>1</v>
      </c>
      <c r="N742" s="271" t="s">
        <v>38</v>
      </c>
      <c r="O742" s="72"/>
      <c r="P742" s="201">
        <f>O742*H742</f>
        <v>0</v>
      </c>
      <c r="Q742" s="201">
        <v>3.8000000000000002E-4</v>
      </c>
      <c r="R742" s="201">
        <f>Q742*H742</f>
        <v>3.5519740000000001E-2</v>
      </c>
      <c r="S742" s="201">
        <v>0</v>
      </c>
      <c r="T742" s="202">
        <f>S742*H742</f>
        <v>0</v>
      </c>
      <c r="U742" s="35"/>
      <c r="V742" s="35"/>
      <c r="W742" s="35"/>
      <c r="X742" s="35"/>
      <c r="Y742" s="35"/>
      <c r="Z742" s="35"/>
      <c r="AA742" s="35"/>
      <c r="AB742" s="35"/>
      <c r="AC742" s="35"/>
      <c r="AD742" s="35"/>
      <c r="AE742" s="35"/>
      <c r="AR742" s="203" t="s">
        <v>542</v>
      </c>
      <c r="AT742" s="203" t="s">
        <v>401</v>
      </c>
      <c r="AU742" s="203" t="s">
        <v>73</v>
      </c>
      <c r="AY742" s="18" t="s">
        <v>263</v>
      </c>
      <c r="BE742" s="204">
        <f>IF(N742="základní",J742,0)</f>
        <v>0</v>
      </c>
      <c r="BF742" s="204">
        <f>IF(N742="snížená",J742,0)</f>
        <v>0</v>
      </c>
      <c r="BG742" s="204">
        <f>IF(N742="zákl. přenesená",J742,0)</f>
        <v>0</v>
      </c>
      <c r="BH742" s="204">
        <f>IF(N742="sníž. přenesená",J742,0)</f>
        <v>0</v>
      </c>
      <c r="BI742" s="204">
        <f>IF(N742="nulová",J742,0)</f>
        <v>0</v>
      </c>
      <c r="BJ742" s="18" t="s">
        <v>71</v>
      </c>
      <c r="BK742" s="204">
        <f>ROUND(I742*H742,2)</f>
        <v>0</v>
      </c>
      <c r="BL742" s="18" t="s">
        <v>416</v>
      </c>
      <c r="BM742" s="203" t="s">
        <v>3473</v>
      </c>
    </row>
    <row r="743" spans="1:65" s="13" customFormat="1">
      <c r="B743" s="205"/>
      <c r="C743" s="206"/>
      <c r="D743" s="207" t="s">
        <v>272</v>
      </c>
      <c r="E743" s="208" t="s">
        <v>1</v>
      </c>
      <c r="F743" s="209" t="s">
        <v>3474</v>
      </c>
      <c r="G743" s="206"/>
      <c r="H743" s="210">
        <v>93.472999999999999</v>
      </c>
      <c r="I743" s="211"/>
      <c r="J743" s="206"/>
      <c r="K743" s="206"/>
      <c r="L743" s="212"/>
      <c r="M743" s="213"/>
      <c r="N743" s="214"/>
      <c r="O743" s="214"/>
      <c r="P743" s="214"/>
      <c r="Q743" s="214"/>
      <c r="R743" s="214"/>
      <c r="S743" s="214"/>
      <c r="T743" s="215"/>
      <c r="AT743" s="216" t="s">
        <v>272</v>
      </c>
      <c r="AU743" s="216" t="s">
        <v>73</v>
      </c>
      <c r="AV743" s="13" t="s">
        <v>73</v>
      </c>
      <c r="AW743" s="13" t="s">
        <v>30</v>
      </c>
      <c r="AX743" s="13" t="s">
        <v>64</v>
      </c>
      <c r="AY743" s="216" t="s">
        <v>263</v>
      </c>
    </row>
    <row r="744" spans="1:65" s="15" customFormat="1">
      <c r="B744" s="228"/>
      <c r="C744" s="229"/>
      <c r="D744" s="207" t="s">
        <v>272</v>
      </c>
      <c r="E744" s="230" t="s">
        <v>1</v>
      </c>
      <c r="F744" s="231" t="s">
        <v>280</v>
      </c>
      <c r="G744" s="229"/>
      <c r="H744" s="232">
        <v>93.472999999999999</v>
      </c>
      <c r="I744" s="233"/>
      <c r="J744" s="229"/>
      <c r="K744" s="229"/>
      <c r="L744" s="234"/>
      <c r="M744" s="235"/>
      <c r="N744" s="236"/>
      <c r="O744" s="236"/>
      <c r="P744" s="236"/>
      <c r="Q744" s="236"/>
      <c r="R744" s="236"/>
      <c r="S744" s="236"/>
      <c r="T744" s="237"/>
      <c r="AT744" s="238" t="s">
        <v>272</v>
      </c>
      <c r="AU744" s="238" t="s">
        <v>73</v>
      </c>
      <c r="AV744" s="15" t="s">
        <v>270</v>
      </c>
      <c r="AW744" s="15" t="s">
        <v>30</v>
      </c>
      <c r="AX744" s="15" t="s">
        <v>71</v>
      </c>
      <c r="AY744" s="238" t="s">
        <v>263</v>
      </c>
    </row>
    <row r="745" spans="1:65" s="2" customFormat="1" ht="33" customHeight="1">
      <c r="A745" s="35"/>
      <c r="B745" s="36"/>
      <c r="C745" s="191" t="s">
        <v>1164</v>
      </c>
      <c r="D745" s="191" t="s">
        <v>266</v>
      </c>
      <c r="E745" s="192" t="s">
        <v>3475</v>
      </c>
      <c r="F745" s="193" t="s">
        <v>3476</v>
      </c>
      <c r="G745" s="194" t="s">
        <v>269</v>
      </c>
      <c r="H745" s="195">
        <v>280.30700000000002</v>
      </c>
      <c r="I745" s="196"/>
      <c r="J745" s="197">
        <f>ROUND(I745*H745,2)</f>
        <v>0</v>
      </c>
      <c r="K745" s="198"/>
      <c r="L745" s="40"/>
      <c r="M745" s="199" t="s">
        <v>1</v>
      </c>
      <c r="N745" s="200" t="s">
        <v>38</v>
      </c>
      <c r="O745" s="72"/>
      <c r="P745" s="201">
        <f>O745*H745</f>
        <v>0</v>
      </c>
      <c r="Q745" s="201">
        <v>8.0000000000000007E-5</v>
      </c>
      <c r="R745" s="201">
        <f>Q745*H745</f>
        <v>2.2424560000000003E-2</v>
      </c>
      <c r="S745" s="201">
        <v>0</v>
      </c>
      <c r="T745" s="202">
        <f>S745*H745</f>
        <v>0</v>
      </c>
      <c r="U745" s="35"/>
      <c r="V745" s="35"/>
      <c r="W745" s="35"/>
      <c r="X745" s="35"/>
      <c r="Y745" s="35"/>
      <c r="Z745" s="35"/>
      <c r="AA745" s="35"/>
      <c r="AB745" s="35"/>
      <c r="AC745" s="35"/>
      <c r="AD745" s="35"/>
      <c r="AE745" s="35"/>
      <c r="AR745" s="203" t="s">
        <v>416</v>
      </c>
      <c r="AT745" s="203" t="s">
        <v>266</v>
      </c>
      <c r="AU745" s="203" t="s">
        <v>73</v>
      </c>
      <c r="AY745" s="18" t="s">
        <v>263</v>
      </c>
      <c r="BE745" s="204">
        <f>IF(N745="základní",J745,0)</f>
        <v>0</v>
      </c>
      <c r="BF745" s="204">
        <f>IF(N745="snížená",J745,0)</f>
        <v>0</v>
      </c>
      <c r="BG745" s="204">
        <f>IF(N745="zákl. přenesená",J745,0)</f>
        <v>0</v>
      </c>
      <c r="BH745" s="204">
        <f>IF(N745="sníž. přenesená",J745,0)</f>
        <v>0</v>
      </c>
      <c r="BI745" s="204">
        <f>IF(N745="nulová",J745,0)</f>
        <v>0</v>
      </c>
      <c r="BJ745" s="18" t="s">
        <v>71</v>
      </c>
      <c r="BK745" s="204">
        <f>ROUND(I745*H745,2)</f>
        <v>0</v>
      </c>
      <c r="BL745" s="18" t="s">
        <v>416</v>
      </c>
      <c r="BM745" s="203" t="s">
        <v>3477</v>
      </c>
    </row>
    <row r="746" spans="1:65" s="2" customFormat="1" ht="24.2" customHeight="1">
      <c r="A746" s="35"/>
      <c r="B746" s="36"/>
      <c r="C746" s="191" t="s">
        <v>832</v>
      </c>
      <c r="D746" s="191" t="s">
        <v>266</v>
      </c>
      <c r="E746" s="192" t="s">
        <v>3478</v>
      </c>
      <c r="F746" s="193" t="s">
        <v>3479</v>
      </c>
      <c r="G746" s="194" t="s">
        <v>269</v>
      </c>
      <c r="H746" s="195">
        <v>280.30700000000002</v>
      </c>
      <c r="I746" s="196"/>
      <c r="J746" s="197">
        <f>ROUND(I746*H746,2)</f>
        <v>0</v>
      </c>
      <c r="K746" s="198"/>
      <c r="L746" s="40"/>
      <c r="M746" s="199" t="s">
        <v>1</v>
      </c>
      <c r="N746" s="200" t="s">
        <v>38</v>
      </c>
      <c r="O746" s="72"/>
      <c r="P746" s="201">
        <f>O746*H746</f>
        <v>0</v>
      </c>
      <c r="Q746" s="201">
        <v>0</v>
      </c>
      <c r="R746" s="201">
        <f>Q746*H746</f>
        <v>0</v>
      </c>
      <c r="S746" s="201">
        <v>0</v>
      </c>
      <c r="T746" s="202">
        <f>S746*H746</f>
        <v>0</v>
      </c>
      <c r="U746" s="35"/>
      <c r="V746" s="35"/>
      <c r="W746" s="35"/>
      <c r="X746" s="35"/>
      <c r="Y746" s="35"/>
      <c r="Z746" s="35"/>
      <c r="AA746" s="35"/>
      <c r="AB746" s="35"/>
      <c r="AC746" s="35"/>
      <c r="AD746" s="35"/>
      <c r="AE746" s="35"/>
      <c r="AR746" s="203" t="s">
        <v>416</v>
      </c>
      <c r="AT746" s="203" t="s">
        <v>266</v>
      </c>
      <c r="AU746" s="203" t="s">
        <v>73</v>
      </c>
      <c r="AY746" s="18" t="s">
        <v>263</v>
      </c>
      <c r="BE746" s="204">
        <f>IF(N746="základní",J746,0)</f>
        <v>0</v>
      </c>
      <c r="BF746" s="204">
        <f>IF(N746="snížená",J746,0)</f>
        <v>0</v>
      </c>
      <c r="BG746" s="204">
        <f>IF(N746="zákl. přenesená",J746,0)</f>
        <v>0</v>
      </c>
      <c r="BH746" s="204">
        <f>IF(N746="sníž. přenesená",J746,0)</f>
        <v>0</v>
      </c>
      <c r="BI746" s="204">
        <f>IF(N746="nulová",J746,0)</f>
        <v>0</v>
      </c>
      <c r="BJ746" s="18" t="s">
        <v>71</v>
      </c>
      <c r="BK746" s="204">
        <f>ROUND(I746*H746,2)</f>
        <v>0</v>
      </c>
      <c r="BL746" s="18" t="s">
        <v>416</v>
      </c>
      <c r="BM746" s="203" t="s">
        <v>3480</v>
      </c>
    </row>
    <row r="747" spans="1:65" s="2" customFormat="1" ht="21.75" customHeight="1">
      <c r="A747" s="35"/>
      <c r="B747" s="36"/>
      <c r="C747" s="261" t="s">
        <v>1176</v>
      </c>
      <c r="D747" s="261" t="s">
        <v>401</v>
      </c>
      <c r="E747" s="262" t="s">
        <v>3481</v>
      </c>
      <c r="F747" s="263" t="s">
        <v>3482</v>
      </c>
      <c r="G747" s="264" t="s">
        <v>300</v>
      </c>
      <c r="H747" s="265">
        <v>21.443000000000001</v>
      </c>
      <c r="I747" s="266"/>
      <c r="J747" s="267">
        <f>ROUND(I747*H747,2)</f>
        <v>0</v>
      </c>
      <c r="K747" s="268"/>
      <c r="L747" s="269"/>
      <c r="M747" s="270" t="s">
        <v>1</v>
      </c>
      <c r="N747" s="271" t="s">
        <v>38</v>
      </c>
      <c r="O747" s="72"/>
      <c r="P747" s="201">
        <f>O747*H747</f>
        <v>0</v>
      </c>
      <c r="Q747" s="201">
        <v>2.6249999999999999E-2</v>
      </c>
      <c r="R747" s="201">
        <f>Q747*H747</f>
        <v>0.56287874999999998</v>
      </c>
      <c r="S747" s="201">
        <v>0</v>
      </c>
      <c r="T747" s="202">
        <f>S747*H747</f>
        <v>0</v>
      </c>
      <c r="U747" s="35"/>
      <c r="V747" s="35"/>
      <c r="W747" s="35"/>
      <c r="X747" s="35"/>
      <c r="Y747" s="35"/>
      <c r="Z747" s="35"/>
      <c r="AA747" s="35"/>
      <c r="AB747" s="35"/>
      <c r="AC747" s="35"/>
      <c r="AD747" s="35"/>
      <c r="AE747" s="35"/>
      <c r="AR747" s="203" t="s">
        <v>542</v>
      </c>
      <c r="AT747" s="203" t="s">
        <v>401</v>
      </c>
      <c r="AU747" s="203" t="s">
        <v>73</v>
      </c>
      <c r="AY747" s="18" t="s">
        <v>263</v>
      </c>
      <c r="BE747" s="204">
        <f>IF(N747="základní",J747,0)</f>
        <v>0</v>
      </c>
      <c r="BF747" s="204">
        <f>IF(N747="snížená",J747,0)</f>
        <v>0</v>
      </c>
      <c r="BG747" s="204">
        <f>IF(N747="zákl. přenesená",J747,0)</f>
        <v>0</v>
      </c>
      <c r="BH747" s="204">
        <f>IF(N747="sníž. přenesená",J747,0)</f>
        <v>0</v>
      </c>
      <c r="BI747" s="204">
        <f>IF(N747="nulová",J747,0)</f>
        <v>0</v>
      </c>
      <c r="BJ747" s="18" t="s">
        <v>71</v>
      </c>
      <c r="BK747" s="204">
        <f>ROUND(I747*H747,2)</f>
        <v>0</v>
      </c>
      <c r="BL747" s="18" t="s">
        <v>416</v>
      </c>
      <c r="BM747" s="203" t="s">
        <v>3483</v>
      </c>
    </row>
    <row r="748" spans="1:65" s="2" customFormat="1" ht="24.2" customHeight="1">
      <c r="A748" s="35"/>
      <c r="B748" s="36"/>
      <c r="C748" s="191" t="s">
        <v>839</v>
      </c>
      <c r="D748" s="191" t="s">
        <v>266</v>
      </c>
      <c r="E748" s="192" t="s">
        <v>3484</v>
      </c>
      <c r="F748" s="193" t="s">
        <v>3485</v>
      </c>
      <c r="G748" s="194" t="s">
        <v>269</v>
      </c>
      <c r="H748" s="195">
        <v>98.197999999999993</v>
      </c>
      <c r="I748" s="196"/>
      <c r="J748" s="197">
        <f>ROUND(I748*H748,2)</f>
        <v>0</v>
      </c>
      <c r="K748" s="198"/>
      <c r="L748" s="40"/>
      <c r="M748" s="199" t="s">
        <v>1</v>
      </c>
      <c r="N748" s="200" t="s">
        <v>38</v>
      </c>
      <c r="O748" s="72"/>
      <c r="P748" s="201">
        <f>O748*H748</f>
        <v>0</v>
      </c>
      <c r="Q748" s="201">
        <v>2.5500000000000002E-3</v>
      </c>
      <c r="R748" s="201">
        <f>Q748*H748</f>
        <v>0.25040489999999999</v>
      </c>
      <c r="S748" s="201">
        <v>0</v>
      </c>
      <c r="T748" s="202">
        <f>S748*H748</f>
        <v>0</v>
      </c>
      <c r="U748" s="35"/>
      <c r="V748" s="35"/>
      <c r="W748" s="35"/>
      <c r="X748" s="35"/>
      <c r="Y748" s="35"/>
      <c r="Z748" s="35"/>
      <c r="AA748" s="35"/>
      <c r="AB748" s="35"/>
      <c r="AC748" s="35"/>
      <c r="AD748" s="35"/>
      <c r="AE748" s="35"/>
      <c r="AR748" s="203" t="s">
        <v>416</v>
      </c>
      <c r="AT748" s="203" t="s">
        <v>266</v>
      </c>
      <c r="AU748" s="203" t="s">
        <v>73</v>
      </c>
      <c r="AY748" s="18" t="s">
        <v>263</v>
      </c>
      <c r="BE748" s="204">
        <f>IF(N748="základní",J748,0)</f>
        <v>0</v>
      </c>
      <c r="BF748" s="204">
        <f>IF(N748="snížená",J748,0)</f>
        <v>0</v>
      </c>
      <c r="BG748" s="204">
        <f>IF(N748="zákl. přenesená",J748,0)</f>
        <v>0</v>
      </c>
      <c r="BH748" s="204">
        <f>IF(N748="sníž. přenesená",J748,0)</f>
        <v>0</v>
      </c>
      <c r="BI748" s="204">
        <f>IF(N748="nulová",J748,0)</f>
        <v>0</v>
      </c>
      <c r="BJ748" s="18" t="s">
        <v>71</v>
      </c>
      <c r="BK748" s="204">
        <f>ROUND(I748*H748,2)</f>
        <v>0</v>
      </c>
      <c r="BL748" s="18" t="s">
        <v>416</v>
      </c>
      <c r="BM748" s="203" t="s">
        <v>3486</v>
      </c>
    </row>
    <row r="749" spans="1:65" s="16" customFormat="1">
      <c r="B749" s="248"/>
      <c r="C749" s="249"/>
      <c r="D749" s="207" t="s">
        <v>272</v>
      </c>
      <c r="E749" s="250" t="s">
        <v>1</v>
      </c>
      <c r="F749" s="251" t="s">
        <v>3487</v>
      </c>
      <c r="G749" s="249"/>
      <c r="H749" s="250" t="s">
        <v>1</v>
      </c>
      <c r="I749" s="252"/>
      <c r="J749" s="249"/>
      <c r="K749" s="249"/>
      <c r="L749" s="253"/>
      <c r="M749" s="254"/>
      <c r="N749" s="255"/>
      <c r="O749" s="255"/>
      <c r="P749" s="255"/>
      <c r="Q749" s="255"/>
      <c r="R749" s="255"/>
      <c r="S749" s="255"/>
      <c r="T749" s="256"/>
      <c r="AT749" s="257" t="s">
        <v>272</v>
      </c>
      <c r="AU749" s="257" t="s">
        <v>73</v>
      </c>
      <c r="AV749" s="16" t="s">
        <v>71</v>
      </c>
      <c r="AW749" s="16" t="s">
        <v>30</v>
      </c>
      <c r="AX749" s="16" t="s">
        <v>64</v>
      </c>
      <c r="AY749" s="257" t="s">
        <v>263</v>
      </c>
    </row>
    <row r="750" spans="1:65" s="13" customFormat="1" ht="22.5">
      <c r="B750" s="205"/>
      <c r="C750" s="206"/>
      <c r="D750" s="207" t="s">
        <v>272</v>
      </c>
      <c r="E750" s="208" t="s">
        <v>1</v>
      </c>
      <c r="F750" s="209" t="s">
        <v>3488</v>
      </c>
      <c r="G750" s="206"/>
      <c r="H750" s="210">
        <v>98.197999999999993</v>
      </c>
      <c r="I750" s="211"/>
      <c r="J750" s="206"/>
      <c r="K750" s="206"/>
      <c r="L750" s="212"/>
      <c r="M750" s="213"/>
      <c r="N750" s="214"/>
      <c r="O750" s="214"/>
      <c r="P750" s="214"/>
      <c r="Q750" s="214"/>
      <c r="R750" s="214"/>
      <c r="S750" s="214"/>
      <c r="T750" s="215"/>
      <c r="AT750" s="216" t="s">
        <v>272</v>
      </c>
      <c r="AU750" s="216" t="s">
        <v>73</v>
      </c>
      <c r="AV750" s="13" t="s">
        <v>73</v>
      </c>
      <c r="AW750" s="13" t="s">
        <v>30</v>
      </c>
      <c r="AX750" s="13" t="s">
        <v>64</v>
      </c>
      <c r="AY750" s="216" t="s">
        <v>263</v>
      </c>
    </row>
    <row r="751" spans="1:65" s="15" customFormat="1">
      <c r="B751" s="228"/>
      <c r="C751" s="229"/>
      <c r="D751" s="207" t="s">
        <v>272</v>
      </c>
      <c r="E751" s="230" t="s">
        <v>1</v>
      </c>
      <c r="F751" s="231" t="s">
        <v>280</v>
      </c>
      <c r="G751" s="229"/>
      <c r="H751" s="232">
        <v>98.197999999999993</v>
      </c>
      <c r="I751" s="233"/>
      <c r="J751" s="229"/>
      <c r="K751" s="229"/>
      <c r="L751" s="234"/>
      <c r="M751" s="235"/>
      <c r="N751" s="236"/>
      <c r="O751" s="236"/>
      <c r="P751" s="236"/>
      <c r="Q751" s="236"/>
      <c r="R751" s="236"/>
      <c r="S751" s="236"/>
      <c r="T751" s="237"/>
      <c r="AT751" s="238" t="s">
        <v>272</v>
      </c>
      <c r="AU751" s="238" t="s">
        <v>73</v>
      </c>
      <c r="AV751" s="15" t="s">
        <v>270</v>
      </c>
      <c r="AW751" s="15" t="s">
        <v>30</v>
      </c>
      <c r="AX751" s="15" t="s">
        <v>71</v>
      </c>
      <c r="AY751" s="238" t="s">
        <v>263</v>
      </c>
    </row>
    <row r="752" spans="1:65" s="2" customFormat="1" ht="24.2" customHeight="1">
      <c r="A752" s="35"/>
      <c r="B752" s="36"/>
      <c r="C752" s="261" t="s">
        <v>1187</v>
      </c>
      <c r="D752" s="261" t="s">
        <v>401</v>
      </c>
      <c r="E752" s="262" t="s">
        <v>3489</v>
      </c>
      <c r="F752" s="263" t="s">
        <v>3490</v>
      </c>
      <c r="G752" s="264" t="s">
        <v>269</v>
      </c>
      <c r="H752" s="265">
        <v>103.108</v>
      </c>
      <c r="I752" s="266"/>
      <c r="J752" s="267">
        <f>ROUND(I752*H752,2)</f>
        <v>0</v>
      </c>
      <c r="K752" s="268"/>
      <c r="L752" s="269"/>
      <c r="M752" s="270" t="s">
        <v>1</v>
      </c>
      <c r="N752" s="271" t="s">
        <v>38</v>
      </c>
      <c r="O752" s="72"/>
      <c r="P752" s="201">
        <f>O752*H752</f>
        <v>0</v>
      </c>
      <c r="Q752" s="201">
        <v>1.4999999999999999E-2</v>
      </c>
      <c r="R752" s="201">
        <f>Q752*H752</f>
        <v>1.5466200000000001</v>
      </c>
      <c r="S752" s="201">
        <v>0</v>
      </c>
      <c r="T752" s="202">
        <f>S752*H752</f>
        <v>0</v>
      </c>
      <c r="U752" s="35"/>
      <c r="V752" s="35"/>
      <c r="W752" s="35"/>
      <c r="X752" s="35"/>
      <c r="Y752" s="35"/>
      <c r="Z752" s="35"/>
      <c r="AA752" s="35"/>
      <c r="AB752" s="35"/>
      <c r="AC752" s="35"/>
      <c r="AD752" s="35"/>
      <c r="AE752" s="35"/>
      <c r="AR752" s="203" t="s">
        <v>542</v>
      </c>
      <c r="AT752" s="203" t="s">
        <v>401</v>
      </c>
      <c r="AU752" s="203" t="s">
        <v>73</v>
      </c>
      <c r="AY752" s="18" t="s">
        <v>263</v>
      </c>
      <c r="BE752" s="204">
        <f>IF(N752="základní",J752,0)</f>
        <v>0</v>
      </c>
      <c r="BF752" s="204">
        <f>IF(N752="snížená",J752,0)</f>
        <v>0</v>
      </c>
      <c r="BG752" s="204">
        <f>IF(N752="zákl. přenesená",J752,0)</f>
        <v>0</v>
      </c>
      <c r="BH752" s="204">
        <f>IF(N752="sníž. přenesená",J752,0)</f>
        <v>0</v>
      </c>
      <c r="BI752" s="204">
        <f>IF(N752="nulová",J752,0)</f>
        <v>0</v>
      </c>
      <c r="BJ752" s="18" t="s">
        <v>71</v>
      </c>
      <c r="BK752" s="204">
        <f>ROUND(I752*H752,2)</f>
        <v>0</v>
      </c>
      <c r="BL752" s="18" t="s">
        <v>416</v>
      </c>
      <c r="BM752" s="203" t="s">
        <v>3491</v>
      </c>
    </row>
    <row r="753" spans="1:65" s="13" customFormat="1">
      <c r="B753" s="205"/>
      <c r="C753" s="206"/>
      <c r="D753" s="207" t="s">
        <v>272</v>
      </c>
      <c r="E753" s="208" t="s">
        <v>1</v>
      </c>
      <c r="F753" s="209" t="s">
        <v>3492</v>
      </c>
      <c r="G753" s="206"/>
      <c r="H753" s="210">
        <v>103.108</v>
      </c>
      <c r="I753" s="211"/>
      <c r="J753" s="206"/>
      <c r="K753" s="206"/>
      <c r="L753" s="212"/>
      <c r="M753" s="213"/>
      <c r="N753" s="214"/>
      <c r="O753" s="214"/>
      <c r="P753" s="214"/>
      <c r="Q753" s="214"/>
      <c r="R753" s="214"/>
      <c r="S753" s="214"/>
      <c r="T753" s="215"/>
      <c r="AT753" s="216" t="s">
        <v>272</v>
      </c>
      <c r="AU753" s="216" t="s">
        <v>73</v>
      </c>
      <c r="AV753" s="13" t="s">
        <v>73</v>
      </c>
      <c r="AW753" s="13" t="s">
        <v>30</v>
      </c>
      <c r="AX753" s="13" t="s">
        <v>64</v>
      </c>
      <c r="AY753" s="216" t="s">
        <v>263</v>
      </c>
    </row>
    <row r="754" spans="1:65" s="15" customFormat="1">
      <c r="B754" s="228"/>
      <c r="C754" s="229"/>
      <c r="D754" s="207" t="s">
        <v>272</v>
      </c>
      <c r="E754" s="230" t="s">
        <v>1</v>
      </c>
      <c r="F754" s="231" t="s">
        <v>280</v>
      </c>
      <c r="G754" s="229"/>
      <c r="H754" s="232">
        <v>103.108</v>
      </c>
      <c r="I754" s="233"/>
      <c r="J754" s="229"/>
      <c r="K754" s="229"/>
      <c r="L754" s="234"/>
      <c r="M754" s="235"/>
      <c r="N754" s="236"/>
      <c r="O754" s="236"/>
      <c r="P754" s="236"/>
      <c r="Q754" s="236"/>
      <c r="R754" s="236"/>
      <c r="S754" s="236"/>
      <c r="T754" s="237"/>
      <c r="AT754" s="238" t="s">
        <v>272</v>
      </c>
      <c r="AU754" s="238" t="s">
        <v>73</v>
      </c>
      <c r="AV754" s="15" t="s">
        <v>270</v>
      </c>
      <c r="AW754" s="15" t="s">
        <v>30</v>
      </c>
      <c r="AX754" s="15" t="s">
        <v>71</v>
      </c>
      <c r="AY754" s="238" t="s">
        <v>263</v>
      </c>
    </row>
    <row r="755" spans="1:65" s="2" customFormat="1" ht="24.2" customHeight="1">
      <c r="A755" s="35"/>
      <c r="B755" s="36"/>
      <c r="C755" s="191" t="s">
        <v>842</v>
      </c>
      <c r="D755" s="191" t="s">
        <v>266</v>
      </c>
      <c r="E755" s="192" t="s">
        <v>3493</v>
      </c>
      <c r="F755" s="193" t="s">
        <v>3494</v>
      </c>
      <c r="G755" s="194" t="s">
        <v>269</v>
      </c>
      <c r="H755" s="195">
        <v>233.6</v>
      </c>
      <c r="I755" s="196"/>
      <c r="J755" s="197">
        <f>ROUND(I755*H755,2)</f>
        <v>0</v>
      </c>
      <c r="K755" s="198"/>
      <c r="L755" s="40"/>
      <c r="M755" s="199" t="s">
        <v>1</v>
      </c>
      <c r="N755" s="200" t="s">
        <v>38</v>
      </c>
      <c r="O755" s="72"/>
      <c r="P755" s="201">
        <f>O755*H755</f>
        <v>0</v>
      </c>
      <c r="Q755" s="201">
        <v>2.16E-3</v>
      </c>
      <c r="R755" s="201">
        <f>Q755*H755</f>
        <v>0.50457600000000002</v>
      </c>
      <c r="S755" s="201">
        <v>0</v>
      </c>
      <c r="T755" s="202">
        <f>S755*H755</f>
        <v>0</v>
      </c>
      <c r="U755" s="35"/>
      <c r="V755" s="35"/>
      <c r="W755" s="35"/>
      <c r="X755" s="35"/>
      <c r="Y755" s="35"/>
      <c r="Z755" s="35"/>
      <c r="AA755" s="35"/>
      <c r="AB755" s="35"/>
      <c r="AC755" s="35"/>
      <c r="AD755" s="35"/>
      <c r="AE755" s="35"/>
      <c r="AR755" s="203" t="s">
        <v>416</v>
      </c>
      <c r="AT755" s="203" t="s">
        <v>266</v>
      </c>
      <c r="AU755" s="203" t="s">
        <v>73</v>
      </c>
      <c r="AY755" s="18" t="s">
        <v>263</v>
      </c>
      <c r="BE755" s="204">
        <f>IF(N755="základní",J755,0)</f>
        <v>0</v>
      </c>
      <c r="BF755" s="204">
        <f>IF(N755="snížená",J755,0)</f>
        <v>0</v>
      </c>
      <c r="BG755" s="204">
        <f>IF(N755="zákl. přenesená",J755,0)</f>
        <v>0</v>
      </c>
      <c r="BH755" s="204">
        <f>IF(N755="sníž. přenesená",J755,0)</f>
        <v>0</v>
      </c>
      <c r="BI755" s="204">
        <f>IF(N755="nulová",J755,0)</f>
        <v>0</v>
      </c>
      <c r="BJ755" s="18" t="s">
        <v>71</v>
      </c>
      <c r="BK755" s="204">
        <f>ROUND(I755*H755,2)</f>
        <v>0</v>
      </c>
      <c r="BL755" s="18" t="s">
        <v>416</v>
      </c>
      <c r="BM755" s="203" t="s">
        <v>3495</v>
      </c>
    </row>
    <row r="756" spans="1:65" s="13" customFormat="1">
      <c r="B756" s="205"/>
      <c r="C756" s="206"/>
      <c r="D756" s="207" t="s">
        <v>272</v>
      </c>
      <c r="E756" s="208" t="s">
        <v>1</v>
      </c>
      <c r="F756" s="209" t="s">
        <v>3251</v>
      </c>
      <c r="G756" s="206"/>
      <c r="H756" s="210">
        <v>18</v>
      </c>
      <c r="I756" s="211"/>
      <c r="J756" s="206"/>
      <c r="K756" s="206"/>
      <c r="L756" s="212"/>
      <c r="M756" s="213"/>
      <c r="N756" s="214"/>
      <c r="O756" s="214"/>
      <c r="P756" s="214"/>
      <c r="Q756" s="214"/>
      <c r="R756" s="214"/>
      <c r="S756" s="214"/>
      <c r="T756" s="215"/>
      <c r="AT756" s="216" t="s">
        <v>272</v>
      </c>
      <c r="AU756" s="216" t="s">
        <v>73</v>
      </c>
      <c r="AV756" s="13" t="s">
        <v>73</v>
      </c>
      <c r="AW756" s="13" t="s">
        <v>30</v>
      </c>
      <c r="AX756" s="13" t="s">
        <v>64</v>
      </c>
      <c r="AY756" s="216" t="s">
        <v>263</v>
      </c>
    </row>
    <row r="757" spans="1:65" s="13" customFormat="1">
      <c r="B757" s="205"/>
      <c r="C757" s="206"/>
      <c r="D757" s="207" t="s">
        <v>272</v>
      </c>
      <c r="E757" s="208" t="s">
        <v>1</v>
      </c>
      <c r="F757" s="209" t="s">
        <v>3252</v>
      </c>
      <c r="G757" s="206"/>
      <c r="H757" s="210">
        <v>17.899999999999999</v>
      </c>
      <c r="I757" s="211"/>
      <c r="J757" s="206"/>
      <c r="K757" s="206"/>
      <c r="L757" s="212"/>
      <c r="M757" s="213"/>
      <c r="N757" s="214"/>
      <c r="O757" s="214"/>
      <c r="P757" s="214"/>
      <c r="Q757" s="214"/>
      <c r="R757" s="214"/>
      <c r="S757" s="214"/>
      <c r="T757" s="215"/>
      <c r="AT757" s="216" t="s">
        <v>272</v>
      </c>
      <c r="AU757" s="216" t="s">
        <v>73</v>
      </c>
      <c r="AV757" s="13" t="s">
        <v>73</v>
      </c>
      <c r="AW757" s="13" t="s">
        <v>30</v>
      </c>
      <c r="AX757" s="13" t="s">
        <v>64</v>
      </c>
      <c r="AY757" s="216" t="s">
        <v>263</v>
      </c>
    </row>
    <row r="758" spans="1:65" s="13" customFormat="1">
      <c r="B758" s="205"/>
      <c r="C758" s="206"/>
      <c r="D758" s="207" t="s">
        <v>272</v>
      </c>
      <c r="E758" s="208" t="s">
        <v>1</v>
      </c>
      <c r="F758" s="209" t="s">
        <v>3253</v>
      </c>
      <c r="G758" s="206"/>
      <c r="H758" s="210">
        <v>50.7</v>
      </c>
      <c r="I758" s="211"/>
      <c r="J758" s="206"/>
      <c r="K758" s="206"/>
      <c r="L758" s="212"/>
      <c r="M758" s="213"/>
      <c r="N758" s="214"/>
      <c r="O758" s="214"/>
      <c r="P758" s="214"/>
      <c r="Q758" s="214"/>
      <c r="R758" s="214"/>
      <c r="S758" s="214"/>
      <c r="T758" s="215"/>
      <c r="AT758" s="216" t="s">
        <v>272</v>
      </c>
      <c r="AU758" s="216" t="s">
        <v>73</v>
      </c>
      <c r="AV758" s="13" t="s">
        <v>73</v>
      </c>
      <c r="AW758" s="13" t="s">
        <v>30</v>
      </c>
      <c r="AX758" s="13" t="s">
        <v>64</v>
      </c>
      <c r="AY758" s="216" t="s">
        <v>263</v>
      </c>
    </row>
    <row r="759" spans="1:65" s="13" customFormat="1">
      <c r="B759" s="205"/>
      <c r="C759" s="206"/>
      <c r="D759" s="207" t="s">
        <v>272</v>
      </c>
      <c r="E759" s="208" t="s">
        <v>1</v>
      </c>
      <c r="F759" s="209" t="s">
        <v>3254</v>
      </c>
      <c r="G759" s="206"/>
      <c r="H759" s="210">
        <v>50.2</v>
      </c>
      <c r="I759" s="211"/>
      <c r="J759" s="206"/>
      <c r="K759" s="206"/>
      <c r="L759" s="212"/>
      <c r="M759" s="213"/>
      <c r="N759" s="214"/>
      <c r="O759" s="214"/>
      <c r="P759" s="214"/>
      <c r="Q759" s="214"/>
      <c r="R759" s="214"/>
      <c r="S759" s="214"/>
      <c r="T759" s="215"/>
      <c r="AT759" s="216" t="s">
        <v>272</v>
      </c>
      <c r="AU759" s="216" t="s">
        <v>73</v>
      </c>
      <c r="AV759" s="13" t="s">
        <v>73</v>
      </c>
      <c r="AW759" s="13" t="s">
        <v>30</v>
      </c>
      <c r="AX759" s="13" t="s">
        <v>64</v>
      </c>
      <c r="AY759" s="216" t="s">
        <v>263</v>
      </c>
    </row>
    <row r="760" spans="1:65" s="13" customFormat="1">
      <c r="B760" s="205"/>
      <c r="C760" s="206"/>
      <c r="D760" s="207" t="s">
        <v>272</v>
      </c>
      <c r="E760" s="208" t="s">
        <v>1</v>
      </c>
      <c r="F760" s="209" t="s">
        <v>3255</v>
      </c>
      <c r="G760" s="206"/>
      <c r="H760" s="210">
        <v>20.2</v>
      </c>
      <c r="I760" s="211"/>
      <c r="J760" s="206"/>
      <c r="K760" s="206"/>
      <c r="L760" s="212"/>
      <c r="M760" s="213"/>
      <c r="N760" s="214"/>
      <c r="O760" s="214"/>
      <c r="P760" s="214"/>
      <c r="Q760" s="214"/>
      <c r="R760" s="214"/>
      <c r="S760" s="214"/>
      <c r="T760" s="215"/>
      <c r="AT760" s="216" t="s">
        <v>272</v>
      </c>
      <c r="AU760" s="216" t="s">
        <v>73</v>
      </c>
      <c r="AV760" s="13" t="s">
        <v>73</v>
      </c>
      <c r="AW760" s="13" t="s">
        <v>30</v>
      </c>
      <c r="AX760" s="13" t="s">
        <v>64</v>
      </c>
      <c r="AY760" s="216" t="s">
        <v>263</v>
      </c>
    </row>
    <row r="761" spans="1:65" s="13" customFormat="1">
      <c r="B761" s="205"/>
      <c r="C761" s="206"/>
      <c r="D761" s="207" t="s">
        <v>272</v>
      </c>
      <c r="E761" s="208" t="s">
        <v>1</v>
      </c>
      <c r="F761" s="209" t="s">
        <v>3256</v>
      </c>
      <c r="G761" s="206"/>
      <c r="H761" s="210">
        <v>9.1999999999999993</v>
      </c>
      <c r="I761" s="211"/>
      <c r="J761" s="206"/>
      <c r="K761" s="206"/>
      <c r="L761" s="212"/>
      <c r="M761" s="213"/>
      <c r="N761" s="214"/>
      <c r="O761" s="214"/>
      <c r="P761" s="214"/>
      <c r="Q761" s="214"/>
      <c r="R761" s="214"/>
      <c r="S761" s="214"/>
      <c r="T761" s="215"/>
      <c r="AT761" s="216" t="s">
        <v>272</v>
      </c>
      <c r="AU761" s="216" t="s">
        <v>73</v>
      </c>
      <c r="AV761" s="13" t="s">
        <v>73</v>
      </c>
      <c r="AW761" s="13" t="s">
        <v>30</v>
      </c>
      <c r="AX761" s="13" t="s">
        <v>64</v>
      </c>
      <c r="AY761" s="216" t="s">
        <v>263</v>
      </c>
    </row>
    <row r="762" spans="1:65" s="13" customFormat="1">
      <c r="B762" s="205"/>
      <c r="C762" s="206"/>
      <c r="D762" s="207" t="s">
        <v>272</v>
      </c>
      <c r="E762" s="208" t="s">
        <v>1</v>
      </c>
      <c r="F762" s="209" t="s">
        <v>3257</v>
      </c>
      <c r="G762" s="206"/>
      <c r="H762" s="210">
        <v>4.5</v>
      </c>
      <c r="I762" s="211"/>
      <c r="J762" s="206"/>
      <c r="K762" s="206"/>
      <c r="L762" s="212"/>
      <c r="M762" s="213"/>
      <c r="N762" s="214"/>
      <c r="O762" s="214"/>
      <c r="P762" s="214"/>
      <c r="Q762" s="214"/>
      <c r="R762" s="214"/>
      <c r="S762" s="214"/>
      <c r="T762" s="215"/>
      <c r="AT762" s="216" t="s">
        <v>272</v>
      </c>
      <c r="AU762" s="216" t="s">
        <v>73</v>
      </c>
      <c r="AV762" s="13" t="s">
        <v>73</v>
      </c>
      <c r="AW762" s="13" t="s">
        <v>30</v>
      </c>
      <c r="AX762" s="13" t="s">
        <v>64</v>
      </c>
      <c r="AY762" s="216" t="s">
        <v>263</v>
      </c>
    </row>
    <row r="763" spans="1:65" s="13" customFormat="1">
      <c r="B763" s="205"/>
      <c r="C763" s="206"/>
      <c r="D763" s="207" t="s">
        <v>272</v>
      </c>
      <c r="E763" s="208" t="s">
        <v>1</v>
      </c>
      <c r="F763" s="209" t="s">
        <v>3258</v>
      </c>
      <c r="G763" s="206"/>
      <c r="H763" s="210">
        <v>1.4</v>
      </c>
      <c r="I763" s="211"/>
      <c r="J763" s="206"/>
      <c r="K763" s="206"/>
      <c r="L763" s="212"/>
      <c r="M763" s="213"/>
      <c r="N763" s="214"/>
      <c r="O763" s="214"/>
      <c r="P763" s="214"/>
      <c r="Q763" s="214"/>
      <c r="R763" s="214"/>
      <c r="S763" s="214"/>
      <c r="T763" s="215"/>
      <c r="AT763" s="216" t="s">
        <v>272</v>
      </c>
      <c r="AU763" s="216" t="s">
        <v>73</v>
      </c>
      <c r="AV763" s="13" t="s">
        <v>73</v>
      </c>
      <c r="AW763" s="13" t="s">
        <v>30</v>
      </c>
      <c r="AX763" s="13" t="s">
        <v>64</v>
      </c>
      <c r="AY763" s="216" t="s">
        <v>263</v>
      </c>
    </row>
    <row r="764" spans="1:65" s="13" customFormat="1">
      <c r="B764" s="205"/>
      <c r="C764" s="206"/>
      <c r="D764" s="207" t="s">
        <v>272</v>
      </c>
      <c r="E764" s="208" t="s">
        <v>1</v>
      </c>
      <c r="F764" s="209" t="s">
        <v>3259</v>
      </c>
      <c r="G764" s="206"/>
      <c r="H764" s="210">
        <v>1.4</v>
      </c>
      <c r="I764" s="211"/>
      <c r="J764" s="206"/>
      <c r="K764" s="206"/>
      <c r="L764" s="212"/>
      <c r="M764" s="213"/>
      <c r="N764" s="214"/>
      <c r="O764" s="214"/>
      <c r="P764" s="214"/>
      <c r="Q764" s="214"/>
      <c r="R764" s="214"/>
      <c r="S764" s="214"/>
      <c r="T764" s="215"/>
      <c r="AT764" s="216" t="s">
        <v>272</v>
      </c>
      <c r="AU764" s="216" t="s">
        <v>73</v>
      </c>
      <c r="AV764" s="13" t="s">
        <v>73</v>
      </c>
      <c r="AW764" s="13" t="s">
        <v>30</v>
      </c>
      <c r="AX764" s="13" t="s">
        <v>64</v>
      </c>
      <c r="AY764" s="216" t="s">
        <v>263</v>
      </c>
    </row>
    <row r="765" spans="1:65" s="13" customFormat="1">
      <c r="B765" s="205"/>
      <c r="C765" s="206"/>
      <c r="D765" s="207" t="s">
        <v>272</v>
      </c>
      <c r="E765" s="208" t="s">
        <v>1</v>
      </c>
      <c r="F765" s="209" t="s">
        <v>3260</v>
      </c>
      <c r="G765" s="206"/>
      <c r="H765" s="210">
        <v>2.6</v>
      </c>
      <c r="I765" s="211"/>
      <c r="J765" s="206"/>
      <c r="K765" s="206"/>
      <c r="L765" s="212"/>
      <c r="M765" s="213"/>
      <c r="N765" s="214"/>
      <c r="O765" s="214"/>
      <c r="P765" s="214"/>
      <c r="Q765" s="214"/>
      <c r="R765" s="214"/>
      <c r="S765" s="214"/>
      <c r="T765" s="215"/>
      <c r="AT765" s="216" t="s">
        <v>272</v>
      </c>
      <c r="AU765" s="216" t="s">
        <v>73</v>
      </c>
      <c r="AV765" s="13" t="s">
        <v>73</v>
      </c>
      <c r="AW765" s="13" t="s">
        <v>30</v>
      </c>
      <c r="AX765" s="13" t="s">
        <v>64</v>
      </c>
      <c r="AY765" s="216" t="s">
        <v>263</v>
      </c>
    </row>
    <row r="766" spans="1:65" s="13" customFormat="1">
      <c r="B766" s="205"/>
      <c r="C766" s="206"/>
      <c r="D766" s="207" t="s">
        <v>272</v>
      </c>
      <c r="E766" s="208" t="s">
        <v>1</v>
      </c>
      <c r="F766" s="209" t="s">
        <v>3261</v>
      </c>
      <c r="G766" s="206"/>
      <c r="H766" s="210">
        <v>9.5</v>
      </c>
      <c r="I766" s="211"/>
      <c r="J766" s="206"/>
      <c r="K766" s="206"/>
      <c r="L766" s="212"/>
      <c r="M766" s="213"/>
      <c r="N766" s="214"/>
      <c r="O766" s="214"/>
      <c r="P766" s="214"/>
      <c r="Q766" s="214"/>
      <c r="R766" s="214"/>
      <c r="S766" s="214"/>
      <c r="T766" s="215"/>
      <c r="AT766" s="216" t="s">
        <v>272</v>
      </c>
      <c r="AU766" s="216" t="s">
        <v>73</v>
      </c>
      <c r="AV766" s="13" t="s">
        <v>73</v>
      </c>
      <c r="AW766" s="13" t="s">
        <v>30</v>
      </c>
      <c r="AX766" s="13" t="s">
        <v>64</v>
      </c>
      <c r="AY766" s="216" t="s">
        <v>263</v>
      </c>
    </row>
    <row r="767" spans="1:65" s="13" customFormat="1">
      <c r="B767" s="205"/>
      <c r="C767" s="206"/>
      <c r="D767" s="207" t="s">
        <v>272</v>
      </c>
      <c r="E767" s="208" t="s">
        <v>1</v>
      </c>
      <c r="F767" s="209" t="s">
        <v>3262</v>
      </c>
      <c r="G767" s="206"/>
      <c r="H767" s="210">
        <v>1.8</v>
      </c>
      <c r="I767" s="211"/>
      <c r="J767" s="206"/>
      <c r="K767" s="206"/>
      <c r="L767" s="212"/>
      <c r="M767" s="213"/>
      <c r="N767" s="214"/>
      <c r="O767" s="214"/>
      <c r="P767" s="214"/>
      <c r="Q767" s="214"/>
      <c r="R767" s="214"/>
      <c r="S767" s="214"/>
      <c r="T767" s="215"/>
      <c r="AT767" s="216" t="s">
        <v>272</v>
      </c>
      <c r="AU767" s="216" t="s">
        <v>73</v>
      </c>
      <c r="AV767" s="13" t="s">
        <v>73</v>
      </c>
      <c r="AW767" s="13" t="s">
        <v>30</v>
      </c>
      <c r="AX767" s="13" t="s">
        <v>64</v>
      </c>
      <c r="AY767" s="216" t="s">
        <v>263</v>
      </c>
    </row>
    <row r="768" spans="1:65" s="13" customFormat="1">
      <c r="B768" s="205"/>
      <c r="C768" s="206"/>
      <c r="D768" s="207" t="s">
        <v>272</v>
      </c>
      <c r="E768" s="208" t="s">
        <v>1</v>
      </c>
      <c r="F768" s="209" t="s">
        <v>3263</v>
      </c>
      <c r="G768" s="206"/>
      <c r="H768" s="210">
        <v>1.1000000000000001</v>
      </c>
      <c r="I768" s="211"/>
      <c r="J768" s="206"/>
      <c r="K768" s="206"/>
      <c r="L768" s="212"/>
      <c r="M768" s="213"/>
      <c r="N768" s="214"/>
      <c r="O768" s="214"/>
      <c r="P768" s="214"/>
      <c r="Q768" s="214"/>
      <c r="R768" s="214"/>
      <c r="S768" s="214"/>
      <c r="T768" s="215"/>
      <c r="AT768" s="216" t="s">
        <v>272</v>
      </c>
      <c r="AU768" s="216" t="s">
        <v>73</v>
      </c>
      <c r="AV768" s="13" t="s">
        <v>73</v>
      </c>
      <c r="AW768" s="13" t="s">
        <v>30</v>
      </c>
      <c r="AX768" s="13" t="s">
        <v>64</v>
      </c>
      <c r="AY768" s="216" t="s">
        <v>263</v>
      </c>
    </row>
    <row r="769" spans="1:65" s="13" customFormat="1">
      <c r="B769" s="205"/>
      <c r="C769" s="206"/>
      <c r="D769" s="207" t="s">
        <v>272</v>
      </c>
      <c r="E769" s="208" t="s">
        <v>1</v>
      </c>
      <c r="F769" s="209" t="s">
        <v>3264</v>
      </c>
      <c r="G769" s="206"/>
      <c r="H769" s="210">
        <v>1.1000000000000001</v>
      </c>
      <c r="I769" s="211"/>
      <c r="J769" s="206"/>
      <c r="K769" s="206"/>
      <c r="L769" s="212"/>
      <c r="M769" s="213"/>
      <c r="N769" s="214"/>
      <c r="O769" s="214"/>
      <c r="P769" s="214"/>
      <c r="Q769" s="214"/>
      <c r="R769" s="214"/>
      <c r="S769" s="214"/>
      <c r="T769" s="215"/>
      <c r="AT769" s="216" t="s">
        <v>272</v>
      </c>
      <c r="AU769" s="216" t="s">
        <v>73</v>
      </c>
      <c r="AV769" s="13" t="s">
        <v>73</v>
      </c>
      <c r="AW769" s="13" t="s">
        <v>30</v>
      </c>
      <c r="AX769" s="13" t="s">
        <v>64</v>
      </c>
      <c r="AY769" s="216" t="s">
        <v>263</v>
      </c>
    </row>
    <row r="770" spans="1:65" s="13" customFormat="1">
      <c r="B770" s="205"/>
      <c r="C770" s="206"/>
      <c r="D770" s="207" t="s">
        <v>272</v>
      </c>
      <c r="E770" s="208" t="s">
        <v>1</v>
      </c>
      <c r="F770" s="209" t="s">
        <v>3265</v>
      </c>
      <c r="G770" s="206"/>
      <c r="H770" s="210">
        <v>4.5</v>
      </c>
      <c r="I770" s="211"/>
      <c r="J770" s="206"/>
      <c r="K770" s="206"/>
      <c r="L770" s="212"/>
      <c r="M770" s="213"/>
      <c r="N770" s="214"/>
      <c r="O770" s="214"/>
      <c r="P770" s="214"/>
      <c r="Q770" s="214"/>
      <c r="R770" s="214"/>
      <c r="S770" s="214"/>
      <c r="T770" s="215"/>
      <c r="AT770" s="216" t="s">
        <v>272</v>
      </c>
      <c r="AU770" s="216" t="s">
        <v>73</v>
      </c>
      <c r="AV770" s="13" t="s">
        <v>73</v>
      </c>
      <c r="AW770" s="13" t="s">
        <v>30</v>
      </c>
      <c r="AX770" s="13" t="s">
        <v>64</v>
      </c>
      <c r="AY770" s="216" t="s">
        <v>263</v>
      </c>
    </row>
    <row r="771" spans="1:65" s="13" customFormat="1">
      <c r="B771" s="205"/>
      <c r="C771" s="206"/>
      <c r="D771" s="207" t="s">
        <v>272</v>
      </c>
      <c r="E771" s="208" t="s">
        <v>1</v>
      </c>
      <c r="F771" s="209" t="s">
        <v>3266</v>
      </c>
      <c r="G771" s="206"/>
      <c r="H771" s="210">
        <v>1.7</v>
      </c>
      <c r="I771" s="211"/>
      <c r="J771" s="206"/>
      <c r="K771" s="206"/>
      <c r="L771" s="212"/>
      <c r="M771" s="213"/>
      <c r="N771" s="214"/>
      <c r="O771" s="214"/>
      <c r="P771" s="214"/>
      <c r="Q771" s="214"/>
      <c r="R771" s="214"/>
      <c r="S771" s="214"/>
      <c r="T771" s="215"/>
      <c r="AT771" s="216" t="s">
        <v>272</v>
      </c>
      <c r="AU771" s="216" t="s">
        <v>73</v>
      </c>
      <c r="AV771" s="13" t="s">
        <v>73</v>
      </c>
      <c r="AW771" s="13" t="s">
        <v>30</v>
      </c>
      <c r="AX771" s="13" t="s">
        <v>64</v>
      </c>
      <c r="AY771" s="216" t="s">
        <v>263</v>
      </c>
    </row>
    <row r="772" spans="1:65" s="13" customFormat="1">
      <c r="B772" s="205"/>
      <c r="C772" s="206"/>
      <c r="D772" s="207" t="s">
        <v>272</v>
      </c>
      <c r="E772" s="208" t="s">
        <v>1</v>
      </c>
      <c r="F772" s="209" t="s">
        <v>3267</v>
      </c>
      <c r="G772" s="206"/>
      <c r="H772" s="210">
        <v>12.7</v>
      </c>
      <c r="I772" s="211"/>
      <c r="J772" s="206"/>
      <c r="K772" s="206"/>
      <c r="L772" s="212"/>
      <c r="M772" s="213"/>
      <c r="N772" s="214"/>
      <c r="O772" s="214"/>
      <c r="P772" s="214"/>
      <c r="Q772" s="214"/>
      <c r="R772" s="214"/>
      <c r="S772" s="214"/>
      <c r="T772" s="215"/>
      <c r="AT772" s="216" t="s">
        <v>272</v>
      </c>
      <c r="AU772" s="216" t="s">
        <v>73</v>
      </c>
      <c r="AV772" s="13" t="s">
        <v>73</v>
      </c>
      <c r="AW772" s="13" t="s">
        <v>30</v>
      </c>
      <c r="AX772" s="13" t="s">
        <v>64</v>
      </c>
      <c r="AY772" s="216" t="s">
        <v>263</v>
      </c>
    </row>
    <row r="773" spans="1:65" s="13" customFormat="1">
      <c r="B773" s="205"/>
      <c r="C773" s="206"/>
      <c r="D773" s="207" t="s">
        <v>272</v>
      </c>
      <c r="E773" s="208" t="s">
        <v>1</v>
      </c>
      <c r="F773" s="209" t="s">
        <v>3268</v>
      </c>
      <c r="G773" s="206"/>
      <c r="H773" s="210">
        <v>2.1</v>
      </c>
      <c r="I773" s="211"/>
      <c r="J773" s="206"/>
      <c r="K773" s="206"/>
      <c r="L773" s="212"/>
      <c r="M773" s="213"/>
      <c r="N773" s="214"/>
      <c r="O773" s="214"/>
      <c r="P773" s="214"/>
      <c r="Q773" s="214"/>
      <c r="R773" s="214"/>
      <c r="S773" s="214"/>
      <c r="T773" s="215"/>
      <c r="AT773" s="216" t="s">
        <v>272</v>
      </c>
      <c r="AU773" s="216" t="s">
        <v>73</v>
      </c>
      <c r="AV773" s="13" t="s">
        <v>73</v>
      </c>
      <c r="AW773" s="13" t="s">
        <v>30</v>
      </c>
      <c r="AX773" s="13" t="s">
        <v>64</v>
      </c>
      <c r="AY773" s="216" t="s">
        <v>263</v>
      </c>
    </row>
    <row r="774" spans="1:65" s="13" customFormat="1">
      <c r="B774" s="205"/>
      <c r="C774" s="206"/>
      <c r="D774" s="207" t="s">
        <v>272</v>
      </c>
      <c r="E774" s="208" t="s">
        <v>1</v>
      </c>
      <c r="F774" s="209" t="s">
        <v>3269</v>
      </c>
      <c r="G774" s="206"/>
      <c r="H774" s="210">
        <v>14.5</v>
      </c>
      <c r="I774" s="211"/>
      <c r="J774" s="206"/>
      <c r="K774" s="206"/>
      <c r="L774" s="212"/>
      <c r="M774" s="213"/>
      <c r="N774" s="214"/>
      <c r="O774" s="214"/>
      <c r="P774" s="214"/>
      <c r="Q774" s="214"/>
      <c r="R774" s="214"/>
      <c r="S774" s="214"/>
      <c r="T774" s="215"/>
      <c r="AT774" s="216" t="s">
        <v>272</v>
      </c>
      <c r="AU774" s="216" t="s">
        <v>73</v>
      </c>
      <c r="AV774" s="13" t="s">
        <v>73</v>
      </c>
      <c r="AW774" s="13" t="s">
        <v>30</v>
      </c>
      <c r="AX774" s="13" t="s">
        <v>64</v>
      </c>
      <c r="AY774" s="216" t="s">
        <v>263</v>
      </c>
    </row>
    <row r="775" spans="1:65" s="13" customFormat="1">
      <c r="B775" s="205"/>
      <c r="C775" s="206"/>
      <c r="D775" s="207" t="s">
        <v>272</v>
      </c>
      <c r="E775" s="208" t="s">
        <v>1</v>
      </c>
      <c r="F775" s="209" t="s">
        <v>3270</v>
      </c>
      <c r="G775" s="206"/>
      <c r="H775" s="210">
        <v>2</v>
      </c>
      <c r="I775" s="211"/>
      <c r="J775" s="206"/>
      <c r="K775" s="206"/>
      <c r="L775" s="212"/>
      <c r="M775" s="213"/>
      <c r="N775" s="214"/>
      <c r="O775" s="214"/>
      <c r="P775" s="214"/>
      <c r="Q775" s="214"/>
      <c r="R775" s="214"/>
      <c r="S775" s="214"/>
      <c r="T775" s="215"/>
      <c r="AT775" s="216" t="s">
        <v>272</v>
      </c>
      <c r="AU775" s="216" t="s">
        <v>73</v>
      </c>
      <c r="AV775" s="13" t="s">
        <v>73</v>
      </c>
      <c r="AW775" s="13" t="s">
        <v>30</v>
      </c>
      <c r="AX775" s="13" t="s">
        <v>64</v>
      </c>
      <c r="AY775" s="216" t="s">
        <v>263</v>
      </c>
    </row>
    <row r="776" spans="1:65" s="13" customFormat="1">
      <c r="B776" s="205"/>
      <c r="C776" s="206"/>
      <c r="D776" s="207" t="s">
        <v>272</v>
      </c>
      <c r="E776" s="208" t="s">
        <v>1</v>
      </c>
      <c r="F776" s="209" t="s">
        <v>3271</v>
      </c>
      <c r="G776" s="206"/>
      <c r="H776" s="210">
        <v>3.3</v>
      </c>
      <c r="I776" s="211"/>
      <c r="J776" s="206"/>
      <c r="K776" s="206"/>
      <c r="L776" s="212"/>
      <c r="M776" s="213"/>
      <c r="N776" s="214"/>
      <c r="O776" s="214"/>
      <c r="P776" s="214"/>
      <c r="Q776" s="214"/>
      <c r="R776" s="214"/>
      <c r="S776" s="214"/>
      <c r="T776" s="215"/>
      <c r="AT776" s="216" t="s">
        <v>272</v>
      </c>
      <c r="AU776" s="216" t="s">
        <v>73</v>
      </c>
      <c r="AV776" s="13" t="s">
        <v>73</v>
      </c>
      <c r="AW776" s="13" t="s">
        <v>30</v>
      </c>
      <c r="AX776" s="13" t="s">
        <v>64</v>
      </c>
      <c r="AY776" s="216" t="s">
        <v>263</v>
      </c>
    </row>
    <row r="777" spans="1:65" s="13" customFormat="1">
      <c r="B777" s="205"/>
      <c r="C777" s="206"/>
      <c r="D777" s="207" t="s">
        <v>272</v>
      </c>
      <c r="E777" s="208" t="s">
        <v>1</v>
      </c>
      <c r="F777" s="209" t="s">
        <v>3272</v>
      </c>
      <c r="G777" s="206"/>
      <c r="H777" s="210">
        <v>1.6</v>
      </c>
      <c r="I777" s="211"/>
      <c r="J777" s="206"/>
      <c r="K777" s="206"/>
      <c r="L777" s="212"/>
      <c r="M777" s="213"/>
      <c r="N777" s="214"/>
      <c r="O777" s="214"/>
      <c r="P777" s="214"/>
      <c r="Q777" s="214"/>
      <c r="R777" s="214"/>
      <c r="S777" s="214"/>
      <c r="T777" s="215"/>
      <c r="AT777" s="216" t="s">
        <v>272</v>
      </c>
      <c r="AU777" s="216" t="s">
        <v>73</v>
      </c>
      <c r="AV777" s="13" t="s">
        <v>73</v>
      </c>
      <c r="AW777" s="13" t="s">
        <v>30</v>
      </c>
      <c r="AX777" s="13" t="s">
        <v>64</v>
      </c>
      <c r="AY777" s="216" t="s">
        <v>263</v>
      </c>
    </row>
    <row r="778" spans="1:65" s="13" customFormat="1">
      <c r="B778" s="205"/>
      <c r="C778" s="206"/>
      <c r="D778" s="207" t="s">
        <v>272</v>
      </c>
      <c r="E778" s="208" t="s">
        <v>1</v>
      </c>
      <c r="F778" s="209" t="s">
        <v>3273</v>
      </c>
      <c r="G778" s="206"/>
      <c r="H778" s="210">
        <v>1.6</v>
      </c>
      <c r="I778" s="211"/>
      <c r="J778" s="206"/>
      <c r="K778" s="206"/>
      <c r="L778" s="212"/>
      <c r="M778" s="213"/>
      <c r="N778" s="214"/>
      <c r="O778" s="214"/>
      <c r="P778" s="214"/>
      <c r="Q778" s="214"/>
      <c r="R778" s="214"/>
      <c r="S778" s="214"/>
      <c r="T778" s="215"/>
      <c r="AT778" s="216" t="s">
        <v>272</v>
      </c>
      <c r="AU778" s="216" t="s">
        <v>73</v>
      </c>
      <c r="AV778" s="13" t="s">
        <v>73</v>
      </c>
      <c r="AW778" s="13" t="s">
        <v>30</v>
      </c>
      <c r="AX778" s="13" t="s">
        <v>64</v>
      </c>
      <c r="AY778" s="216" t="s">
        <v>263</v>
      </c>
    </row>
    <row r="779" spans="1:65" s="15" customFormat="1">
      <c r="B779" s="228"/>
      <c r="C779" s="229"/>
      <c r="D779" s="207" t="s">
        <v>272</v>
      </c>
      <c r="E779" s="230" t="s">
        <v>1</v>
      </c>
      <c r="F779" s="231" t="s">
        <v>280</v>
      </c>
      <c r="G779" s="229"/>
      <c r="H779" s="232">
        <v>233.6</v>
      </c>
      <c r="I779" s="233"/>
      <c r="J779" s="229"/>
      <c r="K779" s="229"/>
      <c r="L779" s="234"/>
      <c r="M779" s="235"/>
      <c r="N779" s="236"/>
      <c r="O779" s="236"/>
      <c r="P779" s="236"/>
      <c r="Q779" s="236"/>
      <c r="R779" s="236"/>
      <c r="S779" s="236"/>
      <c r="T779" s="237"/>
      <c r="AT779" s="238" t="s">
        <v>272</v>
      </c>
      <c r="AU779" s="238" t="s">
        <v>73</v>
      </c>
      <c r="AV779" s="15" t="s">
        <v>270</v>
      </c>
      <c r="AW779" s="15" t="s">
        <v>30</v>
      </c>
      <c r="AX779" s="15" t="s">
        <v>71</v>
      </c>
      <c r="AY779" s="238" t="s">
        <v>263</v>
      </c>
    </row>
    <row r="780" spans="1:65" s="2" customFormat="1" ht="37.9" customHeight="1">
      <c r="A780" s="35"/>
      <c r="B780" s="36"/>
      <c r="C780" s="261" t="s">
        <v>1196</v>
      </c>
      <c r="D780" s="261" t="s">
        <v>401</v>
      </c>
      <c r="E780" s="262" t="s">
        <v>3496</v>
      </c>
      <c r="F780" s="263" t="s">
        <v>3497</v>
      </c>
      <c r="G780" s="264" t="s">
        <v>269</v>
      </c>
      <c r="H780" s="265">
        <v>238.27199999999999</v>
      </c>
      <c r="I780" s="266"/>
      <c r="J780" s="267">
        <f>ROUND(I780*H780,2)</f>
        <v>0</v>
      </c>
      <c r="K780" s="268"/>
      <c r="L780" s="269"/>
      <c r="M780" s="270" t="s">
        <v>1</v>
      </c>
      <c r="N780" s="271" t="s">
        <v>38</v>
      </c>
      <c r="O780" s="72"/>
      <c r="P780" s="201">
        <f>O780*H780</f>
        <v>0</v>
      </c>
      <c r="Q780" s="201">
        <v>1.6400000000000001E-2</v>
      </c>
      <c r="R780" s="201">
        <f>Q780*H780</f>
        <v>3.9076608000000004</v>
      </c>
      <c r="S780" s="201">
        <v>0</v>
      </c>
      <c r="T780" s="202">
        <f>S780*H780</f>
        <v>0</v>
      </c>
      <c r="U780" s="35"/>
      <c r="V780" s="35"/>
      <c r="W780" s="35"/>
      <c r="X780" s="35"/>
      <c r="Y780" s="35"/>
      <c r="Z780" s="35"/>
      <c r="AA780" s="35"/>
      <c r="AB780" s="35"/>
      <c r="AC780" s="35"/>
      <c r="AD780" s="35"/>
      <c r="AE780" s="35"/>
      <c r="AR780" s="203" t="s">
        <v>542</v>
      </c>
      <c r="AT780" s="203" t="s">
        <v>401</v>
      </c>
      <c r="AU780" s="203" t="s">
        <v>73</v>
      </c>
      <c r="AY780" s="18" t="s">
        <v>263</v>
      </c>
      <c r="BE780" s="204">
        <f>IF(N780="základní",J780,0)</f>
        <v>0</v>
      </c>
      <c r="BF780" s="204">
        <f>IF(N780="snížená",J780,0)</f>
        <v>0</v>
      </c>
      <c r="BG780" s="204">
        <f>IF(N780="zákl. přenesená",J780,0)</f>
        <v>0</v>
      </c>
      <c r="BH780" s="204">
        <f>IF(N780="sníž. přenesená",J780,0)</f>
        <v>0</v>
      </c>
      <c r="BI780" s="204">
        <f>IF(N780="nulová",J780,0)</f>
        <v>0</v>
      </c>
      <c r="BJ780" s="18" t="s">
        <v>71</v>
      </c>
      <c r="BK780" s="204">
        <f>ROUND(I780*H780,2)</f>
        <v>0</v>
      </c>
      <c r="BL780" s="18" t="s">
        <v>416</v>
      </c>
      <c r="BM780" s="203" t="s">
        <v>3498</v>
      </c>
    </row>
    <row r="781" spans="1:65" s="13" customFormat="1">
      <c r="B781" s="205"/>
      <c r="C781" s="206"/>
      <c r="D781" s="207" t="s">
        <v>272</v>
      </c>
      <c r="E781" s="208" t="s">
        <v>1</v>
      </c>
      <c r="F781" s="209" t="s">
        <v>3499</v>
      </c>
      <c r="G781" s="206"/>
      <c r="H781" s="210">
        <v>238.27199999999999</v>
      </c>
      <c r="I781" s="211"/>
      <c r="J781" s="206"/>
      <c r="K781" s="206"/>
      <c r="L781" s="212"/>
      <c r="M781" s="213"/>
      <c r="N781" s="214"/>
      <c r="O781" s="214"/>
      <c r="P781" s="214"/>
      <c r="Q781" s="214"/>
      <c r="R781" s="214"/>
      <c r="S781" s="214"/>
      <c r="T781" s="215"/>
      <c r="AT781" s="216" t="s">
        <v>272</v>
      </c>
      <c r="AU781" s="216" t="s">
        <v>73</v>
      </c>
      <c r="AV781" s="13" t="s">
        <v>73</v>
      </c>
      <c r="AW781" s="13" t="s">
        <v>30</v>
      </c>
      <c r="AX781" s="13" t="s">
        <v>64</v>
      </c>
      <c r="AY781" s="216" t="s">
        <v>263</v>
      </c>
    </row>
    <row r="782" spans="1:65" s="15" customFormat="1">
      <c r="B782" s="228"/>
      <c r="C782" s="229"/>
      <c r="D782" s="207" t="s">
        <v>272</v>
      </c>
      <c r="E782" s="230" t="s">
        <v>1</v>
      </c>
      <c r="F782" s="231" t="s">
        <v>280</v>
      </c>
      <c r="G782" s="229"/>
      <c r="H782" s="232">
        <v>238.27199999999999</v>
      </c>
      <c r="I782" s="233"/>
      <c r="J782" s="229"/>
      <c r="K782" s="229"/>
      <c r="L782" s="234"/>
      <c r="M782" s="235"/>
      <c r="N782" s="236"/>
      <c r="O782" s="236"/>
      <c r="P782" s="236"/>
      <c r="Q782" s="236"/>
      <c r="R782" s="236"/>
      <c r="S782" s="236"/>
      <c r="T782" s="237"/>
      <c r="AT782" s="238" t="s">
        <v>272</v>
      </c>
      <c r="AU782" s="238" t="s">
        <v>73</v>
      </c>
      <c r="AV782" s="15" t="s">
        <v>270</v>
      </c>
      <c r="AW782" s="15" t="s">
        <v>30</v>
      </c>
      <c r="AX782" s="15" t="s">
        <v>71</v>
      </c>
      <c r="AY782" s="238" t="s">
        <v>263</v>
      </c>
    </row>
    <row r="783" spans="1:65" s="2" customFormat="1" ht="24.2" customHeight="1">
      <c r="A783" s="35"/>
      <c r="B783" s="36"/>
      <c r="C783" s="191" t="s">
        <v>848</v>
      </c>
      <c r="D783" s="191" t="s">
        <v>266</v>
      </c>
      <c r="E783" s="192" t="s">
        <v>3500</v>
      </c>
      <c r="F783" s="193" t="s">
        <v>3501</v>
      </c>
      <c r="G783" s="194" t="s">
        <v>307</v>
      </c>
      <c r="H783" s="195">
        <v>22.321999999999999</v>
      </c>
      <c r="I783" s="196"/>
      <c r="J783" s="197">
        <f>ROUND(I783*H783,2)</f>
        <v>0</v>
      </c>
      <c r="K783" s="198"/>
      <c r="L783" s="40"/>
      <c r="M783" s="199" t="s">
        <v>1</v>
      </c>
      <c r="N783" s="200" t="s">
        <v>38</v>
      </c>
      <c r="O783" s="72"/>
      <c r="P783" s="201">
        <f>O783*H783</f>
        <v>0</v>
      </c>
      <c r="Q783" s="201">
        <v>0</v>
      </c>
      <c r="R783" s="201">
        <f>Q783*H783</f>
        <v>0</v>
      </c>
      <c r="S783" s="201">
        <v>0</v>
      </c>
      <c r="T783" s="202">
        <f>S783*H783</f>
        <v>0</v>
      </c>
      <c r="U783" s="35"/>
      <c r="V783" s="35"/>
      <c r="W783" s="35"/>
      <c r="X783" s="35"/>
      <c r="Y783" s="35"/>
      <c r="Z783" s="35"/>
      <c r="AA783" s="35"/>
      <c r="AB783" s="35"/>
      <c r="AC783" s="35"/>
      <c r="AD783" s="35"/>
      <c r="AE783" s="35"/>
      <c r="AR783" s="203" t="s">
        <v>416</v>
      </c>
      <c r="AT783" s="203" t="s">
        <v>266</v>
      </c>
      <c r="AU783" s="203" t="s">
        <v>73</v>
      </c>
      <c r="AY783" s="18" t="s">
        <v>263</v>
      </c>
      <c r="BE783" s="204">
        <f>IF(N783="základní",J783,0)</f>
        <v>0</v>
      </c>
      <c r="BF783" s="204">
        <f>IF(N783="snížená",J783,0)</f>
        <v>0</v>
      </c>
      <c r="BG783" s="204">
        <f>IF(N783="zákl. přenesená",J783,0)</f>
        <v>0</v>
      </c>
      <c r="BH783" s="204">
        <f>IF(N783="sníž. přenesená",J783,0)</f>
        <v>0</v>
      </c>
      <c r="BI783" s="204">
        <f>IF(N783="nulová",J783,0)</f>
        <v>0</v>
      </c>
      <c r="BJ783" s="18" t="s">
        <v>71</v>
      </c>
      <c r="BK783" s="204">
        <f>ROUND(I783*H783,2)</f>
        <v>0</v>
      </c>
      <c r="BL783" s="18" t="s">
        <v>416</v>
      </c>
      <c r="BM783" s="203" t="s">
        <v>3502</v>
      </c>
    </row>
    <row r="784" spans="1:65" s="2" customFormat="1" ht="24.2" customHeight="1">
      <c r="A784" s="35"/>
      <c r="B784" s="36"/>
      <c r="C784" s="191" t="s">
        <v>1202</v>
      </c>
      <c r="D784" s="191" t="s">
        <v>266</v>
      </c>
      <c r="E784" s="192" t="s">
        <v>3500</v>
      </c>
      <c r="F784" s="193" t="s">
        <v>3501</v>
      </c>
      <c r="G784" s="194" t="s">
        <v>307</v>
      </c>
      <c r="H784" s="195">
        <v>2.7E-2</v>
      </c>
      <c r="I784" s="196"/>
      <c r="J784" s="197">
        <f>ROUND(I784*H784,2)</f>
        <v>0</v>
      </c>
      <c r="K784" s="198"/>
      <c r="L784" s="40"/>
      <c r="M784" s="199" t="s">
        <v>1</v>
      </c>
      <c r="N784" s="200" t="s">
        <v>38</v>
      </c>
      <c r="O784" s="72"/>
      <c r="P784" s="201">
        <f>O784*H784</f>
        <v>0</v>
      </c>
      <c r="Q784" s="201">
        <v>0</v>
      </c>
      <c r="R784" s="201">
        <f>Q784*H784</f>
        <v>0</v>
      </c>
      <c r="S784" s="201">
        <v>0</v>
      </c>
      <c r="T784" s="202">
        <f>S784*H784</f>
        <v>0</v>
      </c>
      <c r="U784" s="35"/>
      <c r="V784" s="35"/>
      <c r="W784" s="35"/>
      <c r="X784" s="35"/>
      <c r="Y784" s="35"/>
      <c r="Z784" s="35"/>
      <c r="AA784" s="35"/>
      <c r="AB784" s="35"/>
      <c r="AC784" s="35"/>
      <c r="AD784" s="35"/>
      <c r="AE784" s="35"/>
      <c r="AR784" s="203" t="s">
        <v>416</v>
      </c>
      <c r="AT784" s="203" t="s">
        <v>266</v>
      </c>
      <c r="AU784" s="203" t="s">
        <v>73</v>
      </c>
      <c r="AY784" s="18" t="s">
        <v>263</v>
      </c>
      <c r="BE784" s="204">
        <f>IF(N784="základní",J784,0)</f>
        <v>0</v>
      </c>
      <c r="BF784" s="204">
        <f>IF(N784="snížená",J784,0)</f>
        <v>0</v>
      </c>
      <c r="BG784" s="204">
        <f>IF(N784="zákl. přenesená",J784,0)</f>
        <v>0</v>
      </c>
      <c r="BH784" s="204">
        <f>IF(N784="sníž. přenesená",J784,0)</f>
        <v>0</v>
      </c>
      <c r="BI784" s="204">
        <f>IF(N784="nulová",J784,0)</f>
        <v>0</v>
      </c>
      <c r="BJ784" s="18" t="s">
        <v>71</v>
      </c>
      <c r="BK784" s="204">
        <f>ROUND(I784*H784,2)</f>
        <v>0</v>
      </c>
      <c r="BL784" s="18" t="s">
        <v>416</v>
      </c>
      <c r="BM784" s="203" t="s">
        <v>3503</v>
      </c>
    </row>
    <row r="785" spans="1:65" s="12" customFormat="1" ht="22.9" customHeight="1">
      <c r="B785" s="175"/>
      <c r="C785" s="176"/>
      <c r="D785" s="177" t="s">
        <v>63</v>
      </c>
      <c r="E785" s="189" t="s">
        <v>1758</v>
      </c>
      <c r="F785" s="189" t="s">
        <v>1759</v>
      </c>
      <c r="G785" s="176"/>
      <c r="H785" s="176"/>
      <c r="I785" s="179"/>
      <c r="J785" s="190">
        <f>BK785</f>
        <v>0</v>
      </c>
      <c r="K785" s="176"/>
      <c r="L785" s="181"/>
      <c r="M785" s="182"/>
      <c r="N785" s="183"/>
      <c r="O785" s="183"/>
      <c r="P785" s="184">
        <f>SUM(P786:P788)</f>
        <v>0</v>
      </c>
      <c r="Q785" s="183"/>
      <c r="R785" s="184">
        <f>SUM(R786:R788)</f>
        <v>8.879999999999999E-3</v>
      </c>
      <c r="S785" s="183"/>
      <c r="T785" s="185">
        <f>SUM(T786:T788)</f>
        <v>0</v>
      </c>
      <c r="AR785" s="186" t="s">
        <v>73</v>
      </c>
      <c r="AT785" s="187" t="s">
        <v>63</v>
      </c>
      <c r="AU785" s="187" t="s">
        <v>71</v>
      </c>
      <c r="AY785" s="186" t="s">
        <v>263</v>
      </c>
      <c r="BK785" s="188">
        <f>SUM(BK786:BK788)</f>
        <v>0</v>
      </c>
    </row>
    <row r="786" spans="1:65" s="2" customFormat="1" ht="24.2" customHeight="1">
      <c r="A786" s="35"/>
      <c r="B786" s="36"/>
      <c r="C786" s="191" t="s">
        <v>851</v>
      </c>
      <c r="D786" s="191" t="s">
        <v>266</v>
      </c>
      <c r="E786" s="192" t="s">
        <v>3504</v>
      </c>
      <c r="F786" s="193" t="s">
        <v>3505</v>
      </c>
      <c r="G786" s="194" t="s">
        <v>374</v>
      </c>
      <c r="H786" s="195">
        <v>3</v>
      </c>
      <c r="I786" s="196"/>
      <c r="J786" s="197">
        <f>ROUND(I786*H786,2)</f>
        <v>0</v>
      </c>
      <c r="K786" s="198"/>
      <c r="L786" s="40"/>
      <c r="M786" s="199" t="s">
        <v>1</v>
      </c>
      <c r="N786" s="200" t="s">
        <v>38</v>
      </c>
      <c r="O786" s="72"/>
      <c r="P786" s="201">
        <f>O786*H786</f>
        <v>0</v>
      </c>
      <c r="Q786" s="201">
        <v>1.15E-3</v>
      </c>
      <c r="R786" s="201">
        <f>Q786*H786</f>
        <v>3.4499999999999999E-3</v>
      </c>
      <c r="S786" s="201">
        <v>0</v>
      </c>
      <c r="T786" s="202">
        <f>S786*H786</f>
        <v>0</v>
      </c>
      <c r="U786" s="35"/>
      <c r="V786" s="35"/>
      <c r="W786" s="35"/>
      <c r="X786" s="35"/>
      <c r="Y786" s="35"/>
      <c r="Z786" s="35"/>
      <c r="AA786" s="35"/>
      <c r="AB786" s="35"/>
      <c r="AC786" s="35"/>
      <c r="AD786" s="35"/>
      <c r="AE786" s="35"/>
      <c r="AR786" s="203" t="s">
        <v>416</v>
      </c>
      <c r="AT786" s="203" t="s">
        <v>266</v>
      </c>
      <c r="AU786" s="203" t="s">
        <v>73</v>
      </c>
      <c r="AY786" s="18" t="s">
        <v>263</v>
      </c>
      <c r="BE786" s="204">
        <f>IF(N786="základní",J786,0)</f>
        <v>0</v>
      </c>
      <c r="BF786" s="204">
        <f>IF(N786="snížená",J786,0)</f>
        <v>0</v>
      </c>
      <c r="BG786" s="204">
        <f>IF(N786="zákl. přenesená",J786,0)</f>
        <v>0</v>
      </c>
      <c r="BH786" s="204">
        <f>IF(N786="sníž. přenesená",J786,0)</f>
        <v>0</v>
      </c>
      <c r="BI786" s="204">
        <f>IF(N786="nulová",J786,0)</f>
        <v>0</v>
      </c>
      <c r="BJ786" s="18" t="s">
        <v>71</v>
      </c>
      <c r="BK786" s="204">
        <f>ROUND(I786*H786,2)</f>
        <v>0</v>
      </c>
      <c r="BL786" s="18" t="s">
        <v>416</v>
      </c>
      <c r="BM786" s="203" t="s">
        <v>3506</v>
      </c>
    </row>
    <row r="787" spans="1:65" s="2" customFormat="1" ht="37.9" customHeight="1">
      <c r="A787" s="35"/>
      <c r="B787" s="36"/>
      <c r="C787" s="261" t="s">
        <v>1208</v>
      </c>
      <c r="D787" s="261" t="s">
        <v>401</v>
      </c>
      <c r="E787" s="262" t="s">
        <v>3507</v>
      </c>
      <c r="F787" s="263" t="s">
        <v>3508</v>
      </c>
      <c r="G787" s="264" t="s">
        <v>374</v>
      </c>
      <c r="H787" s="265">
        <v>3</v>
      </c>
      <c r="I787" s="266"/>
      <c r="J787" s="267">
        <f>ROUND(I787*H787,2)</f>
        <v>0</v>
      </c>
      <c r="K787" s="268"/>
      <c r="L787" s="269"/>
      <c r="M787" s="270" t="s">
        <v>1</v>
      </c>
      <c r="N787" s="271" t="s">
        <v>38</v>
      </c>
      <c r="O787" s="72"/>
      <c r="P787" s="201">
        <f>O787*H787</f>
        <v>0</v>
      </c>
      <c r="Q787" s="201">
        <v>1.81E-3</v>
      </c>
      <c r="R787" s="201">
        <f>Q787*H787</f>
        <v>5.4299999999999999E-3</v>
      </c>
      <c r="S787" s="201">
        <v>0</v>
      </c>
      <c r="T787" s="202">
        <f>S787*H787</f>
        <v>0</v>
      </c>
      <c r="U787" s="35"/>
      <c r="V787" s="35"/>
      <c r="W787" s="35"/>
      <c r="X787" s="35"/>
      <c r="Y787" s="35"/>
      <c r="Z787" s="35"/>
      <c r="AA787" s="35"/>
      <c r="AB787" s="35"/>
      <c r="AC787" s="35"/>
      <c r="AD787" s="35"/>
      <c r="AE787" s="35"/>
      <c r="AR787" s="203" t="s">
        <v>542</v>
      </c>
      <c r="AT787" s="203" t="s">
        <v>401</v>
      </c>
      <c r="AU787" s="203" t="s">
        <v>73</v>
      </c>
      <c r="AY787" s="18" t="s">
        <v>263</v>
      </c>
      <c r="BE787" s="204">
        <f>IF(N787="základní",J787,0)</f>
        <v>0</v>
      </c>
      <c r="BF787" s="204">
        <f>IF(N787="snížená",J787,0)</f>
        <v>0</v>
      </c>
      <c r="BG787" s="204">
        <f>IF(N787="zákl. přenesená",J787,0)</f>
        <v>0</v>
      </c>
      <c r="BH787" s="204">
        <f>IF(N787="sníž. přenesená",J787,0)</f>
        <v>0</v>
      </c>
      <c r="BI787" s="204">
        <f>IF(N787="nulová",J787,0)</f>
        <v>0</v>
      </c>
      <c r="BJ787" s="18" t="s">
        <v>71</v>
      </c>
      <c r="BK787" s="204">
        <f>ROUND(I787*H787,2)</f>
        <v>0</v>
      </c>
      <c r="BL787" s="18" t="s">
        <v>416</v>
      </c>
      <c r="BM787" s="203" t="s">
        <v>3509</v>
      </c>
    </row>
    <row r="788" spans="1:65" s="2" customFormat="1" ht="24.2" customHeight="1">
      <c r="A788" s="35"/>
      <c r="B788" s="36"/>
      <c r="C788" s="191" t="s">
        <v>873</v>
      </c>
      <c r="D788" s="191" t="s">
        <v>266</v>
      </c>
      <c r="E788" s="192" t="s">
        <v>3510</v>
      </c>
      <c r="F788" s="193" t="s">
        <v>3511</v>
      </c>
      <c r="G788" s="194" t="s">
        <v>307</v>
      </c>
      <c r="H788" s="195">
        <v>8.9999999999999993E-3</v>
      </c>
      <c r="I788" s="196"/>
      <c r="J788" s="197">
        <f>ROUND(I788*H788,2)</f>
        <v>0</v>
      </c>
      <c r="K788" s="198"/>
      <c r="L788" s="40"/>
      <c r="M788" s="199" t="s">
        <v>1</v>
      </c>
      <c r="N788" s="200" t="s">
        <v>38</v>
      </c>
      <c r="O788" s="72"/>
      <c r="P788" s="201">
        <f>O788*H788</f>
        <v>0</v>
      </c>
      <c r="Q788" s="201">
        <v>0</v>
      </c>
      <c r="R788" s="201">
        <f>Q788*H788</f>
        <v>0</v>
      </c>
      <c r="S788" s="201">
        <v>0</v>
      </c>
      <c r="T788" s="202">
        <f>S788*H788</f>
        <v>0</v>
      </c>
      <c r="U788" s="35"/>
      <c r="V788" s="35"/>
      <c r="W788" s="35"/>
      <c r="X788" s="35"/>
      <c r="Y788" s="35"/>
      <c r="Z788" s="35"/>
      <c r="AA788" s="35"/>
      <c r="AB788" s="35"/>
      <c r="AC788" s="35"/>
      <c r="AD788" s="35"/>
      <c r="AE788" s="35"/>
      <c r="AR788" s="203" t="s">
        <v>416</v>
      </c>
      <c r="AT788" s="203" t="s">
        <v>266</v>
      </c>
      <c r="AU788" s="203" t="s">
        <v>73</v>
      </c>
      <c r="AY788" s="18" t="s">
        <v>263</v>
      </c>
      <c r="BE788" s="204">
        <f>IF(N788="základní",J788,0)</f>
        <v>0</v>
      </c>
      <c r="BF788" s="204">
        <f>IF(N788="snížená",J788,0)</f>
        <v>0</v>
      </c>
      <c r="BG788" s="204">
        <f>IF(N788="zákl. přenesená",J788,0)</f>
        <v>0</v>
      </c>
      <c r="BH788" s="204">
        <f>IF(N788="sníž. přenesená",J788,0)</f>
        <v>0</v>
      </c>
      <c r="BI788" s="204">
        <f>IF(N788="nulová",J788,0)</f>
        <v>0</v>
      </c>
      <c r="BJ788" s="18" t="s">
        <v>71</v>
      </c>
      <c r="BK788" s="204">
        <f>ROUND(I788*H788,2)</f>
        <v>0</v>
      </c>
      <c r="BL788" s="18" t="s">
        <v>416</v>
      </c>
      <c r="BM788" s="203" t="s">
        <v>3512</v>
      </c>
    </row>
    <row r="789" spans="1:65" s="12" customFormat="1" ht="22.9" customHeight="1">
      <c r="B789" s="175"/>
      <c r="C789" s="176"/>
      <c r="D789" s="177" t="s">
        <v>63</v>
      </c>
      <c r="E789" s="189" t="s">
        <v>3513</v>
      </c>
      <c r="F789" s="189" t="s">
        <v>3514</v>
      </c>
      <c r="G789" s="176"/>
      <c r="H789" s="176"/>
      <c r="I789" s="179"/>
      <c r="J789" s="190">
        <f>BK789</f>
        <v>0</v>
      </c>
      <c r="K789" s="176"/>
      <c r="L789" s="181"/>
      <c r="M789" s="182"/>
      <c r="N789" s="183"/>
      <c r="O789" s="183"/>
      <c r="P789" s="184">
        <f>SUM(P790:P793)</f>
        <v>0</v>
      </c>
      <c r="Q789" s="183"/>
      <c r="R789" s="184">
        <f>SUM(R790:R793)</f>
        <v>1.5297925999999999</v>
      </c>
      <c r="S789" s="183"/>
      <c r="T789" s="185">
        <f>SUM(T790:T793)</f>
        <v>0</v>
      </c>
      <c r="AR789" s="186" t="s">
        <v>73</v>
      </c>
      <c r="AT789" s="187" t="s">
        <v>63</v>
      </c>
      <c r="AU789" s="187" t="s">
        <v>71</v>
      </c>
      <c r="AY789" s="186" t="s">
        <v>263</v>
      </c>
      <c r="BK789" s="188">
        <f>SUM(BK790:BK793)</f>
        <v>0</v>
      </c>
    </row>
    <row r="790" spans="1:65" s="2" customFormat="1" ht="33" customHeight="1">
      <c r="A790" s="35"/>
      <c r="B790" s="36"/>
      <c r="C790" s="191" t="s">
        <v>1217</v>
      </c>
      <c r="D790" s="191" t="s">
        <v>266</v>
      </c>
      <c r="E790" s="192" t="s">
        <v>3515</v>
      </c>
      <c r="F790" s="193" t="s">
        <v>3516</v>
      </c>
      <c r="G790" s="194" t="s">
        <v>269</v>
      </c>
      <c r="H790" s="195">
        <v>45.22</v>
      </c>
      <c r="I790" s="196"/>
      <c r="J790" s="197">
        <f>ROUND(I790*H790,2)</f>
        <v>0</v>
      </c>
      <c r="K790" s="198"/>
      <c r="L790" s="40"/>
      <c r="M790" s="199" t="s">
        <v>1</v>
      </c>
      <c r="N790" s="200" t="s">
        <v>38</v>
      </c>
      <c r="O790" s="72"/>
      <c r="P790" s="201">
        <f>O790*H790</f>
        <v>0</v>
      </c>
      <c r="Q790" s="201">
        <v>3.3829999999999999E-2</v>
      </c>
      <c r="R790" s="201">
        <f>Q790*H790</f>
        <v>1.5297925999999999</v>
      </c>
      <c r="S790" s="201">
        <v>0</v>
      </c>
      <c r="T790" s="202">
        <f>S790*H790</f>
        <v>0</v>
      </c>
      <c r="U790" s="35"/>
      <c r="V790" s="35"/>
      <c r="W790" s="35"/>
      <c r="X790" s="35"/>
      <c r="Y790" s="35"/>
      <c r="Z790" s="35"/>
      <c r="AA790" s="35"/>
      <c r="AB790" s="35"/>
      <c r="AC790" s="35"/>
      <c r="AD790" s="35"/>
      <c r="AE790" s="35"/>
      <c r="AR790" s="203" t="s">
        <v>416</v>
      </c>
      <c r="AT790" s="203" t="s">
        <v>266</v>
      </c>
      <c r="AU790" s="203" t="s">
        <v>73</v>
      </c>
      <c r="AY790" s="18" t="s">
        <v>263</v>
      </c>
      <c r="BE790" s="204">
        <f>IF(N790="základní",J790,0)</f>
        <v>0</v>
      </c>
      <c r="BF790" s="204">
        <f>IF(N790="snížená",J790,0)</f>
        <v>0</v>
      </c>
      <c r="BG790" s="204">
        <f>IF(N790="zákl. přenesená",J790,0)</f>
        <v>0</v>
      </c>
      <c r="BH790" s="204">
        <f>IF(N790="sníž. přenesená",J790,0)</f>
        <v>0</v>
      </c>
      <c r="BI790" s="204">
        <f>IF(N790="nulová",J790,0)</f>
        <v>0</v>
      </c>
      <c r="BJ790" s="18" t="s">
        <v>71</v>
      </c>
      <c r="BK790" s="204">
        <f>ROUND(I790*H790,2)</f>
        <v>0</v>
      </c>
      <c r="BL790" s="18" t="s">
        <v>416</v>
      </c>
      <c r="BM790" s="203" t="s">
        <v>3517</v>
      </c>
    </row>
    <row r="791" spans="1:65" s="13" customFormat="1" ht="22.5">
      <c r="B791" s="205"/>
      <c r="C791" s="206"/>
      <c r="D791" s="207" t="s">
        <v>272</v>
      </c>
      <c r="E791" s="208" t="s">
        <v>1</v>
      </c>
      <c r="F791" s="209" t="s">
        <v>3518</v>
      </c>
      <c r="G791" s="206"/>
      <c r="H791" s="210">
        <v>45.22</v>
      </c>
      <c r="I791" s="211"/>
      <c r="J791" s="206"/>
      <c r="K791" s="206"/>
      <c r="L791" s="212"/>
      <c r="M791" s="213"/>
      <c r="N791" s="214"/>
      <c r="O791" s="214"/>
      <c r="P791" s="214"/>
      <c r="Q791" s="214"/>
      <c r="R791" s="214"/>
      <c r="S791" s="214"/>
      <c r="T791" s="215"/>
      <c r="AT791" s="216" t="s">
        <v>272</v>
      </c>
      <c r="AU791" s="216" t="s">
        <v>73</v>
      </c>
      <c r="AV791" s="13" t="s">
        <v>73</v>
      </c>
      <c r="AW791" s="13" t="s">
        <v>30</v>
      </c>
      <c r="AX791" s="13" t="s">
        <v>64</v>
      </c>
      <c r="AY791" s="216" t="s">
        <v>263</v>
      </c>
    </row>
    <row r="792" spans="1:65" s="15" customFormat="1">
      <c r="B792" s="228"/>
      <c r="C792" s="229"/>
      <c r="D792" s="207" t="s">
        <v>272</v>
      </c>
      <c r="E792" s="230" t="s">
        <v>1</v>
      </c>
      <c r="F792" s="231" t="s">
        <v>280</v>
      </c>
      <c r="G792" s="229"/>
      <c r="H792" s="232">
        <v>45.22</v>
      </c>
      <c r="I792" s="233"/>
      <c r="J792" s="229"/>
      <c r="K792" s="229"/>
      <c r="L792" s="234"/>
      <c r="M792" s="235"/>
      <c r="N792" s="236"/>
      <c r="O792" s="236"/>
      <c r="P792" s="236"/>
      <c r="Q792" s="236"/>
      <c r="R792" s="236"/>
      <c r="S792" s="236"/>
      <c r="T792" s="237"/>
      <c r="AT792" s="238" t="s">
        <v>272</v>
      </c>
      <c r="AU792" s="238" t="s">
        <v>73</v>
      </c>
      <c r="AV792" s="15" t="s">
        <v>270</v>
      </c>
      <c r="AW792" s="15" t="s">
        <v>30</v>
      </c>
      <c r="AX792" s="15" t="s">
        <v>71</v>
      </c>
      <c r="AY792" s="238" t="s">
        <v>263</v>
      </c>
    </row>
    <row r="793" spans="1:65" s="2" customFormat="1" ht="24.2" customHeight="1">
      <c r="A793" s="35"/>
      <c r="B793" s="36"/>
      <c r="C793" s="191" t="s">
        <v>879</v>
      </c>
      <c r="D793" s="191" t="s">
        <v>266</v>
      </c>
      <c r="E793" s="192" t="s">
        <v>3519</v>
      </c>
      <c r="F793" s="193" t="s">
        <v>3520</v>
      </c>
      <c r="G793" s="194" t="s">
        <v>307</v>
      </c>
      <c r="H793" s="195">
        <v>1.53</v>
      </c>
      <c r="I793" s="196"/>
      <c r="J793" s="197">
        <f>ROUND(I793*H793,2)</f>
        <v>0</v>
      </c>
      <c r="K793" s="198"/>
      <c r="L793" s="40"/>
      <c r="M793" s="199" t="s">
        <v>1</v>
      </c>
      <c r="N793" s="200" t="s">
        <v>38</v>
      </c>
      <c r="O793" s="72"/>
      <c r="P793" s="201">
        <f>O793*H793</f>
        <v>0</v>
      </c>
      <c r="Q793" s="201">
        <v>0</v>
      </c>
      <c r="R793" s="201">
        <f>Q793*H793</f>
        <v>0</v>
      </c>
      <c r="S793" s="201">
        <v>0</v>
      </c>
      <c r="T793" s="202">
        <f>S793*H793</f>
        <v>0</v>
      </c>
      <c r="U793" s="35"/>
      <c r="V793" s="35"/>
      <c r="W793" s="35"/>
      <c r="X793" s="35"/>
      <c r="Y793" s="35"/>
      <c r="Z793" s="35"/>
      <c r="AA793" s="35"/>
      <c r="AB793" s="35"/>
      <c r="AC793" s="35"/>
      <c r="AD793" s="35"/>
      <c r="AE793" s="35"/>
      <c r="AR793" s="203" t="s">
        <v>416</v>
      </c>
      <c r="AT793" s="203" t="s">
        <v>266</v>
      </c>
      <c r="AU793" s="203" t="s">
        <v>73</v>
      </c>
      <c r="AY793" s="18" t="s">
        <v>263</v>
      </c>
      <c r="BE793" s="204">
        <f>IF(N793="základní",J793,0)</f>
        <v>0</v>
      </c>
      <c r="BF793" s="204">
        <f>IF(N793="snížená",J793,0)</f>
        <v>0</v>
      </c>
      <c r="BG793" s="204">
        <f>IF(N793="zákl. přenesená",J793,0)</f>
        <v>0</v>
      </c>
      <c r="BH793" s="204">
        <f>IF(N793="sníž. přenesená",J793,0)</f>
        <v>0</v>
      </c>
      <c r="BI793" s="204">
        <f>IF(N793="nulová",J793,0)</f>
        <v>0</v>
      </c>
      <c r="BJ793" s="18" t="s">
        <v>71</v>
      </c>
      <c r="BK793" s="204">
        <f>ROUND(I793*H793,2)</f>
        <v>0</v>
      </c>
      <c r="BL793" s="18" t="s">
        <v>416</v>
      </c>
      <c r="BM793" s="203" t="s">
        <v>3521</v>
      </c>
    </row>
    <row r="794" spans="1:65" s="12" customFormat="1" ht="22.9" customHeight="1">
      <c r="B794" s="175"/>
      <c r="C794" s="176"/>
      <c r="D794" s="177" t="s">
        <v>63</v>
      </c>
      <c r="E794" s="189" t="s">
        <v>3522</v>
      </c>
      <c r="F794" s="189" t="s">
        <v>3523</v>
      </c>
      <c r="G794" s="176"/>
      <c r="H794" s="176"/>
      <c r="I794" s="179"/>
      <c r="J794" s="190">
        <f>BK794</f>
        <v>0</v>
      </c>
      <c r="K794" s="176"/>
      <c r="L794" s="181"/>
      <c r="M794" s="182"/>
      <c r="N794" s="183"/>
      <c r="O794" s="183"/>
      <c r="P794" s="184">
        <f>SUM(P795:P912)</f>
        <v>0</v>
      </c>
      <c r="Q794" s="183"/>
      <c r="R794" s="184">
        <f>SUM(R795:R912)</f>
        <v>12.791184670000003</v>
      </c>
      <c r="S794" s="183"/>
      <c r="T794" s="185">
        <f>SUM(T795:T912)</f>
        <v>0</v>
      </c>
      <c r="AR794" s="186" t="s">
        <v>73</v>
      </c>
      <c r="AT794" s="187" t="s">
        <v>63</v>
      </c>
      <c r="AU794" s="187" t="s">
        <v>71</v>
      </c>
      <c r="AY794" s="186" t="s">
        <v>263</v>
      </c>
      <c r="BK794" s="188">
        <f>SUM(BK795:BK912)</f>
        <v>0</v>
      </c>
    </row>
    <row r="795" spans="1:65" s="2" customFormat="1" ht="24.2" customHeight="1">
      <c r="A795" s="35"/>
      <c r="B795" s="36"/>
      <c r="C795" s="191" t="s">
        <v>1227</v>
      </c>
      <c r="D795" s="191" t="s">
        <v>266</v>
      </c>
      <c r="E795" s="192" t="s">
        <v>3524</v>
      </c>
      <c r="F795" s="193" t="s">
        <v>3525</v>
      </c>
      <c r="G795" s="194" t="s">
        <v>269</v>
      </c>
      <c r="H795" s="195">
        <v>225.81200000000001</v>
      </c>
      <c r="I795" s="196"/>
      <c r="J795" s="197">
        <f>ROUND(I795*H795,2)</f>
        <v>0</v>
      </c>
      <c r="K795" s="198"/>
      <c r="L795" s="40"/>
      <c r="M795" s="199" t="s">
        <v>1</v>
      </c>
      <c r="N795" s="200" t="s">
        <v>38</v>
      </c>
      <c r="O795" s="72"/>
      <c r="P795" s="201">
        <f>O795*H795</f>
        <v>0</v>
      </c>
      <c r="Q795" s="201">
        <v>0</v>
      </c>
      <c r="R795" s="201">
        <f>Q795*H795</f>
        <v>0</v>
      </c>
      <c r="S795" s="201">
        <v>0</v>
      </c>
      <c r="T795" s="202">
        <f>S795*H795</f>
        <v>0</v>
      </c>
      <c r="U795" s="35"/>
      <c r="V795" s="35"/>
      <c r="W795" s="35"/>
      <c r="X795" s="35"/>
      <c r="Y795" s="35"/>
      <c r="Z795" s="35"/>
      <c r="AA795" s="35"/>
      <c r="AB795" s="35"/>
      <c r="AC795" s="35"/>
      <c r="AD795" s="35"/>
      <c r="AE795" s="35"/>
      <c r="AR795" s="203" t="s">
        <v>416</v>
      </c>
      <c r="AT795" s="203" t="s">
        <v>266</v>
      </c>
      <c r="AU795" s="203" t="s">
        <v>73</v>
      </c>
      <c r="AY795" s="18" t="s">
        <v>263</v>
      </c>
      <c r="BE795" s="204">
        <f>IF(N795="základní",J795,0)</f>
        <v>0</v>
      </c>
      <c r="BF795" s="204">
        <f>IF(N795="snížená",J795,0)</f>
        <v>0</v>
      </c>
      <c r="BG795" s="204">
        <f>IF(N795="zákl. přenesená",J795,0)</f>
        <v>0</v>
      </c>
      <c r="BH795" s="204">
        <f>IF(N795="sníž. přenesená",J795,0)</f>
        <v>0</v>
      </c>
      <c r="BI795" s="204">
        <f>IF(N795="nulová",J795,0)</f>
        <v>0</v>
      </c>
      <c r="BJ795" s="18" t="s">
        <v>71</v>
      </c>
      <c r="BK795" s="204">
        <f>ROUND(I795*H795,2)</f>
        <v>0</v>
      </c>
      <c r="BL795" s="18" t="s">
        <v>416</v>
      </c>
      <c r="BM795" s="203" t="s">
        <v>3526</v>
      </c>
    </row>
    <row r="796" spans="1:65" s="13" customFormat="1">
      <c r="B796" s="205"/>
      <c r="C796" s="206"/>
      <c r="D796" s="207" t="s">
        <v>272</v>
      </c>
      <c r="E796" s="208" t="s">
        <v>1</v>
      </c>
      <c r="F796" s="209" t="s">
        <v>3527</v>
      </c>
      <c r="G796" s="206"/>
      <c r="H796" s="210">
        <v>27.501000000000001</v>
      </c>
      <c r="I796" s="211"/>
      <c r="J796" s="206"/>
      <c r="K796" s="206"/>
      <c r="L796" s="212"/>
      <c r="M796" s="213"/>
      <c r="N796" s="214"/>
      <c r="O796" s="214"/>
      <c r="P796" s="214"/>
      <c r="Q796" s="214"/>
      <c r="R796" s="214"/>
      <c r="S796" s="214"/>
      <c r="T796" s="215"/>
      <c r="AT796" s="216" t="s">
        <v>272</v>
      </c>
      <c r="AU796" s="216" t="s">
        <v>73</v>
      </c>
      <c r="AV796" s="13" t="s">
        <v>73</v>
      </c>
      <c r="AW796" s="13" t="s">
        <v>30</v>
      </c>
      <c r="AX796" s="13" t="s">
        <v>64</v>
      </c>
      <c r="AY796" s="216" t="s">
        <v>263</v>
      </c>
    </row>
    <row r="797" spans="1:65" s="13" customFormat="1">
      <c r="B797" s="205"/>
      <c r="C797" s="206"/>
      <c r="D797" s="207" t="s">
        <v>272</v>
      </c>
      <c r="E797" s="208" t="s">
        <v>1</v>
      </c>
      <c r="F797" s="209" t="s">
        <v>3528</v>
      </c>
      <c r="G797" s="206"/>
      <c r="H797" s="210">
        <v>14.629</v>
      </c>
      <c r="I797" s="211"/>
      <c r="J797" s="206"/>
      <c r="K797" s="206"/>
      <c r="L797" s="212"/>
      <c r="M797" s="213"/>
      <c r="N797" s="214"/>
      <c r="O797" s="214"/>
      <c r="P797" s="214"/>
      <c r="Q797" s="214"/>
      <c r="R797" s="214"/>
      <c r="S797" s="214"/>
      <c r="T797" s="215"/>
      <c r="AT797" s="216" t="s">
        <v>272</v>
      </c>
      <c r="AU797" s="216" t="s">
        <v>73</v>
      </c>
      <c r="AV797" s="13" t="s">
        <v>73</v>
      </c>
      <c r="AW797" s="13" t="s">
        <v>30</v>
      </c>
      <c r="AX797" s="13" t="s">
        <v>64</v>
      </c>
      <c r="AY797" s="216" t="s">
        <v>263</v>
      </c>
    </row>
    <row r="798" spans="1:65" s="13" customFormat="1">
      <c r="B798" s="205"/>
      <c r="C798" s="206"/>
      <c r="D798" s="207" t="s">
        <v>272</v>
      </c>
      <c r="E798" s="208" t="s">
        <v>1</v>
      </c>
      <c r="F798" s="209" t="s">
        <v>3529</v>
      </c>
      <c r="G798" s="206"/>
      <c r="H798" s="210">
        <v>14.629</v>
      </c>
      <c r="I798" s="211"/>
      <c r="J798" s="206"/>
      <c r="K798" s="206"/>
      <c r="L798" s="212"/>
      <c r="M798" s="213"/>
      <c r="N798" s="214"/>
      <c r="O798" s="214"/>
      <c r="P798" s="214"/>
      <c r="Q798" s="214"/>
      <c r="R798" s="214"/>
      <c r="S798" s="214"/>
      <c r="T798" s="215"/>
      <c r="AT798" s="216" t="s">
        <v>272</v>
      </c>
      <c r="AU798" s="216" t="s">
        <v>73</v>
      </c>
      <c r="AV798" s="13" t="s">
        <v>73</v>
      </c>
      <c r="AW798" s="13" t="s">
        <v>30</v>
      </c>
      <c r="AX798" s="13" t="s">
        <v>64</v>
      </c>
      <c r="AY798" s="216" t="s">
        <v>263</v>
      </c>
    </row>
    <row r="799" spans="1:65" s="13" customFormat="1">
      <c r="B799" s="205"/>
      <c r="C799" s="206"/>
      <c r="D799" s="207" t="s">
        <v>272</v>
      </c>
      <c r="E799" s="208" t="s">
        <v>1</v>
      </c>
      <c r="F799" s="209" t="s">
        <v>3530</v>
      </c>
      <c r="G799" s="206"/>
      <c r="H799" s="210">
        <v>19.965</v>
      </c>
      <c r="I799" s="211"/>
      <c r="J799" s="206"/>
      <c r="K799" s="206"/>
      <c r="L799" s="212"/>
      <c r="M799" s="213"/>
      <c r="N799" s="214"/>
      <c r="O799" s="214"/>
      <c r="P799" s="214"/>
      <c r="Q799" s="214"/>
      <c r="R799" s="214"/>
      <c r="S799" s="214"/>
      <c r="T799" s="215"/>
      <c r="AT799" s="216" t="s">
        <v>272</v>
      </c>
      <c r="AU799" s="216" t="s">
        <v>73</v>
      </c>
      <c r="AV799" s="13" t="s">
        <v>73</v>
      </c>
      <c r="AW799" s="13" t="s">
        <v>30</v>
      </c>
      <c r="AX799" s="13" t="s">
        <v>64</v>
      </c>
      <c r="AY799" s="216" t="s">
        <v>263</v>
      </c>
    </row>
    <row r="800" spans="1:65" s="13" customFormat="1">
      <c r="B800" s="205"/>
      <c r="C800" s="206"/>
      <c r="D800" s="207" t="s">
        <v>272</v>
      </c>
      <c r="E800" s="208" t="s">
        <v>1</v>
      </c>
      <c r="F800" s="209" t="s">
        <v>3531</v>
      </c>
      <c r="G800" s="206"/>
      <c r="H800" s="210">
        <v>16.963999999999999</v>
      </c>
      <c r="I800" s="211"/>
      <c r="J800" s="206"/>
      <c r="K800" s="206"/>
      <c r="L800" s="212"/>
      <c r="M800" s="213"/>
      <c r="N800" s="214"/>
      <c r="O800" s="214"/>
      <c r="P800" s="214"/>
      <c r="Q800" s="214"/>
      <c r="R800" s="214"/>
      <c r="S800" s="214"/>
      <c r="T800" s="215"/>
      <c r="AT800" s="216" t="s">
        <v>272</v>
      </c>
      <c r="AU800" s="216" t="s">
        <v>73</v>
      </c>
      <c r="AV800" s="13" t="s">
        <v>73</v>
      </c>
      <c r="AW800" s="13" t="s">
        <v>30</v>
      </c>
      <c r="AX800" s="13" t="s">
        <v>64</v>
      </c>
      <c r="AY800" s="216" t="s">
        <v>263</v>
      </c>
    </row>
    <row r="801" spans="1:65" s="13" customFormat="1">
      <c r="B801" s="205"/>
      <c r="C801" s="206"/>
      <c r="D801" s="207" t="s">
        <v>272</v>
      </c>
      <c r="E801" s="208" t="s">
        <v>1</v>
      </c>
      <c r="F801" s="209" t="s">
        <v>3532</v>
      </c>
      <c r="G801" s="206"/>
      <c r="H801" s="210">
        <v>12.178000000000001</v>
      </c>
      <c r="I801" s="211"/>
      <c r="J801" s="206"/>
      <c r="K801" s="206"/>
      <c r="L801" s="212"/>
      <c r="M801" s="213"/>
      <c r="N801" s="214"/>
      <c r="O801" s="214"/>
      <c r="P801" s="214"/>
      <c r="Q801" s="214"/>
      <c r="R801" s="214"/>
      <c r="S801" s="214"/>
      <c r="T801" s="215"/>
      <c r="AT801" s="216" t="s">
        <v>272</v>
      </c>
      <c r="AU801" s="216" t="s">
        <v>73</v>
      </c>
      <c r="AV801" s="13" t="s">
        <v>73</v>
      </c>
      <c r="AW801" s="13" t="s">
        <v>30</v>
      </c>
      <c r="AX801" s="13" t="s">
        <v>64</v>
      </c>
      <c r="AY801" s="216" t="s">
        <v>263</v>
      </c>
    </row>
    <row r="802" spans="1:65" s="13" customFormat="1">
      <c r="B802" s="205"/>
      <c r="C802" s="206"/>
      <c r="D802" s="207" t="s">
        <v>272</v>
      </c>
      <c r="E802" s="208" t="s">
        <v>1</v>
      </c>
      <c r="F802" s="209" t="s">
        <v>3533</v>
      </c>
      <c r="G802" s="206"/>
      <c r="H802" s="210">
        <v>12.178000000000001</v>
      </c>
      <c r="I802" s="211"/>
      <c r="J802" s="206"/>
      <c r="K802" s="206"/>
      <c r="L802" s="212"/>
      <c r="M802" s="213"/>
      <c r="N802" s="214"/>
      <c r="O802" s="214"/>
      <c r="P802" s="214"/>
      <c r="Q802" s="214"/>
      <c r="R802" s="214"/>
      <c r="S802" s="214"/>
      <c r="T802" s="215"/>
      <c r="AT802" s="216" t="s">
        <v>272</v>
      </c>
      <c r="AU802" s="216" t="s">
        <v>73</v>
      </c>
      <c r="AV802" s="13" t="s">
        <v>73</v>
      </c>
      <c r="AW802" s="13" t="s">
        <v>30</v>
      </c>
      <c r="AX802" s="13" t="s">
        <v>64</v>
      </c>
      <c r="AY802" s="216" t="s">
        <v>263</v>
      </c>
    </row>
    <row r="803" spans="1:65" s="13" customFormat="1">
      <c r="B803" s="205"/>
      <c r="C803" s="206"/>
      <c r="D803" s="207" t="s">
        <v>272</v>
      </c>
      <c r="E803" s="208" t="s">
        <v>1</v>
      </c>
      <c r="F803" s="209" t="s">
        <v>3534</v>
      </c>
      <c r="G803" s="206"/>
      <c r="H803" s="210">
        <v>24.681000000000001</v>
      </c>
      <c r="I803" s="211"/>
      <c r="J803" s="206"/>
      <c r="K803" s="206"/>
      <c r="L803" s="212"/>
      <c r="M803" s="213"/>
      <c r="N803" s="214"/>
      <c r="O803" s="214"/>
      <c r="P803" s="214"/>
      <c r="Q803" s="214"/>
      <c r="R803" s="214"/>
      <c r="S803" s="214"/>
      <c r="T803" s="215"/>
      <c r="AT803" s="216" t="s">
        <v>272</v>
      </c>
      <c r="AU803" s="216" t="s">
        <v>73</v>
      </c>
      <c r="AV803" s="13" t="s">
        <v>73</v>
      </c>
      <c r="AW803" s="13" t="s">
        <v>30</v>
      </c>
      <c r="AX803" s="13" t="s">
        <v>64</v>
      </c>
      <c r="AY803" s="216" t="s">
        <v>263</v>
      </c>
    </row>
    <row r="804" spans="1:65" s="13" customFormat="1">
      <c r="B804" s="205"/>
      <c r="C804" s="206"/>
      <c r="D804" s="207" t="s">
        <v>272</v>
      </c>
      <c r="E804" s="208" t="s">
        <v>1</v>
      </c>
      <c r="F804" s="209" t="s">
        <v>3535</v>
      </c>
      <c r="G804" s="206"/>
      <c r="H804" s="210">
        <v>14.856999999999999</v>
      </c>
      <c r="I804" s="211"/>
      <c r="J804" s="206"/>
      <c r="K804" s="206"/>
      <c r="L804" s="212"/>
      <c r="M804" s="213"/>
      <c r="N804" s="214"/>
      <c r="O804" s="214"/>
      <c r="P804" s="214"/>
      <c r="Q804" s="214"/>
      <c r="R804" s="214"/>
      <c r="S804" s="214"/>
      <c r="T804" s="215"/>
      <c r="AT804" s="216" t="s">
        <v>272</v>
      </c>
      <c r="AU804" s="216" t="s">
        <v>73</v>
      </c>
      <c r="AV804" s="13" t="s">
        <v>73</v>
      </c>
      <c r="AW804" s="13" t="s">
        <v>30</v>
      </c>
      <c r="AX804" s="13" t="s">
        <v>64</v>
      </c>
      <c r="AY804" s="216" t="s">
        <v>263</v>
      </c>
    </row>
    <row r="805" spans="1:65" s="13" customFormat="1">
      <c r="B805" s="205"/>
      <c r="C805" s="206"/>
      <c r="D805" s="207" t="s">
        <v>272</v>
      </c>
      <c r="E805" s="208" t="s">
        <v>1</v>
      </c>
      <c r="F805" s="209" t="s">
        <v>3536</v>
      </c>
      <c r="G805" s="206"/>
      <c r="H805" s="210">
        <v>16.690999999999999</v>
      </c>
      <c r="I805" s="211"/>
      <c r="J805" s="206"/>
      <c r="K805" s="206"/>
      <c r="L805" s="212"/>
      <c r="M805" s="213"/>
      <c r="N805" s="214"/>
      <c r="O805" s="214"/>
      <c r="P805" s="214"/>
      <c r="Q805" s="214"/>
      <c r="R805" s="214"/>
      <c r="S805" s="214"/>
      <c r="T805" s="215"/>
      <c r="AT805" s="216" t="s">
        <v>272</v>
      </c>
      <c r="AU805" s="216" t="s">
        <v>73</v>
      </c>
      <c r="AV805" s="13" t="s">
        <v>73</v>
      </c>
      <c r="AW805" s="13" t="s">
        <v>30</v>
      </c>
      <c r="AX805" s="13" t="s">
        <v>64</v>
      </c>
      <c r="AY805" s="216" t="s">
        <v>263</v>
      </c>
    </row>
    <row r="806" spans="1:65" s="13" customFormat="1">
      <c r="B806" s="205"/>
      <c r="C806" s="206"/>
      <c r="D806" s="207" t="s">
        <v>272</v>
      </c>
      <c r="E806" s="208" t="s">
        <v>1</v>
      </c>
      <c r="F806" s="209" t="s">
        <v>3537</v>
      </c>
      <c r="G806" s="206"/>
      <c r="H806" s="210">
        <v>19.844999999999999</v>
      </c>
      <c r="I806" s="211"/>
      <c r="J806" s="206"/>
      <c r="K806" s="206"/>
      <c r="L806" s="212"/>
      <c r="M806" s="213"/>
      <c r="N806" s="214"/>
      <c r="O806" s="214"/>
      <c r="P806" s="214"/>
      <c r="Q806" s="214"/>
      <c r="R806" s="214"/>
      <c r="S806" s="214"/>
      <c r="T806" s="215"/>
      <c r="AT806" s="216" t="s">
        <v>272</v>
      </c>
      <c r="AU806" s="216" t="s">
        <v>73</v>
      </c>
      <c r="AV806" s="13" t="s">
        <v>73</v>
      </c>
      <c r="AW806" s="13" t="s">
        <v>30</v>
      </c>
      <c r="AX806" s="13" t="s">
        <v>64</v>
      </c>
      <c r="AY806" s="216" t="s">
        <v>263</v>
      </c>
    </row>
    <row r="807" spans="1:65" s="13" customFormat="1">
      <c r="B807" s="205"/>
      <c r="C807" s="206"/>
      <c r="D807" s="207" t="s">
        <v>272</v>
      </c>
      <c r="E807" s="208" t="s">
        <v>1</v>
      </c>
      <c r="F807" s="209" t="s">
        <v>3538</v>
      </c>
      <c r="G807" s="206"/>
      <c r="H807" s="210">
        <v>15.847</v>
      </c>
      <c r="I807" s="211"/>
      <c r="J807" s="206"/>
      <c r="K807" s="206"/>
      <c r="L807" s="212"/>
      <c r="M807" s="213"/>
      <c r="N807" s="214"/>
      <c r="O807" s="214"/>
      <c r="P807" s="214"/>
      <c r="Q807" s="214"/>
      <c r="R807" s="214"/>
      <c r="S807" s="214"/>
      <c r="T807" s="215"/>
      <c r="AT807" s="216" t="s">
        <v>272</v>
      </c>
      <c r="AU807" s="216" t="s">
        <v>73</v>
      </c>
      <c r="AV807" s="13" t="s">
        <v>73</v>
      </c>
      <c r="AW807" s="13" t="s">
        <v>30</v>
      </c>
      <c r="AX807" s="13" t="s">
        <v>64</v>
      </c>
      <c r="AY807" s="216" t="s">
        <v>263</v>
      </c>
    </row>
    <row r="808" spans="1:65" s="13" customFormat="1">
      <c r="B808" s="205"/>
      <c r="C808" s="206"/>
      <c r="D808" s="207" t="s">
        <v>272</v>
      </c>
      <c r="E808" s="208" t="s">
        <v>1</v>
      </c>
      <c r="F808" s="209" t="s">
        <v>3539</v>
      </c>
      <c r="G808" s="206"/>
      <c r="H808" s="210">
        <v>15.847</v>
      </c>
      <c r="I808" s="211"/>
      <c r="J808" s="206"/>
      <c r="K808" s="206"/>
      <c r="L808" s="212"/>
      <c r="M808" s="213"/>
      <c r="N808" s="214"/>
      <c r="O808" s="214"/>
      <c r="P808" s="214"/>
      <c r="Q808" s="214"/>
      <c r="R808" s="214"/>
      <c r="S808" s="214"/>
      <c r="T808" s="215"/>
      <c r="AT808" s="216" t="s">
        <v>272</v>
      </c>
      <c r="AU808" s="216" t="s">
        <v>73</v>
      </c>
      <c r="AV808" s="13" t="s">
        <v>73</v>
      </c>
      <c r="AW808" s="13" t="s">
        <v>30</v>
      </c>
      <c r="AX808" s="13" t="s">
        <v>64</v>
      </c>
      <c r="AY808" s="216" t="s">
        <v>263</v>
      </c>
    </row>
    <row r="809" spans="1:65" s="15" customFormat="1">
      <c r="B809" s="228"/>
      <c r="C809" s="229"/>
      <c r="D809" s="207" t="s">
        <v>272</v>
      </c>
      <c r="E809" s="230" t="s">
        <v>1</v>
      </c>
      <c r="F809" s="231" t="s">
        <v>280</v>
      </c>
      <c r="G809" s="229"/>
      <c r="H809" s="232">
        <v>225.81200000000001</v>
      </c>
      <c r="I809" s="233"/>
      <c r="J809" s="229"/>
      <c r="K809" s="229"/>
      <c r="L809" s="234"/>
      <c r="M809" s="235"/>
      <c r="N809" s="236"/>
      <c r="O809" s="236"/>
      <c r="P809" s="236"/>
      <c r="Q809" s="236"/>
      <c r="R809" s="236"/>
      <c r="S809" s="236"/>
      <c r="T809" s="237"/>
      <c r="AT809" s="238" t="s">
        <v>272</v>
      </c>
      <c r="AU809" s="238" t="s">
        <v>73</v>
      </c>
      <c r="AV809" s="15" t="s">
        <v>270</v>
      </c>
      <c r="AW809" s="15" t="s">
        <v>30</v>
      </c>
      <c r="AX809" s="15" t="s">
        <v>71</v>
      </c>
      <c r="AY809" s="238" t="s">
        <v>263</v>
      </c>
    </row>
    <row r="810" spans="1:65" s="2" customFormat="1" ht="24.2" customHeight="1">
      <c r="A810" s="35"/>
      <c r="B810" s="36"/>
      <c r="C810" s="191" t="s">
        <v>883</v>
      </c>
      <c r="D810" s="191" t="s">
        <v>266</v>
      </c>
      <c r="E810" s="192" t="s">
        <v>3540</v>
      </c>
      <c r="F810" s="193" t="s">
        <v>3541</v>
      </c>
      <c r="G810" s="194" t="s">
        <v>269</v>
      </c>
      <c r="H810" s="195">
        <v>148.28700000000001</v>
      </c>
      <c r="I810" s="196"/>
      <c r="J810" s="197">
        <f>ROUND(I810*H810,2)</f>
        <v>0</v>
      </c>
      <c r="K810" s="198"/>
      <c r="L810" s="40"/>
      <c r="M810" s="199" t="s">
        <v>1</v>
      </c>
      <c r="N810" s="200" t="s">
        <v>38</v>
      </c>
      <c r="O810" s="72"/>
      <c r="P810" s="201">
        <f>O810*H810</f>
        <v>0</v>
      </c>
      <c r="Q810" s="201">
        <v>4.5030000000000001E-2</v>
      </c>
      <c r="R810" s="201">
        <f>Q810*H810</f>
        <v>6.6773636100000004</v>
      </c>
      <c r="S810" s="201">
        <v>0</v>
      </c>
      <c r="T810" s="202">
        <f>S810*H810</f>
        <v>0</v>
      </c>
      <c r="U810" s="35"/>
      <c r="V810" s="35"/>
      <c r="W810" s="35"/>
      <c r="X810" s="35"/>
      <c r="Y810" s="35"/>
      <c r="Z810" s="35"/>
      <c r="AA810" s="35"/>
      <c r="AB810" s="35"/>
      <c r="AC810" s="35"/>
      <c r="AD810" s="35"/>
      <c r="AE810" s="35"/>
      <c r="AR810" s="203" t="s">
        <v>416</v>
      </c>
      <c r="AT810" s="203" t="s">
        <v>266</v>
      </c>
      <c r="AU810" s="203" t="s">
        <v>73</v>
      </c>
      <c r="AY810" s="18" t="s">
        <v>263</v>
      </c>
      <c r="BE810" s="204">
        <f>IF(N810="základní",J810,0)</f>
        <v>0</v>
      </c>
      <c r="BF810" s="204">
        <f>IF(N810="snížená",J810,0)</f>
        <v>0</v>
      </c>
      <c r="BG810" s="204">
        <f>IF(N810="zákl. přenesená",J810,0)</f>
        <v>0</v>
      </c>
      <c r="BH810" s="204">
        <f>IF(N810="sníž. přenesená",J810,0)</f>
        <v>0</v>
      </c>
      <c r="BI810" s="204">
        <f>IF(N810="nulová",J810,0)</f>
        <v>0</v>
      </c>
      <c r="BJ810" s="18" t="s">
        <v>71</v>
      </c>
      <c r="BK810" s="204">
        <f>ROUND(I810*H810,2)</f>
        <v>0</v>
      </c>
      <c r="BL810" s="18" t="s">
        <v>416</v>
      </c>
      <c r="BM810" s="203" t="s">
        <v>3542</v>
      </c>
    </row>
    <row r="811" spans="1:65" s="13" customFormat="1">
      <c r="B811" s="205"/>
      <c r="C811" s="206"/>
      <c r="D811" s="207" t="s">
        <v>272</v>
      </c>
      <c r="E811" s="208" t="s">
        <v>1</v>
      </c>
      <c r="F811" s="209" t="s">
        <v>3543</v>
      </c>
      <c r="G811" s="206"/>
      <c r="H811" s="210">
        <v>11.097</v>
      </c>
      <c r="I811" s="211"/>
      <c r="J811" s="206"/>
      <c r="K811" s="206"/>
      <c r="L811" s="212"/>
      <c r="M811" s="213"/>
      <c r="N811" s="214"/>
      <c r="O811" s="214"/>
      <c r="P811" s="214"/>
      <c r="Q811" s="214"/>
      <c r="R811" s="214"/>
      <c r="S811" s="214"/>
      <c r="T811" s="215"/>
      <c r="AT811" s="216" t="s">
        <v>272</v>
      </c>
      <c r="AU811" s="216" t="s">
        <v>73</v>
      </c>
      <c r="AV811" s="13" t="s">
        <v>73</v>
      </c>
      <c r="AW811" s="13" t="s">
        <v>30</v>
      </c>
      <c r="AX811" s="13" t="s">
        <v>64</v>
      </c>
      <c r="AY811" s="216" t="s">
        <v>263</v>
      </c>
    </row>
    <row r="812" spans="1:65" s="13" customFormat="1">
      <c r="B812" s="205"/>
      <c r="C812" s="206"/>
      <c r="D812" s="207" t="s">
        <v>272</v>
      </c>
      <c r="E812" s="208" t="s">
        <v>1</v>
      </c>
      <c r="F812" s="209" t="s">
        <v>3544</v>
      </c>
      <c r="G812" s="206"/>
      <c r="H812" s="210">
        <v>11.127000000000001</v>
      </c>
      <c r="I812" s="211"/>
      <c r="J812" s="206"/>
      <c r="K812" s="206"/>
      <c r="L812" s="212"/>
      <c r="M812" s="213"/>
      <c r="N812" s="214"/>
      <c r="O812" s="214"/>
      <c r="P812" s="214"/>
      <c r="Q812" s="214"/>
      <c r="R812" s="214"/>
      <c r="S812" s="214"/>
      <c r="T812" s="215"/>
      <c r="AT812" s="216" t="s">
        <v>272</v>
      </c>
      <c r="AU812" s="216" t="s">
        <v>73</v>
      </c>
      <c r="AV812" s="13" t="s">
        <v>73</v>
      </c>
      <c r="AW812" s="13" t="s">
        <v>30</v>
      </c>
      <c r="AX812" s="13" t="s">
        <v>64</v>
      </c>
      <c r="AY812" s="216" t="s">
        <v>263</v>
      </c>
    </row>
    <row r="813" spans="1:65" s="13" customFormat="1">
      <c r="B813" s="205"/>
      <c r="C813" s="206"/>
      <c r="D813" s="207" t="s">
        <v>272</v>
      </c>
      <c r="E813" s="208" t="s">
        <v>1</v>
      </c>
      <c r="F813" s="209" t="s">
        <v>3545</v>
      </c>
      <c r="G813" s="206"/>
      <c r="H813" s="210">
        <v>18.373999999999999</v>
      </c>
      <c r="I813" s="211"/>
      <c r="J813" s="206"/>
      <c r="K813" s="206"/>
      <c r="L813" s="212"/>
      <c r="M813" s="213"/>
      <c r="N813" s="214"/>
      <c r="O813" s="214"/>
      <c r="P813" s="214"/>
      <c r="Q813" s="214"/>
      <c r="R813" s="214"/>
      <c r="S813" s="214"/>
      <c r="T813" s="215"/>
      <c r="AT813" s="216" t="s">
        <v>272</v>
      </c>
      <c r="AU813" s="216" t="s">
        <v>73</v>
      </c>
      <c r="AV813" s="13" t="s">
        <v>73</v>
      </c>
      <c r="AW813" s="13" t="s">
        <v>30</v>
      </c>
      <c r="AX813" s="13" t="s">
        <v>64</v>
      </c>
      <c r="AY813" s="216" t="s">
        <v>263</v>
      </c>
    </row>
    <row r="814" spans="1:65" s="13" customFormat="1" ht="33.75">
      <c r="B814" s="205"/>
      <c r="C814" s="206"/>
      <c r="D814" s="207" t="s">
        <v>272</v>
      </c>
      <c r="E814" s="208" t="s">
        <v>1</v>
      </c>
      <c r="F814" s="209" t="s">
        <v>3546</v>
      </c>
      <c r="G814" s="206"/>
      <c r="H814" s="210">
        <v>52.719000000000001</v>
      </c>
      <c r="I814" s="211"/>
      <c r="J814" s="206"/>
      <c r="K814" s="206"/>
      <c r="L814" s="212"/>
      <c r="M814" s="213"/>
      <c r="N814" s="214"/>
      <c r="O814" s="214"/>
      <c r="P814" s="214"/>
      <c r="Q814" s="214"/>
      <c r="R814" s="214"/>
      <c r="S814" s="214"/>
      <c r="T814" s="215"/>
      <c r="AT814" s="216" t="s">
        <v>272</v>
      </c>
      <c r="AU814" s="216" t="s">
        <v>73</v>
      </c>
      <c r="AV814" s="13" t="s">
        <v>73</v>
      </c>
      <c r="AW814" s="13" t="s">
        <v>30</v>
      </c>
      <c r="AX814" s="13" t="s">
        <v>64</v>
      </c>
      <c r="AY814" s="216" t="s">
        <v>263</v>
      </c>
    </row>
    <row r="815" spans="1:65" s="13" customFormat="1" ht="33.75">
      <c r="B815" s="205"/>
      <c r="C815" s="206"/>
      <c r="D815" s="207" t="s">
        <v>272</v>
      </c>
      <c r="E815" s="208" t="s">
        <v>1</v>
      </c>
      <c r="F815" s="209" t="s">
        <v>3547</v>
      </c>
      <c r="G815" s="206"/>
      <c r="H815" s="210">
        <v>54.97</v>
      </c>
      <c r="I815" s="211"/>
      <c r="J815" s="206"/>
      <c r="K815" s="206"/>
      <c r="L815" s="212"/>
      <c r="M815" s="213"/>
      <c r="N815" s="214"/>
      <c r="O815" s="214"/>
      <c r="P815" s="214"/>
      <c r="Q815" s="214"/>
      <c r="R815" s="214"/>
      <c r="S815" s="214"/>
      <c r="T815" s="215"/>
      <c r="AT815" s="216" t="s">
        <v>272</v>
      </c>
      <c r="AU815" s="216" t="s">
        <v>73</v>
      </c>
      <c r="AV815" s="13" t="s">
        <v>73</v>
      </c>
      <c r="AW815" s="13" t="s">
        <v>30</v>
      </c>
      <c r="AX815" s="13" t="s">
        <v>64</v>
      </c>
      <c r="AY815" s="216" t="s">
        <v>263</v>
      </c>
    </row>
    <row r="816" spans="1:65" s="15" customFormat="1">
      <c r="B816" s="228"/>
      <c r="C816" s="229"/>
      <c r="D816" s="207" t="s">
        <v>272</v>
      </c>
      <c r="E816" s="230" t="s">
        <v>1</v>
      </c>
      <c r="F816" s="231" t="s">
        <v>280</v>
      </c>
      <c r="G816" s="229"/>
      <c r="H816" s="232">
        <v>148.28700000000001</v>
      </c>
      <c r="I816" s="233"/>
      <c r="J816" s="229"/>
      <c r="K816" s="229"/>
      <c r="L816" s="234"/>
      <c r="M816" s="235"/>
      <c r="N816" s="236"/>
      <c r="O816" s="236"/>
      <c r="P816" s="236"/>
      <c r="Q816" s="236"/>
      <c r="R816" s="236"/>
      <c r="S816" s="236"/>
      <c r="T816" s="237"/>
      <c r="AT816" s="238" t="s">
        <v>272</v>
      </c>
      <c r="AU816" s="238" t="s">
        <v>73</v>
      </c>
      <c r="AV816" s="15" t="s">
        <v>270</v>
      </c>
      <c r="AW816" s="15" t="s">
        <v>30</v>
      </c>
      <c r="AX816" s="15" t="s">
        <v>71</v>
      </c>
      <c r="AY816" s="238" t="s">
        <v>263</v>
      </c>
    </row>
    <row r="817" spans="1:65" s="2" customFormat="1" ht="21.75" customHeight="1">
      <c r="A817" s="35"/>
      <c r="B817" s="36"/>
      <c r="C817" s="191" t="s">
        <v>1236</v>
      </c>
      <c r="D817" s="191" t="s">
        <v>266</v>
      </c>
      <c r="E817" s="192" t="s">
        <v>3548</v>
      </c>
      <c r="F817" s="193" t="s">
        <v>3549</v>
      </c>
      <c r="G817" s="194" t="s">
        <v>269</v>
      </c>
      <c r="H817" s="195">
        <v>148.28700000000001</v>
      </c>
      <c r="I817" s="196"/>
      <c r="J817" s="197">
        <f>ROUND(I817*H817,2)</f>
        <v>0</v>
      </c>
      <c r="K817" s="198"/>
      <c r="L817" s="40"/>
      <c r="M817" s="199" t="s">
        <v>1</v>
      </c>
      <c r="N817" s="200" t="s">
        <v>38</v>
      </c>
      <c r="O817" s="72"/>
      <c r="P817" s="201">
        <f>O817*H817</f>
        <v>0</v>
      </c>
      <c r="Q817" s="201">
        <v>2.0000000000000001E-4</v>
      </c>
      <c r="R817" s="201">
        <f>Q817*H817</f>
        <v>2.9657400000000004E-2</v>
      </c>
      <c r="S817" s="201">
        <v>0</v>
      </c>
      <c r="T817" s="202">
        <f>S817*H817</f>
        <v>0</v>
      </c>
      <c r="U817" s="35"/>
      <c r="V817" s="35"/>
      <c r="W817" s="35"/>
      <c r="X817" s="35"/>
      <c r="Y817" s="35"/>
      <c r="Z817" s="35"/>
      <c r="AA817" s="35"/>
      <c r="AB817" s="35"/>
      <c r="AC817" s="35"/>
      <c r="AD817" s="35"/>
      <c r="AE817" s="35"/>
      <c r="AR817" s="203" t="s">
        <v>416</v>
      </c>
      <c r="AT817" s="203" t="s">
        <v>266</v>
      </c>
      <c r="AU817" s="203" t="s">
        <v>73</v>
      </c>
      <c r="AY817" s="18" t="s">
        <v>263</v>
      </c>
      <c r="BE817" s="204">
        <f>IF(N817="základní",J817,0)</f>
        <v>0</v>
      </c>
      <c r="BF817" s="204">
        <f>IF(N817="snížená",J817,0)</f>
        <v>0</v>
      </c>
      <c r="BG817" s="204">
        <f>IF(N817="zákl. přenesená",J817,0)</f>
        <v>0</v>
      </c>
      <c r="BH817" s="204">
        <f>IF(N817="sníž. přenesená",J817,0)</f>
        <v>0</v>
      </c>
      <c r="BI817" s="204">
        <f>IF(N817="nulová",J817,0)</f>
        <v>0</v>
      </c>
      <c r="BJ817" s="18" t="s">
        <v>71</v>
      </c>
      <c r="BK817" s="204">
        <f>ROUND(I817*H817,2)</f>
        <v>0</v>
      </c>
      <c r="BL817" s="18" t="s">
        <v>416</v>
      </c>
      <c r="BM817" s="203" t="s">
        <v>3550</v>
      </c>
    </row>
    <row r="818" spans="1:65" s="2" customFormat="1" ht="24.2" customHeight="1">
      <c r="A818" s="35"/>
      <c r="B818" s="36"/>
      <c r="C818" s="191" t="s">
        <v>886</v>
      </c>
      <c r="D818" s="191" t="s">
        <v>266</v>
      </c>
      <c r="E818" s="192" t="s">
        <v>3551</v>
      </c>
      <c r="F818" s="193" t="s">
        <v>3552</v>
      </c>
      <c r="G818" s="194" t="s">
        <v>796</v>
      </c>
      <c r="H818" s="195">
        <v>100.3</v>
      </c>
      <c r="I818" s="196"/>
      <c r="J818" s="197">
        <f>ROUND(I818*H818,2)</f>
        <v>0</v>
      </c>
      <c r="K818" s="198"/>
      <c r="L818" s="40"/>
      <c r="M818" s="199" t="s">
        <v>1</v>
      </c>
      <c r="N818" s="200" t="s">
        <v>38</v>
      </c>
      <c r="O818" s="72"/>
      <c r="P818" s="201">
        <f>O818*H818</f>
        <v>0</v>
      </c>
      <c r="Q818" s="201">
        <v>2.0000000000000001E-4</v>
      </c>
      <c r="R818" s="201">
        <f>Q818*H818</f>
        <v>2.0060000000000001E-2</v>
      </c>
      <c r="S818" s="201">
        <v>0</v>
      </c>
      <c r="T818" s="202">
        <f>S818*H818</f>
        <v>0</v>
      </c>
      <c r="U818" s="35"/>
      <c r="V818" s="35"/>
      <c r="W818" s="35"/>
      <c r="X818" s="35"/>
      <c r="Y818" s="35"/>
      <c r="Z818" s="35"/>
      <c r="AA818" s="35"/>
      <c r="AB818" s="35"/>
      <c r="AC818" s="35"/>
      <c r="AD818" s="35"/>
      <c r="AE818" s="35"/>
      <c r="AR818" s="203" t="s">
        <v>416</v>
      </c>
      <c r="AT818" s="203" t="s">
        <v>266</v>
      </c>
      <c r="AU818" s="203" t="s">
        <v>73</v>
      </c>
      <c r="AY818" s="18" t="s">
        <v>263</v>
      </c>
      <c r="BE818" s="204">
        <f>IF(N818="základní",J818,0)</f>
        <v>0</v>
      </c>
      <c r="BF818" s="204">
        <f>IF(N818="snížená",J818,0)</f>
        <v>0</v>
      </c>
      <c r="BG818" s="204">
        <f>IF(N818="zákl. přenesená",J818,0)</f>
        <v>0</v>
      </c>
      <c r="BH818" s="204">
        <f>IF(N818="sníž. přenesená",J818,0)</f>
        <v>0</v>
      </c>
      <c r="BI818" s="204">
        <f>IF(N818="nulová",J818,0)</f>
        <v>0</v>
      </c>
      <c r="BJ818" s="18" t="s">
        <v>71</v>
      </c>
      <c r="BK818" s="204">
        <f>ROUND(I818*H818,2)</f>
        <v>0</v>
      </c>
      <c r="BL818" s="18" t="s">
        <v>416</v>
      </c>
      <c r="BM818" s="203" t="s">
        <v>3553</v>
      </c>
    </row>
    <row r="819" spans="1:65" s="13" customFormat="1">
      <c r="B819" s="205"/>
      <c r="C819" s="206"/>
      <c r="D819" s="207" t="s">
        <v>272</v>
      </c>
      <c r="E819" s="208" t="s">
        <v>1</v>
      </c>
      <c r="F819" s="209" t="s">
        <v>3554</v>
      </c>
      <c r="G819" s="206"/>
      <c r="H819" s="210">
        <v>7.6</v>
      </c>
      <c r="I819" s="211"/>
      <c r="J819" s="206"/>
      <c r="K819" s="206"/>
      <c r="L819" s="212"/>
      <c r="M819" s="213"/>
      <c r="N819" s="214"/>
      <c r="O819" s="214"/>
      <c r="P819" s="214"/>
      <c r="Q819" s="214"/>
      <c r="R819" s="214"/>
      <c r="S819" s="214"/>
      <c r="T819" s="215"/>
      <c r="AT819" s="216" t="s">
        <v>272</v>
      </c>
      <c r="AU819" s="216" t="s">
        <v>73</v>
      </c>
      <c r="AV819" s="13" t="s">
        <v>73</v>
      </c>
      <c r="AW819" s="13" t="s">
        <v>30</v>
      </c>
      <c r="AX819" s="13" t="s">
        <v>64</v>
      </c>
      <c r="AY819" s="216" t="s">
        <v>263</v>
      </c>
    </row>
    <row r="820" spans="1:65" s="13" customFormat="1">
      <c r="B820" s="205"/>
      <c r="C820" s="206"/>
      <c r="D820" s="207" t="s">
        <v>272</v>
      </c>
      <c r="E820" s="208" t="s">
        <v>1</v>
      </c>
      <c r="F820" s="209" t="s">
        <v>3555</v>
      </c>
      <c r="G820" s="206"/>
      <c r="H820" s="210">
        <v>3.75</v>
      </c>
      <c r="I820" s="211"/>
      <c r="J820" s="206"/>
      <c r="K820" s="206"/>
      <c r="L820" s="212"/>
      <c r="M820" s="213"/>
      <c r="N820" s="214"/>
      <c r="O820" s="214"/>
      <c r="P820" s="214"/>
      <c r="Q820" s="214"/>
      <c r="R820" s="214"/>
      <c r="S820" s="214"/>
      <c r="T820" s="215"/>
      <c r="AT820" s="216" t="s">
        <v>272</v>
      </c>
      <c r="AU820" s="216" t="s">
        <v>73</v>
      </c>
      <c r="AV820" s="13" t="s">
        <v>73</v>
      </c>
      <c r="AW820" s="13" t="s">
        <v>30</v>
      </c>
      <c r="AX820" s="13" t="s">
        <v>64</v>
      </c>
      <c r="AY820" s="216" t="s">
        <v>263</v>
      </c>
    </row>
    <row r="821" spans="1:65" s="13" customFormat="1">
      <c r="B821" s="205"/>
      <c r="C821" s="206"/>
      <c r="D821" s="207" t="s">
        <v>272</v>
      </c>
      <c r="E821" s="208" t="s">
        <v>1</v>
      </c>
      <c r="F821" s="209" t="s">
        <v>3556</v>
      </c>
      <c r="G821" s="206"/>
      <c r="H821" s="210">
        <v>13.5</v>
      </c>
      <c r="I821" s="211"/>
      <c r="J821" s="206"/>
      <c r="K821" s="206"/>
      <c r="L821" s="212"/>
      <c r="M821" s="213"/>
      <c r="N821" s="214"/>
      <c r="O821" s="214"/>
      <c r="P821" s="214"/>
      <c r="Q821" s="214"/>
      <c r="R821" s="214"/>
      <c r="S821" s="214"/>
      <c r="T821" s="215"/>
      <c r="AT821" s="216" t="s">
        <v>272</v>
      </c>
      <c r="AU821" s="216" t="s">
        <v>73</v>
      </c>
      <c r="AV821" s="13" t="s">
        <v>73</v>
      </c>
      <c r="AW821" s="13" t="s">
        <v>30</v>
      </c>
      <c r="AX821" s="13" t="s">
        <v>64</v>
      </c>
      <c r="AY821" s="216" t="s">
        <v>263</v>
      </c>
    </row>
    <row r="822" spans="1:65" s="13" customFormat="1" ht="22.5">
      <c r="B822" s="205"/>
      <c r="C822" s="206"/>
      <c r="D822" s="207" t="s">
        <v>272</v>
      </c>
      <c r="E822" s="208" t="s">
        <v>1</v>
      </c>
      <c r="F822" s="209" t="s">
        <v>3557</v>
      </c>
      <c r="G822" s="206"/>
      <c r="H822" s="210">
        <v>37.049999999999997</v>
      </c>
      <c r="I822" s="211"/>
      <c r="J822" s="206"/>
      <c r="K822" s="206"/>
      <c r="L822" s="212"/>
      <c r="M822" s="213"/>
      <c r="N822" s="214"/>
      <c r="O822" s="214"/>
      <c r="P822" s="214"/>
      <c r="Q822" s="214"/>
      <c r="R822" s="214"/>
      <c r="S822" s="214"/>
      <c r="T822" s="215"/>
      <c r="AT822" s="216" t="s">
        <v>272</v>
      </c>
      <c r="AU822" s="216" t="s">
        <v>73</v>
      </c>
      <c r="AV822" s="13" t="s">
        <v>73</v>
      </c>
      <c r="AW822" s="13" t="s">
        <v>30</v>
      </c>
      <c r="AX822" s="13" t="s">
        <v>64</v>
      </c>
      <c r="AY822" s="216" t="s">
        <v>263</v>
      </c>
    </row>
    <row r="823" spans="1:65" s="13" customFormat="1" ht="22.5">
      <c r="B823" s="205"/>
      <c r="C823" s="206"/>
      <c r="D823" s="207" t="s">
        <v>272</v>
      </c>
      <c r="E823" s="208" t="s">
        <v>1</v>
      </c>
      <c r="F823" s="209" t="s">
        <v>3558</v>
      </c>
      <c r="G823" s="206"/>
      <c r="H823" s="210">
        <v>38.4</v>
      </c>
      <c r="I823" s="211"/>
      <c r="J823" s="206"/>
      <c r="K823" s="206"/>
      <c r="L823" s="212"/>
      <c r="M823" s="213"/>
      <c r="N823" s="214"/>
      <c r="O823" s="214"/>
      <c r="P823" s="214"/>
      <c r="Q823" s="214"/>
      <c r="R823" s="214"/>
      <c r="S823" s="214"/>
      <c r="T823" s="215"/>
      <c r="AT823" s="216" t="s">
        <v>272</v>
      </c>
      <c r="AU823" s="216" t="s">
        <v>73</v>
      </c>
      <c r="AV823" s="13" t="s">
        <v>73</v>
      </c>
      <c r="AW823" s="13" t="s">
        <v>30</v>
      </c>
      <c r="AX823" s="13" t="s">
        <v>64</v>
      </c>
      <c r="AY823" s="216" t="s">
        <v>263</v>
      </c>
    </row>
    <row r="824" spans="1:65" s="15" customFormat="1">
      <c r="B824" s="228"/>
      <c r="C824" s="229"/>
      <c r="D824" s="207" t="s">
        <v>272</v>
      </c>
      <c r="E824" s="230" t="s">
        <v>1</v>
      </c>
      <c r="F824" s="231" t="s">
        <v>280</v>
      </c>
      <c r="G824" s="229"/>
      <c r="H824" s="232">
        <v>100.3</v>
      </c>
      <c r="I824" s="233"/>
      <c r="J824" s="229"/>
      <c r="K824" s="229"/>
      <c r="L824" s="234"/>
      <c r="M824" s="235"/>
      <c r="N824" s="236"/>
      <c r="O824" s="236"/>
      <c r="P824" s="236"/>
      <c r="Q824" s="236"/>
      <c r="R824" s="236"/>
      <c r="S824" s="236"/>
      <c r="T824" s="237"/>
      <c r="AT824" s="238" t="s">
        <v>272</v>
      </c>
      <c r="AU824" s="238" t="s">
        <v>73</v>
      </c>
      <c r="AV824" s="15" t="s">
        <v>270</v>
      </c>
      <c r="AW824" s="15" t="s">
        <v>30</v>
      </c>
      <c r="AX824" s="15" t="s">
        <v>71</v>
      </c>
      <c r="AY824" s="238" t="s">
        <v>263</v>
      </c>
    </row>
    <row r="825" spans="1:65" s="2" customFormat="1" ht="16.5" customHeight="1">
      <c r="A825" s="35"/>
      <c r="B825" s="36"/>
      <c r="C825" s="191" t="s">
        <v>1245</v>
      </c>
      <c r="D825" s="191" t="s">
        <v>266</v>
      </c>
      <c r="E825" s="192" t="s">
        <v>3559</v>
      </c>
      <c r="F825" s="193" t="s">
        <v>3560</v>
      </c>
      <c r="G825" s="194" t="s">
        <v>796</v>
      </c>
      <c r="H825" s="195">
        <v>6.67</v>
      </c>
      <c r="I825" s="196"/>
      <c r="J825" s="197">
        <f>ROUND(I825*H825,2)</f>
        <v>0</v>
      </c>
      <c r="K825" s="198"/>
      <c r="L825" s="40"/>
      <c r="M825" s="199" t="s">
        <v>1</v>
      </c>
      <c r="N825" s="200" t="s">
        <v>38</v>
      </c>
      <c r="O825" s="72"/>
      <c r="P825" s="201">
        <f>O825*H825</f>
        <v>0</v>
      </c>
      <c r="Q825" s="201">
        <v>3.6000000000000002E-4</v>
      </c>
      <c r="R825" s="201">
        <f>Q825*H825</f>
        <v>2.4012E-3</v>
      </c>
      <c r="S825" s="201">
        <v>0</v>
      </c>
      <c r="T825" s="202">
        <f>S825*H825</f>
        <v>0</v>
      </c>
      <c r="U825" s="35"/>
      <c r="V825" s="35"/>
      <c r="W825" s="35"/>
      <c r="X825" s="35"/>
      <c r="Y825" s="35"/>
      <c r="Z825" s="35"/>
      <c r="AA825" s="35"/>
      <c r="AB825" s="35"/>
      <c r="AC825" s="35"/>
      <c r="AD825" s="35"/>
      <c r="AE825" s="35"/>
      <c r="AR825" s="203" t="s">
        <v>416</v>
      </c>
      <c r="AT825" s="203" t="s">
        <v>266</v>
      </c>
      <c r="AU825" s="203" t="s">
        <v>73</v>
      </c>
      <c r="AY825" s="18" t="s">
        <v>263</v>
      </c>
      <c r="BE825" s="204">
        <f>IF(N825="základní",J825,0)</f>
        <v>0</v>
      </c>
      <c r="BF825" s="204">
        <f>IF(N825="snížená",J825,0)</f>
        <v>0</v>
      </c>
      <c r="BG825" s="204">
        <f>IF(N825="zákl. přenesená",J825,0)</f>
        <v>0</v>
      </c>
      <c r="BH825" s="204">
        <f>IF(N825="sníž. přenesená",J825,0)</f>
        <v>0</v>
      </c>
      <c r="BI825" s="204">
        <f>IF(N825="nulová",J825,0)</f>
        <v>0</v>
      </c>
      <c r="BJ825" s="18" t="s">
        <v>71</v>
      </c>
      <c r="BK825" s="204">
        <f>ROUND(I825*H825,2)</f>
        <v>0</v>
      </c>
      <c r="BL825" s="18" t="s">
        <v>416</v>
      </c>
      <c r="BM825" s="203" t="s">
        <v>3561</v>
      </c>
    </row>
    <row r="826" spans="1:65" s="13" customFormat="1">
      <c r="B826" s="205"/>
      <c r="C826" s="206"/>
      <c r="D826" s="207" t="s">
        <v>272</v>
      </c>
      <c r="E826" s="208" t="s">
        <v>1</v>
      </c>
      <c r="F826" s="209" t="s">
        <v>3562</v>
      </c>
      <c r="G826" s="206"/>
      <c r="H826" s="210">
        <v>3.335</v>
      </c>
      <c r="I826" s="211"/>
      <c r="J826" s="206"/>
      <c r="K826" s="206"/>
      <c r="L826" s="212"/>
      <c r="M826" s="213"/>
      <c r="N826" s="214"/>
      <c r="O826" s="214"/>
      <c r="P826" s="214"/>
      <c r="Q826" s="214"/>
      <c r="R826" s="214"/>
      <c r="S826" s="214"/>
      <c r="T826" s="215"/>
      <c r="AT826" s="216" t="s">
        <v>272</v>
      </c>
      <c r="AU826" s="216" t="s">
        <v>73</v>
      </c>
      <c r="AV826" s="13" t="s">
        <v>73</v>
      </c>
      <c r="AW826" s="13" t="s">
        <v>30</v>
      </c>
      <c r="AX826" s="13" t="s">
        <v>64</v>
      </c>
      <c r="AY826" s="216" t="s">
        <v>263</v>
      </c>
    </row>
    <row r="827" spans="1:65" s="13" customFormat="1">
      <c r="B827" s="205"/>
      <c r="C827" s="206"/>
      <c r="D827" s="207" t="s">
        <v>272</v>
      </c>
      <c r="E827" s="208" t="s">
        <v>1</v>
      </c>
      <c r="F827" s="209" t="s">
        <v>3563</v>
      </c>
      <c r="G827" s="206"/>
      <c r="H827" s="210">
        <v>3.335</v>
      </c>
      <c r="I827" s="211"/>
      <c r="J827" s="206"/>
      <c r="K827" s="206"/>
      <c r="L827" s="212"/>
      <c r="M827" s="213"/>
      <c r="N827" s="214"/>
      <c r="O827" s="214"/>
      <c r="P827" s="214"/>
      <c r="Q827" s="214"/>
      <c r="R827" s="214"/>
      <c r="S827" s="214"/>
      <c r="T827" s="215"/>
      <c r="AT827" s="216" t="s">
        <v>272</v>
      </c>
      <c r="AU827" s="216" t="s">
        <v>73</v>
      </c>
      <c r="AV827" s="13" t="s">
        <v>73</v>
      </c>
      <c r="AW827" s="13" t="s">
        <v>30</v>
      </c>
      <c r="AX827" s="13" t="s">
        <v>64</v>
      </c>
      <c r="AY827" s="216" t="s">
        <v>263</v>
      </c>
    </row>
    <row r="828" spans="1:65" s="15" customFormat="1">
      <c r="B828" s="228"/>
      <c r="C828" s="229"/>
      <c r="D828" s="207" t="s">
        <v>272</v>
      </c>
      <c r="E828" s="230" t="s">
        <v>1</v>
      </c>
      <c r="F828" s="231" t="s">
        <v>280</v>
      </c>
      <c r="G828" s="229"/>
      <c r="H828" s="232">
        <v>6.67</v>
      </c>
      <c r="I828" s="233"/>
      <c r="J828" s="229"/>
      <c r="K828" s="229"/>
      <c r="L828" s="234"/>
      <c r="M828" s="235"/>
      <c r="N828" s="236"/>
      <c r="O828" s="236"/>
      <c r="P828" s="236"/>
      <c r="Q828" s="236"/>
      <c r="R828" s="236"/>
      <c r="S828" s="236"/>
      <c r="T828" s="237"/>
      <c r="AT828" s="238" t="s">
        <v>272</v>
      </c>
      <c r="AU828" s="238" t="s">
        <v>73</v>
      </c>
      <c r="AV828" s="15" t="s">
        <v>270</v>
      </c>
      <c r="AW828" s="15" t="s">
        <v>30</v>
      </c>
      <c r="AX828" s="15" t="s">
        <v>71</v>
      </c>
      <c r="AY828" s="238" t="s">
        <v>263</v>
      </c>
    </row>
    <row r="829" spans="1:65" s="2" customFormat="1" ht="16.5" customHeight="1">
      <c r="A829" s="35"/>
      <c r="B829" s="36"/>
      <c r="C829" s="191" t="s">
        <v>891</v>
      </c>
      <c r="D829" s="191" t="s">
        <v>266</v>
      </c>
      <c r="E829" s="192" t="s">
        <v>3564</v>
      </c>
      <c r="F829" s="193" t="s">
        <v>3565</v>
      </c>
      <c r="G829" s="194" t="s">
        <v>269</v>
      </c>
      <c r="H829" s="195">
        <v>148.28700000000001</v>
      </c>
      <c r="I829" s="196"/>
      <c r="J829" s="197">
        <f>ROUND(I829*H829,2)</f>
        <v>0</v>
      </c>
      <c r="K829" s="198"/>
      <c r="L829" s="40"/>
      <c r="M829" s="199" t="s">
        <v>1</v>
      </c>
      <c r="N829" s="200" t="s">
        <v>38</v>
      </c>
      <c r="O829" s="72"/>
      <c r="P829" s="201">
        <f>O829*H829</f>
        <v>0</v>
      </c>
      <c r="Q829" s="201">
        <v>1.4E-3</v>
      </c>
      <c r="R829" s="201">
        <f>Q829*H829</f>
        <v>0.2076018</v>
      </c>
      <c r="S829" s="201">
        <v>0</v>
      </c>
      <c r="T829" s="202">
        <f>S829*H829</f>
        <v>0</v>
      </c>
      <c r="U829" s="35"/>
      <c r="V829" s="35"/>
      <c r="W829" s="35"/>
      <c r="X829" s="35"/>
      <c r="Y829" s="35"/>
      <c r="Z829" s="35"/>
      <c r="AA829" s="35"/>
      <c r="AB829" s="35"/>
      <c r="AC829" s="35"/>
      <c r="AD829" s="35"/>
      <c r="AE829" s="35"/>
      <c r="AR829" s="203" t="s">
        <v>416</v>
      </c>
      <c r="AT829" s="203" t="s">
        <v>266</v>
      </c>
      <c r="AU829" s="203" t="s">
        <v>73</v>
      </c>
      <c r="AY829" s="18" t="s">
        <v>263</v>
      </c>
      <c r="BE829" s="204">
        <f>IF(N829="základní",J829,0)</f>
        <v>0</v>
      </c>
      <c r="BF829" s="204">
        <f>IF(N829="snížená",J829,0)</f>
        <v>0</v>
      </c>
      <c r="BG829" s="204">
        <f>IF(N829="zákl. přenesená",J829,0)</f>
        <v>0</v>
      </c>
      <c r="BH829" s="204">
        <f>IF(N829="sníž. přenesená",J829,0)</f>
        <v>0</v>
      </c>
      <c r="BI829" s="204">
        <f>IF(N829="nulová",J829,0)</f>
        <v>0</v>
      </c>
      <c r="BJ829" s="18" t="s">
        <v>71</v>
      </c>
      <c r="BK829" s="204">
        <f>ROUND(I829*H829,2)</f>
        <v>0</v>
      </c>
      <c r="BL829" s="18" t="s">
        <v>416</v>
      </c>
      <c r="BM829" s="203" t="s">
        <v>3566</v>
      </c>
    </row>
    <row r="830" spans="1:65" s="2" customFormat="1" ht="24.2" customHeight="1">
      <c r="A830" s="35"/>
      <c r="B830" s="36"/>
      <c r="C830" s="191" t="s">
        <v>1251</v>
      </c>
      <c r="D830" s="191" t="s">
        <v>266</v>
      </c>
      <c r="E830" s="192" t="s">
        <v>3567</v>
      </c>
      <c r="F830" s="193" t="s">
        <v>3568</v>
      </c>
      <c r="G830" s="194" t="s">
        <v>269</v>
      </c>
      <c r="H830" s="195">
        <v>12.506</v>
      </c>
      <c r="I830" s="196"/>
      <c r="J830" s="197">
        <f>ROUND(I830*H830,2)</f>
        <v>0</v>
      </c>
      <c r="K830" s="198"/>
      <c r="L830" s="40"/>
      <c r="M830" s="199" t="s">
        <v>1</v>
      </c>
      <c r="N830" s="200" t="s">
        <v>38</v>
      </c>
      <c r="O830" s="72"/>
      <c r="P830" s="201">
        <f>O830*H830</f>
        <v>0</v>
      </c>
      <c r="Q830" s="201">
        <v>0</v>
      </c>
      <c r="R830" s="201">
        <f>Q830*H830</f>
        <v>0</v>
      </c>
      <c r="S830" s="201">
        <v>0</v>
      </c>
      <c r="T830" s="202">
        <f>S830*H830</f>
        <v>0</v>
      </c>
      <c r="U830" s="35"/>
      <c r="V830" s="35"/>
      <c r="W830" s="35"/>
      <c r="X830" s="35"/>
      <c r="Y830" s="35"/>
      <c r="Z830" s="35"/>
      <c r="AA830" s="35"/>
      <c r="AB830" s="35"/>
      <c r="AC830" s="35"/>
      <c r="AD830" s="35"/>
      <c r="AE830" s="35"/>
      <c r="AR830" s="203" t="s">
        <v>416</v>
      </c>
      <c r="AT830" s="203" t="s">
        <v>266</v>
      </c>
      <c r="AU830" s="203" t="s">
        <v>73</v>
      </c>
      <c r="AY830" s="18" t="s">
        <v>263</v>
      </c>
      <c r="BE830" s="204">
        <f>IF(N830="základní",J830,0)</f>
        <v>0</v>
      </c>
      <c r="BF830" s="204">
        <f>IF(N830="snížená",J830,0)</f>
        <v>0</v>
      </c>
      <c r="BG830" s="204">
        <f>IF(N830="zákl. přenesená",J830,0)</f>
        <v>0</v>
      </c>
      <c r="BH830" s="204">
        <f>IF(N830="sníž. přenesená",J830,0)</f>
        <v>0</v>
      </c>
      <c r="BI830" s="204">
        <f>IF(N830="nulová",J830,0)</f>
        <v>0</v>
      </c>
      <c r="BJ830" s="18" t="s">
        <v>71</v>
      </c>
      <c r="BK830" s="204">
        <f>ROUND(I830*H830,2)</f>
        <v>0</v>
      </c>
      <c r="BL830" s="18" t="s">
        <v>416</v>
      </c>
      <c r="BM830" s="203" t="s">
        <v>3569</v>
      </c>
    </row>
    <row r="831" spans="1:65" s="13" customFormat="1">
      <c r="B831" s="205"/>
      <c r="C831" s="206"/>
      <c r="D831" s="207" t="s">
        <v>272</v>
      </c>
      <c r="E831" s="208" t="s">
        <v>1</v>
      </c>
      <c r="F831" s="209" t="s">
        <v>3570</v>
      </c>
      <c r="G831" s="206"/>
      <c r="H831" s="210">
        <v>12.506</v>
      </c>
      <c r="I831" s="211"/>
      <c r="J831" s="206"/>
      <c r="K831" s="206"/>
      <c r="L831" s="212"/>
      <c r="M831" s="213"/>
      <c r="N831" s="214"/>
      <c r="O831" s="214"/>
      <c r="P831" s="214"/>
      <c r="Q831" s="214"/>
      <c r="R831" s="214"/>
      <c r="S831" s="214"/>
      <c r="T831" s="215"/>
      <c r="AT831" s="216" t="s">
        <v>272</v>
      </c>
      <c r="AU831" s="216" t="s">
        <v>73</v>
      </c>
      <c r="AV831" s="13" t="s">
        <v>73</v>
      </c>
      <c r="AW831" s="13" t="s">
        <v>30</v>
      </c>
      <c r="AX831" s="13" t="s">
        <v>64</v>
      </c>
      <c r="AY831" s="216" t="s">
        <v>263</v>
      </c>
    </row>
    <row r="832" spans="1:65" s="15" customFormat="1">
      <c r="B832" s="228"/>
      <c r="C832" s="229"/>
      <c r="D832" s="207" t="s">
        <v>272</v>
      </c>
      <c r="E832" s="230" t="s">
        <v>1</v>
      </c>
      <c r="F832" s="231" t="s">
        <v>280</v>
      </c>
      <c r="G832" s="229"/>
      <c r="H832" s="232">
        <v>12.506</v>
      </c>
      <c r="I832" s="233"/>
      <c r="J832" s="229"/>
      <c r="K832" s="229"/>
      <c r="L832" s="234"/>
      <c r="M832" s="235"/>
      <c r="N832" s="236"/>
      <c r="O832" s="236"/>
      <c r="P832" s="236"/>
      <c r="Q832" s="236"/>
      <c r="R832" s="236"/>
      <c r="S832" s="236"/>
      <c r="T832" s="237"/>
      <c r="AT832" s="238" t="s">
        <v>272</v>
      </c>
      <c r="AU832" s="238" t="s">
        <v>73</v>
      </c>
      <c r="AV832" s="15" t="s">
        <v>270</v>
      </c>
      <c r="AW832" s="15" t="s">
        <v>30</v>
      </c>
      <c r="AX832" s="15" t="s">
        <v>71</v>
      </c>
      <c r="AY832" s="238" t="s">
        <v>263</v>
      </c>
    </row>
    <row r="833" spans="1:65" s="2" customFormat="1" ht="37.9" customHeight="1">
      <c r="A833" s="35"/>
      <c r="B833" s="36"/>
      <c r="C833" s="191" t="s">
        <v>894</v>
      </c>
      <c r="D833" s="191" t="s">
        <v>266</v>
      </c>
      <c r="E833" s="192" t="s">
        <v>3571</v>
      </c>
      <c r="F833" s="193" t="s">
        <v>3572</v>
      </c>
      <c r="G833" s="194" t="s">
        <v>269</v>
      </c>
      <c r="H833" s="195">
        <v>3.258</v>
      </c>
      <c r="I833" s="196"/>
      <c r="J833" s="197">
        <f>ROUND(I833*H833,2)</f>
        <v>0</v>
      </c>
      <c r="K833" s="198"/>
      <c r="L833" s="40"/>
      <c r="M833" s="199" t="s">
        <v>1</v>
      </c>
      <c r="N833" s="200" t="s">
        <v>38</v>
      </c>
      <c r="O833" s="72"/>
      <c r="P833" s="201">
        <f>O833*H833</f>
        <v>0</v>
      </c>
      <c r="Q833" s="201">
        <v>2.963E-2</v>
      </c>
      <c r="R833" s="201">
        <f>Q833*H833</f>
        <v>9.6534540000000002E-2</v>
      </c>
      <c r="S833" s="201">
        <v>0</v>
      </c>
      <c r="T833" s="202">
        <f>S833*H833</f>
        <v>0</v>
      </c>
      <c r="U833" s="35"/>
      <c r="V833" s="35"/>
      <c r="W833" s="35"/>
      <c r="X833" s="35"/>
      <c r="Y833" s="35"/>
      <c r="Z833" s="35"/>
      <c r="AA833" s="35"/>
      <c r="AB833" s="35"/>
      <c r="AC833" s="35"/>
      <c r="AD833" s="35"/>
      <c r="AE833" s="35"/>
      <c r="AR833" s="203" t="s">
        <v>416</v>
      </c>
      <c r="AT833" s="203" t="s">
        <v>266</v>
      </c>
      <c r="AU833" s="203" t="s">
        <v>73</v>
      </c>
      <c r="AY833" s="18" t="s">
        <v>263</v>
      </c>
      <c r="BE833" s="204">
        <f>IF(N833="základní",J833,0)</f>
        <v>0</v>
      </c>
      <c r="BF833" s="204">
        <f>IF(N833="snížená",J833,0)</f>
        <v>0</v>
      </c>
      <c r="BG833" s="204">
        <f>IF(N833="zákl. přenesená",J833,0)</f>
        <v>0</v>
      </c>
      <c r="BH833" s="204">
        <f>IF(N833="sníž. přenesená",J833,0)</f>
        <v>0</v>
      </c>
      <c r="BI833" s="204">
        <f>IF(N833="nulová",J833,0)</f>
        <v>0</v>
      </c>
      <c r="BJ833" s="18" t="s">
        <v>71</v>
      </c>
      <c r="BK833" s="204">
        <f>ROUND(I833*H833,2)</f>
        <v>0</v>
      </c>
      <c r="BL833" s="18" t="s">
        <v>416</v>
      </c>
      <c r="BM833" s="203" t="s">
        <v>3573</v>
      </c>
    </row>
    <row r="834" spans="1:65" s="13" customFormat="1">
      <c r="B834" s="205"/>
      <c r="C834" s="206"/>
      <c r="D834" s="207" t="s">
        <v>272</v>
      </c>
      <c r="E834" s="208" t="s">
        <v>1</v>
      </c>
      <c r="F834" s="209" t="s">
        <v>3574</v>
      </c>
      <c r="G834" s="206"/>
      <c r="H834" s="210">
        <v>1.629</v>
      </c>
      <c r="I834" s="211"/>
      <c r="J834" s="206"/>
      <c r="K834" s="206"/>
      <c r="L834" s="212"/>
      <c r="M834" s="213"/>
      <c r="N834" s="214"/>
      <c r="O834" s="214"/>
      <c r="P834" s="214"/>
      <c r="Q834" s="214"/>
      <c r="R834" s="214"/>
      <c r="S834" s="214"/>
      <c r="T834" s="215"/>
      <c r="AT834" s="216" t="s">
        <v>272</v>
      </c>
      <c r="AU834" s="216" t="s">
        <v>73</v>
      </c>
      <c r="AV834" s="13" t="s">
        <v>73</v>
      </c>
      <c r="AW834" s="13" t="s">
        <v>30</v>
      </c>
      <c r="AX834" s="13" t="s">
        <v>64</v>
      </c>
      <c r="AY834" s="216" t="s">
        <v>263</v>
      </c>
    </row>
    <row r="835" spans="1:65" s="13" customFormat="1">
      <c r="B835" s="205"/>
      <c r="C835" s="206"/>
      <c r="D835" s="207" t="s">
        <v>272</v>
      </c>
      <c r="E835" s="208" t="s">
        <v>1</v>
      </c>
      <c r="F835" s="209" t="s">
        <v>3575</v>
      </c>
      <c r="G835" s="206"/>
      <c r="H835" s="210">
        <v>1.629</v>
      </c>
      <c r="I835" s="211"/>
      <c r="J835" s="206"/>
      <c r="K835" s="206"/>
      <c r="L835" s="212"/>
      <c r="M835" s="213"/>
      <c r="N835" s="214"/>
      <c r="O835" s="214"/>
      <c r="P835" s="214"/>
      <c r="Q835" s="214"/>
      <c r="R835" s="214"/>
      <c r="S835" s="214"/>
      <c r="T835" s="215"/>
      <c r="AT835" s="216" t="s">
        <v>272</v>
      </c>
      <c r="AU835" s="216" t="s">
        <v>73</v>
      </c>
      <c r="AV835" s="13" t="s">
        <v>73</v>
      </c>
      <c r="AW835" s="13" t="s">
        <v>30</v>
      </c>
      <c r="AX835" s="13" t="s">
        <v>64</v>
      </c>
      <c r="AY835" s="216" t="s">
        <v>263</v>
      </c>
    </row>
    <row r="836" spans="1:65" s="15" customFormat="1">
      <c r="B836" s="228"/>
      <c r="C836" s="229"/>
      <c r="D836" s="207" t="s">
        <v>272</v>
      </c>
      <c r="E836" s="230" t="s">
        <v>1</v>
      </c>
      <c r="F836" s="231" t="s">
        <v>280</v>
      </c>
      <c r="G836" s="229"/>
      <c r="H836" s="232">
        <v>3.258</v>
      </c>
      <c r="I836" s="233"/>
      <c r="J836" s="229"/>
      <c r="K836" s="229"/>
      <c r="L836" s="234"/>
      <c r="M836" s="235"/>
      <c r="N836" s="236"/>
      <c r="O836" s="236"/>
      <c r="P836" s="236"/>
      <c r="Q836" s="236"/>
      <c r="R836" s="236"/>
      <c r="S836" s="236"/>
      <c r="T836" s="237"/>
      <c r="AT836" s="238" t="s">
        <v>272</v>
      </c>
      <c r="AU836" s="238" t="s">
        <v>73</v>
      </c>
      <c r="AV836" s="15" t="s">
        <v>270</v>
      </c>
      <c r="AW836" s="15" t="s">
        <v>30</v>
      </c>
      <c r="AX836" s="15" t="s">
        <v>71</v>
      </c>
      <c r="AY836" s="238" t="s">
        <v>263</v>
      </c>
    </row>
    <row r="837" spans="1:65" s="2" customFormat="1" ht="16.5" customHeight="1">
      <c r="A837" s="35"/>
      <c r="B837" s="36"/>
      <c r="C837" s="191" t="s">
        <v>1260</v>
      </c>
      <c r="D837" s="191" t="s">
        <v>266</v>
      </c>
      <c r="E837" s="192" t="s">
        <v>3576</v>
      </c>
      <c r="F837" s="193" t="s">
        <v>3577</v>
      </c>
      <c r="G837" s="194" t="s">
        <v>269</v>
      </c>
      <c r="H837" s="195">
        <v>15.763999999999999</v>
      </c>
      <c r="I837" s="196"/>
      <c r="J837" s="197">
        <f>ROUND(I837*H837,2)</f>
        <v>0</v>
      </c>
      <c r="K837" s="198"/>
      <c r="L837" s="40"/>
      <c r="M837" s="199" t="s">
        <v>1</v>
      </c>
      <c r="N837" s="200" t="s">
        <v>38</v>
      </c>
      <c r="O837" s="72"/>
      <c r="P837" s="201">
        <f>O837*H837</f>
        <v>0</v>
      </c>
      <c r="Q837" s="201">
        <v>1E-4</v>
      </c>
      <c r="R837" s="201">
        <f>Q837*H837</f>
        <v>1.5763999999999999E-3</v>
      </c>
      <c r="S837" s="201">
        <v>0</v>
      </c>
      <c r="T837" s="202">
        <f>S837*H837</f>
        <v>0</v>
      </c>
      <c r="U837" s="35"/>
      <c r="V837" s="35"/>
      <c r="W837" s="35"/>
      <c r="X837" s="35"/>
      <c r="Y837" s="35"/>
      <c r="Z837" s="35"/>
      <c r="AA837" s="35"/>
      <c r="AB837" s="35"/>
      <c r="AC837" s="35"/>
      <c r="AD837" s="35"/>
      <c r="AE837" s="35"/>
      <c r="AR837" s="203" t="s">
        <v>416</v>
      </c>
      <c r="AT837" s="203" t="s">
        <v>266</v>
      </c>
      <c r="AU837" s="203" t="s">
        <v>73</v>
      </c>
      <c r="AY837" s="18" t="s">
        <v>263</v>
      </c>
      <c r="BE837" s="204">
        <f>IF(N837="základní",J837,0)</f>
        <v>0</v>
      </c>
      <c r="BF837" s="204">
        <f>IF(N837="snížená",J837,0)</f>
        <v>0</v>
      </c>
      <c r="BG837" s="204">
        <f>IF(N837="zákl. přenesená",J837,0)</f>
        <v>0</v>
      </c>
      <c r="BH837" s="204">
        <f>IF(N837="sníž. přenesená",J837,0)</f>
        <v>0</v>
      </c>
      <c r="BI837" s="204">
        <f>IF(N837="nulová",J837,0)</f>
        <v>0</v>
      </c>
      <c r="BJ837" s="18" t="s">
        <v>71</v>
      </c>
      <c r="BK837" s="204">
        <f>ROUND(I837*H837,2)</f>
        <v>0</v>
      </c>
      <c r="BL837" s="18" t="s">
        <v>416</v>
      </c>
      <c r="BM837" s="203" t="s">
        <v>3578</v>
      </c>
    </row>
    <row r="838" spans="1:65" s="2" customFormat="1" ht="24.2" customHeight="1">
      <c r="A838" s="35"/>
      <c r="B838" s="36"/>
      <c r="C838" s="191" t="s">
        <v>898</v>
      </c>
      <c r="D838" s="191" t="s">
        <v>266</v>
      </c>
      <c r="E838" s="192" t="s">
        <v>3579</v>
      </c>
      <c r="F838" s="193" t="s">
        <v>3580</v>
      </c>
      <c r="G838" s="194" t="s">
        <v>796</v>
      </c>
      <c r="H838" s="195">
        <v>3.75</v>
      </c>
      <c r="I838" s="196"/>
      <c r="J838" s="197">
        <f>ROUND(I838*H838,2)</f>
        <v>0</v>
      </c>
      <c r="K838" s="198"/>
      <c r="L838" s="40"/>
      <c r="M838" s="199" t="s">
        <v>1</v>
      </c>
      <c r="N838" s="200" t="s">
        <v>38</v>
      </c>
      <c r="O838" s="72"/>
      <c r="P838" s="201">
        <f>O838*H838</f>
        <v>0</v>
      </c>
      <c r="Q838" s="201">
        <v>1E-4</v>
      </c>
      <c r="R838" s="201">
        <f>Q838*H838</f>
        <v>3.7500000000000001E-4</v>
      </c>
      <c r="S838" s="201">
        <v>0</v>
      </c>
      <c r="T838" s="202">
        <f>S838*H838</f>
        <v>0</v>
      </c>
      <c r="U838" s="35"/>
      <c r="V838" s="35"/>
      <c r="W838" s="35"/>
      <c r="X838" s="35"/>
      <c r="Y838" s="35"/>
      <c r="Z838" s="35"/>
      <c r="AA838" s="35"/>
      <c r="AB838" s="35"/>
      <c r="AC838" s="35"/>
      <c r="AD838" s="35"/>
      <c r="AE838" s="35"/>
      <c r="AR838" s="203" t="s">
        <v>416</v>
      </c>
      <c r="AT838" s="203" t="s">
        <v>266</v>
      </c>
      <c r="AU838" s="203" t="s">
        <v>73</v>
      </c>
      <c r="AY838" s="18" t="s">
        <v>263</v>
      </c>
      <c r="BE838" s="204">
        <f>IF(N838="základní",J838,0)</f>
        <v>0</v>
      </c>
      <c r="BF838" s="204">
        <f>IF(N838="snížená",J838,0)</f>
        <v>0</v>
      </c>
      <c r="BG838" s="204">
        <f>IF(N838="zákl. přenesená",J838,0)</f>
        <v>0</v>
      </c>
      <c r="BH838" s="204">
        <f>IF(N838="sníž. přenesená",J838,0)</f>
        <v>0</v>
      </c>
      <c r="BI838" s="204">
        <f>IF(N838="nulová",J838,0)</f>
        <v>0</v>
      </c>
      <c r="BJ838" s="18" t="s">
        <v>71</v>
      </c>
      <c r="BK838" s="204">
        <f>ROUND(I838*H838,2)</f>
        <v>0</v>
      </c>
      <c r="BL838" s="18" t="s">
        <v>416</v>
      </c>
      <c r="BM838" s="203" t="s">
        <v>3581</v>
      </c>
    </row>
    <row r="839" spans="1:65" s="13" customFormat="1">
      <c r="B839" s="205"/>
      <c r="C839" s="206"/>
      <c r="D839" s="207" t="s">
        <v>272</v>
      </c>
      <c r="E839" s="208" t="s">
        <v>1</v>
      </c>
      <c r="F839" s="209" t="s">
        <v>3582</v>
      </c>
      <c r="G839" s="206"/>
      <c r="H839" s="210">
        <v>3.75</v>
      </c>
      <c r="I839" s="211"/>
      <c r="J839" s="206"/>
      <c r="K839" s="206"/>
      <c r="L839" s="212"/>
      <c r="M839" s="213"/>
      <c r="N839" s="214"/>
      <c r="O839" s="214"/>
      <c r="P839" s="214"/>
      <c r="Q839" s="214"/>
      <c r="R839" s="214"/>
      <c r="S839" s="214"/>
      <c r="T839" s="215"/>
      <c r="AT839" s="216" t="s">
        <v>272</v>
      </c>
      <c r="AU839" s="216" t="s">
        <v>73</v>
      </c>
      <c r="AV839" s="13" t="s">
        <v>73</v>
      </c>
      <c r="AW839" s="13" t="s">
        <v>30</v>
      </c>
      <c r="AX839" s="13" t="s">
        <v>64</v>
      </c>
      <c r="AY839" s="216" t="s">
        <v>263</v>
      </c>
    </row>
    <row r="840" spans="1:65" s="15" customFormat="1">
      <c r="B840" s="228"/>
      <c r="C840" s="229"/>
      <c r="D840" s="207" t="s">
        <v>272</v>
      </c>
      <c r="E840" s="230" t="s">
        <v>1</v>
      </c>
      <c r="F840" s="231" t="s">
        <v>280</v>
      </c>
      <c r="G840" s="229"/>
      <c r="H840" s="232">
        <v>3.75</v>
      </c>
      <c r="I840" s="233"/>
      <c r="J840" s="229"/>
      <c r="K840" s="229"/>
      <c r="L840" s="234"/>
      <c r="M840" s="235"/>
      <c r="N840" s="236"/>
      <c r="O840" s="236"/>
      <c r="P840" s="236"/>
      <c r="Q840" s="236"/>
      <c r="R840" s="236"/>
      <c r="S840" s="236"/>
      <c r="T840" s="237"/>
      <c r="AT840" s="238" t="s">
        <v>272</v>
      </c>
      <c r="AU840" s="238" t="s">
        <v>73</v>
      </c>
      <c r="AV840" s="15" t="s">
        <v>270</v>
      </c>
      <c r="AW840" s="15" t="s">
        <v>30</v>
      </c>
      <c r="AX840" s="15" t="s">
        <v>71</v>
      </c>
      <c r="AY840" s="238" t="s">
        <v>263</v>
      </c>
    </row>
    <row r="841" spans="1:65" s="2" customFormat="1" ht="24.2" customHeight="1">
      <c r="A841" s="35"/>
      <c r="B841" s="36"/>
      <c r="C841" s="191" t="s">
        <v>1267</v>
      </c>
      <c r="D841" s="191" t="s">
        <v>266</v>
      </c>
      <c r="E841" s="192" t="s">
        <v>3583</v>
      </c>
      <c r="F841" s="193" t="s">
        <v>3584</v>
      </c>
      <c r="G841" s="194" t="s">
        <v>269</v>
      </c>
      <c r="H841" s="195">
        <v>15.763999999999999</v>
      </c>
      <c r="I841" s="196"/>
      <c r="J841" s="197">
        <f>ROUND(I841*H841,2)</f>
        <v>0</v>
      </c>
      <c r="K841" s="198"/>
      <c r="L841" s="40"/>
      <c r="M841" s="199" t="s">
        <v>1</v>
      </c>
      <c r="N841" s="200" t="s">
        <v>38</v>
      </c>
      <c r="O841" s="72"/>
      <c r="P841" s="201">
        <f>O841*H841</f>
        <v>0</v>
      </c>
      <c r="Q841" s="201">
        <v>6.9999999999999999E-4</v>
      </c>
      <c r="R841" s="201">
        <f>Q841*H841</f>
        <v>1.1034799999999999E-2</v>
      </c>
      <c r="S841" s="201">
        <v>0</v>
      </c>
      <c r="T841" s="202">
        <f>S841*H841</f>
        <v>0</v>
      </c>
      <c r="U841" s="35"/>
      <c r="V841" s="35"/>
      <c r="W841" s="35"/>
      <c r="X841" s="35"/>
      <c r="Y841" s="35"/>
      <c r="Z841" s="35"/>
      <c r="AA841" s="35"/>
      <c r="AB841" s="35"/>
      <c r="AC841" s="35"/>
      <c r="AD841" s="35"/>
      <c r="AE841" s="35"/>
      <c r="AR841" s="203" t="s">
        <v>416</v>
      </c>
      <c r="AT841" s="203" t="s">
        <v>266</v>
      </c>
      <c r="AU841" s="203" t="s">
        <v>73</v>
      </c>
      <c r="AY841" s="18" t="s">
        <v>263</v>
      </c>
      <c r="BE841" s="204">
        <f>IF(N841="základní",J841,0)</f>
        <v>0</v>
      </c>
      <c r="BF841" s="204">
        <f>IF(N841="snížená",J841,0)</f>
        <v>0</v>
      </c>
      <c r="BG841" s="204">
        <f>IF(N841="zákl. přenesená",J841,0)</f>
        <v>0</v>
      </c>
      <c r="BH841" s="204">
        <f>IF(N841="sníž. přenesená",J841,0)</f>
        <v>0</v>
      </c>
      <c r="BI841" s="204">
        <f>IF(N841="nulová",J841,0)</f>
        <v>0</v>
      </c>
      <c r="BJ841" s="18" t="s">
        <v>71</v>
      </c>
      <c r="BK841" s="204">
        <f>ROUND(I841*H841,2)</f>
        <v>0</v>
      </c>
      <c r="BL841" s="18" t="s">
        <v>416</v>
      </c>
      <c r="BM841" s="203" t="s">
        <v>3585</v>
      </c>
    </row>
    <row r="842" spans="1:65" s="2" customFormat="1" ht="24.2" customHeight="1">
      <c r="A842" s="35"/>
      <c r="B842" s="36"/>
      <c r="C842" s="191" t="s">
        <v>901</v>
      </c>
      <c r="D842" s="191" t="s">
        <v>266</v>
      </c>
      <c r="E842" s="192" t="s">
        <v>3586</v>
      </c>
      <c r="F842" s="193" t="s">
        <v>3587</v>
      </c>
      <c r="G842" s="194" t="s">
        <v>269</v>
      </c>
      <c r="H842" s="195">
        <v>206.8</v>
      </c>
      <c r="I842" s="196"/>
      <c r="J842" s="197">
        <f>ROUND(I842*H842,2)</f>
        <v>0</v>
      </c>
      <c r="K842" s="198"/>
      <c r="L842" s="40"/>
      <c r="M842" s="199" t="s">
        <v>1</v>
      </c>
      <c r="N842" s="200" t="s">
        <v>38</v>
      </c>
      <c r="O842" s="72"/>
      <c r="P842" s="201">
        <f>O842*H842</f>
        <v>0</v>
      </c>
      <c r="Q842" s="201">
        <v>1.2200000000000001E-2</v>
      </c>
      <c r="R842" s="201">
        <f>Q842*H842</f>
        <v>2.5229600000000003</v>
      </c>
      <c r="S842" s="201">
        <v>0</v>
      </c>
      <c r="T842" s="202">
        <f>S842*H842</f>
        <v>0</v>
      </c>
      <c r="U842" s="35"/>
      <c r="V842" s="35"/>
      <c r="W842" s="35"/>
      <c r="X842" s="35"/>
      <c r="Y842" s="35"/>
      <c r="Z842" s="35"/>
      <c r="AA842" s="35"/>
      <c r="AB842" s="35"/>
      <c r="AC842" s="35"/>
      <c r="AD842" s="35"/>
      <c r="AE842" s="35"/>
      <c r="AR842" s="203" t="s">
        <v>416</v>
      </c>
      <c r="AT842" s="203" t="s">
        <v>266</v>
      </c>
      <c r="AU842" s="203" t="s">
        <v>73</v>
      </c>
      <c r="AY842" s="18" t="s">
        <v>263</v>
      </c>
      <c r="BE842" s="204">
        <f>IF(N842="základní",J842,0)</f>
        <v>0</v>
      </c>
      <c r="BF842" s="204">
        <f>IF(N842="snížená",J842,0)</f>
        <v>0</v>
      </c>
      <c r="BG842" s="204">
        <f>IF(N842="zákl. přenesená",J842,0)</f>
        <v>0</v>
      </c>
      <c r="BH842" s="204">
        <f>IF(N842="sníž. přenesená",J842,0)</f>
        <v>0</v>
      </c>
      <c r="BI842" s="204">
        <f>IF(N842="nulová",J842,0)</f>
        <v>0</v>
      </c>
      <c r="BJ842" s="18" t="s">
        <v>71</v>
      </c>
      <c r="BK842" s="204">
        <f>ROUND(I842*H842,2)</f>
        <v>0</v>
      </c>
      <c r="BL842" s="18" t="s">
        <v>416</v>
      </c>
      <c r="BM842" s="203" t="s">
        <v>3588</v>
      </c>
    </row>
    <row r="843" spans="1:65" s="13" customFormat="1">
      <c r="B843" s="205"/>
      <c r="C843" s="206"/>
      <c r="D843" s="207" t="s">
        <v>272</v>
      </c>
      <c r="E843" s="208" t="s">
        <v>1</v>
      </c>
      <c r="F843" s="209" t="s">
        <v>3251</v>
      </c>
      <c r="G843" s="206"/>
      <c r="H843" s="210">
        <v>18</v>
      </c>
      <c r="I843" s="211"/>
      <c r="J843" s="206"/>
      <c r="K843" s="206"/>
      <c r="L843" s="212"/>
      <c r="M843" s="213"/>
      <c r="N843" s="214"/>
      <c r="O843" s="214"/>
      <c r="P843" s="214"/>
      <c r="Q843" s="214"/>
      <c r="R843" s="214"/>
      <c r="S843" s="214"/>
      <c r="T843" s="215"/>
      <c r="AT843" s="216" t="s">
        <v>272</v>
      </c>
      <c r="AU843" s="216" t="s">
        <v>73</v>
      </c>
      <c r="AV843" s="13" t="s">
        <v>73</v>
      </c>
      <c r="AW843" s="13" t="s">
        <v>30</v>
      </c>
      <c r="AX843" s="13" t="s">
        <v>64</v>
      </c>
      <c r="AY843" s="216" t="s">
        <v>263</v>
      </c>
    </row>
    <row r="844" spans="1:65" s="13" customFormat="1">
      <c r="B844" s="205"/>
      <c r="C844" s="206"/>
      <c r="D844" s="207" t="s">
        <v>272</v>
      </c>
      <c r="E844" s="208" t="s">
        <v>1</v>
      </c>
      <c r="F844" s="209" t="s">
        <v>3252</v>
      </c>
      <c r="G844" s="206"/>
      <c r="H844" s="210">
        <v>17.899999999999999</v>
      </c>
      <c r="I844" s="211"/>
      <c r="J844" s="206"/>
      <c r="K844" s="206"/>
      <c r="L844" s="212"/>
      <c r="M844" s="213"/>
      <c r="N844" s="214"/>
      <c r="O844" s="214"/>
      <c r="P844" s="214"/>
      <c r="Q844" s="214"/>
      <c r="R844" s="214"/>
      <c r="S844" s="214"/>
      <c r="T844" s="215"/>
      <c r="AT844" s="216" t="s">
        <v>272</v>
      </c>
      <c r="AU844" s="216" t="s">
        <v>73</v>
      </c>
      <c r="AV844" s="13" t="s">
        <v>73</v>
      </c>
      <c r="AW844" s="13" t="s">
        <v>30</v>
      </c>
      <c r="AX844" s="13" t="s">
        <v>64</v>
      </c>
      <c r="AY844" s="216" t="s">
        <v>263</v>
      </c>
    </row>
    <row r="845" spans="1:65" s="13" customFormat="1">
      <c r="B845" s="205"/>
      <c r="C845" s="206"/>
      <c r="D845" s="207" t="s">
        <v>272</v>
      </c>
      <c r="E845" s="208" t="s">
        <v>1</v>
      </c>
      <c r="F845" s="209" t="s">
        <v>3253</v>
      </c>
      <c r="G845" s="206"/>
      <c r="H845" s="210">
        <v>50.7</v>
      </c>
      <c r="I845" s="211"/>
      <c r="J845" s="206"/>
      <c r="K845" s="206"/>
      <c r="L845" s="212"/>
      <c r="M845" s="213"/>
      <c r="N845" s="214"/>
      <c r="O845" s="214"/>
      <c r="P845" s="214"/>
      <c r="Q845" s="214"/>
      <c r="R845" s="214"/>
      <c r="S845" s="214"/>
      <c r="T845" s="215"/>
      <c r="AT845" s="216" t="s">
        <v>272</v>
      </c>
      <c r="AU845" s="216" t="s">
        <v>73</v>
      </c>
      <c r="AV845" s="13" t="s">
        <v>73</v>
      </c>
      <c r="AW845" s="13" t="s">
        <v>30</v>
      </c>
      <c r="AX845" s="13" t="s">
        <v>64</v>
      </c>
      <c r="AY845" s="216" t="s">
        <v>263</v>
      </c>
    </row>
    <row r="846" spans="1:65" s="13" customFormat="1">
      <c r="B846" s="205"/>
      <c r="C846" s="206"/>
      <c r="D846" s="207" t="s">
        <v>272</v>
      </c>
      <c r="E846" s="208" t="s">
        <v>1</v>
      </c>
      <c r="F846" s="209" t="s">
        <v>3254</v>
      </c>
      <c r="G846" s="206"/>
      <c r="H846" s="210">
        <v>50.2</v>
      </c>
      <c r="I846" s="211"/>
      <c r="J846" s="206"/>
      <c r="K846" s="206"/>
      <c r="L846" s="212"/>
      <c r="M846" s="213"/>
      <c r="N846" s="214"/>
      <c r="O846" s="214"/>
      <c r="P846" s="214"/>
      <c r="Q846" s="214"/>
      <c r="R846" s="214"/>
      <c r="S846" s="214"/>
      <c r="T846" s="215"/>
      <c r="AT846" s="216" t="s">
        <v>272</v>
      </c>
      <c r="AU846" s="216" t="s">
        <v>73</v>
      </c>
      <c r="AV846" s="13" t="s">
        <v>73</v>
      </c>
      <c r="AW846" s="13" t="s">
        <v>30</v>
      </c>
      <c r="AX846" s="13" t="s">
        <v>64</v>
      </c>
      <c r="AY846" s="216" t="s">
        <v>263</v>
      </c>
    </row>
    <row r="847" spans="1:65" s="13" customFormat="1">
      <c r="B847" s="205"/>
      <c r="C847" s="206"/>
      <c r="D847" s="207" t="s">
        <v>272</v>
      </c>
      <c r="E847" s="208" t="s">
        <v>1</v>
      </c>
      <c r="F847" s="209" t="s">
        <v>3255</v>
      </c>
      <c r="G847" s="206"/>
      <c r="H847" s="210">
        <v>20.2</v>
      </c>
      <c r="I847" s="211"/>
      <c r="J847" s="206"/>
      <c r="K847" s="206"/>
      <c r="L847" s="212"/>
      <c r="M847" s="213"/>
      <c r="N847" s="214"/>
      <c r="O847" s="214"/>
      <c r="P847" s="214"/>
      <c r="Q847" s="214"/>
      <c r="R847" s="214"/>
      <c r="S847" s="214"/>
      <c r="T847" s="215"/>
      <c r="AT847" s="216" t="s">
        <v>272</v>
      </c>
      <c r="AU847" s="216" t="s">
        <v>73</v>
      </c>
      <c r="AV847" s="13" t="s">
        <v>73</v>
      </c>
      <c r="AW847" s="13" t="s">
        <v>30</v>
      </c>
      <c r="AX847" s="13" t="s">
        <v>64</v>
      </c>
      <c r="AY847" s="216" t="s">
        <v>263</v>
      </c>
    </row>
    <row r="848" spans="1:65" s="13" customFormat="1">
      <c r="B848" s="205"/>
      <c r="C848" s="206"/>
      <c r="D848" s="207" t="s">
        <v>272</v>
      </c>
      <c r="E848" s="208" t="s">
        <v>1</v>
      </c>
      <c r="F848" s="209" t="s">
        <v>3256</v>
      </c>
      <c r="G848" s="206"/>
      <c r="H848" s="210">
        <v>9.1999999999999993</v>
      </c>
      <c r="I848" s="211"/>
      <c r="J848" s="206"/>
      <c r="K848" s="206"/>
      <c r="L848" s="212"/>
      <c r="M848" s="213"/>
      <c r="N848" s="214"/>
      <c r="O848" s="214"/>
      <c r="P848" s="214"/>
      <c r="Q848" s="214"/>
      <c r="R848" s="214"/>
      <c r="S848" s="214"/>
      <c r="T848" s="215"/>
      <c r="AT848" s="216" t="s">
        <v>272</v>
      </c>
      <c r="AU848" s="216" t="s">
        <v>73</v>
      </c>
      <c r="AV848" s="13" t="s">
        <v>73</v>
      </c>
      <c r="AW848" s="13" t="s">
        <v>30</v>
      </c>
      <c r="AX848" s="13" t="s">
        <v>64</v>
      </c>
      <c r="AY848" s="216" t="s">
        <v>263</v>
      </c>
    </row>
    <row r="849" spans="1:65" s="13" customFormat="1">
      <c r="B849" s="205"/>
      <c r="C849" s="206"/>
      <c r="D849" s="207" t="s">
        <v>272</v>
      </c>
      <c r="E849" s="208" t="s">
        <v>1</v>
      </c>
      <c r="F849" s="209" t="s">
        <v>3261</v>
      </c>
      <c r="G849" s="206"/>
      <c r="H849" s="210">
        <v>9.5</v>
      </c>
      <c r="I849" s="211"/>
      <c r="J849" s="206"/>
      <c r="K849" s="206"/>
      <c r="L849" s="212"/>
      <c r="M849" s="213"/>
      <c r="N849" s="214"/>
      <c r="O849" s="214"/>
      <c r="P849" s="214"/>
      <c r="Q849" s="214"/>
      <c r="R849" s="214"/>
      <c r="S849" s="214"/>
      <c r="T849" s="215"/>
      <c r="AT849" s="216" t="s">
        <v>272</v>
      </c>
      <c r="AU849" s="216" t="s">
        <v>73</v>
      </c>
      <c r="AV849" s="13" t="s">
        <v>73</v>
      </c>
      <c r="AW849" s="13" t="s">
        <v>30</v>
      </c>
      <c r="AX849" s="13" t="s">
        <v>64</v>
      </c>
      <c r="AY849" s="216" t="s">
        <v>263</v>
      </c>
    </row>
    <row r="850" spans="1:65" s="13" customFormat="1">
      <c r="B850" s="205"/>
      <c r="C850" s="206"/>
      <c r="D850" s="207" t="s">
        <v>272</v>
      </c>
      <c r="E850" s="208" t="s">
        <v>1</v>
      </c>
      <c r="F850" s="209" t="s">
        <v>3262</v>
      </c>
      <c r="G850" s="206"/>
      <c r="H850" s="210">
        <v>1.8</v>
      </c>
      <c r="I850" s="211"/>
      <c r="J850" s="206"/>
      <c r="K850" s="206"/>
      <c r="L850" s="212"/>
      <c r="M850" s="213"/>
      <c r="N850" s="214"/>
      <c r="O850" s="214"/>
      <c r="P850" s="214"/>
      <c r="Q850" s="214"/>
      <c r="R850" s="214"/>
      <c r="S850" s="214"/>
      <c r="T850" s="215"/>
      <c r="AT850" s="216" t="s">
        <v>272</v>
      </c>
      <c r="AU850" s="216" t="s">
        <v>73</v>
      </c>
      <c r="AV850" s="13" t="s">
        <v>73</v>
      </c>
      <c r="AW850" s="13" t="s">
        <v>30</v>
      </c>
      <c r="AX850" s="13" t="s">
        <v>64</v>
      </c>
      <c r="AY850" s="216" t="s">
        <v>263</v>
      </c>
    </row>
    <row r="851" spans="1:65" s="13" customFormat="1">
      <c r="B851" s="205"/>
      <c r="C851" s="206"/>
      <c r="D851" s="207" t="s">
        <v>272</v>
      </c>
      <c r="E851" s="208" t="s">
        <v>1</v>
      </c>
      <c r="F851" s="209" t="s">
        <v>3267</v>
      </c>
      <c r="G851" s="206"/>
      <c r="H851" s="210">
        <v>12.7</v>
      </c>
      <c r="I851" s="211"/>
      <c r="J851" s="206"/>
      <c r="K851" s="206"/>
      <c r="L851" s="212"/>
      <c r="M851" s="213"/>
      <c r="N851" s="214"/>
      <c r="O851" s="214"/>
      <c r="P851" s="214"/>
      <c r="Q851" s="214"/>
      <c r="R851" s="214"/>
      <c r="S851" s="214"/>
      <c r="T851" s="215"/>
      <c r="AT851" s="216" t="s">
        <v>272</v>
      </c>
      <c r="AU851" s="216" t="s">
        <v>73</v>
      </c>
      <c r="AV851" s="13" t="s">
        <v>73</v>
      </c>
      <c r="AW851" s="13" t="s">
        <v>30</v>
      </c>
      <c r="AX851" s="13" t="s">
        <v>64</v>
      </c>
      <c r="AY851" s="216" t="s">
        <v>263</v>
      </c>
    </row>
    <row r="852" spans="1:65" s="13" customFormat="1">
      <c r="B852" s="205"/>
      <c r="C852" s="206"/>
      <c r="D852" s="207" t="s">
        <v>272</v>
      </c>
      <c r="E852" s="208" t="s">
        <v>1</v>
      </c>
      <c r="F852" s="209" t="s">
        <v>3268</v>
      </c>
      <c r="G852" s="206"/>
      <c r="H852" s="210">
        <v>2.1</v>
      </c>
      <c r="I852" s="211"/>
      <c r="J852" s="206"/>
      <c r="K852" s="206"/>
      <c r="L852" s="212"/>
      <c r="M852" s="213"/>
      <c r="N852" s="214"/>
      <c r="O852" s="214"/>
      <c r="P852" s="214"/>
      <c r="Q852" s="214"/>
      <c r="R852" s="214"/>
      <c r="S852" s="214"/>
      <c r="T852" s="215"/>
      <c r="AT852" s="216" t="s">
        <v>272</v>
      </c>
      <c r="AU852" s="216" t="s">
        <v>73</v>
      </c>
      <c r="AV852" s="13" t="s">
        <v>73</v>
      </c>
      <c r="AW852" s="13" t="s">
        <v>30</v>
      </c>
      <c r="AX852" s="13" t="s">
        <v>64</v>
      </c>
      <c r="AY852" s="216" t="s">
        <v>263</v>
      </c>
    </row>
    <row r="853" spans="1:65" s="13" customFormat="1">
      <c r="B853" s="205"/>
      <c r="C853" s="206"/>
      <c r="D853" s="207" t="s">
        <v>272</v>
      </c>
      <c r="E853" s="208" t="s">
        <v>1</v>
      </c>
      <c r="F853" s="209" t="s">
        <v>3269</v>
      </c>
      <c r="G853" s="206"/>
      <c r="H853" s="210">
        <v>14.5</v>
      </c>
      <c r="I853" s="211"/>
      <c r="J853" s="206"/>
      <c r="K853" s="206"/>
      <c r="L853" s="212"/>
      <c r="M853" s="213"/>
      <c r="N853" s="214"/>
      <c r="O853" s="214"/>
      <c r="P853" s="214"/>
      <c r="Q853" s="214"/>
      <c r="R853" s="214"/>
      <c r="S853" s="214"/>
      <c r="T853" s="215"/>
      <c r="AT853" s="216" t="s">
        <v>272</v>
      </c>
      <c r="AU853" s="216" t="s">
        <v>73</v>
      </c>
      <c r="AV853" s="13" t="s">
        <v>73</v>
      </c>
      <c r="AW853" s="13" t="s">
        <v>30</v>
      </c>
      <c r="AX853" s="13" t="s">
        <v>64</v>
      </c>
      <c r="AY853" s="216" t="s">
        <v>263</v>
      </c>
    </row>
    <row r="854" spans="1:65" s="15" customFormat="1">
      <c r="B854" s="228"/>
      <c r="C854" s="229"/>
      <c r="D854" s="207" t="s">
        <v>272</v>
      </c>
      <c r="E854" s="230" t="s">
        <v>1</v>
      </c>
      <c r="F854" s="231" t="s">
        <v>280</v>
      </c>
      <c r="G854" s="229"/>
      <c r="H854" s="232">
        <v>206.8</v>
      </c>
      <c r="I854" s="233"/>
      <c r="J854" s="229"/>
      <c r="K854" s="229"/>
      <c r="L854" s="234"/>
      <c r="M854" s="235"/>
      <c r="N854" s="236"/>
      <c r="O854" s="236"/>
      <c r="P854" s="236"/>
      <c r="Q854" s="236"/>
      <c r="R854" s="236"/>
      <c r="S854" s="236"/>
      <c r="T854" s="237"/>
      <c r="AT854" s="238" t="s">
        <v>272</v>
      </c>
      <c r="AU854" s="238" t="s">
        <v>73</v>
      </c>
      <c r="AV854" s="15" t="s">
        <v>270</v>
      </c>
      <c r="AW854" s="15" t="s">
        <v>30</v>
      </c>
      <c r="AX854" s="15" t="s">
        <v>71</v>
      </c>
      <c r="AY854" s="238" t="s">
        <v>263</v>
      </c>
    </row>
    <row r="855" spans="1:65" s="2" customFormat="1" ht="24.2" customHeight="1">
      <c r="A855" s="35"/>
      <c r="B855" s="36"/>
      <c r="C855" s="191" t="s">
        <v>1273</v>
      </c>
      <c r="D855" s="191" t="s">
        <v>266</v>
      </c>
      <c r="E855" s="192" t="s">
        <v>3589</v>
      </c>
      <c r="F855" s="193" t="s">
        <v>3590</v>
      </c>
      <c r="G855" s="194" t="s">
        <v>269</v>
      </c>
      <c r="H855" s="195">
        <v>26.8</v>
      </c>
      <c r="I855" s="196"/>
      <c r="J855" s="197">
        <f>ROUND(I855*H855,2)</f>
        <v>0</v>
      </c>
      <c r="K855" s="198"/>
      <c r="L855" s="40"/>
      <c r="M855" s="199" t="s">
        <v>1</v>
      </c>
      <c r="N855" s="200" t="s">
        <v>38</v>
      </c>
      <c r="O855" s="72"/>
      <c r="P855" s="201">
        <f>O855*H855</f>
        <v>0</v>
      </c>
      <c r="Q855" s="201">
        <v>1.259E-2</v>
      </c>
      <c r="R855" s="201">
        <f>Q855*H855</f>
        <v>0.33741200000000005</v>
      </c>
      <c r="S855" s="201">
        <v>0</v>
      </c>
      <c r="T855" s="202">
        <f>S855*H855</f>
        <v>0</v>
      </c>
      <c r="U855" s="35"/>
      <c r="V855" s="35"/>
      <c r="W855" s="35"/>
      <c r="X855" s="35"/>
      <c r="Y855" s="35"/>
      <c r="Z855" s="35"/>
      <c r="AA855" s="35"/>
      <c r="AB855" s="35"/>
      <c r="AC855" s="35"/>
      <c r="AD855" s="35"/>
      <c r="AE855" s="35"/>
      <c r="AR855" s="203" t="s">
        <v>416</v>
      </c>
      <c r="AT855" s="203" t="s">
        <v>266</v>
      </c>
      <c r="AU855" s="203" t="s">
        <v>73</v>
      </c>
      <c r="AY855" s="18" t="s">
        <v>263</v>
      </c>
      <c r="BE855" s="204">
        <f>IF(N855="základní",J855,0)</f>
        <v>0</v>
      </c>
      <c r="BF855" s="204">
        <f>IF(N855="snížená",J855,0)</f>
        <v>0</v>
      </c>
      <c r="BG855" s="204">
        <f>IF(N855="zákl. přenesená",J855,0)</f>
        <v>0</v>
      </c>
      <c r="BH855" s="204">
        <f>IF(N855="sníž. přenesená",J855,0)</f>
        <v>0</v>
      </c>
      <c r="BI855" s="204">
        <f>IF(N855="nulová",J855,0)</f>
        <v>0</v>
      </c>
      <c r="BJ855" s="18" t="s">
        <v>71</v>
      </c>
      <c r="BK855" s="204">
        <f>ROUND(I855*H855,2)</f>
        <v>0</v>
      </c>
      <c r="BL855" s="18" t="s">
        <v>416</v>
      </c>
      <c r="BM855" s="203" t="s">
        <v>3591</v>
      </c>
    </row>
    <row r="856" spans="1:65" s="13" customFormat="1">
      <c r="B856" s="205"/>
      <c r="C856" s="206"/>
      <c r="D856" s="207" t="s">
        <v>272</v>
      </c>
      <c r="E856" s="208" t="s">
        <v>1</v>
      </c>
      <c r="F856" s="209" t="s">
        <v>3257</v>
      </c>
      <c r="G856" s="206"/>
      <c r="H856" s="210">
        <v>4.5</v>
      </c>
      <c r="I856" s="211"/>
      <c r="J856" s="206"/>
      <c r="K856" s="206"/>
      <c r="L856" s="212"/>
      <c r="M856" s="213"/>
      <c r="N856" s="214"/>
      <c r="O856" s="214"/>
      <c r="P856" s="214"/>
      <c r="Q856" s="214"/>
      <c r="R856" s="214"/>
      <c r="S856" s="214"/>
      <c r="T856" s="215"/>
      <c r="AT856" s="216" t="s">
        <v>272</v>
      </c>
      <c r="AU856" s="216" t="s">
        <v>73</v>
      </c>
      <c r="AV856" s="13" t="s">
        <v>73</v>
      </c>
      <c r="AW856" s="13" t="s">
        <v>30</v>
      </c>
      <c r="AX856" s="13" t="s">
        <v>64</v>
      </c>
      <c r="AY856" s="216" t="s">
        <v>263</v>
      </c>
    </row>
    <row r="857" spans="1:65" s="13" customFormat="1">
      <c r="B857" s="205"/>
      <c r="C857" s="206"/>
      <c r="D857" s="207" t="s">
        <v>272</v>
      </c>
      <c r="E857" s="208" t="s">
        <v>1</v>
      </c>
      <c r="F857" s="209" t="s">
        <v>3258</v>
      </c>
      <c r="G857" s="206"/>
      <c r="H857" s="210">
        <v>1.4</v>
      </c>
      <c r="I857" s="211"/>
      <c r="J857" s="206"/>
      <c r="K857" s="206"/>
      <c r="L857" s="212"/>
      <c r="M857" s="213"/>
      <c r="N857" s="214"/>
      <c r="O857" s="214"/>
      <c r="P857" s="214"/>
      <c r="Q857" s="214"/>
      <c r="R857" s="214"/>
      <c r="S857" s="214"/>
      <c r="T857" s="215"/>
      <c r="AT857" s="216" t="s">
        <v>272</v>
      </c>
      <c r="AU857" s="216" t="s">
        <v>73</v>
      </c>
      <c r="AV857" s="13" t="s">
        <v>73</v>
      </c>
      <c r="AW857" s="13" t="s">
        <v>30</v>
      </c>
      <c r="AX857" s="13" t="s">
        <v>64</v>
      </c>
      <c r="AY857" s="216" t="s">
        <v>263</v>
      </c>
    </row>
    <row r="858" spans="1:65" s="13" customFormat="1">
      <c r="B858" s="205"/>
      <c r="C858" s="206"/>
      <c r="D858" s="207" t="s">
        <v>272</v>
      </c>
      <c r="E858" s="208" t="s">
        <v>1</v>
      </c>
      <c r="F858" s="209" t="s">
        <v>3259</v>
      </c>
      <c r="G858" s="206"/>
      <c r="H858" s="210">
        <v>1.4</v>
      </c>
      <c r="I858" s="211"/>
      <c r="J858" s="206"/>
      <c r="K858" s="206"/>
      <c r="L858" s="212"/>
      <c r="M858" s="213"/>
      <c r="N858" s="214"/>
      <c r="O858" s="214"/>
      <c r="P858" s="214"/>
      <c r="Q858" s="214"/>
      <c r="R858" s="214"/>
      <c r="S858" s="214"/>
      <c r="T858" s="215"/>
      <c r="AT858" s="216" t="s">
        <v>272</v>
      </c>
      <c r="AU858" s="216" t="s">
        <v>73</v>
      </c>
      <c r="AV858" s="13" t="s">
        <v>73</v>
      </c>
      <c r="AW858" s="13" t="s">
        <v>30</v>
      </c>
      <c r="AX858" s="13" t="s">
        <v>64</v>
      </c>
      <c r="AY858" s="216" t="s">
        <v>263</v>
      </c>
    </row>
    <row r="859" spans="1:65" s="13" customFormat="1">
      <c r="B859" s="205"/>
      <c r="C859" s="206"/>
      <c r="D859" s="207" t="s">
        <v>272</v>
      </c>
      <c r="E859" s="208" t="s">
        <v>1</v>
      </c>
      <c r="F859" s="209" t="s">
        <v>3260</v>
      </c>
      <c r="G859" s="206"/>
      <c r="H859" s="210">
        <v>2.6</v>
      </c>
      <c r="I859" s="211"/>
      <c r="J859" s="206"/>
      <c r="K859" s="206"/>
      <c r="L859" s="212"/>
      <c r="M859" s="213"/>
      <c r="N859" s="214"/>
      <c r="O859" s="214"/>
      <c r="P859" s="214"/>
      <c r="Q859" s="214"/>
      <c r="R859" s="214"/>
      <c r="S859" s="214"/>
      <c r="T859" s="215"/>
      <c r="AT859" s="216" t="s">
        <v>272</v>
      </c>
      <c r="AU859" s="216" t="s">
        <v>73</v>
      </c>
      <c r="AV859" s="13" t="s">
        <v>73</v>
      </c>
      <c r="AW859" s="13" t="s">
        <v>30</v>
      </c>
      <c r="AX859" s="13" t="s">
        <v>64</v>
      </c>
      <c r="AY859" s="216" t="s">
        <v>263</v>
      </c>
    </row>
    <row r="860" spans="1:65" s="13" customFormat="1">
      <c r="B860" s="205"/>
      <c r="C860" s="206"/>
      <c r="D860" s="207" t="s">
        <v>272</v>
      </c>
      <c r="E860" s="208" t="s">
        <v>1</v>
      </c>
      <c r="F860" s="209" t="s">
        <v>3263</v>
      </c>
      <c r="G860" s="206"/>
      <c r="H860" s="210">
        <v>1.1000000000000001</v>
      </c>
      <c r="I860" s="211"/>
      <c r="J860" s="206"/>
      <c r="K860" s="206"/>
      <c r="L860" s="212"/>
      <c r="M860" s="213"/>
      <c r="N860" s="214"/>
      <c r="O860" s="214"/>
      <c r="P860" s="214"/>
      <c r="Q860" s="214"/>
      <c r="R860" s="214"/>
      <c r="S860" s="214"/>
      <c r="T860" s="215"/>
      <c r="AT860" s="216" t="s">
        <v>272</v>
      </c>
      <c r="AU860" s="216" t="s">
        <v>73</v>
      </c>
      <c r="AV860" s="13" t="s">
        <v>73</v>
      </c>
      <c r="AW860" s="13" t="s">
        <v>30</v>
      </c>
      <c r="AX860" s="13" t="s">
        <v>64</v>
      </c>
      <c r="AY860" s="216" t="s">
        <v>263</v>
      </c>
    </row>
    <row r="861" spans="1:65" s="13" customFormat="1">
      <c r="B861" s="205"/>
      <c r="C861" s="206"/>
      <c r="D861" s="207" t="s">
        <v>272</v>
      </c>
      <c r="E861" s="208" t="s">
        <v>1</v>
      </c>
      <c r="F861" s="209" t="s">
        <v>3264</v>
      </c>
      <c r="G861" s="206"/>
      <c r="H861" s="210">
        <v>1.1000000000000001</v>
      </c>
      <c r="I861" s="211"/>
      <c r="J861" s="206"/>
      <c r="K861" s="206"/>
      <c r="L861" s="212"/>
      <c r="M861" s="213"/>
      <c r="N861" s="214"/>
      <c r="O861" s="214"/>
      <c r="P861" s="214"/>
      <c r="Q861" s="214"/>
      <c r="R861" s="214"/>
      <c r="S861" s="214"/>
      <c r="T861" s="215"/>
      <c r="AT861" s="216" t="s">
        <v>272</v>
      </c>
      <c r="AU861" s="216" t="s">
        <v>73</v>
      </c>
      <c r="AV861" s="13" t="s">
        <v>73</v>
      </c>
      <c r="AW861" s="13" t="s">
        <v>30</v>
      </c>
      <c r="AX861" s="13" t="s">
        <v>64</v>
      </c>
      <c r="AY861" s="216" t="s">
        <v>263</v>
      </c>
    </row>
    <row r="862" spans="1:65" s="13" customFormat="1">
      <c r="B862" s="205"/>
      <c r="C862" s="206"/>
      <c r="D862" s="207" t="s">
        <v>272</v>
      </c>
      <c r="E862" s="208" t="s">
        <v>1</v>
      </c>
      <c r="F862" s="209" t="s">
        <v>3265</v>
      </c>
      <c r="G862" s="206"/>
      <c r="H862" s="210">
        <v>4.5</v>
      </c>
      <c r="I862" s="211"/>
      <c r="J862" s="206"/>
      <c r="K862" s="206"/>
      <c r="L862" s="212"/>
      <c r="M862" s="213"/>
      <c r="N862" s="214"/>
      <c r="O862" s="214"/>
      <c r="P862" s="214"/>
      <c r="Q862" s="214"/>
      <c r="R862" s="214"/>
      <c r="S862" s="214"/>
      <c r="T862" s="215"/>
      <c r="AT862" s="216" t="s">
        <v>272</v>
      </c>
      <c r="AU862" s="216" t="s">
        <v>73</v>
      </c>
      <c r="AV862" s="13" t="s">
        <v>73</v>
      </c>
      <c r="AW862" s="13" t="s">
        <v>30</v>
      </c>
      <c r="AX862" s="13" t="s">
        <v>64</v>
      </c>
      <c r="AY862" s="216" t="s">
        <v>263</v>
      </c>
    </row>
    <row r="863" spans="1:65" s="13" customFormat="1">
      <c r="B863" s="205"/>
      <c r="C863" s="206"/>
      <c r="D863" s="207" t="s">
        <v>272</v>
      </c>
      <c r="E863" s="208" t="s">
        <v>1</v>
      </c>
      <c r="F863" s="209" t="s">
        <v>3266</v>
      </c>
      <c r="G863" s="206"/>
      <c r="H863" s="210">
        <v>1.7</v>
      </c>
      <c r="I863" s="211"/>
      <c r="J863" s="206"/>
      <c r="K863" s="206"/>
      <c r="L863" s="212"/>
      <c r="M863" s="213"/>
      <c r="N863" s="214"/>
      <c r="O863" s="214"/>
      <c r="P863" s="214"/>
      <c r="Q863" s="214"/>
      <c r="R863" s="214"/>
      <c r="S863" s="214"/>
      <c r="T863" s="215"/>
      <c r="AT863" s="216" t="s">
        <v>272</v>
      </c>
      <c r="AU863" s="216" t="s">
        <v>73</v>
      </c>
      <c r="AV863" s="13" t="s">
        <v>73</v>
      </c>
      <c r="AW863" s="13" t="s">
        <v>30</v>
      </c>
      <c r="AX863" s="13" t="s">
        <v>64</v>
      </c>
      <c r="AY863" s="216" t="s">
        <v>263</v>
      </c>
    </row>
    <row r="864" spans="1:65" s="13" customFormat="1">
      <c r="B864" s="205"/>
      <c r="C864" s="206"/>
      <c r="D864" s="207" t="s">
        <v>272</v>
      </c>
      <c r="E864" s="208" t="s">
        <v>1</v>
      </c>
      <c r="F864" s="209" t="s">
        <v>3270</v>
      </c>
      <c r="G864" s="206"/>
      <c r="H864" s="210">
        <v>2</v>
      </c>
      <c r="I864" s="211"/>
      <c r="J864" s="206"/>
      <c r="K864" s="206"/>
      <c r="L864" s="212"/>
      <c r="M864" s="213"/>
      <c r="N864" s="214"/>
      <c r="O864" s="214"/>
      <c r="P864" s="214"/>
      <c r="Q864" s="214"/>
      <c r="R864" s="214"/>
      <c r="S864" s="214"/>
      <c r="T864" s="215"/>
      <c r="AT864" s="216" t="s">
        <v>272</v>
      </c>
      <c r="AU864" s="216" t="s">
        <v>73</v>
      </c>
      <c r="AV864" s="13" t="s">
        <v>73</v>
      </c>
      <c r="AW864" s="13" t="s">
        <v>30</v>
      </c>
      <c r="AX864" s="13" t="s">
        <v>64</v>
      </c>
      <c r="AY864" s="216" t="s">
        <v>263</v>
      </c>
    </row>
    <row r="865" spans="1:65" s="13" customFormat="1">
      <c r="B865" s="205"/>
      <c r="C865" s="206"/>
      <c r="D865" s="207" t="s">
        <v>272</v>
      </c>
      <c r="E865" s="208" t="s">
        <v>1</v>
      </c>
      <c r="F865" s="209" t="s">
        <v>3271</v>
      </c>
      <c r="G865" s="206"/>
      <c r="H865" s="210">
        <v>3.3</v>
      </c>
      <c r="I865" s="211"/>
      <c r="J865" s="206"/>
      <c r="K865" s="206"/>
      <c r="L865" s="212"/>
      <c r="M865" s="213"/>
      <c r="N865" s="214"/>
      <c r="O865" s="214"/>
      <c r="P865" s="214"/>
      <c r="Q865" s="214"/>
      <c r="R865" s="214"/>
      <c r="S865" s="214"/>
      <c r="T865" s="215"/>
      <c r="AT865" s="216" t="s">
        <v>272</v>
      </c>
      <c r="AU865" s="216" t="s">
        <v>73</v>
      </c>
      <c r="AV865" s="13" t="s">
        <v>73</v>
      </c>
      <c r="AW865" s="13" t="s">
        <v>30</v>
      </c>
      <c r="AX865" s="13" t="s">
        <v>64</v>
      </c>
      <c r="AY865" s="216" t="s">
        <v>263</v>
      </c>
    </row>
    <row r="866" spans="1:65" s="13" customFormat="1">
      <c r="B866" s="205"/>
      <c r="C866" s="206"/>
      <c r="D866" s="207" t="s">
        <v>272</v>
      </c>
      <c r="E866" s="208" t="s">
        <v>1</v>
      </c>
      <c r="F866" s="209" t="s">
        <v>3272</v>
      </c>
      <c r="G866" s="206"/>
      <c r="H866" s="210">
        <v>1.6</v>
      </c>
      <c r="I866" s="211"/>
      <c r="J866" s="206"/>
      <c r="K866" s="206"/>
      <c r="L866" s="212"/>
      <c r="M866" s="213"/>
      <c r="N866" s="214"/>
      <c r="O866" s="214"/>
      <c r="P866" s="214"/>
      <c r="Q866" s="214"/>
      <c r="R866" s="214"/>
      <c r="S866" s="214"/>
      <c r="T866" s="215"/>
      <c r="AT866" s="216" t="s">
        <v>272</v>
      </c>
      <c r="AU866" s="216" t="s">
        <v>73</v>
      </c>
      <c r="AV866" s="13" t="s">
        <v>73</v>
      </c>
      <c r="AW866" s="13" t="s">
        <v>30</v>
      </c>
      <c r="AX866" s="13" t="s">
        <v>64</v>
      </c>
      <c r="AY866" s="216" t="s">
        <v>263</v>
      </c>
    </row>
    <row r="867" spans="1:65" s="13" customFormat="1">
      <c r="B867" s="205"/>
      <c r="C867" s="206"/>
      <c r="D867" s="207" t="s">
        <v>272</v>
      </c>
      <c r="E867" s="208" t="s">
        <v>1</v>
      </c>
      <c r="F867" s="209" t="s">
        <v>3273</v>
      </c>
      <c r="G867" s="206"/>
      <c r="H867" s="210">
        <v>1.6</v>
      </c>
      <c r="I867" s="211"/>
      <c r="J867" s="206"/>
      <c r="K867" s="206"/>
      <c r="L867" s="212"/>
      <c r="M867" s="213"/>
      <c r="N867" s="214"/>
      <c r="O867" s="214"/>
      <c r="P867" s="214"/>
      <c r="Q867" s="214"/>
      <c r="R867" s="214"/>
      <c r="S867" s="214"/>
      <c r="T867" s="215"/>
      <c r="AT867" s="216" t="s">
        <v>272</v>
      </c>
      <c r="AU867" s="216" t="s">
        <v>73</v>
      </c>
      <c r="AV867" s="13" t="s">
        <v>73</v>
      </c>
      <c r="AW867" s="13" t="s">
        <v>30</v>
      </c>
      <c r="AX867" s="13" t="s">
        <v>64</v>
      </c>
      <c r="AY867" s="216" t="s">
        <v>263</v>
      </c>
    </row>
    <row r="868" spans="1:65" s="15" customFormat="1">
      <c r="B868" s="228"/>
      <c r="C868" s="229"/>
      <c r="D868" s="207" t="s">
        <v>272</v>
      </c>
      <c r="E868" s="230" t="s">
        <v>1</v>
      </c>
      <c r="F868" s="231" t="s">
        <v>280</v>
      </c>
      <c r="G868" s="229"/>
      <c r="H868" s="232">
        <v>26.8</v>
      </c>
      <c r="I868" s="233"/>
      <c r="J868" s="229"/>
      <c r="K868" s="229"/>
      <c r="L868" s="234"/>
      <c r="M868" s="235"/>
      <c r="N868" s="236"/>
      <c r="O868" s="236"/>
      <c r="P868" s="236"/>
      <c r="Q868" s="236"/>
      <c r="R868" s="236"/>
      <c r="S868" s="236"/>
      <c r="T868" s="237"/>
      <c r="AT868" s="238" t="s">
        <v>272</v>
      </c>
      <c r="AU868" s="238" t="s">
        <v>73</v>
      </c>
      <c r="AV868" s="15" t="s">
        <v>270</v>
      </c>
      <c r="AW868" s="15" t="s">
        <v>30</v>
      </c>
      <c r="AX868" s="15" t="s">
        <v>71</v>
      </c>
      <c r="AY868" s="238" t="s">
        <v>263</v>
      </c>
    </row>
    <row r="869" spans="1:65" s="2" customFormat="1" ht="16.5" customHeight="1">
      <c r="A869" s="35"/>
      <c r="B869" s="36"/>
      <c r="C869" s="191" t="s">
        <v>905</v>
      </c>
      <c r="D869" s="191" t="s">
        <v>266</v>
      </c>
      <c r="E869" s="192" t="s">
        <v>3592</v>
      </c>
      <c r="F869" s="193" t="s">
        <v>3593</v>
      </c>
      <c r="G869" s="194" t="s">
        <v>269</v>
      </c>
      <c r="H869" s="195">
        <v>233.6</v>
      </c>
      <c r="I869" s="196"/>
      <c r="J869" s="197">
        <f>ROUND(I869*H869,2)</f>
        <v>0</v>
      </c>
      <c r="K869" s="198"/>
      <c r="L869" s="40"/>
      <c r="M869" s="199" t="s">
        <v>1</v>
      </c>
      <c r="N869" s="200" t="s">
        <v>38</v>
      </c>
      <c r="O869" s="72"/>
      <c r="P869" s="201">
        <f>O869*H869</f>
        <v>0</v>
      </c>
      <c r="Q869" s="201">
        <v>1E-4</v>
      </c>
      <c r="R869" s="201">
        <f>Q869*H869</f>
        <v>2.3359999999999999E-2</v>
      </c>
      <c r="S869" s="201">
        <v>0</v>
      </c>
      <c r="T869" s="202">
        <f>S869*H869</f>
        <v>0</v>
      </c>
      <c r="U869" s="35"/>
      <c r="V869" s="35"/>
      <c r="W869" s="35"/>
      <c r="X869" s="35"/>
      <c r="Y869" s="35"/>
      <c r="Z869" s="35"/>
      <c r="AA869" s="35"/>
      <c r="AB869" s="35"/>
      <c r="AC869" s="35"/>
      <c r="AD869" s="35"/>
      <c r="AE869" s="35"/>
      <c r="AR869" s="203" t="s">
        <v>416</v>
      </c>
      <c r="AT869" s="203" t="s">
        <v>266</v>
      </c>
      <c r="AU869" s="203" t="s">
        <v>73</v>
      </c>
      <c r="AY869" s="18" t="s">
        <v>263</v>
      </c>
      <c r="BE869" s="204">
        <f>IF(N869="základní",J869,0)</f>
        <v>0</v>
      </c>
      <c r="BF869" s="204">
        <f>IF(N869="snížená",J869,0)</f>
        <v>0</v>
      </c>
      <c r="BG869" s="204">
        <f>IF(N869="zákl. přenesená",J869,0)</f>
        <v>0</v>
      </c>
      <c r="BH869" s="204">
        <f>IF(N869="sníž. přenesená",J869,0)</f>
        <v>0</v>
      </c>
      <c r="BI869" s="204">
        <f>IF(N869="nulová",J869,0)</f>
        <v>0</v>
      </c>
      <c r="BJ869" s="18" t="s">
        <v>71</v>
      </c>
      <c r="BK869" s="204">
        <f>ROUND(I869*H869,2)</f>
        <v>0</v>
      </c>
      <c r="BL869" s="18" t="s">
        <v>416</v>
      </c>
      <c r="BM869" s="203" t="s">
        <v>3594</v>
      </c>
    </row>
    <row r="870" spans="1:65" s="13" customFormat="1">
      <c r="B870" s="205"/>
      <c r="C870" s="206"/>
      <c r="D870" s="207" t="s">
        <v>272</v>
      </c>
      <c r="E870" s="208" t="s">
        <v>1</v>
      </c>
      <c r="F870" s="209" t="s">
        <v>3251</v>
      </c>
      <c r="G870" s="206"/>
      <c r="H870" s="210">
        <v>18</v>
      </c>
      <c r="I870" s="211"/>
      <c r="J870" s="206"/>
      <c r="K870" s="206"/>
      <c r="L870" s="212"/>
      <c r="M870" s="213"/>
      <c r="N870" s="214"/>
      <c r="O870" s="214"/>
      <c r="P870" s="214"/>
      <c r="Q870" s="214"/>
      <c r="R870" s="214"/>
      <c r="S870" s="214"/>
      <c r="T870" s="215"/>
      <c r="AT870" s="216" t="s">
        <v>272</v>
      </c>
      <c r="AU870" s="216" t="s">
        <v>73</v>
      </c>
      <c r="AV870" s="13" t="s">
        <v>73</v>
      </c>
      <c r="AW870" s="13" t="s">
        <v>30</v>
      </c>
      <c r="AX870" s="13" t="s">
        <v>64</v>
      </c>
      <c r="AY870" s="216" t="s">
        <v>263</v>
      </c>
    </row>
    <row r="871" spans="1:65" s="13" customFormat="1">
      <c r="B871" s="205"/>
      <c r="C871" s="206"/>
      <c r="D871" s="207" t="s">
        <v>272</v>
      </c>
      <c r="E871" s="208" t="s">
        <v>1</v>
      </c>
      <c r="F871" s="209" t="s">
        <v>3252</v>
      </c>
      <c r="G871" s="206"/>
      <c r="H871" s="210">
        <v>17.899999999999999</v>
      </c>
      <c r="I871" s="211"/>
      <c r="J871" s="206"/>
      <c r="K871" s="206"/>
      <c r="L871" s="212"/>
      <c r="M871" s="213"/>
      <c r="N871" s="214"/>
      <c r="O871" s="214"/>
      <c r="P871" s="214"/>
      <c r="Q871" s="214"/>
      <c r="R871" s="214"/>
      <c r="S871" s="214"/>
      <c r="T871" s="215"/>
      <c r="AT871" s="216" t="s">
        <v>272</v>
      </c>
      <c r="AU871" s="216" t="s">
        <v>73</v>
      </c>
      <c r="AV871" s="13" t="s">
        <v>73</v>
      </c>
      <c r="AW871" s="13" t="s">
        <v>30</v>
      </c>
      <c r="AX871" s="13" t="s">
        <v>64</v>
      </c>
      <c r="AY871" s="216" t="s">
        <v>263</v>
      </c>
    </row>
    <row r="872" spans="1:65" s="13" customFormat="1">
      <c r="B872" s="205"/>
      <c r="C872" s="206"/>
      <c r="D872" s="207" t="s">
        <v>272</v>
      </c>
      <c r="E872" s="208" t="s">
        <v>1</v>
      </c>
      <c r="F872" s="209" t="s">
        <v>3253</v>
      </c>
      <c r="G872" s="206"/>
      <c r="H872" s="210">
        <v>50.7</v>
      </c>
      <c r="I872" s="211"/>
      <c r="J872" s="206"/>
      <c r="K872" s="206"/>
      <c r="L872" s="212"/>
      <c r="M872" s="213"/>
      <c r="N872" s="214"/>
      <c r="O872" s="214"/>
      <c r="P872" s="214"/>
      <c r="Q872" s="214"/>
      <c r="R872" s="214"/>
      <c r="S872" s="214"/>
      <c r="T872" s="215"/>
      <c r="AT872" s="216" t="s">
        <v>272</v>
      </c>
      <c r="AU872" s="216" t="s">
        <v>73</v>
      </c>
      <c r="AV872" s="13" t="s">
        <v>73</v>
      </c>
      <c r="AW872" s="13" t="s">
        <v>30</v>
      </c>
      <c r="AX872" s="13" t="s">
        <v>64</v>
      </c>
      <c r="AY872" s="216" t="s">
        <v>263</v>
      </c>
    </row>
    <row r="873" spans="1:65" s="13" customFormat="1">
      <c r="B873" s="205"/>
      <c r="C873" s="206"/>
      <c r="D873" s="207" t="s">
        <v>272</v>
      </c>
      <c r="E873" s="208" t="s">
        <v>1</v>
      </c>
      <c r="F873" s="209" t="s">
        <v>3254</v>
      </c>
      <c r="G873" s="206"/>
      <c r="H873" s="210">
        <v>50.2</v>
      </c>
      <c r="I873" s="211"/>
      <c r="J873" s="206"/>
      <c r="K873" s="206"/>
      <c r="L873" s="212"/>
      <c r="M873" s="213"/>
      <c r="N873" s="214"/>
      <c r="O873" s="214"/>
      <c r="P873" s="214"/>
      <c r="Q873" s="214"/>
      <c r="R873" s="214"/>
      <c r="S873" s="214"/>
      <c r="T873" s="215"/>
      <c r="AT873" s="216" t="s">
        <v>272</v>
      </c>
      <c r="AU873" s="216" t="s">
        <v>73</v>
      </c>
      <c r="AV873" s="13" t="s">
        <v>73</v>
      </c>
      <c r="AW873" s="13" t="s">
        <v>30</v>
      </c>
      <c r="AX873" s="13" t="s">
        <v>64</v>
      </c>
      <c r="AY873" s="216" t="s">
        <v>263</v>
      </c>
    </row>
    <row r="874" spans="1:65" s="13" customFormat="1">
      <c r="B874" s="205"/>
      <c r="C874" s="206"/>
      <c r="D874" s="207" t="s">
        <v>272</v>
      </c>
      <c r="E874" s="208" t="s">
        <v>1</v>
      </c>
      <c r="F874" s="209" t="s">
        <v>3255</v>
      </c>
      <c r="G874" s="206"/>
      <c r="H874" s="210">
        <v>20.2</v>
      </c>
      <c r="I874" s="211"/>
      <c r="J874" s="206"/>
      <c r="K874" s="206"/>
      <c r="L874" s="212"/>
      <c r="M874" s="213"/>
      <c r="N874" s="214"/>
      <c r="O874" s="214"/>
      <c r="P874" s="214"/>
      <c r="Q874" s="214"/>
      <c r="R874" s="214"/>
      <c r="S874" s="214"/>
      <c r="T874" s="215"/>
      <c r="AT874" s="216" t="s">
        <v>272</v>
      </c>
      <c r="AU874" s="216" t="s">
        <v>73</v>
      </c>
      <c r="AV874" s="13" t="s">
        <v>73</v>
      </c>
      <c r="AW874" s="13" t="s">
        <v>30</v>
      </c>
      <c r="AX874" s="13" t="s">
        <v>64</v>
      </c>
      <c r="AY874" s="216" t="s">
        <v>263</v>
      </c>
    </row>
    <row r="875" spans="1:65" s="13" customFormat="1">
      <c r="B875" s="205"/>
      <c r="C875" s="206"/>
      <c r="D875" s="207" t="s">
        <v>272</v>
      </c>
      <c r="E875" s="208" t="s">
        <v>1</v>
      </c>
      <c r="F875" s="209" t="s">
        <v>3256</v>
      </c>
      <c r="G875" s="206"/>
      <c r="H875" s="210">
        <v>9.1999999999999993</v>
      </c>
      <c r="I875" s="211"/>
      <c r="J875" s="206"/>
      <c r="K875" s="206"/>
      <c r="L875" s="212"/>
      <c r="M875" s="213"/>
      <c r="N875" s="214"/>
      <c r="O875" s="214"/>
      <c r="P875" s="214"/>
      <c r="Q875" s="214"/>
      <c r="R875" s="214"/>
      <c r="S875" s="214"/>
      <c r="T875" s="215"/>
      <c r="AT875" s="216" t="s">
        <v>272</v>
      </c>
      <c r="AU875" s="216" t="s">
        <v>73</v>
      </c>
      <c r="AV875" s="13" t="s">
        <v>73</v>
      </c>
      <c r="AW875" s="13" t="s">
        <v>30</v>
      </c>
      <c r="AX875" s="13" t="s">
        <v>64</v>
      </c>
      <c r="AY875" s="216" t="s">
        <v>263</v>
      </c>
    </row>
    <row r="876" spans="1:65" s="13" customFormat="1">
      <c r="B876" s="205"/>
      <c r="C876" s="206"/>
      <c r="D876" s="207" t="s">
        <v>272</v>
      </c>
      <c r="E876" s="208" t="s">
        <v>1</v>
      </c>
      <c r="F876" s="209" t="s">
        <v>3257</v>
      </c>
      <c r="G876" s="206"/>
      <c r="H876" s="210">
        <v>4.5</v>
      </c>
      <c r="I876" s="211"/>
      <c r="J876" s="206"/>
      <c r="K876" s="206"/>
      <c r="L876" s="212"/>
      <c r="M876" s="213"/>
      <c r="N876" s="214"/>
      <c r="O876" s="214"/>
      <c r="P876" s="214"/>
      <c r="Q876" s="214"/>
      <c r="R876" s="214"/>
      <c r="S876" s="214"/>
      <c r="T876" s="215"/>
      <c r="AT876" s="216" t="s">
        <v>272</v>
      </c>
      <c r="AU876" s="216" t="s">
        <v>73</v>
      </c>
      <c r="AV876" s="13" t="s">
        <v>73</v>
      </c>
      <c r="AW876" s="13" t="s">
        <v>30</v>
      </c>
      <c r="AX876" s="13" t="s">
        <v>64</v>
      </c>
      <c r="AY876" s="216" t="s">
        <v>263</v>
      </c>
    </row>
    <row r="877" spans="1:65" s="13" customFormat="1">
      <c r="B877" s="205"/>
      <c r="C877" s="206"/>
      <c r="D877" s="207" t="s">
        <v>272</v>
      </c>
      <c r="E877" s="208" t="s">
        <v>1</v>
      </c>
      <c r="F877" s="209" t="s">
        <v>3258</v>
      </c>
      <c r="G877" s="206"/>
      <c r="H877" s="210">
        <v>1.4</v>
      </c>
      <c r="I877" s="211"/>
      <c r="J877" s="206"/>
      <c r="K877" s="206"/>
      <c r="L877" s="212"/>
      <c r="M877" s="213"/>
      <c r="N877" s="214"/>
      <c r="O877" s="214"/>
      <c r="P877" s="214"/>
      <c r="Q877" s="214"/>
      <c r="R877" s="214"/>
      <c r="S877" s="214"/>
      <c r="T877" s="215"/>
      <c r="AT877" s="216" t="s">
        <v>272</v>
      </c>
      <c r="AU877" s="216" t="s">
        <v>73</v>
      </c>
      <c r="AV877" s="13" t="s">
        <v>73</v>
      </c>
      <c r="AW877" s="13" t="s">
        <v>30</v>
      </c>
      <c r="AX877" s="13" t="s">
        <v>64</v>
      </c>
      <c r="AY877" s="216" t="s">
        <v>263</v>
      </c>
    </row>
    <row r="878" spans="1:65" s="13" customFormat="1">
      <c r="B878" s="205"/>
      <c r="C878" s="206"/>
      <c r="D878" s="207" t="s">
        <v>272</v>
      </c>
      <c r="E878" s="208" t="s">
        <v>1</v>
      </c>
      <c r="F878" s="209" t="s">
        <v>3259</v>
      </c>
      <c r="G878" s="206"/>
      <c r="H878" s="210">
        <v>1.4</v>
      </c>
      <c r="I878" s="211"/>
      <c r="J878" s="206"/>
      <c r="K878" s="206"/>
      <c r="L878" s="212"/>
      <c r="M878" s="213"/>
      <c r="N878" s="214"/>
      <c r="O878" s="214"/>
      <c r="P878" s="214"/>
      <c r="Q878" s="214"/>
      <c r="R878" s="214"/>
      <c r="S878" s="214"/>
      <c r="T878" s="215"/>
      <c r="AT878" s="216" t="s">
        <v>272</v>
      </c>
      <c r="AU878" s="216" t="s">
        <v>73</v>
      </c>
      <c r="AV878" s="13" t="s">
        <v>73</v>
      </c>
      <c r="AW878" s="13" t="s">
        <v>30</v>
      </c>
      <c r="AX878" s="13" t="s">
        <v>64</v>
      </c>
      <c r="AY878" s="216" t="s">
        <v>263</v>
      </c>
    </row>
    <row r="879" spans="1:65" s="13" customFormat="1">
      <c r="B879" s="205"/>
      <c r="C879" s="206"/>
      <c r="D879" s="207" t="s">
        <v>272</v>
      </c>
      <c r="E879" s="208" t="s">
        <v>1</v>
      </c>
      <c r="F879" s="209" t="s">
        <v>3260</v>
      </c>
      <c r="G879" s="206"/>
      <c r="H879" s="210">
        <v>2.6</v>
      </c>
      <c r="I879" s="211"/>
      <c r="J879" s="206"/>
      <c r="K879" s="206"/>
      <c r="L879" s="212"/>
      <c r="M879" s="213"/>
      <c r="N879" s="214"/>
      <c r="O879" s="214"/>
      <c r="P879" s="214"/>
      <c r="Q879" s="214"/>
      <c r="R879" s="214"/>
      <c r="S879" s="214"/>
      <c r="T879" s="215"/>
      <c r="AT879" s="216" t="s">
        <v>272</v>
      </c>
      <c r="AU879" s="216" t="s">
        <v>73</v>
      </c>
      <c r="AV879" s="13" t="s">
        <v>73</v>
      </c>
      <c r="AW879" s="13" t="s">
        <v>30</v>
      </c>
      <c r="AX879" s="13" t="s">
        <v>64</v>
      </c>
      <c r="AY879" s="216" t="s">
        <v>263</v>
      </c>
    </row>
    <row r="880" spans="1:65" s="13" customFormat="1">
      <c r="B880" s="205"/>
      <c r="C880" s="206"/>
      <c r="D880" s="207" t="s">
        <v>272</v>
      </c>
      <c r="E880" s="208" t="s">
        <v>1</v>
      </c>
      <c r="F880" s="209" t="s">
        <v>3261</v>
      </c>
      <c r="G880" s="206"/>
      <c r="H880" s="210">
        <v>9.5</v>
      </c>
      <c r="I880" s="211"/>
      <c r="J880" s="206"/>
      <c r="K880" s="206"/>
      <c r="L880" s="212"/>
      <c r="M880" s="213"/>
      <c r="N880" s="214"/>
      <c r="O880" s="214"/>
      <c r="P880" s="214"/>
      <c r="Q880" s="214"/>
      <c r="R880" s="214"/>
      <c r="S880" s="214"/>
      <c r="T880" s="215"/>
      <c r="AT880" s="216" t="s">
        <v>272</v>
      </c>
      <c r="AU880" s="216" t="s">
        <v>73</v>
      </c>
      <c r="AV880" s="13" t="s">
        <v>73</v>
      </c>
      <c r="AW880" s="13" t="s">
        <v>30</v>
      </c>
      <c r="AX880" s="13" t="s">
        <v>64</v>
      </c>
      <c r="AY880" s="216" t="s">
        <v>263</v>
      </c>
    </row>
    <row r="881" spans="1:65" s="13" customFormat="1">
      <c r="B881" s="205"/>
      <c r="C881" s="206"/>
      <c r="D881" s="207" t="s">
        <v>272</v>
      </c>
      <c r="E881" s="208" t="s">
        <v>1</v>
      </c>
      <c r="F881" s="209" t="s">
        <v>3262</v>
      </c>
      <c r="G881" s="206"/>
      <c r="H881" s="210">
        <v>1.8</v>
      </c>
      <c r="I881" s="211"/>
      <c r="J881" s="206"/>
      <c r="K881" s="206"/>
      <c r="L881" s="212"/>
      <c r="M881" s="213"/>
      <c r="N881" s="214"/>
      <c r="O881" s="214"/>
      <c r="P881" s="214"/>
      <c r="Q881" s="214"/>
      <c r="R881" s="214"/>
      <c r="S881" s="214"/>
      <c r="T881" s="215"/>
      <c r="AT881" s="216" t="s">
        <v>272</v>
      </c>
      <c r="AU881" s="216" t="s">
        <v>73</v>
      </c>
      <c r="AV881" s="13" t="s">
        <v>73</v>
      </c>
      <c r="AW881" s="13" t="s">
        <v>30</v>
      </c>
      <c r="AX881" s="13" t="s">
        <v>64</v>
      </c>
      <c r="AY881" s="216" t="s">
        <v>263</v>
      </c>
    </row>
    <row r="882" spans="1:65" s="13" customFormat="1">
      <c r="B882" s="205"/>
      <c r="C882" s="206"/>
      <c r="D882" s="207" t="s">
        <v>272</v>
      </c>
      <c r="E882" s="208" t="s">
        <v>1</v>
      </c>
      <c r="F882" s="209" t="s">
        <v>3263</v>
      </c>
      <c r="G882" s="206"/>
      <c r="H882" s="210">
        <v>1.1000000000000001</v>
      </c>
      <c r="I882" s="211"/>
      <c r="J882" s="206"/>
      <c r="K882" s="206"/>
      <c r="L882" s="212"/>
      <c r="M882" s="213"/>
      <c r="N882" s="214"/>
      <c r="O882" s="214"/>
      <c r="P882" s="214"/>
      <c r="Q882" s="214"/>
      <c r="R882" s="214"/>
      <c r="S882" s="214"/>
      <c r="T882" s="215"/>
      <c r="AT882" s="216" t="s">
        <v>272</v>
      </c>
      <c r="AU882" s="216" t="s">
        <v>73</v>
      </c>
      <c r="AV882" s="13" t="s">
        <v>73</v>
      </c>
      <c r="AW882" s="13" t="s">
        <v>30</v>
      </c>
      <c r="AX882" s="13" t="s">
        <v>64</v>
      </c>
      <c r="AY882" s="216" t="s">
        <v>263</v>
      </c>
    </row>
    <row r="883" spans="1:65" s="13" customFormat="1">
      <c r="B883" s="205"/>
      <c r="C883" s="206"/>
      <c r="D883" s="207" t="s">
        <v>272</v>
      </c>
      <c r="E883" s="208" t="s">
        <v>1</v>
      </c>
      <c r="F883" s="209" t="s">
        <v>3264</v>
      </c>
      <c r="G883" s="206"/>
      <c r="H883" s="210">
        <v>1.1000000000000001</v>
      </c>
      <c r="I883" s="211"/>
      <c r="J883" s="206"/>
      <c r="K883" s="206"/>
      <c r="L883" s="212"/>
      <c r="M883" s="213"/>
      <c r="N883" s="214"/>
      <c r="O883" s="214"/>
      <c r="P883" s="214"/>
      <c r="Q883" s="214"/>
      <c r="R883" s="214"/>
      <c r="S883" s="214"/>
      <c r="T883" s="215"/>
      <c r="AT883" s="216" t="s">
        <v>272</v>
      </c>
      <c r="AU883" s="216" t="s">
        <v>73</v>
      </c>
      <c r="AV883" s="13" t="s">
        <v>73</v>
      </c>
      <c r="AW883" s="13" t="s">
        <v>30</v>
      </c>
      <c r="AX883" s="13" t="s">
        <v>64</v>
      </c>
      <c r="AY883" s="216" t="s">
        <v>263</v>
      </c>
    </row>
    <row r="884" spans="1:65" s="13" customFormat="1">
      <c r="B884" s="205"/>
      <c r="C884" s="206"/>
      <c r="D884" s="207" t="s">
        <v>272</v>
      </c>
      <c r="E884" s="208" t="s">
        <v>1</v>
      </c>
      <c r="F884" s="209" t="s">
        <v>3265</v>
      </c>
      <c r="G884" s="206"/>
      <c r="H884" s="210">
        <v>4.5</v>
      </c>
      <c r="I884" s="211"/>
      <c r="J884" s="206"/>
      <c r="K884" s="206"/>
      <c r="L884" s="212"/>
      <c r="M884" s="213"/>
      <c r="N884" s="214"/>
      <c r="O884" s="214"/>
      <c r="P884" s="214"/>
      <c r="Q884" s="214"/>
      <c r="R884" s="214"/>
      <c r="S884" s="214"/>
      <c r="T884" s="215"/>
      <c r="AT884" s="216" t="s">
        <v>272</v>
      </c>
      <c r="AU884" s="216" t="s">
        <v>73</v>
      </c>
      <c r="AV884" s="13" t="s">
        <v>73</v>
      </c>
      <c r="AW884" s="13" t="s">
        <v>30</v>
      </c>
      <c r="AX884" s="13" t="s">
        <v>64</v>
      </c>
      <c r="AY884" s="216" t="s">
        <v>263</v>
      </c>
    </row>
    <row r="885" spans="1:65" s="13" customFormat="1">
      <c r="B885" s="205"/>
      <c r="C885" s="206"/>
      <c r="D885" s="207" t="s">
        <v>272</v>
      </c>
      <c r="E885" s="208" t="s">
        <v>1</v>
      </c>
      <c r="F885" s="209" t="s">
        <v>3266</v>
      </c>
      <c r="G885" s="206"/>
      <c r="H885" s="210">
        <v>1.7</v>
      </c>
      <c r="I885" s="211"/>
      <c r="J885" s="206"/>
      <c r="K885" s="206"/>
      <c r="L885" s="212"/>
      <c r="M885" s="213"/>
      <c r="N885" s="214"/>
      <c r="O885" s="214"/>
      <c r="P885" s="214"/>
      <c r="Q885" s="214"/>
      <c r="R885" s="214"/>
      <c r="S885" s="214"/>
      <c r="T885" s="215"/>
      <c r="AT885" s="216" t="s">
        <v>272</v>
      </c>
      <c r="AU885" s="216" t="s">
        <v>73</v>
      </c>
      <c r="AV885" s="13" t="s">
        <v>73</v>
      </c>
      <c r="AW885" s="13" t="s">
        <v>30</v>
      </c>
      <c r="AX885" s="13" t="s">
        <v>64</v>
      </c>
      <c r="AY885" s="216" t="s">
        <v>263</v>
      </c>
    </row>
    <row r="886" spans="1:65" s="13" customFormat="1">
      <c r="B886" s="205"/>
      <c r="C886" s="206"/>
      <c r="D886" s="207" t="s">
        <v>272</v>
      </c>
      <c r="E886" s="208" t="s">
        <v>1</v>
      </c>
      <c r="F886" s="209" t="s">
        <v>3267</v>
      </c>
      <c r="G886" s="206"/>
      <c r="H886" s="210">
        <v>12.7</v>
      </c>
      <c r="I886" s="211"/>
      <c r="J886" s="206"/>
      <c r="K886" s="206"/>
      <c r="L886" s="212"/>
      <c r="M886" s="213"/>
      <c r="N886" s="214"/>
      <c r="O886" s="214"/>
      <c r="P886" s="214"/>
      <c r="Q886" s="214"/>
      <c r="R886" s="214"/>
      <c r="S886" s="214"/>
      <c r="T886" s="215"/>
      <c r="AT886" s="216" t="s">
        <v>272</v>
      </c>
      <c r="AU886" s="216" t="s">
        <v>73</v>
      </c>
      <c r="AV886" s="13" t="s">
        <v>73</v>
      </c>
      <c r="AW886" s="13" t="s">
        <v>30</v>
      </c>
      <c r="AX886" s="13" t="s">
        <v>64</v>
      </c>
      <c r="AY886" s="216" t="s">
        <v>263</v>
      </c>
    </row>
    <row r="887" spans="1:65" s="13" customFormat="1">
      <c r="B887" s="205"/>
      <c r="C887" s="206"/>
      <c r="D887" s="207" t="s">
        <v>272</v>
      </c>
      <c r="E887" s="208" t="s">
        <v>1</v>
      </c>
      <c r="F887" s="209" t="s">
        <v>3268</v>
      </c>
      <c r="G887" s="206"/>
      <c r="H887" s="210">
        <v>2.1</v>
      </c>
      <c r="I887" s="211"/>
      <c r="J887" s="206"/>
      <c r="K887" s="206"/>
      <c r="L887" s="212"/>
      <c r="M887" s="213"/>
      <c r="N887" s="214"/>
      <c r="O887" s="214"/>
      <c r="P887" s="214"/>
      <c r="Q887" s="214"/>
      <c r="R887" s="214"/>
      <c r="S887" s="214"/>
      <c r="T887" s="215"/>
      <c r="AT887" s="216" t="s">
        <v>272</v>
      </c>
      <c r="AU887" s="216" t="s">
        <v>73</v>
      </c>
      <c r="AV887" s="13" t="s">
        <v>73</v>
      </c>
      <c r="AW887" s="13" t="s">
        <v>30</v>
      </c>
      <c r="AX887" s="13" t="s">
        <v>64</v>
      </c>
      <c r="AY887" s="216" t="s">
        <v>263</v>
      </c>
    </row>
    <row r="888" spans="1:65" s="13" customFormat="1">
      <c r="B888" s="205"/>
      <c r="C888" s="206"/>
      <c r="D888" s="207" t="s">
        <v>272</v>
      </c>
      <c r="E888" s="208" t="s">
        <v>1</v>
      </c>
      <c r="F888" s="209" t="s">
        <v>3269</v>
      </c>
      <c r="G888" s="206"/>
      <c r="H888" s="210">
        <v>14.5</v>
      </c>
      <c r="I888" s="211"/>
      <c r="J888" s="206"/>
      <c r="K888" s="206"/>
      <c r="L888" s="212"/>
      <c r="M888" s="213"/>
      <c r="N888" s="214"/>
      <c r="O888" s="214"/>
      <c r="P888" s="214"/>
      <c r="Q888" s="214"/>
      <c r="R888" s="214"/>
      <c r="S888" s="214"/>
      <c r="T888" s="215"/>
      <c r="AT888" s="216" t="s">
        <v>272</v>
      </c>
      <c r="AU888" s="216" t="s">
        <v>73</v>
      </c>
      <c r="AV888" s="13" t="s">
        <v>73</v>
      </c>
      <c r="AW888" s="13" t="s">
        <v>30</v>
      </c>
      <c r="AX888" s="13" t="s">
        <v>64</v>
      </c>
      <c r="AY888" s="216" t="s">
        <v>263</v>
      </c>
    </row>
    <row r="889" spans="1:65" s="13" customFormat="1">
      <c r="B889" s="205"/>
      <c r="C889" s="206"/>
      <c r="D889" s="207" t="s">
        <v>272</v>
      </c>
      <c r="E889" s="208" t="s">
        <v>1</v>
      </c>
      <c r="F889" s="209" t="s">
        <v>3270</v>
      </c>
      <c r="G889" s="206"/>
      <c r="H889" s="210">
        <v>2</v>
      </c>
      <c r="I889" s="211"/>
      <c r="J889" s="206"/>
      <c r="K889" s="206"/>
      <c r="L889" s="212"/>
      <c r="M889" s="213"/>
      <c r="N889" s="214"/>
      <c r="O889" s="214"/>
      <c r="P889" s="214"/>
      <c r="Q889" s="214"/>
      <c r="R889" s="214"/>
      <c r="S889" s="214"/>
      <c r="T889" s="215"/>
      <c r="AT889" s="216" t="s">
        <v>272</v>
      </c>
      <c r="AU889" s="216" t="s">
        <v>73</v>
      </c>
      <c r="AV889" s="13" t="s">
        <v>73</v>
      </c>
      <c r="AW889" s="13" t="s">
        <v>30</v>
      </c>
      <c r="AX889" s="13" t="s">
        <v>64</v>
      </c>
      <c r="AY889" s="216" t="s">
        <v>263</v>
      </c>
    </row>
    <row r="890" spans="1:65" s="13" customFormat="1">
      <c r="B890" s="205"/>
      <c r="C890" s="206"/>
      <c r="D890" s="207" t="s">
        <v>272</v>
      </c>
      <c r="E890" s="208" t="s">
        <v>1</v>
      </c>
      <c r="F890" s="209" t="s">
        <v>3271</v>
      </c>
      <c r="G890" s="206"/>
      <c r="H890" s="210">
        <v>3.3</v>
      </c>
      <c r="I890" s="211"/>
      <c r="J890" s="206"/>
      <c r="K890" s="206"/>
      <c r="L890" s="212"/>
      <c r="M890" s="213"/>
      <c r="N890" s="214"/>
      <c r="O890" s="214"/>
      <c r="P890" s="214"/>
      <c r="Q890" s="214"/>
      <c r="R890" s="214"/>
      <c r="S890" s="214"/>
      <c r="T890" s="215"/>
      <c r="AT890" s="216" t="s">
        <v>272</v>
      </c>
      <c r="AU890" s="216" t="s">
        <v>73</v>
      </c>
      <c r="AV890" s="13" t="s">
        <v>73</v>
      </c>
      <c r="AW890" s="13" t="s">
        <v>30</v>
      </c>
      <c r="AX890" s="13" t="s">
        <v>64</v>
      </c>
      <c r="AY890" s="216" t="s">
        <v>263</v>
      </c>
    </row>
    <row r="891" spans="1:65" s="13" customFormat="1">
      <c r="B891" s="205"/>
      <c r="C891" s="206"/>
      <c r="D891" s="207" t="s">
        <v>272</v>
      </c>
      <c r="E891" s="208" t="s">
        <v>1</v>
      </c>
      <c r="F891" s="209" t="s">
        <v>3272</v>
      </c>
      <c r="G891" s="206"/>
      <c r="H891" s="210">
        <v>1.6</v>
      </c>
      <c r="I891" s="211"/>
      <c r="J891" s="206"/>
      <c r="K891" s="206"/>
      <c r="L891" s="212"/>
      <c r="M891" s="213"/>
      <c r="N891" s="214"/>
      <c r="O891" s="214"/>
      <c r="P891" s="214"/>
      <c r="Q891" s="214"/>
      <c r="R891" s="214"/>
      <c r="S891" s="214"/>
      <c r="T891" s="215"/>
      <c r="AT891" s="216" t="s">
        <v>272</v>
      </c>
      <c r="AU891" s="216" t="s">
        <v>73</v>
      </c>
      <c r="AV891" s="13" t="s">
        <v>73</v>
      </c>
      <c r="AW891" s="13" t="s">
        <v>30</v>
      </c>
      <c r="AX891" s="13" t="s">
        <v>64</v>
      </c>
      <c r="AY891" s="216" t="s">
        <v>263</v>
      </c>
    </row>
    <row r="892" spans="1:65" s="13" customFormat="1">
      <c r="B892" s="205"/>
      <c r="C892" s="206"/>
      <c r="D892" s="207" t="s">
        <v>272</v>
      </c>
      <c r="E892" s="208" t="s">
        <v>1</v>
      </c>
      <c r="F892" s="209" t="s">
        <v>3273</v>
      </c>
      <c r="G892" s="206"/>
      <c r="H892" s="210">
        <v>1.6</v>
      </c>
      <c r="I892" s="211"/>
      <c r="J892" s="206"/>
      <c r="K892" s="206"/>
      <c r="L892" s="212"/>
      <c r="M892" s="213"/>
      <c r="N892" s="214"/>
      <c r="O892" s="214"/>
      <c r="P892" s="214"/>
      <c r="Q892" s="214"/>
      <c r="R892" s="214"/>
      <c r="S892" s="214"/>
      <c r="T892" s="215"/>
      <c r="AT892" s="216" t="s">
        <v>272</v>
      </c>
      <c r="AU892" s="216" t="s">
        <v>73</v>
      </c>
      <c r="AV892" s="13" t="s">
        <v>73</v>
      </c>
      <c r="AW892" s="13" t="s">
        <v>30</v>
      </c>
      <c r="AX892" s="13" t="s">
        <v>64</v>
      </c>
      <c r="AY892" s="216" t="s">
        <v>263</v>
      </c>
    </row>
    <row r="893" spans="1:65" s="15" customFormat="1">
      <c r="B893" s="228"/>
      <c r="C893" s="229"/>
      <c r="D893" s="207" t="s">
        <v>272</v>
      </c>
      <c r="E893" s="230" t="s">
        <v>1</v>
      </c>
      <c r="F893" s="231" t="s">
        <v>280</v>
      </c>
      <c r="G893" s="229"/>
      <c r="H893" s="232">
        <v>233.6</v>
      </c>
      <c r="I893" s="233"/>
      <c r="J893" s="229"/>
      <c r="K893" s="229"/>
      <c r="L893" s="234"/>
      <c r="M893" s="235"/>
      <c r="N893" s="236"/>
      <c r="O893" s="236"/>
      <c r="P893" s="236"/>
      <c r="Q893" s="236"/>
      <c r="R893" s="236"/>
      <c r="S893" s="236"/>
      <c r="T893" s="237"/>
      <c r="AT893" s="238" t="s">
        <v>272</v>
      </c>
      <c r="AU893" s="238" t="s">
        <v>73</v>
      </c>
      <c r="AV893" s="15" t="s">
        <v>270</v>
      </c>
      <c r="AW893" s="15" t="s">
        <v>30</v>
      </c>
      <c r="AX893" s="15" t="s">
        <v>71</v>
      </c>
      <c r="AY893" s="238" t="s">
        <v>263</v>
      </c>
    </row>
    <row r="894" spans="1:65" s="2" customFormat="1" ht="16.5" customHeight="1">
      <c r="A894" s="35"/>
      <c r="B894" s="36"/>
      <c r="C894" s="191" t="s">
        <v>1280</v>
      </c>
      <c r="D894" s="191" t="s">
        <v>266</v>
      </c>
      <c r="E894" s="192" t="s">
        <v>3595</v>
      </c>
      <c r="F894" s="193" t="s">
        <v>3596</v>
      </c>
      <c r="G894" s="194" t="s">
        <v>269</v>
      </c>
      <c r="H894" s="195">
        <v>233.6</v>
      </c>
      <c r="I894" s="196"/>
      <c r="J894" s="197">
        <f>ROUND(I894*H894,2)</f>
        <v>0</v>
      </c>
      <c r="K894" s="198"/>
      <c r="L894" s="40"/>
      <c r="M894" s="199" t="s">
        <v>1</v>
      </c>
      <c r="N894" s="200" t="s">
        <v>38</v>
      </c>
      <c r="O894" s="72"/>
      <c r="P894" s="201">
        <f>O894*H894</f>
        <v>0</v>
      </c>
      <c r="Q894" s="201">
        <v>0</v>
      </c>
      <c r="R894" s="201">
        <f>Q894*H894</f>
        <v>0</v>
      </c>
      <c r="S894" s="201">
        <v>0</v>
      </c>
      <c r="T894" s="202">
        <f>S894*H894</f>
        <v>0</v>
      </c>
      <c r="U894" s="35"/>
      <c r="V894" s="35"/>
      <c r="W894" s="35"/>
      <c r="X894" s="35"/>
      <c r="Y894" s="35"/>
      <c r="Z894" s="35"/>
      <c r="AA894" s="35"/>
      <c r="AB894" s="35"/>
      <c r="AC894" s="35"/>
      <c r="AD894" s="35"/>
      <c r="AE894" s="35"/>
      <c r="AR894" s="203" t="s">
        <v>416</v>
      </c>
      <c r="AT894" s="203" t="s">
        <v>266</v>
      </c>
      <c r="AU894" s="203" t="s">
        <v>73</v>
      </c>
      <c r="AY894" s="18" t="s">
        <v>263</v>
      </c>
      <c r="BE894" s="204">
        <f>IF(N894="základní",J894,0)</f>
        <v>0</v>
      </c>
      <c r="BF894" s="204">
        <f>IF(N894="snížená",J894,0)</f>
        <v>0</v>
      </c>
      <c r="BG894" s="204">
        <f>IF(N894="zákl. přenesená",J894,0)</f>
        <v>0</v>
      </c>
      <c r="BH894" s="204">
        <f>IF(N894="sníž. přenesená",J894,0)</f>
        <v>0</v>
      </c>
      <c r="BI894" s="204">
        <f>IF(N894="nulová",J894,0)</f>
        <v>0</v>
      </c>
      <c r="BJ894" s="18" t="s">
        <v>71</v>
      </c>
      <c r="BK894" s="204">
        <f>ROUND(I894*H894,2)</f>
        <v>0</v>
      </c>
      <c r="BL894" s="18" t="s">
        <v>416</v>
      </c>
      <c r="BM894" s="203" t="s">
        <v>3597</v>
      </c>
    </row>
    <row r="895" spans="1:65" s="2" customFormat="1" ht="24.2" customHeight="1">
      <c r="A895" s="35"/>
      <c r="B895" s="36"/>
      <c r="C895" s="261" t="s">
        <v>910</v>
      </c>
      <c r="D895" s="261" t="s">
        <v>401</v>
      </c>
      <c r="E895" s="262" t="s">
        <v>3598</v>
      </c>
      <c r="F895" s="263" t="s">
        <v>3599</v>
      </c>
      <c r="G895" s="264" t="s">
        <v>269</v>
      </c>
      <c r="H895" s="265">
        <v>268.64</v>
      </c>
      <c r="I895" s="266"/>
      <c r="J895" s="267">
        <f>ROUND(I895*H895,2)</f>
        <v>0</v>
      </c>
      <c r="K895" s="268"/>
      <c r="L895" s="269"/>
      <c r="M895" s="270" t="s">
        <v>1</v>
      </c>
      <c r="N895" s="271" t="s">
        <v>38</v>
      </c>
      <c r="O895" s="72"/>
      <c r="P895" s="201">
        <f>O895*H895</f>
        <v>0</v>
      </c>
      <c r="Q895" s="201">
        <v>1.6000000000000001E-4</v>
      </c>
      <c r="R895" s="201">
        <f>Q895*H895</f>
        <v>4.2982400000000004E-2</v>
      </c>
      <c r="S895" s="201">
        <v>0</v>
      </c>
      <c r="T895" s="202">
        <f>S895*H895</f>
        <v>0</v>
      </c>
      <c r="U895" s="35"/>
      <c r="V895" s="35"/>
      <c r="W895" s="35"/>
      <c r="X895" s="35"/>
      <c r="Y895" s="35"/>
      <c r="Z895" s="35"/>
      <c r="AA895" s="35"/>
      <c r="AB895" s="35"/>
      <c r="AC895" s="35"/>
      <c r="AD895" s="35"/>
      <c r="AE895" s="35"/>
      <c r="AR895" s="203" t="s">
        <v>542</v>
      </c>
      <c r="AT895" s="203" t="s">
        <v>401</v>
      </c>
      <c r="AU895" s="203" t="s">
        <v>73</v>
      </c>
      <c r="AY895" s="18" t="s">
        <v>263</v>
      </c>
      <c r="BE895" s="204">
        <f>IF(N895="základní",J895,0)</f>
        <v>0</v>
      </c>
      <c r="BF895" s="204">
        <f>IF(N895="snížená",J895,0)</f>
        <v>0</v>
      </c>
      <c r="BG895" s="204">
        <f>IF(N895="zákl. přenesená",J895,0)</f>
        <v>0</v>
      </c>
      <c r="BH895" s="204">
        <f>IF(N895="sníž. přenesená",J895,0)</f>
        <v>0</v>
      </c>
      <c r="BI895" s="204">
        <f>IF(N895="nulová",J895,0)</f>
        <v>0</v>
      </c>
      <c r="BJ895" s="18" t="s">
        <v>71</v>
      </c>
      <c r="BK895" s="204">
        <f>ROUND(I895*H895,2)</f>
        <v>0</v>
      </c>
      <c r="BL895" s="18" t="s">
        <v>416</v>
      </c>
      <c r="BM895" s="203" t="s">
        <v>3600</v>
      </c>
    </row>
    <row r="896" spans="1:65" s="13" customFormat="1">
      <c r="B896" s="205"/>
      <c r="C896" s="206"/>
      <c r="D896" s="207" t="s">
        <v>272</v>
      </c>
      <c r="E896" s="208" t="s">
        <v>1</v>
      </c>
      <c r="F896" s="209" t="s">
        <v>3601</v>
      </c>
      <c r="G896" s="206"/>
      <c r="H896" s="210">
        <v>268.64</v>
      </c>
      <c r="I896" s="211"/>
      <c r="J896" s="206"/>
      <c r="K896" s="206"/>
      <c r="L896" s="212"/>
      <c r="M896" s="213"/>
      <c r="N896" s="214"/>
      <c r="O896" s="214"/>
      <c r="P896" s="214"/>
      <c r="Q896" s="214"/>
      <c r="R896" s="214"/>
      <c r="S896" s="214"/>
      <c r="T896" s="215"/>
      <c r="AT896" s="216" t="s">
        <v>272</v>
      </c>
      <c r="AU896" s="216" t="s">
        <v>73</v>
      </c>
      <c r="AV896" s="13" t="s">
        <v>73</v>
      </c>
      <c r="AW896" s="13" t="s">
        <v>30</v>
      </c>
      <c r="AX896" s="13" t="s">
        <v>64</v>
      </c>
      <c r="AY896" s="216" t="s">
        <v>263</v>
      </c>
    </row>
    <row r="897" spans="1:65" s="15" customFormat="1">
      <c r="B897" s="228"/>
      <c r="C897" s="229"/>
      <c r="D897" s="207" t="s">
        <v>272</v>
      </c>
      <c r="E897" s="230" t="s">
        <v>1</v>
      </c>
      <c r="F897" s="231" t="s">
        <v>280</v>
      </c>
      <c r="G897" s="229"/>
      <c r="H897" s="232">
        <v>268.64</v>
      </c>
      <c r="I897" s="233"/>
      <c r="J897" s="229"/>
      <c r="K897" s="229"/>
      <c r="L897" s="234"/>
      <c r="M897" s="235"/>
      <c r="N897" s="236"/>
      <c r="O897" s="236"/>
      <c r="P897" s="236"/>
      <c r="Q897" s="236"/>
      <c r="R897" s="236"/>
      <c r="S897" s="236"/>
      <c r="T897" s="237"/>
      <c r="AT897" s="238" t="s">
        <v>272</v>
      </c>
      <c r="AU897" s="238" t="s">
        <v>73</v>
      </c>
      <c r="AV897" s="15" t="s">
        <v>270</v>
      </c>
      <c r="AW897" s="15" t="s">
        <v>30</v>
      </c>
      <c r="AX897" s="15" t="s">
        <v>71</v>
      </c>
      <c r="AY897" s="238" t="s">
        <v>263</v>
      </c>
    </row>
    <row r="898" spans="1:65" s="2" customFormat="1" ht="21.75" customHeight="1">
      <c r="A898" s="35"/>
      <c r="B898" s="36"/>
      <c r="C898" s="191" t="s">
        <v>1293</v>
      </c>
      <c r="D898" s="191" t="s">
        <v>266</v>
      </c>
      <c r="E898" s="192" t="s">
        <v>3602</v>
      </c>
      <c r="F898" s="193" t="s">
        <v>3603</v>
      </c>
      <c r="G898" s="194" t="s">
        <v>269</v>
      </c>
      <c r="H898" s="195">
        <v>233.6</v>
      </c>
      <c r="I898" s="196"/>
      <c r="J898" s="197">
        <f>ROUND(I898*H898,2)</f>
        <v>0</v>
      </c>
      <c r="K898" s="198"/>
      <c r="L898" s="40"/>
      <c r="M898" s="199" t="s">
        <v>1</v>
      </c>
      <c r="N898" s="200" t="s">
        <v>38</v>
      </c>
      <c r="O898" s="72"/>
      <c r="P898" s="201">
        <f>O898*H898</f>
        <v>0</v>
      </c>
      <c r="Q898" s="201">
        <v>0</v>
      </c>
      <c r="R898" s="201">
        <f>Q898*H898</f>
        <v>0</v>
      </c>
      <c r="S898" s="201">
        <v>0</v>
      </c>
      <c r="T898" s="202">
        <f>S898*H898</f>
        <v>0</v>
      </c>
      <c r="U898" s="35"/>
      <c r="V898" s="35"/>
      <c r="W898" s="35"/>
      <c r="X898" s="35"/>
      <c r="Y898" s="35"/>
      <c r="Z898" s="35"/>
      <c r="AA898" s="35"/>
      <c r="AB898" s="35"/>
      <c r="AC898" s="35"/>
      <c r="AD898" s="35"/>
      <c r="AE898" s="35"/>
      <c r="AR898" s="203" t="s">
        <v>416</v>
      </c>
      <c r="AT898" s="203" t="s">
        <v>266</v>
      </c>
      <c r="AU898" s="203" t="s">
        <v>73</v>
      </c>
      <c r="AY898" s="18" t="s">
        <v>263</v>
      </c>
      <c r="BE898" s="204">
        <f>IF(N898="základní",J898,0)</f>
        <v>0</v>
      </c>
      <c r="BF898" s="204">
        <f>IF(N898="snížená",J898,0)</f>
        <v>0</v>
      </c>
      <c r="BG898" s="204">
        <f>IF(N898="zákl. přenesená",J898,0)</f>
        <v>0</v>
      </c>
      <c r="BH898" s="204">
        <f>IF(N898="sníž. přenesená",J898,0)</f>
        <v>0</v>
      </c>
      <c r="BI898" s="204">
        <f>IF(N898="nulová",J898,0)</f>
        <v>0</v>
      </c>
      <c r="BJ898" s="18" t="s">
        <v>71</v>
      </c>
      <c r="BK898" s="204">
        <f>ROUND(I898*H898,2)</f>
        <v>0</v>
      </c>
      <c r="BL898" s="18" t="s">
        <v>416</v>
      </c>
      <c r="BM898" s="203" t="s">
        <v>3604</v>
      </c>
    </row>
    <row r="899" spans="1:65" s="2" customFormat="1" ht="24.2" customHeight="1">
      <c r="A899" s="35"/>
      <c r="B899" s="36"/>
      <c r="C899" s="261" t="s">
        <v>915</v>
      </c>
      <c r="D899" s="261" t="s">
        <v>401</v>
      </c>
      <c r="E899" s="262" t="s">
        <v>3605</v>
      </c>
      <c r="F899" s="263" t="s">
        <v>3606</v>
      </c>
      <c r="G899" s="264" t="s">
        <v>269</v>
      </c>
      <c r="H899" s="265">
        <v>238.27199999999999</v>
      </c>
      <c r="I899" s="266"/>
      <c r="J899" s="267">
        <f>ROUND(I899*H899,2)</f>
        <v>0</v>
      </c>
      <c r="K899" s="268"/>
      <c r="L899" s="269"/>
      <c r="M899" s="270" t="s">
        <v>1</v>
      </c>
      <c r="N899" s="271" t="s">
        <v>38</v>
      </c>
      <c r="O899" s="72"/>
      <c r="P899" s="201">
        <f>O899*H899</f>
        <v>0</v>
      </c>
      <c r="Q899" s="201">
        <v>9.9100000000000004E-3</v>
      </c>
      <c r="R899" s="201">
        <f>Q899*H899</f>
        <v>2.36127552</v>
      </c>
      <c r="S899" s="201">
        <v>0</v>
      </c>
      <c r="T899" s="202">
        <f>S899*H899</f>
        <v>0</v>
      </c>
      <c r="U899" s="35"/>
      <c r="V899" s="35"/>
      <c r="W899" s="35"/>
      <c r="X899" s="35"/>
      <c r="Y899" s="35"/>
      <c r="Z899" s="35"/>
      <c r="AA899" s="35"/>
      <c r="AB899" s="35"/>
      <c r="AC899" s="35"/>
      <c r="AD899" s="35"/>
      <c r="AE899" s="35"/>
      <c r="AR899" s="203" t="s">
        <v>542</v>
      </c>
      <c r="AT899" s="203" t="s">
        <v>401</v>
      </c>
      <c r="AU899" s="203" t="s">
        <v>73</v>
      </c>
      <c r="AY899" s="18" t="s">
        <v>263</v>
      </c>
      <c r="BE899" s="204">
        <f>IF(N899="základní",J899,0)</f>
        <v>0</v>
      </c>
      <c r="BF899" s="204">
        <f>IF(N899="snížená",J899,0)</f>
        <v>0</v>
      </c>
      <c r="BG899" s="204">
        <f>IF(N899="zákl. přenesená",J899,0)</f>
        <v>0</v>
      </c>
      <c r="BH899" s="204">
        <f>IF(N899="sníž. přenesená",J899,0)</f>
        <v>0</v>
      </c>
      <c r="BI899" s="204">
        <f>IF(N899="nulová",J899,0)</f>
        <v>0</v>
      </c>
      <c r="BJ899" s="18" t="s">
        <v>71</v>
      </c>
      <c r="BK899" s="204">
        <f>ROUND(I899*H899,2)</f>
        <v>0</v>
      </c>
      <c r="BL899" s="18" t="s">
        <v>416</v>
      </c>
      <c r="BM899" s="203" t="s">
        <v>3607</v>
      </c>
    </row>
    <row r="900" spans="1:65" s="13" customFormat="1">
      <c r="B900" s="205"/>
      <c r="C900" s="206"/>
      <c r="D900" s="207" t="s">
        <v>272</v>
      </c>
      <c r="E900" s="208" t="s">
        <v>1</v>
      </c>
      <c r="F900" s="209" t="s">
        <v>3499</v>
      </c>
      <c r="G900" s="206"/>
      <c r="H900" s="210">
        <v>238.27199999999999</v>
      </c>
      <c r="I900" s="211"/>
      <c r="J900" s="206"/>
      <c r="K900" s="206"/>
      <c r="L900" s="212"/>
      <c r="M900" s="213"/>
      <c r="N900" s="214"/>
      <c r="O900" s="214"/>
      <c r="P900" s="214"/>
      <c r="Q900" s="214"/>
      <c r="R900" s="214"/>
      <c r="S900" s="214"/>
      <c r="T900" s="215"/>
      <c r="AT900" s="216" t="s">
        <v>272</v>
      </c>
      <c r="AU900" s="216" t="s">
        <v>73</v>
      </c>
      <c r="AV900" s="13" t="s">
        <v>73</v>
      </c>
      <c r="AW900" s="13" t="s">
        <v>30</v>
      </c>
      <c r="AX900" s="13" t="s">
        <v>64</v>
      </c>
      <c r="AY900" s="216" t="s">
        <v>263</v>
      </c>
    </row>
    <row r="901" spans="1:65" s="15" customFormat="1">
      <c r="B901" s="228"/>
      <c r="C901" s="229"/>
      <c r="D901" s="207" t="s">
        <v>272</v>
      </c>
      <c r="E901" s="230" t="s">
        <v>1</v>
      </c>
      <c r="F901" s="231" t="s">
        <v>280</v>
      </c>
      <c r="G901" s="229"/>
      <c r="H901" s="232">
        <v>238.27199999999999</v>
      </c>
      <c r="I901" s="233"/>
      <c r="J901" s="229"/>
      <c r="K901" s="229"/>
      <c r="L901" s="234"/>
      <c r="M901" s="235"/>
      <c r="N901" s="236"/>
      <c r="O901" s="236"/>
      <c r="P901" s="236"/>
      <c r="Q901" s="236"/>
      <c r="R901" s="236"/>
      <c r="S901" s="236"/>
      <c r="T901" s="237"/>
      <c r="AT901" s="238" t="s">
        <v>272</v>
      </c>
      <c r="AU901" s="238" t="s">
        <v>73</v>
      </c>
      <c r="AV901" s="15" t="s">
        <v>270</v>
      </c>
      <c r="AW901" s="15" t="s">
        <v>30</v>
      </c>
      <c r="AX901" s="15" t="s">
        <v>71</v>
      </c>
      <c r="AY901" s="238" t="s">
        <v>263</v>
      </c>
    </row>
    <row r="902" spans="1:65" s="2" customFormat="1" ht="21.75" customHeight="1">
      <c r="A902" s="35"/>
      <c r="B902" s="36"/>
      <c r="C902" s="191" t="s">
        <v>1305</v>
      </c>
      <c r="D902" s="191" t="s">
        <v>266</v>
      </c>
      <c r="E902" s="192" t="s">
        <v>3608</v>
      </c>
      <c r="F902" s="193" t="s">
        <v>3609</v>
      </c>
      <c r="G902" s="194" t="s">
        <v>269</v>
      </c>
      <c r="H902" s="195">
        <v>233.6</v>
      </c>
      <c r="I902" s="196"/>
      <c r="J902" s="197">
        <f t="shared" ref="J902:J912" si="10">ROUND(I902*H902,2)</f>
        <v>0</v>
      </c>
      <c r="K902" s="198"/>
      <c r="L902" s="40"/>
      <c r="M902" s="199" t="s">
        <v>1</v>
      </c>
      <c r="N902" s="200" t="s">
        <v>38</v>
      </c>
      <c r="O902" s="72"/>
      <c r="P902" s="201">
        <f t="shared" ref="P902:P912" si="11">O902*H902</f>
        <v>0</v>
      </c>
      <c r="Q902" s="201">
        <v>6.9999999999999999E-4</v>
      </c>
      <c r="R902" s="201">
        <f t="shared" ref="R902:R912" si="12">Q902*H902</f>
        <v>0.16352</v>
      </c>
      <c r="S902" s="201">
        <v>0</v>
      </c>
      <c r="T902" s="202">
        <f t="shared" ref="T902:T912" si="13">S902*H902</f>
        <v>0</v>
      </c>
      <c r="U902" s="35"/>
      <c r="V902" s="35"/>
      <c r="W902" s="35"/>
      <c r="X902" s="35"/>
      <c r="Y902" s="35"/>
      <c r="Z902" s="35"/>
      <c r="AA902" s="35"/>
      <c r="AB902" s="35"/>
      <c r="AC902" s="35"/>
      <c r="AD902" s="35"/>
      <c r="AE902" s="35"/>
      <c r="AR902" s="203" t="s">
        <v>416</v>
      </c>
      <c r="AT902" s="203" t="s">
        <v>266</v>
      </c>
      <c r="AU902" s="203" t="s">
        <v>73</v>
      </c>
      <c r="AY902" s="18" t="s">
        <v>263</v>
      </c>
      <c r="BE902" s="204">
        <f t="shared" ref="BE902:BE912" si="14">IF(N902="základní",J902,0)</f>
        <v>0</v>
      </c>
      <c r="BF902" s="204">
        <f t="shared" ref="BF902:BF912" si="15">IF(N902="snížená",J902,0)</f>
        <v>0</v>
      </c>
      <c r="BG902" s="204">
        <f t="shared" ref="BG902:BG912" si="16">IF(N902="zákl. přenesená",J902,0)</f>
        <v>0</v>
      </c>
      <c r="BH902" s="204">
        <f t="shared" ref="BH902:BH912" si="17">IF(N902="sníž. přenesená",J902,0)</f>
        <v>0</v>
      </c>
      <c r="BI902" s="204">
        <f t="shared" ref="BI902:BI912" si="18">IF(N902="nulová",J902,0)</f>
        <v>0</v>
      </c>
      <c r="BJ902" s="18" t="s">
        <v>71</v>
      </c>
      <c r="BK902" s="204">
        <f t="shared" ref="BK902:BK912" si="19">ROUND(I902*H902,2)</f>
        <v>0</v>
      </c>
      <c r="BL902" s="18" t="s">
        <v>416</v>
      </c>
      <c r="BM902" s="203" t="s">
        <v>3610</v>
      </c>
    </row>
    <row r="903" spans="1:65" s="2" customFormat="1" ht="16.5" customHeight="1">
      <c r="A903" s="35"/>
      <c r="B903" s="36"/>
      <c r="C903" s="191" t="s">
        <v>918</v>
      </c>
      <c r="D903" s="191" t="s">
        <v>266</v>
      </c>
      <c r="E903" s="192" t="s">
        <v>3611</v>
      </c>
      <c r="F903" s="193" t="s">
        <v>3612</v>
      </c>
      <c r="G903" s="194" t="s">
        <v>374</v>
      </c>
      <c r="H903" s="195">
        <v>3</v>
      </c>
      <c r="I903" s="196"/>
      <c r="J903" s="197">
        <f t="shared" si="10"/>
        <v>0</v>
      </c>
      <c r="K903" s="198"/>
      <c r="L903" s="40"/>
      <c r="M903" s="199" t="s">
        <v>1</v>
      </c>
      <c r="N903" s="200" t="s">
        <v>38</v>
      </c>
      <c r="O903" s="72"/>
      <c r="P903" s="201">
        <f t="shared" si="11"/>
        <v>0</v>
      </c>
      <c r="Q903" s="201">
        <v>1.0000000000000001E-5</v>
      </c>
      <c r="R903" s="201">
        <f t="shared" si="12"/>
        <v>3.0000000000000004E-5</v>
      </c>
      <c r="S903" s="201">
        <v>0</v>
      </c>
      <c r="T903" s="202">
        <f t="shared" si="13"/>
        <v>0</v>
      </c>
      <c r="U903" s="35"/>
      <c r="V903" s="35"/>
      <c r="W903" s="35"/>
      <c r="X903" s="35"/>
      <c r="Y903" s="35"/>
      <c r="Z903" s="35"/>
      <c r="AA903" s="35"/>
      <c r="AB903" s="35"/>
      <c r="AC903" s="35"/>
      <c r="AD903" s="35"/>
      <c r="AE903" s="35"/>
      <c r="AR903" s="203" t="s">
        <v>416</v>
      </c>
      <c r="AT903" s="203" t="s">
        <v>266</v>
      </c>
      <c r="AU903" s="203" t="s">
        <v>73</v>
      </c>
      <c r="AY903" s="18" t="s">
        <v>263</v>
      </c>
      <c r="BE903" s="204">
        <f t="shared" si="14"/>
        <v>0</v>
      </c>
      <c r="BF903" s="204">
        <f t="shared" si="15"/>
        <v>0</v>
      </c>
      <c r="BG903" s="204">
        <f t="shared" si="16"/>
        <v>0</v>
      </c>
      <c r="BH903" s="204">
        <f t="shared" si="17"/>
        <v>0</v>
      </c>
      <c r="BI903" s="204">
        <f t="shared" si="18"/>
        <v>0</v>
      </c>
      <c r="BJ903" s="18" t="s">
        <v>71</v>
      </c>
      <c r="BK903" s="204">
        <f t="shared" si="19"/>
        <v>0</v>
      </c>
      <c r="BL903" s="18" t="s">
        <v>416</v>
      </c>
      <c r="BM903" s="203" t="s">
        <v>3613</v>
      </c>
    </row>
    <row r="904" spans="1:65" s="2" customFormat="1" ht="24.2" customHeight="1">
      <c r="A904" s="35"/>
      <c r="B904" s="36"/>
      <c r="C904" s="261" t="s">
        <v>1314</v>
      </c>
      <c r="D904" s="261" t="s">
        <v>401</v>
      </c>
      <c r="E904" s="262" t="s">
        <v>3614</v>
      </c>
      <c r="F904" s="263" t="s">
        <v>3615</v>
      </c>
      <c r="G904" s="264" t="s">
        <v>374</v>
      </c>
      <c r="H904" s="265">
        <v>3</v>
      </c>
      <c r="I904" s="266"/>
      <c r="J904" s="267">
        <f t="shared" si="10"/>
        <v>0</v>
      </c>
      <c r="K904" s="268"/>
      <c r="L904" s="269"/>
      <c r="M904" s="270" t="s">
        <v>1</v>
      </c>
      <c r="N904" s="271" t="s">
        <v>38</v>
      </c>
      <c r="O904" s="72"/>
      <c r="P904" s="201">
        <f t="shared" si="11"/>
        <v>0</v>
      </c>
      <c r="Q904" s="201">
        <v>2.5000000000000001E-3</v>
      </c>
      <c r="R904" s="201">
        <f t="shared" si="12"/>
        <v>7.4999999999999997E-3</v>
      </c>
      <c r="S904" s="201">
        <v>0</v>
      </c>
      <c r="T904" s="202">
        <f t="shared" si="13"/>
        <v>0</v>
      </c>
      <c r="U904" s="35"/>
      <c r="V904" s="35"/>
      <c r="W904" s="35"/>
      <c r="X904" s="35"/>
      <c r="Y904" s="35"/>
      <c r="Z904" s="35"/>
      <c r="AA904" s="35"/>
      <c r="AB904" s="35"/>
      <c r="AC904" s="35"/>
      <c r="AD904" s="35"/>
      <c r="AE904" s="35"/>
      <c r="AR904" s="203" t="s">
        <v>542</v>
      </c>
      <c r="AT904" s="203" t="s">
        <v>401</v>
      </c>
      <c r="AU904" s="203" t="s">
        <v>73</v>
      </c>
      <c r="AY904" s="18" t="s">
        <v>263</v>
      </c>
      <c r="BE904" s="204">
        <f t="shared" si="14"/>
        <v>0</v>
      </c>
      <c r="BF904" s="204">
        <f t="shared" si="15"/>
        <v>0</v>
      </c>
      <c r="BG904" s="204">
        <f t="shared" si="16"/>
        <v>0</v>
      </c>
      <c r="BH904" s="204">
        <f t="shared" si="17"/>
        <v>0</v>
      </c>
      <c r="BI904" s="204">
        <f t="shared" si="18"/>
        <v>0</v>
      </c>
      <c r="BJ904" s="18" t="s">
        <v>71</v>
      </c>
      <c r="BK904" s="204">
        <f t="shared" si="19"/>
        <v>0</v>
      </c>
      <c r="BL904" s="18" t="s">
        <v>416</v>
      </c>
      <c r="BM904" s="203" t="s">
        <v>3616</v>
      </c>
    </row>
    <row r="905" spans="1:65" s="2" customFormat="1" ht="16.5" customHeight="1">
      <c r="A905" s="35"/>
      <c r="B905" s="36"/>
      <c r="C905" s="191" t="s">
        <v>922</v>
      </c>
      <c r="D905" s="191" t="s">
        <v>266</v>
      </c>
      <c r="E905" s="192" t="s">
        <v>3617</v>
      </c>
      <c r="F905" s="193" t="s">
        <v>3618</v>
      </c>
      <c r="G905" s="194" t="s">
        <v>374</v>
      </c>
      <c r="H905" s="195">
        <v>2</v>
      </c>
      <c r="I905" s="196"/>
      <c r="J905" s="197">
        <f t="shared" si="10"/>
        <v>0</v>
      </c>
      <c r="K905" s="198"/>
      <c r="L905" s="40"/>
      <c r="M905" s="199" t="s">
        <v>1</v>
      </c>
      <c r="N905" s="200" t="s">
        <v>38</v>
      </c>
      <c r="O905" s="72"/>
      <c r="P905" s="201">
        <f t="shared" si="11"/>
        <v>0</v>
      </c>
      <c r="Q905" s="201">
        <v>1.0000000000000001E-5</v>
      </c>
      <c r="R905" s="201">
        <f t="shared" si="12"/>
        <v>2.0000000000000002E-5</v>
      </c>
      <c r="S905" s="201">
        <v>0</v>
      </c>
      <c r="T905" s="202">
        <f t="shared" si="13"/>
        <v>0</v>
      </c>
      <c r="U905" s="35"/>
      <c r="V905" s="35"/>
      <c r="W905" s="35"/>
      <c r="X905" s="35"/>
      <c r="Y905" s="35"/>
      <c r="Z905" s="35"/>
      <c r="AA905" s="35"/>
      <c r="AB905" s="35"/>
      <c r="AC905" s="35"/>
      <c r="AD905" s="35"/>
      <c r="AE905" s="35"/>
      <c r="AR905" s="203" t="s">
        <v>416</v>
      </c>
      <c r="AT905" s="203" t="s">
        <v>266</v>
      </c>
      <c r="AU905" s="203" t="s">
        <v>73</v>
      </c>
      <c r="AY905" s="18" t="s">
        <v>263</v>
      </c>
      <c r="BE905" s="204">
        <f t="shared" si="14"/>
        <v>0</v>
      </c>
      <c r="BF905" s="204">
        <f t="shared" si="15"/>
        <v>0</v>
      </c>
      <c r="BG905" s="204">
        <f t="shared" si="16"/>
        <v>0</v>
      </c>
      <c r="BH905" s="204">
        <f t="shared" si="17"/>
        <v>0</v>
      </c>
      <c r="BI905" s="204">
        <f t="shared" si="18"/>
        <v>0</v>
      </c>
      <c r="BJ905" s="18" t="s">
        <v>71</v>
      </c>
      <c r="BK905" s="204">
        <f t="shared" si="19"/>
        <v>0</v>
      </c>
      <c r="BL905" s="18" t="s">
        <v>416</v>
      </c>
      <c r="BM905" s="203" t="s">
        <v>3619</v>
      </c>
    </row>
    <row r="906" spans="1:65" s="2" customFormat="1" ht="24.2" customHeight="1">
      <c r="A906" s="35"/>
      <c r="B906" s="36"/>
      <c r="C906" s="261" t="s">
        <v>1323</v>
      </c>
      <c r="D906" s="261" t="s">
        <v>401</v>
      </c>
      <c r="E906" s="262" t="s">
        <v>3620</v>
      </c>
      <c r="F906" s="263" t="s">
        <v>3621</v>
      </c>
      <c r="G906" s="264" t="s">
        <v>374</v>
      </c>
      <c r="H906" s="265">
        <v>2</v>
      </c>
      <c r="I906" s="266"/>
      <c r="J906" s="267">
        <f t="shared" si="10"/>
        <v>0</v>
      </c>
      <c r="K906" s="268"/>
      <c r="L906" s="269"/>
      <c r="M906" s="270" t="s">
        <v>1</v>
      </c>
      <c r="N906" s="271" t="s">
        <v>38</v>
      </c>
      <c r="O906" s="72"/>
      <c r="P906" s="201">
        <f t="shared" si="11"/>
        <v>0</v>
      </c>
      <c r="Q906" s="201">
        <v>2.5000000000000001E-3</v>
      </c>
      <c r="R906" s="201">
        <f t="shared" si="12"/>
        <v>5.0000000000000001E-3</v>
      </c>
      <c r="S906" s="201">
        <v>0</v>
      </c>
      <c r="T906" s="202">
        <f t="shared" si="13"/>
        <v>0</v>
      </c>
      <c r="U906" s="35"/>
      <c r="V906" s="35"/>
      <c r="W906" s="35"/>
      <c r="X906" s="35"/>
      <c r="Y906" s="35"/>
      <c r="Z906" s="35"/>
      <c r="AA906" s="35"/>
      <c r="AB906" s="35"/>
      <c r="AC906" s="35"/>
      <c r="AD906" s="35"/>
      <c r="AE906" s="35"/>
      <c r="AR906" s="203" t="s">
        <v>542</v>
      </c>
      <c r="AT906" s="203" t="s">
        <v>401</v>
      </c>
      <c r="AU906" s="203" t="s">
        <v>73</v>
      </c>
      <c r="AY906" s="18" t="s">
        <v>263</v>
      </c>
      <c r="BE906" s="204">
        <f t="shared" si="14"/>
        <v>0</v>
      </c>
      <c r="BF906" s="204">
        <f t="shared" si="15"/>
        <v>0</v>
      </c>
      <c r="BG906" s="204">
        <f t="shared" si="16"/>
        <v>0</v>
      </c>
      <c r="BH906" s="204">
        <f t="shared" si="17"/>
        <v>0</v>
      </c>
      <c r="BI906" s="204">
        <f t="shared" si="18"/>
        <v>0</v>
      </c>
      <c r="BJ906" s="18" t="s">
        <v>71</v>
      </c>
      <c r="BK906" s="204">
        <f t="shared" si="19"/>
        <v>0</v>
      </c>
      <c r="BL906" s="18" t="s">
        <v>416</v>
      </c>
      <c r="BM906" s="203" t="s">
        <v>3622</v>
      </c>
    </row>
    <row r="907" spans="1:65" s="2" customFormat="1" ht="16.5" customHeight="1">
      <c r="A907" s="35"/>
      <c r="B907" s="36"/>
      <c r="C907" s="191" t="s">
        <v>926</v>
      </c>
      <c r="D907" s="191" t="s">
        <v>266</v>
      </c>
      <c r="E907" s="192" t="s">
        <v>3623</v>
      </c>
      <c r="F907" s="193" t="s">
        <v>3624</v>
      </c>
      <c r="G907" s="194" t="s">
        <v>374</v>
      </c>
      <c r="H907" s="195">
        <v>7</v>
      </c>
      <c r="I907" s="196"/>
      <c r="J907" s="197">
        <f t="shared" si="10"/>
        <v>0</v>
      </c>
      <c r="K907" s="198"/>
      <c r="L907" s="40"/>
      <c r="M907" s="199" t="s">
        <v>1</v>
      </c>
      <c r="N907" s="200" t="s">
        <v>38</v>
      </c>
      <c r="O907" s="72"/>
      <c r="P907" s="201">
        <f t="shared" si="11"/>
        <v>0</v>
      </c>
      <c r="Q907" s="201">
        <v>1.0000000000000001E-5</v>
      </c>
      <c r="R907" s="201">
        <f t="shared" si="12"/>
        <v>7.0000000000000007E-5</v>
      </c>
      <c r="S907" s="201">
        <v>0</v>
      </c>
      <c r="T907" s="202">
        <f t="shared" si="13"/>
        <v>0</v>
      </c>
      <c r="U907" s="35"/>
      <c r="V907" s="35"/>
      <c r="W907" s="35"/>
      <c r="X907" s="35"/>
      <c r="Y907" s="35"/>
      <c r="Z907" s="35"/>
      <c r="AA907" s="35"/>
      <c r="AB907" s="35"/>
      <c r="AC907" s="35"/>
      <c r="AD907" s="35"/>
      <c r="AE907" s="35"/>
      <c r="AR907" s="203" t="s">
        <v>416</v>
      </c>
      <c r="AT907" s="203" t="s">
        <v>266</v>
      </c>
      <c r="AU907" s="203" t="s">
        <v>73</v>
      </c>
      <c r="AY907" s="18" t="s">
        <v>263</v>
      </c>
      <c r="BE907" s="204">
        <f t="shared" si="14"/>
        <v>0</v>
      </c>
      <c r="BF907" s="204">
        <f t="shared" si="15"/>
        <v>0</v>
      </c>
      <c r="BG907" s="204">
        <f t="shared" si="16"/>
        <v>0</v>
      </c>
      <c r="BH907" s="204">
        <f t="shared" si="17"/>
        <v>0</v>
      </c>
      <c r="BI907" s="204">
        <f t="shared" si="18"/>
        <v>0</v>
      </c>
      <c r="BJ907" s="18" t="s">
        <v>71</v>
      </c>
      <c r="BK907" s="204">
        <f t="shared" si="19"/>
        <v>0</v>
      </c>
      <c r="BL907" s="18" t="s">
        <v>416</v>
      </c>
      <c r="BM907" s="203" t="s">
        <v>3625</v>
      </c>
    </row>
    <row r="908" spans="1:65" s="2" customFormat="1" ht="24.2" customHeight="1">
      <c r="A908" s="35"/>
      <c r="B908" s="36"/>
      <c r="C908" s="261" t="s">
        <v>1331</v>
      </c>
      <c r="D908" s="261" t="s">
        <v>401</v>
      </c>
      <c r="E908" s="262" t="s">
        <v>3626</v>
      </c>
      <c r="F908" s="263" t="s">
        <v>3627</v>
      </c>
      <c r="G908" s="264" t="s">
        <v>374</v>
      </c>
      <c r="H908" s="265">
        <v>7</v>
      </c>
      <c r="I908" s="266"/>
      <c r="J908" s="267">
        <f t="shared" si="10"/>
        <v>0</v>
      </c>
      <c r="K908" s="268"/>
      <c r="L908" s="269"/>
      <c r="M908" s="270" t="s">
        <v>1</v>
      </c>
      <c r="N908" s="271" t="s">
        <v>38</v>
      </c>
      <c r="O908" s="72"/>
      <c r="P908" s="201">
        <f t="shared" si="11"/>
        <v>0</v>
      </c>
      <c r="Q908" s="201">
        <v>6.7000000000000002E-3</v>
      </c>
      <c r="R908" s="201">
        <f t="shared" si="12"/>
        <v>4.6900000000000004E-2</v>
      </c>
      <c r="S908" s="201">
        <v>0</v>
      </c>
      <c r="T908" s="202">
        <f t="shared" si="13"/>
        <v>0</v>
      </c>
      <c r="U908" s="35"/>
      <c r="V908" s="35"/>
      <c r="W908" s="35"/>
      <c r="X908" s="35"/>
      <c r="Y908" s="35"/>
      <c r="Z908" s="35"/>
      <c r="AA908" s="35"/>
      <c r="AB908" s="35"/>
      <c r="AC908" s="35"/>
      <c r="AD908" s="35"/>
      <c r="AE908" s="35"/>
      <c r="AR908" s="203" t="s">
        <v>542</v>
      </c>
      <c r="AT908" s="203" t="s">
        <v>401</v>
      </c>
      <c r="AU908" s="203" t="s">
        <v>73</v>
      </c>
      <c r="AY908" s="18" t="s">
        <v>263</v>
      </c>
      <c r="BE908" s="204">
        <f t="shared" si="14"/>
        <v>0</v>
      </c>
      <c r="BF908" s="204">
        <f t="shared" si="15"/>
        <v>0</v>
      </c>
      <c r="BG908" s="204">
        <f t="shared" si="16"/>
        <v>0</v>
      </c>
      <c r="BH908" s="204">
        <f t="shared" si="17"/>
        <v>0</v>
      </c>
      <c r="BI908" s="204">
        <f t="shared" si="18"/>
        <v>0</v>
      </c>
      <c r="BJ908" s="18" t="s">
        <v>71</v>
      </c>
      <c r="BK908" s="204">
        <f t="shared" si="19"/>
        <v>0</v>
      </c>
      <c r="BL908" s="18" t="s">
        <v>416</v>
      </c>
      <c r="BM908" s="203" t="s">
        <v>3628</v>
      </c>
    </row>
    <row r="909" spans="1:65" s="2" customFormat="1" ht="24.2" customHeight="1">
      <c r="A909" s="35"/>
      <c r="B909" s="36"/>
      <c r="C909" s="191" t="s">
        <v>935</v>
      </c>
      <c r="D909" s="191" t="s">
        <v>266</v>
      </c>
      <c r="E909" s="192" t="s">
        <v>3629</v>
      </c>
      <c r="F909" s="193" t="s">
        <v>3630</v>
      </c>
      <c r="G909" s="194" t="s">
        <v>374</v>
      </c>
      <c r="H909" s="195">
        <v>1</v>
      </c>
      <c r="I909" s="196"/>
      <c r="J909" s="197">
        <f t="shared" si="10"/>
        <v>0</v>
      </c>
      <c r="K909" s="198"/>
      <c r="L909" s="40"/>
      <c r="M909" s="199" t="s">
        <v>1</v>
      </c>
      <c r="N909" s="200" t="s">
        <v>38</v>
      </c>
      <c r="O909" s="72"/>
      <c r="P909" s="201">
        <f t="shared" si="11"/>
        <v>0</v>
      </c>
      <c r="Q909" s="201">
        <v>1.0000000000000001E-5</v>
      </c>
      <c r="R909" s="201">
        <f t="shared" si="12"/>
        <v>1.0000000000000001E-5</v>
      </c>
      <c r="S909" s="201">
        <v>0</v>
      </c>
      <c r="T909" s="202">
        <f t="shared" si="13"/>
        <v>0</v>
      </c>
      <c r="U909" s="35"/>
      <c r="V909" s="35"/>
      <c r="W909" s="35"/>
      <c r="X909" s="35"/>
      <c r="Y909" s="35"/>
      <c r="Z909" s="35"/>
      <c r="AA909" s="35"/>
      <c r="AB909" s="35"/>
      <c r="AC909" s="35"/>
      <c r="AD909" s="35"/>
      <c r="AE909" s="35"/>
      <c r="AR909" s="203" t="s">
        <v>416</v>
      </c>
      <c r="AT909" s="203" t="s">
        <v>266</v>
      </c>
      <c r="AU909" s="203" t="s">
        <v>73</v>
      </c>
      <c r="AY909" s="18" t="s">
        <v>263</v>
      </c>
      <c r="BE909" s="204">
        <f t="shared" si="14"/>
        <v>0</v>
      </c>
      <c r="BF909" s="204">
        <f t="shared" si="15"/>
        <v>0</v>
      </c>
      <c r="BG909" s="204">
        <f t="shared" si="16"/>
        <v>0</v>
      </c>
      <c r="BH909" s="204">
        <f t="shared" si="17"/>
        <v>0</v>
      </c>
      <c r="BI909" s="204">
        <f t="shared" si="18"/>
        <v>0</v>
      </c>
      <c r="BJ909" s="18" t="s">
        <v>71</v>
      </c>
      <c r="BK909" s="204">
        <f t="shared" si="19"/>
        <v>0</v>
      </c>
      <c r="BL909" s="18" t="s">
        <v>416</v>
      </c>
      <c r="BM909" s="203" t="s">
        <v>3631</v>
      </c>
    </row>
    <row r="910" spans="1:65" s="2" customFormat="1" ht="16.5" customHeight="1">
      <c r="A910" s="35"/>
      <c r="B910" s="36"/>
      <c r="C910" s="261" t="s">
        <v>1346</v>
      </c>
      <c r="D910" s="261" t="s">
        <v>401</v>
      </c>
      <c r="E910" s="262" t="s">
        <v>3632</v>
      </c>
      <c r="F910" s="263" t="s">
        <v>3633</v>
      </c>
      <c r="G910" s="264" t="s">
        <v>374</v>
      </c>
      <c r="H910" s="265">
        <v>1</v>
      </c>
      <c r="I910" s="266"/>
      <c r="J910" s="267">
        <f t="shared" si="10"/>
        <v>0</v>
      </c>
      <c r="K910" s="268"/>
      <c r="L910" s="269"/>
      <c r="M910" s="270" t="s">
        <v>1</v>
      </c>
      <c r="N910" s="271" t="s">
        <v>38</v>
      </c>
      <c r="O910" s="72"/>
      <c r="P910" s="201">
        <f t="shared" si="11"/>
        <v>0</v>
      </c>
      <c r="Q910" s="201">
        <v>2E-3</v>
      </c>
      <c r="R910" s="201">
        <f t="shared" si="12"/>
        <v>2E-3</v>
      </c>
      <c r="S910" s="201">
        <v>0</v>
      </c>
      <c r="T910" s="202">
        <f t="shared" si="13"/>
        <v>0</v>
      </c>
      <c r="U910" s="35"/>
      <c r="V910" s="35"/>
      <c r="W910" s="35"/>
      <c r="X910" s="35"/>
      <c r="Y910" s="35"/>
      <c r="Z910" s="35"/>
      <c r="AA910" s="35"/>
      <c r="AB910" s="35"/>
      <c r="AC910" s="35"/>
      <c r="AD910" s="35"/>
      <c r="AE910" s="35"/>
      <c r="AR910" s="203" t="s">
        <v>542</v>
      </c>
      <c r="AT910" s="203" t="s">
        <v>401</v>
      </c>
      <c r="AU910" s="203" t="s">
        <v>73</v>
      </c>
      <c r="AY910" s="18" t="s">
        <v>263</v>
      </c>
      <c r="BE910" s="204">
        <f t="shared" si="14"/>
        <v>0</v>
      </c>
      <c r="BF910" s="204">
        <f t="shared" si="15"/>
        <v>0</v>
      </c>
      <c r="BG910" s="204">
        <f t="shared" si="16"/>
        <v>0</v>
      </c>
      <c r="BH910" s="204">
        <f t="shared" si="17"/>
        <v>0</v>
      </c>
      <c r="BI910" s="204">
        <f t="shared" si="18"/>
        <v>0</v>
      </c>
      <c r="BJ910" s="18" t="s">
        <v>71</v>
      </c>
      <c r="BK910" s="204">
        <f t="shared" si="19"/>
        <v>0</v>
      </c>
      <c r="BL910" s="18" t="s">
        <v>416</v>
      </c>
      <c r="BM910" s="203" t="s">
        <v>3634</v>
      </c>
    </row>
    <row r="911" spans="1:65" s="2" customFormat="1" ht="24.2" customHeight="1">
      <c r="A911" s="35"/>
      <c r="B911" s="36"/>
      <c r="C911" s="191" t="s">
        <v>941</v>
      </c>
      <c r="D911" s="191" t="s">
        <v>266</v>
      </c>
      <c r="E911" s="192" t="s">
        <v>3635</v>
      </c>
      <c r="F911" s="193" t="s">
        <v>3636</v>
      </c>
      <c r="G911" s="194" t="s">
        <v>374</v>
      </c>
      <c r="H911" s="195">
        <v>17</v>
      </c>
      <c r="I911" s="196"/>
      <c r="J911" s="197">
        <f t="shared" si="10"/>
        <v>0</v>
      </c>
      <c r="K911" s="198"/>
      <c r="L911" s="40"/>
      <c r="M911" s="199" t="s">
        <v>1</v>
      </c>
      <c r="N911" s="200" t="s">
        <v>38</v>
      </c>
      <c r="O911" s="72"/>
      <c r="P911" s="201">
        <f t="shared" si="11"/>
        <v>0</v>
      </c>
      <c r="Q911" s="201">
        <v>1.362E-2</v>
      </c>
      <c r="R911" s="201">
        <f t="shared" si="12"/>
        <v>0.23154</v>
      </c>
      <c r="S911" s="201">
        <v>0</v>
      </c>
      <c r="T911" s="202">
        <f t="shared" si="13"/>
        <v>0</v>
      </c>
      <c r="U911" s="35"/>
      <c r="V911" s="35"/>
      <c r="W911" s="35"/>
      <c r="X911" s="35"/>
      <c r="Y911" s="35"/>
      <c r="Z911" s="35"/>
      <c r="AA911" s="35"/>
      <c r="AB911" s="35"/>
      <c r="AC911" s="35"/>
      <c r="AD911" s="35"/>
      <c r="AE911" s="35"/>
      <c r="AR911" s="203" t="s">
        <v>416</v>
      </c>
      <c r="AT911" s="203" t="s">
        <v>266</v>
      </c>
      <c r="AU911" s="203" t="s">
        <v>73</v>
      </c>
      <c r="AY911" s="18" t="s">
        <v>263</v>
      </c>
      <c r="BE911" s="204">
        <f t="shared" si="14"/>
        <v>0</v>
      </c>
      <c r="BF911" s="204">
        <f t="shared" si="15"/>
        <v>0</v>
      </c>
      <c r="BG911" s="204">
        <f t="shared" si="16"/>
        <v>0</v>
      </c>
      <c r="BH911" s="204">
        <f t="shared" si="17"/>
        <v>0</v>
      </c>
      <c r="BI911" s="204">
        <f t="shared" si="18"/>
        <v>0</v>
      </c>
      <c r="BJ911" s="18" t="s">
        <v>71</v>
      </c>
      <c r="BK911" s="204">
        <f t="shared" si="19"/>
        <v>0</v>
      </c>
      <c r="BL911" s="18" t="s">
        <v>416</v>
      </c>
      <c r="BM911" s="203" t="s">
        <v>3637</v>
      </c>
    </row>
    <row r="912" spans="1:65" s="2" customFormat="1" ht="33" customHeight="1">
      <c r="A912" s="35"/>
      <c r="B912" s="36"/>
      <c r="C912" s="191" t="s">
        <v>1355</v>
      </c>
      <c r="D912" s="191" t="s">
        <v>266</v>
      </c>
      <c r="E912" s="192" t="s">
        <v>3638</v>
      </c>
      <c r="F912" s="193" t="s">
        <v>3639</v>
      </c>
      <c r="G912" s="194" t="s">
        <v>307</v>
      </c>
      <c r="H912" s="195">
        <v>13.111000000000001</v>
      </c>
      <c r="I912" s="196"/>
      <c r="J912" s="197">
        <f t="shared" si="10"/>
        <v>0</v>
      </c>
      <c r="K912" s="198"/>
      <c r="L912" s="40"/>
      <c r="M912" s="199" t="s">
        <v>1</v>
      </c>
      <c r="N912" s="200" t="s">
        <v>38</v>
      </c>
      <c r="O912" s="72"/>
      <c r="P912" s="201">
        <f t="shared" si="11"/>
        <v>0</v>
      </c>
      <c r="Q912" s="201">
        <v>0</v>
      </c>
      <c r="R912" s="201">
        <f t="shared" si="12"/>
        <v>0</v>
      </c>
      <c r="S912" s="201">
        <v>0</v>
      </c>
      <c r="T912" s="202">
        <f t="shared" si="13"/>
        <v>0</v>
      </c>
      <c r="U912" s="35"/>
      <c r="V912" s="35"/>
      <c r="W912" s="35"/>
      <c r="X912" s="35"/>
      <c r="Y912" s="35"/>
      <c r="Z912" s="35"/>
      <c r="AA912" s="35"/>
      <c r="AB912" s="35"/>
      <c r="AC912" s="35"/>
      <c r="AD912" s="35"/>
      <c r="AE912" s="35"/>
      <c r="AR912" s="203" t="s">
        <v>416</v>
      </c>
      <c r="AT912" s="203" t="s">
        <v>266</v>
      </c>
      <c r="AU912" s="203" t="s">
        <v>73</v>
      </c>
      <c r="AY912" s="18" t="s">
        <v>263</v>
      </c>
      <c r="BE912" s="204">
        <f t="shared" si="14"/>
        <v>0</v>
      </c>
      <c r="BF912" s="204">
        <f t="shared" si="15"/>
        <v>0</v>
      </c>
      <c r="BG912" s="204">
        <f t="shared" si="16"/>
        <v>0</v>
      </c>
      <c r="BH912" s="204">
        <f t="shared" si="17"/>
        <v>0</v>
      </c>
      <c r="BI912" s="204">
        <f t="shared" si="18"/>
        <v>0</v>
      </c>
      <c r="BJ912" s="18" t="s">
        <v>71</v>
      </c>
      <c r="BK912" s="204">
        <f t="shared" si="19"/>
        <v>0</v>
      </c>
      <c r="BL912" s="18" t="s">
        <v>416</v>
      </c>
      <c r="BM912" s="203" t="s">
        <v>3640</v>
      </c>
    </row>
    <row r="913" spans="1:65" s="12" customFormat="1" ht="22.9" customHeight="1">
      <c r="B913" s="175"/>
      <c r="C913" s="176"/>
      <c r="D913" s="177" t="s">
        <v>63</v>
      </c>
      <c r="E913" s="189" t="s">
        <v>1291</v>
      </c>
      <c r="F913" s="189" t="s">
        <v>1292</v>
      </c>
      <c r="G913" s="176"/>
      <c r="H913" s="176"/>
      <c r="I913" s="179"/>
      <c r="J913" s="190">
        <f>BK913</f>
        <v>0</v>
      </c>
      <c r="K913" s="176"/>
      <c r="L913" s="181"/>
      <c r="M913" s="182"/>
      <c r="N913" s="183"/>
      <c r="O913" s="183"/>
      <c r="P913" s="184">
        <f>SUM(P914:P920)</f>
        <v>0</v>
      </c>
      <c r="Q913" s="183"/>
      <c r="R913" s="184">
        <f>SUM(R914:R920)</f>
        <v>0.58389159999999996</v>
      </c>
      <c r="S913" s="183"/>
      <c r="T913" s="185">
        <f>SUM(T914:T920)</f>
        <v>0</v>
      </c>
      <c r="AR913" s="186" t="s">
        <v>73</v>
      </c>
      <c r="AT913" s="187" t="s">
        <v>63</v>
      </c>
      <c r="AU913" s="187" t="s">
        <v>71</v>
      </c>
      <c r="AY913" s="186" t="s">
        <v>263</v>
      </c>
      <c r="BK913" s="188">
        <f>SUM(BK914:BK920)</f>
        <v>0</v>
      </c>
    </row>
    <row r="914" spans="1:65" s="2" customFormat="1" ht="33" customHeight="1">
      <c r="A914" s="35"/>
      <c r="B914" s="36"/>
      <c r="C914" s="191" t="s">
        <v>945</v>
      </c>
      <c r="D914" s="191" t="s">
        <v>266</v>
      </c>
      <c r="E914" s="192" t="s">
        <v>3641</v>
      </c>
      <c r="F914" s="193" t="s">
        <v>3642</v>
      </c>
      <c r="G914" s="194" t="s">
        <v>796</v>
      </c>
      <c r="H914" s="195">
        <v>90.44</v>
      </c>
      <c r="I914" s="196"/>
      <c r="J914" s="197">
        <f>ROUND(I914*H914,2)</f>
        <v>0</v>
      </c>
      <c r="K914" s="198"/>
      <c r="L914" s="40"/>
      <c r="M914" s="199" t="s">
        <v>1</v>
      </c>
      <c r="N914" s="200" t="s">
        <v>38</v>
      </c>
      <c r="O914" s="72"/>
      <c r="P914" s="201">
        <f>O914*H914</f>
        <v>0</v>
      </c>
      <c r="Q914" s="201">
        <v>5.8399999999999997E-3</v>
      </c>
      <c r="R914" s="201">
        <f>Q914*H914</f>
        <v>0.52816959999999991</v>
      </c>
      <c r="S914" s="201">
        <v>0</v>
      </c>
      <c r="T914" s="202">
        <f>S914*H914</f>
        <v>0</v>
      </c>
      <c r="U914" s="35"/>
      <c r="V914" s="35"/>
      <c r="W914" s="35"/>
      <c r="X914" s="35"/>
      <c r="Y914" s="35"/>
      <c r="Z914" s="35"/>
      <c r="AA914" s="35"/>
      <c r="AB914" s="35"/>
      <c r="AC914" s="35"/>
      <c r="AD914" s="35"/>
      <c r="AE914" s="35"/>
      <c r="AR914" s="203" t="s">
        <v>416</v>
      </c>
      <c r="AT914" s="203" t="s">
        <v>266</v>
      </c>
      <c r="AU914" s="203" t="s">
        <v>73</v>
      </c>
      <c r="AY914" s="18" t="s">
        <v>263</v>
      </c>
      <c r="BE914" s="204">
        <f>IF(N914="základní",J914,0)</f>
        <v>0</v>
      </c>
      <c r="BF914" s="204">
        <f>IF(N914="snížená",J914,0)</f>
        <v>0</v>
      </c>
      <c r="BG914" s="204">
        <f>IF(N914="zákl. přenesená",J914,0)</f>
        <v>0</v>
      </c>
      <c r="BH914" s="204">
        <f>IF(N914="sníž. přenesená",J914,0)</f>
        <v>0</v>
      </c>
      <c r="BI914" s="204">
        <f>IF(N914="nulová",J914,0)</f>
        <v>0</v>
      </c>
      <c r="BJ914" s="18" t="s">
        <v>71</v>
      </c>
      <c r="BK914" s="204">
        <f>ROUND(I914*H914,2)</f>
        <v>0</v>
      </c>
      <c r="BL914" s="18" t="s">
        <v>416</v>
      </c>
      <c r="BM914" s="203" t="s">
        <v>3643</v>
      </c>
    </row>
    <row r="915" spans="1:65" s="13" customFormat="1" ht="22.5">
      <c r="B915" s="205"/>
      <c r="C915" s="206"/>
      <c r="D915" s="207" t="s">
        <v>272</v>
      </c>
      <c r="E915" s="208" t="s">
        <v>1</v>
      </c>
      <c r="F915" s="209" t="s">
        <v>3644</v>
      </c>
      <c r="G915" s="206"/>
      <c r="H915" s="210">
        <v>90.44</v>
      </c>
      <c r="I915" s="211"/>
      <c r="J915" s="206"/>
      <c r="K915" s="206"/>
      <c r="L915" s="212"/>
      <c r="M915" s="213"/>
      <c r="N915" s="214"/>
      <c r="O915" s="214"/>
      <c r="P915" s="214"/>
      <c r="Q915" s="214"/>
      <c r="R915" s="214"/>
      <c r="S915" s="214"/>
      <c r="T915" s="215"/>
      <c r="AT915" s="216" t="s">
        <v>272</v>
      </c>
      <c r="AU915" s="216" t="s">
        <v>73</v>
      </c>
      <c r="AV915" s="13" t="s">
        <v>73</v>
      </c>
      <c r="AW915" s="13" t="s">
        <v>30</v>
      </c>
      <c r="AX915" s="13" t="s">
        <v>64</v>
      </c>
      <c r="AY915" s="216" t="s">
        <v>263</v>
      </c>
    </row>
    <row r="916" spans="1:65" s="15" customFormat="1">
      <c r="B916" s="228"/>
      <c r="C916" s="229"/>
      <c r="D916" s="207" t="s">
        <v>272</v>
      </c>
      <c r="E916" s="230" t="s">
        <v>1</v>
      </c>
      <c r="F916" s="231" t="s">
        <v>280</v>
      </c>
      <c r="G916" s="229"/>
      <c r="H916" s="232">
        <v>90.44</v>
      </c>
      <c r="I916" s="233"/>
      <c r="J916" s="229"/>
      <c r="K916" s="229"/>
      <c r="L916" s="234"/>
      <c r="M916" s="235"/>
      <c r="N916" s="236"/>
      <c r="O916" s="236"/>
      <c r="P916" s="236"/>
      <c r="Q916" s="236"/>
      <c r="R916" s="236"/>
      <c r="S916" s="236"/>
      <c r="T916" s="237"/>
      <c r="AT916" s="238" t="s">
        <v>272</v>
      </c>
      <c r="AU916" s="238" t="s">
        <v>73</v>
      </c>
      <c r="AV916" s="15" t="s">
        <v>270</v>
      </c>
      <c r="AW916" s="15" t="s">
        <v>30</v>
      </c>
      <c r="AX916" s="15" t="s">
        <v>71</v>
      </c>
      <c r="AY916" s="238" t="s">
        <v>263</v>
      </c>
    </row>
    <row r="917" spans="1:65" s="2" customFormat="1" ht="24.2" customHeight="1">
      <c r="A917" s="35"/>
      <c r="B917" s="36"/>
      <c r="C917" s="191" t="s">
        <v>1366</v>
      </c>
      <c r="D917" s="191" t="s">
        <v>266</v>
      </c>
      <c r="E917" s="192" t="s">
        <v>3645</v>
      </c>
      <c r="F917" s="193" t="s">
        <v>3646</v>
      </c>
      <c r="G917" s="194" t="s">
        <v>796</v>
      </c>
      <c r="H917" s="195">
        <v>25.1</v>
      </c>
      <c r="I917" s="196"/>
      <c r="J917" s="197">
        <f>ROUND(I917*H917,2)</f>
        <v>0</v>
      </c>
      <c r="K917" s="198"/>
      <c r="L917" s="40"/>
      <c r="M917" s="199" t="s">
        <v>1</v>
      </c>
      <c r="N917" s="200" t="s">
        <v>38</v>
      </c>
      <c r="O917" s="72"/>
      <c r="P917" s="201">
        <f>O917*H917</f>
        <v>0</v>
      </c>
      <c r="Q917" s="201">
        <v>2.2200000000000002E-3</v>
      </c>
      <c r="R917" s="201">
        <f>Q917*H917</f>
        <v>5.5722000000000008E-2</v>
      </c>
      <c r="S917" s="201">
        <v>0</v>
      </c>
      <c r="T917" s="202">
        <f>S917*H917</f>
        <v>0</v>
      </c>
      <c r="U917" s="35"/>
      <c r="V917" s="35"/>
      <c r="W917" s="35"/>
      <c r="X917" s="35"/>
      <c r="Y917" s="35"/>
      <c r="Z917" s="35"/>
      <c r="AA917" s="35"/>
      <c r="AB917" s="35"/>
      <c r="AC917" s="35"/>
      <c r="AD917" s="35"/>
      <c r="AE917" s="35"/>
      <c r="AR917" s="203" t="s">
        <v>416</v>
      </c>
      <c r="AT917" s="203" t="s">
        <v>266</v>
      </c>
      <c r="AU917" s="203" t="s">
        <v>73</v>
      </c>
      <c r="AY917" s="18" t="s">
        <v>263</v>
      </c>
      <c r="BE917" s="204">
        <f>IF(N917="základní",J917,0)</f>
        <v>0</v>
      </c>
      <c r="BF917" s="204">
        <f>IF(N917="snížená",J917,0)</f>
        <v>0</v>
      </c>
      <c r="BG917" s="204">
        <f>IF(N917="zákl. přenesená",J917,0)</f>
        <v>0</v>
      </c>
      <c r="BH917" s="204">
        <f>IF(N917="sníž. přenesená",J917,0)</f>
        <v>0</v>
      </c>
      <c r="BI917" s="204">
        <f>IF(N917="nulová",J917,0)</f>
        <v>0</v>
      </c>
      <c r="BJ917" s="18" t="s">
        <v>71</v>
      </c>
      <c r="BK917" s="204">
        <f>ROUND(I917*H917,2)</f>
        <v>0</v>
      </c>
      <c r="BL917" s="18" t="s">
        <v>416</v>
      </c>
      <c r="BM917" s="203" t="s">
        <v>3647</v>
      </c>
    </row>
    <row r="918" spans="1:65" s="13" customFormat="1">
      <c r="B918" s="205"/>
      <c r="C918" s="206"/>
      <c r="D918" s="207" t="s">
        <v>272</v>
      </c>
      <c r="E918" s="208" t="s">
        <v>1</v>
      </c>
      <c r="F918" s="209" t="s">
        <v>3648</v>
      </c>
      <c r="G918" s="206"/>
      <c r="H918" s="210">
        <v>25.1</v>
      </c>
      <c r="I918" s="211"/>
      <c r="J918" s="206"/>
      <c r="K918" s="206"/>
      <c r="L918" s="212"/>
      <c r="M918" s="213"/>
      <c r="N918" s="214"/>
      <c r="O918" s="214"/>
      <c r="P918" s="214"/>
      <c r="Q918" s="214"/>
      <c r="R918" s="214"/>
      <c r="S918" s="214"/>
      <c r="T918" s="215"/>
      <c r="AT918" s="216" t="s">
        <v>272</v>
      </c>
      <c r="AU918" s="216" t="s">
        <v>73</v>
      </c>
      <c r="AV918" s="13" t="s">
        <v>73</v>
      </c>
      <c r="AW918" s="13" t="s">
        <v>30</v>
      </c>
      <c r="AX918" s="13" t="s">
        <v>64</v>
      </c>
      <c r="AY918" s="216" t="s">
        <v>263</v>
      </c>
    </row>
    <row r="919" spans="1:65" s="15" customFormat="1">
      <c r="B919" s="228"/>
      <c r="C919" s="229"/>
      <c r="D919" s="207" t="s">
        <v>272</v>
      </c>
      <c r="E919" s="230" t="s">
        <v>1</v>
      </c>
      <c r="F919" s="231" t="s">
        <v>280</v>
      </c>
      <c r="G919" s="229"/>
      <c r="H919" s="232">
        <v>25.1</v>
      </c>
      <c r="I919" s="233"/>
      <c r="J919" s="229"/>
      <c r="K919" s="229"/>
      <c r="L919" s="234"/>
      <c r="M919" s="235"/>
      <c r="N919" s="236"/>
      <c r="O919" s="236"/>
      <c r="P919" s="236"/>
      <c r="Q919" s="236"/>
      <c r="R919" s="236"/>
      <c r="S919" s="236"/>
      <c r="T919" s="237"/>
      <c r="AT919" s="238" t="s">
        <v>272</v>
      </c>
      <c r="AU919" s="238" t="s">
        <v>73</v>
      </c>
      <c r="AV919" s="15" t="s">
        <v>270</v>
      </c>
      <c r="AW919" s="15" t="s">
        <v>30</v>
      </c>
      <c r="AX919" s="15" t="s">
        <v>71</v>
      </c>
      <c r="AY919" s="238" t="s">
        <v>263</v>
      </c>
    </row>
    <row r="920" spans="1:65" s="2" customFormat="1" ht="33" customHeight="1">
      <c r="A920" s="35"/>
      <c r="B920" s="36"/>
      <c r="C920" s="191" t="s">
        <v>948</v>
      </c>
      <c r="D920" s="191" t="s">
        <v>266</v>
      </c>
      <c r="E920" s="192" t="s">
        <v>3649</v>
      </c>
      <c r="F920" s="193" t="s">
        <v>3650</v>
      </c>
      <c r="G920" s="194" t="s">
        <v>307</v>
      </c>
      <c r="H920" s="195">
        <v>0.58399999999999996</v>
      </c>
      <c r="I920" s="196"/>
      <c r="J920" s="197">
        <f>ROUND(I920*H920,2)</f>
        <v>0</v>
      </c>
      <c r="K920" s="198"/>
      <c r="L920" s="40"/>
      <c r="M920" s="199" t="s">
        <v>1</v>
      </c>
      <c r="N920" s="200" t="s">
        <v>38</v>
      </c>
      <c r="O920" s="72"/>
      <c r="P920" s="201">
        <f>O920*H920</f>
        <v>0</v>
      </c>
      <c r="Q920" s="201">
        <v>0</v>
      </c>
      <c r="R920" s="201">
        <f>Q920*H920</f>
        <v>0</v>
      </c>
      <c r="S920" s="201">
        <v>0</v>
      </c>
      <c r="T920" s="202">
        <f>S920*H920</f>
        <v>0</v>
      </c>
      <c r="U920" s="35"/>
      <c r="V920" s="35"/>
      <c r="W920" s="35"/>
      <c r="X920" s="35"/>
      <c r="Y920" s="35"/>
      <c r="Z920" s="35"/>
      <c r="AA920" s="35"/>
      <c r="AB920" s="35"/>
      <c r="AC920" s="35"/>
      <c r="AD920" s="35"/>
      <c r="AE920" s="35"/>
      <c r="AR920" s="203" t="s">
        <v>416</v>
      </c>
      <c r="AT920" s="203" t="s">
        <v>266</v>
      </c>
      <c r="AU920" s="203" t="s">
        <v>73</v>
      </c>
      <c r="AY920" s="18" t="s">
        <v>263</v>
      </c>
      <c r="BE920" s="204">
        <f>IF(N920="základní",J920,0)</f>
        <v>0</v>
      </c>
      <c r="BF920" s="204">
        <f>IF(N920="snížená",J920,0)</f>
        <v>0</v>
      </c>
      <c r="BG920" s="204">
        <f>IF(N920="zákl. přenesená",J920,0)</f>
        <v>0</v>
      </c>
      <c r="BH920" s="204">
        <f>IF(N920="sníž. přenesená",J920,0)</f>
        <v>0</v>
      </c>
      <c r="BI920" s="204">
        <f>IF(N920="nulová",J920,0)</f>
        <v>0</v>
      </c>
      <c r="BJ920" s="18" t="s">
        <v>71</v>
      </c>
      <c r="BK920" s="204">
        <f>ROUND(I920*H920,2)</f>
        <v>0</v>
      </c>
      <c r="BL920" s="18" t="s">
        <v>416</v>
      </c>
      <c r="BM920" s="203" t="s">
        <v>3651</v>
      </c>
    </row>
    <row r="921" spans="1:65" s="12" customFormat="1" ht="22.9" customHeight="1">
      <c r="B921" s="175"/>
      <c r="C921" s="176"/>
      <c r="D921" s="177" t="s">
        <v>63</v>
      </c>
      <c r="E921" s="189" t="s">
        <v>3652</v>
      </c>
      <c r="F921" s="189" t="s">
        <v>3653</v>
      </c>
      <c r="G921" s="176"/>
      <c r="H921" s="176"/>
      <c r="I921" s="179"/>
      <c r="J921" s="190">
        <f>BK921</f>
        <v>0</v>
      </c>
      <c r="K921" s="176"/>
      <c r="L921" s="181"/>
      <c r="M921" s="182"/>
      <c r="N921" s="183"/>
      <c r="O921" s="183"/>
      <c r="P921" s="184">
        <f>SUM(P922:P940)</f>
        <v>0</v>
      </c>
      <c r="Q921" s="183"/>
      <c r="R921" s="184">
        <f>SUM(R922:R940)</f>
        <v>0.50480000000000014</v>
      </c>
      <c r="S921" s="183"/>
      <c r="T921" s="185">
        <f>SUM(T922:T940)</f>
        <v>0</v>
      </c>
      <c r="AR921" s="186" t="s">
        <v>73</v>
      </c>
      <c r="AT921" s="187" t="s">
        <v>63</v>
      </c>
      <c r="AU921" s="187" t="s">
        <v>71</v>
      </c>
      <c r="AY921" s="186" t="s">
        <v>263</v>
      </c>
      <c r="BK921" s="188">
        <f>SUM(BK922:BK940)</f>
        <v>0</v>
      </c>
    </row>
    <row r="922" spans="1:65" s="2" customFormat="1" ht="24.2" customHeight="1">
      <c r="A922" s="35"/>
      <c r="B922" s="36"/>
      <c r="C922" s="191" t="s">
        <v>1379</v>
      </c>
      <c r="D922" s="191" t="s">
        <v>266</v>
      </c>
      <c r="E922" s="192" t="s">
        <v>3654</v>
      </c>
      <c r="F922" s="193" t="s">
        <v>3655</v>
      </c>
      <c r="G922" s="194" t="s">
        <v>374</v>
      </c>
      <c r="H922" s="195">
        <v>22</v>
      </c>
      <c r="I922" s="196"/>
      <c r="J922" s="197">
        <f t="shared" ref="J922:J934" si="20">ROUND(I922*H922,2)</f>
        <v>0</v>
      </c>
      <c r="K922" s="198"/>
      <c r="L922" s="40"/>
      <c r="M922" s="199" t="s">
        <v>1</v>
      </c>
      <c r="N922" s="200" t="s">
        <v>38</v>
      </c>
      <c r="O922" s="72"/>
      <c r="P922" s="201">
        <f t="shared" ref="P922:P934" si="21">O922*H922</f>
        <v>0</v>
      </c>
      <c r="Q922" s="201">
        <v>0</v>
      </c>
      <c r="R922" s="201">
        <f t="shared" ref="R922:R934" si="22">Q922*H922</f>
        <v>0</v>
      </c>
      <c r="S922" s="201">
        <v>0</v>
      </c>
      <c r="T922" s="202">
        <f t="shared" ref="T922:T934" si="23">S922*H922</f>
        <v>0</v>
      </c>
      <c r="U922" s="35"/>
      <c r="V922" s="35"/>
      <c r="W922" s="35"/>
      <c r="X922" s="35"/>
      <c r="Y922" s="35"/>
      <c r="Z922" s="35"/>
      <c r="AA922" s="35"/>
      <c r="AB922" s="35"/>
      <c r="AC922" s="35"/>
      <c r="AD922" s="35"/>
      <c r="AE922" s="35"/>
      <c r="AR922" s="203" t="s">
        <v>416</v>
      </c>
      <c r="AT922" s="203" t="s">
        <v>266</v>
      </c>
      <c r="AU922" s="203" t="s">
        <v>73</v>
      </c>
      <c r="AY922" s="18" t="s">
        <v>263</v>
      </c>
      <c r="BE922" s="204">
        <f t="shared" ref="BE922:BE934" si="24">IF(N922="základní",J922,0)</f>
        <v>0</v>
      </c>
      <c r="BF922" s="204">
        <f t="shared" ref="BF922:BF934" si="25">IF(N922="snížená",J922,0)</f>
        <v>0</v>
      </c>
      <c r="BG922" s="204">
        <f t="shared" ref="BG922:BG934" si="26">IF(N922="zákl. přenesená",J922,0)</f>
        <v>0</v>
      </c>
      <c r="BH922" s="204">
        <f t="shared" ref="BH922:BH934" si="27">IF(N922="sníž. přenesená",J922,0)</f>
        <v>0</v>
      </c>
      <c r="BI922" s="204">
        <f t="shared" ref="BI922:BI934" si="28">IF(N922="nulová",J922,0)</f>
        <v>0</v>
      </c>
      <c r="BJ922" s="18" t="s">
        <v>71</v>
      </c>
      <c r="BK922" s="204">
        <f t="shared" ref="BK922:BK934" si="29">ROUND(I922*H922,2)</f>
        <v>0</v>
      </c>
      <c r="BL922" s="18" t="s">
        <v>416</v>
      </c>
      <c r="BM922" s="203" t="s">
        <v>3656</v>
      </c>
    </row>
    <row r="923" spans="1:65" s="2" customFormat="1" ht="24.2" customHeight="1">
      <c r="A923" s="35"/>
      <c r="B923" s="36"/>
      <c r="C923" s="261" t="s">
        <v>952</v>
      </c>
      <c r="D923" s="261" t="s">
        <v>401</v>
      </c>
      <c r="E923" s="262" t="s">
        <v>3657</v>
      </c>
      <c r="F923" s="263" t="s">
        <v>3658</v>
      </c>
      <c r="G923" s="264" t="s">
        <v>374</v>
      </c>
      <c r="H923" s="265">
        <v>11</v>
      </c>
      <c r="I923" s="266"/>
      <c r="J923" s="267">
        <f t="shared" si="20"/>
        <v>0</v>
      </c>
      <c r="K923" s="268"/>
      <c r="L923" s="269"/>
      <c r="M923" s="270" t="s">
        <v>1</v>
      </c>
      <c r="N923" s="271" t="s">
        <v>38</v>
      </c>
      <c r="O923" s="72"/>
      <c r="P923" s="201">
        <f t="shared" si="21"/>
        <v>0</v>
      </c>
      <c r="Q923" s="201">
        <v>1.95E-2</v>
      </c>
      <c r="R923" s="201">
        <f t="shared" si="22"/>
        <v>0.2145</v>
      </c>
      <c r="S923" s="201">
        <v>0</v>
      </c>
      <c r="T923" s="202">
        <f t="shared" si="23"/>
        <v>0</v>
      </c>
      <c r="U923" s="35"/>
      <c r="V923" s="35"/>
      <c r="W923" s="35"/>
      <c r="X923" s="35"/>
      <c r="Y923" s="35"/>
      <c r="Z923" s="35"/>
      <c r="AA923" s="35"/>
      <c r="AB923" s="35"/>
      <c r="AC923" s="35"/>
      <c r="AD923" s="35"/>
      <c r="AE923" s="35"/>
      <c r="AR923" s="203" t="s">
        <v>542</v>
      </c>
      <c r="AT923" s="203" t="s">
        <v>401</v>
      </c>
      <c r="AU923" s="203" t="s">
        <v>73</v>
      </c>
      <c r="AY923" s="18" t="s">
        <v>263</v>
      </c>
      <c r="BE923" s="204">
        <f t="shared" si="24"/>
        <v>0</v>
      </c>
      <c r="BF923" s="204">
        <f t="shared" si="25"/>
        <v>0</v>
      </c>
      <c r="BG923" s="204">
        <f t="shared" si="26"/>
        <v>0</v>
      </c>
      <c r="BH923" s="204">
        <f t="shared" si="27"/>
        <v>0</v>
      </c>
      <c r="BI923" s="204">
        <f t="shared" si="28"/>
        <v>0</v>
      </c>
      <c r="BJ923" s="18" t="s">
        <v>71</v>
      </c>
      <c r="BK923" s="204">
        <f t="shared" si="29"/>
        <v>0</v>
      </c>
      <c r="BL923" s="18" t="s">
        <v>416</v>
      </c>
      <c r="BM923" s="203" t="s">
        <v>3659</v>
      </c>
    </row>
    <row r="924" spans="1:65" s="2" customFormat="1" ht="24.2" customHeight="1">
      <c r="A924" s="35"/>
      <c r="B924" s="36"/>
      <c r="C924" s="261" t="s">
        <v>1388</v>
      </c>
      <c r="D924" s="261" t="s">
        <v>401</v>
      </c>
      <c r="E924" s="262" t="s">
        <v>3660</v>
      </c>
      <c r="F924" s="263" t="s">
        <v>3661</v>
      </c>
      <c r="G924" s="264" t="s">
        <v>374</v>
      </c>
      <c r="H924" s="265">
        <v>8</v>
      </c>
      <c r="I924" s="266"/>
      <c r="J924" s="267">
        <f t="shared" si="20"/>
        <v>0</v>
      </c>
      <c r="K924" s="268"/>
      <c r="L924" s="269"/>
      <c r="M924" s="270" t="s">
        <v>1</v>
      </c>
      <c r="N924" s="271" t="s">
        <v>38</v>
      </c>
      <c r="O924" s="72"/>
      <c r="P924" s="201">
        <f t="shared" si="21"/>
        <v>0</v>
      </c>
      <c r="Q924" s="201">
        <v>1.7500000000000002E-2</v>
      </c>
      <c r="R924" s="201">
        <f t="shared" si="22"/>
        <v>0.14000000000000001</v>
      </c>
      <c r="S924" s="201">
        <v>0</v>
      </c>
      <c r="T924" s="202">
        <f t="shared" si="23"/>
        <v>0</v>
      </c>
      <c r="U924" s="35"/>
      <c r="V924" s="35"/>
      <c r="W924" s="35"/>
      <c r="X924" s="35"/>
      <c r="Y924" s="35"/>
      <c r="Z924" s="35"/>
      <c r="AA924" s="35"/>
      <c r="AB924" s="35"/>
      <c r="AC924" s="35"/>
      <c r="AD924" s="35"/>
      <c r="AE924" s="35"/>
      <c r="AR924" s="203" t="s">
        <v>542</v>
      </c>
      <c r="AT924" s="203" t="s">
        <v>401</v>
      </c>
      <c r="AU924" s="203" t="s">
        <v>73</v>
      </c>
      <c r="AY924" s="18" t="s">
        <v>263</v>
      </c>
      <c r="BE924" s="204">
        <f t="shared" si="24"/>
        <v>0</v>
      </c>
      <c r="BF924" s="204">
        <f t="shared" si="25"/>
        <v>0</v>
      </c>
      <c r="BG924" s="204">
        <f t="shared" si="26"/>
        <v>0</v>
      </c>
      <c r="BH924" s="204">
        <f t="shared" si="27"/>
        <v>0</v>
      </c>
      <c r="BI924" s="204">
        <f t="shared" si="28"/>
        <v>0</v>
      </c>
      <c r="BJ924" s="18" t="s">
        <v>71</v>
      </c>
      <c r="BK924" s="204">
        <f t="shared" si="29"/>
        <v>0</v>
      </c>
      <c r="BL924" s="18" t="s">
        <v>416</v>
      </c>
      <c r="BM924" s="203" t="s">
        <v>3662</v>
      </c>
    </row>
    <row r="925" spans="1:65" s="2" customFormat="1" ht="24.2" customHeight="1">
      <c r="A925" s="35"/>
      <c r="B925" s="36"/>
      <c r="C925" s="261" t="s">
        <v>957</v>
      </c>
      <c r="D925" s="261" t="s">
        <v>401</v>
      </c>
      <c r="E925" s="262" t="s">
        <v>3663</v>
      </c>
      <c r="F925" s="263" t="s">
        <v>3664</v>
      </c>
      <c r="G925" s="264" t="s">
        <v>374</v>
      </c>
      <c r="H925" s="265">
        <v>3</v>
      </c>
      <c r="I925" s="266"/>
      <c r="J925" s="267">
        <f t="shared" si="20"/>
        <v>0</v>
      </c>
      <c r="K925" s="268"/>
      <c r="L925" s="269"/>
      <c r="M925" s="270" t="s">
        <v>1</v>
      </c>
      <c r="N925" s="271" t="s">
        <v>38</v>
      </c>
      <c r="O925" s="72"/>
      <c r="P925" s="201">
        <f t="shared" si="21"/>
        <v>0</v>
      </c>
      <c r="Q925" s="201">
        <v>1.6E-2</v>
      </c>
      <c r="R925" s="201">
        <f t="shared" si="22"/>
        <v>4.8000000000000001E-2</v>
      </c>
      <c r="S925" s="201">
        <v>0</v>
      </c>
      <c r="T925" s="202">
        <f t="shared" si="23"/>
        <v>0</v>
      </c>
      <c r="U925" s="35"/>
      <c r="V925" s="35"/>
      <c r="W925" s="35"/>
      <c r="X925" s="35"/>
      <c r="Y925" s="35"/>
      <c r="Z925" s="35"/>
      <c r="AA925" s="35"/>
      <c r="AB925" s="35"/>
      <c r="AC925" s="35"/>
      <c r="AD925" s="35"/>
      <c r="AE925" s="35"/>
      <c r="AR925" s="203" t="s">
        <v>542</v>
      </c>
      <c r="AT925" s="203" t="s">
        <v>401</v>
      </c>
      <c r="AU925" s="203" t="s">
        <v>73</v>
      </c>
      <c r="AY925" s="18" t="s">
        <v>263</v>
      </c>
      <c r="BE925" s="204">
        <f t="shared" si="24"/>
        <v>0</v>
      </c>
      <c r="BF925" s="204">
        <f t="shared" si="25"/>
        <v>0</v>
      </c>
      <c r="BG925" s="204">
        <f t="shared" si="26"/>
        <v>0</v>
      </c>
      <c r="BH925" s="204">
        <f t="shared" si="27"/>
        <v>0</v>
      </c>
      <c r="BI925" s="204">
        <f t="shared" si="28"/>
        <v>0</v>
      </c>
      <c r="BJ925" s="18" t="s">
        <v>71</v>
      </c>
      <c r="BK925" s="204">
        <f t="shared" si="29"/>
        <v>0</v>
      </c>
      <c r="BL925" s="18" t="s">
        <v>416</v>
      </c>
      <c r="BM925" s="203" t="s">
        <v>3665</v>
      </c>
    </row>
    <row r="926" spans="1:65" s="2" customFormat="1" ht="16.5" customHeight="1">
      <c r="A926" s="35"/>
      <c r="B926" s="36"/>
      <c r="C926" s="191" t="s">
        <v>1397</v>
      </c>
      <c r="D926" s="191" t="s">
        <v>266</v>
      </c>
      <c r="E926" s="192" t="s">
        <v>3666</v>
      </c>
      <c r="F926" s="193" t="s">
        <v>3667</v>
      </c>
      <c r="G926" s="194" t="s">
        <v>374</v>
      </c>
      <c r="H926" s="195">
        <v>22</v>
      </c>
      <c r="I926" s="196"/>
      <c r="J926" s="197">
        <f t="shared" si="20"/>
        <v>0</v>
      </c>
      <c r="K926" s="198"/>
      <c r="L926" s="40"/>
      <c r="M926" s="199" t="s">
        <v>1</v>
      </c>
      <c r="N926" s="200" t="s">
        <v>38</v>
      </c>
      <c r="O926" s="72"/>
      <c r="P926" s="201">
        <f t="shared" si="21"/>
        <v>0</v>
      </c>
      <c r="Q926" s="201">
        <v>0</v>
      </c>
      <c r="R926" s="201">
        <f t="shared" si="22"/>
        <v>0</v>
      </c>
      <c r="S926" s="201">
        <v>0</v>
      </c>
      <c r="T926" s="202">
        <f t="shared" si="23"/>
        <v>0</v>
      </c>
      <c r="U926" s="35"/>
      <c r="V926" s="35"/>
      <c r="W926" s="35"/>
      <c r="X926" s="35"/>
      <c r="Y926" s="35"/>
      <c r="Z926" s="35"/>
      <c r="AA926" s="35"/>
      <c r="AB926" s="35"/>
      <c r="AC926" s="35"/>
      <c r="AD926" s="35"/>
      <c r="AE926" s="35"/>
      <c r="AR926" s="203" t="s">
        <v>416</v>
      </c>
      <c r="AT926" s="203" t="s">
        <v>266</v>
      </c>
      <c r="AU926" s="203" t="s">
        <v>73</v>
      </c>
      <c r="AY926" s="18" t="s">
        <v>263</v>
      </c>
      <c r="BE926" s="204">
        <f t="shared" si="24"/>
        <v>0</v>
      </c>
      <c r="BF926" s="204">
        <f t="shared" si="25"/>
        <v>0</v>
      </c>
      <c r="BG926" s="204">
        <f t="shared" si="26"/>
        <v>0</v>
      </c>
      <c r="BH926" s="204">
        <f t="shared" si="27"/>
        <v>0</v>
      </c>
      <c r="BI926" s="204">
        <f t="shared" si="28"/>
        <v>0</v>
      </c>
      <c r="BJ926" s="18" t="s">
        <v>71</v>
      </c>
      <c r="BK926" s="204">
        <f t="shared" si="29"/>
        <v>0</v>
      </c>
      <c r="BL926" s="18" t="s">
        <v>416</v>
      </c>
      <c r="BM926" s="203" t="s">
        <v>3668</v>
      </c>
    </row>
    <row r="927" spans="1:65" s="2" customFormat="1" ht="24.2" customHeight="1">
      <c r="A927" s="35"/>
      <c r="B927" s="36"/>
      <c r="C927" s="261" t="s">
        <v>979</v>
      </c>
      <c r="D927" s="261" t="s">
        <v>401</v>
      </c>
      <c r="E927" s="262" t="s">
        <v>3669</v>
      </c>
      <c r="F927" s="263" t="s">
        <v>3670</v>
      </c>
      <c r="G927" s="264" t="s">
        <v>374</v>
      </c>
      <c r="H927" s="265">
        <v>7</v>
      </c>
      <c r="I927" s="266"/>
      <c r="J927" s="267">
        <f t="shared" si="20"/>
        <v>0</v>
      </c>
      <c r="K927" s="268"/>
      <c r="L927" s="269"/>
      <c r="M927" s="270" t="s">
        <v>1</v>
      </c>
      <c r="N927" s="271" t="s">
        <v>38</v>
      </c>
      <c r="O927" s="72"/>
      <c r="P927" s="201">
        <f t="shared" si="21"/>
        <v>0</v>
      </c>
      <c r="Q927" s="201">
        <v>1.4999999999999999E-4</v>
      </c>
      <c r="R927" s="201">
        <f t="shared" si="22"/>
        <v>1.0499999999999999E-3</v>
      </c>
      <c r="S927" s="201">
        <v>0</v>
      </c>
      <c r="T927" s="202">
        <f t="shared" si="23"/>
        <v>0</v>
      </c>
      <c r="U927" s="35"/>
      <c r="V927" s="35"/>
      <c r="W927" s="35"/>
      <c r="X927" s="35"/>
      <c r="Y927" s="35"/>
      <c r="Z927" s="35"/>
      <c r="AA927" s="35"/>
      <c r="AB927" s="35"/>
      <c r="AC927" s="35"/>
      <c r="AD927" s="35"/>
      <c r="AE927" s="35"/>
      <c r="AR927" s="203" t="s">
        <v>542</v>
      </c>
      <c r="AT927" s="203" t="s">
        <v>401</v>
      </c>
      <c r="AU927" s="203" t="s">
        <v>73</v>
      </c>
      <c r="AY927" s="18" t="s">
        <v>263</v>
      </c>
      <c r="BE927" s="204">
        <f t="shared" si="24"/>
        <v>0</v>
      </c>
      <c r="BF927" s="204">
        <f t="shared" si="25"/>
        <v>0</v>
      </c>
      <c r="BG927" s="204">
        <f t="shared" si="26"/>
        <v>0</v>
      </c>
      <c r="BH927" s="204">
        <f t="shared" si="27"/>
        <v>0</v>
      </c>
      <c r="BI927" s="204">
        <f t="shared" si="28"/>
        <v>0</v>
      </c>
      <c r="BJ927" s="18" t="s">
        <v>71</v>
      </c>
      <c r="BK927" s="204">
        <f t="shared" si="29"/>
        <v>0</v>
      </c>
      <c r="BL927" s="18" t="s">
        <v>416</v>
      </c>
      <c r="BM927" s="203" t="s">
        <v>3671</v>
      </c>
    </row>
    <row r="928" spans="1:65" s="2" customFormat="1" ht="24.2" customHeight="1">
      <c r="A928" s="35"/>
      <c r="B928" s="36"/>
      <c r="C928" s="261" t="s">
        <v>1406</v>
      </c>
      <c r="D928" s="261" t="s">
        <v>401</v>
      </c>
      <c r="E928" s="262" t="s">
        <v>3672</v>
      </c>
      <c r="F928" s="263" t="s">
        <v>3673</v>
      </c>
      <c r="G928" s="264" t="s">
        <v>374</v>
      </c>
      <c r="H928" s="265">
        <v>6</v>
      </c>
      <c r="I928" s="266"/>
      <c r="J928" s="267">
        <f t="shared" si="20"/>
        <v>0</v>
      </c>
      <c r="K928" s="268"/>
      <c r="L928" s="269"/>
      <c r="M928" s="270" t="s">
        <v>1</v>
      </c>
      <c r="N928" s="271" t="s">
        <v>38</v>
      </c>
      <c r="O928" s="72"/>
      <c r="P928" s="201">
        <f t="shared" si="21"/>
        <v>0</v>
      </c>
      <c r="Q928" s="201">
        <v>1.4999999999999999E-4</v>
      </c>
      <c r="R928" s="201">
        <f t="shared" si="22"/>
        <v>8.9999999999999998E-4</v>
      </c>
      <c r="S928" s="201">
        <v>0</v>
      </c>
      <c r="T928" s="202">
        <f t="shared" si="23"/>
        <v>0</v>
      </c>
      <c r="U928" s="35"/>
      <c r="V928" s="35"/>
      <c r="W928" s="35"/>
      <c r="X928" s="35"/>
      <c r="Y928" s="35"/>
      <c r="Z928" s="35"/>
      <c r="AA928" s="35"/>
      <c r="AB928" s="35"/>
      <c r="AC928" s="35"/>
      <c r="AD928" s="35"/>
      <c r="AE928" s="35"/>
      <c r="AR928" s="203" t="s">
        <v>542</v>
      </c>
      <c r="AT928" s="203" t="s">
        <v>401</v>
      </c>
      <c r="AU928" s="203" t="s">
        <v>73</v>
      </c>
      <c r="AY928" s="18" t="s">
        <v>263</v>
      </c>
      <c r="BE928" s="204">
        <f t="shared" si="24"/>
        <v>0</v>
      </c>
      <c r="BF928" s="204">
        <f t="shared" si="25"/>
        <v>0</v>
      </c>
      <c r="BG928" s="204">
        <f t="shared" si="26"/>
        <v>0</v>
      </c>
      <c r="BH928" s="204">
        <f t="shared" si="27"/>
        <v>0</v>
      </c>
      <c r="BI928" s="204">
        <f t="shared" si="28"/>
        <v>0</v>
      </c>
      <c r="BJ928" s="18" t="s">
        <v>71</v>
      </c>
      <c r="BK928" s="204">
        <f t="shared" si="29"/>
        <v>0</v>
      </c>
      <c r="BL928" s="18" t="s">
        <v>416</v>
      </c>
      <c r="BM928" s="203" t="s">
        <v>3674</v>
      </c>
    </row>
    <row r="929" spans="1:65" s="2" customFormat="1" ht="24.2" customHeight="1">
      <c r="A929" s="35"/>
      <c r="B929" s="36"/>
      <c r="C929" s="261" t="s">
        <v>982</v>
      </c>
      <c r="D929" s="261" t="s">
        <v>401</v>
      </c>
      <c r="E929" s="262" t="s">
        <v>3675</v>
      </c>
      <c r="F929" s="263" t="s">
        <v>3676</v>
      </c>
      <c r="G929" s="264" t="s">
        <v>374</v>
      </c>
      <c r="H929" s="265">
        <v>9</v>
      </c>
      <c r="I929" s="266"/>
      <c r="J929" s="267">
        <f t="shared" si="20"/>
        <v>0</v>
      </c>
      <c r="K929" s="268"/>
      <c r="L929" s="269"/>
      <c r="M929" s="270" t="s">
        <v>1</v>
      </c>
      <c r="N929" s="271" t="s">
        <v>38</v>
      </c>
      <c r="O929" s="72"/>
      <c r="P929" s="201">
        <f t="shared" si="21"/>
        <v>0</v>
      </c>
      <c r="Q929" s="201">
        <v>1.4999999999999999E-4</v>
      </c>
      <c r="R929" s="201">
        <f t="shared" si="22"/>
        <v>1.3499999999999999E-3</v>
      </c>
      <c r="S929" s="201">
        <v>0</v>
      </c>
      <c r="T929" s="202">
        <f t="shared" si="23"/>
        <v>0</v>
      </c>
      <c r="U929" s="35"/>
      <c r="V929" s="35"/>
      <c r="W929" s="35"/>
      <c r="X929" s="35"/>
      <c r="Y929" s="35"/>
      <c r="Z929" s="35"/>
      <c r="AA929" s="35"/>
      <c r="AB929" s="35"/>
      <c r="AC929" s="35"/>
      <c r="AD929" s="35"/>
      <c r="AE929" s="35"/>
      <c r="AR929" s="203" t="s">
        <v>542</v>
      </c>
      <c r="AT929" s="203" t="s">
        <v>401</v>
      </c>
      <c r="AU929" s="203" t="s">
        <v>73</v>
      </c>
      <c r="AY929" s="18" t="s">
        <v>263</v>
      </c>
      <c r="BE929" s="204">
        <f t="shared" si="24"/>
        <v>0</v>
      </c>
      <c r="BF929" s="204">
        <f t="shared" si="25"/>
        <v>0</v>
      </c>
      <c r="BG929" s="204">
        <f t="shared" si="26"/>
        <v>0</v>
      </c>
      <c r="BH929" s="204">
        <f t="shared" si="27"/>
        <v>0</v>
      </c>
      <c r="BI929" s="204">
        <f t="shared" si="28"/>
        <v>0</v>
      </c>
      <c r="BJ929" s="18" t="s">
        <v>71</v>
      </c>
      <c r="BK929" s="204">
        <f t="shared" si="29"/>
        <v>0</v>
      </c>
      <c r="BL929" s="18" t="s">
        <v>416</v>
      </c>
      <c r="BM929" s="203" t="s">
        <v>3677</v>
      </c>
    </row>
    <row r="930" spans="1:65" s="2" customFormat="1" ht="21.75" customHeight="1">
      <c r="A930" s="35"/>
      <c r="B930" s="36"/>
      <c r="C930" s="191" t="s">
        <v>1413</v>
      </c>
      <c r="D930" s="191" t="s">
        <v>266</v>
      </c>
      <c r="E930" s="192" t="s">
        <v>3678</v>
      </c>
      <c r="F930" s="193" t="s">
        <v>3679</v>
      </c>
      <c r="G930" s="194" t="s">
        <v>374</v>
      </c>
      <c r="H930" s="195">
        <v>15</v>
      </c>
      <c r="I930" s="196"/>
      <c r="J930" s="197">
        <f t="shared" si="20"/>
        <v>0</v>
      </c>
      <c r="K930" s="198"/>
      <c r="L930" s="40"/>
      <c r="M930" s="199" t="s">
        <v>1</v>
      </c>
      <c r="N930" s="200" t="s">
        <v>38</v>
      </c>
      <c r="O930" s="72"/>
      <c r="P930" s="201">
        <f t="shared" si="21"/>
        <v>0</v>
      </c>
      <c r="Q930" s="201">
        <v>0</v>
      </c>
      <c r="R930" s="201">
        <f t="shared" si="22"/>
        <v>0</v>
      </c>
      <c r="S930" s="201">
        <v>0</v>
      </c>
      <c r="T930" s="202">
        <f t="shared" si="23"/>
        <v>0</v>
      </c>
      <c r="U930" s="35"/>
      <c r="V930" s="35"/>
      <c r="W930" s="35"/>
      <c r="X930" s="35"/>
      <c r="Y930" s="35"/>
      <c r="Z930" s="35"/>
      <c r="AA930" s="35"/>
      <c r="AB930" s="35"/>
      <c r="AC930" s="35"/>
      <c r="AD930" s="35"/>
      <c r="AE930" s="35"/>
      <c r="AR930" s="203" t="s">
        <v>416</v>
      </c>
      <c r="AT930" s="203" t="s">
        <v>266</v>
      </c>
      <c r="AU930" s="203" t="s">
        <v>73</v>
      </c>
      <c r="AY930" s="18" t="s">
        <v>263</v>
      </c>
      <c r="BE930" s="204">
        <f t="shared" si="24"/>
        <v>0</v>
      </c>
      <c r="BF930" s="204">
        <f t="shared" si="25"/>
        <v>0</v>
      </c>
      <c r="BG930" s="204">
        <f t="shared" si="26"/>
        <v>0</v>
      </c>
      <c r="BH930" s="204">
        <f t="shared" si="27"/>
        <v>0</v>
      </c>
      <c r="BI930" s="204">
        <f t="shared" si="28"/>
        <v>0</v>
      </c>
      <c r="BJ930" s="18" t="s">
        <v>71</v>
      </c>
      <c r="BK930" s="204">
        <f t="shared" si="29"/>
        <v>0</v>
      </c>
      <c r="BL930" s="18" t="s">
        <v>416</v>
      </c>
      <c r="BM930" s="203" t="s">
        <v>3680</v>
      </c>
    </row>
    <row r="931" spans="1:65" s="2" customFormat="1" ht="16.5" customHeight="1">
      <c r="A931" s="35"/>
      <c r="B931" s="36"/>
      <c r="C931" s="261" t="s">
        <v>992</v>
      </c>
      <c r="D931" s="261" t="s">
        <v>401</v>
      </c>
      <c r="E931" s="262" t="s">
        <v>3681</v>
      </c>
      <c r="F931" s="263" t="s">
        <v>3682</v>
      </c>
      <c r="G931" s="264" t="s">
        <v>374</v>
      </c>
      <c r="H931" s="265">
        <v>15</v>
      </c>
      <c r="I931" s="266"/>
      <c r="J931" s="267">
        <f t="shared" si="20"/>
        <v>0</v>
      </c>
      <c r="K931" s="268"/>
      <c r="L931" s="269"/>
      <c r="M931" s="270" t="s">
        <v>1</v>
      </c>
      <c r="N931" s="271" t="s">
        <v>38</v>
      </c>
      <c r="O931" s="72"/>
      <c r="P931" s="201">
        <f t="shared" si="21"/>
        <v>0</v>
      </c>
      <c r="Q931" s="201">
        <v>2.2000000000000001E-3</v>
      </c>
      <c r="R931" s="201">
        <f t="shared" si="22"/>
        <v>3.3000000000000002E-2</v>
      </c>
      <c r="S931" s="201">
        <v>0</v>
      </c>
      <c r="T931" s="202">
        <f t="shared" si="23"/>
        <v>0</v>
      </c>
      <c r="U931" s="35"/>
      <c r="V931" s="35"/>
      <c r="W931" s="35"/>
      <c r="X931" s="35"/>
      <c r="Y931" s="35"/>
      <c r="Z931" s="35"/>
      <c r="AA931" s="35"/>
      <c r="AB931" s="35"/>
      <c r="AC931" s="35"/>
      <c r="AD931" s="35"/>
      <c r="AE931" s="35"/>
      <c r="AR931" s="203" t="s">
        <v>542</v>
      </c>
      <c r="AT931" s="203" t="s">
        <v>401</v>
      </c>
      <c r="AU931" s="203" t="s">
        <v>73</v>
      </c>
      <c r="AY931" s="18" t="s">
        <v>263</v>
      </c>
      <c r="BE931" s="204">
        <f t="shared" si="24"/>
        <v>0</v>
      </c>
      <c r="BF931" s="204">
        <f t="shared" si="25"/>
        <v>0</v>
      </c>
      <c r="BG931" s="204">
        <f t="shared" si="26"/>
        <v>0</v>
      </c>
      <c r="BH931" s="204">
        <f t="shared" si="27"/>
        <v>0</v>
      </c>
      <c r="BI931" s="204">
        <f t="shared" si="28"/>
        <v>0</v>
      </c>
      <c r="BJ931" s="18" t="s">
        <v>71</v>
      </c>
      <c r="BK931" s="204">
        <f t="shared" si="29"/>
        <v>0</v>
      </c>
      <c r="BL931" s="18" t="s">
        <v>416</v>
      </c>
      <c r="BM931" s="203" t="s">
        <v>3683</v>
      </c>
    </row>
    <row r="932" spans="1:65" s="2" customFormat="1" ht="24.2" customHeight="1">
      <c r="A932" s="35"/>
      <c r="B932" s="36"/>
      <c r="C932" s="191" t="s">
        <v>1420</v>
      </c>
      <c r="D932" s="191" t="s">
        <v>266</v>
      </c>
      <c r="E932" s="192" t="s">
        <v>3684</v>
      </c>
      <c r="F932" s="193" t="s">
        <v>3685</v>
      </c>
      <c r="G932" s="194" t="s">
        <v>374</v>
      </c>
      <c r="H932" s="195">
        <v>7</v>
      </c>
      <c r="I932" s="196"/>
      <c r="J932" s="197">
        <f t="shared" si="20"/>
        <v>0</v>
      </c>
      <c r="K932" s="198"/>
      <c r="L932" s="40"/>
      <c r="M932" s="199" t="s">
        <v>1</v>
      </c>
      <c r="N932" s="200" t="s">
        <v>38</v>
      </c>
      <c r="O932" s="72"/>
      <c r="P932" s="201">
        <f t="shared" si="21"/>
        <v>0</v>
      </c>
      <c r="Q932" s="201">
        <v>0</v>
      </c>
      <c r="R932" s="201">
        <f t="shared" si="22"/>
        <v>0</v>
      </c>
      <c r="S932" s="201">
        <v>0</v>
      </c>
      <c r="T932" s="202">
        <f t="shared" si="23"/>
        <v>0</v>
      </c>
      <c r="U932" s="35"/>
      <c r="V932" s="35"/>
      <c r="W932" s="35"/>
      <c r="X932" s="35"/>
      <c r="Y932" s="35"/>
      <c r="Z932" s="35"/>
      <c r="AA932" s="35"/>
      <c r="AB932" s="35"/>
      <c r="AC932" s="35"/>
      <c r="AD932" s="35"/>
      <c r="AE932" s="35"/>
      <c r="AR932" s="203" t="s">
        <v>416</v>
      </c>
      <c r="AT932" s="203" t="s">
        <v>266</v>
      </c>
      <c r="AU932" s="203" t="s">
        <v>73</v>
      </c>
      <c r="AY932" s="18" t="s">
        <v>263</v>
      </c>
      <c r="BE932" s="204">
        <f t="shared" si="24"/>
        <v>0</v>
      </c>
      <c r="BF932" s="204">
        <f t="shared" si="25"/>
        <v>0</v>
      </c>
      <c r="BG932" s="204">
        <f t="shared" si="26"/>
        <v>0</v>
      </c>
      <c r="BH932" s="204">
        <f t="shared" si="27"/>
        <v>0</v>
      </c>
      <c r="BI932" s="204">
        <f t="shared" si="28"/>
        <v>0</v>
      </c>
      <c r="BJ932" s="18" t="s">
        <v>71</v>
      </c>
      <c r="BK932" s="204">
        <f t="shared" si="29"/>
        <v>0</v>
      </c>
      <c r="BL932" s="18" t="s">
        <v>416</v>
      </c>
      <c r="BM932" s="203" t="s">
        <v>3686</v>
      </c>
    </row>
    <row r="933" spans="1:65" s="2" customFormat="1" ht="16.5" customHeight="1">
      <c r="A933" s="35"/>
      <c r="B933" s="36"/>
      <c r="C933" s="261" t="s">
        <v>996</v>
      </c>
      <c r="D933" s="261" t="s">
        <v>401</v>
      </c>
      <c r="E933" s="262" t="s">
        <v>3687</v>
      </c>
      <c r="F933" s="263" t="s">
        <v>3688</v>
      </c>
      <c r="G933" s="264" t="s">
        <v>374</v>
      </c>
      <c r="H933" s="265">
        <v>7</v>
      </c>
      <c r="I933" s="266"/>
      <c r="J933" s="267">
        <f t="shared" si="20"/>
        <v>0</v>
      </c>
      <c r="K933" s="268"/>
      <c r="L933" s="269"/>
      <c r="M933" s="270" t="s">
        <v>1</v>
      </c>
      <c r="N933" s="271" t="s">
        <v>38</v>
      </c>
      <c r="O933" s="72"/>
      <c r="P933" s="201">
        <f t="shared" si="21"/>
        <v>0</v>
      </c>
      <c r="Q933" s="201">
        <v>2.2000000000000001E-3</v>
      </c>
      <c r="R933" s="201">
        <f t="shared" si="22"/>
        <v>1.54E-2</v>
      </c>
      <c r="S933" s="201">
        <v>0</v>
      </c>
      <c r="T933" s="202">
        <f t="shared" si="23"/>
        <v>0</v>
      </c>
      <c r="U933" s="35"/>
      <c r="V933" s="35"/>
      <c r="W933" s="35"/>
      <c r="X933" s="35"/>
      <c r="Y933" s="35"/>
      <c r="Z933" s="35"/>
      <c r="AA933" s="35"/>
      <c r="AB933" s="35"/>
      <c r="AC933" s="35"/>
      <c r="AD933" s="35"/>
      <c r="AE933" s="35"/>
      <c r="AR933" s="203" t="s">
        <v>542</v>
      </c>
      <c r="AT933" s="203" t="s">
        <v>401</v>
      </c>
      <c r="AU933" s="203" t="s">
        <v>73</v>
      </c>
      <c r="AY933" s="18" t="s">
        <v>263</v>
      </c>
      <c r="BE933" s="204">
        <f t="shared" si="24"/>
        <v>0</v>
      </c>
      <c r="BF933" s="204">
        <f t="shared" si="25"/>
        <v>0</v>
      </c>
      <c r="BG933" s="204">
        <f t="shared" si="26"/>
        <v>0</v>
      </c>
      <c r="BH933" s="204">
        <f t="shared" si="27"/>
        <v>0</v>
      </c>
      <c r="BI933" s="204">
        <f t="shared" si="28"/>
        <v>0</v>
      </c>
      <c r="BJ933" s="18" t="s">
        <v>71</v>
      </c>
      <c r="BK933" s="204">
        <f t="shared" si="29"/>
        <v>0</v>
      </c>
      <c r="BL933" s="18" t="s">
        <v>416</v>
      </c>
      <c r="BM933" s="203" t="s">
        <v>3689</v>
      </c>
    </row>
    <row r="934" spans="1:65" s="2" customFormat="1" ht="24.2" customHeight="1">
      <c r="A934" s="35"/>
      <c r="B934" s="36"/>
      <c r="C934" s="191" t="s">
        <v>1430</v>
      </c>
      <c r="D934" s="191" t="s">
        <v>266</v>
      </c>
      <c r="E934" s="192" t="s">
        <v>3690</v>
      </c>
      <c r="F934" s="193" t="s">
        <v>3691</v>
      </c>
      <c r="G934" s="194" t="s">
        <v>796</v>
      </c>
      <c r="H934" s="195">
        <v>9.1999999999999993</v>
      </c>
      <c r="I934" s="196"/>
      <c r="J934" s="197">
        <f t="shared" si="20"/>
        <v>0</v>
      </c>
      <c r="K934" s="198"/>
      <c r="L934" s="40"/>
      <c r="M934" s="199" t="s">
        <v>1</v>
      </c>
      <c r="N934" s="200" t="s">
        <v>38</v>
      </c>
      <c r="O934" s="72"/>
      <c r="P934" s="201">
        <f t="shared" si="21"/>
        <v>0</v>
      </c>
      <c r="Q934" s="201">
        <v>0</v>
      </c>
      <c r="R934" s="201">
        <f t="shared" si="22"/>
        <v>0</v>
      </c>
      <c r="S934" s="201">
        <v>0</v>
      </c>
      <c r="T934" s="202">
        <f t="shared" si="23"/>
        <v>0</v>
      </c>
      <c r="U934" s="35"/>
      <c r="V934" s="35"/>
      <c r="W934" s="35"/>
      <c r="X934" s="35"/>
      <c r="Y934" s="35"/>
      <c r="Z934" s="35"/>
      <c r="AA934" s="35"/>
      <c r="AB934" s="35"/>
      <c r="AC934" s="35"/>
      <c r="AD934" s="35"/>
      <c r="AE934" s="35"/>
      <c r="AR934" s="203" t="s">
        <v>416</v>
      </c>
      <c r="AT934" s="203" t="s">
        <v>266</v>
      </c>
      <c r="AU934" s="203" t="s">
        <v>73</v>
      </c>
      <c r="AY934" s="18" t="s">
        <v>263</v>
      </c>
      <c r="BE934" s="204">
        <f t="shared" si="24"/>
        <v>0</v>
      </c>
      <c r="BF934" s="204">
        <f t="shared" si="25"/>
        <v>0</v>
      </c>
      <c r="BG934" s="204">
        <f t="shared" si="26"/>
        <v>0</v>
      </c>
      <c r="BH934" s="204">
        <f t="shared" si="27"/>
        <v>0</v>
      </c>
      <c r="BI934" s="204">
        <f t="shared" si="28"/>
        <v>0</v>
      </c>
      <c r="BJ934" s="18" t="s">
        <v>71</v>
      </c>
      <c r="BK934" s="204">
        <f t="shared" si="29"/>
        <v>0</v>
      </c>
      <c r="BL934" s="18" t="s">
        <v>416</v>
      </c>
      <c r="BM934" s="203" t="s">
        <v>3692</v>
      </c>
    </row>
    <row r="935" spans="1:65" s="13" customFormat="1">
      <c r="B935" s="205"/>
      <c r="C935" s="206"/>
      <c r="D935" s="207" t="s">
        <v>272</v>
      </c>
      <c r="E935" s="208" t="s">
        <v>1</v>
      </c>
      <c r="F935" s="209" t="s">
        <v>3693</v>
      </c>
      <c r="G935" s="206"/>
      <c r="H935" s="210">
        <v>9.1999999999999993</v>
      </c>
      <c r="I935" s="211"/>
      <c r="J935" s="206"/>
      <c r="K935" s="206"/>
      <c r="L935" s="212"/>
      <c r="M935" s="213"/>
      <c r="N935" s="214"/>
      <c r="O935" s="214"/>
      <c r="P935" s="214"/>
      <c r="Q935" s="214"/>
      <c r="R935" s="214"/>
      <c r="S935" s="214"/>
      <c r="T935" s="215"/>
      <c r="AT935" s="216" t="s">
        <v>272</v>
      </c>
      <c r="AU935" s="216" t="s">
        <v>73</v>
      </c>
      <c r="AV935" s="13" t="s">
        <v>73</v>
      </c>
      <c r="AW935" s="13" t="s">
        <v>30</v>
      </c>
      <c r="AX935" s="13" t="s">
        <v>64</v>
      </c>
      <c r="AY935" s="216" t="s">
        <v>263</v>
      </c>
    </row>
    <row r="936" spans="1:65" s="15" customFormat="1">
      <c r="B936" s="228"/>
      <c r="C936" s="229"/>
      <c r="D936" s="207" t="s">
        <v>272</v>
      </c>
      <c r="E936" s="230" t="s">
        <v>1</v>
      </c>
      <c r="F936" s="231" t="s">
        <v>280</v>
      </c>
      <c r="G936" s="229"/>
      <c r="H936" s="232">
        <v>9.1999999999999993</v>
      </c>
      <c r="I936" s="233"/>
      <c r="J936" s="229"/>
      <c r="K936" s="229"/>
      <c r="L936" s="234"/>
      <c r="M936" s="235"/>
      <c r="N936" s="236"/>
      <c r="O936" s="236"/>
      <c r="P936" s="236"/>
      <c r="Q936" s="236"/>
      <c r="R936" s="236"/>
      <c r="S936" s="236"/>
      <c r="T936" s="237"/>
      <c r="AT936" s="238" t="s">
        <v>272</v>
      </c>
      <c r="AU936" s="238" t="s">
        <v>73</v>
      </c>
      <c r="AV936" s="15" t="s">
        <v>270</v>
      </c>
      <c r="AW936" s="15" t="s">
        <v>30</v>
      </c>
      <c r="AX936" s="15" t="s">
        <v>71</v>
      </c>
      <c r="AY936" s="238" t="s">
        <v>263</v>
      </c>
    </row>
    <row r="937" spans="1:65" s="2" customFormat="1" ht="24.2" customHeight="1">
      <c r="A937" s="35"/>
      <c r="B937" s="36"/>
      <c r="C937" s="261" t="s">
        <v>998</v>
      </c>
      <c r="D937" s="261" t="s">
        <v>401</v>
      </c>
      <c r="E937" s="262" t="s">
        <v>3694</v>
      </c>
      <c r="F937" s="263" t="s">
        <v>3695</v>
      </c>
      <c r="G937" s="264" t="s">
        <v>796</v>
      </c>
      <c r="H937" s="265">
        <v>10.119999999999999</v>
      </c>
      <c r="I937" s="266"/>
      <c r="J937" s="267">
        <f>ROUND(I937*H937,2)</f>
        <v>0</v>
      </c>
      <c r="K937" s="268"/>
      <c r="L937" s="269"/>
      <c r="M937" s="270" t="s">
        <v>1</v>
      </c>
      <c r="N937" s="271" t="s">
        <v>38</v>
      </c>
      <c r="O937" s="72"/>
      <c r="P937" s="201">
        <f>O937*H937</f>
        <v>0</v>
      </c>
      <c r="Q937" s="201">
        <v>5.0000000000000001E-3</v>
      </c>
      <c r="R937" s="201">
        <f>Q937*H937</f>
        <v>5.0599999999999999E-2</v>
      </c>
      <c r="S937" s="201">
        <v>0</v>
      </c>
      <c r="T937" s="202">
        <f>S937*H937</f>
        <v>0</v>
      </c>
      <c r="U937" s="35"/>
      <c r="V937" s="35"/>
      <c r="W937" s="35"/>
      <c r="X937" s="35"/>
      <c r="Y937" s="35"/>
      <c r="Z937" s="35"/>
      <c r="AA937" s="35"/>
      <c r="AB937" s="35"/>
      <c r="AC937" s="35"/>
      <c r="AD937" s="35"/>
      <c r="AE937" s="35"/>
      <c r="AR937" s="203" t="s">
        <v>542</v>
      </c>
      <c r="AT937" s="203" t="s">
        <v>401</v>
      </c>
      <c r="AU937" s="203" t="s">
        <v>73</v>
      </c>
      <c r="AY937" s="18" t="s">
        <v>263</v>
      </c>
      <c r="BE937" s="204">
        <f>IF(N937="základní",J937,0)</f>
        <v>0</v>
      </c>
      <c r="BF937" s="204">
        <f>IF(N937="snížená",J937,0)</f>
        <v>0</v>
      </c>
      <c r="BG937" s="204">
        <f>IF(N937="zákl. přenesená",J937,0)</f>
        <v>0</v>
      </c>
      <c r="BH937" s="204">
        <f>IF(N937="sníž. přenesená",J937,0)</f>
        <v>0</v>
      </c>
      <c r="BI937" s="204">
        <f>IF(N937="nulová",J937,0)</f>
        <v>0</v>
      </c>
      <c r="BJ937" s="18" t="s">
        <v>71</v>
      </c>
      <c r="BK937" s="204">
        <f>ROUND(I937*H937,2)</f>
        <v>0</v>
      </c>
      <c r="BL937" s="18" t="s">
        <v>416</v>
      </c>
      <c r="BM937" s="203" t="s">
        <v>3696</v>
      </c>
    </row>
    <row r="938" spans="1:65" s="13" customFormat="1">
      <c r="B938" s="205"/>
      <c r="C938" s="206"/>
      <c r="D938" s="207" t="s">
        <v>272</v>
      </c>
      <c r="E938" s="208" t="s">
        <v>1</v>
      </c>
      <c r="F938" s="209" t="s">
        <v>3697</v>
      </c>
      <c r="G938" s="206"/>
      <c r="H938" s="210">
        <v>10.119999999999999</v>
      </c>
      <c r="I938" s="211"/>
      <c r="J938" s="206"/>
      <c r="K938" s="206"/>
      <c r="L938" s="212"/>
      <c r="M938" s="213"/>
      <c r="N938" s="214"/>
      <c r="O938" s="214"/>
      <c r="P938" s="214"/>
      <c r="Q938" s="214"/>
      <c r="R938" s="214"/>
      <c r="S938" s="214"/>
      <c r="T938" s="215"/>
      <c r="AT938" s="216" t="s">
        <v>272</v>
      </c>
      <c r="AU938" s="216" t="s">
        <v>73</v>
      </c>
      <c r="AV938" s="13" t="s">
        <v>73</v>
      </c>
      <c r="AW938" s="13" t="s">
        <v>30</v>
      </c>
      <c r="AX938" s="13" t="s">
        <v>64</v>
      </c>
      <c r="AY938" s="216" t="s">
        <v>263</v>
      </c>
    </row>
    <row r="939" spans="1:65" s="15" customFormat="1">
      <c r="B939" s="228"/>
      <c r="C939" s="229"/>
      <c r="D939" s="207" t="s">
        <v>272</v>
      </c>
      <c r="E939" s="230" t="s">
        <v>1</v>
      </c>
      <c r="F939" s="231" t="s">
        <v>280</v>
      </c>
      <c r="G939" s="229"/>
      <c r="H939" s="232">
        <v>10.119999999999999</v>
      </c>
      <c r="I939" s="233"/>
      <c r="J939" s="229"/>
      <c r="K939" s="229"/>
      <c r="L939" s="234"/>
      <c r="M939" s="235"/>
      <c r="N939" s="236"/>
      <c r="O939" s="236"/>
      <c r="P939" s="236"/>
      <c r="Q939" s="236"/>
      <c r="R939" s="236"/>
      <c r="S939" s="236"/>
      <c r="T939" s="237"/>
      <c r="AT939" s="238" t="s">
        <v>272</v>
      </c>
      <c r="AU939" s="238" t="s">
        <v>73</v>
      </c>
      <c r="AV939" s="15" t="s">
        <v>270</v>
      </c>
      <c r="AW939" s="15" t="s">
        <v>30</v>
      </c>
      <c r="AX939" s="15" t="s">
        <v>71</v>
      </c>
      <c r="AY939" s="238" t="s">
        <v>263</v>
      </c>
    </row>
    <row r="940" spans="1:65" s="2" customFormat="1" ht="24.2" customHeight="1">
      <c r="A940" s="35"/>
      <c r="B940" s="36"/>
      <c r="C940" s="191" t="s">
        <v>1437</v>
      </c>
      <c r="D940" s="191" t="s">
        <v>266</v>
      </c>
      <c r="E940" s="192" t="s">
        <v>3698</v>
      </c>
      <c r="F940" s="193" t="s">
        <v>3699</v>
      </c>
      <c r="G940" s="194" t="s">
        <v>307</v>
      </c>
      <c r="H940" s="195">
        <v>0.505</v>
      </c>
      <c r="I940" s="196"/>
      <c r="J940" s="197">
        <f>ROUND(I940*H940,2)</f>
        <v>0</v>
      </c>
      <c r="K940" s="198"/>
      <c r="L940" s="40"/>
      <c r="M940" s="199" t="s">
        <v>1</v>
      </c>
      <c r="N940" s="200" t="s">
        <v>38</v>
      </c>
      <c r="O940" s="72"/>
      <c r="P940" s="201">
        <f>O940*H940</f>
        <v>0</v>
      </c>
      <c r="Q940" s="201">
        <v>0</v>
      </c>
      <c r="R940" s="201">
        <f>Q940*H940</f>
        <v>0</v>
      </c>
      <c r="S940" s="201">
        <v>0</v>
      </c>
      <c r="T940" s="202">
        <f>S940*H940</f>
        <v>0</v>
      </c>
      <c r="U940" s="35"/>
      <c r="V940" s="35"/>
      <c r="W940" s="35"/>
      <c r="X940" s="35"/>
      <c r="Y940" s="35"/>
      <c r="Z940" s="35"/>
      <c r="AA940" s="35"/>
      <c r="AB940" s="35"/>
      <c r="AC940" s="35"/>
      <c r="AD940" s="35"/>
      <c r="AE940" s="35"/>
      <c r="AR940" s="203" t="s">
        <v>416</v>
      </c>
      <c r="AT940" s="203" t="s">
        <v>266</v>
      </c>
      <c r="AU940" s="203" t="s">
        <v>73</v>
      </c>
      <c r="AY940" s="18" t="s">
        <v>263</v>
      </c>
      <c r="BE940" s="204">
        <f>IF(N940="základní",J940,0)</f>
        <v>0</v>
      </c>
      <c r="BF940" s="204">
        <f>IF(N940="snížená",J940,0)</f>
        <v>0</v>
      </c>
      <c r="BG940" s="204">
        <f>IF(N940="zákl. přenesená",J940,0)</f>
        <v>0</v>
      </c>
      <c r="BH940" s="204">
        <f>IF(N940="sníž. přenesená",J940,0)</f>
        <v>0</v>
      </c>
      <c r="BI940" s="204">
        <f>IF(N940="nulová",J940,0)</f>
        <v>0</v>
      </c>
      <c r="BJ940" s="18" t="s">
        <v>71</v>
      </c>
      <c r="BK940" s="204">
        <f>ROUND(I940*H940,2)</f>
        <v>0</v>
      </c>
      <c r="BL940" s="18" t="s">
        <v>416</v>
      </c>
      <c r="BM940" s="203" t="s">
        <v>3700</v>
      </c>
    </row>
    <row r="941" spans="1:65" s="12" customFormat="1" ht="22.9" customHeight="1">
      <c r="B941" s="175"/>
      <c r="C941" s="176"/>
      <c r="D941" s="177" t="s">
        <v>63</v>
      </c>
      <c r="E941" s="189" t="s">
        <v>1335</v>
      </c>
      <c r="F941" s="189" t="s">
        <v>1336</v>
      </c>
      <c r="G941" s="176"/>
      <c r="H941" s="176"/>
      <c r="I941" s="179"/>
      <c r="J941" s="190">
        <f>BK941</f>
        <v>0</v>
      </c>
      <c r="K941" s="176"/>
      <c r="L941" s="181"/>
      <c r="M941" s="182"/>
      <c r="N941" s="183"/>
      <c r="O941" s="183"/>
      <c r="P941" s="184">
        <f>SUM(P942:P957)</f>
        <v>0</v>
      </c>
      <c r="Q941" s="183"/>
      <c r="R941" s="184">
        <f>SUM(R942:R957)</f>
        <v>3.0133226800000008</v>
      </c>
      <c r="S941" s="183"/>
      <c r="T941" s="185">
        <f>SUM(T942:T957)</f>
        <v>0</v>
      </c>
      <c r="AR941" s="186" t="s">
        <v>73</v>
      </c>
      <c r="AT941" s="187" t="s">
        <v>63</v>
      </c>
      <c r="AU941" s="187" t="s">
        <v>71</v>
      </c>
      <c r="AY941" s="186" t="s">
        <v>263</v>
      </c>
      <c r="BK941" s="188">
        <f>SUM(BK942:BK957)</f>
        <v>0</v>
      </c>
    </row>
    <row r="942" spans="1:65" s="2" customFormat="1" ht="16.5" customHeight="1">
      <c r="A942" s="35"/>
      <c r="B942" s="36"/>
      <c r="C942" s="191" t="s">
        <v>1003</v>
      </c>
      <c r="D942" s="191" t="s">
        <v>266</v>
      </c>
      <c r="E942" s="192" t="s">
        <v>3701</v>
      </c>
      <c r="F942" s="193" t="s">
        <v>3702</v>
      </c>
      <c r="G942" s="194" t="s">
        <v>269</v>
      </c>
      <c r="H942" s="195">
        <v>280.30700000000002</v>
      </c>
      <c r="I942" s="196"/>
      <c r="J942" s="197">
        <f>ROUND(I942*H942,2)</f>
        <v>0</v>
      </c>
      <c r="K942" s="198"/>
      <c r="L942" s="40"/>
      <c r="M942" s="199" t="s">
        <v>1</v>
      </c>
      <c r="N942" s="200" t="s">
        <v>38</v>
      </c>
      <c r="O942" s="72"/>
      <c r="P942" s="201">
        <f>O942*H942</f>
        <v>0</v>
      </c>
      <c r="Q942" s="201">
        <v>2.7999999999999998E-4</v>
      </c>
      <c r="R942" s="201">
        <f>Q942*H942</f>
        <v>7.8485959999999994E-2</v>
      </c>
      <c r="S942" s="201">
        <v>0</v>
      </c>
      <c r="T942" s="202">
        <f>S942*H942</f>
        <v>0</v>
      </c>
      <c r="U942" s="35"/>
      <c r="V942" s="35"/>
      <c r="W942" s="35"/>
      <c r="X942" s="35"/>
      <c r="Y942" s="35"/>
      <c r="Z942" s="35"/>
      <c r="AA942" s="35"/>
      <c r="AB942" s="35"/>
      <c r="AC942" s="35"/>
      <c r="AD942" s="35"/>
      <c r="AE942" s="35"/>
      <c r="AR942" s="203" t="s">
        <v>416</v>
      </c>
      <c r="AT942" s="203" t="s">
        <v>266</v>
      </c>
      <c r="AU942" s="203" t="s">
        <v>73</v>
      </c>
      <c r="AY942" s="18" t="s">
        <v>263</v>
      </c>
      <c r="BE942" s="204">
        <f>IF(N942="základní",J942,0)</f>
        <v>0</v>
      </c>
      <c r="BF942" s="204">
        <f>IF(N942="snížená",J942,0)</f>
        <v>0</v>
      </c>
      <c r="BG942" s="204">
        <f>IF(N942="zákl. přenesená",J942,0)</f>
        <v>0</v>
      </c>
      <c r="BH942" s="204">
        <f>IF(N942="sníž. přenesená",J942,0)</f>
        <v>0</v>
      </c>
      <c r="BI942" s="204">
        <f>IF(N942="nulová",J942,0)</f>
        <v>0</v>
      </c>
      <c r="BJ942" s="18" t="s">
        <v>71</v>
      </c>
      <c r="BK942" s="204">
        <f>ROUND(I942*H942,2)</f>
        <v>0</v>
      </c>
      <c r="BL942" s="18" t="s">
        <v>416</v>
      </c>
      <c r="BM942" s="203" t="s">
        <v>3703</v>
      </c>
    </row>
    <row r="943" spans="1:65" s="13" customFormat="1">
      <c r="B943" s="205"/>
      <c r="C943" s="206"/>
      <c r="D943" s="207" t="s">
        <v>272</v>
      </c>
      <c r="E943" s="208" t="s">
        <v>1</v>
      </c>
      <c r="F943" s="209" t="s">
        <v>3463</v>
      </c>
      <c r="G943" s="206"/>
      <c r="H943" s="210">
        <v>280.30700000000002</v>
      </c>
      <c r="I943" s="211"/>
      <c r="J943" s="206"/>
      <c r="K943" s="206"/>
      <c r="L943" s="212"/>
      <c r="M943" s="213"/>
      <c r="N943" s="214"/>
      <c r="O943" s="214"/>
      <c r="P943" s="214"/>
      <c r="Q943" s="214"/>
      <c r="R943" s="214"/>
      <c r="S943" s="214"/>
      <c r="T943" s="215"/>
      <c r="AT943" s="216" t="s">
        <v>272</v>
      </c>
      <c r="AU943" s="216" t="s">
        <v>73</v>
      </c>
      <c r="AV943" s="13" t="s">
        <v>73</v>
      </c>
      <c r="AW943" s="13" t="s">
        <v>30</v>
      </c>
      <c r="AX943" s="13" t="s">
        <v>64</v>
      </c>
      <c r="AY943" s="216" t="s">
        <v>263</v>
      </c>
    </row>
    <row r="944" spans="1:65" s="15" customFormat="1">
      <c r="B944" s="228"/>
      <c r="C944" s="229"/>
      <c r="D944" s="207" t="s">
        <v>272</v>
      </c>
      <c r="E944" s="230" t="s">
        <v>1</v>
      </c>
      <c r="F944" s="231" t="s">
        <v>280</v>
      </c>
      <c r="G944" s="229"/>
      <c r="H944" s="232">
        <v>280.30700000000002</v>
      </c>
      <c r="I944" s="233"/>
      <c r="J944" s="229"/>
      <c r="K944" s="229"/>
      <c r="L944" s="234"/>
      <c r="M944" s="235"/>
      <c r="N944" s="236"/>
      <c r="O944" s="236"/>
      <c r="P944" s="236"/>
      <c r="Q944" s="236"/>
      <c r="R944" s="236"/>
      <c r="S944" s="236"/>
      <c r="T944" s="237"/>
      <c r="AT944" s="238" t="s">
        <v>272</v>
      </c>
      <c r="AU944" s="238" t="s">
        <v>73</v>
      </c>
      <c r="AV944" s="15" t="s">
        <v>270</v>
      </c>
      <c r="AW944" s="15" t="s">
        <v>30</v>
      </c>
      <c r="AX944" s="15" t="s">
        <v>71</v>
      </c>
      <c r="AY944" s="238" t="s">
        <v>263</v>
      </c>
    </row>
    <row r="945" spans="1:65" s="2" customFormat="1" ht="16.5" customHeight="1">
      <c r="A945" s="35"/>
      <c r="B945" s="36"/>
      <c r="C945" s="261" t="s">
        <v>1444</v>
      </c>
      <c r="D945" s="261" t="s">
        <v>401</v>
      </c>
      <c r="E945" s="262" t="s">
        <v>1016</v>
      </c>
      <c r="F945" s="263" t="s">
        <v>1017</v>
      </c>
      <c r="G945" s="264" t="s">
        <v>269</v>
      </c>
      <c r="H945" s="265">
        <v>317.58800000000002</v>
      </c>
      <c r="I945" s="266"/>
      <c r="J945" s="267">
        <f>ROUND(I945*H945,2)</f>
        <v>0</v>
      </c>
      <c r="K945" s="268"/>
      <c r="L945" s="269"/>
      <c r="M945" s="270" t="s">
        <v>1</v>
      </c>
      <c r="N945" s="271" t="s">
        <v>38</v>
      </c>
      <c r="O945" s="72"/>
      <c r="P945" s="201">
        <f>O945*H945</f>
        <v>0</v>
      </c>
      <c r="Q945" s="201">
        <v>9.1000000000000004E-3</v>
      </c>
      <c r="R945" s="201">
        <f>Q945*H945</f>
        <v>2.8900508000000005</v>
      </c>
      <c r="S945" s="201">
        <v>0</v>
      </c>
      <c r="T945" s="202">
        <f>S945*H945</f>
        <v>0</v>
      </c>
      <c r="U945" s="35"/>
      <c r="V945" s="35"/>
      <c r="W945" s="35"/>
      <c r="X945" s="35"/>
      <c r="Y945" s="35"/>
      <c r="Z945" s="35"/>
      <c r="AA945" s="35"/>
      <c r="AB945" s="35"/>
      <c r="AC945" s="35"/>
      <c r="AD945" s="35"/>
      <c r="AE945" s="35"/>
      <c r="AR945" s="203" t="s">
        <v>542</v>
      </c>
      <c r="AT945" s="203" t="s">
        <v>401</v>
      </c>
      <c r="AU945" s="203" t="s">
        <v>73</v>
      </c>
      <c r="AY945" s="18" t="s">
        <v>263</v>
      </c>
      <c r="BE945" s="204">
        <f>IF(N945="základní",J945,0)</f>
        <v>0</v>
      </c>
      <c r="BF945" s="204">
        <f>IF(N945="snížená",J945,0)</f>
        <v>0</v>
      </c>
      <c r="BG945" s="204">
        <f>IF(N945="zákl. přenesená",J945,0)</f>
        <v>0</v>
      </c>
      <c r="BH945" s="204">
        <f>IF(N945="sníž. přenesená",J945,0)</f>
        <v>0</v>
      </c>
      <c r="BI945" s="204">
        <f>IF(N945="nulová",J945,0)</f>
        <v>0</v>
      </c>
      <c r="BJ945" s="18" t="s">
        <v>71</v>
      </c>
      <c r="BK945" s="204">
        <f>ROUND(I945*H945,2)</f>
        <v>0</v>
      </c>
      <c r="BL945" s="18" t="s">
        <v>416</v>
      </c>
      <c r="BM945" s="203" t="s">
        <v>3704</v>
      </c>
    </row>
    <row r="946" spans="1:65" s="13" customFormat="1">
      <c r="B946" s="205"/>
      <c r="C946" s="206"/>
      <c r="D946" s="207" t="s">
        <v>272</v>
      </c>
      <c r="E946" s="208" t="s">
        <v>1</v>
      </c>
      <c r="F946" s="209" t="s">
        <v>3705</v>
      </c>
      <c r="G946" s="206"/>
      <c r="H946" s="210">
        <v>317.58800000000002</v>
      </c>
      <c r="I946" s="211"/>
      <c r="J946" s="206"/>
      <c r="K946" s="206"/>
      <c r="L946" s="212"/>
      <c r="M946" s="213"/>
      <c r="N946" s="214"/>
      <c r="O946" s="214"/>
      <c r="P946" s="214"/>
      <c r="Q946" s="214"/>
      <c r="R946" s="214"/>
      <c r="S946" s="214"/>
      <c r="T946" s="215"/>
      <c r="AT946" s="216" t="s">
        <v>272</v>
      </c>
      <c r="AU946" s="216" t="s">
        <v>73</v>
      </c>
      <c r="AV946" s="13" t="s">
        <v>73</v>
      </c>
      <c r="AW946" s="13" t="s">
        <v>30</v>
      </c>
      <c r="AX946" s="13" t="s">
        <v>64</v>
      </c>
      <c r="AY946" s="216" t="s">
        <v>263</v>
      </c>
    </row>
    <row r="947" spans="1:65" s="15" customFormat="1">
      <c r="B947" s="228"/>
      <c r="C947" s="229"/>
      <c r="D947" s="207" t="s">
        <v>272</v>
      </c>
      <c r="E947" s="230" t="s">
        <v>1</v>
      </c>
      <c r="F947" s="231" t="s">
        <v>280</v>
      </c>
      <c r="G947" s="229"/>
      <c r="H947" s="232">
        <v>317.58800000000002</v>
      </c>
      <c r="I947" s="233"/>
      <c r="J947" s="229"/>
      <c r="K947" s="229"/>
      <c r="L947" s="234"/>
      <c r="M947" s="235"/>
      <c r="N947" s="236"/>
      <c r="O947" s="236"/>
      <c r="P947" s="236"/>
      <c r="Q947" s="236"/>
      <c r="R947" s="236"/>
      <c r="S947" s="236"/>
      <c r="T947" s="237"/>
      <c r="AT947" s="238" t="s">
        <v>272</v>
      </c>
      <c r="AU947" s="238" t="s">
        <v>73</v>
      </c>
      <c r="AV947" s="15" t="s">
        <v>270</v>
      </c>
      <c r="AW947" s="15" t="s">
        <v>30</v>
      </c>
      <c r="AX947" s="15" t="s">
        <v>71</v>
      </c>
      <c r="AY947" s="238" t="s">
        <v>263</v>
      </c>
    </row>
    <row r="948" spans="1:65" s="2" customFormat="1" ht="24.2" customHeight="1">
      <c r="A948" s="35"/>
      <c r="B948" s="36"/>
      <c r="C948" s="191" t="s">
        <v>1009</v>
      </c>
      <c r="D948" s="191" t="s">
        <v>266</v>
      </c>
      <c r="E948" s="192" t="s">
        <v>3706</v>
      </c>
      <c r="F948" s="193" t="s">
        <v>3707</v>
      </c>
      <c r="G948" s="194" t="s">
        <v>796</v>
      </c>
      <c r="H948" s="195">
        <v>5.3</v>
      </c>
      <c r="I948" s="196"/>
      <c r="J948" s="197">
        <f t="shared" ref="J948:J954" si="30">ROUND(I948*H948,2)</f>
        <v>0</v>
      </c>
      <c r="K948" s="198"/>
      <c r="L948" s="40"/>
      <c r="M948" s="199" t="s">
        <v>1</v>
      </c>
      <c r="N948" s="200" t="s">
        <v>38</v>
      </c>
      <c r="O948" s="72"/>
      <c r="P948" s="201">
        <f t="shared" ref="P948:P954" si="31">O948*H948</f>
        <v>0</v>
      </c>
      <c r="Q948" s="201">
        <v>0</v>
      </c>
      <c r="R948" s="201">
        <f t="shared" ref="R948:R954" si="32">Q948*H948</f>
        <v>0</v>
      </c>
      <c r="S948" s="201">
        <v>0</v>
      </c>
      <c r="T948" s="202">
        <f t="shared" ref="T948:T954" si="33">S948*H948</f>
        <v>0</v>
      </c>
      <c r="U948" s="35"/>
      <c r="V948" s="35"/>
      <c r="W948" s="35"/>
      <c r="X948" s="35"/>
      <c r="Y948" s="35"/>
      <c r="Z948" s="35"/>
      <c r="AA948" s="35"/>
      <c r="AB948" s="35"/>
      <c r="AC948" s="35"/>
      <c r="AD948" s="35"/>
      <c r="AE948" s="35"/>
      <c r="AR948" s="203" t="s">
        <v>416</v>
      </c>
      <c r="AT948" s="203" t="s">
        <v>266</v>
      </c>
      <c r="AU948" s="203" t="s">
        <v>73</v>
      </c>
      <c r="AY948" s="18" t="s">
        <v>263</v>
      </c>
      <c r="BE948" s="204">
        <f t="shared" ref="BE948:BE954" si="34">IF(N948="základní",J948,0)</f>
        <v>0</v>
      </c>
      <c r="BF948" s="204">
        <f t="shared" ref="BF948:BF954" si="35">IF(N948="snížená",J948,0)</f>
        <v>0</v>
      </c>
      <c r="BG948" s="204">
        <f t="shared" ref="BG948:BG954" si="36">IF(N948="zákl. přenesená",J948,0)</f>
        <v>0</v>
      </c>
      <c r="BH948" s="204">
        <f t="shared" ref="BH948:BH954" si="37">IF(N948="sníž. přenesená",J948,0)</f>
        <v>0</v>
      </c>
      <c r="BI948" s="204">
        <f t="shared" ref="BI948:BI954" si="38">IF(N948="nulová",J948,0)</f>
        <v>0</v>
      </c>
      <c r="BJ948" s="18" t="s">
        <v>71</v>
      </c>
      <c r="BK948" s="204">
        <f t="shared" ref="BK948:BK954" si="39">ROUND(I948*H948,2)</f>
        <v>0</v>
      </c>
      <c r="BL948" s="18" t="s">
        <v>416</v>
      </c>
      <c r="BM948" s="203" t="s">
        <v>3708</v>
      </c>
    </row>
    <row r="949" spans="1:65" s="2" customFormat="1" ht="37.9" customHeight="1">
      <c r="A949" s="35"/>
      <c r="B949" s="36"/>
      <c r="C949" s="261" t="s">
        <v>1453</v>
      </c>
      <c r="D949" s="261" t="s">
        <v>401</v>
      </c>
      <c r="E949" s="262" t="s">
        <v>3709</v>
      </c>
      <c r="F949" s="263" t="s">
        <v>3710</v>
      </c>
      <c r="G949" s="264" t="s">
        <v>796</v>
      </c>
      <c r="H949" s="265">
        <v>5.3</v>
      </c>
      <c r="I949" s="266"/>
      <c r="J949" s="267">
        <f t="shared" si="30"/>
        <v>0</v>
      </c>
      <c r="K949" s="268"/>
      <c r="L949" s="269"/>
      <c r="M949" s="270" t="s">
        <v>1</v>
      </c>
      <c r="N949" s="271" t="s">
        <v>38</v>
      </c>
      <c r="O949" s="72"/>
      <c r="P949" s="201">
        <f t="shared" si="31"/>
        <v>0</v>
      </c>
      <c r="Q949" s="201">
        <v>0</v>
      </c>
      <c r="R949" s="201">
        <f t="shared" si="32"/>
        <v>0</v>
      </c>
      <c r="S949" s="201">
        <v>0</v>
      </c>
      <c r="T949" s="202">
        <f t="shared" si="33"/>
        <v>0</v>
      </c>
      <c r="U949" s="35"/>
      <c r="V949" s="35"/>
      <c r="W949" s="35"/>
      <c r="X949" s="35"/>
      <c r="Y949" s="35"/>
      <c r="Z949" s="35"/>
      <c r="AA949" s="35"/>
      <c r="AB949" s="35"/>
      <c r="AC949" s="35"/>
      <c r="AD949" s="35"/>
      <c r="AE949" s="35"/>
      <c r="AR949" s="203" t="s">
        <v>542</v>
      </c>
      <c r="AT949" s="203" t="s">
        <v>401</v>
      </c>
      <c r="AU949" s="203" t="s">
        <v>73</v>
      </c>
      <c r="AY949" s="18" t="s">
        <v>263</v>
      </c>
      <c r="BE949" s="204">
        <f t="shared" si="34"/>
        <v>0</v>
      </c>
      <c r="BF949" s="204">
        <f t="shared" si="35"/>
        <v>0</v>
      </c>
      <c r="BG949" s="204">
        <f t="shared" si="36"/>
        <v>0</v>
      </c>
      <c r="BH949" s="204">
        <f t="shared" si="37"/>
        <v>0</v>
      </c>
      <c r="BI949" s="204">
        <f t="shared" si="38"/>
        <v>0</v>
      </c>
      <c r="BJ949" s="18" t="s">
        <v>71</v>
      </c>
      <c r="BK949" s="204">
        <f t="shared" si="39"/>
        <v>0</v>
      </c>
      <c r="BL949" s="18" t="s">
        <v>416</v>
      </c>
      <c r="BM949" s="203" t="s">
        <v>3711</v>
      </c>
    </row>
    <row r="950" spans="1:65" s="2" customFormat="1" ht="21.75" customHeight="1">
      <c r="A950" s="35"/>
      <c r="B950" s="36"/>
      <c r="C950" s="191" t="s">
        <v>1012</v>
      </c>
      <c r="D950" s="191" t="s">
        <v>266</v>
      </c>
      <c r="E950" s="192" t="s">
        <v>3712</v>
      </c>
      <c r="F950" s="193" t="s">
        <v>3713</v>
      </c>
      <c r="G950" s="194" t="s">
        <v>796</v>
      </c>
      <c r="H950" s="195">
        <v>3.5</v>
      </c>
      <c r="I950" s="196"/>
      <c r="J950" s="197">
        <f t="shared" si="30"/>
        <v>0</v>
      </c>
      <c r="K950" s="198"/>
      <c r="L950" s="40"/>
      <c r="M950" s="199" t="s">
        <v>1</v>
      </c>
      <c r="N950" s="200" t="s">
        <v>38</v>
      </c>
      <c r="O950" s="72"/>
      <c r="P950" s="201">
        <f t="shared" si="31"/>
        <v>0</v>
      </c>
      <c r="Q950" s="201">
        <v>0</v>
      </c>
      <c r="R950" s="201">
        <f t="shared" si="32"/>
        <v>0</v>
      </c>
      <c r="S950" s="201">
        <v>0</v>
      </c>
      <c r="T950" s="202">
        <f t="shared" si="33"/>
        <v>0</v>
      </c>
      <c r="U950" s="35"/>
      <c r="V950" s="35"/>
      <c r="W950" s="35"/>
      <c r="X950" s="35"/>
      <c r="Y950" s="35"/>
      <c r="Z950" s="35"/>
      <c r="AA950" s="35"/>
      <c r="AB950" s="35"/>
      <c r="AC950" s="35"/>
      <c r="AD950" s="35"/>
      <c r="AE950" s="35"/>
      <c r="AR950" s="203" t="s">
        <v>416</v>
      </c>
      <c r="AT950" s="203" t="s">
        <v>266</v>
      </c>
      <c r="AU950" s="203" t="s">
        <v>73</v>
      </c>
      <c r="AY950" s="18" t="s">
        <v>263</v>
      </c>
      <c r="BE950" s="204">
        <f t="shared" si="34"/>
        <v>0</v>
      </c>
      <c r="BF950" s="204">
        <f t="shared" si="35"/>
        <v>0</v>
      </c>
      <c r="BG950" s="204">
        <f t="shared" si="36"/>
        <v>0</v>
      </c>
      <c r="BH950" s="204">
        <f t="shared" si="37"/>
        <v>0</v>
      </c>
      <c r="BI950" s="204">
        <f t="shared" si="38"/>
        <v>0</v>
      </c>
      <c r="BJ950" s="18" t="s">
        <v>71</v>
      </c>
      <c r="BK950" s="204">
        <f t="shared" si="39"/>
        <v>0</v>
      </c>
      <c r="BL950" s="18" t="s">
        <v>416</v>
      </c>
      <c r="BM950" s="203" t="s">
        <v>3714</v>
      </c>
    </row>
    <row r="951" spans="1:65" s="2" customFormat="1" ht="24.2" customHeight="1">
      <c r="A951" s="35"/>
      <c r="B951" s="36"/>
      <c r="C951" s="191" t="s">
        <v>1460</v>
      </c>
      <c r="D951" s="191" t="s">
        <v>266</v>
      </c>
      <c r="E951" s="192" t="s">
        <v>1434</v>
      </c>
      <c r="F951" s="193" t="s">
        <v>1435</v>
      </c>
      <c r="G951" s="194" t="s">
        <v>374</v>
      </c>
      <c r="H951" s="195">
        <v>11</v>
      </c>
      <c r="I951" s="196"/>
      <c r="J951" s="197">
        <f t="shared" si="30"/>
        <v>0</v>
      </c>
      <c r="K951" s="198"/>
      <c r="L951" s="40"/>
      <c r="M951" s="199" t="s">
        <v>1</v>
      </c>
      <c r="N951" s="200" t="s">
        <v>38</v>
      </c>
      <c r="O951" s="72"/>
      <c r="P951" s="201">
        <f t="shared" si="31"/>
        <v>0</v>
      </c>
      <c r="Q951" s="201">
        <v>0</v>
      </c>
      <c r="R951" s="201">
        <f t="shared" si="32"/>
        <v>0</v>
      </c>
      <c r="S951" s="201">
        <v>0</v>
      </c>
      <c r="T951" s="202">
        <f t="shared" si="33"/>
        <v>0</v>
      </c>
      <c r="U951" s="35"/>
      <c r="V951" s="35"/>
      <c r="W951" s="35"/>
      <c r="X951" s="35"/>
      <c r="Y951" s="35"/>
      <c r="Z951" s="35"/>
      <c r="AA951" s="35"/>
      <c r="AB951" s="35"/>
      <c r="AC951" s="35"/>
      <c r="AD951" s="35"/>
      <c r="AE951" s="35"/>
      <c r="AR951" s="203" t="s">
        <v>416</v>
      </c>
      <c r="AT951" s="203" t="s">
        <v>266</v>
      </c>
      <c r="AU951" s="203" t="s">
        <v>73</v>
      </c>
      <c r="AY951" s="18" t="s">
        <v>263</v>
      </c>
      <c r="BE951" s="204">
        <f t="shared" si="34"/>
        <v>0</v>
      </c>
      <c r="BF951" s="204">
        <f t="shared" si="35"/>
        <v>0</v>
      </c>
      <c r="BG951" s="204">
        <f t="shared" si="36"/>
        <v>0</v>
      </c>
      <c r="BH951" s="204">
        <f t="shared" si="37"/>
        <v>0</v>
      </c>
      <c r="BI951" s="204">
        <f t="shared" si="38"/>
        <v>0</v>
      </c>
      <c r="BJ951" s="18" t="s">
        <v>71</v>
      </c>
      <c r="BK951" s="204">
        <f t="shared" si="39"/>
        <v>0</v>
      </c>
      <c r="BL951" s="18" t="s">
        <v>416</v>
      </c>
      <c r="BM951" s="203" t="s">
        <v>3715</v>
      </c>
    </row>
    <row r="952" spans="1:65" s="2" customFormat="1" ht="24.2" customHeight="1">
      <c r="A952" s="35"/>
      <c r="B952" s="36"/>
      <c r="C952" s="261" t="s">
        <v>1018</v>
      </c>
      <c r="D952" s="261" t="s">
        <v>401</v>
      </c>
      <c r="E952" s="262" t="s">
        <v>1438</v>
      </c>
      <c r="F952" s="263" t="s">
        <v>1439</v>
      </c>
      <c r="G952" s="264" t="s">
        <v>374</v>
      </c>
      <c r="H952" s="265">
        <v>11</v>
      </c>
      <c r="I952" s="266"/>
      <c r="J952" s="267">
        <f t="shared" si="30"/>
        <v>0</v>
      </c>
      <c r="K952" s="268"/>
      <c r="L952" s="269"/>
      <c r="M952" s="270" t="s">
        <v>1</v>
      </c>
      <c r="N952" s="271" t="s">
        <v>38</v>
      </c>
      <c r="O952" s="72"/>
      <c r="P952" s="201">
        <f t="shared" si="31"/>
        <v>0</v>
      </c>
      <c r="Q952" s="201">
        <v>2.64E-3</v>
      </c>
      <c r="R952" s="201">
        <f t="shared" si="32"/>
        <v>2.904E-2</v>
      </c>
      <c r="S952" s="201">
        <v>0</v>
      </c>
      <c r="T952" s="202">
        <f t="shared" si="33"/>
        <v>0</v>
      </c>
      <c r="U952" s="35"/>
      <c r="V952" s="35"/>
      <c r="W952" s="35"/>
      <c r="X952" s="35"/>
      <c r="Y952" s="35"/>
      <c r="Z952" s="35"/>
      <c r="AA952" s="35"/>
      <c r="AB952" s="35"/>
      <c r="AC952" s="35"/>
      <c r="AD952" s="35"/>
      <c r="AE952" s="35"/>
      <c r="AR952" s="203" t="s">
        <v>542</v>
      </c>
      <c r="AT952" s="203" t="s">
        <v>401</v>
      </c>
      <c r="AU952" s="203" t="s">
        <v>73</v>
      </c>
      <c r="AY952" s="18" t="s">
        <v>263</v>
      </c>
      <c r="BE952" s="204">
        <f t="shared" si="34"/>
        <v>0</v>
      </c>
      <c r="BF952" s="204">
        <f t="shared" si="35"/>
        <v>0</v>
      </c>
      <c r="BG952" s="204">
        <f t="shared" si="36"/>
        <v>0</v>
      </c>
      <c r="BH952" s="204">
        <f t="shared" si="37"/>
        <v>0</v>
      </c>
      <c r="BI952" s="204">
        <f t="shared" si="38"/>
        <v>0</v>
      </c>
      <c r="BJ952" s="18" t="s">
        <v>71</v>
      </c>
      <c r="BK952" s="204">
        <f t="shared" si="39"/>
        <v>0</v>
      </c>
      <c r="BL952" s="18" t="s">
        <v>416</v>
      </c>
      <c r="BM952" s="203" t="s">
        <v>3716</v>
      </c>
    </row>
    <row r="953" spans="1:65" s="2" customFormat="1" ht="24.2" customHeight="1">
      <c r="A953" s="35"/>
      <c r="B953" s="36"/>
      <c r="C953" s="191" t="s">
        <v>1469</v>
      </c>
      <c r="D953" s="191" t="s">
        <v>266</v>
      </c>
      <c r="E953" s="192" t="s">
        <v>3717</v>
      </c>
      <c r="F953" s="193" t="s">
        <v>3718</v>
      </c>
      <c r="G953" s="194" t="s">
        <v>374</v>
      </c>
      <c r="H953" s="195">
        <v>1</v>
      </c>
      <c r="I953" s="196"/>
      <c r="J953" s="197">
        <f t="shared" si="30"/>
        <v>0</v>
      </c>
      <c r="K953" s="198"/>
      <c r="L953" s="40"/>
      <c r="M953" s="199" t="s">
        <v>1</v>
      </c>
      <c r="N953" s="200" t="s">
        <v>38</v>
      </c>
      <c r="O953" s="72"/>
      <c r="P953" s="201">
        <f t="shared" si="31"/>
        <v>0</v>
      </c>
      <c r="Q953" s="201">
        <v>0</v>
      </c>
      <c r="R953" s="201">
        <f t="shared" si="32"/>
        <v>0</v>
      </c>
      <c r="S953" s="201">
        <v>0</v>
      </c>
      <c r="T953" s="202">
        <f t="shared" si="33"/>
        <v>0</v>
      </c>
      <c r="U953" s="35"/>
      <c r="V953" s="35"/>
      <c r="W953" s="35"/>
      <c r="X953" s="35"/>
      <c r="Y953" s="35"/>
      <c r="Z953" s="35"/>
      <c r="AA953" s="35"/>
      <c r="AB953" s="35"/>
      <c r="AC953" s="35"/>
      <c r="AD953" s="35"/>
      <c r="AE953" s="35"/>
      <c r="AR953" s="203" t="s">
        <v>416</v>
      </c>
      <c r="AT953" s="203" t="s">
        <v>266</v>
      </c>
      <c r="AU953" s="203" t="s">
        <v>73</v>
      </c>
      <c r="AY953" s="18" t="s">
        <v>263</v>
      </c>
      <c r="BE953" s="204">
        <f t="shared" si="34"/>
        <v>0</v>
      </c>
      <c r="BF953" s="204">
        <f t="shared" si="35"/>
        <v>0</v>
      </c>
      <c r="BG953" s="204">
        <f t="shared" si="36"/>
        <v>0</v>
      </c>
      <c r="BH953" s="204">
        <f t="shared" si="37"/>
        <v>0</v>
      </c>
      <c r="BI953" s="204">
        <f t="shared" si="38"/>
        <v>0</v>
      </c>
      <c r="BJ953" s="18" t="s">
        <v>71</v>
      </c>
      <c r="BK953" s="204">
        <f t="shared" si="39"/>
        <v>0</v>
      </c>
      <c r="BL953" s="18" t="s">
        <v>416</v>
      </c>
      <c r="BM953" s="203" t="s">
        <v>3719</v>
      </c>
    </row>
    <row r="954" spans="1:65" s="2" customFormat="1" ht="33" customHeight="1">
      <c r="A954" s="35"/>
      <c r="B954" s="36"/>
      <c r="C954" s="261" t="s">
        <v>1023</v>
      </c>
      <c r="D954" s="261" t="s">
        <v>401</v>
      </c>
      <c r="E954" s="262" t="s">
        <v>3720</v>
      </c>
      <c r="F954" s="263" t="s">
        <v>3721</v>
      </c>
      <c r="G954" s="264" t="s">
        <v>796</v>
      </c>
      <c r="H954" s="265">
        <v>65.608000000000004</v>
      </c>
      <c r="I954" s="266"/>
      <c r="J954" s="267">
        <f t="shared" si="30"/>
        <v>0</v>
      </c>
      <c r="K954" s="268"/>
      <c r="L954" s="269"/>
      <c r="M954" s="270" t="s">
        <v>1</v>
      </c>
      <c r="N954" s="271" t="s">
        <v>38</v>
      </c>
      <c r="O954" s="72"/>
      <c r="P954" s="201">
        <f t="shared" si="31"/>
        <v>0</v>
      </c>
      <c r="Q954" s="201">
        <v>2.4000000000000001E-4</v>
      </c>
      <c r="R954" s="201">
        <f t="shared" si="32"/>
        <v>1.574592E-2</v>
      </c>
      <c r="S954" s="201">
        <v>0</v>
      </c>
      <c r="T954" s="202">
        <f t="shared" si="33"/>
        <v>0</v>
      </c>
      <c r="U954" s="35"/>
      <c r="V954" s="35"/>
      <c r="W954" s="35"/>
      <c r="X954" s="35"/>
      <c r="Y954" s="35"/>
      <c r="Z954" s="35"/>
      <c r="AA954" s="35"/>
      <c r="AB954" s="35"/>
      <c r="AC954" s="35"/>
      <c r="AD954" s="35"/>
      <c r="AE954" s="35"/>
      <c r="AR954" s="203" t="s">
        <v>542</v>
      </c>
      <c r="AT954" s="203" t="s">
        <v>401</v>
      </c>
      <c r="AU954" s="203" t="s">
        <v>73</v>
      </c>
      <c r="AY954" s="18" t="s">
        <v>263</v>
      </c>
      <c r="BE954" s="204">
        <f t="shared" si="34"/>
        <v>0</v>
      </c>
      <c r="BF954" s="204">
        <f t="shared" si="35"/>
        <v>0</v>
      </c>
      <c r="BG954" s="204">
        <f t="shared" si="36"/>
        <v>0</v>
      </c>
      <c r="BH954" s="204">
        <f t="shared" si="37"/>
        <v>0</v>
      </c>
      <c r="BI954" s="204">
        <f t="shared" si="38"/>
        <v>0</v>
      </c>
      <c r="BJ954" s="18" t="s">
        <v>71</v>
      </c>
      <c r="BK954" s="204">
        <f t="shared" si="39"/>
        <v>0</v>
      </c>
      <c r="BL954" s="18" t="s">
        <v>416</v>
      </c>
      <c r="BM954" s="203" t="s">
        <v>3722</v>
      </c>
    </row>
    <row r="955" spans="1:65" s="13" customFormat="1">
      <c r="B955" s="205"/>
      <c r="C955" s="206"/>
      <c r="D955" s="207" t="s">
        <v>272</v>
      </c>
      <c r="E955" s="208" t="s">
        <v>1</v>
      </c>
      <c r="F955" s="209" t="s">
        <v>3723</v>
      </c>
      <c r="G955" s="206"/>
      <c r="H955" s="210">
        <v>65.608000000000004</v>
      </c>
      <c r="I955" s="211"/>
      <c r="J955" s="206"/>
      <c r="K955" s="206"/>
      <c r="L955" s="212"/>
      <c r="M955" s="213"/>
      <c r="N955" s="214"/>
      <c r="O955" s="214"/>
      <c r="P955" s="214"/>
      <c r="Q955" s="214"/>
      <c r="R955" s="214"/>
      <c r="S955" s="214"/>
      <c r="T955" s="215"/>
      <c r="AT955" s="216" t="s">
        <v>272</v>
      </c>
      <c r="AU955" s="216" t="s">
        <v>73</v>
      </c>
      <c r="AV955" s="13" t="s">
        <v>73</v>
      </c>
      <c r="AW955" s="13" t="s">
        <v>30</v>
      </c>
      <c r="AX955" s="13" t="s">
        <v>64</v>
      </c>
      <c r="AY955" s="216" t="s">
        <v>263</v>
      </c>
    </row>
    <row r="956" spans="1:65" s="15" customFormat="1">
      <c r="B956" s="228"/>
      <c r="C956" s="229"/>
      <c r="D956" s="207" t="s">
        <v>272</v>
      </c>
      <c r="E956" s="230" t="s">
        <v>1</v>
      </c>
      <c r="F956" s="231" t="s">
        <v>280</v>
      </c>
      <c r="G956" s="229"/>
      <c r="H956" s="232">
        <v>65.608000000000004</v>
      </c>
      <c r="I956" s="233"/>
      <c r="J956" s="229"/>
      <c r="K956" s="229"/>
      <c r="L956" s="234"/>
      <c r="M956" s="235"/>
      <c r="N956" s="236"/>
      <c r="O956" s="236"/>
      <c r="P956" s="236"/>
      <c r="Q956" s="236"/>
      <c r="R956" s="236"/>
      <c r="S956" s="236"/>
      <c r="T956" s="237"/>
      <c r="AT956" s="238" t="s">
        <v>272</v>
      </c>
      <c r="AU956" s="238" t="s">
        <v>73</v>
      </c>
      <c r="AV956" s="15" t="s">
        <v>270</v>
      </c>
      <c r="AW956" s="15" t="s">
        <v>30</v>
      </c>
      <c r="AX956" s="15" t="s">
        <v>71</v>
      </c>
      <c r="AY956" s="238" t="s">
        <v>263</v>
      </c>
    </row>
    <row r="957" spans="1:65" s="2" customFormat="1" ht="33" customHeight="1">
      <c r="A957" s="35"/>
      <c r="B957" s="36"/>
      <c r="C957" s="191" t="s">
        <v>1489</v>
      </c>
      <c r="D957" s="191" t="s">
        <v>266</v>
      </c>
      <c r="E957" s="192" t="s">
        <v>3724</v>
      </c>
      <c r="F957" s="193" t="s">
        <v>3725</v>
      </c>
      <c r="G957" s="194" t="s">
        <v>307</v>
      </c>
      <c r="H957" s="195">
        <v>3.2949999999999999</v>
      </c>
      <c r="I957" s="196"/>
      <c r="J957" s="197">
        <f>ROUND(I957*H957,2)</f>
        <v>0</v>
      </c>
      <c r="K957" s="198"/>
      <c r="L957" s="40"/>
      <c r="M957" s="199" t="s">
        <v>1</v>
      </c>
      <c r="N957" s="200" t="s">
        <v>38</v>
      </c>
      <c r="O957" s="72"/>
      <c r="P957" s="201">
        <f>O957*H957</f>
        <v>0</v>
      </c>
      <c r="Q957" s="201">
        <v>0</v>
      </c>
      <c r="R957" s="201">
        <f>Q957*H957</f>
        <v>0</v>
      </c>
      <c r="S957" s="201">
        <v>0</v>
      </c>
      <c r="T957" s="202">
        <f>S957*H957</f>
        <v>0</v>
      </c>
      <c r="U957" s="35"/>
      <c r="V957" s="35"/>
      <c r="W957" s="35"/>
      <c r="X957" s="35"/>
      <c r="Y957" s="35"/>
      <c r="Z957" s="35"/>
      <c r="AA957" s="35"/>
      <c r="AB957" s="35"/>
      <c r="AC957" s="35"/>
      <c r="AD957" s="35"/>
      <c r="AE957" s="35"/>
      <c r="AR957" s="203" t="s">
        <v>416</v>
      </c>
      <c r="AT957" s="203" t="s">
        <v>266</v>
      </c>
      <c r="AU957" s="203" t="s">
        <v>73</v>
      </c>
      <c r="AY957" s="18" t="s">
        <v>263</v>
      </c>
      <c r="BE957" s="204">
        <f>IF(N957="základní",J957,0)</f>
        <v>0</v>
      </c>
      <c r="BF957" s="204">
        <f>IF(N957="snížená",J957,0)</f>
        <v>0</v>
      </c>
      <c r="BG957" s="204">
        <f>IF(N957="zákl. přenesená",J957,0)</f>
        <v>0</v>
      </c>
      <c r="BH957" s="204">
        <f>IF(N957="sníž. přenesená",J957,0)</f>
        <v>0</v>
      </c>
      <c r="BI957" s="204">
        <f>IF(N957="nulová",J957,0)</f>
        <v>0</v>
      </c>
      <c r="BJ957" s="18" t="s">
        <v>71</v>
      </c>
      <c r="BK957" s="204">
        <f>ROUND(I957*H957,2)</f>
        <v>0</v>
      </c>
      <c r="BL957" s="18" t="s">
        <v>416</v>
      </c>
      <c r="BM957" s="203" t="s">
        <v>3726</v>
      </c>
    </row>
    <row r="958" spans="1:65" s="12" customFormat="1" ht="22.9" customHeight="1">
      <c r="B958" s="175"/>
      <c r="C958" s="176"/>
      <c r="D958" s="177" t="s">
        <v>63</v>
      </c>
      <c r="E958" s="189" t="s">
        <v>3727</v>
      </c>
      <c r="F958" s="189" t="s">
        <v>3728</v>
      </c>
      <c r="G958" s="176"/>
      <c r="H958" s="176"/>
      <c r="I958" s="179"/>
      <c r="J958" s="190">
        <f>BK958</f>
        <v>0</v>
      </c>
      <c r="K958" s="176"/>
      <c r="L958" s="181"/>
      <c r="M958" s="182"/>
      <c r="N958" s="183"/>
      <c r="O958" s="183"/>
      <c r="P958" s="184">
        <f>SUM(P959:P1034)</f>
        <v>0</v>
      </c>
      <c r="Q958" s="183"/>
      <c r="R958" s="184">
        <f>SUM(R959:R1034)</f>
        <v>8.9237872000000014</v>
      </c>
      <c r="S958" s="183"/>
      <c r="T958" s="185">
        <f>SUM(T959:T1034)</f>
        <v>0</v>
      </c>
      <c r="AR958" s="186" t="s">
        <v>73</v>
      </c>
      <c r="AT958" s="187" t="s">
        <v>63</v>
      </c>
      <c r="AU958" s="187" t="s">
        <v>71</v>
      </c>
      <c r="AY958" s="186" t="s">
        <v>263</v>
      </c>
      <c r="BK958" s="188">
        <f>SUM(BK959:BK1034)</f>
        <v>0</v>
      </c>
    </row>
    <row r="959" spans="1:65" s="2" customFormat="1" ht="16.5" customHeight="1">
      <c r="A959" s="35"/>
      <c r="B959" s="36"/>
      <c r="C959" s="191" t="s">
        <v>1030</v>
      </c>
      <c r="D959" s="191" t="s">
        <v>266</v>
      </c>
      <c r="E959" s="192" t="s">
        <v>3729</v>
      </c>
      <c r="F959" s="193" t="s">
        <v>3730</v>
      </c>
      <c r="G959" s="194" t="s">
        <v>269</v>
      </c>
      <c r="H959" s="195">
        <v>233.6</v>
      </c>
      <c r="I959" s="196"/>
      <c r="J959" s="197">
        <f>ROUND(I959*H959,2)</f>
        <v>0</v>
      </c>
      <c r="K959" s="198"/>
      <c r="L959" s="40"/>
      <c r="M959" s="199" t="s">
        <v>1</v>
      </c>
      <c r="N959" s="200" t="s">
        <v>38</v>
      </c>
      <c r="O959" s="72"/>
      <c r="P959" s="201">
        <f>O959*H959</f>
        <v>0</v>
      </c>
      <c r="Q959" s="201">
        <v>0</v>
      </c>
      <c r="R959" s="201">
        <f>Q959*H959</f>
        <v>0</v>
      </c>
      <c r="S959" s="201">
        <v>0</v>
      </c>
      <c r="T959" s="202">
        <f>S959*H959</f>
        <v>0</v>
      </c>
      <c r="U959" s="35"/>
      <c r="V959" s="35"/>
      <c r="W959" s="35"/>
      <c r="X959" s="35"/>
      <c r="Y959" s="35"/>
      <c r="Z959" s="35"/>
      <c r="AA959" s="35"/>
      <c r="AB959" s="35"/>
      <c r="AC959" s="35"/>
      <c r="AD959" s="35"/>
      <c r="AE959" s="35"/>
      <c r="AR959" s="203" t="s">
        <v>416</v>
      </c>
      <c r="AT959" s="203" t="s">
        <v>266</v>
      </c>
      <c r="AU959" s="203" t="s">
        <v>73</v>
      </c>
      <c r="AY959" s="18" t="s">
        <v>263</v>
      </c>
      <c r="BE959" s="204">
        <f>IF(N959="základní",J959,0)</f>
        <v>0</v>
      </c>
      <c r="BF959" s="204">
        <f>IF(N959="snížená",J959,0)</f>
        <v>0</v>
      </c>
      <c r="BG959" s="204">
        <f>IF(N959="zákl. přenesená",J959,0)</f>
        <v>0</v>
      </c>
      <c r="BH959" s="204">
        <f>IF(N959="sníž. přenesená",J959,0)</f>
        <v>0</v>
      </c>
      <c r="BI959" s="204">
        <f>IF(N959="nulová",J959,0)</f>
        <v>0</v>
      </c>
      <c r="BJ959" s="18" t="s">
        <v>71</v>
      </c>
      <c r="BK959" s="204">
        <f>ROUND(I959*H959,2)</f>
        <v>0</v>
      </c>
      <c r="BL959" s="18" t="s">
        <v>416</v>
      </c>
      <c r="BM959" s="203" t="s">
        <v>3731</v>
      </c>
    </row>
    <row r="960" spans="1:65" s="13" customFormat="1">
      <c r="B960" s="205"/>
      <c r="C960" s="206"/>
      <c r="D960" s="207" t="s">
        <v>272</v>
      </c>
      <c r="E960" s="208" t="s">
        <v>1</v>
      </c>
      <c r="F960" s="209" t="s">
        <v>3251</v>
      </c>
      <c r="G960" s="206"/>
      <c r="H960" s="210">
        <v>18</v>
      </c>
      <c r="I960" s="211"/>
      <c r="J960" s="206"/>
      <c r="K960" s="206"/>
      <c r="L960" s="212"/>
      <c r="M960" s="213"/>
      <c r="N960" s="214"/>
      <c r="O960" s="214"/>
      <c r="P960" s="214"/>
      <c r="Q960" s="214"/>
      <c r="R960" s="214"/>
      <c r="S960" s="214"/>
      <c r="T960" s="215"/>
      <c r="AT960" s="216" t="s">
        <v>272</v>
      </c>
      <c r="AU960" s="216" t="s">
        <v>73</v>
      </c>
      <c r="AV960" s="13" t="s">
        <v>73</v>
      </c>
      <c r="AW960" s="13" t="s">
        <v>30</v>
      </c>
      <c r="AX960" s="13" t="s">
        <v>64</v>
      </c>
      <c r="AY960" s="216" t="s">
        <v>263</v>
      </c>
    </row>
    <row r="961" spans="2:51" s="13" customFormat="1">
      <c r="B961" s="205"/>
      <c r="C961" s="206"/>
      <c r="D961" s="207" t="s">
        <v>272</v>
      </c>
      <c r="E961" s="208" t="s">
        <v>1</v>
      </c>
      <c r="F961" s="209" t="s">
        <v>3252</v>
      </c>
      <c r="G961" s="206"/>
      <c r="H961" s="210">
        <v>17.899999999999999</v>
      </c>
      <c r="I961" s="211"/>
      <c r="J961" s="206"/>
      <c r="K961" s="206"/>
      <c r="L961" s="212"/>
      <c r="M961" s="213"/>
      <c r="N961" s="214"/>
      <c r="O961" s="214"/>
      <c r="P961" s="214"/>
      <c r="Q961" s="214"/>
      <c r="R961" s="214"/>
      <c r="S961" s="214"/>
      <c r="T961" s="215"/>
      <c r="AT961" s="216" t="s">
        <v>272</v>
      </c>
      <c r="AU961" s="216" t="s">
        <v>73</v>
      </c>
      <c r="AV961" s="13" t="s">
        <v>73</v>
      </c>
      <c r="AW961" s="13" t="s">
        <v>30</v>
      </c>
      <c r="AX961" s="13" t="s">
        <v>64</v>
      </c>
      <c r="AY961" s="216" t="s">
        <v>263</v>
      </c>
    </row>
    <row r="962" spans="2:51" s="13" customFormat="1">
      <c r="B962" s="205"/>
      <c r="C962" s="206"/>
      <c r="D962" s="207" t="s">
        <v>272</v>
      </c>
      <c r="E962" s="208" t="s">
        <v>1</v>
      </c>
      <c r="F962" s="209" t="s">
        <v>3253</v>
      </c>
      <c r="G962" s="206"/>
      <c r="H962" s="210">
        <v>50.7</v>
      </c>
      <c r="I962" s="211"/>
      <c r="J962" s="206"/>
      <c r="K962" s="206"/>
      <c r="L962" s="212"/>
      <c r="M962" s="213"/>
      <c r="N962" s="214"/>
      <c r="O962" s="214"/>
      <c r="P962" s="214"/>
      <c r="Q962" s="214"/>
      <c r="R962" s="214"/>
      <c r="S962" s="214"/>
      <c r="T962" s="215"/>
      <c r="AT962" s="216" t="s">
        <v>272</v>
      </c>
      <c r="AU962" s="216" t="s">
        <v>73</v>
      </c>
      <c r="AV962" s="13" t="s">
        <v>73</v>
      </c>
      <c r="AW962" s="13" t="s">
        <v>30</v>
      </c>
      <c r="AX962" s="13" t="s">
        <v>64</v>
      </c>
      <c r="AY962" s="216" t="s">
        <v>263</v>
      </c>
    </row>
    <row r="963" spans="2:51" s="13" customFormat="1">
      <c r="B963" s="205"/>
      <c r="C963" s="206"/>
      <c r="D963" s="207" t="s">
        <v>272</v>
      </c>
      <c r="E963" s="208" t="s">
        <v>1</v>
      </c>
      <c r="F963" s="209" t="s">
        <v>3254</v>
      </c>
      <c r="G963" s="206"/>
      <c r="H963" s="210">
        <v>50.2</v>
      </c>
      <c r="I963" s="211"/>
      <c r="J963" s="206"/>
      <c r="K963" s="206"/>
      <c r="L963" s="212"/>
      <c r="M963" s="213"/>
      <c r="N963" s="214"/>
      <c r="O963" s="214"/>
      <c r="P963" s="214"/>
      <c r="Q963" s="214"/>
      <c r="R963" s="214"/>
      <c r="S963" s="214"/>
      <c r="T963" s="215"/>
      <c r="AT963" s="216" t="s">
        <v>272</v>
      </c>
      <c r="AU963" s="216" t="s">
        <v>73</v>
      </c>
      <c r="AV963" s="13" t="s">
        <v>73</v>
      </c>
      <c r="AW963" s="13" t="s">
        <v>30</v>
      </c>
      <c r="AX963" s="13" t="s">
        <v>64</v>
      </c>
      <c r="AY963" s="216" t="s">
        <v>263</v>
      </c>
    </row>
    <row r="964" spans="2:51" s="13" customFormat="1">
      <c r="B964" s="205"/>
      <c r="C964" s="206"/>
      <c r="D964" s="207" t="s">
        <v>272</v>
      </c>
      <c r="E964" s="208" t="s">
        <v>1</v>
      </c>
      <c r="F964" s="209" t="s">
        <v>3255</v>
      </c>
      <c r="G964" s="206"/>
      <c r="H964" s="210">
        <v>20.2</v>
      </c>
      <c r="I964" s="211"/>
      <c r="J964" s="206"/>
      <c r="K964" s="206"/>
      <c r="L964" s="212"/>
      <c r="M964" s="213"/>
      <c r="N964" s="214"/>
      <c r="O964" s="214"/>
      <c r="P964" s="214"/>
      <c r="Q964" s="214"/>
      <c r="R964" s="214"/>
      <c r="S964" s="214"/>
      <c r="T964" s="215"/>
      <c r="AT964" s="216" t="s">
        <v>272</v>
      </c>
      <c r="AU964" s="216" t="s">
        <v>73</v>
      </c>
      <c r="AV964" s="13" t="s">
        <v>73</v>
      </c>
      <c r="AW964" s="13" t="s">
        <v>30</v>
      </c>
      <c r="AX964" s="13" t="s">
        <v>64</v>
      </c>
      <c r="AY964" s="216" t="s">
        <v>263</v>
      </c>
    </row>
    <row r="965" spans="2:51" s="13" customFormat="1">
      <c r="B965" s="205"/>
      <c r="C965" s="206"/>
      <c r="D965" s="207" t="s">
        <v>272</v>
      </c>
      <c r="E965" s="208" t="s">
        <v>1</v>
      </c>
      <c r="F965" s="209" t="s">
        <v>3256</v>
      </c>
      <c r="G965" s="206"/>
      <c r="H965" s="210">
        <v>9.1999999999999993</v>
      </c>
      <c r="I965" s="211"/>
      <c r="J965" s="206"/>
      <c r="K965" s="206"/>
      <c r="L965" s="212"/>
      <c r="M965" s="213"/>
      <c r="N965" s="214"/>
      <c r="O965" s="214"/>
      <c r="P965" s="214"/>
      <c r="Q965" s="214"/>
      <c r="R965" s="214"/>
      <c r="S965" s="214"/>
      <c r="T965" s="215"/>
      <c r="AT965" s="216" t="s">
        <v>272</v>
      </c>
      <c r="AU965" s="216" t="s">
        <v>73</v>
      </c>
      <c r="AV965" s="13" t="s">
        <v>73</v>
      </c>
      <c r="AW965" s="13" t="s">
        <v>30</v>
      </c>
      <c r="AX965" s="13" t="s">
        <v>64</v>
      </c>
      <c r="AY965" s="216" t="s">
        <v>263</v>
      </c>
    </row>
    <row r="966" spans="2:51" s="13" customFormat="1">
      <c r="B966" s="205"/>
      <c r="C966" s="206"/>
      <c r="D966" s="207" t="s">
        <v>272</v>
      </c>
      <c r="E966" s="208" t="s">
        <v>1</v>
      </c>
      <c r="F966" s="209" t="s">
        <v>3257</v>
      </c>
      <c r="G966" s="206"/>
      <c r="H966" s="210">
        <v>4.5</v>
      </c>
      <c r="I966" s="211"/>
      <c r="J966" s="206"/>
      <c r="K966" s="206"/>
      <c r="L966" s="212"/>
      <c r="M966" s="213"/>
      <c r="N966" s="214"/>
      <c r="O966" s="214"/>
      <c r="P966" s="214"/>
      <c r="Q966" s="214"/>
      <c r="R966" s="214"/>
      <c r="S966" s="214"/>
      <c r="T966" s="215"/>
      <c r="AT966" s="216" t="s">
        <v>272</v>
      </c>
      <c r="AU966" s="216" t="s">
        <v>73</v>
      </c>
      <c r="AV966" s="13" t="s">
        <v>73</v>
      </c>
      <c r="AW966" s="13" t="s">
        <v>30</v>
      </c>
      <c r="AX966" s="13" t="s">
        <v>64</v>
      </c>
      <c r="AY966" s="216" t="s">
        <v>263</v>
      </c>
    </row>
    <row r="967" spans="2:51" s="13" customFormat="1">
      <c r="B967" s="205"/>
      <c r="C967" s="206"/>
      <c r="D967" s="207" t="s">
        <v>272</v>
      </c>
      <c r="E967" s="208" t="s">
        <v>1</v>
      </c>
      <c r="F967" s="209" t="s">
        <v>3258</v>
      </c>
      <c r="G967" s="206"/>
      <c r="H967" s="210">
        <v>1.4</v>
      </c>
      <c r="I967" s="211"/>
      <c r="J967" s="206"/>
      <c r="K967" s="206"/>
      <c r="L967" s="212"/>
      <c r="M967" s="213"/>
      <c r="N967" s="214"/>
      <c r="O967" s="214"/>
      <c r="P967" s="214"/>
      <c r="Q967" s="214"/>
      <c r="R967" s="214"/>
      <c r="S967" s="214"/>
      <c r="T967" s="215"/>
      <c r="AT967" s="216" t="s">
        <v>272</v>
      </c>
      <c r="AU967" s="216" t="s">
        <v>73</v>
      </c>
      <c r="AV967" s="13" t="s">
        <v>73</v>
      </c>
      <c r="AW967" s="13" t="s">
        <v>30</v>
      </c>
      <c r="AX967" s="13" t="s">
        <v>64</v>
      </c>
      <c r="AY967" s="216" t="s">
        <v>263</v>
      </c>
    </row>
    <row r="968" spans="2:51" s="13" customFormat="1">
      <c r="B968" s="205"/>
      <c r="C968" s="206"/>
      <c r="D968" s="207" t="s">
        <v>272</v>
      </c>
      <c r="E968" s="208" t="s">
        <v>1</v>
      </c>
      <c r="F968" s="209" t="s">
        <v>3259</v>
      </c>
      <c r="G968" s="206"/>
      <c r="H968" s="210">
        <v>1.4</v>
      </c>
      <c r="I968" s="211"/>
      <c r="J968" s="206"/>
      <c r="K968" s="206"/>
      <c r="L968" s="212"/>
      <c r="M968" s="213"/>
      <c r="N968" s="214"/>
      <c r="O968" s="214"/>
      <c r="P968" s="214"/>
      <c r="Q968" s="214"/>
      <c r="R968" s="214"/>
      <c r="S968" s="214"/>
      <c r="T968" s="215"/>
      <c r="AT968" s="216" t="s">
        <v>272</v>
      </c>
      <c r="AU968" s="216" t="s">
        <v>73</v>
      </c>
      <c r="AV968" s="13" t="s">
        <v>73</v>
      </c>
      <c r="AW968" s="13" t="s">
        <v>30</v>
      </c>
      <c r="AX968" s="13" t="s">
        <v>64</v>
      </c>
      <c r="AY968" s="216" t="s">
        <v>263</v>
      </c>
    </row>
    <row r="969" spans="2:51" s="13" customFormat="1">
      <c r="B969" s="205"/>
      <c r="C969" s="206"/>
      <c r="D969" s="207" t="s">
        <v>272</v>
      </c>
      <c r="E969" s="208" t="s">
        <v>1</v>
      </c>
      <c r="F969" s="209" t="s">
        <v>3260</v>
      </c>
      <c r="G969" s="206"/>
      <c r="H969" s="210">
        <v>2.6</v>
      </c>
      <c r="I969" s="211"/>
      <c r="J969" s="206"/>
      <c r="K969" s="206"/>
      <c r="L969" s="212"/>
      <c r="M969" s="213"/>
      <c r="N969" s="214"/>
      <c r="O969" s="214"/>
      <c r="P969" s="214"/>
      <c r="Q969" s="214"/>
      <c r="R969" s="214"/>
      <c r="S969" s="214"/>
      <c r="T969" s="215"/>
      <c r="AT969" s="216" t="s">
        <v>272</v>
      </c>
      <c r="AU969" s="216" t="s">
        <v>73</v>
      </c>
      <c r="AV969" s="13" t="s">
        <v>73</v>
      </c>
      <c r="AW969" s="13" t="s">
        <v>30</v>
      </c>
      <c r="AX969" s="13" t="s">
        <v>64</v>
      </c>
      <c r="AY969" s="216" t="s">
        <v>263</v>
      </c>
    </row>
    <row r="970" spans="2:51" s="13" customFormat="1">
      <c r="B970" s="205"/>
      <c r="C970" s="206"/>
      <c r="D970" s="207" t="s">
        <v>272</v>
      </c>
      <c r="E970" s="208" t="s">
        <v>1</v>
      </c>
      <c r="F970" s="209" t="s">
        <v>3261</v>
      </c>
      <c r="G970" s="206"/>
      <c r="H970" s="210">
        <v>9.5</v>
      </c>
      <c r="I970" s="211"/>
      <c r="J970" s="206"/>
      <c r="K970" s="206"/>
      <c r="L970" s="212"/>
      <c r="M970" s="213"/>
      <c r="N970" s="214"/>
      <c r="O970" s="214"/>
      <c r="P970" s="214"/>
      <c r="Q970" s="214"/>
      <c r="R970" s="214"/>
      <c r="S970" s="214"/>
      <c r="T970" s="215"/>
      <c r="AT970" s="216" t="s">
        <v>272</v>
      </c>
      <c r="AU970" s="216" t="s">
        <v>73</v>
      </c>
      <c r="AV970" s="13" t="s">
        <v>73</v>
      </c>
      <c r="AW970" s="13" t="s">
        <v>30</v>
      </c>
      <c r="AX970" s="13" t="s">
        <v>64</v>
      </c>
      <c r="AY970" s="216" t="s">
        <v>263</v>
      </c>
    </row>
    <row r="971" spans="2:51" s="13" customFormat="1">
      <c r="B971" s="205"/>
      <c r="C971" s="206"/>
      <c r="D971" s="207" t="s">
        <v>272</v>
      </c>
      <c r="E971" s="208" t="s">
        <v>1</v>
      </c>
      <c r="F971" s="209" t="s">
        <v>3262</v>
      </c>
      <c r="G971" s="206"/>
      <c r="H971" s="210">
        <v>1.8</v>
      </c>
      <c r="I971" s="211"/>
      <c r="J971" s="206"/>
      <c r="K971" s="206"/>
      <c r="L971" s="212"/>
      <c r="M971" s="213"/>
      <c r="N971" s="214"/>
      <c r="O971" s="214"/>
      <c r="P971" s="214"/>
      <c r="Q971" s="214"/>
      <c r="R971" s="214"/>
      <c r="S971" s="214"/>
      <c r="T971" s="215"/>
      <c r="AT971" s="216" t="s">
        <v>272</v>
      </c>
      <c r="AU971" s="216" t="s">
        <v>73</v>
      </c>
      <c r="AV971" s="13" t="s">
        <v>73</v>
      </c>
      <c r="AW971" s="13" t="s">
        <v>30</v>
      </c>
      <c r="AX971" s="13" t="s">
        <v>64</v>
      </c>
      <c r="AY971" s="216" t="s">
        <v>263</v>
      </c>
    </row>
    <row r="972" spans="2:51" s="13" customFormat="1">
      <c r="B972" s="205"/>
      <c r="C972" s="206"/>
      <c r="D972" s="207" t="s">
        <v>272</v>
      </c>
      <c r="E972" s="208" t="s">
        <v>1</v>
      </c>
      <c r="F972" s="209" t="s">
        <v>3263</v>
      </c>
      <c r="G972" s="206"/>
      <c r="H972" s="210">
        <v>1.1000000000000001</v>
      </c>
      <c r="I972" s="211"/>
      <c r="J972" s="206"/>
      <c r="K972" s="206"/>
      <c r="L972" s="212"/>
      <c r="M972" s="213"/>
      <c r="N972" s="214"/>
      <c r="O972" s="214"/>
      <c r="P972" s="214"/>
      <c r="Q972" s="214"/>
      <c r="R972" s="214"/>
      <c r="S972" s="214"/>
      <c r="T972" s="215"/>
      <c r="AT972" s="216" t="s">
        <v>272</v>
      </c>
      <c r="AU972" s="216" t="s">
        <v>73</v>
      </c>
      <c r="AV972" s="13" t="s">
        <v>73</v>
      </c>
      <c r="AW972" s="13" t="s">
        <v>30</v>
      </c>
      <c r="AX972" s="13" t="s">
        <v>64</v>
      </c>
      <c r="AY972" s="216" t="s">
        <v>263</v>
      </c>
    </row>
    <row r="973" spans="2:51" s="13" customFormat="1">
      <c r="B973" s="205"/>
      <c r="C973" s="206"/>
      <c r="D973" s="207" t="s">
        <v>272</v>
      </c>
      <c r="E973" s="208" t="s">
        <v>1</v>
      </c>
      <c r="F973" s="209" t="s">
        <v>3264</v>
      </c>
      <c r="G973" s="206"/>
      <c r="H973" s="210">
        <v>1.1000000000000001</v>
      </c>
      <c r="I973" s="211"/>
      <c r="J973" s="206"/>
      <c r="K973" s="206"/>
      <c r="L973" s="212"/>
      <c r="M973" s="213"/>
      <c r="N973" s="214"/>
      <c r="O973" s="214"/>
      <c r="P973" s="214"/>
      <c r="Q973" s="214"/>
      <c r="R973" s="214"/>
      <c r="S973" s="214"/>
      <c r="T973" s="215"/>
      <c r="AT973" s="216" t="s">
        <v>272</v>
      </c>
      <c r="AU973" s="216" t="s">
        <v>73</v>
      </c>
      <c r="AV973" s="13" t="s">
        <v>73</v>
      </c>
      <c r="AW973" s="13" t="s">
        <v>30</v>
      </c>
      <c r="AX973" s="13" t="s">
        <v>64</v>
      </c>
      <c r="AY973" s="216" t="s">
        <v>263</v>
      </c>
    </row>
    <row r="974" spans="2:51" s="13" customFormat="1">
      <c r="B974" s="205"/>
      <c r="C974" s="206"/>
      <c r="D974" s="207" t="s">
        <v>272</v>
      </c>
      <c r="E974" s="208" t="s">
        <v>1</v>
      </c>
      <c r="F974" s="209" t="s">
        <v>3265</v>
      </c>
      <c r="G974" s="206"/>
      <c r="H974" s="210">
        <v>4.5</v>
      </c>
      <c r="I974" s="211"/>
      <c r="J974" s="206"/>
      <c r="K974" s="206"/>
      <c r="L974" s="212"/>
      <c r="M974" s="213"/>
      <c r="N974" s="214"/>
      <c r="O974" s="214"/>
      <c r="P974" s="214"/>
      <c r="Q974" s="214"/>
      <c r="R974" s="214"/>
      <c r="S974" s="214"/>
      <c r="T974" s="215"/>
      <c r="AT974" s="216" t="s">
        <v>272</v>
      </c>
      <c r="AU974" s="216" t="s">
        <v>73</v>
      </c>
      <c r="AV974" s="13" t="s">
        <v>73</v>
      </c>
      <c r="AW974" s="13" t="s">
        <v>30</v>
      </c>
      <c r="AX974" s="13" t="s">
        <v>64</v>
      </c>
      <c r="AY974" s="216" t="s">
        <v>263</v>
      </c>
    </row>
    <row r="975" spans="2:51" s="13" customFormat="1">
      <c r="B975" s="205"/>
      <c r="C975" s="206"/>
      <c r="D975" s="207" t="s">
        <v>272</v>
      </c>
      <c r="E975" s="208" t="s">
        <v>1</v>
      </c>
      <c r="F975" s="209" t="s">
        <v>3266</v>
      </c>
      <c r="G975" s="206"/>
      <c r="H975" s="210">
        <v>1.7</v>
      </c>
      <c r="I975" s="211"/>
      <c r="J975" s="206"/>
      <c r="K975" s="206"/>
      <c r="L975" s="212"/>
      <c r="M975" s="213"/>
      <c r="N975" s="214"/>
      <c r="O975" s="214"/>
      <c r="P975" s="214"/>
      <c r="Q975" s="214"/>
      <c r="R975" s="214"/>
      <c r="S975" s="214"/>
      <c r="T975" s="215"/>
      <c r="AT975" s="216" t="s">
        <v>272</v>
      </c>
      <c r="AU975" s="216" t="s">
        <v>73</v>
      </c>
      <c r="AV975" s="13" t="s">
        <v>73</v>
      </c>
      <c r="AW975" s="13" t="s">
        <v>30</v>
      </c>
      <c r="AX975" s="13" t="s">
        <v>64</v>
      </c>
      <c r="AY975" s="216" t="s">
        <v>263</v>
      </c>
    </row>
    <row r="976" spans="2:51" s="13" customFormat="1">
      <c r="B976" s="205"/>
      <c r="C976" s="206"/>
      <c r="D976" s="207" t="s">
        <v>272</v>
      </c>
      <c r="E976" s="208" t="s">
        <v>1</v>
      </c>
      <c r="F976" s="209" t="s">
        <v>3267</v>
      </c>
      <c r="G976" s="206"/>
      <c r="H976" s="210">
        <v>12.7</v>
      </c>
      <c r="I976" s="211"/>
      <c r="J976" s="206"/>
      <c r="K976" s="206"/>
      <c r="L976" s="212"/>
      <c r="M976" s="213"/>
      <c r="N976" s="214"/>
      <c r="O976" s="214"/>
      <c r="P976" s="214"/>
      <c r="Q976" s="214"/>
      <c r="R976" s="214"/>
      <c r="S976" s="214"/>
      <c r="T976" s="215"/>
      <c r="AT976" s="216" t="s">
        <v>272</v>
      </c>
      <c r="AU976" s="216" t="s">
        <v>73</v>
      </c>
      <c r="AV976" s="13" t="s">
        <v>73</v>
      </c>
      <c r="AW976" s="13" t="s">
        <v>30</v>
      </c>
      <c r="AX976" s="13" t="s">
        <v>64</v>
      </c>
      <c r="AY976" s="216" t="s">
        <v>263</v>
      </c>
    </row>
    <row r="977" spans="1:65" s="13" customFormat="1">
      <c r="B977" s="205"/>
      <c r="C977" s="206"/>
      <c r="D977" s="207" t="s">
        <v>272</v>
      </c>
      <c r="E977" s="208" t="s">
        <v>1</v>
      </c>
      <c r="F977" s="209" t="s">
        <v>3268</v>
      </c>
      <c r="G977" s="206"/>
      <c r="H977" s="210">
        <v>2.1</v>
      </c>
      <c r="I977" s="211"/>
      <c r="J977" s="206"/>
      <c r="K977" s="206"/>
      <c r="L977" s="212"/>
      <c r="M977" s="213"/>
      <c r="N977" s="214"/>
      <c r="O977" s="214"/>
      <c r="P977" s="214"/>
      <c r="Q977" s="214"/>
      <c r="R977" s="214"/>
      <c r="S977" s="214"/>
      <c r="T977" s="215"/>
      <c r="AT977" s="216" t="s">
        <v>272</v>
      </c>
      <c r="AU977" s="216" t="s">
        <v>73</v>
      </c>
      <c r="AV977" s="13" t="s">
        <v>73</v>
      </c>
      <c r="AW977" s="13" t="s">
        <v>30</v>
      </c>
      <c r="AX977" s="13" t="s">
        <v>64</v>
      </c>
      <c r="AY977" s="216" t="s">
        <v>263</v>
      </c>
    </row>
    <row r="978" spans="1:65" s="13" customFormat="1">
      <c r="B978" s="205"/>
      <c r="C978" s="206"/>
      <c r="D978" s="207" t="s">
        <v>272</v>
      </c>
      <c r="E978" s="208" t="s">
        <v>1</v>
      </c>
      <c r="F978" s="209" t="s">
        <v>3269</v>
      </c>
      <c r="G978" s="206"/>
      <c r="H978" s="210">
        <v>14.5</v>
      </c>
      <c r="I978" s="211"/>
      <c r="J978" s="206"/>
      <c r="K978" s="206"/>
      <c r="L978" s="212"/>
      <c r="M978" s="213"/>
      <c r="N978" s="214"/>
      <c r="O978" s="214"/>
      <c r="P978" s="214"/>
      <c r="Q978" s="214"/>
      <c r="R978" s="214"/>
      <c r="S978" s="214"/>
      <c r="T978" s="215"/>
      <c r="AT978" s="216" t="s">
        <v>272</v>
      </c>
      <c r="AU978" s="216" t="s">
        <v>73</v>
      </c>
      <c r="AV978" s="13" t="s">
        <v>73</v>
      </c>
      <c r="AW978" s="13" t="s">
        <v>30</v>
      </c>
      <c r="AX978" s="13" t="s">
        <v>64</v>
      </c>
      <c r="AY978" s="216" t="s">
        <v>263</v>
      </c>
    </row>
    <row r="979" spans="1:65" s="13" customFormat="1">
      <c r="B979" s="205"/>
      <c r="C979" s="206"/>
      <c r="D979" s="207" t="s">
        <v>272</v>
      </c>
      <c r="E979" s="208" t="s">
        <v>1</v>
      </c>
      <c r="F979" s="209" t="s">
        <v>3270</v>
      </c>
      <c r="G979" s="206"/>
      <c r="H979" s="210">
        <v>2</v>
      </c>
      <c r="I979" s="211"/>
      <c r="J979" s="206"/>
      <c r="K979" s="206"/>
      <c r="L979" s="212"/>
      <c r="M979" s="213"/>
      <c r="N979" s="214"/>
      <c r="O979" s="214"/>
      <c r="P979" s="214"/>
      <c r="Q979" s="214"/>
      <c r="R979" s="214"/>
      <c r="S979" s="214"/>
      <c r="T979" s="215"/>
      <c r="AT979" s="216" t="s">
        <v>272</v>
      </c>
      <c r="AU979" s="216" t="s">
        <v>73</v>
      </c>
      <c r="AV979" s="13" t="s">
        <v>73</v>
      </c>
      <c r="AW979" s="13" t="s">
        <v>30</v>
      </c>
      <c r="AX979" s="13" t="s">
        <v>64</v>
      </c>
      <c r="AY979" s="216" t="s">
        <v>263</v>
      </c>
    </row>
    <row r="980" spans="1:65" s="13" customFormat="1">
      <c r="B980" s="205"/>
      <c r="C980" s="206"/>
      <c r="D980" s="207" t="s">
        <v>272</v>
      </c>
      <c r="E980" s="208" t="s">
        <v>1</v>
      </c>
      <c r="F980" s="209" t="s">
        <v>3271</v>
      </c>
      <c r="G980" s="206"/>
      <c r="H980" s="210">
        <v>3.3</v>
      </c>
      <c r="I980" s="211"/>
      <c r="J980" s="206"/>
      <c r="K980" s="206"/>
      <c r="L980" s="212"/>
      <c r="M980" s="213"/>
      <c r="N980" s="214"/>
      <c r="O980" s="214"/>
      <c r="P980" s="214"/>
      <c r="Q980" s="214"/>
      <c r="R980" s="214"/>
      <c r="S980" s="214"/>
      <c r="T980" s="215"/>
      <c r="AT980" s="216" t="s">
        <v>272</v>
      </c>
      <c r="AU980" s="216" t="s">
        <v>73</v>
      </c>
      <c r="AV980" s="13" t="s">
        <v>73</v>
      </c>
      <c r="AW980" s="13" t="s">
        <v>30</v>
      </c>
      <c r="AX980" s="13" t="s">
        <v>64</v>
      </c>
      <c r="AY980" s="216" t="s">
        <v>263</v>
      </c>
    </row>
    <row r="981" spans="1:65" s="13" customFormat="1">
      <c r="B981" s="205"/>
      <c r="C981" s="206"/>
      <c r="D981" s="207" t="s">
        <v>272</v>
      </c>
      <c r="E981" s="208" t="s">
        <v>1</v>
      </c>
      <c r="F981" s="209" t="s">
        <v>3272</v>
      </c>
      <c r="G981" s="206"/>
      <c r="H981" s="210">
        <v>1.6</v>
      </c>
      <c r="I981" s="211"/>
      <c r="J981" s="206"/>
      <c r="K981" s="206"/>
      <c r="L981" s="212"/>
      <c r="M981" s="213"/>
      <c r="N981" s="214"/>
      <c r="O981" s="214"/>
      <c r="P981" s="214"/>
      <c r="Q981" s="214"/>
      <c r="R981" s="214"/>
      <c r="S981" s="214"/>
      <c r="T981" s="215"/>
      <c r="AT981" s="216" t="s">
        <v>272</v>
      </c>
      <c r="AU981" s="216" t="s">
        <v>73</v>
      </c>
      <c r="AV981" s="13" t="s">
        <v>73</v>
      </c>
      <c r="AW981" s="13" t="s">
        <v>30</v>
      </c>
      <c r="AX981" s="13" t="s">
        <v>64</v>
      </c>
      <c r="AY981" s="216" t="s">
        <v>263</v>
      </c>
    </row>
    <row r="982" spans="1:65" s="13" customFormat="1">
      <c r="B982" s="205"/>
      <c r="C982" s="206"/>
      <c r="D982" s="207" t="s">
        <v>272</v>
      </c>
      <c r="E982" s="208" t="s">
        <v>1</v>
      </c>
      <c r="F982" s="209" t="s">
        <v>3273</v>
      </c>
      <c r="G982" s="206"/>
      <c r="H982" s="210">
        <v>1.6</v>
      </c>
      <c r="I982" s="211"/>
      <c r="J982" s="206"/>
      <c r="K982" s="206"/>
      <c r="L982" s="212"/>
      <c r="M982" s="213"/>
      <c r="N982" s="214"/>
      <c r="O982" s="214"/>
      <c r="P982" s="214"/>
      <c r="Q982" s="214"/>
      <c r="R982" s="214"/>
      <c r="S982" s="214"/>
      <c r="T982" s="215"/>
      <c r="AT982" s="216" t="s">
        <v>272</v>
      </c>
      <c r="AU982" s="216" t="s">
        <v>73</v>
      </c>
      <c r="AV982" s="13" t="s">
        <v>73</v>
      </c>
      <c r="AW982" s="13" t="s">
        <v>30</v>
      </c>
      <c r="AX982" s="13" t="s">
        <v>64</v>
      </c>
      <c r="AY982" s="216" t="s">
        <v>263</v>
      </c>
    </row>
    <row r="983" spans="1:65" s="15" customFormat="1">
      <c r="B983" s="228"/>
      <c r="C983" s="229"/>
      <c r="D983" s="207" t="s">
        <v>272</v>
      </c>
      <c r="E983" s="230" t="s">
        <v>1</v>
      </c>
      <c r="F983" s="231" t="s">
        <v>280</v>
      </c>
      <c r="G983" s="229"/>
      <c r="H983" s="232">
        <v>233.6</v>
      </c>
      <c r="I983" s="233"/>
      <c r="J983" s="229"/>
      <c r="K983" s="229"/>
      <c r="L983" s="234"/>
      <c r="M983" s="235"/>
      <c r="N983" s="236"/>
      <c r="O983" s="236"/>
      <c r="P983" s="236"/>
      <c r="Q983" s="236"/>
      <c r="R983" s="236"/>
      <c r="S983" s="236"/>
      <c r="T983" s="237"/>
      <c r="AT983" s="238" t="s">
        <v>272</v>
      </c>
      <c r="AU983" s="238" t="s">
        <v>73</v>
      </c>
      <c r="AV983" s="15" t="s">
        <v>270</v>
      </c>
      <c r="AW983" s="15" t="s">
        <v>30</v>
      </c>
      <c r="AX983" s="15" t="s">
        <v>71</v>
      </c>
      <c r="AY983" s="238" t="s">
        <v>263</v>
      </c>
    </row>
    <row r="984" spans="1:65" s="2" customFormat="1" ht="16.5" customHeight="1">
      <c r="A984" s="35"/>
      <c r="B984" s="36"/>
      <c r="C984" s="191" t="s">
        <v>3732</v>
      </c>
      <c r="D984" s="191" t="s">
        <v>266</v>
      </c>
      <c r="E984" s="192" t="s">
        <v>3733</v>
      </c>
      <c r="F984" s="193" t="s">
        <v>3734</v>
      </c>
      <c r="G984" s="194" t="s">
        <v>269</v>
      </c>
      <c r="H984" s="195">
        <v>233.6</v>
      </c>
      <c r="I984" s="196"/>
      <c r="J984" s="197">
        <f>ROUND(I984*H984,2)</f>
        <v>0</v>
      </c>
      <c r="K984" s="198"/>
      <c r="L984" s="40"/>
      <c r="M984" s="199" t="s">
        <v>1</v>
      </c>
      <c r="N984" s="200" t="s">
        <v>38</v>
      </c>
      <c r="O984" s="72"/>
      <c r="P984" s="201">
        <f>O984*H984</f>
        <v>0</v>
      </c>
      <c r="Q984" s="201">
        <v>2.9999999999999997E-4</v>
      </c>
      <c r="R984" s="201">
        <f>Q984*H984</f>
        <v>7.007999999999999E-2</v>
      </c>
      <c r="S984" s="201">
        <v>0</v>
      </c>
      <c r="T984" s="202">
        <f>S984*H984</f>
        <v>0</v>
      </c>
      <c r="U984" s="35"/>
      <c r="V984" s="35"/>
      <c r="W984" s="35"/>
      <c r="X984" s="35"/>
      <c r="Y984" s="35"/>
      <c r="Z984" s="35"/>
      <c r="AA984" s="35"/>
      <c r="AB984" s="35"/>
      <c r="AC984" s="35"/>
      <c r="AD984" s="35"/>
      <c r="AE984" s="35"/>
      <c r="AR984" s="203" t="s">
        <v>416</v>
      </c>
      <c r="AT984" s="203" t="s">
        <v>266</v>
      </c>
      <c r="AU984" s="203" t="s">
        <v>73</v>
      </c>
      <c r="AY984" s="18" t="s">
        <v>263</v>
      </c>
      <c r="BE984" s="204">
        <f>IF(N984="základní",J984,0)</f>
        <v>0</v>
      </c>
      <c r="BF984" s="204">
        <f>IF(N984="snížená",J984,0)</f>
        <v>0</v>
      </c>
      <c r="BG984" s="204">
        <f>IF(N984="zákl. přenesená",J984,0)</f>
        <v>0</v>
      </c>
      <c r="BH984" s="204">
        <f>IF(N984="sníž. přenesená",J984,0)</f>
        <v>0</v>
      </c>
      <c r="BI984" s="204">
        <f>IF(N984="nulová",J984,0)</f>
        <v>0</v>
      </c>
      <c r="BJ984" s="18" t="s">
        <v>71</v>
      </c>
      <c r="BK984" s="204">
        <f>ROUND(I984*H984,2)</f>
        <v>0</v>
      </c>
      <c r="BL984" s="18" t="s">
        <v>416</v>
      </c>
      <c r="BM984" s="203" t="s">
        <v>3735</v>
      </c>
    </row>
    <row r="985" spans="1:65" s="2" customFormat="1" ht="21.75" customHeight="1">
      <c r="A985" s="35"/>
      <c r="B985" s="36"/>
      <c r="C985" s="191" t="s">
        <v>1037</v>
      </c>
      <c r="D985" s="191" t="s">
        <v>266</v>
      </c>
      <c r="E985" s="192" t="s">
        <v>3736</v>
      </c>
      <c r="F985" s="193" t="s">
        <v>3737</v>
      </c>
      <c r="G985" s="194" t="s">
        <v>269</v>
      </c>
      <c r="H985" s="195">
        <v>233.6</v>
      </c>
      <c r="I985" s="196"/>
      <c r="J985" s="197">
        <f>ROUND(I985*H985,2)</f>
        <v>0</v>
      </c>
      <c r="K985" s="198"/>
      <c r="L985" s="40"/>
      <c r="M985" s="199" t="s">
        <v>1</v>
      </c>
      <c r="N985" s="200" t="s">
        <v>38</v>
      </c>
      <c r="O985" s="72"/>
      <c r="P985" s="201">
        <f>O985*H985</f>
        <v>0</v>
      </c>
      <c r="Q985" s="201">
        <v>4.5500000000000002E-3</v>
      </c>
      <c r="R985" s="201">
        <f>Q985*H985</f>
        <v>1.06288</v>
      </c>
      <c r="S985" s="201">
        <v>0</v>
      </c>
      <c r="T985" s="202">
        <f>S985*H985</f>
        <v>0</v>
      </c>
      <c r="U985" s="35"/>
      <c r="V985" s="35"/>
      <c r="W985" s="35"/>
      <c r="X985" s="35"/>
      <c r="Y985" s="35"/>
      <c r="Z985" s="35"/>
      <c r="AA985" s="35"/>
      <c r="AB985" s="35"/>
      <c r="AC985" s="35"/>
      <c r="AD985" s="35"/>
      <c r="AE985" s="35"/>
      <c r="AR985" s="203" t="s">
        <v>416</v>
      </c>
      <c r="AT985" s="203" t="s">
        <v>266</v>
      </c>
      <c r="AU985" s="203" t="s">
        <v>73</v>
      </c>
      <c r="AY985" s="18" t="s">
        <v>263</v>
      </c>
      <c r="BE985" s="204">
        <f>IF(N985="základní",J985,0)</f>
        <v>0</v>
      </c>
      <c r="BF985" s="204">
        <f>IF(N985="snížená",J985,0)</f>
        <v>0</v>
      </c>
      <c r="BG985" s="204">
        <f>IF(N985="zákl. přenesená",J985,0)</f>
        <v>0</v>
      </c>
      <c r="BH985" s="204">
        <f>IF(N985="sníž. přenesená",J985,0)</f>
        <v>0</v>
      </c>
      <c r="BI985" s="204">
        <f>IF(N985="nulová",J985,0)</f>
        <v>0</v>
      </c>
      <c r="BJ985" s="18" t="s">
        <v>71</v>
      </c>
      <c r="BK985" s="204">
        <f>ROUND(I985*H985,2)</f>
        <v>0</v>
      </c>
      <c r="BL985" s="18" t="s">
        <v>416</v>
      </c>
      <c r="BM985" s="203" t="s">
        <v>3738</v>
      </c>
    </row>
    <row r="986" spans="1:65" s="2" customFormat="1" ht="33" customHeight="1">
      <c r="A986" s="35"/>
      <c r="B986" s="36"/>
      <c r="C986" s="191" t="s">
        <v>3739</v>
      </c>
      <c r="D986" s="191" t="s">
        <v>266</v>
      </c>
      <c r="E986" s="192" t="s">
        <v>3740</v>
      </c>
      <c r="F986" s="193" t="s">
        <v>3741</v>
      </c>
      <c r="G986" s="194" t="s">
        <v>796</v>
      </c>
      <c r="H986" s="195">
        <v>163.52000000000001</v>
      </c>
      <c r="I986" s="196"/>
      <c r="J986" s="197">
        <f>ROUND(I986*H986,2)</f>
        <v>0</v>
      </c>
      <c r="K986" s="198"/>
      <c r="L986" s="40"/>
      <c r="M986" s="199" t="s">
        <v>1</v>
      </c>
      <c r="N986" s="200" t="s">
        <v>38</v>
      </c>
      <c r="O986" s="72"/>
      <c r="P986" s="201">
        <f>O986*H986</f>
        <v>0</v>
      </c>
      <c r="Q986" s="201">
        <v>4.2999999999999999E-4</v>
      </c>
      <c r="R986" s="201">
        <f>Q986*H986</f>
        <v>7.0313600000000004E-2</v>
      </c>
      <c r="S986" s="201">
        <v>0</v>
      </c>
      <c r="T986" s="202">
        <f>S986*H986</f>
        <v>0</v>
      </c>
      <c r="U986" s="35"/>
      <c r="V986" s="35"/>
      <c r="W986" s="35"/>
      <c r="X986" s="35"/>
      <c r="Y986" s="35"/>
      <c r="Z986" s="35"/>
      <c r="AA986" s="35"/>
      <c r="AB986" s="35"/>
      <c r="AC986" s="35"/>
      <c r="AD986" s="35"/>
      <c r="AE986" s="35"/>
      <c r="AR986" s="203" t="s">
        <v>416</v>
      </c>
      <c r="AT986" s="203" t="s">
        <v>266</v>
      </c>
      <c r="AU986" s="203" t="s">
        <v>73</v>
      </c>
      <c r="AY986" s="18" t="s">
        <v>263</v>
      </c>
      <c r="BE986" s="204">
        <f>IF(N986="základní",J986,0)</f>
        <v>0</v>
      </c>
      <c r="BF986" s="204">
        <f>IF(N986="snížená",J986,0)</f>
        <v>0</v>
      </c>
      <c r="BG986" s="204">
        <f>IF(N986="zákl. přenesená",J986,0)</f>
        <v>0</v>
      </c>
      <c r="BH986" s="204">
        <f>IF(N986="sníž. přenesená",J986,0)</f>
        <v>0</v>
      </c>
      <c r="BI986" s="204">
        <f>IF(N986="nulová",J986,0)</f>
        <v>0</v>
      </c>
      <c r="BJ986" s="18" t="s">
        <v>71</v>
      </c>
      <c r="BK986" s="204">
        <f>ROUND(I986*H986,2)</f>
        <v>0</v>
      </c>
      <c r="BL986" s="18" t="s">
        <v>416</v>
      </c>
      <c r="BM986" s="203" t="s">
        <v>3742</v>
      </c>
    </row>
    <row r="987" spans="1:65" s="13" customFormat="1">
      <c r="B987" s="205"/>
      <c r="C987" s="206"/>
      <c r="D987" s="207" t="s">
        <v>272</v>
      </c>
      <c r="E987" s="208" t="s">
        <v>1</v>
      </c>
      <c r="F987" s="209" t="s">
        <v>3743</v>
      </c>
      <c r="G987" s="206"/>
      <c r="H987" s="210">
        <v>14.2</v>
      </c>
      <c r="I987" s="211"/>
      <c r="J987" s="206"/>
      <c r="K987" s="206"/>
      <c r="L987" s="212"/>
      <c r="M987" s="213"/>
      <c r="N987" s="214"/>
      <c r="O987" s="214"/>
      <c r="P987" s="214"/>
      <c r="Q987" s="214"/>
      <c r="R987" s="214"/>
      <c r="S987" s="214"/>
      <c r="T987" s="215"/>
      <c r="AT987" s="216" t="s">
        <v>272</v>
      </c>
      <c r="AU987" s="216" t="s">
        <v>73</v>
      </c>
      <c r="AV987" s="13" t="s">
        <v>73</v>
      </c>
      <c r="AW987" s="13" t="s">
        <v>30</v>
      </c>
      <c r="AX987" s="13" t="s">
        <v>64</v>
      </c>
      <c r="AY987" s="216" t="s">
        <v>263</v>
      </c>
    </row>
    <row r="988" spans="1:65" s="13" customFormat="1">
      <c r="B988" s="205"/>
      <c r="C988" s="206"/>
      <c r="D988" s="207" t="s">
        <v>272</v>
      </c>
      <c r="E988" s="208" t="s">
        <v>1</v>
      </c>
      <c r="F988" s="209" t="s">
        <v>3744</v>
      </c>
      <c r="G988" s="206"/>
      <c r="H988" s="210">
        <v>16.2</v>
      </c>
      <c r="I988" s="211"/>
      <c r="J988" s="206"/>
      <c r="K988" s="206"/>
      <c r="L988" s="212"/>
      <c r="M988" s="213"/>
      <c r="N988" s="214"/>
      <c r="O988" s="214"/>
      <c r="P988" s="214"/>
      <c r="Q988" s="214"/>
      <c r="R988" s="214"/>
      <c r="S988" s="214"/>
      <c r="T988" s="215"/>
      <c r="AT988" s="216" t="s">
        <v>272</v>
      </c>
      <c r="AU988" s="216" t="s">
        <v>73</v>
      </c>
      <c r="AV988" s="13" t="s">
        <v>73</v>
      </c>
      <c r="AW988" s="13" t="s">
        <v>30</v>
      </c>
      <c r="AX988" s="13" t="s">
        <v>64</v>
      </c>
      <c r="AY988" s="216" t="s">
        <v>263</v>
      </c>
    </row>
    <row r="989" spans="1:65" s="13" customFormat="1">
      <c r="B989" s="205"/>
      <c r="C989" s="206"/>
      <c r="D989" s="207" t="s">
        <v>272</v>
      </c>
      <c r="E989" s="208" t="s">
        <v>1</v>
      </c>
      <c r="F989" s="209" t="s">
        <v>3745</v>
      </c>
      <c r="G989" s="206"/>
      <c r="H989" s="210">
        <v>28.95</v>
      </c>
      <c r="I989" s="211"/>
      <c r="J989" s="206"/>
      <c r="K989" s="206"/>
      <c r="L989" s="212"/>
      <c r="M989" s="213"/>
      <c r="N989" s="214"/>
      <c r="O989" s="214"/>
      <c r="P989" s="214"/>
      <c r="Q989" s="214"/>
      <c r="R989" s="214"/>
      <c r="S989" s="214"/>
      <c r="T989" s="215"/>
      <c r="AT989" s="216" t="s">
        <v>272</v>
      </c>
      <c r="AU989" s="216" t="s">
        <v>73</v>
      </c>
      <c r="AV989" s="13" t="s">
        <v>73</v>
      </c>
      <c r="AW989" s="13" t="s">
        <v>30</v>
      </c>
      <c r="AX989" s="13" t="s">
        <v>64</v>
      </c>
      <c r="AY989" s="216" t="s">
        <v>263</v>
      </c>
    </row>
    <row r="990" spans="1:65" s="13" customFormat="1">
      <c r="B990" s="205"/>
      <c r="C990" s="206"/>
      <c r="D990" s="207" t="s">
        <v>272</v>
      </c>
      <c r="E990" s="208" t="s">
        <v>1</v>
      </c>
      <c r="F990" s="209" t="s">
        <v>3746</v>
      </c>
      <c r="G990" s="206"/>
      <c r="H990" s="210">
        <v>30.85</v>
      </c>
      <c r="I990" s="211"/>
      <c r="J990" s="206"/>
      <c r="K990" s="206"/>
      <c r="L990" s="212"/>
      <c r="M990" s="213"/>
      <c r="N990" s="214"/>
      <c r="O990" s="214"/>
      <c r="P990" s="214"/>
      <c r="Q990" s="214"/>
      <c r="R990" s="214"/>
      <c r="S990" s="214"/>
      <c r="T990" s="215"/>
      <c r="AT990" s="216" t="s">
        <v>272</v>
      </c>
      <c r="AU990" s="216" t="s">
        <v>73</v>
      </c>
      <c r="AV990" s="13" t="s">
        <v>73</v>
      </c>
      <c r="AW990" s="13" t="s">
        <v>30</v>
      </c>
      <c r="AX990" s="13" t="s">
        <v>64</v>
      </c>
      <c r="AY990" s="216" t="s">
        <v>263</v>
      </c>
    </row>
    <row r="991" spans="1:65" s="13" customFormat="1">
      <c r="B991" s="205"/>
      <c r="C991" s="206"/>
      <c r="D991" s="207" t="s">
        <v>272</v>
      </c>
      <c r="E991" s="208" t="s">
        <v>1</v>
      </c>
      <c r="F991" s="209" t="s">
        <v>3747</v>
      </c>
      <c r="G991" s="206"/>
      <c r="H991" s="210">
        <v>16.25</v>
      </c>
      <c r="I991" s="211"/>
      <c r="J991" s="206"/>
      <c r="K991" s="206"/>
      <c r="L991" s="212"/>
      <c r="M991" s="213"/>
      <c r="N991" s="214"/>
      <c r="O991" s="214"/>
      <c r="P991" s="214"/>
      <c r="Q991" s="214"/>
      <c r="R991" s="214"/>
      <c r="S991" s="214"/>
      <c r="T991" s="215"/>
      <c r="AT991" s="216" t="s">
        <v>272</v>
      </c>
      <c r="AU991" s="216" t="s">
        <v>73</v>
      </c>
      <c r="AV991" s="13" t="s">
        <v>73</v>
      </c>
      <c r="AW991" s="13" t="s">
        <v>30</v>
      </c>
      <c r="AX991" s="13" t="s">
        <v>64</v>
      </c>
      <c r="AY991" s="216" t="s">
        <v>263</v>
      </c>
    </row>
    <row r="992" spans="1:65" s="13" customFormat="1">
      <c r="B992" s="205"/>
      <c r="C992" s="206"/>
      <c r="D992" s="207" t="s">
        <v>272</v>
      </c>
      <c r="E992" s="208" t="s">
        <v>1</v>
      </c>
      <c r="F992" s="209" t="s">
        <v>3748</v>
      </c>
      <c r="G992" s="206"/>
      <c r="H992" s="210">
        <v>11.9</v>
      </c>
      <c r="I992" s="211"/>
      <c r="J992" s="206"/>
      <c r="K992" s="206"/>
      <c r="L992" s="212"/>
      <c r="M992" s="213"/>
      <c r="N992" s="214"/>
      <c r="O992" s="214"/>
      <c r="P992" s="214"/>
      <c r="Q992" s="214"/>
      <c r="R992" s="214"/>
      <c r="S992" s="214"/>
      <c r="T992" s="215"/>
      <c r="AT992" s="216" t="s">
        <v>272</v>
      </c>
      <c r="AU992" s="216" t="s">
        <v>73</v>
      </c>
      <c r="AV992" s="13" t="s">
        <v>73</v>
      </c>
      <c r="AW992" s="13" t="s">
        <v>30</v>
      </c>
      <c r="AX992" s="13" t="s">
        <v>64</v>
      </c>
      <c r="AY992" s="216" t="s">
        <v>263</v>
      </c>
    </row>
    <row r="993" spans="1:65" s="13" customFormat="1">
      <c r="B993" s="205"/>
      <c r="C993" s="206"/>
      <c r="D993" s="207" t="s">
        <v>272</v>
      </c>
      <c r="E993" s="208" t="s">
        <v>1</v>
      </c>
      <c r="F993" s="209" t="s">
        <v>3749</v>
      </c>
      <c r="G993" s="206"/>
      <c r="H993" s="210">
        <v>11.36</v>
      </c>
      <c r="I993" s="211"/>
      <c r="J993" s="206"/>
      <c r="K993" s="206"/>
      <c r="L993" s="212"/>
      <c r="M993" s="213"/>
      <c r="N993" s="214"/>
      <c r="O993" s="214"/>
      <c r="P993" s="214"/>
      <c r="Q993" s="214"/>
      <c r="R993" s="214"/>
      <c r="S993" s="214"/>
      <c r="T993" s="215"/>
      <c r="AT993" s="216" t="s">
        <v>272</v>
      </c>
      <c r="AU993" s="216" t="s">
        <v>73</v>
      </c>
      <c r="AV993" s="13" t="s">
        <v>73</v>
      </c>
      <c r="AW993" s="13" t="s">
        <v>30</v>
      </c>
      <c r="AX993" s="13" t="s">
        <v>64</v>
      </c>
      <c r="AY993" s="216" t="s">
        <v>263</v>
      </c>
    </row>
    <row r="994" spans="1:65" s="13" customFormat="1">
      <c r="B994" s="205"/>
      <c r="C994" s="206"/>
      <c r="D994" s="207" t="s">
        <v>272</v>
      </c>
      <c r="E994" s="208" t="s">
        <v>1</v>
      </c>
      <c r="F994" s="209" t="s">
        <v>3750</v>
      </c>
      <c r="G994" s="206"/>
      <c r="H994" s="210">
        <v>2.8</v>
      </c>
      <c r="I994" s="211"/>
      <c r="J994" s="206"/>
      <c r="K994" s="206"/>
      <c r="L994" s="212"/>
      <c r="M994" s="213"/>
      <c r="N994" s="214"/>
      <c r="O994" s="214"/>
      <c r="P994" s="214"/>
      <c r="Q994" s="214"/>
      <c r="R994" s="214"/>
      <c r="S994" s="214"/>
      <c r="T994" s="215"/>
      <c r="AT994" s="216" t="s">
        <v>272</v>
      </c>
      <c r="AU994" s="216" t="s">
        <v>73</v>
      </c>
      <c r="AV994" s="13" t="s">
        <v>73</v>
      </c>
      <c r="AW994" s="13" t="s">
        <v>30</v>
      </c>
      <c r="AX994" s="13" t="s">
        <v>64</v>
      </c>
      <c r="AY994" s="216" t="s">
        <v>263</v>
      </c>
    </row>
    <row r="995" spans="1:65" s="13" customFormat="1">
      <c r="B995" s="205"/>
      <c r="C995" s="206"/>
      <c r="D995" s="207" t="s">
        <v>272</v>
      </c>
      <c r="E995" s="208" t="s">
        <v>1</v>
      </c>
      <c r="F995" s="209" t="s">
        <v>3751</v>
      </c>
      <c r="G995" s="206"/>
      <c r="H995" s="210">
        <v>9.76</v>
      </c>
      <c r="I995" s="211"/>
      <c r="J995" s="206"/>
      <c r="K995" s="206"/>
      <c r="L995" s="212"/>
      <c r="M995" s="213"/>
      <c r="N995" s="214"/>
      <c r="O995" s="214"/>
      <c r="P995" s="214"/>
      <c r="Q995" s="214"/>
      <c r="R995" s="214"/>
      <c r="S995" s="214"/>
      <c r="T995" s="215"/>
      <c r="AT995" s="216" t="s">
        <v>272</v>
      </c>
      <c r="AU995" s="216" t="s">
        <v>73</v>
      </c>
      <c r="AV995" s="13" t="s">
        <v>73</v>
      </c>
      <c r="AW995" s="13" t="s">
        <v>30</v>
      </c>
      <c r="AX995" s="13" t="s">
        <v>64</v>
      </c>
      <c r="AY995" s="216" t="s">
        <v>263</v>
      </c>
    </row>
    <row r="996" spans="1:65" s="13" customFormat="1">
      <c r="B996" s="205"/>
      <c r="C996" s="206"/>
      <c r="D996" s="207" t="s">
        <v>272</v>
      </c>
      <c r="E996" s="208" t="s">
        <v>1</v>
      </c>
      <c r="F996" s="209" t="s">
        <v>3752</v>
      </c>
      <c r="G996" s="206"/>
      <c r="H996" s="210">
        <v>5.3</v>
      </c>
      <c r="I996" s="211"/>
      <c r="J996" s="206"/>
      <c r="K996" s="206"/>
      <c r="L996" s="212"/>
      <c r="M996" s="213"/>
      <c r="N996" s="214"/>
      <c r="O996" s="214"/>
      <c r="P996" s="214"/>
      <c r="Q996" s="214"/>
      <c r="R996" s="214"/>
      <c r="S996" s="214"/>
      <c r="T996" s="215"/>
      <c r="AT996" s="216" t="s">
        <v>272</v>
      </c>
      <c r="AU996" s="216" t="s">
        <v>73</v>
      </c>
      <c r="AV996" s="13" t="s">
        <v>73</v>
      </c>
      <c r="AW996" s="13" t="s">
        <v>30</v>
      </c>
      <c r="AX996" s="13" t="s">
        <v>64</v>
      </c>
      <c r="AY996" s="216" t="s">
        <v>263</v>
      </c>
    </row>
    <row r="997" spans="1:65" s="13" customFormat="1">
      <c r="B997" s="205"/>
      <c r="C997" s="206"/>
      <c r="D997" s="207" t="s">
        <v>272</v>
      </c>
      <c r="E997" s="208" t="s">
        <v>1</v>
      </c>
      <c r="F997" s="209" t="s">
        <v>3753</v>
      </c>
      <c r="G997" s="206"/>
      <c r="H997" s="210">
        <v>15.95</v>
      </c>
      <c r="I997" s="211"/>
      <c r="J997" s="206"/>
      <c r="K997" s="206"/>
      <c r="L997" s="212"/>
      <c r="M997" s="213"/>
      <c r="N997" s="214"/>
      <c r="O997" s="214"/>
      <c r="P997" s="214"/>
      <c r="Q997" s="214"/>
      <c r="R997" s="214"/>
      <c r="S997" s="214"/>
      <c r="T997" s="215"/>
      <c r="AT997" s="216" t="s">
        <v>272</v>
      </c>
      <c r="AU997" s="216" t="s">
        <v>73</v>
      </c>
      <c r="AV997" s="13" t="s">
        <v>73</v>
      </c>
      <c r="AW997" s="13" t="s">
        <v>30</v>
      </c>
      <c r="AX997" s="13" t="s">
        <v>64</v>
      </c>
      <c r="AY997" s="216" t="s">
        <v>263</v>
      </c>
    </row>
    <row r="998" spans="1:65" s="15" customFormat="1">
      <c r="B998" s="228"/>
      <c r="C998" s="229"/>
      <c r="D998" s="207" t="s">
        <v>272</v>
      </c>
      <c r="E998" s="230" t="s">
        <v>1</v>
      </c>
      <c r="F998" s="231" t="s">
        <v>280</v>
      </c>
      <c r="G998" s="229"/>
      <c r="H998" s="232">
        <v>163.52000000000001</v>
      </c>
      <c r="I998" s="233"/>
      <c r="J998" s="229"/>
      <c r="K998" s="229"/>
      <c r="L998" s="234"/>
      <c r="M998" s="235"/>
      <c r="N998" s="236"/>
      <c r="O998" s="236"/>
      <c r="P998" s="236"/>
      <c r="Q998" s="236"/>
      <c r="R998" s="236"/>
      <c r="S998" s="236"/>
      <c r="T998" s="237"/>
      <c r="AT998" s="238" t="s">
        <v>272</v>
      </c>
      <c r="AU998" s="238" t="s">
        <v>73</v>
      </c>
      <c r="AV998" s="15" t="s">
        <v>270</v>
      </c>
      <c r="AW998" s="15" t="s">
        <v>30</v>
      </c>
      <c r="AX998" s="15" t="s">
        <v>71</v>
      </c>
      <c r="AY998" s="238" t="s">
        <v>263</v>
      </c>
    </row>
    <row r="999" spans="1:65" s="2" customFormat="1" ht="24.2" customHeight="1">
      <c r="A999" s="35"/>
      <c r="B999" s="36"/>
      <c r="C999" s="261" t="s">
        <v>1042</v>
      </c>
      <c r="D999" s="261" t="s">
        <v>401</v>
      </c>
      <c r="E999" s="262" t="s">
        <v>3754</v>
      </c>
      <c r="F999" s="263" t="s">
        <v>3755</v>
      </c>
      <c r="G999" s="264" t="s">
        <v>796</v>
      </c>
      <c r="H999" s="265">
        <v>163.52000000000001</v>
      </c>
      <c r="I999" s="266"/>
      <c r="J999" s="267">
        <f>ROUND(I999*H999,2)</f>
        <v>0</v>
      </c>
      <c r="K999" s="268"/>
      <c r="L999" s="269"/>
      <c r="M999" s="270" t="s">
        <v>1</v>
      </c>
      <c r="N999" s="271" t="s">
        <v>38</v>
      </c>
      <c r="O999" s="72"/>
      <c r="P999" s="201">
        <f>O999*H999</f>
        <v>0</v>
      </c>
      <c r="Q999" s="201">
        <v>1.98E-3</v>
      </c>
      <c r="R999" s="201">
        <f>Q999*H999</f>
        <v>0.32376959999999999</v>
      </c>
      <c r="S999" s="201">
        <v>0</v>
      </c>
      <c r="T999" s="202">
        <f>S999*H999</f>
        <v>0</v>
      </c>
      <c r="U999" s="35"/>
      <c r="V999" s="35"/>
      <c r="W999" s="35"/>
      <c r="X999" s="35"/>
      <c r="Y999" s="35"/>
      <c r="Z999" s="35"/>
      <c r="AA999" s="35"/>
      <c r="AB999" s="35"/>
      <c r="AC999" s="35"/>
      <c r="AD999" s="35"/>
      <c r="AE999" s="35"/>
      <c r="AR999" s="203" t="s">
        <v>542</v>
      </c>
      <c r="AT999" s="203" t="s">
        <v>401</v>
      </c>
      <c r="AU999" s="203" t="s">
        <v>73</v>
      </c>
      <c r="AY999" s="18" t="s">
        <v>263</v>
      </c>
      <c r="BE999" s="204">
        <f>IF(N999="základní",J999,0)</f>
        <v>0</v>
      </c>
      <c r="BF999" s="204">
        <f>IF(N999="snížená",J999,0)</f>
        <v>0</v>
      </c>
      <c r="BG999" s="204">
        <f>IF(N999="zákl. přenesená",J999,0)</f>
        <v>0</v>
      </c>
      <c r="BH999" s="204">
        <f>IF(N999="sníž. přenesená",J999,0)</f>
        <v>0</v>
      </c>
      <c r="BI999" s="204">
        <f>IF(N999="nulová",J999,0)</f>
        <v>0</v>
      </c>
      <c r="BJ999" s="18" t="s">
        <v>71</v>
      </c>
      <c r="BK999" s="204">
        <f>ROUND(I999*H999,2)</f>
        <v>0</v>
      </c>
      <c r="BL999" s="18" t="s">
        <v>416</v>
      </c>
      <c r="BM999" s="203" t="s">
        <v>3756</v>
      </c>
    </row>
    <row r="1000" spans="1:65" s="2" customFormat="1" ht="33" customHeight="1">
      <c r="A1000" s="35"/>
      <c r="B1000" s="36"/>
      <c r="C1000" s="191" t="s">
        <v>3757</v>
      </c>
      <c r="D1000" s="191" t="s">
        <v>266</v>
      </c>
      <c r="E1000" s="192" t="s">
        <v>3758</v>
      </c>
      <c r="F1000" s="193" t="s">
        <v>3759</v>
      </c>
      <c r="G1000" s="194" t="s">
        <v>269</v>
      </c>
      <c r="H1000" s="195">
        <v>233.6</v>
      </c>
      <c r="I1000" s="196"/>
      <c r="J1000" s="197">
        <f>ROUND(I1000*H1000,2)</f>
        <v>0</v>
      </c>
      <c r="K1000" s="198"/>
      <c r="L1000" s="40"/>
      <c r="M1000" s="199" t="s">
        <v>1</v>
      </c>
      <c r="N1000" s="200" t="s">
        <v>38</v>
      </c>
      <c r="O1000" s="72"/>
      <c r="P1000" s="201">
        <f>O1000*H1000</f>
        <v>0</v>
      </c>
      <c r="Q1000" s="201">
        <v>6.0000000000000001E-3</v>
      </c>
      <c r="R1000" s="201">
        <f>Q1000*H1000</f>
        <v>1.4016</v>
      </c>
      <c r="S1000" s="201">
        <v>0</v>
      </c>
      <c r="T1000" s="202">
        <f>S1000*H1000</f>
        <v>0</v>
      </c>
      <c r="U1000" s="35"/>
      <c r="V1000" s="35"/>
      <c r="W1000" s="35"/>
      <c r="X1000" s="35"/>
      <c r="Y1000" s="35"/>
      <c r="Z1000" s="35"/>
      <c r="AA1000" s="35"/>
      <c r="AB1000" s="35"/>
      <c r="AC1000" s="35"/>
      <c r="AD1000" s="35"/>
      <c r="AE1000" s="35"/>
      <c r="AR1000" s="203" t="s">
        <v>416</v>
      </c>
      <c r="AT1000" s="203" t="s">
        <v>266</v>
      </c>
      <c r="AU1000" s="203" t="s">
        <v>73</v>
      </c>
      <c r="AY1000" s="18" t="s">
        <v>263</v>
      </c>
      <c r="BE1000" s="204">
        <f>IF(N1000="základní",J1000,0)</f>
        <v>0</v>
      </c>
      <c r="BF1000" s="204">
        <f>IF(N1000="snížená",J1000,0)</f>
        <v>0</v>
      </c>
      <c r="BG1000" s="204">
        <f>IF(N1000="zákl. přenesená",J1000,0)</f>
        <v>0</v>
      </c>
      <c r="BH1000" s="204">
        <f>IF(N1000="sníž. přenesená",J1000,0)</f>
        <v>0</v>
      </c>
      <c r="BI1000" s="204">
        <f>IF(N1000="nulová",J1000,0)</f>
        <v>0</v>
      </c>
      <c r="BJ1000" s="18" t="s">
        <v>71</v>
      </c>
      <c r="BK1000" s="204">
        <f>ROUND(I1000*H1000,2)</f>
        <v>0</v>
      </c>
      <c r="BL1000" s="18" t="s">
        <v>416</v>
      </c>
      <c r="BM1000" s="203" t="s">
        <v>3760</v>
      </c>
    </row>
    <row r="1001" spans="1:65" s="2" customFormat="1" ht="33" customHeight="1">
      <c r="A1001" s="35"/>
      <c r="B1001" s="36"/>
      <c r="C1001" s="261" t="s">
        <v>1045</v>
      </c>
      <c r="D1001" s="261" t="s">
        <v>401</v>
      </c>
      <c r="E1001" s="262" t="s">
        <v>3761</v>
      </c>
      <c r="F1001" s="263" t="s">
        <v>3762</v>
      </c>
      <c r="G1001" s="264" t="s">
        <v>269</v>
      </c>
      <c r="H1001" s="265">
        <v>268.64</v>
      </c>
      <c r="I1001" s="266"/>
      <c r="J1001" s="267">
        <f>ROUND(I1001*H1001,2)</f>
        <v>0</v>
      </c>
      <c r="K1001" s="268"/>
      <c r="L1001" s="269"/>
      <c r="M1001" s="270" t="s">
        <v>1</v>
      </c>
      <c r="N1001" s="271" t="s">
        <v>38</v>
      </c>
      <c r="O1001" s="72"/>
      <c r="P1001" s="201">
        <f>O1001*H1001</f>
        <v>0</v>
      </c>
      <c r="Q1001" s="201">
        <v>2.1999999999999999E-2</v>
      </c>
      <c r="R1001" s="201">
        <f>Q1001*H1001</f>
        <v>5.9100799999999998</v>
      </c>
      <c r="S1001" s="201">
        <v>0</v>
      </c>
      <c r="T1001" s="202">
        <f>S1001*H1001</f>
        <v>0</v>
      </c>
      <c r="U1001" s="35"/>
      <c r="V1001" s="35"/>
      <c r="W1001" s="35"/>
      <c r="X1001" s="35"/>
      <c r="Y1001" s="35"/>
      <c r="Z1001" s="35"/>
      <c r="AA1001" s="35"/>
      <c r="AB1001" s="35"/>
      <c r="AC1001" s="35"/>
      <c r="AD1001" s="35"/>
      <c r="AE1001" s="35"/>
      <c r="AR1001" s="203" t="s">
        <v>542</v>
      </c>
      <c r="AT1001" s="203" t="s">
        <v>401</v>
      </c>
      <c r="AU1001" s="203" t="s">
        <v>73</v>
      </c>
      <c r="AY1001" s="18" t="s">
        <v>263</v>
      </c>
      <c r="BE1001" s="204">
        <f>IF(N1001="základní",J1001,0)</f>
        <v>0</v>
      </c>
      <c r="BF1001" s="204">
        <f>IF(N1001="snížená",J1001,0)</f>
        <v>0</v>
      </c>
      <c r="BG1001" s="204">
        <f>IF(N1001="zákl. přenesená",J1001,0)</f>
        <v>0</v>
      </c>
      <c r="BH1001" s="204">
        <f>IF(N1001="sníž. přenesená",J1001,0)</f>
        <v>0</v>
      </c>
      <c r="BI1001" s="204">
        <f>IF(N1001="nulová",J1001,0)</f>
        <v>0</v>
      </c>
      <c r="BJ1001" s="18" t="s">
        <v>71</v>
      </c>
      <c r="BK1001" s="204">
        <f>ROUND(I1001*H1001,2)</f>
        <v>0</v>
      </c>
      <c r="BL1001" s="18" t="s">
        <v>416</v>
      </c>
      <c r="BM1001" s="203" t="s">
        <v>3763</v>
      </c>
    </row>
    <row r="1002" spans="1:65" s="13" customFormat="1">
      <c r="B1002" s="205"/>
      <c r="C1002" s="206"/>
      <c r="D1002" s="207" t="s">
        <v>272</v>
      </c>
      <c r="E1002" s="208" t="s">
        <v>1</v>
      </c>
      <c r="F1002" s="209" t="s">
        <v>3601</v>
      </c>
      <c r="G1002" s="206"/>
      <c r="H1002" s="210">
        <v>268.64</v>
      </c>
      <c r="I1002" s="211"/>
      <c r="J1002" s="206"/>
      <c r="K1002" s="206"/>
      <c r="L1002" s="212"/>
      <c r="M1002" s="213"/>
      <c r="N1002" s="214"/>
      <c r="O1002" s="214"/>
      <c r="P1002" s="214"/>
      <c r="Q1002" s="214"/>
      <c r="R1002" s="214"/>
      <c r="S1002" s="214"/>
      <c r="T1002" s="215"/>
      <c r="AT1002" s="216" t="s">
        <v>272</v>
      </c>
      <c r="AU1002" s="216" t="s">
        <v>73</v>
      </c>
      <c r="AV1002" s="13" t="s">
        <v>73</v>
      </c>
      <c r="AW1002" s="13" t="s">
        <v>30</v>
      </c>
      <c r="AX1002" s="13" t="s">
        <v>64</v>
      </c>
      <c r="AY1002" s="216" t="s">
        <v>263</v>
      </c>
    </row>
    <row r="1003" spans="1:65" s="15" customFormat="1">
      <c r="B1003" s="228"/>
      <c r="C1003" s="229"/>
      <c r="D1003" s="207" t="s">
        <v>272</v>
      </c>
      <c r="E1003" s="230" t="s">
        <v>1</v>
      </c>
      <c r="F1003" s="231" t="s">
        <v>280</v>
      </c>
      <c r="G1003" s="229"/>
      <c r="H1003" s="232">
        <v>268.64</v>
      </c>
      <c r="I1003" s="233"/>
      <c r="J1003" s="229"/>
      <c r="K1003" s="229"/>
      <c r="L1003" s="234"/>
      <c r="M1003" s="235"/>
      <c r="N1003" s="236"/>
      <c r="O1003" s="236"/>
      <c r="P1003" s="236"/>
      <c r="Q1003" s="236"/>
      <c r="R1003" s="236"/>
      <c r="S1003" s="236"/>
      <c r="T1003" s="237"/>
      <c r="AT1003" s="238" t="s">
        <v>272</v>
      </c>
      <c r="AU1003" s="238" t="s">
        <v>73</v>
      </c>
      <c r="AV1003" s="15" t="s">
        <v>270</v>
      </c>
      <c r="AW1003" s="15" t="s">
        <v>30</v>
      </c>
      <c r="AX1003" s="15" t="s">
        <v>71</v>
      </c>
      <c r="AY1003" s="238" t="s">
        <v>263</v>
      </c>
    </row>
    <row r="1004" spans="1:65" s="2" customFormat="1" ht="24.2" customHeight="1">
      <c r="A1004" s="35"/>
      <c r="B1004" s="36"/>
      <c r="C1004" s="191" t="s">
        <v>3764</v>
      </c>
      <c r="D1004" s="191" t="s">
        <v>266</v>
      </c>
      <c r="E1004" s="192" t="s">
        <v>3765</v>
      </c>
      <c r="F1004" s="193" t="s">
        <v>3766</v>
      </c>
      <c r="G1004" s="194" t="s">
        <v>269</v>
      </c>
      <c r="H1004" s="195">
        <v>26.8</v>
      </c>
      <c r="I1004" s="196"/>
      <c r="J1004" s="197">
        <f>ROUND(I1004*H1004,2)</f>
        <v>0</v>
      </c>
      <c r="K1004" s="198"/>
      <c r="L1004" s="40"/>
      <c r="M1004" s="199" t="s">
        <v>1</v>
      </c>
      <c r="N1004" s="200" t="s">
        <v>38</v>
      </c>
      <c r="O1004" s="72"/>
      <c r="P1004" s="201">
        <f>O1004*H1004</f>
        <v>0</v>
      </c>
      <c r="Q1004" s="201">
        <v>1.5E-3</v>
      </c>
      <c r="R1004" s="201">
        <f>Q1004*H1004</f>
        <v>4.02E-2</v>
      </c>
      <c r="S1004" s="201">
        <v>0</v>
      </c>
      <c r="T1004" s="202">
        <f>S1004*H1004</f>
        <v>0</v>
      </c>
      <c r="U1004" s="35"/>
      <c r="V1004" s="35"/>
      <c r="W1004" s="35"/>
      <c r="X1004" s="35"/>
      <c r="Y1004" s="35"/>
      <c r="Z1004" s="35"/>
      <c r="AA1004" s="35"/>
      <c r="AB1004" s="35"/>
      <c r="AC1004" s="35"/>
      <c r="AD1004" s="35"/>
      <c r="AE1004" s="35"/>
      <c r="AR1004" s="203" t="s">
        <v>416</v>
      </c>
      <c r="AT1004" s="203" t="s">
        <v>266</v>
      </c>
      <c r="AU1004" s="203" t="s">
        <v>73</v>
      </c>
      <c r="AY1004" s="18" t="s">
        <v>263</v>
      </c>
      <c r="BE1004" s="204">
        <f>IF(N1004="základní",J1004,0)</f>
        <v>0</v>
      </c>
      <c r="BF1004" s="204">
        <f>IF(N1004="snížená",J1004,0)</f>
        <v>0</v>
      </c>
      <c r="BG1004" s="204">
        <f>IF(N1004="zákl. přenesená",J1004,0)</f>
        <v>0</v>
      </c>
      <c r="BH1004" s="204">
        <f>IF(N1004="sníž. přenesená",J1004,0)</f>
        <v>0</v>
      </c>
      <c r="BI1004" s="204">
        <f>IF(N1004="nulová",J1004,0)</f>
        <v>0</v>
      </c>
      <c r="BJ1004" s="18" t="s">
        <v>71</v>
      </c>
      <c r="BK1004" s="204">
        <f>ROUND(I1004*H1004,2)</f>
        <v>0</v>
      </c>
      <c r="BL1004" s="18" t="s">
        <v>416</v>
      </c>
      <c r="BM1004" s="203" t="s">
        <v>3767</v>
      </c>
    </row>
    <row r="1005" spans="1:65" s="13" customFormat="1">
      <c r="B1005" s="205"/>
      <c r="C1005" s="206"/>
      <c r="D1005" s="207" t="s">
        <v>272</v>
      </c>
      <c r="E1005" s="208" t="s">
        <v>1</v>
      </c>
      <c r="F1005" s="209" t="s">
        <v>3257</v>
      </c>
      <c r="G1005" s="206"/>
      <c r="H1005" s="210">
        <v>4.5</v>
      </c>
      <c r="I1005" s="211"/>
      <c r="J1005" s="206"/>
      <c r="K1005" s="206"/>
      <c r="L1005" s="212"/>
      <c r="M1005" s="213"/>
      <c r="N1005" s="214"/>
      <c r="O1005" s="214"/>
      <c r="P1005" s="214"/>
      <c r="Q1005" s="214"/>
      <c r="R1005" s="214"/>
      <c r="S1005" s="214"/>
      <c r="T1005" s="215"/>
      <c r="AT1005" s="216" t="s">
        <v>272</v>
      </c>
      <c r="AU1005" s="216" t="s">
        <v>73</v>
      </c>
      <c r="AV1005" s="13" t="s">
        <v>73</v>
      </c>
      <c r="AW1005" s="13" t="s">
        <v>30</v>
      </c>
      <c r="AX1005" s="13" t="s">
        <v>64</v>
      </c>
      <c r="AY1005" s="216" t="s">
        <v>263</v>
      </c>
    </row>
    <row r="1006" spans="1:65" s="13" customFormat="1">
      <c r="B1006" s="205"/>
      <c r="C1006" s="206"/>
      <c r="D1006" s="207" t="s">
        <v>272</v>
      </c>
      <c r="E1006" s="208" t="s">
        <v>1</v>
      </c>
      <c r="F1006" s="209" t="s">
        <v>3258</v>
      </c>
      <c r="G1006" s="206"/>
      <c r="H1006" s="210">
        <v>1.4</v>
      </c>
      <c r="I1006" s="211"/>
      <c r="J1006" s="206"/>
      <c r="K1006" s="206"/>
      <c r="L1006" s="212"/>
      <c r="M1006" s="213"/>
      <c r="N1006" s="214"/>
      <c r="O1006" s="214"/>
      <c r="P1006" s="214"/>
      <c r="Q1006" s="214"/>
      <c r="R1006" s="214"/>
      <c r="S1006" s="214"/>
      <c r="T1006" s="215"/>
      <c r="AT1006" s="216" t="s">
        <v>272</v>
      </c>
      <c r="AU1006" s="216" t="s">
        <v>73</v>
      </c>
      <c r="AV1006" s="13" t="s">
        <v>73</v>
      </c>
      <c r="AW1006" s="13" t="s">
        <v>30</v>
      </c>
      <c r="AX1006" s="13" t="s">
        <v>64</v>
      </c>
      <c r="AY1006" s="216" t="s">
        <v>263</v>
      </c>
    </row>
    <row r="1007" spans="1:65" s="13" customFormat="1">
      <c r="B1007" s="205"/>
      <c r="C1007" s="206"/>
      <c r="D1007" s="207" t="s">
        <v>272</v>
      </c>
      <c r="E1007" s="208" t="s">
        <v>1</v>
      </c>
      <c r="F1007" s="209" t="s">
        <v>3259</v>
      </c>
      <c r="G1007" s="206"/>
      <c r="H1007" s="210">
        <v>1.4</v>
      </c>
      <c r="I1007" s="211"/>
      <c r="J1007" s="206"/>
      <c r="K1007" s="206"/>
      <c r="L1007" s="212"/>
      <c r="M1007" s="213"/>
      <c r="N1007" s="214"/>
      <c r="O1007" s="214"/>
      <c r="P1007" s="214"/>
      <c r="Q1007" s="214"/>
      <c r="R1007" s="214"/>
      <c r="S1007" s="214"/>
      <c r="T1007" s="215"/>
      <c r="AT1007" s="216" t="s">
        <v>272</v>
      </c>
      <c r="AU1007" s="216" t="s">
        <v>73</v>
      </c>
      <c r="AV1007" s="13" t="s">
        <v>73</v>
      </c>
      <c r="AW1007" s="13" t="s">
        <v>30</v>
      </c>
      <c r="AX1007" s="13" t="s">
        <v>64</v>
      </c>
      <c r="AY1007" s="216" t="s">
        <v>263</v>
      </c>
    </row>
    <row r="1008" spans="1:65" s="13" customFormat="1">
      <c r="B1008" s="205"/>
      <c r="C1008" s="206"/>
      <c r="D1008" s="207" t="s">
        <v>272</v>
      </c>
      <c r="E1008" s="208" t="s">
        <v>1</v>
      </c>
      <c r="F1008" s="209" t="s">
        <v>3260</v>
      </c>
      <c r="G1008" s="206"/>
      <c r="H1008" s="210">
        <v>2.6</v>
      </c>
      <c r="I1008" s="211"/>
      <c r="J1008" s="206"/>
      <c r="K1008" s="206"/>
      <c r="L1008" s="212"/>
      <c r="M1008" s="213"/>
      <c r="N1008" s="214"/>
      <c r="O1008" s="214"/>
      <c r="P1008" s="214"/>
      <c r="Q1008" s="214"/>
      <c r="R1008" s="214"/>
      <c r="S1008" s="214"/>
      <c r="T1008" s="215"/>
      <c r="AT1008" s="216" t="s">
        <v>272</v>
      </c>
      <c r="AU1008" s="216" t="s">
        <v>73</v>
      </c>
      <c r="AV1008" s="13" t="s">
        <v>73</v>
      </c>
      <c r="AW1008" s="13" t="s">
        <v>30</v>
      </c>
      <c r="AX1008" s="13" t="s">
        <v>64</v>
      </c>
      <c r="AY1008" s="216" t="s">
        <v>263</v>
      </c>
    </row>
    <row r="1009" spans="1:65" s="13" customFormat="1">
      <c r="B1009" s="205"/>
      <c r="C1009" s="206"/>
      <c r="D1009" s="207" t="s">
        <v>272</v>
      </c>
      <c r="E1009" s="208" t="s">
        <v>1</v>
      </c>
      <c r="F1009" s="209" t="s">
        <v>3263</v>
      </c>
      <c r="G1009" s="206"/>
      <c r="H1009" s="210">
        <v>1.1000000000000001</v>
      </c>
      <c r="I1009" s="211"/>
      <c r="J1009" s="206"/>
      <c r="K1009" s="206"/>
      <c r="L1009" s="212"/>
      <c r="M1009" s="213"/>
      <c r="N1009" s="214"/>
      <c r="O1009" s="214"/>
      <c r="P1009" s="214"/>
      <c r="Q1009" s="214"/>
      <c r="R1009" s="214"/>
      <c r="S1009" s="214"/>
      <c r="T1009" s="215"/>
      <c r="AT1009" s="216" t="s">
        <v>272</v>
      </c>
      <c r="AU1009" s="216" t="s">
        <v>73</v>
      </c>
      <c r="AV1009" s="13" t="s">
        <v>73</v>
      </c>
      <c r="AW1009" s="13" t="s">
        <v>30</v>
      </c>
      <c r="AX1009" s="13" t="s">
        <v>64</v>
      </c>
      <c r="AY1009" s="216" t="s">
        <v>263</v>
      </c>
    </row>
    <row r="1010" spans="1:65" s="13" customFormat="1">
      <c r="B1010" s="205"/>
      <c r="C1010" s="206"/>
      <c r="D1010" s="207" t="s">
        <v>272</v>
      </c>
      <c r="E1010" s="208" t="s">
        <v>1</v>
      </c>
      <c r="F1010" s="209" t="s">
        <v>3264</v>
      </c>
      <c r="G1010" s="206"/>
      <c r="H1010" s="210">
        <v>1.1000000000000001</v>
      </c>
      <c r="I1010" s="211"/>
      <c r="J1010" s="206"/>
      <c r="K1010" s="206"/>
      <c r="L1010" s="212"/>
      <c r="M1010" s="213"/>
      <c r="N1010" s="214"/>
      <c r="O1010" s="214"/>
      <c r="P1010" s="214"/>
      <c r="Q1010" s="214"/>
      <c r="R1010" s="214"/>
      <c r="S1010" s="214"/>
      <c r="T1010" s="215"/>
      <c r="AT1010" s="216" t="s">
        <v>272</v>
      </c>
      <c r="AU1010" s="216" t="s">
        <v>73</v>
      </c>
      <c r="AV1010" s="13" t="s">
        <v>73</v>
      </c>
      <c r="AW1010" s="13" t="s">
        <v>30</v>
      </c>
      <c r="AX1010" s="13" t="s">
        <v>64</v>
      </c>
      <c r="AY1010" s="216" t="s">
        <v>263</v>
      </c>
    </row>
    <row r="1011" spans="1:65" s="13" customFormat="1">
      <c r="B1011" s="205"/>
      <c r="C1011" s="206"/>
      <c r="D1011" s="207" t="s">
        <v>272</v>
      </c>
      <c r="E1011" s="208" t="s">
        <v>1</v>
      </c>
      <c r="F1011" s="209" t="s">
        <v>3265</v>
      </c>
      <c r="G1011" s="206"/>
      <c r="H1011" s="210">
        <v>4.5</v>
      </c>
      <c r="I1011" s="211"/>
      <c r="J1011" s="206"/>
      <c r="K1011" s="206"/>
      <c r="L1011" s="212"/>
      <c r="M1011" s="213"/>
      <c r="N1011" s="214"/>
      <c r="O1011" s="214"/>
      <c r="P1011" s="214"/>
      <c r="Q1011" s="214"/>
      <c r="R1011" s="214"/>
      <c r="S1011" s="214"/>
      <c r="T1011" s="215"/>
      <c r="AT1011" s="216" t="s">
        <v>272</v>
      </c>
      <c r="AU1011" s="216" t="s">
        <v>73</v>
      </c>
      <c r="AV1011" s="13" t="s">
        <v>73</v>
      </c>
      <c r="AW1011" s="13" t="s">
        <v>30</v>
      </c>
      <c r="AX1011" s="13" t="s">
        <v>64</v>
      </c>
      <c r="AY1011" s="216" t="s">
        <v>263</v>
      </c>
    </row>
    <row r="1012" spans="1:65" s="13" customFormat="1">
      <c r="B1012" s="205"/>
      <c r="C1012" s="206"/>
      <c r="D1012" s="207" t="s">
        <v>272</v>
      </c>
      <c r="E1012" s="208" t="s">
        <v>1</v>
      </c>
      <c r="F1012" s="209" t="s">
        <v>3266</v>
      </c>
      <c r="G1012" s="206"/>
      <c r="H1012" s="210">
        <v>1.7</v>
      </c>
      <c r="I1012" s="211"/>
      <c r="J1012" s="206"/>
      <c r="K1012" s="206"/>
      <c r="L1012" s="212"/>
      <c r="M1012" s="213"/>
      <c r="N1012" s="214"/>
      <c r="O1012" s="214"/>
      <c r="P1012" s="214"/>
      <c r="Q1012" s="214"/>
      <c r="R1012" s="214"/>
      <c r="S1012" s="214"/>
      <c r="T1012" s="215"/>
      <c r="AT1012" s="216" t="s">
        <v>272</v>
      </c>
      <c r="AU1012" s="216" t="s">
        <v>73</v>
      </c>
      <c r="AV1012" s="13" t="s">
        <v>73</v>
      </c>
      <c r="AW1012" s="13" t="s">
        <v>30</v>
      </c>
      <c r="AX1012" s="13" t="s">
        <v>64</v>
      </c>
      <c r="AY1012" s="216" t="s">
        <v>263</v>
      </c>
    </row>
    <row r="1013" spans="1:65" s="13" customFormat="1">
      <c r="B1013" s="205"/>
      <c r="C1013" s="206"/>
      <c r="D1013" s="207" t="s">
        <v>272</v>
      </c>
      <c r="E1013" s="208" t="s">
        <v>1</v>
      </c>
      <c r="F1013" s="209" t="s">
        <v>3270</v>
      </c>
      <c r="G1013" s="206"/>
      <c r="H1013" s="210">
        <v>2</v>
      </c>
      <c r="I1013" s="211"/>
      <c r="J1013" s="206"/>
      <c r="K1013" s="206"/>
      <c r="L1013" s="212"/>
      <c r="M1013" s="213"/>
      <c r="N1013" s="214"/>
      <c r="O1013" s="214"/>
      <c r="P1013" s="214"/>
      <c r="Q1013" s="214"/>
      <c r="R1013" s="214"/>
      <c r="S1013" s="214"/>
      <c r="T1013" s="215"/>
      <c r="AT1013" s="216" t="s">
        <v>272</v>
      </c>
      <c r="AU1013" s="216" t="s">
        <v>73</v>
      </c>
      <c r="AV1013" s="13" t="s">
        <v>73</v>
      </c>
      <c r="AW1013" s="13" t="s">
        <v>30</v>
      </c>
      <c r="AX1013" s="13" t="s">
        <v>64</v>
      </c>
      <c r="AY1013" s="216" t="s">
        <v>263</v>
      </c>
    </row>
    <row r="1014" spans="1:65" s="13" customFormat="1">
      <c r="B1014" s="205"/>
      <c r="C1014" s="206"/>
      <c r="D1014" s="207" t="s">
        <v>272</v>
      </c>
      <c r="E1014" s="208" t="s">
        <v>1</v>
      </c>
      <c r="F1014" s="209" t="s">
        <v>3271</v>
      </c>
      <c r="G1014" s="206"/>
      <c r="H1014" s="210">
        <v>3.3</v>
      </c>
      <c r="I1014" s="211"/>
      <c r="J1014" s="206"/>
      <c r="K1014" s="206"/>
      <c r="L1014" s="212"/>
      <c r="M1014" s="213"/>
      <c r="N1014" s="214"/>
      <c r="O1014" s="214"/>
      <c r="P1014" s="214"/>
      <c r="Q1014" s="214"/>
      <c r="R1014" s="214"/>
      <c r="S1014" s="214"/>
      <c r="T1014" s="215"/>
      <c r="AT1014" s="216" t="s">
        <v>272</v>
      </c>
      <c r="AU1014" s="216" t="s">
        <v>73</v>
      </c>
      <c r="AV1014" s="13" t="s">
        <v>73</v>
      </c>
      <c r="AW1014" s="13" t="s">
        <v>30</v>
      </c>
      <c r="AX1014" s="13" t="s">
        <v>64</v>
      </c>
      <c r="AY1014" s="216" t="s">
        <v>263</v>
      </c>
    </row>
    <row r="1015" spans="1:65" s="13" customFormat="1">
      <c r="B1015" s="205"/>
      <c r="C1015" s="206"/>
      <c r="D1015" s="207" t="s">
        <v>272</v>
      </c>
      <c r="E1015" s="208" t="s">
        <v>1</v>
      </c>
      <c r="F1015" s="209" t="s">
        <v>3272</v>
      </c>
      <c r="G1015" s="206"/>
      <c r="H1015" s="210">
        <v>1.6</v>
      </c>
      <c r="I1015" s="211"/>
      <c r="J1015" s="206"/>
      <c r="K1015" s="206"/>
      <c r="L1015" s="212"/>
      <c r="M1015" s="213"/>
      <c r="N1015" s="214"/>
      <c r="O1015" s="214"/>
      <c r="P1015" s="214"/>
      <c r="Q1015" s="214"/>
      <c r="R1015" s="214"/>
      <c r="S1015" s="214"/>
      <c r="T1015" s="215"/>
      <c r="AT1015" s="216" t="s">
        <v>272</v>
      </c>
      <c r="AU1015" s="216" t="s">
        <v>73</v>
      </c>
      <c r="AV1015" s="13" t="s">
        <v>73</v>
      </c>
      <c r="AW1015" s="13" t="s">
        <v>30</v>
      </c>
      <c r="AX1015" s="13" t="s">
        <v>64</v>
      </c>
      <c r="AY1015" s="216" t="s">
        <v>263</v>
      </c>
    </row>
    <row r="1016" spans="1:65" s="13" customFormat="1">
      <c r="B1016" s="205"/>
      <c r="C1016" s="206"/>
      <c r="D1016" s="207" t="s">
        <v>272</v>
      </c>
      <c r="E1016" s="208" t="s">
        <v>1</v>
      </c>
      <c r="F1016" s="209" t="s">
        <v>3273</v>
      </c>
      <c r="G1016" s="206"/>
      <c r="H1016" s="210">
        <v>1.6</v>
      </c>
      <c r="I1016" s="211"/>
      <c r="J1016" s="206"/>
      <c r="K1016" s="206"/>
      <c r="L1016" s="212"/>
      <c r="M1016" s="213"/>
      <c r="N1016" s="214"/>
      <c r="O1016" s="214"/>
      <c r="P1016" s="214"/>
      <c r="Q1016" s="214"/>
      <c r="R1016" s="214"/>
      <c r="S1016" s="214"/>
      <c r="T1016" s="215"/>
      <c r="AT1016" s="216" t="s">
        <v>272</v>
      </c>
      <c r="AU1016" s="216" t="s">
        <v>73</v>
      </c>
      <c r="AV1016" s="13" t="s">
        <v>73</v>
      </c>
      <c r="AW1016" s="13" t="s">
        <v>30</v>
      </c>
      <c r="AX1016" s="13" t="s">
        <v>64</v>
      </c>
      <c r="AY1016" s="216" t="s">
        <v>263</v>
      </c>
    </row>
    <row r="1017" spans="1:65" s="15" customFormat="1">
      <c r="B1017" s="228"/>
      <c r="C1017" s="229"/>
      <c r="D1017" s="207" t="s">
        <v>272</v>
      </c>
      <c r="E1017" s="230" t="s">
        <v>1</v>
      </c>
      <c r="F1017" s="231" t="s">
        <v>280</v>
      </c>
      <c r="G1017" s="229"/>
      <c r="H1017" s="232">
        <v>26.8</v>
      </c>
      <c r="I1017" s="233"/>
      <c r="J1017" s="229"/>
      <c r="K1017" s="229"/>
      <c r="L1017" s="234"/>
      <c r="M1017" s="235"/>
      <c r="N1017" s="236"/>
      <c r="O1017" s="236"/>
      <c r="P1017" s="236"/>
      <c r="Q1017" s="236"/>
      <c r="R1017" s="236"/>
      <c r="S1017" s="236"/>
      <c r="T1017" s="237"/>
      <c r="AT1017" s="238" t="s">
        <v>272</v>
      </c>
      <c r="AU1017" s="238" t="s">
        <v>73</v>
      </c>
      <c r="AV1017" s="15" t="s">
        <v>270</v>
      </c>
      <c r="AW1017" s="15" t="s">
        <v>30</v>
      </c>
      <c r="AX1017" s="15" t="s">
        <v>71</v>
      </c>
      <c r="AY1017" s="238" t="s">
        <v>263</v>
      </c>
    </row>
    <row r="1018" spans="1:65" s="2" customFormat="1" ht="16.5" customHeight="1">
      <c r="A1018" s="35"/>
      <c r="B1018" s="36"/>
      <c r="C1018" s="191" t="s">
        <v>1049</v>
      </c>
      <c r="D1018" s="191" t="s">
        <v>266</v>
      </c>
      <c r="E1018" s="192" t="s">
        <v>3768</v>
      </c>
      <c r="F1018" s="193" t="s">
        <v>3769</v>
      </c>
      <c r="G1018" s="194" t="s">
        <v>374</v>
      </c>
      <c r="H1018" s="195">
        <v>48</v>
      </c>
      <c r="I1018" s="196"/>
      <c r="J1018" s="197">
        <f>ROUND(I1018*H1018,2)</f>
        <v>0</v>
      </c>
      <c r="K1018" s="198"/>
      <c r="L1018" s="40"/>
      <c r="M1018" s="199" t="s">
        <v>1</v>
      </c>
      <c r="N1018" s="200" t="s">
        <v>38</v>
      </c>
      <c r="O1018" s="72"/>
      <c r="P1018" s="201">
        <f>O1018*H1018</f>
        <v>0</v>
      </c>
      <c r="Q1018" s="201">
        <v>2.1000000000000001E-4</v>
      </c>
      <c r="R1018" s="201">
        <f>Q1018*H1018</f>
        <v>1.008E-2</v>
      </c>
      <c r="S1018" s="201">
        <v>0</v>
      </c>
      <c r="T1018" s="202">
        <f>S1018*H1018</f>
        <v>0</v>
      </c>
      <c r="U1018" s="35"/>
      <c r="V1018" s="35"/>
      <c r="W1018" s="35"/>
      <c r="X1018" s="35"/>
      <c r="Y1018" s="35"/>
      <c r="Z1018" s="35"/>
      <c r="AA1018" s="35"/>
      <c r="AB1018" s="35"/>
      <c r="AC1018" s="35"/>
      <c r="AD1018" s="35"/>
      <c r="AE1018" s="35"/>
      <c r="AR1018" s="203" t="s">
        <v>416</v>
      </c>
      <c r="AT1018" s="203" t="s">
        <v>266</v>
      </c>
      <c r="AU1018" s="203" t="s">
        <v>73</v>
      </c>
      <c r="AY1018" s="18" t="s">
        <v>263</v>
      </c>
      <c r="BE1018" s="204">
        <f>IF(N1018="základní",J1018,0)</f>
        <v>0</v>
      </c>
      <c r="BF1018" s="204">
        <f>IF(N1018="snížená",J1018,0)</f>
        <v>0</v>
      </c>
      <c r="BG1018" s="204">
        <f>IF(N1018="zákl. přenesená",J1018,0)</f>
        <v>0</v>
      </c>
      <c r="BH1018" s="204">
        <f>IF(N1018="sníž. přenesená",J1018,0)</f>
        <v>0</v>
      </c>
      <c r="BI1018" s="204">
        <f>IF(N1018="nulová",J1018,0)</f>
        <v>0</v>
      </c>
      <c r="BJ1018" s="18" t="s">
        <v>71</v>
      </c>
      <c r="BK1018" s="204">
        <f>ROUND(I1018*H1018,2)</f>
        <v>0</v>
      </c>
      <c r="BL1018" s="18" t="s">
        <v>416</v>
      </c>
      <c r="BM1018" s="203" t="s">
        <v>3770</v>
      </c>
    </row>
    <row r="1019" spans="1:65" s="2" customFormat="1" ht="16.5" customHeight="1">
      <c r="A1019" s="35"/>
      <c r="B1019" s="36"/>
      <c r="C1019" s="191" t="s">
        <v>3771</v>
      </c>
      <c r="D1019" s="191" t="s">
        <v>266</v>
      </c>
      <c r="E1019" s="192" t="s">
        <v>3772</v>
      </c>
      <c r="F1019" s="193" t="s">
        <v>3773</v>
      </c>
      <c r="G1019" s="194" t="s">
        <v>796</v>
      </c>
      <c r="H1019" s="195">
        <v>72.2</v>
      </c>
      <c r="I1019" s="196"/>
      <c r="J1019" s="197">
        <f>ROUND(I1019*H1019,2)</f>
        <v>0</v>
      </c>
      <c r="K1019" s="198"/>
      <c r="L1019" s="40"/>
      <c r="M1019" s="199" t="s">
        <v>1</v>
      </c>
      <c r="N1019" s="200" t="s">
        <v>38</v>
      </c>
      <c r="O1019" s="72"/>
      <c r="P1019" s="201">
        <f>O1019*H1019</f>
        <v>0</v>
      </c>
      <c r="Q1019" s="201">
        <v>3.2000000000000003E-4</v>
      </c>
      <c r="R1019" s="201">
        <f>Q1019*H1019</f>
        <v>2.3104000000000003E-2</v>
      </c>
      <c r="S1019" s="201">
        <v>0</v>
      </c>
      <c r="T1019" s="202">
        <f>S1019*H1019</f>
        <v>0</v>
      </c>
      <c r="U1019" s="35"/>
      <c r="V1019" s="35"/>
      <c r="W1019" s="35"/>
      <c r="X1019" s="35"/>
      <c r="Y1019" s="35"/>
      <c r="Z1019" s="35"/>
      <c r="AA1019" s="35"/>
      <c r="AB1019" s="35"/>
      <c r="AC1019" s="35"/>
      <c r="AD1019" s="35"/>
      <c r="AE1019" s="35"/>
      <c r="AR1019" s="203" t="s">
        <v>416</v>
      </c>
      <c r="AT1019" s="203" t="s">
        <v>266</v>
      </c>
      <c r="AU1019" s="203" t="s">
        <v>73</v>
      </c>
      <c r="AY1019" s="18" t="s">
        <v>263</v>
      </c>
      <c r="BE1019" s="204">
        <f>IF(N1019="základní",J1019,0)</f>
        <v>0</v>
      </c>
      <c r="BF1019" s="204">
        <f>IF(N1019="snížená",J1019,0)</f>
        <v>0</v>
      </c>
      <c r="BG1019" s="204">
        <f>IF(N1019="zákl. přenesená",J1019,0)</f>
        <v>0</v>
      </c>
      <c r="BH1019" s="204">
        <f>IF(N1019="sníž. přenesená",J1019,0)</f>
        <v>0</v>
      </c>
      <c r="BI1019" s="204">
        <f>IF(N1019="nulová",J1019,0)</f>
        <v>0</v>
      </c>
      <c r="BJ1019" s="18" t="s">
        <v>71</v>
      </c>
      <c r="BK1019" s="204">
        <f>ROUND(I1019*H1019,2)</f>
        <v>0</v>
      </c>
      <c r="BL1019" s="18" t="s">
        <v>416</v>
      </c>
      <c r="BM1019" s="203" t="s">
        <v>3774</v>
      </c>
    </row>
    <row r="1020" spans="1:65" s="13" customFormat="1">
      <c r="B1020" s="205"/>
      <c r="C1020" s="206"/>
      <c r="D1020" s="207" t="s">
        <v>272</v>
      </c>
      <c r="E1020" s="208" t="s">
        <v>1</v>
      </c>
      <c r="F1020" s="209" t="s">
        <v>3283</v>
      </c>
      <c r="G1020" s="206"/>
      <c r="H1020" s="210">
        <v>9.9</v>
      </c>
      <c r="I1020" s="211"/>
      <c r="J1020" s="206"/>
      <c r="K1020" s="206"/>
      <c r="L1020" s="212"/>
      <c r="M1020" s="213"/>
      <c r="N1020" s="214"/>
      <c r="O1020" s="214"/>
      <c r="P1020" s="214"/>
      <c r="Q1020" s="214"/>
      <c r="R1020" s="214"/>
      <c r="S1020" s="214"/>
      <c r="T1020" s="215"/>
      <c r="AT1020" s="216" t="s">
        <v>272</v>
      </c>
      <c r="AU1020" s="216" t="s">
        <v>73</v>
      </c>
      <c r="AV1020" s="13" t="s">
        <v>73</v>
      </c>
      <c r="AW1020" s="13" t="s">
        <v>30</v>
      </c>
      <c r="AX1020" s="13" t="s">
        <v>64</v>
      </c>
      <c r="AY1020" s="216" t="s">
        <v>263</v>
      </c>
    </row>
    <row r="1021" spans="1:65" s="13" customFormat="1">
      <c r="B1021" s="205"/>
      <c r="C1021" s="206"/>
      <c r="D1021" s="207" t="s">
        <v>272</v>
      </c>
      <c r="E1021" s="208" t="s">
        <v>1</v>
      </c>
      <c r="F1021" s="209" t="s">
        <v>3284</v>
      </c>
      <c r="G1021" s="206"/>
      <c r="H1021" s="210">
        <v>4.8</v>
      </c>
      <c r="I1021" s="211"/>
      <c r="J1021" s="206"/>
      <c r="K1021" s="206"/>
      <c r="L1021" s="212"/>
      <c r="M1021" s="213"/>
      <c r="N1021" s="214"/>
      <c r="O1021" s="214"/>
      <c r="P1021" s="214"/>
      <c r="Q1021" s="214"/>
      <c r="R1021" s="214"/>
      <c r="S1021" s="214"/>
      <c r="T1021" s="215"/>
      <c r="AT1021" s="216" t="s">
        <v>272</v>
      </c>
      <c r="AU1021" s="216" t="s">
        <v>73</v>
      </c>
      <c r="AV1021" s="13" t="s">
        <v>73</v>
      </c>
      <c r="AW1021" s="13" t="s">
        <v>30</v>
      </c>
      <c r="AX1021" s="13" t="s">
        <v>64</v>
      </c>
      <c r="AY1021" s="216" t="s">
        <v>263</v>
      </c>
    </row>
    <row r="1022" spans="1:65" s="13" customFormat="1">
      <c r="B1022" s="205"/>
      <c r="C1022" s="206"/>
      <c r="D1022" s="207" t="s">
        <v>272</v>
      </c>
      <c r="E1022" s="208" t="s">
        <v>1</v>
      </c>
      <c r="F1022" s="209" t="s">
        <v>3285</v>
      </c>
      <c r="G1022" s="206"/>
      <c r="H1022" s="210">
        <v>4.8</v>
      </c>
      <c r="I1022" s="211"/>
      <c r="J1022" s="206"/>
      <c r="K1022" s="206"/>
      <c r="L1022" s="212"/>
      <c r="M1022" s="213"/>
      <c r="N1022" s="214"/>
      <c r="O1022" s="214"/>
      <c r="P1022" s="214"/>
      <c r="Q1022" s="214"/>
      <c r="R1022" s="214"/>
      <c r="S1022" s="214"/>
      <c r="T1022" s="215"/>
      <c r="AT1022" s="216" t="s">
        <v>272</v>
      </c>
      <c r="AU1022" s="216" t="s">
        <v>73</v>
      </c>
      <c r="AV1022" s="13" t="s">
        <v>73</v>
      </c>
      <c r="AW1022" s="13" t="s">
        <v>30</v>
      </c>
      <c r="AX1022" s="13" t="s">
        <v>64</v>
      </c>
      <c r="AY1022" s="216" t="s">
        <v>263</v>
      </c>
    </row>
    <row r="1023" spans="1:65" s="13" customFormat="1">
      <c r="B1023" s="205"/>
      <c r="C1023" s="206"/>
      <c r="D1023" s="207" t="s">
        <v>272</v>
      </c>
      <c r="E1023" s="208" t="s">
        <v>1</v>
      </c>
      <c r="F1023" s="209" t="s">
        <v>3286</v>
      </c>
      <c r="G1023" s="206"/>
      <c r="H1023" s="210">
        <v>6.4</v>
      </c>
      <c r="I1023" s="211"/>
      <c r="J1023" s="206"/>
      <c r="K1023" s="206"/>
      <c r="L1023" s="212"/>
      <c r="M1023" s="213"/>
      <c r="N1023" s="214"/>
      <c r="O1023" s="214"/>
      <c r="P1023" s="214"/>
      <c r="Q1023" s="214"/>
      <c r="R1023" s="214"/>
      <c r="S1023" s="214"/>
      <c r="T1023" s="215"/>
      <c r="AT1023" s="216" t="s">
        <v>272</v>
      </c>
      <c r="AU1023" s="216" t="s">
        <v>73</v>
      </c>
      <c r="AV1023" s="13" t="s">
        <v>73</v>
      </c>
      <c r="AW1023" s="13" t="s">
        <v>30</v>
      </c>
      <c r="AX1023" s="13" t="s">
        <v>64</v>
      </c>
      <c r="AY1023" s="216" t="s">
        <v>263</v>
      </c>
    </row>
    <row r="1024" spans="1:65" s="13" customFormat="1">
      <c r="B1024" s="205"/>
      <c r="C1024" s="206"/>
      <c r="D1024" s="207" t="s">
        <v>272</v>
      </c>
      <c r="E1024" s="208" t="s">
        <v>1</v>
      </c>
      <c r="F1024" s="209" t="s">
        <v>3289</v>
      </c>
      <c r="G1024" s="206"/>
      <c r="H1024" s="210">
        <v>4.2</v>
      </c>
      <c r="I1024" s="211"/>
      <c r="J1024" s="206"/>
      <c r="K1024" s="206"/>
      <c r="L1024" s="212"/>
      <c r="M1024" s="213"/>
      <c r="N1024" s="214"/>
      <c r="O1024" s="214"/>
      <c r="P1024" s="214"/>
      <c r="Q1024" s="214"/>
      <c r="R1024" s="214"/>
      <c r="S1024" s="214"/>
      <c r="T1024" s="215"/>
      <c r="AT1024" s="216" t="s">
        <v>272</v>
      </c>
      <c r="AU1024" s="216" t="s">
        <v>73</v>
      </c>
      <c r="AV1024" s="13" t="s">
        <v>73</v>
      </c>
      <c r="AW1024" s="13" t="s">
        <v>30</v>
      </c>
      <c r="AX1024" s="13" t="s">
        <v>64</v>
      </c>
      <c r="AY1024" s="216" t="s">
        <v>263</v>
      </c>
    </row>
    <row r="1025" spans="1:65" s="13" customFormat="1">
      <c r="B1025" s="205"/>
      <c r="C1025" s="206"/>
      <c r="D1025" s="207" t="s">
        <v>272</v>
      </c>
      <c r="E1025" s="208" t="s">
        <v>1</v>
      </c>
      <c r="F1025" s="209" t="s">
        <v>3290</v>
      </c>
      <c r="G1025" s="206"/>
      <c r="H1025" s="210">
        <v>4.2</v>
      </c>
      <c r="I1025" s="211"/>
      <c r="J1025" s="206"/>
      <c r="K1025" s="206"/>
      <c r="L1025" s="212"/>
      <c r="M1025" s="213"/>
      <c r="N1025" s="214"/>
      <c r="O1025" s="214"/>
      <c r="P1025" s="214"/>
      <c r="Q1025" s="214"/>
      <c r="R1025" s="214"/>
      <c r="S1025" s="214"/>
      <c r="T1025" s="215"/>
      <c r="AT1025" s="216" t="s">
        <v>272</v>
      </c>
      <c r="AU1025" s="216" t="s">
        <v>73</v>
      </c>
      <c r="AV1025" s="13" t="s">
        <v>73</v>
      </c>
      <c r="AW1025" s="13" t="s">
        <v>30</v>
      </c>
      <c r="AX1025" s="13" t="s">
        <v>64</v>
      </c>
      <c r="AY1025" s="216" t="s">
        <v>263</v>
      </c>
    </row>
    <row r="1026" spans="1:65" s="13" customFormat="1">
      <c r="B1026" s="205"/>
      <c r="C1026" s="206"/>
      <c r="D1026" s="207" t="s">
        <v>272</v>
      </c>
      <c r="E1026" s="208" t="s">
        <v>1</v>
      </c>
      <c r="F1026" s="209" t="s">
        <v>3291</v>
      </c>
      <c r="G1026" s="206"/>
      <c r="H1026" s="210">
        <v>8.6999999999999993</v>
      </c>
      <c r="I1026" s="211"/>
      <c r="J1026" s="206"/>
      <c r="K1026" s="206"/>
      <c r="L1026" s="212"/>
      <c r="M1026" s="213"/>
      <c r="N1026" s="214"/>
      <c r="O1026" s="214"/>
      <c r="P1026" s="214"/>
      <c r="Q1026" s="214"/>
      <c r="R1026" s="214"/>
      <c r="S1026" s="214"/>
      <c r="T1026" s="215"/>
      <c r="AT1026" s="216" t="s">
        <v>272</v>
      </c>
      <c r="AU1026" s="216" t="s">
        <v>73</v>
      </c>
      <c r="AV1026" s="13" t="s">
        <v>73</v>
      </c>
      <c r="AW1026" s="13" t="s">
        <v>30</v>
      </c>
      <c r="AX1026" s="13" t="s">
        <v>64</v>
      </c>
      <c r="AY1026" s="216" t="s">
        <v>263</v>
      </c>
    </row>
    <row r="1027" spans="1:65" s="13" customFormat="1">
      <c r="B1027" s="205"/>
      <c r="C1027" s="206"/>
      <c r="D1027" s="207" t="s">
        <v>272</v>
      </c>
      <c r="E1027" s="208" t="s">
        <v>1</v>
      </c>
      <c r="F1027" s="209" t="s">
        <v>3292</v>
      </c>
      <c r="G1027" s="206"/>
      <c r="H1027" s="210">
        <v>5.4</v>
      </c>
      <c r="I1027" s="211"/>
      <c r="J1027" s="206"/>
      <c r="K1027" s="206"/>
      <c r="L1027" s="212"/>
      <c r="M1027" s="213"/>
      <c r="N1027" s="214"/>
      <c r="O1027" s="214"/>
      <c r="P1027" s="214"/>
      <c r="Q1027" s="214"/>
      <c r="R1027" s="214"/>
      <c r="S1027" s="214"/>
      <c r="T1027" s="215"/>
      <c r="AT1027" s="216" t="s">
        <v>272</v>
      </c>
      <c r="AU1027" s="216" t="s">
        <v>73</v>
      </c>
      <c r="AV1027" s="13" t="s">
        <v>73</v>
      </c>
      <c r="AW1027" s="13" t="s">
        <v>30</v>
      </c>
      <c r="AX1027" s="13" t="s">
        <v>64</v>
      </c>
      <c r="AY1027" s="216" t="s">
        <v>263</v>
      </c>
    </row>
    <row r="1028" spans="1:65" s="13" customFormat="1">
      <c r="B1028" s="205"/>
      <c r="C1028" s="206"/>
      <c r="D1028" s="207" t="s">
        <v>272</v>
      </c>
      <c r="E1028" s="208" t="s">
        <v>1</v>
      </c>
      <c r="F1028" s="209" t="s">
        <v>3296</v>
      </c>
      <c r="G1028" s="206"/>
      <c r="H1028" s="210">
        <v>5.95</v>
      </c>
      <c r="I1028" s="211"/>
      <c r="J1028" s="206"/>
      <c r="K1028" s="206"/>
      <c r="L1028" s="212"/>
      <c r="M1028" s="213"/>
      <c r="N1028" s="214"/>
      <c r="O1028" s="214"/>
      <c r="P1028" s="214"/>
      <c r="Q1028" s="214"/>
      <c r="R1028" s="214"/>
      <c r="S1028" s="214"/>
      <c r="T1028" s="215"/>
      <c r="AT1028" s="216" t="s">
        <v>272</v>
      </c>
      <c r="AU1028" s="216" t="s">
        <v>73</v>
      </c>
      <c r="AV1028" s="13" t="s">
        <v>73</v>
      </c>
      <c r="AW1028" s="13" t="s">
        <v>30</v>
      </c>
      <c r="AX1028" s="13" t="s">
        <v>64</v>
      </c>
      <c r="AY1028" s="216" t="s">
        <v>263</v>
      </c>
    </row>
    <row r="1029" spans="1:65" s="13" customFormat="1">
      <c r="B1029" s="205"/>
      <c r="C1029" s="206"/>
      <c r="D1029" s="207" t="s">
        <v>272</v>
      </c>
      <c r="E1029" s="208" t="s">
        <v>1</v>
      </c>
      <c r="F1029" s="209" t="s">
        <v>3297</v>
      </c>
      <c r="G1029" s="206"/>
      <c r="H1029" s="210">
        <v>7.25</v>
      </c>
      <c r="I1029" s="211"/>
      <c r="J1029" s="206"/>
      <c r="K1029" s="206"/>
      <c r="L1029" s="212"/>
      <c r="M1029" s="213"/>
      <c r="N1029" s="214"/>
      <c r="O1029" s="214"/>
      <c r="P1029" s="214"/>
      <c r="Q1029" s="214"/>
      <c r="R1029" s="214"/>
      <c r="S1029" s="214"/>
      <c r="T1029" s="215"/>
      <c r="AT1029" s="216" t="s">
        <v>272</v>
      </c>
      <c r="AU1029" s="216" t="s">
        <v>73</v>
      </c>
      <c r="AV1029" s="13" t="s">
        <v>73</v>
      </c>
      <c r="AW1029" s="13" t="s">
        <v>30</v>
      </c>
      <c r="AX1029" s="13" t="s">
        <v>64</v>
      </c>
      <c r="AY1029" s="216" t="s">
        <v>263</v>
      </c>
    </row>
    <row r="1030" spans="1:65" s="13" customFormat="1">
      <c r="B1030" s="205"/>
      <c r="C1030" s="206"/>
      <c r="D1030" s="207" t="s">
        <v>272</v>
      </c>
      <c r="E1030" s="208" t="s">
        <v>1</v>
      </c>
      <c r="F1030" s="209" t="s">
        <v>3298</v>
      </c>
      <c r="G1030" s="206"/>
      <c r="H1030" s="210">
        <v>5.3</v>
      </c>
      <c r="I1030" s="211"/>
      <c r="J1030" s="206"/>
      <c r="K1030" s="206"/>
      <c r="L1030" s="212"/>
      <c r="M1030" s="213"/>
      <c r="N1030" s="214"/>
      <c r="O1030" s="214"/>
      <c r="P1030" s="214"/>
      <c r="Q1030" s="214"/>
      <c r="R1030" s="214"/>
      <c r="S1030" s="214"/>
      <c r="T1030" s="215"/>
      <c r="AT1030" s="216" t="s">
        <v>272</v>
      </c>
      <c r="AU1030" s="216" t="s">
        <v>73</v>
      </c>
      <c r="AV1030" s="13" t="s">
        <v>73</v>
      </c>
      <c r="AW1030" s="13" t="s">
        <v>30</v>
      </c>
      <c r="AX1030" s="13" t="s">
        <v>64</v>
      </c>
      <c r="AY1030" s="216" t="s">
        <v>263</v>
      </c>
    </row>
    <row r="1031" spans="1:65" s="13" customFormat="1">
      <c r="B1031" s="205"/>
      <c r="C1031" s="206"/>
      <c r="D1031" s="207" t="s">
        <v>272</v>
      </c>
      <c r="E1031" s="208" t="s">
        <v>1</v>
      </c>
      <c r="F1031" s="209" t="s">
        <v>3299</v>
      </c>
      <c r="G1031" s="206"/>
      <c r="H1031" s="210">
        <v>5.3</v>
      </c>
      <c r="I1031" s="211"/>
      <c r="J1031" s="206"/>
      <c r="K1031" s="206"/>
      <c r="L1031" s="212"/>
      <c r="M1031" s="213"/>
      <c r="N1031" s="214"/>
      <c r="O1031" s="214"/>
      <c r="P1031" s="214"/>
      <c r="Q1031" s="214"/>
      <c r="R1031" s="214"/>
      <c r="S1031" s="214"/>
      <c r="T1031" s="215"/>
      <c r="AT1031" s="216" t="s">
        <v>272</v>
      </c>
      <c r="AU1031" s="216" t="s">
        <v>73</v>
      </c>
      <c r="AV1031" s="13" t="s">
        <v>73</v>
      </c>
      <c r="AW1031" s="13" t="s">
        <v>30</v>
      </c>
      <c r="AX1031" s="13" t="s">
        <v>64</v>
      </c>
      <c r="AY1031" s="216" t="s">
        <v>263</v>
      </c>
    </row>
    <row r="1032" spans="1:65" s="15" customFormat="1">
      <c r="B1032" s="228"/>
      <c r="C1032" s="229"/>
      <c r="D1032" s="207" t="s">
        <v>272</v>
      </c>
      <c r="E1032" s="230" t="s">
        <v>1</v>
      </c>
      <c r="F1032" s="231" t="s">
        <v>280</v>
      </c>
      <c r="G1032" s="229"/>
      <c r="H1032" s="232">
        <v>72.2</v>
      </c>
      <c r="I1032" s="233"/>
      <c r="J1032" s="229"/>
      <c r="K1032" s="229"/>
      <c r="L1032" s="234"/>
      <c r="M1032" s="235"/>
      <c r="N1032" s="236"/>
      <c r="O1032" s="236"/>
      <c r="P1032" s="236"/>
      <c r="Q1032" s="236"/>
      <c r="R1032" s="236"/>
      <c r="S1032" s="236"/>
      <c r="T1032" s="237"/>
      <c r="AT1032" s="238" t="s">
        <v>272</v>
      </c>
      <c r="AU1032" s="238" t="s">
        <v>73</v>
      </c>
      <c r="AV1032" s="15" t="s">
        <v>270</v>
      </c>
      <c r="AW1032" s="15" t="s">
        <v>30</v>
      </c>
      <c r="AX1032" s="15" t="s">
        <v>71</v>
      </c>
      <c r="AY1032" s="238" t="s">
        <v>263</v>
      </c>
    </row>
    <row r="1033" spans="1:65" s="2" customFormat="1" ht="24.2" customHeight="1">
      <c r="A1033" s="35"/>
      <c r="B1033" s="36"/>
      <c r="C1033" s="191" t="s">
        <v>1053</v>
      </c>
      <c r="D1033" s="191" t="s">
        <v>266</v>
      </c>
      <c r="E1033" s="192" t="s">
        <v>3775</v>
      </c>
      <c r="F1033" s="193" t="s">
        <v>3776</v>
      </c>
      <c r="G1033" s="194" t="s">
        <v>269</v>
      </c>
      <c r="H1033" s="195">
        <v>233.6</v>
      </c>
      <c r="I1033" s="196"/>
      <c r="J1033" s="197">
        <f>ROUND(I1033*H1033,2)</f>
        <v>0</v>
      </c>
      <c r="K1033" s="198"/>
      <c r="L1033" s="40"/>
      <c r="M1033" s="199" t="s">
        <v>1</v>
      </c>
      <c r="N1033" s="200" t="s">
        <v>38</v>
      </c>
      <c r="O1033" s="72"/>
      <c r="P1033" s="201">
        <f>O1033*H1033</f>
        <v>0</v>
      </c>
      <c r="Q1033" s="201">
        <v>5.0000000000000002E-5</v>
      </c>
      <c r="R1033" s="201">
        <f>Q1033*H1033</f>
        <v>1.1679999999999999E-2</v>
      </c>
      <c r="S1033" s="201">
        <v>0</v>
      </c>
      <c r="T1033" s="202">
        <f>S1033*H1033</f>
        <v>0</v>
      </c>
      <c r="U1033" s="35"/>
      <c r="V1033" s="35"/>
      <c r="W1033" s="35"/>
      <c r="X1033" s="35"/>
      <c r="Y1033" s="35"/>
      <c r="Z1033" s="35"/>
      <c r="AA1033" s="35"/>
      <c r="AB1033" s="35"/>
      <c r="AC1033" s="35"/>
      <c r="AD1033" s="35"/>
      <c r="AE1033" s="35"/>
      <c r="AR1033" s="203" t="s">
        <v>416</v>
      </c>
      <c r="AT1033" s="203" t="s">
        <v>266</v>
      </c>
      <c r="AU1033" s="203" t="s">
        <v>73</v>
      </c>
      <c r="AY1033" s="18" t="s">
        <v>263</v>
      </c>
      <c r="BE1033" s="204">
        <f>IF(N1033="základní",J1033,0)</f>
        <v>0</v>
      </c>
      <c r="BF1033" s="204">
        <f>IF(N1033="snížená",J1033,0)</f>
        <v>0</v>
      </c>
      <c r="BG1033" s="204">
        <f>IF(N1033="zákl. přenesená",J1033,0)</f>
        <v>0</v>
      </c>
      <c r="BH1033" s="204">
        <f>IF(N1033="sníž. přenesená",J1033,0)</f>
        <v>0</v>
      </c>
      <c r="BI1033" s="204">
        <f>IF(N1033="nulová",J1033,0)</f>
        <v>0</v>
      </c>
      <c r="BJ1033" s="18" t="s">
        <v>71</v>
      </c>
      <c r="BK1033" s="204">
        <f>ROUND(I1033*H1033,2)</f>
        <v>0</v>
      </c>
      <c r="BL1033" s="18" t="s">
        <v>416</v>
      </c>
      <c r="BM1033" s="203" t="s">
        <v>3777</v>
      </c>
    </row>
    <row r="1034" spans="1:65" s="2" customFormat="1" ht="24.2" customHeight="1">
      <c r="A1034" s="35"/>
      <c r="B1034" s="36"/>
      <c r="C1034" s="191" t="s">
        <v>3778</v>
      </c>
      <c r="D1034" s="191" t="s">
        <v>266</v>
      </c>
      <c r="E1034" s="192" t="s">
        <v>3779</v>
      </c>
      <c r="F1034" s="193" t="s">
        <v>3780</v>
      </c>
      <c r="G1034" s="194" t="s">
        <v>307</v>
      </c>
      <c r="H1034" s="195">
        <v>8.9239999999999995</v>
      </c>
      <c r="I1034" s="196"/>
      <c r="J1034" s="197">
        <f>ROUND(I1034*H1034,2)</f>
        <v>0</v>
      </c>
      <c r="K1034" s="198"/>
      <c r="L1034" s="40"/>
      <c r="M1034" s="199" t="s">
        <v>1</v>
      </c>
      <c r="N1034" s="200" t="s">
        <v>38</v>
      </c>
      <c r="O1034" s="72"/>
      <c r="P1034" s="201">
        <f>O1034*H1034</f>
        <v>0</v>
      </c>
      <c r="Q1034" s="201">
        <v>0</v>
      </c>
      <c r="R1034" s="201">
        <f>Q1034*H1034</f>
        <v>0</v>
      </c>
      <c r="S1034" s="201">
        <v>0</v>
      </c>
      <c r="T1034" s="202">
        <f>S1034*H1034</f>
        <v>0</v>
      </c>
      <c r="U1034" s="35"/>
      <c r="V1034" s="35"/>
      <c r="W1034" s="35"/>
      <c r="X1034" s="35"/>
      <c r="Y1034" s="35"/>
      <c r="Z1034" s="35"/>
      <c r="AA1034" s="35"/>
      <c r="AB1034" s="35"/>
      <c r="AC1034" s="35"/>
      <c r="AD1034" s="35"/>
      <c r="AE1034" s="35"/>
      <c r="AR1034" s="203" t="s">
        <v>416</v>
      </c>
      <c r="AT1034" s="203" t="s">
        <v>266</v>
      </c>
      <c r="AU1034" s="203" t="s">
        <v>73</v>
      </c>
      <c r="AY1034" s="18" t="s">
        <v>263</v>
      </c>
      <c r="BE1034" s="204">
        <f>IF(N1034="základní",J1034,0)</f>
        <v>0</v>
      </c>
      <c r="BF1034" s="204">
        <f>IF(N1034="snížená",J1034,0)</f>
        <v>0</v>
      </c>
      <c r="BG1034" s="204">
        <f>IF(N1034="zákl. přenesená",J1034,0)</f>
        <v>0</v>
      </c>
      <c r="BH1034" s="204">
        <f>IF(N1034="sníž. přenesená",J1034,0)</f>
        <v>0</v>
      </c>
      <c r="BI1034" s="204">
        <f>IF(N1034="nulová",J1034,0)</f>
        <v>0</v>
      </c>
      <c r="BJ1034" s="18" t="s">
        <v>71</v>
      </c>
      <c r="BK1034" s="204">
        <f>ROUND(I1034*H1034,2)</f>
        <v>0</v>
      </c>
      <c r="BL1034" s="18" t="s">
        <v>416</v>
      </c>
      <c r="BM1034" s="203" t="s">
        <v>3781</v>
      </c>
    </row>
    <row r="1035" spans="1:65" s="12" customFormat="1" ht="22.9" customHeight="1">
      <c r="B1035" s="175"/>
      <c r="C1035" s="176"/>
      <c r="D1035" s="177" t="s">
        <v>63</v>
      </c>
      <c r="E1035" s="189" t="s">
        <v>3782</v>
      </c>
      <c r="F1035" s="189" t="s">
        <v>3783</v>
      </c>
      <c r="G1035" s="176"/>
      <c r="H1035" s="176"/>
      <c r="I1035" s="179"/>
      <c r="J1035" s="190">
        <f>BK1035</f>
        <v>0</v>
      </c>
      <c r="K1035" s="176"/>
      <c r="L1035" s="181"/>
      <c r="M1035" s="182"/>
      <c r="N1035" s="183"/>
      <c r="O1035" s="183"/>
      <c r="P1035" s="184">
        <f>SUM(P1036:P1124)</f>
        <v>0</v>
      </c>
      <c r="Q1035" s="183"/>
      <c r="R1035" s="184">
        <f>SUM(R1036:R1124)</f>
        <v>3.8945353300000001</v>
      </c>
      <c r="S1035" s="183"/>
      <c r="T1035" s="185">
        <f>SUM(T1036:T1124)</f>
        <v>0</v>
      </c>
      <c r="AR1035" s="186" t="s">
        <v>73</v>
      </c>
      <c r="AT1035" s="187" t="s">
        <v>63</v>
      </c>
      <c r="AU1035" s="187" t="s">
        <v>71</v>
      </c>
      <c r="AY1035" s="186" t="s">
        <v>263</v>
      </c>
      <c r="BK1035" s="188">
        <f>SUM(BK1036:BK1124)</f>
        <v>0</v>
      </c>
    </row>
    <row r="1036" spans="1:65" s="2" customFormat="1" ht="16.5" customHeight="1">
      <c r="A1036" s="35"/>
      <c r="B1036" s="36"/>
      <c r="C1036" s="191" t="s">
        <v>1058</v>
      </c>
      <c r="D1036" s="191" t="s">
        <v>266</v>
      </c>
      <c r="E1036" s="192" t="s">
        <v>3784</v>
      </c>
      <c r="F1036" s="193" t="s">
        <v>3785</v>
      </c>
      <c r="G1036" s="194" t="s">
        <v>269</v>
      </c>
      <c r="H1036" s="195">
        <v>180.559</v>
      </c>
      <c r="I1036" s="196"/>
      <c r="J1036" s="197">
        <f>ROUND(I1036*H1036,2)</f>
        <v>0</v>
      </c>
      <c r="K1036" s="198"/>
      <c r="L1036" s="40"/>
      <c r="M1036" s="199" t="s">
        <v>1</v>
      </c>
      <c r="N1036" s="200" t="s">
        <v>38</v>
      </c>
      <c r="O1036" s="72"/>
      <c r="P1036" s="201">
        <f>O1036*H1036</f>
        <v>0</v>
      </c>
      <c r="Q1036" s="201">
        <v>0</v>
      </c>
      <c r="R1036" s="201">
        <f>Q1036*H1036</f>
        <v>0</v>
      </c>
      <c r="S1036" s="201">
        <v>0</v>
      </c>
      <c r="T1036" s="202">
        <f>S1036*H1036</f>
        <v>0</v>
      </c>
      <c r="U1036" s="35"/>
      <c r="V1036" s="35"/>
      <c r="W1036" s="35"/>
      <c r="X1036" s="35"/>
      <c r="Y1036" s="35"/>
      <c r="Z1036" s="35"/>
      <c r="AA1036" s="35"/>
      <c r="AB1036" s="35"/>
      <c r="AC1036" s="35"/>
      <c r="AD1036" s="35"/>
      <c r="AE1036" s="35"/>
      <c r="AR1036" s="203" t="s">
        <v>416</v>
      </c>
      <c r="AT1036" s="203" t="s">
        <v>266</v>
      </c>
      <c r="AU1036" s="203" t="s">
        <v>73</v>
      </c>
      <c r="AY1036" s="18" t="s">
        <v>263</v>
      </c>
      <c r="BE1036" s="204">
        <f>IF(N1036="základní",J1036,0)</f>
        <v>0</v>
      </c>
      <c r="BF1036" s="204">
        <f>IF(N1036="snížená",J1036,0)</f>
        <v>0</v>
      </c>
      <c r="BG1036" s="204">
        <f>IF(N1036="zákl. přenesená",J1036,0)</f>
        <v>0</v>
      </c>
      <c r="BH1036" s="204">
        <f>IF(N1036="sníž. přenesená",J1036,0)</f>
        <v>0</v>
      </c>
      <c r="BI1036" s="204">
        <f>IF(N1036="nulová",J1036,0)</f>
        <v>0</v>
      </c>
      <c r="BJ1036" s="18" t="s">
        <v>71</v>
      </c>
      <c r="BK1036" s="204">
        <f>ROUND(I1036*H1036,2)</f>
        <v>0</v>
      </c>
      <c r="BL1036" s="18" t="s">
        <v>416</v>
      </c>
      <c r="BM1036" s="203" t="s">
        <v>3786</v>
      </c>
    </row>
    <row r="1037" spans="1:65" s="13" customFormat="1">
      <c r="B1037" s="205"/>
      <c r="C1037" s="206"/>
      <c r="D1037" s="207" t="s">
        <v>272</v>
      </c>
      <c r="E1037" s="208" t="s">
        <v>1</v>
      </c>
      <c r="F1037" s="209" t="s">
        <v>3117</v>
      </c>
      <c r="G1037" s="206"/>
      <c r="H1037" s="210">
        <v>43.38</v>
      </c>
      <c r="I1037" s="211"/>
      <c r="J1037" s="206"/>
      <c r="K1037" s="206"/>
      <c r="L1037" s="212"/>
      <c r="M1037" s="213"/>
      <c r="N1037" s="214"/>
      <c r="O1037" s="214"/>
      <c r="P1037" s="214"/>
      <c r="Q1037" s="214"/>
      <c r="R1037" s="214"/>
      <c r="S1037" s="214"/>
      <c r="T1037" s="215"/>
      <c r="AT1037" s="216" t="s">
        <v>272</v>
      </c>
      <c r="AU1037" s="216" t="s">
        <v>73</v>
      </c>
      <c r="AV1037" s="13" t="s">
        <v>73</v>
      </c>
      <c r="AW1037" s="13" t="s">
        <v>30</v>
      </c>
      <c r="AX1037" s="13" t="s">
        <v>64</v>
      </c>
      <c r="AY1037" s="216" t="s">
        <v>263</v>
      </c>
    </row>
    <row r="1038" spans="1:65" s="13" customFormat="1">
      <c r="B1038" s="205"/>
      <c r="C1038" s="206"/>
      <c r="D1038" s="207" t="s">
        <v>272</v>
      </c>
      <c r="E1038" s="208" t="s">
        <v>1</v>
      </c>
      <c r="F1038" s="209" t="s">
        <v>3118</v>
      </c>
      <c r="G1038" s="206"/>
      <c r="H1038" s="210">
        <v>15.909000000000001</v>
      </c>
      <c r="I1038" s="211"/>
      <c r="J1038" s="206"/>
      <c r="K1038" s="206"/>
      <c r="L1038" s="212"/>
      <c r="M1038" s="213"/>
      <c r="N1038" s="214"/>
      <c r="O1038" s="214"/>
      <c r="P1038" s="214"/>
      <c r="Q1038" s="214"/>
      <c r="R1038" s="214"/>
      <c r="S1038" s="214"/>
      <c r="T1038" s="215"/>
      <c r="AT1038" s="216" t="s">
        <v>272</v>
      </c>
      <c r="AU1038" s="216" t="s">
        <v>73</v>
      </c>
      <c r="AV1038" s="13" t="s">
        <v>73</v>
      </c>
      <c r="AW1038" s="13" t="s">
        <v>30</v>
      </c>
      <c r="AX1038" s="13" t="s">
        <v>64</v>
      </c>
      <c r="AY1038" s="216" t="s">
        <v>263</v>
      </c>
    </row>
    <row r="1039" spans="1:65" s="13" customFormat="1">
      <c r="B1039" s="205"/>
      <c r="C1039" s="206"/>
      <c r="D1039" s="207" t="s">
        <v>272</v>
      </c>
      <c r="E1039" s="208" t="s">
        <v>1</v>
      </c>
      <c r="F1039" s="209" t="s">
        <v>3119</v>
      </c>
      <c r="G1039" s="206"/>
      <c r="H1039" s="210">
        <v>1.107</v>
      </c>
      <c r="I1039" s="211"/>
      <c r="J1039" s="206"/>
      <c r="K1039" s="206"/>
      <c r="L1039" s="212"/>
      <c r="M1039" s="213"/>
      <c r="N1039" s="214"/>
      <c r="O1039" s="214"/>
      <c r="P1039" s="214"/>
      <c r="Q1039" s="214"/>
      <c r="R1039" s="214"/>
      <c r="S1039" s="214"/>
      <c r="T1039" s="215"/>
      <c r="AT1039" s="216" t="s">
        <v>272</v>
      </c>
      <c r="AU1039" s="216" t="s">
        <v>73</v>
      </c>
      <c r="AV1039" s="13" t="s">
        <v>73</v>
      </c>
      <c r="AW1039" s="13" t="s">
        <v>30</v>
      </c>
      <c r="AX1039" s="13" t="s">
        <v>64</v>
      </c>
      <c r="AY1039" s="216" t="s">
        <v>263</v>
      </c>
    </row>
    <row r="1040" spans="1:65" s="13" customFormat="1">
      <c r="B1040" s="205"/>
      <c r="C1040" s="206"/>
      <c r="D1040" s="207" t="s">
        <v>272</v>
      </c>
      <c r="E1040" s="208" t="s">
        <v>1</v>
      </c>
      <c r="F1040" s="209" t="s">
        <v>3120</v>
      </c>
      <c r="G1040" s="206"/>
      <c r="H1040" s="210">
        <v>14.284000000000001</v>
      </c>
      <c r="I1040" s="211"/>
      <c r="J1040" s="206"/>
      <c r="K1040" s="206"/>
      <c r="L1040" s="212"/>
      <c r="M1040" s="213"/>
      <c r="N1040" s="214"/>
      <c r="O1040" s="214"/>
      <c r="P1040" s="214"/>
      <c r="Q1040" s="214"/>
      <c r="R1040" s="214"/>
      <c r="S1040" s="214"/>
      <c r="T1040" s="215"/>
      <c r="AT1040" s="216" t="s">
        <v>272</v>
      </c>
      <c r="AU1040" s="216" t="s">
        <v>73</v>
      </c>
      <c r="AV1040" s="13" t="s">
        <v>73</v>
      </c>
      <c r="AW1040" s="13" t="s">
        <v>30</v>
      </c>
      <c r="AX1040" s="13" t="s">
        <v>64</v>
      </c>
      <c r="AY1040" s="216" t="s">
        <v>263</v>
      </c>
    </row>
    <row r="1041" spans="1:65" s="13" customFormat="1">
      <c r="B1041" s="205"/>
      <c r="C1041" s="206"/>
      <c r="D1041" s="207" t="s">
        <v>272</v>
      </c>
      <c r="E1041" s="208" t="s">
        <v>1</v>
      </c>
      <c r="F1041" s="209" t="s">
        <v>3121</v>
      </c>
      <c r="G1041" s="206"/>
      <c r="H1041" s="210">
        <v>8.2210000000000001</v>
      </c>
      <c r="I1041" s="211"/>
      <c r="J1041" s="206"/>
      <c r="K1041" s="206"/>
      <c r="L1041" s="212"/>
      <c r="M1041" s="213"/>
      <c r="N1041" s="214"/>
      <c r="O1041" s="214"/>
      <c r="P1041" s="214"/>
      <c r="Q1041" s="214"/>
      <c r="R1041" s="214"/>
      <c r="S1041" s="214"/>
      <c r="T1041" s="215"/>
      <c r="AT1041" s="216" t="s">
        <v>272</v>
      </c>
      <c r="AU1041" s="216" t="s">
        <v>73</v>
      </c>
      <c r="AV1041" s="13" t="s">
        <v>73</v>
      </c>
      <c r="AW1041" s="13" t="s">
        <v>30</v>
      </c>
      <c r="AX1041" s="13" t="s">
        <v>64</v>
      </c>
      <c r="AY1041" s="216" t="s">
        <v>263</v>
      </c>
    </row>
    <row r="1042" spans="1:65" s="13" customFormat="1">
      <c r="B1042" s="205"/>
      <c r="C1042" s="206"/>
      <c r="D1042" s="207" t="s">
        <v>272</v>
      </c>
      <c r="E1042" s="208" t="s">
        <v>1</v>
      </c>
      <c r="F1042" s="209" t="s">
        <v>3122</v>
      </c>
      <c r="G1042" s="206"/>
      <c r="H1042" s="210">
        <v>8.2210000000000001</v>
      </c>
      <c r="I1042" s="211"/>
      <c r="J1042" s="206"/>
      <c r="K1042" s="206"/>
      <c r="L1042" s="212"/>
      <c r="M1042" s="213"/>
      <c r="N1042" s="214"/>
      <c r="O1042" s="214"/>
      <c r="P1042" s="214"/>
      <c r="Q1042" s="214"/>
      <c r="R1042" s="214"/>
      <c r="S1042" s="214"/>
      <c r="T1042" s="215"/>
      <c r="AT1042" s="216" t="s">
        <v>272</v>
      </c>
      <c r="AU1042" s="216" t="s">
        <v>73</v>
      </c>
      <c r="AV1042" s="13" t="s">
        <v>73</v>
      </c>
      <c r="AW1042" s="13" t="s">
        <v>30</v>
      </c>
      <c r="AX1042" s="13" t="s">
        <v>64</v>
      </c>
      <c r="AY1042" s="216" t="s">
        <v>263</v>
      </c>
    </row>
    <row r="1043" spans="1:65" s="13" customFormat="1">
      <c r="B1043" s="205"/>
      <c r="C1043" s="206"/>
      <c r="D1043" s="207" t="s">
        <v>272</v>
      </c>
      <c r="E1043" s="208" t="s">
        <v>1</v>
      </c>
      <c r="F1043" s="209" t="s">
        <v>3123</v>
      </c>
      <c r="G1043" s="206"/>
      <c r="H1043" s="210">
        <v>11.420999999999999</v>
      </c>
      <c r="I1043" s="211"/>
      <c r="J1043" s="206"/>
      <c r="K1043" s="206"/>
      <c r="L1043" s="212"/>
      <c r="M1043" s="213"/>
      <c r="N1043" s="214"/>
      <c r="O1043" s="214"/>
      <c r="P1043" s="214"/>
      <c r="Q1043" s="214"/>
      <c r="R1043" s="214"/>
      <c r="S1043" s="214"/>
      <c r="T1043" s="215"/>
      <c r="AT1043" s="216" t="s">
        <v>272</v>
      </c>
      <c r="AU1043" s="216" t="s">
        <v>73</v>
      </c>
      <c r="AV1043" s="13" t="s">
        <v>73</v>
      </c>
      <c r="AW1043" s="13" t="s">
        <v>30</v>
      </c>
      <c r="AX1043" s="13" t="s">
        <v>64</v>
      </c>
      <c r="AY1043" s="216" t="s">
        <v>263</v>
      </c>
    </row>
    <row r="1044" spans="1:65" s="13" customFormat="1">
      <c r="B1044" s="205"/>
      <c r="C1044" s="206"/>
      <c r="D1044" s="207" t="s">
        <v>272</v>
      </c>
      <c r="E1044" s="208" t="s">
        <v>1</v>
      </c>
      <c r="F1044" s="209" t="s">
        <v>3124</v>
      </c>
      <c r="G1044" s="206"/>
      <c r="H1044" s="210">
        <v>3.8</v>
      </c>
      <c r="I1044" s="211"/>
      <c r="J1044" s="206"/>
      <c r="K1044" s="206"/>
      <c r="L1044" s="212"/>
      <c r="M1044" s="213"/>
      <c r="N1044" s="214"/>
      <c r="O1044" s="214"/>
      <c r="P1044" s="214"/>
      <c r="Q1044" s="214"/>
      <c r="R1044" s="214"/>
      <c r="S1044" s="214"/>
      <c r="T1044" s="215"/>
      <c r="AT1044" s="216" t="s">
        <v>272</v>
      </c>
      <c r="AU1044" s="216" t="s">
        <v>73</v>
      </c>
      <c r="AV1044" s="13" t="s">
        <v>73</v>
      </c>
      <c r="AW1044" s="13" t="s">
        <v>30</v>
      </c>
      <c r="AX1044" s="13" t="s">
        <v>64</v>
      </c>
      <c r="AY1044" s="216" t="s">
        <v>263</v>
      </c>
    </row>
    <row r="1045" spans="1:65" s="13" customFormat="1">
      <c r="B1045" s="205"/>
      <c r="C1045" s="206"/>
      <c r="D1045" s="207" t="s">
        <v>272</v>
      </c>
      <c r="E1045" s="208" t="s">
        <v>1</v>
      </c>
      <c r="F1045" s="209" t="s">
        <v>3125</v>
      </c>
      <c r="G1045" s="206"/>
      <c r="H1045" s="210">
        <v>6.907</v>
      </c>
      <c r="I1045" s="211"/>
      <c r="J1045" s="206"/>
      <c r="K1045" s="206"/>
      <c r="L1045" s="212"/>
      <c r="M1045" s="213"/>
      <c r="N1045" s="214"/>
      <c r="O1045" s="214"/>
      <c r="P1045" s="214"/>
      <c r="Q1045" s="214"/>
      <c r="R1045" s="214"/>
      <c r="S1045" s="214"/>
      <c r="T1045" s="215"/>
      <c r="AT1045" s="216" t="s">
        <v>272</v>
      </c>
      <c r="AU1045" s="216" t="s">
        <v>73</v>
      </c>
      <c r="AV1045" s="13" t="s">
        <v>73</v>
      </c>
      <c r="AW1045" s="13" t="s">
        <v>30</v>
      </c>
      <c r="AX1045" s="13" t="s">
        <v>64</v>
      </c>
      <c r="AY1045" s="216" t="s">
        <v>263</v>
      </c>
    </row>
    <row r="1046" spans="1:65" s="13" customFormat="1">
      <c r="B1046" s="205"/>
      <c r="C1046" s="206"/>
      <c r="D1046" s="207" t="s">
        <v>272</v>
      </c>
      <c r="E1046" s="208" t="s">
        <v>1</v>
      </c>
      <c r="F1046" s="209" t="s">
        <v>3126</v>
      </c>
      <c r="G1046" s="206"/>
      <c r="H1046" s="210">
        <v>6.907</v>
      </c>
      <c r="I1046" s="211"/>
      <c r="J1046" s="206"/>
      <c r="K1046" s="206"/>
      <c r="L1046" s="212"/>
      <c r="M1046" s="213"/>
      <c r="N1046" s="214"/>
      <c r="O1046" s="214"/>
      <c r="P1046" s="214"/>
      <c r="Q1046" s="214"/>
      <c r="R1046" s="214"/>
      <c r="S1046" s="214"/>
      <c r="T1046" s="215"/>
      <c r="AT1046" s="216" t="s">
        <v>272</v>
      </c>
      <c r="AU1046" s="216" t="s">
        <v>73</v>
      </c>
      <c r="AV1046" s="13" t="s">
        <v>73</v>
      </c>
      <c r="AW1046" s="13" t="s">
        <v>30</v>
      </c>
      <c r="AX1046" s="13" t="s">
        <v>64</v>
      </c>
      <c r="AY1046" s="216" t="s">
        <v>263</v>
      </c>
    </row>
    <row r="1047" spans="1:65" s="13" customFormat="1">
      <c r="B1047" s="205"/>
      <c r="C1047" s="206"/>
      <c r="D1047" s="207" t="s">
        <v>272</v>
      </c>
      <c r="E1047" s="208" t="s">
        <v>1</v>
      </c>
      <c r="F1047" s="209" t="s">
        <v>3127</v>
      </c>
      <c r="G1047" s="206"/>
      <c r="H1047" s="210">
        <v>13.066000000000001</v>
      </c>
      <c r="I1047" s="211"/>
      <c r="J1047" s="206"/>
      <c r="K1047" s="206"/>
      <c r="L1047" s="212"/>
      <c r="M1047" s="213"/>
      <c r="N1047" s="214"/>
      <c r="O1047" s="214"/>
      <c r="P1047" s="214"/>
      <c r="Q1047" s="214"/>
      <c r="R1047" s="214"/>
      <c r="S1047" s="214"/>
      <c r="T1047" s="215"/>
      <c r="AT1047" s="216" t="s">
        <v>272</v>
      </c>
      <c r="AU1047" s="216" t="s">
        <v>73</v>
      </c>
      <c r="AV1047" s="13" t="s">
        <v>73</v>
      </c>
      <c r="AW1047" s="13" t="s">
        <v>30</v>
      </c>
      <c r="AX1047" s="13" t="s">
        <v>64</v>
      </c>
      <c r="AY1047" s="216" t="s">
        <v>263</v>
      </c>
    </row>
    <row r="1048" spans="1:65" s="13" customFormat="1">
      <c r="B1048" s="205"/>
      <c r="C1048" s="206"/>
      <c r="D1048" s="207" t="s">
        <v>272</v>
      </c>
      <c r="E1048" s="208" t="s">
        <v>1</v>
      </c>
      <c r="F1048" s="209" t="s">
        <v>3128</v>
      </c>
      <c r="G1048" s="206"/>
      <c r="H1048" s="210">
        <v>7.6479999999999997</v>
      </c>
      <c r="I1048" s="211"/>
      <c r="J1048" s="206"/>
      <c r="K1048" s="206"/>
      <c r="L1048" s="212"/>
      <c r="M1048" s="213"/>
      <c r="N1048" s="214"/>
      <c r="O1048" s="214"/>
      <c r="P1048" s="214"/>
      <c r="Q1048" s="214"/>
      <c r="R1048" s="214"/>
      <c r="S1048" s="214"/>
      <c r="T1048" s="215"/>
      <c r="AT1048" s="216" t="s">
        <v>272</v>
      </c>
      <c r="AU1048" s="216" t="s">
        <v>73</v>
      </c>
      <c r="AV1048" s="13" t="s">
        <v>73</v>
      </c>
      <c r="AW1048" s="13" t="s">
        <v>30</v>
      </c>
      <c r="AX1048" s="13" t="s">
        <v>64</v>
      </c>
      <c r="AY1048" s="216" t="s">
        <v>263</v>
      </c>
    </row>
    <row r="1049" spans="1:65" s="13" customFormat="1">
      <c r="B1049" s="205"/>
      <c r="C1049" s="206"/>
      <c r="D1049" s="207" t="s">
        <v>272</v>
      </c>
      <c r="E1049" s="208" t="s">
        <v>1</v>
      </c>
      <c r="F1049" s="209" t="s">
        <v>3129</v>
      </c>
      <c r="G1049" s="206"/>
      <c r="H1049" s="210">
        <v>2.56</v>
      </c>
      <c r="I1049" s="211"/>
      <c r="J1049" s="206"/>
      <c r="K1049" s="206"/>
      <c r="L1049" s="212"/>
      <c r="M1049" s="213"/>
      <c r="N1049" s="214"/>
      <c r="O1049" s="214"/>
      <c r="P1049" s="214"/>
      <c r="Q1049" s="214"/>
      <c r="R1049" s="214"/>
      <c r="S1049" s="214"/>
      <c r="T1049" s="215"/>
      <c r="AT1049" s="216" t="s">
        <v>272</v>
      </c>
      <c r="AU1049" s="216" t="s">
        <v>73</v>
      </c>
      <c r="AV1049" s="13" t="s">
        <v>73</v>
      </c>
      <c r="AW1049" s="13" t="s">
        <v>30</v>
      </c>
      <c r="AX1049" s="13" t="s">
        <v>64</v>
      </c>
      <c r="AY1049" s="216" t="s">
        <v>263</v>
      </c>
    </row>
    <row r="1050" spans="1:65" s="13" customFormat="1">
      <c r="B1050" s="205"/>
      <c r="C1050" s="206"/>
      <c r="D1050" s="207" t="s">
        <v>272</v>
      </c>
      <c r="E1050" s="208" t="s">
        <v>1</v>
      </c>
      <c r="F1050" s="209" t="s">
        <v>3130</v>
      </c>
      <c r="G1050" s="206"/>
      <c r="H1050" s="210">
        <v>8.7479999999999993</v>
      </c>
      <c r="I1050" s="211"/>
      <c r="J1050" s="206"/>
      <c r="K1050" s="206"/>
      <c r="L1050" s="212"/>
      <c r="M1050" s="213"/>
      <c r="N1050" s="214"/>
      <c r="O1050" s="214"/>
      <c r="P1050" s="214"/>
      <c r="Q1050" s="214"/>
      <c r="R1050" s="214"/>
      <c r="S1050" s="214"/>
      <c r="T1050" s="215"/>
      <c r="AT1050" s="216" t="s">
        <v>272</v>
      </c>
      <c r="AU1050" s="216" t="s">
        <v>73</v>
      </c>
      <c r="AV1050" s="13" t="s">
        <v>73</v>
      </c>
      <c r="AW1050" s="13" t="s">
        <v>30</v>
      </c>
      <c r="AX1050" s="13" t="s">
        <v>64</v>
      </c>
      <c r="AY1050" s="216" t="s">
        <v>263</v>
      </c>
    </row>
    <row r="1051" spans="1:65" s="13" customFormat="1">
      <c r="B1051" s="205"/>
      <c r="C1051" s="206"/>
      <c r="D1051" s="207" t="s">
        <v>272</v>
      </c>
      <c r="E1051" s="208" t="s">
        <v>1</v>
      </c>
      <c r="F1051" s="209" t="s">
        <v>3131</v>
      </c>
      <c r="G1051" s="206"/>
      <c r="H1051" s="210">
        <v>10.166</v>
      </c>
      <c r="I1051" s="211"/>
      <c r="J1051" s="206"/>
      <c r="K1051" s="206"/>
      <c r="L1051" s="212"/>
      <c r="M1051" s="213"/>
      <c r="N1051" s="214"/>
      <c r="O1051" s="214"/>
      <c r="P1051" s="214"/>
      <c r="Q1051" s="214"/>
      <c r="R1051" s="214"/>
      <c r="S1051" s="214"/>
      <c r="T1051" s="215"/>
      <c r="AT1051" s="216" t="s">
        <v>272</v>
      </c>
      <c r="AU1051" s="216" t="s">
        <v>73</v>
      </c>
      <c r="AV1051" s="13" t="s">
        <v>73</v>
      </c>
      <c r="AW1051" s="13" t="s">
        <v>30</v>
      </c>
      <c r="AX1051" s="13" t="s">
        <v>64</v>
      </c>
      <c r="AY1051" s="216" t="s">
        <v>263</v>
      </c>
    </row>
    <row r="1052" spans="1:65" s="13" customFormat="1">
      <c r="B1052" s="205"/>
      <c r="C1052" s="206"/>
      <c r="D1052" s="207" t="s">
        <v>272</v>
      </c>
      <c r="E1052" s="208" t="s">
        <v>1</v>
      </c>
      <c r="F1052" s="209" t="s">
        <v>3132</v>
      </c>
      <c r="G1052" s="206"/>
      <c r="H1052" s="210">
        <v>9.1069999999999993</v>
      </c>
      <c r="I1052" s="211"/>
      <c r="J1052" s="206"/>
      <c r="K1052" s="206"/>
      <c r="L1052" s="212"/>
      <c r="M1052" s="213"/>
      <c r="N1052" s="214"/>
      <c r="O1052" s="214"/>
      <c r="P1052" s="214"/>
      <c r="Q1052" s="214"/>
      <c r="R1052" s="214"/>
      <c r="S1052" s="214"/>
      <c r="T1052" s="215"/>
      <c r="AT1052" s="216" t="s">
        <v>272</v>
      </c>
      <c r="AU1052" s="216" t="s">
        <v>73</v>
      </c>
      <c r="AV1052" s="13" t="s">
        <v>73</v>
      </c>
      <c r="AW1052" s="13" t="s">
        <v>30</v>
      </c>
      <c r="AX1052" s="13" t="s">
        <v>64</v>
      </c>
      <c r="AY1052" s="216" t="s">
        <v>263</v>
      </c>
    </row>
    <row r="1053" spans="1:65" s="13" customFormat="1">
      <c r="B1053" s="205"/>
      <c r="C1053" s="206"/>
      <c r="D1053" s="207" t="s">
        <v>272</v>
      </c>
      <c r="E1053" s="208" t="s">
        <v>1</v>
      </c>
      <c r="F1053" s="209" t="s">
        <v>3133</v>
      </c>
      <c r="G1053" s="206"/>
      <c r="H1053" s="210">
        <v>9.1069999999999993</v>
      </c>
      <c r="I1053" s="211"/>
      <c r="J1053" s="206"/>
      <c r="K1053" s="206"/>
      <c r="L1053" s="212"/>
      <c r="M1053" s="213"/>
      <c r="N1053" s="214"/>
      <c r="O1053" s="214"/>
      <c r="P1053" s="214"/>
      <c r="Q1053" s="214"/>
      <c r="R1053" s="214"/>
      <c r="S1053" s="214"/>
      <c r="T1053" s="215"/>
      <c r="AT1053" s="216" t="s">
        <v>272</v>
      </c>
      <c r="AU1053" s="216" t="s">
        <v>73</v>
      </c>
      <c r="AV1053" s="13" t="s">
        <v>73</v>
      </c>
      <c r="AW1053" s="13" t="s">
        <v>30</v>
      </c>
      <c r="AX1053" s="13" t="s">
        <v>64</v>
      </c>
      <c r="AY1053" s="216" t="s">
        <v>263</v>
      </c>
    </row>
    <row r="1054" spans="1:65" s="15" customFormat="1">
      <c r="B1054" s="228"/>
      <c r="C1054" s="229"/>
      <c r="D1054" s="207" t="s">
        <v>272</v>
      </c>
      <c r="E1054" s="230" t="s">
        <v>1</v>
      </c>
      <c r="F1054" s="231" t="s">
        <v>280</v>
      </c>
      <c r="G1054" s="229"/>
      <c r="H1054" s="232">
        <v>180.559</v>
      </c>
      <c r="I1054" s="233"/>
      <c r="J1054" s="229"/>
      <c r="K1054" s="229"/>
      <c r="L1054" s="234"/>
      <c r="M1054" s="235"/>
      <c r="N1054" s="236"/>
      <c r="O1054" s="236"/>
      <c r="P1054" s="236"/>
      <c r="Q1054" s="236"/>
      <c r="R1054" s="236"/>
      <c r="S1054" s="236"/>
      <c r="T1054" s="237"/>
      <c r="AT1054" s="238" t="s">
        <v>272</v>
      </c>
      <c r="AU1054" s="238" t="s">
        <v>73</v>
      </c>
      <c r="AV1054" s="15" t="s">
        <v>270</v>
      </c>
      <c r="AW1054" s="15" t="s">
        <v>30</v>
      </c>
      <c r="AX1054" s="15" t="s">
        <v>71</v>
      </c>
      <c r="AY1054" s="238" t="s">
        <v>263</v>
      </c>
    </row>
    <row r="1055" spans="1:65" s="2" customFormat="1" ht="16.5" customHeight="1">
      <c r="A1055" s="35"/>
      <c r="B1055" s="36"/>
      <c r="C1055" s="191" t="s">
        <v>3787</v>
      </c>
      <c r="D1055" s="191" t="s">
        <v>266</v>
      </c>
      <c r="E1055" s="192" t="s">
        <v>3788</v>
      </c>
      <c r="F1055" s="193" t="s">
        <v>3789</v>
      </c>
      <c r="G1055" s="194" t="s">
        <v>269</v>
      </c>
      <c r="H1055" s="195">
        <v>180.559</v>
      </c>
      <c r="I1055" s="196"/>
      <c r="J1055" s="197">
        <f>ROUND(I1055*H1055,2)</f>
        <v>0</v>
      </c>
      <c r="K1055" s="198"/>
      <c r="L1055" s="40"/>
      <c r="M1055" s="199" t="s">
        <v>1</v>
      </c>
      <c r="N1055" s="200" t="s">
        <v>38</v>
      </c>
      <c r="O1055" s="72"/>
      <c r="P1055" s="201">
        <f>O1055*H1055</f>
        <v>0</v>
      </c>
      <c r="Q1055" s="201">
        <v>2.9999999999999997E-4</v>
      </c>
      <c r="R1055" s="201">
        <f>Q1055*H1055</f>
        <v>5.4167699999999992E-2</v>
      </c>
      <c r="S1055" s="201">
        <v>0</v>
      </c>
      <c r="T1055" s="202">
        <f>S1055*H1055</f>
        <v>0</v>
      </c>
      <c r="U1055" s="35"/>
      <c r="V1055" s="35"/>
      <c r="W1055" s="35"/>
      <c r="X1055" s="35"/>
      <c r="Y1055" s="35"/>
      <c r="Z1055" s="35"/>
      <c r="AA1055" s="35"/>
      <c r="AB1055" s="35"/>
      <c r="AC1055" s="35"/>
      <c r="AD1055" s="35"/>
      <c r="AE1055" s="35"/>
      <c r="AR1055" s="203" t="s">
        <v>416</v>
      </c>
      <c r="AT1055" s="203" t="s">
        <v>266</v>
      </c>
      <c r="AU1055" s="203" t="s">
        <v>73</v>
      </c>
      <c r="AY1055" s="18" t="s">
        <v>263</v>
      </c>
      <c r="BE1055" s="204">
        <f>IF(N1055="základní",J1055,0)</f>
        <v>0</v>
      </c>
      <c r="BF1055" s="204">
        <f>IF(N1055="snížená",J1055,0)</f>
        <v>0</v>
      </c>
      <c r="BG1055" s="204">
        <f>IF(N1055="zákl. přenesená",J1055,0)</f>
        <v>0</v>
      </c>
      <c r="BH1055" s="204">
        <f>IF(N1055="sníž. přenesená",J1055,0)</f>
        <v>0</v>
      </c>
      <c r="BI1055" s="204">
        <f>IF(N1055="nulová",J1055,0)</f>
        <v>0</v>
      </c>
      <c r="BJ1055" s="18" t="s">
        <v>71</v>
      </c>
      <c r="BK1055" s="204">
        <f>ROUND(I1055*H1055,2)</f>
        <v>0</v>
      </c>
      <c r="BL1055" s="18" t="s">
        <v>416</v>
      </c>
      <c r="BM1055" s="203" t="s">
        <v>3790</v>
      </c>
    </row>
    <row r="1056" spans="1:65" s="2" customFormat="1" ht="24.2" customHeight="1">
      <c r="A1056" s="35"/>
      <c r="B1056" s="36"/>
      <c r="C1056" s="191" t="s">
        <v>1062</v>
      </c>
      <c r="D1056" s="191" t="s">
        <v>266</v>
      </c>
      <c r="E1056" s="192" t="s">
        <v>3791</v>
      </c>
      <c r="F1056" s="193" t="s">
        <v>3792</v>
      </c>
      <c r="G1056" s="194" t="s">
        <v>269</v>
      </c>
      <c r="H1056" s="195">
        <v>6.2</v>
      </c>
      <c r="I1056" s="196"/>
      <c r="J1056" s="197">
        <f>ROUND(I1056*H1056,2)</f>
        <v>0</v>
      </c>
      <c r="K1056" s="198"/>
      <c r="L1056" s="40"/>
      <c r="M1056" s="199" t="s">
        <v>1</v>
      </c>
      <c r="N1056" s="200" t="s">
        <v>38</v>
      </c>
      <c r="O1056" s="72"/>
      <c r="P1056" s="201">
        <f>O1056*H1056</f>
        <v>0</v>
      </c>
      <c r="Q1056" s="201">
        <v>1.5E-3</v>
      </c>
      <c r="R1056" s="201">
        <f>Q1056*H1056</f>
        <v>9.300000000000001E-3</v>
      </c>
      <c r="S1056" s="201">
        <v>0</v>
      </c>
      <c r="T1056" s="202">
        <f>S1056*H1056</f>
        <v>0</v>
      </c>
      <c r="U1056" s="35"/>
      <c r="V1056" s="35"/>
      <c r="W1056" s="35"/>
      <c r="X1056" s="35"/>
      <c r="Y1056" s="35"/>
      <c r="Z1056" s="35"/>
      <c r="AA1056" s="35"/>
      <c r="AB1056" s="35"/>
      <c r="AC1056" s="35"/>
      <c r="AD1056" s="35"/>
      <c r="AE1056" s="35"/>
      <c r="AR1056" s="203" t="s">
        <v>416</v>
      </c>
      <c r="AT1056" s="203" t="s">
        <v>266</v>
      </c>
      <c r="AU1056" s="203" t="s">
        <v>73</v>
      </c>
      <c r="AY1056" s="18" t="s">
        <v>263</v>
      </c>
      <c r="BE1056" s="204">
        <f>IF(N1056="základní",J1056,0)</f>
        <v>0</v>
      </c>
      <c r="BF1056" s="204">
        <f>IF(N1056="snížená",J1056,0)</f>
        <v>0</v>
      </c>
      <c r="BG1056" s="204">
        <f>IF(N1056="zákl. přenesená",J1056,0)</f>
        <v>0</v>
      </c>
      <c r="BH1056" s="204">
        <f>IF(N1056="sníž. přenesená",J1056,0)</f>
        <v>0</v>
      </c>
      <c r="BI1056" s="204">
        <f>IF(N1056="nulová",J1056,0)</f>
        <v>0</v>
      </c>
      <c r="BJ1056" s="18" t="s">
        <v>71</v>
      </c>
      <c r="BK1056" s="204">
        <f>ROUND(I1056*H1056,2)</f>
        <v>0</v>
      </c>
      <c r="BL1056" s="18" t="s">
        <v>416</v>
      </c>
      <c r="BM1056" s="203" t="s">
        <v>3793</v>
      </c>
    </row>
    <row r="1057" spans="1:65" s="13" customFormat="1">
      <c r="B1057" s="205"/>
      <c r="C1057" s="206"/>
      <c r="D1057" s="207" t="s">
        <v>272</v>
      </c>
      <c r="E1057" s="208" t="s">
        <v>1</v>
      </c>
      <c r="F1057" s="209" t="s">
        <v>3794</v>
      </c>
      <c r="G1057" s="206"/>
      <c r="H1057" s="210">
        <v>6.2</v>
      </c>
      <c r="I1057" s="211"/>
      <c r="J1057" s="206"/>
      <c r="K1057" s="206"/>
      <c r="L1057" s="212"/>
      <c r="M1057" s="213"/>
      <c r="N1057" s="214"/>
      <c r="O1057" s="214"/>
      <c r="P1057" s="214"/>
      <c r="Q1057" s="214"/>
      <c r="R1057" s="214"/>
      <c r="S1057" s="214"/>
      <c r="T1057" s="215"/>
      <c r="AT1057" s="216" t="s">
        <v>272</v>
      </c>
      <c r="AU1057" s="216" t="s">
        <v>73</v>
      </c>
      <c r="AV1057" s="13" t="s">
        <v>73</v>
      </c>
      <c r="AW1057" s="13" t="s">
        <v>30</v>
      </c>
      <c r="AX1057" s="13" t="s">
        <v>64</v>
      </c>
      <c r="AY1057" s="216" t="s">
        <v>263</v>
      </c>
    </row>
    <row r="1058" spans="1:65" s="15" customFormat="1">
      <c r="B1058" s="228"/>
      <c r="C1058" s="229"/>
      <c r="D1058" s="207" t="s">
        <v>272</v>
      </c>
      <c r="E1058" s="230" t="s">
        <v>1</v>
      </c>
      <c r="F1058" s="231" t="s">
        <v>280</v>
      </c>
      <c r="G1058" s="229"/>
      <c r="H1058" s="232">
        <v>6.2</v>
      </c>
      <c r="I1058" s="233"/>
      <c r="J1058" s="229"/>
      <c r="K1058" s="229"/>
      <c r="L1058" s="234"/>
      <c r="M1058" s="235"/>
      <c r="N1058" s="236"/>
      <c r="O1058" s="236"/>
      <c r="P1058" s="236"/>
      <c r="Q1058" s="236"/>
      <c r="R1058" s="236"/>
      <c r="S1058" s="236"/>
      <c r="T1058" s="237"/>
      <c r="AT1058" s="238" t="s">
        <v>272</v>
      </c>
      <c r="AU1058" s="238" t="s">
        <v>73</v>
      </c>
      <c r="AV1058" s="15" t="s">
        <v>270</v>
      </c>
      <c r="AW1058" s="15" t="s">
        <v>30</v>
      </c>
      <c r="AX1058" s="15" t="s">
        <v>71</v>
      </c>
      <c r="AY1058" s="238" t="s">
        <v>263</v>
      </c>
    </row>
    <row r="1059" spans="1:65" s="2" customFormat="1" ht="33" customHeight="1">
      <c r="A1059" s="35"/>
      <c r="B1059" s="36"/>
      <c r="C1059" s="191" t="s">
        <v>3795</v>
      </c>
      <c r="D1059" s="191" t="s">
        <v>266</v>
      </c>
      <c r="E1059" s="192" t="s">
        <v>3796</v>
      </c>
      <c r="F1059" s="193" t="s">
        <v>3797</v>
      </c>
      <c r="G1059" s="194" t="s">
        <v>269</v>
      </c>
      <c r="H1059" s="195">
        <v>180.559</v>
      </c>
      <c r="I1059" s="196"/>
      <c r="J1059" s="197">
        <f>ROUND(I1059*H1059,2)</f>
        <v>0</v>
      </c>
      <c r="K1059" s="198"/>
      <c r="L1059" s="40"/>
      <c r="M1059" s="199" t="s">
        <v>1</v>
      </c>
      <c r="N1059" s="200" t="s">
        <v>38</v>
      </c>
      <c r="O1059" s="72"/>
      <c r="P1059" s="201">
        <f>O1059*H1059</f>
        <v>0</v>
      </c>
      <c r="Q1059" s="201">
        <v>5.3E-3</v>
      </c>
      <c r="R1059" s="201">
        <f>Q1059*H1059</f>
        <v>0.95696269999999994</v>
      </c>
      <c r="S1059" s="201">
        <v>0</v>
      </c>
      <c r="T1059" s="202">
        <f>S1059*H1059</f>
        <v>0</v>
      </c>
      <c r="U1059" s="35"/>
      <c r="V1059" s="35"/>
      <c r="W1059" s="35"/>
      <c r="X1059" s="35"/>
      <c r="Y1059" s="35"/>
      <c r="Z1059" s="35"/>
      <c r="AA1059" s="35"/>
      <c r="AB1059" s="35"/>
      <c r="AC1059" s="35"/>
      <c r="AD1059" s="35"/>
      <c r="AE1059" s="35"/>
      <c r="AR1059" s="203" t="s">
        <v>416</v>
      </c>
      <c r="AT1059" s="203" t="s">
        <v>266</v>
      </c>
      <c r="AU1059" s="203" t="s">
        <v>73</v>
      </c>
      <c r="AY1059" s="18" t="s">
        <v>263</v>
      </c>
      <c r="BE1059" s="204">
        <f>IF(N1059="základní",J1059,0)</f>
        <v>0</v>
      </c>
      <c r="BF1059" s="204">
        <f>IF(N1059="snížená",J1059,0)</f>
        <v>0</v>
      </c>
      <c r="BG1059" s="204">
        <f>IF(N1059="zákl. přenesená",J1059,0)</f>
        <v>0</v>
      </c>
      <c r="BH1059" s="204">
        <f>IF(N1059="sníž. přenesená",J1059,0)</f>
        <v>0</v>
      </c>
      <c r="BI1059" s="204">
        <f>IF(N1059="nulová",J1059,0)</f>
        <v>0</v>
      </c>
      <c r="BJ1059" s="18" t="s">
        <v>71</v>
      </c>
      <c r="BK1059" s="204">
        <f>ROUND(I1059*H1059,2)</f>
        <v>0</v>
      </c>
      <c r="BL1059" s="18" t="s">
        <v>416</v>
      </c>
      <c r="BM1059" s="203" t="s">
        <v>3798</v>
      </c>
    </row>
    <row r="1060" spans="1:65" s="2" customFormat="1" ht="24.2" customHeight="1">
      <c r="A1060" s="35"/>
      <c r="B1060" s="36"/>
      <c r="C1060" s="191" t="s">
        <v>1070</v>
      </c>
      <c r="D1060" s="191" t="s">
        <v>266</v>
      </c>
      <c r="E1060" s="192" t="s">
        <v>3799</v>
      </c>
      <c r="F1060" s="193" t="s">
        <v>3800</v>
      </c>
      <c r="G1060" s="194" t="s">
        <v>796</v>
      </c>
      <c r="H1060" s="195">
        <v>33.72</v>
      </c>
      <c r="I1060" s="196"/>
      <c r="J1060" s="197">
        <f>ROUND(I1060*H1060,2)</f>
        <v>0</v>
      </c>
      <c r="K1060" s="198"/>
      <c r="L1060" s="40"/>
      <c r="M1060" s="199" t="s">
        <v>1</v>
      </c>
      <c r="N1060" s="200" t="s">
        <v>38</v>
      </c>
      <c r="O1060" s="72"/>
      <c r="P1060" s="201">
        <f>O1060*H1060</f>
        <v>0</v>
      </c>
      <c r="Q1060" s="201">
        <v>2.0000000000000001E-4</v>
      </c>
      <c r="R1060" s="201">
        <f>Q1060*H1060</f>
        <v>6.744E-3</v>
      </c>
      <c r="S1060" s="201">
        <v>0</v>
      </c>
      <c r="T1060" s="202">
        <f>S1060*H1060</f>
        <v>0</v>
      </c>
      <c r="U1060" s="35"/>
      <c r="V1060" s="35"/>
      <c r="W1060" s="35"/>
      <c r="X1060" s="35"/>
      <c r="Y1060" s="35"/>
      <c r="Z1060" s="35"/>
      <c r="AA1060" s="35"/>
      <c r="AB1060" s="35"/>
      <c r="AC1060" s="35"/>
      <c r="AD1060" s="35"/>
      <c r="AE1060" s="35"/>
      <c r="AR1060" s="203" t="s">
        <v>416</v>
      </c>
      <c r="AT1060" s="203" t="s">
        <v>266</v>
      </c>
      <c r="AU1060" s="203" t="s">
        <v>73</v>
      </c>
      <c r="AY1060" s="18" t="s">
        <v>263</v>
      </c>
      <c r="BE1060" s="204">
        <f>IF(N1060="základní",J1060,0)</f>
        <v>0</v>
      </c>
      <c r="BF1060" s="204">
        <f>IF(N1060="snížená",J1060,0)</f>
        <v>0</v>
      </c>
      <c r="BG1060" s="204">
        <f>IF(N1060="zákl. přenesená",J1060,0)</f>
        <v>0</v>
      </c>
      <c r="BH1060" s="204">
        <f>IF(N1060="sníž. přenesená",J1060,0)</f>
        <v>0</v>
      </c>
      <c r="BI1060" s="204">
        <f>IF(N1060="nulová",J1060,0)</f>
        <v>0</v>
      </c>
      <c r="BJ1060" s="18" t="s">
        <v>71</v>
      </c>
      <c r="BK1060" s="204">
        <f>ROUND(I1060*H1060,2)</f>
        <v>0</v>
      </c>
      <c r="BL1060" s="18" t="s">
        <v>416</v>
      </c>
      <c r="BM1060" s="203" t="s">
        <v>3801</v>
      </c>
    </row>
    <row r="1061" spans="1:65" s="13" customFormat="1">
      <c r="B1061" s="205"/>
      <c r="C1061" s="206"/>
      <c r="D1061" s="207" t="s">
        <v>272</v>
      </c>
      <c r="E1061" s="208" t="s">
        <v>1</v>
      </c>
      <c r="F1061" s="209" t="s">
        <v>3802</v>
      </c>
      <c r="G1061" s="206"/>
      <c r="H1061" s="210">
        <v>14.96</v>
      </c>
      <c r="I1061" s="211"/>
      <c r="J1061" s="206"/>
      <c r="K1061" s="206"/>
      <c r="L1061" s="212"/>
      <c r="M1061" s="213"/>
      <c r="N1061" s="214"/>
      <c r="O1061" s="214"/>
      <c r="P1061" s="214"/>
      <c r="Q1061" s="214"/>
      <c r="R1061" s="214"/>
      <c r="S1061" s="214"/>
      <c r="T1061" s="215"/>
      <c r="AT1061" s="216" t="s">
        <v>272</v>
      </c>
      <c r="AU1061" s="216" t="s">
        <v>73</v>
      </c>
      <c r="AV1061" s="13" t="s">
        <v>73</v>
      </c>
      <c r="AW1061" s="13" t="s">
        <v>30</v>
      </c>
      <c r="AX1061" s="13" t="s">
        <v>64</v>
      </c>
      <c r="AY1061" s="216" t="s">
        <v>263</v>
      </c>
    </row>
    <row r="1062" spans="1:65" s="13" customFormat="1">
      <c r="B1062" s="205"/>
      <c r="C1062" s="206"/>
      <c r="D1062" s="207" t="s">
        <v>272</v>
      </c>
      <c r="E1062" s="208" t="s">
        <v>1</v>
      </c>
      <c r="F1062" s="209" t="s">
        <v>3803</v>
      </c>
      <c r="G1062" s="206"/>
      <c r="H1062" s="210">
        <v>10.96</v>
      </c>
      <c r="I1062" s="211"/>
      <c r="J1062" s="206"/>
      <c r="K1062" s="206"/>
      <c r="L1062" s="212"/>
      <c r="M1062" s="213"/>
      <c r="N1062" s="214"/>
      <c r="O1062" s="214"/>
      <c r="P1062" s="214"/>
      <c r="Q1062" s="214"/>
      <c r="R1062" s="214"/>
      <c r="S1062" s="214"/>
      <c r="T1062" s="215"/>
      <c r="AT1062" s="216" t="s">
        <v>272</v>
      </c>
      <c r="AU1062" s="216" t="s">
        <v>73</v>
      </c>
      <c r="AV1062" s="13" t="s">
        <v>73</v>
      </c>
      <c r="AW1062" s="13" t="s">
        <v>30</v>
      </c>
      <c r="AX1062" s="13" t="s">
        <v>64</v>
      </c>
      <c r="AY1062" s="216" t="s">
        <v>263</v>
      </c>
    </row>
    <row r="1063" spans="1:65" s="13" customFormat="1">
      <c r="B1063" s="205"/>
      <c r="C1063" s="206"/>
      <c r="D1063" s="207" t="s">
        <v>272</v>
      </c>
      <c r="E1063" s="208" t="s">
        <v>1</v>
      </c>
      <c r="F1063" s="209" t="s">
        <v>3804</v>
      </c>
      <c r="G1063" s="206"/>
      <c r="H1063" s="210">
        <v>3.88</v>
      </c>
      <c r="I1063" s="211"/>
      <c r="J1063" s="206"/>
      <c r="K1063" s="206"/>
      <c r="L1063" s="212"/>
      <c r="M1063" s="213"/>
      <c r="N1063" s="214"/>
      <c r="O1063" s="214"/>
      <c r="P1063" s="214"/>
      <c r="Q1063" s="214"/>
      <c r="R1063" s="214"/>
      <c r="S1063" s="214"/>
      <c r="T1063" s="215"/>
      <c r="AT1063" s="216" t="s">
        <v>272</v>
      </c>
      <c r="AU1063" s="216" t="s">
        <v>73</v>
      </c>
      <c r="AV1063" s="13" t="s">
        <v>73</v>
      </c>
      <c r="AW1063" s="13" t="s">
        <v>30</v>
      </c>
      <c r="AX1063" s="13" t="s">
        <v>64</v>
      </c>
      <c r="AY1063" s="216" t="s">
        <v>263</v>
      </c>
    </row>
    <row r="1064" spans="1:65" s="13" customFormat="1">
      <c r="B1064" s="205"/>
      <c r="C1064" s="206"/>
      <c r="D1064" s="207" t="s">
        <v>272</v>
      </c>
      <c r="E1064" s="208" t="s">
        <v>1</v>
      </c>
      <c r="F1064" s="209" t="s">
        <v>3805</v>
      </c>
      <c r="G1064" s="206"/>
      <c r="H1064" s="210">
        <v>0.98</v>
      </c>
      <c r="I1064" s="211"/>
      <c r="J1064" s="206"/>
      <c r="K1064" s="206"/>
      <c r="L1064" s="212"/>
      <c r="M1064" s="213"/>
      <c r="N1064" s="214"/>
      <c r="O1064" s="214"/>
      <c r="P1064" s="214"/>
      <c r="Q1064" s="214"/>
      <c r="R1064" s="214"/>
      <c r="S1064" s="214"/>
      <c r="T1064" s="215"/>
      <c r="AT1064" s="216" t="s">
        <v>272</v>
      </c>
      <c r="AU1064" s="216" t="s">
        <v>73</v>
      </c>
      <c r="AV1064" s="13" t="s">
        <v>73</v>
      </c>
      <c r="AW1064" s="13" t="s">
        <v>30</v>
      </c>
      <c r="AX1064" s="13" t="s">
        <v>64</v>
      </c>
      <c r="AY1064" s="216" t="s">
        <v>263</v>
      </c>
    </row>
    <row r="1065" spans="1:65" s="13" customFormat="1">
      <c r="B1065" s="205"/>
      <c r="C1065" s="206"/>
      <c r="D1065" s="207" t="s">
        <v>272</v>
      </c>
      <c r="E1065" s="208" t="s">
        <v>1</v>
      </c>
      <c r="F1065" s="209" t="s">
        <v>3806</v>
      </c>
      <c r="G1065" s="206"/>
      <c r="H1065" s="210">
        <v>0.98</v>
      </c>
      <c r="I1065" s="211"/>
      <c r="J1065" s="206"/>
      <c r="K1065" s="206"/>
      <c r="L1065" s="212"/>
      <c r="M1065" s="213"/>
      <c r="N1065" s="214"/>
      <c r="O1065" s="214"/>
      <c r="P1065" s="214"/>
      <c r="Q1065" s="214"/>
      <c r="R1065" s="214"/>
      <c r="S1065" s="214"/>
      <c r="T1065" s="215"/>
      <c r="AT1065" s="216" t="s">
        <v>272</v>
      </c>
      <c r="AU1065" s="216" t="s">
        <v>73</v>
      </c>
      <c r="AV1065" s="13" t="s">
        <v>73</v>
      </c>
      <c r="AW1065" s="13" t="s">
        <v>30</v>
      </c>
      <c r="AX1065" s="13" t="s">
        <v>64</v>
      </c>
      <c r="AY1065" s="216" t="s">
        <v>263</v>
      </c>
    </row>
    <row r="1066" spans="1:65" s="13" customFormat="1">
      <c r="B1066" s="205"/>
      <c r="C1066" s="206"/>
      <c r="D1066" s="207" t="s">
        <v>272</v>
      </c>
      <c r="E1066" s="208" t="s">
        <v>1</v>
      </c>
      <c r="F1066" s="209" t="s">
        <v>3807</v>
      </c>
      <c r="G1066" s="206"/>
      <c r="H1066" s="210">
        <v>0.98</v>
      </c>
      <c r="I1066" s="211"/>
      <c r="J1066" s="206"/>
      <c r="K1066" s="206"/>
      <c r="L1066" s="212"/>
      <c r="M1066" s="213"/>
      <c r="N1066" s="214"/>
      <c r="O1066" s="214"/>
      <c r="P1066" s="214"/>
      <c r="Q1066" s="214"/>
      <c r="R1066" s="214"/>
      <c r="S1066" s="214"/>
      <c r="T1066" s="215"/>
      <c r="AT1066" s="216" t="s">
        <v>272</v>
      </c>
      <c r="AU1066" s="216" t="s">
        <v>73</v>
      </c>
      <c r="AV1066" s="13" t="s">
        <v>73</v>
      </c>
      <c r="AW1066" s="13" t="s">
        <v>30</v>
      </c>
      <c r="AX1066" s="13" t="s">
        <v>64</v>
      </c>
      <c r="AY1066" s="216" t="s">
        <v>263</v>
      </c>
    </row>
    <row r="1067" spans="1:65" s="13" customFormat="1">
      <c r="B1067" s="205"/>
      <c r="C1067" s="206"/>
      <c r="D1067" s="207" t="s">
        <v>272</v>
      </c>
      <c r="E1067" s="208" t="s">
        <v>1</v>
      </c>
      <c r="F1067" s="209" t="s">
        <v>3808</v>
      </c>
      <c r="G1067" s="206"/>
      <c r="H1067" s="210">
        <v>0.98</v>
      </c>
      <c r="I1067" s="211"/>
      <c r="J1067" s="206"/>
      <c r="K1067" s="206"/>
      <c r="L1067" s="212"/>
      <c r="M1067" s="213"/>
      <c r="N1067" s="214"/>
      <c r="O1067" s="214"/>
      <c r="P1067" s="214"/>
      <c r="Q1067" s="214"/>
      <c r="R1067" s="214"/>
      <c r="S1067" s="214"/>
      <c r="T1067" s="215"/>
      <c r="AT1067" s="216" t="s">
        <v>272</v>
      </c>
      <c r="AU1067" s="216" t="s">
        <v>73</v>
      </c>
      <c r="AV1067" s="13" t="s">
        <v>73</v>
      </c>
      <c r="AW1067" s="13" t="s">
        <v>30</v>
      </c>
      <c r="AX1067" s="13" t="s">
        <v>64</v>
      </c>
      <c r="AY1067" s="216" t="s">
        <v>263</v>
      </c>
    </row>
    <row r="1068" spans="1:65" s="15" customFormat="1">
      <c r="B1068" s="228"/>
      <c r="C1068" s="229"/>
      <c r="D1068" s="207" t="s">
        <v>272</v>
      </c>
      <c r="E1068" s="230" t="s">
        <v>1</v>
      </c>
      <c r="F1068" s="231" t="s">
        <v>280</v>
      </c>
      <c r="G1068" s="229"/>
      <c r="H1068" s="232">
        <v>33.72</v>
      </c>
      <c r="I1068" s="233"/>
      <c r="J1068" s="229"/>
      <c r="K1068" s="229"/>
      <c r="L1068" s="234"/>
      <c r="M1068" s="235"/>
      <c r="N1068" s="236"/>
      <c r="O1068" s="236"/>
      <c r="P1068" s="236"/>
      <c r="Q1068" s="236"/>
      <c r="R1068" s="236"/>
      <c r="S1068" s="236"/>
      <c r="T1068" s="237"/>
      <c r="AT1068" s="238" t="s">
        <v>272</v>
      </c>
      <c r="AU1068" s="238" t="s">
        <v>73</v>
      </c>
      <c r="AV1068" s="15" t="s">
        <v>270</v>
      </c>
      <c r="AW1068" s="15" t="s">
        <v>30</v>
      </c>
      <c r="AX1068" s="15" t="s">
        <v>71</v>
      </c>
      <c r="AY1068" s="238" t="s">
        <v>263</v>
      </c>
    </row>
    <row r="1069" spans="1:65" s="2" customFormat="1" ht="16.5" customHeight="1">
      <c r="A1069" s="35"/>
      <c r="B1069" s="36"/>
      <c r="C1069" s="261" t="s">
        <v>3809</v>
      </c>
      <c r="D1069" s="261" t="s">
        <v>401</v>
      </c>
      <c r="E1069" s="262" t="s">
        <v>3810</v>
      </c>
      <c r="F1069" s="263" t="s">
        <v>3811</v>
      </c>
      <c r="G1069" s="264" t="s">
        <v>796</v>
      </c>
      <c r="H1069" s="265">
        <v>35.405999999999999</v>
      </c>
      <c r="I1069" s="266"/>
      <c r="J1069" s="267">
        <f>ROUND(I1069*H1069,2)</f>
        <v>0</v>
      </c>
      <c r="K1069" s="268"/>
      <c r="L1069" s="269"/>
      <c r="M1069" s="270" t="s">
        <v>1</v>
      </c>
      <c r="N1069" s="271" t="s">
        <v>38</v>
      </c>
      <c r="O1069" s="72"/>
      <c r="P1069" s="201">
        <f>O1069*H1069</f>
        <v>0</v>
      </c>
      <c r="Q1069" s="201">
        <v>0</v>
      </c>
      <c r="R1069" s="201">
        <f>Q1069*H1069</f>
        <v>0</v>
      </c>
      <c r="S1069" s="201">
        <v>0</v>
      </c>
      <c r="T1069" s="202">
        <f>S1069*H1069</f>
        <v>0</v>
      </c>
      <c r="U1069" s="35"/>
      <c r="V1069" s="35"/>
      <c r="W1069" s="35"/>
      <c r="X1069" s="35"/>
      <c r="Y1069" s="35"/>
      <c r="Z1069" s="35"/>
      <c r="AA1069" s="35"/>
      <c r="AB1069" s="35"/>
      <c r="AC1069" s="35"/>
      <c r="AD1069" s="35"/>
      <c r="AE1069" s="35"/>
      <c r="AR1069" s="203" t="s">
        <v>542</v>
      </c>
      <c r="AT1069" s="203" t="s">
        <v>401</v>
      </c>
      <c r="AU1069" s="203" t="s">
        <v>73</v>
      </c>
      <c r="AY1069" s="18" t="s">
        <v>263</v>
      </c>
      <c r="BE1069" s="204">
        <f>IF(N1069="základní",J1069,0)</f>
        <v>0</v>
      </c>
      <c r="BF1069" s="204">
        <f>IF(N1069="snížená",J1069,0)</f>
        <v>0</v>
      </c>
      <c r="BG1069" s="204">
        <f>IF(N1069="zákl. přenesená",J1069,0)</f>
        <v>0</v>
      </c>
      <c r="BH1069" s="204">
        <f>IF(N1069="sníž. přenesená",J1069,0)</f>
        <v>0</v>
      </c>
      <c r="BI1069" s="204">
        <f>IF(N1069="nulová",J1069,0)</f>
        <v>0</v>
      </c>
      <c r="BJ1069" s="18" t="s">
        <v>71</v>
      </c>
      <c r="BK1069" s="204">
        <f>ROUND(I1069*H1069,2)</f>
        <v>0</v>
      </c>
      <c r="BL1069" s="18" t="s">
        <v>416</v>
      </c>
      <c r="BM1069" s="203" t="s">
        <v>3812</v>
      </c>
    </row>
    <row r="1070" spans="1:65" s="13" customFormat="1">
      <c r="B1070" s="205"/>
      <c r="C1070" s="206"/>
      <c r="D1070" s="207" t="s">
        <v>272</v>
      </c>
      <c r="E1070" s="208" t="s">
        <v>1</v>
      </c>
      <c r="F1070" s="209" t="s">
        <v>3813</v>
      </c>
      <c r="G1070" s="206"/>
      <c r="H1070" s="210">
        <v>35.405999999999999</v>
      </c>
      <c r="I1070" s="211"/>
      <c r="J1070" s="206"/>
      <c r="K1070" s="206"/>
      <c r="L1070" s="212"/>
      <c r="M1070" s="213"/>
      <c r="N1070" s="214"/>
      <c r="O1070" s="214"/>
      <c r="P1070" s="214"/>
      <c r="Q1070" s="214"/>
      <c r="R1070" s="214"/>
      <c r="S1070" s="214"/>
      <c r="T1070" s="215"/>
      <c r="AT1070" s="216" t="s">
        <v>272</v>
      </c>
      <c r="AU1070" s="216" t="s">
        <v>73</v>
      </c>
      <c r="AV1070" s="13" t="s">
        <v>73</v>
      </c>
      <c r="AW1070" s="13" t="s">
        <v>30</v>
      </c>
      <c r="AX1070" s="13" t="s">
        <v>64</v>
      </c>
      <c r="AY1070" s="216" t="s">
        <v>263</v>
      </c>
    </row>
    <row r="1071" spans="1:65" s="15" customFormat="1">
      <c r="B1071" s="228"/>
      <c r="C1071" s="229"/>
      <c r="D1071" s="207" t="s">
        <v>272</v>
      </c>
      <c r="E1071" s="230" t="s">
        <v>1</v>
      </c>
      <c r="F1071" s="231" t="s">
        <v>280</v>
      </c>
      <c r="G1071" s="229"/>
      <c r="H1071" s="232">
        <v>35.405999999999999</v>
      </c>
      <c r="I1071" s="233"/>
      <c r="J1071" s="229"/>
      <c r="K1071" s="229"/>
      <c r="L1071" s="234"/>
      <c r="M1071" s="235"/>
      <c r="N1071" s="236"/>
      <c r="O1071" s="236"/>
      <c r="P1071" s="236"/>
      <c r="Q1071" s="236"/>
      <c r="R1071" s="236"/>
      <c r="S1071" s="236"/>
      <c r="T1071" s="237"/>
      <c r="AT1071" s="238" t="s">
        <v>272</v>
      </c>
      <c r="AU1071" s="238" t="s">
        <v>73</v>
      </c>
      <c r="AV1071" s="15" t="s">
        <v>270</v>
      </c>
      <c r="AW1071" s="15" t="s">
        <v>30</v>
      </c>
      <c r="AX1071" s="15" t="s">
        <v>71</v>
      </c>
      <c r="AY1071" s="238" t="s">
        <v>263</v>
      </c>
    </row>
    <row r="1072" spans="1:65" s="2" customFormat="1" ht="24.2" customHeight="1">
      <c r="A1072" s="35"/>
      <c r="B1072" s="36"/>
      <c r="C1072" s="191" t="s">
        <v>1075</v>
      </c>
      <c r="D1072" s="191" t="s">
        <v>266</v>
      </c>
      <c r="E1072" s="192" t="s">
        <v>3814</v>
      </c>
      <c r="F1072" s="193" t="s">
        <v>3815</v>
      </c>
      <c r="G1072" s="194" t="s">
        <v>796</v>
      </c>
      <c r="H1072" s="195">
        <v>129.92400000000001</v>
      </c>
      <c r="I1072" s="196"/>
      <c r="J1072" s="197">
        <f>ROUND(I1072*H1072,2)</f>
        <v>0</v>
      </c>
      <c r="K1072" s="198"/>
      <c r="L1072" s="40"/>
      <c r="M1072" s="199" t="s">
        <v>1</v>
      </c>
      <c r="N1072" s="200" t="s">
        <v>38</v>
      </c>
      <c r="O1072" s="72"/>
      <c r="P1072" s="201">
        <f>O1072*H1072</f>
        <v>0</v>
      </c>
      <c r="Q1072" s="201">
        <v>1.8000000000000001E-4</v>
      </c>
      <c r="R1072" s="201">
        <f>Q1072*H1072</f>
        <v>2.3386320000000002E-2</v>
      </c>
      <c r="S1072" s="201">
        <v>0</v>
      </c>
      <c r="T1072" s="202">
        <f>S1072*H1072</f>
        <v>0</v>
      </c>
      <c r="U1072" s="35"/>
      <c r="V1072" s="35"/>
      <c r="W1072" s="35"/>
      <c r="X1072" s="35"/>
      <c r="Y1072" s="35"/>
      <c r="Z1072" s="35"/>
      <c r="AA1072" s="35"/>
      <c r="AB1072" s="35"/>
      <c r="AC1072" s="35"/>
      <c r="AD1072" s="35"/>
      <c r="AE1072" s="35"/>
      <c r="AR1072" s="203" t="s">
        <v>416</v>
      </c>
      <c r="AT1072" s="203" t="s">
        <v>266</v>
      </c>
      <c r="AU1072" s="203" t="s">
        <v>73</v>
      </c>
      <c r="AY1072" s="18" t="s">
        <v>263</v>
      </c>
      <c r="BE1072" s="204">
        <f>IF(N1072="základní",J1072,0)</f>
        <v>0</v>
      </c>
      <c r="BF1072" s="204">
        <f>IF(N1072="snížená",J1072,0)</f>
        <v>0</v>
      </c>
      <c r="BG1072" s="204">
        <f>IF(N1072="zákl. přenesená",J1072,0)</f>
        <v>0</v>
      </c>
      <c r="BH1072" s="204">
        <f>IF(N1072="sníž. přenesená",J1072,0)</f>
        <v>0</v>
      </c>
      <c r="BI1072" s="204">
        <f>IF(N1072="nulová",J1072,0)</f>
        <v>0</v>
      </c>
      <c r="BJ1072" s="18" t="s">
        <v>71</v>
      </c>
      <c r="BK1072" s="204">
        <f>ROUND(I1072*H1072,2)</f>
        <v>0</v>
      </c>
      <c r="BL1072" s="18" t="s">
        <v>416</v>
      </c>
      <c r="BM1072" s="203" t="s">
        <v>3816</v>
      </c>
    </row>
    <row r="1073" spans="2:51" s="13" customFormat="1">
      <c r="B1073" s="205"/>
      <c r="C1073" s="206"/>
      <c r="D1073" s="207" t="s">
        <v>272</v>
      </c>
      <c r="E1073" s="208" t="s">
        <v>1</v>
      </c>
      <c r="F1073" s="209" t="s">
        <v>3817</v>
      </c>
      <c r="G1073" s="206"/>
      <c r="H1073" s="210">
        <v>22.75</v>
      </c>
      <c r="I1073" s="211"/>
      <c r="J1073" s="206"/>
      <c r="K1073" s="206"/>
      <c r="L1073" s="212"/>
      <c r="M1073" s="213"/>
      <c r="N1073" s="214"/>
      <c r="O1073" s="214"/>
      <c r="P1073" s="214"/>
      <c r="Q1073" s="214"/>
      <c r="R1073" s="214"/>
      <c r="S1073" s="214"/>
      <c r="T1073" s="215"/>
      <c r="AT1073" s="216" t="s">
        <v>272</v>
      </c>
      <c r="AU1073" s="216" t="s">
        <v>73</v>
      </c>
      <c r="AV1073" s="13" t="s">
        <v>73</v>
      </c>
      <c r="AW1073" s="13" t="s">
        <v>30</v>
      </c>
      <c r="AX1073" s="13" t="s">
        <v>64</v>
      </c>
      <c r="AY1073" s="216" t="s">
        <v>263</v>
      </c>
    </row>
    <row r="1074" spans="2:51" s="13" customFormat="1">
      <c r="B1074" s="205"/>
      <c r="C1074" s="206"/>
      <c r="D1074" s="207" t="s">
        <v>272</v>
      </c>
      <c r="E1074" s="208" t="s">
        <v>1</v>
      </c>
      <c r="F1074" s="209" t="s">
        <v>3818</v>
      </c>
      <c r="G1074" s="206"/>
      <c r="H1074" s="210">
        <v>16.873999999999999</v>
      </c>
      <c r="I1074" s="211"/>
      <c r="J1074" s="206"/>
      <c r="K1074" s="206"/>
      <c r="L1074" s="212"/>
      <c r="M1074" s="213"/>
      <c r="N1074" s="214"/>
      <c r="O1074" s="214"/>
      <c r="P1074" s="214"/>
      <c r="Q1074" s="214"/>
      <c r="R1074" s="214"/>
      <c r="S1074" s="214"/>
      <c r="T1074" s="215"/>
      <c r="AT1074" s="216" t="s">
        <v>272</v>
      </c>
      <c r="AU1074" s="216" t="s">
        <v>73</v>
      </c>
      <c r="AV1074" s="13" t="s">
        <v>73</v>
      </c>
      <c r="AW1074" s="13" t="s">
        <v>30</v>
      </c>
      <c r="AX1074" s="13" t="s">
        <v>64</v>
      </c>
      <c r="AY1074" s="216" t="s">
        <v>263</v>
      </c>
    </row>
    <row r="1075" spans="2:51" s="13" customFormat="1">
      <c r="B1075" s="205"/>
      <c r="C1075" s="206"/>
      <c r="D1075" s="207" t="s">
        <v>272</v>
      </c>
      <c r="E1075" s="208" t="s">
        <v>1</v>
      </c>
      <c r="F1075" s="209" t="s">
        <v>3819</v>
      </c>
      <c r="G1075" s="206"/>
      <c r="H1075" s="210">
        <v>7.5</v>
      </c>
      <c r="I1075" s="211"/>
      <c r="J1075" s="206"/>
      <c r="K1075" s="206"/>
      <c r="L1075" s="212"/>
      <c r="M1075" s="213"/>
      <c r="N1075" s="214"/>
      <c r="O1075" s="214"/>
      <c r="P1075" s="214"/>
      <c r="Q1075" s="214"/>
      <c r="R1075" s="214"/>
      <c r="S1075" s="214"/>
      <c r="T1075" s="215"/>
      <c r="AT1075" s="216" t="s">
        <v>272</v>
      </c>
      <c r="AU1075" s="216" t="s">
        <v>73</v>
      </c>
      <c r="AV1075" s="13" t="s">
        <v>73</v>
      </c>
      <c r="AW1075" s="13" t="s">
        <v>30</v>
      </c>
      <c r="AX1075" s="13" t="s">
        <v>64</v>
      </c>
      <c r="AY1075" s="216" t="s">
        <v>263</v>
      </c>
    </row>
    <row r="1076" spans="2:51" s="13" customFormat="1">
      <c r="B1076" s="205"/>
      <c r="C1076" s="206"/>
      <c r="D1076" s="207" t="s">
        <v>272</v>
      </c>
      <c r="E1076" s="208" t="s">
        <v>1</v>
      </c>
      <c r="F1076" s="209" t="s">
        <v>3283</v>
      </c>
      <c r="G1076" s="206"/>
      <c r="H1076" s="210">
        <v>9.9</v>
      </c>
      <c r="I1076" s="211"/>
      <c r="J1076" s="206"/>
      <c r="K1076" s="206"/>
      <c r="L1076" s="212"/>
      <c r="M1076" s="213"/>
      <c r="N1076" s="214"/>
      <c r="O1076" s="214"/>
      <c r="P1076" s="214"/>
      <c r="Q1076" s="214"/>
      <c r="R1076" s="214"/>
      <c r="S1076" s="214"/>
      <c r="T1076" s="215"/>
      <c r="AT1076" s="216" t="s">
        <v>272</v>
      </c>
      <c r="AU1076" s="216" t="s">
        <v>73</v>
      </c>
      <c r="AV1076" s="13" t="s">
        <v>73</v>
      </c>
      <c r="AW1076" s="13" t="s">
        <v>30</v>
      </c>
      <c r="AX1076" s="13" t="s">
        <v>64</v>
      </c>
      <c r="AY1076" s="216" t="s">
        <v>263</v>
      </c>
    </row>
    <row r="1077" spans="2:51" s="13" customFormat="1">
      <c r="B1077" s="205"/>
      <c r="C1077" s="206"/>
      <c r="D1077" s="207" t="s">
        <v>272</v>
      </c>
      <c r="E1077" s="208" t="s">
        <v>1</v>
      </c>
      <c r="F1077" s="209" t="s">
        <v>3284</v>
      </c>
      <c r="G1077" s="206"/>
      <c r="H1077" s="210">
        <v>4.8</v>
      </c>
      <c r="I1077" s="211"/>
      <c r="J1077" s="206"/>
      <c r="K1077" s="206"/>
      <c r="L1077" s="212"/>
      <c r="M1077" s="213"/>
      <c r="N1077" s="214"/>
      <c r="O1077" s="214"/>
      <c r="P1077" s="214"/>
      <c r="Q1077" s="214"/>
      <c r="R1077" s="214"/>
      <c r="S1077" s="214"/>
      <c r="T1077" s="215"/>
      <c r="AT1077" s="216" t="s">
        <v>272</v>
      </c>
      <c r="AU1077" s="216" t="s">
        <v>73</v>
      </c>
      <c r="AV1077" s="13" t="s">
        <v>73</v>
      </c>
      <c r="AW1077" s="13" t="s">
        <v>30</v>
      </c>
      <c r="AX1077" s="13" t="s">
        <v>64</v>
      </c>
      <c r="AY1077" s="216" t="s">
        <v>263</v>
      </c>
    </row>
    <row r="1078" spans="2:51" s="13" customFormat="1">
      <c r="B1078" s="205"/>
      <c r="C1078" s="206"/>
      <c r="D1078" s="207" t="s">
        <v>272</v>
      </c>
      <c r="E1078" s="208" t="s">
        <v>1</v>
      </c>
      <c r="F1078" s="209" t="s">
        <v>3285</v>
      </c>
      <c r="G1078" s="206"/>
      <c r="H1078" s="210">
        <v>4.8</v>
      </c>
      <c r="I1078" s="211"/>
      <c r="J1078" s="206"/>
      <c r="K1078" s="206"/>
      <c r="L1078" s="212"/>
      <c r="M1078" s="213"/>
      <c r="N1078" s="214"/>
      <c r="O1078" s="214"/>
      <c r="P1078" s="214"/>
      <c r="Q1078" s="214"/>
      <c r="R1078" s="214"/>
      <c r="S1078" s="214"/>
      <c r="T1078" s="215"/>
      <c r="AT1078" s="216" t="s">
        <v>272</v>
      </c>
      <c r="AU1078" s="216" t="s">
        <v>73</v>
      </c>
      <c r="AV1078" s="13" t="s">
        <v>73</v>
      </c>
      <c r="AW1078" s="13" t="s">
        <v>30</v>
      </c>
      <c r="AX1078" s="13" t="s">
        <v>64</v>
      </c>
      <c r="AY1078" s="216" t="s">
        <v>263</v>
      </c>
    </row>
    <row r="1079" spans="2:51" s="13" customFormat="1">
      <c r="B1079" s="205"/>
      <c r="C1079" s="206"/>
      <c r="D1079" s="207" t="s">
        <v>272</v>
      </c>
      <c r="E1079" s="208" t="s">
        <v>1</v>
      </c>
      <c r="F1079" s="209" t="s">
        <v>3286</v>
      </c>
      <c r="G1079" s="206"/>
      <c r="H1079" s="210">
        <v>6.4</v>
      </c>
      <c r="I1079" s="211"/>
      <c r="J1079" s="206"/>
      <c r="K1079" s="206"/>
      <c r="L1079" s="212"/>
      <c r="M1079" s="213"/>
      <c r="N1079" s="214"/>
      <c r="O1079" s="214"/>
      <c r="P1079" s="214"/>
      <c r="Q1079" s="214"/>
      <c r="R1079" s="214"/>
      <c r="S1079" s="214"/>
      <c r="T1079" s="215"/>
      <c r="AT1079" s="216" t="s">
        <v>272</v>
      </c>
      <c r="AU1079" s="216" t="s">
        <v>73</v>
      </c>
      <c r="AV1079" s="13" t="s">
        <v>73</v>
      </c>
      <c r="AW1079" s="13" t="s">
        <v>30</v>
      </c>
      <c r="AX1079" s="13" t="s">
        <v>64</v>
      </c>
      <c r="AY1079" s="216" t="s">
        <v>263</v>
      </c>
    </row>
    <row r="1080" spans="2:51" s="13" customFormat="1">
      <c r="B1080" s="205"/>
      <c r="C1080" s="206"/>
      <c r="D1080" s="207" t="s">
        <v>272</v>
      </c>
      <c r="E1080" s="208" t="s">
        <v>1</v>
      </c>
      <c r="F1080" s="209" t="s">
        <v>3820</v>
      </c>
      <c r="G1080" s="206"/>
      <c r="H1080" s="210">
        <v>5</v>
      </c>
      <c r="I1080" s="211"/>
      <c r="J1080" s="206"/>
      <c r="K1080" s="206"/>
      <c r="L1080" s="212"/>
      <c r="M1080" s="213"/>
      <c r="N1080" s="214"/>
      <c r="O1080" s="214"/>
      <c r="P1080" s="214"/>
      <c r="Q1080" s="214"/>
      <c r="R1080" s="214"/>
      <c r="S1080" s="214"/>
      <c r="T1080" s="215"/>
      <c r="AT1080" s="216" t="s">
        <v>272</v>
      </c>
      <c r="AU1080" s="216" t="s">
        <v>73</v>
      </c>
      <c r="AV1080" s="13" t="s">
        <v>73</v>
      </c>
      <c r="AW1080" s="13" t="s">
        <v>30</v>
      </c>
      <c r="AX1080" s="13" t="s">
        <v>64</v>
      </c>
      <c r="AY1080" s="216" t="s">
        <v>263</v>
      </c>
    </row>
    <row r="1081" spans="2:51" s="13" customFormat="1">
      <c r="B1081" s="205"/>
      <c r="C1081" s="206"/>
      <c r="D1081" s="207" t="s">
        <v>272</v>
      </c>
      <c r="E1081" s="208" t="s">
        <v>1</v>
      </c>
      <c r="F1081" s="209" t="s">
        <v>3821</v>
      </c>
      <c r="G1081" s="206"/>
      <c r="H1081" s="210">
        <v>3.6</v>
      </c>
      <c r="I1081" s="211"/>
      <c r="J1081" s="206"/>
      <c r="K1081" s="206"/>
      <c r="L1081" s="212"/>
      <c r="M1081" s="213"/>
      <c r="N1081" s="214"/>
      <c r="O1081" s="214"/>
      <c r="P1081" s="214"/>
      <c r="Q1081" s="214"/>
      <c r="R1081" s="214"/>
      <c r="S1081" s="214"/>
      <c r="T1081" s="215"/>
      <c r="AT1081" s="216" t="s">
        <v>272</v>
      </c>
      <c r="AU1081" s="216" t="s">
        <v>73</v>
      </c>
      <c r="AV1081" s="13" t="s">
        <v>73</v>
      </c>
      <c r="AW1081" s="13" t="s">
        <v>30</v>
      </c>
      <c r="AX1081" s="13" t="s">
        <v>64</v>
      </c>
      <c r="AY1081" s="216" t="s">
        <v>263</v>
      </c>
    </row>
    <row r="1082" spans="2:51" s="13" customFormat="1">
      <c r="B1082" s="205"/>
      <c r="C1082" s="206"/>
      <c r="D1082" s="207" t="s">
        <v>272</v>
      </c>
      <c r="E1082" s="208" t="s">
        <v>1</v>
      </c>
      <c r="F1082" s="209" t="s">
        <v>3822</v>
      </c>
      <c r="G1082" s="206"/>
      <c r="H1082" s="210">
        <v>3.6</v>
      </c>
      <c r="I1082" s="211"/>
      <c r="J1082" s="206"/>
      <c r="K1082" s="206"/>
      <c r="L1082" s="212"/>
      <c r="M1082" s="213"/>
      <c r="N1082" s="214"/>
      <c r="O1082" s="214"/>
      <c r="P1082" s="214"/>
      <c r="Q1082" s="214"/>
      <c r="R1082" s="214"/>
      <c r="S1082" s="214"/>
      <c r="T1082" s="215"/>
      <c r="AT1082" s="216" t="s">
        <v>272</v>
      </c>
      <c r="AU1082" s="216" t="s">
        <v>73</v>
      </c>
      <c r="AV1082" s="13" t="s">
        <v>73</v>
      </c>
      <c r="AW1082" s="13" t="s">
        <v>30</v>
      </c>
      <c r="AX1082" s="13" t="s">
        <v>64</v>
      </c>
      <c r="AY1082" s="216" t="s">
        <v>263</v>
      </c>
    </row>
    <row r="1083" spans="2:51" s="13" customFormat="1">
      <c r="B1083" s="205"/>
      <c r="C1083" s="206"/>
      <c r="D1083" s="207" t="s">
        <v>272</v>
      </c>
      <c r="E1083" s="208" t="s">
        <v>1</v>
      </c>
      <c r="F1083" s="209" t="s">
        <v>3291</v>
      </c>
      <c r="G1083" s="206"/>
      <c r="H1083" s="210">
        <v>8.6999999999999993</v>
      </c>
      <c r="I1083" s="211"/>
      <c r="J1083" s="206"/>
      <c r="K1083" s="206"/>
      <c r="L1083" s="212"/>
      <c r="M1083" s="213"/>
      <c r="N1083" s="214"/>
      <c r="O1083" s="214"/>
      <c r="P1083" s="214"/>
      <c r="Q1083" s="214"/>
      <c r="R1083" s="214"/>
      <c r="S1083" s="214"/>
      <c r="T1083" s="215"/>
      <c r="AT1083" s="216" t="s">
        <v>272</v>
      </c>
      <c r="AU1083" s="216" t="s">
        <v>73</v>
      </c>
      <c r="AV1083" s="13" t="s">
        <v>73</v>
      </c>
      <c r="AW1083" s="13" t="s">
        <v>30</v>
      </c>
      <c r="AX1083" s="13" t="s">
        <v>64</v>
      </c>
      <c r="AY1083" s="216" t="s">
        <v>263</v>
      </c>
    </row>
    <row r="1084" spans="2:51" s="13" customFormat="1">
      <c r="B1084" s="205"/>
      <c r="C1084" s="206"/>
      <c r="D1084" s="207" t="s">
        <v>272</v>
      </c>
      <c r="E1084" s="208" t="s">
        <v>1</v>
      </c>
      <c r="F1084" s="209" t="s">
        <v>3292</v>
      </c>
      <c r="G1084" s="206"/>
      <c r="H1084" s="210">
        <v>5.4</v>
      </c>
      <c r="I1084" s="211"/>
      <c r="J1084" s="206"/>
      <c r="K1084" s="206"/>
      <c r="L1084" s="212"/>
      <c r="M1084" s="213"/>
      <c r="N1084" s="214"/>
      <c r="O1084" s="214"/>
      <c r="P1084" s="214"/>
      <c r="Q1084" s="214"/>
      <c r="R1084" s="214"/>
      <c r="S1084" s="214"/>
      <c r="T1084" s="215"/>
      <c r="AT1084" s="216" t="s">
        <v>272</v>
      </c>
      <c r="AU1084" s="216" t="s">
        <v>73</v>
      </c>
      <c r="AV1084" s="13" t="s">
        <v>73</v>
      </c>
      <c r="AW1084" s="13" t="s">
        <v>30</v>
      </c>
      <c r="AX1084" s="13" t="s">
        <v>64</v>
      </c>
      <c r="AY1084" s="216" t="s">
        <v>263</v>
      </c>
    </row>
    <row r="1085" spans="2:51" s="13" customFormat="1">
      <c r="B1085" s="205"/>
      <c r="C1085" s="206"/>
      <c r="D1085" s="207" t="s">
        <v>272</v>
      </c>
      <c r="E1085" s="208" t="s">
        <v>1</v>
      </c>
      <c r="F1085" s="209" t="s">
        <v>3823</v>
      </c>
      <c r="G1085" s="206"/>
      <c r="H1085" s="210">
        <v>8</v>
      </c>
      <c r="I1085" s="211"/>
      <c r="J1085" s="206"/>
      <c r="K1085" s="206"/>
      <c r="L1085" s="212"/>
      <c r="M1085" s="213"/>
      <c r="N1085" s="214"/>
      <c r="O1085" s="214"/>
      <c r="P1085" s="214"/>
      <c r="Q1085" s="214"/>
      <c r="R1085" s="214"/>
      <c r="S1085" s="214"/>
      <c r="T1085" s="215"/>
      <c r="AT1085" s="216" t="s">
        <v>272</v>
      </c>
      <c r="AU1085" s="216" t="s">
        <v>73</v>
      </c>
      <c r="AV1085" s="13" t="s">
        <v>73</v>
      </c>
      <c r="AW1085" s="13" t="s">
        <v>30</v>
      </c>
      <c r="AX1085" s="13" t="s">
        <v>64</v>
      </c>
      <c r="AY1085" s="216" t="s">
        <v>263</v>
      </c>
    </row>
    <row r="1086" spans="2:51" s="13" customFormat="1">
      <c r="B1086" s="205"/>
      <c r="C1086" s="206"/>
      <c r="D1086" s="207" t="s">
        <v>272</v>
      </c>
      <c r="E1086" s="208" t="s">
        <v>1</v>
      </c>
      <c r="F1086" s="209" t="s">
        <v>3296</v>
      </c>
      <c r="G1086" s="206"/>
      <c r="H1086" s="210">
        <v>5.95</v>
      </c>
      <c r="I1086" s="211"/>
      <c r="J1086" s="206"/>
      <c r="K1086" s="206"/>
      <c r="L1086" s="212"/>
      <c r="M1086" s="213"/>
      <c r="N1086" s="214"/>
      <c r="O1086" s="214"/>
      <c r="P1086" s="214"/>
      <c r="Q1086" s="214"/>
      <c r="R1086" s="214"/>
      <c r="S1086" s="214"/>
      <c r="T1086" s="215"/>
      <c r="AT1086" s="216" t="s">
        <v>272</v>
      </c>
      <c r="AU1086" s="216" t="s">
        <v>73</v>
      </c>
      <c r="AV1086" s="13" t="s">
        <v>73</v>
      </c>
      <c r="AW1086" s="13" t="s">
        <v>30</v>
      </c>
      <c r="AX1086" s="13" t="s">
        <v>64</v>
      </c>
      <c r="AY1086" s="216" t="s">
        <v>263</v>
      </c>
    </row>
    <row r="1087" spans="2:51" s="13" customFormat="1">
      <c r="B1087" s="205"/>
      <c r="C1087" s="206"/>
      <c r="D1087" s="207" t="s">
        <v>272</v>
      </c>
      <c r="E1087" s="208" t="s">
        <v>1</v>
      </c>
      <c r="F1087" s="209" t="s">
        <v>3297</v>
      </c>
      <c r="G1087" s="206"/>
      <c r="H1087" s="210">
        <v>7.25</v>
      </c>
      <c r="I1087" s="211"/>
      <c r="J1087" s="206"/>
      <c r="K1087" s="206"/>
      <c r="L1087" s="212"/>
      <c r="M1087" s="213"/>
      <c r="N1087" s="214"/>
      <c r="O1087" s="214"/>
      <c r="P1087" s="214"/>
      <c r="Q1087" s="214"/>
      <c r="R1087" s="214"/>
      <c r="S1087" s="214"/>
      <c r="T1087" s="215"/>
      <c r="AT1087" s="216" t="s">
        <v>272</v>
      </c>
      <c r="AU1087" s="216" t="s">
        <v>73</v>
      </c>
      <c r="AV1087" s="13" t="s">
        <v>73</v>
      </c>
      <c r="AW1087" s="13" t="s">
        <v>30</v>
      </c>
      <c r="AX1087" s="13" t="s">
        <v>64</v>
      </c>
      <c r="AY1087" s="216" t="s">
        <v>263</v>
      </c>
    </row>
    <row r="1088" spans="2:51" s="13" customFormat="1">
      <c r="B1088" s="205"/>
      <c r="C1088" s="206"/>
      <c r="D1088" s="207" t="s">
        <v>272</v>
      </c>
      <c r="E1088" s="208" t="s">
        <v>1</v>
      </c>
      <c r="F1088" s="209" t="s">
        <v>3824</v>
      </c>
      <c r="G1088" s="206"/>
      <c r="H1088" s="210">
        <v>4.7</v>
      </c>
      <c r="I1088" s="211"/>
      <c r="J1088" s="206"/>
      <c r="K1088" s="206"/>
      <c r="L1088" s="212"/>
      <c r="M1088" s="213"/>
      <c r="N1088" s="214"/>
      <c r="O1088" s="214"/>
      <c r="P1088" s="214"/>
      <c r="Q1088" s="214"/>
      <c r="R1088" s="214"/>
      <c r="S1088" s="214"/>
      <c r="T1088" s="215"/>
      <c r="AT1088" s="216" t="s">
        <v>272</v>
      </c>
      <c r="AU1088" s="216" t="s">
        <v>73</v>
      </c>
      <c r="AV1088" s="13" t="s">
        <v>73</v>
      </c>
      <c r="AW1088" s="13" t="s">
        <v>30</v>
      </c>
      <c r="AX1088" s="13" t="s">
        <v>64</v>
      </c>
      <c r="AY1088" s="216" t="s">
        <v>263</v>
      </c>
    </row>
    <row r="1089" spans="1:65" s="13" customFormat="1">
      <c r="B1089" s="205"/>
      <c r="C1089" s="206"/>
      <c r="D1089" s="207" t="s">
        <v>272</v>
      </c>
      <c r="E1089" s="208" t="s">
        <v>1</v>
      </c>
      <c r="F1089" s="209" t="s">
        <v>3825</v>
      </c>
      <c r="G1089" s="206"/>
      <c r="H1089" s="210">
        <v>4.7</v>
      </c>
      <c r="I1089" s="211"/>
      <c r="J1089" s="206"/>
      <c r="K1089" s="206"/>
      <c r="L1089" s="212"/>
      <c r="M1089" s="213"/>
      <c r="N1089" s="214"/>
      <c r="O1089" s="214"/>
      <c r="P1089" s="214"/>
      <c r="Q1089" s="214"/>
      <c r="R1089" s="214"/>
      <c r="S1089" s="214"/>
      <c r="T1089" s="215"/>
      <c r="AT1089" s="216" t="s">
        <v>272</v>
      </c>
      <c r="AU1089" s="216" t="s">
        <v>73</v>
      </c>
      <c r="AV1089" s="13" t="s">
        <v>73</v>
      </c>
      <c r="AW1089" s="13" t="s">
        <v>30</v>
      </c>
      <c r="AX1089" s="13" t="s">
        <v>64</v>
      </c>
      <c r="AY1089" s="216" t="s">
        <v>263</v>
      </c>
    </row>
    <row r="1090" spans="1:65" s="15" customFormat="1">
      <c r="B1090" s="228"/>
      <c r="C1090" s="229"/>
      <c r="D1090" s="207" t="s">
        <v>272</v>
      </c>
      <c r="E1090" s="230" t="s">
        <v>1</v>
      </c>
      <c r="F1090" s="231" t="s">
        <v>280</v>
      </c>
      <c r="G1090" s="229"/>
      <c r="H1090" s="232">
        <v>129.92400000000001</v>
      </c>
      <c r="I1090" s="233"/>
      <c r="J1090" s="229"/>
      <c r="K1090" s="229"/>
      <c r="L1090" s="234"/>
      <c r="M1090" s="235"/>
      <c r="N1090" s="236"/>
      <c r="O1090" s="236"/>
      <c r="P1090" s="236"/>
      <c r="Q1090" s="236"/>
      <c r="R1090" s="236"/>
      <c r="S1090" s="236"/>
      <c r="T1090" s="237"/>
      <c r="AT1090" s="238" t="s">
        <v>272</v>
      </c>
      <c r="AU1090" s="238" t="s">
        <v>73</v>
      </c>
      <c r="AV1090" s="15" t="s">
        <v>270</v>
      </c>
      <c r="AW1090" s="15" t="s">
        <v>30</v>
      </c>
      <c r="AX1090" s="15" t="s">
        <v>71</v>
      </c>
      <c r="AY1090" s="238" t="s">
        <v>263</v>
      </c>
    </row>
    <row r="1091" spans="1:65" s="2" customFormat="1" ht="16.5" customHeight="1">
      <c r="A1091" s="35"/>
      <c r="B1091" s="36"/>
      <c r="C1091" s="261" t="s">
        <v>3826</v>
      </c>
      <c r="D1091" s="261" t="s">
        <v>401</v>
      </c>
      <c r="E1091" s="262" t="s">
        <v>3827</v>
      </c>
      <c r="F1091" s="263" t="s">
        <v>3828</v>
      </c>
      <c r="G1091" s="264" t="s">
        <v>796</v>
      </c>
      <c r="H1091" s="265">
        <v>136.41999999999999</v>
      </c>
      <c r="I1091" s="266"/>
      <c r="J1091" s="267">
        <f>ROUND(I1091*H1091,2)</f>
        <v>0</v>
      </c>
      <c r="K1091" s="268"/>
      <c r="L1091" s="269"/>
      <c r="M1091" s="270" t="s">
        <v>1</v>
      </c>
      <c r="N1091" s="271" t="s">
        <v>38</v>
      </c>
      <c r="O1091" s="72"/>
      <c r="P1091" s="201">
        <f>O1091*H1091</f>
        <v>0</v>
      </c>
      <c r="Q1091" s="201">
        <v>3.2000000000000003E-4</v>
      </c>
      <c r="R1091" s="201">
        <f>Q1091*H1091</f>
        <v>4.3654400000000003E-2</v>
      </c>
      <c r="S1091" s="201">
        <v>0</v>
      </c>
      <c r="T1091" s="202">
        <f>S1091*H1091</f>
        <v>0</v>
      </c>
      <c r="U1091" s="35"/>
      <c r="V1091" s="35"/>
      <c r="W1091" s="35"/>
      <c r="X1091" s="35"/>
      <c r="Y1091" s="35"/>
      <c r="Z1091" s="35"/>
      <c r="AA1091" s="35"/>
      <c r="AB1091" s="35"/>
      <c r="AC1091" s="35"/>
      <c r="AD1091" s="35"/>
      <c r="AE1091" s="35"/>
      <c r="AR1091" s="203" t="s">
        <v>542</v>
      </c>
      <c r="AT1091" s="203" t="s">
        <v>401</v>
      </c>
      <c r="AU1091" s="203" t="s">
        <v>73</v>
      </c>
      <c r="AY1091" s="18" t="s">
        <v>263</v>
      </c>
      <c r="BE1091" s="204">
        <f>IF(N1091="základní",J1091,0)</f>
        <v>0</v>
      </c>
      <c r="BF1091" s="204">
        <f>IF(N1091="snížená",J1091,0)</f>
        <v>0</v>
      </c>
      <c r="BG1091" s="204">
        <f>IF(N1091="zákl. přenesená",J1091,0)</f>
        <v>0</v>
      </c>
      <c r="BH1091" s="204">
        <f>IF(N1091="sníž. přenesená",J1091,0)</f>
        <v>0</v>
      </c>
      <c r="BI1091" s="204">
        <f>IF(N1091="nulová",J1091,0)</f>
        <v>0</v>
      </c>
      <c r="BJ1091" s="18" t="s">
        <v>71</v>
      </c>
      <c r="BK1091" s="204">
        <f>ROUND(I1091*H1091,2)</f>
        <v>0</v>
      </c>
      <c r="BL1091" s="18" t="s">
        <v>416</v>
      </c>
      <c r="BM1091" s="203" t="s">
        <v>3829</v>
      </c>
    </row>
    <row r="1092" spans="1:65" s="13" customFormat="1">
      <c r="B1092" s="205"/>
      <c r="C1092" s="206"/>
      <c r="D1092" s="207" t="s">
        <v>272</v>
      </c>
      <c r="E1092" s="208" t="s">
        <v>1</v>
      </c>
      <c r="F1092" s="209" t="s">
        <v>3830</v>
      </c>
      <c r="G1092" s="206"/>
      <c r="H1092" s="210">
        <v>136.41999999999999</v>
      </c>
      <c r="I1092" s="211"/>
      <c r="J1092" s="206"/>
      <c r="K1092" s="206"/>
      <c r="L1092" s="212"/>
      <c r="M1092" s="213"/>
      <c r="N1092" s="214"/>
      <c r="O1092" s="214"/>
      <c r="P1092" s="214"/>
      <c r="Q1092" s="214"/>
      <c r="R1092" s="214"/>
      <c r="S1092" s="214"/>
      <c r="T1092" s="215"/>
      <c r="AT1092" s="216" t="s">
        <v>272</v>
      </c>
      <c r="AU1092" s="216" t="s">
        <v>73</v>
      </c>
      <c r="AV1092" s="13" t="s">
        <v>73</v>
      </c>
      <c r="AW1092" s="13" t="s">
        <v>30</v>
      </c>
      <c r="AX1092" s="13" t="s">
        <v>64</v>
      </c>
      <c r="AY1092" s="216" t="s">
        <v>263</v>
      </c>
    </row>
    <row r="1093" spans="1:65" s="15" customFormat="1">
      <c r="B1093" s="228"/>
      <c r="C1093" s="229"/>
      <c r="D1093" s="207" t="s">
        <v>272</v>
      </c>
      <c r="E1093" s="230" t="s">
        <v>1</v>
      </c>
      <c r="F1093" s="231" t="s">
        <v>280</v>
      </c>
      <c r="G1093" s="229"/>
      <c r="H1093" s="232">
        <v>136.41999999999999</v>
      </c>
      <c r="I1093" s="233"/>
      <c r="J1093" s="229"/>
      <c r="K1093" s="229"/>
      <c r="L1093" s="234"/>
      <c r="M1093" s="235"/>
      <c r="N1093" s="236"/>
      <c r="O1093" s="236"/>
      <c r="P1093" s="236"/>
      <c r="Q1093" s="236"/>
      <c r="R1093" s="236"/>
      <c r="S1093" s="236"/>
      <c r="T1093" s="237"/>
      <c r="AT1093" s="238" t="s">
        <v>272</v>
      </c>
      <c r="AU1093" s="238" t="s">
        <v>73</v>
      </c>
      <c r="AV1093" s="15" t="s">
        <v>270</v>
      </c>
      <c r="AW1093" s="15" t="s">
        <v>30</v>
      </c>
      <c r="AX1093" s="15" t="s">
        <v>71</v>
      </c>
      <c r="AY1093" s="238" t="s">
        <v>263</v>
      </c>
    </row>
    <row r="1094" spans="1:65" s="2" customFormat="1" ht="24.2" customHeight="1">
      <c r="A1094" s="35"/>
      <c r="B1094" s="36"/>
      <c r="C1094" s="191" t="s">
        <v>1079</v>
      </c>
      <c r="D1094" s="191" t="s">
        <v>266</v>
      </c>
      <c r="E1094" s="192" t="s">
        <v>3831</v>
      </c>
      <c r="F1094" s="193" t="s">
        <v>3832</v>
      </c>
      <c r="G1094" s="194" t="s">
        <v>269</v>
      </c>
      <c r="H1094" s="195">
        <v>191.929</v>
      </c>
      <c r="I1094" s="196"/>
      <c r="J1094" s="197">
        <f>ROUND(I1094*H1094,2)</f>
        <v>0</v>
      </c>
      <c r="K1094" s="198"/>
      <c r="L1094" s="40"/>
      <c r="M1094" s="199" t="s">
        <v>1</v>
      </c>
      <c r="N1094" s="200" t="s">
        <v>38</v>
      </c>
      <c r="O1094" s="72"/>
      <c r="P1094" s="201">
        <f>O1094*H1094</f>
        <v>0</v>
      </c>
      <c r="Q1094" s="201">
        <v>5.0000000000000002E-5</v>
      </c>
      <c r="R1094" s="201">
        <f>Q1094*H1094</f>
        <v>9.5964500000000012E-3</v>
      </c>
      <c r="S1094" s="201">
        <v>0</v>
      </c>
      <c r="T1094" s="202">
        <f>S1094*H1094</f>
        <v>0</v>
      </c>
      <c r="U1094" s="35"/>
      <c r="V1094" s="35"/>
      <c r="W1094" s="35"/>
      <c r="X1094" s="35"/>
      <c r="Y1094" s="35"/>
      <c r="Z1094" s="35"/>
      <c r="AA1094" s="35"/>
      <c r="AB1094" s="35"/>
      <c r="AC1094" s="35"/>
      <c r="AD1094" s="35"/>
      <c r="AE1094" s="35"/>
      <c r="AR1094" s="203" t="s">
        <v>416</v>
      </c>
      <c r="AT1094" s="203" t="s">
        <v>266</v>
      </c>
      <c r="AU1094" s="203" t="s">
        <v>73</v>
      </c>
      <c r="AY1094" s="18" t="s">
        <v>263</v>
      </c>
      <c r="BE1094" s="204">
        <f>IF(N1094="základní",J1094,0)</f>
        <v>0</v>
      </c>
      <c r="BF1094" s="204">
        <f>IF(N1094="snížená",J1094,0)</f>
        <v>0</v>
      </c>
      <c r="BG1094" s="204">
        <f>IF(N1094="zákl. přenesená",J1094,0)</f>
        <v>0</v>
      </c>
      <c r="BH1094" s="204">
        <f>IF(N1094="sníž. přenesená",J1094,0)</f>
        <v>0</v>
      </c>
      <c r="BI1094" s="204">
        <f>IF(N1094="nulová",J1094,0)</f>
        <v>0</v>
      </c>
      <c r="BJ1094" s="18" t="s">
        <v>71</v>
      </c>
      <c r="BK1094" s="204">
        <f>ROUND(I1094*H1094,2)</f>
        <v>0</v>
      </c>
      <c r="BL1094" s="18" t="s">
        <v>416</v>
      </c>
      <c r="BM1094" s="203" t="s">
        <v>3833</v>
      </c>
    </row>
    <row r="1095" spans="1:65" s="13" customFormat="1">
      <c r="B1095" s="205"/>
      <c r="C1095" s="206"/>
      <c r="D1095" s="207" t="s">
        <v>272</v>
      </c>
      <c r="E1095" s="208" t="s">
        <v>1</v>
      </c>
      <c r="F1095" s="209" t="s">
        <v>3834</v>
      </c>
      <c r="G1095" s="206"/>
      <c r="H1095" s="210">
        <v>180.559</v>
      </c>
      <c r="I1095" s="211"/>
      <c r="J1095" s="206"/>
      <c r="K1095" s="206"/>
      <c r="L1095" s="212"/>
      <c r="M1095" s="213"/>
      <c r="N1095" s="214"/>
      <c r="O1095" s="214"/>
      <c r="P1095" s="214"/>
      <c r="Q1095" s="214"/>
      <c r="R1095" s="214"/>
      <c r="S1095" s="214"/>
      <c r="T1095" s="215"/>
      <c r="AT1095" s="216" t="s">
        <v>272</v>
      </c>
      <c r="AU1095" s="216" t="s">
        <v>73</v>
      </c>
      <c r="AV1095" s="13" t="s">
        <v>73</v>
      </c>
      <c r="AW1095" s="13" t="s">
        <v>30</v>
      </c>
      <c r="AX1095" s="13" t="s">
        <v>64</v>
      </c>
      <c r="AY1095" s="216" t="s">
        <v>263</v>
      </c>
    </row>
    <row r="1096" spans="1:65" s="13" customFormat="1">
      <c r="B1096" s="205"/>
      <c r="C1096" s="206"/>
      <c r="D1096" s="207" t="s">
        <v>272</v>
      </c>
      <c r="E1096" s="208" t="s">
        <v>1</v>
      </c>
      <c r="F1096" s="209" t="s">
        <v>3835</v>
      </c>
      <c r="G1096" s="206"/>
      <c r="H1096" s="210">
        <v>6.5949999999999998</v>
      </c>
      <c r="I1096" s="211"/>
      <c r="J1096" s="206"/>
      <c r="K1096" s="206"/>
      <c r="L1096" s="212"/>
      <c r="M1096" s="213"/>
      <c r="N1096" s="214"/>
      <c r="O1096" s="214"/>
      <c r="P1096" s="214"/>
      <c r="Q1096" s="214"/>
      <c r="R1096" s="214"/>
      <c r="S1096" s="214"/>
      <c r="T1096" s="215"/>
      <c r="AT1096" s="216" t="s">
        <v>272</v>
      </c>
      <c r="AU1096" s="216" t="s">
        <v>73</v>
      </c>
      <c r="AV1096" s="13" t="s">
        <v>73</v>
      </c>
      <c r="AW1096" s="13" t="s">
        <v>30</v>
      </c>
      <c r="AX1096" s="13" t="s">
        <v>64</v>
      </c>
      <c r="AY1096" s="216" t="s">
        <v>263</v>
      </c>
    </row>
    <row r="1097" spans="1:65" s="13" customFormat="1">
      <c r="B1097" s="205"/>
      <c r="C1097" s="206"/>
      <c r="D1097" s="207" t="s">
        <v>272</v>
      </c>
      <c r="E1097" s="208" t="s">
        <v>1</v>
      </c>
      <c r="F1097" s="209" t="s">
        <v>3836</v>
      </c>
      <c r="G1097" s="206"/>
      <c r="H1097" s="210">
        <v>4.7750000000000004</v>
      </c>
      <c r="I1097" s="211"/>
      <c r="J1097" s="206"/>
      <c r="K1097" s="206"/>
      <c r="L1097" s="212"/>
      <c r="M1097" s="213"/>
      <c r="N1097" s="214"/>
      <c r="O1097" s="214"/>
      <c r="P1097" s="214"/>
      <c r="Q1097" s="214"/>
      <c r="R1097" s="214"/>
      <c r="S1097" s="214"/>
      <c r="T1097" s="215"/>
      <c r="AT1097" s="216" t="s">
        <v>272</v>
      </c>
      <c r="AU1097" s="216" t="s">
        <v>73</v>
      </c>
      <c r="AV1097" s="13" t="s">
        <v>73</v>
      </c>
      <c r="AW1097" s="13" t="s">
        <v>30</v>
      </c>
      <c r="AX1097" s="13" t="s">
        <v>64</v>
      </c>
      <c r="AY1097" s="216" t="s">
        <v>263</v>
      </c>
    </row>
    <row r="1098" spans="1:65" s="15" customFormat="1">
      <c r="B1098" s="228"/>
      <c r="C1098" s="229"/>
      <c r="D1098" s="207" t="s">
        <v>272</v>
      </c>
      <c r="E1098" s="230" t="s">
        <v>1</v>
      </c>
      <c r="F1098" s="231" t="s">
        <v>280</v>
      </c>
      <c r="G1098" s="229"/>
      <c r="H1098" s="232">
        <v>191.929</v>
      </c>
      <c r="I1098" s="233"/>
      <c r="J1098" s="229"/>
      <c r="K1098" s="229"/>
      <c r="L1098" s="234"/>
      <c r="M1098" s="235"/>
      <c r="N1098" s="236"/>
      <c r="O1098" s="236"/>
      <c r="P1098" s="236"/>
      <c r="Q1098" s="236"/>
      <c r="R1098" s="236"/>
      <c r="S1098" s="236"/>
      <c r="T1098" s="237"/>
      <c r="AT1098" s="238" t="s">
        <v>272</v>
      </c>
      <c r="AU1098" s="238" t="s">
        <v>73</v>
      </c>
      <c r="AV1098" s="15" t="s">
        <v>270</v>
      </c>
      <c r="AW1098" s="15" t="s">
        <v>30</v>
      </c>
      <c r="AX1098" s="15" t="s">
        <v>71</v>
      </c>
      <c r="AY1098" s="238" t="s">
        <v>263</v>
      </c>
    </row>
    <row r="1099" spans="1:65" s="2" customFormat="1" ht="24.2" customHeight="1">
      <c r="A1099" s="35"/>
      <c r="B1099" s="36"/>
      <c r="C1099" s="191" t="s">
        <v>3837</v>
      </c>
      <c r="D1099" s="191" t="s">
        <v>266</v>
      </c>
      <c r="E1099" s="192" t="s">
        <v>3838</v>
      </c>
      <c r="F1099" s="193" t="s">
        <v>3839</v>
      </c>
      <c r="G1099" s="194" t="s">
        <v>796</v>
      </c>
      <c r="H1099" s="195">
        <v>26.38</v>
      </c>
      <c r="I1099" s="196"/>
      <c r="J1099" s="197">
        <f>ROUND(I1099*H1099,2)</f>
        <v>0</v>
      </c>
      <c r="K1099" s="198"/>
      <c r="L1099" s="40"/>
      <c r="M1099" s="199" t="s">
        <v>1</v>
      </c>
      <c r="N1099" s="200" t="s">
        <v>38</v>
      </c>
      <c r="O1099" s="72"/>
      <c r="P1099" s="201">
        <f>O1099*H1099</f>
        <v>0</v>
      </c>
      <c r="Q1099" s="201">
        <v>2E-3</v>
      </c>
      <c r="R1099" s="201">
        <f>Q1099*H1099</f>
        <v>5.2760000000000001E-2</v>
      </c>
      <c r="S1099" s="201">
        <v>0</v>
      </c>
      <c r="T1099" s="202">
        <f>S1099*H1099</f>
        <v>0</v>
      </c>
      <c r="U1099" s="35"/>
      <c r="V1099" s="35"/>
      <c r="W1099" s="35"/>
      <c r="X1099" s="35"/>
      <c r="Y1099" s="35"/>
      <c r="Z1099" s="35"/>
      <c r="AA1099" s="35"/>
      <c r="AB1099" s="35"/>
      <c r="AC1099" s="35"/>
      <c r="AD1099" s="35"/>
      <c r="AE1099" s="35"/>
      <c r="AR1099" s="203" t="s">
        <v>416</v>
      </c>
      <c r="AT1099" s="203" t="s">
        <v>266</v>
      </c>
      <c r="AU1099" s="203" t="s">
        <v>73</v>
      </c>
      <c r="AY1099" s="18" t="s">
        <v>263</v>
      </c>
      <c r="BE1099" s="204">
        <f>IF(N1099="základní",J1099,0)</f>
        <v>0</v>
      </c>
      <c r="BF1099" s="204">
        <f>IF(N1099="snížená",J1099,0)</f>
        <v>0</v>
      </c>
      <c r="BG1099" s="204">
        <f>IF(N1099="zákl. přenesená",J1099,0)</f>
        <v>0</v>
      </c>
      <c r="BH1099" s="204">
        <f>IF(N1099="sníž. přenesená",J1099,0)</f>
        <v>0</v>
      </c>
      <c r="BI1099" s="204">
        <f>IF(N1099="nulová",J1099,0)</f>
        <v>0</v>
      </c>
      <c r="BJ1099" s="18" t="s">
        <v>71</v>
      </c>
      <c r="BK1099" s="204">
        <f>ROUND(I1099*H1099,2)</f>
        <v>0</v>
      </c>
      <c r="BL1099" s="18" t="s">
        <v>416</v>
      </c>
      <c r="BM1099" s="203" t="s">
        <v>3840</v>
      </c>
    </row>
    <row r="1100" spans="1:65" s="13" customFormat="1">
      <c r="B1100" s="205"/>
      <c r="C1100" s="206"/>
      <c r="D1100" s="207" t="s">
        <v>272</v>
      </c>
      <c r="E1100" s="208" t="s">
        <v>1</v>
      </c>
      <c r="F1100" s="209" t="s">
        <v>3841</v>
      </c>
      <c r="G1100" s="206"/>
      <c r="H1100" s="210">
        <v>11.84</v>
      </c>
      <c r="I1100" s="211"/>
      <c r="J1100" s="206"/>
      <c r="K1100" s="206"/>
      <c r="L1100" s="212"/>
      <c r="M1100" s="213"/>
      <c r="N1100" s="214"/>
      <c r="O1100" s="214"/>
      <c r="P1100" s="214"/>
      <c r="Q1100" s="214"/>
      <c r="R1100" s="214"/>
      <c r="S1100" s="214"/>
      <c r="T1100" s="215"/>
      <c r="AT1100" s="216" t="s">
        <v>272</v>
      </c>
      <c r="AU1100" s="216" t="s">
        <v>73</v>
      </c>
      <c r="AV1100" s="13" t="s">
        <v>73</v>
      </c>
      <c r="AW1100" s="13" t="s">
        <v>30</v>
      </c>
      <c r="AX1100" s="13" t="s">
        <v>64</v>
      </c>
      <c r="AY1100" s="216" t="s">
        <v>263</v>
      </c>
    </row>
    <row r="1101" spans="1:65" s="13" customFormat="1">
      <c r="B1101" s="205"/>
      <c r="C1101" s="206"/>
      <c r="D1101" s="207" t="s">
        <v>272</v>
      </c>
      <c r="E1101" s="208" t="s">
        <v>1</v>
      </c>
      <c r="F1101" s="209" t="s">
        <v>3842</v>
      </c>
      <c r="G1101" s="206"/>
      <c r="H1101" s="210">
        <v>3.96</v>
      </c>
      <c r="I1101" s="211"/>
      <c r="J1101" s="206"/>
      <c r="K1101" s="206"/>
      <c r="L1101" s="212"/>
      <c r="M1101" s="213"/>
      <c r="N1101" s="214"/>
      <c r="O1101" s="214"/>
      <c r="P1101" s="214"/>
      <c r="Q1101" s="214"/>
      <c r="R1101" s="214"/>
      <c r="S1101" s="214"/>
      <c r="T1101" s="215"/>
      <c r="AT1101" s="216" t="s">
        <v>272</v>
      </c>
      <c r="AU1101" s="216" t="s">
        <v>73</v>
      </c>
      <c r="AV1101" s="13" t="s">
        <v>73</v>
      </c>
      <c r="AW1101" s="13" t="s">
        <v>30</v>
      </c>
      <c r="AX1101" s="13" t="s">
        <v>64</v>
      </c>
      <c r="AY1101" s="216" t="s">
        <v>263</v>
      </c>
    </row>
    <row r="1102" spans="1:65" s="13" customFormat="1">
      <c r="B1102" s="205"/>
      <c r="C1102" s="206"/>
      <c r="D1102" s="207" t="s">
        <v>272</v>
      </c>
      <c r="E1102" s="208" t="s">
        <v>1</v>
      </c>
      <c r="F1102" s="209" t="s">
        <v>3843</v>
      </c>
      <c r="G1102" s="206"/>
      <c r="H1102" s="210">
        <v>9.06</v>
      </c>
      <c r="I1102" s="211"/>
      <c r="J1102" s="206"/>
      <c r="K1102" s="206"/>
      <c r="L1102" s="212"/>
      <c r="M1102" s="213"/>
      <c r="N1102" s="214"/>
      <c r="O1102" s="214"/>
      <c r="P1102" s="214"/>
      <c r="Q1102" s="214"/>
      <c r="R1102" s="214"/>
      <c r="S1102" s="214"/>
      <c r="T1102" s="215"/>
      <c r="AT1102" s="216" t="s">
        <v>272</v>
      </c>
      <c r="AU1102" s="216" t="s">
        <v>73</v>
      </c>
      <c r="AV1102" s="13" t="s">
        <v>73</v>
      </c>
      <c r="AW1102" s="13" t="s">
        <v>30</v>
      </c>
      <c r="AX1102" s="13" t="s">
        <v>64</v>
      </c>
      <c r="AY1102" s="216" t="s">
        <v>263</v>
      </c>
    </row>
    <row r="1103" spans="1:65" s="13" customFormat="1">
      <c r="B1103" s="205"/>
      <c r="C1103" s="206"/>
      <c r="D1103" s="207" t="s">
        <v>272</v>
      </c>
      <c r="E1103" s="208" t="s">
        <v>1</v>
      </c>
      <c r="F1103" s="209" t="s">
        <v>3844</v>
      </c>
      <c r="G1103" s="206"/>
      <c r="H1103" s="210">
        <v>0.38</v>
      </c>
      <c r="I1103" s="211"/>
      <c r="J1103" s="206"/>
      <c r="K1103" s="206"/>
      <c r="L1103" s="212"/>
      <c r="M1103" s="213"/>
      <c r="N1103" s="214"/>
      <c r="O1103" s="214"/>
      <c r="P1103" s="214"/>
      <c r="Q1103" s="214"/>
      <c r="R1103" s="214"/>
      <c r="S1103" s="214"/>
      <c r="T1103" s="215"/>
      <c r="AT1103" s="216" t="s">
        <v>272</v>
      </c>
      <c r="AU1103" s="216" t="s">
        <v>73</v>
      </c>
      <c r="AV1103" s="13" t="s">
        <v>73</v>
      </c>
      <c r="AW1103" s="13" t="s">
        <v>30</v>
      </c>
      <c r="AX1103" s="13" t="s">
        <v>64</v>
      </c>
      <c r="AY1103" s="216" t="s">
        <v>263</v>
      </c>
    </row>
    <row r="1104" spans="1:65" s="13" customFormat="1">
      <c r="B1104" s="205"/>
      <c r="C1104" s="206"/>
      <c r="D1104" s="207" t="s">
        <v>272</v>
      </c>
      <c r="E1104" s="208" t="s">
        <v>1</v>
      </c>
      <c r="F1104" s="209" t="s">
        <v>3845</v>
      </c>
      <c r="G1104" s="206"/>
      <c r="H1104" s="210">
        <v>0.38</v>
      </c>
      <c r="I1104" s="211"/>
      <c r="J1104" s="206"/>
      <c r="K1104" s="206"/>
      <c r="L1104" s="212"/>
      <c r="M1104" s="213"/>
      <c r="N1104" s="214"/>
      <c r="O1104" s="214"/>
      <c r="P1104" s="214"/>
      <c r="Q1104" s="214"/>
      <c r="R1104" s="214"/>
      <c r="S1104" s="214"/>
      <c r="T1104" s="215"/>
      <c r="AT1104" s="216" t="s">
        <v>272</v>
      </c>
      <c r="AU1104" s="216" t="s">
        <v>73</v>
      </c>
      <c r="AV1104" s="13" t="s">
        <v>73</v>
      </c>
      <c r="AW1104" s="13" t="s">
        <v>30</v>
      </c>
      <c r="AX1104" s="13" t="s">
        <v>64</v>
      </c>
      <c r="AY1104" s="216" t="s">
        <v>263</v>
      </c>
    </row>
    <row r="1105" spans="1:65" s="13" customFormat="1">
      <c r="B1105" s="205"/>
      <c r="C1105" s="206"/>
      <c r="D1105" s="207" t="s">
        <v>272</v>
      </c>
      <c r="E1105" s="208" t="s">
        <v>1</v>
      </c>
      <c r="F1105" s="209" t="s">
        <v>3846</v>
      </c>
      <c r="G1105" s="206"/>
      <c r="H1105" s="210">
        <v>0.38</v>
      </c>
      <c r="I1105" s="211"/>
      <c r="J1105" s="206"/>
      <c r="K1105" s="206"/>
      <c r="L1105" s="212"/>
      <c r="M1105" s="213"/>
      <c r="N1105" s="214"/>
      <c r="O1105" s="214"/>
      <c r="P1105" s="214"/>
      <c r="Q1105" s="214"/>
      <c r="R1105" s="214"/>
      <c r="S1105" s="214"/>
      <c r="T1105" s="215"/>
      <c r="AT1105" s="216" t="s">
        <v>272</v>
      </c>
      <c r="AU1105" s="216" t="s">
        <v>73</v>
      </c>
      <c r="AV1105" s="13" t="s">
        <v>73</v>
      </c>
      <c r="AW1105" s="13" t="s">
        <v>30</v>
      </c>
      <c r="AX1105" s="13" t="s">
        <v>64</v>
      </c>
      <c r="AY1105" s="216" t="s">
        <v>263</v>
      </c>
    </row>
    <row r="1106" spans="1:65" s="13" customFormat="1">
      <c r="B1106" s="205"/>
      <c r="C1106" s="206"/>
      <c r="D1106" s="207" t="s">
        <v>272</v>
      </c>
      <c r="E1106" s="208" t="s">
        <v>1</v>
      </c>
      <c r="F1106" s="209" t="s">
        <v>3847</v>
      </c>
      <c r="G1106" s="206"/>
      <c r="H1106" s="210">
        <v>0.38</v>
      </c>
      <c r="I1106" s="211"/>
      <c r="J1106" s="206"/>
      <c r="K1106" s="206"/>
      <c r="L1106" s="212"/>
      <c r="M1106" s="213"/>
      <c r="N1106" s="214"/>
      <c r="O1106" s="214"/>
      <c r="P1106" s="214"/>
      <c r="Q1106" s="214"/>
      <c r="R1106" s="214"/>
      <c r="S1106" s="214"/>
      <c r="T1106" s="215"/>
      <c r="AT1106" s="216" t="s">
        <v>272</v>
      </c>
      <c r="AU1106" s="216" t="s">
        <v>73</v>
      </c>
      <c r="AV1106" s="13" t="s">
        <v>73</v>
      </c>
      <c r="AW1106" s="13" t="s">
        <v>30</v>
      </c>
      <c r="AX1106" s="13" t="s">
        <v>64</v>
      </c>
      <c r="AY1106" s="216" t="s">
        <v>263</v>
      </c>
    </row>
    <row r="1107" spans="1:65" s="15" customFormat="1">
      <c r="B1107" s="228"/>
      <c r="C1107" s="229"/>
      <c r="D1107" s="207" t="s">
        <v>272</v>
      </c>
      <c r="E1107" s="230" t="s">
        <v>1</v>
      </c>
      <c r="F1107" s="231" t="s">
        <v>280</v>
      </c>
      <c r="G1107" s="229"/>
      <c r="H1107" s="232">
        <v>26.38</v>
      </c>
      <c r="I1107" s="233"/>
      <c r="J1107" s="229"/>
      <c r="K1107" s="229"/>
      <c r="L1107" s="234"/>
      <c r="M1107" s="235"/>
      <c r="N1107" s="236"/>
      <c r="O1107" s="236"/>
      <c r="P1107" s="236"/>
      <c r="Q1107" s="236"/>
      <c r="R1107" s="236"/>
      <c r="S1107" s="236"/>
      <c r="T1107" s="237"/>
      <c r="AT1107" s="238" t="s">
        <v>272</v>
      </c>
      <c r="AU1107" s="238" t="s">
        <v>73</v>
      </c>
      <c r="AV1107" s="15" t="s">
        <v>270</v>
      </c>
      <c r="AW1107" s="15" t="s">
        <v>30</v>
      </c>
      <c r="AX1107" s="15" t="s">
        <v>71</v>
      </c>
      <c r="AY1107" s="238" t="s">
        <v>263</v>
      </c>
    </row>
    <row r="1108" spans="1:65" s="2" customFormat="1" ht="24.2" customHeight="1">
      <c r="A1108" s="35"/>
      <c r="B1108" s="36"/>
      <c r="C1108" s="191" t="s">
        <v>1082</v>
      </c>
      <c r="D1108" s="191" t="s">
        <v>266</v>
      </c>
      <c r="E1108" s="192" t="s">
        <v>3848</v>
      </c>
      <c r="F1108" s="193" t="s">
        <v>3849</v>
      </c>
      <c r="G1108" s="194" t="s">
        <v>796</v>
      </c>
      <c r="H1108" s="195">
        <v>19.100000000000001</v>
      </c>
      <c r="I1108" s="196"/>
      <c r="J1108" s="197">
        <f>ROUND(I1108*H1108,2)</f>
        <v>0</v>
      </c>
      <c r="K1108" s="198"/>
      <c r="L1108" s="40"/>
      <c r="M1108" s="199" t="s">
        <v>1</v>
      </c>
      <c r="N1108" s="200" t="s">
        <v>38</v>
      </c>
      <c r="O1108" s="72"/>
      <c r="P1108" s="201">
        <f>O1108*H1108</f>
        <v>0</v>
      </c>
      <c r="Q1108" s="201">
        <v>9.7999999999999997E-4</v>
      </c>
      <c r="R1108" s="201">
        <f>Q1108*H1108</f>
        <v>1.8718000000000002E-2</v>
      </c>
      <c r="S1108" s="201">
        <v>0</v>
      </c>
      <c r="T1108" s="202">
        <f>S1108*H1108</f>
        <v>0</v>
      </c>
      <c r="U1108" s="35"/>
      <c r="V1108" s="35"/>
      <c r="W1108" s="35"/>
      <c r="X1108" s="35"/>
      <c r="Y1108" s="35"/>
      <c r="Z1108" s="35"/>
      <c r="AA1108" s="35"/>
      <c r="AB1108" s="35"/>
      <c r="AC1108" s="35"/>
      <c r="AD1108" s="35"/>
      <c r="AE1108" s="35"/>
      <c r="AR1108" s="203" t="s">
        <v>416</v>
      </c>
      <c r="AT1108" s="203" t="s">
        <v>266</v>
      </c>
      <c r="AU1108" s="203" t="s">
        <v>73</v>
      </c>
      <c r="AY1108" s="18" t="s">
        <v>263</v>
      </c>
      <c r="BE1108" s="204">
        <f>IF(N1108="základní",J1108,0)</f>
        <v>0</v>
      </c>
      <c r="BF1108" s="204">
        <f>IF(N1108="snížená",J1108,0)</f>
        <v>0</v>
      </c>
      <c r="BG1108" s="204">
        <f>IF(N1108="zákl. přenesená",J1108,0)</f>
        <v>0</v>
      </c>
      <c r="BH1108" s="204">
        <f>IF(N1108="sníž. přenesená",J1108,0)</f>
        <v>0</v>
      </c>
      <c r="BI1108" s="204">
        <f>IF(N1108="nulová",J1108,0)</f>
        <v>0</v>
      </c>
      <c r="BJ1108" s="18" t="s">
        <v>71</v>
      </c>
      <c r="BK1108" s="204">
        <f>ROUND(I1108*H1108,2)</f>
        <v>0</v>
      </c>
      <c r="BL1108" s="18" t="s">
        <v>416</v>
      </c>
      <c r="BM1108" s="203" t="s">
        <v>3850</v>
      </c>
    </row>
    <row r="1109" spans="1:65" s="13" customFormat="1">
      <c r="B1109" s="205"/>
      <c r="C1109" s="206"/>
      <c r="D1109" s="207" t="s">
        <v>272</v>
      </c>
      <c r="E1109" s="208" t="s">
        <v>1</v>
      </c>
      <c r="F1109" s="209" t="s">
        <v>3851</v>
      </c>
      <c r="G1109" s="206"/>
      <c r="H1109" s="210">
        <v>7</v>
      </c>
      <c r="I1109" s="211"/>
      <c r="J1109" s="206"/>
      <c r="K1109" s="206"/>
      <c r="L1109" s="212"/>
      <c r="M1109" s="213"/>
      <c r="N1109" s="214"/>
      <c r="O1109" s="214"/>
      <c r="P1109" s="214"/>
      <c r="Q1109" s="214"/>
      <c r="R1109" s="214"/>
      <c r="S1109" s="214"/>
      <c r="T1109" s="215"/>
      <c r="AT1109" s="216" t="s">
        <v>272</v>
      </c>
      <c r="AU1109" s="216" t="s">
        <v>73</v>
      </c>
      <c r="AV1109" s="13" t="s">
        <v>73</v>
      </c>
      <c r="AW1109" s="13" t="s">
        <v>30</v>
      </c>
      <c r="AX1109" s="13" t="s">
        <v>64</v>
      </c>
      <c r="AY1109" s="216" t="s">
        <v>263</v>
      </c>
    </row>
    <row r="1110" spans="1:65" s="13" customFormat="1">
      <c r="B1110" s="205"/>
      <c r="C1110" s="206"/>
      <c r="D1110" s="207" t="s">
        <v>272</v>
      </c>
      <c r="E1110" s="208" t="s">
        <v>1</v>
      </c>
      <c r="F1110" s="209" t="s">
        <v>3852</v>
      </c>
      <c r="G1110" s="206"/>
      <c r="H1110" s="210">
        <v>7</v>
      </c>
      <c r="I1110" s="211"/>
      <c r="J1110" s="206"/>
      <c r="K1110" s="206"/>
      <c r="L1110" s="212"/>
      <c r="M1110" s="213"/>
      <c r="N1110" s="214"/>
      <c r="O1110" s="214"/>
      <c r="P1110" s="214"/>
      <c r="Q1110" s="214"/>
      <c r="R1110" s="214"/>
      <c r="S1110" s="214"/>
      <c r="T1110" s="215"/>
      <c r="AT1110" s="216" t="s">
        <v>272</v>
      </c>
      <c r="AU1110" s="216" t="s">
        <v>73</v>
      </c>
      <c r="AV1110" s="13" t="s">
        <v>73</v>
      </c>
      <c r="AW1110" s="13" t="s">
        <v>30</v>
      </c>
      <c r="AX1110" s="13" t="s">
        <v>64</v>
      </c>
      <c r="AY1110" s="216" t="s">
        <v>263</v>
      </c>
    </row>
    <row r="1111" spans="1:65" s="13" customFormat="1">
      <c r="B1111" s="205"/>
      <c r="C1111" s="206"/>
      <c r="D1111" s="207" t="s">
        <v>272</v>
      </c>
      <c r="E1111" s="208" t="s">
        <v>1</v>
      </c>
      <c r="F1111" s="209" t="s">
        <v>3853</v>
      </c>
      <c r="G1111" s="206"/>
      <c r="H1111" s="210">
        <v>2.7</v>
      </c>
      <c r="I1111" s="211"/>
      <c r="J1111" s="206"/>
      <c r="K1111" s="206"/>
      <c r="L1111" s="212"/>
      <c r="M1111" s="213"/>
      <c r="N1111" s="214"/>
      <c r="O1111" s="214"/>
      <c r="P1111" s="214"/>
      <c r="Q1111" s="214"/>
      <c r="R1111" s="214"/>
      <c r="S1111" s="214"/>
      <c r="T1111" s="215"/>
      <c r="AT1111" s="216" t="s">
        <v>272</v>
      </c>
      <c r="AU1111" s="216" t="s">
        <v>73</v>
      </c>
      <c r="AV1111" s="13" t="s">
        <v>73</v>
      </c>
      <c r="AW1111" s="13" t="s">
        <v>30</v>
      </c>
      <c r="AX1111" s="13" t="s">
        <v>64</v>
      </c>
      <c r="AY1111" s="216" t="s">
        <v>263</v>
      </c>
    </row>
    <row r="1112" spans="1:65" s="13" customFormat="1">
      <c r="B1112" s="205"/>
      <c r="C1112" s="206"/>
      <c r="D1112" s="207" t="s">
        <v>272</v>
      </c>
      <c r="E1112" s="208" t="s">
        <v>1</v>
      </c>
      <c r="F1112" s="209" t="s">
        <v>3854</v>
      </c>
      <c r="G1112" s="206"/>
      <c r="H1112" s="210">
        <v>0.6</v>
      </c>
      <c r="I1112" s="211"/>
      <c r="J1112" s="206"/>
      <c r="K1112" s="206"/>
      <c r="L1112" s="212"/>
      <c r="M1112" s="213"/>
      <c r="N1112" s="214"/>
      <c r="O1112" s="214"/>
      <c r="P1112" s="214"/>
      <c r="Q1112" s="214"/>
      <c r="R1112" s="214"/>
      <c r="S1112" s="214"/>
      <c r="T1112" s="215"/>
      <c r="AT1112" s="216" t="s">
        <v>272</v>
      </c>
      <c r="AU1112" s="216" t="s">
        <v>73</v>
      </c>
      <c r="AV1112" s="13" t="s">
        <v>73</v>
      </c>
      <c r="AW1112" s="13" t="s">
        <v>30</v>
      </c>
      <c r="AX1112" s="13" t="s">
        <v>64</v>
      </c>
      <c r="AY1112" s="216" t="s">
        <v>263</v>
      </c>
    </row>
    <row r="1113" spans="1:65" s="13" customFormat="1">
      <c r="B1113" s="205"/>
      <c r="C1113" s="206"/>
      <c r="D1113" s="207" t="s">
        <v>272</v>
      </c>
      <c r="E1113" s="208" t="s">
        <v>1</v>
      </c>
      <c r="F1113" s="209" t="s">
        <v>3855</v>
      </c>
      <c r="G1113" s="206"/>
      <c r="H1113" s="210">
        <v>0.6</v>
      </c>
      <c r="I1113" s="211"/>
      <c r="J1113" s="206"/>
      <c r="K1113" s="206"/>
      <c r="L1113" s="212"/>
      <c r="M1113" s="213"/>
      <c r="N1113" s="214"/>
      <c r="O1113" s="214"/>
      <c r="P1113" s="214"/>
      <c r="Q1113" s="214"/>
      <c r="R1113" s="214"/>
      <c r="S1113" s="214"/>
      <c r="T1113" s="215"/>
      <c r="AT1113" s="216" t="s">
        <v>272</v>
      </c>
      <c r="AU1113" s="216" t="s">
        <v>73</v>
      </c>
      <c r="AV1113" s="13" t="s">
        <v>73</v>
      </c>
      <c r="AW1113" s="13" t="s">
        <v>30</v>
      </c>
      <c r="AX1113" s="13" t="s">
        <v>64</v>
      </c>
      <c r="AY1113" s="216" t="s">
        <v>263</v>
      </c>
    </row>
    <row r="1114" spans="1:65" s="13" customFormat="1">
      <c r="B1114" s="205"/>
      <c r="C1114" s="206"/>
      <c r="D1114" s="207" t="s">
        <v>272</v>
      </c>
      <c r="E1114" s="208" t="s">
        <v>1</v>
      </c>
      <c r="F1114" s="209" t="s">
        <v>3856</v>
      </c>
      <c r="G1114" s="206"/>
      <c r="H1114" s="210">
        <v>0.6</v>
      </c>
      <c r="I1114" s="211"/>
      <c r="J1114" s="206"/>
      <c r="K1114" s="206"/>
      <c r="L1114" s="212"/>
      <c r="M1114" s="213"/>
      <c r="N1114" s="214"/>
      <c r="O1114" s="214"/>
      <c r="P1114" s="214"/>
      <c r="Q1114" s="214"/>
      <c r="R1114" s="214"/>
      <c r="S1114" s="214"/>
      <c r="T1114" s="215"/>
      <c r="AT1114" s="216" t="s">
        <v>272</v>
      </c>
      <c r="AU1114" s="216" t="s">
        <v>73</v>
      </c>
      <c r="AV1114" s="13" t="s">
        <v>73</v>
      </c>
      <c r="AW1114" s="13" t="s">
        <v>30</v>
      </c>
      <c r="AX1114" s="13" t="s">
        <v>64</v>
      </c>
      <c r="AY1114" s="216" t="s">
        <v>263</v>
      </c>
    </row>
    <row r="1115" spans="1:65" s="13" customFormat="1">
      <c r="B1115" s="205"/>
      <c r="C1115" s="206"/>
      <c r="D1115" s="207" t="s">
        <v>272</v>
      </c>
      <c r="E1115" s="208" t="s">
        <v>1</v>
      </c>
      <c r="F1115" s="209" t="s">
        <v>3857</v>
      </c>
      <c r="G1115" s="206"/>
      <c r="H1115" s="210">
        <v>0.6</v>
      </c>
      <c r="I1115" s="211"/>
      <c r="J1115" s="206"/>
      <c r="K1115" s="206"/>
      <c r="L1115" s="212"/>
      <c r="M1115" s="213"/>
      <c r="N1115" s="214"/>
      <c r="O1115" s="214"/>
      <c r="P1115" s="214"/>
      <c r="Q1115" s="214"/>
      <c r="R1115" s="214"/>
      <c r="S1115" s="214"/>
      <c r="T1115" s="215"/>
      <c r="AT1115" s="216" t="s">
        <v>272</v>
      </c>
      <c r="AU1115" s="216" t="s">
        <v>73</v>
      </c>
      <c r="AV1115" s="13" t="s">
        <v>73</v>
      </c>
      <c r="AW1115" s="13" t="s">
        <v>30</v>
      </c>
      <c r="AX1115" s="13" t="s">
        <v>64</v>
      </c>
      <c r="AY1115" s="216" t="s">
        <v>263</v>
      </c>
    </row>
    <row r="1116" spans="1:65" s="15" customFormat="1">
      <c r="B1116" s="228"/>
      <c r="C1116" s="229"/>
      <c r="D1116" s="207" t="s">
        <v>272</v>
      </c>
      <c r="E1116" s="230" t="s">
        <v>1</v>
      </c>
      <c r="F1116" s="231" t="s">
        <v>280</v>
      </c>
      <c r="G1116" s="229"/>
      <c r="H1116" s="232">
        <v>19.100000000000001</v>
      </c>
      <c r="I1116" s="233"/>
      <c r="J1116" s="229"/>
      <c r="K1116" s="229"/>
      <c r="L1116" s="234"/>
      <c r="M1116" s="235"/>
      <c r="N1116" s="236"/>
      <c r="O1116" s="236"/>
      <c r="P1116" s="236"/>
      <c r="Q1116" s="236"/>
      <c r="R1116" s="236"/>
      <c r="S1116" s="236"/>
      <c r="T1116" s="237"/>
      <c r="AT1116" s="238" t="s">
        <v>272</v>
      </c>
      <c r="AU1116" s="238" t="s">
        <v>73</v>
      </c>
      <c r="AV1116" s="15" t="s">
        <v>270</v>
      </c>
      <c r="AW1116" s="15" t="s">
        <v>30</v>
      </c>
      <c r="AX1116" s="15" t="s">
        <v>71</v>
      </c>
      <c r="AY1116" s="238" t="s">
        <v>263</v>
      </c>
    </row>
    <row r="1117" spans="1:65" s="2" customFormat="1" ht="24.2" customHeight="1">
      <c r="A1117" s="35"/>
      <c r="B1117" s="36"/>
      <c r="C1117" s="261" t="s">
        <v>3858</v>
      </c>
      <c r="D1117" s="261" t="s">
        <v>401</v>
      </c>
      <c r="E1117" s="262" t="s">
        <v>3859</v>
      </c>
      <c r="F1117" s="263" t="s">
        <v>3860</v>
      </c>
      <c r="G1117" s="264" t="s">
        <v>269</v>
      </c>
      <c r="H1117" s="265">
        <v>220.71799999999999</v>
      </c>
      <c r="I1117" s="266"/>
      <c r="J1117" s="267">
        <f>ROUND(I1117*H1117,2)</f>
        <v>0</v>
      </c>
      <c r="K1117" s="268"/>
      <c r="L1117" s="269"/>
      <c r="M1117" s="270" t="s">
        <v>1</v>
      </c>
      <c r="N1117" s="271" t="s">
        <v>38</v>
      </c>
      <c r="O1117" s="72"/>
      <c r="P1117" s="201">
        <f>O1117*H1117</f>
        <v>0</v>
      </c>
      <c r="Q1117" s="201">
        <v>1.2319999999999999E-2</v>
      </c>
      <c r="R1117" s="201">
        <f>Q1117*H1117</f>
        <v>2.7192457599999997</v>
      </c>
      <c r="S1117" s="201">
        <v>0</v>
      </c>
      <c r="T1117" s="202">
        <f>S1117*H1117</f>
        <v>0</v>
      </c>
      <c r="U1117" s="35"/>
      <c r="V1117" s="35"/>
      <c r="W1117" s="35"/>
      <c r="X1117" s="35"/>
      <c r="Y1117" s="35"/>
      <c r="Z1117" s="35"/>
      <c r="AA1117" s="35"/>
      <c r="AB1117" s="35"/>
      <c r="AC1117" s="35"/>
      <c r="AD1117" s="35"/>
      <c r="AE1117" s="35"/>
      <c r="AR1117" s="203" t="s">
        <v>542</v>
      </c>
      <c r="AT1117" s="203" t="s">
        <v>401</v>
      </c>
      <c r="AU1117" s="203" t="s">
        <v>73</v>
      </c>
      <c r="AY1117" s="18" t="s">
        <v>263</v>
      </c>
      <c r="BE1117" s="204">
        <f>IF(N1117="základní",J1117,0)</f>
        <v>0</v>
      </c>
      <c r="BF1117" s="204">
        <f>IF(N1117="snížená",J1117,0)</f>
        <v>0</v>
      </c>
      <c r="BG1117" s="204">
        <f>IF(N1117="zákl. přenesená",J1117,0)</f>
        <v>0</v>
      </c>
      <c r="BH1117" s="204">
        <f>IF(N1117="sníž. přenesená",J1117,0)</f>
        <v>0</v>
      </c>
      <c r="BI1117" s="204">
        <f>IF(N1117="nulová",J1117,0)</f>
        <v>0</v>
      </c>
      <c r="BJ1117" s="18" t="s">
        <v>71</v>
      </c>
      <c r="BK1117" s="204">
        <f>ROUND(I1117*H1117,2)</f>
        <v>0</v>
      </c>
      <c r="BL1117" s="18" t="s">
        <v>416</v>
      </c>
      <c r="BM1117" s="203" t="s">
        <v>3861</v>
      </c>
    </row>
    <row r="1118" spans="1:65" s="13" customFormat="1">
      <c r="B1118" s="205"/>
      <c r="C1118" s="206"/>
      <c r="D1118" s="207" t="s">
        <v>272</v>
      </c>
      <c r="E1118" s="208" t="s">
        <v>1</v>
      </c>
      <c r="F1118" s="209" t="s">
        <v>3834</v>
      </c>
      <c r="G1118" s="206"/>
      <c r="H1118" s="210">
        <v>180.559</v>
      </c>
      <c r="I1118" s="211"/>
      <c r="J1118" s="206"/>
      <c r="K1118" s="206"/>
      <c r="L1118" s="212"/>
      <c r="M1118" s="213"/>
      <c r="N1118" s="214"/>
      <c r="O1118" s="214"/>
      <c r="P1118" s="214"/>
      <c r="Q1118" s="214"/>
      <c r="R1118" s="214"/>
      <c r="S1118" s="214"/>
      <c r="T1118" s="215"/>
      <c r="AT1118" s="216" t="s">
        <v>272</v>
      </c>
      <c r="AU1118" s="216" t="s">
        <v>73</v>
      </c>
      <c r="AV1118" s="13" t="s">
        <v>73</v>
      </c>
      <c r="AW1118" s="13" t="s">
        <v>30</v>
      </c>
      <c r="AX1118" s="13" t="s">
        <v>64</v>
      </c>
      <c r="AY1118" s="216" t="s">
        <v>263</v>
      </c>
    </row>
    <row r="1119" spans="1:65" s="13" customFormat="1">
      <c r="B1119" s="205"/>
      <c r="C1119" s="206"/>
      <c r="D1119" s="207" t="s">
        <v>272</v>
      </c>
      <c r="E1119" s="208" t="s">
        <v>1</v>
      </c>
      <c r="F1119" s="209" t="s">
        <v>3835</v>
      </c>
      <c r="G1119" s="206"/>
      <c r="H1119" s="210">
        <v>6.5949999999999998</v>
      </c>
      <c r="I1119" s="211"/>
      <c r="J1119" s="206"/>
      <c r="K1119" s="206"/>
      <c r="L1119" s="212"/>
      <c r="M1119" s="213"/>
      <c r="N1119" s="214"/>
      <c r="O1119" s="214"/>
      <c r="P1119" s="214"/>
      <c r="Q1119" s="214"/>
      <c r="R1119" s="214"/>
      <c r="S1119" s="214"/>
      <c r="T1119" s="215"/>
      <c r="AT1119" s="216" t="s">
        <v>272</v>
      </c>
      <c r="AU1119" s="216" t="s">
        <v>73</v>
      </c>
      <c r="AV1119" s="13" t="s">
        <v>73</v>
      </c>
      <c r="AW1119" s="13" t="s">
        <v>30</v>
      </c>
      <c r="AX1119" s="13" t="s">
        <v>64</v>
      </c>
      <c r="AY1119" s="216" t="s">
        <v>263</v>
      </c>
    </row>
    <row r="1120" spans="1:65" s="13" customFormat="1">
      <c r="B1120" s="205"/>
      <c r="C1120" s="206"/>
      <c r="D1120" s="207" t="s">
        <v>272</v>
      </c>
      <c r="E1120" s="208" t="s">
        <v>1</v>
      </c>
      <c r="F1120" s="209" t="s">
        <v>3836</v>
      </c>
      <c r="G1120" s="206"/>
      <c r="H1120" s="210">
        <v>4.7750000000000004</v>
      </c>
      <c r="I1120" s="211"/>
      <c r="J1120" s="206"/>
      <c r="K1120" s="206"/>
      <c r="L1120" s="212"/>
      <c r="M1120" s="213"/>
      <c r="N1120" s="214"/>
      <c r="O1120" s="214"/>
      <c r="P1120" s="214"/>
      <c r="Q1120" s="214"/>
      <c r="R1120" s="214"/>
      <c r="S1120" s="214"/>
      <c r="T1120" s="215"/>
      <c r="AT1120" s="216" t="s">
        <v>272</v>
      </c>
      <c r="AU1120" s="216" t="s">
        <v>73</v>
      </c>
      <c r="AV1120" s="13" t="s">
        <v>73</v>
      </c>
      <c r="AW1120" s="13" t="s">
        <v>30</v>
      </c>
      <c r="AX1120" s="13" t="s">
        <v>64</v>
      </c>
      <c r="AY1120" s="216" t="s">
        <v>263</v>
      </c>
    </row>
    <row r="1121" spans="1:65" s="15" customFormat="1">
      <c r="B1121" s="228"/>
      <c r="C1121" s="229"/>
      <c r="D1121" s="207" t="s">
        <v>272</v>
      </c>
      <c r="E1121" s="230" t="s">
        <v>1</v>
      </c>
      <c r="F1121" s="231" t="s">
        <v>280</v>
      </c>
      <c r="G1121" s="229"/>
      <c r="H1121" s="232">
        <v>191.929</v>
      </c>
      <c r="I1121" s="233"/>
      <c r="J1121" s="229"/>
      <c r="K1121" s="229"/>
      <c r="L1121" s="234"/>
      <c r="M1121" s="235"/>
      <c r="N1121" s="236"/>
      <c r="O1121" s="236"/>
      <c r="P1121" s="236"/>
      <c r="Q1121" s="236"/>
      <c r="R1121" s="236"/>
      <c r="S1121" s="236"/>
      <c r="T1121" s="237"/>
      <c r="AT1121" s="238" t="s">
        <v>272</v>
      </c>
      <c r="AU1121" s="238" t="s">
        <v>73</v>
      </c>
      <c r="AV1121" s="15" t="s">
        <v>270</v>
      </c>
      <c r="AW1121" s="15" t="s">
        <v>30</v>
      </c>
      <c r="AX1121" s="15" t="s">
        <v>64</v>
      </c>
      <c r="AY1121" s="238" t="s">
        <v>263</v>
      </c>
    </row>
    <row r="1122" spans="1:65" s="13" customFormat="1">
      <c r="B1122" s="205"/>
      <c r="C1122" s="206"/>
      <c r="D1122" s="207" t="s">
        <v>272</v>
      </c>
      <c r="E1122" s="208" t="s">
        <v>1</v>
      </c>
      <c r="F1122" s="209" t="s">
        <v>3862</v>
      </c>
      <c r="G1122" s="206"/>
      <c r="H1122" s="210">
        <v>220.71799999999999</v>
      </c>
      <c r="I1122" s="211"/>
      <c r="J1122" s="206"/>
      <c r="K1122" s="206"/>
      <c r="L1122" s="212"/>
      <c r="M1122" s="213"/>
      <c r="N1122" s="214"/>
      <c r="O1122" s="214"/>
      <c r="P1122" s="214"/>
      <c r="Q1122" s="214"/>
      <c r="R1122" s="214"/>
      <c r="S1122" s="214"/>
      <c r="T1122" s="215"/>
      <c r="AT1122" s="216" t="s">
        <v>272</v>
      </c>
      <c r="AU1122" s="216" t="s">
        <v>73</v>
      </c>
      <c r="AV1122" s="13" t="s">
        <v>73</v>
      </c>
      <c r="AW1122" s="13" t="s">
        <v>30</v>
      </c>
      <c r="AX1122" s="13" t="s">
        <v>64</v>
      </c>
      <c r="AY1122" s="216" t="s">
        <v>263</v>
      </c>
    </row>
    <row r="1123" spans="1:65" s="15" customFormat="1">
      <c r="B1123" s="228"/>
      <c r="C1123" s="229"/>
      <c r="D1123" s="207" t="s">
        <v>272</v>
      </c>
      <c r="E1123" s="230" t="s">
        <v>1</v>
      </c>
      <c r="F1123" s="231" t="s">
        <v>280</v>
      </c>
      <c r="G1123" s="229"/>
      <c r="H1123" s="232">
        <v>220.71799999999999</v>
      </c>
      <c r="I1123" s="233"/>
      <c r="J1123" s="229"/>
      <c r="K1123" s="229"/>
      <c r="L1123" s="234"/>
      <c r="M1123" s="235"/>
      <c r="N1123" s="236"/>
      <c r="O1123" s="236"/>
      <c r="P1123" s="236"/>
      <c r="Q1123" s="236"/>
      <c r="R1123" s="236"/>
      <c r="S1123" s="236"/>
      <c r="T1123" s="237"/>
      <c r="AT1123" s="238" t="s">
        <v>272</v>
      </c>
      <c r="AU1123" s="238" t="s">
        <v>73</v>
      </c>
      <c r="AV1123" s="15" t="s">
        <v>270</v>
      </c>
      <c r="AW1123" s="15" t="s">
        <v>30</v>
      </c>
      <c r="AX1123" s="15" t="s">
        <v>71</v>
      </c>
      <c r="AY1123" s="238" t="s">
        <v>263</v>
      </c>
    </row>
    <row r="1124" spans="1:65" s="2" customFormat="1" ht="24.2" customHeight="1">
      <c r="A1124" s="35"/>
      <c r="B1124" s="36"/>
      <c r="C1124" s="191" t="s">
        <v>1087</v>
      </c>
      <c r="D1124" s="191" t="s">
        <v>266</v>
      </c>
      <c r="E1124" s="192" t="s">
        <v>3863</v>
      </c>
      <c r="F1124" s="193" t="s">
        <v>3864</v>
      </c>
      <c r="G1124" s="194" t="s">
        <v>307</v>
      </c>
      <c r="H1124" s="195">
        <v>3.9060000000000001</v>
      </c>
      <c r="I1124" s="196"/>
      <c r="J1124" s="197">
        <f>ROUND(I1124*H1124,2)</f>
        <v>0</v>
      </c>
      <c r="K1124" s="198"/>
      <c r="L1124" s="40"/>
      <c r="M1124" s="199" t="s">
        <v>1</v>
      </c>
      <c r="N1124" s="200" t="s">
        <v>38</v>
      </c>
      <c r="O1124" s="72"/>
      <c r="P1124" s="201">
        <f>O1124*H1124</f>
        <v>0</v>
      </c>
      <c r="Q1124" s="201">
        <v>0</v>
      </c>
      <c r="R1124" s="201">
        <f>Q1124*H1124</f>
        <v>0</v>
      </c>
      <c r="S1124" s="201">
        <v>0</v>
      </c>
      <c r="T1124" s="202">
        <f>S1124*H1124</f>
        <v>0</v>
      </c>
      <c r="U1124" s="35"/>
      <c r="V1124" s="35"/>
      <c r="W1124" s="35"/>
      <c r="X1124" s="35"/>
      <c r="Y1124" s="35"/>
      <c r="Z1124" s="35"/>
      <c r="AA1124" s="35"/>
      <c r="AB1124" s="35"/>
      <c r="AC1124" s="35"/>
      <c r="AD1124" s="35"/>
      <c r="AE1124" s="35"/>
      <c r="AR1124" s="203" t="s">
        <v>416</v>
      </c>
      <c r="AT1124" s="203" t="s">
        <v>266</v>
      </c>
      <c r="AU1124" s="203" t="s">
        <v>73</v>
      </c>
      <c r="AY1124" s="18" t="s">
        <v>263</v>
      </c>
      <c r="BE1124" s="204">
        <f>IF(N1124="základní",J1124,0)</f>
        <v>0</v>
      </c>
      <c r="BF1124" s="204">
        <f>IF(N1124="snížená",J1124,0)</f>
        <v>0</v>
      </c>
      <c r="BG1124" s="204">
        <f>IF(N1124="zákl. přenesená",J1124,0)</f>
        <v>0</v>
      </c>
      <c r="BH1124" s="204">
        <f>IF(N1124="sníž. přenesená",J1124,0)</f>
        <v>0</v>
      </c>
      <c r="BI1124" s="204">
        <f>IF(N1124="nulová",J1124,0)</f>
        <v>0</v>
      </c>
      <c r="BJ1124" s="18" t="s">
        <v>71</v>
      </c>
      <c r="BK1124" s="204">
        <f>ROUND(I1124*H1124,2)</f>
        <v>0</v>
      </c>
      <c r="BL1124" s="18" t="s">
        <v>416</v>
      </c>
      <c r="BM1124" s="203" t="s">
        <v>3865</v>
      </c>
    </row>
    <row r="1125" spans="1:65" s="12" customFormat="1" ht="22.9" customHeight="1">
      <c r="B1125" s="175"/>
      <c r="C1125" s="176"/>
      <c r="D1125" s="177" t="s">
        <v>63</v>
      </c>
      <c r="E1125" s="189" t="s">
        <v>1451</v>
      </c>
      <c r="F1125" s="189" t="s">
        <v>1452</v>
      </c>
      <c r="G1125" s="176"/>
      <c r="H1125" s="176"/>
      <c r="I1125" s="179"/>
      <c r="J1125" s="190">
        <f>BK1125</f>
        <v>0</v>
      </c>
      <c r="K1125" s="176"/>
      <c r="L1125" s="181"/>
      <c r="M1125" s="182"/>
      <c r="N1125" s="183"/>
      <c r="O1125" s="183"/>
      <c r="P1125" s="184">
        <f>SUM(P1126:P1133)</f>
        <v>0</v>
      </c>
      <c r="Q1125" s="183"/>
      <c r="R1125" s="184">
        <f>SUM(R1126:R1133)</f>
        <v>1.3554E-2</v>
      </c>
      <c r="S1125" s="183"/>
      <c r="T1125" s="185">
        <f>SUM(T1126:T1133)</f>
        <v>0</v>
      </c>
      <c r="AR1125" s="186" t="s">
        <v>73</v>
      </c>
      <c r="AT1125" s="187" t="s">
        <v>63</v>
      </c>
      <c r="AU1125" s="187" t="s">
        <v>71</v>
      </c>
      <c r="AY1125" s="186" t="s">
        <v>263</v>
      </c>
      <c r="BK1125" s="188">
        <f>SUM(BK1126:BK1133)</f>
        <v>0</v>
      </c>
    </row>
    <row r="1126" spans="1:65" s="2" customFormat="1" ht="24.2" customHeight="1">
      <c r="A1126" s="35"/>
      <c r="B1126" s="36"/>
      <c r="C1126" s="191" t="s">
        <v>3866</v>
      </c>
      <c r="D1126" s="191" t="s">
        <v>266</v>
      </c>
      <c r="E1126" s="192" t="s">
        <v>3867</v>
      </c>
      <c r="F1126" s="193" t="s">
        <v>3868</v>
      </c>
      <c r="G1126" s="194" t="s">
        <v>269</v>
      </c>
      <c r="H1126" s="195">
        <v>30.12</v>
      </c>
      <c r="I1126" s="196"/>
      <c r="J1126" s="197">
        <f>ROUND(I1126*H1126,2)</f>
        <v>0</v>
      </c>
      <c r="K1126" s="198"/>
      <c r="L1126" s="40"/>
      <c r="M1126" s="199" t="s">
        <v>1</v>
      </c>
      <c r="N1126" s="200" t="s">
        <v>38</v>
      </c>
      <c r="O1126" s="72"/>
      <c r="P1126" s="201">
        <f>O1126*H1126</f>
        <v>0</v>
      </c>
      <c r="Q1126" s="201">
        <v>6.9999999999999994E-5</v>
      </c>
      <c r="R1126" s="201">
        <f>Q1126*H1126</f>
        <v>2.1083999999999999E-3</v>
      </c>
      <c r="S1126" s="201">
        <v>0</v>
      </c>
      <c r="T1126" s="202">
        <f>S1126*H1126</f>
        <v>0</v>
      </c>
      <c r="U1126" s="35"/>
      <c r="V1126" s="35"/>
      <c r="W1126" s="35"/>
      <c r="X1126" s="35"/>
      <c r="Y1126" s="35"/>
      <c r="Z1126" s="35"/>
      <c r="AA1126" s="35"/>
      <c r="AB1126" s="35"/>
      <c r="AC1126" s="35"/>
      <c r="AD1126" s="35"/>
      <c r="AE1126" s="35"/>
      <c r="AR1126" s="203" t="s">
        <v>416</v>
      </c>
      <c r="AT1126" s="203" t="s">
        <v>266</v>
      </c>
      <c r="AU1126" s="203" t="s">
        <v>73</v>
      </c>
      <c r="AY1126" s="18" t="s">
        <v>263</v>
      </c>
      <c r="BE1126" s="204">
        <f>IF(N1126="základní",J1126,0)</f>
        <v>0</v>
      </c>
      <c r="BF1126" s="204">
        <f>IF(N1126="snížená",J1126,0)</f>
        <v>0</v>
      </c>
      <c r="BG1126" s="204">
        <f>IF(N1126="zákl. přenesená",J1126,0)</f>
        <v>0</v>
      </c>
      <c r="BH1126" s="204">
        <f>IF(N1126="sníž. přenesená",J1126,0)</f>
        <v>0</v>
      </c>
      <c r="BI1126" s="204">
        <f>IF(N1126="nulová",J1126,0)</f>
        <v>0</v>
      </c>
      <c r="BJ1126" s="18" t="s">
        <v>71</v>
      </c>
      <c r="BK1126" s="204">
        <f>ROUND(I1126*H1126,2)</f>
        <v>0</v>
      </c>
      <c r="BL1126" s="18" t="s">
        <v>416</v>
      </c>
      <c r="BM1126" s="203" t="s">
        <v>3869</v>
      </c>
    </row>
    <row r="1127" spans="1:65" s="16" customFormat="1">
      <c r="B1127" s="248"/>
      <c r="C1127" s="249"/>
      <c r="D1127" s="207" t="s">
        <v>272</v>
      </c>
      <c r="E1127" s="250" t="s">
        <v>1</v>
      </c>
      <c r="F1127" s="251" t="s">
        <v>3870</v>
      </c>
      <c r="G1127" s="249"/>
      <c r="H1127" s="250" t="s">
        <v>1</v>
      </c>
      <c r="I1127" s="252"/>
      <c r="J1127" s="249"/>
      <c r="K1127" s="249"/>
      <c r="L1127" s="253"/>
      <c r="M1127" s="254"/>
      <c r="N1127" s="255"/>
      <c r="O1127" s="255"/>
      <c r="P1127" s="255"/>
      <c r="Q1127" s="255"/>
      <c r="R1127" s="255"/>
      <c r="S1127" s="255"/>
      <c r="T1127" s="256"/>
      <c r="AT1127" s="257" t="s">
        <v>272</v>
      </c>
      <c r="AU1127" s="257" t="s">
        <v>73</v>
      </c>
      <c r="AV1127" s="16" t="s">
        <v>71</v>
      </c>
      <c r="AW1127" s="16" t="s">
        <v>30</v>
      </c>
      <c r="AX1127" s="16" t="s">
        <v>64</v>
      </c>
      <c r="AY1127" s="257" t="s">
        <v>263</v>
      </c>
    </row>
    <row r="1128" spans="1:65" s="13" customFormat="1">
      <c r="B1128" s="205"/>
      <c r="C1128" s="206"/>
      <c r="D1128" s="207" t="s">
        <v>272</v>
      </c>
      <c r="E1128" s="208" t="s">
        <v>1</v>
      </c>
      <c r="F1128" s="209" t="s">
        <v>3871</v>
      </c>
      <c r="G1128" s="206"/>
      <c r="H1128" s="210">
        <v>22.83</v>
      </c>
      <c r="I1128" s="211"/>
      <c r="J1128" s="206"/>
      <c r="K1128" s="206"/>
      <c r="L1128" s="212"/>
      <c r="M1128" s="213"/>
      <c r="N1128" s="214"/>
      <c r="O1128" s="214"/>
      <c r="P1128" s="214"/>
      <c r="Q1128" s="214"/>
      <c r="R1128" s="214"/>
      <c r="S1128" s="214"/>
      <c r="T1128" s="215"/>
      <c r="AT1128" s="216" t="s">
        <v>272</v>
      </c>
      <c r="AU1128" s="216" t="s">
        <v>73</v>
      </c>
      <c r="AV1128" s="13" t="s">
        <v>73</v>
      </c>
      <c r="AW1128" s="13" t="s">
        <v>30</v>
      </c>
      <c r="AX1128" s="13" t="s">
        <v>64</v>
      </c>
      <c r="AY1128" s="216" t="s">
        <v>263</v>
      </c>
    </row>
    <row r="1129" spans="1:65" s="13" customFormat="1">
      <c r="B1129" s="205"/>
      <c r="C1129" s="206"/>
      <c r="D1129" s="207" t="s">
        <v>272</v>
      </c>
      <c r="E1129" s="208" t="s">
        <v>1</v>
      </c>
      <c r="F1129" s="209" t="s">
        <v>3872</v>
      </c>
      <c r="G1129" s="206"/>
      <c r="H1129" s="210">
        <v>7.29</v>
      </c>
      <c r="I1129" s="211"/>
      <c r="J1129" s="206"/>
      <c r="K1129" s="206"/>
      <c r="L1129" s="212"/>
      <c r="M1129" s="213"/>
      <c r="N1129" s="214"/>
      <c r="O1129" s="214"/>
      <c r="P1129" s="214"/>
      <c r="Q1129" s="214"/>
      <c r="R1129" s="214"/>
      <c r="S1129" s="214"/>
      <c r="T1129" s="215"/>
      <c r="AT1129" s="216" t="s">
        <v>272</v>
      </c>
      <c r="AU1129" s="216" t="s">
        <v>73</v>
      </c>
      <c r="AV1129" s="13" t="s">
        <v>73</v>
      </c>
      <c r="AW1129" s="13" t="s">
        <v>30</v>
      </c>
      <c r="AX1129" s="13" t="s">
        <v>64</v>
      </c>
      <c r="AY1129" s="216" t="s">
        <v>263</v>
      </c>
    </row>
    <row r="1130" spans="1:65" s="15" customFormat="1">
      <c r="B1130" s="228"/>
      <c r="C1130" s="229"/>
      <c r="D1130" s="207" t="s">
        <v>272</v>
      </c>
      <c r="E1130" s="230" t="s">
        <v>1</v>
      </c>
      <c r="F1130" s="231" t="s">
        <v>280</v>
      </c>
      <c r="G1130" s="229"/>
      <c r="H1130" s="232">
        <v>30.12</v>
      </c>
      <c r="I1130" s="233"/>
      <c r="J1130" s="229"/>
      <c r="K1130" s="229"/>
      <c r="L1130" s="234"/>
      <c r="M1130" s="235"/>
      <c r="N1130" s="236"/>
      <c r="O1130" s="236"/>
      <c r="P1130" s="236"/>
      <c r="Q1130" s="236"/>
      <c r="R1130" s="236"/>
      <c r="S1130" s="236"/>
      <c r="T1130" s="237"/>
      <c r="AT1130" s="238" t="s">
        <v>272</v>
      </c>
      <c r="AU1130" s="238" t="s">
        <v>73</v>
      </c>
      <c r="AV1130" s="15" t="s">
        <v>270</v>
      </c>
      <c r="AW1130" s="15" t="s">
        <v>30</v>
      </c>
      <c r="AX1130" s="15" t="s">
        <v>71</v>
      </c>
      <c r="AY1130" s="238" t="s">
        <v>263</v>
      </c>
    </row>
    <row r="1131" spans="1:65" s="2" customFormat="1" ht="24.2" customHeight="1">
      <c r="A1131" s="35"/>
      <c r="B1131" s="36"/>
      <c r="C1131" s="191" t="s">
        <v>1091</v>
      </c>
      <c r="D1131" s="191" t="s">
        <v>266</v>
      </c>
      <c r="E1131" s="192" t="s">
        <v>3873</v>
      </c>
      <c r="F1131" s="193" t="s">
        <v>3874</v>
      </c>
      <c r="G1131" s="194" t="s">
        <v>269</v>
      </c>
      <c r="H1131" s="195">
        <v>30.12</v>
      </c>
      <c r="I1131" s="196"/>
      <c r="J1131" s="197">
        <f>ROUND(I1131*H1131,2)</f>
        <v>0</v>
      </c>
      <c r="K1131" s="198"/>
      <c r="L1131" s="40"/>
      <c r="M1131" s="199" t="s">
        <v>1</v>
      </c>
      <c r="N1131" s="200" t="s">
        <v>38</v>
      </c>
      <c r="O1131" s="72"/>
      <c r="P1131" s="201">
        <f>O1131*H1131</f>
        <v>0</v>
      </c>
      <c r="Q1131" s="201">
        <v>1.3999999999999999E-4</v>
      </c>
      <c r="R1131" s="201">
        <f>Q1131*H1131</f>
        <v>4.2167999999999997E-3</v>
      </c>
      <c r="S1131" s="201">
        <v>0</v>
      </c>
      <c r="T1131" s="202">
        <f>S1131*H1131</f>
        <v>0</v>
      </c>
      <c r="U1131" s="35"/>
      <c r="V1131" s="35"/>
      <c r="W1131" s="35"/>
      <c r="X1131" s="35"/>
      <c r="Y1131" s="35"/>
      <c r="Z1131" s="35"/>
      <c r="AA1131" s="35"/>
      <c r="AB1131" s="35"/>
      <c r="AC1131" s="35"/>
      <c r="AD1131" s="35"/>
      <c r="AE1131" s="35"/>
      <c r="AR1131" s="203" t="s">
        <v>416</v>
      </c>
      <c r="AT1131" s="203" t="s">
        <v>266</v>
      </c>
      <c r="AU1131" s="203" t="s">
        <v>73</v>
      </c>
      <c r="AY1131" s="18" t="s">
        <v>263</v>
      </c>
      <c r="BE1131" s="204">
        <f>IF(N1131="základní",J1131,0)</f>
        <v>0</v>
      </c>
      <c r="BF1131" s="204">
        <f>IF(N1131="snížená",J1131,0)</f>
        <v>0</v>
      </c>
      <c r="BG1131" s="204">
        <f>IF(N1131="zákl. přenesená",J1131,0)</f>
        <v>0</v>
      </c>
      <c r="BH1131" s="204">
        <f>IF(N1131="sníž. přenesená",J1131,0)</f>
        <v>0</v>
      </c>
      <c r="BI1131" s="204">
        <f>IF(N1131="nulová",J1131,0)</f>
        <v>0</v>
      </c>
      <c r="BJ1131" s="18" t="s">
        <v>71</v>
      </c>
      <c r="BK1131" s="204">
        <f>ROUND(I1131*H1131,2)</f>
        <v>0</v>
      </c>
      <c r="BL1131" s="18" t="s">
        <v>416</v>
      </c>
      <c r="BM1131" s="203" t="s">
        <v>3875</v>
      </c>
    </row>
    <row r="1132" spans="1:65" s="2" customFormat="1" ht="24.2" customHeight="1">
      <c r="A1132" s="35"/>
      <c r="B1132" s="36"/>
      <c r="C1132" s="191" t="s">
        <v>3876</v>
      </c>
      <c r="D1132" s="191" t="s">
        <v>266</v>
      </c>
      <c r="E1132" s="192" t="s">
        <v>3877</v>
      </c>
      <c r="F1132" s="193" t="s">
        <v>3878</v>
      </c>
      <c r="G1132" s="194" t="s">
        <v>269</v>
      </c>
      <c r="H1132" s="195">
        <v>30.12</v>
      </c>
      <c r="I1132" s="196"/>
      <c r="J1132" s="197">
        <f>ROUND(I1132*H1132,2)</f>
        <v>0</v>
      </c>
      <c r="K1132" s="198"/>
      <c r="L1132" s="40"/>
      <c r="M1132" s="199" t="s">
        <v>1</v>
      </c>
      <c r="N1132" s="200" t="s">
        <v>38</v>
      </c>
      <c r="O1132" s="72"/>
      <c r="P1132" s="201">
        <f>O1132*H1132</f>
        <v>0</v>
      </c>
      <c r="Q1132" s="201">
        <v>1.2E-4</v>
      </c>
      <c r="R1132" s="201">
        <f>Q1132*H1132</f>
        <v>3.6144000000000003E-3</v>
      </c>
      <c r="S1132" s="201">
        <v>0</v>
      </c>
      <c r="T1132" s="202">
        <f>S1132*H1132</f>
        <v>0</v>
      </c>
      <c r="U1132" s="35"/>
      <c r="V1132" s="35"/>
      <c r="W1132" s="35"/>
      <c r="X1132" s="35"/>
      <c r="Y1132" s="35"/>
      <c r="Z1132" s="35"/>
      <c r="AA1132" s="35"/>
      <c r="AB1132" s="35"/>
      <c r="AC1132" s="35"/>
      <c r="AD1132" s="35"/>
      <c r="AE1132" s="35"/>
      <c r="AR1132" s="203" t="s">
        <v>416</v>
      </c>
      <c r="AT1132" s="203" t="s">
        <v>266</v>
      </c>
      <c r="AU1132" s="203" t="s">
        <v>73</v>
      </c>
      <c r="AY1132" s="18" t="s">
        <v>263</v>
      </c>
      <c r="BE1132" s="204">
        <f>IF(N1132="základní",J1132,0)</f>
        <v>0</v>
      </c>
      <c r="BF1132" s="204">
        <f>IF(N1132="snížená",J1132,0)</f>
        <v>0</v>
      </c>
      <c r="BG1132" s="204">
        <f>IF(N1132="zákl. přenesená",J1132,0)</f>
        <v>0</v>
      </c>
      <c r="BH1132" s="204">
        <f>IF(N1132="sníž. přenesená",J1132,0)</f>
        <v>0</v>
      </c>
      <c r="BI1132" s="204">
        <f>IF(N1132="nulová",J1132,0)</f>
        <v>0</v>
      </c>
      <c r="BJ1132" s="18" t="s">
        <v>71</v>
      </c>
      <c r="BK1132" s="204">
        <f>ROUND(I1132*H1132,2)</f>
        <v>0</v>
      </c>
      <c r="BL1132" s="18" t="s">
        <v>416</v>
      </c>
      <c r="BM1132" s="203" t="s">
        <v>3879</v>
      </c>
    </row>
    <row r="1133" spans="1:65" s="2" customFormat="1" ht="24.2" customHeight="1">
      <c r="A1133" s="35"/>
      <c r="B1133" s="36"/>
      <c r="C1133" s="191" t="s">
        <v>1097</v>
      </c>
      <c r="D1133" s="191" t="s">
        <v>266</v>
      </c>
      <c r="E1133" s="192" t="s">
        <v>3880</v>
      </c>
      <c r="F1133" s="193" t="s">
        <v>3881</v>
      </c>
      <c r="G1133" s="194" t="s">
        <v>269</v>
      </c>
      <c r="H1133" s="195">
        <v>30.12</v>
      </c>
      <c r="I1133" s="196"/>
      <c r="J1133" s="197">
        <f>ROUND(I1133*H1133,2)</f>
        <v>0</v>
      </c>
      <c r="K1133" s="198"/>
      <c r="L1133" s="40"/>
      <c r="M1133" s="199" t="s">
        <v>1</v>
      </c>
      <c r="N1133" s="200" t="s">
        <v>38</v>
      </c>
      <c r="O1133" s="72"/>
      <c r="P1133" s="201">
        <f>O1133*H1133</f>
        <v>0</v>
      </c>
      <c r="Q1133" s="201">
        <v>1.2E-4</v>
      </c>
      <c r="R1133" s="201">
        <f>Q1133*H1133</f>
        <v>3.6144000000000003E-3</v>
      </c>
      <c r="S1133" s="201">
        <v>0</v>
      </c>
      <c r="T1133" s="202">
        <f>S1133*H1133</f>
        <v>0</v>
      </c>
      <c r="U1133" s="35"/>
      <c r="V1133" s="35"/>
      <c r="W1133" s="35"/>
      <c r="X1133" s="35"/>
      <c r="Y1133" s="35"/>
      <c r="Z1133" s="35"/>
      <c r="AA1133" s="35"/>
      <c r="AB1133" s="35"/>
      <c r="AC1133" s="35"/>
      <c r="AD1133" s="35"/>
      <c r="AE1133" s="35"/>
      <c r="AR1133" s="203" t="s">
        <v>416</v>
      </c>
      <c r="AT1133" s="203" t="s">
        <v>266</v>
      </c>
      <c r="AU1133" s="203" t="s">
        <v>73</v>
      </c>
      <c r="AY1133" s="18" t="s">
        <v>263</v>
      </c>
      <c r="BE1133" s="204">
        <f>IF(N1133="základní",J1133,0)</f>
        <v>0</v>
      </c>
      <c r="BF1133" s="204">
        <f>IF(N1133="snížená",J1133,0)</f>
        <v>0</v>
      </c>
      <c r="BG1133" s="204">
        <f>IF(N1133="zákl. přenesená",J1133,0)</f>
        <v>0</v>
      </c>
      <c r="BH1133" s="204">
        <f>IF(N1133="sníž. přenesená",J1133,0)</f>
        <v>0</v>
      </c>
      <c r="BI1133" s="204">
        <f>IF(N1133="nulová",J1133,0)</f>
        <v>0</v>
      </c>
      <c r="BJ1133" s="18" t="s">
        <v>71</v>
      </c>
      <c r="BK1133" s="204">
        <f>ROUND(I1133*H1133,2)</f>
        <v>0</v>
      </c>
      <c r="BL1133" s="18" t="s">
        <v>416</v>
      </c>
      <c r="BM1133" s="203" t="s">
        <v>3882</v>
      </c>
    </row>
    <row r="1134" spans="1:65" s="12" customFormat="1" ht="22.9" customHeight="1">
      <c r="B1134" s="175"/>
      <c r="C1134" s="176"/>
      <c r="D1134" s="177" t="s">
        <v>63</v>
      </c>
      <c r="E1134" s="189" t="s">
        <v>3883</v>
      </c>
      <c r="F1134" s="189" t="s">
        <v>3884</v>
      </c>
      <c r="G1134" s="176"/>
      <c r="H1134" s="176"/>
      <c r="I1134" s="179"/>
      <c r="J1134" s="190">
        <f>BK1134</f>
        <v>0</v>
      </c>
      <c r="K1134" s="176"/>
      <c r="L1134" s="181"/>
      <c r="M1134" s="182"/>
      <c r="N1134" s="183"/>
      <c r="O1134" s="183"/>
      <c r="P1134" s="184">
        <f>SUM(P1135:P1142)</f>
        <v>0</v>
      </c>
      <c r="Q1134" s="183"/>
      <c r="R1134" s="184">
        <f>SUM(R1135:R1142)</f>
        <v>0.36839659999999996</v>
      </c>
      <c r="S1134" s="183"/>
      <c r="T1134" s="185">
        <f>SUM(T1135:T1142)</f>
        <v>0</v>
      </c>
      <c r="AR1134" s="186" t="s">
        <v>73</v>
      </c>
      <c r="AT1134" s="187" t="s">
        <v>63</v>
      </c>
      <c r="AU1134" s="187" t="s">
        <v>71</v>
      </c>
      <c r="AY1134" s="186" t="s">
        <v>263</v>
      </c>
      <c r="BK1134" s="188">
        <f>SUM(BK1135:BK1142)</f>
        <v>0</v>
      </c>
    </row>
    <row r="1135" spans="1:65" s="2" customFormat="1" ht="24.2" customHeight="1">
      <c r="A1135" s="35"/>
      <c r="B1135" s="36"/>
      <c r="C1135" s="191" t="s">
        <v>3885</v>
      </c>
      <c r="D1135" s="191" t="s">
        <v>266</v>
      </c>
      <c r="E1135" s="192" t="s">
        <v>3886</v>
      </c>
      <c r="F1135" s="193" t="s">
        <v>3887</v>
      </c>
      <c r="G1135" s="194" t="s">
        <v>269</v>
      </c>
      <c r="H1135" s="195">
        <v>494.13</v>
      </c>
      <c r="I1135" s="196"/>
      <c r="J1135" s="197">
        <f>ROUND(I1135*H1135,2)</f>
        <v>0</v>
      </c>
      <c r="K1135" s="198"/>
      <c r="L1135" s="40"/>
      <c r="M1135" s="199" t="s">
        <v>1</v>
      </c>
      <c r="N1135" s="200" t="s">
        <v>38</v>
      </c>
      <c r="O1135" s="72"/>
      <c r="P1135" s="201">
        <f>O1135*H1135</f>
        <v>0</v>
      </c>
      <c r="Q1135" s="201">
        <v>2.0000000000000001E-4</v>
      </c>
      <c r="R1135" s="201">
        <f>Q1135*H1135</f>
        <v>9.8825999999999997E-2</v>
      </c>
      <c r="S1135" s="201">
        <v>0</v>
      </c>
      <c r="T1135" s="202">
        <f>S1135*H1135</f>
        <v>0</v>
      </c>
      <c r="U1135" s="35"/>
      <c r="V1135" s="35"/>
      <c r="W1135" s="35"/>
      <c r="X1135" s="35"/>
      <c r="Y1135" s="35"/>
      <c r="Z1135" s="35"/>
      <c r="AA1135" s="35"/>
      <c r="AB1135" s="35"/>
      <c r="AC1135" s="35"/>
      <c r="AD1135" s="35"/>
      <c r="AE1135" s="35"/>
      <c r="AR1135" s="203" t="s">
        <v>416</v>
      </c>
      <c r="AT1135" s="203" t="s">
        <v>266</v>
      </c>
      <c r="AU1135" s="203" t="s">
        <v>73</v>
      </c>
      <c r="AY1135" s="18" t="s">
        <v>263</v>
      </c>
      <c r="BE1135" s="204">
        <f>IF(N1135="základní",J1135,0)</f>
        <v>0</v>
      </c>
      <c r="BF1135" s="204">
        <f>IF(N1135="snížená",J1135,0)</f>
        <v>0</v>
      </c>
      <c r="BG1135" s="204">
        <f>IF(N1135="zákl. přenesená",J1135,0)</f>
        <v>0</v>
      </c>
      <c r="BH1135" s="204">
        <f>IF(N1135="sníž. přenesená",J1135,0)</f>
        <v>0</v>
      </c>
      <c r="BI1135" s="204">
        <f>IF(N1135="nulová",J1135,0)</f>
        <v>0</v>
      </c>
      <c r="BJ1135" s="18" t="s">
        <v>71</v>
      </c>
      <c r="BK1135" s="204">
        <f>ROUND(I1135*H1135,2)</f>
        <v>0</v>
      </c>
      <c r="BL1135" s="18" t="s">
        <v>416</v>
      </c>
      <c r="BM1135" s="203" t="s">
        <v>3888</v>
      </c>
    </row>
    <row r="1136" spans="1:65" s="13" customFormat="1">
      <c r="B1136" s="205"/>
      <c r="C1136" s="206"/>
      <c r="D1136" s="207" t="s">
        <v>272</v>
      </c>
      <c r="E1136" s="208" t="s">
        <v>1</v>
      </c>
      <c r="F1136" s="209" t="s">
        <v>3889</v>
      </c>
      <c r="G1136" s="206"/>
      <c r="H1136" s="210">
        <v>494.13</v>
      </c>
      <c r="I1136" s="211"/>
      <c r="J1136" s="206"/>
      <c r="K1136" s="206"/>
      <c r="L1136" s="212"/>
      <c r="M1136" s="213"/>
      <c r="N1136" s="214"/>
      <c r="O1136" s="214"/>
      <c r="P1136" s="214"/>
      <c r="Q1136" s="214"/>
      <c r="R1136" s="214"/>
      <c r="S1136" s="214"/>
      <c r="T1136" s="215"/>
      <c r="AT1136" s="216" t="s">
        <v>272</v>
      </c>
      <c r="AU1136" s="216" t="s">
        <v>73</v>
      </c>
      <c r="AV1136" s="13" t="s">
        <v>73</v>
      </c>
      <c r="AW1136" s="13" t="s">
        <v>30</v>
      </c>
      <c r="AX1136" s="13" t="s">
        <v>64</v>
      </c>
      <c r="AY1136" s="216" t="s">
        <v>263</v>
      </c>
    </row>
    <row r="1137" spans="1:65" s="15" customFormat="1">
      <c r="B1137" s="228"/>
      <c r="C1137" s="229"/>
      <c r="D1137" s="207" t="s">
        <v>272</v>
      </c>
      <c r="E1137" s="230" t="s">
        <v>1</v>
      </c>
      <c r="F1137" s="231" t="s">
        <v>280</v>
      </c>
      <c r="G1137" s="229"/>
      <c r="H1137" s="232">
        <v>494.13</v>
      </c>
      <c r="I1137" s="233"/>
      <c r="J1137" s="229"/>
      <c r="K1137" s="229"/>
      <c r="L1137" s="234"/>
      <c r="M1137" s="235"/>
      <c r="N1137" s="236"/>
      <c r="O1137" s="236"/>
      <c r="P1137" s="236"/>
      <c r="Q1137" s="236"/>
      <c r="R1137" s="236"/>
      <c r="S1137" s="236"/>
      <c r="T1137" s="237"/>
      <c r="AT1137" s="238" t="s">
        <v>272</v>
      </c>
      <c r="AU1137" s="238" t="s">
        <v>73</v>
      </c>
      <c r="AV1137" s="15" t="s">
        <v>270</v>
      </c>
      <c r="AW1137" s="15" t="s">
        <v>30</v>
      </c>
      <c r="AX1137" s="15" t="s">
        <v>71</v>
      </c>
      <c r="AY1137" s="238" t="s">
        <v>263</v>
      </c>
    </row>
    <row r="1138" spans="1:65" s="2" customFormat="1" ht="33" customHeight="1">
      <c r="A1138" s="35"/>
      <c r="B1138" s="36"/>
      <c r="C1138" s="191" t="s">
        <v>1103</v>
      </c>
      <c r="D1138" s="191" t="s">
        <v>266</v>
      </c>
      <c r="E1138" s="192" t="s">
        <v>3890</v>
      </c>
      <c r="F1138" s="193" t="s">
        <v>3891</v>
      </c>
      <c r="G1138" s="194" t="s">
        <v>269</v>
      </c>
      <c r="H1138" s="195">
        <v>1036.81</v>
      </c>
      <c r="I1138" s="196"/>
      <c r="J1138" s="197">
        <f>ROUND(I1138*H1138,2)</f>
        <v>0</v>
      </c>
      <c r="K1138" s="198"/>
      <c r="L1138" s="40"/>
      <c r="M1138" s="199" t="s">
        <v>1</v>
      </c>
      <c r="N1138" s="200" t="s">
        <v>38</v>
      </c>
      <c r="O1138" s="72"/>
      <c r="P1138" s="201">
        <f>O1138*H1138</f>
        <v>0</v>
      </c>
      <c r="Q1138" s="201">
        <v>2.5999999999999998E-4</v>
      </c>
      <c r="R1138" s="201">
        <f>Q1138*H1138</f>
        <v>0.26957059999999994</v>
      </c>
      <c r="S1138" s="201">
        <v>0</v>
      </c>
      <c r="T1138" s="202">
        <f>S1138*H1138</f>
        <v>0</v>
      </c>
      <c r="U1138" s="35"/>
      <c r="V1138" s="35"/>
      <c r="W1138" s="35"/>
      <c r="X1138" s="35"/>
      <c r="Y1138" s="35"/>
      <c r="Z1138" s="35"/>
      <c r="AA1138" s="35"/>
      <c r="AB1138" s="35"/>
      <c r="AC1138" s="35"/>
      <c r="AD1138" s="35"/>
      <c r="AE1138" s="35"/>
      <c r="AR1138" s="203" t="s">
        <v>416</v>
      </c>
      <c r="AT1138" s="203" t="s">
        <v>266</v>
      </c>
      <c r="AU1138" s="203" t="s">
        <v>73</v>
      </c>
      <c r="AY1138" s="18" t="s">
        <v>263</v>
      </c>
      <c r="BE1138" s="204">
        <f>IF(N1138="základní",J1138,0)</f>
        <v>0</v>
      </c>
      <c r="BF1138" s="204">
        <f>IF(N1138="snížená",J1138,0)</f>
        <v>0</v>
      </c>
      <c r="BG1138" s="204">
        <f>IF(N1138="zákl. přenesená",J1138,0)</f>
        <v>0</v>
      </c>
      <c r="BH1138" s="204">
        <f>IF(N1138="sníž. přenesená",J1138,0)</f>
        <v>0</v>
      </c>
      <c r="BI1138" s="204">
        <f>IF(N1138="nulová",J1138,0)</f>
        <v>0</v>
      </c>
      <c r="BJ1138" s="18" t="s">
        <v>71</v>
      </c>
      <c r="BK1138" s="204">
        <f>ROUND(I1138*H1138,2)</f>
        <v>0</v>
      </c>
      <c r="BL1138" s="18" t="s">
        <v>416</v>
      </c>
      <c r="BM1138" s="203" t="s">
        <v>3892</v>
      </c>
    </row>
    <row r="1139" spans="1:65" s="13" customFormat="1">
      <c r="B1139" s="205"/>
      <c r="C1139" s="206"/>
      <c r="D1139" s="207" t="s">
        <v>272</v>
      </c>
      <c r="E1139" s="208" t="s">
        <v>1</v>
      </c>
      <c r="F1139" s="209" t="s">
        <v>3893</v>
      </c>
      <c r="G1139" s="206"/>
      <c r="H1139" s="210">
        <v>233.6</v>
      </c>
      <c r="I1139" s="211"/>
      <c r="J1139" s="206"/>
      <c r="K1139" s="206"/>
      <c r="L1139" s="212"/>
      <c r="M1139" s="213"/>
      <c r="N1139" s="214"/>
      <c r="O1139" s="214"/>
      <c r="P1139" s="214"/>
      <c r="Q1139" s="214"/>
      <c r="R1139" s="214"/>
      <c r="S1139" s="214"/>
      <c r="T1139" s="215"/>
      <c r="AT1139" s="216" t="s">
        <v>272</v>
      </c>
      <c r="AU1139" s="216" t="s">
        <v>73</v>
      </c>
      <c r="AV1139" s="13" t="s">
        <v>73</v>
      </c>
      <c r="AW1139" s="13" t="s">
        <v>30</v>
      </c>
      <c r="AX1139" s="13" t="s">
        <v>64</v>
      </c>
      <c r="AY1139" s="216" t="s">
        <v>263</v>
      </c>
    </row>
    <row r="1140" spans="1:65" s="13" customFormat="1">
      <c r="B1140" s="205"/>
      <c r="C1140" s="206"/>
      <c r="D1140" s="207" t="s">
        <v>272</v>
      </c>
      <c r="E1140" s="208" t="s">
        <v>1</v>
      </c>
      <c r="F1140" s="209" t="s">
        <v>3894</v>
      </c>
      <c r="G1140" s="206"/>
      <c r="H1140" s="210">
        <v>309.08</v>
      </c>
      <c r="I1140" s="211"/>
      <c r="J1140" s="206"/>
      <c r="K1140" s="206"/>
      <c r="L1140" s="212"/>
      <c r="M1140" s="213"/>
      <c r="N1140" s="214"/>
      <c r="O1140" s="214"/>
      <c r="P1140" s="214"/>
      <c r="Q1140" s="214"/>
      <c r="R1140" s="214"/>
      <c r="S1140" s="214"/>
      <c r="T1140" s="215"/>
      <c r="AT1140" s="216" t="s">
        <v>272</v>
      </c>
      <c r="AU1140" s="216" t="s">
        <v>73</v>
      </c>
      <c r="AV1140" s="13" t="s">
        <v>73</v>
      </c>
      <c r="AW1140" s="13" t="s">
        <v>30</v>
      </c>
      <c r="AX1140" s="13" t="s">
        <v>64</v>
      </c>
      <c r="AY1140" s="216" t="s">
        <v>263</v>
      </c>
    </row>
    <row r="1141" spans="1:65" s="13" customFormat="1">
      <c r="B1141" s="205"/>
      <c r="C1141" s="206"/>
      <c r="D1141" s="207" t="s">
        <v>272</v>
      </c>
      <c r="E1141" s="208" t="s">
        <v>1</v>
      </c>
      <c r="F1141" s="209" t="s">
        <v>3889</v>
      </c>
      <c r="G1141" s="206"/>
      <c r="H1141" s="210">
        <v>494.13</v>
      </c>
      <c r="I1141" s="211"/>
      <c r="J1141" s="206"/>
      <c r="K1141" s="206"/>
      <c r="L1141" s="212"/>
      <c r="M1141" s="213"/>
      <c r="N1141" s="214"/>
      <c r="O1141" s="214"/>
      <c r="P1141" s="214"/>
      <c r="Q1141" s="214"/>
      <c r="R1141" s="214"/>
      <c r="S1141" s="214"/>
      <c r="T1141" s="215"/>
      <c r="AT1141" s="216" t="s">
        <v>272</v>
      </c>
      <c r="AU1141" s="216" t="s">
        <v>73</v>
      </c>
      <c r="AV1141" s="13" t="s">
        <v>73</v>
      </c>
      <c r="AW1141" s="13" t="s">
        <v>30</v>
      </c>
      <c r="AX1141" s="13" t="s">
        <v>64</v>
      </c>
      <c r="AY1141" s="216" t="s">
        <v>263</v>
      </c>
    </row>
    <row r="1142" spans="1:65" s="15" customFormat="1">
      <c r="B1142" s="228"/>
      <c r="C1142" s="229"/>
      <c r="D1142" s="207" t="s">
        <v>272</v>
      </c>
      <c r="E1142" s="230" t="s">
        <v>1</v>
      </c>
      <c r="F1142" s="231" t="s">
        <v>280</v>
      </c>
      <c r="G1142" s="229"/>
      <c r="H1142" s="232">
        <v>1036.81</v>
      </c>
      <c r="I1142" s="233"/>
      <c r="J1142" s="229"/>
      <c r="K1142" s="229"/>
      <c r="L1142" s="234"/>
      <c r="M1142" s="258"/>
      <c r="N1142" s="259"/>
      <c r="O1142" s="259"/>
      <c r="P1142" s="259"/>
      <c r="Q1142" s="259"/>
      <c r="R1142" s="259"/>
      <c r="S1142" s="259"/>
      <c r="T1142" s="260"/>
      <c r="AT1142" s="238" t="s">
        <v>272</v>
      </c>
      <c r="AU1142" s="238" t="s">
        <v>73</v>
      </c>
      <c r="AV1142" s="15" t="s">
        <v>270</v>
      </c>
      <c r="AW1142" s="15" t="s">
        <v>30</v>
      </c>
      <c r="AX1142" s="15" t="s">
        <v>71</v>
      </c>
      <c r="AY1142" s="238" t="s">
        <v>263</v>
      </c>
    </row>
    <row r="1143" spans="1:65" s="2" customFormat="1" ht="6.95" customHeight="1">
      <c r="A1143" s="35"/>
      <c r="B1143" s="55"/>
      <c r="C1143" s="56"/>
      <c r="D1143" s="56"/>
      <c r="E1143" s="56"/>
      <c r="F1143" s="56"/>
      <c r="G1143" s="56"/>
      <c r="H1143" s="56"/>
      <c r="I1143" s="56"/>
      <c r="J1143" s="56"/>
      <c r="K1143" s="56"/>
      <c r="L1143" s="40"/>
      <c r="M1143" s="35"/>
      <c r="O1143" s="35"/>
      <c r="P1143" s="35"/>
      <c r="Q1143" s="35"/>
      <c r="R1143" s="35"/>
      <c r="S1143" s="35"/>
      <c r="T1143" s="35"/>
      <c r="U1143" s="35"/>
      <c r="V1143" s="35"/>
      <c r="W1143" s="35"/>
      <c r="X1143" s="35"/>
      <c r="Y1143" s="35"/>
      <c r="Z1143" s="35"/>
      <c r="AA1143" s="35"/>
      <c r="AB1143" s="35"/>
      <c r="AC1143" s="35"/>
      <c r="AD1143" s="35"/>
      <c r="AE1143" s="35"/>
    </row>
  </sheetData>
  <sheetProtection algorithmName="SHA-512" hashValue="XdQ+rcMsDx1ql9yGck6GHFt5IvbvhZ8SM3g8ke2TA43h5OFSF4LOHlhQLKjHJVpKWgrM2TKDFDsd6ejZT7FI2A==" saltValue="xS4g1dMX1qNN08zXxIRsuw==" spinCount="100000" sheet="1" formatColumns="0" formatRows="0" autoFilter="0"/>
  <autoFilter ref="C144:K1142" xr:uid="{00000000-0009-0000-0000-00000D000000}"/>
  <mergeCells count="12">
    <mergeCell ref="E137:H137"/>
    <mergeCell ref="L2:V2"/>
    <mergeCell ref="E85:H85"/>
    <mergeCell ref="E87:H87"/>
    <mergeCell ref="E89:H89"/>
    <mergeCell ref="E133:H133"/>
    <mergeCell ref="E135:H135"/>
    <mergeCell ref="E7:H7"/>
    <mergeCell ref="E9:H9"/>
    <mergeCell ref="E11:H11"/>
    <mergeCell ref="E20:H20"/>
    <mergeCell ref="E29:H29"/>
  </mergeCells>
  <pageMargins left="0.39374999999999999" right="0.39374999999999999" top="0.39374999999999999" bottom="0.39374999999999999" header="0" footer="0"/>
  <pageSetup paperSize="9" scale="88" fitToHeight="100" orientation="portrait" blackAndWhite="1" r:id="rId1"/>
  <headerFooter>
    <oddHeader>&amp;L&amp;"Arial"&amp;8&amp;K000000INTERNAL&amp;1#</oddHeader>
    <oddFooter>&amp;CStrana &amp;P z &amp;N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List15">
    <pageSetUpPr fitToPage="1"/>
  </sheetPr>
  <dimension ref="A2:BM199"/>
  <sheetViews>
    <sheetView showGridLines="0" workbookViewId="0">
      <selection activeCell="E20" sqref="E20:H20"/>
    </sheetView>
  </sheetViews>
  <sheetFormatPr defaultRowHeight="11.25"/>
  <cols>
    <col min="1" max="1" width="8.33203125" style="1" customWidth="1"/>
    <col min="2" max="2" width="1.1640625" style="1" customWidth="1"/>
    <col min="3" max="3" width="4.1640625" style="1" customWidth="1"/>
    <col min="4" max="4" width="4.33203125" style="1" customWidth="1"/>
    <col min="5" max="5" width="17.1640625" style="1" customWidth="1"/>
    <col min="6" max="6" width="50.83203125" style="1" customWidth="1"/>
    <col min="7" max="7" width="7.5" style="1" customWidth="1"/>
    <col min="8" max="8" width="14" style="1" customWidth="1"/>
    <col min="9" max="9" width="15.83203125" style="1" customWidth="1"/>
    <col min="10" max="10" width="22.33203125" style="1" customWidth="1"/>
    <col min="11" max="11" width="22.33203125" style="1" hidden="1" customWidth="1"/>
    <col min="12" max="12" width="9.33203125" style="1" customWidth="1"/>
    <col min="13" max="13" width="10.83203125" style="1" hidden="1" customWidth="1"/>
    <col min="14" max="14" width="9.33203125" style="1" hidden="1"/>
    <col min="15" max="20" width="14.1640625" style="1" hidden="1" customWidth="1"/>
    <col min="21" max="21" width="16.33203125" style="1" hidden="1" customWidth="1"/>
    <col min="22" max="22" width="12.33203125" style="1" customWidth="1"/>
    <col min="23" max="23" width="16.33203125" style="1" customWidth="1"/>
    <col min="24" max="24" width="12.33203125" style="1" customWidth="1"/>
    <col min="25" max="25" width="15" style="1" customWidth="1"/>
    <col min="26" max="26" width="11" style="1" customWidth="1"/>
    <col min="27" max="27" width="15" style="1" customWidth="1"/>
    <col min="28" max="28" width="16.33203125" style="1" customWidth="1"/>
    <col min="29" max="29" width="11" style="1" customWidth="1"/>
    <col min="30" max="30" width="15" style="1" customWidth="1"/>
    <col min="31" max="31" width="16.33203125" style="1" customWidth="1"/>
    <col min="44" max="65" width="9.33203125" style="1" hidden="1"/>
  </cols>
  <sheetData>
    <row r="2" spans="1:46" s="1" customFormat="1" ht="36.950000000000003" customHeight="1">
      <c r="L2" s="383"/>
      <c r="M2" s="383"/>
      <c r="N2" s="383"/>
      <c r="O2" s="383"/>
      <c r="P2" s="383"/>
      <c r="Q2" s="383"/>
      <c r="R2" s="383"/>
      <c r="S2" s="383"/>
      <c r="T2" s="383"/>
      <c r="U2" s="383"/>
      <c r="V2" s="383"/>
      <c r="AT2" s="18" t="s">
        <v>111</v>
      </c>
    </row>
    <row r="3" spans="1:46" s="1" customFormat="1" ht="6.95" customHeight="1">
      <c r="B3" s="114"/>
      <c r="C3" s="115"/>
      <c r="D3" s="115"/>
      <c r="E3" s="115"/>
      <c r="F3" s="115"/>
      <c r="G3" s="115"/>
      <c r="H3" s="115"/>
      <c r="I3" s="115"/>
      <c r="J3" s="115"/>
      <c r="K3" s="115"/>
      <c r="L3" s="21"/>
      <c r="AT3" s="18" t="s">
        <v>73</v>
      </c>
    </row>
    <row r="4" spans="1:46" s="1" customFormat="1" ht="24.95" customHeight="1">
      <c r="B4" s="21"/>
      <c r="D4" s="116" t="s">
        <v>240</v>
      </c>
      <c r="L4" s="21"/>
      <c r="M4" s="117" t="s">
        <v>10</v>
      </c>
      <c r="AT4" s="18" t="s">
        <v>4</v>
      </c>
    </row>
    <row r="5" spans="1:46" s="1" customFormat="1" ht="6.95" customHeight="1">
      <c r="B5" s="21"/>
      <c r="L5" s="21"/>
    </row>
    <row r="6" spans="1:46" s="1" customFormat="1" ht="12" customHeight="1">
      <c r="B6" s="21"/>
      <c r="D6" s="118" t="s">
        <v>15</v>
      </c>
      <c r="L6" s="21"/>
    </row>
    <row r="7" spans="1:46" s="1" customFormat="1" ht="16.5" customHeight="1">
      <c r="B7" s="21"/>
      <c r="E7" s="412" t="str">
        <f>'Rekapitulace stavby'!K6</f>
        <v>Modernizace teplárny OB6</v>
      </c>
      <c r="F7" s="413"/>
      <c r="G7" s="413"/>
      <c r="H7" s="413"/>
      <c r="L7" s="21"/>
    </row>
    <row r="8" spans="1:46" s="1" customFormat="1" ht="12" customHeight="1">
      <c r="B8" s="21"/>
      <c r="D8" s="118" t="s">
        <v>241</v>
      </c>
      <c r="L8" s="21"/>
    </row>
    <row r="9" spans="1:46" s="2" customFormat="1" ht="16.5" customHeight="1">
      <c r="A9" s="35"/>
      <c r="B9" s="40"/>
      <c r="C9" s="35"/>
      <c r="D9" s="35"/>
      <c r="E9" s="412" t="s">
        <v>2901</v>
      </c>
      <c r="F9" s="415"/>
      <c r="G9" s="415"/>
      <c r="H9" s="415"/>
      <c r="I9" s="35"/>
      <c r="J9" s="35"/>
      <c r="K9" s="35"/>
      <c r="L9" s="52"/>
      <c r="S9" s="35"/>
      <c r="T9" s="35"/>
      <c r="U9" s="35"/>
      <c r="V9" s="35"/>
      <c r="W9" s="35"/>
      <c r="X9" s="35"/>
      <c r="Y9" s="35"/>
      <c r="Z9" s="35"/>
      <c r="AA9" s="35"/>
      <c r="AB9" s="35"/>
      <c r="AC9" s="35"/>
      <c r="AD9" s="35"/>
      <c r="AE9" s="35"/>
    </row>
    <row r="10" spans="1:46" s="2" customFormat="1" ht="12" customHeight="1">
      <c r="A10" s="35"/>
      <c r="B10" s="40"/>
      <c r="C10" s="35"/>
      <c r="D10" s="118" t="s">
        <v>432</v>
      </c>
      <c r="E10" s="35"/>
      <c r="F10" s="35"/>
      <c r="G10" s="35"/>
      <c r="H10" s="35"/>
      <c r="I10" s="35"/>
      <c r="J10" s="35"/>
      <c r="K10" s="35"/>
      <c r="L10" s="52"/>
      <c r="S10" s="35"/>
      <c r="T10" s="35"/>
      <c r="U10" s="35"/>
      <c r="V10" s="35"/>
      <c r="W10" s="35"/>
      <c r="X10" s="35"/>
      <c r="Y10" s="35"/>
      <c r="Z10" s="35"/>
      <c r="AA10" s="35"/>
      <c r="AB10" s="35"/>
      <c r="AC10" s="35"/>
      <c r="AD10" s="35"/>
      <c r="AE10" s="35"/>
    </row>
    <row r="11" spans="1:46" s="2" customFormat="1" ht="16.5" customHeight="1">
      <c r="A11" s="35"/>
      <c r="B11" s="40"/>
      <c r="C11" s="35"/>
      <c r="D11" s="35"/>
      <c r="E11" s="414" t="s">
        <v>3895</v>
      </c>
      <c r="F11" s="415"/>
      <c r="G11" s="415"/>
      <c r="H11" s="415"/>
      <c r="I11" s="35"/>
      <c r="J11" s="35"/>
      <c r="K11" s="35"/>
      <c r="L11" s="52"/>
      <c r="S11" s="35"/>
      <c r="T11" s="35"/>
      <c r="U11" s="35"/>
      <c r="V11" s="35"/>
      <c r="W11" s="35"/>
      <c r="X11" s="35"/>
      <c r="Y11" s="35"/>
      <c r="Z11" s="35"/>
      <c r="AA11" s="35"/>
      <c r="AB11" s="35"/>
      <c r="AC11" s="35"/>
      <c r="AD11" s="35"/>
      <c r="AE11" s="35"/>
    </row>
    <row r="12" spans="1:46" s="2" customFormat="1">
      <c r="A12" s="35"/>
      <c r="B12" s="40"/>
      <c r="C12" s="35"/>
      <c r="D12" s="35"/>
      <c r="E12" s="35"/>
      <c r="F12" s="35"/>
      <c r="G12" s="35"/>
      <c r="H12" s="35"/>
      <c r="I12" s="35"/>
      <c r="J12" s="35"/>
      <c r="K12" s="35"/>
      <c r="L12" s="52"/>
      <c r="S12" s="35"/>
      <c r="T12" s="35"/>
      <c r="U12" s="35"/>
      <c r="V12" s="35"/>
      <c r="W12" s="35"/>
      <c r="X12" s="35"/>
      <c r="Y12" s="35"/>
      <c r="Z12" s="35"/>
      <c r="AA12" s="35"/>
      <c r="AB12" s="35"/>
      <c r="AC12" s="35"/>
      <c r="AD12" s="35"/>
      <c r="AE12" s="35"/>
    </row>
    <row r="13" spans="1:46" s="2" customFormat="1" ht="12" customHeight="1">
      <c r="A13" s="35"/>
      <c r="B13" s="40"/>
      <c r="C13" s="35"/>
      <c r="D13" s="118" t="s">
        <v>17</v>
      </c>
      <c r="E13" s="35"/>
      <c r="F13" s="109" t="s">
        <v>1</v>
      </c>
      <c r="G13" s="35"/>
      <c r="H13" s="35"/>
      <c r="I13" s="118" t="s">
        <v>18</v>
      </c>
      <c r="J13" s="109" t="s">
        <v>1</v>
      </c>
      <c r="K13" s="35"/>
      <c r="L13" s="52"/>
      <c r="S13" s="35"/>
      <c r="T13" s="35"/>
      <c r="U13" s="35"/>
      <c r="V13" s="35"/>
      <c r="W13" s="35"/>
      <c r="X13" s="35"/>
      <c r="Y13" s="35"/>
      <c r="Z13" s="35"/>
      <c r="AA13" s="35"/>
      <c r="AB13" s="35"/>
      <c r="AC13" s="35"/>
      <c r="AD13" s="35"/>
      <c r="AE13" s="35"/>
    </row>
    <row r="14" spans="1:46" s="2" customFormat="1" ht="12" customHeight="1">
      <c r="A14" s="35"/>
      <c r="B14" s="40"/>
      <c r="C14" s="35"/>
      <c r="D14" s="118" t="s">
        <v>19</v>
      </c>
      <c r="E14" s="35"/>
      <c r="F14" s="109" t="s">
        <v>20</v>
      </c>
      <c r="G14" s="35"/>
      <c r="H14" s="35"/>
      <c r="I14" s="118" t="s">
        <v>21</v>
      </c>
      <c r="J14" s="119">
        <f>'Rekapitulace stavby'!AN8</f>
        <v>45363</v>
      </c>
      <c r="K14" s="35"/>
      <c r="L14" s="52"/>
      <c r="S14" s="35"/>
      <c r="T14" s="35"/>
      <c r="U14" s="35"/>
      <c r="V14" s="35"/>
      <c r="W14" s="35"/>
      <c r="X14" s="35"/>
      <c r="Y14" s="35"/>
      <c r="Z14" s="35"/>
      <c r="AA14" s="35"/>
      <c r="AB14" s="35"/>
      <c r="AC14" s="35"/>
      <c r="AD14" s="35"/>
      <c r="AE14" s="35"/>
    </row>
    <row r="15" spans="1:46" s="2" customFormat="1" ht="10.9" customHeight="1">
      <c r="A15" s="35"/>
      <c r="B15" s="40"/>
      <c r="C15" s="35"/>
      <c r="D15" s="35"/>
      <c r="E15" s="35"/>
      <c r="F15" s="35"/>
      <c r="G15" s="35"/>
      <c r="H15" s="35"/>
      <c r="I15" s="35"/>
      <c r="J15" s="35"/>
      <c r="K15" s="35"/>
      <c r="L15" s="52"/>
      <c r="S15" s="35"/>
      <c r="T15" s="35"/>
      <c r="U15" s="35"/>
      <c r="V15" s="35"/>
      <c r="W15" s="35"/>
      <c r="X15" s="35"/>
      <c r="Y15" s="35"/>
      <c r="Z15" s="35"/>
      <c r="AA15" s="35"/>
      <c r="AB15" s="35"/>
      <c r="AC15" s="35"/>
      <c r="AD15" s="35"/>
      <c r="AE15" s="35"/>
    </row>
    <row r="16" spans="1:46" s="2" customFormat="1" ht="12" customHeight="1">
      <c r="A16" s="35"/>
      <c r="B16" s="40"/>
      <c r="C16" s="35"/>
      <c r="D16" s="118" t="s">
        <v>22</v>
      </c>
      <c r="E16" s="35"/>
      <c r="F16" s="35"/>
      <c r="G16" s="35"/>
      <c r="H16" s="35"/>
      <c r="I16" s="118" t="s">
        <v>23</v>
      </c>
      <c r="J16" s="109" t="s">
        <v>1</v>
      </c>
      <c r="K16" s="35"/>
      <c r="L16" s="52"/>
      <c r="S16" s="35"/>
      <c r="T16" s="35"/>
      <c r="U16" s="35"/>
      <c r="V16" s="35"/>
      <c r="W16" s="35"/>
      <c r="X16" s="35"/>
      <c r="Y16" s="35"/>
      <c r="Z16" s="35"/>
      <c r="AA16" s="35"/>
      <c r="AB16" s="35"/>
      <c r="AC16" s="35"/>
      <c r="AD16" s="35"/>
      <c r="AE16" s="35"/>
    </row>
    <row r="17" spans="1:31" s="2" customFormat="1" ht="18" customHeight="1">
      <c r="A17" s="35"/>
      <c r="B17" s="40"/>
      <c r="C17" s="35"/>
      <c r="D17" s="35"/>
      <c r="E17" s="109" t="s">
        <v>24</v>
      </c>
      <c r="F17" s="35"/>
      <c r="G17" s="35"/>
      <c r="H17" s="35"/>
      <c r="I17" s="118" t="s">
        <v>25</v>
      </c>
      <c r="J17" s="109" t="s">
        <v>1</v>
      </c>
      <c r="K17" s="35"/>
      <c r="L17" s="52"/>
      <c r="S17" s="35"/>
      <c r="T17" s="35"/>
      <c r="U17" s="35"/>
      <c r="V17" s="35"/>
      <c r="W17" s="35"/>
      <c r="X17" s="35"/>
      <c r="Y17" s="35"/>
      <c r="Z17" s="35"/>
      <c r="AA17" s="35"/>
      <c r="AB17" s="35"/>
      <c r="AC17" s="35"/>
      <c r="AD17" s="35"/>
      <c r="AE17" s="35"/>
    </row>
    <row r="18" spans="1:31" s="2" customFormat="1" ht="6.95" customHeight="1">
      <c r="A18" s="35"/>
      <c r="B18" s="40"/>
      <c r="C18" s="35"/>
      <c r="D18" s="35"/>
      <c r="E18" s="35"/>
      <c r="F18" s="35"/>
      <c r="G18" s="35"/>
      <c r="H18" s="35"/>
      <c r="I18" s="35"/>
      <c r="J18" s="35"/>
      <c r="K18" s="35"/>
      <c r="L18" s="52"/>
      <c r="S18" s="35"/>
      <c r="T18" s="35"/>
      <c r="U18" s="35"/>
      <c r="V18" s="35"/>
      <c r="W18" s="35"/>
      <c r="X18" s="35"/>
      <c r="Y18" s="35"/>
      <c r="Z18" s="35"/>
      <c r="AA18" s="35"/>
      <c r="AB18" s="35"/>
      <c r="AC18" s="35"/>
      <c r="AD18" s="35"/>
      <c r="AE18" s="35"/>
    </row>
    <row r="19" spans="1:31" s="2" customFormat="1" ht="12" customHeight="1">
      <c r="A19" s="35"/>
      <c r="B19" s="40"/>
      <c r="C19" s="35"/>
      <c r="D19" s="118" t="s">
        <v>26</v>
      </c>
      <c r="E19" s="35"/>
      <c r="F19" s="35"/>
      <c r="G19" s="35"/>
      <c r="H19" s="35"/>
      <c r="I19" s="118" t="s">
        <v>23</v>
      </c>
      <c r="J19" s="31" t="str">
        <f>'Rekapitulace stavby'!AN13</f>
        <v>Vyplň údaj</v>
      </c>
      <c r="K19" s="35"/>
      <c r="L19" s="52"/>
      <c r="S19" s="35"/>
      <c r="T19" s="35"/>
      <c r="U19" s="35"/>
      <c r="V19" s="35"/>
      <c r="W19" s="35"/>
      <c r="X19" s="35"/>
      <c r="Y19" s="35"/>
      <c r="Z19" s="35"/>
      <c r="AA19" s="35"/>
      <c r="AB19" s="35"/>
      <c r="AC19" s="35"/>
      <c r="AD19" s="35"/>
      <c r="AE19" s="35"/>
    </row>
    <row r="20" spans="1:31" s="2" customFormat="1" ht="18" customHeight="1">
      <c r="A20" s="35"/>
      <c r="B20" s="40"/>
      <c r="C20" s="35"/>
      <c r="D20" s="35"/>
      <c r="E20" s="416" t="str">
        <f>'Rekapitulace stavby'!E14</f>
        <v>Vyplň údaj</v>
      </c>
      <c r="F20" s="417"/>
      <c r="G20" s="417"/>
      <c r="H20" s="417"/>
      <c r="I20" s="118" t="s">
        <v>25</v>
      </c>
      <c r="J20" s="31" t="str">
        <f>'Rekapitulace stavby'!AN14</f>
        <v>Vyplň údaj</v>
      </c>
      <c r="K20" s="35"/>
      <c r="L20" s="52"/>
      <c r="S20" s="35"/>
      <c r="T20" s="35"/>
      <c r="U20" s="35"/>
      <c r="V20" s="35"/>
      <c r="W20" s="35"/>
      <c r="X20" s="35"/>
      <c r="Y20" s="35"/>
      <c r="Z20" s="35"/>
      <c r="AA20" s="35"/>
      <c r="AB20" s="35"/>
      <c r="AC20" s="35"/>
      <c r="AD20" s="35"/>
      <c r="AE20" s="35"/>
    </row>
    <row r="21" spans="1:31" s="2" customFormat="1" ht="6.95" customHeight="1">
      <c r="A21" s="35"/>
      <c r="B21" s="40"/>
      <c r="C21" s="35"/>
      <c r="D21" s="35"/>
      <c r="E21" s="35"/>
      <c r="F21" s="35"/>
      <c r="G21" s="35"/>
      <c r="H21" s="35"/>
      <c r="I21" s="35"/>
      <c r="J21" s="35"/>
      <c r="K21" s="35"/>
      <c r="L21" s="52"/>
      <c r="S21" s="35"/>
      <c r="T21" s="35"/>
      <c r="U21" s="35"/>
      <c r="V21" s="35"/>
      <c r="W21" s="35"/>
      <c r="X21" s="35"/>
      <c r="Y21" s="35"/>
      <c r="Z21" s="35"/>
      <c r="AA21" s="35"/>
      <c r="AB21" s="35"/>
      <c r="AC21" s="35"/>
      <c r="AD21" s="35"/>
      <c r="AE21" s="35"/>
    </row>
    <row r="22" spans="1:31" s="2" customFormat="1" ht="12" customHeight="1">
      <c r="A22" s="35"/>
      <c r="B22" s="40"/>
      <c r="C22" s="35"/>
      <c r="D22" s="118" t="s">
        <v>28</v>
      </c>
      <c r="E22" s="35"/>
      <c r="F22" s="35"/>
      <c r="G22" s="35"/>
      <c r="H22" s="35"/>
      <c r="I22" s="118" t="s">
        <v>23</v>
      </c>
      <c r="J22" s="109" t="s">
        <v>1</v>
      </c>
      <c r="K22" s="35"/>
      <c r="L22" s="52"/>
      <c r="S22" s="35"/>
      <c r="T22" s="35"/>
      <c r="U22" s="35"/>
      <c r="V22" s="35"/>
      <c r="W22" s="35"/>
      <c r="X22" s="35"/>
      <c r="Y22" s="35"/>
      <c r="Z22" s="35"/>
      <c r="AA22" s="35"/>
      <c r="AB22" s="35"/>
      <c r="AC22" s="35"/>
      <c r="AD22" s="35"/>
      <c r="AE22" s="35"/>
    </row>
    <row r="23" spans="1:31" s="2" customFormat="1" ht="18" customHeight="1">
      <c r="A23" s="35"/>
      <c r="B23" s="40"/>
      <c r="C23" s="35"/>
      <c r="D23" s="35"/>
      <c r="E23" s="109" t="s">
        <v>29</v>
      </c>
      <c r="F23" s="35"/>
      <c r="G23" s="35"/>
      <c r="H23" s="35"/>
      <c r="I23" s="118" t="s">
        <v>25</v>
      </c>
      <c r="J23" s="109" t="s">
        <v>1</v>
      </c>
      <c r="K23" s="35"/>
      <c r="L23" s="52"/>
      <c r="S23" s="35"/>
      <c r="T23" s="35"/>
      <c r="U23" s="35"/>
      <c r="V23" s="35"/>
      <c r="W23" s="35"/>
      <c r="X23" s="35"/>
      <c r="Y23" s="35"/>
      <c r="Z23" s="35"/>
      <c r="AA23" s="35"/>
      <c r="AB23" s="35"/>
      <c r="AC23" s="35"/>
      <c r="AD23" s="35"/>
      <c r="AE23" s="35"/>
    </row>
    <row r="24" spans="1:31" s="2" customFormat="1" ht="6.95" customHeight="1">
      <c r="A24" s="35"/>
      <c r="B24" s="40"/>
      <c r="C24" s="35"/>
      <c r="D24" s="35"/>
      <c r="E24" s="35"/>
      <c r="F24" s="35"/>
      <c r="G24" s="35"/>
      <c r="H24" s="35"/>
      <c r="I24" s="35"/>
      <c r="J24" s="35"/>
      <c r="K24" s="35"/>
      <c r="L24" s="52"/>
      <c r="S24" s="35"/>
      <c r="T24" s="35"/>
      <c r="U24" s="35"/>
      <c r="V24" s="35"/>
      <c r="W24" s="35"/>
      <c r="X24" s="35"/>
      <c r="Y24" s="35"/>
      <c r="Z24" s="35"/>
      <c r="AA24" s="35"/>
      <c r="AB24" s="35"/>
      <c r="AC24" s="35"/>
      <c r="AD24" s="35"/>
      <c r="AE24" s="35"/>
    </row>
    <row r="25" spans="1:31" s="2" customFormat="1" ht="12" customHeight="1">
      <c r="A25" s="35"/>
      <c r="B25" s="40"/>
      <c r="C25" s="35"/>
      <c r="D25" s="118" t="s">
        <v>31</v>
      </c>
      <c r="E25" s="35"/>
      <c r="F25" s="35"/>
      <c r="G25" s="35"/>
      <c r="H25" s="35"/>
      <c r="I25" s="118" t="s">
        <v>23</v>
      </c>
      <c r="J25" s="109" t="s">
        <v>1</v>
      </c>
      <c r="K25" s="35"/>
      <c r="L25" s="52"/>
      <c r="S25" s="35"/>
      <c r="T25" s="35"/>
      <c r="U25" s="35"/>
      <c r="V25" s="35"/>
      <c r="W25" s="35"/>
      <c r="X25" s="35"/>
      <c r="Y25" s="35"/>
      <c r="Z25" s="35"/>
      <c r="AA25" s="35"/>
      <c r="AB25" s="35"/>
      <c r="AC25" s="35"/>
      <c r="AD25" s="35"/>
      <c r="AE25" s="35"/>
    </row>
    <row r="26" spans="1:31" s="2" customFormat="1" ht="18" customHeight="1">
      <c r="A26" s="35"/>
      <c r="B26" s="40"/>
      <c r="C26" s="35"/>
      <c r="D26" s="35"/>
      <c r="E26" s="109" t="s">
        <v>29</v>
      </c>
      <c r="F26" s="35"/>
      <c r="G26" s="35"/>
      <c r="H26" s="35"/>
      <c r="I26" s="118" t="s">
        <v>25</v>
      </c>
      <c r="J26" s="109" t="s">
        <v>1</v>
      </c>
      <c r="K26" s="35"/>
      <c r="L26" s="52"/>
      <c r="S26" s="35"/>
      <c r="T26" s="35"/>
      <c r="U26" s="35"/>
      <c r="V26" s="35"/>
      <c r="W26" s="35"/>
      <c r="X26" s="35"/>
      <c r="Y26" s="35"/>
      <c r="Z26" s="35"/>
      <c r="AA26" s="35"/>
      <c r="AB26" s="35"/>
      <c r="AC26" s="35"/>
      <c r="AD26" s="35"/>
      <c r="AE26" s="35"/>
    </row>
    <row r="27" spans="1:31" s="2" customFormat="1" ht="6.95" customHeight="1">
      <c r="A27" s="35"/>
      <c r="B27" s="40"/>
      <c r="C27" s="35"/>
      <c r="D27" s="35"/>
      <c r="E27" s="35"/>
      <c r="F27" s="35"/>
      <c r="G27" s="35"/>
      <c r="H27" s="35"/>
      <c r="I27" s="35"/>
      <c r="J27" s="35"/>
      <c r="K27" s="35"/>
      <c r="L27" s="52"/>
      <c r="S27" s="35"/>
      <c r="T27" s="35"/>
      <c r="U27" s="35"/>
      <c r="V27" s="35"/>
      <c r="W27" s="35"/>
      <c r="X27" s="35"/>
      <c r="Y27" s="35"/>
      <c r="Z27" s="35"/>
      <c r="AA27" s="35"/>
      <c r="AB27" s="35"/>
      <c r="AC27" s="35"/>
      <c r="AD27" s="35"/>
      <c r="AE27" s="35"/>
    </row>
    <row r="28" spans="1:31" s="2" customFormat="1" ht="12" customHeight="1">
      <c r="A28" s="35"/>
      <c r="B28" s="40"/>
      <c r="C28" s="35"/>
      <c r="D28" s="118" t="s">
        <v>32</v>
      </c>
      <c r="E28" s="35"/>
      <c r="F28" s="35"/>
      <c r="G28" s="35"/>
      <c r="H28" s="35"/>
      <c r="I28" s="35"/>
      <c r="J28" s="35"/>
      <c r="K28" s="35"/>
      <c r="L28" s="52"/>
      <c r="S28" s="35"/>
      <c r="T28" s="35"/>
      <c r="U28" s="35"/>
      <c r="V28" s="35"/>
      <c r="W28" s="35"/>
      <c r="X28" s="35"/>
      <c r="Y28" s="35"/>
      <c r="Z28" s="35"/>
      <c r="AA28" s="35"/>
      <c r="AB28" s="35"/>
      <c r="AC28" s="35"/>
      <c r="AD28" s="35"/>
      <c r="AE28" s="35"/>
    </row>
    <row r="29" spans="1:31" s="8" customFormat="1" ht="16.5" customHeight="1">
      <c r="A29" s="120"/>
      <c r="B29" s="121"/>
      <c r="C29" s="120"/>
      <c r="D29" s="120"/>
      <c r="E29" s="418" t="s">
        <v>1</v>
      </c>
      <c r="F29" s="418"/>
      <c r="G29" s="418"/>
      <c r="H29" s="418"/>
      <c r="I29" s="120"/>
      <c r="J29" s="120"/>
      <c r="K29" s="120"/>
      <c r="L29" s="122"/>
      <c r="S29" s="120"/>
      <c r="T29" s="120"/>
      <c r="U29" s="120"/>
      <c r="V29" s="120"/>
      <c r="W29" s="120"/>
      <c r="X29" s="120"/>
      <c r="Y29" s="120"/>
      <c r="Z29" s="120"/>
      <c r="AA29" s="120"/>
      <c r="AB29" s="120"/>
      <c r="AC29" s="120"/>
      <c r="AD29" s="120"/>
      <c r="AE29" s="120"/>
    </row>
    <row r="30" spans="1:31" s="2" customFormat="1" ht="6.95" customHeight="1">
      <c r="A30" s="35"/>
      <c r="B30" s="40"/>
      <c r="C30" s="35"/>
      <c r="D30" s="35"/>
      <c r="E30" s="35"/>
      <c r="F30" s="35"/>
      <c r="G30" s="35"/>
      <c r="H30" s="35"/>
      <c r="I30" s="35"/>
      <c r="J30" s="35"/>
      <c r="K30" s="35"/>
      <c r="L30" s="52"/>
      <c r="S30" s="35"/>
      <c r="T30" s="35"/>
      <c r="U30" s="35"/>
      <c r="V30" s="35"/>
      <c r="W30" s="35"/>
      <c r="X30" s="35"/>
      <c r="Y30" s="35"/>
      <c r="Z30" s="35"/>
      <c r="AA30" s="35"/>
      <c r="AB30" s="35"/>
      <c r="AC30" s="35"/>
      <c r="AD30" s="35"/>
      <c r="AE30" s="35"/>
    </row>
    <row r="31" spans="1:31" s="2" customFormat="1" ht="6.95" customHeight="1">
      <c r="A31" s="35"/>
      <c r="B31" s="40"/>
      <c r="C31" s="35"/>
      <c r="D31" s="123"/>
      <c r="E31" s="123"/>
      <c r="F31" s="123"/>
      <c r="G31" s="123"/>
      <c r="H31" s="123"/>
      <c r="I31" s="123"/>
      <c r="J31" s="123"/>
      <c r="K31" s="123"/>
      <c r="L31" s="52"/>
      <c r="S31" s="35"/>
      <c r="T31" s="35"/>
      <c r="U31" s="35"/>
      <c r="V31" s="35"/>
      <c r="W31" s="35"/>
      <c r="X31" s="35"/>
      <c r="Y31" s="35"/>
      <c r="Z31" s="35"/>
      <c r="AA31" s="35"/>
      <c r="AB31" s="35"/>
      <c r="AC31" s="35"/>
      <c r="AD31" s="35"/>
      <c r="AE31" s="35"/>
    </row>
    <row r="32" spans="1:31" s="2" customFormat="1" ht="25.35" customHeight="1">
      <c r="A32" s="35"/>
      <c r="B32" s="40"/>
      <c r="C32" s="35"/>
      <c r="D32" s="124" t="s">
        <v>33</v>
      </c>
      <c r="E32" s="35"/>
      <c r="F32" s="35"/>
      <c r="G32" s="35"/>
      <c r="H32" s="35"/>
      <c r="I32" s="35"/>
      <c r="J32" s="125">
        <f>ROUND(J128, 2)</f>
        <v>0</v>
      </c>
      <c r="K32" s="35"/>
      <c r="L32" s="52"/>
      <c r="S32" s="35"/>
      <c r="T32" s="35"/>
      <c r="U32" s="35"/>
      <c r="V32" s="35"/>
      <c r="W32" s="35"/>
      <c r="X32" s="35"/>
      <c r="Y32" s="35"/>
      <c r="Z32" s="35"/>
      <c r="AA32" s="35"/>
      <c r="AB32" s="35"/>
      <c r="AC32" s="35"/>
      <c r="AD32" s="35"/>
      <c r="AE32" s="35"/>
    </row>
    <row r="33" spans="1:31" s="2" customFormat="1" ht="6.95" customHeight="1">
      <c r="A33" s="35"/>
      <c r="B33" s="40"/>
      <c r="C33" s="35"/>
      <c r="D33" s="123"/>
      <c r="E33" s="123"/>
      <c r="F33" s="123"/>
      <c r="G33" s="123"/>
      <c r="H33" s="123"/>
      <c r="I33" s="123"/>
      <c r="J33" s="123"/>
      <c r="K33" s="123"/>
      <c r="L33" s="52"/>
      <c r="S33" s="35"/>
      <c r="T33" s="35"/>
      <c r="U33" s="35"/>
      <c r="V33" s="35"/>
      <c r="W33" s="35"/>
      <c r="X33" s="35"/>
      <c r="Y33" s="35"/>
      <c r="Z33" s="35"/>
      <c r="AA33" s="35"/>
      <c r="AB33" s="35"/>
      <c r="AC33" s="35"/>
      <c r="AD33" s="35"/>
      <c r="AE33" s="35"/>
    </row>
    <row r="34" spans="1:31" s="2" customFormat="1" ht="14.45" customHeight="1">
      <c r="A34" s="35"/>
      <c r="B34" s="40"/>
      <c r="C34" s="35"/>
      <c r="D34" s="35"/>
      <c r="E34" s="35"/>
      <c r="F34" s="126" t="s">
        <v>35</v>
      </c>
      <c r="G34" s="35"/>
      <c r="H34" s="35"/>
      <c r="I34" s="126" t="s">
        <v>34</v>
      </c>
      <c r="J34" s="126" t="s">
        <v>36</v>
      </c>
      <c r="K34" s="35"/>
      <c r="L34" s="52"/>
      <c r="S34" s="35"/>
      <c r="T34" s="35"/>
      <c r="U34" s="35"/>
      <c r="V34" s="35"/>
      <c r="W34" s="35"/>
      <c r="X34" s="35"/>
      <c r="Y34" s="35"/>
      <c r="Z34" s="35"/>
      <c r="AA34" s="35"/>
      <c r="AB34" s="35"/>
      <c r="AC34" s="35"/>
      <c r="AD34" s="35"/>
      <c r="AE34" s="35"/>
    </row>
    <row r="35" spans="1:31" s="2" customFormat="1" ht="14.45" customHeight="1">
      <c r="A35" s="35"/>
      <c r="B35" s="40"/>
      <c r="C35" s="35"/>
      <c r="D35" s="127" t="s">
        <v>37</v>
      </c>
      <c r="E35" s="118" t="s">
        <v>38</v>
      </c>
      <c r="F35" s="128">
        <f>ROUND((SUM(BE128:BE198)),  2)</f>
        <v>0</v>
      </c>
      <c r="G35" s="35"/>
      <c r="H35" s="35"/>
      <c r="I35" s="129">
        <v>0.21</v>
      </c>
      <c r="J35" s="128">
        <f>ROUND(((SUM(BE128:BE198))*I35),  2)</f>
        <v>0</v>
      </c>
      <c r="K35" s="35"/>
      <c r="L35" s="52"/>
      <c r="S35" s="35"/>
      <c r="T35" s="35"/>
      <c r="U35" s="35"/>
      <c r="V35" s="35"/>
      <c r="W35" s="35"/>
      <c r="X35" s="35"/>
      <c r="Y35" s="35"/>
      <c r="Z35" s="35"/>
      <c r="AA35" s="35"/>
      <c r="AB35" s="35"/>
      <c r="AC35" s="35"/>
      <c r="AD35" s="35"/>
      <c r="AE35" s="35"/>
    </row>
    <row r="36" spans="1:31" s="2" customFormat="1" ht="14.45" customHeight="1">
      <c r="A36" s="35"/>
      <c r="B36" s="40"/>
      <c r="C36" s="35"/>
      <c r="D36" s="35"/>
      <c r="E36" s="118" t="s">
        <v>39</v>
      </c>
      <c r="F36" s="128">
        <f>ROUND((SUM(BF128:BF198)),  2)</f>
        <v>0</v>
      </c>
      <c r="G36" s="35"/>
      <c r="H36" s="35"/>
      <c r="I36" s="129">
        <v>0.12</v>
      </c>
      <c r="J36" s="128">
        <f>ROUND(((SUM(BF128:BF198))*I36),  2)</f>
        <v>0</v>
      </c>
      <c r="K36" s="35"/>
      <c r="L36" s="52"/>
      <c r="S36" s="35"/>
      <c r="T36" s="35"/>
      <c r="U36" s="35"/>
      <c r="V36" s="35"/>
      <c r="W36" s="35"/>
      <c r="X36" s="35"/>
      <c r="Y36" s="35"/>
      <c r="Z36" s="35"/>
      <c r="AA36" s="35"/>
      <c r="AB36" s="35"/>
      <c r="AC36" s="35"/>
      <c r="AD36" s="35"/>
      <c r="AE36" s="35"/>
    </row>
    <row r="37" spans="1:31" s="2" customFormat="1" ht="14.45" hidden="1" customHeight="1">
      <c r="A37" s="35"/>
      <c r="B37" s="40"/>
      <c r="C37" s="35"/>
      <c r="D37" s="35"/>
      <c r="E37" s="118" t="s">
        <v>40</v>
      </c>
      <c r="F37" s="128">
        <f>ROUND((SUM(BG128:BG198)),  2)</f>
        <v>0</v>
      </c>
      <c r="G37" s="35"/>
      <c r="H37" s="35"/>
      <c r="I37" s="129">
        <v>0.21</v>
      </c>
      <c r="J37" s="128">
        <f>0</f>
        <v>0</v>
      </c>
      <c r="K37" s="35"/>
      <c r="L37" s="52"/>
      <c r="S37" s="35"/>
      <c r="T37" s="35"/>
      <c r="U37" s="35"/>
      <c r="V37" s="35"/>
      <c r="W37" s="35"/>
      <c r="X37" s="35"/>
      <c r="Y37" s="35"/>
      <c r="Z37" s="35"/>
      <c r="AA37" s="35"/>
      <c r="AB37" s="35"/>
      <c r="AC37" s="35"/>
      <c r="AD37" s="35"/>
      <c r="AE37" s="35"/>
    </row>
    <row r="38" spans="1:31" s="2" customFormat="1" ht="14.45" hidden="1" customHeight="1">
      <c r="A38" s="35"/>
      <c r="B38" s="40"/>
      <c r="C38" s="35"/>
      <c r="D38" s="35"/>
      <c r="E38" s="118" t="s">
        <v>41</v>
      </c>
      <c r="F38" s="128">
        <f>ROUND((SUM(BH128:BH198)),  2)</f>
        <v>0</v>
      </c>
      <c r="G38" s="35"/>
      <c r="H38" s="35"/>
      <c r="I38" s="129">
        <v>0.12</v>
      </c>
      <c r="J38" s="128">
        <f>0</f>
        <v>0</v>
      </c>
      <c r="K38" s="35"/>
      <c r="L38" s="52"/>
      <c r="S38" s="35"/>
      <c r="T38" s="35"/>
      <c r="U38" s="35"/>
      <c r="V38" s="35"/>
      <c r="W38" s="35"/>
      <c r="X38" s="35"/>
      <c r="Y38" s="35"/>
      <c r="Z38" s="35"/>
      <c r="AA38" s="35"/>
      <c r="AB38" s="35"/>
      <c r="AC38" s="35"/>
      <c r="AD38" s="35"/>
      <c r="AE38" s="35"/>
    </row>
    <row r="39" spans="1:31" s="2" customFormat="1" ht="14.45" hidden="1" customHeight="1">
      <c r="A39" s="35"/>
      <c r="B39" s="40"/>
      <c r="C39" s="35"/>
      <c r="D39" s="35"/>
      <c r="E39" s="118" t="s">
        <v>42</v>
      </c>
      <c r="F39" s="128">
        <f>ROUND((SUM(BI128:BI198)),  2)</f>
        <v>0</v>
      </c>
      <c r="G39" s="35"/>
      <c r="H39" s="35"/>
      <c r="I39" s="129">
        <v>0</v>
      </c>
      <c r="J39" s="128">
        <f>0</f>
        <v>0</v>
      </c>
      <c r="K39" s="35"/>
      <c r="L39" s="52"/>
      <c r="S39" s="35"/>
      <c r="T39" s="35"/>
      <c r="U39" s="35"/>
      <c r="V39" s="35"/>
      <c r="W39" s="35"/>
      <c r="X39" s="35"/>
      <c r="Y39" s="35"/>
      <c r="Z39" s="35"/>
      <c r="AA39" s="35"/>
      <c r="AB39" s="35"/>
      <c r="AC39" s="35"/>
      <c r="AD39" s="35"/>
      <c r="AE39" s="35"/>
    </row>
    <row r="40" spans="1:31" s="2" customFormat="1" ht="6.95" customHeight="1">
      <c r="A40" s="35"/>
      <c r="B40" s="40"/>
      <c r="C40" s="35"/>
      <c r="D40" s="35"/>
      <c r="E40" s="35"/>
      <c r="F40" s="35"/>
      <c r="G40" s="35"/>
      <c r="H40" s="35"/>
      <c r="I40" s="35"/>
      <c r="J40" s="35"/>
      <c r="K40" s="35"/>
      <c r="L40" s="52"/>
      <c r="S40" s="35"/>
      <c r="T40" s="35"/>
      <c r="U40" s="35"/>
      <c r="V40" s="35"/>
      <c r="W40" s="35"/>
      <c r="X40" s="35"/>
      <c r="Y40" s="35"/>
      <c r="Z40" s="35"/>
      <c r="AA40" s="35"/>
      <c r="AB40" s="35"/>
      <c r="AC40" s="35"/>
      <c r="AD40" s="35"/>
      <c r="AE40" s="35"/>
    </row>
    <row r="41" spans="1:31" s="2" customFormat="1" ht="25.35" customHeight="1">
      <c r="A41" s="35"/>
      <c r="B41" s="40"/>
      <c r="C41" s="130"/>
      <c r="D41" s="131" t="s">
        <v>43</v>
      </c>
      <c r="E41" s="132"/>
      <c r="F41" s="132"/>
      <c r="G41" s="133" t="s">
        <v>44</v>
      </c>
      <c r="H41" s="134" t="s">
        <v>7622</v>
      </c>
      <c r="I41" s="132"/>
      <c r="J41" s="135">
        <f>SUM(J32:J39)</f>
        <v>0</v>
      </c>
      <c r="K41" s="136"/>
      <c r="L41" s="52"/>
      <c r="S41" s="35"/>
      <c r="T41" s="35"/>
      <c r="U41" s="35"/>
      <c r="V41" s="35"/>
      <c r="W41" s="35"/>
      <c r="X41" s="35"/>
      <c r="Y41" s="35"/>
      <c r="Z41" s="35"/>
      <c r="AA41" s="35"/>
      <c r="AB41" s="35"/>
      <c r="AC41" s="35"/>
      <c r="AD41" s="35"/>
      <c r="AE41" s="35"/>
    </row>
    <row r="42" spans="1:31" s="2" customFormat="1" ht="14.45" customHeight="1">
      <c r="A42" s="35"/>
      <c r="B42" s="40"/>
      <c r="C42" s="35"/>
      <c r="D42" s="35"/>
      <c r="E42" s="35"/>
      <c r="F42" s="35"/>
      <c r="G42" s="35"/>
      <c r="H42" s="35"/>
      <c r="I42" s="35"/>
      <c r="J42" s="35"/>
      <c r="K42" s="35"/>
      <c r="L42" s="52"/>
      <c r="S42" s="35"/>
      <c r="T42" s="35"/>
      <c r="U42" s="35"/>
      <c r="V42" s="35"/>
      <c r="W42" s="35"/>
      <c r="X42" s="35"/>
      <c r="Y42" s="35"/>
      <c r="Z42" s="35"/>
      <c r="AA42" s="35"/>
      <c r="AB42" s="35"/>
      <c r="AC42" s="35"/>
      <c r="AD42" s="35"/>
      <c r="AE42" s="35"/>
    </row>
    <row r="43" spans="1:31" s="1" customFormat="1" ht="14.45" customHeight="1">
      <c r="B43" s="21"/>
      <c r="L43" s="21"/>
    </row>
    <row r="44" spans="1:31" s="1" customFormat="1" ht="14.45" customHeight="1">
      <c r="B44" s="21"/>
      <c r="L44" s="21"/>
    </row>
    <row r="45" spans="1:31" s="1" customFormat="1" ht="14.45" customHeight="1">
      <c r="B45" s="21"/>
      <c r="L45" s="21"/>
    </row>
    <row r="46" spans="1:31" s="1" customFormat="1" ht="14.45" customHeight="1">
      <c r="B46" s="21"/>
      <c r="L46" s="21"/>
    </row>
    <row r="47" spans="1:31" s="1" customFormat="1" ht="14.45" customHeight="1">
      <c r="B47" s="21"/>
      <c r="L47" s="21"/>
    </row>
    <row r="48" spans="1:31" s="1" customFormat="1" ht="14.45" customHeight="1">
      <c r="B48" s="21"/>
      <c r="L48" s="21"/>
    </row>
    <row r="49" spans="1:31" s="1" customFormat="1" ht="14.45" customHeight="1">
      <c r="B49" s="21"/>
      <c r="L49" s="21"/>
    </row>
    <row r="50" spans="1:31" s="2" customFormat="1" ht="14.45" customHeight="1">
      <c r="B50" s="52"/>
      <c r="D50" s="137" t="s">
        <v>45</v>
      </c>
      <c r="E50" s="138"/>
      <c r="F50" s="138"/>
      <c r="G50" s="137" t="s">
        <v>46</v>
      </c>
      <c r="H50" s="138"/>
      <c r="I50" s="138"/>
      <c r="J50" s="138"/>
      <c r="K50" s="138"/>
      <c r="L50" s="52"/>
    </row>
    <row r="51" spans="1:31">
      <c r="B51" s="21"/>
      <c r="L51" s="21"/>
    </row>
    <row r="52" spans="1:31">
      <c r="B52" s="21"/>
      <c r="L52" s="21"/>
    </row>
    <row r="53" spans="1:31">
      <c r="B53" s="21"/>
      <c r="L53" s="21"/>
    </row>
    <row r="54" spans="1:31">
      <c r="B54" s="21"/>
      <c r="L54" s="21"/>
    </row>
    <row r="55" spans="1:31">
      <c r="B55" s="21"/>
      <c r="L55" s="21"/>
    </row>
    <row r="56" spans="1:31">
      <c r="B56" s="21"/>
      <c r="L56" s="21"/>
    </row>
    <row r="57" spans="1:31">
      <c r="B57" s="21"/>
      <c r="L57" s="21"/>
    </row>
    <row r="58" spans="1:31">
      <c r="B58" s="21"/>
      <c r="L58" s="21"/>
    </row>
    <row r="59" spans="1:31">
      <c r="B59" s="21"/>
      <c r="L59" s="21"/>
    </row>
    <row r="60" spans="1:31">
      <c r="B60" s="21"/>
      <c r="L60" s="21"/>
    </row>
    <row r="61" spans="1:31" s="2" customFormat="1" ht="12.75">
      <c r="A61" s="35"/>
      <c r="B61" s="40"/>
      <c r="C61" s="35"/>
      <c r="D61" s="139" t="s">
        <v>47</v>
      </c>
      <c r="E61" s="140"/>
      <c r="F61" s="141" t="s">
        <v>48</v>
      </c>
      <c r="G61" s="139" t="s">
        <v>47</v>
      </c>
      <c r="H61" s="140"/>
      <c r="I61" s="140"/>
      <c r="J61" s="142" t="s">
        <v>48</v>
      </c>
      <c r="K61" s="140"/>
      <c r="L61" s="52"/>
      <c r="S61" s="35"/>
      <c r="T61" s="35"/>
      <c r="U61" s="35"/>
      <c r="V61" s="35"/>
      <c r="W61" s="35"/>
      <c r="X61" s="35"/>
      <c r="Y61" s="35"/>
      <c r="Z61" s="35"/>
      <c r="AA61" s="35"/>
      <c r="AB61" s="35"/>
      <c r="AC61" s="35"/>
      <c r="AD61" s="35"/>
      <c r="AE61" s="35"/>
    </row>
    <row r="62" spans="1:31">
      <c r="B62" s="21"/>
      <c r="L62" s="21"/>
    </row>
    <row r="63" spans="1:31">
      <c r="B63" s="21"/>
      <c r="L63" s="21"/>
    </row>
    <row r="64" spans="1:31">
      <c r="B64" s="21"/>
      <c r="L64" s="21"/>
    </row>
    <row r="65" spans="1:31" s="2" customFormat="1" ht="12.75">
      <c r="A65" s="35"/>
      <c r="B65" s="40"/>
      <c r="C65" s="35"/>
      <c r="D65" s="137" t="s">
        <v>49</v>
      </c>
      <c r="E65" s="143"/>
      <c r="F65" s="143"/>
      <c r="G65" s="137" t="s">
        <v>50</v>
      </c>
      <c r="H65" s="143"/>
      <c r="I65" s="143"/>
      <c r="J65" s="143"/>
      <c r="K65" s="143"/>
      <c r="L65" s="52"/>
      <c r="S65" s="35"/>
      <c r="T65" s="35"/>
      <c r="U65" s="35"/>
      <c r="V65" s="35"/>
      <c r="W65" s="35"/>
      <c r="X65" s="35"/>
      <c r="Y65" s="35"/>
      <c r="Z65" s="35"/>
      <c r="AA65" s="35"/>
      <c r="AB65" s="35"/>
      <c r="AC65" s="35"/>
      <c r="AD65" s="35"/>
      <c r="AE65" s="35"/>
    </row>
    <row r="66" spans="1:31">
      <c r="B66" s="21"/>
      <c r="L66" s="21"/>
    </row>
    <row r="67" spans="1:31">
      <c r="B67" s="21"/>
      <c r="L67" s="21"/>
    </row>
    <row r="68" spans="1:31">
      <c r="B68" s="21"/>
      <c r="L68" s="21"/>
    </row>
    <row r="69" spans="1:31">
      <c r="B69" s="21"/>
      <c r="L69" s="21"/>
    </row>
    <row r="70" spans="1:31">
      <c r="B70" s="21"/>
      <c r="L70" s="21"/>
    </row>
    <row r="71" spans="1:31">
      <c r="B71" s="21"/>
      <c r="L71" s="21"/>
    </row>
    <row r="72" spans="1:31">
      <c r="B72" s="21"/>
      <c r="L72" s="21"/>
    </row>
    <row r="73" spans="1:31">
      <c r="B73" s="21"/>
      <c r="L73" s="21"/>
    </row>
    <row r="74" spans="1:31">
      <c r="B74" s="21"/>
      <c r="L74" s="21"/>
    </row>
    <row r="75" spans="1:31">
      <c r="B75" s="21"/>
      <c r="L75" s="21"/>
    </row>
    <row r="76" spans="1:31" s="2" customFormat="1" ht="12.75">
      <c r="A76" s="35"/>
      <c r="B76" s="40"/>
      <c r="C76" s="35"/>
      <c r="D76" s="139" t="s">
        <v>47</v>
      </c>
      <c r="E76" s="140"/>
      <c r="F76" s="141" t="s">
        <v>48</v>
      </c>
      <c r="G76" s="139" t="s">
        <v>47</v>
      </c>
      <c r="H76" s="140"/>
      <c r="I76" s="140"/>
      <c r="J76" s="142" t="s">
        <v>48</v>
      </c>
      <c r="K76" s="140"/>
      <c r="L76" s="52"/>
      <c r="S76" s="35"/>
      <c r="T76" s="35"/>
      <c r="U76" s="35"/>
      <c r="V76" s="35"/>
      <c r="W76" s="35"/>
      <c r="X76" s="35"/>
      <c r="Y76" s="35"/>
      <c r="Z76" s="35"/>
      <c r="AA76" s="35"/>
      <c r="AB76" s="35"/>
      <c r="AC76" s="35"/>
      <c r="AD76" s="35"/>
      <c r="AE76" s="35"/>
    </row>
    <row r="77" spans="1:31" s="2" customFormat="1" ht="14.45" customHeight="1">
      <c r="A77" s="35"/>
      <c r="B77" s="144"/>
      <c r="C77" s="145"/>
      <c r="D77" s="145"/>
      <c r="E77" s="145"/>
      <c r="F77" s="145"/>
      <c r="G77" s="145"/>
      <c r="H77" s="145"/>
      <c r="I77" s="145"/>
      <c r="J77" s="145"/>
      <c r="K77" s="145"/>
      <c r="L77" s="52"/>
      <c r="S77" s="35"/>
      <c r="T77" s="35"/>
      <c r="U77" s="35"/>
      <c r="V77" s="35"/>
      <c r="W77" s="35"/>
      <c r="X77" s="35"/>
      <c r="Y77" s="35"/>
      <c r="Z77" s="35"/>
      <c r="AA77" s="35"/>
      <c r="AB77" s="35"/>
      <c r="AC77" s="35"/>
      <c r="AD77" s="35"/>
      <c r="AE77" s="35"/>
    </row>
    <row r="81" spans="1:31" s="2" customFormat="1" ht="6.95" customHeight="1">
      <c r="A81" s="35"/>
      <c r="B81" s="146"/>
      <c r="C81" s="147"/>
      <c r="D81" s="147"/>
      <c r="E81" s="147"/>
      <c r="F81" s="147"/>
      <c r="G81" s="147"/>
      <c r="H81" s="147"/>
      <c r="I81" s="147"/>
      <c r="J81" s="147"/>
      <c r="K81" s="147"/>
      <c r="L81" s="52"/>
      <c r="S81" s="35"/>
      <c r="T81" s="35"/>
      <c r="U81" s="35"/>
      <c r="V81" s="35"/>
      <c r="W81" s="35"/>
      <c r="X81" s="35"/>
      <c r="Y81" s="35"/>
      <c r="Z81" s="35"/>
      <c r="AA81" s="35"/>
      <c r="AB81" s="35"/>
      <c r="AC81" s="35"/>
      <c r="AD81" s="35"/>
      <c r="AE81" s="35"/>
    </row>
    <row r="82" spans="1:31" s="2" customFormat="1" ht="24.95" customHeight="1">
      <c r="A82" s="35"/>
      <c r="B82" s="36"/>
      <c r="C82" s="24" t="s">
        <v>242</v>
      </c>
      <c r="D82" s="37"/>
      <c r="E82" s="37"/>
      <c r="F82" s="37"/>
      <c r="G82" s="37"/>
      <c r="H82" s="37"/>
      <c r="I82" s="37"/>
      <c r="J82" s="37"/>
      <c r="K82" s="37"/>
      <c r="L82" s="52"/>
      <c r="S82" s="35"/>
      <c r="T82" s="35"/>
      <c r="U82" s="35"/>
      <c r="V82" s="35"/>
      <c r="W82" s="35"/>
      <c r="X82" s="35"/>
      <c r="Y82" s="35"/>
      <c r="Z82" s="35"/>
      <c r="AA82" s="35"/>
      <c r="AB82" s="35"/>
      <c r="AC82" s="35"/>
      <c r="AD82" s="35"/>
      <c r="AE82" s="35"/>
    </row>
    <row r="83" spans="1:31" s="2" customFormat="1" ht="6.95" customHeight="1">
      <c r="A83" s="35"/>
      <c r="B83" s="36"/>
      <c r="C83" s="37"/>
      <c r="D83" s="37"/>
      <c r="E83" s="37"/>
      <c r="F83" s="37"/>
      <c r="G83" s="37"/>
      <c r="H83" s="37"/>
      <c r="I83" s="37"/>
      <c r="J83" s="37"/>
      <c r="K83" s="37"/>
      <c r="L83" s="52"/>
      <c r="S83" s="35"/>
      <c r="T83" s="35"/>
      <c r="U83" s="35"/>
      <c r="V83" s="35"/>
      <c r="W83" s="35"/>
      <c r="X83" s="35"/>
      <c r="Y83" s="35"/>
      <c r="Z83" s="35"/>
      <c r="AA83" s="35"/>
      <c r="AB83" s="35"/>
      <c r="AC83" s="35"/>
      <c r="AD83" s="35"/>
      <c r="AE83" s="35"/>
    </row>
    <row r="84" spans="1:31" s="2" customFormat="1" ht="12" customHeight="1">
      <c r="A84" s="35"/>
      <c r="B84" s="36"/>
      <c r="C84" s="30" t="s">
        <v>15</v>
      </c>
      <c r="D84" s="37"/>
      <c r="E84" s="37"/>
      <c r="F84" s="37"/>
      <c r="G84" s="37"/>
      <c r="H84" s="37"/>
      <c r="I84" s="37"/>
      <c r="J84" s="37"/>
      <c r="K84" s="37"/>
      <c r="L84" s="52"/>
      <c r="S84" s="35"/>
      <c r="T84" s="35"/>
      <c r="U84" s="35"/>
      <c r="V84" s="35"/>
      <c r="W84" s="35"/>
      <c r="X84" s="35"/>
      <c r="Y84" s="35"/>
      <c r="Z84" s="35"/>
      <c r="AA84" s="35"/>
      <c r="AB84" s="35"/>
      <c r="AC84" s="35"/>
      <c r="AD84" s="35"/>
      <c r="AE84" s="35"/>
    </row>
    <row r="85" spans="1:31" s="2" customFormat="1" ht="16.5" customHeight="1">
      <c r="A85" s="35"/>
      <c r="B85" s="36"/>
      <c r="C85" s="37"/>
      <c r="D85" s="37"/>
      <c r="E85" s="410" t="str">
        <f>E7</f>
        <v>Modernizace teplárny OB6</v>
      </c>
      <c r="F85" s="411"/>
      <c r="G85" s="411"/>
      <c r="H85" s="411"/>
      <c r="I85" s="37"/>
      <c r="J85" s="37"/>
      <c r="K85" s="37"/>
      <c r="L85" s="52"/>
      <c r="S85" s="35"/>
      <c r="T85" s="35"/>
      <c r="U85" s="35"/>
      <c r="V85" s="35"/>
      <c r="W85" s="35"/>
      <c r="X85" s="35"/>
      <c r="Y85" s="35"/>
      <c r="Z85" s="35"/>
      <c r="AA85" s="35"/>
      <c r="AB85" s="35"/>
      <c r="AC85" s="35"/>
      <c r="AD85" s="35"/>
      <c r="AE85" s="35"/>
    </row>
    <row r="86" spans="1:31" s="1" customFormat="1" ht="12" customHeight="1">
      <c r="B86" s="22"/>
      <c r="C86" s="30" t="s">
        <v>241</v>
      </c>
      <c r="D86" s="23"/>
      <c r="E86" s="23"/>
      <c r="F86" s="23"/>
      <c r="G86" s="23"/>
      <c r="H86" s="23"/>
      <c r="I86" s="23"/>
      <c r="J86" s="23"/>
      <c r="K86" s="23"/>
      <c r="L86" s="21"/>
    </row>
    <row r="87" spans="1:31" s="2" customFormat="1" ht="16.5" customHeight="1">
      <c r="A87" s="35"/>
      <c r="B87" s="36"/>
      <c r="C87" s="37"/>
      <c r="D87" s="37"/>
      <c r="E87" s="410" t="s">
        <v>2901</v>
      </c>
      <c r="F87" s="409"/>
      <c r="G87" s="409"/>
      <c r="H87" s="409"/>
      <c r="I87" s="37"/>
      <c r="J87" s="37"/>
      <c r="K87" s="37"/>
      <c r="L87" s="52"/>
      <c r="S87" s="35"/>
      <c r="T87" s="35"/>
      <c r="U87" s="35"/>
      <c r="V87" s="35"/>
      <c r="W87" s="35"/>
      <c r="X87" s="35"/>
      <c r="Y87" s="35"/>
      <c r="Z87" s="35"/>
      <c r="AA87" s="35"/>
      <c r="AB87" s="35"/>
      <c r="AC87" s="35"/>
      <c r="AD87" s="35"/>
      <c r="AE87" s="35"/>
    </row>
    <row r="88" spans="1:31" s="2" customFormat="1" ht="12" customHeight="1">
      <c r="A88" s="35"/>
      <c r="B88" s="36"/>
      <c r="C88" s="30" t="s">
        <v>432</v>
      </c>
      <c r="D88" s="37"/>
      <c r="E88" s="37"/>
      <c r="F88" s="37"/>
      <c r="G88" s="37"/>
      <c r="H88" s="37"/>
      <c r="I88" s="37"/>
      <c r="J88" s="37"/>
      <c r="K88" s="37"/>
      <c r="L88" s="52"/>
      <c r="S88" s="35"/>
      <c r="T88" s="35"/>
      <c r="U88" s="35"/>
      <c r="V88" s="35"/>
      <c r="W88" s="35"/>
      <c r="X88" s="35"/>
      <c r="Y88" s="35"/>
      <c r="Z88" s="35"/>
      <c r="AA88" s="35"/>
      <c r="AB88" s="35"/>
      <c r="AC88" s="35"/>
      <c r="AD88" s="35"/>
      <c r="AE88" s="35"/>
    </row>
    <row r="89" spans="1:31" s="2" customFormat="1" ht="16.5" customHeight="1">
      <c r="A89" s="35"/>
      <c r="B89" s="36"/>
      <c r="C89" s="37"/>
      <c r="D89" s="37"/>
      <c r="E89" s="384" t="str">
        <f>E11</f>
        <v>SO 103.2-D1.4.1 - ZTI</v>
      </c>
      <c r="F89" s="409"/>
      <c r="G89" s="409"/>
      <c r="H89" s="409"/>
      <c r="I89" s="37"/>
      <c r="J89" s="37"/>
      <c r="K89" s="37"/>
      <c r="L89" s="52"/>
      <c r="S89" s="35"/>
      <c r="T89" s="35"/>
      <c r="U89" s="35"/>
      <c r="V89" s="35"/>
      <c r="W89" s="35"/>
      <c r="X89" s="35"/>
      <c r="Y89" s="35"/>
      <c r="Z89" s="35"/>
      <c r="AA89" s="35"/>
      <c r="AB89" s="35"/>
      <c r="AC89" s="35"/>
      <c r="AD89" s="35"/>
      <c r="AE89" s="35"/>
    </row>
    <row r="90" spans="1:31" s="2" customFormat="1" ht="6.95" customHeight="1">
      <c r="A90" s="35"/>
      <c r="B90" s="36"/>
      <c r="C90" s="37"/>
      <c r="D90" s="37"/>
      <c r="E90" s="37"/>
      <c r="F90" s="37"/>
      <c r="G90" s="37"/>
      <c r="H90" s="37"/>
      <c r="I90" s="37"/>
      <c r="J90" s="37"/>
      <c r="K90" s="37"/>
      <c r="L90" s="52"/>
      <c r="S90" s="35"/>
      <c r="T90" s="35"/>
      <c r="U90" s="35"/>
      <c r="V90" s="35"/>
      <c r="W90" s="35"/>
      <c r="X90" s="35"/>
      <c r="Y90" s="35"/>
      <c r="Z90" s="35"/>
      <c r="AA90" s="35"/>
      <c r="AB90" s="35"/>
      <c r="AC90" s="35"/>
      <c r="AD90" s="35"/>
      <c r="AE90" s="35"/>
    </row>
    <row r="91" spans="1:31" s="2" customFormat="1" ht="12" customHeight="1">
      <c r="A91" s="35"/>
      <c r="B91" s="36"/>
      <c r="C91" s="30" t="s">
        <v>19</v>
      </c>
      <c r="D91" s="37"/>
      <c r="E91" s="37"/>
      <c r="F91" s="28" t="str">
        <f>F14</f>
        <v>Mladá Boleslav</v>
      </c>
      <c r="G91" s="37"/>
      <c r="H91" s="37"/>
      <c r="I91" s="30" t="s">
        <v>21</v>
      </c>
      <c r="J91" s="67">
        <f>IF(J14="","",J14)</f>
        <v>45363</v>
      </c>
      <c r="K91" s="37"/>
      <c r="L91" s="52"/>
      <c r="S91" s="35"/>
      <c r="T91" s="35"/>
      <c r="U91" s="35"/>
      <c r="V91" s="35"/>
      <c r="W91" s="35"/>
      <c r="X91" s="35"/>
      <c r="Y91" s="35"/>
      <c r="Z91" s="35"/>
      <c r="AA91" s="35"/>
      <c r="AB91" s="35"/>
      <c r="AC91" s="35"/>
      <c r="AD91" s="35"/>
      <c r="AE91" s="35"/>
    </row>
    <row r="92" spans="1:31" s="2" customFormat="1" ht="6.95" customHeight="1">
      <c r="A92" s="35"/>
      <c r="B92" s="36"/>
      <c r="C92" s="37"/>
      <c r="D92" s="37"/>
      <c r="E92" s="37"/>
      <c r="F92" s="37"/>
      <c r="G92" s="37"/>
      <c r="H92" s="37"/>
      <c r="I92" s="37"/>
      <c r="J92" s="37"/>
      <c r="K92" s="37"/>
      <c r="L92" s="52"/>
      <c r="S92" s="35"/>
      <c r="T92" s="35"/>
      <c r="U92" s="35"/>
      <c r="V92" s="35"/>
      <c r="W92" s="35"/>
      <c r="X92" s="35"/>
      <c r="Y92" s="35"/>
      <c r="Z92" s="35"/>
      <c r="AA92" s="35"/>
      <c r="AB92" s="35"/>
      <c r="AC92" s="35"/>
      <c r="AD92" s="35"/>
      <c r="AE92" s="35"/>
    </row>
    <row r="93" spans="1:31" s="2" customFormat="1" ht="15.2" customHeight="1">
      <c r="A93" s="35"/>
      <c r="B93" s="36"/>
      <c r="C93" s="30" t="s">
        <v>22</v>
      </c>
      <c r="D93" s="37"/>
      <c r="E93" s="37"/>
      <c r="F93" s="28" t="str">
        <f>E17</f>
        <v xml:space="preserve">ŠKO-ENERGO s.r.o. </v>
      </c>
      <c r="G93" s="37"/>
      <c r="H93" s="37"/>
      <c r="I93" s="30" t="s">
        <v>28</v>
      </c>
      <c r="J93" s="33" t="str">
        <f>E23</f>
        <v>AFRY CZ s.r.o.</v>
      </c>
      <c r="K93" s="37"/>
      <c r="L93" s="52"/>
      <c r="S93" s="35"/>
      <c r="T93" s="35"/>
      <c r="U93" s="35"/>
      <c r="V93" s="35"/>
      <c r="W93" s="35"/>
      <c r="X93" s="35"/>
      <c r="Y93" s="35"/>
      <c r="Z93" s="35"/>
      <c r="AA93" s="35"/>
      <c r="AB93" s="35"/>
      <c r="AC93" s="35"/>
      <c r="AD93" s="35"/>
      <c r="AE93" s="35"/>
    </row>
    <row r="94" spans="1:31" s="2" customFormat="1" ht="15.2" customHeight="1">
      <c r="A94" s="35"/>
      <c r="B94" s="36"/>
      <c r="C94" s="30" t="s">
        <v>26</v>
      </c>
      <c r="D94" s="37"/>
      <c r="E94" s="37"/>
      <c r="F94" s="28" t="str">
        <f>IF(E20="","",E20)</f>
        <v>Vyplň údaj</v>
      </c>
      <c r="G94" s="37"/>
      <c r="H94" s="37"/>
      <c r="I94" s="30" t="s">
        <v>31</v>
      </c>
      <c r="J94" s="33" t="str">
        <f>E26</f>
        <v>AFRY CZ s.r.o.</v>
      </c>
      <c r="K94" s="37"/>
      <c r="L94" s="52"/>
      <c r="S94" s="35"/>
      <c r="T94" s="35"/>
      <c r="U94" s="35"/>
      <c r="V94" s="35"/>
      <c r="W94" s="35"/>
      <c r="X94" s="35"/>
      <c r="Y94" s="35"/>
      <c r="Z94" s="35"/>
      <c r="AA94" s="35"/>
      <c r="AB94" s="35"/>
      <c r="AC94" s="35"/>
      <c r="AD94" s="35"/>
      <c r="AE94" s="35"/>
    </row>
    <row r="95" spans="1:31" s="2" customFormat="1" ht="10.35" customHeight="1">
      <c r="A95" s="35"/>
      <c r="B95" s="36"/>
      <c r="C95" s="37"/>
      <c r="D95" s="37"/>
      <c r="E95" s="37"/>
      <c r="F95" s="37"/>
      <c r="G95" s="37"/>
      <c r="H95" s="37"/>
      <c r="I95" s="37"/>
      <c r="J95" s="37"/>
      <c r="K95" s="37"/>
      <c r="L95" s="52"/>
      <c r="S95" s="35"/>
      <c r="T95" s="35"/>
      <c r="U95" s="35"/>
      <c r="V95" s="35"/>
      <c r="W95" s="35"/>
      <c r="X95" s="35"/>
      <c r="Y95" s="35"/>
      <c r="Z95" s="35"/>
      <c r="AA95" s="35"/>
      <c r="AB95" s="35"/>
      <c r="AC95" s="35"/>
      <c r="AD95" s="35"/>
      <c r="AE95" s="35"/>
    </row>
    <row r="96" spans="1:31" s="2" customFormat="1" ht="29.25" customHeight="1">
      <c r="A96" s="35"/>
      <c r="B96" s="36"/>
      <c r="C96" s="148" t="s">
        <v>243</v>
      </c>
      <c r="D96" s="149"/>
      <c r="E96" s="149"/>
      <c r="F96" s="149"/>
      <c r="G96" s="149"/>
      <c r="H96" s="149"/>
      <c r="I96" s="149"/>
      <c r="J96" s="150" t="s">
        <v>7631</v>
      </c>
      <c r="K96" s="149"/>
      <c r="L96" s="52"/>
      <c r="S96" s="35"/>
      <c r="T96" s="35"/>
      <c r="U96" s="35"/>
      <c r="V96" s="35"/>
      <c r="W96" s="35"/>
      <c r="X96" s="35"/>
      <c r="Y96" s="35"/>
      <c r="Z96" s="35"/>
      <c r="AA96" s="35"/>
      <c r="AB96" s="35"/>
      <c r="AC96" s="35"/>
      <c r="AD96" s="35"/>
      <c r="AE96" s="35"/>
    </row>
    <row r="97" spans="1:47" s="2" customFormat="1" ht="10.35" customHeight="1">
      <c r="A97" s="35"/>
      <c r="B97" s="36"/>
      <c r="C97" s="37"/>
      <c r="D97" s="37"/>
      <c r="E97" s="37"/>
      <c r="F97" s="37"/>
      <c r="G97" s="37"/>
      <c r="H97" s="37"/>
      <c r="I97" s="37"/>
      <c r="J97" s="37"/>
      <c r="K97" s="37"/>
      <c r="L97" s="52"/>
      <c r="S97" s="35"/>
      <c r="T97" s="35"/>
      <c r="U97" s="35"/>
      <c r="V97" s="35"/>
      <c r="W97" s="35"/>
      <c r="X97" s="35"/>
      <c r="Y97" s="35"/>
      <c r="Z97" s="35"/>
      <c r="AA97" s="35"/>
      <c r="AB97" s="35"/>
      <c r="AC97" s="35"/>
      <c r="AD97" s="35"/>
      <c r="AE97" s="35"/>
    </row>
    <row r="98" spans="1:47" s="2" customFormat="1" ht="22.9" customHeight="1">
      <c r="A98" s="35"/>
      <c r="B98" s="36"/>
      <c r="C98" s="151" t="s">
        <v>244</v>
      </c>
      <c r="D98" s="37"/>
      <c r="E98" s="37"/>
      <c r="F98" s="37"/>
      <c r="G98" s="37"/>
      <c r="H98" s="37"/>
      <c r="I98" s="37"/>
      <c r="J98" s="85">
        <f>J128</f>
        <v>0</v>
      </c>
      <c r="K98" s="37"/>
      <c r="L98" s="52"/>
      <c r="S98" s="35"/>
      <c r="T98" s="35"/>
      <c r="U98" s="35"/>
      <c r="V98" s="35"/>
      <c r="W98" s="35"/>
      <c r="X98" s="35"/>
      <c r="Y98" s="35"/>
      <c r="Z98" s="35"/>
      <c r="AA98" s="35"/>
      <c r="AB98" s="35"/>
      <c r="AC98" s="35"/>
      <c r="AD98" s="35"/>
      <c r="AE98" s="35"/>
      <c r="AU98" s="18" t="s">
        <v>245</v>
      </c>
    </row>
    <row r="99" spans="1:47" s="9" customFormat="1" ht="24.95" customHeight="1">
      <c r="B99" s="152"/>
      <c r="C99" s="153"/>
      <c r="D99" s="154" t="s">
        <v>246</v>
      </c>
      <c r="E99" s="155"/>
      <c r="F99" s="155"/>
      <c r="G99" s="155"/>
      <c r="H99" s="155"/>
      <c r="I99" s="155"/>
      <c r="J99" s="156">
        <f>J129</f>
        <v>0</v>
      </c>
      <c r="K99" s="153"/>
      <c r="L99" s="157"/>
    </row>
    <row r="100" spans="1:47" s="10" customFormat="1" ht="19.899999999999999" customHeight="1">
      <c r="B100" s="158"/>
      <c r="C100" s="103"/>
      <c r="D100" s="159" t="s">
        <v>3896</v>
      </c>
      <c r="E100" s="160"/>
      <c r="F100" s="160"/>
      <c r="G100" s="160"/>
      <c r="H100" s="160"/>
      <c r="I100" s="160"/>
      <c r="J100" s="161">
        <f>J130</f>
        <v>0</v>
      </c>
      <c r="K100" s="103"/>
      <c r="L100" s="162"/>
    </row>
    <row r="101" spans="1:47" s="10" customFormat="1" ht="19.899999999999999" customHeight="1">
      <c r="B101" s="158"/>
      <c r="C101" s="103"/>
      <c r="D101" s="159" t="s">
        <v>2770</v>
      </c>
      <c r="E101" s="160"/>
      <c r="F101" s="160"/>
      <c r="G101" s="160"/>
      <c r="H101" s="160"/>
      <c r="I101" s="160"/>
      <c r="J101" s="161">
        <f>J132</f>
        <v>0</v>
      </c>
      <c r="K101" s="103"/>
      <c r="L101" s="162"/>
    </row>
    <row r="102" spans="1:47" s="9" customFormat="1" ht="24.95" customHeight="1">
      <c r="B102" s="152"/>
      <c r="C102" s="153"/>
      <c r="D102" s="154" t="s">
        <v>438</v>
      </c>
      <c r="E102" s="155"/>
      <c r="F102" s="155"/>
      <c r="G102" s="155"/>
      <c r="H102" s="155"/>
      <c r="I102" s="155"/>
      <c r="J102" s="156">
        <f>J134</f>
        <v>0</v>
      </c>
      <c r="K102" s="153"/>
      <c r="L102" s="157"/>
    </row>
    <row r="103" spans="1:47" s="10" customFormat="1" ht="19.899999999999999" customHeight="1">
      <c r="B103" s="158"/>
      <c r="C103" s="103"/>
      <c r="D103" s="159" t="s">
        <v>1655</v>
      </c>
      <c r="E103" s="160"/>
      <c r="F103" s="160"/>
      <c r="G103" s="160"/>
      <c r="H103" s="160"/>
      <c r="I103" s="160"/>
      <c r="J103" s="161">
        <f>J135</f>
        <v>0</v>
      </c>
      <c r="K103" s="103"/>
      <c r="L103" s="162"/>
    </row>
    <row r="104" spans="1:47" s="10" customFormat="1" ht="19.899999999999999" customHeight="1">
      <c r="B104" s="158"/>
      <c r="C104" s="103"/>
      <c r="D104" s="159" t="s">
        <v>1656</v>
      </c>
      <c r="E104" s="160"/>
      <c r="F104" s="160"/>
      <c r="G104" s="160"/>
      <c r="H104" s="160"/>
      <c r="I104" s="160"/>
      <c r="J104" s="161">
        <f>J154</f>
        <v>0</v>
      </c>
      <c r="K104" s="103"/>
      <c r="L104" s="162"/>
    </row>
    <row r="105" spans="1:47" s="10" customFormat="1" ht="19.899999999999999" customHeight="1">
      <c r="B105" s="158"/>
      <c r="C105" s="103"/>
      <c r="D105" s="159" t="s">
        <v>3897</v>
      </c>
      <c r="E105" s="160"/>
      <c r="F105" s="160"/>
      <c r="G105" s="160"/>
      <c r="H105" s="160"/>
      <c r="I105" s="160"/>
      <c r="J105" s="161">
        <f>J175</f>
        <v>0</v>
      </c>
      <c r="K105" s="103"/>
      <c r="L105" s="162"/>
    </row>
    <row r="106" spans="1:47" s="10" customFormat="1" ht="19.899999999999999" customHeight="1">
      <c r="B106" s="158"/>
      <c r="C106" s="103"/>
      <c r="D106" s="159" t="s">
        <v>3898</v>
      </c>
      <c r="E106" s="160"/>
      <c r="F106" s="160"/>
      <c r="G106" s="160"/>
      <c r="H106" s="160"/>
      <c r="I106" s="160"/>
      <c r="J106" s="161">
        <f>J193</f>
        <v>0</v>
      </c>
      <c r="K106" s="103"/>
      <c r="L106" s="162"/>
    </row>
    <row r="107" spans="1:47" s="2" customFormat="1" ht="21.75" customHeight="1">
      <c r="A107" s="35"/>
      <c r="B107" s="36"/>
      <c r="C107" s="37"/>
      <c r="D107" s="37"/>
      <c r="E107" s="37"/>
      <c r="F107" s="37"/>
      <c r="G107" s="37"/>
      <c r="H107" s="37"/>
      <c r="I107" s="37"/>
      <c r="J107" s="37"/>
      <c r="K107" s="37"/>
      <c r="L107" s="52"/>
      <c r="S107" s="35"/>
      <c r="T107" s="35"/>
      <c r="U107" s="35"/>
      <c r="V107" s="35"/>
      <c r="W107" s="35"/>
      <c r="X107" s="35"/>
      <c r="Y107" s="35"/>
      <c r="Z107" s="35"/>
      <c r="AA107" s="35"/>
      <c r="AB107" s="35"/>
      <c r="AC107" s="35"/>
      <c r="AD107" s="35"/>
      <c r="AE107" s="35"/>
    </row>
    <row r="108" spans="1:47" s="2" customFormat="1" ht="6.95" customHeight="1">
      <c r="A108" s="35"/>
      <c r="B108" s="55"/>
      <c r="C108" s="56"/>
      <c r="D108" s="56"/>
      <c r="E108" s="56"/>
      <c r="F108" s="56"/>
      <c r="G108" s="56"/>
      <c r="H108" s="56"/>
      <c r="I108" s="56"/>
      <c r="J108" s="56"/>
      <c r="K108" s="56"/>
      <c r="L108" s="52"/>
      <c r="S108" s="35"/>
      <c r="T108" s="35"/>
      <c r="U108" s="35"/>
      <c r="V108" s="35"/>
      <c r="W108" s="35"/>
      <c r="X108" s="35"/>
      <c r="Y108" s="35"/>
      <c r="Z108" s="35"/>
      <c r="AA108" s="35"/>
      <c r="AB108" s="35"/>
      <c r="AC108" s="35"/>
      <c r="AD108" s="35"/>
      <c r="AE108" s="35"/>
    </row>
    <row r="112" spans="1:47" s="2" customFormat="1" ht="6.95" customHeight="1">
      <c r="A112" s="35"/>
      <c r="B112" s="57"/>
      <c r="C112" s="58"/>
      <c r="D112" s="58"/>
      <c r="E112" s="58"/>
      <c r="F112" s="58"/>
      <c r="G112" s="58"/>
      <c r="H112" s="58"/>
      <c r="I112" s="58"/>
      <c r="J112" s="58"/>
      <c r="K112" s="58"/>
      <c r="L112" s="52"/>
      <c r="S112" s="35"/>
      <c r="T112" s="35"/>
      <c r="U112" s="35"/>
      <c r="V112" s="35"/>
      <c r="W112" s="35"/>
      <c r="X112" s="35"/>
      <c r="Y112" s="35"/>
      <c r="Z112" s="35"/>
      <c r="AA112" s="35"/>
      <c r="AB112" s="35"/>
      <c r="AC112" s="35"/>
      <c r="AD112" s="35"/>
      <c r="AE112" s="35"/>
    </row>
    <row r="113" spans="1:63" s="2" customFormat="1" ht="24.95" customHeight="1">
      <c r="A113" s="35"/>
      <c r="B113" s="36"/>
      <c r="C113" s="24" t="s">
        <v>249</v>
      </c>
      <c r="D113" s="37"/>
      <c r="E113" s="37"/>
      <c r="F113" s="37"/>
      <c r="G113" s="37"/>
      <c r="H113" s="37"/>
      <c r="I113" s="37"/>
      <c r="J113" s="37"/>
      <c r="K113" s="37"/>
      <c r="L113" s="52"/>
      <c r="S113" s="35"/>
      <c r="T113" s="35"/>
      <c r="U113" s="35"/>
      <c r="V113" s="35"/>
      <c r="W113" s="35"/>
      <c r="X113" s="35"/>
      <c r="Y113" s="35"/>
      <c r="Z113" s="35"/>
      <c r="AA113" s="35"/>
      <c r="AB113" s="35"/>
      <c r="AC113" s="35"/>
      <c r="AD113" s="35"/>
      <c r="AE113" s="35"/>
    </row>
    <row r="114" spans="1:63" s="2" customFormat="1" ht="6.95" customHeight="1">
      <c r="A114" s="35"/>
      <c r="B114" s="36"/>
      <c r="C114" s="37"/>
      <c r="D114" s="37"/>
      <c r="E114" s="37"/>
      <c r="F114" s="37"/>
      <c r="G114" s="37"/>
      <c r="H114" s="37"/>
      <c r="I114" s="37"/>
      <c r="J114" s="37"/>
      <c r="K114" s="37"/>
      <c r="L114" s="52"/>
      <c r="S114" s="35"/>
      <c r="T114" s="35"/>
      <c r="U114" s="35"/>
      <c r="V114" s="35"/>
      <c r="W114" s="35"/>
      <c r="X114" s="35"/>
      <c r="Y114" s="35"/>
      <c r="Z114" s="35"/>
      <c r="AA114" s="35"/>
      <c r="AB114" s="35"/>
      <c r="AC114" s="35"/>
      <c r="AD114" s="35"/>
      <c r="AE114" s="35"/>
    </row>
    <row r="115" spans="1:63" s="2" customFormat="1" ht="12" customHeight="1">
      <c r="A115" s="35"/>
      <c r="B115" s="36"/>
      <c r="C115" s="30" t="s">
        <v>15</v>
      </c>
      <c r="D115" s="37"/>
      <c r="E115" s="37"/>
      <c r="F115" s="37"/>
      <c r="G115" s="37"/>
      <c r="H115" s="37"/>
      <c r="I115" s="37"/>
      <c r="J115" s="37"/>
      <c r="K115" s="37"/>
      <c r="L115" s="52"/>
      <c r="S115" s="35"/>
      <c r="T115" s="35"/>
      <c r="U115" s="35"/>
      <c r="V115" s="35"/>
      <c r="W115" s="35"/>
      <c r="X115" s="35"/>
      <c r="Y115" s="35"/>
      <c r="Z115" s="35"/>
      <c r="AA115" s="35"/>
      <c r="AB115" s="35"/>
      <c r="AC115" s="35"/>
      <c r="AD115" s="35"/>
      <c r="AE115" s="35"/>
    </row>
    <row r="116" spans="1:63" s="2" customFormat="1" ht="16.5" customHeight="1">
      <c r="A116" s="35"/>
      <c r="B116" s="36"/>
      <c r="C116" s="37"/>
      <c r="D116" s="37"/>
      <c r="E116" s="410" t="str">
        <f>E7</f>
        <v>Modernizace teplárny OB6</v>
      </c>
      <c r="F116" s="411"/>
      <c r="G116" s="411"/>
      <c r="H116" s="411"/>
      <c r="I116" s="37"/>
      <c r="J116" s="37"/>
      <c r="K116" s="37"/>
      <c r="L116" s="52"/>
      <c r="S116" s="35"/>
      <c r="T116" s="35"/>
      <c r="U116" s="35"/>
      <c r="V116" s="35"/>
      <c r="W116" s="35"/>
      <c r="X116" s="35"/>
      <c r="Y116" s="35"/>
      <c r="Z116" s="35"/>
      <c r="AA116" s="35"/>
      <c r="AB116" s="35"/>
      <c r="AC116" s="35"/>
      <c r="AD116" s="35"/>
      <c r="AE116" s="35"/>
    </row>
    <row r="117" spans="1:63" s="1" customFormat="1" ht="12" customHeight="1">
      <c r="B117" s="22"/>
      <c r="C117" s="30" t="s">
        <v>241</v>
      </c>
      <c r="D117" s="23"/>
      <c r="E117" s="23"/>
      <c r="F117" s="23"/>
      <c r="G117" s="23"/>
      <c r="H117" s="23"/>
      <c r="I117" s="23"/>
      <c r="J117" s="23"/>
      <c r="K117" s="23"/>
      <c r="L117" s="21"/>
    </row>
    <row r="118" spans="1:63" s="2" customFormat="1" ht="16.5" customHeight="1">
      <c r="A118" s="35"/>
      <c r="B118" s="36"/>
      <c r="C118" s="37"/>
      <c r="D118" s="37"/>
      <c r="E118" s="410" t="s">
        <v>2901</v>
      </c>
      <c r="F118" s="409"/>
      <c r="G118" s="409"/>
      <c r="H118" s="409"/>
      <c r="I118" s="37"/>
      <c r="J118" s="37"/>
      <c r="K118" s="37"/>
      <c r="L118" s="52"/>
      <c r="S118" s="35"/>
      <c r="T118" s="35"/>
      <c r="U118" s="35"/>
      <c r="V118" s="35"/>
      <c r="W118" s="35"/>
      <c r="X118" s="35"/>
      <c r="Y118" s="35"/>
      <c r="Z118" s="35"/>
      <c r="AA118" s="35"/>
      <c r="AB118" s="35"/>
      <c r="AC118" s="35"/>
      <c r="AD118" s="35"/>
      <c r="AE118" s="35"/>
    </row>
    <row r="119" spans="1:63" s="2" customFormat="1" ht="12" customHeight="1">
      <c r="A119" s="35"/>
      <c r="B119" s="36"/>
      <c r="C119" s="30" t="s">
        <v>432</v>
      </c>
      <c r="D119" s="37"/>
      <c r="E119" s="37"/>
      <c r="F119" s="37"/>
      <c r="G119" s="37"/>
      <c r="H119" s="37"/>
      <c r="I119" s="37"/>
      <c r="J119" s="37"/>
      <c r="K119" s="37"/>
      <c r="L119" s="52"/>
      <c r="S119" s="35"/>
      <c r="T119" s="35"/>
      <c r="U119" s="35"/>
      <c r="V119" s="35"/>
      <c r="W119" s="35"/>
      <c r="X119" s="35"/>
      <c r="Y119" s="35"/>
      <c r="Z119" s="35"/>
      <c r="AA119" s="35"/>
      <c r="AB119" s="35"/>
      <c r="AC119" s="35"/>
      <c r="AD119" s="35"/>
      <c r="AE119" s="35"/>
    </row>
    <row r="120" spans="1:63" s="2" customFormat="1" ht="16.5" customHeight="1">
      <c r="A120" s="35"/>
      <c r="B120" s="36"/>
      <c r="C120" s="37"/>
      <c r="D120" s="37"/>
      <c r="E120" s="384" t="str">
        <f>E11</f>
        <v>SO 103.2-D1.4.1 - ZTI</v>
      </c>
      <c r="F120" s="409"/>
      <c r="G120" s="409"/>
      <c r="H120" s="409"/>
      <c r="I120" s="37"/>
      <c r="J120" s="37"/>
      <c r="K120" s="37"/>
      <c r="L120" s="52"/>
      <c r="S120" s="35"/>
      <c r="T120" s="35"/>
      <c r="U120" s="35"/>
      <c r="V120" s="35"/>
      <c r="W120" s="35"/>
      <c r="X120" s="35"/>
      <c r="Y120" s="35"/>
      <c r="Z120" s="35"/>
      <c r="AA120" s="35"/>
      <c r="AB120" s="35"/>
      <c r="AC120" s="35"/>
      <c r="AD120" s="35"/>
      <c r="AE120" s="35"/>
    </row>
    <row r="121" spans="1:63" s="2" customFormat="1" ht="6.95" customHeight="1">
      <c r="A121" s="35"/>
      <c r="B121" s="36"/>
      <c r="C121" s="37"/>
      <c r="D121" s="37"/>
      <c r="E121" s="37"/>
      <c r="F121" s="37"/>
      <c r="G121" s="37"/>
      <c r="H121" s="37"/>
      <c r="I121" s="37"/>
      <c r="J121" s="37"/>
      <c r="K121" s="37"/>
      <c r="L121" s="52"/>
      <c r="S121" s="35"/>
      <c r="T121" s="35"/>
      <c r="U121" s="35"/>
      <c r="V121" s="35"/>
      <c r="W121" s="35"/>
      <c r="X121" s="35"/>
      <c r="Y121" s="35"/>
      <c r="Z121" s="35"/>
      <c r="AA121" s="35"/>
      <c r="AB121" s="35"/>
      <c r="AC121" s="35"/>
      <c r="AD121" s="35"/>
      <c r="AE121" s="35"/>
    </row>
    <row r="122" spans="1:63" s="2" customFormat="1" ht="12" customHeight="1">
      <c r="A122" s="35"/>
      <c r="B122" s="36"/>
      <c r="C122" s="30" t="s">
        <v>19</v>
      </c>
      <c r="D122" s="37"/>
      <c r="E122" s="37"/>
      <c r="F122" s="28" t="str">
        <f>F14</f>
        <v>Mladá Boleslav</v>
      </c>
      <c r="G122" s="37"/>
      <c r="H122" s="37"/>
      <c r="I122" s="30" t="s">
        <v>21</v>
      </c>
      <c r="J122" s="67">
        <f>IF(J14="","",J14)</f>
        <v>45363</v>
      </c>
      <c r="K122" s="37"/>
      <c r="L122" s="52"/>
      <c r="S122" s="35"/>
      <c r="T122" s="35"/>
      <c r="U122" s="35"/>
      <c r="V122" s="35"/>
      <c r="W122" s="35"/>
      <c r="X122" s="35"/>
      <c r="Y122" s="35"/>
      <c r="Z122" s="35"/>
      <c r="AA122" s="35"/>
      <c r="AB122" s="35"/>
      <c r="AC122" s="35"/>
      <c r="AD122" s="35"/>
      <c r="AE122" s="35"/>
    </row>
    <row r="123" spans="1:63" s="2" customFormat="1" ht="6.95" customHeight="1">
      <c r="A123" s="35"/>
      <c r="B123" s="36"/>
      <c r="C123" s="37"/>
      <c r="D123" s="37"/>
      <c r="E123" s="37"/>
      <c r="F123" s="37"/>
      <c r="G123" s="37"/>
      <c r="H123" s="37"/>
      <c r="I123" s="37"/>
      <c r="J123" s="37"/>
      <c r="K123" s="37"/>
      <c r="L123" s="52"/>
      <c r="S123" s="35"/>
      <c r="T123" s="35"/>
      <c r="U123" s="35"/>
      <c r="V123" s="35"/>
      <c r="W123" s="35"/>
      <c r="X123" s="35"/>
      <c r="Y123" s="35"/>
      <c r="Z123" s="35"/>
      <c r="AA123" s="35"/>
      <c r="AB123" s="35"/>
      <c r="AC123" s="35"/>
      <c r="AD123" s="35"/>
      <c r="AE123" s="35"/>
    </row>
    <row r="124" spans="1:63" s="2" customFormat="1" ht="15.2" customHeight="1">
      <c r="A124" s="35"/>
      <c r="B124" s="36"/>
      <c r="C124" s="30" t="s">
        <v>22</v>
      </c>
      <c r="D124" s="37"/>
      <c r="E124" s="37"/>
      <c r="F124" s="28" t="str">
        <f>E17</f>
        <v xml:space="preserve">ŠKO-ENERGO s.r.o. </v>
      </c>
      <c r="G124" s="37"/>
      <c r="H124" s="37"/>
      <c r="I124" s="30" t="s">
        <v>28</v>
      </c>
      <c r="J124" s="33" t="str">
        <f>E23</f>
        <v>AFRY CZ s.r.o.</v>
      </c>
      <c r="K124" s="37"/>
      <c r="L124" s="52"/>
      <c r="S124" s="35"/>
      <c r="T124" s="35"/>
      <c r="U124" s="35"/>
      <c r="V124" s="35"/>
      <c r="W124" s="35"/>
      <c r="X124" s="35"/>
      <c r="Y124" s="35"/>
      <c r="Z124" s="35"/>
      <c r="AA124" s="35"/>
      <c r="AB124" s="35"/>
      <c r="AC124" s="35"/>
      <c r="AD124" s="35"/>
      <c r="AE124" s="35"/>
    </row>
    <row r="125" spans="1:63" s="2" customFormat="1" ht="15.2" customHeight="1">
      <c r="A125" s="35"/>
      <c r="B125" s="36"/>
      <c r="C125" s="30" t="s">
        <v>26</v>
      </c>
      <c r="D125" s="37"/>
      <c r="E125" s="37"/>
      <c r="F125" s="28" t="str">
        <f>IF(E20="","",E20)</f>
        <v>Vyplň údaj</v>
      </c>
      <c r="G125" s="37"/>
      <c r="H125" s="37"/>
      <c r="I125" s="30" t="s">
        <v>31</v>
      </c>
      <c r="J125" s="33" t="str">
        <f>E26</f>
        <v>AFRY CZ s.r.o.</v>
      </c>
      <c r="K125" s="37"/>
      <c r="L125" s="52"/>
      <c r="S125" s="35"/>
      <c r="T125" s="35"/>
      <c r="U125" s="35"/>
      <c r="V125" s="35"/>
      <c r="W125" s="35"/>
      <c r="X125" s="35"/>
      <c r="Y125" s="35"/>
      <c r="Z125" s="35"/>
      <c r="AA125" s="35"/>
      <c r="AB125" s="35"/>
      <c r="AC125" s="35"/>
      <c r="AD125" s="35"/>
      <c r="AE125" s="35"/>
    </row>
    <row r="126" spans="1:63" s="2" customFormat="1" ht="10.35" customHeight="1">
      <c r="A126" s="35"/>
      <c r="B126" s="36"/>
      <c r="C126" s="37"/>
      <c r="D126" s="37"/>
      <c r="E126" s="37"/>
      <c r="F126" s="37"/>
      <c r="G126" s="37"/>
      <c r="H126" s="37"/>
      <c r="I126" s="37"/>
      <c r="J126" s="37"/>
      <c r="K126" s="37"/>
      <c r="L126" s="52"/>
      <c r="S126" s="35"/>
      <c r="T126" s="35"/>
      <c r="U126" s="35"/>
      <c r="V126" s="35"/>
      <c r="W126" s="35"/>
      <c r="X126" s="35"/>
      <c r="Y126" s="35"/>
      <c r="Z126" s="35"/>
      <c r="AA126" s="35"/>
      <c r="AB126" s="35"/>
      <c r="AC126" s="35"/>
      <c r="AD126" s="35"/>
      <c r="AE126" s="35"/>
    </row>
    <row r="127" spans="1:63" s="11" customFormat="1" ht="29.25" customHeight="1">
      <c r="A127" s="163"/>
      <c r="B127" s="164"/>
      <c r="C127" s="165" t="s">
        <v>250</v>
      </c>
      <c r="D127" s="166" t="s">
        <v>55</v>
      </c>
      <c r="E127" s="166" t="s">
        <v>53</v>
      </c>
      <c r="F127" s="166" t="s">
        <v>54</v>
      </c>
      <c r="G127" s="166" t="s">
        <v>251</v>
      </c>
      <c r="H127" s="166" t="s">
        <v>252</v>
      </c>
      <c r="I127" s="166" t="s">
        <v>7632</v>
      </c>
      <c r="J127" s="167" t="s">
        <v>7631</v>
      </c>
      <c r="K127" s="168" t="s">
        <v>253</v>
      </c>
      <c r="L127" s="169"/>
      <c r="M127" s="76" t="s">
        <v>1</v>
      </c>
      <c r="N127" s="77" t="s">
        <v>37</v>
      </c>
      <c r="O127" s="77" t="s">
        <v>254</v>
      </c>
      <c r="P127" s="77" t="s">
        <v>255</v>
      </c>
      <c r="Q127" s="77" t="s">
        <v>256</v>
      </c>
      <c r="R127" s="77" t="s">
        <v>257</v>
      </c>
      <c r="S127" s="77" t="s">
        <v>258</v>
      </c>
      <c r="T127" s="78" t="s">
        <v>259</v>
      </c>
      <c r="U127" s="163"/>
      <c r="V127" s="163"/>
      <c r="W127" s="163"/>
      <c r="X127" s="163"/>
      <c r="Y127" s="163"/>
      <c r="Z127" s="163"/>
      <c r="AA127" s="163"/>
      <c r="AB127" s="163"/>
      <c r="AC127" s="163"/>
      <c r="AD127" s="163"/>
      <c r="AE127" s="163"/>
    </row>
    <row r="128" spans="1:63" s="2" customFormat="1" ht="22.9" customHeight="1">
      <c r="A128" s="35"/>
      <c r="B128" s="36"/>
      <c r="C128" s="83" t="s">
        <v>260</v>
      </c>
      <c r="D128" s="37"/>
      <c r="E128" s="37"/>
      <c r="F128" s="37"/>
      <c r="G128" s="37"/>
      <c r="H128" s="37"/>
      <c r="I128" s="37"/>
      <c r="J128" s="170">
        <f>BK128</f>
        <v>0</v>
      </c>
      <c r="K128" s="37"/>
      <c r="L128" s="40"/>
      <c r="M128" s="79"/>
      <c r="N128" s="171"/>
      <c r="O128" s="80"/>
      <c r="P128" s="172">
        <f>P129+P134</f>
        <v>0</v>
      </c>
      <c r="Q128" s="80"/>
      <c r="R128" s="172">
        <f>R129+R134</f>
        <v>0</v>
      </c>
      <c r="S128" s="80"/>
      <c r="T128" s="173">
        <f>T129+T134</f>
        <v>0</v>
      </c>
      <c r="U128" s="35"/>
      <c r="V128" s="35"/>
      <c r="W128" s="35"/>
      <c r="X128" s="35"/>
      <c r="Y128" s="35"/>
      <c r="Z128" s="35"/>
      <c r="AA128" s="35"/>
      <c r="AB128" s="35"/>
      <c r="AC128" s="35"/>
      <c r="AD128" s="35"/>
      <c r="AE128" s="35"/>
      <c r="AT128" s="18" t="s">
        <v>63</v>
      </c>
      <c r="AU128" s="18" t="s">
        <v>245</v>
      </c>
      <c r="BK128" s="174">
        <f>BK129+BK134</f>
        <v>0</v>
      </c>
    </row>
    <row r="129" spans="1:65" s="12" customFormat="1" ht="25.9" customHeight="1">
      <c r="B129" s="175"/>
      <c r="C129" s="176"/>
      <c r="D129" s="177" t="s">
        <v>63</v>
      </c>
      <c r="E129" s="178" t="s">
        <v>261</v>
      </c>
      <c r="F129" s="178" t="s">
        <v>262</v>
      </c>
      <c r="G129" s="176"/>
      <c r="H129" s="176"/>
      <c r="I129" s="179"/>
      <c r="J129" s="180">
        <f>BK129</f>
        <v>0</v>
      </c>
      <c r="K129" s="176"/>
      <c r="L129" s="181"/>
      <c r="M129" s="182"/>
      <c r="N129" s="183"/>
      <c r="O129" s="183"/>
      <c r="P129" s="184">
        <f>P130+P132</f>
        <v>0</v>
      </c>
      <c r="Q129" s="183"/>
      <c r="R129" s="184">
        <f>R130+R132</f>
        <v>0</v>
      </c>
      <c r="S129" s="183"/>
      <c r="T129" s="185">
        <f>T130+T132</f>
        <v>0</v>
      </c>
      <c r="AR129" s="186" t="s">
        <v>71</v>
      </c>
      <c r="AT129" s="187" t="s">
        <v>63</v>
      </c>
      <c r="AU129" s="187" t="s">
        <v>64</v>
      </c>
      <c r="AY129" s="186" t="s">
        <v>263</v>
      </c>
      <c r="BK129" s="188">
        <f>BK130+BK132</f>
        <v>0</v>
      </c>
    </row>
    <row r="130" spans="1:65" s="12" customFormat="1" ht="22.9" customHeight="1">
      <c r="B130" s="175"/>
      <c r="C130" s="176"/>
      <c r="D130" s="177" t="s">
        <v>63</v>
      </c>
      <c r="E130" s="189" t="s">
        <v>421</v>
      </c>
      <c r="F130" s="189" t="s">
        <v>3899</v>
      </c>
      <c r="G130" s="176"/>
      <c r="H130" s="176"/>
      <c r="I130" s="179"/>
      <c r="J130" s="190">
        <f>BK130</f>
        <v>0</v>
      </c>
      <c r="K130" s="176"/>
      <c r="L130" s="181"/>
      <c r="M130" s="182"/>
      <c r="N130" s="183"/>
      <c r="O130" s="183"/>
      <c r="P130" s="184">
        <f>P131</f>
        <v>0</v>
      </c>
      <c r="Q130" s="183"/>
      <c r="R130" s="184">
        <f>R131</f>
        <v>0</v>
      </c>
      <c r="S130" s="183"/>
      <c r="T130" s="185">
        <f>T131</f>
        <v>0</v>
      </c>
      <c r="AR130" s="186" t="s">
        <v>71</v>
      </c>
      <c r="AT130" s="187" t="s">
        <v>63</v>
      </c>
      <c r="AU130" s="187" t="s">
        <v>71</v>
      </c>
      <c r="AY130" s="186" t="s">
        <v>263</v>
      </c>
      <c r="BK130" s="188">
        <f>BK131</f>
        <v>0</v>
      </c>
    </row>
    <row r="131" spans="1:65" s="2" customFormat="1" ht="16.5" customHeight="1">
      <c r="A131" s="35"/>
      <c r="B131" s="36"/>
      <c r="C131" s="191" t="s">
        <v>71</v>
      </c>
      <c r="D131" s="191" t="s">
        <v>266</v>
      </c>
      <c r="E131" s="192" t="s">
        <v>3900</v>
      </c>
      <c r="F131" s="193" t="s">
        <v>3901</v>
      </c>
      <c r="G131" s="194" t="s">
        <v>300</v>
      </c>
      <c r="H131" s="195">
        <v>21</v>
      </c>
      <c r="I131" s="196"/>
      <c r="J131" s="197">
        <f>ROUND(I131*H131,2)</f>
        <v>0</v>
      </c>
      <c r="K131" s="198"/>
      <c r="L131" s="40"/>
      <c r="M131" s="199" t="s">
        <v>1</v>
      </c>
      <c r="N131" s="200" t="s">
        <v>38</v>
      </c>
      <c r="O131" s="72"/>
      <c r="P131" s="201">
        <f>O131*H131</f>
        <v>0</v>
      </c>
      <c r="Q131" s="201">
        <v>0</v>
      </c>
      <c r="R131" s="201">
        <f>Q131*H131</f>
        <v>0</v>
      </c>
      <c r="S131" s="201">
        <v>0</v>
      </c>
      <c r="T131" s="202">
        <f>S131*H131</f>
        <v>0</v>
      </c>
      <c r="U131" s="35"/>
      <c r="V131" s="35"/>
      <c r="W131" s="35"/>
      <c r="X131" s="35"/>
      <c r="Y131" s="35"/>
      <c r="Z131" s="35"/>
      <c r="AA131" s="35"/>
      <c r="AB131" s="35"/>
      <c r="AC131" s="35"/>
      <c r="AD131" s="35"/>
      <c r="AE131" s="35"/>
      <c r="AR131" s="203" t="s">
        <v>270</v>
      </c>
      <c r="AT131" s="203" t="s">
        <v>266</v>
      </c>
      <c r="AU131" s="203" t="s">
        <v>73</v>
      </c>
      <c r="AY131" s="18" t="s">
        <v>263</v>
      </c>
      <c r="BE131" s="204">
        <f>IF(N131="základní",J131,0)</f>
        <v>0</v>
      </c>
      <c r="BF131" s="204">
        <f>IF(N131="snížená",J131,0)</f>
        <v>0</v>
      </c>
      <c r="BG131" s="204">
        <f>IF(N131="zákl. přenesená",J131,0)</f>
        <v>0</v>
      </c>
      <c r="BH131" s="204">
        <f>IF(N131="sníž. přenesená",J131,0)</f>
        <v>0</v>
      </c>
      <c r="BI131" s="204">
        <f>IF(N131="nulová",J131,0)</f>
        <v>0</v>
      </c>
      <c r="BJ131" s="18" t="s">
        <v>71</v>
      </c>
      <c r="BK131" s="204">
        <f>ROUND(I131*H131,2)</f>
        <v>0</v>
      </c>
      <c r="BL131" s="18" t="s">
        <v>270</v>
      </c>
      <c r="BM131" s="203" t="s">
        <v>73</v>
      </c>
    </row>
    <row r="132" spans="1:65" s="12" customFormat="1" ht="22.9" customHeight="1">
      <c r="B132" s="175"/>
      <c r="C132" s="176"/>
      <c r="D132" s="177" t="s">
        <v>63</v>
      </c>
      <c r="E132" s="189" t="s">
        <v>701</v>
      </c>
      <c r="F132" s="189" t="s">
        <v>2773</v>
      </c>
      <c r="G132" s="176"/>
      <c r="H132" s="176"/>
      <c r="I132" s="179"/>
      <c r="J132" s="190">
        <f>BK132</f>
        <v>0</v>
      </c>
      <c r="K132" s="176"/>
      <c r="L132" s="181"/>
      <c r="M132" s="182"/>
      <c r="N132" s="183"/>
      <c r="O132" s="183"/>
      <c r="P132" s="184">
        <f>P133</f>
        <v>0</v>
      </c>
      <c r="Q132" s="183"/>
      <c r="R132" s="184">
        <f>R133</f>
        <v>0</v>
      </c>
      <c r="S132" s="183"/>
      <c r="T132" s="185">
        <f>T133</f>
        <v>0</v>
      </c>
      <c r="AR132" s="186" t="s">
        <v>71</v>
      </c>
      <c r="AT132" s="187" t="s">
        <v>63</v>
      </c>
      <c r="AU132" s="187" t="s">
        <v>71</v>
      </c>
      <c r="AY132" s="186" t="s">
        <v>263</v>
      </c>
      <c r="BK132" s="188">
        <f>BK133</f>
        <v>0</v>
      </c>
    </row>
    <row r="133" spans="1:65" s="2" customFormat="1" ht="16.5" customHeight="1">
      <c r="A133" s="35"/>
      <c r="B133" s="36"/>
      <c r="C133" s="191" t="s">
        <v>73</v>
      </c>
      <c r="D133" s="191" t="s">
        <v>266</v>
      </c>
      <c r="E133" s="192" t="s">
        <v>1985</v>
      </c>
      <c r="F133" s="193" t="s">
        <v>3902</v>
      </c>
      <c r="G133" s="194" t="s">
        <v>300</v>
      </c>
      <c r="H133" s="195">
        <v>7</v>
      </c>
      <c r="I133" s="196"/>
      <c r="J133" s="197">
        <f>ROUND(I133*H133,2)</f>
        <v>0</v>
      </c>
      <c r="K133" s="198"/>
      <c r="L133" s="40"/>
      <c r="M133" s="199" t="s">
        <v>1</v>
      </c>
      <c r="N133" s="200" t="s">
        <v>38</v>
      </c>
      <c r="O133" s="72"/>
      <c r="P133" s="201">
        <f>O133*H133</f>
        <v>0</v>
      </c>
      <c r="Q133" s="201">
        <v>0</v>
      </c>
      <c r="R133" s="201">
        <f>Q133*H133</f>
        <v>0</v>
      </c>
      <c r="S133" s="201">
        <v>0</v>
      </c>
      <c r="T133" s="202">
        <f>S133*H133</f>
        <v>0</v>
      </c>
      <c r="U133" s="35"/>
      <c r="V133" s="35"/>
      <c r="W133" s="35"/>
      <c r="X133" s="35"/>
      <c r="Y133" s="35"/>
      <c r="Z133" s="35"/>
      <c r="AA133" s="35"/>
      <c r="AB133" s="35"/>
      <c r="AC133" s="35"/>
      <c r="AD133" s="35"/>
      <c r="AE133" s="35"/>
      <c r="AR133" s="203" t="s">
        <v>270</v>
      </c>
      <c r="AT133" s="203" t="s">
        <v>266</v>
      </c>
      <c r="AU133" s="203" t="s">
        <v>73</v>
      </c>
      <c r="AY133" s="18" t="s">
        <v>263</v>
      </c>
      <c r="BE133" s="204">
        <f>IF(N133="základní",J133,0)</f>
        <v>0</v>
      </c>
      <c r="BF133" s="204">
        <f>IF(N133="snížená",J133,0)</f>
        <v>0</v>
      </c>
      <c r="BG133" s="204">
        <f>IF(N133="zákl. přenesená",J133,0)</f>
        <v>0</v>
      </c>
      <c r="BH133" s="204">
        <f>IF(N133="sníž. přenesená",J133,0)</f>
        <v>0</v>
      </c>
      <c r="BI133" s="204">
        <f>IF(N133="nulová",J133,0)</f>
        <v>0</v>
      </c>
      <c r="BJ133" s="18" t="s">
        <v>71</v>
      </c>
      <c r="BK133" s="204">
        <f>ROUND(I133*H133,2)</f>
        <v>0</v>
      </c>
      <c r="BL133" s="18" t="s">
        <v>270</v>
      </c>
      <c r="BM133" s="203" t="s">
        <v>270</v>
      </c>
    </row>
    <row r="134" spans="1:65" s="12" customFormat="1" ht="25.9" customHeight="1">
      <c r="B134" s="175"/>
      <c r="C134" s="176"/>
      <c r="D134" s="177" t="s">
        <v>63</v>
      </c>
      <c r="E134" s="178" t="s">
        <v>1134</v>
      </c>
      <c r="F134" s="178" t="s">
        <v>1135</v>
      </c>
      <c r="G134" s="176"/>
      <c r="H134" s="176"/>
      <c r="I134" s="179"/>
      <c r="J134" s="180">
        <f>BK134</f>
        <v>0</v>
      </c>
      <c r="K134" s="176"/>
      <c r="L134" s="181"/>
      <c r="M134" s="182"/>
      <c r="N134" s="183"/>
      <c r="O134" s="183"/>
      <c r="P134" s="184">
        <f>P135+P154+P175+P193</f>
        <v>0</v>
      </c>
      <c r="Q134" s="183"/>
      <c r="R134" s="184">
        <f>R135+R154+R175+R193</f>
        <v>0</v>
      </c>
      <c r="S134" s="183"/>
      <c r="T134" s="185">
        <f>T135+T154+T175+T193</f>
        <v>0</v>
      </c>
      <c r="AR134" s="186" t="s">
        <v>73</v>
      </c>
      <c r="AT134" s="187" t="s">
        <v>63</v>
      </c>
      <c r="AU134" s="187" t="s">
        <v>64</v>
      </c>
      <c r="AY134" s="186" t="s">
        <v>263</v>
      </c>
      <c r="BK134" s="188">
        <f>BK135+BK154+BK175+BK193</f>
        <v>0</v>
      </c>
    </row>
    <row r="135" spans="1:65" s="12" customFormat="1" ht="22.9" customHeight="1">
      <c r="B135" s="175"/>
      <c r="C135" s="176"/>
      <c r="D135" s="177" t="s">
        <v>63</v>
      </c>
      <c r="E135" s="189" t="s">
        <v>1758</v>
      </c>
      <c r="F135" s="189" t="s">
        <v>1759</v>
      </c>
      <c r="G135" s="176"/>
      <c r="H135" s="176"/>
      <c r="I135" s="179"/>
      <c r="J135" s="190">
        <f>BK135</f>
        <v>0</v>
      </c>
      <c r="K135" s="176"/>
      <c r="L135" s="181"/>
      <c r="M135" s="182"/>
      <c r="N135" s="183"/>
      <c r="O135" s="183"/>
      <c r="P135" s="184">
        <f>SUM(P136:P153)</f>
        <v>0</v>
      </c>
      <c r="Q135" s="183"/>
      <c r="R135" s="184">
        <f>SUM(R136:R153)</f>
        <v>0</v>
      </c>
      <c r="S135" s="183"/>
      <c r="T135" s="185">
        <f>SUM(T136:T153)</f>
        <v>0</v>
      </c>
      <c r="AR135" s="186" t="s">
        <v>73</v>
      </c>
      <c r="AT135" s="187" t="s">
        <v>63</v>
      </c>
      <c r="AU135" s="187" t="s">
        <v>71</v>
      </c>
      <c r="AY135" s="186" t="s">
        <v>263</v>
      </c>
      <c r="BK135" s="188">
        <f>SUM(BK136:BK153)</f>
        <v>0</v>
      </c>
    </row>
    <row r="136" spans="1:65" s="2" customFormat="1" ht="16.5" customHeight="1">
      <c r="A136" s="35"/>
      <c r="B136" s="36"/>
      <c r="C136" s="191" t="s">
        <v>276</v>
      </c>
      <c r="D136" s="191" t="s">
        <v>266</v>
      </c>
      <c r="E136" s="192" t="s">
        <v>3903</v>
      </c>
      <c r="F136" s="193" t="s">
        <v>3904</v>
      </c>
      <c r="G136" s="194" t="s">
        <v>796</v>
      </c>
      <c r="H136" s="195">
        <v>6</v>
      </c>
      <c r="I136" s="196"/>
      <c r="J136" s="197">
        <f t="shared" ref="J136:J153" si="0">ROUND(I136*H136,2)</f>
        <v>0</v>
      </c>
      <c r="K136" s="198"/>
      <c r="L136" s="40"/>
      <c r="M136" s="199" t="s">
        <v>1</v>
      </c>
      <c r="N136" s="200" t="s">
        <v>38</v>
      </c>
      <c r="O136" s="72"/>
      <c r="P136" s="201">
        <f t="shared" ref="P136:P153" si="1">O136*H136</f>
        <v>0</v>
      </c>
      <c r="Q136" s="201">
        <v>0</v>
      </c>
      <c r="R136" s="201">
        <f t="shared" ref="R136:R153" si="2">Q136*H136</f>
        <v>0</v>
      </c>
      <c r="S136" s="201">
        <v>0</v>
      </c>
      <c r="T136" s="202">
        <f t="shared" ref="T136:T153" si="3">S136*H136</f>
        <v>0</v>
      </c>
      <c r="U136" s="35"/>
      <c r="V136" s="35"/>
      <c r="W136" s="35"/>
      <c r="X136" s="35"/>
      <c r="Y136" s="35"/>
      <c r="Z136" s="35"/>
      <c r="AA136" s="35"/>
      <c r="AB136" s="35"/>
      <c r="AC136" s="35"/>
      <c r="AD136" s="35"/>
      <c r="AE136" s="35"/>
      <c r="AR136" s="203" t="s">
        <v>416</v>
      </c>
      <c r="AT136" s="203" t="s">
        <v>266</v>
      </c>
      <c r="AU136" s="203" t="s">
        <v>73</v>
      </c>
      <c r="AY136" s="18" t="s">
        <v>263</v>
      </c>
      <c r="BE136" s="204">
        <f t="shared" ref="BE136:BE153" si="4">IF(N136="základní",J136,0)</f>
        <v>0</v>
      </c>
      <c r="BF136" s="204">
        <f t="shared" ref="BF136:BF153" si="5">IF(N136="snížená",J136,0)</f>
        <v>0</v>
      </c>
      <c r="BG136" s="204">
        <f t="shared" ref="BG136:BG153" si="6">IF(N136="zákl. přenesená",J136,0)</f>
        <v>0</v>
      </c>
      <c r="BH136" s="204">
        <f t="shared" ref="BH136:BH153" si="7">IF(N136="sníž. přenesená",J136,0)</f>
        <v>0</v>
      </c>
      <c r="BI136" s="204">
        <f t="shared" ref="BI136:BI153" si="8">IF(N136="nulová",J136,0)</f>
        <v>0</v>
      </c>
      <c r="BJ136" s="18" t="s">
        <v>71</v>
      </c>
      <c r="BK136" s="204">
        <f t="shared" ref="BK136:BK153" si="9">ROUND(I136*H136,2)</f>
        <v>0</v>
      </c>
      <c r="BL136" s="18" t="s">
        <v>416</v>
      </c>
      <c r="BM136" s="203" t="s">
        <v>304</v>
      </c>
    </row>
    <row r="137" spans="1:65" s="2" customFormat="1" ht="16.5" customHeight="1">
      <c r="A137" s="35"/>
      <c r="B137" s="36"/>
      <c r="C137" s="191" t="s">
        <v>270</v>
      </c>
      <c r="D137" s="191" t="s">
        <v>266</v>
      </c>
      <c r="E137" s="192" t="s">
        <v>3905</v>
      </c>
      <c r="F137" s="193" t="s">
        <v>3906</v>
      </c>
      <c r="G137" s="194" t="s">
        <v>796</v>
      </c>
      <c r="H137" s="195">
        <v>18</v>
      </c>
      <c r="I137" s="196"/>
      <c r="J137" s="197">
        <f t="shared" si="0"/>
        <v>0</v>
      </c>
      <c r="K137" s="198"/>
      <c r="L137" s="40"/>
      <c r="M137" s="199" t="s">
        <v>1</v>
      </c>
      <c r="N137" s="200" t="s">
        <v>38</v>
      </c>
      <c r="O137" s="72"/>
      <c r="P137" s="201">
        <f t="shared" si="1"/>
        <v>0</v>
      </c>
      <c r="Q137" s="201">
        <v>0</v>
      </c>
      <c r="R137" s="201">
        <f t="shared" si="2"/>
        <v>0</v>
      </c>
      <c r="S137" s="201">
        <v>0</v>
      </c>
      <c r="T137" s="202">
        <f t="shared" si="3"/>
        <v>0</v>
      </c>
      <c r="U137" s="35"/>
      <c r="V137" s="35"/>
      <c r="W137" s="35"/>
      <c r="X137" s="35"/>
      <c r="Y137" s="35"/>
      <c r="Z137" s="35"/>
      <c r="AA137" s="35"/>
      <c r="AB137" s="35"/>
      <c r="AC137" s="35"/>
      <c r="AD137" s="35"/>
      <c r="AE137" s="35"/>
      <c r="AR137" s="203" t="s">
        <v>416</v>
      </c>
      <c r="AT137" s="203" t="s">
        <v>266</v>
      </c>
      <c r="AU137" s="203" t="s">
        <v>73</v>
      </c>
      <c r="AY137" s="18" t="s">
        <v>263</v>
      </c>
      <c r="BE137" s="204">
        <f t="shared" si="4"/>
        <v>0</v>
      </c>
      <c r="BF137" s="204">
        <f t="shared" si="5"/>
        <v>0</v>
      </c>
      <c r="BG137" s="204">
        <f t="shared" si="6"/>
        <v>0</v>
      </c>
      <c r="BH137" s="204">
        <f t="shared" si="7"/>
        <v>0</v>
      </c>
      <c r="BI137" s="204">
        <f t="shared" si="8"/>
        <v>0</v>
      </c>
      <c r="BJ137" s="18" t="s">
        <v>71</v>
      </c>
      <c r="BK137" s="204">
        <f t="shared" si="9"/>
        <v>0</v>
      </c>
      <c r="BL137" s="18" t="s">
        <v>416</v>
      </c>
      <c r="BM137" s="203" t="s">
        <v>314</v>
      </c>
    </row>
    <row r="138" spans="1:65" s="2" customFormat="1" ht="16.5" customHeight="1">
      <c r="A138" s="35"/>
      <c r="B138" s="36"/>
      <c r="C138" s="191" t="s">
        <v>297</v>
      </c>
      <c r="D138" s="191" t="s">
        <v>266</v>
      </c>
      <c r="E138" s="192" t="s">
        <v>3907</v>
      </c>
      <c r="F138" s="193" t="s">
        <v>3908</v>
      </c>
      <c r="G138" s="194" t="s">
        <v>796</v>
      </c>
      <c r="H138" s="195">
        <v>10</v>
      </c>
      <c r="I138" s="196"/>
      <c r="J138" s="197">
        <f t="shared" si="0"/>
        <v>0</v>
      </c>
      <c r="K138" s="198"/>
      <c r="L138" s="40"/>
      <c r="M138" s="199" t="s">
        <v>1</v>
      </c>
      <c r="N138" s="200" t="s">
        <v>38</v>
      </c>
      <c r="O138" s="72"/>
      <c r="P138" s="201">
        <f t="shared" si="1"/>
        <v>0</v>
      </c>
      <c r="Q138" s="201">
        <v>0</v>
      </c>
      <c r="R138" s="201">
        <f t="shared" si="2"/>
        <v>0</v>
      </c>
      <c r="S138" s="201">
        <v>0</v>
      </c>
      <c r="T138" s="202">
        <f t="shared" si="3"/>
        <v>0</v>
      </c>
      <c r="U138" s="35"/>
      <c r="V138" s="35"/>
      <c r="W138" s="35"/>
      <c r="X138" s="35"/>
      <c r="Y138" s="35"/>
      <c r="Z138" s="35"/>
      <c r="AA138" s="35"/>
      <c r="AB138" s="35"/>
      <c r="AC138" s="35"/>
      <c r="AD138" s="35"/>
      <c r="AE138" s="35"/>
      <c r="AR138" s="203" t="s">
        <v>416</v>
      </c>
      <c r="AT138" s="203" t="s">
        <v>266</v>
      </c>
      <c r="AU138" s="203" t="s">
        <v>73</v>
      </c>
      <c r="AY138" s="18" t="s">
        <v>263</v>
      </c>
      <c r="BE138" s="204">
        <f t="shared" si="4"/>
        <v>0</v>
      </c>
      <c r="BF138" s="204">
        <f t="shared" si="5"/>
        <v>0</v>
      </c>
      <c r="BG138" s="204">
        <f t="shared" si="6"/>
        <v>0</v>
      </c>
      <c r="BH138" s="204">
        <f t="shared" si="7"/>
        <v>0</v>
      </c>
      <c r="BI138" s="204">
        <f t="shared" si="8"/>
        <v>0</v>
      </c>
      <c r="BJ138" s="18" t="s">
        <v>71</v>
      </c>
      <c r="BK138" s="204">
        <f t="shared" si="9"/>
        <v>0</v>
      </c>
      <c r="BL138" s="18" t="s">
        <v>416</v>
      </c>
      <c r="BM138" s="203" t="s">
        <v>322</v>
      </c>
    </row>
    <row r="139" spans="1:65" s="2" customFormat="1" ht="16.5" customHeight="1">
      <c r="A139" s="35"/>
      <c r="B139" s="36"/>
      <c r="C139" s="191" t="s">
        <v>304</v>
      </c>
      <c r="D139" s="191" t="s">
        <v>266</v>
      </c>
      <c r="E139" s="192" t="s">
        <v>3909</v>
      </c>
      <c r="F139" s="193" t="s">
        <v>3910</v>
      </c>
      <c r="G139" s="194" t="s">
        <v>796</v>
      </c>
      <c r="H139" s="195">
        <v>55</v>
      </c>
      <c r="I139" s="196"/>
      <c r="J139" s="197">
        <f t="shared" si="0"/>
        <v>0</v>
      </c>
      <c r="K139" s="198"/>
      <c r="L139" s="40"/>
      <c r="M139" s="199" t="s">
        <v>1</v>
      </c>
      <c r="N139" s="200" t="s">
        <v>38</v>
      </c>
      <c r="O139" s="72"/>
      <c r="P139" s="201">
        <f t="shared" si="1"/>
        <v>0</v>
      </c>
      <c r="Q139" s="201">
        <v>0</v>
      </c>
      <c r="R139" s="201">
        <f t="shared" si="2"/>
        <v>0</v>
      </c>
      <c r="S139" s="201">
        <v>0</v>
      </c>
      <c r="T139" s="202">
        <f t="shared" si="3"/>
        <v>0</v>
      </c>
      <c r="U139" s="35"/>
      <c r="V139" s="35"/>
      <c r="W139" s="35"/>
      <c r="X139" s="35"/>
      <c r="Y139" s="35"/>
      <c r="Z139" s="35"/>
      <c r="AA139" s="35"/>
      <c r="AB139" s="35"/>
      <c r="AC139" s="35"/>
      <c r="AD139" s="35"/>
      <c r="AE139" s="35"/>
      <c r="AR139" s="203" t="s">
        <v>416</v>
      </c>
      <c r="AT139" s="203" t="s">
        <v>266</v>
      </c>
      <c r="AU139" s="203" t="s">
        <v>73</v>
      </c>
      <c r="AY139" s="18" t="s">
        <v>263</v>
      </c>
      <c r="BE139" s="204">
        <f t="shared" si="4"/>
        <v>0</v>
      </c>
      <c r="BF139" s="204">
        <f t="shared" si="5"/>
        <v>0</v>
      </c>
      <c r="BG139" s="204">
        <f t="shared" si="6"/>
        <v>0</v>
      </c>
      <c r="BH139" s="204">
        <f t="shared" si="7"/>
        <v>0</v>
      </c>
      <c r="BI139" s="204">
        <f t="shared" si="8"/>
        <v>0</v>
      </c>
      <c r="BJ139" s="18" t="s">
        <v>71</v>
      </c>
      <c r="BK139" s="204">
        <f t="shared" si="9"/>
        <v>0</v>
      </c>
      <c r="BL139" s="18" t="s">
        <v>416</v>
      </c>
      <c r="BM139" s="203" t="s">
        <v>8</v>
      </c>
    </row>
    <row r="140" spans="1:65" s="2" customFormat="1" ht="21.75" customHeight="1">
      <c r="A140" s="35"/>
      <c r="B140" s="36"/>
      <c r="C140" s="191" t="s">
        <v>309</v>
      </c>
      <c r="D140" s="191" t="s">
        <v>266</v>
      </c>
      <c r="E140" s="192" t="s">
        <v>3911</v>
      </c>
      <c r="F140" s="193" t="s">
        <v>3912</v>
      </c>
      <c r="G140" s="194" t="s">
        <v>796</v>
      </c>
      <c r="H140" s="195">
        <v>20</v>
      </c>
      <c r="I140" s="196"/>
      <c r="J140" s="197">
        <f t="shared" si="0"/>
        <v>0</v>
      </c>
      <c r="K140" s="198"/>
      <c r="L140" s="40"/>
      <c r="M140" s="199" t="s">
        <v>1</v>
      </c>
      <c r="N140" s="200" t="s">
        <v>38</v>
      </c>
      <c r="O140" s="72"/>
      <c r="P140" s="201">
        <f t="shared" si="1"/>
        <v>0</v>
      </c>
      <c r="Q140" s="201">
        <v>0</v>
      </c>
      <c r="R140" s="201">
        <f t="shared" si="2"/>
        <v>0</v>
      </c>
      <c r="S140" s="201">
        <v>0</v>
      </c>
      <c r="T140" s="202">
        <f t="shared" si="3"/>
        <v>0</v>
      </c>
      <c r="U140" s="35"/>
      <c r="V140" s="35"/>
      <c r="W140" s="35"/>
      <c r="X140" s="35"/>
      <c r="Y140" s="35"/>
      <c r="Z140" s="35"/>
      <c r="AA140" s="35"/>
      <c r="AB140" s="35"/>
      <c r="AC140" s="35"/>
      <c r="AD140" s="35"/>
      <c r="AE140" s="35"/>
      <c r="AR140" s="203" t="s">
        <v>416</v>
      </c>
      <c r="AT140" s="203" t="s">
        <v>266</v>
      </c>
      <c r="AU140" s="203" t="s">
        <v>73</v>
      </c>
      <c r="AY140" s="18" t="s">
        <v>263</v>
      </c>
      <c r="BE140" s="204">
        <f t="shared" si="4"/>
        <v>0</v>
      </c>
      <c r="BF140" s="204">
        <f t="shared" si="5"/>
        <v>0</v>
      </c>
      <c r="BG140" s="204">
        <f t="shared" si="6"/>
        <v>0</v>
      </c>
      <c r="BH140" s="204">
        <f t="shared" si="7"/>
        <v>0</v>
      </c>
      <c r="BI140" s="204">
        <f t="shared" si="8"/>
        <v>0</v>
      </c>
      <c r="BJ140" s="18" t="s">
        <v>71</v>
      </c>
      <c r="BK140" s="204">
        <f t="shared" si="9"/>
        <v>0</v>
      </c>
      <c r="BL140" s="18" t="s">
        <v>416</v>
      </c>
      <c r="BM140" s="203" t="s">
        <v>405</v>
      </c>
    </row>
    <row r="141" spans="1:65" s="2" customFormat="1" ht="21.75" customHeight="1">
      <c r="A141" s="35"/>
      <c r="B141" s="36"/>
      <c r="C141" s="191" t="s">
        <v>314</v>
      </c>
      <c r="D141" s="191" t="s">
        <v>266</v>
      </c>
      <c r="E141" s="192" t="s">
        <v>3913</v>
      </c>
      <c r="F141" s="193" t="s">
        <v>3914</v>
      </c>
      <c r="G141" s="194" t="s">
        <v>796</v>
      </c>
      <c r="H141" s="195">
        <v>27</v>
      </c>
      <c r="I141" s="196"/>
      <c r="J141" s="197">
        <f t="shared" si="0"/>
        <v>0</v>
      </c>
      <c r="K141" s="198"/>
      <c r="L141" s="40"/>
      <c r="M141" s="199" t="s">
        <v>1</v>
      </c>
      <c r="N141" s="200" t="s">
        <v>38</v>
      </c>
      <c r="O141" s="72"/>
      <c r="P141" s="201">
        <f t="shared" si="1"/>
        <v>0</v>
      </c>
      <c r="Q141" s="201">
        <v>0</v>
      </c>
      <c r="R141" s="201">
        <f t="shared" si="2"/>
        <v>0</v>
      </c>
      <c r="S141" s="201">
        <v>0</v>
      </c>
      <c r="T141" s="202">
        <f t="shared" si="3"/>
        <v>0</v>
      </c>
      <c r="U141" s="35"/>
      <c r="V141" s="35"/>
      <c r="W141" s="35"/>
      <c r="X141" s="35"/>
      <c r="Y141" s="35"/>
      <c r="Z141" s="35"/>
      <c r="AA141" s="35"/>
      <c r="AB141" s="35"/>
      <c r="AC141" s="35"/>
      <c r="AD141" s="35"/>
      <c r="AE141" s="35"/>
      <c r="AR141" s="203" t="s">
        <v>416</v>
      </c>
      <c r="AT141" s="203" t="s">
        <v>266</v>
      </c>
      <c r="AU141" s="203" t="s">
        <v>73</v>
      </c>
      <c r="AY141" s="18" t="s">
        <v>263</v>
      </c>
      <c r="BE141" s="204">
        <f t="shared" si="4"/>
        <v>0</v>
      </c>
      <c r="BF141" s="204">
        <f t="shared" si="5"/>
        <v>0</v>
      </c>
      <c r="BG141" s="204">
        <f t="shared" si="6"/>
        <v>0</v>
      </c>
      <c r="BH141" s="204">
        <f t="shared" si="7"/>
        <v>0</v>
      </c>
      <c r="BI141" s="204">
        <f t="shared" si="8"/>
        <v>0</v>
      </c>
      <c r="BJ141" s="18" t="s">
        <v>71</v>
      </c>
      <c r="BK141" s="204">
        <f t="shared" si="9"/>
        <v>0</v>
      </c>
      <c r="BL141" s="18" t="s">
        <v>416</v>
      </c>
      <c r="BM141" s="203" t="s">
        <v>416</v>
      </c>
    </row>
    <row r="142" spans="1:65" s="2" customFormat="1" ht="21.75" customHeight="1">
      <c r="A142" s="35"/>
      <c r="B142" s="36"/>
      <c r="C142" s="191" t="s">
        <v>264</v>
      </c>
      <c r="D142" s="191" t="s">
        <v>266</v>
      </c>
      <c r="E142" s="192" t="s">
        <v>3915</v>
      </c>
      <c r="F142" s="193" t="s">
        <v>3916</v>
      </c>
      <c r="G142" s="194" t="s">
        <v>796</v>
      </c>
      <c r="H142" s="195">
        <v>26</v>
      </c>
      <c r="I142" s="196"/>
      <c r="J142" s="197">
        <f t="shared" si="0"/>
        <v>0</v>
      </c>
      <c r="K142" s="198"/>
      <c r="L142" s="40"/>
      <c r="M142" s="199" t="s">
        <v>1</v>
      </c>
      <c r="N142" s="200" t="s">
        <v>38</v>
      </c>
      <c r="O142" s="72"/>
      <c r="P142" s="201">
        <f t="shared" si="1"/>
        <v>0</v>
      </c>
      <c r="Q142" s="201">
        <v>0</v>
      </c>
      <c r="R142" s="201">
        <f t="shared" si="2"/>
        <v>0</v>
      </c>
      <c r="S142" s="201">
        <v>0</v>
      </c>
      <c r="T142" s="202">
        <f t="shared" si="3"/>
        <v>0</v>
      </c>
      <c r="U142" s="35"/>
      <c r="V142" s="35"/>
      <c r="W142" s="35"/>
      <c r="X142" s="35"/>
      <c r="Y142" s="35"/>
      <c r="Z142" s="35"/>
      <c r="AA142" s="35"/>
      <c r="AB142" s="35"/>
      <c r="AC142" s="35"/>
      <c r="AD142" s="35"/>
      <c r="AE142" s="35"/>
      <c r="AR142" s="203" t="s">
        <v>416</v>
      </c>
      <c r="AT142" s="203" t="s">
        <v>266</v>
      </c>
      <c r="AU142" s="203" t="s">
        <v>73</v>
      </c>
      <c r="AY142" s="18" t="s">
        <v>263</v>
      </c>
      <c r="BE142" s="204">
        <f t="shared" si="4"/>
        <v>0</v>
      </c>
      <c r="BF142" s="204">
        <f t="shared" si="5"/>
        <v>0</v>
      </c>
      <c r="BG142" s="204">
        <f t="shared" si="6"/>
        <v>0</v>
      </c>
      <c r="BH142" s="204">
        <f t="shared" si="7"/>
        <v>0</v>
      </c>
      <c r="BI142" s="204">
        <f t="shared" si="8"/>
        <v>0</v>
      </c>
      <c r="BJ142" s="18" t="s">
        <v>71</v>
      </c>
      <c r="BK142" s="204">
        <f t="shared" si="9"/>
        <v>0</v>
      </c>
      <c r="BL142" s="18" t="s">
        <v>416</v>
      </c>
      <c r="BM142" s="203" t="s">
        <v>426</v>
      </c>
    </row>
    <row r="143" spans="1:65" s="2" customFormat="1" ht="21.75" customHeight="1">
      <c r="A143" s="35"/>
      <c r="B143" s="36"/>
      <c r="C143" s="191" t="s">
        <v>322</v>
      </c>
      <c r="D143" s="191" t="s">
        <v>266</v>
      </c>
      <c r="E143" s="192" t="s">
        <v>3917</v>
      </c>
      <c r="F143" s="193" t="s">
        <v>3918</v>
      </c>
      <c r="G143" s="194" t="s">
        <v>374</v>
      </c>
      <c r="H143" s="195">
        <v>2</v>
      </c>
      <c r="I143" s="196"/>
      <c r="J143" s="197">
        <f t="shared" si="0"/>
        <v>0</v>
      </c>
      <c r="K143" s="198"/>
      <c r="L143" s="40"/>
      <c r="M143" s="199" t="s">
        <v>1</v>
      </c>
      <c r="N143" s="200" t="s">
        <v>38</v>
      </c>
      <c r="O143" s="72"/>
      <c r="P143" s="201">
        <f t="shared" si="1"/>
        <v>0</v>
      </c>
      <c r="Q143" s="201">
        <v>0</v>
      </c>
      <c r="R143" s="201">
        <f t="shared" si="2"/>
        <v>0</v>
      </c>
      <c r="S143" s="201">
        <v>0</v>
      </c>
      <c r="T143" s="202">
        <f t="shared" si="3"/>
        <v>0</v>
      </c>
      <c r="U143" s="35"/>
      <c r="V143" s="35"/>
      <c r="W143" s="35"/>
      <c r="X143" s="35"/>
      <c r="Y143" s="35"/>
      <c r="Z143" s="35"/>
      <c r="AA143" s="35"/>
      <c r="AB143" s="35"/>
      <c r="AC143" s="35"/>
      <c r="AD143" s="35"/>
      <c r="AE143" s="35"/>
      <c r="AR143" s="203" t="s">
        <v>416</v>
      </c>
      <c r="AT143" s="203" t="s">
        <v>266</v>
      </c>
      <c r="AU143" s="203" t="s">
        <v>73</v>
      </c>
      <c r="AY143" s="18" t="s">
        <v>263</v>
      </c>
      <c r="BE143" s="204">
        <f t="shared" si="4"/>
        <v>0</v>
      </c>
      <c r="BF143" s="204">
        <f t="shared" si="5"/>
        <v>0</v>
      </c>
      <c r="BG143" s="204">
        <f t="shared" si="6"/>
        <v>0</v>
      </c>
      <c r="BH143" s="204">
        <f t="shared" si="7"/>
        <v>0</v>
      </c>
      <c r="BI143" s="204">
        <f t="shared" si="8"/>
        <v>0</v>
      </c>
      <c r="BJ143" s="18" t="s">
        <v>71</v>
      </c>
      <c r="BK143" s="204">
        <f t="shared" si="9"/>
        <v>0</v>
      </c>
      <c r="BL143" s="18" t="s">
        <v>416</v>
      </c>
      <c r="BM143" s="203" t="s">
        <v>493</v>
      </c>
    </row>
    <row r="144" spans="1:65" s="2" customFormat="1" ht="16.5" customHeight="1">
      <c r="A144" s="35"/>
      <c r="B144" s="36"/>
      <c r="C144" s="191" t="s">
        <v>327</v>
      </c>
      <c r="D144" s="191" t="s">
        <v>266</v>
      </c>
      <c r="E144" s="192" t="s">
        <v>3919</v>
      </c>
      <c r="F144" s="193" t="s">
        <v>3920</v>
      </c>
      <c r="G144" s="194" t="s">
        <v>374</v>
      </c>
      <c r="H144" s="195">
        <v>3</v>
      </c>
      <c r="I144" s="196"/>
      <c r="J144" s="197">
        <f t="shared" si="0"/>
        <v>0</v>
      </c>
      <c r="K144" s="198"/>
      <c r="L144" s="40"/>
      <c r="M144" s="199" t="s">
        <v>1</v>
      </c>
      <c r="N144" s="200" t="s">
        <v>38</v>
      </c>
      <c r="O144" s="72"/>
      <c r="P144" s="201">
        <f t="shared" si="1"/>
        <v>0</v>
      </c>
      <c r="Q144" s="201">
        <v>0</v>
      </c>
      <c r="R144" s="201">
        <f t="shared" si="2"/>
        <v>0</v>
      </c>
      <c r="S144" s="201">
        <v>0</v>
      </c>
      <c r="T144" s="202">
        <f t="shared" si="3"/>
        <v>0</v>
      </c>
      <c r="U144" s="35"/>
      <c r="V144" s="35"/>
      <c r="W144" s="35"/>
      <c r="X144" s="35"/>
      <c r="Y144" s="35"/>
      <c r="Z144" s="35"/>
      <c r="AA144" s="35"/>
      <c r="AB144" s="35"/>
      <c r="AC144" s="35"/>
      <c r="AD144" s="35"/>
      <c r="AE144" s="35"/>
      <c r="AR144" s="203" t="s">
        <v>416</v>
      </c>
      <c r="AT144" s="203" t="s">
        <v>266</v>
      </c>
      <c r="AU144" s="203" t="s">
        <v>73</v>
      </c>
      <c r="AY144" s="18" t="s">
        <v>263</v>
      </c>
      <c r="BE144" s="204">
        <f t="shared" si="4"/>
        <v>0</v>
      </c>
      <c r="BF144" s="204">
        <f t="shared" si="5"/>
        <v>0</v>
      </c>
      <c r="BG144" s="204">
        <f t="shared" si="6"/>
        <v>0</v>
      </c>
      <c r="BH144" s="204">
        <f t="shared" si="7"/>
        <v>0</v>
      </c>
      <c r="BI144" s="204">
        <f t="shared" si="8"/>
        <v>0</v>
      </c>
      <c r="BJ144" s="18" t="s">
        <v>71</v>
      </c>
      <c r="BK144" s="204">
        <f t="shared" si="9"/>
        <v>0</v>
      </c>
      <c r="BL144" s="18" t="s">
        <v>416</v>
      </c>
      <c r="BM144" s="203" t="s">
        <v>496</v>
      </c>
    </row>
    <row r="145" spans="1:65" s="2" customFormat="1" ht="16.5" customHeight="1">
      <c r="A145" s="35"/>
      <c r="B145" s="36"/>
      <c r="C145" s="191" t="s">
        <v>8</v>
      </c>
      <c r="D145" s="191" t="s">
        <v>266</v>
      </c>
      <c r="E145" s="192" t="s">
        <v>3921</v>
      </c>
      <c r="F145" s="193" t="s">
        <v>3922</v>
      </c>
      <c r="G145" s="194" t="s">
        <v>374</v>
      </c>
      <c r="H145" s="195">
        <v>1</v>
      </c>
      <c r="I145" s="196"/>
      <c r="J145" s="197">
        <f t="shared" si="0"/>
        <v>0</v>
      </c>
      <c r="K145" s="198"/>
      <c r="L145" s="40"/>
      <c r="M145" s="199" t="s">
        <v>1</v>
      </c>
      <c r="N145" s="200" t="s">
        <v>38</v>
      </c>
      <c r="O145" s="72"/>
      <c r="P145" s="201">
        <f t="shared" si="1"/>
        <v>0</v>
      </c>
      <c r="Q145" s="201">
        <v>0</v>
      </c>
      <c r="R145" s="201">
        <f t="shared" si="2"/>
        <v>0</v>
      </c>
      <c r="S145" s="201">
        <v>0</v>
      </c>
      <c r="T145" s="202">
        <f t="shared" si="3"/>
        <v>0</v>
      </c>
      <c r="U145" s="35"/>
      <c r="V145" s="35"/>
      <c r="W145" s="35"/>
      <c r="X145" s="35"/>
      <c r="Y145" s="35"/>
      <c r="Z145" s="35"/>
      <c r="AA145" s="35"/>
      <c r="AB145" s="35"/>
      <c r="AC145" s="35"/>
      <c r="AD145" s="35"/>
      <c r="AE145" s="35"/>
      <c r="AR145" s="203" t="s">
        <v>416</v>
      </c>
      <c r="AT145" s="203" t="s">
        <v>266</v>
      </c>
      <c r="AU145" s="203" t="s">
        <v>73</v>
      </c>
      <c r="AY145" s="18" t="s">
        <v>263</v>
      </c>
      <c r="BE145" s="204">
        <f t="shared" si="4"/>
        <v>0</v>
      </c>
      <c r="BF145" s="204">
        <f t="shared" si="5"/>
        <v>0</v>
      </c>
      <c r="BG145" s="204">
        <f t="shared" si="6"/>
        <v>0</v>
      </c>
      <c r="BH145" s="204">
        <f t="shared" si="7"/>
        <v>0</v>
      </c>
      <c r="BI145" s="204">
        <f t="shared" si="8"/>
        <v>0</v>
      </c>
      <c r="BJ145" s="18" t="s">
        <v>71</v>
      </c>
      <c r="BK145" s="204">
        <f t="shared" si="9"/>
        <v>0</v>
      </c>
      <c r="BL145" s="18" t="s">
        <v>416</v>
      </c>
      <c r="BM145" s="203" t="s">
        <v>500</v>
      </c>
    </row>
    <row r="146" spans="1:65" s="2" customFormat="1" ht="16.5" customHeight="1">
      <c r="A146" s="35"/>
      <c r="B146" s="36"/>
      <c r="C146" s="191" t="s">
        <v>397</v>
      </c>
      <c r="D146" s="191" t="s">
        <v>266</v>
      </c>
      <c r="E146" s="192" t="s">
        <v>3923</v>
      </c>
      <c r="F146" s="193" t="s">
        <v>3924</v>
      </c>
      <c r="G146" s="194" t="s">
        <v>374</v>
      </c>
      <c r="H146" s="195">
        <v>4</v>
      </c>
      <c r="I146" s="196"/>
      <c r="J146" s="197">
        <f t="shared" si="0"/>
        <v>0</v>
      </c>
      <c r="K146" s="198"/>
      <c r="L146" s="40"/>
      <c r="M146" s="199" t="s">
        <v>1</v>
      </c>
      <c r="N146" s="200" t="s">
        <v>38</v>
      </c>
      <c r="O146" s="72"/>
      <c r="P146" s="201">
        <f t="shared" si="1"/>
        <v>0</v>
      </c>
      <c r="Q146" s="201">
        <v>0</v>
      </c>
      <c r="R146" s="201">
        <f t="shared" si="2"/>
        <v>0</v>
      </c>
      <c r="S146" s="201">
        <v>0</v>
      </c>
      <c r="T146" s="202">
        <f t="shared" si="3"/>
        <v>0</v>
      </c>
      <c r="U146" s="35"/>
      <c r="V146" s="35"/>
      <c r="W146" s="35"/>
      <c r="X146" s="35"/>
      <c r="Y146" s="35"/>
      <c r="Z146" s="35"/>
      <c r="AA146" s="35"/>
      <c r="AB146" s="35"/>
      <c r="AC146" s="35"/>
      <c r="AD146" s="35"/>
      <c r="AE146" s="35"/>
      <c r="AR146" s="203" t="s">
        <v>416</v>
      </c>
      <c r="AT146" s="203" t="s">
        <v>266</v>
      </c>
      <c r="AU146" s="203" t="s">
        <v>73</v>
      </c>
      <c r="AY146" s="18" t="s">
        <v>263</v>
      </c>
      <c r="BE146" s="204">
        <f t="shared" si="4"/>
        <v>0</v>
      </c>
      <c r="BF146" s="204">
        <f t="shared" si="5"/>
        <v>0</v>
      </c>
      <c r="BG146" s="204">
        <f t="shared" si="6"/>
        <v>0</v>
      </c>
      <c r="BH146" s="204">
        <f t="shared" si="7"/>
        <v>0</v>
      </c>
      <c r="BI146" s="204">
        <f t="shared" si="8"/>
        <v>0</v>
      </c>
      <c r="BJ146" s="18" t="s">
        <v>71</v>
      </c>
      <c r="BK146" s="204">
        <f t="shared" si="9"/>
        <v>0</v>
      </c>
      <c r="BL146" s="18" t="s">
        <v>416</v>
      </c>
      <c r="BM146" s="203" t="s">
        <v>506</v>
      </c>
    </row>
    <row r="147" spans="1:65" s="2" customFormat="1" ht="21.75" customHeight="1">
      <c r="A147" s="35"/>
      <c r="B147" s="36"/>
      <c r="C147" s="191" t="s">
        <v>405</v>
      </c>
      <c r="D147" s="191" t="s">
        <v>266</v>
      </c>
      <c r="E147" s="192" t="s">
        <v>3925</v>
      </c>
      <c r="F147" s="193" t="s">
        <v>3926</v>
      </c>
      <c r="G147" s="194" t="s">
        <v>374</v>
      </c>
      <c r="H147" s="195">
        <v>1</v>
      </c>
      <c r="I147" s="196"/>
      <c r="J147" s="197">
        <f t="shared" si="0"/>
        <v>0</v>
      </c>
      <c r="K147" s="198"/>
      <c r="L147" s="40"/>
      <c r="M147" s="199" t="s">
        <v>1</v>
      </c>
      <c r="N147" s="200" t="s">
        <v>38</v>
      </c>
      <c r="O147" s="72"/>
      <c r="P147" s="201">
        <f t="shared" si="1"/>
        <v>0</v>
      </c>
      <c r="Q147" s="201">
        <v>0</v>
      </c>
      <c r="R147" s="201">
        <f t="shared" si="2"/>
        <v>0</v>
      </c>
      <c r="S147" s="201">
        <v>0</v>
      </c>
      <c r="T147" s="202">
        <f t="shared" si="3"/>
        <v>0</v>
      </c>
      <c r="U147" s="35"/>
      <c r="V147" s="35"/>
      <c r="W147" s="35"/>
      <c r="X147" s="35"/>
      <c r="Y147" s="35"/>
      <c r="Z147" s="35"/>
      <c r="AA147" s="35"/>
      <c r="AB147" s="35"/>
      <c r="AC147" s="35"/>
      <c r="AD147" s="35"/>
      <c r="AE147" s="35"/>
      <c r="AR147" s="203" t="s">
        <v>270</v>
      </c>
      <c r="AT147" s="203" t="s">
        <v>266</v>
      </c>
      <c r="AU147" s="203" t="s">
        <v>73</v>
      </c>
      <c r="AY147" s="18" t="s">
        <v>263</v>
      </c>
      <c r="BE147" s="204">
        <f t="shared" si="4"/>
        <v>0</v>
      </c>
      <c r="BF147" s="204">
        <f t="shared" si="5"/>
        <v>0</v>
      </c>
      <c r="BG147" s="204">
        <f t="shared" si="6"/>
        <v>0</v>
      </c>
      <c r="BH147" s="204">
        <f t="shared" si="7"/>
        <v>0</v>
      </c>
      <c r="BI147" s="204">
        <f t="shared" si="8"/>
        <v>0</v>
      </c>
      <c r="BJ147" s="18" t="s">
        <v>71</v>
      </c>
      <c r="BK147" s="204">
        <f t="shared" si="9"/>
        <v>0</v>
      </c>
      <c r="BL147" s="18" t="s">
        <v>270</v>
      </c>
      <c r="BM147" s="203" t="s">
        <v>750</v>
      </c>
    </row>
    <row r="148" spans="1:65" s="2" customFormat="1" ht="16.5" customHeight="1">
      <c r="A148" s="35"/>
      <c r="B148" s="36"/>
      <c r="C148" s="191" t="s">
        <v>412</v>
      </c>
      <c r="D148" s="191" t="s">
        <v>266</v>
      </c>
      <c r="E148" s="192" t="s">
        <v>3927</v>
      </c>
      <c r="F148" s="193" t="s">
        <v>3928</v>
      </c>
      <c r="G148" s="194" t="s">
        <v>374</v>
      </c>
      <c r="H148" s="195">
        <v>1</v>
      </c>
      <c r="I148" s="196"/>
      <c r="J148" s="197">
        <f t="shared" si="0"/>
        <v>0</v>
      </c>
      <c r="K148" s="198"/>
      <c r="L148" s="40"/>
      <c r="M148" s="199" t="s">
        <v>1</v>
      </c>
      <c r="N148" s="200" t="s">
        <v>38</v>
      </c>
      <c r="O148" s="72"/>
      <c r="P148" s="201">
        <f t="shared" si="1"/>
        <v>0</v>
      </c>
      <c r="Q148" s="201">
        <v>0</v>
      </c>
      <c r="R148" s="201">
        <f t="shared" si="2"/>
        <v>0</v>
      </c>
      <c r="S148" s="201">
        <v>0</v>
      </c>
      <c r="T148" s="202">
        <f t="shared" si="3"/>
        <v>0</v>
      </c>
      <c r="U148" s="35"/>
      <c r="V148" s="35"/>
      <c r="W148" s="35"/>
      <c r="X148" s="35"/>
      <c r="Y148" s="35"/>
      <c r="Z148" s="35"/>
      <c r="AA148" s="35"/>
      <c r="AB148" s="35"/>
      <c r="AC148" s="35"/>
      <c r="AD148" s="35"/>
      <c r="AE148" s="35"/>
      <c r="AR148" s="203" t="s">
        <v>270</v>
      </c>
      <c r="AT148" s="203" t="s">
        <v>266</v>
      </c>
      <c r="AU148" s="203" t="s">
        <v>73</v>
      </c>
      <c r="AY148" s="18" t="s">
        <v>263</v>
      </c>
      <c r="BE148" s="204">
        <f t="shared" si="4"/>
        <v>0</v>
      </c>
      <c r="BF148" s="204">
        <f t="shared" si="5"/>
        <v>0</v>
      </c>
      <c r="BG148" s="204">
        <f t="shared" si="6"/>
        <v>0</v>
      </c>
      <c r="BH148" s="204">
        <f t="shared" si="7"/>
        <v>0</v>
      </c>
      <c r="BI148" s="204">
        <f t="shared" si="8"/>
        <v>0</v>
      </c>
      <c r="BJ148" s="18" t="s">
        <v>71</v>
      </c>
      <c r="BK148" s="204">
        <f t="shared" si="9"/>
        <v>0</v>
      </c>
      <c r="BL148" s="18" t="s">
        <v>270</v>
      </c>
      <c r="BM148" s="203" t="s">
        <v>770</v>
      </c>
    </row>
    <row r="149" spans="1:65" s="2" customFormat="1" ht="21.75" customHeight="1">
      <c r="A149" s="35"/>
      <c r="B149" s="36"/>
      <c r="C149" s="191" t="s">
        <v>416</v>
      </c>
      <c r="D149" s="191" t="s">
        <v>266</v>
      </c>
      <c r="E149" s="192" t="s">
        <v>3929</v>
      </c>
      <c r="F149" s="193" t="s">
        <v>3930</v>
      </c>
      <c r="G149" s="194" t="s">
        <v>374</v>
      </c>
      <c r="H149" s="195">
        <v>1</v>
      </c>
      <c r="I149" s="196"/>
      <c r="J149" s="197">
        <f t="shared" si="0"/>
        <v>0</v>
      </c>
      <c r="K149" s="198"/>
      <c r="L149" s="40"/>
      <c r="M149" s="199" t="s">
        <v>1</v>
      </c>
      <c r="N149" s="200" t="s">
        <v>38</v>
      </c>
      <c r="O149" s="72"/>
      <c r="P149" s="201">
        <f t="shared" si="1"/>
        <v>0</v>
      </c>
      <c r="Q149" s="201">
        <v>0</v>
      </c>
      <c r="R149" s="201">
        <f t="shared" si="2"/>
        <v>0</v>
      </c>
      <c r="S149" s="201">
        <v>0</v>
      </c>
      <c r="T149" s="202">
        <f t="shared" si="3"/>
        <v>0</v>
      </c>
      <c r="U149" s="35"/>
      <c r="V149" s="35"/>
      <c r="W149" s="35"/>
      <c r="X149" s="35"/>
      <c r="Y149" s="35"/>
      <c r="Z149" s="35"/>
      <c r="AA149" s="35"/>
      <c r="AB149" s="35"/>
      <c r="AC149" s="35"/>
      <c r="AD149" s="35"/>
      <c r="AE149" s="35"/>
      <c r="AR149" s="203" t="s">
        <v>270</v>
      </c>
      <c r="AT149" s="203" t="s">
        <v>266</v>
      </c>
      <c r="AU149" s="203" t="s">
        <v>73</v>
      </c>
      <c r="AY149" s="18" t="s">
        <v>263</v>
      </c>
      <c r="BE149" s="204">
        <f t="shared" si="4"/>
        <v>0</v>
      </c>
      <c r="BF149" s="204">
        <f t="shared" si="5"/>
        <v>0</v>
      </c>
      <c r="BG149" s="204">
        <f t="shared" si="6"/>
        <v>0</v>
      </c>
      <c r="BH149" s="204">
        <f t="shared" si="7"/>
        <v>0</v>
      </c>
      <c r="BI149" s="204">
        <f t="shared" si="8"/>
        <v>0</v>
      </c>
      <c r="BJ149" s="18" t="s">
        <v>71</v>
      </c>
      <c r="BK149" s="204">
        <f t="shared" si="9"/>
        <v>0</v>
      </c>
      <c r="BL149" s="18" t="s">
        <v>270</v>
      </c>
      <c r="BM149" s="203" t="s">
        <v>773</v>
      </c>
    </row>
    <row r="150" spans="1:65" s="2" customFormat="1" ht="24.2" customHeight="1">
      <c r="A150" s="35"/>
      <c r="B150" s="36"/>
      <c r="C150" s="191" t="s">
        <v>421</v>
      </c>
      <c r="D150" s="191" t="s">
        <v>266</v>
      </c>
      <c r="E150" s="192" t="s">
        <v>3931</v>
      </c>
      <c r="F150" s="193" t="s">
        <v>3932</v>
      </c>
      <c r="G150" s="194" t="s">
        <v>374</v>
      </c>
      <c r="H150" s="195">
        <v>1</v>
      </c>
      <c r="I150" s="196"/>
      <c r="J150" s="197">
        <f t="shared" si="0"/>
        <v>0</v>
      </c>
      <c r="K150" s="198"/>
      <c r="L150" s="40"/>
      <c r="M150" s="199" t="s">
        <v>1</v>
      </c>
      <c r="N150" s="200" t="s">
        <v>38</v>
      </c>
      <c r="O150" s="72"/>
      <c r="P150" s="201">
        <f t="shared" si="1"/>
        <v>0</v>
      </c>
      <c r="Q150" s="201">
        <v>0</v>
      </c>
      <c r="R150" s="201">
        <f t="shared" si="2"/>
        <v>0</v>
      </c>
      <c r="S150" s="201">
        <v>0</v>
      </c>
      <c r="T150" s="202">
        <f t="shared" si="3"/>
        <v>0</v>
      </c>
      <c r="U150" s="35"/>
      <c r="V150" s="35"/>
      <c r="W150" s="35"/>
      <c r="X150" s="35"/>
      <c r="Y150" s="35"/>
      <c r="Z150" s="35"/>
      <c r="AA150" s="35"/>
      <c r="AB150" s="35"/>
      <c r="AC150" s="35"/>
      <c r="AD150" s="35"/>
      <c r="AE150" s="35"/>
      <c r="AR150" s="203" t="s">
        <v>270</v>
      </c>
      <c r="AT150" s="203" t="s">
        <v>266</v>
      </c>
      <c r="AU150" s="203" t="s">
        <v>73</v>
      </c>
      <c r="AY150" s="18" t="s">
        <v>263</v>
      </c>
      <c r="BE150" s="204">
        <f t="shared" si="4"/>
        <v>0</v>
      </c>
      <c r="BF150" s="204">
        <f t="shared" si="5"/>
        <v>0</v>
      </c>
      <c r="BG150" s="204">
        <f t="shared" si="6"/>
        <v>0</v>
      </c>
      <c r="BH150" s="204">
        <f t="shared" si="7"/>
        <v>0</v>
      </c>
      <c r="BI150" s="204">
        <f t="shared" si="8"/>
        <v>0</v>
      </c>
      <c r="BJ150" s="18" t="s">
        <v>71</v>
      </c>
      <c r="BK150" s="204">
        <f t="shared" si="9"/>
        <v>0</v>
      </c>
      <c r="BL150" s="18" t="s">
        <v>270</v>
      </c>
      <c r="BM150" s="203" t="s">
        <v>778</v>
      </c>
    </row>
    <row r="151" spans="1:65" s="2" customFormat="1" ht="16.5" customHeight="1">
      <c r="A151" s="35"/>
      <c r="B151" s="36"/>
      <c r="C151" s="191" t="s">
        <v>426</v>
      </c>
      <c r="D151" s="191" t="s">
        <v>266</v>
      </c>
      <c r="E151" s="192" t="s">
        <v>3933</v>
      </c>
      <c r="F151" s="193" t="s">
        <v>3934</v>
      </c>
      <c r="G151" s="194" t="s">
        <v>796</v>
      </c>
      <c r="H151" s="195">
        <v>112</v>
      </c>
      <c r="I151" s="196"/>
      <c r="J151" s="197">
        <f t="shared" si="0"/>
        <v>0</v>
      </c>
      <c r="K151" s="198"/>
      <c r="L151" s="40"/>
      <c r="M151" s="199" t="s">
        <v>1</v>
      </c>
      <c r="N151" s="200" t="s">
        <v>38</v>
      </c>
      <c r="O151" s="72"/>
      <c r="P151" s="201">
        <f t="shared" si="1"/>
        <v>0</v>
      </c>
      <c r="Q151" s="201">
        <v>0</v>
      </c>
      <c r="R151" s="201">
        <f t="shared" si="2"/>
        <v>0</v>
      </c>
      <c r="S151" s="201">
        <v>0</v>
      </c>
      <c r="T151" s="202">
        <f t="shared" si="3"/>
        <v>0</v>
      </c>
      <c r="U151" s="35"/>
      <c r="V151" s="35"/>
      <c r="W151" s="35"/>
      <c r="X151" s="35"/>
      <c r="Y151" s="35"/>
      <c r="Z151" s="35"/>
      <c r="AA151" s="35"/>
      <c r="AB151" s="35"/>
      <c r="AC151" s="35"/>
      <c r="AD151" s="35"/>
      <c r="AE151" s="35"/>
      <c r="AR151" s="203" t="s">
        <v>416</v>
      </c>
      <c r="AT151" s="203" t="s">
        <v>266</v>
      </c>
      <c r="AU151" s="203" t="s">
        <v>73</v>
      </c>
      <c r="AY151" s="18" t="s">
        <v>263</v>
      </c>
      <c r="BE151" s="204">
        <f t="shared" si="4"/>
        <v>0</v>
      </c>
      <c r="BF151" s="204">
        <f t="shared" si="5"/>
        <v>0</v>
      </c>
      <c r="BG151" s="204">
        <f t="shared" si="6"/>
        <v>0</v>
      </c>
      <c r="BH151" s="204">
        <f t="shared" si="7"/>
        <v>0</v>
      </c>
      <c r="BI151" s="204">
        <f t="shared" si="8"/>
        <v>0</v>
      </c>
      <c r="BJ151" s="18" t="s">
        <v>71</v>
      </c>
      <c r="BK151" s="204">
        <f t="shared" si="9"/>
        <v>0</v>
      </c>
      <c r="BL151" s="18" t="s">
        <v>416</v>
      </c>
      <c r="BM151" s="203" t="s">
        <v>533</v>
      </c>
    </row>
    <row r="152" spans="1:65" s="2" customFormat="1" ht="16.5" customHeight="1">
      <c r="A152" s="35"/>
      <c r="B152" s="36"/>
      <c r="C152" s="191" t="s">
        <v>554</v>
      </c>
      <c r="D152" s="191" t="s">
        <v>266</v>
      </c>
      <c r="E152" s="192" t="s">
        <v>3935</v>
      </c>
      <c r="F152" s="193" t="s">
        <v>3936</v>
      </c>
      <c r="G152" s="194" t="s">
        <v>796</v>
      </c>
      <c r="H152" s="195">
        <v>26</v>
      </c>
      <c r="I152" s="196"/>
      <c r="J152" s="197">
        <f t="shared" si="0"/>
        <v>0</v>
      </c>
      <c r="K152" s="198"/>
      <c r="L152" s="40"/>
      <c r="M152" s="199" t="s">
        <v>1</v>
      </c>
      <c r="N152" s="200" t="s">
        <v>38</v>
      </c>
      <c r="O152" s="72"/>
      <c r="P152" s="201">
        <f t="shared" si="1"/>
        <v>0</v>
      </c>
      <c r="Q152" s="201">
        <v>0</v>
      </c>
      <c r="R152" s="201">
        <f t="shared" si="2"/>
        <v>0</v>
      </c>
      <c r="S152" s="201">
        <v>0</v>
      </c>
      <c r="T152" s="202">
        <f t="shared" si="3"/>
        <v>0</v>
      </c>
      <c r="U152" s="35"/>
      <c r="V152" s="35"/>
      <c r="W152" s="35"/>
      <c r="X152" s="35"/>
      <c r="Y152" s="35"/>
      <c r="Z152" s="35"/>
      <c r="AA152" s="35"/>
      <c r="AB152" s="35"/>
      <c r="AC152" s="35"/>
      <c r="AD152" s="35"/>
      <c r="AE152" s="35"/>
      <c r="AR152" s="203" t="s">
        <v>416</v>
      </c>
      <c r="AT152" s="203" t="s">
        <v>266</v>
      </c>
      <c r="AU152" s="203" t="s">
        <v>73</v>
      </c>
      <c r="AY152" s="18" t="s">
        <v>263</v>
      </c>
      <c r="BE152" s="204">
        <f t="shared" si="4"/>
        <v>0</v>
      </c>
      <c r="BF152" s="204">
        <f t="shared" si="5"/>
        <v>0</v>
      </c>
      <c r="BG152" s="204">
        <f t="shared" si="6"/>
        <v>0</v>
      </c>
      <c r="BH152" s="204">
        <f t="shared" si="7"/>
        <v>0</v>
      </c>
      <c r="BI152" s="204">
        <f t="shared" si="8"/>
        <v>0</v>
      </c>
      <c r="BJ152" s="18" t="s">
        <v>71</v>
      </c>
      <c r="BK152" s="204">
        <f t="shared" si="9"/>
        <v>0</v>
      </c>
      <c r="BL152" s="18" t="s">
        <v>416</v>
      </c>
      <c r="BM152" s="203" t="s">
        <v>538</v>
      </c>
    </row>
    <row r="153" spans="1:65" s="2" customFormat="1" ht="24.2" customHeight="1">
      <c r="A153" s="35"/>
      <c r="B153" s="36"/>
      <c r="C153" s="191" t="s">
        <v>493</v>
      </c>
      <c r="D153" s="191" t="s">
        <v>266</v>
      </c>
      <c r="E153" s="192" t="s">
        <v>3937</v>
      </c>
      <c r="F153" s="193" t="s">
        <v>3938</v>
      </c>
      <c r="G153" s="194" t="s">
        <v>2787</v>
      </c>
      <c r="H153" s="272"/>
      <c r="I153" s="196"/>
      <c r="J153" s="197">
        <f t="shared" si="0"/>
        <v>0</v>
      </c>
      <c r="K153" s="198"/>
      <c r="L153" s="40"/>
      <c r="M153" s="199" t="s">
        <v>1</v>
      </c>
      <c r="N153" s="200" t="s">
        <v>38</v>
      </c>
      <c r="O153" s="72"/>
      <c r="P153" s="201">
        <f t="shared" si="1"/>
        <v>0</v>
      </c>
      <c r="Q153" s="201">
        <v>0</v>
      </c>
      <c r="R153" s="201">
        <f t="shared" si="2"/>
        <v>0</v>
      </c>
      <c r="S153" s="201">
        <v>0</v>
      </c>
      <c r="T153" s="202">
        <f t="shared" si="3"/>
        <v>0</v>
      </c>
      <c r="U153" s="35"/>
      <c r="V153" s="35"/>
      <c r="W153" s="35"/>
      <c r="X153" s="35"/>
      <c r="Y153" s="35"/>
      <c r="Z153" s="35"/>
      <c r="AA153" s="35"/>
      <c r="AB153" s="35"/>
      <c r="AC153" s="35"/>
      <c r="AD153" s="35"/>
      <c r="AE153" s="35"/>
      <c r="AR153" s="203" t="s">
        <v>416</v>
      </c>
      <c r="AT153" s="203" t="s">
        <v>266</v>
      </c>
      <c r="AU153" s="203" t="s">
        <v>73</v>
      </c>
      <c r="AY153" s="18" t="s">
        <v>263</v>
      </c>
      <c r="BE153" s="204">
        <f t="shared" si="4"/>
        <v>0</v>
      </c>
      <c r="BF153" s="204">
        <f t="shared" si="5"/>
        <v>0</v>
      </c>
      <c r="BG153" s="204">
        <f t="shared" si="6"/>
        <v>0</v>
      </c>
      <c r="BH153" s="204">
        <f t="shared" si="7"/>
        <v>0</v>
      </c>
      <c r="BI153" s="204">
        <f t="shared" si="8"/>
        <v>0</v>
      </c>
      <c r="BJ153" s="18" t="s">
        <v>71</v>
      </c>
      <c r="BK153" s="204">
        <f t="shared" si="9"/>
        <v>0</v>
      </c>
      <c r="BL153" s="18" t="s">
        <v>416</v>
      </c>
      <c r="BM153" s="203" t="s">
        <v>3939</v>
      </c>
    </row>
    <row r="154" spans="1:65" s="12" customFormat="1" ht="22.9" customHeight="1">
      <c r="B154" s="175"/>
      <c r="C154" s="176"/>
      <c r="D154" s="177" t="s">
        <v>63</v>
      </c>
      <c r="E154" s="189" t="s">
        <v>1782</v>
      </c>
      <c r="F154" s="189" t="s">
        <v>1783</v>
      </c>
      <c r="G154" s="176"/>
      <c r="H154" s="176"/>
      <c r="I154" s="179"/>
      <c r="J154" s="190">
        <f>BK154</f>
        <v>0</v>
      </c>
      <c r="K154" s="176"/>
      <c r="L154" s="181"/>
      <c r="M154" s="182"/>
      <c r="N154" s="183"/>
      <c r="O154" s="183"/>
      <c r="P154" s="184">
        <f>SUM(P155:P174)</f>
        <v>0</v>
      </c>
      <c r="Q154" s="183"/>
      <c r="R154" s="184">
        <f>SUM(R155:R174)</f>
        <v>0</v>
      </c>
      <c r="S154" s="183"/>
      <c r="T154" s="185">
        <f>SUM(T155:T174)</f>
        <v>0</v>
      </c>
      <c r="AR154" s="186" t="s">
        <v>73</v>
      </c>
      <c r="AT154" s="187" t="s">
        <v>63</v>
      </c>
      <c r="AU154" s="187" t="s">
        <v>71</v>
      </c>
      <c r="AY154" s="186" t="s">
        <v>263</v>
      </c>
      <c r="BK154" s="188">
        <f>SUM(BK155:BK174)</f>
        <v>0</v>
      </c>
    </row>
    <row r="155" spans="1:65" s="2" customFormat="1" ht="16.5" customHeight="1">
      <c r="A155" s="35"/>
      <c r="B155" s="36"/>
      <c r="C155" s="191" t="s">
        <v>7</v>
      </c>
      <c r="D155" s="191" t="s">
        <v>266</v>
      </c>
      <c r="E155" s="192" t="s">
        <v>3940</v>
      </c>
      <c r="F155" s="193" t="s">
        <v>3941</v>
      </c>
      <c r="G155" s="194" t="s">
        <v>796</v>
      </c>
      <c r="H155" s="195">
        <v>4</v>
      </c>
      <c r="I155" s="196"/>
      <c r="J155" s="197">
        <f t="shared" ref="J155:J174" si="10">ROUND(I155*H155,2)</f>
        <v>0</v>
      </c>
      <c r="K155" s="198"/>
      <c r="L155" s="40"/>
      <c r="M155" s="199" t="s">
        <v>1</v>
      </c>
      <c r="N155" s="200" t="s">
        <v>38</v>
      </c>
      <c r="O155" s="72"/>
      <c r="P155" s="201">
        <f t="shared" ref="P155:P174" si="11">O155*H155</f>
        <v>0</v>
      </c>
      <c r="Q155" s="201">
        <v>0</v>
      </c>
      <c r="R155" s="201">
        <f t="shared" ref="R155:R174" si="12">Q155*H155</f>
        <v>0</v>
      </c>
      <c r="S155" s="201">
        <v>0</v>
      </c>
      <c r="T155" s="202">
        <f t="shared" ref="T155:T174" si="13">S155*H155</f>
        <v>0</v>
      </c>
      <c r="U155" s="35"/>
      <c r="V155" s="35"/>
      <c r="W155" s="35"/>
      <c r="X155" s="35"/>
      <c r="Y155" s="35"/>
      <c r="Z155" s="35"/>
      <c r="AA155" s="35"/>
      <c r="AB155" s="35"/>
      <c r="AC155" s="35"/>
      <c r="AD155" s="35"/>
      <c r="AE155" s="35"/>
      <c r="AR155" s="203" t="s">
        <v>416</v>
      </c>
      <c r="AT155" s="203" t="s">
        <v>266</v>
      </c>
      <c r="AU155" s="203" t="s">
        <v>73</v>
      </c>
      <c r="AY155" s="18" t="s">
        <v>263</v>
      </c>
      <c r="BE155" s="204">
        <f t="shared" ref="BE155:BE174" si="14">IF(N155="základní",J155,0)</f>
        <v>0</v>
      </c>
      <c r="BF155" s="204">
        <f t="shared" ref="BF155:BF174" si="15">IF(N155="snížená",J155,0)</f>
        <v>0</v>
      </c>
      <c r="BG155" s="204">
        <f t="shared" ref="BG155:BG174" si="16">IF(N155="zákl. přenesená",J155,0)</f>
        <v>0</v>
      </c>
      <c r="BH155" s="204">
        <f t="shared" ref="BH155:BH174" si="17">IF(N155="sníž. přenesená",J155,0)</f>
        <v>0</v>
      </c>
      <c r="BI155" s="204">
        <f t="shared" ref="BI155:BI174" si="18">IF(N155="nulová",J155,0)</f>
        <v>0</v>
      </c>
      <c r="BJ155" s="18" t="s">
        <v>71</v>
      </c>
      <c r="BK155" s="204">
        <f t="shared" ref="BK155:BK174" si="19">ROUND(I155*H155,2)</f>
        <v>0</v>
      </c>
      <c r="BL155" s="18" t="s">
        <v>416</v>
      </c>
      <c r="BM155" s="203" t="s">
        <v>542</v>
      </c>
    </row>
    <row r="156" spans="1:65" s="2" customFormat="1" ht="21.75" customHeight="1">
      <c r="A156" s="35"/>
      <c r="B156" s="36"/>
      <c r="C156" s="191" t="s">
        <v>496</v>
      </c>
      <c r="D156" s="191" t="s">
        <v>266</v>
      </c>
      <c r="E156" s="192" t="s">
        <v>3942</v>
      </c>
      <c r="F156" s="193" t="s">
        <v>3943</v>
      </c>
      <c r="G156" s="194" t="s">
        <v>796</v>
      </c>
      <c r="H156" s="195">
        <v>130</v>
      </c>
      <c r="I156" s="196"/>
      <c r="J156" s="197">
        <f t="shared" si="10"/>
        <v>0</v>
      </c>
      <c r="K156" s="198"/>
      <c r="L156" s="40"/>
      <c r="M156" s="199" t="s">
        <v>1</v>
      </c>
      <c r="N156" s="200" t="s">
        <v>38</v>
      </c>
      <c r="O156" s="72"/>
      <c r="P156" s="201">
        <f t="shared" si="11"/>
        <v>0</v>
      </c>
      <c r="Q156" s="201">
        <v>0</v>
      </c>
      <c r="R156" s="201">
        <f t="shared" si="12"/>
        <v>0</v>
      </c>
      <c r="S156" s="201">
        <v>0</v>
      </c>
      <c r="T156" s="202">
        <f t="shared" si="13"/>
        <v>0</v>
      </c>
      <c r="U156" s="35"/>
      <c r="V156" s="35"/>
      <c r="W156" s="35"/>
      <c r="X156" s="35"/>
      <c r="Y156" s="35"/>
      <c r="Z156" s="35"/>
      <c r="AA156" s="35"/>
      <c r="AB156" s="35"/>
      <c r="AC156" s="35"/>
      <c r="AD156" s="35"/>
      <c r="AE156" s="35"/>
      <c r="AR156" s="203" t="s">
        <v>416</v>
      </c>
      <c r="AT156" s="203" t="s">
        <v>266</v>
      </c>
      <c r="AU156" s="203" t="s">
        <v>73</v>
      </c>
      <c r="AY156" s="18" t="s">
        <v>263</v>
      </c>
      <c r="BE156" s="204">
        <f t="shared" si="14"/>
        <v>0</v>
      </c>
      <c r="BF156" s="204">
        <f t="shared" si="15"/>
        <v>0</v>
      </c>
      <c r="BG156" s="204">
        <f t="shared" si="16"/>
        <v>0</v>
      </c>
      <c r="BH156" s="204">
        <f t="shared" si="17"/>
        <v>0</v>
      </c>
      <c r="BI156" s="204">
        <f t="shared" si="18"/>
        <v>0</v>
      </c>
      <c r="BJ156" s="18" t="s">
        <v>71</v>
      </c>
      <c r="BK156" s="204">
        <f t="shared" si="19"/>
        <v>0</v>
      </c>
      <c r="BL156" s="18" t="s">
        <v>416</v>
      </c>
      <c r="BM156" s="203" t="s">
        <v>546</v>
      </c>
    </row>
    <row r="157" spans="1:65" s="2" customFormat="1" ht="21.75" customHeight="1">
      <c r="A157" s="35"/>
      <c r="B157" s="36"/>
      <c r="C157" s="191" t="s">
        <v>576</v>
      </c>
      <c r="D157" s="191" t="s">
        <v>266</v>
      </c>
      <c r="E157" s="192" t="s">
        <v>3944</v>
      </c>
      <c r="F157" s="193" t="s">
        <v>3945</v>
      </c>
      <c r="G157" s="194" t="s">
        <v>796</v>
      </c>
      <c r="H157" s="195">
        <v>40</v>
      </c>
      <c r="I157" s="196"/>
      <c r="J157" s="197">
        <f t="shared" si="10"/>
        <v>0</v>
      </c>
      <c r="K157" s="198"/>
      <c r="L157" s="40"/>
      <c r="M157" s="199" t="s">
        <v>1</v>
      </c>
      <c r="N157" s="200" t="s">
        <v>38</v>
      </c>
      <c r="O157" s="72"/>
      <c r="P157" s="201">
        <f t="shared" si="11"/>
        <v>0</v>
      </c>
      <c r="Q157" s="201">
        <v>0</v>
      </c>
      <c r="R157" s="201">
        <f t="shared" si="12"/>
        <v>0</v>
      </c>
      <c r="S157" s="201">
        <v>0</v>
      </c>
      <c r="T157" s="202">
        <f t="shared" si="13"/>
        <v>0</v>
      </c>
      <c r="U157" s="35"/>
      <c r="V157" s="35"/>
      <c r="W157" s="35"/>
      <c r="X157" s="35"/>
      <c r="Y157" s="35"/>
      <c r="Z157" s="35"/>
      <c r="AA157" s="35"/>
      <c r="AB157" s="35"/>
      <c r="AC157" s="35"/>
      <c r="AD157" s="35"/>
      <c r="AE157" s="35"/>
      <c r="AR157" s="203" t="s">
        <v>416</v>
      </c>
      <c r="AT157" s="203" t="s">
        <v>266</v>
      </c>
      <c r="AU157" s="203" t="s">
        <v>73</v>
      </c>
      <c r="AY157" s="18" t="s">
        <v>263</v>
      </c>
      <c r="BE157" s="204">
        <f t="shared" si="14"/>
        <v>0</v>
      </c>
      <c r="BF157" s="204">
        <f t="shared" si="15"/>
        <v>0</v>
      </c>
      <c r="BG157" s="204">
        <f t="shared" si="16"/>
        <v>0</v>
      </c>
      <c r="BH157" s="204">
        <f t="shared" si="17"/>
        <v>0</v>
      </c>
      <c r="BI157" s="204">
        <f t="shared" si="18"/>
        <v>0</v>
      </c>
      <c r="BJ157" s="18" t="s">
        <v>71</v>
      </c>
      <c r="BK157" s="204">
        <f t="shared" si="19"/>
        <v>0</v>
      </c>
      <c r="BL157" s="18" t="s">
        <v>416</v>
      </c>
      <c r="BM157" s="203" t="s">
        <v>551</v>
      </c>
    </row>
    <row r="158" spans="1:65" s="2" customFormat="1" ht="21.75" customHeight="1">
      <c r="A158" s="35"/>
      <c r="B158" s="36"/>
      <c r="C158" s="191" t="s">
        <v>500</v>
      </c>
      <c r="D158" s="191" t="s">
        <v>266</v>
      </c>
      <c r="E158" s="192" t="s">
        <v>3946</v>
      </c>
      <c r="F158" s="193" t="s">
        <v>3947</v>
      </c>
      <c r="G158" s="194" t="s">
        <v>796</v>
      </c>
      <c r="H158" s="195">
        <v>24</v>
      </c>
      <c r="I158" s="196"/>
      <c r="J158" s="197">
        <f t="shared" si="10"/>
        <v>0</v>
      </c>
      <c r="K158" s="198"/>
      <c r="L158" s="40"/>
      <c r="M158" s="199" t="s">
        <v>1</v>
      </c>
      <c r="N158" s="200" t="s">
        <v>38</v>
      </c>
      <c r="O158" s="72"/>
      <c r="P158" s="201">
        <f t="shared" si="11"/>
        <v>0</v>
      </c>
      <c r="Q158" s="201">
        <v>0</v>
      </c>
      <c r="R158" s="201">
        <f t="shared" si="12"/>
        <v>0</v>
      </c>
      <c r="S158" s="201">
        <v>0</v>
      </c>
      <c r="T158" s="202">
        <f t="shared" si="13"/>
        <v>0</v>
      </c>
      <c r="U158" s="35"/>
      <c r="V158" s="35"/>
      <c r="W158" s="35"/>
      <c r="X158" s="35"/>
      <c r="Y158" s="35"/>
      <c r="Z158" s="35"/>
      <c r="AA158" s="35"/>
      <c r="AB158" s="35"/>
      <c r="AC158" s="35"/>
      <c r="AD158" s="35"/>
      <c r="AE158" s="35"/>
      <c r="AR158" s="203" t="s">
        <v>416</v>
      </c>
      <c r="AT158" s="203" t="s">
        <v>266</v>
      </c>
      <c r="AU158" s="203" t="s">
        <v>73</v>
      </c>
      <c r="AY158" s="18" t="s">
        <v>263</v>
      </c>
      <c r="BE158" s="204">
        <f t="shared" si="14"/>
        <v>0</v>
      </c>
      <c r="BF158" s="204">
        <f t="shared" si="15"/>
        <v>0</v>
      </c>
      <c r="BG158" s="204">
        <f t="shared" si="16"/>
        <v>0</v>
      </c>
      <c r="BH158" s="204">
        <f t="shared" si="17"/>
        <v>0</v>
      </c>
      <c r="BI158" s="204">
        <f t="shared" si="18"/>
        <v>0</v>
      </c>
      <c r="BJ158" s="18" t="s">
        <v>71</v>
      </c>
      <c r="BK158" s="204">
        <f t="shared" si="19"/>
        <v>0</v>
      </c>
      <c r="BL158" s="18" t="s">
        <v>416</v>
      </c>
      <c r="BM158" s="203" t="s">
        <v>557</v>
      </c>
    </row>
    <row r="159" spans="1:65" s="2" customFormat="1" ht="24.2" customHeight="1">
      <c r="A159" s="35"/>
      <c r="B159" s="36"/>
      <c r="C159" s="191" t="s">
        <v>587</v>
      </c>
      <c r="D159" s="191" t="s">
        <v>266</v>
      </c>
      <c r="E159" s="192" t="s">
        <v>3948</v>
      </c>
      <c r="F159" s="193" t="s">
        <v>3949</v>
      </c>
      <c r="G159" s="194" t="s">
        <v>796</v>
      </c>
      <c r="H159" s="195">
        <v>130</v>
      </c>
      <c r="I159" s="196"/>
      <c r="J159" s="197">
        <f t="shared" si="10"/>
        <v>0</v>
      </c>
      <c r="K159" s="198"/>
      <c r="L159" s="40"/>
      <c r="M159" s="199" t="s">
        <v>1</v>
      </c>
      <c r="N159" s="200" t="s">
        <v>38</v>
      </c>
      <c r="O159" s="72"/>
      <c r="P159" s="201">
        <f t="shared" si="11"/>
        <v>0</v>
      </c>
      <c r="Q159" s="201">
        <v>0</v>
      </c>
      <c r="R159" s="201">
        <f t="shared" si="12"/>
        <v>0</v>
      </c>
      <c r="S159" s="201">
        <v>0</v>
      </c>
      <c r="T159" s="202">
        <f t="shared" si="13"/>
        <v>0</v>
      </c>
      <c r="U159" s="35"/>
      <c r="V159" s="35"/>
      <c r="W159" s="35"/>
      <c r="X159" s="35"/>
      <c r="Y159" s="35"/>
      <c r="Z159" s="35"/>
      <c r="AA159" s="35"/>
      <c r="AB159" s="35"/>
      <c r="AC159" s="35"/>
      <c r="AD159" s="35"/>
      <c r="AE159" s="35"/>
      <c r="AR159" s="203" t="s">
        <v>416</v>
      </c>
      <c r="AT159" s="203" t="s">
        <v>266</v>
      </c>
      <c r="AU159" s="203" t="s">
        <v>73</v>
      </c>
      <c r="AY159" s="18" t="s">
        <v>263</v>
      </c>
      <c r="BE159" s="204">
        <f t="shared" si="14"/>
        <v>0</v>
      </c>
      <c r="BF159" s="204">
        <f t="shared" si="15"/>
        <v>0</v>
      </c>
      <c r="BG159" s="204">
        <f t="shared" si="16"/>
        <v>0</v>
      </c>
      <c r="BH159" s="204">
        <f t="shared" si="17"/>
        <v>0</v>
      </c>
      <c r="BI159" s="204">
        <f t="shared" si="18"/>
        <v>0</v>
      </c>
      <c r="BJ159" s="18" t="s">
        <v>71</v>
      </c>
      <c r="BK159" s="204">
        <f t="shared" si="19"/>
        <v>0</v>
      </c>
      <c r="BL159" s="18" t="s">
        <v>416</v>
      </c>
      <c r="BM159" s="203" t="s">
        <v>560</v>
      </c>
    </row>
    <row r="160" spans="1:65" s="2" customFormat="1" ht="24.2" customHeight="1">
      <c r="A160" s="35"/>
      <c r="B160" s="36"/>
      <c r="C160" s="191" t="s">
        <v>506</v>
      </c>
      <c r="D160" s="191" t="s">
        <v>266</v>
      </c>
      <c r="E160" s="192" t="s">
        <v>3950</v>
      </c>
      <c r="F160" s="193" t="s">
        <v>3951</v>
      </c>
      <c r="G160" s="194" t="s">
        <v>796</v>
      </c>
      <c r="H160" s="195">
        <v>40</v>
      </c>
      <c r="I160" s="196"/>
      <c r="J160" s="197">
        <f t="shared" si="10"/>
        <v>0</v>
      </c>
      <c r="K160" s="198"/>
      <c r="L160" s="40"/>
      <c r="M160" s="199" t="s">
        <v>1</v>
      </c>
      <c r="N160" s="200" t="s">
        <v>38</v>
      </c>
      <c r="O160" s="72"/>
      <c r="P160" s="201">
        <f t="shared" si="11"/>
        <v>0</v>
      </c>
      <c r="Q160" s="201">
        <v>0</v>
      </c>
      <c r="R160" s="201">
        <f t="shared" si="12"/>
        <v>0</v>
      </c>
      <c r="S160" s="201">
        <v>0</v>
      </c>
      <c r="T160" s="202">
        <f t="shared" si="13"/>
        <v>0</v>
      </c>
      <c r="U160" s="35"/>
      <c r="V160" s="35"/>
      <c r="W160" s="35"/>
      <c r="X160" s="35"/>
      <c r="Y160" s="35"/>
      <c r="Z160" s="35"/>
      <c r="AA160" s="35"/>
      <c r="AB160" s="35"/>
      <c r="AC160" s="35"/>
      <c r="AD160" s="35"/>
      <c r="AE160" s="35"/>
      <c r="AR160" s="203" t="s">
        <v>416</v>
      </c>
      <c r="AT160" s="203" t="s">
        <v>266</v>
      </c>
      <c r="AU160" s="203" t="s">
        <v>73</v>
      </c>
      <c r="AY160" s="18" t="s">
        <v>263</v>
      </c>
      <c r="BE160" s="204">
        <f t="shared" si="14"/>
        <v>0</v>
      </c>
      <c r="BF160" s="204">
        <f t="shared" si="15"/>
        <v>0</v>
      </c>
      <c r="BG160" s="204">
        <f t="shared" si="16"/>
        <v>0</v>
      </c>
      <c r="BH160" s="204">
        <f t="shared" si="17"/>
        <v>0</v>
      </c>
      <c r="BI160" s="204">
        <f t="shared" si="18"/>
        <v>0</v>
      </c>
      <c r="BJ160" s="18" t="s">
        <v>71</v>
      </c>
      <c r="BK160" s="204">
        <f t="shared" si="19"/>
        <v>0</v>
      </c>
      <c r="BL160" s="18" t="s">
        <v>416</v>
      </c>
      <c r="BM160" s="203" t="s">
        <v>568</v>
      </c>
    </row>
    <row r="161" spans="1:65" s="2" customFormat="1" ht="24.2" customHeight="1">
      <c r="A161" s="35"/>
      <c r="B161" s="36"/>
      <c r="C161" s="191" t="s">
        <v>595</v>
      </c>
      <c r="D161" s="191" t="s">
        <v>266</v>
      </c>
      <c r="E161" s="192" t="s">
        <v>3952</v>
      </c>
      <c r="F161" s="193" t="s">
        <v>3953</v>
      </c>
      <c r="G161" s="194" t="s">
        <v>796</v>
      </c>
      <c r="H161" s="195">
        <v>24</v>
      </c>
      <c r="I161" s="196"/>
      <c r="J161" s="197">
        <f t="shared" si="10"/>
        <v>0</v>
      </c>
      <c r="K161" s="198"/>
      <c r="L161" s="40"/>
      <c r="M161" s="199" t="s">
        <v>1</v>
      </c>
      <c r="N161" s="200" t="s">
        <v>38</v>
      </c>
      <c r="O161" s="72"/>
      <c r="P161" s="201">
        <f t="shared" si="11"/>
        <v>0</v>
      </c>
      <c r="Q161" s="201">
        <v>0</v>
      </c>
      <c r="R161" s="201">
        <f t="shared" si="12"/>
        <v>0</v>
      </c>
      <c r="S161" s="201">
        <v>0</v>
      </c>
      <c r="T161" s="202">
        <f t="shared" si="13"/>
        <v>0</v>
      </c>
      <c r="U161" s="35"/>
      <c r="V161" s="35"/>
      <c r="W161" s="35"/>
      <c r="X161" s="35"/>
      <c r="Y161" s="35"/>
      <c r="Z161" s="35"/>
      <c r="AA161" s="35"/>
      <c r="AB161" s="35"/>
      <c r="AC161" s="35"/>
      <c r="AD161" s="35"/>
      <c r="AE161" s="35"/>
      <c r="AR161" s="203" t="s">
        <v>416</v>
      </c>
      <c r="AT161" s="203" t="s">
        <v>266</v>
      </c>
      <c r="AU161" s="203" t="s">
        <v>73</v>
      </c>
      <c r="AY161" s="18" t="s">
        <v>263</v>
      </c>
      <c r="BE161" s="204">
        <f t="shared" si="14"/>
        <v>0</v>
      </c>
      <c r="BF161" s="204">
        <f t="shared" si="15"/>
        <v>0</v>
      </c>
      <c r="BG161" s="204">
        <f t="shared" si="16"/>
        <v>0</v>
      </c>
      <c r="BH161" s="204">
        <f t="shared" si="17"/>
        <v>0</v>
      </c>
      <c r="BI161" s="204">
        <f t="shared" si="18"/>
        <v>0</v>
      </c>
      <c r="BJ161" s="18" t="s">
        <v>71</v>
      </c>
      <c r="BK161" s="204">
        <f t="shared" si="19"/>
        <v>0</v>
      </c>
      <c r="BL161" s="18" t="s">
        <v>416</v>
      </c>
      <c r="BM161" s="203" t="s">
        <v>573</v>
      </c>
    </row>
    <row r="162" spans="1:65" s="2" customFormat="1" ht="21.75" customHeight="1">
      <c r="A162" s="35"/>
      <c r="B162" s="36"/>
      <c r="C162" s="191" t="s">
        <v>533</v>
      </c>
      <c r="D162" s="191" t="s">
        <v>266</v>
      </c>
      <c r="E162" s="192" t="s">
        <v>3954</v>
      </c>
      <c r="F162" s="193" t="s">
        <v>3955</v>
      </c>
      <c r="G162" s="194" t="s">
        <v>796</v>
      </c>
      <c r="H162" s="195">
        <v>22</v>
      </c>
      <c r="I162" s="196"/>
      <c r="J162" s="197">
        <f t="shared" si="10"/>
        <v>0</v>
      </c>
      <c r="K162" s="198"/>
      <c r="L162" s="40"/>
      <c r="M162" s="199" t="s">
        <v>1</v>
      </c>
      <c r="N162" s="200" t="s">
        <v>38</v>
      </c>
      <c r="O162" s="72"/>
      <c r="P162" s="201">
        <f t="shared" si="11"/>
        <v>0</v>
      </c>
      <c r="Q162" s="201">
        <v>0</v>
      </c>
      <c r="R162" s="201">
        <f t="shared" si="12"/>
        <v>0</v>
      </c>
      <c r="S162" s="201">
        <v>0</v>
      </c>
      <c r="T162" s="202">
        <f t="shared" si="13"/>
        <v>0</v>
      </c>
      <c r="U162" s="35"/>
      <c r="V162" s="35"/>
      <c r="W162" s="35"/>
      <c r="X162" s="35"/>
      <c r="Y162" s="35"/>
      <c r="Z162" s="35"/>
      <c r="AA162" s="35"/>
      <c r="AB162" s="35"/>
      <c r="AC162" s="35"/>
      <c r="AD162" s="35"/>
      <c r="AE162" s="35"/>
      <c r="AR162" s="203" t="s">
        <v>416</v>
      </c>
      <c r="AT162" s="203" t="s">
        <v>266</v>
      </c>
      <c r="AU162" s="203" t="s">
        <v>73</v>
      </c>
      <c r="AY162" s="18" t="s">
        <v>263</v>
      </c>
      <c r="BE162" s="204">
        <f t="shared" si="14"/>
        <v>0</v>
      </c>
      <c r="BF162" s="204">
        <f t="shared" si="15"/>
        <v>0</v>
      </c>
      <c r="BG162" s="204">
        <f t="shared" si="16"/>
        <v>0</v>
      </c>
      <c r="BH162" s="204">
        <f t="shared" si="17"/>
        <v>0</v>
      </c>
      <c r="BI162" s="204">
        <f t="shared" si="18"/>
        <v>0</v>
      </c>
      <c r="BJ162" s="18" t="s">
        <v>71</v>
      </c>
      <c r="BK162" s="204">
        <f t="shared" si="19"/>
        <v>0</v>
      </c>
      <c r="BL162" s="18" t="s">
        <v>416</v>
      </c>
      <c r="BM162" s="203" t="s">
        <v>579</v>
      </c>
    </row>
    <row r="163" spans="1:65" s="2" customFormat="1" ht="16.5" customHeight="1">
      <c r="A163" s="35"/>
      <c r="B163" s="36"/>
      <c r="C163" s="191" t="s">
        <v>604</v>
      </c>
      <c r="D163" s="191" t="s">
        <v>266</v>
      </c>
      <c r="E163" s="192" t="s">
        <v>3956</v>
      </c>
      <c r="F163" s="193" t="s">
        <v>3957</v>
      </c>
      <c r="G163" s="194" t="s">
        <v>374</v>
      </c>
      <c r="H163" s="195">
        <v>5</v>
      </c>
      <c r="I163" s="196"/>
      <c r="J163" s="197">
        <f t="shared" si="10"/>
        <v>0</v>
      </c>
      <c r="K163" s="198"/>
      <c r="L163" s="40"/>
      <c r="M163" s="199" t="s">
        <v>1</v>
      </c>
      <c r="N163" s="200" t="s">
        <v>38</v>
      </c>
      <c r="O163" s="72"/>
      <c r="P163" s="201">
        <f t="shared" si="11"/>
        <v>0</v>
      </c>
      <c r="Q163" s="201">
        <v>0</v>
      </c>
      <c r="R163" s="201">
        <f t="shared" si="12"/>
        <v>0</v>
      </c>
      <c r="S163" s="201">
        <v>0</v>
      </c>
      <c r="T163" s="202">
        <f t="shared" si="13"/>
        <v>0</v>
      </c>
      <c r="U163" s="35"/>
      <c r="V163" s="35"/>
      <c r="W163" s="35"/>
      <c r="X163" s="35"/>
      <c r="Y163" s="35"/>
      <c r="Z163" s="35"/>
      <c r="AA163" s="35"/>
      <c r="AB163" s="35"/>
      <c r="AC163" s="35"/>
      <c r="AD163" s="35"/>
      <c r="AE163" s="35"/>
      <c r="AR163" s="203" t="s">
        <v>416</v>
      </c>
      <c r="AT163" s="203" t="s">
        <v>266</v>
      </c>
      <c r="AU163" s="203" t="s">
        <v>73</v>
      </c>
      <c r="AY163" s="18" t="s">
        <v>263</v>
      </c>
      <c r="BE163" s="204">
        <f t="shared" si="14"/>
        <v>0</v>
      </c>
      <c r="BF163" s="204">
        <f t="shared" si="15"/>
        <v>0</v>
      </c>
      <c r="BG163" s="204">
        <f t="shared" si="16"/>
        <v>0</v>
      </c>
      <c r="BH163" s="204">
        <f t="shared" si="17"/>
        <v>0</v>
      </c>
      <c r="BI163" s="204">
        <f t="shared" si="18"/>
        <v>0</v>
      </c>
      <c r="BJ163" s="18" t="s">
        <v>71</v>
      </c>
      <c r="BK163" s="204">
        <f t="shared" si="19"/>
        <v>0</v>
      </c>
      <c r="BL163" s="18" t="s">
        <v>416</v>
      </c>
      <c r="BM163" s="203" t="s">
        <v>584</v>
      </c>
    </row>
    <row r="164" spans="1:65" s="2" customFormat="1" ht="16.5" customHeight="1">
      <c r="A164" s="35"/>
      <c r="B164" s="36"/>
      <c r="C164" s="191" t="s">
        <v>538</v>
      </c>
      <c r="D164" s="191" t="s">
        <v>266</v>
      </c>
      <c r="E164" s="192" t="s">
        <v>3958</v>
      </c>
      <c r="F164" s="193" t="s">
        <v>3959</v>
      </c>
      <c r="G164" s="194" t="s">
        <v>374</v>
      </c>
      <c r="H164" s="195">
        <v>5</v>
      </c>
      <c r="I164" s="196"/>
      <c r="J164" s="197">
        <f t="shared" si="10"/>
        <v>0</v>
      </c>
      <c r="K164" s="198"/>
      <c r="L164" s="40"/>
      <c r="M164" s="199" t="s">
        <v>1</v>
      </c>
      <c r="N164" s="200" t="s">
        <v>38</v>
      </c>
      <c r="O164" s="72"/>
      <c r="P164" s="201">
        <f t="shared" si="11"/>
        <v>0</v>
      </c>
      <c r="Q164" s="201">
        <v>0</v>
      </c>
      <c r="R164" s="201">
        <f t="shared" si="12"/>
        <v>0</v>
      </c>
      <c r="S164" s="201">
        <v>0</v>
      </c>
      <c r="T164" s="202">
        <f t="shared" si="13"/>
        <v>0</v>
      </c>
      <c r="U164" s="35"/>
      <c r="V164" s="35"/>
      <c r="W164" s="35"/>
      <c r="X164" s="35"/>
      <c r="Y164" s="35"/>
      <c r="Z164" s="35"/>
      <c r="AA164" s="35"/>
      <c r="AB164" s="35"/>
      <c r="AC164" s="35"/>
      <c r="AD164" s="35"/>
      <c r="AE164" s="35"/>
      <c r="AR164" s="203" t="s">
        <v>416</v>
      </c>
      <c r="AT164" s="203" t="s">
        <v>266</v>
      </c>
      <c r="AU164" s="203" t="s">
        <v>73</v>
      </c>
      <c r="AY164" s="18" t="s">
        <v>263</v>
      </c>
      <c r="BE164" s="204">
        <f t="shared" si="14"/>
        <v>0</v>
      </c>
      <c r="BF164" s="204">
        <f t="shared" si="15"/>
        <v>0</v>
      </c>
      <c r="BG164" s="204">
        <f t="shared" si="16"/>
        <v>0</v>
      </c>
      <c r="BH164" s="204">
        <f t="shared" si="17"/>
        <v>0</v>
      </c>
      <c r="BI164" s="204">
        <f t="shared" si="18"/>
        <v>0</v>
      </c>
      <c r="BJ164" s="18" t="s">
        <v>71</v>
      </c>
      <c r="BK164" s="204">
        <f t="shared" si="19"/>
        <v>0</v>
      </c>
      <c r="BL164" s="18" t="s">
        <v>416</v>
      </c>
      <c r="BM164" s="203" t="s">
        <v>590</v>
      </c>
    </row>
    <row r="165" spans="1:65" s="2" customFormat="1" ht="16.5" customHeight="1">
      <c r="A165" s="35"/>
      <c r="B165" s="36"/>
      <c r="C165" s="191" t="s">
        <v>615</v>
      </c>
      <c r="D165" s="191" t="s">
        <v>266</v>
      </c>
      <c r="E165" s="192" t="s">
        <v>3960</v>
      </c>
      <c r="F165" s="193" t="s">
        <v>3961</v>
      </c>
      <c r="G165" s="194" t="s">
        <v>374</v>
      </c>
      <c r="H165" s="195">
        <v>1</v>
      </c>
      <c r="I165" s="196"/>
      <c r="J165" s="197">
        <f t="shared" si="10"/>
        <v>0</v>
      </c>
      <c r="K165" s="198"/>
      <c r="L165" s="40"/>
      <c r="M165" s="199" t="s">
        <v>1</v>
      </c>
      <c r="N165" s="200" t="s">
        <v>38</v>
      </c>
      <c r="O165" s="72"/>
      <c r="P165" s="201">
        <f t="shared" si="11"/>
        <v>0</v>
      </c>
      <c r="Q165" s="201">
        <v>0</v>
      </c>
      <c r="R165" s="201">
        <f t="shared" si="12"/>
        <v>0</v>
      </c>
      <c r="S165" s="201">
        <v>0</v>
      </c>
      <c r="T165" s="202">
        <f t="shared" si="13"/>
        <v>0</v>
      </c>
      <c r="U165" s="35"/>
      <c r="V165" s="35"/>
      <c r="W165" s="35"/>
      <c r="X165" s="35"/>
      <c r="Y165" s="35"/>
      <c r="Z165" s="35"/>
      <c r="AA165" s="35"/>
      <c r="AB165" s="35"/>
      <c r="AC165" s="35"/>
      <c r="AD165" s="35"/>
      <c r="AE165" s="35"/>
      <c r="AR165" s="203" t="s">
        <v>416</v>
      </c>
      <c r="AT165" s="203" t="s">
        <v>266</v>
      </c>
      <c r="AU165" s="203" t="s">
        <v>73</v>
      </c>
      <c r="AY165" s="18" t="s">
        <v>263</v>
      </c>
      <c r="BE165" s="204">
        <f t="shared" si="14"/>
        <v>0</v>
      </c>
      <c r="BF165" s="204">
        <f t="shared" si="15"/>
        <v>0</v>
      </c>
      <c r="BG165" s="204">
        <f t="shared" si="16"/>
        <v>0</v>
      </c>
      <c r="BH165" s="204">
        <f t="shared" si="17"/>
        <v>0</v>
      </c>
      <c r="BI165" s="204">
        <f t="shared" si="18"/>
        <v>0</v>
      </c>
      <c r="BJ165" s="18" t="s">
        <v>71</v>
      </c>
      <c r="BK165" s="204">
        <f t="shared" si="19"/>
        <v>0</v>
      </c>
      <c r="BL165" s="18" t="s">
        <v>416</v>
      </c>
      <c r="BM165" s="203" t="s">
        <v>594</v>
      </c>
    </row>
    <row r="166" spans="1:65" s="2" customFormat="1" ht="16.5" customHeight="1">
      <c r="A166" s="35"/>
      <c r="B166" s="36"/>
      <c r="C166" s="191" t="s">
        <v>542</v>
      </c>
      <c r="D166" s="191" t="s">
        <v>266</v>
      </c>
      <c r="E166" s="192" t="s">
        <v>3962</v>
      </c>
      <c r="F166" s="193" t="s">
        <v>3963</v>
      </c>
      <c r="G166" s="194" t="s">
        <v>374</v>
      </c>
      <c r="H166" s="195">
        <v>1</v>
      </c>
      <c r="I166" s="196"/>
      <c r="J166" s="197">
        <f t="shared" si="10"/>
        <v>0</v>
      </c>
      <c r="K166" s="198"/>
      <c r="L166" s="40"/>
      <c r="M166" s="199" t="s">
        <v>1</v>
      </c>
      <c r="N166" s="200" t="s">
        <v>38</v>
      </c>
      <c r="O166" s="72"/>
      <c r="P166" s="201">
        <f t="shared" si="11"/>
        <v>0</v>
      </c>
      <c r="Q166" s="201">
        <v>0</v>
      </c>
      <c r="R166" s="201">
        <f t="shared" si="12"/>
        <v>0</v>
      </c>
      <c r="S166" s="201">
        <v>0</v>
      </c>
      <c r="T166" s="202">
        <f t="shared" si="13"/>
        <v>0</v>
      </c>
      <c r="U166" s="35"/>
      <c r="V166" s="35"/>
      <c r="W166" s="35"/>
      <c r="X166" s="35"/>
      <c r="Y166" s="35"/>
      <c r="Z166" s="35"/>
      <c r="AA166" s="35"/>
      <c r="AB166" s="35"/>
      <c r="AC166" s="35"/>
      <c r="AD166" s="35"/>
      <c r="AE166" s="35"/>
      <c r="AR166" s="203" t="s">
        <v>416</v>
      </c>
      <c r="AT166" s="203" t="s">
        <v>266</v>
      </c>
      <c r="AU166" s="203" t="s">
        <v>73</v>
      </c>
      <c r="AY166" s="18" t="s">
        <v>263</v>
      </c>
      <c r="BE166" s="204">
        <f t="shared" si="14"/>
        <v>0</v>
      </c>
      <c r="BF166" s="204">
        <f t="shared" si="15"/>
        <v>0</v>
      </c>
      <c r="BG166" s="204">
        <f t="shared" si="16"/>
        <v>0</v>
      </c>
      <c r="BH166" s="204">
        <f t="shared" si="17"/>
        <v>0</v>
      </c>
      <c r="BI166" s="204">
        <f t="shared" si="18"/>
        <v>0</v>
      </c>
      <c r="BJ166" s="18" t="s">
        <v>71</v>
      </c>
      <c r="BK166" s="204">
        <f t="shared" si="19"/>
        <v>0</v>
      </c>
      <c r="BL166" s="18" t="s">
        <v>416</v>
      </c>
      <c r="BM166" s="203" t="s">
        <v>598</v>
      </c>
    </row>
    <row r="167" spans="1:65" s="2" customFormat="1" ht="21.75" customHeight="1">
      <c r="A167" s="35"/>
      <c r="B167" s="36"/>
      <c r="C167" s="191" t="s">
        <v>621</v>
      </c>
      <c r="D167" s="191" t="s">
        <v>266</v>
      </c>
      <c r="E167" s="192" t="s">
        <v>3964</v>
      </c>
      <c r="F167" s="193" t="s">
        <v>3965</v>
      </c>
      <c r="G167" s="194" t="s">
        <v>374</v>
      </c>
      <c r="H167" s="195">
        <v>1</v>
      </c>
      <c r="I167" s="196"/>
      <c r="J167" s="197">
        <f t="shared" si="10"/>
        <v>0</v>
      </c>
      <c r="K167" s="198"/>
      <c r="L167" s="40"/>
      <c r="M167" s="199" t="s">
        <v>1</v>
      </c>
      <c r="N167" s="200" t="s">
        <v>38</v>
      </c>
      <c r="O167" s="72"/>
      <c r="P167" s="201">
        <f t="shared" si="11"/>
        <v>0</v>
      </c>
      <c r="Q167" s="201">
        <v>0</v>
      </c>
      <c r="R167" s="201">
        <f t="shared" si="12"/>
        <v>0</v>
      </c>
      <c r="S167" s="201">
        <v>0</v>
      </c>
      <c r="T167" s="202">
        <f t="shared" si="13"/>
        <v>0</v>
      </c>
      <c r="U167" s="35"/>
      <c r="V167" s="35"/>
      <c r="W167" s="35"/>
      <c r="X167" s="35"/>
      <c r="Y167" s="35"/>
      <c r="Z167" s="35"/>
      <c r="AA167" s="35"/>
      <c r="AB167" s="35"/>
      <c r="AC167" s="35"/>
      <c r="AD167" s="35"/>
      <c r="AE167" s="35"/>
      <c r="AR167" s="203" t="s">
        <v>416</v>
      </c>
      <c r="AT167" s="203" t="s">
        <v>266</v>
      </c>
      <c r="AU167" s="203" t="s">
        <v>73</v>
      </c>
      <c r="AY167" s="18" t="s">
        <v>263</v>
      </c>
      <c r="BE167" s="204">
        <f t="shared" si="14"/>
        <v>0</v>
      </c>
      <c r="BF167" s="204">
        <f t="shared" si="15"/>
        <v>0</v>
      </c>
      <c r="BG167" s="204">
        <f t="shared" si="16"/>
        <v>0</v>
      </c>
      <c r="BH167" s="204">
        <f t="shared" si="17"/>
        <v>0</v>
      </c>
      <c r="BI167" s="204">
        <f t="shared" si="18"/>
        <v>0</v>
      </c>
      <c r="BJ167" s="18" t="s">
        <v>71</v>
      </c>
      <c r="BK167" s="204">
        <f t="shared" si="19"/>
        <v>0</v>
      </c>
      <c r="BL167" s="18" t="s">
        <v>416</v>
      </c>
      <c r="BM167" s="203" t="s">
        <v>601</v>
      </c>
    </row>
    <row r="168" spans="1:65" s="2" customFormat="1" ht="21.75" customHeight="1">
      <c r="A168" s="35"/>
      <c r="B168" s="36"/>
      <c r="C168" s="191" t="s">
        <v>546</v>
      </c>
      <c r="D168" s="191" t="s">
        <v>266</v>
      </c>
      <c r="E168" s="192" t="s">
        <v>3966</v>
      </c>
      <c r="F168" s="193" t="s">
        <v>3967</v>
      </c>
      <c r="G168" s="194" t="s">
        <v>374</v>
      </c>
      <c r="H168" s="195">
        <v>2</v>
      </c>
      <c r="I168" s="196"/>
      <c r="J168" s="197">
        <f t="shared" si="10"/>
        <v>0</v>
      </c>
      <c r="K168" s="198"/>
      <c r="L168" s="40"/>
      <c r="M168" s="199" t="s">
        <v>1</v>
      </c>
      <c r="N168" s="200" t="s">
        <v>38</v>
      </c>
      <c r="O168" s="72"/>
      <c r="P168" s="201">
        <f t="shared" si="11"/>
        <v>0</v>
      </c>
      <c r="Q168" s="201">
        <v>0</v>
      </c>
      <c r="R168" s="201">
        <f t="shared" si="12"/>
        <v>0</v>
      </c>
      <c r="S168" s="201">
        <v>0</v>
      </c>
      <c r="T168" s="202">
        <f t="shared" si="13"/>
        <v>0</v>
      </c>
      <c r="U168" s="35"/>
      <c r="V168" s="35"/>
      <c r="W168" s="35"/>
      <c r="X168" s="35"/>
      <c r="Y168" s="35"/>
      <c r="Z168" s="35"/>
      <c r="AA168" s="35"/>
      <c r="AB168" s="35"/>
      <c r="AC168" s="35"/>
      <c r="AD168" s="35"/>
      <c r="AE168" s="35"/>
      <c r="AR168" s="203" t="s">
        <v>416</v>
      </c>
      <c r="AT168" s="203" t="s">
        <v>266</v>
      </c>
      <c r="AU168" s="203" t="s">
        <v>73</v>
      </c>
      <c r="AY168" s="18" t="s">
        <v>263</v>
      </c>
      <c r="BE168" s="204">
        <f t="shared" si="14"/>
        <v>0</v>
      </c>
      <c r="BF168" s="204">
        <f t="shared" si="15"/>
        <v>0</v>
      </c>
      <c r="BG168" s="204">
        <f t="shared" si="16"/>
        <v>0</v>
      </c>
      <c r="BH168" s="204">
        <f t="shared" si="17"/>
        <v>0</v>
      </c>
      <c r="BI168" s="204">
        <f t="shared" si="18"/>
        <v>0</v>
      </c>
      <c r="BJ168" s="18" t="s">
        <v>71</v>
      </c>
      <c r="BK168" s="204">
        <f t="shared" si="19"/>
        <v>0</v>
      </c>
      <c r="BL168" s="18" t="s">
        <v>416</v>
      </c>
      <c r="BM168" s="203" t="s">
        <v>607</v>
      </c>
    </row>
    <row r="169" spans="1:65" s="2" customFormat="1" ht="21.75" customHeight="1">
      <c r="A169" s="35"/>
      <c r="B169" s="36"/>
      <c r="C169" s="191" t="s">
        <v>630</v>
      </c>
      <c r="D169" s="191" t="s">
        <v>266</v>
      </c>
      <c r="E169" s="192" t="s">
        <v>3968</v>
      </c>
      <c r="F169" s="193" t="s">
        <v>3969</v>
      </c>
      <c r="G169" s="194" t="s">
        <v>374</v>
      </c>
      <c r="H169" s="195">
        <v>2</v>
      </c>
      <c r="I169" s="196"/>
      <c r="J169" s="197">
        <f t="shared" si="10"/>
        <v>0</v>
      </c>
      <c r="K169" s="198"/>
      <c r="L169" s="40"/>
      <c r="M169" s="199" t="s">
        <v>1</v>
      </c>
      <c r="N169" s="200" t="s">
        <v>38</v>
      </c>
      <c r="O169" s="72"/>
      <c r="P169" s="201">
        <f t="shared" si="11"/>
        <v>0</v>
      </c>
      <c r="Q169" s="201">
        <v>0</v>
      </c>
      <c r="R169" s="201">
        <f t="shared" si="12"/>
        <v>0</v>
      </c>
      <c r="S169" s="201">
        <v>0</v>
      </c>
      <c r="T169" s="202">
        <f t="shared" si="13"/>
        <v>0</v>
      </c>
      <c r="U169" s="35"/>
      <c r="V169" s="35"/>
      <c r="W169" s="35"/>
      <c r="X169" s="35"/>
      <c r="Y169" s="35"/>
      <c r="Z169" s="35"/>
      <c r="AA169" s="35"/>
      <c r="AB169" s="35"/>
      <c r="AC169" s="35"/>
      <c r="AD169" s="35"/>
      <c r="AE169" s="35"/>
      <c r="AR169" s="203" t="s">
        <v>416</v>
      </c>
      <c r="AT169" s="203" t="s">
        <v>266</v>
      </c>
      <c r="AU169" s="203" t="s">
        <v>73</v>
      </c>
      <c r="AY169" s="18" t="s">
        <v>263</v>
      </c>
      <c r="BE169" s="204">
        <f t="shared" si="14"/>
        <v>0</v>
      </c>
      <c r="BF169" s="204">
        <f t="shared" si="15"/>
        <v>0</v>
      </c>
      <c r="BG169" s="204">
        <f t="shared" si="16"/>
        <v>0</v>
      </c>
      <c r="BH169" s="204">
        <f t="shared" si="17"/>
        <v>0</v>
      </c>
      <c r="BI169" s="204">
        <f t="shared" si="18"/>
        <v>0</v>
      </c>
      <c r="BJ169" s="18" t="s">
        <v>71</v>
      </c>
      <c r="BK169" s="204">
        <f t="shared" si="19"/>
        <v>0</v>
      </c>
      <c r="BL169" s="18" t="s">
        <v>416</v>
      </c>
      <c r="BM169" s="203" t="s">
        <v>612</v>
      </c>
    </row>
    <row r="170" spans="1:65" s="2" customFormat="1" ht="21.75" customHeight="1">
      <c r="A170" s="35"/>
      <c r="B170" s="36"/>
      <c r="C170" s="191" t="s">
        <v>551</v>
      </c>
      <c r="D170" s="191" t="s">
        <v>266</v>
      </c>
      <c r="E170" s="192" t="s">
        <v>3970</v>
      </c>
      <c r="F170" s="193" t="s">
        <v>3971</v>
      </c>
      <c r="G170" s="194" t="s">
        <v>374</v>
      </c>
      <c r="H170" s="195">
        <v>1</v>
      </c>
      <c r="I170" s="196"/>
      <c r="J170" s="197">
        <f t="shared" si="10"/>
        <v>0</v>
      </c>
      <c r="K170" s="198"/>
      <c r="L170" s="40"/>
      <c r="M170" s="199" t="s">
        <v>1</v>
      </c>
      <c r="N170" s="200" t="s">
        <v>38</v>
      </c>
      <c r="O170" s="72"/>
      <c r="P170" s="201">
        <f t="shared" si="11"/>
        <v>0</v>
      </c>
      <c r="Q170" s="201">
        <v>0</v>
      </c>
      <c r="R170" s="201">
        <f t="shared" si="12"/>
        <v>0</v>
      </c>
      <c r="S170" s="201">
        <v>0</v>
      </c>
      <c r="T170" s="202">
        <f t="shared" si="13"/>
        <v>0</v>
      </c>
      <c r="U170" s="35"/>
      <c r="V170" s="35"/>
      <c r="W170" s="35"/>
      <c r="X170" s="35"/>
      <c r="Y170" s="35"/>
      <c r="Z170" s="35"/>
      <c r="AA170" s="35"/>
      <c r="AB170" s="35"/>
      <c r="AC170" s="35"/>
      <c r="AD170" s="35"/>
      <c r="AE170" s="35"/>
      <c r="AR170" s="203" t="s">
        <v>416</v>
      </c>
      <c r="AT170" s="203" t="s">
        <v>266</v>
      </c>
      <c r="AU170" s="203" t="s">
        <v>73</v>
      </c>
      <c r="AY170" s="18" t="s">
        <v>263</v>
      </c>
      <c r="BE170" s="204">
        <f t="shared" si="14"/>
        <v>0</v>
      </c>
      <c r="BF170" s="204">
        <f t="shared" si="15"/>
        <v>0</v>
      </c>
      <c r="BG170" s="204">
        <f t="shared" si="16"/>
        <v>0</v>
      </c>
      <c r="BH170" s="204">
        <f t="shared" si="17"/>
        <v>0</v>
      </c>
      <c r="BI170" s="204">
        <f t="shared" si="18"/>
        <v>0</v>
      </c>
      <c r="BJ170" s="18" t="s">
        <v>71</v>
      </c>
      <c r="BK170" s="204">
        <f t="shared" si="19"/>
        <v>0</v>
      </c>
      <c r="BL170" s="18" t="s">
        <v>416</v>
      </c>
      <c r="BM170" s="203" t="s">
        <v>618</v>
      </c>
    </row>
    <row r="171" spans="1:65" s="2" customFormat="1" ht="16.5" customHeight="1">
      <c r="A171" s="35"/>
      <c r="B171" s="36"/>
      <c r="C171" s="191" t="s">
        <v>640</v>
      </c>
      <c r="D171" s="191" t="s">
        <v>266</v>
      </c>
      <c r="E171" s="192" t="s">
        <v>2783</v>
      </c>
      <c r="F171" s="193" t="s">
        <v>2784</v>
      </c>
      <c r="G171" s="194" t="s">
        <v>796</v>
      </c>
      <c r="H171" s="195">
        <v>198</v>
      </c>
      <c r="I171" s="196"/>
      <c r="J171" s="197">
        <f t="shared" si="10"/>
        <v>0</v>
      </c>
      <c r="K171" s="198"/>
      <c r="L171" s="40"/>
      <c r="M171" s="199" t="s">
        <v>1</v>
      </c>
      <c r="N171" s="200" t="s">
        <v>38</v>
      </c>
      <c r="O171" s="72"/>
      <c r="P171" s="201">
        <f t="shared" si="11"/>
        <v>0</v>
      </c>
      <c r="Q171" s="201">
        <v>0</v>
      </c>
      <c r="R171" s="201">
        <f t="shared" si="12"/>
        <v>0</v>
      </c>
      <c r="S171" s="201">
        <v>0</v>
      </c>
      <c r="T171" s="202">
        <f t="shared" si="13"/>
        <v>0</v>
      </c>
      <c r="U171" s="35"/>
      <c r="V171" s="35"/>
      <c r="W171" s="35"/>
      <c r="X171" s="35"/>
      <c r="Y171" s="35"/>
      <c r="Z171" s="35"/>
      <c r="AA171" s="35"/>
      <c r="AB171" s="35"/>
      <c r="AC171" s="35"/>
      <c r="AD171" s="35"/>
      <c r="AE171" s="35"/>
      <c r="AR171" s="203" t="s">
        <v>416</v>
      </c>
      <c r="AT171" s="203" t="s">
        <v>266</v>
      </c>
      <c r="AU171" s="203" t="s">
        <v>73</v>
      </c>
      <c r="AY171" s="18" t="s">
        <v>263</v>
      </c>
      <c r="BE171" s="204">
        <f t="shared" si="14"/>
        <v>0</v>
      </c>
      <c r="BF171" s="204">
        <f t="shared" si="15"/>
        <v>0</v>
      </c>
      <c r="BG171" s="204">
        <f t="shared" si="16"/>
        <v>0</v>
      </c>
      <c r="BH171" s="204">
        <f t="shared" si="17"/>
        <v>0</v>
      </c>
      <c r="BI171" s="204">
        <f t="shared" si="18"/>
        <v>0</v>
      </c>
      <c r="BJ171" s="18" t="s">
        <v>71</v>
      </c>
      <c r="BK171" s="204">
        <f t="shared" si="19"/>
        <v>0</v>
      </c>
      <c r="BL171" s="18" t="s">
        <v>416</v>
      </c>
      <c r="BM171" s="203" t="s">
        <v>408</v>
      </c>
    </row>
    <row r="172" spans="1:65" s="2" customFormat="1" ht="21.75" customHeight="1">
      <c r="A172" s="35"/>
      <c r="B172" s="36"/>
      <c r="C172" s="191" t="s">
        <v>557</v>
      </c>
      <c r="D172" s="191" t="s">
        <v>266</v>
      </c>
      <c r="E172" s="192" t="s">
        <v>3972</v>
      </c>
      <c r="F172" s="193" t="s">
        <v>3973</v>
      </c>
      <c r="G172" s="194" t="s">
        <v>796</v>
      </c>
      <c r="H172" s="195">
        <v>198</v>
      </c>
      <c r="I172" s="196"/>
      <c r="J172" s="197">
        <f t="shared" si="10"/>
        <v>0</v>
      </c>
      <c r="K172" s="198"/>
      <c r="L172" s="40"/>
      <c r="M172" s="199" t="s">
        <v>1</v>
      </c>
      <c r="N172" s="200" t="s">
        <v>38</v>
      </c>
      <c r="O172" s="72"/>
      <c r="P172" s="201">
        <f t="shared" si="11"/>
        <v>0</v>
      </c>
      <c r="Q172" s="201">
        <v>0</v>
      </c>
      <c r="R172" s="201">
        <f t="shared" si="12"/>
        <v>0</v>
      </c>
      <c r="S172" s="201">
        <v>0</v>
      </c>
      <c r="T172" s="202">
        <f t="shared" si="13"/>
        <v>0</v>
      </c>
      <c r="U172" s="35"/>
      <c r="V172" s="35"/>
      <c r="W172" s="35"/>
      <c r="X172" s="35"/>
      <c r="Y172" s="35"/>
      <c r="Z172" s="35"/>
      <c r="AA172" s="35"/>
      <c r="AB172" s="35"/>
      <c r="AC172" s="35"/>
      <c r="AD172" s="35"/>
      <c r="AE172" s="35"/>
      <c r="AR172" s="203" t="s">
        <v>416</v>
      </c>
      <c r="AT172" s="203" t="s">
        <v>266</v>
      </c>
      <c r="AU172" s="203" t="s">
        <v>73</v>
      </c>
      <c r="AY172" s="18" t="s">
        <v>263</v>
      </c>
      <c r="BE172" s="204">
        <f t="shared" si="14"/>
        <v>0</v>
      </c>
      <c r="BF172" s="204">
        <f t="shared" si="15"/>
        <v>0</v>
      </c>
      <c r="BG172" s="204">
        <f t="shared" si="16"/>
        <v>0</v>
      </c>
      <c r="BH172" s="204">
        <f t="shared" si="17"/>
        <v>0</v>
      </c>
      <c r="BI172" s="204">
        <f t="shared" si="18"/>
        <v>0</v>
      </c>
      <c r="BJ172" s="18" t="s">
        <v>71</v>
      </c>
      <c r="BK172" s="204">
        <f t="shared" si="19"/>
        <v>0</v>
      </c>
      <c r="BL172" s="18" t="s">
        <v>416</v>
      </c>
      <c r="BM172" s="203" t="s">
        <v>624</v>
      </c>
    </row>
    <row r="173" spans="1:65" s="2" customFormat="1" ht="16.5" customHeight="1">
      <c r="A173" s="35"/>
      <c r="B173" s="36"/>
      <c r="C173" s="191" t="s">
        <v>649</v>
      </c>
      <c r="D173" s="191" t="s">
        <v>266</v>
      </c>
      <c r="E173" s="192" t="s">
        <v>3974</v>
      </c>
      <c r="F173" s="193" t="s">
        <v>3975</v>
      </c>
      <c r="G173" s="194" t="s">
        <v>292</v>
      </c>
      <c r="H173" s="195">
        <v>1</v>
      </c>
      <c r="I173" s="196"/>
      <c r="J173" s="197">
        <f t="shared" si="10"/>
        <v>0</v>
      </c>
      <c r="K173" s="198"/>
      <c r="L173" s="40"/>
      <c r="M173" s="199" t="s">
        <v>1</v>
      </c>
      <c r="N173" s="200" t="s">
        <v>38</v>
      </c>
      <c r="O173" s="72"/>
      <c r="P173" s="201">
        <f t="shared" si="11"/>
        <v>0</v>
      </c>
      <c r="Q173" s="201">
        <v>0</v>
      </c>
      <c r="R173" s="201">
        <f t="shared" si="12"/>
        <v>0</v>
      </c>
      <c r="S173" s="201">
        <v>0</v>
      </c>
      <c r="T173" s="202">
        <f t="shared" si="13"/>
        <v>0</v>
      </c>
      <c r="U173" s="35"/>
      <c r="V173" s="35"/>
      <c r="W173" s="35"/>
      <c r="X173" s="35"/>
      <c r="Y173" s="35"/>
      <c r="Z173" s="35"/>
      <c r="AA173" s="35"/>
      <c r="AB173" s="35"/>
      <c r="AC173" s="35"/>
      <c r="AD173" s="35"/>
      <c r="AE173" s="35"/>
      <c r="AR173" s="203" t="s">
        <v>416</v>
      </c>
      <c r="AT173" s="203" t="s">
        <v>266</v>
      </c>
      <c r="AU173" s="203" t="s">
        <v>73</v>
      </c>
      <c r="AY173" s="18" t="s">
        <v>263</v>
      </c>
      <c r="BE173" s="204">
        <f t="shared" si="14"/>
        <v>0</v>
      </c>
      <c r="BF173" s="204">
        <f t="shared" si="15"/>
        <v>0</v>
      </c>
      <c r="BG173" s="204">
        <f t="shared" si="16"/>
        <v>0</v>
      </c>
      <c r="BH173" s="204">
        <f t="shared" si="17"/>
        <v>0</v>
      </c>
      <c r="BI173" s="204">
        <f t="shared" si="18"/>
        <v>0</v>
      </c>
      <c r="BJ173" s="18" t="s">
        <v>71</v>
      </c>
      <c r="BK173" s="204">
        <f t="shared" si="19"/>
        <v>0</v>
      </c>
      <c r="BL173" s="18" t="s">
        <v>416</v>
      </c>
      <c r="BM173" s="203" t="s">
        <v>3976</v>
      </c>
    </row>
    <row r="174" spans="1:65" s="2" customFormat="1" ht="24.2" customHeight="1">
      <c r="A174" s="35"/>
      <c r="B174" s="36"/>
      <c r="C174" s="191" t="s">
        <v>560</v>
      </c>
      <c r="D174" s="191" t="s">
        <v>266</v>
      </c>
      <c r="E174" s="192" t="s">
        <v>2785</v>
      </c>
      <c r="F174" s="193" t="s">
        <v>2786</v>
      </c>
      <c r="G174" s="194" t="s">
        <v>2787</v>
      </c>
      <c r="H174" s="272"/>
      <c r="I174" s="196"/>
      <c r="J174" s="197">
        <f t="shared" si="10"/>
        <v>0</v>
      </c>
      <c r="K174" s="198"/>
      <c r="L174" s="40"/>
      <c r="M174" s="199" t="s">
        <v>1</v>
      </c>
      <c r="N174" s="200" t="s">
        <v>38</v>
      </c>
      <c r="O174" s="72"/>
      <c r="P174" s="201">
        <f t="shared" si="11"/>
        <v>0</v>
      </c>
      <c r="Q174" s="201">
        <v>0</v>
      </c>
      <c r="R174" s="201">
        <f t="shared" si="12"/>
        <v>0</v>
      </c>
      <c r="S174" s="201">
        <v>0</v>
      </c>
      <c r="T174" s="202">
        <f t="shared" si="13"/>
        <v>0</v>
      </c>
      <c r="U174" s="35"/>
      <c r="V174" s="35"/>
      <c r="W174" s="35"/>
      <c r="X174" s="35"/>
      <c r="Y174" s="35"/>
      <c r="Z174" s="35"/>
      <c r="AA174" s="35"/>
      <c r="AB174" s="35"/>
      <c r="AC174" s="35"/>
      <c r="AD174" s="35"/>
      <c r="AE174" s="35"/>
      <c r="AR174" s="203" t="s">
        <v>416</v>
      </c>
      <c r="AT174" s="203" t="s">
        <v>266</v>
      </c>
      <c r="AU174" s="203" t="s">
        <v>73</v>
      </c>
      <c r="AY174" s="18" t="s">
        <v>263</v>
      </c>
      <c r="BE174" s="204">
        <f t="shared" si="14"/>
        <v>0</v>
      </c>
      <c r="BF174" s="204">
        <f t="shared" si="15"/>
        <v>0</v>
      </c>
      <c r="BG174" s="204">
        <f t="shared" si="16"/>
        <v>0</v>
      </c>
      <c r="BH174" s="204">
        <f t="shared" si="17"/>
        <v>0</v>
      </c>
      <c r="BI174" s="204">
        <f t="shared" si="18"/>
        <v>0</v>
      </c>
      <c r="BJ174" s="18" t="s">
        <v>71</v>
      </c>
      <c r="BK174" s="204">
        <f t="shared" si="19"/>
        <v>0</v>
      </c>
      <c r="BL174" s="18" t="s">
        <v>416</v>
      </c>
      <c r="BM174" s="203" t="s">
        <v>3977</v>
      </c>
    </row>
    <row r="175" spans="1:65" s="12" customFormat="1" ht="22.9" customHeight="1">
      <c r="B175" s="175"/>
      <c r="C175" s="176"/>
      <c r="D175" s="177" t="s">
        <v>63</v>
      </c>
      <c r="E175" s="189" t="s">
        <v>3978</v>
      </c>
      <c r="F175" s="189" t="s">
        <v>3979</v>
      </c>
      <c r="G175" s="176"/>
      <c r="H175" s="176"/>
      <c r="I175" s="179"/>
      <c r="J175" s="190">
        <f>BK175</f>
        <v>0</v>
      </c>
      <c r="K175" s="176"/>
      <c r="L175" s="181"/>
      <c r="M175" s="182"/>
      <c r="N175" s="183"/>
      <c r="O175" s="183"/>
      <c r="P175" s="184">
        <f>SUM(P176:P192)</f>
        <v>0</v>
      </c>
      <c r="Q175" s="183"/>
      <c r="R175" s="184">
        <f>SUM(R176:R192)</f>
        <v>0</v>
      </c>
      <c r="S175" s="183"/>
      <c r="T175" s="185">
        <f>SUM(T176:T192)</f>
        <v>0</v>
      </c>
      <c r="AR175" s="186" t="s">
        <v>73</v>
      </c>
      <c r="AT175" s="187" t="s">
        <v>63</v>
      </c>
      <c r="AU175" s="187" t="s">
        <v>71</v>
      </c>
      <c r="AY175" s="186" t="s">
        <v>263</v>
      </c>
      <c r="BK175" s="188">
        <f>SUM(BK176:BK192)</f>
        <v>0</v>
      </c>
    </row>
    <row r="176" spans="1:65" s="2" customFormat="1" ht="16.5" customHeight="1">
      <c r="A176" s="35"/>
      <c r="B176" s="36"/>
      <c r="C176" s="191" t="s">
        <v>659</v>
      </c>
      <c r="D176" s="191" t="s">
        <v>266</v>
      </c>
      <c r="E176" s="192" t="s">
        <v>3980</v>
      </c>
      <c r="F176" s="193" t="s">
        <v>3981</v>
      </c>
      <c r="G176" s="194" t="s">
        <v>1794</v>
      </c>
      <c r="H176" s="195">
        <v>7</v>
      </c>
      <c r="I176" s="196"/>
      <c r="J176" s="197">
        <f t="shared" ref="J176:J192" si="20">ROUND(I176*H176,2)</f>
        <v>0</v>
      </c>
      <c r="K176" s="198"/>
      <c r="L176" s="40"/>
      <c r="M176" s="199" t="s">
        <v>1</v>
      </c>
      <c r="N176" s="200" t="s">
        <v>38</v>
      </c>
      <c r="O176" s="72"/>
      <c r="P176" s="201">
        <f t="shared" ref="P176:P192" si="21">O176*H176</f>
        <v>0</v>
      </c>
      <c r="Q176" s="201">
        <v>0</v>
      </c>
      <c r="R176" s="201">
        <f t="shared" ref="R176:R192" si="22">Q176*H176</f>
        <v>0</v>
      </c>
      <c r="S176" s="201">
        <v>0</v>
      </c>
      <c r="T176" s="202">
        <f t="shared" ref="T176:T192" si="23">S176*H176</f>
        <v>0</v>
      </c>
      <c r="U176" s="35"/>
      <c r="V176" s="35"/>
      <c r="W176" s="35"/>
      <c r="X176" s="35"/>
      <c r="Y176" s="35"/>
      <c r="Z176" s="35"/>
      <c r="AA176" s="35"/>
      <c r="AB176" s="35"/>
      <c r="AC176" s="35"/>
      <c r="AD176" s="35"/>
      <c r="AE176" s="35"/>
      <c r="AR176" s="203" t="s">
        <v>416</v>
      </c>
      <c r="AT176" s="203" t="s">
        <v>266</v>
      </c>
      <c r="AU176" s="203" t="s">
        <v>73</v>
      </c>
      <c r="AY176" s="18" t="s">
        <v>263</v>
      </c>
      <c r="BE176" s="204">
        <f t="shared" ref="BE176:BE192" si="24">IF(N176="základní",J176,0)</f>
        <v>0</v>
      </c>
      <c r="BF176" s="204">
        <f t="shared" ref="BF176:BF192" si="25">IF(N176="snížená",J176,0)</f>
        <v>0</v>
      </c>
      <c r="BG176" s="204">
        <f t="shared" ref="BG176:BG192" si="26">IF(N176="zákl. přenesená",J176,0)</f>
        <v>0</v>
      </c>
      <c r="BH176" s="204">
        <f t="shared" ref="BH176:BH192" si="27">IF(N176="sníž. přenesená",J176,0)</f>
        <v>0</v>
      </c>
      <c r="BI176" s="204">
        <f t="shared" ref="BI176:BI192" si="28">IF(N176="nulová",J176,0)</f>
        <v>0</v>
      </c>
      <c r="BJ176" s="18" t="s">
        <v>71</v>
      </c>
      <c r="BK176" s="204">
        <f t="shared" ref="BK176:BK192" si="29">ROUND(I176*H176,2)</f>
        <v>0</v>
      </c>
      <c r="BL176" s="18" t="s">
        <v>416</v>
      </c>
      <c r="BM176" s="203" t="s">
        <v>627</v>
      </c>
    </row>
    <row r="177" spans="1:65" s="2" customFormat="1" ht="16.5" customHeight="1">
      <c r="A177" s="35"/>
      <c r="B177" s="36"/>
      <c r="C177" s="191" t="s">
        <v>568</v>
      </c>
      <c r="D177" s="191" t="s">
        <v>266</v>
      </c>
      <c r="E177" s="192" t="s">
        <v>3982</v>
      </c>
      <c r="F177" s="193" t="s">
        <v>3983</v>
      </c>
      <c r="G177" s="194" t="s">
        <v>1794</v>
      </c>
      <c r="H177" s="195">
        <v>3</v>
      </c>
      <c r="I177" s="196"/>
      <c r="J177" s="197">
        <f t="shared" si="20"/>
        <v>0</v>
      </c>
      <c r="K177" s="198"/>
      <c r="L177" s="40"/>
      <c r="M177" s="199" t="s">
        <v>1</v>
      </c>
      <c r="N177" s="200" t="s">
        <v>38</v>
      </c>
      <c r="O177" s="72"/>
      <c r="P177" s="201">
        <f t="shared" si="21"/>
        <v>0</v>
      </c>
      <c r="Q177" s="201">
        <v>0</v>
      </c>
      <c r="R177" s="201">
        <f t="shared" si="22"/>
        <v>0</v>
      </c>
      <c r="S177" s="201">
        <v>0</v>
      </c>
      <c r="T177" s="202">
        <f t="shared" si="23"/>
        <v>0</v>
      </c>
      <c r="U177" s="35"/>
      <c r="V177" s="35"/>
      <c r="W177" s="35"/>
      <c r="X177" s="35"/>
      <c r="Y177" s="35"/>
      <c r="Z177" s="35"/>
      <c r="AA177" s="35"/>
      <c r="AB177" s="35"/>
      <c r="AC177" s="35"/>
      <c r="AD177" s="35"/>
      <c r="AE177" s="35"/>
      <c r="AR177" s="203" t="s">
        <v>416</v>
      </c>
      <c r="AT177" s="203" t="s">
        <v>266</v>
      </c>
      <c r="AU177" s="203" t="s">
        <v>73</v>
      </c>
      <c r="AY177" s="18" t="s">
        <v>263</v>
      </c>
      <c r="BE177" s="204">
        <f t="shared" si="24"/>
        <v>0</v>
      </c>
      <c r="BF177" s="204">
        <f t="shared" si="25"/>
        <v>0</v>
      </c>
      <c r="BG177" s="204">
        <f t="shared" si="26"/>
        <v>0</v>
      </c>
      <c r="BH177" s="204">
        <f t="shared" si="27"/>
        <v>0</v>
      </c>
      <c r="BI177" s="204">
        <f t="shared" si="28"/>
        <v>0</v>
      </c>
      <c r="BJ177" s="18" t="s">
        <v>71</v>
      </c>
      <c r="BK177" s="204">
        <f t="shared" si="29"/>
        <v>0</v>
      </c>
      <c r="BL177" s="18" t="s">
        <v>416</v>
      </c>
      <c r="BM177" s="203" t="s">
        <v>633</v>
      </c>
    </row>
    <row r="178" spans="1:65" s="2" customFormat="1" ht="21.75" customHeight="1">
      <c r="A178" s="35"/>
      <c r="B178" s="36"/>
      <c r="C178" s="191" t="s">
        <v>694</v>
      </c>
      <c r="D178" s="191" t="s">
        <v>266</v>
      </c>
      <c r="E178" s="192" t="s">
        <v>3984</v>
      </c>
      <c r="F178" s="193" t="s">
        <v>3985</v>
      </c>
      <c r="G178" s="194" t="s">
        <v>1794</v>
      </c>
      <c r="H178" s="195">
        <v>2</v>
      </c>
      <c r="I178" s="196"/>
      <c r="J178" s="197">
        <f t="shared" si="20"/>
        <v>0</v>
      </c>
      <c r="K178" s="198"/>
      <c r="L178" s="40"/>
      <c r="M178" s="199" t="s">
        <v>1</v>
      </c>
      <c r="N178" s="200" t="s">
        <v>38</v>
      </c>
      <c r="O178" s="72"/>
      <c r="P178" s="201">
        <f t="shared" si="21"/>
        <v>0</v>
      </c>
      <c r="Q178" s="201">
        <v>0</v>
      </c>
      <c r="R178" s="201">
        <f t="shared" si="22"/>
        <v>0</v>
      </c>
      <c r="S178" s="201">
        <v>0</v>
      </c>
      <c r="T178" s="202">
        <f t="shared" si="23"/>
        <v>0</v>
      </c>
      <c r="U178" s="35"/>
      <c r="V178" s="35"/>
      <c r="W178" s="35"/>
      <c r="X178" s="35"/>
      <c r="Y178" s="35"/>
      <c r="Z178" s="35"/>
      <c r="AA178" s="35"/>
      <c r="AB178" s="35"/>
      <c r="AC178" s="35"/>
      <c r="AD178" s="35"/>
      <c r="AE178" s="35"/>
      <c r="AR178" s="203" t="s">
        <v>416</v>
      </c>
      <c r="AT178" s="203" t="s">
        <v>266</v>
      </c>
      <c r="AU178" s="203" t="s">
        <v>73</v>
      </c>
      <c r="AY178" s="18" t="s">
        <v>263</v>
      </c>
      <c r="BE178" s="204">
        <f t="shared" si="24"/>
        <v>0</v>
      </c>
      <c r="BF178" s="204">
        <f t="shared" si="25"/>
        <v>0</v>
      </c>
      <c r="BG178" s="204">
        <f t="shared" si="26"/>
        <v>0</v>
      </c>
      <c r="BH178" s="204">
        <f t="shared" si="27"/>
        <v>0</v>
      </c>
      <c r="BI178" s="204">
        <f t="shared" si="28"/>
        <v>0</v>
      </c>
      <c r="BJ178" s="18" t="s">
        <v>71</v>
      </c>
      <c r="BK178" s="204">
        <f t="shared" si="29"/>
        <v>0</v>
      </c>
      <c r="BL178" s="18" t="s">
        <v>416</v>
      </c>
      <c r="BM178" s="203" t="s">
        <v>637</v>
      </c>
    </row>
    <row r="179" spans="1:65" s="2" customFormat="1" ht="21.75" customHeight="1">
      <c r="A179" s="35"/>
      <c r="B179" s="36"/>
      <c r="C179" s="191" t="s">
        <v>573</v>
      </c>
      <c r="D179" s="191" t="s">
        <v>266</v>
      </c>
      <c r="E179" s="192" t="s">
        <v>3986</v>
      </c>
      <c r="F179" s="193" t="s">
        <v>3987</v>
      </c>
      <c r="G179" s="194" t="s">
        <v>1794</v>
      </c>
      <c r="H179" s="195">
        <v>2</v>
      </c>
      <c r="I179" s="196"/>
      <c r="J179" s="197">
        <f t="shared" si="20"/>
        <v>0</v>
      </c>
      <c r="K179" s="198"/>
      <c r="L179" s="40"/>
      <c r="M179" s="199" t="s">
        <v>1</v>
      </c>
      <c r="N179" s="200" t="s">
        <v>38</v>
      </c>
      <c r="O179" s="72"/>
      <c r="P179" s="201">
        <f t="shared" si="21"/>
        <v>0</v>
      </c>
      <c r="Q179" s="201">
        <v>0</v>
      </c>
      <c r="R179" s="201">
        <f t="shared" si="22"/>
        <v>0</v>
      </c>
      <c r="S179" s="201">
        <v>0</v>
      </c>
      <c r="T179" s="202">
        <f t="shared" si="23"/>
        <v>0</v>
      </c>
      <c r="U179" s="35"/>
      <c r="V179" s="35"/>
      <c r="W179" s="35"/>
      <c r="X179" s="35"/>
      <c r="Y179" s="35"/>
      <c r="Z179" s="35"/>
      <c r="AA179" s="35"/>
      <c r="AB179" s="35"/>
      <c r="AC179" s="35"/>
      <c r="AD179" s="35"/>
      <c r="AE179" s="35"/>
      <c r="AR179" s="203" t="s">
        <v>416</v>
      </c>
      <c r="AT179" s="203" t="s">
        <v>266</v>
      </c>
      <c r="AU179" s="203" t="s">
        <v>73</v>
      </c>
      <c r="AY179" s="18" t="s">
        <v>263</v>
      </c>
      <c r="BE179" s="204">
        <f t="shared" si="24"/>
        <v>0</v>
      </c>
      <c r="BF179" s="204">
        <f t="shared" si="25"/>
        <v>0</v>
      </c>
      <c r="BG179" s="204">
        <f t="shared" si="26"/>
        <v>0</v>
      </c>
      <c r="BH179" s="204">
        <f t="shared" si="27"/>
        <v>0</v>
      </c>
      <c r="BI179" s="204">
        <f t="shared" si="28"/>
        <v>0</v>
      </c>
      <c r="BJ179" s="18" t="s">
        <v>71</v>
      </c>
      <c r="BK179" s="204">
        <f t="shared" si="29"/>
        <v>0</v>
      </c>
      <c r="BL179" s="18" t="s">
        <v>416</v>
      </c>
      <c r="BM179" s="203" t="s">
        <v>643</v>
      </c>
    </row>
    <row r="180" spans="1:65" s="2" customFormat="1" ht="21.75" customHeight="1">
      <c r="A180" s="35"/>
      <c r="B180" s="36"/>
      <c r="C180" s="191" t="s">
        <v>701</v>
      </c>
      <c r="D180" s="191" t="s">
        <v>266</v>
      </c>
      <c r="E180" s="192" t="s">
        <v>3988</v>
      </c>
      <c r="F180" s="193" t="s">
        <v>3989</v>
      </c>
      <c r="G180" s="194" t="s">
        <v>1794</v>
      </c>
      <c r="H180" s="195">
        <v>1</v>
      </c>
      <c r="I180" s="196"/>
      <c r="J180" s="197">
        <f t="shared" si="20"/>
        <v>0</v>
      </c>
      <c r="K180" s="198"/>
      <c r="L180" s="40"/>
      <c r="M180" s="199" t="s">
        <v>1</v>
      </c>
      <c r="N180" s="200" t="s">
        <v>38</v>
      </c>
      <c r="O180" s="72"/>
      <c r="P180" s="201">
        <f t="shared" si="21"/>
        <v>0</v>
      </c>
      <c r="Q180" s="201">
        <v>0</v>
      </c>
      <c r="R180" s="201">
        <f t="shared" si="22"/>
        <v>0</v>
      </c>
      <c r="S180" s="201">
        <v>0</v>
      </c>
      <c r="T180" s="202">
        <f t="shared" si="23"/>
        <v>0</v>
      </c>
      <c r="U180" s="35"/>
      <c r="V180" s="35"/>
      <c r="W180" s="35"/>
      <c r="X180" s="35"/>
      <c r="Y180" s="35"/>
      <c r="Z180" s="35"/>
      <c r="AA180" s="35"/>
      <c r="AB180" s="35"/>
      <c r="AC180" s="35"/>
      <c r="AD180" s="35"/>
      <c r="AE180" s="35"/>
      <c r="AR180" s="203" t="s">
        <v>416</v>
      </c>
      <c r="AT180" s="203" t="s">
        <v>266</v>
      </c>
      <c r="AU180" s="203" t="s">
        <v>73</v>
      </c>
      <c r="AY180" s="18" t="s">
        <v>263</v>
      </c>
      <c r="BE180" s="204">
        <f t="shared" si="24"/>
        <v>0</v>
      </c>
      <c r="BF180" s="204">
        <f t="shared" si="25"/>
        <v>0</v>
      </c>
      <c r="BG180" s="204">
        <f t="shared" si="26"/>
        <v>0</v>
      </c>
      <c r="BH180" s="204">
        <f t="shared" si="27"/>
        <v>0</v>
      </c>
      <c r="BI180" s="204">
        <f t="shared" si="28"/>
        <v>0</v>
      </c>
      <c r="BJ180" s="18" t="s">
        <v>71</v>
      </c>
      <c r="BK180" s="204">
        <f t="shared" si="29"/>
        <v>0</v>
      </c>
      <c r="BL180" s="18" t="s">
        <v>416</v>
      </c>
      <c r="BM180" s="203" t="s">
        <v>648</v>
      </c>
    </row>
    <row r="181" spans="1:65" s="2" customFormat="1" ht="16.5" customHeight="1">
      <c r="A181" s="35"/>
      <c r="B181" s="36"/>
      <c r="C181" s="191" t="s">
        <v>579</v>
      </c>
      <c r="D181" s="191" t="s">
        <v>266</v>
      </c>
      <c r="E181" s="192" t="s">
        <v>3990</v>
      </c>
      <c r="F181" s="193" t="s">
        <v>3991</v>
      </c>
      <c r="G181" s="194" t="s">
        <v>1794</v>
      </c>
      <c r="H181" s="195">
        <v>2</v>
      </c>
      <c r="I181" s="196"/>
      <c r="J181" s="197">
        <f t="shared" si="20"/>
        <v>0</v>
      </c>
      <c r="K181" s="198"/>
      <c r="L181" s="40"/>
      <c r="M181" s="199" t="s">
        <v>1</v>
      </c>
      <c r="N181" s="200" t="s">
        <v>38</v>
      </c>
      <c r="O181" s="72"/>
      <c r="P181" s="201">
        <f t="shared" si="21"/>
        <v>0</v>
      </c>
      <c r="Q181" s="201">
        <v>0</v>
      </c>
      <c r="R181" s="201">
        <f t="shared" si="22"/>
        <v>0</v>
      </c>
      <c r="S181" s="201">
        <v>0</v>
      </c>
      <c r="T181" s="202">
        <f t="shared" si="23"/>
        <v>0</v>
      </c>
      <c r="U181" s="35"/>
      <c r="V181" s="35"/>
      <c r="W181" s="35"/>
      <c r="X181" s="35"/>
      <c r="Y181" s="35"/>
      <c r="Z181" s="35"/>
      <c r="AA181" s="35"/>
      <c r="AB181" s="35"/>
      <c r="AC181" s="35"/>
      <c r="AD181" s="35"/>
      <c r="AE181" s="35"/>
      <c r="AR181" s="203" t="s">
        <v>416</v>
      </c>
      <c r="AT181" s="203" t="s">
        <v>266</v>
      </c>
      <c r="AU181" s="203" t="s">
        <v>73</v>
      </c>
      <c r="AY181" s="18" t="s">
        <v>263</v>
      </c>
      <c r="BE181" s="204">
        <f t="shared" si="24"/>
        <v>0</v>
      </c>
      <c r="BF181" s="204">
        <f t="shared" si="25"/>
        <v>0</v>
      </c>
      <c r="BG181" s="204">
        <f t="shared" si="26"/>
        <v>0</v>
      </c>
      <c r="BH181" s="204">
        <f t="shared" si="27"/>
        <v>0</v>
      </c>
      <c r="BI181" s="204">
        <f t="shared" si="28"/>
        <v>0</v>
      </c>
      <c r="BJ181" s="18" t="s">
        <v>71</v>
      </c>
      <c r="BK181" s="204">
        <f t="shared" si="29"/>
        <v>0</v>
      </c>
      <c r="BL181" s="18" t="s">
        <v>416</v>
      </c>
      <c r="BM181" s="203" t="s">
        <v>652</v>
      </c>
    </row>
    <row r="182" spans="1:65" s="2" customFormat="1" ht="21.75" customHeight="1">
      <c r="A182" s="35"/>
      <c r="B182" s="36"/>
      <c r="C182" s="191" t="s">
        <v>717</v>
      </c>
      <c r="D182" s="191" t="s">
        <v>266</v>
      </c>
      <c r="E182" s="192" t="s">
        <v>3992</v>
      </c>
      <c r="F182" s="193" t="s">
        <v>3993</v>
      </c>
      <c r="G182" s="194" t="s">
        <v>1794</v>
      </c>
      <c r="H182" s="195">
        <v>1</v>
      </c>
      <c r="I182" s="196"/>
      <c r="J182" s="197">
        <f t="shared" si="20"/>
        <v>0</v>
      </c>
      <c r="K182" s="198"/>
      <c r="L182" s="40"/>
      <c r="M182" s="199" t="s">
        <v>1</v>
      </c>
      <c r="N182" s="200" t="s">
        <v>38</v>
      </c>
      <c r="O182" s="72"/>
      <c r="P182" s="201">
        <f t="shared" si="21"/>
        <v>0</v>
      </c>
      <c r="Q182" s="201">
        <v>0</v>
      </c>
      <c r="R182" s="201">
        <f t="shared" si="22"/>
        <v>0</v>
      </c>
      <c r="S182" s="201">
        <v>0</v>
      </c>
      <c r="T182" s="202">
        <f t="shared" si="23"/>
        <v>0</v>
      </c>
      <c r="U182" s="35"/>
      <c r="V182" s="35"/>
      <c r="W182" s="35"/>
      <c r="X182" s="35"/>
      <c r="Y182" s="35"/>
      <c r="Z182" s="35"/>
      <c r="AA182" s="35"/>
      <c r="AB182" s="35"/>
      <c r="AC182" s="35"/>
      <c r="AD182" s="35"/>
      <c r="AE182" s="35"/>
      <c r="AR182" s="203" t="s">
        <v>416</v>
      </c>
      <c r="AT182" s="203" t="s">
        <v>266</v>
      </c>
      <c r="AU182" s="203" t="s">
        <v>73</v>
      </c>
      <c r="AY182" s="18" t="s">
        <v>263</v>
      </c>
      <c r="BE182" s="204">
        <f t="shared" si="24"/>
        <v>0</v>
      </c>
      <c r="BF182" s="204">
        <f t="shared" si="25"/>
        <v>0</v>
      </c>
      <c r="BG182" s="204">
        <f t="shared" si="26"/>
        <v>0</v>
      </c>
      <c r="BH182" s="204">
        <f t="shared" si="27"/>
        <v>0</v>
      </c>
      <c r="BI182" s="204">
        <f t="shared" si="28"/>
        <v>0</v>
      </c>
      <c r="BJ182" s="18" t="s">
        <v>71</v>
      </c>
      <c r="BK182" s="204">
        <f t="shared" si="29"/>
        <v>0</v>
      </c>
      <c r="BL182" s="18" t="s">
        <v>416</v>
      </c>
      <c r="BM182" s="203" t="s">
        <v>656</v>
      </c>
    </row>
    <row r="183" spans="1:65" s="2" customFormat="1" ht="16.5" customHeight="1">
      <c r="A183" s="35"/>
      <c r="B183" s="36"/>
      <c r="C183" s="191" t="s">
        <v>584</v>
      </c>
      <c r="D183" s="191" t="s">
        <v>266</v>
      </c>
      <c r="E183" s="192" t="s">
        <v>3994</v>
      </c>
      <c r="F183" s="193" t="s">
        <v>3995</v>
      </c>
      <c r="G183" s="194" t="s">
        <v>1794</v>
      </c>
      <c r="H183" s="195">
        <v>19</v>
      </c>
      <c r="I183" s="196"/>
      <c r="J183" s="197">
        <f t="shared" si="20"/>
        <v>0</v>
      </c>
      <c r="K183" s="198"/>
      <c r="L183" s="40"/>
      <c r="M183" s="199" t="s">
        <v>1</v>
      </c>
      <c r="N183" s="200" t="s">
        <v>38</v>
      </c>
      <c r="O183" s="72"/>
      <c r="P183" s="201">
        <f t="shared" si="21"/>
        <v>0</v>
      </c>
      <c r="Q183" s="201">
        <v>0</v>
      </c>
      <c r="R183" s="201">
        <f t="shared" si="22"/>
        <v>0</v>
      </c>
      <c r="S183" s="201">
        <v>0</v>
      </c>
      <c r="T183" s="202">
        <f t="shared" si="23"/>
        <v>0</v>
      </c>
      <c r="U183" s="35"/>
      <c r="V183" s="35"/>
      <c r="W183" s="35"/>
      <c r="X183" s="35"/>
      <c r="Y183" s="35"/>
      <c r="Z183" s="35"/>
      <c r="AA183" s="35"/>
      <c r="AB183" s="35"/>
      <c r="AC183" s="35"/>
      <c r="AD183" s="35"/>
      <c r="AE183" s="35"/>
      <c r="AR183" s="203" t="s">
        <v>416</v>
      </c>
      <c r="AT183" s="203" t="s">
        <v>266</v>
      </c>
      <c r="AU183" s="203" t="s">
        <v>73</v>
      </c>
      <c r="AY183" s="18" t="s">
        <v>263</v>
      </c>
      <c r="BE183" s="204">
        <f t="shared" si="24"/>
        <v>0</v>
      </c>
      <c r="BF183" s="204">
        <f t="shared" si="25"/>
        <v>0</v>
      </c>
      <c r="BG183" s="204">
        <f t="shared" si="26"/>
        <v>0</v>
      </c>
      <c r="BH183" s="204">
        <f t="shared" si="27"/>
        <v>0</v>
      </c>
      <c r="BI183" s="204">
        <f t="shared" si="28"/>
        <v>0</v>
      </c>
      <c r="BJ183" s="18" t="s">
        <v>71</v>
      </c>
      <c r="BK183" s="204">
        <f t="shared" si="29"/>
        <v>0</v>
      </c>
      <c r="BL183" s="18" t="s">
        <v>416</v>
      </c>
      <c r="BM183" s="203" t="s">
        <v>662</v>
      </c>
    </row>
    <row r="184" spans="1:65" s="2" customFormat="1" ht="21.75" customHeight="1">
      <c r="A184" s="35"/>
      <c r="B184" s="36"/>
      <c r="C184" s="191" t="s">
        <v>733</v>
      </c>
      <c r="D184" s="191" t="s">
        <v>266</v>
      </c>
      <c r="E184" s="192" t="s">
        <v>3996</v>
      </c>
      <c r="F184" s="193" t="s">
        <v>3997</v>
      </c>
      <c r="G184" s="194" t="s">
        <v>1794</v>
      </c>
      <c r="H184" s="195">
        <v>3</v>
      </c>
      <c r="I184" s="196"/>
      <c r="J184" s="197">
        <f t="shared" si="20"/>
        <v>0</v>
      </c>
      <c r="K184" s="198"/>
      <c r="L184" s="40"/>
      <c r="M184" s="199" t="s">
        <v>1</v>
      </c>
      <c r="N184" s="200" t="s">
        <v>38</v>
      </c>
      <c r="O184" s="72"/>
      <c r="P184" s="201">
        <f t="shared" si="21"/>
        <v>0</v>
      </c>
      <c r="Q184" s="201">
        <v>0</v>
      </c>
      <c r="R184" s="201">
        <f t="shared" si="22"/>
        <v>0</v>
      </c>
      <c r="S184" s="201">
        <v>0</v>
      </c>
      <c r="T184" s="202">
        <f t="shared" si="23"/>
        <v>0</v>
      </c>
      <c r="U184" s="35"/>
      <c r="V184" s="35"/>
      <c r="W184" s="35"/>
      <c r="X184" s="35"/>
      <c r="Y184" s="35"/>
      <c r="Z184" s="35"/>
      <c r="AA184" s="35"/>
      <c r="AB184" s="35"/>
      <c r="AC184" s="35"/>
      <c r="AD184" s="35"/>
      <c r="AE184" s="35"/>
      <c r="AR184" s="203" t="s">
        <v>416</v>
      </c>
      <c r="AT184" s="203" t="s">
        <v>266</v>
      </c>
      <c r="AU184" s="203" t="s">
        <v>73</v>
      </c>
      <c r="AY184" s="18" t="s">
        <v>263</v>
      </c>
      <c r="BE184" s="204">
        <f t="shared" si="24"/>
        <v>0</v>
      </c>
      <c r="BF184" s="204">
        <f t="shared" si="25"/>
        <v>0</v>
      </c>
      <c r="BG184" s="204">
        <f t="shared" si="26"/>
        <v>0</v>
      </c>
      <c r="BH184" s="204">
        <f t="shared" si="27"/>
        <v>0</v>
      </c>
      <c r="BI184" s="204">
        <f t="shared" si="28"/>
        <v>0</v>
      </c>
      <c r="BJ184" s="18" t="s">
        <v>71</v>
      </c>
      <c r="BK184" s="204">
        <f t="shared" si="29"/>
        <v>0</v>
      </c>
      <c r="BL184" s="18" t="s">
        <v>416</v>
      </c>
      <c r="BM184" s="203" t="s">
        <v>677</v>
      </c>
    </row>
    <row r="185" spans="1:65" s="2" customFormat="1" ht="21.75" customHeight="1">
      <c r="A185" s="35"/>
      <c r="B185" s="36"/>
      <c r="C185" s="191" t="s">
        <v>590</v>
      </c>
      <c r="D185" s="191" t="s">
        <v>266</v>
      </c>
      <c r="E185" s="192" t="s">
        <v>3998</v>
      </c>
      <c r="F185" s="193" t="s">
        <v>3999</v>
      </c>
      <c r="G185" s="194" t="s">
        <v>374</v>
      </c>
      <c r="H185" s="195">
        <v>3</v>
      </c>
      <c r="I185" s="196"/>
      <c r="J185" s="197">
        <f t="shared" si="20"/>
        <v>0</v>
      </c>
      <c r="K185" s="198"/>
      <c r="L185" s="40"/>
      <c r="M185" s="199" t="s">
        <v>1</v>
      </c>
      <c r="N185" s="200" t="s">
        <v>38</v>
      </c>
      <c r="O185" s="72"/>
      <c r="P185" s="201">
        <f t="shared" si="21"/>
        <v>0</v>
      </c>
      <c r="Q185" s="201">
        <v>0</v>
      </c>
      <c r="R185" s="201">
        <f t="shared" si="22"/>
        <v>0</v>
      </c>
      <c r="S185" s="201">
        <v>0</v>
      </c>
      <c r="T185" s="202">
        <f t="shared" si="23"/>
        <v>0</v>
      </c>
      <c r="U185" s="35"/>
      <c r="V185" s="35"/>
      <c r="W185" s="35"/>
      <c r="X185" s="35"/>
      <c r="Y185" s="35"/>
      <c r="Z185" s="35"/>
      <c r="AA185" s="35"/>
      <c r="AB185" s="35"/>
      <c r="AC185" s="35"/>
      <c r="AD185" s="35"/>
      <c r="AE185" s="35"/>
      <c r="AR185" s="203" t="s">
        <v>416</v>
      </c>
      <c r="AT185" s="203" t="s">
        <v>266</v>
      </c>
      <c r="AU185" s="203" t="s">
        <v>73</v>
      </c>
      <c r="AY185" s="18" t="s">
        <v>263</v>
      </c>
      <c r="BE185" s="204">
        <f t="shared" si="24"/>
        <v>0</v>
      </c>
      <c r="BF185" s="204">
        <f t="shared" si="25"/>
        <v>0</v>
      </c>
      <c r="BG185" s="204">
        <f t="shared" si="26"/>
        <v>0</v>
      </c>
      <c r="BH185" s="204">
        <f t="shared" si="27"/>
        <v>0</v>
      </c>
      <c r="BI185" s="204">
        <f t="shared" si="28"/>
        <v>0</v>
      </c>
      <c r="BJ185" s="18" t="s">
        <v>71</v>
      </c>
      <c r="BK185" s="204">
        <f t="shared" si="29"/>
        <v>0</v>
      </c>
      <c r="BL185" s="18" t="s">
        <v>416</v>
      </c>
      <c r="BM185" s="203" t="s">
        <v>697</v>
      </c>
    </row>
    <row r="186" spans="1:65" s="2" customFormat="1" ht="21.75" customHeight="1">
      <c r="A186" s="35"/>
      <c r="B186" s="36"/>
      <c r="C186" s="191" t="s">
        <v>740</v>
      </c>
      <c r="D186" s="191" t="s">
        <v>266</v>
      </c>
      <c r="E186" s="192" t="s">
        <v>4000</v>
      </c>
      <c r="F186" s="193" t="s">
        <v>4001</v>
      </c>
      <c r="G186" s="194" t="s">
        <v>374</v>
      </c>
      <c r="H186" s="195">
        <v>2</v>
      </c>
      <c r="I186" s="196"/>
      <c r="J186" s="197">
        <f t="shared" si="20"/>
        <v>0</v>
      </c>
      <c r="K186" s="198"/>
      <c r="L186" s="40"/>
      <c r="M186" s="199" t="s">
        <v>1</v>
      </c>
      <c r="N186" s="200" t="s">
        <v>38</v>
      </c>
      <c r="O186" s="72"/>
      <c r="P186" s="201">
        <f t="shared" si="21"/>
        <v>0</v>
      </c>
      <c r="Q186" s="201">
        <v>0</v>
      </c>
      <c r="R186" s="201">
        <f t="shared" si="22"/>
        <v>0</v>
      </c>
      <c r="S186" s="201">
        <v>0</v>
      </c>
      <c r="T186" s="202">
        <f t="shared" si="23"/>
        <v>0</v>
      </c>
      <c r="U186" s="35"/>
      <c r="V186" s="35"/>
      <c r="W186" s="35"/>
      <c r="X186" s="35"/>
      <c r="Y186" s="35"/>
      <c r="Z186" s="35"/>
      <c r="AA186" s="35"/>
      <c r="AB186" s="35"/>
      <c r="AC186" s="35"/>
      <c r="AD186" s="35"/>
      <c r="AE186" s="35"/>
      <c r="AR186" s="203" t="s">
        <v>416</v>
      </c>
      <c r="AT186" s="203" t="s">
        <v>266</v>
      </c>
      <c r="AU186" s="203" t="s">
        <v>73</v>
      </c>
      <c r="AY186" s="18" t="s">
        <v>263</v>
      </c>
      <c r="BE186" s="204">
        <f t="shared" si="24"/>
        <v>0</v>
      </c>
      <c r="BF186" s="204">
        <f t="shared" si="25"/>
        <v>0</v>
      </c>
      <c r="BG186" s="204">
        <f t="shared" si="26"/>
        <v>0</v>
      </c>
      <c r="BH186" s="204">
        <f t="shared" si="27"/>
        <v>0</v>
      </c>
      <c r="BI186" s="204">
        <f t="shared" si="28"/>
        <v>0</v>
      </c>
      <c r="BJ186" s="18" t="s">
        <v>71</v>
      </c>
      <c r="BK186" s="204">
        <f t="shared" si="29"/>
        <v>0</v>
      </c>
      <c r="BL186" s="18" t="s">
        <v>416</v>
      </c>
      <c r="BM186" s="203" t="s">
        <v>700</v>
      </c>
    </row>
    <row r="187" spans="1:65" s="2" customFormat="1" ht="16.5" customHeight="1">
      <c r="A187" s="35"/>
      <c r="B187" s="36"/>
      <c r="C187" s="191" t="s">
        <v>594</v>
      </c>
      <c r="D187" s="191" t="s">
        <v>266</v>
      </c>
      <c r="E187" s="192" t="s">
        <v>4002</v>
      </c>
      <c r="F187" s="193" t="s">
        <v>4003</v>
      </c>
      <c r="G187" s="194" t="s">
        <v>374</v>
      </c>
      <c r="H187" s="195">
        <v>2</v>
      </c>
      <c r="I187" s="196"/>
      <c r="J187" s="197">
        <f t="shared" si="20"/>
        <v>0</v>
      </c>
      <c r="K187" s="198"/>
      <c r="L187" s="40"/>
      <c r="M187" s="199" t="s">
        <v>1</v>
      </c>
      <c r="N187" s="200" t="s">
        <v>38</v>
      </c>
      <c r="O187" s="72"/>
      <c r="P187" s="201">
        <f t="shared" si="21"/>
        <v>0</v>
      </c>
      <c r="Q187" s="201">
        <v>0</v>
      </c>
      <c r="R187" s="201">
        <f t="shared" si="22"/>
        <v>0</v>
      </c>
      <c r="S187" s="201">
        <v>0</v>
      </c>
      <c r="T187" s="202">
        <f t="shared" si="23"/>
        <v>0</v>
      </c>
      <c r="U187" s="35"/>
      <c r="V187" s="35"/>
      <c r="W187" s="35"/>
      <c r="X187" s="35"/>
      <c r="Y187" s="35"/>
      <c r="Z187" s="35"/>
      <c r="AA187" s="35"/>
      <c r="AB187" s="35"/>
      <c r="AC187" s="35"/>
      <c r="AD187" s="35"/>
      <c r="AE187" s="35"/>
      <c r="AR187" s="203" t="s">
        <v>416</v>
      </c>
      <c r="AT187" s="203" t="s">
        <v>266</v>
      </c>
      <c r="AU187" s="203" t="s">
        <v>73</v>
      </c>
      <c r="AY187" s="18" t="s">
        <v>263</v>
      </c>
      <c r="BE187" s="204">
        <f t="shared" si="24"/>
        <v>0</v>
      </c>
      <c r="BF187" s="204">
        <f t="shared" si="25"/>
        <v>0</v>
      </c>
      <c r="BG187" s="204">
        <f t="shared" si="26"/>
        <v>0</v>
      </c>
      <c r="BH187" s="204">
        <f t="shared" si="27"/>
        <v>0</v>
      </c>
      <c r="BI187" s="204">
        <f t="shared" si="28"/>
        <v>0</v>
      </c>
      <c r="BJ187" s="18" t="s">
        <v>71</v>
      </c>
      <c r="BK187" s="204">
        <f t="shared" si="29"/>
        <v>0</v>
      </c>
      <c r="BL187" s="18" t="s">
        <v>416</v>
      </c>
      <c r="BM187" s="203" t="s">
        <v>704</v>
      </c>
    </row>
    <row r="188" spans="1:65" s="2" customFormat="1" ht="16.5" customHeight="1">
      <c r="A188" s="35"/>
      <c r="B188" s="36"/>
      <c r="C188" s="191" t="s">
        <v>767</v>
      </c>
      <c r="D188" s="191" t="s">
        <v>266</v>
      </c>
      <c r="E188" s="192" t="s">
        <v>4004</v>
      </c>
      <c r="F188" s="193" t="s">
        <v>4005</v>
      </c>
      <c r="G188" s="194" t="s">
        <v>1794</v>
      </c>
      <c r="H188" s="195">
        <v>1</v>
      </c>
      <c r="I188" s="196"/>
      <c r="J188" s="197">
        <f t="shared" si="20"/>
        <v>0</v>
      </c>
      <c r="K188" s="198"/>
      <c r="L188" s="40"/>
      <c r="M188" s="199" t="s">
        <v>1</v>
      </c>
      <c r="N188" s="200" t="s">
        <v>38</v>
      </c>
      <c r="O188" s="72"/>
      <c r="P188" s="201">
        <f t="shared" si="21"/>
        <v>0</v>
      </c>
      <c r="Q188" s="201">
        <v>0</v>
      </c>
      <c r="R188" s="201">
        <f t="shared" si="22"/>
        <v>0</v>
      </c>
      <c r="S188" s="201">
        <v>0</v>
      </c>
      <c r="T188" s="202">
        <f t="shared" si="23"/>
        <v>0</v>
      </c>
      <c r="U188" s="35"/>
      <c r="V188" s="35"/>
      <c r="W188" s="35"/>
      <c r="X188" s="35"/>
      <c r="Y188" s="35"/>
      <c r="Z188" s="35"/>
      <c r="AA188" s="35"/>
      <c r="AB188" s="35"/>
      <c r="AC188" s="35"/>
      <c r="AD188" s="35"/>
      <c r="AE188" s="35"/>
      <c r="AR188" s="203" t="s">
        <v>416</v>
      </c>
      <c r="AT188" s="203" t="s">
        <v>266</v>
      </c>
      <c r="AU188" s="203" t="s">
        <v>73</v>
      </c>
      <c r="AY188" s="18" t="s">
        <v>263</v>
      </c>
      <c r="BE188" s="204">
        <f t="shared" si="24"/>
        <v>0</v>
      </c>
      <c r="BF188" s="204">
        <f t="shared" si="25"/>
        <v>0</v>
      </c>
      <c r="BG188" s="204">
        <f t="shared" si="26"/>
        <v>0</v>
      </c>
      <c r="BH188" s="204">
        <f t="shared" si="27"/>
        <v>0</v>
      </c>
      <c r="BI188" s="204">
        <f t="shared" si="28"/>
        <v>0</v>
      </c>
      <c r="BJ188" s="18" t="s">
        <v>71</v>
      </c>
      <c r="BK188" s="204">
        <f t="shared" si="29"/>
        <v>0</v>
      </c>
      <c r="BL188" s="18" t="s">
        <v>416</v>
      </c>
      <c r="BM188" s="203" t="s">
        <v>708</v>
      </c>
    </row>
    <row r="189" spans="1:65" s="2" customFormat="1" ht="21.75" customHeight="1">
      <c r="A189" s="35"/>
      <c r="B189" s="36"/>
      <c r="C189" s="191" t="s">
        <v>598</v>
      </c>
      <c r="D189" s="191" t="s">
        <v>266</v>
      </c>
      <c r="E189" s="192" t="s">
        <v>4006</v>
      </c>
      <c r="F189" s="193" t="s">
        <v>4007</v>
      </c>
      <c r="G189" s="194" t="s">
        <v>374</v>
      </c>
      <c r="H189" s="195">
        <v>2</v>
      </c>
      <c r="I189" s="196"/>
      <c r="J189" s="197">
        <f t="shared" si="20"/>
        <v>0</v>
      </c>
      <c r="K189" s="198"/>
      <c r="L189" s="40"/>
      <c r="M189" s="199" t="s">
        <v>1</v>
      </c>
      <c r="N189" s="200" t="s">
        <v>38</v>
      </c>
      <c r="O189" s="72"/>
      <c r="P189" s="201">
        <f t="shared" si="21"/>
        <v>0</v>
      </c>
      <c r="Q189" s="201">
        <v>0</v>
      </c>
      <c r="R189" s="201">
        <f t="shared" si="22"/>
        <v>0</v>
      </c>
      <c r="S189" s="201">
        <v>0</v>
      </c>
      <c r="T189" s="202">
        <f t="shared" si="23"/>
        <v>0</v>
      </c>
      <c r="U189" s="35"/>
      <c r="V189" s="35"/>
      <c r="W189" s="35"/>
      <c r="X189" s="35"/>
      <c r="Y189" s="35"/>
      <c r="Z189" s="35"/>
      <c r="AA189" s="35"/>
      <c r="AB189" s="35"/>
      <c r="AC189" s="35"/>
      <c r="AD189" s="35"/>
      <c r="AE189" s="35"/>
      <c r="AR189" s="203" t="s">
        <v>416</v>
      </c>
      <c r="AT189" s="203" t="s">
        <v>266</v>
      </c>
      <c r="AU189" s="203" t="s">
        <v>73</v>
      </c>
      <c r="AY189" s="18" t="s">
        <v>263</v>
      </c>
      <c r="BE189" s="204">
        <f t="shared" si="24"/>
        <v>0</v>
      </c>
      <c r="BF189" s="204">
        <f t="shared" si="25"/>
        <v>0</v>
      </c>
      <c r="BG189" s="204">
        <f t="shared" si="26"/>
        <v>0</v>
      </c>
      <c r="BH189" s="204">
        <f t="shared" si="27"/>
        <v>0</v>
      </c>
      <c r="BI189" s="204">
        <f t="shared" si="28"/>
        <v>0</v>
      </c>
      <c r="BJ189" s="18" t="s">
        <v>71</v>
      </c>
      <c r="BK189" s="204">
        <f t="shared" si="29"/>
        <v>0</v>
      </c>
      <c r="BL189" s="18" t="s">
        <v>416</v>
      </c>
      <c r="BM189" s="203" t="s">
        <v>720</v>
      </c>
    </row>
    <row r="190" spans="1:65" s="2" customFormat="1" ht="16.5" customHeight="1">
      <c r="A190" s="35"/>
      <c r="B190" s="36"/>
      <c r="C190" s="191" t="s">
        <v>775</v>
      </c>
      <c r="D190" s="191" t="s">
        <v>266</v>
      </c>
      <c r="E190" s="192" t="s">
        <v>4008</v>
      </c>
      <c r="F190" s="193" t="s">
        <v>4009</v>
      </c>
      <c r="G190" s="194" t="s">
        <v>374</v>
      </c>
      <c r="H190" s="195">
        <v>2</v>
      </c>
      <c r="I190" s="196"/>
      <c r="J190" s="197">
        <f t="shared" si="20"/>
        <v>0</v>
      </c>
      <c r="K190" s="198"/>
      <c r="L190" s="40"/>
      <c r="M190" s="199" t="s">
        <v>1</v>
      </c>
      <c r="N190" s="200" t="s">
        <v>38</v>
      </c>
      <c r="O190" s="72"/>
      <c r="P190" s="201">
        <f t="shared" si="21"/>
        <v>0</v>
      </c>
      <c r="Q190" s="201">
        <v>0</v>
      </c>
      <c r="R190" s="201">
        <f t="shared" si="22"/>
        <v>0</v>
      </c>
      <c r="S190" s="201">
        <v>0</v>
      </c>
      <c r="T190" s="202">
        <f t="shared" si="23"/>
        <v>0</v>
      </c>
      <c r="U190" s="35"/>
      <c r="V190" s="35"/>
      <c r="W190" s="35"/>
      <c r="X190" s="35"/>
      <c r="Y190" s="35"/>
      <c r="Z190" s="35"/>
      <c r="AA190" s="35"/>
      <c r="AB190" s="35"/>
      <c r="AC190" s="35"/>
      <c r="AD190" s="35"/>
      <c r="AE190" s="35"/>
      <c r="AR190" s="203" t="s">
        <v>270</v>
      </c>
      <c r="AT190" s="203" t="s">
        <v>266</v>
      </c>
      <c r="AU190" s="203" t="s">
        <v>73</v>
      </c>
      <c r="AY190" s="18" t="s">
        <v>263</v>
      </c>
      <c r="BE190" s="204">
        <f t="shared" si="24"/>
        <v>0</v>
      </c>
      <c r="BF190" s="204">
        <f t="shared" si="25"/>
        <v>0</v>
      </c>
      <c r="BG190" s="204">
        <f t="shared" si="26"/>
        <v>0</v>
      </c>
      <c r="BH190" s="204">
        <f t="shared" si="27"/>
        <v>0</v>
      </c>
      <c r="BI190" s="204">
        <f t="shared" si="28"/>
        <v>0</v>
      </c>
      <c r="BJ190" s="18" t="s">
        <v>71</v>
      </c>
      <c r="BK190" s="204">
        <f t="shared" si="29"/>
        <v>0</v>
      </c>
      <c r="BL190" s="18" t="s">
        <v>270</v>
      </c>
      <c r="BM190" s="203" t="s">
        <v>782</v>
      </c>
    </row>
    <row r="191" spans="1:65" s="2" customFormat="1" ht="21.75" customHeight="1">
      <c r="A191" s="35"/>
      <c r="B191" s="36"/>
      <c r="C191" s="191" t="s">
        <v>601</v>
      </c>
      <c r="D191" s="191" t="s">
        <v>266</v>
      </c>
      <c r="E191" s="192" t="s">
        <v>4010</v>
      </c>
      <c r="F191" s="193" t="s">
        <v>4011</v>
      </c>
      <c r="G191" s="194" t="s">
        <v>374</v>
      </c>
      <c r="H191" s="195">
        <v>3</v>
      </c>
      <c r="I191" s="196"/>
      <c r="J191" s="197">
        <f t="shared" si="20"/>
        <v>0</v>
      </c>
      <c r="K191" s="198"/>
      <c r="L191" s="40"/>
      <c r="M191" s="199" t="s">
        <v>1</v>
      </c>
      <c r="N191" s="200" t="s">
        <v>38</v>
      </c>
      <c r="O191" s="72"/>
      <c r="P191" s="201">
        <f t="shared" si="21"/>
        <v>0</v>
      </c>
      <c r="Q191" s="201">
        <v>0</v>
      </c>
      <c r="R191" s="201">
        <f t="shared" si="22"/>
        <v>0</v>
      </c>
      <c r="S191" s="201">
        <v>0</v>
      </c>
      <c r="T191" s="202">
        <f t="shared" si="23"/>
        <v>0</v>
      </c>
      <c r="U191" s="35"/>
      <c r="V191" s="35"/>
      <c r="W191" s="35"/>
      <c r="X191" s="35"/>
      <c r="Y191" s="35"/>
      <c r="Z191" s="35"/>
      <c r="AA191" s="35"/>
      <c r="AB191" s="35"/>
      <c r="AC191" s="35"/>
      <c r="AD191" s="35"/>
      <c r="AE191" s="35"/>
      <c r="AR191" s="203" t="s">
        <v>270</v>
      </c>
      <c r="AT191" s="203" t="s">
        <v>266</v>
      </c>
      <c r="AU191" s="203" t="s">
        <v>73</v>
      </c>
      <c r="AY191" s="18" t="s">
        <v>263</v>
      </c>
      <c r="BE191" s="204">
        <f t="shared" si="24"/>
        <v>0</v>
      </c>
      <c r="BF191" s="204">
        <f t="shared" si="25"/>
        <v>0</v>
      </c>
      <c r="BG191" s="204">
        <f t="shared" si="26"/>
        <v>0</v>
      </c>
      <c r="BH191" s="204">
        <f t="shared" si="27"/>
        <v>0</v>
      </c>
      <c r="BI191" s="204">
        <f t="shared" si="28"/>
        <v>0</v>
      </c>
      <c r="BJ191" s="18" t="s">
        <v>71</v>
      </c>
      <c r="BK191" s="204">
        <f t="shared" si="29"/>
        <v>0</v>
      </c>
      <c r="BL191" s="18" t="s">
        <v>270</v>
      </c>
      <c r="BM191" s="203" t="s">
        <v>787</v>
      </c>
    </row>
    <row r="192" spans="1:65" s="2" customFormat="1" ht="24.2" customHeight="1">
      <c r="A192" s="35"/>
      <c r="B192" s="36"/>
      <c r="C192" s="191" t="s">
        <v>784</v>
      </c>
      <c r="D192" s="191" t="s">
        <v>266</v>
      </c>
      <c r="E192" s="192" t="s">
        <v>4012</v>
      </c>
      <c r="F192" s="193" t="s">
        <v>4013</v>
      </c>
      <c r="G192" s="194" t="s">
        <v>2787</v>
      </c>
      <c r="H192" s="272"/>
      <c r="I192" s="196"/>
      <c r="J192" s="197">
        <f t="shared" si="20"/>
        <v>0</v>
      </c>
      <c r="K192" s="198"/>
      <c r="L192" s="40"/>
      <c r="M192" s="199" t="s">
        <v>1</v>
      </c>
      <c r="N192" s="200" t="s">
        <v>38</v>
      </c>
      <c r="O192" s="72"/>
      <c r="P192" s="201">
        <f t="shared" si="21"/>
        <v>0</v>
      </c>
      <c r="Q192" s="201">
        <v>0</v>
      </c>
      <c r="R192" s="201">
        <f t="shared" si="22"/>
        <v>0</v>
      </c>
      <c r="S192" s="201">
        <v>0</v>
      </c>
      <c r="T192" s="202">
        <f t="shared" si="23"/>
        <v>0</v>
      </c>
      <c r="U192" s="35"/>
      <c r="V192" s="35"/>
      <c r="W192" s="35"/>
      <c r="X192" s="35"/>
      <c r="Y192" s="35"/>
      <c r="Z192" s="35"/>
      <c r="AA192" s="35"/>
      <c r="AB192" s="35"/>
      <c r="AC192" s="35"/>
      <c r="AD192" s="35"/>
      <c r="AE192" s="35"/>
      <c r="AR192" s="203" t="s">
        <v>416</v>
      </c>
      <c r="AT192" s="203" t="s">
        <v>266</v>
      </c>
      <c r="AU192" s="203" t="s">
        <v>73</v>
      </c>
      <c r="AY192" s="18" t="s">
        <v>263</v>
      </c>
      <c r="BE192" s="204">
        <f t="shared" si="24"/>
        <v>0</v>
      </c>
      <c r="BF192" s="204">
        <f t="shared" si="25"/>
        <v>0</v>
      </c>
      <c r="BG192" s="204">
        <f t="shared" si="26"/>
        <v>0</v>
      </c>
      <c r="BH192" s="204">
        <f t="shared" si="27"/>
        <v>0</v>
      </c>
      <c r="BI192" s="204">
        <f t="shared" si="28"/>
        <v>0</v>
      </c>
      <c r="BJ192" s="18" t="s">
        <v>71</v>
      </c>
      <c r="BK192" s="204">
        <f t="shared" si="29"/>
        <v>0</v>
      </c>
      <c r="BL192" s="18" t="s">
        <v>416</v>
      </c>
      <c r="BM192" s="203" t="s">
        <v>4014</v>
      </c>
    </row>
    <row r="193" spans="1:65" s="12" customFormat="1" ht="22.9" customHeight="1">
      <c r="B193" s="175"/>
      <c r="C193" s="176"/>
      <c r="D193" s="177" t="s">
        <v>63</v>
      </c>
      <c r="E193" s="189" t="s">
        <v>4015</v>
      </c>
      <c r="F193" s="189" t="s">
        <v>4016</v>
      </c>
      <c r="G193" s="176"/>
      <c r="H193" s="176"/>
      <c r="I193" s="179"/>
      <c r="J193" s="190">
        <f>BK193</f>
        <v>0</v>
      </c>
      <c r="K193" s="176"/>
      <c r="L193" s="181"/>
      <c r="M193" s="182"/>
      <c r="N193" s="183"/>
      <c r="O193" s="183"/>
      <c r="P193" s="184">
        <f>SUM(P194:P198)</f>
        <v>0</v>
      </c>
      <c r="Q193" s="183"/>
      <c r="R193" s="184">
        <f>SUM(R194:R198)</f>
        <v>0</v>
      </c>
      <c r="S193" s="183"/>
      <c r="T193" s="185">
        <f>SUM(T194:T198)</f>
        <v>0</v>
      </c>
      <c r="AR193" s="186" t="s">
        <v>73</v>
      </c>
      <c r="AT193" s="187" t="s">
        <v>63</v>
      </c>
      <c r="AU193" s="187" t="s">
        <v>71</v>
      </c>
      <c r="AY193" s="186" t="s">
        <v>263</v>
      </c>
      <c r="BK193" s="188">
        <f>SUM(BK194:BK198)</f>
        <v>0</v>
      </c>
    </row>
    <row r="194" spans="1:65" s="2" customFormat="1" ht="16.5" customHeight="1">
      <c r="A194" s="35"/>
      <c r="B194" s="36"/>
      <c r="C194" s="191" t="s">
        <v>607</v>
      </c>
      <c r="D194" s="191" t="s">
        <v>266</v>
      </c>
      <c r="E194" s="192" t="s">
        <v>4017</v>
      </c>
      <c r="F194" s="193" t="s">
        <v>4018</v>
      </c>
      <c r="G194" s="194" t="s">
        <v>1794</v>
      </c>
      <c r="H194" s="195">
        <v>7</v>
      </c>
      <c r="I194" s="196"/>
      <c r="J194" s="197">
        <f>ROUND(I194*H194,2)</f>
        <v>0</v>
      </c>
      <c r="K194" s="198"/>
      <c r="L194" s="40"/>
      <c r="M194" s="199" t="s">
        <v>1</v>
      </c>
      <c r="N194" s="200" t="s">
        <v>38</v>
      </c>
      <c r="O194" s="72"/>
      <c r="P194" s="201">
        <f>O194*H194</f>
        <v>0</v>
      </c>
      <c r="Q194" s="201">
        <v>0</v>
      </c>
      <c r="R194" s="201">
        <f>Q194*H194</f>
        <v>0</v>
      </c>
      <c r="S194" s="201">
        <v>0</v>
      </c>
      <c r="T194" s="202">
        <f>S194*H194</f>
        <v>0</v>
      </c>
      <c r="U194" s="35"/>
      <c r="V194" s="35"/>
      <c r="W194" s="35"/>
      <c r="X194" s="35"/>
      <c r="Y194" s="35"/>
      <c r="Z194" s="35"/>
      <c r="AA194" s="35"/>
      <c r="AB194" s="35"/>
      <c r="AC194" s="35"/>
      <c r="AD194" s="35"/>
      <c r="AE194" s="35"/>
      <c r="AR194" s="203" t="s">
        <v>416</v>
      </c>
      <c r="AT194" s="203" t="s">
        <v>266</v>
      </c>
      <c r="AU194" s="203" t="s">
        <v>73</v>
      </c>
      <c r="AY194" s="18" t="s">
        <v>263</v>
      </c>
      <c r="BE194" s="204">
        <f>IF(N194="základní",J194,0)</f>
        <v>0</v>
      </c>
      <c r="BF194" s="204">
        <f>IF(N194="snížená",J194,0)</f>
        <v>0</v>
      </c>
      <c r="BG194" s="204">
        <f>IF(N194="zákl. přenesená",J194,0)</f>
        <v>0</v>
      </c>
      <c r="BH194" s="204">
        <f>IF(N194="sníž. přenesená",J194,0)</f>
        <v>0</v>
      </c>
      <c r="BI194" s="204">
        <f>IF(N194="nulová",J194,0)</f>
        <v>0</v>
      </c>
      <c r="BJ194" s="18" t="s">
        <v>71</v>
      </c>
      <c r="BK194" s="204">
        <f>ROUND(I194*H194,2)</f>
        <v>0</v>
      </c>
      <c r="BL194" s="18" t="s">
        <v>416</v>
      </c>
      <c r="BM194" s="203" t="s">
        <v>729</v>
      </c>
    </row>
    <row r="195" spans="1:65" s="2" customFormat="1" ht="16.5" customHeight="1">
      <c r="A195" s="35"/>
      <c r="B195" s="36"/>
      <c r="C195" s="191" t="s">
        <v>793</v>
      </c>
      <c r="D195" s="191" t="s">
        <v>266</v>
      </c>
      <c r="E195" s="192" t="s">
        <v>4019</v>
      </c>
      <c r="F195" s="193" t="s">
        <v>4020</v>
      </c>
      <c r="G195" s="194" t="s">
        <v>1794</v>
      </c>
      <c r="H195" s="195">
        <v>2</v>
      </c>
      <c r="I195" s="196"/>
      <c r="J195" s="197">
        <f>ROUND(I195*H195,2)</f>
        <v>0</v>
      </c>
      <c r="K195" s="198"/>
      <c r="L195" s="40"/>
      <c r="M195" s="199" t="s">
        <v>1</v>
      </c>
      <c r="N195" s="200" t="s">
        <v>38</v>
      </c>
      <c r="O195" s="72"/>
      <c r="P195" s="201">
        <f>O195*H195</f>
        <v>0</v>
      </c>
      <c r="Q195" s="201">
        <v>0</v>
      </c>
      <c r="R195" s="201">
        <f>Q195*H195</f>
        <v>0</v>
      </c>
      <c r="S195" s="201">
        <v>0</v>
      </c>
      <c r="T195" s="202">
        <f>S195*H195</f>
        <v>0</v>
      </c>
      <c r="U195" s="35"/>
      <c r="V195" s="35"/>
      <c r="W195" s="35"/>
      <c r="X195" s="35"/>
      <c r="Y195" s="35"/>
      <c r="Z195" s="35"/>
      <c r="AA195" s="35"/>
      <c r="AB195" s="35"/>
      <c r="AC195" s="35"/>
      <c r="AD195" s="35"/>
      <c r="AE195" s="35"/>
      <c r="AR195" s="203" t="s">
        <v>416</v>
      </c>
      <c r="AT195" s="203" t="s">
        <v>266</v>
      </c>
      <c r="AU195" s="203" t="s">
        <v>73</v>
      </c>
      <c r="AY195" s="18" t="s">
        <v>263</v>
      </c>
      <c r="BE195" s="204">
        <f>IF(N195="základní",J195,0)</f>
        <v>0</v>
      </c>
      <c r="BF195" s="204">
        <f>IF(N195="snížená",J195,0)</f>
        <v>0</v>
      </c>
      <c r="BG195" s="204">
        <f>IF(N195="zákl. přenesená",J195,0)</f>
        <v>0</v>
      </c>
      <c r="BH195" s="204">
        <f>IF(N195="sníž. přenesená",J195,0)</f>
        <v>0</v>
      </c>
      <c r="BI195" s="204">
        <f>IF(N195="nulová",J195,0)</f>
        <v>0</v>
      </c>
      <c r="BJ195" s="18" t="s">
        <v>71</v>
      </c>
      <c r="BK195" s="204">
        <f>ROUND(I195*H195,2)</f>
        <v>0</v>
      </c>
      <c r="BL195" s="18" t="s">
        <v>416</v>
      </c>
      <c r="BM195" s="203" t="s">
        <v>736</v>
      </c>
    </row>
    <row r="196" spans="1:65" s="2" customFormat="1" ht="16.5" customHeight="1">
      <c r="A196" s="35"/>
      <c r="B196" s="36"/>
      <c r="C196" s="191" t="s">
        <v>612</v>
      </c>
      <c r="D196" s="191" t="s">
        <v>266</v>
      </c>
      <c r="E196" s="192" t="s">
        <v>4021</v>
      </c>
      <c r="F196" s="193" t="s">
        <v>4022</v>
      </c>
      <c r="G196" s="194" t="s">
        <v>1794</v>
      </c>
      <c r="H196" s="195">
        <v>3</v>
      </c>
      <c r="I196" s="196"/>
      <c r="J196" s="197">
        <f>ROUND(I196*H196,2)</f>
        <v>0</v>
      </c>
      <c r="K196" s="198"/>
      <c r="L196" s="40"/>
      <c r="M196" s="199" t="s">
        <v>1</v>
      </c>
      <c r="N196" s="200" t="s">
        <v>38</v>
      </c>
      <c r="O196" s="72"/>
      <c r="P196" s="201">
        <f>O196*H196</f>
        <v>0</v>
      </c>
      <c r="Q196" s="201">
        <v>0</v>
      </c>
      <c r="R196" s="201">
        <f>Q196*H196</f>
        <v>0</v>
      </c>
      <c r="S196" s="201">
        <v>0</v>
      </c>
      <c r="T196" s="202">
        <f>S196*H196</f>
        <v>0</v>
      </c>
      <c r="U196" s="35"/>
      <c r="V196" s="35"/>
      <c r="W196" s="35"/>
      <c r="X196" s="35"/>
      <c r="Y196" s="35"/>
      <c r="Z196" s="35"/>
      <c r="AA196" s="35"/>
      <c r="AB196" s="35"/>
      <c r="AC196" s="35"/>
      <c r="AD196" s="35"/>
      <c r="AE196" s="35"/>
      <c r="AR196" s="203" t="s">
        <v>416</v>
      </c>
      <c r="AT196" s="203" t="s">
        <v>266</v>
      </c>
      <c r="AU196" s="203" t="s">
        <v>73</v>
      </c>
      <c r="AY196" s="18" t="s">
        <v>263</v>
      </c>
      <c r="BE196" s="204">
        <f>IF(N196="základní",J196,0)</f>
        <v>0</v>
      </c>
      <c r="BF196" s="204">
        <f>IF(N196="snížená",J196,0)</f>
        <v>0</v>
      </c>
      <c r="BG196" s="204">
        <f>IF(N196="zákl. přenesená",J196,0)</f>
        <v>0</v>
      </c>
      <c r="BH196" s="204">
        <f>IF(N196="sníž. přenesená",J196,0)</f>
        <v>0</v>
      </c>
      <c r="BI196" s="204">
        <f>IF(N196="nulová",J196,0)</f>
        <v>0</v>
      </c>
      <c r="BJ196" s="18" t="s">
        <v>71</v>
      </c>
      <c r="BK196" s="204">
        <f>ROUND(I196*H196,2)</f>
        <v>0</v>
      </c>
      <c r="BL196" s="18" t="s">
        <v>416</v>
      </c>
      <c r="BM196" s="203" t="s">
        <v>739</v>
      </c>
    </row>
    <row r="197" spans="1:65" s="2" customFormat="1" ht="16.5" customHeight="1">
      <c r="A197" s="35"/>
      <c r="B197" s="36"/>
      <c r="C197" s="191" t="s">
        <v>803</v>
      </c>
      <c r="D197" s="191" t="s">
        <v>266</v>
      </c>
      <c r="E197" s="192" t="s">
        <v>4023</v>
      </c>
      <c r="F197" s="193" t="s">
        <v>4024</v>
      </c>
      <c r="G197" s="194" t="s">
        <v>1794</v>
      </c>
      <c r="H197" s="195">
        <v>2</v>
      </c>
      <c r="I197" s="196"/>
      <c r="J197" s="197">
        <f>ROUND(I197*H197,2)</f>
        <v>0</v>
      </c>
      <c r="K197" s="198"/>
      <c r="L197" s="40"/>
      <c r="M197" s="199" t="s">
        <v>1</v>
      </c>
      <c r="N197" s="200" t="s">
        <v>38</v>
      </c>
      <c r="O197" s="72"/>
      <c r="P197" s="201">
        <f>O197*H197</f>
        <v>0</v>
      </c>
      <c r="Q197" s="201">
        <v>0</v>
      </c>
      <c r="R197" s="201">
        <f>Q197*H197</f>
        <v>0</v>
      </c>
      <c r="S197" s="201">
        <v>0</v>
      </c>
      <c r="T197" s="202">
        <f>S197*H197</f>
        <v>0</v>
      </c>
      <c r="U197" s="35"/>
      <c r="V197" s="35"/>
      <c r="W197" s="35"/>
      <c r="X197" s="35"/>
      <c r="Y197" s="35"/>
      <c r="Z197" s="35"/>
      <c r="AA197" s="35"/>
      <c r="AB197" s="35"/>
      <c r="AC197" s="35"/>
      <c r="AD197" s="35"/>
      <c r="AE197" s="35"/>
      <c r="AR197" s="203" t="s">
        <v>416</v>
      </c>
      <c r="AT197" s="203" t="s">
        <v>266</v>
      </c>
      <c r="AU197" s="203" t="s">
        <v>73</v>
      </c>
      <c r="AY197" s="18" t="s">
        <v>263</v>
      </c>
      <c r="BE197" s="204">
        <f>IF(N197="základní",J197,0)</f>
        <v>0</v>
      </c>
      <c r="BF197" s="204">
        <f>IF(N197="snížená",J197,0)</f>
        <v>0</v>
      </c>
      <c r="BG197" s="204">
        <f>IF(N197="zákl. přenesená",J197,0)</f>
        <v>0</v>
      </c>
      <c r="BH197" s="204">
        <f>IF(N197="sníž. přenesená",J197,0)</f>
        <v>0</v>
      </c>
      <c r="BI197" s="204">
        <f>IF(N197="nulová",J197,0)</f>
        <v>0</v>
      </c>
      <c r="BJ197" s="18" t="s">
        <v>71</v>
      </c>
      <c r="BK197" s="204">
        <f>ROUND(I197*H197,2)</f>
        <v>0</v>
      </c>
      <c r="BL197" s="18" t="s">
        <v>416</v>
      </c>
      <c r="BM197" s="203" t="s">
        <v>743</v>
      </c>
    </row>
    <row r="198" spans="1:65" s="2" customFormat="1" ht="24.2" customHeight="1">
      <c r="A198" s="35"/>
      <c r="B198" s="36"/>
      <c r="C198" s="191" t="s">
        <v>618</v>
      </c>
      <c r="D198" s="191" t="s">
        <v>266</v>
      </c>
      <c r="E198" s="192" t="s">
        <v>4025</v>
      </c>
      <c r="F198" s="193" t="s">
        <v>4026</v>
      </c>
      <c r="G198" s="194" t="s">
        <v>2787</v>
      </c>
      <c r="H198" s="272"/>
      <c r="I198" s="196"/>
      <c r="J198" s="197">
        <f>ROUND(I198*H198,2)</f>
        <v>0</v>
      </c>
      <c r="K198" s="198"/>
      <c r="L198" s="40"/>
      <c r="M198" s="243" t="s">
        <v>1</v>
      </c>
      <c r="N198" s="244" t="s">
        <v>38</v>
      </c>
      <c r="O198" s="245"/>
      <c r="P198" s="246">
        <f>O198*H198</f>
        <v>0</v>
      </c>
      <c r="Q198" s="246">
        <v>0</v>
      </c>
      <c r="R198" s="246">
        <f>Q198*H198</f>
        <v>0</v>
      </c>
      <c r="S198" s="246">
        <v>0</v>
      </c>
      <c r="T198" s="247">
        <f>S198*H198</f>
        <v>0</v>
      </c>
      <c r="U198" s="35"/>
      <c r="V198" s="35"/>
      <c r="W198" s="35"/>
      <c r="X198" s="35"/>
      <c r="Y198" s="35"/>
      <c r="Z198" s="35"/>
      <c r="AA198" s="35"/>
      <c r="AB198" s="35"/>
      <c r="AC198" s="35"/>
      <c r="AD198" s="35"/>
      <c r="AE198" s="35"/>
      <c r="AR198" s="203" t="s">
        <v>416</v>
      </c>
      <c r="AT198" s="203" t="s">
        <v>266</v>
      </c>
      <c r="AU198" s="203" t="s">
        <v>73</v>
      </c>
      <c r="AY198" s="18" t="s">
        <v>263</v>
      </c>
      <c r="BE198" s="204">
        <f>IF(N198="základní",J198,0)</f>
        <v>0</v>
      </c>
      <c r="BF198" s="204">
        <f>IF(N198="snížená",J198,0)</f>
        <v>0</v>
      </c>
      <c r="BG198" s="204">
        <f>IF(N198="zákl. přenesená",J198,0)</f>
        <v>0</v>
      </c>
      <c r="BH198" s="204">
        <f>IF(N198="sníž. přenesená",J198,0)</f>
        <v>0</v>
      </c>
      <c r="BI198" s="204">
        <f>IF(N198="nulová",J198,0)</f>
        <v>0</v>
      </c>
      <c r="BJ198" s="18" t="s">
        <v>71</v>
      </c>
      <c r="BK198" s="204">
        <f>ROUND(I198*H198,2)</f>
        <v>0</v>
      </c>
      <c r="BL198" s="18" t="s">
        <v>416</v>
      </c>
      <c r="BM198" s="203" t="s">
        <v>4027</v>
      </c>
    </row>
    <row r="199" spans="1:65" s="2" customFormat="1" ht="6.95" customHeight="1">
      <c r="A199" s="35"/>
      <c r="B199" s="55"/>
      <c r="C199" s="56"/>
      <c r="D199" s="56"/>
      <c r="E199" s="56"/>
      <c r="F199" s="56"/>
      <c r="G199" s="56"/>
      <c r="H199" s="56"/>
      <c r="I199" s="56"/>
      <c r="J199" s="56"/>
      <c r="K199" s="56"/>
      <c r="L199" s="40"/>
      <c r="M199" s="35"/>
      <c r="O199" s="35"/>
      <c r="P199" s="35"/>
      <c r="Q199" s="35"/>
      <c r="R199" s="35"/>
      <c r="S199" s="35"/>
      <c r="T199" s="35"/>
      <c r="U199" s="35"/>
      <c r="V199" s="35"/>
      <c r="W199" s="35"/>
      <c r="X199" s="35"/>
      <c r="Y199" s="35"/>
      <c r="Z199" s="35"/>
      <c r="AA199" s="35"/>
      <c r="AB199" s="35"/>
      <c r="AC199" s="35"/>
      <c r="AD199" s="35"/>
      <c r="AE199" s="35"/>
    </row>
  </sheetData>
  <sheetProtection algorithmName="SHA-512" hashValue="GnP+tbl7m4YCDTv5WGK7ExF8ERCzhVOryeK/9U6dqfWTTUVRCXgtRambkNHsHROSDKzyhrDfVIrKPN4HPEHUPw==" saltValue="gFL4ZQqOIG29Jmx4sqDC3A==" spinCount="100000" sheet="1" objects="1" scenarios="1" formatColumns="0" formatRows="0" autoFilter="0"/>
  <autoFilter ref="C127:K198" xr:uid="{00000000-0009-0000-0000-00000E000000}"/>
  <mergeCells count="12">
    <mergeCell ref="E120:H120"/>
    <mergeCell ref="L2:V2"/>
    <mergeCell ref="E85:H85"/>
    <mergeCell ref="E87:H87"/>
    <mergeCell ref="E89:H89"/>
    <mergeCell ref="E116:H116"/>
    <mergeCell ref="E118:H118"/>
    <mergeCell ref="E7:H7"/>
    <mergeCell ref="E9:H9"/>
    <mergeCell ref="E11:H11"/>
    <mergeCell ref="E20:H20"/>
    <mergeCell ref="E29:H29"/>
  </mergeCells>
  <pageMargins left="0.39374999999999999" right="0.39374999999999999" top="0.39374999999999999" bottom="0.39374999999999999" header="0" footer="0"/>
  <pageSetup paperSize="9" scale="88" fitToHeight="100" orientation="portrait" blackAndWhite="1" r:id="rId1"/>
  <headerFooter>
    <oddHeader>&amp;L&amp;"Arial"&amp;8&amp;K000000INTERNAL&amp;1#</oddHeader>
    <oddFooter>&amp;CStrana &amp;P z &amp;N</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List16">
    <pageSetUpPr fitToPage="1"/>
  </sheetPr>
  <dimension ref="A2:BM173"/>
  <sheetViews>
    <sheetView showGridLines="0" workbookViewId="0">
      <selection activeCell="E20" sqref="E20:H20"/>
    </sheetView>
  </sheetViews>
  <sheetFormatPr defaultRowHeight="11.25"/>
  <cols>
    <col min="1" max="1" width="8.33203125" style="1" customWidth="1"/>
    <col min="2" max="2" width="1.1640625" style="1" customWidth="1"/>
    <col min="3" max="3" width="4.1640625" style="1" customWidth="1"/>
    <col min="4" max="4" width="4.33203125" style="1" customWidth="1"/>
    <col min="5" max="5" width="17.1640625" style="1" customWidth="1"/>
    <col min="6" max="6" width="50.83203125" style="1" customWidth="1"/>
    <col min="7" max="7" width="7.5" style="1" customWidth="1"/>
    <col min="8" max="8" width="14" style="1" customWidth="1"/>
    <col min="9" max="9" width="15.83203125" style="1" customWidth="1"/>
    <col min="10" max="10" width="22.33203125" style="1" customWidth="1"/>
    <col min="11" max="11" width="22.33203125" style="1" hidden="1" customWidth="1"/>
    <col min="12" max="12" width="9.33203125" style="1" customWidth="1"/>
    <col min="13" max="13" width="10.83203125" style="1" hidden="1" customWidth="1"/>
    <col min="14" max="14" width="9.33203125" style="1" hidden="1"/>
    <col min="15" max="20" width="14.1640625" style="1" hidden="1" customWidth="1"/>
    <col min="21" max="21" width="16.33203125" style="1" hidden="1" customWidth="1"/>
    <col min="22" max="22" width="12.33203125" style="1" customWidth="1"/>
    <col min="23" max="23" width="16.33203125" style="1" customWidth="1"/>
    <col min="24" max="24" width="12.33203125" style="1" customWidth="1"/>
    <col min="25" max="25" width="15" style="1" customWidth="1"/>
    <col min="26" max="26" width="11" style="1" customWidth="1"/>
    <col min="27" max="27" width="15" style="1" customWidth="1"/>
    <col min="28" max="28" width="16.33203125" style="1" customWidth="1"/>
    <col min="29" max="29" width="11" style="1" customWidth="1"/>
    <col min="30" max="30" width="15" style="1" customWidth="1"/>
    <col min="31" max="31" width="16.33203125" style="1" customWidth="1"/>
    <col min="44" max="65" width="9.33203125" style="1" hidden="1"/>
  </cols>
  <sheetData>
    <row r="2" spans="1:46" s="1" customFormat="1" ht="36.950000000000003" customHeight="1">
      <c r="L2" s="383"/>
      <c r="M2" s="383"/>
      <c r="N2" s="383"/>
      <c r="O2" s="383"/>
      <c r="P2" s="383"/>
      <c r="Q2" s="383"/>
      <c r="R2" s="383"/>
      <c r="S2" s="383"/>
      <c r="T2" s="383"/>
      <c r="U2" s="383"/>
      <c r="V2" s="383"/>
      <c r="AT2" s="18" t="s">
        <v>114</v>
      </c>
    </row>
    <row r="3" spans="1:46" s="1" customFormat="1" ht="6.95" customHeight="1">
      <c r="B3" s="114"/>
      <c r="C3" s="115"/>
      <c r="D3" s="115"/>
      <c r="E3" s="115"/>
      <c r="F3" s="115"/>
      <c r="G3" s="115"/>
      <c r="H3" s="115"/>
      <c r="I3" s="115"/>
      <c r="J3" s="115"/>
      <c r="K3" s="115"/>
      <c r="L3" s="21"/>
      <c r="AT3" s="18" t="s">
        <v>73</v>
      </c>
    </row>
    <row r="4" spans="1:46" s="1" customFormat="1" ht="24.95" customHeight="1">
      <c r="B4" s="21"/>
      <c r="D4" s="116" t="s">
        <v>240</v>
      </c>
      <c r="L4" s="21"/>
      <c r="M4" s="117" t="s">
        <v>10</v>
      </c>
      <c r="AT4" s="18" t="s">
        <v>4</v>
      </c>
    </row>
    <row r="5" spans="1:46" s="1" customFormat="1" ht="6.95" customHeight="1">
      <c r="B5" s="21"/>
      <c r="L5" s="21"/>
    </row>
    <row r="6" spans="1:46" s="1" customFormat="1" ht="12" customHeight="1">
      <c r="B6" s="21"/>
      <c r="D6" s="118" t="s">
        <v>15</v>
      </c>
      <c r="L6" s="21"/>
    </row>
    <row r="7" spans="1:46" s="1" customFormat="1" ht="16.5" customHeight="1">
      <c r="B7" s="21"/>
      <c r="E7" s="412" t="str">
        <f>'Rekapitulace stavby'!K6</f>
        <v>Modernizace teplárny OB6</v>
      </c>
      <c r="F7" s="413"/>
      <c r="G7" s="413"/>
      <c r="H7" s="413"/>
      <c r="L7" s="21"/>
    </row>
    <row r="8" spans="1:46" s="1" customFormat="1" ht="12" customHeight="1">
      <c r="B8" s="21"/>
      <c r="D8" s="118" t="s">
        <v>241</v>
      </c>
      <c r="L8" s="21"/>
    </row>
    <row r="9" spans="1:46" s="2" customFormat="1" ht="16.5" customHeight="1">
      <c r="A9" s="35"/>
      <c r="B9" s="40"/>
      <c r="C9" s="35"/>
      <c r="D9" s="35"/>
      <c r="E9" s="412" t="s">
        <v>2901</v>
      </c>
      <c r="F9" s="415"/>
      <c r="G9" s="415"/>
      <c r="H9" s="415"/>
      <c r="I9" s="35"/>
      <c r="J9" s="35"/>
      <c r="K9" s="35"/>
      <c r="L9" s="52"/>
      <c r="S9" s="35"/>
      <c r="T9" s="35"/>
      <c r="U9" s="35"/>
      <c r="V9" s="35"/>
      <c r="W9" s="35"/>
      <c r="X9" s="35"/>
      <c r="Y9" s="35"/>
      <c r="Z9" s="35"/>
      <c r="AA9" s="35"/>
      <c r="AB9" s="35"/>
      <c r="AC9" s="35"/>
      <c r="AD9" s="35"/>
      <c r="AE9" s="35"/>
    </row>
    <row r="10" spans="1:46" s="2" customFormat="1" ht="12" customHeight="1">
      <c r="A10" s="35"/>
      <c r="B10" s="40"/>
      <c r="C10" s="35"/>
      <c r="D10" s="118" t="s">
        <v>432</v>
      </c>
      <c r="E10" s="35"/>
      <c r="F10" s="35"/>
      <c r="G10" s="35"/>
      <c r="H10" s="35"/>
      <c r="I10" s="35"/>
      <c r="J10" s="35"/>
      <c r="K10" s="35"/>
      <c r="L10" s="52"/>
      <c r="S10" s="35"/>
      <c r="T10" s="35"/>
      <c r="U10" s="35"/>
      <c r="V10" s="35"/>
      <c r="W10" s="35"/>
      <c r="X10" s="35"/>
      <c r="Y10" s="35"/>
      <c r="Z10" s="35"/>
      <c r="AA10" s="35"/>
      <c r="AB10" s="35"/>
      <c r="AC10" s="35"/>
      <c r="AD10" s="35"/>
      <c r="AE10" s="35"/>
    </row>
    <row r="11" spans="1:46" s="2" customFormat="1" ht="16.5" customHeight="1">
      <c r="A11" s="35"/>
      <c r="B11" s="40"/>
      <c r="C11" s="35"/>
      <c r="D11" s="35"/>
      <c r="E11" s="414" t="s">
        <v>4028</v>
      </c>
      <c r="F11" s="415"/>
      <c r="G11" s="415"/>
      <c r="H11" s="415"/>
      <c r="I11" s="35"/>
      <c r="J11" s="35"/>
      <c r="K11" s="35"/>
      <c r="L11" s="52"/>
      <c r="S11" s="35"/>
      <c r="T11" s="35"/>
      <c r="U11" s="35"/>
      <c r="V11" s="35"/>
      <c r="W11" s="35"/>
      <c r="X11" s="35"/>
      <c r="Y11" s="35"/>
      <c r="Z11" s="35"/>
      <c r="AA11" s="35"/>
      <c r="AB11" s="35"/>
      <c r="AC11" s="35"/>
      <c r="AD11" s="35"/>
      <c r="AE11" s="35"/>
    </row>
    <row r="12" spans="1:46" s="2" customFormat="1">
      <c r="A12" s="35"/>
      <c r="B12" s="40"/>
      <c r="C12" s="35"/>
      <c r="D12" s="35"/>
      <c r="E12" s="35"/>
      <c r="F12" s="35"/>
      <c r="G12" s="35"/>
      <c r="H12" s="35"/>
      <c r="I12" s="35"/>
      <c r="J12" s="35"/>
      <c r="K12" s="35"/>
      <c r="L12" s="52"/>
      <c r="S12" s="35"/>
      <c r="T12" s="35"/>
      <c r="U12" s="35"/>
      <c r="V12" s="35"/>
      <c r="W12" s="35"/>
      <c r="X12" s="35"/>
      <c r="Y12" s="35"/>
      <c r="Z12" s="35"/>
      <c r="AA12" s="35"/>
      <c r="AB12" s="35"/>
      <c r="AC12" s="35"/>
      <c r="AD12" s="35"/>
      <c r="AE12" s="35"/>
    </row>
    <row r="13" spans="1:46" s="2" customFormat="1" ht="12" customHeight="1">
      <c r="A13" s="35"/>
      <c r="B13" s="40"/>
      <c r="C13" s="35"/>
      <c r="D13" s="118" t="s">
        <v>17</v>
      </c>
      <c r="E13" s="35"/>
      <c r="F13" s="109" t="s">
        <v>1</v>
      </c>
      <c r="G13" s="35"/>
      <c r="H13" s="35"/>
      <c r="I13" s="118" t="s">
        <v>18</v>
      </c>
      <c r="J13" s="109" t="s">
        <v>1</v>
      </c>
      <c r="K13" s="35"/>
      <c r="L13" s="52"/>
      <c r="S13" s="35"/>
      <c r="T13" s="35"/>
      <c r="U13" s="35"/>
      <c r="V13" s="35"/>
      <c r="W13" s="35"/>
      <c r="X13" s="35"/>
      <c r="Y13" s="35"/>
      <c r="Z13" s="35"/>
      <c r="AA13" s="35"/>
      <c r="AB13" s="35"/>
      <c r="AC13" s="35"/>
      <c r="AD13" s="35"/>
      <c r="AE13" s="35"/>
    </row>
    <row r="14" spans="1:46" s="2" customFormat="1" ht="12" customHeight="1">
      <c r="A14" s="35"/>
      <c r="B14" s="40"/>
      <c r="C14" s="35"/>
      <c r="D14" s="118" t="s">
        <v>19</v>
      </c>
      <c r="E14" s="35"/>
      <c r="F14" s="109" t="s">
        <v>20</v>
      </c>
      <c r="G14" s="35"/>
      <c r="H14" s="35"/>
      <c r="I14" s="118" t="s">
        <v>21</v>
      </c>
      <c r="J14" s="119">
        <f>'Rekapitulace stavby'!AN8</f>
        <v>45363</v>
      </c>
      <c r="K14" s="35"/>
      <c r="L14" s="52"/>
      <c r="S14" s="35"/>
      <c r="T14" s="35"/>
      <c r="U14" s="35"/>
      <c r="V14" s="35"/>
      <c r="W14" s="35"/>
      <c r="X14" s="35"/>
      <c r="Y14" s="35"/>
      <c r="Z14" s="35"/>
      <c r="AA14" s="35"/>
      <c r="AB14" s="35"/>
      <c r="AC14" s="35"/>
      <c r="AD14" s="35"/>
      <c r="AE14" s="35"/>
    </row>
    <row r="15" spans="1:46" s="2" customFormat="1" ht="10.9" customHeight="1">
      <c r="A15" s="35"/>
      <c r="B15" s="40"/>
      <c r="C15" s="35"/>
      <c r="D15" s="35"/>
      <c r="E15" s="35"/>
      <c r="F15" s="35"/>
      <c r="G15" s="35"/>
      <c r="H15" s="35"/>
      <c r="I15" s="35"/>
      <c r="J15" s="35"/>
      <c r="K15" s="35"/>
      <c r="L15" s="52"/>
      <c r="S15" s="35"/>
      <c r="T15" s="35"/>
      <c r="U15" s="35"/>
      <c r="V15" s="35"/>
      <c r="W15" s="35"/>
      <c r="X15" s="35"/>
      <c r="Y15" s="35"/>
      <c r="Z15" s="35"/>
      <c r="AA15" s="35"/>
      <c r="AB15" s="35"/>
      <c r="AC15" s="35"/>
      <c r="AD15" s="35"/>
      <c r="AE15" s="35"/>
    </row>
    <row r="16" spans="1:46" s="2" customFormat="1" ht="12" customHeight="1">
      <c r="A16" s="35"/>
      <c r="B16" s="40"/>
      <c r="C16" s="35"/>
      <c r="D16" s="118" t="s">
        <v>22</v>
      </c>
      <c r="E16" s="35"/>
      <c r="F16" s="35"/>
      <c r="G16" s="35"/>
      <c r="H16" s="35"/>
      <c r="I16" s="118" t="s">
        <v>23</v>
      </c>
      <c r="J16" s="109" t="s">
        <v>1</v>
      </c>
      <c r="K16" s="35"/>
      <c r="L16" s="52"/>
      <c r="S16" s="35"/>
      <c r="T16" s="35"/>
      <c r="U16" s="35"/>
      <c r="V16" s="35"/>
      <c r="W16" s="35"/>
      <c r="X16" s="35"/>
      <c r="Y16" s="35"/>
      <c r="Z16" s="35"/>
      <c r="AA16" s="35"/>
      <c r="AB16" s="35"/>
      <c r="AC16" s="35"/>
      <c r="AD16" s="35"/>
      <c r="AE16" s="35"/>
    </row>
    <row r="17" spans="1:31" s="2" customFormat="1" ht="18" customHeight="1">
      <c r="A17" s="35"/>
      <c r="B17" s="40"/>
      <c r="C17" s="35"/>
      <c r="D17" s="35"/>
      <c r="E17" s="109" t="s">
        <v>24</v>
      </c>
      <c r="F17" s="35"/>
      <c r="G17" s="35"/>
      <c r="H17" s="35"/>
      <c r="I17" s="118" t="s">
        <v>25</v>
      </c>
      <c r="J17" s="109" t="s">
        <v>1</v>
      </c>
      <c r="K17" s="35"/>
      <c r="L17" s="52"/>
      <c r="S17" s="35"/>
      <c r="T17" s="35"/>
      <c r="U17" s="35"/>
      <c r="V17" s="35"/>
      <c r="W17" s="35"/>
      <c r="X17" s="35"/>
      <c r="Y17" s="35"/>
      <c r="Z17" s="35"/>
      <c r="AA17" s="35"/>
      <c r="AB17" s="35"/>
      <c r="AC17" s="35"/>
      <c r="AD17" s="35"/>
      <c r="AE17" s="35"/>
    </row>
    <row r="18" spans="1:31" s="2" customFormat="1" ht="6.95" customHeight="1">
      <c r="A18" s="35"/>
      <c r="B18" s="40"/>
      <c r="C18" s="35"/>
      <c r="D18" s="35"/>
      <c r="E18" s="35"/>
      <c r="F18" s="35"/>
      <c r="G18" s="35"/>
      <c r="H18" s="35"/>
      <c r="I18" s="35"/>
      <c r="J18" s="35"/>
      <c r="K18" s="35"/>
      <c r="L18" s="52"/>
      <c r="S18" s="35"/>
      <c r="T18" s="35"/>
      <c r="U18" s="35"/>
      <c r="V18" s="35"/>
      <c r="W18" s="35"/>
      <c r="X18" s="35"/>
      <c r="Y18" s="35"/>
      <c r="Z18" s="35"/>
      <c r="AA18" s="35"/>
      <c r="AB18" s="35"/>
      <c r="AC18" s="35"/>
      <c r="AD18" s="35"/>
      <c r="AE18" s="35"/>
    </row>
    <row r="19" spans="1:31" s="2" customFormat="1" ht="12" customHeight="1">
      <c r="A19" s="35"/>
      <c r="B19" s="40"/>
      <c r="C19" s="35"/>
      <c r="D19" s="118" t="s">
        <v>26</v>
      </c>
      <c r="E19" s="35"/>
      <c r="F19" s="35"/>
      <c r="G19" s="35"/>
      <c r="H19" s="35"/>
      <c r="I19" s="118" t="s">
        <v>23</v>
      </c>
      <c r="J19" s="31" t="str">
        <f>'Rekapitulace stavby'!AN13</f>
        <v>Vyplň údaj</v>
      </c>
      <c r="K19" s="35"/>
      <c r="L19" s="52"/>
      <c r="S19" s="35"/>
      <c r="T19" s="35"/>
      <c r="U19" s="35"/>
      <c r="V19" s="35"/>
      <c r="W19" s="35"/>
      <c r="X19" s="35"/>
      <c r="Y19" s="35"/>
      <c r="Z19" s="35"/>
      <c r="AA19" s="35"/>
      <c r="AB19" s="35"/>
      <c r="AC19" s="35"/>
      <c r="AD19" s="35"/>
      <c r="AE19" s="35"/>
    </row>
    <row r="20" spans="1:31" s="2" customFormat="1" ht="18" customHeight="1">
      <c r="A20" s="35"/>
      <c r="B20" s="40"/>
      <c r="C20" s="35"/>
      <c r="D20" s="35"/>
      <c r="E20" s="416" t="str">
        <f>'Rekapitulace stavby'!E14</f>
        <v>Vyplň údaj</v>
      </c>
      <c r="F20" s="417"/>
      <c r="G20" s="417"/>
      <c r="H20" s="417"/>
      <c r="I20" s="118" t="s">
        <v>25</v>
      </c>
      <c r="J20" s="31" t="str">
        <f>'Rekapitulace stavby'!AN14</f>
        <v>Vyplň údaj</v>
      </c>
      <c r="K20" s="35"/>
      <c r="L20" s="52"/>
      <c r="S20" s="35"/>
      <c r="T20" s="35"/>
      <c r="U20" s="35"/>
      <c r="V20" s="35"/>
      <c r="W20" s="35"/>
      <c r="X20" s="35"/>
      <c r="Y20" s="35"/>
      <c r="Z20" s="35"/>
      <c r="AA20" s="35"/>
      <c r="AB20" s="35"/>
      <c r="AC20" s="35"/>
      <c r="AD20" s="35"/>
      <c r="AE20" s="35"/>
    </row>
    <row r="21" spans="1:31" s="2" customFormat="1" ht="6.95" customHeight="1">
      <c r="A21" s="35"/>
      <c r="B21" s="40"/>
      <c r="C21" s="35"/>
      <c r="D21" s="35"/>
      <c r="E21" s="35"/>
      <c r="F21" s="35"/>
      <c r="G21" s="35"/>
      <c r="H21" s="35"/>
      <c r="I21" s="35"/>
      <c r="J21" s="35"/>
      <c r="K21" s="35"/>
      <c r="L21" s="52"/>
      <c r="S21" s="35"/>
      <c r="T21" s="35"/>
      <c r="U21" s="35"/>
      <c r="V21" s="35"/>
      <c r="W21" s="35"/>
      <c r="X21" s="35"/>
      <c r="Y21" s="35"/>
      <c r="Z21" s="35"/>
      <c r="AA21" s="35"/>
      <c r="AB21" s="35"/>
      <c r="AC21" s="35"/>
      <c r="AD21" s="35"/>
      <c r="AE21" s="35"/>
    </row>
    <row r="22" spans="1:31" s="2" customFormat="1" ht="12" customHeight="1">
      <c r="A22" s="35"/>
      <c r="B22" s="40"/>
      <c r="C22" s="35"/>
      <c r="D22" s="118" t="s">
        <v>28</v>
      </c>
      <c r="E22" s="35"/>
      <c r="F22" s="35"/>
      <c r="G22" s="35"/>
      <c r="H22" s="35"/>
      <c r="I22" s="118" t="s">
        <v>23</v>
      </c>
      <c r="J22" s="109" t="s">
        <v>1</v>
      </c>
      <c r="K22" s="35"/>
      <c r="L22" s="52"/>
      <c r="S22" s="35"/>
      <c r="T22" s="35"/>
      <c r="U22" s="35"/>
      <c r="V22" s="35"/>
      <c r="W22" s="35"/>
      <c r="X22" s="35"/>
      <c r="Y22" s="35"/>
      <c r="Z22" s="35"/>
      <c r="AA22" s="35"/>
      <c r="AB22" s="35"/>
      <c r="AC22" s="35"/>
      <c r="AD22" s="35"/>
      <c r="AE22" s="35"/>
    </row>
    <row r="23" spans="1:31" s="2" customFormat="1" ht="18" customHeight="1">
      <c r="A23" s="35"/>
      <c r="B23" s="40"/>
      <c r="C23" s="35"/>
      <c r="D23" s="35"/>
      <c r="E23" s="109" t="s">
        <v>29</v>
      </c>
      <c r="F23" s="35"/>
      <c r="G23" s="35"/>
      <c r="H23" s="35"/>
      <c r="I23" s="118" t="s">
        <v>25</v>
      </c>
      <c r="J23" s="109" t="s">
        <v>1</v>
      </c>
      <c r="K23" s="35"/>
      <c r="L23" s="52"/>
      <c r="S23" s="35"/>
      <c r="T23" s="35"/>
      <c r="U23" s="35"/>
      <c r="V23" s="35"/>
      <c r="W23" s="35"/>
      <c r="X23" s="35"/>
      <c r="Y23" s="35"/>
      <c r="Z23" s="35"/>
      <c r="AA23" s="35"/>
      <c r="AB23" s="35"/>
      <c r="AC23" s="35"/>
      <c r="AD23" s="35"/>
      <c r="AE23" s="35"/>
    </row>
    <row r="24" spans="1:31" s="2" customFormat="1" ht="6.95" customHeight="1">
      <c r="A24" s="35"/>
      <c r="B24" s="40"/>
      <c r="C24" s="35"/>
      <c r="D24" s="35"/>
      <c r="E24" s="35"/>
      <c r="F24" s="35"/>
      <c r="G24" s="35"/>
      <c r="H24" s="35"/>
      <c r="I24" s="35"/>
      <c r="J24" s="35"/>
      <c r="K24" s="35"/>
      <c r="L24" s="52"/>
      <c r="S24" s="35"/>
      <c r="T24" s="35"/>
      <c r="U24" s="35"/>
      <c r="V24" s="35"/>
      <c r="W24" s="35"/>
      <c r="X24" s="35"/>
      <c r="Y24" s="35"/>
      <c r="Z24" s="35"/>
      <c r="AA24" s="35"/>
      <c r="AB24" s="35"/>
      <c r="AC24" s="35"/>
      <c r="AD24" s="35"/>
      <c r="AE24" s="35"/>
    </row>
    <row r="25" spans="1:31" s="2" customFormat="1" ht="12" customHeight="1">
      <c r="A25" s="35"/>
      <c r="B25" s="40"/>
      <c r="C25" s="35"/>
      <c r="D25" s="118" t="s">
        <v>31</v>
      </c>
      <c r="E25" s="35"/>
      <c r="F25" s="35"/>
      <c r="G25" s="35"/>
      <c r="H25" s="35"/>
      <c r="I25" s="118" t="s">
        <v>23</v>
      </c>
      <c r="J25" s="109" t="s">
        <v>1</v>
      </c>
      <c r="K25" s="35"/>
      <c r="L25" s="52"/>
      <c r="S25" s="35"/>
      <c r="T25" s="35"/>
      <c r="U25" s="35"/>
      <c r="V25" s="35"/>
      <c r="W25" s="35"/>
      <c r="X25" s="35"/>
      <c r="Y25" s="35"/>
      <c r="Z25" s="35"/>
      <c r="AA25" s="35"/>
      <c r="AB25" s="35"/>
      <c r="AC25" s="35"/>
      <c r="AD25" s="35"/>
      <c r="AE25" s="35"/>
    </row>
    <row r="26" spans="1:31" s="2" customFormat="1" ht="18" customHeight="1">
      <c r="A26" s="35"/>
      <c r="B26" s="40"/>
      <c r="C26" s="35"/>
      <c r="D26" s="35"/>
      <c r="E26" s="109" t="s">
        <v>29</v>
      </c>
      <c r="F26" s="35"/>
      <c r="G26" s="35"/>
      <c r="H26" s="35"/>
      <c r="I26" s="118" t="s">
        <v>25</v>
      </c>
      <c r="J26" s="109" t="s">
        <v>1</v>
      </c>
      <c r="K26" s="35"/>
      <c r="L26" s="52"/>
      <c r="S26" s="35"/>
      <c r="T26" s="35"/>
      <c r="U26" s="35"/>
      <c r="V26" s="35"/>
      <c r="W26" s="35"/>
      <c r="X26" s="35"/>
      <c r="Y26" s="35"/>
      <c r="Z26" s="35"/>
      <c r="AA26" s="35"/>
      <c r="AB26" s="35"/>
      <c r="AC26" s="35"/>
      <c r="AD26" s="35"/>
      <c r="AE26" s="35"/>
    </row>
    <row r="27" spans="1:31" s="2" customFormat="1" ht="6.95" customHeight="1">
      <c r="A27" s="35"/>
      <c r="B27" s="40"/>
      <c r="C27" s="35"/>
      <c r="D27" s="35"/>
      <c r="E27" s="35"/>
      <c r="F27" s="35"/>
      <c r="G27" s="35"/>
      <c r="H27" s="35"/>
      <c r="I27" s="35"/>
      <c r="J27" s="35"/>
      <c r="K27" s="35"/>
      <c r="L27" s="52"/>
      <c r="S27" s="35"/>
      <c r="T27" s="35"/>
      <c r="U27" s="35"/>
      <c r="V27" s="35"/>
      <c r="W27" s="35"/>
      <c r="X27" s="35"/>
      <c r="Y27" s="35"/>
      <c r="Z27" s="35"/>
      <c r="AA27" s="35"/>
      <c r="AB27" s="35"/>
      <c r="AC27" s="35"/>
      <c r="AD27" s="35"/>
      <c r="AE27" s="35"/>
    </row>
    <row r="28" spans="1:31" s="2" customFormat="1" ht="12" customHeight="1">
      <c r="A28" s="35"/>
      <c r="B28" s="40"/>
      <c r="C28" s="35"/>
      <c r="D28" s="118" t="s">
        <v>32</v>
      </c>
      <c r="E28" s="35"/>
      <c r="F28" s="35"/>
      <c r="G28" s="35"/>
      <c r="H28" s="35"/>
      <c r="I28" s="35"/>
      <c r="J28" s="35"/>
      <c r="K28" s="35"/>
      <c r="L28" s="52"/>
      <c r="S28" s="35"/>
      <c r="T28" s="35"/>
      <c r="U28" s="35"/>
      <c r="V28" s="35"/>
      <c r="W28" s="35"/>
      <c r="X28" s="35"/>
      <c r="Y28" s="35"/>
      <c r="Z28" s="35"/>
      <c r="AA28" s="35"/>
      <c r="AB28" s="35"/>
      <c r="AC28" s="35"/>
      <c r="AD28" s="35"/>
      <c r="AE28" s="35"/>
    </row>
    <row r="29" spans="1:31" s="8" customFormat="1" ht="16.5" customHeight="1">
      <c r="A29" s="120"/>
      <c r="B29" s="121"/>
      <c r="C29" s="120"/>
      <c r="D29" s="120"/>
      <c r="E29" s="418" t="s">
        <v>1</v>
      </c>
      <c r="F29" s="418"/>
      <c r="G29" s="418"/>
      <c r="H29" s="418"/>
      <c r="I29" s="120"/>
      <c r="J29" s="120"/>
      <c r="K29" s="120"/>
      <c r="L29" s="122"/>
      <c r="S29" s="120"/>
      <c r="T29" s="120"/>
      <c r="U29" s="120"/>
      <c r="V29" s="120"/>
      <c r="W29" s="120"/>
      <c r="X29" s="120"/>
      <c r="Y29" s="120"/>
      <c r="Z29" s="120"/>
      <c r="AA29" s="120"/>
      <c r="AB29" s="120"/>
      <c r="AC29" s="120"/>
      <c r="AD29" s="120"/>
      <c r="AE29" s="120"/>
    </row>
    <row r="30" spans="1:31" s="2" customFormat="1" ht="6.95" customHeight="1">
      <c r="A30" s="35"/>
      <c r="B30" s="40"/>
      <c r="C30" s="35"/>
      <c r="D30" s="35"/>
      <c r="E30" s="35"/>
      <c r="F30" s="35"/>
      <c r="G30" s="35"/>
      <c r="H30" s="35"/>
      <c r="I30" s="35"/>
      <c r="J30" s="35"/>
      <c r="K30" s="35"/>
      <c r="L30" s="52"/>
      <c r="S30" s="35"/>
      <c r="T30" s="35"/>
      <c r="U30" s="35"/>
      <c r="V30" s="35"/>
      <c r="W30" s="35"/>
      <c r="X30" s="35"/>
      <c r="Y30" s="35"/>
      <c r="Z30" s="35"/>
      <c r="AA30" s="35"/>
      <c r="AB30" s="35"/>
      <c r="AC30" s="35"/>
      <c r="AD30" s="35"/>
      <c r="AE30" s="35"/>
    </row>
    <row r="31" spans="1:31" s="2" customFormat="1" ht="6.95" customHeight="1">
      <c r="A31" s="35"/>
      <c r="B31" s="40"/>
      <c r="C31" s="35"/>
      <c r="D31" s="123"/>
      <c r="E31" s="123"/>
      <c r="F31" s="123"/>
      <c r="G31" s="123"/>
      <c r="H31" s="123"/>
      <c r="I31" s="123"/>
      <c r="J31" s="123"/>
      <c r="K31" s="123"/>
      <c r="L31" s="52"/>
      <c r="S31" s="35"/>
      <c r="T31" s="35"/>
      <c r="U31" s="35"/>
      <c r="V31" s="35"/>
      <c r="W31" s="35"/>
      <c r="X31" s="35"/>
      <c r="Y31" s="35"/>
      <c r="Z31" s="35"/>
      <c r="AA31" s="35"/>
      <c r="AB31" s="35"/>
      <c r="AC31" s="35"/>
      <c r="AD31" s="35"/>
      <c r="AE31" s="35"/>
    </row>
    <row r="32" spans="1:31" s="2" customFormat="1" ht="25.35" customHeight="1">
      <c r="A32" s="35"/>
      <c r="B32" s="40"/>
      <c r="C32" s="35"/>
      <c r="D32" s="124" t="s">
        <v>33</v>
      </c>
      <c r="E32" s="35"/>
      <c r="F32" s="35"/>
      <c r="G32" s="35"/>
      <c r="H32" s="35"/>
      <c r="I32" s="35"/>
      <c r="J32" s="125">
        <f>ROUND(J126, 2)</f>
        <v>0</v>
      </c>
      <c r="K32" s="35"/>
      <c r="L32" s="52"/>
      <c r="S32" s="35"/>
      <c r="T32" s="35"/>
      <c r="U32" s="35"/>
      <c r="V32" s="35"/>
      <c r="W32" s="35"/>
      <c r="X32" s="35"/>
      <c r="Y32" s="35"/>
      <c r="Z32" s="35"/>
      <c r="AA32" s="35"/>
      <c r="AB32" s="35"/>
      <c r="AC32" s="35"/>
      <c r="AD32" s="35"/>
      <c r="AE32" s="35"/>
    </row>
    <row r="33" spans="1:31" s="2" customFormat="1" ht="6.95" customHeight="1">
      <c r="A33" s="35"/>
      <c r="B33" s="40"/>
      <c r="C33" s="35"/>
      <c r="D33" s="123"/>
      <c r="E33" s="123"/>
      <c r="F33" s="123"/>
      <c r="G33" s="123"/>
      <c r="H33" s="123"/>
      <c r="I33" s="123"/>
      <c r="J33" s="123"/>
      <c r="K33" s="123"/>
      <c r="L33" s="52"/>
      <c r="S33" s="35"/>
      <c r="T33" s="35"/>
      <c r="U33" s="35"/>
      <c r="V33" s="35"/>
      <c r="W33" s="35"/>
      <c r="X33" s="35"/>
      <c r="Y33" s="35"/>
      <c r="Z33" s="35"/>
      <c r="AA33" s="35"/>
      <c r="AB33" s="35"/>
      <c r="AC33" s="35"/>
      <c r="AD33" s="35"/>
      <c r="AE33" s="35"/>
    </row>
    <row r="34" spans="1:31" s="2" customFormat="1" ht="14.45" customHeight="1">
      <c r="A34" s="35"/>
      <c r="B34" s="40"/>
      <c r="C34" s="35"/>
      <c r="D34" s="35"/>
      <c r="E34" s="35"/>
      <c r="F34" s="126" t="s">
        <v>35</v>
      </c>
      <c r="G34" s="35"/>
      <c r="H34" s="35"/>
      <c r="I34" s="126" t="s">
        <v>34</v>
      </c>
      <c r="J34" s="126" t="s">
        <v>36</v>
      </c>
      <c r="K34" s="35"/>
      <c r="L34" s="52"/>
      <c r="S34" s="35"/>
      <c r="T34" s="35"/>
      <c r="U34" s="35"/>
      <c r="V34" s="35"/>
      <c r="W34" s="35"/>
      <c r="X34" s="35"/>
      <c r="Y34" s="35"/>
      <c r="Z34" s="35"/>
      <c r="AA34" s="35"/>
      <c r="AB34" s="35"/>
      <c r="AC34" s="35"/>
      <c r="AD34" s="35"/>
      <c r="AE34" s="35"/>
    </row>
    <row r="35" spans="1:31" s="2" customFormat="1" ht="14.45" customHeight="1">
      <c r="A35" s="35"/>
      <c r="B35" s="40"/>
      <c r="C35" s="35"/>
      <c r="D35" s="127" t="s">
        <v>37</v>
      </c>
      <c r="E35" s="118" t="s">
        <v>38</v>
      </c>
      <c r="F35" s="128">
        <f>ROUND((SUM(BE126:BE172)),  2)</f>
        <v>0</v>
      </c>
      <c r="G35" s="35"/>
      <c r="H35" s="35"/>
      <c r="I35" s="129">
        <v>0.21</v>
      </c>
      <c r="J35" s="128">
        <f>ROUND(((SUM(BE126:BE172))*I35),  2)</f>
        <v>0</v>
      </c>
      <c r="K35" s="35"/>
      <c r="L35" s="52"/>
      <c r="S35" s="35"/>
      <c r="T35" s="35"/>
      <c r="U35" s="35"/>
      <c r="V35" s="35"/>
      <c r="W35" s="35"/>
      <c r="X35" s="35"/>
      <c r="Y35" s="35"/>
      <c r="Z35" s="35"/>
      <c r="AA35" s="35"/>
      <c r="AB35" s="35"/>
      <c r="AC35" s="35"/>
      <c r="AD35" s="35"/>
      <c r="AE35" s="35"/>
    </row>
    <row r="36" spans="1:31" s="2" customFormat="1" ht="14.45" customHeight="1">
      <c r="A36" s="35"/>
      <c r="B36" s="40"/>
      <c r="C36" s="35"/>
      <c r="D36" s="35"/>
      <c r="E36" s="118" t="s">
        <v>39</v>
      </c>
      <c r="F36" s="128">
        <f>ROUND((SUM(BF126:BF172)),  2)</f>
        <v>0</v>
      </c>
      <c r="G36" s="35"/>
      <c r="H36" s="35"/>
      <c r="I36" s="129">
        <v>0.12</v>
      </c>
      <c r="J36" s="128">
        <f>ROUND(((SUM(BF126:BF172))*I36),  2)</f>
        <v>0</v>
      </c>
      <c r="K36" s="35"/>
      <c r="L36" s="52"/>
      <c r="S36" s="35"/>
      <c r="T36" s="35"/>
      <c r="U36" s="35"/>
      <c r="V36" s="35"/>
      <c r="W36" s="35"/>
      <c r="X36" s="35"/>
      <c r="Y36" s="35"/>
      <c r="Z36" s="35"/>
      <c r="AA36" s="35"/>
      <c r="AB36" s="35"/>
      <c r="AC36" s="35"/>
      <c r="AD36" s="35"/>
      <c r="AE36" s="35"/>
    </row>
    <row r="37" spans="1:31" s="2" customFormat="1" ht="14.45" hidden="1" customHeight="1">
      <c r="A37" s="35"/>
      <c r="B37" s="40"/>
      <c r="C37" s="35"/>
      <c r="D37" s="35"/>
      <c r="E37" s="118" t="s">
        <v>40</v>
      </c>
      <c r="F37" s="128">
        <f>ROUND((SUM(BG126:BG172)),  2)</f>
        <v>0</v>
      </c>
      <c r="G37" s="35"/>
      <c r="H37" s="35"/>
      <c r="I37" s="129">
        <v>0.21</v>
      </c>
      <c r="J37" s="128">
        <f>0</f>
        <v>0</v>
      </c>
      <c r="K37" s="35"/>
      <c r="L37" s="52"/>
      <c r="S37" s="35"/>
      <c r="T37" s="35"/>
      <c r="U37" s="35"/>
      <c r="V37" s="35"/>
      <c r="W37" s="35"/>
      <c r="X37" s="35"/>
      <c r="Y37" s="35"/>
      <c r="Z37" s="35"/>
      <c r="AA37" s="35"/>
      <c r="AB37" s="35"/>
      <c r="AC37" s="35"/>
      <c r="AD37" s="35"/>
      <c r="AE37" s="35"/>
    </row>
    <row r="38" spans="1:31" s="2" customFormat="1" ht="14.45" hidden="1" customHeight="1">
      <c r="A38" s="35"/>
      <c r="B38" s="40"/>
      <c r="C38" s="35"/>
      <c r="D38" s="35"/>
      <c r="E38" s="118" t="s">
        <v>41</v>
      </c>
      <c r="F38" s="128">
        <f>ROUND((SUM(BH126:BH172)),  2)</f>
        <v>0</v>
      </c>
      <c r="G38" s="35"/>
      <c r="H38" s="35"/>
      <c r="I38" s="129">
        <v>0.12</v>
      </c>
      <c r="J38" s="128">
        <f>0</f>
        <v>0</v>
      </c>
      <c r="K38" s="35"/>
      <c r="L38" s="52"/>
      <c r="S38" s="35"/>
      <c r="T38" s="35"/>
      <c r="U38" s="35"/>
      <c r="V38" s="35"/>
      <c r="W38" s="35"/>
      <c r="X38" s="35"/>
      <c r="Y38" s="35"/>
      <c r="Z38" s="35"/>
      <c r="AA38" s="35"/>
      <c r="AB38" s="35"/>
      <c r="AC38" s="35"/>
      <c r="AD38" s="35"/>
      <c r="AE38" s="35"/>
    </row>
    <row r="39" spans="1:31" s="2" customFormat="1" ht="14.45" hidden="1" customHeight="1">
      <c r="A39" s="35"/>
      <c r="B39" s="40"/>
      <c r="C39" s="35"/>
      <c r="D39" s="35"/>
      <c r="E39" s="118" t="s">
        <v>42</v>
      </c>
      <c r="F39" s="128">
        <f>ROUND((SUM(BI126:BI172)),  2)</f>
        <v>0</v>
      </c>
      <c r="G39" s="35"/>
      <c r="H39" s="35"/>
      <c r="I39" s="129">
        <v>0</v>
      </c>
      <c r="J39" s="128">
        <f>0</f>
        <v>0</v>
      </c>
      <c r="K39" s="35"/>
      <c r="L39" s="52"/>
      <c r="S39" s="35"/>
      <c r="T39" s="35"/>
      <c r="U39" s="35"/>
      <c r="V39" s="35"/>
      <c r="W39" s="35"/>
      <c r="X39" s="35"/>
      <c r="Y39" s="35"/>
      <c r="Z39" s="35"/>
      <c r="AA39" s="35"/>
      <c r="AB39" s="35"/>
      <c r="AC39" s="35"/>
      <c r="AD39" s="35"/>
      <c r="AE39" s="35"/>
    </row>
    <row r="40" spans="1:31" s="2" customFormat="1" ht="6.95" customHeight="1">
      <c r="A40" s="35"/>
      <c r="B40" s="40"/>
      <c r="C40" s="35"/>
      <c r="D40" s="35"/>
      <c r="E40" s="35"/>
      <c r="F40" s="35"/>
      <c r="G40" s="35"/>
      <c r="H40" s="35"/>
      <c r="I40" s="35"/>
      <c r="J40" s="35"/>
      <c r="K40" s="35"/>
      <c r="L40" s="52"/>
      <c r="S40" s="35"/>
      <c r="T40" s="35"/>
      <c r="U40" s="35"/>
      <c r="V40" s="35"/>
      <c r="W40" s="35"/>
      <c r="X40" s="35"/>
      <c r="Y40" s="35"/>
      <c r="Z40" s="35"/>
      <c r="AA40" s="35"/>
      <c r="AB40" s="35"/>
      <c r="AC40" s="35"/>
      <c r="AD40" s="35"/>
      <c r="AE40" s="35"/>
    </row>
    <row r="41" spans="1:31" s="2" customFormat="1" ht="25.35" customHeight="1">
      <c r="A41" s="35"/>
      <c r="B41" s="40"/>
      <c r="C41" s="130"/>
      <c r="D41" s="131" t="s">
        <v>43</v>
      </c>
      <c r="E41" s="132"/>
      <c r="F41" s="132"/>
      <c r="G41" s="133" t="s">
        <v>44</v>
      </c>
      <c r="H41" s="134" t="s">
        <v>7622</v>
      </c>
      <c r="I41" s="132"/>
      <c r="J41" s="135">
        <f>SUM(J32:J39)</f>
        <v>0</v>
      </c>
      <c r="K41" s="136"/>
      <c r="L41" s="52"/>
      <c r="S41" s="35"/>
      <c r="T41" s="35"/>
      <c r="U41" s="35"/>
      <c r="V41" s="35"/>
      <c r="W41" s="35"/>
      <c r="X41" s="35"/>
      <c r="Y41" s="35"/>
      <c r="Z41" s="35"/>
      <c r="AA41" s="35"/>
      <c r="AB41" s="35"/>
      <c r="AC41" s="35"/>
      <c r="AD41" s="35"/>
      <c r="AE41" s="35"/>
    </row>
    <row r="42" spans="1:31" s="2" customFormat="1" ht="14.45" customHeight="1">
      <c r="A42" s="35"/>
      <c r="B42" s="40"/>
      <c r="C42" s="35"/>
      <c r="D42" s="35"/>
      <c r="E42" s="35"/>
      <c r="F42" s="35"/>
      <c r="G42" s="35"/>
      <c r="H42" s="35"/>
      <c r="I42" s="35"/>
      <c r="J42" s="35"/>
      <c r="K42" s="35"/>
      <c r="L42" s="52"/>
      <c r="S42" s="35"/>
      <c r="T42" s="35"/>
      <c r="U42" s="35"/>
      <c r="V42" s="35"/>
      <c r="W42" s="35"/>
      <c r="X42" s="35"/>
      <c r="Y42" s="35"/>
      <c r="Z42" s="35"/>
      <c r="AA42" s="35"/>
      <c r="AB42" s="35"/>
      <c r="AC42" s="35"/>
      <c r="AD42" s="35"/>
      <c r="AE42" s="35"/>
    </row>
    <row r="43" spans="1:31" s="1" customFormat="1" ht="14.45" customHeight="1">
      <c r="B43" s="21"/>
      <c r="L43" s="21"/>
    </row>
    <row r="44" spans="1:31" s="1" customFormat="1" ht="14.45" customHeight="1">
      <c r="B44" s="21"/>
      <c r="L44" s="21"/>
    </row>
    <row r="45" spans="1:31" s="1" customFormat="1" ht="14.45" customHeight="1">
      <c r="B45" s="21"/>
      <c r="L45" s="21"/>
    </row>
    <row r="46" spans="1:31" s="1" customFormat="1" ht="14.45" customHeight="1">
      <c r="B46" s="21"/>
      <c r="L46" s="21"/>
    </row>
    <row r="47" spans="1:31" s="1" customFormat="1" ht="14.45" customHeight="1">
      <c r="B47" s="21"/>
      <c r="L47" s="21"/>
    </row>
    <row r="48" spans="1:31" s="1" customFormat="1" ht="14.45" customHeight="1">
      <c r="B48" s="21"/>
      <c r="L48" s="21"/>
    </row>
    <row r="49" spans="1:31" s="1" customFormat="1" ht="14.45" customHeight="1">
      <c r="B49" s="21"/>
      <c r="L49" s="21"/>
    </row>
    <row r="50" spans="1:31" s="2" customFormat="1" ht="14.45" customHeight="1">
      <c r="B50" s="52"/>
      <c r="D50" s="137" t="s">
        <v>45</v>
      </c>
      <c r="E50" s="138"/>
      <c r="F50" s="138"/>
      <c r="G50" s="137" t="s">
        <v>46</v>
      </c>
      <c r="H50" s="138"/>
      <c r="I50" s="138"/>
      <c r="J50" s="138"/>
      <c r="K50" s="138"/>
      <c r="L50" s="52"/>
    </row>
    <row r="51" spans="1:31">
      <c r="B51" s="21"/>
      <c r="L51" s="21"/>
    </row>
    <row r="52" spans="1:31">
      <c r="B52" s="21"/>
      <c r="L52" s="21"/>
    </row>
    <row r="53" spans="1:31">
      <c r="B53" s="21"/>
      <c r="L53" s="21"/>
    </row>
    <row r="54" spans="1:31">
      <c r="B54" s="21"/>
      <c r="L54" s="21"/>
    </row>
    <row r="55" spans="1:31">
      <c r="B55" s="21"/>
      <c r="L55" s="21"/>
    </row>
    <row r="56" spans="1:31">
      <c r="B56" s="21"/>
      <c r="L56" s="21"/>
    </row>
    <row r="57" spans="1:31">
      <c r="B57" s="21"/>
      <c r="L57" s="21"/>
    </row>
    <row r="58" spans="1:31">
      <c r="B58" s="21"/>
      <c r="L58" s="21"/>
    </row>
    <row r="59" spans="1:31">
      <c r="B59" s="21"/>
      <c r="L59" s="21"/>
    </row>
    <row r="60" spans="1:31">
      <c r="B60" s="21"/>
      <c r="L60" s="21"/>
    </row>
    <row r="61" spans="1:31" s="2" customFormat="1" ht="12.75">
      <c r="A61" s="35"/>
      <c r="B61" s="40"/>
      <c r="C61" s="35"/>
      <c r="D61" s="139" t="s">
        <v>47</v>
      </c>
      <c r="E61" s="140"/>
      <c r="F61" s="141" t="s">
        <v>48</v>
      </c>
      <c r="G61" s="139" t="s">
        <v>47</v>
      </c>
      <c r="H61" s="140"/>
      <c r="I61" s="140"/>
      <c r="J61" s="142" t="s">
        <v>48</v>
      </c>
      <c r="K61" s="140"/>
      <c r="L61" s="52"/>
      <c r="S61" s="35"/>
      <c r="T61" s="35"/>
      <c r="U61" s="35"/>
      <c r="V61" s="35"/>
      <c r="W61" s="35"/>
      <c r="X61" s="35"/>
      <c r="Y61" s="35"/>
      <c r="Z61" s="35"/>
      <c r="AA61" s="35"/>
      <c r="AB61" s="35"/>
      <c r="AC61" s="35"/>
      <c r="AD61" s="35"/>
      <c r="AE61" s="35"/>
    </row>
    <row r="62" spans="1:31">
      <c r="B62" s="21"/>
      <c r="L62" s="21"/>
    </row>
    <row r="63" spans="1:31">
      <c r="B63" s="21"/>
      <c r="L63" s="21"/>
    </row>
    <row r="64" spans="1:31">
      <c r="B64" s="21"/>
      <c r="L64" s="21"/>
    </row>
    <row r="65" spans="1:31" s="2" customFormat="1" ht="12.75">
      <c r="A65" s="35"/>
      <c r="B65" s="40"/>
      <c r="C65" s="35"/>
      <c r="D65" s="137" t="s">
        <v>49</v>
      </c>
      <c r="E65" s="143"/>
      <c r="F65" s="143"/>
      <c r="G65" s="137" t="s">
        <v>50</v>
      </c>
      <c r="H65" s="143"/>
      <c r="I65" s="143"/>
      <c r="J65" s="143"/>
      <c r="K65" s="143"/>
      <c r="L65" s="52"/>
      <c r="S65" s="35"/>
      <c r="T65" s="35"/>
      <c r="U65" s="35"/>
      <c r="V65" s="35"/>
      <c r="W65" s="35"/>
      <c r="X65" s="35"/>
      <c r="Y65" s="35"/>
      <c r="Z65" s="35"/>
      <c r="AA65" s="35"/>
      <c r="AB65" s="35"/>
      <c r="AC65" s="35"/>
      <c r="AD65" s="35"/>
      <c r="AE65" s="35"/>
    </row>
    <row r="66" spans="1:31">
      <c r="B66" s="21"/>
      <c r="L66" s="21"/>
    </row>
    <row r="67" spans="1:31">
      <c r="B67" s="21"/>
      <c r="L67" s="21"/>
    </row>
    <row r="68" spans="1:31">
      <c r="B68" s="21"/>
      <c r="L68" s="21"/>
    </row>
    <row r="69" spans="1:31">
      <c r="B69" s="21"/>
      <c r="L69" s="21"/>
    </row>
    <row r="70" spans="1:31">
      <c r="B70" s="21"/>
      <c r="L70" s="21"/>
    </row>
    <row r="71" spans="1:31">
      <c r="B71" s="21"/>
      <c r="L71" s="21"/>
    </row>
    <row r="72" spans="1:31">
      <c r="B72" s="21"/>
      <c r="L72" s="21"/>
    </row>
    <row r="73" spans="1:31">
      <c r="B73" s="21"/>
      <c r="L73" s="21"/>
    </row>
    <row r="74" spans="1:31">
      <c r="B74" s="21"/>
      <c r="L74" s="21"/>
    </row>
    <row r="75" spans="1:31">
      <c r="B75" s="21"/>
      <c r="L75" s="21"/>
    </row>
    <row r="76" spans="1:31" s="2" customFormat="1" ht="12.75">
      <c r="A76" s="35"/>
      <c r="B76" s="40"/>
      <c r="C76" s="35"/>
      <c r="D76" s="139" t="s">
        <v>47</v>
      </c>
      <c r="E76" s="140"/>
      <c r="F76" s="141" t="s">
        <v>48</v>
      </c>
      <c r="G76" s="139" t="s">
        <v>47</v>
      </c>
      <c r="H76" s="140"/>
      <c r="I76" s="140"/>
      <c r="J76" s="142" t="s">
        <v>48</v>
      </c>
      <c r="K76" s="140"/>
      <c r="L76" s="52"/>
      <c r="S76" s="35"/>
      <c r="T76" s="35"/>
      <c r="U76" s="35"/>
      <c r="V76" s="35"/>
      <c r="W76" s="35"/>
      <c r="X76" s="35"/>
      <c r="Y76" s="35"/>
      <c r="Z76" s="35"/>
      <c r="AA76" s="35"/>
      <c r="AB76" s="35"/>
      <c r="AC76" s="35"/>
      <c r="AD76" s="35"/>
      <c r="AE76" s="35"/>
    </row>
    <row r="77" spans="1:31" s="2" customFormat="1" ht="14.45" customHeight="1">
      <c r="A77" s="35"/>
      <c r="B77" s="144"/>
      <c r="C77" s="145"/>
      <c r="D77" s="145"/>
      <c r="E77" s="145"/>
      <c r="F77" s="145"/>
      <c r="G77" s="145"/>
      <c r="H77" s="145"/>
      <c r="I77" s="145"/>
      <c r="J77" s="145"/>
      <c r="K77" s="145"/>
      <c r="L77" s="52"/>
      <c r="S77" s="35"/>
      <c r="T77" s="35"/>
      <c r="U77" s="35"/>
      <c r="V77" s="35"/>
      <c r="W77" s="35"/>
      <c r="X77" s="35"/>
      <c r="Y77" s="35"/>
      <c r="Z77" s="35"/>
      <c r="AA77" s="35"/>
      <c r="AB77" s="35"/>
      <c r="AC77" s="35"/>
      <c r="AD77" s="35"/>
      <c r="AE77" s="35"/>
    </row>
    <row r="81" spans="1:31" s="2" customFormat="1" ht="6.95" customHeight="1">
      <c r="A81" s="35"/>
      <c r="B81" s="146"/>
      <c r="C81" s="147"/>
      <c r="D81" s="147"/>
      <c r="E81" s="147"/>
      <c r="F81" s="147"/>
      <c r="G81" s="147"/>
      <c r="H81" s="147"/>
      <c r="I81" s="147"/>
      <c r="J81" s="147"/>
      <c r="K81" s="147"/>
      <c r="L81" s="52"/>
      <c r="S81" s="35"/>
      <c r="T81" s="35"/>
      <c r="U81" s="35"/>
      <c r="V81" s="35"/>
      <c r="W81" s="35"/>
      <c r="X81" s="35"/>
      <c r="Y81" s="35"/>
      <c r="Z81" s="35"/>
      <c r="AA81" s="35"/>
      <c r="AB81" s="35"/>
      <c r="AC81" s="35"/>
      <c r="AD81" s="35"/>
      <c r="AE81" s="35"/>
    </row>
    <row r="82" spans="1:31" s="2" customFormat="1" ht="24.95" customHeight="1">
      <c r="A82" s="35"/>
      <c r="B82" s="36"/>
      <c r="C82" s="24" t="s">
        <v>242</v>
      </c>
      <c r="D82" s="37"/>
      <c r="E82" s="37"/>
      <c r="F82" s="37"/>
      <c r="G82" s="37"/>
      <c r="H82" s="37"/>
      <c r="I82" s="37"/>
      <c r="J82" s="37"/>
      <c r="K82" s="37"/>
      <c r="L82" s="52"/>
      <c r="S82" s="35"/>
      <c r="T82" s="35"/>
      <c r="U82" s="35"/>
      <c r="V82" s="35"/>
      <c r="W82" s="35"/>
      <c r="X82" s="35"/>
      <c r="Y82" s="35"/>
      <c r="Z82" s="35"/>
      <c r="AA82" s="35"/>
      <c r="AB82" s="35"/>
      <c r="AC82" s="35"/>
      <c r="AD82" s="35"/>
      <c r="AE82" s="35"/>
    </row>
    <row r="83" spans="1:31" s="2" customFormat="1" ht="6.95" customHeight="1">
      <c r="A83" s="35"/>
      <c r="B83" s="36"/>
      <c r="C83" s="37"/>
      <c r="D83" s="37"/>
      <c r="E83" s="37"/>
      <c r="F83" s="37"/>
      <c r="G83" s="37"/>
      <c r="H83" s="37"/>
      <c r="I83" s="37"/>
      <c r="J83" s="37"/>
      <c r="K83" s="37"/>
      <c r="L83" s="52"/>
      <c r="S83" s="35"/>
      <c r="T83" s="35"/>
      <c r="U83" s="35"/>
      <c r="V83" s="35"/>
      <c r="W83" s="35"/>
      <c r="X83" s="35"/>
      <c r="Y83" s="35"/>
      <c r="Z83" s="35"/>
      <c r="AA83" s="35"/>
      <c r="AB83" s="35"/>
      <c r="AC83" s="35"/>
      <c r="AD83" s="35"/>
      <c r="AE83" s="35"/>
    </row>
    <row r="84" spans="1:31" s="2" customFormat="1" ht="12" customHeight="1">
      <c r="A84" s="35"/>
      <c r="B84" s="36"/>
      <c r="C84" s="30" t="s">
        <v>15</v>
      </c>
      <c r="D84" s="37"/>
      <c r="E84" s="37"/>
      <c r="F84" s="37"/>
      <c r="G84" s="37"/>
      <c r="H84" s="37"/>
      <c r="I84" s="37"/>
      <c r="J84" s="37"/>
      <c r="K84" s="37"/>
      <c r="L84" s="52"/>
      <c r="S84" s="35"/>
      <c r="T84" s="35"/>
      <c r="U84" s="35"/>
      <c r="V84" s="35"/>
      <c r="W84" s="35"/>
      <c r="X84" s="35"/>
      <c r="Y84" s="35"/>
      <c r="Z84" s="35"/>
      <c r="AA84" s="35"/>
      <c r="AB84" s="35"/>
      <c r="AC84" s="35"/>
      <c r="AD84" s="35"/>
      <c r="AE84" s="35"/>
    </row>
    <row r="85" spans="1:31" s="2" customFormat="1" ht="16.5" customHeight="1">
      <c r="A85" s="35"/>
      <c r="B85" s="36"/>
      <c r="C85" s="37"/>
      <c r="D85" s="37"/>
      <c r="E85" s="410" t="str">
        <f>E7</f>
        <v>Modernizace teplárny OB6</v>
      </c>
      <c r="F85" s="411"/>
      <c r="G85" s="411"/>
      <c r="H85" s="411"/>
      <c r="I85" s="37"/>
      <c r="J85" s="37"/>
      <c r="K85" s="37"/>
      <c r="L85" s="52"/>
      <c r="S85" s="35"/>
      <c r="T85" s="35"/>
      <c r="U85" s="35"/>
      <c r="V85" s="35"/>
      <c r="W85" s="35"/>
      <c r="X85" s="35"/>
      <c r="Y85" s="35"/>
      <c r="Z85" s="35"/>
      <c r="AA85" s="35"/>
      <c r="AB85" s="35"/>
      <c r="AC85" s="35"/>
      <c r="AD85" s="35"/>
      <c r="AE85" s="35"/>
    </row>
    <row r="86" spans="1:31" s="1" customFormat="1" ht="12" customHeight="1">
      <c r="B86" s="22"/>
      <c r="C86" s="30" t="s">
        <v>241</v>
      </c>
      <c r="D86" s="23"/>
      <c r="E86" s="23"/>
      <c r="F86" s="23"/>
      <c r="G86" s="23"/>
      <c r="H86" s="23"/>
      <c r="I86" s="23"/>
      <c r="J86" s="23"/>
      <c r="K86" s="23"/>
      <c r="L86" s="21"/>
    </row>
    <row r="87" spans="1:31" s="2" customFormat="1" ht="16.5" customHeight="1">
      <c r="A87" s="35"/>
      <c r="B87" s="36"/>
      <c r="C87" s="37"/>
      <c r="D87" s="37"/>
      <c r="E87" s="410" t="s">
        <v>2901</v>
      </c>
      <c r="F87" s="409"/>
      <c r="G87" s="409"/>
      <c r="H87" s="409"/>
      <c r="I87" s="37"/>
      <c r="J87" s="37"/>
      <c r="K87" s="37"/>
      <c r="L87" s="52"/>
      <c r="S87" s="35"/>
      <c r="T87" s="35"/>
      <c r="U87" s="35"/>
      <c r="V87" s="35"/>
      <c r="W87" s="35"/>
      <c r="X87" s="35"/>
      <c r="Y87" s="35"/>
      <c r="Z87" s="35"/>
      <c r="AA87" s="35"/>
      <c r="AB87" s="35"/>
      <c r="AC87" s="35"/>
      <c r="AD87" s="35"/>
      <c r="AE87" s="35"/>
    </row>
    <row r="88" spans="1:31" s="2" customFormat="1" ht="12" customHeight="1">
      <c r="A88" s="35"/>
      <c r="B88" s="36"/>
      <c r="C88" s="30" t="s">
        <v>432</v>
      </c>
      <c r="D88" s="37"/>
      <c r="E88" s="37"/>
      <c r="F88" s="37"/>
      <c r="G88" s="37"/>
      <c r="H88" s="37"/>
      <c r="I88" s="37"/>
      <c r="J88" s="37"/>
      <c r="K88" s="37"/>
      <c r="L88" s="52"/>
      <c r="S88" s="35"/>
      <c r="T88" s="35"/>
      <c r="U88" s="35"/>
      <c r="V88" s="35"/>
      <c r="W88" s="35"/>
      <c r="X88" s="35"/>
      <c r="Y88" s="35"/>
      <c r="Z88" s="35"/>
      <c r="AA88" s="35"/>
      <c r="AB88" s="35"/>
      <c r="AC88" s="35"/>
      <c r="AD88" s="35"/>
      <c r="AE88" s="35"/>
    </row>
    <row r="89" spans="1:31" s="2" customFormat="1" ht="16.5" customHeight="1">
      <c r="A89" s="35"/>
      <c r="B89" s="36"/>
      <c r="C89" s="37"/>
      <c r="D89" s="37"/>
      <c r="E89" s="384" t="str">
        <f>E11</f>
        <v>SO 103.2-D1.4.2 - Vytápění</v>
      </c>
      <c r="F89" s="409"/>
      <c r="G89" s="409"/>
      <c r="H89" s="409"/>
      <c r="I89" s="37"/>
      <c r="J89" s="37"/>
      <c r="K89" s="37"/>
      <c r="L89" s="52"/>
      <c r="S89" s="35"/>
      <c r="T89" s="35"/>
      <c r="U89" s="35"/>
      <c r="V89" s="35"/>
      <c r="W89" s="35"/>
      <c r="X89" s="35"/>
      <c r="Y89" s="35"/>
      <c r="Z89" s="35"/>
      <c r="AA89" s="35"/>
      <c r="AB89" s="35"/>
      <c r="AC89" s="35"/>
      <c r="AD89" s="35"/>
      <c r="AE89" s="35"/>
    </row>
    <row r="90" spans="1:31" s="2" customFormat="1" ht="6.95" customHeight="1">
      <c r="A90" s="35"/>
      <c r="B90" s="36"/>
      <c r="C90" s="37"/>
      <c r="D90" s="37"/>
      <c r="E90" s="37"/>
      <c r="F90" s="37"/>
      <c r="G90" s="37"/>
      <c r="H90" s="37"/>
      <c r="I90" s="37"/>
      <c r="J90" s="37"/>
      <c r="K90" s="37"/>
      <c r="L90" s="52"/>
      <c r="S90" s="35"/>
      <c r="T90" s="35"/>
      <c r="U90" s="35"/>
      <c r="V90" s="35"/>
      <c r="W90" s="35"/>
      <c r="X90" s="35"/>
      <c r="Y90" s="35"/>
      <c r="Z90" s="35"/>
      <c r="AA90" s="35"/>
      <c r="AB90" s="35"/>
      <c r="AC90" s="35"/>
      <c r="AD90" s="35"/>
      <c r="AE90" s="35"/>
    </row>
    <row r="91" spans="1:31" s="2" customFormat="1" ht="12" customHeight="1">
      <c r="A91" s="35"/>
      <c r="B91" s="36"/>
      <c r="C91" s="30" t="s">
        <v>19</v>
      </c>
      <c r="D91" s="37"/>
      <c r="E91" s="37"/>
      <c r="F91" s="28" t="str">
        <f>F14</f>
        <v>Mladá Boleslav</v>
      </c>
      <c r="G91" s="37"/>
      <c r="H91" s="37"/>
      <c r="I91" s="30" t="s">
        <v>21</v>
      </c>
      <c r="J91" s="67">
        <f>IF(J14="","",J14)</f>
        <v>45363</v>
      </c>
      <c r="K91" s="37"/>
      <c r="L91" s="52"/>
      <c r="S91" s="35"/>
      <c r="T91" s="35"/>
      <c r="U91" s="35"/>
      <c r="V91" s="35"/>
      <c r="W91" s="35"/>
      <c r="X91" s="35"/>
      <c r="Y91" s="35"/>
      <c r="Z91" s="35"/>
      <c r="AA91" s="35"/>
      <c r="AB91" s="35"/>
      <c r="AC91" s="35"/>
      <c r="AD91" s="35"/>
      <c r="AE91" s="35"/>
    </row>
    <row r="92" spans="1:31" s="2" customFormat="1" ht="6.95" customHeight="1">
      <c r="A92" s="35"/>
      <c r="B92" s="36"/>
      <c r="C92" s="37"/>
      <c r="D92" s="37"/>
      <c r="E92" s="37"/>
      <c r="F92" s="37"/>
      <c r="G92" s="37"/>
      <c r="H92" s="37"/>
      <c r="I92" s="37"/>
      <c r="J92" s="37"/>
      <c r="K92" s="37"/>
      <c r="L92" s="52"/>
      <c r="S92" s="35"/>
      <c r="T92" s="35"/>
      <c r="U92" s="35"/>
      <c r="V92" s="35"/>
      <c r="W92" s="35"/>
      <c r="X92" s="35"/>
      <c r="Y92" s="35"/>
      <c r="Z92" s="35"/>
      <c r="AA92" s="35"/>
      <c r="AB92" s="35"/>
      <c r="AC92" s="35"/>
      <c r="AD92" s="35"/>
      <c r="AE92" s="35"/>
    </row>
    <row r="93" spans="1:31" s="2" customFormat="1" ht="15.2" customHeight="1">
      <c r="A93" s="35"/>
      <c r="B93" s="36"/>
      <c r="C93" s="30" t="s">
        <v>22</v>
      </c>
      <c r="D93" s="37"/>
      <c r="E93" s="37"/>
      <c r="F93" s="28" t="str">
        <f>E17</f>
        <v xml:space="preserve">ŠKO-ENERGO s.r.o. </v>
      </c>
      <c r="G93" s="37"/>
      <c r="H93" s="37"/>
      <c r="I93" s="30" t="s">
        <v>28</v>
      </c>
      <c r="J93" s="33" t="str">
        <f>E23</f>
        <v>AFRY CZ s.r.o.</v>
      </c>
      <c r="K93" s="37"/>
      <c r="L93" s="52"/>
      <c r="S93" s="35"/>
      <c r="T93" s="35"/>
      <c r="U93" s="35"/>
      <c r="V93" s="35"/>
      <c r="W93" s="35"/>
      <c r="X93" s="35"/>
      <c r="Y93" s="35"/>
      <c r="Z93" s="35"/>
      <c r="AA93" s="35"/>
      <c r="AB93" s="35"/>
      <c r="AC93" s="35"/>
      <c r="AD93" s="35"/>
      <c r="AE93" s="35"/>
    </row>
    <row r="94" spans="1:31" s="2" customFormat="1" ht="15.2" customHeight="1">
      <c r="A94" s="35"/>
      <c r="B94" s="36"/>
      <c r="C94" s="30" t="s">
        <v>26</v>
      </c>
      <c r="D94" s="37"/>
      <c r="E94" s="37"/>
      <c r="F94" s="28" t="str">
        <f>IF(E20="","",E20)</f>
        <v>Vyplň údaj</v>
      </c>
      <c r="G94" s="37"/>
      <c r="H94" s="37"/>
      <c r="I94" s="30" t="s">
        <v>31</v>
      </c>
      <c r="J94" s="33" t="str">
        <f>E26</f>
        <v>AFRY CZ s.r.o.</v>
      </c>
      <c r="K94" s="37"/>
      <c r="L94" s="52"/>
      <c r="S94" s="35"/>
      <c r="T94" s="35"/>
      <c r="U94" s="35"/>
      <c r="V94" s="35"/>
      <c r="W94" s="35"/>
      <c r="X94" s="35"/>
      <c r="Y94" s="35"/>
      <c r="Z94" s="35"/>
      <c r="AA94" s="35"/>
      <c r="AB94" s="35"/>
      <c r="AC94" s="35"/>
      <c r="AD94" s="35"/>
      <c r="AE94" s="35"/>
    </row>
    <row r="95" spans="1:31" s="2" customFormat="1" ht="10.35" customHeight="1">
      <c r="A95" s="35"/>
      <c r="B95" s="36"/>
      <c r="C95" s="37"/>
      <c r="D95" s="37"/>
      <c r="E95" s="37"/>
      <c r="F95" s="37"/>
      <c r="G95" s="37"/>
      <c r="H95" s="37"/>
      <c r="I95" s="37"/>
      <c r="J95" s="37"/>
      <c r="K95" s="37"/>
      <c r="L95" s="52"/>
      <c r="S95" s="35"/>
      <c r="T95" s="35"/>
      <c r="U95" s="35"/>
      <c r="V95" s="35"/>
      <c r="W95" s="35"/>
      <c r="X95" s="35"/>
      <c r="Y95" s="35"/>
      <c r="Z95" s="35"/>
      <c r="AA95" s="35"/>
      <c r="AB95" s="35"/>
      <c r="AC95" s="35"/>
      <c r="AD95" s="35"/>
      <c r="AE95" s="35"/>
    </row>
    <row r="96" spans="1:31" s="2" customFormat="1" ht="29.25" customHeight="1">
      <c r="A96" s="35"/>
      <c r="B96" s="36"/>
      <c r="C96" s="148" t="s">
        <v>243</v>
      </c>
      <c r="D96" s="149"/>
      <c r="E96" s="149"/>
      <c r="F96" s="149"/>
      <c r="G96" s="149"/>
      <c r="H96" s="149"/>
      <c r="I96" s="149"/>
      <c r="J96" s="150" t="s">
        <v>7631</v>
      </c>
      <c r="K96" s="149"/>
      <c r="L96" s="52"/>
      <c r="S96" s="35"/>
      <c r="T96" s="35"/>
      <c r="U96" s="35"/>
      <c r="V96" s="35"/>
      <c r="W96" s="35"/>
      <c r="X96" s="35"/>
      <c r="Y96" s="35"/>
      <c r="Z96" s="35"/>
      <c r="AA96" s="35"/>
      <c r="AB96" s="35"/>
      <c r="AC96" s="35"/>
      <c r="AD96" s="35"/>
      <c r="AE96" s="35"/>
    </row>
    <row r="97" spans="1:47" s="2" customFormat="1" ht="10.35" customHeight="1">
      <c r="A97" s="35"/>
      <c r="B97" s="36"/>
      <c r="C97" s="37"/>
      <c r="D97" s="37"/>
      <c r="E97" s="37"/>
      <c r="F97" s="37"/>
      <c r="G97" s="37"/>
      <c r="H97" s="37"/>
      <c r="I97" s="37"/>
      <c r="J97" s="37"/>
      <c r="K97" s="37"/>
      <c r="L97" s="52"/>
      <c r="S97" s="35"/>
      <c r="T97" s="35"/>
      <c r="U97" s="35"/>
      <c r="V97" s="35"/>
      <c r="W97" s="35"/>
      <c r="X97" s="35"/>
      <c r="Y97" s="35"/>
      <c r="Z97" s="35"/>
      <c r="AA97" s="35"/>
      <c r="AB97" s="35"/>
      <c r="AC97" s="35"/>
      <c r="AD97" s="35"/>
      <c r="AE97" s="35"/>
    </row>
    <row r="98" spans="1:47" s="2" customFormat="1" ht="22.9" customHeight="1">
      <c r="A98" s="35"/>
      <c r="B98" s="36"/>
      <c r="C98" s="151" t="s">
        <v>244</v>
      </c>
      <c r="D98" s="37"/>
      <c r="E98" s="37"/>
      <c r="F98" s="37"/>
      <c r="G98" s="37"/>
      <c r="H98" s="37"/>
      <c r="I98" s="37"/>
      <c r="J98" s="85">
        <f>J126</f>
        <v>0</v>
      </c>
      <c r="K98" s="37"/>
      <c r="L98" s="52"/>
      <c r="S98" s="35"/>
      <c r="T98" s="35"/>
      <c r="U98" s="35"/>
      <c r="V98" s="35"/>
      <c r="W98" s="35"/>
      <c r="X98" s="35"/>
      <c r="Y98" s="35"/>
      <c r="Z98" s="35"/>
      <c r="AA98" s="35"/>
      <c r="AB98" s="35"/>
      <c r="AC98" s="35"/>
      <c r="AD98" s="35"/>
      <c r="AE98" s="35"/>
      <c r="AU98" s="18" t="s">
        <v>245</v>
      </c>
    </row>
    <row r="99" spans="1:47" s="9" customFormat="1" ht="24.95" customHeight="1">
      <c r="B99" s="152"/>
      <c r="C99" s="153"/>
      <c r="D99" s="154" t="s">
        <v>438</v>
      </c>
      <c r="E99" s="155"/>
      <c r="F99" s="155"/>
      <c r="G99" s="155"/>
      <c r="H99" s="155"/>
      <c r="I99" s="155"/>
      <c r="J99" s="156">
        <f>J127</f>
        <v>0</v>
      </c>
      <c r="K99" s="153"/>
      <c r="L99" s="157"/>
    </row>
    <row r="100" spans="1:47" s="10" customFormat="1" ht="19.899999999999999" customHeight="1">
      <c r="B100" s="158"/>
      <c r="C100" s="103"/>
      <c r="D100" s="159" t="s">
        <v>4029</v>
      </c>
      <c r="E100" s="160"/>
      <c r="F100" s="160"/>
      <c r="G100" s="160"/>
      <c r="H100" s="160"/>
      <c r="I100" s="160"/>
      <c r="J100" s="161">
        <f>J128</f>
        <v>0</v>
      </c>
      <c r="K100" s="103"/>
      <c r="L100" s="162"/>
    </row>
    <row r="101" spans="1:47" s="10" customFormat="1" ht="19.899999999999999" customHeight="1">
      <c r="B101" s="158"/>
      <c r="C101" s="103"/>
      <c r="D101" s="159" t="s">
        <v>4030</v>
      </c>
      <c r="E101" s="160"/>
      <c r="F101" s="160"/>
      <c r="G101" s="160"/>
      <c r="H101" s="160"/>
      <c r="I101" s="160"/>
      <c r="J101" s="161">
        <f>J130</f>
        <v>0</v>
      </c>
      <c r="K101" s="103"/>
      <c r="L101" s="162"/>
    </row>
    <row r="102" spans="1:47" s="10" customFormat="1" ht="19.899999999999999" customHeight="1">
      <c r="B102" s="158"/>
      <c r="C102" s="103"/>
      <c r="D102" s="159" t="s">
        <v>4031</v>
      </c>
      <c r="E102" s="160"/>
      <c r="F102" s="160"/>
      <c r="G102" s="160"/>
      <c r="H102" s="160"/>
      <c r="I102" s="160"/>
      <c r="J102" s="161">
        <f>J139</f>
        <v>0</v>
      </c>
      <c r="K102" s="103"/>
      <c r="L102" s="162"/>
    </row>
    <row r="103" spans="1:47" s="10" customFormat="1" ht="19.899999999999999" customHeight="1">
      <c r="B103" s="158"/>
      <c r="C103" s="103"/>
      <c r="D103" s="159" t="s">
        <v>4032</v>
      </c>
      <c r="E103" s="160"/>
      <c r="F103" s="160"/>
      <c r="G103" s="160"/>
      <c r="H103" s="160"/>
      <c r="I103" s="160"/>
      <c r="J103" s="161">
        <f>J154</f>
        <v>0</v>
      </c>
      <c r="K103" s="103"/>
      <c r="L103" s="162"/>
    </row>
    <row r="104" spans="1:47" s="10" customFormat="1" ht="19.899999999999999" customHeight="1">
      <c r="B104" s="158"/>
      <c r="C104" s="103"/>
      <c r="D104" s="159" t="s">
        <v>4033</v>
      </c>
      <c r="E104" s="160"/>
      <c r="F104" s="160"/>
      <c r="G104" s="160"/>
      <c r="H104" s="160"/>
      <c r="I104" s="160"/>
      <c r="J104" s="161">
        <f>J164</f>
        <v>0</v>
      </c>
      <c r="K104" s="103"/>
      <c r="L104" s="162"/>
    </row>
    <row r="105" spans="1:47" s="2" customFormat="1" ht="21.75" customHeight="1">
      <c r="A105" s="35"/>
      <c r="B105" s="36"/>
      <c r="C105" s="37"/>
      <c r="D105" s="37"/>
      <c r="E105" s="37"/>
      <c r="F105" s="37"/>
      <c r="G105" s="37"/>
      <c r="H105" s="37"/>
      <c r="I105" s="37"/>
      <c r="J105" s="37"/>
      <c r="K105" s="37"/>
      <c r="L105" s="52"/>
      <c r="S105" s="35"/>
      <c r="T105" s="35"/>
      <c r="U105" s="35"/>
      <c r="V105" s="35"/>
      <c r="W105" s="35"/>
      <c r="X105" s="35"/>
      <c r="Y105" s="35"/>
      <c r="Z105" s="35"/>
      <c r="AA105" s="35"/>
      <c r="AB105" s="35"/>
      <c r="AC105" s="35"/>
      <c r="AD105" s="35"/>
      <c r="AE105" s="35"/>
    </row>
    <row r="106" spans="1:47" s="2" customFormat="1" ht="6.95" customHeight="1">
      <c r="A106" s="35"/>
      <c r="B106" s="55"/>
      <c r="C106" s="56"/>
      <c r="D106" s="56"/>
      <c r="E106" s="56"/>
      <c r="F106" s="56"/>
      <c r="G106" s="56"/>
      <c r="H106" s="56"/>
      <c r="I106" s="56"/>
      <c r="J106" s="56"/>
      <c r="K106" s="56"/>
      <c r="L106" s="52"/>
      <c r="S106" s="35"/>
      <c r="T106" s="35"/>
      <c r="U106" s="35"/>
      <c r="V106" s="35"/>
      <c r="W106" s="35"/>
      <c r="X106" s="35"/>
      <c r="Y106" s="35"/>
      <c r="Z106" s="35"/>
      <c r="AA106" s="35"/>
      <c r="AB106" s="35"/>
      <c r="AC106" s="35"/>
      <c r="AD106" s="35"/>
      <c r="AE106" s="35"/>
    </row>
    <row r="110" spans="1:47" s="2" customFormat="1" ht="6.95" customHeight="1">
      <c r="A110" s="35"/>
      <c r="B110" s="57"/>
      <c r="C110" s="58"/>
      <c r="D110" s="58"/>
      <c r="E110" s="58"/>
      <c r="F110" s="58"/>
      <c r="G110" s="58"/>
      <c r="H110" s="58"/>
      <c r="I110" s="58"/>
      <c r="J110" s="58"/>
      <c r="K110" s="58"/>
      <c r="L110" s="52"/>
      <c r="S110" s="35"/>
      <c r="T110" s="35"/>
      <c r="U110" s="35"/>
      <c r="V110" s="35"/>
      <c r="W110" s="35"/>
      <c r="X110" s="35"/>
      <c r="Y110" s="35"/>
      <c r="Z110" s="35"/>
      <c r="AA110" s="35"/>
      <c r="AB110" s="35"/>
      <c r="AC110" s="35"/>
      <c r="AD110" s="35"/>
      <c r="AE110" s="35"/>
    </row>
    <row r="111" spans="1:47" s="2" customFormat="1" ht="24.95" customHeight="1">
      <c r="A111" s="35"/>
      <c r="B111" s="36"/>
      <c r="C111" s="24" t="s">
        <v>249</v>
      </c>
      <c r="D111" s="37"/>
      <c r="E111" s="37"/>
      <c r="F111" s="37"/>
      <c r="G111" s="37"/>
      <c r="H111" s="37"/>
      <c r="I111" s="37"/>
      <c r="J111" s="37"/>
      <c r="K111" s="37"/>
      <c r="L111" s="52"/>
      <c r="S111" s="35"/>
      <c r="T111" s="35"/>
      <c r="U111" s="35"/>
      <c r="V111" s="35"/>
      <c r="W111" s="35"/>
      <c r="X111" s="35"/>
      <c r="Y111" s="35"/>
      <c r="Z111" s="35"/>
      <c r="AA111" s="35"/>
      <c r="AB111" s="35"/>
      <c r="AC111" s="35"/>
      <c r="AD111" s="35"/>
      <c r="AE111" s="35"/>
    </row>
    <row r="112" spans="1:47" s="2" customFormat="1" ht="6.95" customHeight="1">
      <c r="A112" s="35"/>
      <c r="B112" s="36"/>
      <c r="C112" s="37"/>
      <c r="D112" s="37"/>
      <c r="E112" s="37"/>
      <c r="F112" s="37"/>
      <c r="G112" s="37"/>
      <c r="H112" s="37"/>
      <c r="I112" s="37"/>
      <c r="J112" s="37"/>
      <c r="K112" s="37"/>
      <c r="L112" s="52"/>
      <c r="S112" s="35"/>
      <c r="T112" s="35"/>
      <c r="U112" s="35"/>
      <c r="V112" s="35"/>
      <c r="W112" s="35"/>
      <c r="X112" s="35"/>
      <c r="Y112" s="35"/>
      <c r="Z112" s="35"/>
      <c r="AA112" s="35"/>
      <c r="AB112" s="35"/>
      <c r="AC112" s="35"/>
      <c r="AD112" s="35"/>
      <c r="AE112" s="35"/>
    </row>
    <row r="113" spans="1:63" s="2" customFormat="1" ht="12" customHeight="1">
      <c r="A113" s="35"/>
      <c r="B113" s="36"/>
      <c r="C113" s="30" t="s">
        <v>15</v>
      </c>
      <c r="D113" s="37"/>
      <c r="E113" s="37"/>
      <c r="F113" s="37"/>
      <c r="G113" s="37"/>
      <c r="H113" s="37"/>
      <c r="I113" s="37"/>
      <c r="J113" s="37"/>
      <c r="K113" s="37"/>
      <c r="L113" s="52"/>
      <c r="S113" s="35"/>
      <c r="T113" s="35"/>
      <c r="U113" s="35"/>
      <c r="V113" s="35"/>
      <c r="W113" s="35"/>
      <c r="X113" s="35"/>
      <c r="Y113" s="35"/>
      <c r="Z113" s="35"/>
      <c r="AA113" s="35"/>
      <c r="AB113" s="35"/>
      <c r="AC113" s="35"/>
      <c r="AD113" s="35"/>
      <c r="AE113" s="35"/>
    </row>
    <row r="114" spans="1:63" s="2" customFormat="1" ht="16.5" customHeight="1">
      <c r="A114" s="35"/>
      <c r="B114" s="36"/>
      <c r="C114" s="37"/>
      <c r="D114" s="37"/>
      <c r="E114" s="410" t="str">
        <f>E7</f>
        <v>Modernizace teplárny OB6</v>
      </c>
      <c r="F114" s="411"/>
      <c r="G114" s="411"/>
      <c r="H114" s="411"/>
      <c r="I114" s="37"/>
      <c r="J114" s="37"/>
      <c r="K114" s="37"/>
      <c r="L114" s="52"/>
      <c r="S114" s="35"/>
      <c r="T114" s="35"/>
      <c r="U114" s="35"/>
      <c r="V114" s="35"/>
      <c r="W114" s="35"/>
      <c r="X114" s="35"/>
      <c r="Y114" s="35"/>
      <c r="Z114" s="35"/>
      <c r="AA114" s="35"/>
      <c r="AB114" s="35"/>
      <c r="AC114" s="35"/>
      <c r="AD114" s="35"/>
      <c r="AE114" s="35"/>
    </row>
    <row r="115" spans="1:63" s="1" customFormat="1" ht="12" customHeight="1">
      <c r="B115" s="22"/>
      <c r="C115" s="30" t="s">
        <v>241</v>
      </c>
      <c r="D115" s="23"/>
      <c r="E115" s="23"/>
      <c r="F115" s="23"/>
      <c r="G115" s="23"/>
      <c r="H115" s="23"/>
      <c r="I115" s="23"/>
      <c r="J115" s="23"/>
      <c r="K115" s="23"/>
      <c r="L115" s="21"/>
    </row>
    <row r="116" spans="1:63" s="2" customFormat="1" ht="16.5" customHeight="1">
      <c r="A116" s="35"/>
      <c r="B116" s="36"/>
      <c r="C116" s="37"/>
      <c r="D116" s="37"/>
      <c r="E116" s="410" t="s">
        <v>2901</v>
      </c>
      <c r="F116" s="409"/>
      <c r="G116" s="409"/>
      <c r="H116" s="409"/>
      <c r="I116" s="37"/>
      <c r="J116" s="37"/>
      <c r="K116" s="37"/>
      <c r="L116" s="52"/>
      <c r="S116" s="35"/>
      <c r="T116" s="35"/>
      <c r="U116" s="35"/>
      <c r="V116" s="35"/>
      <c r="W116" s="35"/>
      <c r="X116" s="35"/>
      <c r="Y116" s="35"/>
      <c r="Z116" s="35"/>
      <c r="AA116" s="35"/>
      <c r="AB116" s="35"/>
      <c r="AC116" s="35"/>
      <c r="AD116" s="35"/>
      <c r="AE116" s="35"/>
    </row>
    <row r="117" spans="1:63" s="2" customFormat="1" ht="12" customHeight="1">
      <c r="A117" s="35"/>
      <c r="B117" s="36"/>
      <c r="C117" s="30" t="s">
        <v>432</v>
      </c>
      <c r="D117" s="37"/>
      <c r="E117" s="37"/>
      <c r="F117" s="37"/>
      <c r="G117" s="37"/>
      <c r="H117" s="37"/>
      <c r="I117" s="37"/>
      <c r="J117" s="37"/>
      <c r="K117" s="37"/>
      <c r="L117" s="52"/>
      <c r="S117" s="35"/>
      <c r="T117" s="35"/>
      <c r="U117" s="35"/>
      <c r="V117" s="35"/>
      <c r="W117" s="35"/>
      <c r="X117" s="35"/>
      <c r="Y117" s="35"/>
      <c r="Z117" s="35"/>
      <c r="AA117" s="35"/>
      <c r="AB117" s="35"/>
      <c r="AC117" s="35"/>
      <c r="AD117" s="35"/>
      <c r="AE117" s="35"/>
    </row>
    <row r="118" spans="1:63" s="2" customFormat="1" ht="16.5" customHeight="1">
      <c r="A118" s="35"/>
      <c r="B118" s="36"/>
      <c r="C118" s="37"/>
      <c r="D118" s="37"/>
      <c r="E118" s="384" t="str">
        <f>E11</f>
        <v>SO 103.2-D1.4.2 - Vytápění</v>
      </c>
      <c r="F118" s="409"/>
      <c r="G118" s="409"/>
      <c r="H118" s="409"/>
      <c r="I118" s="37"/>
      <c r="J118" s="37"/>
      <c r="K118" s="37"/>
      <c r="L118" s="52"/>
      <c r="S118" s="35"/>
      <c r="T118" s="35"/>
      <c r="U118" s="35"/>
      <c r="V118" s="35"/>
      <c r="W118" s="35"/>
      <c r="X118" s="35"/>
      <c r="Y118" s="35"/>
      <c r="Z118" s="35"/>
      <c r="AA118" s="35"/>
      <c r="AB118" s="35"/>
      <c r="AC118" s="35"/>
      <c r="AD118" s="35"/>
      <c r="AE118" s="35"/>
    </row>
    <row r="119" spans="1:63" s="2" customFormat="1" ht="6.95" customHeight="1">
      <c r="A119" s="35"/>
      <c r="B119" s="36"/>
      <c r="C119" s="37"/>
      <c r="D119" s="37"/>
      <c r="E119" s="37"/>
      <c r="F119" s="37"/>
      <c r="G119" s="37"/>
      <c r="H119" s="37"/>
      <c r="I119" s="37"/>
      <c r="J119" s="37"/>
      <c r="K119" s="37"/>
      <c r="L119" s="52"/>
      <c r="S119" s="35"/>
      <c r="T119" s="35"/>
      <c r="U119" s="35"/>
      <c r="V119" s="35"/>
      <c r="W119" s="35"/>
      <c r="X119" s="35"/>
      <c r="Y119" s="35"/>
      <c r="Z119" s="35"/>
      <c r="AA119" s="35"/>
      <c r="AB119" s="35"/>
      <c r="AC119" s="35"/>
      <c r="AD119" s="35"/>
      <c r="AE119" s="35"/>
    </row>
    <row r="120" spans="1:63" s="2" customFormat="1" ht="12" customHeight="1">
      <c r="A120" s="35"/>
      <c r="B120" s="36"/>
      <c r="C120" s="30" t="s">
        <v>19</v>
      </c>
      <c r="D120" s="37"/>
      <c r="E120" s="37"/>
      <c r="F120" s="28" t="str">
        <f>F14</f>
        <v>Mladá Boleslav</v>
      </c>
      <c r="G120" s="37"/>
      <c r="H120" s="37"/>
      <c r="I120" s="30" t="s">
        <v>21</v>
      </c>
      <c r="J120" s="67">
        <f>IF(J14="","",J14)</f>
        <v>45363</v>
      </c>
      <c r="K120" s="37"/>
      <c r="L120" s="52"/>
      <c r="S120" s="35"/>
      <c r="T120" s="35"/>
      <c r="U120" s="35"/>
      <c r="V120" s="35"/>
      <c r="W120" s="35"/>
      <c r="X120" s="35"/>
      <c r="Y120" s="35"/>
      <c r="Z120" s="35"/>
      <c r="AA120" s="35"/>
      <c r="AB120" s="35"/>
      <c r="AC120" s="35"/>
      <c r="AD120" s="35"/>
      <c r="AE120" s="35"/>
    </row>
    <row r="121" spans="1:63" s="2" customFormat="1" ht="6.95" customHeight="1">
      <c r="A121" s="35"/>
      <c r="B121" s="36"/>
      <c r="C121" s="37"/>
      <c r="D121" s="37"/>
      <c r="E121" s="37"/>
      <c r="F121" s="37"/>
      <c r="G121" s="37"/>
      <c r="H121" s="37"/>
      <c r="I121" s="37"/>
      <c r="J121" s="37"/>
      <c r="K121" s="37"/>
      <c r="L121" s="52"/>
      <c r="S121" s="35"/>
      <c r="T121" s="35"/>
      <c r="U121" s="35"/>
      <c r="V121" s="35"/>
      <c r="W121" s="35"/>
      <c r="X121" s="35"/>
      <c r="Y121" s="35"/>
      <c r="Z121" s="35"/>
      <c r="AA121" s="35"/>
      <c r="AB121" s="35"/>
      <c r="AC121" s="35"/>
      <c r="AD121" s="35"/>
      <c r="AE121" s="35"/>
    </row>
    <row r="122" spans="1:63" s="2" customFormat="1" ht="15.2" customHeight="1">
      <c r="A122" s="35"/>
      <c r="B122" s="36"/>
      <c r="C122" s="30" t="s">
        <v>22</v>
      </c>
      <c r="D122" s="37"/>
      <c r="E122" s="37"/>
      <c r="F122" s="28" t="str">
        <f>E17</f>
        <v xml:space="preserve">ŠKO-ENERGO s.r.o. </v>
      </c>
      <c r="G122" s="37"/>
      <c r="H122" s="37"/>
      <c r="I122" s="30" t="s">
        <v>28</v>
      </c>
      <c r="J122" s="33" t="str">
        <f>E23</f>
        <v>AFRY CZ s.r.o.</v>
      </c>
      <c r="K122" s="37"/>
      <c r="L122" s="52"/>
      <c r="S122" s="35"/>
      <c r="T122" s="35"/>
      <c r="U122" s="35"/>
      <c r="V122" s="35"/>
      <c r="W122" s="35"/>
      <c r="X122" s="35"/>
      <c r="Y122" s="35"/>
      <c r="Z122" s="35"/>
      <c r="AA122" s="35"/>
      <c r="AB122" s="35"/>
      <c r="AC122" s="35"/>
      <c r="AD122" s="35"/>
      <c r="AE122" s="35"/>
    </row>
    <row r="123" spans="1:63" s="2" customFormat="1" ht="15.2" customHeight="1">
      <c r="A123" s="35"/>
      <c r="B123" s="36"/>
      <c r="C123" s="30" t="s">
        <v>26</v>
      </c>
      <c r="D123" s="37"/>
      <c r="E123" s="37"/>
      <c r="F123" s="28" t="str">
        <f>IF(E20="","",E20)</f>
        <v>Vyplň údaj</v>
      </c>
      <c r="G123" s="37"/>
      <c r="H123" s="37"/>
      <c r="I123" s="30" t="s">
        <v>31</v>
      </c>
      <c r="J123" s="33" t="str">
        <f>E26</f>
        <v>AFRY CZ s.r.o.</v>
      </c>
      <c r="K123" s="37"/>
      <c r="L123" s="52"/>
      <c r="S123" s="35"/>
      <c r="T123" s="35"/>
      <c r="U123" s="35"/>
      <c r="V123" s="35"/>
      <c r="W123" s="35"/>
      <c r="X123" s="35"/>
      <c r="Y123" s="35"/>
      <c r="Z123" s="35"/>
      <c r="AA123" s="35"/>
      <c r="AB123" s="35"/>
      <c r="AC123" s="35"/>
      <c r="AD123" s="35"/>
      <c r="AE123" s="35"/>
    </row>
    <row r="124" spans="1:63" s="2" customFormat="1" ht="10.35" customHeight="1">
      <c r="A124" s="35"/>
      <c r="B124" s="36"/>
      <c r="C124" s="37"/>
      <c r="D124" s="37"/>
      <c r="E124" s="37"/>
      <c r="F124" s="37"/>
      <c r="G124" s="37"/>
      <c r="H124" s="37"/>
      <c r="I124" s="37"/>
      <c r="J124" s="37"/>
      <c r="K124" s="37"/>
      <c r="L124" s="52"/>
      <c r="S124" s="35"/>
      <c r="T124" s="35"/>
      <c r="U124" s="35"/>
      <c r="V124" s="35"/>
      <c r="W124" s="35"/>
      <c r="X124" s="35"/>
      <c r="Y124" s="35"/>
      <c r="Z124" s="35"/>
      <c r="AA124" s="35"/>
      <c r="AB124" s="35"/>
      <c r="AC124" s="35"/>
      <c r="AD124" s="35"/>
      <c r="AE124" s="35"/>
    </row>
    <row r="125" spans="1:63" s="11" customFormat="1" ht="29.25" customHeight="1">
      <c r="A125" s="163"/>
      <c r="B125" s="164"/>
      <c r="C125" s="165" t="s">
        <v>250</v>
      </c>
      <c r="D125" s="166" t="s">
        <v>55</v>
      </c>
      <c r="E125" s="166" t="s">
        <v>53</v>
      </c>
      <c r="F125" s="166" t="s">
        <v>54</v>
      </c>
      <c r="G125" s="166" t="s">
        <v>251</v>
      </c>
      <c r="H125" s="166" t="s">
        <v>252</v>
      </c>
      <c r="I125" s="166" t="s">
        <v>7632</v>
      </c>
      <c r="J125" s="167" t="s">
        <v>7631</v>
      </c>
      <c r="K125" s="168" t="s">
        <v>253</v>
      </c>
      <c r="L125" s="169"/>
      <c r="M125" s="76" t="s">
        <v>1</v>
      </c>
      <c r="N125" s="77" t="s">
        <v>37</v>
      </c>
      <c r="O125" s="77" t="s">
        <v>254</v>
      </c>
      <c r="P125" s="77" t="s">
        <v>255</v>
      </c>
      <c r="Q125" s="77" t="s">
        <v>256</v>
      </c>
      <c r="R125" s="77" t="s">
        <v>257</v>
      </c>
      <c r="S125" s="77" t="s">
        <v>258</v>
      </c>
      <c r="T125" s="78" t="s">
        <v>259</v>
      </c>
      <c r="U125" s="163"/>
      <c r="V125" s="163"/>
      <c r="W125" s="163"/>
      <c r="X125" s="163"/>
      <c r="Y125" s="163"/>
      <c r="Z125" s="163"/>
      <c r="AA125" s="163"/>
      <c r="AB125" s="163"/>
      <c r="AC125" s="163"/>
      <c r="AD125" s="163"/>
      <c r="AE125" s="163"/>
    </row>
    <row r="126" spans="1:63" s="2" customFormat="1" ht="22.9" customHeight="1">
      <c r="A126" s="35"/>
      <c r="B126" s="36"/>
      <c r="C126" s="83" t="s">
        <v>260</v>
      </c>
      <c r="D126" s="37"/>
      <c r="E126" s="37"/>
      <c r="F126" s="37"/>
      <c r="G126" s="37"/>
      <c r="H126" s="37"/>
      <c r="I126" s="37"/>
      <c r="J126" s="170">
        <f>BK126</f>
        <v>0</v>
      </c>
      <c r="K126" s="37"/>
      <c r="L126" s="40"/>
      <c r="M126" s="79"/>
      <c r="N126" s="171"/>
      <c r="O126" s="80"/>
      <c r="P126" s="172">
        <f>P127</f>
        <v>0</v>
      </c>
      <c r="Q126" s="80"/>
      <c r="R126" s="172">
        <f>R127</f>
        <v>0</v>
      </c>
      <c r="S126" s="80"/>
      <c r="T126" s="173">
        <f>T127</f>
        <v>0</v>
      </c>
      <c r="U126" s="35"/>
      <c r="V126" s="35"/>
      <c r="W126" s="35"/>
      <c r="X126" s="35"/>
      <c r="Y126" s="35"/>
      <c r="Z126" s="35"/>
      <c r="AA126" s="35"/>
      <c r="AB126" s="35"/>
      <c r="AC126" s="35"/>
      <c r="AD126" s="35"/>
      <c r="AE126" s="35"/>
      <c r="AT126" s="18" t="s">
        <v>63</v>
      </c>
      <c r="AU126" s="18" t="s">
        <v>245</v>
      </c>
      <c r="BK126" s="174">
        <f>BK127</f>
        <v>0</v>
      </c>
    </row>
    <row r="127" spans="1:63" s="12" customFormat="1" ht="25.9" customHeight="1">
      <c r="B127" s="175"/>
      <c r="C127" s="176"/>
      <c r="D127" s="177" t="s">
        <v>63</v>
      </c>
      <c r="E127" s="178" t="s">
        <v>1134</v>
      </c>
      <c r="F127" s="178" t="s">
        <v>1135</v>
      </c>
      <c r="G127" s="176"/>
      <c r="H127" s="176"/>
      <c r="I127" s="179"/>
      <c r="J127" s="180">
        <f>BK127</f>
        <v>0</v>
      </c>
      <c r="K127" s="176"/>
      <c r="L127" s="181"/>
      <c r="M127" s="182"/>
      <c r="N127" s="183"/>
      <c r="O127" s="183"/>
      <c r="P127" s="184">
        <f>P128+P130+P139+P154+P164</f>
        <v>0</v>
      </c>
      <c r="Q127" s="183"/>
      <c r="R127" s="184">
        <f>R128+R130+R139+R154+R164</f>
        <v>0</v>
      </c>
      <c r="S127" s="183"/>
      <c r="T127" s="185">
        <f>T128+T130+T139+T154+T164</f>
        <v>0</v>
      </c>
      <c r="AR127" s="186" t="s">
        <v>73</v>
      </c>
      <c r="AT127" s="187" t="s">
        <v>63</v>
      </c>
      <c r="AU127" s="187" t="s">
        <v>64</v>
      </c>
      <c r="AY127" s="186" t="s">
        <v>263</v>
      </c>
      <c r="BK127" s="188">
        <f>BK128+BK130+BK139+BK154+BK164</f>
        <v>0</v>
      </c>
    </row>
    <row r="128" spans="1:63" s="12" customFormat="1" ht="22.9" customHeight="1">
      <c r="B128" s="175"/>
      <c r="C128" s="176"/>
      <c r="D128" s="177" t="s">
        <v>63</v>
      </c>
      <c r="E128" s="189" t="s">
        <v>1813</v>
      </c>
      <c r="F128" s="189" t="s">
        <v>4034</v>
      </c>
      <c r="G128" s="176"/>
      <c r="H128" s="176"/>
      <c r="I128" s="179"/>
      <c r="J128" s="190">
        <f>BK128</f>
        <v>0</v>
      </c>
      <c r="K128" s="176"/>
      <c r="L128" s="181"/>
      <c r="M128" s="182"/>
      <c r="N128" s="183"/>
      <c r="O128" s="183"/>
      <c r="P128" s="184">
        <f>P129</f>
        <v>0</v>
      </c>
      <c r="Q128" s="183"/>
      <c r="R128" s="184">
        <f>R129</f>
        <v>0</v>
      </c>
      <c r="S128" s="183"/>
      <c r="T128" s="185">
        <f>T129</f>
        <v>0</v>
      </c>
      <c r="AR128" s="186" t="s">
        <v>71</v>
      </c>
      <c r="AT128" s="187" t="s">
        <v>63</v>
      </c>
      <c r="AU128" s="187" t="s">
        <v>71</v>
      </c>
      <c r="AY128" s="186" t="s">
        <v>263</v>
      </c>
      <c r="BK128" s="188">
        <f>BK129</f>
        <v>0</v>
      </c>
    </row>
    <row r="129" spans="1:65" s="2" customFormat="1" ht="24.2" customHeight="1">
      <c r="A129" s="35"/>
      <c r="B129" s="36"/>
      <c r="C129" s="191" t="s">
        <v>71</v>
      </c>
      <c r="D129" s="191" t="s">
        <v>266</v>
      </c>
      <c r="E129" s="192" t="s">
        <v>4035</v>
      </c>
      <c r="F129" s="193" t="s">
        <v>4036</v>
      </c>
      <c r="G129" s="194" t="s">
        <v>292</v>
      </c>
      <c r="H129" s="195">
        <v>1</v>
      </c>
      <c r="I129" s="196"/>
      <c r="J129" s="197">
        <f>ROUND(I129*H129,2)</f>
        <v>0</v>
      </c>
      <c r="K129" s="198"/>
      <c r="L129" s="40"/>
      <c r="M129" s="199" t="s">
        <v>1</v>
      </c>
      <c r="N129" s="200" t="s">
        <v>38</v>
      </c>
      <c r="O129" s="72"/>
      <c r="P129" s="201">
        <f>O129*H129</f>
        <v>0</v>
      </c>
      <c r="Q129" s="201">
        <v>0</v>
      </c>
      <c r="R129" s="201">
        <f>Q129*H129</f>
        <v>0</v>
      </c>
      <c r="S129" s="201">
        <v>0</v>
      </c>
      <c r="T129" s="202">
        <f>S129*H129</f>
        <v>0</v>
      </c>
      <c r="U129" s="35"/>
      <c r="V129" s="35"/>
      <c r="W129" s="35"/>
      <c r="X129" s="35"/>
      <c r="Y129" s="35"/>
      <c r="Z129" s="35"/>
      <c r="AA129" s="35"/>
      <c r="AB129" s="35"/>
      <c r="AC129" s="35"/>
      <c r="AD129" s="35"/>
      <c r="AE129" s="35"/>
      <c r="AR129" s="203" t="s">
        <v>416</v>
      </c>
      <c r="AT129" s="203" t="s">
        <v>266</v>
      </c>
      <c r="AU129" s="203" t="s">
        <v>73</v>
      </c>
      <c r="AY129" s="18" t="s">
        <v>263</v>
      </c>
      <c r="BE129" s="204">
        <f>IF(N129="základní",J129,0)</f>
        <v>0</v>
      </c>
      <c r="BF129" s="204">
        <f>IF(N129="snížená",J129,0)</f>
        <v>0</v>
      </c>
      <c r="BG129" s="204">
        <f>IF(N129="zákl. přenesená",J129,0)</f>
        <v>0</v>
      </c>
      <c r="BH129" s="204">
        <f>IF(N129="sníž. přenesená",J129,0)</f>
        <v>0</v>
      </c>
      <c r="BI129" s="204">
        <f>IF(N129="nulová",J129,0)</f>
        <v>0</v>
      </c>
      <c r="BJ129" s="18" t="s">
        <v>71</v>
      </c>
      <c r="BK129" s="204">
        <f>ROUND(I129*H129,2)</f>
        <v>0</v>
      </c>
      <c r="BL129" s="18" t="s">
        <v>416</v>
      </c>
      <c r="BM129" s="203" t="s">
        <v>73</v>
      </c>
    </row>
    <row r="130" spans="1:65" s="12" customFormat="1" ht="22.9" customHeight="1">
      <c r="B130" s="175"/>
      <c r="C130" s="176"/>
      <c r="D130" s="177" t="s">
        <v>63</v>
      </c>
      <c r="E130" s="189" t="s">
        <v>1815</v>
      </c>
      <c r="F130" s="189" t="s">
        <v>4037</v>
      </c>
      <c r="G130" s="176"/>
      <c r="H130" s="176"/>
      <c r="I130" s="179"/>
      <c r="J130" s="190">
        <f>BK130</f>
        <v>0</v>
      </c>
      <c r="K130" s="176"/>
      <c r="L130" s="181"/>
      <c r="M130" s="182"/>
      <c r="N130" s="183"/>
      <c r="O130" s="183"/>
      <c r="P130" s="184">
        <f>SUM(P131:P138)</f>
        <v>0</v>
      </c>
      <c r="Q130" s="183"/>
      <c r="R130" s="184">
        <f>SUM(R131:R138)</f>
        <v>0</v>
      </c>
      <c r="S130" s="183"/>
      <c r="T130" s="185">
        <f>SUM(T131:T138)</f>
        <v>0</v>
      </c>
      <c r="AR130" s="186" t="s">
        <v>71</v>
      </c>
      <c r="AT130" s="187" t="s">
        <v>63</v>
      </c>
      <c r="AU130" s="187" t="s">
        <v>71</v>
      </c>
      <c r="AY130" s="186" t="s">
        <v>263</v>
      </c>
      <c r="BK130" s="188">
        <f>SUM(BK131:BK138)</f>
        <v>0</v>
      </c>
    </row>
    <row r="131" spans="1:65" s="2" customFormat="1" ht="16.5" customHeight="1">
      <c r="A131" s="35"/>
      <c r="B131" s="36"/>
      <c r="C131" s="191" t="s">
        <v>73</v>
      </c>
      <c r="D131" s="191" t="s">
        <v>266</v>
      </c>
      <c r="E131" s="192" t="s">
        <v>4038</v>
      </c>
      <c r="F131" s="193" t="s">
        <v>4039</v>
      </c>
      <c r="G131" s="194" t="s">
        <v>796</v>
      </c>
      <c r="H131" s="195">
        <v>215</v>
      </c>
      <c r="I131" s="196"/>
      <c r="J131" s="197">
        <f t="shared" ref="J131:J138" si="0">ROUND(I131*H131,2)</f>
        <v>0</v>
      </c>
      <c r="K131" s="198"/>
      <c r="L131" s="40"/>
      <c r="M131" s="199" t="s">
        <v>1</v>
      </c>
      <c r="N131" s="200" t="s">
        <v>38</v>
      </c>
      <c r="O131" s="72"/>
      <c r="P131" s="201">
        <f t="shared" ref="P131:P138" si="1">O131*H131</f>
        <v>0</v>
      </c>
      <c r="Q131" s="201">
        <v>0</v>
      </c>
      <c r="R131" s="201">
        <f t="shared" ref="R131:R138" si="2">Q131*H131</f>
        <v>0</v>
      </c>
      <c r="S131" s="201">
        <v>0</v>
      </c>
      <c r="T131" s="202">
        <f t="shared" ref="T131:T138" si="3">S131*H131</f>
        <v>0</v>
      </c>
      <c r="U131" s="35"/>
      <c r="V131" s="35"/>
      <c r="W131" s="35"/>
      <c r="X131" s="35"/>
      <c r="Y131" s="35"/>
      <c r="Z131" s="35"/>
      <c r="AA131" s="35"/>
      <c r="AB131" s="35"/>
      <c r="AC131" s="35"/>
      <c r="AD131" s="35"/>
      <c r="AE131" s="35"/>
      <c r="AR131" s="203" t="s">
        <v>416</v>
      </c>
      <c r="AT131" s="203" t="s">
        <v>266</v>
      </c>
      <c r="AU131" s="203" t="s">
        <v>73</v>
      </c>
      <c r="AY131" s="18" t="s">
        <v>263</v>
      </c>
      <c r="BE131" s="204">
        <f t="shared" ref="BE131:BE138" si="4">IF(N131="základní",J131,0)</f>
        <v>0</v>
      </c>
      <c r="BF131" s="204">
        <f t="shared" ref="BF131:BF138" si="5">IF(N131="snížená",J131,0)</f>
        <v>0</v>
      </c>
      <c r="BG131" s="204">
        <f t="shared" ref="BG131:BG138" si="6">IF(N131="zákl. přenesená",J131,0)</f>
        <v>0</v>
      </c>
      <c r="BH131" s="204">
        <f t="shared" ref="BH131:BH138" si="7">IF(N131="sníž. přenesená",J131,0)</f>
        <v>0</v>
      </c>
      <c r="BI131" s="204">
        <f t="shared" ref="BI131:BI138" si="8">IF(N131="nulová",J131,0)</f>
        <v>0</v>
      </c>
      <c r="BJ131" s="18" t="s">
        <v>71</v>
      </c>
      <c r="BK131" s="204">
        <f t="shared" ref="BK131:BK138" si="9">ROUND(I131*H131,2)</f>
        <v>0</v>
      </c>
      <c r="BL131" s="18" t="s">
        <v>416</v>
      </c>
      <c r="BM131" s="203" t="s">
        <v>270</v>
      </c>
    </row>
    <row r="132" spans="1:65" s="2" customFormat="1" ht="16.5" customHeight="1">
      <c r="A132" s="35"/>
      <c r="B132" s="36"/>
      <c r="C132" s="191" t="s">
        <v>276</v>
      </c>
      <c r="D132" s="191" t="s">
        <v>266</v>
      </c>
      <c r="E132" s="192" t="s">
        <v>4040</v>
      </c>
      <c r="F132" s="193" t="s">
        <v>4041</v>
      </c>
      <c r="G132" s="194" t="s">
        <v>796</v>
      </c>
      <c r="H132" s="195">
        <v>40</v>
      </c>
      <c r="I132" s="196"/>
      <c r="J132" s="197">
        <f t="shared" si="0"/>
        <v>0</v>
      </c>
      <c r="K132" s="198"/>
      <c r="L132" s="40"/>
      <c r="M132" s="199" t="s">
        <v>1</v>
      </c>
      <c r="N132" s="200" t="s">
        <v>38</v>
      </c>
      <c r="O132" s="72"/>
      <c r="P132" s="201">
        <f t="shared" si="1"/>
        <v>0</v>
      </c>
      <c r="Q132" s="201">
        <v>0</v>
      </c>
      <c r="R132" s="201">
        <f t="shared" si="2"/>
        <v>0</v>
      </c>
      <c r="S132" s="201">
        <v>0</v>
      </c>
      <c r="T132" s="202">
        <f t="shared" si="3"/>
        <v>0</v>
      </c>
      <c r="U132" s="35"/>
      <c r="V132" s="35"/>
      <c r="W132" s="35"/>
      <c r="X132" s="35"/>
      <c r="Y132" s="35"/>
      <c r="Z132" s="35"/>
      <c r="AA132" s="35"/>
      <c r="AB132" s="35"/>
      <c r="AC132" s="35"/>
      <c r="AD132" s="35"/>
      <c r="AE132" s="35"/>
      <c r="AR132" s="203" t="s">
        <v>416</v>
      </c>
      <c r="AT132" s="203" t="s">
        <v>266</v>
      </c>
      <c r="AU132" s="203" t="s">
        <v>73</v>
      </c>
      <c r="AY132" s="18" t="s">
        <v>263</v>
      </c>
      <c r="BE132" s="204">
        <f t="shared" si="4"/>
        <v>0</v>
      </c>
      <c r="BF132" s="204">
        <f t="shared" si="5"/>
        <v>0</v>
      </c>
      <c r="BG132" s="204">
        <f t="shared" si="6"/>
        <v>0</v>
      </c>
      <c r="BH132" s="204">
        <f t="shared" si="7"/>
        <v>0</v>
      </c>
      <c r="BI132" s="204">
        <f t="shared" si="8"/>
        <v>0</v>
      </c>
      <c r="BJ132" s="18" t="s">
        <v>71</v>
      </c>
      <c r="BK132" s="204">
        <f t="shared" si="9"/>
        <v>0</v>
      </c>
      <c r="BL132" s="18" t="s">
        <v>416</v>
      </c>
      <c r="BM132" s="203" t="s">
        <v>304</v>
      </c>
    </row>
    <row r="133" spans="1:65" s="2" customFormat="1" ht="16.5" customHeight="1">
      <c r="A133" s="35"/>
      <c r="B133" s="36"/>
      <c r="C133" s="191" t="s">
        <v>270</v>
      </c>
      <c r="D133" s="191" t="s">
        <v>266</v>
      </c>
      <c r="E133" s="192" t="s">
        <v>4042</v>
      </c>
      <c r="F133" s="193" t="s">
        <v>4043</v>
      </c>
      <c r="G133" s="194" t="s">
        <v>796</v>
      </c>
      <c r="H133" s="195">
        <v>15</v>
      </c>
      <c r="I133" s="196"/>
      <c r="J133" s="197">
        <f t="shared" si="0"/>
        <v>0</v>
      </c>
      <c r="K133" s="198"/>
      <c r="L133" s="40"/>
      <c r="M133" s="199" t="s">
        <v>1</v>
      </c>
      <c r="N133" s="200" t="s">
        <v>38</v>
      </c>
      <c r="O133" s="72"/>
      <c r="P133" s="201">
        <f t="shared" si="1"/>
        <v>0</v>
      </c>
      <c r="Q133" s="201">
        <v>0</v>
      </c>
      <c r="R133" s="201">
        <f t="shared" si="2"/>
        <v>0</v>
      </c>
      <c r="S133" s="201">
        <v>0</v>
      </c>
      <c r="T133" s="202">
        <f t="shared" si="3"/>
        <v>0</v>
      </c>
      <c r="U133" s="35"/>
      <c r="V133" s="35"/>
      <c r="W133" s="35"/>
      <c r="X133" s="35"/>
      <c r="Y133" s="35"/>
      <c r="Z133" s="35"/>
      <c r="AA133" s="35"/>
      <c r="AB133" s="35"/>
      <c r="AC133" s="35"/>
      <c r="AD133" s="35"/>
      <c r="AE133" s="35"/>
      <c r="AR133" s="203" t="s">
        <v>416</v>
      </c>
      <c r="AT133" s="203" t="s">
        <v>266</v>
      </c>
      <c r="AU133" s="203" t="s">
        <v>73</v>
      </c>
      <c r="AY133" s="18" t="s">
        <v>263</v>
      </c>
      <c r="BE133" s="204">
        <f t="shared" si="4"/>
        <v>0</v>
      </c>
      <c r="BF133" s="204">
        <f t="shared" si="5"/>
        <v>0</v>
      </c>
      <c r="BG133" s="204">
        <f t="shared" si="6"/>
        <v>0</v>
      </c>
      <c r="BH133" s="204">
        <f t="shared" si="7"/>
        <v>0</v>
      </c>
      <c r="BI133" s="204">
        <f t="shared" si="8"/>
        <v>0</v>
      </c>
      <c r="BJ133" s="18" t="s">
        <v>71</v>
      </c>
      <c r="BK133" s="204">
        <f t="shared" si="9"/>
        <v>0</v>
      </c>
      <c r="BL133" s="18" t="s">
        <v>416</v>
      </c>
      <c r="BM133" s="203" t="s">
        <v>314</v>
      </c>
    </row>
    <row r="134" spans="1:65" s="2" customFormat="1" ht="16.5" customHeight="1">
      <c r="A134" s="35"/>
      <c r="B134" s="36"/>
      <c r="C134" s="191" t="s">
        <v>297</v>
      </c>
      <c r="D134" s="191" t="s">
        <v>266</v>
      </c>
      <c r="E134" s="192" t="s">
        <v>4044</v>
      </c>
      <c r="F134" s="193" t="s">
        <v>4045</v>
      </c>
      <c r="G134" s="194" t="s">
        <v>796</v>
      </c>
      <c r="H134" s="195">
        <v>15</v>
      </c>
      <c r="I134" s="196"/>
      <c r="J134" s="197">
        <f t="shared" si="0"/>
        <v>0</v>
      </c>
      <c r="K134" s="198"/>
      <c r="L134" s="40"/>
      <c r="M134" s="199" t="s">
        <v>1</v>
      </c>
      <c r="N134" s="200" t="s">
        <v>38</v>
      </c>
      <c r="O134" s="72"/>
      <c r="P134" s="201">
        <f t="shared" si="1"/>
        <v>0</v>
      </c>
      <c r="Q134" s="201">
        <v>0</v>
      </c>
      <c r="R134" s="201">
        <f t="shared" si="2"/>
        <v>0</v>
      </c>
      <c r="S134" s="201">
        <v>0</v>
      </c>
      <c r="T134" s="202">
        <f t="shared" si="3"/>
        <v>0</v>
      </c>
      <c r="U134" s="35"/>
      <c r="V134" s="35"/>
      <c r="W134" s="35"/>
      <c r="X134" s="35"/>
      <c r="Y134" s="35"/>
      <c r="Z134" s="35"/>
      <c r="AA134" s="35"/>
      <c r="AB134" s="35"/>
      <c r="AC134" s="35"/>
      <c r="AD134" s="35"/>
      <c r="AE134" s="35"/>
      <c r="AR134" s="203" t="s">
        <v>416</v>
      </c>
      <c r="AT134" s="203" t="s">
        <v>266</v>
      </c>
      <c r="AU134" s="203" t="s">
        <v>73</v>
      </c>
      <c r="AY134" s="18" t="s">
        <v>263</v>
      </c>
      <c r="BE134" s="204">
        <f t="shared" si="4"/>
        <v>0</v>
      </c>
      <c r="BF134" s="204">
        <f t="shared" si="5"/>
        <v>0</v>
      </c>
      <c r="BG134" s="204">
        <f t="shared" si="6"/>
        <v>0</v>
      </c>
      <c r="BH134" s="204">
        <f t="shared" si="7"/>
        <v>0</v>
      </c>
      <c r="BI134" s="204">
        <f t="shared" si="8"/>
        <v>0</v>
      </c>
      <c r="BJ134" s="18" t="s">
        <v>71</v>
      </c>
      <c r="BK134" s="204">
        <f t="shared" si="9"/>
        <v>0</v>
      </c>
      <c r="BL134" s="18" t="s">
        <v>416</v>
      </c>
      <c r="BM134" s="203" t="s">
        <v>322</v>
      </c>
    </row>
    <row r="135" spans="1:65" s="2" customFormat="1" ht="16.5" customHeight="1">
      <c r="A135" s="35"/>
      <c r="B135" s="36"/>
      <c r="C135" s="191" t="s">
        <v>304</v>
      </c>
      <c r="D135" s="191" t="s">
        <v>266</v>
      </c>
      <c r="E135" s="192" t="s">
        <v>4046</v>
      </c>
      <c r="F135" s="193" t="s">
        <v>4047</v>
      </c>
      <c r="G135" s="194" t="s">
        <v>796</v>
      </c>
      <c r="H135" s="195">
        <v>215</v>
      </c>
      <c r="I135" s="196"/>
      <c r="J135" s="197">
        <f t="shared" si="0"/>
        <v>0</v>
      </c>
      <c r="K135" s="198"/>
      <c r="L135" s="40"/>
      <c r="M135" s="199" t="s">
        <v>1</v>
      </c>
      <c r="N135" s="200" t="s">
        <v>38</v>
      </c>
      <c r="O135" s="72"/>
      <c r="P135" s="201">
        <f t="shared" si="1"/>
        <v>0</v>
      </c>
      <c r="Q135" s="201">
        <v>0</v>
      </c>
      <c r="R135" s="201">
        <f t="shared" si="2"/>
        <v>0</v>
      </c>
      <c r="S135" s="201">
        <v>0</v>
      </c>
      <c r="T135" s="202">
        <f t="shared" si="3"/>
        <v>0</v>
      </c>
      <c r="U135" s="35"/>
      <c r="V135" s="35"/>
      <c r="W135" s="35"/>
      <c r="X135" s="35"/>
      <c r="Y135" s="35"/>
      <c r="Z135" s="35"/>
      <c r="AA135" s="35"/>
      <c r="AB135" s="35"/>
      <c r="AC135" s="35"/>
      <c r="AD135" s="35"/>
      <c r="AE135" s="35"/>
      <c r="AR135" s="203" t="s">
        <v>416</v>
      </c>
      <c r="AT135" s="203" t="s">
        <v>266</v>
      </c>
      <c r="AU135" s="203" t="s">
        <v>73</v>
      </c>
      <c r="AY135" s="18" t="s">
        <v>263</v>
      </c>
      <c r="BE135" s="204">
        <f t="shared" si="4"/>
        <v>0</v>
      </c>
      <c r="BF135" s="204">
        <f t="shared" si="5"/>
        <v>0</v>
      </c>
      <c r="BG135" s="204">
        <f t="shared" si="6"/>
        <v>0</v>
      </c>
      <c r="BH135" s="204">
        <f t="shared" si="7"/>
        <v>0</v>
      </c>
      <c r="BI135" s="204">
        <f t="shared" si="8"/>
        <v>0</v>
      </c>
      <c r="BJ135" s="18" t="s">
        <v>71</v>
      </c>
      <c r="BK135" s="204">
        <f t="shared" si="9"/>
        <v>0</v>
      </c>
      <c r="BL135" s="18" t="s">
        <v>416</v>
      </c>
      <c r="BM135" s="203" t="s">
        <v>8</v>
      </c>
    </row>
    <row r="136" spans="1:65" s="2" customFormat="1" ht="16.5" customHeight="1">
      <c r="A136" s="35"/>
      <c r="B136" s="36"/>
      <c r="C136" s="191" t="s">
        <v>309</v>
      </c>
      <c r="D136" s="191" t="s">
        <v>266</v>
      </c>
      <c r="E136" s="192" t="s">
        <v>4048</v>
      </c>
      <c r="F136" s="193" t="s">
        <v>4049</v>
      </c>
      <c r="G136" s="194" t="s">
        <v>796</v>
      </c>
      <c r="H136" s="195">
        <v>40</v>
      </c>
      <c r="I136" s="196"/>
      <c r="J136" s="197">
        <f t="shared" si="0"/>
        <v>0</v>
      </c>
      <c r="K136" s="198"/>
      <c r="L136" s="40"/>
      <c r="M136" s="199" t="s">
        <v>1</v>
      </c>
      <c r="N136" s="200" t="s">
        <v>38</v>
      </c>
      <c r="O136" s="72"/>
      <c r="P136" s="201">
        <f t="shared" si="1"/>
        <v>0</v>
      </c>
      <c r="Q136" s="201">
        <v>0</v>
      </c>
      <c r="R136" s="201">
        <f t="shared" si="2"/>
        <v>0</v>
      </c>
      <c r="S136" s="201">
        <v>0</v>
      </c>
      <c r="T136" s="202">
        <f t="shared" si="3"/>
        <v>0</v>
      </c>
      <c r="U136" s="35"/>
      <c r="V136" s="35"/>
      <c r="W136" s="35"/>
      <c r="X136" s="35"/>
      <c r="Y136" s="35"/>
      <c r="Z136" s="35"/>
      <c r="AA136" s="35"/>
      <c r="AB136" s="35"/>
      <c r="AC136" s="35"/>
      <c r="AD136" s="35"/>
      <c r="AE136" s="35"/>
      <c r="AR136" s="203" t="s">
        <v>416</v>
      </c>
      <c r="AT136" s="203" t="s">
        <v>266</v>
      </c>
      <c r="AU136" s="203" t="s">
        <v>73</v>
      </c>
      <c r="AY136" s="18" t="s">
        <v>263</v>
      </c>
      <c r="BE136" s="204">
        <f t="shared" si="4"/>
        <v>0</v>
      </c>
      <c r="BF136" s="204">
        <f t="shared" si="5"/>
        <v>0</v>
      </c>
      <c r="BG136" s="204">
        <f t="shared" si="6"/>
        <v>0</v>
      </c>
      <c r="BH136" s="204">
        <f t="shared" si="7"/>
        <v>0</v>
      </c>
      <c r="BI136" s="204">
        <f t="shared" si="8"/>
        <v>0</v>
      </c>
      <c r="BJ136" s="18" t="s">
        <v>71</v>
      </c>
      <c r="BK136" s="204">
        <f t="shared" si="9"/>
        <v>0</v>
      </c>
      <c r="BL136" s="18" t="s">
        <v>416</v>
      </c>
      <c r="BM136" s="203" t="s">
        <v>405</v>
      </c>
    </row>
    <row r="137" spans="1:65" s="2" customFormat="1" ht="16.5" customHeight="1">
      <c r="A137" s="35"/>
      <c r="B137" s="36"/>
      <c r="C137" s="191" t="s">
        <v>314</v>
      </c>
      <c r="D137" s="191" t="s">
        <v>266</v>
      </c>
      <c r="E137" s="192" t="s">
        <v>4050</v>
      </c>
      <c r="F137" s="193" t="s">
        <v>4051</v>
      </c>
      <c r="G137" s="194" t="s">
        <v>796</v>
      </c>
      <c r="H137" s="195">
        <v>15</v>
      </c>
      <c r="I137" s="196"/>
      <c r="J137" s="197">
        <f t="shared" si="0"/>
        <v>0</v>
      </c>
      <c r="K137" s="198"/>
      <c r="L137" s="40"/>
      <c r="M137" s="199" t="s">
        <v>1</v>
      </c>
      <c r="N137" s="200" t="s">
        <v>38</v>
      </c>
      <c r="O137" s="72"/>
      <c r="P137" s="201">
        <f t="shared" si="1"/>
        <v>0</v>
      </c>
      <c r="Q137" s="201">
        <v>0</v>
      </c>
      <c r="R137" s="201">
        <f t="shared" si="2"/>
        <v>0</v>
      </c>
      <c r="S137" s="201">
        <v>0</v>
      </c>
      <c r="T137" s="202">
        <f t="shared" si="3"/>
        <v>0</v>
      </c>
      <c r="U137" s="35"/>
      <c r="V137" s="35"/>
      <c r="W137" s="35"/>
      <c r="X137" s="35"/>
      <c r="Y137" s="35"/>
      <c r="Z137" s="35"/>
      <c r="AA137" s="35"/>
      <c r="AB137" s="35"/>
      <c r="AC137" s="35"/>
      <c r="AD137" s="35"/>
      <c r="AE137" s="35"/>
      <c r="AR137" s="203" t="s">
        <v>416</v>
      </c>
      <c r="AT137" s="203" t="s">
        <v>266</v>
      </c>
      <c r="AU137" s="203" t="s">
        <v>73</v>
      </c>
      <c r="AY137" s="18" t="s">
        <v>263</v>
      </c>
      <c r="BE137" s="204">
        <f t="shared" si="4"/>
        <v>0</v>
      </c>
      <c r="BF137" s="204">
        <f t="shared" si="5"/>
        <v>0</v>
      </c>
      <c r="BG137" s="204">
        <f t="shared" si="6"/>
        <v>0</v>
      </c>
      <c r="BH137" s="204">
        <f t="shared" si="7"/>
        <v>0</v>
      </c>
      <c r="BI137" s="204">
        <f t="shared" si="8"/>
        <v>0</v>
      </c>
      <c r="BJ137" s="18" t="s">
        <v>71</v>
      </c>
      <c r="BK137" s="204">
        <f t="shared" si="9"/>
        <v>0</v>
      </c>
      <c r="BL137" s="18" t="s">
        <v>416</v>
      </c>
      <c r="BM137" s="203" t="s">
        <v>416</v>
      </c>
    </row>
    <row r="138" spans="1:65" s="2" customFormat="1" ht="16.5" customHeight="1">
      <c r="A138" s="35"/>
      <c r="B138" s="36"/>
      <c r="C138" s="191" t="s">
        <v>264</v>
      </c>
      <c r="D138" s="191" t="s">
        <v>266</v>
      </c>
      <c r="E138" s="192" t="s">
        <v>4052</v>
      </c>
      <c r="F138" s="193" t="s">
        <v>4053</v>
      </c>
      <c r="G138" s="194" t="s">
        <v>796</v>
      </c>
      <c r="H138" s="195">
        <v>15</v>
      </c>
      <c r="I138" s="196"/>
      <c r="J138" s="197">
        <f t="shared" si="0"/>
        <v>0</v>
      </c>
      <c r="K138" s="198"/>
      <c r="L138" s="40"/>
      <c r="M138" s="199" t="s">
        <v>1</v>
      </c>
      <c r="N138" s="200" t="s">
        <v>38</v>
      </c>
      <c r="O138" s="72"/>
      <c r="P138" s="201">
        <f t="shared" si="1"/>
        <v>0</v>
      </c>
      <c r="Q138" s="201">
        <v>0</v>
      </c>
      <c r="R138" s="201">
        <f t="shared" si="2"/>
        <v>0</v>
      </c>
      <c r="S138" s="201">
        <v>0</v>
      </c>
      <c r="T138" s="202">
        <f t="shared" si="3"/>
        <v>0</v>
      </c>
      <c r="U138" s="35"/>
      <c r="V138" s="35"/>
      <c r="W138" s="35"/>
      <c r="X138" s="35"/>
      <c r="Y138" s="35"/>
      <c r="Z138" s="35"/>
      <c r="AA138" s="35"/>
      <c r="AB138" s="35"/>
      <c r="AC138" s="35"/>
      <c r="AD138" s="35"/>
      <c r="AE138" s="35"/>
      <c r="AR138" s="203" t="s">
        <v>416</v>
      </c>
      <c r="AT138" s="203" t="s">
        <v>266</v>
      </c>
      <c r="AU138" s="203" t="s">
        <v>73</v>
      </c>
      <c r="AY138" s="18" t="s">
        <v>263</v>
      </c>
      <c r="BE138" s="204">
        <f t="shared" si="4"/>
        <v>0</v>
      </c>
      <c r="BF138" s="204">
        <f t="shared" si="5"/>
        <v>0</v>
      </c>
      <c r="BG138" s="204">
        <f t="shared" si="6"/>
        <v>0</v>
      </c>
      <c r="BH138" s="204">
        <f t="shared" si="7"/>
        <v>0</v>
      </c>
      <c r="BI138" s="204">
        <f t="shared" si="8"/>
        <v>0</v>
      </c>
      <c r="BJ138" s="18" t="s">
        <v>71</v>
      </c>
      <c r="BK138" s="204">
        <f t="shared" si="9"/>
        <v>0</v>
      </c>
      <c r="BL138" s="18" t="s">
        <v>416</v>
      </c>
      <c r="BM138" s="203" t="s">
        <v>426</v>
      </c>
    </row>
    <row r="139" spans="1:65" s="12" customFormat="1" ht="22.9" customHeight="1">
      <c r="B139" s="175"/>
      <c r="C139" s="176"/>
      <c r="D139" s="177" t="s">
        <v>63</v>
      </c>
      <c r="E139" s="189" t="s">
        <v>1824</v>
      </c>
      <c r="F139" s="189" t="s">
        <v>4054</v>
      </c>
      <c r="G139" s="176"/>
      <c r="H139" s="176"/>
      <c r="I139" s="179"/>
      <c r="J139" s="190">
        <f>BK139</f>
        <v>0</v>
      </c>
      <c r="K139" s="176"/>
      <c r="L139" s="181"/>
      <c r="M139" s="182"/>
      <c r="N139" s="183"/>
      <c r="O139" s="183"/>
      <c r="P139" s="184">
        <f>SUM(P140:P153)</f>
        <v>0</v>
      </c>
      <c r="Q139" s="183"/>
      <c r="R139" s="184">
        <f>SUM(R140:R153)</f>
        <v>0</v>
      </c>
      <c r="S139" s="183"/>
      <c r="T139" s="185">
        <f>SUM(T140:T153)</f>
        <v>0</v>
      </c>
      <c r="AR139" s="186" t="s">
        <v>71</v>
      </c>
      <c r="AT139" s="187" t="s">
        <v>63</v>
      </c>
      <c r="AU139" s="187" t="s">
        <v>71</v>
      </c>
      <c r="AY139" s="186" t="s">
        <v>263</v>
      </c>
      <c r="BK139" s="188">
        <f>SUM(BK140:BK153)</f>
        <v>0</v>
      </c>
    </row>
    <row r="140" spans="1:65" s="2" customFormat="1" ht="24.2" customHeight="1">
      <c r="A140" s="35"/>
      <c r="B140" s="36"/>
      <c r="C140" s="191" t="s">
        <v>322</v>
      </c>
      <c r="D140" s="191" t="s">
        <v>266</v>
      </c>
      <c r="E140" s="192" t="s">
        <v>4055</v>
      </c>
      <c r="F140" s="193" t="s">
        <v>4056</v>
      </c>
      <c r="G140" s="194" t="s">
        <v>1887</v>
      </c>
      <c r="H140" s="195">
        <v>1</v>
      </c>
      <c r="I140" s="196"/>
      <c r="J140" s="197">
        <f t="shared" ref="J140:J153" si="10">ROUND(I140*H140,2)</f>
        <v>0</v>
      </c>
      <c r="K140" s="198"/>
      <c r="L140" s="40"/>
      <c r="M140" s="199" t="s">
        <v>1</v>
      </c>
      <c r="N140" s="200" t="s">
        <v>38</v>
      </c>
      <c r="O140" s="72"/>
      <c r="P140" s="201">
        <f t="shared" ref="P140:P153" si="11">O140*H140</f>
        <v>0</v>
      </c>
      <c r="Q140" s="201">
        <v>0</v>
      </c>
      <c r="R140" s="201">
        <f t="shared" ref="R140:R153" si="12">Q140*H140</f>
        <v>0</v>
      </c>
      <c r="S140" s="201">
        <v>0</v>
      </c>
      <c r="T140" s="202">
        <f t="shared" ref="T140:T153" si="13">S140*H140</f>
        <v>0</v>
      </c>
      <c r="U140" s="35"/>
      <c r="V140" s="35"/>
      <c r="W140" s="35"/>
      <c r="X140" s="35"/>
      <c r="Y140" s="35"/>
      <c r="Z140" s="35"/>
      <c r="AA140" s="35"/>
      <c r="AB140" s="35"/>
      <c r="AC140" s="35"/>
      <c r="AD140" s="35"/>
      <c r="AE140" s="35"/>
      <c r="AR140" s="203" t="s">
        <v>416</v>
      </c>
      <c r="AT140" s="203" t="s">
        <v>266</v>
      </c>
      <c r="AU140" s="203" t="s">
        <v>73</v>
      </c>
      <c r="AY140" s="18" t="s">
        <v>263</v>
      </c>
      <c r="BE140" s="204">
        <f t="shared" ref="BE140:BE153" si="14">IF(N140="základní",J140,0)</f>
        <v>0</v>
      </c>
      <c r="BF140" s="204">
        <f t="shared" ref="BF140:BF153" si="15">IF(N140="snížená",J140,0)</f>
        <v>0</v>
      </c>
      <c r="BG140" s="204">
        <f t="shared" ref="BG140:BG153" si="16">IF(N140="zákl. přenesená",J140,0)</f>
        <v>0</v>
      </c>
      <c r="BH140" s="204">
        <f t="shared" ref="BH140:BH153" si="17">IF(N140="sníž. přenesená",J140,0)</f>
        <v>0</v>
      </c>
      <c r="BI140" s="204">
        <f t="shared" ref="BI140:BI153" si="18">IF(N140="nulová",J140,0)</f>
        <v>0</v>
      </c>
      <c r="BJ140" s="18" t="s">
        <v>71</v>
      </c>
      <c r="BK140" s="204">
        <f t="shared" ref="BK140:BK153" si="19">ROUND(I140*H140,2)</f>
        <v>0</v>
      </c>
      <c r="BL140" s="18" t="s">
        <v>416</v>
      </c>
      <c r="BM140" s="203" t="s">
        <v>493</v>
      </c>
    </row>
    <row r="141" spans="1:65" s="2" customFormat="1" ht="24.2" customHeight="1">
      <c r="A141" s="35"/>
      <c r="B141" s="36"/>
      <c r="C141" s="191" t="s">
        <v>327</v>
      </c>
      <c r="D141" s="191" t="s">
        <v>266</v>
      </c>
      <c r="E141" s="192" t="s">
        <v>4057</v>
      </c>
      <c r="F141" s="193" t="s">
        <v>4058</v>
      </c>
      <c r="G141" s="194" t="s">
        <v>1887</v>
      </c>
      <c r="H141" s="195">
        <v>2</v>
      </c>
      <c r="I141" s="196"/>
      <c r="J141" s="197">
        <f t="shared" si="10"/>
        <v>0</v>
      </c>
      <c r="K141" s="198"/>
      <c r="L141" s="40"/>
      <c r="M141" s="199" t="s">
        <v>1</v>
      </c>
      <c r="N141" s="200" t="s">
        <v>38</v>
      </c>
      <c r="O141" s="72"/>
      <c r="P141" s="201">
        <f t="shared" si="11"/>
        <v>0</v>
      </c>
      <c r="Q141" s="201">
        <v>0</v>
      </c>
      <c r="R141" s="201">
        <f t="shared" si="12"/>
        <v>0</v>
      </c>
      <c r="S141" s="201">
        <v>0</v>
      </c>
      <c r="T141" s="202">
        <f t="shared" si="13"/>
        <v>0</v>
      </c>
      <c r="U141" s="35"/>
      <c r="V141" s="35"/>
      <c r="W141" s="35"/>
      <c r="X141" s="35"/>
      <c r="Y141" s="35"/>
      <c r="Z141" s="35"/>
      <c r="AA141" s="35"/>
      <c r="AB141" s="35"/>
      <c r="AC141" s="35"/>
      <c r="AD141" s="35"/>
      <c r="AE141" s="35"/>
      <c r="AR141" s="203" t="s">
        <v>416</v>
      </c>
      <c r="AT141" s="203" t="s">
        <v>266</v>
      </c>
      <c r="AU141" s="203" t="s">
        <v>73</v>
      </c>
      <c r="AY141" s="18" t="s">
        <v>263</v>
      </c>
      <c r="BE141" s="204">
        <f t="shared" si="14"/>
        <v>0</v>
      </c>
      <c r="BF141" s="204">
        <f t="shared" si="15"/>
        <v>0</v>
      </c>
      <c r="BG141" s="204">
        <f t="shared" si="16"/>
        <v>0</v>
      </c>
      <c r="BH141" s="204">
        <f t="shared" si="17"/>
        <v>0</v>
      </c>
      <c r="BI141" s="204">
        <f t="shared" si="18"/>
        <v>0</v>
      </c>
      <c r="BJ141" s="18" t="s">
        <v>71</v>
      </c>
      <c r="BK141" s="204">
        <f t="shared" si="19"/>
        <v>0</v>
      </c>
      <c r="BL141" s="18" t="s">
        <v>416</v>
      </c>
      <c r="BM141" s="203" t="s">
        <v>496</v>
      </c>
    </row>
    <row r="142" spans="1:65" s="2" customFormat="1" ht="24.2" customHeight="1">
      <c r="A142" s="35"/>
      <c r="B142" s="36"/>
      <c r="C142" s="191" t="s">
        <v>8</v>
      </c>
      <c r="D142" s="191" t="s">
        <v>266</v>
      </c>
      <c r="E142" s="192" t="s">
        <v>4059</v>
      </c>
      <c r="F142" s="193" t="s">
        <v>4060</v>
      </c>
      <c r="G142" s="194" t="s">
        <v>1887</v>
      </c>
      <c r="H142" s="195">
        <v>2</v>
      </c>
      <c r="I142" s="196"/>
      <c r="J142" s="197">
        <f t="shared" si="10"/>
        <v>0</v>
      </c>
      <c r="K142" s="198"/>
      <c r="L142" s="40"/>
      <c r="M142" s="199" t="s">
        <v>1</v>
      </c>
      <c r="N142" s="200" t="s">
        <v>38</v>
      </c>
      <c r="O142" s="72"/>
      <c r="P142" s="201">
        <f t="shared" si="11"/>
        <v>0</v>
      </c>
      <c r="Q142" s="201">
        <v>0</v>
      </c>
      <c r="R142" s="201">
        <f t="shared" si="12"/>
        <v>0</v>
      </c>
      <c r="S142" s="201">
        <v>0</v>
      </c>
      <c r="T142" s="202">
        <f t="shared" si="13"/>
        <v>0</v>
      </c>
      <c r="U142" s="35"/>
      <c r="V142" s="35"/>
      <c r="W142" s="35"/>
      <c r="X142" s="35"/>
      <c r="Y142" s="35"/>
      <c r="Z142" s="35"/>
      <c r="AA142" s="35"/>
      <c r="AB142" s="35"/>
      <c r="AC142" s="35"/>
      <c r="AD142" s="35"/>
      <c r="AE142" s="35"/>
      <c r="AR142" s="203" t="s">
        <v>416</v>
      </c>
      <c r="AT142" s="203" t="s">
        <v>266</v>
      </c>
      <c r="AU142" s="203" t="s">
        <v>73</v>
      </c>
      <c r="AY142" s="18" t="s">
        <v>263</v>
      </c>
      <c r="BE142" s="204">
        <f t="shared" si="14"/>
        <v>0</v>
      </c>
      <c r="BF142" s="204">
        <f t="shared" si="15"/>
        <v>0</v>
      </c>
      <c r="BG142" s="204">
        <f t="shared" si="16"/>
        <v>0</v>
      </c>
      <c r="BH142" s="204">
        <f t="shared" si="17"/>
        <v>0</v>
      </c>
      <c r="BI142" s="204">
        <f t="shared" si="18"/>
        <v>0</v>
      </c>
      <c r="BJ142" s="18" t="s">
        <v>71</v>
      </c>
      <c r="BK142" s="204">
        <f t="shared" si="19"/>
        <v>0</v>
      </c>
      <c r="BL142" s="18" t="s">
        <v>416</v>
      </c>
      <c r="BM142" s="203" t="s">
        <v>500</v>
      </c>
    </row>
    <row r="143" spans="1:65" s="2" customFormat="1" ht="21.75" customHeight="1">
      <c r="A143" s="35"/>
      <c r="B143" s="36"/>
      <c r="C143" s="191" t="s">
        <v>397</v>
      </c>
      <c r="D143" s="191" t="s">
        <v>266</v>
      </c>
      <c r="E143" s="192" t="s">
        <v>4061</v>
      </c>
      <c r="F143" s="193" t="s">
        <v>4062</v>
      </c>
      <c r="G143" s="194" t="s">
        <v>1887</v>
      </c>
      <c r="H143" s="195">
        <v>1</v>
      </c>
      <c r="I143" s="196"/>
      <c r="J143" s="197">
        <f t="shared" si="10"/>
        <v>0</v>
      </c>
      <c r="K143" s="198"/>
      <c r="L143" s="40"/>
      <c r="M143" s="199" t="s">
        <v>1</v>
      </c>
      <c r="N143" s="200" t="s">
        <v>38</v>
      </c>
      <c r="O143" s="72"/>
      <c r="P143" s="201">
        <f t="shared" si="11"/>
        <v>0</v>
      </c>
      <c r="Q143" s="201">
        <v>0</v>
      </c>
      <c r="R143" s="201">
        <f t="shared" si="12"/>
        <v>0</v>
      </c>
      <c r="S143" s="201">
        <v>0</v>
      </c>
      <c r="T143" s="202">
        <f t="shared" si="13"/>
        <v>0</v>
      </c>
      <c r="U143" s="35"/>
      <c r="V143" s="35"/>
      <c r="W143" s="35"/>
      <c r="X143" s="35"/>
      <c r="Y143" s="35"/>
      <c r="Z143" s="35"/>
      <c r="AA143" s="35"/>
      <c r="AB143" s="35"/>
      <c r="AC143" s="35"/>
      <c r="AD143" s="35"/>
      <c r="AE143" s="35"/>
      <c r="AR143" s="203" t="s">
        <v>416</v>
      </c>
      <c r="AT143" s="203" t="s">
        <v>266</v>
      </c>
      <c r="AU143" s="203" t="s">
        <v>73</v>
      </c>
      <c r="AY143" s="18" t="s">
        <v>263</v>
      </c>
      <c r="BE143" s="204">
        <f t="shared" si="14"/>
        <v>0</v>
      </c>
      <c r="BF143" s="204">
        <f t="shared" si="15"/>
        <v>0</v>
      </c>
      <c r="BG143" s="204">
        <f t="shared" si="16"/>
        <v>0</v>
      </c>
      <c r="BH143" s="204">
        <f t="shared" si="17"/>
        <v>0</v>
      </c>
      <c r="BI143" s="204">
        <f t="shared" si="18"/>
        <v>0</v>
      </c>
      <c r="BJ143" s="18" t="s">
        <v>71</v>
      </c>
      <c r="BK143" s="204">
        <f t="shared" si="19"/>
        <v>0</v>
      </c>
      <c r="BL143" s="18" t="s">
        <v>416</v>
      </c>
      <c r="BM143" s="203" t="s">
        <v>506</v>
      </c>
    </row>
    <row r="144" spans="1:65" s="2" customFormat="1" ht="24.2" customHeight="1">
      <c r="A144" s="35"/>
      <c r="B144" s="36"/>
      <c r="C144" s="191" t="s">
        <v>405</v>
      </c>
      <c r="D144" s="191" t="s">
        <v>266</v>
      </c>
      <c r="E144" s="192" t="s">
        <v>4063</v>
      </c>
      <c r="F144" s="193" t="s">
        <v>4064</v>
      </c>
      <c r="G144" s="194" t="s">
        <v>1887</v>
      </c>
      <c r="H144" s="195">
        <v>1</v>
      </c>
      <c r="I144" s="196"/>
      <c r="J144" s="197">
        <f t="shared" si="10"/>
        <v>0</v>
      </c>
      <c r="K144" s="198"/>
      <c r="L144" s="40"/>
      <c r="M144" s="199" t="s">
        <v>1</v>
      </c>
      <c r="N144" s="200" t="s">
        <v>38</v>
      </c>
      <c r="O144" s="72"/>
      <c r="P144" s="201">
        <f t="shared" si="11"/>
        <v>0</v>
      </c>
      <c r="Q144" s="201">
        <v>0</v>
      </c>
      <c r="R144" s="201">
        <f t="shared" si="12"/>
        <v>0</v>
      </c>
      <c r="S144" s="201">
        <v>0</v>
      </c>
      <c r="T144" s="202">
        <f t="shared" si="13"/>
        <v>0</v>
      </c>
      <c r="U144" s="35"/>
      <c r="V144" s="35"/>
      <c r="W144" s="35"/>
      <c r="X144" s="35"/>
      <c r="Y144" s="35"/>
      <c r="Z144" s="35"/>
      <c r="AA144" s="35"/>
      <c r="AB144" s="35"/>
      <c r="AC144" s="35"/>
      <c r="AD144" s="35"/>
      <c r="AE144" s="35"/>
      <c r="AR144" s="203" t="s">
        <v>416</v>
      </c>
      <c r="AT144" s="203" t="s">
        <v>266</v>
      </c>
      <c r="AU144" s="203" t="s">
        <v>73</v>
      </c>
      <c r="AY144" s="18" t="s">
        <v>263</v>
      </c>
      <c r="BE144" s="204">
        <f t="shared" si="14"/>
        <v>0</v>
      </c>
      <c r="BF144" s="204">
        <f t="shared" si="15"/>
        <v>0</v>
      </c>
      <c r="BG144" s="204">
        <f t="shared" si="16"/>
        <v>0</v>
      </c>
      <c r="BH144" s="204">
        <f t="shared" si="17"/>
        <v>0</v>
      </c>
      <c r="BI144" s="204">
        <f t="shared" si="18"/>
        <v>0</v>
      </c>
      <c r="BJ144" s="18" t="s">
        <v>71</v>
      </c>
      <c r="BK144" s="204">
        <f t="shared" si="19"/>
        <v>0</v>
      </c>
      <c r="BL144" s="18" t="s">
        <v>416</v>
      </c>
      <c r="BM144" s="203" t="s">
        <v>533</v>
      </c>
    </row>
    <row r="145" spans="1:65" s="2" customFormat="1" ht="24.2" customHeight="1">
      <c r="A145" s="35"/>
      <c r="B145" s="36"/>
      <c r="C145" s="191" t="s">
        <v>412</v>
      </c>
      <c r="D145" s="191" t="s">
        <v>266</v>
      </c>
      <c r="E145" s="192" t="s">
        <v>4065</v>
      </c>
      <c r="F145" s="193" t="s">
        <v>4066</v>
      </c>
      <c r="G145" s="194" t="s">
        <v>1887</v>
      </c>
      <c r="H145" s="195">
        <v>1</v>
      </c>
      <c r="I145" s="196"/>
      <c r="J145" s="197">
        <f t="shared" si="10"/>
        <v>0</v>
      </c>
      <c r="K145" s="198"/>
      <c r="L145" s="40"/>
      <c r="M145" s="199" t="s">
        <v>1</v>
      </c>
      <c r="N145" s="200" t="s">
        <v>38</v>
      </c>
      <c r="O145" s="72"/>
      <c r="P145" s="201">
        <f t="shared" si="11"/>
        <v>0</v>
      </c>
      <c r="Q145" s="201">
        <v>0</v>
      </c>
      <c r="R145" s="201">
        <f t="shared" si="12"/>
        <v>0</v>
      </c>
      <c r="S145" s="201">
        <v>0</v>
      </c>
      <c r="T145" s="202">
        <f t="shared" si="13"/>
        <v>0</v>
      </c>
      <c r="U145" s="35"/>
      <c r="V145" s="35"/>
      <c r="W145" s="35"/>
      <c r="X145" s="35"/>
      <c r="Y145" s="35"/>
      <c r="Z145" s="35"/>
      <c r="AA145" s="35"/>
      <c r="AB145" s="35"/>
      <c r="AC145" s="35"/>
      <c r="AD145" s="35"/>
      <c r="AE145" s="35"/>
      <c r="AR145" s="203" t="s">
        <v>416</v>
      </c>
      <c r="AT145" s="203" t="s">
        <v>266</v>
      </c>
      <c r="AU145" s="203" t="s">
        <v>73</v>
      </c>
      <c r="AY145" s="18" t="s">
        <v>263</v>
      </c>
      <c r="BE145" s="204">
        <f t="shared" si="14"/>
        <v>0</v>
      </c>
      <c r="BF145" s="204">
        <f t="shared" si="15"/>
        <v>0</v>
      </c>
      <c r="BG145" s="204">
        <f t="shared" si="16"/>
        <v>0</v>
      </c>
      <c r="BH145" s="204">
        <f t="shared" si="17"/>
        <v>0</v>
      </c>
      <c r="BI145" s="204">
        <f t="shared" si="18"/>
        <v>0</v>
      </c>
      <c r="BJ145" s="18" t="s">
        <v>71</v>
      </c>
      <c r="BK145" s="204">
        <f t="shared" si="19"/>
        <v>0</v>
      </c>
      <c r="BL145" s="18" t="s">
        <v>416</v>
      </c>
      <c r="BM145" s="203" t="s">
        <v>538</v>
      </c>
    </row>
    <row r="146" spans="1:65" s="2" customFormat="1" ht="24.2" customHeight="1">
      <c r="A146" s="35"/>
      <c r="B146" s="36"/>
      <c r="C146" s="191" t="s">
        <v>416</v>
      </c>
      <c r="D146" s="191" t="s">
        <v>266</v>
      </c>
      <c r="E146" s="192" t="s">
        <v>4067</v>
      </c>
      <c r="F146" s="193" t="s">
        <v>4068</v>
      </c>
      <c r="G146" s="194" t="s">
        <v>1887</v>
      </c>
      <c r="H146" s="195">
        <v>1</v>
      </c>
      <c r="I146" s="196"/>
      <c r="J146" s="197">
        <f t="shared" si="10"/>
        <v>0</v>
      </c>
      <c r="K146" s="198"/>
      <c r="L146" s="40"/>
      <c r="M146" s="199" t="s">
        <v>1</v>
      </c>
      <c r="N146" s="200" t="s">
        <v>38</v>
      </c>
      <c r="O146" s="72"/>
      <c r="P146" s="201">
        <f t="shared" si="11"/>
        <v>0</v>
      </c>
      <c r="Q146" s="201">
        <v>0</v>
      </c>
      <c r="R146" s="201">
        <f t="shared" si="12"/>
        <v>0</v>
      </c>
      <c r="S146" s="201">
        <v>0</v>
      </c>
      <c r="T146" s="202">
        <f t="shared" si="13"/>
        <v>0</v>
      </c>
      <c r="U146" s="35"/>
      <c r="V146" s="35"/>
      <c r="W146" s="35"/>
      <c r="X146" s="35"/>
      <c r="Y146" s="35"/>
      <c r="Z146" s="35"/>
      <c r="AA146" s="35"/>
      <c r="AB146" s="35"/>
      <c r="AC146" s="35"/>
      <c r="AD146" s="35"/>
      <c r="AE146" s="35"/>
      <c r="AR146" s="203" t="s">
        <v>416</v>
      </c>
      <c r="AT146" s="203" t="s">
        <v>266</v>
      </c>
      <c r="AU146" s="203" t="s">
        <v>73</v>
      </c>
      <c r="AY146" s="18" t="s">
        <v>263</v>
      </c>
      <c r="BE146" s="204">
        <f t="shared" si="14"/>
        <v>0</v>
      </c>
      <c r="BF146" s="204">
        <f t="shared" si="15"/>
        <v>0</v>
      </c>
      <c r="BG146" s="204">
        <f t="shared" si="16"/>
        <v>0</v>
      </c>
      <c r="BH146" s="204">
        <f t="shared" si="17"/>
        <v>0</v>
      </c>
      <c r="BI146" s="204">
        <f t="shared" si="18"/>
        <v>0</v>
      </c>
      <c r="BJ146" s="18" t="s">
        <v>71</v>
      </c>
      <c r="BK146" s="204">
        <f t="shared" si="19"/>
        <v>0</v>
      </c>
      <c r="BL146" s="18" t="s">
        <v>416</v>
      </c>
      <c r="BM146" s="203" t="s">
        <v>542</v>
      </c>
    </row>
    <row r="147" spans="1:65" s="2" customFormat="1" ht="24.2" customHeight="1">
      <c r="A147" s="35"/>
      <c r="B147" s="36"/>
      <c r="C147" s="191" t="s">
        <v>421</v>
      </c>
      <c r="D147" s="191" t="s">
        <v>266</v>
      </c>
      <c r="E147" s="192" t="s">
        <v>4069</v>
      </c>
      <c r="F147" s="193" t="s">
        <v>4070</v>
      </c>
      <c r="G147" s="194" t="s">
        <v>1887</v>
      </c>
      <c r="H147" s="195">
        <v>1</v>
      </c>
      <c r="I147" s="196"/>
      <c r="J147" s="197">
        <f t="shared" si="10"/>
        <v>0</v>
      </c>
      <c r="K147" s="198"/>
      <c r="L147" s="40"/>
      <c r="M147" s="199" t="s">
        <v>1</v>
      </c>
      <c r="N147" s="200" t="s">
        <v>38</v>
      </c>
      <c r="O147" s="72"/>
      <c r="P147" s="201">
        <f t="shared" si="11"/>
        <v>0</v>
      </c>
      <c r="Q147" s="201">
        <v>0</v>
      </c>
      <c r="R147" s="201">
        <f t="shared" si="12"/>
        <v>0</v>
      </c>
      <c r="S147" s="201">
        <v>0</v>
      </c>
      <c r="T147" s="202">
        <f t="shared" si="13"/>
        <v>0</v>
      </c>
      <c r="U147" s="35"/>
      <c r="V147" s="35"/>
      <c r="W147" s="35"/>
      <c r="X147" s="35"/>
      <c r="Y147" s="35"/>
      <c r="Z147" s="35"/>
      <c r="AA147" s="35"/>
      <c r="AB147" s="35"/>
      <c r="AC147" s="35"/>
      <c r="AD147" s="35"/>
      <c r="AE147" s="35"/>
      <c r="AR147" s="203" t="s">
        <v>416</v>
      </c>
      <c r="AT147" s="203" t="s">
        <v>266</v>
      </c>
      <c r="AU147" s="203" t="s">
        <v>73</v>
      </c>
      <c r="AY147" s="18" t="s">
        <v>263</v>
      </c>
      <c r="BE147" s="204">
        <f t="shared" si="14"/>
        <v>0</v>
      </c>
      <c r="BF147" s="204">
        <f t="shared" si="15"/>
        <v>0</v>
      </c>
      <c r="BG147" s="204">
        <f t="shared" si="16"/>
        <v>0</v>
      </c>
      <c r="BH147" s="204">
        <f t="shared" si="17"/>
        <v>0</v>
      </c>
      <c r="BI147" s="204">
        <f t="shared" si="18"/>
        <v>0</v>
      </c>
      <c r="BJ147" s="18" t="s">
        <v>71</v>
      </c>
      <c r="BK147" s="204">
        <f t="shared" si="19"/>
        <v>0</v>
      </c>
      <c r="BL147" s="18" t="s">
        <v>416</v>
      </c>
      <c r="BM147" s="203" t="s">
        <v>546</v>
      </c>
    </row>
    <row r="148" spans="1:65" s="2" customFormat="1" ht="24.2" customHeight="1">
      <c r="A148" s="35"/>
      <c r="B148" s="36"/>
      <c r="C148" s="191" t="s">
        <v>426</v>
      </c>
      <c r="D148" s="191" t="s">
        <v>266</v>
      </c>
      <c r="E148" s="192" t="s">
        <v>4071</v>
      </c>
      <c r="F148" s="193" t="s">
        <v>4072</v>
      </c>
      <c r="G148" s="194" t="s">
        <v>1887</v>
      </c>
      <c r="H148" s="195">
        <v>1</v>
      </c>
      <c r="I148" s="196"/>
      <c r="J148" s="197">
        <f t="shared" si="10"/>
        <v>0</v>
      </c>
      <c r="K148" s="198"/>
      <c r="L148" s="40"/>
      <c r="M148" s="199" t="s">
        <v>1</v>
      </c>
      <c r="N148" s="200" t="s">
        <v>38</v>
      </c>
      <c r="O148" s="72"/>
      <c r="P148" s="201">
        <f t="shared" si="11"/>
        <v>0</v>
      </c>
      <c r="Q148" s="201">
        <v>0</v>
      </c>
      <c r="R148" s="201">
        <f t="shared" si="12"/>
        <v>0</v>
      </c>
      <c r="S148" s="201">
        <v>0</v>
      </c>
      <c r="T148" s="202">
        <f t="shared" si="13"/>
        <v>0</v>
      </c>
      <c r="U148" s="35"/>
      <c r="V148" s="35"/>
      <c r="W148" s="35"/>
      <c r="X148" s="35"/>
      <c r="Y148" s="35"/>
      <c r="Z148" s="35"/>
      <c r="AA148" s="35"/>
      <c r="AB148" s="35"/>
      <c r="AC148" s="35"/>
      <c r="AD148" s="35"/>
      <c r="AE148" s="35"/>
      <c r="AR148" s="203" t="s">
        <v>416</v>
      </c>
      <c r="AT148" s="203" t="s">
        <v>266</v>
      </c>
      <c r="AU148" s="203" t="s">
        <v>73</v>
      </c>
      <c r="AY148" s="18" t="s">
        <v>263</v>
      </c>
      <c r="BE148" s="204">
        <f t="shared" si="14"/>
        <v>0</v>
      </c>
      <c r="BF148" s="204">
        <f t="shared" si="15"/>
        <v>0</v>
      </c>
      <c r="BG148" s="204">
        <f t="shared" si="16"/>
        <v>0</v>
      </c>
      <c r="BH148" s="204">
        <f t="shared" si="17"/>
        <v>0</v>
      </c>
      <c r="BI148" s="204">
        <f t="shared" si="18"/>
        <v>0</v>
      </c>
      <c r="BJ148" s="18" t="s">
        <v>71</v>
      </c>
      <c r="BK148" s="204">
        <f t="shared" si="19"/>
        <v>0</v>
      </c>
      <c r="BL148" s="18" t="s">
        <v>416</v>
      </c>
      <c r="BM148" s="203" t="s">
        <v>551</v>
      </c>
    </row>
    <row r="149" spans="1:65" s="2" customFormat="1" ht="24.2" customHeight="1">
      <c r="A149" s="35"/>
      <c r="B149" s="36"/>
      <c r="C149" s="191" t="s">
        <v>554</v>
      </c>
      <c r="D149" s="191" t="s">
        <v>266</v>
      </c>
      <c r="E149" s="192" t="s">
        <v>4073</v>
      </c>
      <c r="F149" s="193" t="s">
        <v>4074</v>
      </c>
      <c r="G149" s="194" t="s">
        <v>1887</v>
      </c>
      <c r="H149" s="195">
        <v>2</v>
      </c>
      <c r="I149" s="196"/>
      <c r="J149" s="197">
        <f t="shared" si="10"/>
        <v>0</v>
      </c>
      <c r="K149" s="198"/>
      <c r="L149" s="40"/>
      <c r="M149" s="199" t="s">
        <v>1</v>
      </c>
      <c r="N149" s="200" t="s">
        <v>38</v>
      </c>
      <c r="O149" s="72"/>
      <c r="P149" s="201">
        <f t="shared" si="11"/>
        <v>0</v>
      </c>
      <c r="Q149" s="201">
        <v>0</v>
      </c>
      <c r="R149" s="201">
        <f t="shared" si="12"/>
        <v>0</v>
      </c>
      <c r="S149" s="201">
        <v>0</v>
      </c>
      <c r="T149" s="202">
        <f t="shared" si="13"/>
        <v>0</v>
      </c>
      <c r="U149" s="35"/>
      <c r="V149" s="35"/>
      <c r="W149" s="35"/>
      <c r="X149" s="35"/>
      <c r="Y149" s="35"/>
      <c r="Z149" s="35"/>
      <c r="AA149" s="35"/>
      <c r="AB149" s="35"/>
      <c r="AC149" s="35"/>
      <c r="AD149" s="35"/>
      <c r="AE149" s="35"/>
      <c r="AR149" s="203" t="s">
        <v>416</v>
      </c>
      <c r="AT149" s="203" t="s">
        <v>266</v>
      </c>
      <c r="AU149" s="203" t="s">
        <v>73</v>
      </c>
      <c r="AY149" s="18" t="s">
        <v>263</v>
      </c>
      <c r="BE149" s="204">
        <f t="shared" si="14"/>
        <v>0</v>
      </c>
      <c r="BF149" s="204">
        <f t="shared" si="15"/>
        <v>0</v>
      </c>
      <c r="BG149" s="204">
        <f t="shared" si="16"/>
        <v>0</v>
      </c>
      <c r="BH149" s="204">
        <f t="shared" si="17"/>
        <v>0</v>
      </c>
      <c r="BI149" s="204">
        <f t="shared" si="18"/>
        <v>0</v>
      </c>
      <c r="BJ149" s="18" t="s">
        <v>71</v>
      </c>
      <c r="BK149" s="204">
        <f t="shared" si="19"/>
        <v>0</v>
      </c>
      <c r="BL149" s="18" t="s">
        <v>416</v>
      </c>
      <c r="BM149" s="203" t="s">
        <v>557</v>
      </c>
    </row>
    <row r="150" spans="1:65" s="2" customFormat="1" ht="24.2" customHeight="1">
      <c r="A150" s="35"/>
      <c r="B150" s="36"/>
      <c r="C150" s="191" t="s">
        <v>493</v>
      </c>
      <c r="D150" s="191" t="s">
        <v>266</v>
      </c>
      <c r="E150" s="192" t="s">
        <v>4075</v>
      </c>
      <c r="F150" s="193" t="s">
        <v>4076</v>
      </c>
      <c r="G150" s="194" t="s">
        <v>1887</v>
      </c>
      <c r="H150" s="195">
        <v>2</v>
      </c>
      <c r="I150" s="196"/>
      <c r="J150" s="197">
        <f t="shared" si="10"/>
        <v>0</v>
      </c>
      <c r="K150" s="198"/>
      <c r="L150" s="40"/>
      <c r="M150" s="199" t="s">
        <v>1</v>
      </c>
      <c r="N150" s="200" t="s">
        <v>38</v>
      </c>
      <c r="O150" s="72"/>
      <c r="P150" s="201">
        <f t="shared" si="11"/>
        <v>0</v>
      </c>
      <c r="Q150" s="201">
        <v>0</v>
      </c>
      <c r="R150" s="201">
        <f t="shared" si="12"/>
        <v>0</v>
      </c>
      <c r="S150" s="201">
        <v>0</v>
      </c>
      <c r="T150" s="202">
        <f t="shared" si="13"/>
        <v>0</v>
      </c>
      <c r="U150" s="35"/>
      <c r="V150" s="35"/>
      <c r="W150" s="35"/>
      <c r="X150" s="35"/>
      <c r="Y150" s="35"/>
      <c r="Z150" s="35"/>
      <c r="AA150" s="35"/>
      <c r="AB150" s="35"/>
      <c r="AC150" s="35"/>
      <c r="AD150" s="35"/>
      <c r="AE150" s="35"/>
      <c r="AR150" s="203" t="s">
        <v>416</v>
      </c>
      <c r="AT150" s="203" t="s">
        <v>266</v>
      </c>
      <c r="AU150" s="203" t="s">
        <v>73</v>
      </c>
      <c r="AY150" s="18" t="s">
        <v>263</v>
      </c>
      <c r="BE150" s="204">
        <f t="shared" si="14"/>
        <v>0</v>
      </c>
      <c r="BF150" s="204">
        <f t="shared" si="15"/>
        <v>0</v>
      </c>
      <c r="BG150" s="204">
        <f t="shared" si="16"/>
        <v>0</v>
      </c>
      <c r="BH150" s="204">
        <f t="shared" si="17"/>
        <v>0</v>
      </c>
      <c r="BI150" s="204">
        <f t="shared" si="18"/>
        <v>0</v>
      </c>
      <c r="BJ150" s="18" t="s">
        <v>71</v>
      </c>
      <c r="BK150" s="204">
        <f t="shared" si="19"/>
        <v>0</v>
      </c>
      <c r="BL150" s="18" t="s">
        <v>416</v>
      </c>
      <c r="BM150" s="203" t="s">
        <v>560</v>
      </c>
    </row>
    <row r="151" spans="1:65" s="2" customFormat="1" ht="24.2" customHeight="1">
      <c r="A151" s="35"/>
      <c r="B151" s="36"/>
      <c r="C151" s="191" t="s">
        <v>7</v>
      </c>
      <c r="D151" s="191" t="s">
        <v>266</v>
      </c>
      <c r="E151" s="192" t="s">
        <v>4077</v>
      </c>
      <c r="F151" s="193" t="s">
        <v>4078</v>
      </c>
      <c r="G151" s="194" t="s">
        <v>1887</v>
      </c>
      <c r="H151" s="195">
        <v>1</v>
      </c>
      <c r="I151" s="196"/>
      <c r="J151" s="197">
        <f t="shared" si="10"/>
        <v>0</v>
      </c>
      <c r="K151" s="198"/>
      <c r="L151" s="40"/>
      <c r="M151" s="199" t="s">
        <v>1</v>
      </c>
      <c r="N151" s="200" t="s">
        <v>38</v>
      </c>
      <c r="O151" s="72"/>
      <c r="P151" s="201">
        <f t="shared" si="11"/>
        <v>0</v>
      </c>
      <c r="Q151" s="201">
        <v>0</v>
      </c>
      <c r="R151" s="201">
        <f t="shared" si="12"/>
        <v>0</v>
      </c>
      <c r="S151" s="201">
        <v>0</v>
      </c>
      <c r="T151" s="202">
        <f t="shared" si="13"/>
        <v>0</v>
      </c>
      <c r="U151" s="35"/>
      <c r="V151" s="35"/>
      <c r="W151" s="35"/>
      <c r="X151" s="35"/>
      <c r="Y151" s="35"/>
      <c r="Z151" s="35"/>
      <c r="AA151" s="35"/>
      <c r="AB151" s="35"/>
      <c r="AC151" s="35"/>
      <c r="AD151" s="35"/>
      <c r="AE151" s="35"/>
      <c r="AR151" s="203" t="s">
        <v>416</v>
      </c>
      <c r="AT151" s="203" t="s">
        <v>266</v>
      </c>
      <c r="AU151" s="203" t="s">
        <v>73</v>
      </c>
      <c r="AY151" s="18" t="s">
        <v>263</v>
      </c>
      <c r="BE151" s="204">
        <f t="shared" si="14"/>
        <v>0</v>
      </c>
      <c r="BF151" s="204">
        <f t="shared" si="15"/>
        <v>0</v>
      </c>
      <c r="BG151" s="204">
        <f t="shared" si="16"/>
        <v>0</v>
      </c>
      <c r="BH151" s="204">
        <f t="shared" si="17"/>
        <v>0</v>
      </c>
      <c r="BI151" s="204">
        <f t="shared" si="18"/>
        <v>0</v>
      </c>
      <c r="BJ151" s="18" t="s">
        <v>71</v>
      </c>
      <c r="BK151" s="204">
        <f t="shared" si="19"/>
        <v>0</v>
      </c>
      <c r="BL151" s="18" t="s">
        <v>416</v>
      </c>
      <c r="BM151" s="203" t="s">
        <v>568</v>
      </c>
    </row>
    <row r="152" spans="1:65" s="2" customFormat="1" ht="24.2" customHeight="1">
      <c r="A152" s="35"/>
      <c r="B152" s="36"/>
      <c r="C152" s="191" t="s">
        <v>496</v>
      </c>
      <c r="D152" s="191" t="s">
        <v>266</v>
      </c>
      <c r="E152" s="192" t="s">
        <v>4079</v>
      </c>
      <c r="F152" s="193" t="s">
        <v>4080</v>
      </c>
      <c r="G152" s="194" t="s">
        <v>1887</v>
      </c>
      <c r="H152" s="195">
        <v>1</v>
      </c>
      <c r="I152" s="196"/>
      <c r="J152" s="197">
        <f t="shared" si="10"/>
        <v>0</v>
      </c>
      <c r="K152" s="198"/>
      <c r="L152" s="40"/>
      <c r="M152" s="199" t="s">
        <v>1</v>
      </c>
      <c r="N152" s="200" t="s">
        <v>38</v>
      </c>
      <c r="O152" s="72"/>
      <c r="P152" s="201">
        <f t="shared" si="11"/>
        <v>0</v>
      </c>
      <c r="Q152" s="201">
        <v>0</v>
      </c>
      <c r="R152" s="201">
        <f t="shared" si="12"/>
        <v>0</v>
      </c>
      <c r="S152" s="201">
        <v>0</v>
      </c>
      <c r="T152" s="202">
        <f t="shared" si="13"/>
        <v>0</v>
      </c>
      <c r="U152" s="35"/>
      <c r="V152" s="35"/>
      <c r="W152" s="35"/>
      <c r="X152" s="35"/>
      <c r="Y152" s="35"/>
      <c r="Z152" s="35"/>
      <c r="AA152" s="35"/>
      <c r="AB152" s="35"/>
      <c r="AC152" s="35"/>
      <c r="AD152" s="35"/>
      <c r="AE152" s="35"/>
      <c r="AR152" s="203" t="s">
        <v>416</v>
      </c>
      <c r="AT152" s="203" t="s">
        <v>266</v>
      </c>
      <c r="AU152" s="203" t="s">
        <v>73</v>
      </c>
      <c r="AY152" s="18" t="s">
        <v>263</v>
      </c>
      <c r="BE152" s="204">
        <f t="shared" si="14"/>
        <v>0</v>
      </c>
      <c r="BF152" s="204">
        <f t="shared" si="15"/>
        <v>0</v>
      </c>
      <c r="BG152" s="204">
        <f t="shared" si="16"/>
        <v>0</v>
      </c>
      <c r="BH152" s="204">
        <f t="shared" si="17"/>
        <v>0</v>
      </c>
      <c r="BI152" s="204">
        <f t="shared" si="18"/>
        <v>0</v>
      </c>
      <c r="BJ152" s="18" t="s">
        <v>71</v>
      </c>
      <c r="BK152" s="204">
        <f t="shared" si="19"/>
        <v>0</v>
      </c>
      <c r="BL152" s="18" t="s">
        <v>416</v>
      </c>
      <c r="BM152" s="203" t="s">
        <v>573</v>
      </c>
    </row>
    <row r="153" spans="1:65" s="2" customFormat="1" ht="24.2" customHeight="1">
      <c r="A153" s="35"/>
      <c r="B153" s="36"/>
      <c r="C153" s="191" t="s">
        <v>576</v>
      </c>
      <c r="D153" s="191" t="s">
        <v>266</v>
      </c>
      <c r="E153" s="192" t="s">
        <v>4081</v>
      </c>
      <c r="F153" s="193" t="s">
        <v>4082</v>
      </c>
      <c r="G153" s="194" t="s">
        <v>1887</v>
      </c>
      <c r="H153" s="195">
        <v>1</v>
      </c>
      <c r="I153" s="196"/>
      <c r="J153" s="197">
        <f t="shared" si="10"/>
        <v>0</v>
      </c>
      <c r="K153" s="198"/>
      <c r="L153" s="40"/>
      <c r="M153" s="199" t="s">
        <v>1</v>
      </c>
      <c r="N153" s="200" t="s">
        <v>38</v>
      </c>
      <c r="O153" s="72"/>
      <c r="P153" s="201">
        <f t="shared" si="11"/>
        <v>0</v>
      </c>
      <c r="Q153" s="201">
        <v>0</v>
      </c>
      <c r="R153" s="201">
        <f t="shared" si="12"/>
        <v>0</v>
      </c>
      <c r="S153" s="201">
        <v>0</v>
      </c>
      <c r="T153" s="202">
        <f t="shared" si="13"/>
        <v>0</v>
      </c>
      <c r="U153" s="35"/>
      <c r="V153" s="35"/>
      <c r="W153" s="35"/>
      <c r="X153" s="35"/>
      <c r="Y153" s="35"/>
      <c r="Z153" s="35"/>
      <c r="AA153" s="35"/>
      <c r="AB153" s="35"/>
      <c r="AC153" s="35"/>
      <c r="AD153" s="35"/>
      <c r="AE153" s="35"/>
      <c r="AR153" s="203" t="s">
        <v>416</v>
      </c>
      <c r="AT153" s="203" t="s">
        <v>266</v>
      </c>
      <c r="AU153" s="203" t="s">
        <v>73</v>
      </c>
      <c r="AY153" s="18" t="s">
        <v>263</v>
      </c>
      <c r="BE153" s="204">
        <f t="shared" si="14"/>
        <v>0</v>
      </c>
      <c r="BF153" s="204">
        <f t="shared" si="15"/>
        <v>0</v>
      </c>
      <c r="BG153" s="204">
        <f t="shared" si="16"/>
        <v>0</v>
      </c>
      <c r="BH153" s="204">
        <f t="shared" si="17"/>
        <v>0</v>
      </c>
      <c r="BI153" s="204">
        <f t="shared" si="18"/>
        <v>0</v>
      </c>
      <c r="BJ153" s="18" t="s">
        <v>71</v>
      </c>
      <c r="BK153" s="204">
        <f t="shared" si="19"/>
        <v>0</v>
      </c>
      <c r="BL153" s="18" t="s">
        <v>416</v>
      </c>
      <c r="BM153" s="203" t="s">
        <v>579</v>
      </c>
    </row>
    <row r="154" spans="1:65" s="12" customFormat="1" ht="22.9" customHeight="1">
      <c r="B154" s="175"/>
      <c r="C154" s="176"/>
      <c r="D154" s="177" t="s">
        <v>63</v>
      </c>
      <c r="E154" s="189" t="s">
        <v>1829</v>
      </c>
      <c r="F154" s="189" t="s">
        <v>4083</v>
      </c>
      <c r="G154" s="176"/>
      <c r="H154" s="176"/>
      <c r="I154" s="179"/>
      <c r="J154" s="190">
        <f>BK154</f>
        <v>0</v>
      </c>
      <c r="K154" s="176"/>
      <c r="L154" s="181"/>
      <c r="M154" s="182"/>
      <c r="N154" s="183"/>
      <c r="O154" s="183"/>
      <c r="P154" s="184">
        <f>SUM(P155:P163)</f>
        <v>0</v>
      </c>
      <c r="Q154" s="183"/>
      <c r="R154" s="184">
        <f>SUM(R155:R163)</f>
        <v>0</v>
      </c>
      <c r="S154" s="183"/>
      <c r="T154" s="185">
        <f>SUM(T155:T163)</f>
        <v>0</v>
      </c>
      <c r="AR154" s="186" t="s">
        <v>71</v>
      </c>
      <c r="AT154" s="187" t="s">
        <v>63</v>
      </c>
      <c r="AU154" s="187" t="s">
        <v>71</v>
      </c>
      <c r="AY154" s="186" t="s">
        <v>263</v>
      </c>
      <c r="BK154" s="188">
        <f>SUM(BK155:BK163)</f>
        <v>0</v>
      </c>
    </row>
    <row r="155" spans="1:65" s="2" customFormat="1" ht="16.5" customHeight="1">
      <c r="A155" s="35"/>
      <c r="B155" s="36"/>
      <c r="C155" s="191" t="s">
        <v>500</v>
      </c>
      <c r="D155" s="191" t="s">
        <v>266</v>
      </c>
      <c r="E155" s="192" t="s">
        <v>4084</v>
      </c>
      <c r="F155" s="193" t="s">
        <v>4085</v>
      </c>
      <c r="G155" s="194" t="s">
        <v>1887</v>
      </c>
      <c r="H155" s="195">
        <v>18</v>
      </c>
      <c r="I155" s="196"/>
      <c r="J155" s="197">
        <f t="shared" ref="J155:J163" si="20">ROUND(I155*H155,2)</f>
        <v>0</v>
      </c>
      <c r="K155" s="198"/>
      <c r="L155" s="40"/>
      <c r="M155" s="199" t="s">
        <v>1</v>
      </c>
      <c r="N155" s="200" t="s">
        <v>38</v>
      </c>
      <c r="O155" s="72"/>
      <c r="P155" s="201">
        <f t="shared" ref="P155:P163" si="21">O155*H155</f>
        <v>0</v>
      </c>
      <c r="Q155" s="201">
        <v>0</v>
      </c>
      <c r="R155" s="201">
        <f t="shared" ref="R155:R163" si="22">Q155*H155</f>
        <v>0</v>
      </c>
      <c r="S155" s="201">
        <v>0</v>
      </c>
      <c r="T155" s="202">
        <f t="shared" ref="T155:T163" si="23">S155*H155</f>
        <v>0</v>
      </c>
      <c r="U155" s="35"/>
      <c r="V155" s="35"/>
      <c r="W155" s="35"/>
      <c r="X155" s="35"/>
      <c r="Y155" s="35"/>
      <c r="Z155" s="35"/>
      <c r="AA155" s="35"/>
      <c r="AB155" s="35"/>
      <c r="AC155" s="35"/>
      <c r="AD155" s="35"/>
      <c r="AE155" s="35"/>
      <c r="AR155" s="203" t="s">
        <v>416</v>
      </c>
      <c r="AT155" s="203" t="s">
        <v>266</v>
      </c>
      <c r="AU155" s="203" t="s">
        <v>73</v>
      </c>
      <c r="AY155" s="18" t="s">
        <v>263</v>
      </c>
      <c r="BE155" s="204">
        <f t="shared" ref="BE155:BE163" si="24">IF(N155="základní",J155,0)</f>
        <v>0</v>
      </c>
      <c r="BF155" s="204">
        <f t="shared" ref="BF155:BF163" si="25">IF(N155="snížená",J155,0)</f>
        <v>0</v>
      </c>
      <c r="BG155" s="204">
        <f t="shared" ref="BG155:BG163" si="26">IF(N155="zákl. přenesená",J155,0)</f>
        <v>0</v>
      </c>
      <c r="BH155" s="204">
        <f t="shared" ref="BH155:BH163" si="27">IF(N155="sníž. přenesená",J155,0)</f>
        <v>0</v>
      </c>
      <c r="BI155" s="204">
        <f t="shared" ref="BI155:BI163" si="28">IF(N155="nulová",J155,0)</f>
        <v>0</v>
      </c>
      <c r="BJ155" s="18" t="s">
        <v>71</v>
      </c>
      <c r="BK155" s="204">
        <f t="shared" ref="BK155:BK163" si="29">ROUND(I155*H155,2)</f>
        <v>0</v>
      </c>
      <c r="BL155" s="18" t="s">
        <v>416</v>
      </c>
      <c r="BM155" s="203" t="s">
        <v>584</v>
      </c>
    </row>
    <row r="156" spans="1:65" s="2" customFormat="1" ht="16.5" customHeight="1">
      <c r="A156" s="35"/>
      <c r="B156" s="36"/>
      <c r="C156" s="191" t="s">
        <v>587</v>
      </c>
      <c r="D156" s="191" t="s">
        <v>266</v>
      </c>
      <c r="E156" s="192" t="s">
        <v>4086</v>
      </c>
      <c r="F156" s="193" t="s">
        <v>4087</v>
      </c>
      <c r="G156" s="194" t="s">
        <v>1887</v>
      </c>
      <c r="H156" s="195">
        <v>36</v>
      </c>
      <c r="I156" s="196"/>
      <c r="J156" s="197">
        <f t="shared" si="20"/>
        <v>0</v>
      </c>
      <c r="K156" s="198"/>
      <c r="L156" s="40"/>
      <c r="M156" s="199" t="s">
        <v>1</v>
      </c>
      <c r="N156" s="200" t="s">
        <v>38</v>
      </c>
      <c r="O156" s="72"/>
      <c r="P156" s="201">
        <f t="shared" si="21"/>
        <v>0</v>
      </c>
      <c r="Q156" s="201">
        <v>0</v>
      </c>
      <c r="R156" s="201">
        <f t="shared" si="22"/>
        <v>0</v>
      </c>
      <c r="S156" s="201">
        <v>0</v>
      </c>
      <c r="T156" s="202">
        <f t="shared" si="23"/>
        <v>0</v>
      </c>
      <c r="U156" s="35"/>
      <c r="V156" s="35"/>
      <c r="W156" s="35"/>
      <c r="X156" s="35"/>
      <c r="Y156" s="35"/>
      <c r="Z156" s="35"/>
      <c r="AA156" s="35"/>
      <c r="AB156" s="35"/>
      <c r="AC156" s="35"/>
      <c r="AD156" s="35"/>
      <c r="AE156" s="35"/>
      <c r="AR156" s="203" t="s">
        <v>416</v>
      </c>
      <c r="AT156" s="203" t="s">
        <v>266</v>
      </c>
      <c r="AU156" s="203" t="s">
        <v>73</v>
      </c>
      <c r="AY156" s="18" t="s">
        <v>263</v>
      </c>
      <c r="BE156" s="204">
        <f t="shared" si="24"/>
        <v>0</v>
      </c>
      <c r="BF156" s="204">
        <f t="shared" si="25"/>
        <v>0</v>
      </c>
      <c r="BG156" s="204">
        <f t="shared" si="26"/>
        <v>0</v>
      </c>
      <c r="BH156" s="204">
        <f t="shared" si="27"/>
        <v>0</v>
      </c>
      <c r="BI156" s="204">
        <f t="shared" si="28"/>
        <v>0</v>
      </c>
      <c r="BJ156" s="18" t="s">
        <v>71</v>
      </c>
      <c r="BK156" s="204">
        <f t="shared" si="29"/>
        <v>0</v>
      </c>
      <c r="BL156" s="18" t="s">
        <v>416</v>
      </c>
      <c r="BM156" s="203" t="s">
        <v>590</v>
      </c>
    </row>
    <row r="157" spans="1:65" s="2" customFormat="1" ht="24.2" customHeight="1">
      <c r="A157" s="35"/>
      <c r="B157" s="36"/>
      <c r="C157" s="191" t="s">
        <v>506</v>
      </c>
      <c r="D157" s="191" t="s">
        <v>266</v>
      </c>
      <c r="E157" s="192" t="s">
        <v>4088</v>
      </c>
      <c r="F157" s="193" t="s">
        <v>4089</v>
      </c>
      <c r="G157" s="194" t="s">
        <v>1887</v>
      </c>
      <c r="H157" s="195">
        <v>1</v>
      </c>
      <c r="I157" s="196"/>
      <c r="J157" s="197">
        <f t="shared" si="20"/>
        <v>0</v>
      </c>
      <c r="K157" s="198"/>
      <c r="L157" s="40"/>
      <c r="M157" s="199" t="s">
        <v>1</v>
      </c>
      <c r="N157" s="200" t="s">
        <v>38</v>
      </c>
      <c r="O157" s="72"/>
      <c r="P157" s="201">
        <f t="shared" si="21"/>
        <v>0</v>
      </c>
      <c r="Q157" s="201">
        <v>0</v>
      </c>
      <c r="R157" s="201">
        <f t="shared" si="22"/>
        <v>0</v>
      </c>
      <c r="S157" s="201">
        <v>0</v>
      </c>
      <c r="T157" s="202">
        <f t="shared" si="23"/>
        <v>0</v>
      </c>
      <c r="U157" s="35"/>
      <c r="V157" s="35"/>
      <c r="W157" s="35"/>
      <c r="X157" s="35"/>
      <c r="Y157" s="35"/>
      <c r="Z157" s="35"/>
      <c r="AA157" s="35"/>
      <c r="AB157" s="35"/>
      <c r="AC157" s="35"/>
      <c r="AD157" s="35"/>
      <c r="AE157" s="35"/>
      <c r="AR157" s="203" t="s">
        <v>416</v>
      </c>
      <c r="AT157" s="203" t="s">
        <v>266</v>
      </c>
      <c r="AU157" s="203" t="s">
        <v>73</v>
      </c>
      <c r="AY157" s="18" t="s">
        <v>263</v>
      </c>
      <c r="BE157" s="204">
        <f t="shared" si="24"/>
        <v>0</v>
      </c>
      <c r="BF157" s="204">
        <f t="shared" si="25"/>
        <v>0</v>
      </c>
      <c r="BG157" s="204">
        <f t="shared" si="26"/>
        <v>0</v>
      </c>
      <c r="BH157" s="204">
        <f t="shared" si="27"/>
        <v>0</v>
      </c>
      <c r="BI157" s="204">
        <f t="shared" si="28"/>
        <v>0</v>
      </c>
      <c r="BJ157" s="18" t="s">
        <v>71</v>
      </c>
      <c r="BK157" s="204">
        <f t="shared" si="29"/>
        <v>0</v>
      </c>
      <c r="BL157" s="18" t="s">
        <v>416</v>
      </c>
      <c r="BM157" s="203" t="s">
        <v>594</v>
      </c>
    </row>
    <row r="158" spans="1:65" s="2" customFormat="1" ht="16.5" customHeight="1">
      <c r="A158" s="35"/>
      <c r="B158" s="36"/>
      <c r="C158" s="191" t="s">
        <v>595</v>
      </c>
      <c r="D158" s="191" t="s">
        <v>266</v>
      </c>
      <c r="E158" s="192" t="s">
        <v>4090</v>
      </c>
      <c r="F158" s="193" t="s">
        <v>4091</v>
      </c>
      <c r="G158" s="194" t="s">
        <v>1887</v>
      </c>
      <c r="H158" s="195">
        <v>4</v>
      </c>
      <c r="I158" s="196"/>
      <c r="J158" s="197">
        <f t="shared" si="20"/>
        <v>0</v>
      </c>
      <c r="K158" s="198"/>
      <c r="L158" s="40"/>
      <c r="M158" s="199" t="s">
        <v>1</v>
      </c>
      <c r="N158" s="200" t="s">
        <v>38</v>
      </c>
      <c r="O158" s="72"/>
      <c r="P158" s="201">
        <f t="shared" si="21"/>
        <v>0</v>
      </c>
      <c r="Q158" s="201">
        <v>0</v>
      </c>
      <c r="R158" s="201">
        <f t="shared" si="22"/>
        <v>0</v>
      </c>
      <c r="S158" s="201">
        <v>0</v>
      </c>
      <c r="T158" s="202">
        <f t="shared" si="23"/>
        <v>0</v>
      </c>
      <c r="U158" s="35"/>
      <c r="V158" s="35"/>
      <c r="W158" s="35"/>
      <c r="X158" s="35"/>
      <c r="Y158" s="35"/>
      <c r="Z158" s="35"/>
      <c r="AA158" s="35"/>
      <c r="AB158" s="35"/>
      <c r="AC158" s="35"/>
      <c r="AD158" s="35"/>
      <c r="AE158" s="35"/>
      <c r="AR158" s="203" t="s">
        <v>416</v>
      </c>
      <c r="AT158" s="203" t="s">
        <v>266</v>
      </c>
      <c r="AU158" s="203" t="s">
        <v>73</v>
      </c>
      <c r="AY158" s="18" t="s">
        <v>263</v>
      </c>
      <c r="BE158" s="204">
        <f t="shared" si="24"/>
        <v>0</v>
      </c>
      <c r="BF158" s="204">
        <f t="shared" si="25"/>
        <v>0</v>
      </c>
      <c r="BG158" s="204">
        <f t="shared" si="26"/>
        <v>0</v>
      </c>
      <c r="BH158" s="204">
        <f t="shared" si="27"/>
        <v>0</v>
      </c>
      <c r="BI158" s="204">
        <f t="shared" si="28"/>
        <v>0</v>
      </c>
      <c r="BJ158" s="18" t="s">
        <v>71</v>
      </c>
      <c r="BK158" s="204">
        <f t="shared" si="29"/>
        <v>0</v>
      </c>
      <c r="BL158" s="18" t="s">
        <v>416</v>
      </c>
      <c r="BM158" s="203" t="s">
        <v>598</v>
      </c>
    </row>
    <row r="159" spans="1:65" s="2" customFormat="1" ht="16.5" customHeight="1">
      <c r="A159" s="35"/>
      <c r="B159" s="36"/>
      <c r="C159" s="191" t="s">
        <v>533</v>
      </c>
      <c r="D159" s="191" t="s">
        <v>266</v>
      </c>
      <c r="E159" s="192" t="s">
        <v>4092</v>
      </c>
      <c r="F159" s="193" t="s">
        <v>4093</v>
      </c>
      <c r="G159" s="194" t="s">
        <v>1887</v>
      </c>
      <c r="H159" s="195">
        <v>1</v>
      </c>
      <c r="I159" s="196"/>
      <c r="J159" s="197">
        <f t="shared" si="20"/>
        <v>0</v>
      </c>
      <c r="K159" s="198"/>
      <c r="L159" s="40"/>
      <c r="M159" s="199" t="s">
        <v>1</v>
      </c>
      <c r="N159" s="200" t="s">
        <v>38</v>
      </c>
      <c r="O159" s="72"/>
      <c r="P159" s="201">
        <f t="shared" si="21"/>
        <v>0</v>
      </c>
      <c r="Q159" s="201">
        <v>0</v>
      </c>
      <c r="R159" s="201">
        <f t="shared" si="22"/>
        <v>0</v>
      </c>
      <c r="S159" s="201">
        <v>0</v>
      </c>
      <c r="T159" s="202">
        <f t="shared" si="23"/>
        <v>0</v>
      </c>
      <c r="U159" s="35"/>
      <c r="V159" s="35"/>
      <c r="W159" s="35"/>
      <c r="X159" s="35"/>
      <c r="Y159" s="35"/>
      <c r="Z159" s="35"/>
      <c r="AA159" s="35"/>
      <c r="AB159" s="35"/>
      <c r="AC159" s="35"/>
      <c r="AD159" s="35"/>
      <c r="AE159" s="35"/>
      <c r="AR159" s="203" t="s">
        <v>416</v>
      </c>
      <c r="AT159" s="203" t="s">
        <v>266</v>
      </c>
      <c r="AU159" s="203" t="s">
        <v>73</v>
      </c>
      <c r="AY159" s="18" t="s">
        <v>263</v>
      </c>
      <c r="BE159" s="204">
        <f t="shared" si="24"/>
        <v>0</v>
      </c>
      <c r="BF159" s="204">
        <f t="shared" si="25"/>
        <v>0</v>
      </c>
      <c r="BG159" s="204">
        <f t="shared" si="26"/>
        <v>0</v>
      </c>
      <c r="BH159" s="204">
        <f t="shared" si="27"/>
        <v>0</v>
      </c>
      <c r="BI159" s="204">
        <f t="shared" si="28"/>
        <v>0</v>
      </c>
      <c r="BJ159" s="18" t="s">
        <v>71</v>
      </c>
      <c r="BK159" s="204">
        <f t="shared" si="29"/>
        <v>0</v>
      </c>
      <c r="BL159" s="18" t="s">
        <v>416</v>
      </c>
      <c r="BM159" s="203" t="s">
        <v>601</v>
      </c>
    </row>
    <row r="160" spans="1:65" s="2" customFormat="1" ht="16.5" customHeight="1">
      <c r="A160" s="35"/>
      <c r="B160" s="36"/>
      <c r="C160" s="191" t="s">
        <v>604</v>
      </c>
      <c r="D160" s="191" t="s">
        <v>266</v>
      </c>
      <c r="E160" s="192" t="s">
        <v>4094</v>
      </c>
      <c r="F160" s="193" t="s">
        <v>4095</v>
      </c>
      <c r="G160" s="194" t="s">
        <v>1887</v>
      </c>
      <c r="H160" s="195">
        <v>2</v>
      </c>
      <c r="I160" s="196"/>
      <c r="J160" s="197">
        <f t="shared" si="20"/>
        <v>0</v>
      </c>
      <c r="K160" s="198"/>
      <c r="L160" s="40"/>
      <c r="M160" s="199" t="s">
        <v>1</v>
      </c>
      <c r="N160" s="200" t="s">
        <v>38</v>
      </c>
      <c r="O160" s="72"/>
      <c r="P160" s="201">
        <f t="shared" si="21"/>
        <v>0</v>
      </c>
      <c r="Q160" s="201">
        <v>0</v>
      </c>
      <c r="R160" s="201">
        <f t="shared" si="22"/>
        <v>0</v>
      </c>
      <c r="S160" s="201">
        <v>0</v>
      </c>
      <c r="T160" s="202">
        <f t="shared" si="23"/>
        <v>0</v>
      </c>
      <c r="U160" s="35"/>
      <c r="V160" s="35"/>
      <c r="W160" s="35"/>
      <c r="X160" s="35"/>
      <c r="Y160" s="35"/>
      <c r="Z160" s="35"/>
      <c r="AA160" s="35"/>
      <c r="AB160" s="35"/>
      <c r="AC160" s="35"/>
      <c r="AD160" s="35"/>
      <c r="AE160" s="35"/>
      <c r="AR160" s="203" t="s">
        <v>416</v>
      </c>
      <c r="AT160" s="203" t="s">
        <v>266</v>
      </c>
      <c r="AU160" s="203" t="s">
        <v>73</v>
      </c>
      <c r="AY160" s="18" t="s">
        <v>263</v>
      </c>
      <c r="BE160" s="204">
        <f t="shared" si="24"/>
        <v>0</v>
      </c>
      <c r="BF160" s="204">
        <f t="shared" si="25"/>
        <v>0</v>
      </c>
      <c r="BG160" s="204">
        <f t="shared" si="26"/>
        <v>0</v>
      </c>
      <c r="BH160" s="204">
        <f t="shared" si="27"/>
        <v>0</v>
      </c>
      <c r="BI160" s="204">
        <f t="shared" si="28"/>
        <v>0</v>
      </c>
      <c r="BJ160" s="18" t="s">
        <v>71</v>
      </c>
      <c r="BK160" s="204">
        <f t="shared" si="29"/>
        <v>0</v>
      </c>
      <c r="BL160" s="18" t="s">
        <v>416</v>
      </c>
      <c r="BM160" s="203" t="s">
        <v>607</v>
      </c>
    </row>
    <row r="161" spans="1:65" s="2" customFormat="1" ht="16.5" customHeight="1">
      <c r="A161" s="35"/>
      <c r="B161" s="36"/>
      <c r="C161" s="191" t="s">
        <v>538</v>
      </c>
      <c r="D161" s="191" t="s">
        <v>266</v>
      </c>
      <c r="E161" s="192" t="s">
        <v>4096</v>
      </c>
      <c r="F161" s="193" t="s">
        <v>4097</v>
      </c>
      <c r="G161" s="194" t="s">
        <v>1887</v>
      </c>
      <c r="H161" s="195">
        <v>1</v>
      </c>
      <c r="I161" s="196"/>
      <c r="J161" s="197">
        <f t="shared" si="20"/>
        <v>0</v>
      </c>
      <c r="K161" s="198"/>
      <c r="L161" s="40"/>
      <c r="M161" s="199" t="s">
        <v>1</v>
      </c>
      <c r="N161" s="200" t="s">
        <v>38</v>
      </c>
      <c r="O161" s="72"/>
      <c r="P161" s="201">
        <f t="shared" si="21"/>
        <v>0</v>
      </c>
      <c r="Q161" s="201">
        <v>0</v>
      </c>
      <c r="R161" s="201">
        <f t="shared" si="22"/>
        <v>0</v>
      </c>
      <c r="S161" s="201">
        <v>0</v>
      </c>
      <c r="T161" s="202">
        <f t="shared" si="23"/>
        <v>0</v>
      </c>
      <c r="U161" s="35"/>
      <c r="V161" s="35"/>
      <c r="W161" s="35"/>
      <c r="X161" s="35"/>
      <c r="Y161" s="35"/>
      <c r="Z161" s="35"/>
      <c r="AA161" s="35"/>
      <c r="AB161" s="35"/>
      <c r="AC161" s="35"/>
      <c r="AD161" s="35"/>
      <c r="AE161" s="35"/>
      <c r="AR161" s="203" t="s">
        <v>416</v>
      </c>
      <c r="AT161" s="203" t="s">
        <v>266</v>
      </c>
      <c r="AU161" s="203" t="s">
        <v>73</v>
      </c>
      <c r="AY161" s="18" t="s">
        <v>263</v>
      </c>
      <c r="BE161" s="204">
        <f t="shared" si="24"/>
        <v>0</v>
      </c>
      <c r="BF161" s="204">
        <f t="shared" si="25"/>
        <v>0</v>
      </c>
      <c r="BG161" s="204">
        <f t="shared" si="26"/>
        <v>0</v>
      </c>
      <c r="BH161" s="204">
        <f t="shared" si="27"/>
        <v>0</v>
      </c>
      <c r="BI161" s="204">
        <f t="shared" si="28"/>
        <v>0</v>
      </c>
      <c r="BJ161" s="18" t="s">
        <v>71</v>
      </c>
      <c r="BK161" s="204">
        <f t="shared" si="29"/>
        <v>0</v>
      </c>
      <c r="BL161" s="18" t="s">
        <v>416</v>
      </c>
      <c r="BM161" s="203" t="s">
        <v>612</v>
      </c>
    </row>
    <row r="162" spans="1:65" s="2" customFormat="1" ht="16.5" customHeight="1">
      <c r="A162" s="35"/>
      <c r="B162" s="36"/>
      <c r="C162" s="191" t="s">
        <v>615</v>
      </c>
      <c r="D162" s="191" t="s">
        <v>266</v>
      </c>
      <c r="E162" s="192" t="s">
        <v>4098</v>
      </c>
      <c r="F162" s="193" t="s">
        <v>4099</v>
      </c>
      <c r="G162" s="194" t="s">
        <v>1887</v>
      </c>
      <c r="H162" s="195">
        <v>1</v>
      </c>
      <c r="I162" s="196"/>
      <c r="J162" s="197">
        <f t="shared" si="20"/>
        <v>0</v>
      </c>
      <c r="K162" s="198"/>
      <c r="L162" s="40"/>
      <c r="M162" s="199" t="s">
        <v>1</v>
      </c>
      <c r="N162" s="200" t="s">
        <v>38</v>
      </c>
      <c r="O162" s="72"/>
      <c r="P162" s="201">
        <f t="shared" si="21"/>
        <v>0</v>
      </c>
      <c r="Q162" s="201">
        <v>0</v>
      </c>
      <c r="R162" s="201">
        <f t="shared" si="22"/>
        <v>0</v>
      </c>
      <c r="S162" s="201">
        <v>0</v>
      </c>
      <c r="T162" s="202">
        <f t="shared" si="23"/>
        <v>0</v>
      </c>
      <c r="U162" s="35"/>
      <c r="V162" s="35"/>
      <c r="W162" s="35"/>
      <c r="X162" s="35"/>
      <c r="Y162" s="35"/>
      <c r="Z162" s="35"/>
      <c r="AA162" s="35"/>
      <c r="AB162" s="35"/>
      <c r="AC162" s="35"/>
      <c r="AD162" s="35"/>
      <c r="AE162" s="35"/>
      <c r="AR162" s="203" t="s">
        <v>416</v>
      </c>
      <c r="AT162" s="203" t="s">
        <v>266</v>
      </c>
      <c r="AU162" s="203" t="s">
        <v>73</v>
      </c>
      <c r="AY162" s="18" t="s">
        <v>263</v>
      </c>
      <c r="BE162" s="204">
        <f t="shared" si="24"/>
        <v>0</v>
      </c>
      <c r="BF162" s="204">
        <f t="shared" si="25"/>
        <v>0</v>
      </c>
      <c r="BG162" s="204">
        <f t="shared" si="26"/>
        <v>0</v>
      </c>
      <c r="BH162" s="204">
        <f t="shared" si="27"/>
        <v>0</v>
      </c>
      <c r="BI162" s="204">
        <f t="shared" si="28"/>
        <v>0</v>
      </c>
      <c r="BJ162" s="18" t="s">
        <v>71</v>
      </c>
      <c r="BK162" s="204">
        <f t="shared" si="29"/>
        <v>0</v>
      </c>
      <c r="BL162" s="18" t="s">
        <v>416</v>
      </c>
      <c r="BM162" s="203" t="s">
        <v>618</v>
      </c>
    </row>
    <row r="163" spans="1:65" s="2" customFormat="1" ht="16.5" customHeight="1">
      <c r="A163" s="35"/>
      <c r="B163" s="36"/>
      <c r="C163" s="191" t="s">
        <v>542</v>
      </c>
      <c r="D163" s="191" t="s">
        <v>266</v>
      </c>
      <c r="E163" s="192" t="s">
        <v>4100</v>
      </c>
      <c r="F163" s="193" t="s">
        <v>4101</v>
      </c>
      <c r="G163" s="194" t="s">
        <v>1887</v>
      </c>
      <c r="H163" s="195">
        <v>12</v>
      </c>
      <c r="I163" s="196"/>
      <c r="J163" s="197">
        <f t="shared" si="20"/>
        <v>0</v>
      </c>
      <c r="K163" s="198"/>
      <c r="L163" s="40"/>
      <c r="M163" s="199" t="s">
        <v>1</v>
      </c>
      <c r="N163" s="200" t="s">
        <v>38</v>
      </c>
      <c r="O163" s="72"/>
      <c r="P163" s="201">
        <f t="shared" si="21"/>
        <v>0</v>
      </c>
      <c r="Q163" s="201">
        <v>0</v>
      </c>
      <c r="R163" s="201">
        <f t="shared" si="22"/>
        <v>0</v>
      </c>
      <c r="S163" s="201">
        <v>0</v>
      </c>
      <c r="T163" s="202">
        <f t="shared" si="23"/>
        <v>0</v>
      </c>
      <c r="U163" s="35"/>
      <c r="V163" s="35"/>
      <c r="W163" s="35"/>
      <c r="X163" s="35"/>
      <c r="Y163" s="35"/>
      <c r="Z163" s="35"/>
      <c r="AA163" s="35"/>
      <c r="AB163" s="35"/>
      <c r="AC163" s="35"/>
      <c r="AD163" s="35"/>
      <c r="AE163" s="35"/>
      <c r="AR163" s="203" t="s">
        <v>416</v>
      </c>
      <c r="AT163" s="203" t="s">
        <v>266</v>
      </c>
      <c r="AU163" s="203" t="s">
        <v>73</v>
      </c>
      <c r="AY163" s="18" t="s">
        <v>263</v>
      </c>
      <c r="BE163" s="204">
        <f t="shared" si="24"/>
        <v>0</v>
      </c>
      <c r="BF163" s="204">
        <f t="shared" si="25"/>
        <v>0</v>
      </c>
      <c r="BG163" s="204">
        <f t="shared" si="26"/>
        <v>0</v>
      </c>
      <c r="BH163" s="204">
        <f t="shared" si="27"/>
        <v>0</v>
      </c>
      <c r="BI163" s="204">
        <f t="shared" si="28"/>
        <v>0</v>
      </c>
      <c r="BJ163" s="18" t="s">
        <v>71</v>
      </c>
      <c r="BK163" s="204">
        <f t="shared" si="29"/>
        <v>0</v>
      </c>
      <c r="BL163" s="18" t="s">
        <v>416</v>
      </c>
      <c r="BM163" s="203" t="s">
        <v>408</v>
      </c>
    </row>
    <row r="164" spans="1:65" s="12" customFormat="1" ht="22.9" customHeight="1">
      <c r="B164" s="175"/>
      <c r="C164" s="176"/>
      <c r="D164" s="177" t="s">
        <v>63</v>
      </c>
      <c r="E164" s="189" t="s">
        <v>1840</v>
      </c>
      <c r="F164" s="189" t="s">
        <v>4102</v>
      </c>
      <c r="G164" s="176"/>
      <c r="H164" s="176"/>
      <c r="I164" s="179"/>
      <c r="J164" s="190">
        <f>BK164</f>
        <v>0</v>
      </c>
      <c r="K164" s="176"/>
      <c r="L164" s="181"/>
      <c r="M164" s="182"/>
      <c r="N164" s="183"/>
      <c r="O164" s="183"/>
      <c r="P164" s="184">
        <f>SUM(P165:P172)</f>
        <v>0</v>
      </c>
      <c r="Q164" s="183"/>
      <c r="R164" s="184">
        <f>SUM(R165:R172)</f>
        <v>0</v>
      </c>
      <c r="S164" s="183"/>
      <c r="T164" s="185">
        <f>SUM(T165:T172)</f>
        <v>0</v>
      </c>
      <c r="AR164" s="186" t="s">
        <v>71</v>
      </c>
      <c r="AT164" s="187" t="s">
        <v>63</v>
      </c>
      <c r="AU164" s="187" t="s">
        <v>71</v>
      </c>
      <c r="AY164" s="186" t="s">
        <v>263</v>
      </c>
      <c r="BK164" s="188">
        <f>SUM(BK165:BK172)</f>
        <v>0</v>
      </c>
    </row>
    <row r="165" spans="1:65" s="2" customFormat="1" ht="16.5" customHeight="1">
      <c r="A165" s="35"/>
      <c r="B165" s="36"/>
      <c r="C165" s="191" t="s">
        <v>621</v>
      </c>
      <c r="D165" s="191" t="s">
        <v>266</v>
      </c>
      <c r="E165" s="192" t="s">
        <v>4103</v>
      </c>
      <c r="F165" s="193" t="s">
        <v>4104</v>
      </c>
      <c r="G165" s="194" t="s">
        <v>448</v>
      </c>
      <c r="H165" s="195">
        <v>20</v>
      </c>
      <c r="I165" s="196"/>
      <c r="J165" s="197">
        <f>ROUND(I165*H165,2)</f>
        <v>0</v>
      </c>
      <c r="K165" s="198"/>
      <c r="L165" s="40"/>
      <c r="M165" s="199" t="s">
        <v>1</v>
      </c>
      <c r="N165" s="200" t="s">
        <v>38</v>
      </c>
      <c r="O165" s="72"/>
      <c r="P165" s="201">
        <f>O165*H165</f>
        <v>0</v>
      </c>
      <c r="Q165" s="201">
        <v>0</v>
      </c>
      <c r="R165" s="201">
        <f>Q165*H165</f>
        <v>0</v>
      </c>
      <c r="S165" s="201">
        <v>0</v>
      </c>
      <c r="T165" s="202">
        <f>S165*H165</f>
        <v>0</v>
      </c>
      <c r="U165" s="35"/>
      <c r="V165" s="35"/>
      <c r="W165" s="35"/>
      <c r="X165" s="35"/>
      <c r="Y165" s="35"/>
      <c r="Z165" s="35"/>
      <c r="AA165" s="35"/>
      <c r="AB165" s="35"/>
      <c r="AC165" s="35"/>
      <c r="AD165" s="35"/>
      <c r="AE165" s="35"/>
      <c r="AR165" s="203" t="s">
        <v>416</v>
      </c>
      <c r="AT165" s="203" t="s">
        <v>266</v>
      </c>
      <c r="AU165" s="203" t="s">
        <v>73</v>
      </c>
      <c r="AY165" s="18" t="s">
        <v>263</v>
      </c>
      <c r="BE165" s="204">
        <f>IF(N165="základní",J165,0)</f>
        <v>0</v>
      </c>
      <c r="BF165" s="204">
        <f>IF(N165="snížená",J165,0)</f>
        <v>0</v>
      </c>
      <c r="BG165" s="204">
        <f>IF(N165="zákl. přenesená",J165,0)</f>
        <v>0</v>
      </c>
      <c r="BH165" s="204">
        <f>IF(N165="sníž. přenesená",J165,0)</f>
        <v>0</v>
      </c>
      <c r="BI165" s="204">
        <f>IF(N165="nulová",J165,0)</f>
        <v>0</v>
      </c>
      <c r="BJ165" s="18" t="s">
        <v>71</v>
      </c>
      <c r="BK165" s="204">
        <f>ROUND(I165*H165,2)</f>
        <v>0</v>
      </c>
      <c r="BL165" s="18" t="s">
        <v>416</v>
      </c>
      <c r="BM165" s="203" t="s">
        <v>624</v>
      </c>
    </row>
    <row r="166" spans="1:65" s="2" customFormat="1" ht="39">
      <c r="A166" s="35"/>
      <c r="B166" s="36"/>
      <c r="C166" s="37"/>
      <c r="D166" s="207" t="s">
        <v>294</v>
      </c>
      <c r="E166" s="37"/>
      <c r="F166" s="239" t="s">
        <v>4105</v>
      </c>
      <c r="G166" s="37"/>
      <c r="H166" s="37"/>
      <c r="I166" s="240"/>
      <c r="J166" s="37"/>
      <c r="K166" s="37"/>
      <c r="L166" s="40"/>
      <c r="M166" s="241"/>
      <c r="N166" s="242"/>
      <c r="O166" s="72"/>
      <c r="P166" s="72"/>
      <c r="Q166" s="72"/>
      <c r="R166" s="72"/>
      <c r="S166" s="72"/>
      <c r="T166" s="73"/>
      <c r="U166" s="35"/>
      <c r="V166" s="35"/>
      <c r="W166" s="35"/>
      <c r="X166" s="35"/>
      <c r="Y166" s="35"/>
      <c r="Z166" s="35"/>
      <c r="AA166" s="35"/>
      <c r="AB166" s="35"/>
      <c r="AC166" s="35"/>
      <c r="AD166" s="35"/>
      <c r="AE166" s="35"/>
      <c r="AT166" s="18" t="s">
        <v>294</v>
      </c>
      <c r="AU166" s="18" t="s">
        <v>73</v>
      </c>
    </row>
    <row r="167" spans="1:65" s="2" customFormat="1" ht="16.5" customHeight="1">
      <c r="A167" s="35"/>
      <c r="B167" s="36"/>
      <c r="C167" s="191" t="s">
        <v>546</v>
      </c>
      <c r="D167" s="191" t="s">
        <v>266</v>
      </c>
      <c r="E167" s="192" t="s">
        <v>4106</v>
      </c>
      <c r="F167" s="193" t="s">
        <v>4107</v>
      </c>
      <c r="G167" s="194" t="s">
        <v>448</v>
      </c>
      <c r="H167" s="195">
        <v>4</v>
      </c>
      <c r="I167" s="196"/>
      <c r="J167" s="197">
        <f>ROUND(I167*H167,2)</f>
        <v>0</v>
      </c>
      <c r="K167" s="198"/>
      <c r="L167" s="40"/>
      <c r="M167" s="199" t="s">
        <v>1</v>
      </c>
      <c r="N167" s="200" t="s">
        <v>38</v>
      </c>
      <c r="O167" s="72"/>
      <c r="P167" s="201">
        <f>O167*H167</f>
        <v>0</v>
      </c>
      <c r="Q167" s="201">
        <v>0</v>
      </c>
      <c r="R167" s="201">
        <f>Q167*H167</f>
        <v>0</v>
      </c>
      <c r="S167" s="201">
        <v>0</v>
      </c>
      <c r="T167" s="202">
        <f>S167*H167</f>
        <v>0</v>
      </c>
      <c r="U167" s="35"/>
      <c r="V167" s="35"/>
      <c r="W167" s="35"/>
      <c r="X167" s="35"/>
      <c r="Y167" s="35"/>
      <c r="Z167" s="35"/>
      <c r="AA167" s="35"/>
      <c r="AB167" s="35"/>
      <c r="AC167" s="35"/>
      <c r="AD167" s="35"/>
      <c r="AE167" s="35"/>
      <c r="AR167" s="203" t="s">
        <v>416</v>
      </c>
      <c r="AT167" s="203" t="s">
        <v>266</v>
      </c>
      <c r="AU167" s="203" t="s">
        <v>73</v>
      </c>
      <c r="AY167" s="18" t="s">
        <v>263</v>
      </c>
      <c r="BE167" s="204">
        <f>IF(N167="základní",J167,0)</f>
        <v>0</v>
      </c>
      <c r="BF167" s="204">
        <f>IF(N167="snížená",J167,0)</f>
        <v>0</v>
      </c>
      <c r="BG167" s="204">
        <f>IF(N167="zákl. přenesená",J167,0)</f>
        <v>0</v>
      </c>
      <c r="BH167" s="204">
        <f>IF(N167="sníž. přenesená",J167,0)</f>
        <v>0</v>
      </c>
      <c r="BI167" s="204">
        <f>IF(N167="nulová",J167,0)</f>
        <v>0</v>
      </c>
      <c r="BJ167" s="18" t="s">
        <v>71</v>
      </c>
      <c r="BK167" s="204">
        <f>ROUND(I167*H167,2)</f>
        <v>0</v>
      </c>
      <c r="BL167" s="18" t="s">
        <v>416</v>
      </c>
      <c r="BM167" s="203" t="s">
        <v>627</v>
      </c>
    </row>
    <row r="168" spans="1:65" s="2" customFormat="1" ht="48.75">
      <c r="A168" s="35"/>
      <c r="B168" s="36"/>
      <c r="C168" s="37"/>
      <c r="D168" s="207" t="s">
        <v>294</v>
      </c>
      <c r="E168" s="37"/>
      <c r="F168" s="239" t="s">
        <v>4108</v>
      </c>
      <c r="G168" s="37"/>
      <c r="H168" s="37"/>
      <c r="I168" s="240"/>
      <c r="J168" s="37"/>
      <c r="K168" s="37"/>
      <c r="L168" s="40"/>
      <c r="M168" s="241"/>
      <c r="N168" s="242"/>
      <c r="O168" s="72"/>
      <c r="P168" s="72"/>
      <c r="Q168" s="72"/>
      <c r="R168" s="72"/>
      <c r="S168" s="72"/>
      <c r="T168" s="73"/>
      <c r="U168" s="35"/>
      <c r="V168" s="35"/>
      <c r="W168" s="35"/>
      <c r="X168" s="35"/>
      <c r="Y168" s="35"/>
      <c r="Z168" s="35"/>
      <c r="AA168" s="35"/>
      <c r="AB168" s="35"/>
      <c r="AC168" s="35"/>
      <c r="AD168" s="35"/>
      <c r="AE168" s="35"/>
      <c r="AT168" s="18" t="s">
        <v>294</v>
      </c>
      <c r="AU168" s="18" t="s">
        <v>73</v>
      </c>
    </row>
    <row r="169" spans="1:65" s="2" customFormat="1" ht="24.2" customHeight="1">
      <c r="A169" s="35"/>
      <c r="B169" s="36"/>
      <c r="C169" s="191" t="s">
        <v>630</v>
      </c>
      <c r="D169" s="191" t="s">
        <v>266</v>
      </c>
      <c r="E169" s="192" t="s">
        <v>4109</v>
      </c>
      <c r="F169" s="193" t="s">
        <v>4110</v>
      </c>
      <c r="G169" s="194" t="s">
        <v>448</v>
      </c>
      <c r="H169" s="195">
        <v>72</v>
      </c>
      <c r="I169" s="196"/>
      <c r="J169" s="197">
        <f>ROUND(I169*H169,2)</f>
        <v>0</v>
      </c>
      <c r="K169" s="198"/>
      <c r="L169" s="40"/>
      <c r="M169" s="199" t="s">
        <v>1</v>
      </c>
      <c r="N169" s="200" t="s">
        <v>38</v>
      </c>
      <c r="O169" s="72"/>
      <c r="P169" s="201">
        <f>O169*H169</f>
        <v>0</v>
      </c>
      <c r="Q169" s="201">
        <v>0</v>
      </c>
      <c r="R169" s="201">
        <f>Q169*H169</f>
        <v>0</v>
      </c>
      <c r="S169" s="201">
        <v>0</v>
      </c>
      <c r="T169" s="202">
        <f>S169*H169</f>
        <v>0</v>
      </c>
      <c r="U169" s="35"/>
      <c r="V169" s="35"/>
      <c r="W169" s="35"/>
      <c r="X169" s="35"/>
      <c r="Y169" s="35"/>
      <c r="Z169" s="35"/>
      <c r="AA169" s="35"/>
      <c r="AB169" s="35"/>
      <c r="AC169" s="35"/>
      <c r="AD169" s="35"/>
      <c r="AE169" s="35"/>
      <c r="AR169" s="203" t="s">
        <v>416</v>
      </c>
      <c r="AT169" s="203" t="s">
        <v>266</v>
      </c>
      <c r="AU169" s="203" t="s">
        <v>73</v>
      </c>
      <c r="AY169" s="18" t="s">
        <v>263</v>
      </c>
      <c r="BE169" s="204">
        <f>IF(N169="základní",J169,0)</f>
        <v>0</v>
      </c>
      <c r="BF169" s="204">
        <f>IF(N169="snížená",J169,0)</f>
        <v>0</v>
      </c>
      <c r="BG169" s="204">
        <f>IF(N169="zákl. přenesená",J169,0)</f>
        <v>0</v>
      </c>
      <c r="BH169" s="204">
        <f>IF(N169="sníž. přenesená",J169,0)</f>
        <v>0</v>
      </c>
      <c r="BI169" s="204">
        <f>IF(N169="nulová",J169,0)</f>
        <v>0</v>
      </c>
      <c r="BJ169" s="18" t="s">
        <v>71</v>
      </c>
      <c r="BK169" s="204">
        <f>ROUND(I169*H169,2)</f>
        <v>0</v>
      </c>
      <c r="BL169" s="18" t="s">
        <v>416</v>
      </c>
      <c r="BM169" s="203" t="s">
        <v>633</v>
      </c>
    </row>
    <row r="170" spans="1:65" s="2" customFormat="1" ht="16.5" customHeight="1">
      <c r="A170" s="35"/>
      <c r="B170" s="36"/>
      <c r="C170" s="191" t="s">
        <v>551</v>
      </c>
      <c r="D170" s="191" t="s">
        <v>266</v>
      </c>
      <c r="E170" s="192" t="s">
        <v>4111</v>
      </c>
      <c r="F170" s="193" t="s">
        <v>4112</v>
      </c>
      <c r="G170" s="194" t="s">
        <v>448</v>
      </c>
      <c r="H170" s="195">
        <v>4</v>
      </c>
      <c r="I170" s="196"/>
      <c r="J170" s="197">
        <f>ROUND(I170*H170,2)</f>
        <v>0</v>
      </c>
      <c r="K170" s="198"/>
      <c r="L170" s="40"/>
      <c r="M170" s="199" t="s">
        <v>1</v>
      </c>
      <c r="N170" s="200" t="s">
        <v>38</v>
      </c>
      <c r="O170" s="72"/>
      <c r="P170" s="201">
        <f>O170*H170</f>
        <v>0</v>
      </c>
      <c r="Q170" s="201">
        <v>0</v>
      </c>
      <c r="R170" s="201">
        <f>Q170*H170</f>
        <v>0</v>
      </c>
      <c r="S170" s="201">
        <v>0</v>
      </c>
      <c r="T170" s="202">
        <f>S170*H170</f>
        <v>0</v>
      </c>
      <c r="U170" s="35"/>
      <c r="V170" s="35"/>
      <c r="W170" s="35"/>
      <c r="X170" s="35"/>
      <c r="Y170" s="35"/>
      <c r="Z170" s="35"/>
      <c r="AA170" s="35"/>
      <c r="AB170" s="35"/>
      <c r="AC170" s="35"/>
      <c r="AD170" s="35"/>
      <c r="AE170" s="35"/>
      <c r="AR170" s="203" t="s">
        <v>416</v>
      </c>
      <c r="AT170" s="203" t="s">
        <v>266</v>
      </c>
      <c r="AU170" s="203" t="s">
        <v>73</v>
      </c>
      <c r="AY170" s="18" t="s">
        <v>263</v>
      </c>
      <c r="BE170" s="204">
        <f>IF(N170="základní",J170,0)</f>
        <v>0</v>
      </c>
      <c r="BF170" s="204">
        <f>IF(N170="snížená",J170,0)</f>
        <v>0</v>
      </c>
      <c r="BG170" s="204">
        <f>IF(N170="zákl. přenesená",J170,0)</f>
        <v>0</v>
      </c>
      <c r="BH170" s="204">
        <f>IF(N170="sníž. přenesená",J170,0)</f>
        <v>0</v>
      </c>
      <c r="BI170" s="204">
        <f>IF(N170="nulová",J170,0)</f>
        <v>0</v>
      </c>
      <c r="BJ170" s="18" t="s">
        <v>71</v>
      </c>
      <c r="BK170" s="204">
        <f>ROUND(I170*H170,2)</f>
        <v>0</v>
      </c>
      <c r="BL170" s="18" t="s">
        <v>416</v>
      </c>
      <c r="BM170" s="203" t="s">
        <v>637</v>
      </c>
    </row>
    <row r="171" spans="1:65" s="2" customFormat="1" ht="16.5" customHeight="1">
      <c r="A171" s="35"/>
      <c r="B171" s="36"/>
      <c r="C171" s="191" t="s">
        <v>640</v>
      </c>
      <c r="D171" s="191" t="s">
        <v>266</v>
      </c>
      <c r="E171" s="192" t="s">
        <v>4113</v>
      </c>
      <c r="F171" s="193" t="s">
        <v>4114</v>
      </c>
      <c r="G171" s="194" t="s">
        <v>1887</v>
      </c>
      <c r="H171" s="195">
        <v>1</v>
      </c>
      <c r="I171" s="196"/>
      <c r="J171" s="197">
        <f>ROUND(I171*H171,2)</f>
        <v>0</v>
      </c>
      <c r="K171" s="198"/>
      <c r="L171" s="40"/>
      <c r="M171" s="199" t="s">
        <v>1</v>
      </c>
      <c r="N171" s="200" t="s">
        <v>38</v>
      </c>
      <c r="O171" s="72"/>
      <c r="P171" s="201">
        <f>O171*H171</f>
        <v>0</v>
      </c>
      <c r="Q171" s="201">
        <v>0</v>
      </c>
      <c r="R171" s="201">
        <f>Q171*H171</f>
        <v>0</v>
      </c>
      <c r="S171" s="201">
        <v>0</v>
      </c>
      <c r="T171" s="202">
        <f>S171*H171</f>
        <v>0</v>
      </c>
      <c r="U171" s="35"/>
      <c r="V171" s="35"/>
      <c r="W171" s="35"/>
      <c r="X171" s="35"/>
      <c r="Y171" s="35"/>
      <c r="Z171" s="35"/>
      <c r="AA171" s="35"/>
      <c r="AB171" s="35"/>
      <c r="AC171" s="35"/>
      <c r="AD171" s="35"/>
      <c r="AE171" s="35"/>
      <c r="AR171" s="203" t="s">
        <v>416</v>
      </c>
      <c r="AT171" s="203" t="s">
        <v>266</v>
      </c>
      <c r="AU171" s="203" t="s">
        <v>73</v>
      </c>
      <c r="AY171" s="18" t="s">
        <v>263</v>
      </c>
      <c r="BE171" s="204">
        <f>IF(N171="základní",J171,0)</f>
        <v>0</v>
      </c>
      <c r="BF171" s="204">
        <f>IF(N171="snížená",J171,0)</f>
        <v>0</v>
      </c>
      <c r="BG171" s="204">
        <f>IF(N171="zákl. přenesená",J171,0)</f>
        <v>0</v>
      </c>
      <c r="BH171" s="204">
        <f>IF(N171="sníž. přenesená",J171,0)</f>
        <v>0</v>
      </c>
      <c r="BI171" s="204">
        <f>IF(N171="nulová",J171,0)</f>
        <v>0</v>
      </c>
      <c r="BJ171" s="18" t="s">
        <v>71</v>
      </c>
      <c r="BK171" s="204">
        <f>ROUND(I171*H171,2)</f>
        <v>0</v>
      </c>
      <c r="BL171" s="18" t="s">
        <v>416</v>
      </c>
      <c r="BM171" s="203" t="s">
        <v>643</v>
      </c>
    </row>
    <row r="172" spans="1:65" s="2" customFormat="1" ht="39">
      <c r="A172" s="35"/>
      <c r="B172" s="36"/>
      <c r="C172" s="37"/>
      <c r="D172" s="207" t="s">
        <v>294</v>
      </c>
      <c r="E172" s="37"/>
      <c r="F172" s="239" t="s">
        <v>4115</v>
      </c>
      <c r="G172" s="37"/>
      <c r="H172" s="37"/>
      <c r="I172" s="240"/>
      <c r="J172" s="37"/>
      <c r="K172" s="37"/>
      <c r="L172" s="40"/>
      <c r="M172" s="273"/>
      <c r="N172" s="274"/>
      <c r="O172" s="245"/>
      <c r="P172" s="245"/>
      <c r="Q172" s="245"/>
      <c r="R172" s="245"/>
      <c r="S172" s="245"/>
      <c r="T172" s="275"/>
      <c r="U172" s="35"/>
      <c r="V172" s="35"/>
      <c r="W172" s="35"/>
      <c r="X172" s="35"/>
      <c r="Y172" s="35"/>
      <c r="Z172" s="35"/>
      <c r="AA172" s="35"/>
      <c r="AB172" s="35"/>
      <c r="AC172" s="35"/>
      <c r="AD172" s="35"/>
      <c r="AE172" s="35"/>
      <c r="AT172" s="18" t="s">
        <v>294</v>
      </c>
      <c r="AU172" s="18" t="s">
        <v>73</v>
      </c>
    </row>
    <row r="173" spans="1:65" s="2" customFormat="1" ht="6.95" customHeight="1">
      <c r="A173" s="35"/>
      <c r="B173" s="55"/>
      <c r="C173" s="56"/>
      <c r="D173" s="56"/>
      <c r="E173" s="56"/>
      <c r="F173" s="56"/>
      <c r="G173" s="56"/>
      <c r="H173" s="56"/>
      <c r="I173" s="56"/>
      <c r="J173" s="56"/>
      <c r="K173" s="56"/>
      <c r="L173" s="40"/>
      <c r="M173" s="35"/>
      <c r="O173" s="35"/>
      <c r="P173" s="35"/>
      <c r="Q173" s="35"/>
      <c r="R173" s="35"/>
      <c r="S173" s="35"/>
      <c r="T173" s="35"/>
      <c r="U173" s="35"/>
      <c r="V173" s="35"/>
      <c r="W173" s="35"/>
      <c r="X173" s="35"/>
      <c r="Y173" s="35"/>
      <c r="Z173" s="35"/>
      <c r="AA173" s="35"/>
      <c r="AB173" s="35"/>
      <c r="AC173" s="35"/>
      <c r="AD173" s="35"/>
      <c r="AE173" s="35"/>
    </row>
  </sheetData>
  <sheetProtection algorithmName="SHA-512" hashValue="ozZp2prM1kwKgocyhRW6yFPVlsyr6If9X5mN3YUo8CwmGI5IpZg3oTo8u5ipvaW4TT0aGSR9CAED6r/RjtR4sA==" saltValue="rapiFXlFBJSGKx3WhZ2vgw==" spinCount="100000" sheet="1" objects="1" scenarios="1" formatColumns="0" formatRows="0" autoFilter="0"/>
  <autoFilter ref="C125:K172" xr:uid="{00000000-0009-0000-0000-00000F000000}"/>
  <mergeCells count="12">
    <mergeCell ref="E118:H118"/>
    <mergeCell ref="L2:V2"/>
    <mergeCell ref="E85:H85"/>
    <mergeCell ref="E87:H87"/>
    <mergeCell ref="E89:H89"/>
    <mergeCell ref="E114:H114"/>
    <mergeCell ref="E116:H116"/>
    <mergeCell ref="E7:H7"/>
    <mergeCell ref="E9:H9"/>
    <mergeCell ref="E11:H11"/>
    <mergeCell ref="E20:H20"/>
    <mergeCell ref="E29:H29"/>
  </mergeCells>
  <pageMargins left="0.39374999999999999" right="0.39374999999999999" top="0.39374999999999999" bottom="0.39374999999999999" header="0" footer="0"/>
  <pageSetup paperSize="9" scale="88" fitToHeight="100" orientation="portrait" blackAndWhite="1" r:id="rId1"/>
  <headerFooter>
    <oddHeader>&amp;L&amp;"Arial"&amp;8&amp;K000000INTERNAL&amp;1#</oddHeader>
    <oddFooter>&amp;CStrana &amp;P z &amp;N</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List17">
    <pageSetUpPr fitToPage="1"/>
  </sheetPr>
  <dimension ref="A2:BM231"/>
  <sheetViews>
    <sheetView showGridLines="0" workbookViewId="0">
      <selection activeCell="E20" sqref="E20:H20"/>
    </sheetView>
  </sheetViews>
  <sheetFormatPr defaultRowHeight="11.25"/>
  <cols>
    <col min="1" max="1" width="8.33203125" style="1" customWidth="1"/>
    <col min="2" max="2" width="1.1640625" style="1" customWidth="1"/>
    <col min="3" max="3" width="4.1640625" style="1" customWidth="1"/>
    <col min="4" max="4" width="4.33203125" style="1" customWidth="1"/>
    <col min="5" max="5" width="17.1640625" style="1" customWidth="1"/>
    <col min="6" max="6" width="50.83203125" style="1" customWidth="1"/>
    <col min="7" max="7" width="7.5" style="1" customWidth="1"/>
    <col min="8" max="8" width="14" style="1" customWidth="1"/>
    <col min="9" max="9" width="15.83203125" style="1" customWidth="1"/>
    <col min="10" max="10" width="22.33203125" style="1" customWidth="1"/>
    <col min="11" max="11" width="22.33203125" style="1" hidden="1" customWidth="1"/>
    <col min="12" max="12" width="9.33203125" style="1" customWidth="1"/>
    <col min="13" max="13" width="10.83203125" style="1" hidden="1" customWidth="1"/>
    <col min="14" max="14" width="9.33203125" style="1" hidden="1"/>
    <col min="15" max="20" width="14.1640625" style="1" hidden="1" customWidth="1"/>
    <col min="21" max="21" width="16.33203125" style="1" hidden="1" customWidth="1"/>
    <col min="22" max="22" width="12.33203125" style="1" customWidth="1"/>
    <col min="23" max="23" width="16.33203125" style="1" customWidth="1"/>
    <col min="24" max="24" width="12.33203125" style="1" customWidth="1"/>
    <col min="25" max="25" width="15" style="1" customWidth="1"/>
    <col min="26" max="26" width="11" style="1" customWidth="1"/>
    <col min="27" max="27" width="15" style="1" customWidth="1"/>
    <col min="28" max="28" width="16.33203125" style="1" customWidth="1"/>
    <col min="29" max="29" width="11" style="1" customWidth="1"/>
    <col min="30" max="30" width="15" style="1" customWidth="1"/>
    <col min="31" max="31" width="16.33203125" style="1" customWidth="1"/>
    <col min="44" max="65" width="9.33203125" style="1" hidden="1"/>
  </cols>
  <sheetData>
    <row r="2" spans="1:46" s="1" customFormat="1" ht="36.950000000000003" customHeight="1">
      <c r="L2" s="383"/>
      <c r="M2" s="383"/>
      <c r="N2" s="383"/>
      <c r="O2" s="383"/>
      <c r="P2" s="383"/>
      <c r="Q2" s="383"/>
      <c r="R2" s="383"/>
      <c r="S2" s="383"/>
      <c r="T2" s="383"/>
      <c r="U2" s="383"/>
      <c r="V2" s="383"/>
      <c r="AT2" s="18" t="s">
        <v>116</v>
      </c>
    </row>
    <row r="3" spans="1:46" s="1" customFormat="1" ht="6.95" customHeight="1">
      <c r="B3" s="114"/>
      <c r="C3" s="115"/>
      <c r="D3" s="115"/>
      <c r="E3" s="115"/>
      <c r="F3" s="115"/>
      <c r="G3" s="115"/>
      <c r="H3" s="115"/>
      <c r="I3" s="115"/>
      <c r="J3" s="115"/>
      <c r="K3" s="115"/>
      <c r="L3" s="21"/>
      <c r="AT3" s="18" t="s">
        <v>73</v>
      </c>
    </row>
    <row r="4" spans="1:46" s="1" customFormat="1" ht="24.95" customHeight="1">
      <c r="B4" s="21"/>
      <c r="D4" s="116" t="s">
        <v>240</v>
      </c>
      <c r="L4" s="21"/>
      <c r="M4" s="117" t="s">
        <v>10</v>
      </c>
      <c r="AT4" s="18" t="s">
        <v>4</v>
      </c>
    </row>
    <row r="5" spans="1:46" s="1" customFormat="1" ht="6.95" customHeight="1">
      <c r="B5" s="21"/>
      <c r="L5" s="21"/>
    </row>
    <row r="6" spans="1:46" s="1" customFormat="1" ht="12" customHeight="1">
      <c r="B6" s="21"/>
      <c r="D6" s="118" t="s">
        <v>15</v>
      </c>
      <c r="L6" s="21"/>
    </row>
    <row r="7" spans="1:46" s="1" customFormat="1" ht="16.5" customHeight="1">
      <c r="B7" s="21"/>
      <c r="E7" s="412" t="str">
        <f>'Rekapitulace stavby'!K6</f>
        <v>Modernizace teplárny OB6</v>
      </c>
      <c r="F7" s="413"/>
      <c r="G7" s="413"/>
      <c r="H7" s="413"/>
      <c r="L7" s="21"/>
    </row>
    <row r="8" spans="1:46" s="1" customFormat="1" ht="12" customHeight="1">
      <c r="B8" s="21"/>
      <c r="D8" s="118" t="s">
        <v>241</v>
      </c>
      <c r="L8" s="21"/>
    </row>
    <row r="9" spans="1:46" s="2" customFormat="1" ht="16.5" customHeight="1">
      <c r="A9" s="35"/>
      <c r="B9" s="40"/>
      <c r="C9" s="35"/>
      <c r="D9" s="35"/>
      <c r="E9" s="412" t="s">
        <v>2901</v>
      </c>
      <c r="F9" s="415"/>
      <c r="G9" s="415"/>
      <c r="H9" s="415"/>
      <c r="I9" s="35"/>
      <c r="J9" s="35"/>
      <c r="K9" s="35"/>
      <c r="L9" s="52"/>
      <c r="S9" s="35"/>
      <c r="T9" s="35"/>
      <c r="U9" s="35"/>
      <c r="V9" s="35"/>
      <c r="W9" s="35"/>
      <c r="X9" s="35"/>
      <c r="Y9" s="35"/>
      <c r="Z9" s="35"/>
      <c r="AA9" s="35"/>
      <c r="AB9" s="35"/>
      <c r="AC9" s="35"/>
      <c r="AD9" s="35"/>
      <c r="AE9" s="35"/>
    </row>
    <row r="10" spans="1:46" s="2" customFormat="1" ht="12" customHeight="1">
      <c r="A10" s="35"/>
      <c r="B10" s="40"/>
      <c r="C10" s="35"/>
      <c r="D10" s="118" t="s">
        <v>432</v>
      </c>
      <c r="E10" s="35"/>
      <c r="F10" s="35"/>
      <c r="G10" s="35"/>
      <c r="H10" s="35"/>
      <c r="I10" s="35"/>
      <c r="J10" s="35"/>
      <c r="K10" s="35"/>
      <c r="L10" s="52"/>
      <c r="S10" s="35"/>
      <c r="T10" s="35"/>
      <c r="U10" s="35"/>
      <c r="V10" s="35"/>
      <c r="W10" s="35"/>
      <c r="X10" s="35"/>
      <c r="Y10" s="35"/>
      <c r="Z10" s="35"/>
      <c r="AA10" s="35"/>
      <c r="AB10" s="35"/>
      <c r="AC10" s="35"/>
      <c r="AD10" s="35"/>
      <c r="AE10" s="35"/>
    </row>
    <row r="11" spans="1:46" s="2" customFormat="1" ht="16.5" customHeight="1">
      <c r="A11" s="35"/>
      <c r="B11" s="40"/>
      <c r="C11" s="35"/>
      <c r="D11" s="35"/>
      <c r="E11" s="414" t="s">
        <v>4116</v>
      </c>
      <c r="F11" s="415"/>
      <c r="G11" s="415"/>
      <c r="H11" s="415"/>
      <c r="I11" s="35"/>
      <c r="J11" s="35"/>
      <c r="K11" s="35"/>
      <c r="L11" s="52"/>
      <c r="S11" s="35"/>
      <c r="T11" s="35"/>
      <c r="U11" s="35"/>
      <c r="V11" s="35"/>
      <c r="W11" s="35"/>
      <c r="X11" s="35"/>
      <c r="Y11" s="35"/>
      <c r="Z11" s="35"/>
      <c r="AA11" s="35"/>
      <c r="AB11" s="35"/>
      <c r="AC11" s="35"/>
      <c r="AD11" s="35"/>
      <c r="AE11" s="35"/>
    </row>
    <row r="12" spans="1:46" s="2" customFormat="1">
      <c r="A12" s="35"/>
      <c r="B12" s="40"/>
      <c r="C12" s="35"/>
      <c r="D12" s="35"/>
      <c r="E12" s="35"/>
      <c r="F12" s="35"/>
      <c r="G12" s="35"/>
      <c r="H12" s="35"/>
      <c r="I12" s="35"/>
      <c r="J12" s="35"/>
      <c r="K12" s="35"/>
      <c r="L12" s="52"/>
      <c r="S12" s="35"/>
      <c r="T12" s="35"/>
      <c r="U12" s="35"/>
      <c r="V12" s="35"/>
      <c r="W12" s="35"/>
      <c r="X12" s="35"/>
      <c r="Y12" s="35"/>
      <c r="Z12" s="35"/>
      <c r="AA12" s="35"/>
      <c r="AB12" s="35"/>
      <c r="AC12" s="35"/>
      <c r="AD12" s="35"/>
      <c r="AE12" s="35"/>
    </row>
    <row r="13" spans="1:46" s="2" customFormat="1" ht="12" customHeight="1">
      <c r="A13" s="35"/>
      <c r="B13" s="40"/>
      <c r="C13" s="35"/>
      <c r="D13" s="118" t="s">
        <v>17</v>
      </c>
      <c r="E13" s="35"/>
      <c r="F13" s="109" t="s">
        <v>1</v>
      </c>
      <c r="G13" s="35"/>
      <c r="H13" s="35"/>
      <c r="I13" s="118" t="s">
        <v>18</v>
      </c>
      <c r="J13" s="109" t="s">
        <v>1</v>
      </c>
      <c r="K13" s="35"/>
      <c r="L13" s="52"/>
      <c r="S13" s="35"/>
      <c r="T13" s="35"/>
      <c r="U13" s="35"/>
      <c r="V13" s="35"/>
      <c r="W13" s="35"/>
      <c r="X13" s="35"/>
      <c r="Y13" s="35"/>
      <c r="Z13" s="35"/>
      <c r="AA13" s="35"/>
      <c r="AB13" s="35"/>
      <c r="AC13" s="35"/>
      <c r="AD13" s="35"/>
      <c r="AE13" s="35"/>
    </row>
    <row r="14" spans="1:46" s="2" customFormat="1" ht="12" customHeight="1">
      <c r="A14" s="35"/>
      <c r="B14" s="40"/>
      <c r="C14" s="35"/>
      <c r="D14" s="118" t="s">
        <v>19</v>
      </c>
      <c r="E14" s="35"/>
      <c r="F14" s="109" t="s">
        <v>20</v>
      </c>
      <c r="G14" s="35"/>
      <c r="H14" s="35"/>
      <c r="I14" s="118" t="s">
        <v>21</v>
      </c>
      <c r="J14" s="119">
        <f>'Rekapitulace stavby'!AN8</f>
        <v>45363</v>
      </c>
      <c r="K14" s="35"/>
      <c r="L14" s="52"/>
      <c r="S14" s="35"/>
      <c r="T14" s="35"/>
      <c r="U14" s="35"/>
      <c r="V14" s="35"/>
      <c r="W14" s="35"/>
      <c r="X14" s="35"/>
      <c r="Y14" s="35"/>
      <c r="Z14" s="35"/>
      <c r="AA14" s="35"/>
      <c r="AB14" s="35"/>
      <c r="AC14" s="35"/>
      <c r="AD14" s="35"/>
      <c r="AE14" s="35"/>
    </row>
    <row r="15" spans="1:46" s="2" customFormat="1" ht="10.9" customHeight="1">
      <c r="A15" s="35"/>
      <c r="B15" s="40"/>
      <c r="C15" s="35"/>
      <c r="D15" s="35"/>
      <c r="E15" s="35"/>
      <c r="F15" s="35"/>
      <c r="G15" s="35"/>
      <c r="H15" s="35"/>
      <c r="I15" s="35"/>
      <c r="J15" s="35"/>
      <c r="K15" s="35"/>
      <c r="L15" s="52"/>
      <c r="S15" s="35"/>
      <c r="T15" s="35"/>
      <c r="U15" s="35"/>
      <c r="V15" s="35"/>
      <c r="W15" s="35"/>
      <c r="X15" s="35"/>
      <c r="Y15" s="35"/>
      <c r="Z15" s="35"/>
      <c r="AA15" s="35"/>
      <c r="AB15" s="35"/>
      <c r="AC15" s="35"/>
      <c r="AD15" s="35"/>
      <c r="AE15" s="35"/>
    </row>
    <row r="16" spans="1:46" s="2" customFormat="1" ht="12" customHeight="1">
      <c r="A16" s="35"/>
      <c r="B16" s="40"/>
      <c r="C16" s="35"/>
      <c r="D16" s="118" t="s">
        <v>22</v>
      </c>
      <c r="E16" s="35"/>
      <c r="F16" s="35"/>
      <c r="G16" s="35"/>
      <c r="H16" s="35"/>
      <c r="I16" s="118" t="s">
        <v>23</v>
      </c>
      <c r="J16" s="109" t="s">
        <v>1</v>
      </c>
      <c r="K16" s="35"/>
      <c r="L16" s="52"/>
      <c r="S16" s="35"/>
      <c r="T16" s="35"/>
      <c r="U16" s="35"/>
      <c r="V16" s="35"/>
      <c r="W16" s="35"/>
      <c r="X16" s="35"/>
      <c r="Y16" s="35"/>
      <c r="Z16" s="35"/>
      <c r="AA16" s="35"/>
      <c r="AB16" s="35"/>
      <c r="AC16" s="35"/>
      <c r="AD16" s="35"/>
      <c r="AE16" s="35"/>
    </row>
    <row r="17" spans="1:31" s="2" customFormat="1" ht="18" customHeight="1">
      <c r="A17" s="35"/>
      <c r="B17" s="40"/>
      <c r="C17" s="35"/>
      <c r="D17" s="35"/>
      <c r="E17" s="109" t="s">
        <v>24</v>
      </c>
      <c r="F17" s="35"/>
      <c r="G17" s="35"/>
      <c r="H17" s="35"/>
      <c r="I17" s="118" t="s">
        <v>25</v>
      </c>
      <c r="J17" s="109" t="s">
        <v>1</v>
      </c>
      <c r="K17" s="35"/>
      <c r="L17" s="52"/>
      <c r="S17" s="35"/>
      <c r="T17" s="35"/>
      <c r="U17" s="35"/>
      <c r="V17" s="35"/>
      <c r="W17" s="35"/>
      <c r="X17" s="35"/>
      <c r="Y17" s="35"/>
      <c r="Z17" s="35"/>
      <c r="AA17" s="35"/>
      <c r="AB17" s="35"/>
      <c r="AC17" s="35"/>
      <c r="AD17" s="35"/>
      <c r="AE17" s="35"/>
    </row>
    <row r="18" spans="1:31" s="2" customFormat="1" ht="6.95" customHeight="1">
      <c r="A18" s="35"/>
      <c r="B18" s="40"/>
      <c r="C18" s="35"/>
      <c r="D18" s="35"/>
      <c r="E18" s="35"/>
      <c r="F18" s="35"/>
      <c r="G18" s="35"/>
      <c r="H18" s="35"/>
      <c r="I18" s="35"/>
      <c r="J18" s="35"/>
      <c r="K18" s="35"/>
      <c r="L18" s="52"/>
      <c r="S18" s="35"/>
      <c r="T18" s="35"/>
      <c r="U18" s="35"/>
      <c r="V18" s="35"/>
      <c r="W18" s="35"/>
      <c r="X18" s="35"/>
      <c r="Y18" s="35"/>
      <c r="Z18" s="35"/>
      <c r="AA18" s="35"/>
      <c r="AB18" s="35"/>
      <c r="AC18" s="35"/>
      <c r="AD18" s="35"/>
      <c r="AE18" s="35"/>
    </row>
    <row r="19" spans="1:31" s="2" customFormat="1" ht="12" customHeight="1">
      <c r="A19" s="35"/>
      <c r="B19" s="40"/>
      <c r="C19" s="35"/>
      <c r="D19" s="118" t="s">
        <v>26</v>
      </c>
      <c r="E19" s="35"/>
      <c r="F19" s="35"/>
      <c r="G19" s="35"/>
      <c r="H19" s="35"/>
      <c r="I19" s="118" t="s">
        <v>23</v>
      </c>
      <c r="J19" s="31" t="str">
        <f>'Rekapitulace stavby'!AN13</f>
        <v>Vyplň údaj</v>
      </c>
      <c r="K19" s="35"/>
      <c r="L19" s="52"/>
      <c r="S19" s="35"/>
      <c r="T19" s="35"/>
      <c r="U19" s="35"/>
      <c r="V19" s="35"/>
      <c r="W19" s="35"/>
      <c r="X19" s="35"/>
      <c r="Y19" s="35"/>
      <c r="Z19" s="35"/>
      <c r="AA19" s="35"/>
      <c r="AB19" s="35"/>
      <c r="AC19" s="35"/>
      <c r="AD19" s="35"/>
      <c r="AE19" s="35"/>
    </row>
    <row r="20" spans="1:31" s="2" customFormat="1" ht="18" customHeight="1">
      <c r="A20" s="35"/>
      <c r="B20" s="40"/>
      <c r="C20" s="35"/>
      <c r="D20" s="35"/>
      <c r="E20" s="416" t="str">
        <f>'Rekapitulace stavby'!E14</f>
        <v>Vyplň údaj</v>
      </c>
      <c r="F20" s="417"/>
      <c r="G20" s="417"/>
      <c r="H20" s="417"/>
      <c r="I20" s="118" t="s">
        <v>25</v>
      </c>
      <c r="J20" s="31" t="str">
        <f>'Rekapitulace stavby'!AN14</f>
        <v>Vyplň údaj</v>
      </c>
      <c r="K20" s="35"/>
      <c r="L20" s="52"/>
      <c r="S20" s="35"/>
      <c r="T20" s="35"/>
      <c r="U20" s="35"/>
      <c r="V20" s="35"/>
      <c r="W20" s="35"/>
      <c r="X20" s="35"/>
      <c r="Y20" s="35"/>
      <c r="Z20" s="35"/>
      <c r="AA20" s="35"/>
      <c r="AB20" s="35"/>
      <c r="AC20" s="35"/>
      <c r="AD20" s="35"/>
      <c r="AE20" s="35"/>
    </row>
    <row r="21" spans="1:31" s="2" customFormat="1" ht="6.95" customHeight="1">
      <c r="A21" s="35"/>
      <c r="B21" s="40"/>
      <c r="C21" s="35"/>
      <c r="D21" s="35"/>
      <c r="E21" s="35"/>
      <c r="F21" s="35"/>
      <c r="G21" s="35"/>
      <c r="H21" s="35"/>
      <c r="I21" s="35"/>
      <c r="J21" s="35"/>
      <c r="K21" s="35"/>
      <c r="L21" s="52"/>
      <c r="S21" s="35"/>
      <c r="T21" s="35"/>
      <c r="U21" s="35"/>
      <c r="V21" s="35"/>
      <c r="W21" s="35"/>
      <c r="X21" s="35"/>
      <c r="Y21" s="35"/>
      <c r="Z21" s="35"/>
      <c r="AA21" s="35"/>
      <c r="AB21" s="35"/>
      <c r="AC21" s="35"/>
      <c r="AD21" s="35"/>
      <c r="AE21" s="35"/>
    </row>
    <row r="22" spans="1:31" s="2" customFormat="1" ht="12" customHeight="1">
      <c r="A22" s="35"/>
      <c r="B22" s="40"/>
      <c r="C22" s="35"/>
      <c r="D22" s="118" t="s">
        <v>28</v>
      </c>
      <c r="E22" s="35"/>
      <c r="F22" s="35"/>
      <c r="G22" s="35"/>
      <c r="H22" s="35"/>
      <c r="I22" s="118" t="s">
        <v>23</v>
      </c>
      <c r="J22" s="109" t="s">
        <v>1</v>
      </c>
      <c r="K22" s="35"/>
      <c r="L22" s="52"/>
      <c r="S22" s="35"/>
      <c r="T22" s="35"/>
      <c r="U22" s="35"/>
      <c r="V22" s="35"/>
      <c r="W22" s="35"/>
      <c r="X22" s="35"/>
      <c r="Y22" s="35"/>
      <c r="Z22" s="35"/>
      <c r="AA22" s="35"/>
      <c r="AB22" s="35"/>
      <c r="AC22" s="35"/>
      <c r="AD22" s="35"/>
      <c r="AE22" s="35"/>
    </row>
    <row r="23" spans="1:31" s="2" customFormat="1" ht="18" customHeight="1">
      <c r="A23" s="35"/>
      <c r="B23" s="40"/>
      <c r="C23" s="35"/>
      <c r="D23" s="35"/>
      <c r="E23" s="109" t="s">
        <v>29</v>
      </c>
      <c r="F23" s="35"/>
      <c r="G23" s="35"/>
      <c r="H23" s="35"/>
      <c r="I23" s="118" t="s">
        <v>25</v>
      </c>
      <c r="J23" s="109" t="s">
        <v>1</v>
      </c>
      <c r="K23" s="35"/>
      <c r="L23" s="52"/>
      <c r="S23" s="35"/>
      <c r="T23" s="35"/>
      <c r="U23" s="35"/>
      <c r="V23" s="35"/>
      <c r="W23" s="35"/>
      <c r="X23" s="35"/>
      <c r="Y23" s="35"/>
      <c r="Z23" s="35"/>
      <c r="AA23" s="35"/>
      <c r="AB23" s="35"/>
      <c r="AC23" s="35"/>
      <c r="AD23" s="35"/>
      <c r="AE23" s="35"/>
    </row>
    <row r="24" spans="1:31" s="2" customFormat="1" ht="6.95" customHeight="1">
      <c r="A24" s="35"/>
      <c r="B24" s="40"/>
      <c r="C24" s="35"/>
      <c r="D24" s="35"/>
      <c r="E24" s="35"/>
      <c r="F24" s="35"/>
      <c r="G24" s="35"/>
      <c r="H24" s="35"/>
      <c r="I24" s="35"/>
      <c r="J24" s="35"/>
      <c r="K24" s="35"/>
      <c r="L24" s="52"/>
      <c r="S24" s="35"/>
      <c r="T24" s="35"/>
      <c r="U24" s="35"/>
      <c r="V24" s="35"/>
      <c r="W24" s="35"/>
      <c r="X24" s="35"/>
      <c r="Y24" s="35"/>
      <c r="Z24" s="35"/>
      <c r="AA24" s="35"/>
      <c r="AB24" s="35"/>
      <c r="AC24" s="35"/>
      <c r="AD24" s="35"/>
      <c r="AE24" s="35"/>
    </row>
    <row r="25" spans="1:31" s="2" customFormat="1" ht="12" customHeight="1">
      <c r="A25" s="35"/>
      <c r="B25" s="40"/>
      <c r="C25" s="35"/>
      <c r="D25" s="118" t="s">
        <v>31</v>
      </c>
      <c r="E25" s="35"/>
      <c r="F25" s="35"/>
      <c r="G25" s="35"/>
      <c r="H25" s="35"/>
      <c r="I25" s="118" t="s">
        <v>23</v>
      </c>
      <c r="J25" s="109" t="s">
        <v>1</v>
      </c>
      <c r="K25" s="35"/>
      <c r="L25" s="52"/>
      <c r="S25" s="35"/>
      <c r="T25" s="35"/>
      <c r="U25" s="35"/>
      <c r="V25" s="35"/>
      <c r="W25" s="35"/>
      <c r="X25" s="35"/>
      <c r="Y25" s="35"/>
      <c r="Z25" s="35"/>
      <c r="AA25" s="35"/>
      <c r="AB25" s="35"/>
      <c r="AC25" s="35"/>
      <c r="AD25" s="35"/>
      <c r="AE25" s="35"/>
    </row>
    <row r="26" spans="1:31" s="2" customFormat="1" ht="18" customHeight="1">
      <c r="A26" s="35"/>
      <c r="B26" s="40"/>
      <c r="C26" s="35"/>
      <c r="D26" s="35"/>
      <c r="E26" s="109" t="s">
        <v>29</v>
      </c>
      <c r="F26" s="35"/>
      <c r="G26" s="35"/>
      <c r="H26" s="35"/>
      <c r="I26" s="118" t="s">
        <v>25</v>
      </c>
      <c r="J26" s="109" t="s">
        <v>1</v>
      </c>
      <c r="K26" s="35"/>
      <c r="L26" s="52"/>
      <c r="S26" s="35"/>
      <c r="T26" s="35"/>
      <c r="U26" s="35"/>
      <c r="V26" s="35"/>
      <c r="W26" s="35"/>
      <c r="X26" s="35"/>
      <c r="Y26" s="35"/>
      <c r="Z26" s="35"/>
      <c r="AA26" s="35"/>
      <c r="AB26" s="35"/>
      <c r="AC26" s="35"/>
      <c r="AD26" s="35"/>
      <c r="AE26" s="35"/>
    </row>
    <row r="27" spans="1:31" s="2" customFormat="1" ht="6.95" customHeight="1">
      <c r="A27" s="35"/>
      <c r="B27" s="40"/>
      <c r="C27" s="35"/>
      <c r="D27" s="35"/>
      <c r="E27" s="35"/>
      <c r="F27" s="35"/>
      <c r="G27" s="35"/>
      <c r="H27" s="35"/>
      <c r="I27" s="35"/>
      <c r="J27" s="35"/>
      <c r="K27" s="35"/>
      <c r="L27" s="52"/>
      <c r="S27" s="35"/>
      <c r="T27" s="35"/>
      <c r="U27" s="35"/>
      <c r="V27" s="35"/>
      <c r="W27" s="35"/>
      <c r="X27" s="35"/>
      <c r="Y27" s="35"/>
      <c r="Z27" s="35"/>
      <c r="AA27" s="35"/>
      <c r="AB27" s="35"/>
      <c r="AC27" s="35"/>
      <c r="AD27" s="35"/>
      <c r="AE27" s="35"/>
    </row>
    <row r="28" spans="1:31" s="2" customFormat="1" ht="12" customHeight="1">
      <c r="A28" s="35"/>
      <c r="B28" s="40"/>
      <c r="C28" s="35"/>
      <c r="D28" s="118" t="s">
        <v>32</v>
      </c>
      <c r="E28" s="35"/>
      <c r="F28" s="35"/>
      <c r="G28" s="35"/>
      <c r="H28" s="35"/>
      <c r="I28" s="35"/>
      <c r="J28" s="35"/>
      <c r="K28" s="35"/>
      <c r="L28" s="52"/>
      <c r="S28" s="35"/>
      <c r="T28" s="35"/>
      <c r="U28" s="35"/>
      <c r="V28" s="35"/>
      <c r="W28" s="35"/>
      <c r="X28" s="35"/>
      <c r="Y28" s="35"/>
      <c r="Z28" s="35"/>
      <c r="AA28" s="35"/>
      <c r="AB28" s="35"/>
      <c r="AC28" s="35"/>
      <c r="AD28" s="35"/>
      <c r="AE28" s="35"/>
    </row>
    <row r="29" spans="1:31" s="8" customFormat="1" ht="16.5" customHeight="1">
      <c r="A29" s="120"/>
      <c r="B29" s="121"/>
      <c r="C29" s="120"/>
      <c r="D29" s="120"/>
      <c r="E29" s="418" t="s">
        <v>1</v>
      </c>
      <c r="F29" s="418"/>
      <c r="G29" s="418"/>
      <c r="H29" s="418"/>
      <c r="I29" s="120"/>
      <c r="J29" s="120"/>
      <c r="K29" s="120"/>
      <c r="L29" s="122"/>
      <c r="S29" s="120"/>
      <c r="T29" s="120"/>
      <c r="U29" s="120"/>
      <c r="V29" s="120"/>
      <c r="W29" s="120"/>
      <c r="X29" s="120"/>
      <c r="Y29" s="120"/>
      <c r="Z29" s="120"/>
      <c r="AA29" s="120"/>
      <c r="AB29" s="120"/>
      <c r="AC29" s="120"/>
      <c r="AD29" s="120"/>
      <c r="AE29" s="120"/>
    </row>
    <row r="30" spans="1:31" s="2" customFormat="1" ht="6.95" customHeight="1">
      <c r="A30" s="35"/>
      <c r="B30" s="40"/>
      <c r="C30" s="35"/>
      <c r="D30" s="35"/>
      <c r="E30" s="35"/>
      <c r="F30" s="35"/>
      <c r="G30" s="35"/>
      <c r="H30" s="35"/>
      <c r="I30" s="35"/>
      <c r="J30" s="35"/>
      <c r="K30" s="35"/>
      <c r="L30" s="52"/>
      <c r="S30" s="35"/>
      <c r="T30" s="35"/>
      <c r="U30" s="35"/>
      <c r="V30" s="35"/>
      <c r="W30" s="35"/>
      <c r="X30" s="35"/>
      <c r="Y30" s="35"/>
      <c r="Z30" s="35"/>
      <c r="AA30" s="35"/>
      <c r="AB30" s="35"/>
      <c r="AC30" s="35"/>
      <c r="AD30" s="35"/>
      <c r="AE30" s="35"/>
    </row>
    <row r="31" spans="1:31" s="2" customFormat="1" ht="6.95" customHeight="1">
      <c r="A31" s="35"/>
      <c r="B31" s="40"/>
      <c r="C31" s="35"/>
      <c r="D31" s="123"/>
      <c r="E31" s="123"/>
      <c r="F31" s="123"/>
      <c r="G31" s="123"/>
      <c r="H31" s="123"/>
      <c r="I31" s="123"/>
      <c r="J31" s="123"/>
      <c r="K31" s="123"/>
      <c r="L31" s="52"/>
      <c r="S31" s="35"/>
      <c r="T31" s="35"/>
      <c r="U31" s="35"/>
      <c r="V31" s="35"/>
      <c r="W31" s="35"/>
      <c r="X31" s="35"/>
      <c r="Y31" s="35"/>
      <c r="Z31" s="35"/>
      <c r="AA31" s="35"/>
      <c r="AB31" s="35"/>
      <c r="AC31" s="35"/>
      <c r="AD31" s="35"/>
      <c r="AE31" s="35"/>
    </row>
    <row r="32" spans="1:31" s="2" customFormat="1" ht="25.35" customHeight="1">
      <c r="A32" s="35"/>
      <c r="B32" s="40"/>
      <c r="C32" s="35"/>
      <c r="D32" s="124" t="s">
        <v>33</v>
      </c>
      <c r="E32" s="35"/>
      <c r="F32" s="35"/>
      <c r="G32" s="35"/>
      <c r="H32" s="35"/>
      <c r="I32" s="35"/>
      <c r="J32" s="125">
        <f>ROUND(J148, 2)</f>
        <v>0</v>
      </c>
      <c r="K32" s="35"/>
      <c r="L32" s="52"/>
      <c r="S32" s="35"/>
      <c r="T32" s="35"/>
      <c r="U32" s="35"/>
      <c r="V32" s="35"/>
      <c r="W32" s="35"/>
      <c r="X32" s="35"/>
      <c r="Y32" s="35"/>
      <c r="Z32" s="35"/>
      <c r="AA32" s="35"/>
      <c r="AB32" s="35"/>
      <c r="AC32" s="35"/>
      <c r="AD32" s="35"/>
      <c r="AE32" s="35"/>
    </row>
    <row r="33" spans="1:31" s="2" customFormat="1" ht="6.95" customHeight="1">
      <c r="A33" s="35"/>
      <c r="B33" s="40"/>
      <c r="C33" s="35"/>
      <c r="D33" s="123"/>
      <c r="E33" s="123"/>
      <c r="F33" s="123"/>
      <c r="G33" s="123"/>
      <c r="H33" s="123"/>
      <c r="I33" s="123"/>
      <c r="J33" s="123"/>
      <c r="K33" s="123"/>
      <c r="L33" s="52"/>
      <c r="S33" s="35"/>
      <c r="T33" s="35"/>
      <c r="U33" s="35"/>
      <c r="V33" s="35"/>
      <c r="W33" s="35"/>
      <c r="X33" s="35"/>
      <c r="Y33" s="35"/>
      <c r="Z33" s="35"/>
      <c r="AA33" s="35"/>
      <c r="AB33" s="35"/>
      <c r="AC33" s="35"/>
      <c r="AD33" s="35"/>
      <c r="AE33" s="35"/>
    </row>
    <row r="34" spans="1:31" s="2" customFormat="1" ht="14.45" customHeight="1">
      <c r="A34" s="35"/>
      <c r="B34" s="40"/>
      <c r="C34" s="35"/>
      <c r="D34" s="35"/>
      <c r="E34" s="35"/>
      <c r="F34" s="126" t="s">
        <v>35</v>
      </c>
      <c r="G34" s="35"/>
      <c r="H34" s="35"/>
      <c r="I34" s="126" t="s">
        <v>34</v>
      </c>
      <c r="J34" s="126" t="s">
        <v>36</v>
      </c>
      <c r="K34" s="35"/>
      <c r="L34" s="52"/>
      <c r="S34" s="35"/>
      <c r="T34" s="35"/>
      <c r="U34" s="35"/>
      <c r="V34" s="35"/>
      <c r="W34" s="35"/>
      <c r="X34" s="35"/>
      <c r="Y34" s="35"/>
      <c r="Z34" s="35"/>
      <c r="AA34" s="35"/>
      <c r="AB34" s="35"/>
      <c r="AC34" s="35"/>
      <c r="AD34" s="35"/>
      <c r="AE34" s="35"/>
    </row>
    <row r="35" spans="1:31" s="2" customFormat="1" ht="14.45" customHeight="1">
      <c r="A35" s="35"/>
      <c r="B35" s="40"/>
      <c r="C35" s="35"/>
      <c r="D35" s="127" t="s">
        <v>37</v>
      </c>
      <c r="E35" s="118" t="s">
        <v>38</v>
      </c>
      <c r="F35" s="128">
        <f>ROUND((SUM(BE148:BE230)),  2)</f>
        <v>0</v>
      </c>
      <c r="G35" s="35"/>
      <c r="H35" s="35"/>
      <c r="I35" s="129">
        <v>0.21</v>
      </c>
      <c r="J35" s="128">
        <f>ROUND(((SUM(BE148:BE230))*I35),  2)</f>
        <v>0</v>
      </c>
      <c r="K35" s="35"/>
      <c r="L35" s="52"/>
      <c r="S35" s="35"/>
      <c r="T35" s="35"/>
      <c r="U35" s="35"/>
      <c r="V35" s="35"/>
      <c r="W35" s="35"/>
      <c r="X35" s="35"/>
      <c r="Y35" s="35"/>
      <c r="Z35" s="35"/>
      <c r="AA35" s="35"/>
      <c r="AB35" s="35"/>
      <c r="AC35" s="35"/>
      <c r="AD35" s="35"/>
      <c r="AE35" s="35"/>
    </row>
    <row r="36" spans="1:31" s="2" customFormat="1" ht="14.45" customHeight="1">
      <c r="A36" s="35"/>
      <c r="B36" s="40"/>
      <c r="C36" s="35"/>
      <c r="D36" s="35"/>
      <c r="E36" s="118" t="s">
        <v>39</v>
      </c>
      <c r="F36" s="128">
        <f>ROUND((SUM(BF148:BF230)),  2)</f>
        <v>0</v>
      </c>
      <c r="G36" s="35"/>
      <c r="H36" s="35"/>
      <c r="I36" s="129">
        <v>0.12</v>
      </c>
      <c r="J36" s="128">
        <f>ROUND(((SUM(BF148:BF230))*I36),  2)</f>
        <v>0</v>
      </c>
      <c r="K36" s="35"/>
      <c r="L36" s="52"/>
      <c r="S36" s="35"/>
      <c r="T36" s="35"/>
      <c r="U36" s="35"/>
      <c r="V36" s="35"/>
      <c r="W36" s="35"/>
      <c r="X36" s="35"/>
      <c r="Y36" s="35"/>
      <c r="Z36" s="35"/>
      <c r="AA36" s="35"/>
      <c r="AB36" s="35"/>
      <c r="AC36" s="35"/>
      <c r="AD36" s="35"/>
      <c r="AE36" s="35"/>
    </row>
    <row r="37" spans="1:31" s="2" customFormat="1" ht="14.45" hidden="1" customHeight="1">
      <c r="A37" s="35"/>
      <c r="B37" s="40"/>
      <c r="C37" s="35"/>
      <c r="D37" s="35"/>
      <c r="E37" s="118" t="s">
        <v>40</v>
      </c>
      <c r="F37" s="128">
        <f>ROUND((SUM(BG148:BG230)),  2)</f>
        <v>0</v>
      </c>
      <c r="G37" s="35"/>
      <c r="H37" s="35"/>
      <c r="I37" s="129">
        <v>0.21</v>
      </c>
      <c r="J37" s="128">
        <f>0</f>
        <v>0</v>
      </c>
      <c r="K37" s="35"/>
      <c r="L37" s="52"/>
      <c r="S37" s="35"/>
      <c r="T37" s="35"/>
      <c r="U37" s="35"/>
      <c r="V37" s="35"/>
      <c r="W37" s="35"/>
      <c r="X37" s="35"/>
      <c r="Y37" s="35"/>
      <c r="Z37" s="35"/>
      <c r="AA37" s="35"/>
      <c r="AB37" s="35"/>
      <c r="AC37" s="35"/>
      <c r="AD37" s="35"/>
      <c r="AE37" s="35"/>
    </row>
    <row r="38" spans="1:31" s="2" customFormat="1" ht="14.45" hidden="1" customHeight="1">
      <c r="A38" s="35"/>
      <c r="B38" s="40"/>
      <c r="C38" s="35"/>
      <c r="D38" s="35"/>
      <c r="E38" s="118" t="s">
        <v>41</v>
      </c>
      <c r="F38" s="128">
        <f>ROUND((SUM(BH148:BH230)),  2)</f>
        <v>0</v>
      </c>
      <c r="G38" s="35"/>
      <c r="H38" s="35"/>
      <c r="I38" s="129">
        <v>0.12</v>
      </c>
      <c r="J38" s="128">
        <f>0</f>
        <v>0</v>
      </c>
      <c r="K38" s="35"/>
      <c r="L38" s="52"/>
      <c r="S38" s="35"/>
      <c r="T38" s="35"/>
      <c r="U38" s="35"/>
      <c r="V38" s="35"/>
      <c r="W38" s="35"/>
      <c r="X38" s="35"/>
      <c r="Y38" s="35"/>
      <c r="Z38" s="35"/>
      <c r="AA38" s="35"/>
      <c r="AB38" s="35"/>
      <c r="AC38" s="35"/>
      <c r="AD38" s="35"/>
      <c r="AE38" s="35"/>
    </row>
    <row r="39" spans="1:31" s="2" customFormat="1" ht="14.45" hidden="1" customHeight="1">
      <c r="A39" s="35"/>
      <c r="B39" s="40"/>
      <c r="C39" s="35"/>
      <c r="D39" s="35"/>
      <c r="E39" s="118" t="s">
        <v>42</v>
      </c>
      <c r="F39" s="128">
        <f>ROUND((SUM(BI148:BI230)),  2)</f>
        <v>0</v>
      </c>
      <c r="G39" s="35"/>
      <c r="H39" s="35"/>
      <c r="I39" s="129">
        <v>0</v>
      </c>
      <c r="J39" s="128">
        <f>0</f>
        <v>0</v>
      </c>
      <c r="K39" s="35"/>
      <c r="L39" s="52"/>
      <c r="S39" s="35"/>
      <c r="T39" s="35"/>
      <c r="U39" s="35"/>
      <c r="V39" s="35"/>
      <c r="W39" s="35"/>
      <c r="X39" s="35"/>
      <c r="Y39" s="35"/>
      <c r="Z39" s="35"/>
      <c r="AA39" s="35"/>
      <c r="AB39" s="35"/>
      <c r="AC39" s="35"/>
      <c r="AD39" s="35"/>
      <c r="AE39" s="35"/>
    </row>
    <row r="40" spans="1:31" s="2" customFormat="1" ht="6.95" customHeight="1">
      <c r="A40" s="35"/>
      <c r="B40" s="40"/>
      <c r="C40" s="35"/>
      <c r="D40" s="35"/>
      <c r="E40" s="35"/>
      <c r="F40" s="35"/>
      <c r="G40" s="35"/>
      <c r="H40" s="35"/>
      <c r="I40" s="35"/>
      <c r="J40" s="35"/>
      <c r="K40" s="35"/>
      <c r="L40" s="52"/>
      <c r="S40" s="35"/>
      <c r="T40" s="35"/>
      <c r="U40" s="35"/>
      <c r="V40" s="35"/>
      <c r="W40" s="35"/>
      <c r="X40" s="35"/>
      <c r="Y40" s="35"/>
      <c r="Z40" s="35"/>
      <c r="AA40" s="35"/>
      <c r="AB40" s="35"/>
      <c r="AC40" s="35"/>
      <c r="AD40" s="35"/>
      <c r="AE40" s="35"/>
    </row>
    <row r="41" spans="1:31" s="2" customFormat="1" ht="25.35" customHeight="1">
      <c r="A41" s="35"/>
      <c r="B41" s="40"/>
      <c r="C41" s="130"/>
      <c r="D41" s="131" t="s">
        <v>43</v>
      </c>
      <c r="E41" s="132"/>
      <c r="F41" s="132"/>
      <c r="G41" s="133" t="s">
        <v>44</v>
      </c>
      <c r="H41" s="134" t="s">
        <v>7622</v>
      </c>
      <c r="I41" s="132"/>
      <c r="J41" s="135">
        <f>SUM(J32:J39)</f>
        <v>0</v>
      </c>
      <c r="K41" s="136"/>
      <c r="L41" s="52"/>
      <c r="S41" s="35"/>
      <c r="T41" s="35"/>
      <c r="U41" s="35"/>
      <c r="V41" s="35"/>
      <c r="W41" s="35"/>
      <c r="X41" s="35"/>
      <c r="Y41" s="35"/>
      <c r="Z41" s="35"/>
      <c r="AA41" s="35"/>
      <c r="AB41" s="35"/>
      <c r="AC41" s="35"/>
      <c r="AD41" s="35"/>
      <c r="AE41" s="35"/>
    </row>
    <row r="42" spans="1:31" s="2" customFormat="1" ht="14.45" customHeight="1">
      <c r="A42" s="35"/>
      <c r="B42" s="40"/>
      <c r="C42" s="35"/>
      <c r="D42" s="35"/>
      <c r="E42" s="35"/>
      <c r="F42" s="35"/>
      <c r="G42" s="35"/>
      <c r="H42" s="35"/>
      <c r="I42" s="35"/>
      <c r="J42" s="35"/>
      <c r="K42" s="35"/>
      <c r="L42" s="52"/>
      <c r="S42" s="35"/>
      <c r="T42" s="35"/>
      <c r="U42" s="35"/>
      <c r="V42" s="35"/>
      <c r="W42" s="35"/>
      <c r="X42" s="35"/>
      <c r="Y42" s="35"/>
      <c r="Z42" s="35"/>
      <c r="AA42" s="35"/>
      <c r="AB42" s="35"/>
      <c r="AC42" s="35"/>
      <c r="AD42" s="35"/>
      <c r="AE42" s="35"/>
    </row>
    <row r="43" spans="1:31" s="1" customFormat="1" ht="14.45" customHeight="1">
      <c r="B43" s="21"/>
      <c r="L43" s="21"/>
    </row>
    <row r="44" spans="1:31" s="1" customFormat="1" ht="14.45" customHeight="1">
      <c r="B44" s="21"/>
      <c r="L44" s="21"/>
    </row>
    <row r="45" spans="1:31" s="1" customFormat="1" ht="14.45" customHeight="1">
      <c r="B45" s="21"/>
      <c r="L45" s="21"/>
    </row>
    <row r="46" spans="1:31" s="1" customFormat="1" ht="14.45" customHeight="1">
      <c r="B46" s="21"/>
      <c r="L46" s="21"/>
    </row>
    <row r="47" spans="1:31" s="1" customFormat="1" ht="14.45" customHeight="1">
      <c r="B47" s="21"/>
      <c r="L47" s="21"/>
    </row>
    <row r="48" spans="1:31" s="1" customFormat="1" ht="14.45" customHeight="1">
      <c r="B48" s="21"/>
      <c r="L48" s="21"/>
    </row>
    <row r="49" spans="1:31" s="1" customFormat="1" ht="14.45" customHeight="1">
      <c r="B49" s="21"/>
      <c r="L49" s="21"/>
    </row>
    <row r="50" spans="1:31" s="2" customFormat="1" ht="14.45" customHeight="1">
      <c r="B50" s="52"/>
      <c r="D50" s="137" t="s">
        <v>45</v>
      </c>
      <c r="E50" s="138"/>
      <c r="F50" s="138"/>
      <c r="G50" s="137" t="s">
        <v>46</v>
      </c>
      <c r="H50" s="138"/>
      <c r="I50" s="138"/>
      <c r="J50" s="138"/>
      <c r="K50" s="138"/>
      <c r="L50" s="52"/>
    </row>
    <row r="51" spans="1:31">
      <c r="B51" s="21"/>
      <c r="L51" s="21"/>
    </row>
    <row r="52" spans="1:31">
      <c r="B52" s="21"/>
      <c r="L52" s="21"/>
    </row>
    <row r="53" spans="1:31">
      <c r="B53" s="21"/>
      <c r="L53" s="21"/>
    </row>
    <row r="54" spans="1:31">
      <c r="B54" s="21"/>
      <c r="L54" s="21"/>
    </row>
    <row r="55" spans="1:31">
      <c r="B55" s="21"/>
      <c r="L55" s="21"/>
    </row>
    <row r="56" spans="1:31">
      <c r="B56" s="21"/>
      <c r="L56" s="21"/>
    </row>
    <row r="57" spans="1:31">
      <c r="B57" s="21"/>
      <c r="L57" s="21"/>
    </row>
    <row r="58" spans="1:31">
      <c r="B58" s="21"/>
      <c r="L58" s="21"/>
    </row>
    <row r="59" spans="1:31">
      <c r="B59" s="21"/>
      <c r="L59" s="21"/>
    </row>
    <row r="60" spans="1:31">
      <c r="B60" s="21"/>
      <c r="L60" s="21"/>
    </row>
    <row r="61" spans="1:31" s="2" customFormat="1" ht="12.75">
      <c r="A61" s="35"/>
      <c r="B61" s="40"/>
      <c r="C61" s="35"/>
      <c r="D61" s="139" t="s">
        <v>47</v>
      </c>
      <c r="E61" s="140"/>
      <c r="F61" s="141" t="s">
        <v>48</v>
      </c>
      <c r="G61" s="139" t="s">
        <v>47</v>
      </c>
      <c r="H61" s="140"/>
      <c r="I61" s="140"/>
      <c r="J61" s="142" t="s">
        <v>48</v>
      </c>
      <c r="K61" s="140"/>
      <c r="L61" s="52"/>
      <c r="S61" s="35"/>
      <c r="T61" s="35"/>
      <c r="U61" s="35"/>
      <c r="V61" s="35"/>
      <c r="W61" s="35"/>
      <c r="X61" s="35"/>
      <c r="Y61" s="35"/>
      <c r="Z61" s="35"/>
      <c r="AA61" s="35"/>
      <c r="AB61" s="35"/>
      <c r="AC61" s="35"/>
      <c r="AD61" s="35"/>
      <c r="AE61" s="35"/>
    </row>
    <row r="62" spans="1:31">
      <c r="B62" s="21"/>
      <c r="L62" s="21"/>
    </row>
    <row r="63" spans="1:31">
      <c r="B63" s="21"/>
      <c r="L63" s="21"/>
    </row>
    <row r="64" spans="1:31">
      <c r="B64" s="21"/>
      <c r="L64" s="21"/>
    </row>
    <row r="65" spans="1:31" s="2" customFormat="1" ht="12.75">
      <c r="A65" s="35"/>
      <c r="B65" s="40"/>
      <c r="C65" s="35"/>
      <c r="D65" s="137" t="s">
        <v>49</v>
      </c>
      <c r="E65" s="143"/>
      <c r="F65" s="143"/>
      <c r="G65" s="137" t="s">
        <v>50</v>
      </c>
      <c r="H65" s="143"/>
      <c r="I65" s="143"/>
      <c r="J65" s="143"/>
      <c r="K65" s="143"/>
      <c r="L65" s="52"/>
      <c r="S65" s="35"/>
      <c r="T65" s="35"/>
      <c r="U65" s="35"/>
      <c r="V65" s="35"/>
      <c r="W65" s="35"/>
      <c r="X65" s="35"/>
      <c r="Y65" s="35"/>
      <c r="Z65" s="35"/>
      <c r="AA65" s="35"/>
      <c r="AB65" s="35"/>
      <c r="AC65" s="35"/>
      <c r="AD65" s="35"/>
      <c r="AE65" s="35"/>
    </row>
    <row r="66" spans="1:31">
      <c r="B66" s="21"/>
      <c r="L66" s="21"/>
    </row>
    <row r="67" spans="1:31">
      <c r="B67" s="21"/>
      <c r="L67" s="21"/>
    </row>
    <row r="68" spans="1:31">
      <c r="B68" s="21"/>
      <c r="L68" s="21"/>
    </row>
    <row r="69" spans="1:31">
      <c r="B69" s="21"/>
      <c r="L69" s="21"/>
    </row>
    <row r="70" spans="1:31">
      <c r="B70" s="21"/>
      <c r="L70" s="21"/>
    </row>
    <row r="71" spans="1:31">
      <c r="B71" s="21"/>
      <c r="L71" s="21"/>
    </row>
    <row r="72" spans="1:31">
      <c r="B72" s="21"/>
      <c r="L72" s="21"/>
    </row>
    <row r="73" spans="1:31">
      <c r="B73" s="21"/>
      <c r="L73" s="21"/>
    </row>
    <row r="74" spans="1:31">
      <c r="B74" s="21"/>
      <c r="L74" s="21"/>
    </row>
    <row r="75" spans="1:31">
      <c r="B75" s="21"/>
      <c r="L75" s="21"/>
    </row>
    <row r="76" spans="1:31" s="2" customFormat="1" ht="12.75">
      <c r="A76" s="35"/>
      <c r="B76" s="40"/>
      <c r="C76" s="35"/>
      <c r="D76" s="139" t="s">
        <v>47</v>
      </c>
      <c r="E76" s="140"/>
      <c r="F76" s="141" t="s">
        <v>48</v>
      </c>
      <c r="G76" s="139" t="s">
        <v>47</v>
      </c>
      <c r="H76" s="140"/>
      <c r="I76" s="140"/>
      <c r="J76" s="142" t="s">
        <v>48</v>
      </c>
      <c r="K76" s="140"/>
      <c r="L76" s="52"/>
      <c r="S76" s="35"/>
      <c r="T76" s="35"/>
      <c r="U76" s="35"/>
      <c r="V76" s="35"/>
      <c r="W76" s="35"/>
      <c r="X76" s="35"/>
      <c r="Y76" s="35"/>
      <c r="Z76" s="35"/>
      <c r="AA76" s="35"/>
      <c r="AB76" s="35"/>
      <c r="AC76" s="35"/>
      <c r="AD76" s="35"/>
      <c r="AE76" s="35"/>
    </row>
    <row r="77" spans="1:31" s="2" customFormat="1" ht="14.45" customHeight="1">
      <c r="A77" s="35"/>
      <c r="B77" s="144"/>
      <c r="C77" s="145"/>
      <c r="D77" s="145"/>
      <c r="E77" s="145"/>
      <c r="F77" s="145"/>
      <c r="G77" s="145"/>
      <c r="H77" s="145"/>
      <c r="I77" s="145"/>
      <c r="J77" s="145"/>
      <c r="K77" s="145"/>
      <c r="L77" s="52"/>
      <c r="S77" s="35"/>
      <c r="T77" s="35"/>
      <c r="U77" s="35"/>
      <c r="V77" s="35"/>
      <c r="W77" s="35"/>
      <c r="X77" s="35"/>
      <c r="Y77" s="35"/>
      <c r="Z77" s="35"/>
      <c r="AA77" s="35"/>
      <c r="AB77" s="35"/>
      <c r="AC77" s="35"/>
      <c r="AD77" s="35"/>
      <c r="AE77" s="35"/>
    </row>
    <row r="81" spans="1:31" s="2" customFormat="1" ht="6.95" customHeight="1">
      <c r="A81" s="35"/>
      <c r="B81" s="146"/>
      <c r="C81" s="147"/>
      <c r="D81" s="147"/>
      <c r="E81" s="147"/>
      <c r="F81" s="147"/>
      <c r="G81" s="147"/>
      <c r="H81" s="147"/>
      <c r="I81" s="147"/>
      <c r="J81" s="147"/>
      <c r="K81" s="147"/>
      <c r="L81" s="52"/>
      <c r="S81" s="35"/>
      <c r="T81" s="35"/>
      <c r="U81" s="35"/>
      <c r="V81" s="35"/>
      <c r="W81" s="35"/>
      <c r="X81" s="35"/>
      <c r="Y81" s="35"/>
      <c r="Z81" s="35"/>
      <c r="AA81" s="35"/>
      <c r="AB81" s="35"/>
      <c r="AC81" s="35"/>
      <c r="AD81" s="35"/>
      <c r="AE81" s="35"/>
    </row>
    <row r="82" spans="1:31" s="2" customFormat="1" ht="24.95" customHeight="1">
      <c r="A82" s="35"/>
      <c r="B82" s="36"/>
      <c r="C82" s="24" t="s">
        <v>242</v>
      </c>
      <c r="D82" s="37"/>
      <c r="E82" s="37"/>
      <c r="F82" s="37"/>
      <c r="G82" s="37"/>
      <c r="H82" s="37"/>
      <c r="I82" s="37"/>
      <c r="J82" s="37"/>
      <c r="K82" s="37"/>
      <c r="L82" s="52"/>
      <c r="S82" s="35"/>
      <c r="T82" s="35"/>
      <c r="U82" s="35"/>
      <c r="V82" s="35"/>
      <c r="W82" s="35"/>
      <c r="X82" s="35"/>
      <c r="Y82" s="35"/>
      <c r="Z82" s="35"/>
      <c r="AA82" s="35"/>
      <c r="AB82" s="35"/>
      <c r="AC82" s="35"/>
      <c r="AD82" s="35"/>
      <c r="AE82" s="35"/>
    </row>
    <row r="83" spans="1:31" s="2" customFormat="1" ht="6.95" customHeight="1">
      <c r="A83" s="35"/>
      <c r="B83" s="36"/>
      <c r="C83" s="37"/>
      <c r="D83" s="37"/>
      <c r="E83" s="37"/>
      <c r="F83" s="37"/>
      <c r="G83" s="37"/>
      <c r="H83" s="37"/>
      <c r="I83" s="37"/>
      <c r="J83" s="37"/>
      <c r="K83" s="37"/>
      <c r="L83" s="52"/>
      <c r="S83" s="35"/>
      <c r="T83" s="35"/>
      <c r="U83" s="35"/>
      <c r="V83" s="35"/>
      <c r="W83" s="35"/>
      <c r="X83" s="35"/>
      <c r="Y83" s="35"/>
      <c r="Z83" s="35"/>
      <c r="AA83" s="35"/>
      <c r="AB83" s="35"/>
      <c r="AC83" s="35"/>
      <c r="AD83" s="35"/>
      <c r="AE83" s="35"/>
    </row>
    <row r="84" spans="1:31" s="2" customFormat="1" ht="12" customHeight="1">
      <c r="A84" s="35"/>
      <c r="B84" s="36"/>
      <c r="C84" s="30" t="s">
        <v>15</v>
      </c>
      <c r="D84" s="37"/>
      <c r="E84" s="37"/>
      <c r="F84" s="37"/>
      <c r="G84" s="37"/>
      <c r="H84" s="37"/>
      <c r="I84" s="37"/>
      <c r="J84" s="37"/>
      <c r="K84" s="37"/>
      <c r="L84" s="52"/>
      <c r="S84" s="35"/>
      <c r="T84" s="35"/>
      <c r="U84" s="35"/>
      <c r="V84" s="35"/>
      <c r="W84" s="35"/>
      <c r="X84" s="35"/>
      <c r="Y84" s="35"/>
      <c r="Z84" s="35"/>
      <c r="AA84" s="35"/>
      <c r="AB84" s="35"/>
      <c r="AC84" s="35"/>
      <c r="AD84" s="35"/>
      <c r="AE84" s="35"/>
    </row>
    <row r="85" spans="1:31" s="2" customFormat="1" ht="16.5" customHeight="1">
      <c r="A85" s="35"/>
      <c r="B85" s="36"/>
      <c r="C85" s="37"/>
      <c r="D85" s="37"/>
      <c r="E85" s="410" t="str">
        <f>E7</f>
        <v>Modernizace teplárny OB6</v>
      </c>
      <c r="F85" s="411"/>
      <c r="G85" s="411"/>
      <c r="H85" s="411"/>
      <c r="I85" s="37"/>
      <c r="J85" s="37"/>
      <c r="K85" s="37"/>
      <c r="L85" s="52"/>
      <c r="S85" s="35"/>
      <c r="T85" s="35"/>
      <c r="U85" s="35"/>
      <c r="V85" s="35"/>
      <c r="W85" s="35"/>
      <c r="X85" s="35"/>
      <c r="Y85" s="35"/>
      <c r="Z85" s="35"/>
      <c r="AA85" s="35"/>
      <c r="AB85" s="35"/>
      <c r="AC85" s="35"/>
      <c r="AD85" s="35"/>
      <c r="AE85" s="35"/>
    </row>
    <row r="86" spans="1:31" s="1" customFormat="1" ht="12" customHeight="1">
      <c r="B86" s="22"/>
      <c r="C86" s="30" t="s">
        <v>241</v>
      </c>
      <c r="D86" s="23"/>
      <c r="E86" s="23"/>
      <c r="F86" s="23"/>
      <c r="G86" s="23"/>
      <c r="H86" s="23"/>
      <c r="I86" s="23"/>
      <c r="J86" s="23"/>
      <c r="K86" s="23"/>
      <c r="L86" s="21"/>
    </row>
    <row r="87" spans="1:31" s="2" customFormat="1" ht="16.5" customHeight="1">
      <c r="A87" s="35"/>
      <c r="B87" s="36"/>
      <c r="C87" s="37"/>
      <c r="D87" s="37"/>
      <c r="E87" s="410" t="s">
        <v>2901</v>
      </c>
      <c r="F87" s="409"/>
      <c r="G87" s="409"/>
      <c r="H87" s="409"/>
      <c r="I87" s="37"/>
      <c r="J87" s="37"/>
      <c r="K87" s="37"/>
      <c r="L87" s="52"/>
      <c r="S87" s="35"/>
      <c r="T87" s="35"/>
      <c r="U87" s="35"/>
      <c r="V87" s="35"/>
      <c r="W87" s="35"/>
      <c r="X87" s="35"/>
      <c r="Y87" s="35"/>
      <c r="Z87" s="35"/>
      <c r="AA87" s="35"/>
      <c r="AB87" s="35"/>
      <c r="AC87" s="35"/>
      <c r="AD87" s="35"/>
      <c r="AE87" s="35"/>
    </row>
    <row r="88" spans="1:31" s="2" customFormat="1" ht="12" customHeight="1">
      <c r="A88" s="35"/>
      <c r="B88" s="36"/>
      <c r="C88" s="30" t="s">
        <v>432</v>
      </c>
      <c r="D88" s="37"/>
      <c r="E88" s="37"/>
      <c r="F88" s="37"/>
      <c r="G88" s="37"/>
      <c r="H88" s="37"/>
      <c r="I88" s="37"/>
      <c r="J88" s="37"/>
      <c r="K88" s="37"/>
      <c r="L88" s="52"/>
      <c r="S88" s="35"/>
      <c r="T88" s="35"/>
      <c r="U88" s="35"/>
      <c r="V88" s="35"/>
      <c r="W88" s="35"/>
      <c r="X88" s="35"/>
      <c r="Y88" s="35"/>
      <c r="Z88" s="35"/>
      <c r="AA88" s="35"/>
      <c r="AB88" s="35"/>
      <c r="AC88" s="35"/>
      <c r="AD88" s="35"/>
      <c r="AE88" s="35"/>
    </row>
    <row r="89" spans="1:31" s="2" customFormat="1" ht="16.5" customHeight="1">
      <c r="A89" s="35"/>
      <c r="B89" s="36"/>
      <c r="C89" s="37"/>
      <c r="D89" s="37"/>
      <c r="E89" s="384" t="str">
        <f>E11</f>
        <v>SO 103.2-D1.4.3 - Vzduchotechnika</v>
      </c>
      <c r="F89" s="409"/>
      <c r="G89" s="409"/>
      <c r="H89" s="409"/>
      <c r="I89" s="37"/>
      <c r="J89" s="37"/>
      <c r="K89" s="37"/>
      <c r="L89" s="52"/>
      <c r="S89" s="35"/>
      <c r="T89" s="35"/>
      <c r="U89" s="35"/>
      <c r="V89" s="35"/>
      <c r="W89" s="35"/>
      <c r="X89" s="35"/>
      <c r="Y89" s="35"/>
      <c r="Z89" s="35"/>
      <c r="AA89" s="35"/>
      <c r="AB89" s="35"/>
      <c r="AC89" s="35"/>
      <c r="AD89" s="35"/>
      <c r="AE89" s="35"/>
    </row>
    <row r="90" spans="1:31" s="2" customFormat="1" ht="6.95" customHeight="1">
      <c r="A90" s="35"/>
      <c r="B90" s="36"/>
      <c r="C90" s="37"/>
      <c r="D90" s="37"/>
      <c r="E90" s="37"/>
      <c r="F90" s="37"/>
      <c r="G90" s="37"/>
      <c r="H90" s="37"/>
      <c r="I90" s="37"/>
      <c r="J90" s="37"/>
      <c r="K90" s="37"/>
      <c r="L90" s="52"/>
      <c r="S90" s="35"/>
      <c r="T90" s="35"/>
      <c r="U90" s="35"/>
      <c r="V90" s="35"/>
      <c r="W90" s="35"/>
      <c r="X90" s="35"/>
      <c r="Y90" s="35"/>
      <c r="Z90" s="35"/>
      <c r="AA90" s="35"/>
      <c r="AB90" s="35"/>
      <c r="AC90" s="35"/>
      <c r="AD90" s="35"/>
      <c r="AE90" s="35"/>
    </row>
    <row r="91" spans="1:31" s="2" customFormat="1" ht="12" customHeight="1">
      <c r="A91" s="35"/>
      <c r="B91" s="36"/>
      <c r="C91" s="30" t="s">
        <v>19</v>
      </c>
      <c r="D91" s="37"/>
      <c r="E91" s="37"/>
      <c r="F91" s="28" t="str">
        <f>F14</f>
        <v>Mladá Boleslav</v>
      </c>
      <c r="G91" s="37"/>
      <c r="H91" s="37"/>
      <c r="I91" s="30" t="s">
        <v>21</v>
      </c>
      <c r="J91" s="67">
        <f>IF(J14="","",J14)</f>
        <v>45363</v>
      </c>
      <c r="K91" s="37"/>
      <c r="L91" s="52"/>
      <c r="S91" s="35"/>
      <c r="T91" s="35"/>
      <c r="U91" s="35"/>
      <c r="V91" s="35"/>
      <c r="W91" s="35"/>
      <c r="X91" s="35"/>
      <c r="Y91" s="35"/>
      <c r="Z91" s="35"/>
      <c r="AA91" s="35"/>
      <c r="AB91" s="35"/>
      <c r="AC91" s="35"/>
      <c r="AD91" s="35"/>
      <c r="AE91" s="35"/>
    </row>
    <row r="92" spans="1:31" s="2" customFormat="1" ht="6.95" customHeight="1">
      <c r="A92" s="35"/>
      <c r="B92" s="36"/>
      <c r="C92" s="37"/>
      <c r="D92" s="37"/>
      <c r="E92" s="37"/>
      <c r="F92" s="37"/>
      <c r="G92" s="37"/>
      <c r="H92" s="37"/>
      <c r="I92" s="37"/>
      <c r="J92" s="37"/>
      <c r="K92" s="37"/>
      <c r="L92" s="52"/>
      <c r="S92" s="35"/>
      <c r="T92" s="35"/>
      <c r="U92" s="35"/>
      <c r="V92" s="35"/>
      <c r="W92" s="35"/>
      <c r="X92" s="35"/>
      <c r="Y92" s="35"/>
      <c r="Z92" s="35"/>
      <c r="AA92" s="35"/>
      <c r="AB92" s="35"/>
      <c r="AC92" s="35"/>
      <c r="AD92" s="35"/>
      <c r="AE92" s="35"/>
    </row>
    <row r="93" spans="1:31" s="2" customFormat="1" ht="15.2" customHeight="1">
      <c r="A93" s="35"/>
      <c r="B93" s="36"/>
      <c r="C93" s="30" t="s">
        <v>22</v>
      </c>
      <c r="D93" s="37"/>
      <c r="E93" s="37"/>
      <c r="F93" s="28" t="str">
        <f>E17</f>
        <v xml:space="preserve">ŠKO-ENERGO s.r.o. </v>
      </c>
      <c r="G93" s="37"/>
      <c r="H93" s="37"/>
      <c r="I93" s="30" t="s">
        <v>28</v>
      </c>
      <c r="J93" s="33" t="str">
        <f>E23</f>
        <v>AFRY CZ s.r.o.</v>
      </c>
      <c r="K93" s="37"/>
      <c r="L93" s="52"/>
      <c r="S93" s="35"/>
      <c r="T93" s="35"/>
      <c r="U93" s="35"/>
      <c r="V93" s="35"/>
      <c r="W93" s="35"/>
      <c r="X93" s="35"/>
      <c r="Y93" s="35"/>
      <c r="Z93" s="35"/>
      <c r="AA93" s="35"/>
      <c r="AB93" s="35"/>
      <c r="AC93" s="35"/>
      <c r="AD93" s="35"/>
      <c r="AE93" s="35"/>
    </row>
    <row r="94" spans="1:31" s="2" customFormat="1" ht="15.2" customHeight="1">
      <c r="A94" s="35"/>
      <c r="B94" s="36"/>
      <c r="C94" s="30" t="s">
        <v>26</v>
      </c>
      <c r="D94" s="37"/>
      <c r="E94" s="37"/>
      <c r="F94" s="28" t="str">
        <f>IF(E20="","",E20)</f>
        <v>Vyplň údaj</v>
      </c>
      <c r="G94" s="37"/>
      <c r="H94" s="37"/>
      <c r="I94" s="30" t="s">
        <v>31</v>
      </c>
      <c r="J94" s="33" t="str">
        <f>E26</f>
        <v>AFRY CZ s.r.o.</v>
      </c>
      <c r="K94" s="37"/>
      <c r="L94" s="52"/>
      <c r="S94" s="35"/>
      <c r="T94" s="35"/>
      <c r="U94" s="35"/>
      <c r="V94" s="35"/>
      <c r="W94" s="35"/>
      <c r="X94" s="35"/>
      <c r="Y94" s="35"/>
      <c r="Z94" s="35"/>
      <c r="AA94" s="35"/>
      <c r="AB94" s="35"/>
      <c r="AC94" s="35"/>
      <c r="AD94" s="35"/>
      <c r="AE94" s="35"/>
    </row>
    <row r="95" spans="1:31" s="2" customFormat="1" ht="10.35" customHeight="1">
      <c r="A95" s="35"/>
      <c r="B95" s="36"/>
      <c r="C95" s="37"/>
      <c r="D95" s="37"/>
      <c r="E95" s="37"/>
      <c r="F95" s="37"/>
      <c r="G95" s="37"/>
      <c r="H95" s="37"/>
      <c r="I95" s="37"/>
      <c r="J95" s="37"/>
      <c r="K95" s="37"/>
      <c r="L95" s="52"/>
      <c r="S95" s="35"/>
      <c r="T95" s="35"/>
      <c r="U95" s="35"/>
      <c r="V95" s="35"/>
      <c r="W95" s="35"/>
      <c r="X95" s="35"/>
      <c r="Y95" s="35"/>
      <c r="Z95" s="35"/>
      <c r="AA95" s="35"/>
      <c r="AB95" s="35"/>
      <c r="AC95" s="35"/>
      <c r="AD95" s="35"/>
      <c r="AE95" s="35"/>
    </row>
    <row r="96" spans="1:31" s="2" customFormat="1" ht="29.25" customHeight="1">
      <c r="A96" s="35"/>
      <c r="B96" s="36"/>
      <c r="C96" s="148" t="s">
        <v>243</v>
      </c>
      <c r="D96" s="149"/>
      <c r="E96" s="149"/>
      <c r="F96" s="149"/>
      <c r="G96" s="149"/>
      <c r="H96" s="149"/>
      <c r="I96" s="149"/>
      <c r="J96" s="150" t="s">
        <v>7631</v>
      </c>
      <c r="K96" s="149"/>
      <c r="L96" s="52"/>
      <c r="S96" s="35"/>
      <c r="T96" s="35"/>
      <c r="U96" s="35"/>
      <c r="V96" s="35"/>
      <c r="W96" s="35"/>
      <c r="X96" s="35"/>
      <c r="Y96" s="35"/>
      <c r="Z96" s="35"/>
      <c r="AA96" s="35"/>
      <c r="AB96" s="35"/>
      <c r="AC96" s="35"/>
      <c r="AD96" s="35"/>
      <c r="AE96" s="35"/>
    </row>
    <row r="97" spans="1:47" s="2" customFormat="1" ht="10.35" customHeight="1">
      <c r="A97" s="35"/>
      <c r="B97" s="36"/>
      <c r="C97" s="37"/>
      <c r="D97" s="37"/>
      <c r="E97" s="37"/>
      <c r="F97" s="37"/>
      <c r="G97" s="37"/>
      <c r="H97" s="37"/>
      <c r="I97" s="37"/>
      <c r="J97" s="37"/>
      <c r="K97" s="37"/>
      <c r="L97" s="52"/>
      <c r="S97" s="35"/>
      <c r="T97" s="35"/>
      <c r="U97" s="35"/>
      <c r="V97" s="35"/>
      <c r="W97" s="35"/>
      <c r="X97" s="35"/>
      <c r="Y97" s="35"/>
      <c r="Z97" s="35"/>
      <c r="AA97" s="35"/>
      <c r="AB97" s="35"/>
      <c r="AC97" s="35"/>
      <c r="AD97" s="35"/>
      <c r="AE97" s="35"/>
    </row>
    <row r="98" spans="1:47" s="2" customFormat="1" ht="22.9" customHeight="1">
      <c r="A98" s="35"/>
      <c r="B98" s="36"/>
      <c r="C98" s="151" t="s">
        <v>244</v>
      </c>
      <c r="D98" s="37"/>
      <c r="E98" s="37"/>
      <c r="F98" s="37"/>
      <c r="G98" s="37"/>
      <c r="H98" s="37"/>
      <c r="I98" s="37"/>
      <c r="J98" s="85">
        <f>J148</f>
        <v>0</v>
      </c>
      <c r="K98" s="37"/>
      <c r="L98" s="52"/>
      <c r="S98" s="35"/>
      <c r="T98" s="35"/>
      <c r="U98" s="35"/>
      <c r="V98" s="35"/>
      <c r="W98" s="35"/>
      <c r="X98" s="35"/>
      <c r="Y98" s="35"/>
      <c r="Z98" s="35"/>
      <c r="AA98" s="35"/>
      <c r="AB98" s="35"/>
      <c r="AC98" s="35"/>
      <c r="AD98" s="35"/>
      <c r="AE98" s="35"/>
      <c r="AU98" s="18" t="s">
        <v>245</v>
      </c>
    </row>
    <row r="99" spans="1:47" s="9" customFormat="1" ht="24.95" customHeight="1">
      <c r="B99" s="152"/>
      <c r="C99" s="153"/>
      <c r="D99" s="154" t="s">
        <v>4117</v>
      </c>
      <c r="E99" s="155"/>
      <c r="F99" s="155"/>
      <c r="G99" s="155"/>
      <c r="H99" s="155"/>
      <c r="I99" s="155"/>
      <c r="J99" s="156">
        <f>J149</f>
        <v>0</v>
      </c>
      <c r="K99" s="153"/>
      <c r="L99" s="157"/>
    </row>
    <row r="100" spans="1:47" s="10" customFormat="1" ht="19.899999999999999" customHeight="1">
      <c r="B100" s="158"/>
      <c r="C100" s="103"/>
      <c r="D100" s="159" t="s">
        <v>4118</v>
      </c>
      <c r="E100" s="160"/>
      <c r="F100" s="160"/>
      <c r="G100" s="160"/>
      <c r="H100" s="160"/>
      <c r="I100" s="160"/>
      <c r="J100" s="161">
        <f>J150</f>
        <v>0</v>
      </c>
      <c r="K100" s="103"/>
      <c r="L100" s="162"/>
    </row>
    <row r="101" spans="1:47" s="10" customFormat="1" ht="19.899999999999999" customHeight="1">
      <c r="B101" s="158"/>
      <c r="C101" s="103"/>
      <c r="D101" s="159" t="s">
        <v>4119</v>
      </c>
      <c r="E101" s="160"/>
      <c r="F101" s="160"/>
      <c r="G101" s="160"/>
      <c r="H101" s="160"/>
      <c r="I101" s="160"/>
      <c r="J101" s="161">
        <f>J152</f>
        <v>0</v>
      </c>
      <c r="K101" s="103"/>
      <c r="L101" s="162"/>
    </row>
    <row r="102" spans="1:47" s="10" customFormat="1" ht="19.899999999999999" customHeight="1">
      <c r="B102" s="158"/>
      <c r="C102" s="103"/>
      <c r="D102" s="159" t="s">
        <v>4120</v>
      </c>
      <c r="E102" s="160"/>
      <c r="F102" s="160"/>
      <c r="G102" s="160"/>
      <c r="H102" s="160"/>
      <c r="I102" s="160"/>
      <c r="J102" s="161">
        <f>J157</f>
        <v>0</v>
      </c>
      <c r="K102" s="103"/>
      <c r="L102" s="162"/>
    </row>
    <row r="103" spans="1:47" s="10" customFormat="1" ht="19.899999999999999" customHeight="1">
      <c r="B103" s="158"/>
      <c r="C103" s="103"/>
      <c r="D103" s="159" t="s">
        <v>4121</v>
      </c>
      <c r="E103" s="160"/>
      <c r="F103" s="160"/>
      <c r="G103" s="160"/>
      <c r="H103" s="160"/>
      <c r="I103" s="160"/>
      <c r="J103" s="161">
        <f>J161</f>
        <v>0</v>
      </c>
      <c r="K103" s="103"/>
      <c r="L103" s="162"/>
    </row>
    <row r="104" spans="1:47" s="10" customFormat="1" ht="19.899999999999999" customHeight="1">
      <c r="B104" s="158"/>
      <c r="C104" s="103"/>
      <c r="D104" s="159" t="s">
        <v>4122</v>
      </c>
      <c r="E104" s="160"/>
      <c r="F104" s="160"/>
      <c r="G104" s="160"/>
      <c r="H104" s="160"/>
      <c r="I104" s="160"/>
      <c r="J104" s="161">
        <f>J164</f>
        <v>0</v>
      </c>
      <c r="K104" s="103"/>
      <c r="L104" s="162"/>
    </row>
    <row r="105" spans="1:47" s="10" customFormat="1" ht="19.899999999999999" customHeight="1">
      <c r="B105" s="158"/>
      <c r="C105" s="103"/>
      <c r="D105" s="159" t="s">
        <v>4123</v>
      </c>
      <c r="E105" s="160"/>
      <c r="F105" s="160"/>
      <c r="G105" s="160"/>
      <c r="H105" s="160"/>
      <c r="I105" s="160"/>
      <c r="J105" s="161">
        <f>J167</f>
        <v>0</v>
      </c>
      <c r="K105" s="103"/>
      <c r="L105" s="162"/>
    </row>
    <row r="106" spans="1:47" s="10" customFormat="1" ht="19.899999999999999" customHeight="1">
      <c r="B106" s="158"/>
      <c r="C106" s="103"/>
      <c r="D106" s="159" t="s">
        <v>4124</v>
      </c>
      <c r="E106" s="160"/>
      <c r="F106" s="160"/>
      <c r="G106" s="160"/>
      <c r="H106" s="160"/>
      <c r="I106" s="160"/>
      <c r="J106" s="161">
        <f>J171</f>
        <v>0</v>
      </c>
      <c r="K106" s="103"/>
      <c r="L106" s="162"/>
    </row>
    <row r="107" spans="1:47" s="10" customFormat="1" ht="19.899999999999999" customHeight="1">
      <c r="B107" s="158"/>
      <c r="C107" s="103"/>
      <c r="D107" s="159" t="s">
        <v>4125</v>
      </c>
      <c r="E107" s="160"/>
      <c r="F107" s="160"/>
      <c r="G107" s="160"/>
      <c r="H107" s="160"/>
      <c r="I107" s="160"/>
      <c r="J107" s="161">
        <f>J173</f>
        <v>0</v>
      </c>
      <c r="K107" s="103"/>
      <c r="L107" s="162"/>
    </row>
    <row r="108" spans="1:47" s="10" customFormat="1" ht="19.899999999999999" customHeight="1">
      <c r="B108" s="158"/>
      <c r="C108" s="103"/>
      <c r="D108" s="159" t="s">
        <v>4126</v>
      </c>
      <c r="E108" s="160"/>
      <c r="F108" s="160"/>
      <c r="G108" s="160"/>
      <c r="H108" s="160"/>
      <c r="I108" s="160"/>
      <c r="J108" s="161">
        <f>J182</f>
        <v>0</v>
      </c>
      <c r="K108" s="103"/>
      <c r="L108" s="162"/>
    </row>
    <row r="109" spans="1:47" s="10" customFormat="1" ht="19.899999999999999" customHeight="1">
      <c r="B109" s="158"/>
      <c r="C109" s="103"/>
      <c r="D109" s="159" t="s">
        <v>4127</v>
      </c>
      <c r="E109" s="160"/>
      <c r="F109" s="160"/>
      <c r="G109" s="160"/>
      <c r="H109" s="160"/>
      <c r="I109" s="160"/>
      <c r="J109" s="161">
        <f>J185</f>
        <v>0</v>
      </c>
      <c r="K109" s="103"/>
      <c r="L109" s="162"/>
    </row>
    <row r="110" spans="1:47" s="10" customFormat="1" ht="19.899999999999999" customHeight="1">
      <c r="B110" s="158"/>
      <c r="C110" s="103"/>
      <c r="D110" s="159" t="s">
        <v>4128</v>
      </c>
      <c r="E110" s="160"/>
      <c r="F110" s="160"/>
      <c r="G110" s="160"/>
      <c r="H110" s="160"/>
      <c r="I110" s="160"/>
      <c r="J110" s="161">
        <f>J188</f>
        <v>0</v>
      </c>
      <c r="K110" s="103"/>
      <c r="L110" s="162"/>
    </row>
    <row r="111" spans="1:47" s="9" customFormat="1" ht="24.95" customHeight="1">
      <c r="B111" s="152"/>
      <c r="C111" s="153"/>
      <c r="D111" s="154" t="s">
        <v>4129</v>
      </c>
      <c r="E111" s="155"/>
      <c r="F111" s="155"/>
      <c r="G111" s="155"/>
      <c r="H111" s="155"/>
      <c r="I111" s="155"/>
      <c r="J111" s="156">
        <f>J190</f>
        <v>0</v>
      </c>
      <c r="K111" s="153"/>
      <c r="L111" s="157"/>
    </row>
    <row r="112" spans="1:47" s="10" customFormat="1" ht="19.899999999999999" customHeight="1">
      <c r="B112" s="158"/>
      <c r="C112" s="103"/>
      <c r="D112" s="159" t="s">
        <v>4130</v>
      </c>
      <c r="E112" s="160"/>
      <c r="F112" s="160"/>
      <c r="G112" s="160"/>
      <c r="H112" s="160"/>
      <c r="I112" s="160"/>
      <c r="J112" s="161">
        <f>J191</f>
        <v>0</v>
      </c>
      <c r="K112" s="103"/>
      <c r="L112" s="162"/>
    </row>
    <row r="113" spans="1:31" s="10" customFormat="1" ht="19.899999999999999" customHeight="1">
      <c r="B113" s="158"/>
      <c r="C113" s="103"/>
      <c r="D113" s="159" t="s">
        <v>4131</v>
      </c>
      <c r="E113" s="160"/>
      <c r="F113" s="160"/>
      <c r="G113" s="160"/>
      <c r="H113" s="160"/>
      <c r="I113" s="160"/>
      <c r="J113" s="161">
        <f>J193</f>
        <v>0</v>
      </c>
      <c r="K113" s="103"/>
      <c r="L113" s="162"/>
    </row>
    <row r="114" spans="1:31" s="10" customFormat="1" ht="19.899999999999999" customHeight="1">
      <c r="B114" s="158"/>
      <c r="C114" s="103"/>
      <c r="D114" s="159" t="s">
        <v>4128</v>
      </c>
      <c r="E114" s="160"/>
      <c r="F114" s="160"/>
      <c r="G114" s="160"/>
      <c r="H114" s="160"/>
      <c r="I114" s="160"/>
      <c r="J114" s="161">
        <f>J196</f>
        <v>0</v>
      </c>
      <c r="K114" s="103"/>
      <c r="L114" s="162"/>
    </row>
    <row r="115" spans="1:31" s="9" customFormat="1" ht="24.95" customHeight="1">
      <c r="B115" s="152"/>
      <c r="C115" s="153"/>
      <c r="D115" s="154" t="s">
        <v>4132</v>
      </c>
      <c r="E115" s="155"/>
      <c r="F115" s="155"/>
      <c r="G115" s="155"/>
      <c r="H115" s="155"/>
      <c r="I115" s="155"/>
      <c r="J115" s="156">
        <f>J198</f>
        <v>0</v>
      </c>
      <c r="K115" s="153"/>
      <c r="L115" s="157"/>
    </row>
    <row r="116" spans="1:31" s="10" customFormat="1" ht="19.899999999999999" customHeight="1">
      <c r="B116" s="158"/>
      <c r="C116" s="103"/>
      <c r="D116" s="159" t="s">
        <v>4133</v>
      </c>
      <c r="E116" s="160"/>
      <c r="F116" s="160"/>
      <c r="G116" s="160"/>
      <c r="H116" s="160"/>
      <c r="I116" s="160"/>
      <c r="J116" s="161">
        <f>J199</f>
        <v>0</v>
      </c>
      <c r="K116" s="103"/>
      <c r="L116" s="162"/>
    </row>
    <row r="117" spans="1:31" s="10" customFormat="1" ht="19.899999999999999" customHeight="1">
      <c r="B117" s="158"/>
      <c r="C117" s="103"/>
      <c r="D117" s="159" t="s">
        <v>4131</v>
      </c>
      <c r="E117" s="160"/>
      <c r="F117" s="160"/>
      <c r="G117" s="160"/>
      <c r="H117" s="160"/>
      <c r="I117" s="160"/>
      <c r="J117" s="161">
        <f>J201</f>
        <v>0</v>
      </c>
      <c r="K117" s="103"/>
      <c r="L117" s="162"/>
    </row>
    <row r="118" spans="1:31" s="10" customFormat="1" ht="19.899999999999999" customHeight="1">
      <c r="B118" s="158"/>
      <c r="C118" s="103"/>
      <c r="D118" s="159" t="s">
        <v>4128</v>
      </c>
      <c r="E118" s="160"/>
      <c r="F118" s="160"/>
      <c r="G118" s="160"/>
      <c r="H118" s="160"/>
      <c r="I118" s="160"/>
      <c r="J118" s="161">
        <f>J204</f>
        <v>0</v>
      </c>
      <c r="K118" s="103"/>
      <c r="L118" s="162"/>
    </row>
    <row r="119" spans="1:31" s="9" customFormat="1" ht="24.95" customHeight="1">
      <c r="B119" s="152"/>
      <c r="C119" s="153"/>
      <c r="D119" s="154" t="s">
        <v>4134</v>
      </c>
      <c r="E119" s="155"/>
      <c r="F119" s="155"/>
      <c r="G119" s="155"/>
      <c r="H119" s="155"/>
      <c r="I119" s="155"/>
      <c r="J119" s="156">
        <f>J206</f>
        <v>0</v>
      </c>
      <c r="K119" s="153"/>
      <c r="L119" s="157"/>
    </row>
    <row r="120" spans="1:31" s="10" customFormat="1" ht="19.899999999999999" customHeight="1">
      <c r="B120" s="158"/>
      <c r="C120" s="103"/>
      <c r="D120" s="159" t="s">
        <v>4135</v>
      </c>
      <c r="E120" s="160"/>
      <c r="F120" s="160"/>
      <c r="G120" s="160"/>
      <c r="H120" s="160"/>
      <c r="I120" s="160"/>
      <c r="J120" s="161">
        <f>J207</f>
        <v>0</v>
      </c>
      <c r="K120" s="103"/>
      <c r="L120" s="162"/>
    </row>
    <row r="121" spans="1:31" s="10" customFormat="1" ht="19.899999999999999" customHeight="1">
      <c r="B121" s="158"/>
      <c r="C121" s="103"/>
      <c r="D121" s="159" t="s">
        <v>4128</v>
      </c>
      <c r="E121" s="160"/>
      <c r="F121" s="160"/>
      <c r="G121" s="160"/>
      <c r="H121" s="160"/>
      <c r="I121" s="160"/>
      <c r="J121" s="161">
        <f>J212</f>
        <v>0</v>
      </c>
      <c r="K121" s="103"/>
      <c r="L121" s="162"/>
    </row>
    <row r="122" spans="1:31" s="9" customFormat="1" ht="24.95" customHeight="1">
      <c r="B122" s="152"/>
      <c r="C122" s="153"/>
      <c r="D122" s="154" t="s">
        <v>4136</v>
      </c>
      <c r="E122" s="155"/>
      <c r="F122" s="155"/>
      <c r="G122" s="155"/>
      <c r="H122" s="155"/>
      <c r="I122" s="155"/>
      <c r="J122" s="156">
        <f>J214</f>
        <v>0</v>
      </c>
      <c r="K122" s="153"/>
      <c r="L122" s="157"/>
    </row>
    <row r="123" spans="1:31" s="10" customFormat="1" ht="19.899999999999999" customHeight="1">
      <c r="B123" s="158"/>
      <c r="C123" s="103"/>
      <c r="D123" s="159" t="s">
        <v>4135</v>
      </c>
      <c r="E123" s="160"/>
      <c r="F123" s="160"/>
      <c r="G123" s="160"/>
      <c r="H123" s="160"/>
      <c r="I123" s="160"/>
      <c r="J123" s="161">
        <f>J215</f>
        <v>0</v>
      </c>
      <c r="K123" s="103"/>
      <c r="L123" s="162"/>
    </row>
    <row r="124" spans="1:31" s="10" customFormat="1" ht="19.899999999999999" customHeight="1">
      <c r="B124" s="158"/>
      <c r="C124" s="103"/>
      <c r="D124" s="159" t="s">
        <v>4128</v>
      </c>
      <c r="E124" s="160"/>
      <c r="F124" s="160"/>
      <c r="G124" s="160"/>
      <c r="H124" s="160"/>
      <c r="I124" s="160"/>
      <c r="J124" s="161">
        <f>J220</f>
        <v>0</v>
      </c>
      <c r="K124" s="103"/>
      <c r="L124" s="162"/>
    </row>
    <row r="125" spans="1:31" s="9" customFormat="1" ht="24.95" customHeight="1">
      <c r="B125" s="152"/>
      <c r="C125" s="153"/>
      <c r="D125" s="154" t="s">
        <v>4137</v>
      </c>
      <c r="E125" s="155"/>
      <c r="F125" s="155"/>
      <c r="G125" s="155"/>
      <c r="H125" s="155"/>
      <c r="I125" s="155"/>
      <c r="J125" s="156">
        <f>J222</f>
        <v>0</v>
      </c>
      <c r="K125" s="153"/>
      <c r="L125" s="157"/>
    </row>
    <row r="126" spans="1:31" s="10" customFormat="1" ht="19.899999999999999" customHeight="1">
      <c r="B126" s="158"/>
      <c r="C126" s="103"/>
      <c r="D126" s="159" t="s">
        <v>4138</v>
      </c>
      <c r="E126" s="160"/>
      <c r="F126" s="160"/>
      <c r="G126" s="160"/>
      <c r="H126" s="160"/>
      <c r="I126" s="160"/>
      <c r="J126" s="161">
        <f>J223</f>
        <v>0</v>
      </c>
      <c r="K126" s="103"/>
      <c r="L126" s="162"/>
    </row>
    <row r="127" spans="1:31" s="2" customFormat="1" ht="21.75" customHeight="1">
      <c r="A127" s="35"/>
      <c r="B127" s="36"/>
      <c r="C127" s="37"/>
      <c r="D127" s="37"/>
      <c r="E127" s="37"/>
      <c r="F127" s="37"/>
      <c r="G127" s="37"/>
      <c r="H127" s="37"/>
      <c r="I127" s="37"/>
      <c r="J127" s="37"/>
      <c r="K127" s="37"/>
      <c r="L127" s="52"/>
      <c r="S127" s="35"/>
      <c r="T127" s="35"/>
      <c r="U127" s="35"/>
      <c r="V127" s="35"/>
      <c r="W127" s="35"/>
      <c r="X127" s="35"/>
      <c r="Y127" s="35"/>
      <c r="Z127" s="35"/>
      <c r="AA127" s="35"/>
      <c r="AB127" s="35"/>
      <c r="AC127" s="35"/>
      <c r="AD127" s="35"/>
      <c r="AE127" s="35"/>
    </row>
    <row r="128" spans="1:31" s="2" customFormat="1" ht="6.95" customHeight="1">
      <c r="A128" s="35"/>
      <c r="B128" s="55"/>
      <c r="C128" s="56"/>
      <c r="D128" s="56"/>
      <c r="E128" s="56"/>
      <c r="F128" s="56"/>
      <c r="G128" s="56"/>
      <c r="H128" s="56"/>
      <c r="I128" s="56"/>
      <c r="J128" s="56"/>
      <c r="K128" s="56"/>
      <c r="L128" s="52"/>
      <c r="S128" s="35"/>
      <c r="T128" s="35"/>
      <c r="U128" s="35"/>
      <c r="V128" s="35"/>
      <c r="W128" s="35"/>
      <c r="X128" s="35"/>
      <c r="Y128" s="35"/>
      <c r="Z128" s="35"/>
      <c r="AA128" s="35"/>
      <c r="AB128" s="35"/>
      <c r="AC128" s="35"/>
      <c r="AD128" s="35"/>
      <c r="AE128" s="35"/>
    </row>
    <row r="132" spans="1:31" s="2" customFormat="1" ht="6.95" customHeight="1">
      <c r="A132" s="35"/>
      <c r="B132" s="57"/>
      <c r="C132" s="58"/>
      <c r="D132" s="58"/>
      <c r="E132" s="58"/>
      <c r="F132" s="58"/>
      <c r="G132" s="58"/>
      <c r="H132" s="58"/>
      <c r="I132" s="58"/>
      <c r="J132" s="58"/>
      <c r="K132" s="58"/>
      <c r="L132" s="52"/>
      <c r="S132" s="35"/>
      <c r="T132" s="35"/>
      <c r="U132" s="35"/>
      <c r="V132" s="35"/>
      <c r="W132" s="35"/>
      <c r="X132" s="35"/>
      <c r="Y132" s="35"/>
      <c r="Z132" s="35"/>
      <c r="AA132" s="35"/>
      <c r="AB132" s="35"/>
      <c r="AC132" s="35"/>
      <c r="AD132" s="35"/>
      <c r="AE132" s="35"/>
    </row>
    <row r="133" spans="1:31" s="2" customFormat="1" ht="24.95" customHeight="1">
      <c r="A133" s="35"/>
      <c r="B133" s="36"/>
      <c r="C133" s="24" t="s">
        <v>249</v>
      </c>
      <c r="D133" s="37"/>
      <c r="E133" s="37"/>
      <c r="F133" s="37"/>
      <c r="G133" s="37"/>
      <c r="H133" s="37"/>
      <c r="I133" s="37"/>
      <c r="J133" s="37"/>
      <c r="K133" s="37"/>
      <c r="L133" s="52"/>
      <c r="S133" s="35"/>
      <c r="T133" s="35"/>
      <c r="U133" s="35"/>
      <c r="V133" s="35"/>
      <c r="W133" s="35"/>
      <c r="X133" s="35"/>
      <c r="Y133" s="35"/>
      <c r="Z133" s="35"/>
      <c r="AA133" s="35"/>
      <c r="AB133" s="35"/>
      <c r="AC133" s="35"/>
      <c r="AD133" s="35"/>
      <c r="AE133" s="35"/>
    </row>
    <row r="134" spans="1:31" s="2" customFormat="1" ht="6.95" customHeight="1">
      <c r="A134" s="35"/>
      <c r="B134" s="36"/>
      <c r="C134" s="37"/>
      <c r="D134" s="37"/>
      <c r="E134" s="37"/>
      <c r="F134" s="37"/>
      <c r="G134" s="37"/>
      <c r="H134" s="37"/>
      <c r="I134" s="37"/>
      <c r="J134" s="37"/>
      <c r="K134" s="37"/>
      <c r="L134" s="52"/>
      <c r="S134" s="35"/>
      <c r="T134" s="35"/>
      <c r="U134" s="35"/>
      <c r="V134" s="35"/>
      <c r="W134" s="35"/>
      <c r="X134" s="35"/>
      <c r="Y134" s="35"/>
      <c r="Z134" s="35"/>
      <c r="AA134" s="35"/>
      <c r="AB134" s="35"/>
      <c r="AC134" s="35"/>
      <c r="AD134" s="35"/>
      <c r="AE134" s="35"/>
    </row>
    <row r="135" spans="1:31" s="2" customFormat="1" ht="12" customHeight="1">
      <c r="A135" s="35"/>
      <c r="B135" s="36"/>
      <c r="C135" s="30" t="s">
        <v>15</v>
      </c>
      <c r="D135" s="37"/>
      <c r="E135" s="37"/>
      <c r="F135" s="37"/>
      <c r="G135" s="37"/>
      <c r="H135" s="37"/>
      <c r="I135" s="37"/>
      <c r="J135" s="37"/>
      <c r="K135" s="37"/>
      <c r="L135" s="52"/>
      <c r="S135" s="35"/>
      <c r="T135" s="35"/>
      <c r="U135" s="35"/>
      <c r="V135" s="35"/>
      <c r="W135" s="35"/>
      <c r="X135" s="35"/>
      <c r="Y135" s="35"/>
      <c r="Z135" s="35"/>
      <c r="AA135" s="35"/>
      <c r="AB135" s="35"/>
      <c r="AC135" s="35"/>
      <c r="AD135" s="35"/>
      <c r="AE135" s="35"/>
    </row>
    <row r="136" spans="1:31" s="2" customFormat="1" ht="16.5" customHeight="1">
      <c r="A136" s="35"/>
      <c r="B136" s="36"/>
      <c r="C136" s="37"/>
      <c r="D136" s="37"/>
      <c r="E136" s="410" t="str">
        <f>E7</f>
        <v>Modernizace teplárny OB6</v>
      </c>
      <c r="F136" s="411"/>
      <c r="G136" s="411"/>
      <c r="H136" s="411"/>
      <c r="I136" s="37"/>
      <c r="J136" s="37"/>
      <c r="K136" s="37"/>
      <c r="L136" s="52"/>
      <c r="S136" s="35"/>
      <c r="T136" s="35"/>
      <c r="U136" s="35"/>
      <c r="V136" s="35"/>
      <c r="W136" s="35"/>
      <c r="X136" s="35"/>
      <c r="Y136" s="35"/>
      <c r="Z136" s="35"/>
      <c r="AA136" s="35"/>
      <c r="AB136" s="35"/>
      <c r="AC136" s="35"/>
      <c r="AD136" s="35"/>
      <c r="AE136" s="35"/>
    </row>
    <row r="137" spans="1:31" s="1" customFormat="1" ht="12" customHeight="1">
      <c r="B137" s="22"/>
      <c r="C137" s="30" t="s">
        <v>241</v>
      </c>
      <c r="D137" s="23"/>
      <c r="E137" s="23"/>
      <c r="F137" s="23"/>
      <c r="G137" s="23"/>
      <c r="H137" s="23"/>
      <c r="I137" s="23"/>
      <c r="J137" s="23"/>
      <c r="K137" s="23"/>
      <c r="L137" s="21"/>
    </row>
    <row r="138" spans="1:31" s="2" customFormat="1" ht="16.5" customHeight="1">
      <c r="A138" s="35"/>
      <c r="B138" s="36"/>
      <c r="C138" s="37"/>
      <c r="D138" s="37"/>
      <c r="E138" s="410" t="s">
        <v>2901</v>
      </c>
      <c r="F138" s="409"/>
      <c r="G138" s="409"/>
      <c r="H138" s="409"/>
      <c r="I138" s="37"/>
      <c r="J138" s="37"/>
      <c r="K138" s="37"/>
      <c r="L138" s="52"/>
      <c r="S138" s="35"/>
      <c r="T138" s="35"/>
      <c r="U138" s="35"/>
      <c r="V138" s="35"/>
      <c r="W138" s="35"/>
      <c r="X138" s="35"/>
      <c r="Y138" s="35"/>
      <c r="Z138" s="35"/>
      <c r="AA138" s="35"/>
      <c r="AB138" s="35"/>
      <c r="AC138" s="35"/>
      <c r="AD138" s="35"/>
      <c r="AE138" s="35"/>
    </row>
    <row r="139" spans="1:31" s="2" customFormat="1" ht="12" customHeight="1">
      <c r="A139" s="35"/>
      <c r="B139" s="36"/>
      <c r="C139" s="30" t="s">
        <v>432</v>
      </c>
      <c r="D139" s="37"/>
      <c r="E139" s="37"/>
      <c r="F139" s="37"/>
      <c r="G139" s="37"/>
      <c r="H139" s="37"/>
      <c r="I139" s="37"/>
      <c r="J139" s="37"/>
      <c r="K139" s="37"/>
      <c r="L139" s="52"/>
      <c r="S139" s="35"/>
      <c r="T139" s="35"/>
      <c r="U139" s="35"/>
      <c r="V139" s="35"/>
      <c r="W139" s="35"/>
      <c r="X139" s="35"/>
      <c r="Y139" s="35"/>
      <c r="Z139" s="35"/>
      <c r="AA139" s="35"/>
      <c r="AB139" s="35"/>
      <c r="AC139" s="35"/>
      <c r="AD139" s="35"/>
      <c r="AE139" s="35"/>
    </row>
    <row r="140" spans="1:31" s="2" customFormat="1" ht="16.5" customHeight="1">
      <c r="A140" s="35"/>
      <c r="B140" s="36"/>
      <c r="C140" s="37"/>
      <c r="D140" s="37"/>
      <c r="E140" s="384" t="str">
        <f>E11</f>
        <v>SO 103.2-D1.4.3 - Vzduchotechnika</v>
      </c>
      <c r="F140" s="409"/>
      <c r="G140" s="409"/>
      <c r="H140" s="409"/>
      <c r="I140" s="37"/>
      <c r="J140" s="37"/>
      <c r="K140" s="37"/>
      <c r="L140" s="52"/>
      <c r="S140" s="35"/>
      <c r="T140" s="35"/>
      <c r="U140" s="35"/>
      <c r="V140" s="35"/>
      <c r="W140" s="35"/>
      <c r="X140" s="35"/>
      <c r="Y140" s="35"/>
      <c r="Z140" s="35"/>
      <c r="AA140" s="35"/>
      <c r="AB140" s="35"/>
      <c r="AC140" s="35"/>
      <c r="AD140" s="35"/>
      <c r="AE140" s="35"/>
    </row>
    <row r="141" spans="1:31" s="2" customFormat="1" ht="6.95" customHeight="1">
      <c r="A141" s="35"/>
      <c r="B141" s="36"/>
      <c r="C141" s="37"/>
      <c r="D141" s="37"/>
      <c r="E141" s="37"/>
      <c r="F141" s="37"/>
      <c r="G141" s="37"/>
      <c r="H141" s="37"/>
      <c r="I141" s="37"/>
      <c r="J141" s="37"/>
      <c r="K141" s="37"/>
      <c r="L141" s="52"/>
      <c r="S141" s="35"/>
      <c r="T141" s="35"/>
      <c r="U141" s="35"/>
      <c r="V141" s="35"/>
      <c r="W141" s="35"/>
      <c r="X141" s="35"/>
      <c r="Y141" s="35"/>
      <c r="Z141" s="35"/>
      <c r="AA141" s="35"/>
      <c r="AB141" s="35"/>
      <c r="AC141" s="35"/>
      <c r="AD141" s="35"/>
      <c r="AE141" s="35"/>
    </row>
    <row r="142" spans="1:31" s="2" customFormat="1" ht="12" customHeight="1">
      <c r="A142" s="35"/>
      <c r="B142" s="36"/>
      <c r="C142" s="30" t="s">
        <v>19</v>
      </c>
      <c r="D142" s="37"/>
      <c r="E142" s="37"/>
      <c r="F142" s="28" t="str">
        <f>F14</f>
        <v>Mladá Boleslav</v>
      </c>
      <c r="G142" s="37"/>
      <c r="H142" s="37"/>
      <c r="I142" s="30" t="s">
        <v>21</v>
      </c>
      <c r="J142" s="67">
        <f>IF(J14="","",J14)</f>
        <v>45363</v>
      </c>
      <c r="K142" s="37"/>
      <c r="L142" s="52"/>
      <c r="S142" s="35"/>
      <c r="T142" s="35"/>
      <c r="U142" s="35"/>
      <c r="V142" s="35"/>
      <c r="W142" s="35"/>
      <c r="X142" s="35"/>
      <c r="Y142" s="35"/>
      <c r="Z142" s="35"/>
      <c r="AA142" s="35"/>
      <c r="AB142" s="35"/>
      <c r="AC142" s="35"/>
      <c r="AD142" s="35"/>
      <c r="AE142" s="35"/>
    </row>
    <row r="143" spans="1:31" s="2" customFormat="1" ht="6.95" customHeight="1">
      <c r="A143" s="35"/>
      <c r="B143" s="36"/>
      <c r="C143" s="37"/>
      <c r="D143" s="37"/>
      <c r="E143" s="37"/>
      <c r="F143" s="37"/>
      <c r="G143" s="37"/>
      <c r="H143" s="37"/>
      <c r="I143" s="37"/>
      <c r="J143" s="37"/>
      <c r="K143" s="37"/>
      <c r="L143" s="52"/>
      <c r="S143" s="35"/>
      <c r="T143" s="35"/>
      <c r="U143" s="35"/>
      <c r="V143" s="35"/>
      <c r="W143" s="35"/>
      <c r="X143" s="35"/>
      <c r="Y143" s="35"/>
      <c r="Z143" s="35"/>
      <c r="AA143" s="35"/>
      <c r="AB143" s="35"/>
      <c r="AC143" s="35"/>
      <c r="AD143" s="35"/>
      <c r="AE143" s="35"/>
    </row>
    <row r="144" spans="1:31" s="2" customFormat="1" ht="15.2" customHeight="1">
      <c r="A144" s="35"/>
      <c r="B144" s="36"/>
      <c r="C144" s="30" t="s">
        <v>22</v>
      </c>
      <c r="D144" s="37"/>
      <c r="E144" s="37"/>
      <c r="F144" s="28" t="str">
        <f>E17</f>
        <v xml:space="preserve">ŠKO-ENERGO s.r.o. </v>
      </c>
      <c r="G144" s="37"/>
      <c r="H144" s="37"/>
      <c r="I144" s="30" t="s">
        <v>28</v>
      </c>
      <c r="J144" s="33" t="str">
        <f>E23</f>
        <v>AFRY CZ s.r.o.</v>
      </c>
      <c r="K144" s="37"/>
      <c r="L144" s="52"/>
      <c r="S144" s="35"/>
      <c r="T144" s="35"/>
      <c r="U144" s="35"/>
      <c r="V144" s="35"/>
      <c r="W144" s="35"/>
      <c r="X144" s="35"/>
      <c r="Y144" s="35"/>
      <c r="Z144" s="35"/>
      <c r="AA144" s="35"/>
      <c r="AB144" s="35"/>
      <c r="AC144" s="35"/>
      <c r="AD144" s="35"/>
      <c r="AE144" s="35"/>
    </row>
    <row r="145" spans="1:65" s="2" customFormat="1" ht="15.2" customHeight="1">
      <c r="A145" s="35"/>
      <c r="B145" s="36"/>
      <c r="C145" s="30" t="s">
        <v>26</v>
      </c>
      <c r="D145" s="37"/>
      <c r="E145" s="37"/>
      <c r="F145" s="28" t="str">
        <f>IF(E20="","",E20)</f>
        <v>Vyplň údaj</v>
      </c>
      <c r="G145" s="37"/>
      <c r="H145" s="37"/>
      <c r="I145" s="30" t="s">
        <v>31</v>
      </c>
      <c r="J145" s="33" t="str">
        <f>E26</f>
        <v>AFRY CZ s.r.o.</v>
      </c>
      <c r="K145" s="37"/>
      <c r="L145" s="52"/>
      <c r="S145" s="35"/>
      <c r="T145" s="35"/>
      <c r="U145" s="35"/>
      <c r="V145" s="35"/>
      <c r="W145" s="35"/>
      <c r="X145" s="35"/>
      <c r="Y145" s="35"/>
      <c r="Z145" s="35"/>
      <c r="AA145" s="35"/>
      <c r="AB145" s="35"/>
      <c r="AC145" s="35"/>
      <c r="AD145" s="35"/>
      <c r="AE145" s="35"/>
    </row>
    <row r="146" spans="1:65" s="2" customFormat="1" ht="10.35" customHeight="1">
      <c r="A146" s="35"/>
      <c r="B146" s="36"/>
      <c r="C146" s="37"/>
      <c r="D146" s="37"/>
      <c r="E146" s="37"/>
      <c r="F146" s="37"/>
      <c r="G146" s="37"/>
      <c r="H146" s="37"/>
      <c r="I146" s="37"/>
      <c r="J146" s="37"/>
      <c r="K146" s="37"/>
      <c r="L146" s="52"/>
      <c r="S146" s="35"/>
      <c r="T146" s="35"/>
      <c r="U146" s="35"/>
      <c r="V146" s="35"/>
      <c r="W146" s="35"/>
      <c r="X146" s="35"/>
      <c r="Y146" s="35"/>
      <c r="Z146" s="35"/>
      <c r="AA146" s="35"/>
      <c r="AB146" s="35"/>
      <c r="AC146" s="35"/>
      <c r="AD146" s="35"/>
      <c r="AE146" s="35"/>
    </row>
    <row r="147" spans="1:65" s="11" customFormat="1" ht="29.25" customHeight="1">
      <c r="A147" s="163"/>
      <c r="B147" s="164"/>
      <c r="C147" s="165" t="s">
        <v>250</v>
      </c>
      <c r="D147" s="166" t="s">
        <v>55</v>
      </c>
      <c r="E147" s="166" t="s">
        <v>53</v>
      </c>
      <c r="F147" s="166" t="s">
        <v>54</v>
      </c>
      <c r="G147" s="166" t="s">
        <v>251</v>
      </c>
      <c r="H147" s="166" t="s">
        <v>252</v>
      </c>
      <c r="I147" s="166" t="s">
        <v>7632</v>
      </c>
      <c r="J147" s="167" t="s">
        <v>7631</v>
      </c>
      <c r="K147" s="168" t="s">
        <v>253</v>
      </c>
      <c r="L147" s="169"/>
      <c r="M147" s="76" t="s">
        <v>1</v>
      </c>
      <c r="N147" s="77" t="s">
        <v>37</v>
      </c>
      <c r="O147" s="77" t="s">
        <v>254</v>
      </c>
      <c r="P147" s="77" t="s">
        <v>255</v>
      </c>
      <c r="Q147" s="77" t="s">
        <v>256</v>
      </c>
      <c r="R147" s="77" t="s">
        <v>257</v>
      </c>
      <c r="S147" s="77" t="s">
        <v>258</v>
      </c>
      <c r="T147" s="78" t="s">
        <v>259</v>
      </c>
      <c r="U147" s="163"/>
      <c r="V147" s="163"/>
      <c r="W147" s="163"/>
      <c r="X147" s="163"/>
      <c r="Y147" s="163"/>
      <c r="Z147" s="163"/>
      <c r="AA147" s="163"/>
      <c r="AB147" s="163"/>
      <c r="AC147" s="163"/>
      <c r="AD147" s="163"/>
      <c r="AE147" s="163"/>
    </row>
    <row r="148" spans="1:65" s="2" customFormat="1" ht="22.9" customHeight="1">
      <c r="A148" s="35"/>
      <c r="B148" s="36"/>
      <c r="C148" s="83" t="s">
        <v>260</v>
      </c>
      <c r="D148" s="37"/>
      <c r="E148" s="37"/>
      <c r="F148" s="37"/>
      <c r="G148" s="37"/>
      <c r="H148" s="37"/>
      <c r="I148" s="37"/>
      <c r="J148" s="170">
        <f>BK148</f>
        <v>0</v>
      </c>
      <c r="K148" s="37"/>
      <c r="L148" s="40"/>
      <c r="M148" s="79"/>
      <c r="N148" s="171"/>
      <c r="O148" s="80"/>
      <c r="P148" s="172">
        <f>P149+P190+P198+P206+P214+P222</f>
        <v>0</v>
      </c>
      <c r="Q148" s="80"/>
      <c r="R148" s="172">
        <f>R149+R190+R198+R206+R214+R222</f>
        <v>2860.8</v>
      </c>
      <c r="S148" s="80"/>
      <c r="T148" s="173">
        <f>T149+T190+T198+T206+T214+T222</f>
        <v>0</v>
      </c>
      <c r="U148" s="35"/>
      <c r="V148" s="35"/>
      <c r="W148" s="35"/>
      <c r="X148" s="35"/>
      <c r="Y148" s="35"/>
      <c r="Z148" s="35"/>
      <c r="AA148" s="35"/>
      <c r="AB148" s="35"/>
      <c r="AC148" s="35"/>
      <c r="AD148" s="35"/>
      <c r="AE148" s="35"/>
      <c r="AT148" s="18" t="s">
        <v>63</v>
      </c>
      <c r="AU148" s="18" t="s">
        <v>245</v>
      </c>
      <c r="BK148" s="174">
        <f>BK149+BK190+BK198+BK206+BK214+BK222</f>
        <v>0</v>
      </c>
    </row>
    <row r="149" spans="1:65" s="12" customFormat="1" ht="25.9" customHeight="1">
      <c r="B149" s="175"/>
      <c r="C149" s="176"/>
      <c r="D149" s="177" t="s">
        <v>63</v>
      </c>
      <c r="E149" s="178" t="s">
        <v>1815</v>
      </c>
      <c r="F149" s="178" t="s">
        <v>4139</v>
      </c>
      <c r="G149" s="176"/>
      <c r="H149" s="176"/>
      <c r="I149" s="179"/>
      <c r="J149" s="180">
        <f>BK149</f>
        <v>0</v>
      </c>
      <c r="K149" s="176"/>
      <c r="L149" s="181"/>
      <c r="M149" s="182"/>
      <c r="N149" s="183"/>
      <c r="O149" s="183"/>
      <c r="P149" s="184">
        <f>P150+P152+P157+P161+P164+P167+P171+P173+P182+P185+P188</f>
        <v>0</v>
      </c>
      <c r="Q149" s="183"/>
      <c r="R149" s="184">
        <f>R150+R152+R157+R161+R164+R167+R171+R173+R182+R185+R188</f>
        <v>2630.6000000000004</v>
      </c>
      <c r="S149" s="183"/>
      <c r="T149" s="185">
        <f>T150+T152+T157+T161+T164+T167+T171+T173+T182+T185+T188</f>
        <v>0</v>
      </c>
      <c r="AR149" s="186" t="s">
        <v>71</v>
      </c>
      <c r="AT149" s="187" t="s">
        <v>63</v>
      </c>
      <c r="AU149" s="187" t="s">
        <v>64</v>
      </c>
      <c r="AY149" s="186" t="s">
        <v>263</v>
      </c>
      <c r="BK149" s="188">
        <f>BK150+BK152+BK157+BK161+BK164+BK167+BK171+BK173+BK182+BK185+BK188</f>
        <v>0</v>
      </c>
    </row>
    <row r="150" spans="1:65" s="12" customFormat="1" ht="22.9" customHeight="1">
      <c r="B150" s="175"/>
      <c r="C150" s="176"/>
      <c r="D150" s="177" t="s">
        <v>63</v>
      </c>
      <c r="E150" s="189" t="s">
        <v>4140</v>
      </c>
      <c r="F150" s="189" t="s">
        <v>4141</v>
      </c>
      <c r="G150" s="176"/>
      <c r="H150" s="176"/>
      <c r="I150" s="179"/>
      <c r="J150" s="190">
        <f>BK150</f>
        <v>0</v>
      </c>
      <c r="K150" s="176"/>
      <c r="L150" s="181"/>
      <c r="M150" s="182"/>
      <c r="N150" s="183"/>
      <c r="O150" s="183"/>
      <c r="P150" s="184">
        <f>P151</f>
        <v>0</v>
      </c>
      <c r="Q150" s="183"/>
      <c r="R150" s="184">
        <f>R151</f>
        <v>0</v>
      </c>
      <c r="S150" s="183"/>
      <c r="T150" s="185">
        <f>T151</f>
        <v>0</v>
      </c>
      <c r="AR150" s="186" t="s">
        <v>71</v>
      </c>
      <c r="AT150" s="187" t="s">
        <v>63</v>
      </c>
      <c r="AU150" s="187" t="s">
        <v>71</v>
      </c>
      <c r="AY150" s="186" t="s">
        <v>263</v>
      </c>
      <c r="BK150" s="188">
        <f>BK151</f>
        <v>0</v>
      </c>
    </row>
    <row r="151" spans="1:65" s="2" customFormat="1" ht="24.2" customHeight="1">
      <c r="A151" s="35"/>
      <c r="B151" s="36"/>
      <c r="C151" s="191" t="s">
        <v>71</v>
      </c>
      <c r="D151" s="191" t="s">
        <v>266</v>
      </c>
      <c r="E151" s="192" t="s">
        <v>4142</v>
      </c>
      <c r="F151" s="193" t="s">
        <v>4143</v>
      </c>
      <c r="G151" s="194" t="s">
        <v>1887</v>
      </c>
      <c r="H151" s="195">
        <v>1</v>
      </c>
      <c r="I151" s="196"/>
      <c r="J151" s="197">
        <f>ROUND(I151*H151,2)</f>
        <v>0</v>
      </c>
      <c r="K151" s="198"/>
      <c r="L151" s="40"/>
      <c r="M151" s="199" t="s">
        <v>1</v>
      </c>
      <c r="N151" s="200" t="s">
        <v>38</v>
      </c>
      <c r="O151" s="72"/>
      <c r="P151" s="201">
        <f>O151*H151</f>
        <v>0</v>
      </c>
      <c r="Q151" s="201">
        <v>0</v>
      </c>
      <c r="R151" s="201">
        <f>Q151*H151</f>
        <v>0</v>
      </c>
      <c r="S151" s="201">
        <v>0</v>
      </c>
      <c r="T151" s="202">
        <f>S151*H151</f>
        <v>0</v>
      </c>
      <c r="U151" s="35"/>
      <c r="V151" s="35"/>
      <c r="W151" s="35"/>
      <c r="X151" s="35"/>
      <c r="Y151" s="35"/>
      <c r="Z151" s="35"/>
      <c r="AA151" s="35"/>
      <c r="AB151" s="35"/>
      <c r="AC151" s="35"/>
      <c r="AD151" s="35"/>
      <c r="AE151" s="35"/>
      <c r="AR151" s="203" t="s">
        <v>270</v>
      </c>
      <c r="AT151" s="203" t="s">
        <v>266</v>
      </c>
      <c r="AU151" s="203" t="s">
        <v>73</v>
      </c>
      <c r="AY151" s="18" t="s">
        <v>263</v>
      </c>
      <c r="BE151" s="204">
        <f>IF(N151="základní",J151,0)</f>
        <v>0</v>
      </c>
      <c r="BF151" s="204">
        <f>IF(N151="snížená",J151,0)</f>
        <v>0</v>
      </c>
      <c r="BG151" s="204">
        <f>IF(N151="zákl. přenesená",J151,0)</f>
        <v>0</v>
      </c>
      <c r="BH151" s="204">
        <f>IF(N151="sníž. přenesená",J151,0)</f>
        <v>0</v>
      </c>
      <c r="BI151" s="204">
        <f>IF(N151="nulová",J151,0)</f>
        <v>0</v>
      </c>
      <c r="BJ151" s="18" t="s">
        <v>71</v>
      </c>
      <c r="BK151" s="204">
        <f>ROUND(I151*H151,2)</f>
        <v>0</v>
      </c>
      <c r="BL151" s="18" t="s">
        <v>270</v>
      </c>
      <c r="BM151" s="203" t="s">
        <v>73</v>
      </c>
    </row>
    <row r="152" spans="1:65" s="12" customFormat="1" ht="22.9" customHeight="1">
      <c r="B152" s="175"/>
      <c r="C152" s="176"/>
      <c r="D152" s="177" t="s">
        <v>63</v>
      </c>
      <c r="E152" s="189" t="s">
        <v>1824</v>
      </c>
      <c r="F152" s="189" t="s">
        <v>4144</v>
      </c>
      <c r="G152" s="176"/>
      <c r="H152" s="176"/>
      <c r="I152" s="179"/>
      <c r="J152" s="190">
        <f>BK152</f>
        <v>0</v>
      </c>
      <c r="K152" s="176"/>
      <c r="L152" s="181"/>
      <c r="M152" s="182"/>
      <c r="N152" s="183"/>
      <c r="O152" s="183"/>
      <c r="P152" s="184">
        <f>SUM(P153:P156)</f>
        <v>0</v>
      </c>
      <c r="Q152" s="183"/>
      <c r="R152" s="184">
        <f>SUM(R153:R156)</f>
        <v>31</v>
      </c>
      <c r="S152" s="183"/>
      <c r="T152" s="185">
        <f>SUM(T153:T156)</f>
        <v>0</v>
      </c>
      <c r="AR152" s="186" t="s">
        <v>71</v>
      </c>
      <c r="AT152" s="187" t="s">
        <v>63</v>
      </c>
      <c r="AU152" s="187" t="s">
        <v>71</v>
      </c>
      <c r="AY152" s="186" t="s">
        <v>263</v>
      </c>
      <c r="BK152" s="188">
        <f>SUM(BK153:BK156)</f>
        <v>0</v>
      </c>
    </row>
    <row r="153" spans="1:65" s="2" customFormat="1" ht="21.75" customHeight="1">
      <c r="A153" s="35"/>
      <c r="B153" s="36"/>
      <c r="C153" s="191" t="s">
        <v>73</v>
      </c>
      <c r="D153" s="191" t="s">
        <v>266</v>
      </c>
      <c r="E153" s="192" t="s">
        <v>4145</v>
      </c>
      <c r="F153" s="193" t="s">
        <v>4146</v>
      </c>
      <c r="G153" s="194" t="s">
        <v>1887</v>
      </c>
      <c r="H153" s="195">
        <v>1</v>
      </c>
      <c r="I153" s="196"/>
      <c r="J153" s="197">
        <f>ROUND(I153*H153,2)</f>
        <v>0</v>
      </c>
      <c r="K153" s="198"/>
      <c r="L153" s="40"/>
      <c r="M153" s="199" t="s">
        <v>1</v>
      </c>
      <c r="N153" s="200" t="s">
        <v>38</v>
      </c>
      <c r="O153" s="72"/>
      <c r="P153" s="201">
        <f>O153*H153</f>
        <v>0</v>
      </c>
      <c r="Q153" s="201">
        <v>31</v>
      </c>
      <c r="R153" s="201">
        <f>Q153*H153</f>
        <v>31</v>
      </c>
      <c r="S153" s="201">
        <v>0</v>
      </c>
      <c r="T153" s="202">
        <f>S153*H153</f>
        <v>0</v>
      </c>
      <c r="U153" s="35"/>
      <c r="V153" s="35"/>
      <c r="W153" s="35"/>
      <c r="X153" s="35"/>
      <c r="Y153" s="35"/>
      <c r="Z153" s="35"/>
      <c r="AA153" s="35"/>
      <c r="AB153" s="35"/>
      <c r="AC153" s="35"/>
      <c r="AD153" s="35"/>
      <c r="AE153" s="35"/>
      <c r="AR153" s="203" t="s">
        <v>270</v>
      </c>
      <c r="AT153" s="203" t="s">
        <v>266</v>
      </c>
      <c r="AU153" s="203" t="s">
        <v>73</v>
      </c>
      <c r="AY153" s="18" t="s">
        <v>263</v>
      </c>
      <c r="BE153" s="204">
        <f>IF(N153="základní",J153,0)</f>
        <v>0</v>
      </c>
      <c r="BF153" s="204">
        <f>IF(N153="snížená",J153,0)</f>
        <v>0</v>
      </c>
      <c r="BG153" s="204">
        <f>IF(N153="zákl. přenesená",J153,0)</f>
        <v>0</v>
      </c>
      <c r="BH153" s="204">
        <f>IF(N153="sníž. přenesená",J153,0)</f>
        <v>0</v>
      </c>
      <c r="BI153" s="204">
        <f>IF(N153="nulová",J153,0)</f>
        <v>0</v>
      </c>
      <c r="BJ153" s="18" t="s">
        <v>71</v>
      </c>
      <c r="BK153" s="204">
        <f>ROUND(I153*H153,2)</f>
        <v>0</v>
      </c>
      <c r="BL153" s="18" t="s">
        <v>270</v>
      </c>
      <c r="BM153" s="203" t="s">
        <v>270</v>
      </c>
    </row>
    <row r="154" spans="1:65" s="2" customFormat="1" ht="24.2" customHeight="1">
      <c r="A154" s="35"/>
      <c r="B154" s="36"/>
      <c r="C154" s="191" t="s">
        <v>276</v>
      </c>
      <c r="D154" s="191" t="s">
        <v>266</v>
      </c>
      <c r="E154" s="192" t="s">
        <v>4147</v>
      </c>
      <c r="F154" s="193" t="s">
        <v>4148</v>
      </c>
      <c r="G154" s="194" t="s">
        <v>796</v>
      </c>
      <c r="H154" s="195">
        <v>12</v>
      </c>
      <c r="I154" s="196"/>
      <c r="J154" s="197">
        <f>ROUND(I154*H154,2)</f>
        <v>0</v>
      </c>
      <c r="K154" s="198"/>
      <c r="L154" s="40"/>
      <c r="M154" s="199" t="s">
        <v>1</v>
      </c>
      <c r="N154" s="200" t="s">
        <v>38</v>
      </c>
      <c r="O154" s="72"/>
      <c r="P154" s="201">
        <f>O154*H154</f>
        <v>0</v>
      </c>
      <c r="Q154" s="201">
        <v>0</v>
      </c>
      <c r="R154" s="201">
        <f>Q154*H154</f>
        <v>0</v>
      </c>
      <c r="S154" s="201">
        <v>0</v>
      </c>
      <c r="T154" s="202">
        <f>S154*H154</f>
        <v>0</v>
      </c>
      <c r="U154" s="35"/>
      <c r="V154" s="35"/>
      <c r="W154" s="35"/>
      <c r="X154" s="35"/>
      <c r="Y154" s="35"/>
      <c r="Z154" s="35"/>
      <c r="AA154" s="35"/>
      <c r="AB154" s="35"/>
      <c r="AC154" s="35"/>
      <c r="AD154" s="35"/>
      <c r="AE154" s="35"/>
      <c r="AR154" s="203" t="s">
        <v>270</v>
      </c>
      <c r="AT154" s="203" t="s">
        <v>266</v>
      </c>
      <c r="AU154" s="203" t="s">
        <v>73</v>
      </c>
      <c r="AY154" s="18" t="s">
        <v>263</v>
      </c>
      <c r="BE154" s="204">
        <f>IF(N154="základní",J154,0)</f>
        <v>0</v>
      </c>
      <c r="BF154" s="204">
        <f>IF(N154="snížená",J154,0)</f>
        <v>0</v>
      </c>
      <c r="BG154" s="204">
        <f>IF(N154="zákl. přenesená",J154,0)</f>
        <v>0</v>
      </c>
      <c r="BH154" s="204">
        <f>IF(N154="sníž. přenesená",J154,0)</f>
        <v>0</v>
      </c>
      <c r="BI154" s="204">
        <f>IF(N154="nulová",J154,0)</f>
        <v>0</v>
      </c>
      <c r="BJ154" s="18" t="s">
        <v>71</v>
      </c>
      <c r="BK154" s="204">
        <f>ROUND(I154*H154,2)</f>
        <v>0</v>
      </c>
      <c r="BL154" s="18" t="s">
        <v>270</v>
      </c>
      <c r="BM154" s="203" t="s">
        <v>304</v>
      </c>
    </row>
    <row r="155" spans="1:65" s="2" customFormat="1" ht="16.5" customHeight="1">
      <c r="A155" s="35"/>
      <c r="B155" s="36"/>
      <c r="C155" s="191" t="s">
        <v>270</v>
      </c>
      <c r="D155" s="191" t="s">
        <v>266</v>
      </c>
      <c r="E155" s="192" t="s">
        <v>4149</v>
      </c>
      <c r="F155" s="193" t="s">
        <v>4150</v>
      </c>
      <c r="G155" s="194" t="s">
        <v>1057</v>
      </c>
      <c r="H155" s="195">
        <v>0.18</v>
      </c>
      <c r="I155" s="196"/>
      <c r="J155" s="197">
        <f>ROUND(I155*H155,2)</f>
        <v>0</v>
      </c>
      <c r="K155" s="198"/>
      <c r="L155" s="40"/>
      <c r="M155" s="199" t="s">
        <v>1</v>
      </c>
      <c r="N155" s="200" t="s">
        <v>38</v>
      </c>
      <c r="O155" s="72"/>
      <c r="P155" s="201">
        <f>O155*H155</f>
        <v>0</v>
      </c>
      <c r="Q155" s="201">
        <v>0</v>
      </c>
      <c r="R155" s="201">
        <f>Q155*H155</f>
        <v>0</v>
      </c>
      <c r="S155" s="201">
        <v>0</v>
      </c>
      <c r="T155" s="202">
        <f>S155*H155</f>
        <v>0</v>
      </c>
      <c r="U155" s="35"/>
      <c r="V155" s="35"/>
      <c r="W155" s="35"/>
      <c r="X155" s="35"/>
      <c r="Y155" s="35"/>
      <c r="Z155" s="35"/>
      <c r="AA155" s="35"/>
      <c r="AB155" s="35"/>
      <c r="AC155" s="35"/>
      <c r="AD155" s="35"/>
      <c r="AE155" s="35"/>
      <c r="AR155" s="203" t="s">
        <v>270</v>
      </c>
      <c r="AT155" s="203" t="s">
        <v>266</v>
      </c>
      <c r="AU155" s="203" t="s">
        <v>73</v>
      </c>
      <c r="AY155" s="18" t="s">
        <v>263</v>
      </c>
      <c r="BE155" s="204">
        <f>IF(N155="základní",J155,0)</f>
        <v>0</v>
      </c>
      <c r="BF155" s="204">
        <f>IF(N155="snížená",J155,0)</f>
        <v>0</v>
      </c>
      <c r="BG155" s="204">
        <f>IF(N155="zákl. přenesená",J155,0)</f>
        <v>0</v>
      </c>
      <c r="BH155" s="204">
        <f>IF(N155="sníž. přenesená",J155,0)</f>
        <v>0</v>
      </c>
      <c r="BI155" s="204">
        <f>IF(N155="nulová",J155,0)</f>
        <v>0</v>
      </c>
      <c r="BJ155" s="18" t="s">
        <v>71</v>
      </c>
      <c r="BK155" s="204">
        <f>ROUND(I155*H155,2)</f>
        <v>0</v>
      </c>
      <c r="BL155" s="18" t="s">
        <v>270</v>
      </c>
      <c r="BM155" s="203" t="s">
        <v>314</v>
      </c>
    </row>
    <row r="156" spans="1:65" s="2" customFormat="1" ht="16.5" customHeight="1">
      <c r="A156" s="35"/>
      <c r="B156" s="36"/>
      <c r="C156" s="191" t="s">
        <v>297</v>
      </c>
      <c r="D156" s="191" t="s">
        <v>266</v>
      </c>
      <c r="E156" s="192" t="s">
        <v>4151</v>
      </c>
      <c r="F156" s="193" t="s">
        <v>4152</v>
      </c>
      <c r="G156" s="194" t="s">
        <v>1887</v>
      </c>
      <c r="H156" s="195">
        <v>2</v>
      </c>
      <c r="I156" s="196"/>
      <c r="J156" s="197">
        <f>ROUND(I156*H156,2)</f>
        <v>0</v>
      </c>
      <c r="K156" s="198"/>
      <c r="L156" s="40"/>
      <c r="M156" s="199" t="s">
        <v>1</v>
      </c>
      <c r="N156" s="200" t="s">
        <v>38</v>
      </c>
      <c r="O156" s="72"/>
      <c r="P156" s="201">
        <f>O156*H156</f>
        <v>0</v>
      </c>
      <c r="Q156" s="201">
        <v>0</v>
      </c>
      <c r="R156" s="201">
        <f>Q156*H156</f>
        <v>0</v>
      </c>
      <c r="S156" s="201">
        <v>0</v>
      </c>
      <c r="T156" s="202">
        <f>S156*H156</f>
        <v>0</v>
      </c>
      <c r="U156" s="35"/>
      <c r="V156" s="35"/>
      <c r="W156" s="35"/>
      <c r="X156" s="35"/>
      <c r="Y156" s="35"/>
      <c r="Z156" s="35"/>
      <c r="AA156" s="35"/>
      <c r="AB156" s="35"/>
      <c r="AC156" s="35"/>
      <c r="AD156" s="35"/>
      <c r="AE156" s="35"/>
      <c r="AR156" s="203" t="s">
        <v>270</v>
      </c>
      <c r="AT156" s="203" t="s">
        <v>266</v>
      </c>
      <c r="AU156" s="203" t="s">
        <v>73</v>
      </c>
      <c r="AY156" s="18" t="s">
        <v>263</v>
      </c>
      <c r="BE156" s="204">
        <f>IF(N156="základní",J156,0)</f>
        <v>0</v>
      </c>
      <c r="BF156" s="204">
        <f>IF(N156="snížená",J156,0)</f>
        <v>0</v>
      </c>
      <c r="BG156" s="204">
        <f>IF(N156="zákl. přenesená",J156,0)</f>
        <v>0</v>
      </c>
      <c r="BH156" s="204">
        <f>IF(N156="sníž. přenesená",J156,0)</f>
        <v>0</v>
      </c>
      <c r="BI156" s="204">
        <f>IF(N156="nulová",J156,0)</f>
        <v>0</v>
      </c>
      <c r="BJ156" s="18" t="s">
        <v>71</v>
      </c>
      <c r="BK156" s="204">
        <f>ROUND(I156*H156,2)</f>
        <v>0</v>
      </c>
      <c r="BL156" s="18" t="s">
        <v>270</v>
      </c>
      <c r="BM156" s="203" t="s">
        <v>322</v>
      </c>
    </row>
    <row r="157" spans="1:65" s="12" customFormat="1" ht="22.9" customHeight="1">
      <c r="B157" s="175"/>
      <c r="C157" s="176"/>
      <c r="D157" s="177" t="s">
        <v>63</v>
      </c>
      <c r="E157" s="189" t="s">
        <v>4153</v>
      </c>
      <c r="F157" s="189" t="s">
        <v>4154</v>
      </c>
      <c r="G157" s="176"/>
      <c r="H157" s="176"/>
      <c r="I157" s="179"/>
      <c r="J157" s="190">
        <f>BK157</f>
        <v>0</v>
      </c>
      <c r="K157" s="176"/>
      <c r="L157" s="181"/>
      <c r="M157" s="182"/>
      <c r="N157" s="183"/>
      <c r="O157" s="183"/>
      <c r="P157" s="184">
        <f>SUM(P158:P160)</f>
        <v>0</v>
      </c>
      <c r="Q157" s="183"/>
      <c r="R157" s="184">
        <f>SUM(R158:R160)</f>
        <v>15.899999999999999</v>
      </c>
      <c r="S157" s="183"/>
      <c r="T157" s="185">
        <f>SUM(T158:T160)</f>
        <v>0</v>
      </c>
      <c r="AR157" s="186" t="s">
        <v>71</v>
      </c>
      <c r="AT157" s="187" t="s">
        <v>63</v>
      </c>
      <c r="AU157" s="187" t="s">
        <v>71</v>
      </c>
      <c r="AY157" s="186" t="s">
        <v>263</v>
      </c>
      <c r="BK157" s="188">
        <f>SUM(BK158:BK160)</f>
        <v>0</v>
      </c>
    </row>
    <row r="158" spans="1:65" s="2" customFormat="1" ht="16.5" customHeight="1">
      <c r="A158" s="35"/>
      <c r="B158" s="36"/>
      <c r="C158" s="191" t="s">
        <v>304</v>
      </c>
      <c r="D158" s="191" t="s">
        <v>266</v>
      </c>
      <c r="E158" s="192" t="s">
        <v>4155</v>
      </c>
      <c r="F158" s="193" t="s">
        <v>4156</v>
      </c>
      <c r="G158" s="194" t="s">
        <v>1887</v>
      </c>
      <c r="H158" s="195">
        <v>4</v>
      </c>
      <c r="I158" s="196"/>
      <c r="J158" s="197">
        <f>ROUND(I158*H158,2)</f>
        <v>0</v>
      </c>
      <c r="K158" s="198"/>
      <c r="L158" s="40"/>
      <c r="M158" s="199" t="s">
        <v>1</v>
      </c>
      <c r="N158" s="200" t="s">
        <v>38</v>
      </c>
      <c r="O158" s="72"/>
      <c r="P158" s="201">
        <f>O158*H158</f>
        <v>0</v>
      </c>
      <c r="Q158" s="201">
        <v>0.5</v>
      </c>
      <c r="R158" s="201">
        <f>Q158*H158</f>
        <v>2</v>
      </c>
      <c r="S158" s="201">
        <v>0</v>
      </c>
      <c r="T158" s="202">
        <f>S158*H158</f>
        <v>0</v>
      </c>
      <c r="U158" s="35"/>
      <c r="V158" s="35"/>
      <c r="W158" s="35"/>
      <c r="X158" s="35"/>
      <c r="Y158" s="35"/>
      <c r="Z158" s="35"/>
      <c r="AA158" s="35"/>
      <c r="AB158" s="35"/>
      <c r="AC158" s="35"/>
      <c r="AD158" s="35"/>
      <c r="AE158" s="35"/>
      <c r="AR158" s="203" t="s">
        <v>270</v>
      </c>
      <c r="AT158" s="203" t="s">
        <v>266</v>
      </c>
      <c r="AU158" s="203" t="s">
        <v>73</v>
      </c>
      <c r="AY158" s="18" t="s">
        <v>263</v>
      </c>
      <c r="BE158" s="204">
        <f>IF(N158="základní",J158,0)</f>
        <v>0</v>
      </c>
      <c r="BF158" s="204">
        <f>IF(N158="snížená",J158,0)</f>
        <v>0</v>
      </c>
      <c r="BG158" s="204">
        <f>IF(N158="zákl. přenesená",J158,0)</f>
        <v>0</v>
      </c>
      <c r="BH158" s="204">
        <f>IF(N158="sníž. přenesená",J158,0)</f>
        <v>0</v>
      </c>
      <c r="BI158" s="204">
        <f>IF(N158="nulová",J158,0)</f>
        <v>0</v>
      </c>
      <c r="BJ158" s="18" t="s">
        <v>71</v>
      </c>
      <c r="BK158" s="204">
        <f>ROUND(I158*H158,2)</f>
        <v>0</v>
      </c>
      <c r="BL158" s="18" t="s">
        <v>270</v>
      </c>
      <c r="BM158" s="203" t="s">
        <v>8</v>
      </c>
    </row>
    <row r="159" spans="1:65" s="2" customFormat="1" ht="16.5" customHeight="1">
      <c r="A159" s="35"/>
      <c r="B159" s="36"/>
      <c r="C159" s="191" t="s">
        <v>309</v>
      </c>
      <c r="D159" s="191" t="s">
        <v>266</v>
      </c>
      <c r="E159" s="192" t="s">
        <v>4157</v>
      </c>
      <c r="F159" s="193" t="s">
        <v>4158</v>
      </c>
      <c r="G159" s="194" t="s">
        <v>1887</v>
      </c>
      <c r="H159" s="195">
        <v>7</v>
      </c>
      <c r="I159" s="196"/>
      <c r="J159" s="197">
        <f>ROUND(I159*H159,2)</f>
        <v>0</v>
      </c>
      <c r="K159" s="198"/>
      <c r="L159" s="40"/>
      <c r="M159" s="199" t="s">
        <v>1</v>
      </c>
      <c r="N159" s="200" t="s">
        <v>38</v>
      </c>
      <c r="O159" s="72"/>
      <c r="P159" s="201">
        <f>O159*H159</f>
        <v>0</v>
      </c>
      <c r="Q159" s="201">
        <v>0.7</v>
      </c>
      <c r="R159" s="201">
        <f>Q159*H159</f>
        <v>4.8999999999999995</v>
      </c>
      <c r="S159" s="201">
        <v>0</v>
      </c>
      <c r="T159" s="202">
        <f>S159*H159</f>
        <v>0</v>
      </c>
      <c r="U159" s="35"/>
      <c r="V159" s="35"/>
      <c r="W159" s="35"/>
      <c r="X159" s="35"/>
      <c r="Y159" s="35"/>
      <c r="Z159" s="35"/>
      <c r="AA159" s="35"/>
      <c r="AB159" s="35"/>
      <c r="AC159" s="35"/>
      <c r="AD159" s="35"/>
      <c r="AE159" s="35"/>
      <c r="AR159" s="203" t="s">
        <v>270</v>
      </c>
      <c r="AT159" s="203" t="s">
        <v>266</v>
      </c>
      <c r="AU159" s="203" t="s">
        <v>73</v>
      </c>
      <c r="AY159" s="18" t="s">
        <v>263</v>
      </c>
      <c r="BE159" s="204">
        <f>IF(N159="základní",J159,0)</f>
        <v>0</v>
      </c>
      <c r="BF159" s="204">
        <f>IF(N159="snížená",J159,0)</f>
        <v>0</v>
      </c>
      <c r="BG159" s="204">
        <f>IF(N159="zákl. přenesená",J159,0)</f>
        <v>0</v>
      </c>
      <c r="BH159" s="204">
        <f>IF(N159="sníž. přenesená",J159,0)</f>
        <v>0</v>
      </c>
      <c r="BI159" s="204">
        <f>IF(N159="nulová",J159,0)</f>
        <v>0</v>
      </c>
      <c r="BJ159" s="18" t="s">
        <v>71</v>
      </c>
      <c r="BK159" s="204">
        <f>ROUND(I159*H159,2)</f>
        <v>0</v>
      </c>
      <c r="BL159" s="18" t="s">
        <v>270</v>
      </c>
      <c r="BM159" s="203" t="s">
        <v>405</v>
      </c>
    </row>
    <row r="160" spans="1:65" s="2" customFormat="1" ht="16.5" customHeight="1">
      <c r="A160" s="35"/>
      <c r="B160" s="36"/>
      <c r="C160" s="191" t="s">
        <v>314</v>
      </c>
      <c r="D160" s="191" t="s">
        <v>266</v>
      </c>
      <c r="E160" s="192" t="s">
        <v>4155</v>
      </c>
      <c r="F160" s="193" t="s">
        <v>4156</v>
      </c>
      <c r="G160" s="194" t="s">
        <v>1887</v>
      </c>
      <c r="H160" s="195">
        <v>18</v>
      </c>
      <c r="I160" s="196"/>
      <c r="J160" s="197">
        <f>ROUND(I160*H160,2)</f>
        <v>0</v>
      </c>
      <c r="K160" s="198"/>
      <c r="L160" s="40"/>
      <c r="M160" s="199" t="s">
        <v>1</v>
      </c>
      <c r="N160" s="200" t="s">
        <v>38</v>
      </c>
      <c r="O160" s="72"/>
      <c r="P160" s="201">
        <f>O160*H160</f>
        <v>0</v>
      </c>
      <c r="Q160" s="201">
        <v>0.5</v>
      </c>
      <c r="R160" s="201">
        <f>Q160*H160</f>
        <v>9</v>
      </c>
      <c r="S160" s="201">
        <v>0</v>
      </c>
      <c r="T160" s="202">
        <f>S160*H160</f>
        <v>0</v>
      </c>
      <c r="U160" s="35"/>
      <c r="V160" s="35"/>
      <c r="W160" s="35"/>
      <c r="X160" s="35"/>
      <c r="Y160" s="35"/>
      <c r="Z160" s="35"/>
      <c r="AA160" s="35"/>
      <c r="AB160" s="35"/>
      <c r="AC160" s="35"/>
      <c r="AD160" s="35"/>
      <c r="AE160" s="35"/>
      <c r="AR160" s="203" t="s">
        <v>270</v>
      </c>
      <c r="AT160" s="203" t="s">
        <v>266</v>
      </c>
      <c r="AU160" s="203" t="s">
        <v>73</v>
      </c>
      <c r="AY160" s="18" t="s">
        <v>263</v>
      </c>
      <c r="BE160" s="204">
        <f>IF(N160="základní",J160,0)</f>
        <v>0</v>
      </c>
      <c r="BF160" s="204">
        <f>IF(N160="snížená",J160,0)</f>
        <v>0</v>
      </c>
      <c r="BG160" s="204">
        <f>IF(N160="zákl. přenesená",J160,0)</f>
        <v>0</v>
      </c>
      <c r="BH160" s="204">
        <f>IF(N160="sníž. přenesená",J160,0)</f>
        <v>0</v>
      </c>
      <c r="BI160" s="204">
        <f>IF(N160="nulová",J160,0)</f>
        <v>0</v>
      </c>
      <c r="BJ160" s="18" t="s">
        <v>71</v>
      </c>
      <c r="BK160" s="204">
        <f>ROUND(I160*H160,2)</f>
        <v>0</v>
      </c>
      <c r="BL160" s="18" t="s">
        <v>270</v>
      </c>
      <c r="BM160" s="203" t="s">
        <v>416</v>
      </c>
    </row>
    <row r="161" spans="1:65" s="12" customFormat="1" ht="22.9" customHeight="1">
      <c r="B161" s="175"/>
      <c r="C161" s="176"/>
      <c r="D161" s="177" t="s">
        <v>63</v>
      </c>
      <c r="E161" s="189" t="s">
        <v>4159</v>
      </c>
      <c r="F161" s="189" t="s">
        <v>4160</v>
      </c>
      <c r="G161" s="176"/>
      <c r="H161" s="176"/>
      <c r="I161" s="179"/>
      <c r="J161" s="190">
        <f>BK161</f>
        <v>0</v>
      </c>
      <c r="K161" s="176"/>
      <c r="L161" s="181"/>
      <c r="M161" s="182"/>
      <c r="N161" s="183"/>
      <c r="O161" s="183"/>
      <c r="P161" s="184">
        <f>SUM(P162:P163)</f>
        <v>0</v>
      </c>
      <c r="Q161" s="183"/>
      <c r="R161" s="184">
        <f>SUM(R162:R163)</f>
        <v>14.8</v>
      </c>
      <c r="S161" s="183"/>
      <c r="T161" s="185">
        <f>SUM(T162:T163)</f>
        <v>0</v>
      </c>
      <c r="AR161" s="186" t="s">
        <v>71</v>
      </c>
      <c r="AT161" s="187" t="s">
        <v>63</v>
      </c>
      <c r="AU161" s="187" t="s">
        <v>71</v>
      </c>
      <c r="AY161" s="186" t="s">
        <v>263</v>
      </c>
      <c r="BK161" s="188">
        <f>SUM(BK162:BK163)</f>
        <v>0</v>
      </c>
    </row>
    <row r="162" spans="1:65" s="2" customFormat="1" ht="16.5" customHeight="1">
      <c r="A162" s="35"/>
      <c r="B162" s="36"/>
      <c r="C162" s="191" t="s">
        <v>264</v>
      </c>
      <c r="D162" s="191" t="s">
        <v>266</v>
      </c>
      <c r="E162" s="192" t="s">
        <v>4161</v>
      </c>
      <c r="F162" s="193" t="s">
        <v>4162</v>
      </c>
      <c r="G162" s="194" t="s">
        <v>1887</v>
      </c>
      <c r="H162" s="195">
        <v>4</v>
      </c>
      <c r="I162" s="196"/>
      <c r="J162" s="197">
        <f>ROUND(I162*H162,2)</f>
        <v>0</v>
      </c>
      <c r="K162" s="198"/>
      <c r="L162" s="40"/>
      <c r="M162" s="199" t="s">
        <v>1</v>
      </c>
      <c r="N162" s="200" t="s">
        <v>38</v>
      </c>
      <c r="O162" s="72"/>
      <c r="P162" s="201">
        <f>O162*H162</f>
        <v>0</v>
      </c>
      <c r="Q162" s="201">
        <v>0.5</v>
      </c>
      <c r="R162" s="201">
        <f>Q162*H162</f>
        <v>2</v>
      </c>
      <c r="S162" s="201">
        <v>0</v>
      </c>
      <c r="T162" s="202">
        <f>S162*H162</f>
        <v>0</v>
      </c>
      <c r="U162" s="35"/>
      <c r="V162" s="35"/>
      <c r="W162" s="35"/>
      <c r="X162" s="35"/>
      <c r="Y162" s="35"/>
      <c r="Z162" s="35"/>
      <c r="AA162" s="35"/>
      <c r="AB162" s="35"/>
      <c r="AC162" s="35"/>
      <c r="AD162" s="35"/>
      <c r="AE162" s="35"/>
      <c r="AR162" s="203" t="s">
        <v>270</v>
      </c>
      <c r="AT162" s="203" t="s">
        <v>266</v>
      </c>
      <c r="AU162" s="203" t="s">
        <v>73</v>
      </c>
      <c r="AY162" s="18" t="s">
        <v>263</v>
      </c>
      <c r="BE162" s="204">
        <f>IF(N162="základní",J162,0)</f>
        <v>0</v>
      </c>
      <c r="BF162" s="204">
        <f>IF(N162="snížená",J162,0)</f>
        <v>0</v>
      </c>
      <c r="BG162" s="204">
        <f>IF(N162="zákl. přenesená",J162,0)</f>
        <v>0</v>
      </c>
      <c r="BH162" s="204">
        <f>IF(N162="sníž. přenesená",J162,0)</f>
        <v>0</v>
      </c>
      <c r="BI162" s="204">
        <f>IF(N162="nulová",J162,0)</f>
        <v>0</v>
      </c>
      <c r="BJ162" s="18" t="s">
        <v>71</v>
      </c>
      <c r="BK162" s="204">
        <f>ROUND(I162*H162,2)</f>
        <v>0</v>
      </c>
      <c r="BL162" s="18" t="s">
        <v>270</v>
      </c>
      <c r="BM162" s="203" t="s">
        <v>426</v>
      </c>
    </row>
    <row r="163" spans="1:65" s="2" customFormat="1" ht="16.5" customHeight="1">
      <c r="A163" s="35"/>
      <c r="B163" s="36"/>
      <c r="C163" s="191" t="s">
        <v>322</v>
      </c>
      <c r="D163" s="191" t="s">
        <v>266</v>
      </c>
      <c r="E163" s="192" t="s">
        <v>4163</v>
      </c>
      <c r="F163" s="193" t="s">
        <v>4164</v>
      </c>
      <c r="G163" s="194" t="s">
        <v>1887</v>
      </c>
      <c r="H163" s="195">
        <v>16</v>
      </c>
      <c r="I163" s="196"/>
      <c r="J163" s="197">
        <f>ROUND(I163*H163,2)</f>
        <v>0</v>
      </c>
      <c r="K163" s="198"/>
      <c r="L163" s="40"/>
      <c r="M163" s="199" t="s">
        <v>1</v>
      </c>
      <c r="N163" s="200" t="s">
        <v>38</v>
      </c>
      <c r="O163" s="72"/>
      <c r="P163" s="201">
        <f>O163*H163</f>
        <v>0</v>
      </c>
      <c r="Q163" s="201">
        <v>0.8</v>
      </c>
      <c r="R163" s="201">
        <f>Q163*H163</f>
        <v>12.8</v>
      </c>
      <c r="S163" s="201">
        <v>0</v>
      </c>
      <c r="T163" s="202">
        <f>S163*H163</f>
        <v>0</v>
      </c>
      <c r="U163" s="35"/>
      <c r="V163" s="35"/>
      <c r="W163" s="35"/>
      <c r="X163" s="35"/>
      <c r="Y163" s="35"/>
      <c r="Z163" s="35"/>
      <c r="AA163" s="35"/>
      <c r="AB163" s="35"/>
      <c r="AC163" s="35"/>
      <c r="AD163" s="35"/>
      <c r="AE163" s="35"/>
      <c r="AR163" s="203" t="s">
        <v>270</v>
      </c>
      <c r="AT163" s="203" t="s">
        <v>266</v>
      </c>
      <c r="AU163" s="203" t="s">
        <v>73</v>
      </c>
      <c r="AY163" s="18" t="s">
        <v>263</v>
      </c>
      <c r="BE163" s="204">
        <f>IF(N163="základní",J163,0)</f>
        <v>0</v>
      </c>
      <c r="BF163" s="204">
        <f>IF(N163="snížená",J163,0)</f>
        <v>0</v>
      </c>
      <c r="BG163" s="204">
        <f>IF(N163="zákl. přenesená",J163,0)</f>
        <v>0</v>
      </c>
      <c r="BH163" s="204">
        <f>IF(N163="sníž. přenesená",J163,0)</f>
        <v>0</v>
      </c>
      <c r="BI163" s="204">
        <f>IF(N163="nulová",J163,0)</f>
        <v>0</v>
      </c>
      <c r="BJ163" s="18" t="s">
        <v>71</v>
      </c>
      <c r="BK163" s="204">
        <f>ROUND(I163*H163,2)</f>
        <v>0</v>
      </c>
      <c r="BL163" s="18" t="s">
        <v>270</v>
      </c>
      <c r="BM163" s="203" t="s">
        <v>493</v>
      </c>
    </row>
    <row r="164" spans="1:65" s="12" customFormat="1" ht="22.9" customHeight="1">
      <c r="B164" s="175"/>
      <c r="C164" s="176"/>
      <c r="D164" s="177" t="s">
        <v>63</v>
      </c>
      <c r="E164" s="189" t="s">
        <v>4165</v>
      </c>
      <c r="F164" s="189" t="s">
        <v>4166</v>
      </c>
      <c r="G164" s="176"/>
      <c r="H164" s="176"/>
      <c r="I164" s="179"/>
      <c r="J164" s="190">
        <f>BK164</f>
        <v>0</v>
      </c>
      <c r="K164" s="176"/>
      <c r="L164" s="181"/>
      <c r="M164" s="182"/>
      <c r="N164" s="183"/>
      <c r="O164" s="183"/>
      <c r="P164" s="184">
        <f>SUM(P165:P166)</f>
        <v>0</v>
      </c>
      <c r="Q164" s="183"/>
      <c r="R164" s="184">
        <f>SUM(R165:R166)</f>
        <v>296</v>
      </c>
      <c r="S164" s="183"/>
      <c r="T164" s="185">
        <f>SUM(T165:T166)</f>
        <v>0</v>
      </c>
      <c r="AR164" s="186" t="s">
        <v>71</v>
      </c>
      <c r="AT164" s="187" t="s">
        <v>63</v>
      </c>
      <c r="AU164" s="187" t="s">
        <v>71</v>
      </c>
      <c r="AY164" s="186" t="s">
        <v>263</v>
      </c>
      <c r="BK164" s="188">
        <f>SUM(BK165:BK166)</f>
        <v>0</v>
      </c>
    </row>
    <row r="165" spans="1:65" s="2" customFormat="1" ht="16.5" customHeight="1">
      <c r="A165" s="35"/>
      <c r="B165" s="36"/>
      <c r="C165" s="191" t="s">
        <v>327</v>
      </c>
      <c r="D165" s="191" t="s">
        <v>266</v>
      </c>
      <c r="E165" s="192" t="s">
        <v>4167</v>
      </c>
      <c r="F165" s="193" t="s">
        <v>4168</v>
      </c>
      <c r="G165" s="194" t="s">
        <v>1887</v>
      </c>
      <c r="H165" s="195">
        <v>6</v>
      </c>
      <c r="I165" s="196"/>
      <c r="J165" s="197">
        <f>ROUND(I165*H165,2)</f>
        <v>0</v>
      </c>
      <c r="K165" s="198"/>
      <c r="L165" s="40"/>
      <c r="M165" s="199" t="s">
        <v>1</v>
      </c>
      <c r="N165" s="200" t="s">
        <v>38</v>
      </c>
      <c r="O165" s="72"/>
      <c r="P165" s="201">
        <f>O165*H165</f>
        <v>0</v>
      </c>
      <c r="Q165" s="201">
        <v>37</v>
      </c>
      <c r="R165" s="201">
        <f>Q165*H165</f>
        <v>222</v>
      </c>
      <c r="S165" s="201">
        <v>0</v>
      </c>
      <c r="T165" s="202">
        <f>S165*H165</f>
        <v>0</v>
      </c>
      <c r="U165" s="35"/>
      <c r="V165" s="35"/>
      <c r="W165" s="35"/>
      <c r="X165" s="35"/>
      <c r="Y165" s="35"/>
      <c r="Z165" s="35"/>
      <c r="AA165" s="35"/>
      <c r="AB165" s="35"/>
      <c r="AC165" s="35"/>
      <c r="AD165" s="35"/>
      <c r="AE165" s="35"/>
      <c r="AR165" s="203" t="s">
        <v>270</v>
      </c>
      <c r="AT165" s="203" t="s">
        <v>266</v>
      </c>
      <c r="AU165" s="203" t="s">
        <v>73</v>
      </c>
      <c r="AY165" s="18" t="s">
        <v>263</v>
      </c>
      <c r="BE165" s="204">
        <f>IF(N165="základní",J165,0)</f>
        <v>0</v>
      </c>
      <c r="BF165" s="204">
        <f>IF(N165="snížená",J165,0)</f>
        <v>0</v>
      </c>
      <c r="BG165" s="204">
        <f>IF(N165="zákl. přenesená",J165,0)</f>
        <v>0</v>
      </c>
      <c r="BH165" s="204">
        <f>IF(N165="sníž. přenesená",J165,0)</f>
        <v>0</v>
      </c>
      <c r="BI165" s="204">
        <f>IF(N165="nulová",J165,0)</f>
        <v>0</v>
      </c>
      <c r="BJ165" s="18" t="s">
        <v>71</v>
      </c>
      <c r="BK165" s="204">
        <f>ROUND(I165*H165,2)</f>
        <v>0</v>
      </c>
      <c r="BL165" s="18" t="s">
        <v>270</v>
      </c>
      <c r="BM165" s="203" t="s">
        <v>496</v>
      </c>
    </row>
    <row r="166" spans="1:65" s="2" customFormat="1" ht="16.5" customHeight="1">
      <c r="A166" s="35"/>
      <c r="B166" s="36"/>
      <c r="C166" s="191" t="s">
        <v>8</v>
      </c>
      <c r="D166" s="191" t="s">
        <v>266</v>
      </c>
      <c r="E166" s="192" t="s">
        <v>4169</v>
      </c>
      <c r="F166" s="193" t="s">
        <v>4170</v>
      </c>
      <c r="G166" s="194" t="s">
        <v>1887</v>
      </c>
      <c r="H166" s="195">
        <v>2</v>
      </c>
      <c r="I166" s="196"/>
      <c r="J166" s="197">
        <f>ROUND(I166*H166,2)</f>
        <v>0</v>
      </c>
      <c r="K166" s="198"/>
      <c r="L166" s="40"/>
      <c r="M166" s="199" t="s">
        <v>1</v>
      </c>
      <c r="N166" s="200" t="s">
        <v>38</v>
      </c>
      <c r="O166" s="72"/>
      <c r="P166" s="201">
        <f>O166*H166</f>
        <v>0</v>
      </c>
      <c r="Q166" s="201">
        <v>37</v>
      </c>
      <c r="R166" s="201">
        <f>Q166*H166</f>
        <v>74</v>
      </c>
      <c r="S166" s="201">
        <v>0</v>
      </c>
      <c r="T166" s="202">
        <f>S166*H166</f>
        <v>0</v>
      </c>
      <c r="U166" s="35"/>
      <c r="V166" s="35"/>
      <c r="W166" s="35"/>
      <c r="X166" s="35"/>
      <c r="Y166" s="35"/>
      <c r="Z166" s="35"/>
      <c r="AA166" s="35"/>
      <c r="AB166" s="35"/>
      <c r="AC166" s="35"/>
      <c r="AD166" s="35"/>
      <c r="AE166" s="35"/>
      <c r="AR166" s="203" t="s">
        <v>270</v>
      </c>
      <c r="AT166" s="203" t="s">
        <v>266</v>
      </c>
      <c r="AU166" s="203" t="s">
        <v>73</v>
      </c>
      <c r="AY166" s="18" t="s">
        <v>263</v>
      </c>
      <c r="BE166" s="204">
        <f>IF(N166="základní",J166,0)</f>
        <v>0</v>
      </c>
      <c r="BF166" s="204">
        <f>IF(N166="snížená",J166,0)</f>
        <v>0</v>
      </c>
      <c r="BG166" s="204">
        <f>IF(N166="zákl. přenesená",J166,0)</f>
        <v>0</v>
      </c>
      <c r="BH166" s="204">
        <f>IF(N166="sníž. přenesená",J166,0)</f>
        <v>0</v>
      </c>
      <c r="BI166" s="204">
        <f>IF(N166="nulová",J166,0)</f>
        <v>0</v>
      </c>
      <c r="BJ166" s="18" t="s">
        <v>71</v>
      </c>
      <c r="BK166" s="204">
        <f>ROUND(I166*H166,2)</f>
        <v>0</v>
      </c>
      <c r="BL166" s="18" t="s">
        <v>270</v>
      </c>
      <c r="BM166" s="203" t="s">
        <v>500</v>
      </c>
    </row>
    <row r="167" spans="1:65" s="12" customFormat="1" ht="22.9" customHeight="1">
      <c r="B167" s="175"/>
      <c r="C167" s="176"/>
      <c r="D167" s="177" t="s">
        <v>63</v>
      </c>
      <c r="E167" s="189" t="s">
        <v>4171</v>
      </c>
      <c r="F167" s="189" t="s">
        <v>4172</v>
      </c>
      <c r="G167" s="176"/>
      <c r="H167" s="176"/>
      <c r="I167" s="179"/>
      <c r="J167" s="190">
        <f>BK167</f>
        <v>0</v>
      </c>
      <c r="K167" s="176"/>
      <c r="L167" s="181"/>
      <c r="M167" s="182"/>
      <c r="N167" s="183"/>
      <c r="O167" s="183"/>
      <c r="P167" s="184">
        <f>SUM(P168:P170)</f>
        <v>0</v>
      </c>
      <c r="Q167" s="183"/>
      <c r="R167" s="184">
        <f>SUM(R168:R170)</f>
        <v>0</v>
      </c>
      <c r="S167" s="183"/>
      <c r="T167" s="185">
        <f>SUM(T168:T170)</f>
        <v>0</v>
      </c>
      <c r="AR167" s="186" t="s">
        <v>71</v>
      </c>
      <c r="AT167" s="187" t="s">
        <v>63</v>
      </c>
      <c r="AU167" s="187" t="s">
        <v>71</v>
      </c>
      <c r="AY167" s="186" t="s">
        <v>263</v>
      </c>
      <c r="BK167" s="188">
        <f>SUM(BK168:BK170)</f>
        <v>0</v>
      </c>
    </row>
    <row r="168" spans="1:65" s="2" customFormat="1" ht="16.5" customHeight="1">
      <c r="A168" s="35"/>
      <c r="B168" s="36"/>
      <c r="C168" s="191" t="s">
        <v>397</v>
      </c>
      <c r="D168" s="191" t="s">
        <v>266</v>
      </c>
      <c r="E168" s="192" t="s">
        <v>4173</v>
      </c>
      <c r="F168" s="193" t="s">
        <v>4174</v>
      </c>
      <c r="G168" s="194" t="s">
        <v>1887</v>
      </c>
      <c r="H168" s="195">
        <v>2</v>
      </c>
      <c r="I168" s="196"/>
      <c r="J168" s="197">
        <f>ROUND(I168*H168,2)</f>
        <v>0</v>
      </c>
      <c r="K168" s="198"/>
      <c r="L168" s="40"/>
      <c r="M168" s="199" t="s">
        <v>1</v>
      </c>
      <c r="N168" s="200" t="s">
        <v>38</v>
      </c>
      <c r="O168" s="72"/>
      <c r="P168" s="201">
        <f>O168*H168</f>
        <v>0</v>
      </c>
      <c r="Q168" s="201">
        <v>0</v>
      </c>
      <c r="R168" s="201">
        <f>Q168*H168</f>
        <v>0</v>
      </c>
      <c r="S168" s="201">
        <v>0</v>
      </c>
      <c r="T168" s="202">
        <f>S168*H168</f>
        <v>0</v>
      </c>
      <c r="U168" s="35"/>
      <c r="V168" s="35"/>
      <c r="W168" s="35"/>
      <c r="X168" s="35"/>
      <c r="Y168" s="35"/>
      <c r="Z168" s="35"/>
      <c r="AA168" s="35"/>
      <c r="AB168" s="35"/>
      <c r="AC168" s="35"/>
      <c r="AD168" s="35"/>
      <c r="AE168" s="35"/>
      <c r="AR168" s="203" t="s">
        <v>270</v>
      </c>
      <c r="AT168" s="203" t="s">
        <v>266</v>
      </c>
      <c r="AU168" s="203" t="s">
        <v>73</v>
      </c>
      <c r="AY168" s="18" t="s">
        <v>263</v>
      </c>
      <c r="BE168" s="204">
        <f>IF(N168="základní",J168,0)</f>
        <v>0</v>
      </c>
      <c r="BF168" s="204">
        <f>IF(N168="snížená",J168,0)</f>
        <v>0</v>
      </c>
      <c r="BG168" s="204">
        <f>IF(N168="zákl. přenesená",J168,0)</f>
        <v>0</v>
      </c>
      <c r="BH168" s="204">
        <f>IF(N168="sníž. přenesená",J168,0)</f>
        <v>0</v>
      </c>
      <c r="BI168" s="204">
        <f>IF(N168="nulová",J168,0)</f>
        <v>0</v>
      </c>
      <c r="BJ168" s="18" t="s">
        <v>71</v>
      </c>
      <c r="BK168" s="204">
        <f>ROUND(I168*H168,2)</f>
        <v>0</v>
      </c>
      <c r="BL168" s="18" t="s">
        <v>270</v>
      </c>
      <c r="BM168" s="203" t="s">
        <v>506</v>
      </c>
    </row>
    <row r="169" spans="1:65" s="2" customFormat="1" ht="16.5" customHeight="1">
      <c r="A169" s="35"/>
      <c r="B169" s="36"/>
      <c r="C169" s="191" t="s">
        <v>405</v>
      </c>
      <c r="D169" s="191" t="s">
        <v>266</v>
      </c>
      <c r="E169" s="192" t="s">
        <v>4175</v>
      </c>
      <c r="F169" s="193" t="s">
        <v>4176</v>
      </c>
      <c r="G169" s="194" t="s">
        <v>1887</v>
      </c>
      <c r="H169" s="195">
        <v>1</v>
      </c>
      <c r="I169" s="196"/>
      <c r="J169" s="197">
        <f>ROUND(I169*H169,2)</f>
        <v>0</v>
      </c>
      <c r="K169" s="198"/>
      <c r="L169" s="40"/>
      <c r="M169" s="199" t="s">
        <v>1</v>
      </c>
      <c r="N169" s="200" t="s">
        <v>38</v>
      </c>
      <c r="O169" s="72"/>
      <c r="P169" s="201">
        <f>O169*H169</f>
        <v>0</v>
      </c>
      <c r="Q169" s="201">
        <v>0</v>
      </c>
      <c r="R169" s="201">
        <f>Q169*H169</f>
        <v>0</v>
      </c>
      <c r="S169" s="201">
        <v>0</v>
      </c>
      <c r="T169" s="202">
        <f>S169*H169</f>
        <v>0</v>
      </c>
      <c r="U169" s="35"/>
      <c r="V169" s="35"/>
      <c r="W169" s="35"/>
      <c r="X169" s="35"/>
      <c r="Y169" s="35"/>
      <c r="Z169" s="35"/>
      <c r="AA169" s="35"/>
      <c r="AB169" s="35"/>
      <c r="AC169" s="35"/>
      <c r="AD169" s="35"/>
      <c r="AE169" s="35"/>
      <c r="AR169" s="203" t="s">
        <v>270</v>
      </c>
      <c r="AT169" s="203" t="s">
        <v>266</v>
      </c>
      <c r="AU169" s="203" t="s">
        <v>73</v>
      </c>
      <c r="AY169" s="18" t="s">
        <v>263</v>
      </c>
      <c r="BE169" s="204">
        <f>IF(N169="základní",J169,0)</f>
        <v>0</v>
      </c>
      <c r="BF169" s="204">
        <f>IF(N169="snížená",J169,0)</f>
        <v>0</v>
      </c>
      <c r="BG169" s="204">
        <f>IF(N169="zákl. přenesená",J169,0)</f>
        <v>0</v>
      </c>
      <c r="BH169" s="204">
        <f>IF(N169="sníž. přenesená",J169,0)</f>
        <v>0</v>
      </c>
      <c r="BI169" s="204">
        <f>IF(N169="nulová",J169,0)</f>
        <v>0</v>
      </c>
      <c r="BJ169" s="18" t="s">
        <v>71</v>
      </c>
      <c r="BK169" s="204">
        <f>ROUND(I169*H169,2)</f>
        <v>0</v>
      </c>
      <c r="BL169" s="18" t="s">
        <v>270</v>
      </c>
      <c r="BM169" s="203" t="s">
        <v>533</v>
      </c>
    </row>
    <row r="170" spans="1:65" s="2" customFormat="1" ht="16.5" customHeight="1">
      <c r="A170" s="35"/>
      <c r="B170" s="36"/>
      <c r="C170" s="191" t="s">
        <v>412</v>
      </c>
      <c r="D170" s="191" t="s">
        <v>266</v>
      </c>
      <c r="E170" s="192" t="s">
        <v>4177</v>
      </c>
      <c r="F170" s="193" t="s">
        <v>4178</v>
      </c>
      <c r="G170" s="194" t="s">
        <v>1887</v>
      </c>
      <c r="H170" s="195">
        <v>1</v>
      </c>
      <c r="I170" s="196"/>
      <c r="J170" s="197">
        <f>ROUND(I170*H170,2)</f>
        <v>0</v>
      </c>
      <c r="K170" s="198"/>
      <c r="L170" s="40"/>
      <c r="M170" s="199" t="s">
        <v>1</v>
      </c>
      <c r="N170" s="200" t="s">
        <v>38</v>
      </c>
      <c r="O170" s="72"/>
      <c r="P170" s="201">
        <f>O170*H170</f>
        <v>0</v>
      </c>
      <c r="Q170" s="201">
        <v>0</v>
      </c>
      <c r="R170" s="201">
        <f>Q170*H170</f>
        <v>0</v>
      </c>
      <c r="S170" s="201">
        <v>0</v>
      </c>
      <c r="T170" s="202">
        <f>S170*H170</f>
        <v>0</v>
      </c>
      <c r="U170" s="35"/>
      <c r="V170" s="35"/>
      <c r="W170" s="35"/>
      <c r="X170" s="35"/>
      <c r="Y170" s="35"/>
      <c r="Z170" s="35"/>
      <c r="AA170" s="35"/>
      <c r="AB170" s="35"/>
      <c r="AC170" s="35"/>
      <c r="AD170" s="35"/>
      <c r="AE170" s="35"/>
      <c r="AR170" s="203" t="s">
        <v>270</v>
      </c>
      <c r="AT170" s="203" t="s">
        <v>266</v>
      </c>
      <c r="AU170" s="203" t="s">
        <v>73</v>
      </c>
      <c r="AY170" s="18" t="s">
        <v>263</v>
      </c>
      <c r="BE170" s="204">
        <f>IF(N170="základní",J170,0)</f>
        <v>0</v>
      </c>
      <c r="BF170" s="204">
        <f>IF(N170="snížená",J170,0)</f>
        <v>0</v>
      </c>
      <c r="BG170" s="204">
        <f>IF(N170="zákl. přenesená",J170,0)</f>
        <v>0</v>
      </c>
      <c r="BH170" s="204">
        <f>IF(N170="sníž. přenesená",J170,0)</f>
        <v>0</v>
      </c>
      <c r="BI170" s="204">
        <f>IF(N170="nulová",J170,0)</f>
        <v>0</v>
      </c>
      <c r="BJ170" s="18" t="s">
        <v>71</v>
      </c>
      <c r="BK170" s="204">
        <f>ROUND(I170*H170,2)</f>
        <v>0</v>
      </c>
      <c r="BL170" s="18" t="s">
        <v>270</v>
      </c>
      <c r="BM170" s="203" t="s">
        <v>538</v>
      </c>
    </row>
    <row r="171" spans="1:65" s="12" customFormat="1" ht="22.9" customHeight="1">
      <c r="B171" s="175"/>
      <c r="C171" s="176"/>
      <c r="D171" s="177" t="s">
        <v>63</v>
      </c>
      <c r="E171" s="189" t="s">
        <v>4179</v>
      </c>
      <c r="F171" s="189" t="s">
        <v>4180</v>
      </c>
      <c r="G171" s="176"/>
      <c r="H171" s="176"/>
      <c r="I171" s="179"/>
      <c r="J171" s="190">
        <f>BK171</f>
        <v>0</v>
      </c>
      <c r="K171" s="176"/>
      <c r="L171" s="181"/>
      <c r="M171" s="182"/>
      <c r="N171" s="183"/>
      <c r="O171" s="183"/>
      <c r="P171" s="184">
        <f>P172</f>
        <v>0</v>
      </c>
      <c r="Q171" s="183"/>
      <c r="R171" s="184">
        <f>R172</f>
        <v>0</v>
      </c>
      <c r="S171" s="183"/>
      <c r="T171" s="185">
        <f>T172</f>
        <v>0</v>
      </c>
      <c r="AR171" s="186" t="s">
        <v>71</v>
      </c>
      <c r="AT171" s="187" t="s">
        <v>63</v>
      </c>
      <c r="AU171" s="187" t="s">
        <v>71</v>
      </c>
      <c r="AY171" s="186" t="s">
        <v>263</v>
      </c>
      <c r="BK171" s="188">
        <f>BK172</f>
        <v>0</v>
      </c>
    </row>
    <row r="172" spans="1:65" s="2" customFormat="1" ht="16.5" customHeight="1">
      <c r="A172" s="35"/>
      <c r="B172" s="36"/>
      <c r="C172" s="191" t="s">
        <v>416</v>
      </c>
      <c r="D172" s="191" t="s">
        <v>266</v>
      </c>
      <c r="E172" s="192" t="s">
        <v>4181</v>
      </c>
      <c r="F172" s="193" t="s">
        <v>4182</v>
      </c>
      <c r="G172" s="194" t="s">
        <v>269</v>
      </c>
      <c r="H172" s="195">
        <v>80.41</v>
      </c>
      <c r="I172" s="196"/>
      <c r="J172" s="197">
        <f>ROUND(I172*H172,2)</f>
        <v>0</v>
      </c>
      <c r="K172" s="198"/>
      <c r="L172" s="40"/>
      <c r="M172" s="199" t="s">
        <v>1</v>
      </c>
      <c r="N172" s="200" t="s">
        <v>38</v>
      </c>
      <c r="O172" s="72"/>
      <c r="P172" s="201">
        <f>O172*H172</f>
        <v>0</v>
      </c>
      <c r="Q172" s="201">
        <v>0</v>
      </c>
      <c r="R172" s="201">
        <f>Q172*H172</f>
        <v>0</v>
      </c>
      <c r="S172" s="201">
        <v>0</v>
      </c>
      <c r="T172" s="202">
        <f>S172*H172</f>
        <v>0</v>
      </c>
      <c r="U172" s="35"/>
      <c r="V172" s="35"/>
      <c r="W172" s="35"/>
      <c r="X172" s="35"/>
      <c r="Y172" s="35"/>
      <c r="Z172" s="35"/>
      <c r="AA172" s="35"/>
      <c r="AB172" s="35"/>
      <c r="AC172" s="35"/>
      <c r="AD172" s="35"/>
      <c r="AE172" s="35"/>
      <c r="AR172" s="203" t="s">
        <v>270</v>
      </c>
      <c r="AT172" s="203" t="s">
        <v>266</v>
      </c>
      <c r="AU172" s="203" t="s">
        <v>73</v>
      </c>
      <c r="AY172" s="18" t="s">
        <v>263</v>
      </c>
      <c r="BE172" s="204">
        <f>IF(N172="základní",J172,0)</f>
        <v>0</v>
      </c>
      <c r="BF172" s="204">
        <f>IF(N172="snížená",J172,0)</f>
        <v>0</v>
      </c>
      <c r="BG172" s="204">
        <f>IF(N172="zákl. přenesená",J172,0)</f>
        <v>0</v>
      </c>
      <c r="BH172" s="204">
        <f>IF(N172="sníž. přenesená",J172,0)</f>
        <v>0</v>
      </c>
      <c r="BI172" s="204">
        <f>IF(N172="nulová",J172,0)</f>
        <v>0</v>
      </c>
      <c r="BJ172" s="18" t="s">
        <v>71</v>
      </c>
      <c r="BK172" s="204">
        <f>ROUND(I172*H172,2)</f>
        <v>0</v>
      </c>
      <c r="BL172" s="18" t="s">
        <v>270</v>
      </c>
      <c r="BM172" s="203" t="s">
        <v>542</v>
      </c>
    </row>
    <row r="173" spans="1:65" s="12" customFormat="1" ht="22.9" customHeight="1">
      <c r="B173" s="175"/>
      <c r="C173" s="176"/>
      <c r="D173" s="177" t="s">
        <v>63</v>
      </c>
      <c r="E173" s="189" t="s">
        <v>4183</v>
      </c>
      <c r="F173" s="189" t="s">
        <v>4184</v>
      </c>
      <c r="G173" s="176"/>
      <c r="H173" s="176"/>
      <c r="I173" s="179"/>
      <c r="J173" s="190">
        <f>BK173</f>
        <v>0</v>
      </c>
      <c r="K173" s="176"/>
      <c r="L173" s="181"/>
      <c r="M173" s="182"/>
      <c r="N173" s="183"/>
      <c r="O173" s="183"/>
      <c r="P173" s="184">
        <f>SUM(P174:P181)</f>
        <v>0</v>
      </c>
      <c r="Q173" s="183"/>
      <c r="R173" s="184">
        <f>SUM(R174:R181)</f>
        <v>1430</v>
      </c>
      <c r="S173" s="183"/>
      <c r="T173" s="185">
        <f>SUM(T174:T181)</f>
        <v>0</v>
      </c>
      <c r="AR173" s="186" t="s">
        <v>71</v>
      </c>
      <c r="AT173" s="187" t="s">
        <v>63</v>
      </c>
      <c r="AU173" s="187" t="s">
        <v>71</v>
      </c>
      <c r="AY173" s="186" t="s">
        <v>263</v>
      </c>
      <c r="BK173" s="188">
        <f>SUM(BK174:BK181)</f>
        <v>0</v>
      </c>
    </row>
    <row r="174" spans="1:65" s="2" customFormat="1" ht="16.5" customHeight="1">
      <c r="A174" s="35"/>
      <c r="B174" s="36"/>
      <c r="C174" s="191" t="s">
        <v>421</v>
      </c>
      <c r="D174" s="191" t="s">
        <v>266</v>
      </c>
      <c r="E174" s="192" t="s">
        <v>4185</v>
      </c>
      <c r="F174" s="193" t="s">
        <v>4186</v>
      </c>
      <c r="G174" s="194" t="s">
        <v>4187</v>
      </c>
      <c r="H174" s="195">
        <v>15</v>
      </c>
      <c r="I174" s="196"/>
      <c r="J174" s="197">
        <f>ROUND(I174*H174,2)</f>
        <v>0</v>
      </c>
      <c r="K174" s="198"/>
      <c r="L174" s="40"/>
      <c r="M174" s="199" t="s">
        <v>1</v>
      </c>
      <c r="N174" s="200" t="s">
        <v>38</v>
      </c>
      <c r="O174" s="72"/>
      <c r="P174" s="201">
        <f>O174*H174</f>
        <v>0</v>
      </c>
      <c r="Q174" s="201">
        <v>10</v>
      </c>
      <c r="R174" s="201">
        <f>Q174*H174</f>
        <v>150</v>
      </c>
      <c r="S174" s="201">
        <v>0</v>
      </c>
      <c r="T174" s="202">
        <f>S174*H174</f>
        <v>0</v>
      </c>
      <c r="U174" s="35"/>
      <c r="V174" s="35"/>
      <c r="W174" s="35"/>
      <c r="X174" s="35"/>
      <c r="Y174" s="35"/>
      <c r="Z174" s="35"/>
      <c r="AA174" s="35"/>
      <c r="AB174" s="35"/>
      <c r="AC174" s="35"/>
      <c r="AD174" s="35"/>
      <c r="AE174" s="35"/>
      <c r="AR174" s="203" t="s">
        <v>270</v>
      </c>
      <c r="AT174" s="203" t="s">
        <v>266</v>
      </c>
      <c r="AU174" s="203" t="s">
        <v>73</v>
      </c>
      <c r="AY174" s="18" t="s">
        <v>263</v>
      </c>
      <c r="BE174" s="204">
        <f>IF(N174="základní",J174,0)</f>
        <v>0</v>
      </c>
      <c r="BF174" s="204">
        <f>IF(N174="snížená",J174,0)</f>
        <v>0</v>
      </c>
      <c r="BG174" s="204">
        <f>IF(N174="zákl. přenesená",J174,0)</f>
        <v>0</v>
      </c>
      <c r="BH174" s="204">
        <f>IF(N174="sníž. přenesená",J174,0)</f>
        <v>0</v>
      </c>
      <c r="BI174" s="204">
        <f>IF(N174="nulová",J174,0)</f>
        <v>0</v>
      </c>
      <c r="BJ174" s="18" t="s">
        <v>71</v>
      </c>
      <c r="BK174" s="204">
        <f>ROUND(I174*H174,2)</f>
        <v>0</v>
      </c>
      <c r="BL174" s="18" t="s">
        <v>270</v>
      </c>
      <c r="BM174" s="203" t="s">
        <v>546</v>
      </c>
    </row>
    <row r="175" spans="1:65" s="2" customFormat="1" ht="39">
      <c r="A175" s="35"/>
      <c r="B175" s="36"/>
      <c r="C175" s="37"/>
      <c r="D175" s="207" t="s">
        <v>294</v>
      </c>
      <c r="E175" s="37"/>
      <c r="F175" s="239" t="s">
        <v>4188</v>
      </c>
      <c r="G175" s="37"/>
      <c r="H175" s="37"/>
      <c r="I175" s="240"/>
      <c r="J175" s="37"/>
      <c r="K175" s="37"/>
      <c r="L175" s="40"/>
      <c r="M175" s="241"/>
      <c r="N175" s="242"/>
      <c r="O175" s="72"/>
      <c r="P175" s="72"/>
      <c r="Q175" s="72"/>
      <c r="R175" s="72"/>
      <c r="S175" s="72"/>
      <c r="T175" s="73"/>
      <c r="U175" s="35"/>
      <c r="V175" s="35"/>
      <c r="W175" s="35"/>
      <c r="X175" s="35"/>
      <c r="Y175" s="35"/>
      <c r="Z175" s="35"/>
      <c r="AA175" s="35"/>
      <c r="AB175" s="35"/>
      <c r="AC175" s="35"/>
      <c r="AD175" s="35"/>
      <c r="AE175" s="35"/>
      <c r="AT175" s="18" t="s">
        <v>294</v>
      </c>
      <c r="AU175" s="18" t="s">
        <v>73</v>
      </c>
    </row>
    <row r="176" spans="1:65" s="2" customFormat="1" ht="16.5" customHeight="1">
      <c r="A176" s="35"/>
      <c r="B176" s="36"/>
      <c r="C176" s="191" t="s">
        <v>426</v>
      </c>
      <c r="D176" s="191" t="s">
        <v>266</v>
      </c>
      <c r="E176" s="192" t="s">
        <v>4189</v>
      </c>
      <c r="F176" s="193" t="s">
        <v>4190</v>
      </c>
      <c r="G176" s="194" t="s">
        <v>4187</v>
      </c>
      <c r="H176" s="195">
        <v>14</v>
      </c>
      <c r="I176" s="196"/>
      <c r="J176" s="197">
        <f>ROUND(I176*H176,2)</f>
        <v>0</v>
      </c>
      <c r="K176" s="198"/>
      <c r="L176" s="40"/>
      <c r="M176" s="199" t="s">
        <v>1</v>
      </c>
      <c r="N176" s="200" t="s">
        <v>38</v>
      </c>
      <c r="O176" s="72"/>
      <c r="P176" s="201">
        <f>O176*H176</f>
        <v>0</v>
      </c>
      <c r="Q176" s="201">
        <v>15</v>
      </c>
      <c r="R176" s="201">
        <f>Q176*H176</f>
        <v>210</v>
      </c>
      <c r="S176" s="201">
        <v>0</v>
      </c>
      <c r="T176" s="202">
        <f>S176*H176</f>
        <v>0</v>
      </c>
      <c r="U176" s="35"/>
      <c r="V176" s="35"/>
      <c r="W176" s="35"/>
      <c r="X176" s="35"/>
      <c r="Y176" s="35"/>
      <c r="Z176" s="35"/>
      <c r="AA176" s="35"/>
      <c r="AB176" s="35"/>
      <c r="AC176" s="35"/>
      <c r="AD176" s="35"/>
      <c r="AE176" s="35"/>
      <c r="AR176" s="203" t="s">
        <v>270</v>
      </c>
      <c r="AT176" s="203" t="s">
        <v>266</v>
      </c>
      <c r="AU176" s="203" t="s">
        <v>73</v>
      </c>
      <c r="AY176" s="18" t="s">
        <v>263</v>
      </c>
      <c r="BE176" s="204">
        <f>IF(N176="základní",J176,0)</f>
        <v>0</v>
      </c>
      <c r="BF176" s="204">
        <f>IF(N176="snížená",J176,0)</f>
        <v>0</v>
      </c>
      <c r="BG176" s="204">
        <f>IF(N176="zákl. přenesená",J176,0)</f>
        <v>0</v>
      </c>
      <c r="BH176" s="204">
        <f>IF(N176="sníž. přenesená",J176,0)</f>
        <v>0</v>
      </c>
      <c r="BI176" s="204">
        <f>IF(N176="nulová",J176,0)</f>
        <v>0</v>
      </c>
      <c r="BJ176" s="18" t="s">
        <v>71</v>
      </c>
      <c r="BK176" s="204">
        <f>ROUND(I176*H176,2)</f>
        <v>0</v>
      </c>
      <c r="BL176" s="18" t="s">
        <v>270</v>
      </c>
      <c r="BM176" s="203" t="s">
        <v>551</v>
      </c>
    </row>
    <row r="177" spans="1:65" s="2" customFormat="1" ht="39">
      <c r="A177" s="35"/>
      <c r="B177" s="36"/>
      <c r="C177" s="37"/>
      <c r="D177" s="207" t="s">
        <v>294</v>
      </c>
      <c r="E177" s="37"/>
      <c r="F177" s="239" t="s">
        <v>4188</v>
      </c>
      <c r="G177" s="37"/>
      <c r="H177" s="37"/>
      <c r="I177" s="240"/>
      <c r="J177" s="37"/>
      <c r="K177" s="37"/>
      <c r="L177" s="40"/>
      <c r="M177" s="241"/>
      <c r="N177" s="242"/>
      <c r="O177" s="72"/>
      <c r="P177" s="72"/>
      <c r="Q177" s="72"/>
      <c r="R177" s="72"/>
      <c r="S177" s="72"/>
      <c r="T177" s="73"/>
      <c r="U177" s="35"/>
      <c r="V177" s="35"/>
      <c r="W177" s="35"/>
      <c r="X177" s="35"/>
      <c r="Y177" s="35"/>
      <c r="Z177" s="35"/>
      <c r="AA177" s="35"/>
      <c r="AB177" s="35"/>
      <c r="AC177" s="35"/>
      <c r="AD177" s="35"/>
      <c r="AE177" s="35"/>
      <c r="AT177" s="18" t="s">
        <v>294</v>
      </c>
      <c r="AU177" s="18" t="s">
        <v>73</v>
      </c>
    </row>
    <row r="178" spans="1:65" s="2" customFormat="1" ht="16.5" customHeight="1">
      <c r="A178" s="35"/>
      <c r="B178" s="36"/>
      <c r="C178" s="191" t="s">
        <v>554</v>
      </c>
      <c r="D178" s="191" t="s">
        <v>266</v>
      </c>
      <c r="E178" s="192" t="s">
        <v>4191</v>
      </c>
      <c r="F178" s="193" t="s">
        <v>4192</v>
      </c>
      <c r="G178" s="194" t="s">
        <v>4187</v>
      </c>
      <c r="H178" s="195">
        <v>38</v>
      </c>
      <c r="I178" s="196"/>
      <c r="J178" s="197">
        <f>ROUND(I178*H178,2)</f>
        <v>0</v>
      </c>
      <c r="K178" s="198"/>
      <c r="L178" s="40"/>
      <c r="M178" s="199" t="s">
        <v>1</v>
      </c>
      <c r="N178" s="200" t="s">
        <v>38</v>
      </c>
      <c r="O178" s="72"/>
      <c r="P178" s="201">
        <f>O178*H178</f>
        <v>0</v>
      </c>
      <c r="Q178" s="201">
        <v>19</v>
      </c>
      <c r="R178" s="201">
        <f>Q178*H178</f>
        <v>722</v>
      </c>
      <c r="S178" s="201">
        <v>0</v>
      </c>
      <c r="T178" s="202">
        <f>S178*H178</f>
        <v>0</v>
      </c>
      <c r="U178" s="35"/>
      <c r="V178" s="35"/>
      <c r="W178" s="35"/>
      <c r="X178" s="35"/>
      <c r="Y178" s="35"/>
      <c r="Z178" s="35"/>
      <c r="AA178" s="35"/>
      <c r="AB178" s="35"/>
      <c r="AC178" s="35"/>
      <c r="AD178" s="35"/>
      <c r="AE178" s="35"/>
      <c r="AR178" s="203" t="s">
        <v>270</v>
      </c>
      <c r="AT178" s="203" t="s">
        <v>266</v>
      </c>
      <c r="AU178" s="203" t="s">
        <v>73</v>
      </c>
      <c r="AY178" s="18" t="s">
        <v>263</v>
      </c>
      <c r="BE178" s="204">
        <f>IF(N178="základní",J178,0)</f>
        <v>0</v>
      </c>
      <c r="BF178" s="204">
        <f>IF(N178="snížená",J178,0)</f>
        <v>0</v>
      </c>
      <c r="BG178" s="204">
        <f>IF(N178="zákl. přenesená",J178,0)</f>
        <v>0</v>
      </c>
      <c r="BH178" s="204">
        <f>IF(N178="sníž. přenesená",J178,0)</f>
        <v>0</v>
      </c>
      <c r="BI178" s="204">
        <f>IF(N178="nulová",J178,0)</f>
        <v>0</v>
      </c>
      <c r="BJ178" s="18" t="s">
        <v>71</v>
      </c>
      <c r="BK178" s="204">
        <f>ROUND(I178*H178,2)</f>
        <v>0</v>
      </c>
      <c r="BL178" s="18" t="s">
        <v>270</v>
      </c>
      <c r="BM178" s="203" t="s">
        <v>557</v>
      </c>
    </row>
    <row r="179" spans="1:65" s="2" customFormat="1" ht="39">
      <c r="A179" s="35"/>
      <c r="B179" s="36"/>
      <c r="C179" s="37"/>
      <c r="D179" s="207" t="s">
        <v>294</v>
      </c>
      <c r="E179" s="37"/>
      <c r="F179" s="239" t="s">
        <v>4188</v>
      </c>
      <c r="G179" s="37"/>
      <c r="H179" s="37"/>
      <c r="I179" s="240"/>
      <c r="J179" s="37"/>
      <c r="K179" s="37"/>
      <c r="L179" s="40"/>
      <c r="M179" s="241"/>
      <c r="N179" s="242"/>
      <c r="O179" s="72"/>
      <c r="P179" s="72"/>
      <c r="Q179" s="72"/>
      <c r="R179" s="72"/>
      <c r="S179" s="72"/>
      <c r="T179" s="73"/>
      <c r="U179" s="35"/>
      <c r="V179" s="35"/>
      <c r="W179" s="35"/>
      <c r="X179" s="35"/>
      <c r="Y179" s="35"/>
      <c r="Z179" s="35"/>
      <c r="AA179" s="35"/>
      <c r="AB179" s="35"/>
      <c r="AC179" s="35"/>
      <c r="AD179" s="35"/>
      <c r="AE179" s="35"/>
      <c r="AT179" s="18" t="s">
        <v>294</v>
      </c>
      <c r="AU179" s="18" t="s">
        <v>73</v>
      </c>
    </row>
    <row r="180" spans="1:65" s="2" customFormat="1" ht="16.5" customHeight="1">
      <c r="A180" s="35"/>
      <c r="B180" s="36"/>
      <c r="C180" s="191" t="s">
        <v>493</v>
      </c>
      <c r="D180" s="191" t="s">
        <v>266</v>
      </c>
      <c r="E180" s="192" t="s">
        <v>4193</v>
      </c>
      <c r="F180" s="193" t="s">
        <v>4194</v>
      </c>
      <c r="G180" s="194" t="s">
        <v>4187</v>
      </c>
      <c r="H180" s="195">
        <v>12</v>
      </c>
      <c r="I180" s="196"/>
      <c r="J180" s="197">
        <f>ROUND(I180*H180,2)</f>
        <v>0</v>
      </c>
      <c r="K180" s="198"/>
      <c r="L180" s="40"/>
      <c r="M180" s="199" t="s">
        <v>1</v>
      </c>
      <c r="N180" s="200" t="s">
        <v>38</v>
      </c>
      <c r="O180" s="72"/>
      <c r="P180" s="201">
        <f>O180*H180</f>
        <v>0</v>
      </c>
      <c r="Q180" s="201">
        <v>29</v>
      </c>
      <c r="R180" s="201">
        <f>Q180*H180</f>
        <v>348</v>
      </c>
      <c r="S180" s="201">
        <v>0</v>
      </c>
      <c r="T180" s="202">
        <f>S180*H180</f>
        <v>0</v>
      </c>
      <c r="U180" s="35"/>
      <c r="V180" s="35"/>
      <c r="W180" s="35"/>
      <c r="X180" s="35"/>
      <c r="Y180" s="35"/>
      <c r="Z180" s="35"/>
      <c r="AA180" s="35"/>
      <c r="AB180" s="35"/>
      <c r="AC180" s="35"/>
      <c r="AD180" s="35"/>
      <c r="AE180" s="35"/>
      <c r="AR180" s="203" t="s">
        <v>270</v>
      </c>
      <c r="AT180" s="203" t="s">
        <v>266</v>
      </c>
      <c r="AU180" s="203" t="s">
        <v>73</v>
      </c>
      <c r="AY180" s="18" t="s">
        <v>263</v>
      </c>
      <c r="BE180" s="204">
        <f>IF(N180="základní",J180,0)</f>
        <v>0</v>
      </c>
      <c r="BF180" s="204">
        <f>IF(N180="snížená",J180,0)</f>
        <v>0</v>
      </c>
      <c r="BG180" s="204">
        <f>IF(N180="zákl. přenesená",J180,0)</f>
        <v>0</v>
      </c>
      <c r="BH180" s="204">
        <f>IF(N180="sníž. přenesená",J180,0)</f>
        <v>0</v>
      </c>
      <c r="BI180" s="204">
        <f>IF(N180="nulová",J180,0)</f>
        <v>0</v>
      </c>
      <c r="BJ180" s="18" t="s">
        <v>71</v>
      </c>
      <c r="BK180" s="204">
        <f>ROUND(I180*H180,2)</f>
        <v>0</v>
      </c>
      <c r="BL180" s="18" t="s">
        <v>270</v>
      </c>
      <c r="BM180" s="203" t="s">
        <v>560</v>
      </c>
    </row>
    <row r="181" spans="1:65" s="2" customFormat="1" ht="39">
      <c r="A181" s="35"/>
      <c r="B181" s="36"/>
      <c r="C181" s="37"/>
      <c r="D181" s="207" t="s">
        <v>294</v>
      </c>
      <c r="E181" s="37"/>
      <c r="F181" s="239" t="s">
        <v>4188</v>
      </c>
      <c r="G181" s="37"/>
      <c r="H181" s="37"/>
      <c r="I181" s="240"/>
      <c r="J181" s="37"/>
      <c r="K181" s="37"/>
      <c r="L181" s="40"/>
      <c r="M181" s="241"/>
      <c r="N181" s="242"/>
      <c r="O181" s="72"/>
      <c r="P181" s="72"/>
      <c r="Q181" s="72"/>
      <c r="R181" s="72"/>
      <c r="S181" s="72"/>
      <c r="T181" s="73"/>
      <c r="U181" s="35"/>
      <c r="V181" s="35"/>
      <c r="W181" s="35"/>
      <c r="X181" s="35"/>
      <c r="Y181" s="35"/>
      <c r="Z181" s="35"/>
      <c r="AA181" s="35"/>
      <c r="AB181" s="35"/>
      <c r="AC181" s="35"/>
      <c r="AD181" s="35"/>
      <c r="AE181" s="35"/>
      <c r="AT181" s="18" t="s">
        <v>294</v>
      </c>
      <c r="AU181" s="18" t="s">
        <v>73</v>
      </c>
    </row>
    <row r="182" spans="1:65" s="12" customFormat="1" ht="22.9" customHeight="1">
      <c r="B182" s="175"/>
      <c r="C182" s="176"/>
      <c r="D182" s="177" t="s">
        <v>63</v>
      </c>
      <c r="E182" s="189" t="s">
        <v>4195</v>
      </c>
      <c r="F182" s="189" t="s">
        <v>4196</v>
      </c>
      <c r="G182" s="176"/>
      <c r="H182" s="176"/>
      <c r="I182" s="179"/>
      <c r="J182" s="190">
        <f>BK182</f>
        <v>0</v>
      </c>
      <c r="K182" s="176"/>
      <c r="L182" s="181"/>
      <c r="M182" s="182"/>
      <c r="N182" s="183"/>
      <c r="O182" s="183"/>
      <c r="P182" s="184">
        <f>SUM(P183:P184)</f>
        <v>0</v>
      </c>
      <c r="Q182" s="183"/>
      <c r="R182" s="184">
        <f>SUM(R183:R184)</f>
        <v>62.900000000000006</v>
      </c>
      <c r="S182" s="183"/>
      <c r="T182" s="185">
        <f>SUM(T183:T184)</f>
        <v>0</v>
      </c>
      <c r="AR182" s="186" t="s">
        <v>71</v>
      </c>
      <c r="AT182" s="187" t="s">
        <v>63</v>
      </c>
      <c r="AU182" s="187" t="s">
        <v>71</v>
      </c>
      <c r="AY182" s="186" t="s">
        <v>263</v>
      </c>
      <c r="BK182" s="188">
        <f>SUM(BK183:BK184)</f>
        <v>0</v>
      </c>
    </row>
    <row r="183" spans="1:65" s="2" customFormat="1" ht="16.5" customHeight="1">
      <c r="A183" s="35"/>
      <c r="B183" s="36"/>
      <c r="C183" s="191" t="s">
        <v>7</v>
      </c>
      <c r="D183" s="191" t="s">
        <v>266</v>
      </c>
      <c r="E183" s="192" t="s">
        <v>4197</v>
      </c>
      <c r="F183" s="193" t="s">
        <v>4198</v>
      </c>
      <c r="G183" s="194" t="s">
        <v>4187</v>
      </c>
      <c r="H183" s="195">
        <v>17</v>
      </c>
      <c r="I183" s="196"/>
      <c r="J183" s="197">
        <f>ROUND(I183*H183,2)</f>
        <v>0</v>
      </c>
      <c r="K183" s="198"/>
      <c r="L183" s="40"/>
      <c r="M183" s="199" t="s">
        <v>1</v>
      </c>
      <c r="N183" s="200" t="s">
        <v>38</v>
      </c>
      <c r="O183" s="72"/>
      <c r="P183" s="201">
        <f>O183*H183</f>
        <v>0</v>
      </c>
      <c r="Q183" s="201">
        <v>3.7</v>
      </c>
      <c r="R183" s="201">
        <f>Q183*H183</f>
        <v>62.900000000000006</v>
      </c>
      <c r="S183" s="201">
        <v>0</v>
      </c>
      <c r="T183" s="202">
        <f>S183*H183</f>
        <v>0</v>
      </c>
      <c r="U183" s="35"/>
      <c r="V183" s="35"/>
      <c r="W183" s="35"/>
      <c r="X183" s="35"/>
      <c r="Y183" s="35"/>
      <c r="Z183" s="35"/>
      <c r="AA183" s="35"/>
      <c r="AB183" s="35"/>
      <c r="AC183" s="35"/>
      <c r="AD183" s="35"/>
      <c r="AE183" s="35"/>
      <c r="AR183" s="203" t="s">
        <v>270</v>
      </c>
      <c r="AT183" s="203" t="s">
        <v>266</v>
      </c>
      <c r="AU183" s="203" t="s">
        <v>73</v>
      </c>
      <c r="AY183" s="18" t="s">
        <v>263</v>
      </c>
      <c r="BE183" s="204">
        <f>IF(N183="základní",J183,0)</f>
        <v>0</v>
      </c>
      <c r="BF183" s="204">
        <f>IF(N183="snížená",J183,0)</f>
        <v>0</v>
      </c>
      <c r="BG183" s="204">
        <f>IF(N183="zákl. přenesená",J183,0)</f>
        <v>0</v>
      </c>
      <c r="BH183" s="204">
        <f>IF(N183="sníž. přenesená",J183,0)</f>
        <v>0</v>
      </c>
      <c r="BI183" s="204">
        <f>IF(N183="nulová",J183,0)</f>
        <v>0</v>
      </c>
      <c r="BJ183" s="18" t="s">
        <v>71</v>
      </c>
      <c r="BK183" s="204">
        <f>ROUND(I183*H183,2)</f>
        <v>0</v>
      </c>
      <c r="BL183" s="18" t="s">
        <v>270</v>
      </c>
      <c r="BM183" s="203" t="s">
        <v>568</v>
      </c>
    </row>
    <row r="184" spans="1:65" s="2" customFormat="1" ht="87.75">
      <c r="A184" s="35"/>
      <c r="B184" s="36"/>
      <c r="C184" s="37"/>
      <c r="D184" s="207" t="s">
        <v>294</v>
      </c>
      <c r="E184" s="37"/>
      <c r="F184" s="239" t="s">
        <v>4199</v>
      </c>
      <c r="G184" s="37"/>
      <c r="H184" s="37"/>
      <c r="I184" s="240"/>
      <c r="J184" s="37"/>
      <c r="K184" s="37"/>
      <c r="L184" s="40"/>
      <c r="M184" s="241"/>
      <c r="N184" s="242"/>
      <c r="O184" s="72"/>
      <c r="P184" s="72"/>
      <c r="Q184" s="72"/>
      <c r="R184" s="72"/>
      <c r="S184" s="72"/>
      <c r="T184" s="73"/>
      <c r="U184" s="35"/>
      <c r="V184" s="35"/>
      <c r="W184" s="35"/>
      <c r="X184" s="35"/>
      <c r="Y184" s="35"/>
      <c r="Z184" s="35"/>
      <c r="AA184" s="35"/>
      <c r="AB184" s="35"/>
      <c r="AC184" s="35"/>
      <c r="AD184" s="35"/>
      <c r="AE184" s="35"/>
      <c r="AT184" s="18" t="s">
        <v>294</v>
      </c>
      <c r="AU184" s="18" t="s">
        <v>73</v>
      </c>
    </row>
    <row r="185" spans="1:65" s="12" customFormat="1" ht="22.9" customHeight="1">
      <c r="B185" s="175"/>
      <c r="C185" s="176"/>
      <c r="D185" s="177" t="s">
        <v>63</v>
      </c>
      <c r="E185" s="189" t="s">
        <v>4200</v>
      </c>
      <c r="F185" s="189" t="s">
        <v>4201</v>
      </c>
      <c r="G185" s="176"/>
      <c r="H185" s="176"/>
      <c r="I185" s="179"/>
      <c r="J185" s="190">
        <f>BK185</f>
        <v>0</v>
      </c>
      <c r="K185" s="176"/>
      <c r="L185" s="181"/>
      <c r="M185" s="182"/>
      <c r="N185" s="183"/>
      <c r="O185" s="183"/>
      <c r="P185" s="184">
        <f>SUM(P186:P187)</f>
        <v>0</v>
      </c>
      <c r="Q185" s="183"/>
      <c r="R185" s="184">
        <f>SUM(R186:R187)</f>
        <v>780</v>
      </c>
      <c r="S185" s="183"/>
      <c r="T185" s="185">
        <f>SUM(T186:T187)</f>
        <v>0</v>
      </c>
      <c r="AR185" s="186" t="s">
        <v>71</v>
      </c>
      <c r="AT185" s="187" t="s">
        <v>63</v>
      </c>
      <c r="AU185" s="187" t="s">
        <v>71</v>
      </c>
      <c r="AY185" s="186" t="s">
        <v>263</v>
      </c>
      <c r="BK185" s="188">
        <f>SUM(BK186:BK187)</f>
        <v>0</v>
      </c>
    </row>
    <row r="186" spans="1:65" s="2" customFormat="1" ht="16.5" customHeight="1">
      <c r="A186" s="35"/>
      <c r="B186" s="36"/>
      <c r="C186" s="191" t="s">
        <v>496</v>
      </c>
      <c r="D186" s="191" t="s">
        <v>266</v>
      </c>
      <c r="E186" s="192" t="s">
        <v>4202</v>
      </c>
      <c r="F186" s="193" t="s">
        <v>4203</v>
      </c>
      <c r="G186" s="194" t="s">
        <v>4187</v>
      </c>
      <c r="H186" s="195">
        <v>156</v>
      </c>
      <c r="I186" s="196"/>
      <c r="J186" s="197">
        <f>ROUND(I186*H186,2)</f>
        <v>0</v>
      </c>
      <c r="K186" s="198"/>
      <c r="L186" s="40"/>
      <c r="M186" s="199" t="s">
        <v>1</v>
      </c>
      <c r="N186" s="200" t="s">
        <v>38</v>
      </c>
      <c r="O186" s="72"/>
      <c r="P186" s="201">
        <f>O186*H186</f>
        <v>0</v>
      </c>
      <c r="Q186" s="201">
        <v>5</v>
      </c>
      <c r="R186" s="201">
        <f>Q186*H186</f>
        <v>780</v>
      </c>
      <c r="S186" s="201">
        <v>0</v>
      </c>
      <c r="T186" s="202">
        <f>S186*H186</f>
        <v>0</v>
      </c>
      <c r="U186" s="35"/>
      <c r="V186" s="35"/>
      <c r="W186" s="35"/>
      <c r="X186" s="35"/>
      <c r="Y186" s="35"/>
      <c r="Z186" s="35"/>
      <c r="AA186" s="35"/>
      <c r="AB186" s="35"/>
      <c r="AC186" s="35"/>
      <c r="AD186" s="35"/>
      <c r="AE186" s="35"/>
      <c r="AR186" s="203" t="s">
        <v>270</v>
      </c>
      <c r="AT186" s="203" t="s">
        <v>266</v>
      </c>
      <c r="AU186" s="203" t="s">
        <v>73</v>
      </c>
      <c r="AY186" s="18" t="s">
        <v>263</v>
      </c>
      <c r="BE186" s="204">
        <f>IF(N186="základní",J186,0)</f>
        <v>0</v>
      </c>
      <c r="BF186" s="204">
        <f>IF(N186="snížená",J186,0)</f>
        <v>0</v>
      </c>
      <c r="BG186" s="204">
        <f>IF(N186="zákl. přenesená",J186,0)</f>
        <v>0</v>
      </c>
      <c r="BH186" s="204">
        <f>IF(N186="sníž. přenesená",J186,0)</f>
        <v>0</v>
      </c>
      <c r="BI186" s="204">
        <f>IF(N186="nulová",J186,0)</f>
        <v>0</v>
      </c>
      <c r="BJ186" s="18" t="s">
        <v>71</v>
      </c>
      <c r="BK186" s="204">
        <f>ROUND(I186*H186,2)</f>
        <v>0</v>
      </c>
      <c r="BL186" s="18" t="s">
        <v>270</v>
      </c>
      <c r="BM186" s="203" t="s">
        <v>573</v>
      </c>
    </row>
    <row r="187" spans="1:65" s="2" customFormat="1" ht="48.75">
      <c r="A187" s="35"/>
      <c r="B187" s="36"/>
      <c r="C187" s="37"/>
      <c r="D187" s="207" t="s">
        <v>294</v>
      </c>
      <c r="E187" s="37"/>
      <c r="F187" s="239" t="s">
        <v>4204</v>
      </c>
      <c r="G187" s="37"/>
      <c r="H187" s="37"/>
      <c r="I187" s="240"/>
      <c r="J187" s="37"/>
      <c r="K187" s="37"/>
      <c r="L187" s="40"/>
      <c r="M187" s="241"/>
      <c r="N187" s="242"/>
      <c r="O187" s="72"/>
      <c r="P187" s="72"/>
      <c r="Q187" s="72"/>
      <c r="R187" s="72"/>
      <c r="S187" s="72"/>
      <c r="T187" s="73"/>
      <c r="U187" s="35"/>
      <c r="V187" s="35"/>
      <c r="W187" s="35"/>
      <c r="X187" s="35"/>
      <c r="Y187" s="35"/>
      <c r="Z187" s="35"/>
      <c r="AA187" s="35"/>
      <c r="AB187" s="35"/>
      <c r="AC187" s="35"/>
      <c r="AD187" s="35"/>
      <c r="AE187" s="35"/>
      <c r="AT187" s="18" t="s">
        <v>294</v>
      </c>
      <c r="AU187" s="18" t="s">
        <v>73</v>
      </c>
    </row>
    <row r="188" spans="1:65" s="12" customFormat="1" ht="22.9" customHeight="1">
      <c r="B188" s="175"/>
      <c r="C188" s="176"/>
      <c r="D188" s="177" t="s">
        <v>63</v>
      </c>
      <c r="E188" s="189" t="s">
        <v>4205</v>
      </c>
      <c r="F188" s="189" t="s">
        <v>4206</v>
      </c>
      <c r="G188" s="176"/>
      <c r="H188" s="176"/>
      <c r="I188" s="179"/>
      <c r="J188" s="190">
        <f>BK188</f>
        <v>0</v>
      </c>
      <c r="K188" s="176"/>
      <c r="L188" s="181"/>
      <c r="M188" s="182"/>
      <c r="N188" s="183"/>
      <c r="O188" s="183"/>
      <c r="P188" s="184">
        <f>P189</f>
        <v>0</v>
      </c>
      <c r="Q188" s="183"/>
      <c r="R188" s="184">
        <f>R189</f>
        <v>0</v>
      </c>
      <c r="S188" s="183"/>
      <c r="T188" s="185">
        <f>T189</f>
        <v>0</v>
      </c>
      <c r="AR188" s="186" t="s">
        <v>71</v>
      </c>
      <c r="AT188" s="187" t="s">
        <v>63</v>
      </c>
      <c r="AU188" s="187" t="s">
        <v>71</v>
      </c>
      <c r="AY188" s="186" t="s">
        <v>263</v>
      </c>
      <c r="BK188" s="188">
        <f>BK189</f>
        <v>0</v>
      </c>
    </row>
    <row r="189" spans="1:65" s="2" customFormat="1" ht="37.9" customHeight="1">
      <c r="A189" s="35"/>
      <c r="B189" s="36"/>
      <c r="C189" s="191" t="s">
        <v>576</v>
      </c>
      <c r="D189" s="191" t="s">
        <v>266</v>
      </c>
      <c r="E189" s="192" t="s">
        <v>4207</v>
      </c>
      <c r="F189" s="193" t="s">
        <v>4208</v>
      </c>
      <c r="G189" s="194" t="s">
        <v>292</v>
      </c>
      <c r="H189" s="195">
        <v>0.04</v>
      </c>
      <c r="I189" s="196"/>
      <c r="J189" s="197">
        <f>ROUND(I189*H189,2)</f>
        <v>0</v>
      </c>
      <c r="K189" s="198"/>
      <c r="L189" s="40"/>
      <c r="M189" s="199" t="s">
        <v>1</v>
      </c>
      <c r="N189" s="200" t="s">
        <v>38</v>
      </c>
      <c r="O189" s="72"/>
      <c r="P189" s="201">
        <f>O189*H189</f>
        <v>0</v>
      </c>
      <c r="Q189" s="201">
        <v>0</v>
      </c>
      <c r="R189" s="201">
        <f>Q189*H189</f>
        <v>0</v>
      </c>
      <c r="S189" s="201">
        <v>0</v>
      </c>
      <c r="T189" s="202">
        <f>S189*H189</f>
        <v>0</v>
      </c>
      <c r="U189" s="35"/>
      <c r="V189" s="35"/>
      <c r="W189" s="35"/>
      <c r="X189" s="35"/>
      <c r="Y189" s="35"/>
      <c r="Z189" s="35"/>
      <c r="AA189" s="35"/>
      <c r="AB189" s="35"/>
      <c r="AC189" s="35"/>
      <c r="AD189" s="35"/>
      <c r="AE189" s="35"/>
      <c r="AR189" s="203" t="s">
        <v>270</v>
      </c>
      <c r="AT189" s="203" t="s">
        <v>266</v>
      </c>
      <c r="AU189" s="203" t="s">
        <v>73</v>
      </c>
      <c r="AY189" s="18" t="s">
        <v>263</v>
      </c>
      <c r="BE189" s="204">
        <f>IF(N189="základní",J189,0)</f>
        <v>0</v>
      </c>
      <c r="BF189" s="204">
        <f>IF(N189="snížená",J189,0)</f>
        <v>0</v>
      </c>
      <c r="BG189" s="204">
        <f>IF(N189="zákl. přenesená",J189,0)</f>
        <v>0</v>
      </c>
      <c r="BH189" s="204">
        <f>IF(N189="sníž. přenesená",J189,0)</f>
        <v>0</v>
      </c>
      <c r="BI189" s="204">
        <f>IF(N189="nulová",J189,0)</f>
        <v>0</v>
      </c>
      <c r="BJ189" s="18" t="s">
        <v>71</v>
      </c>
      <c r="BK189" s="204">
        <f>ROUND(I189*H189,2)</f>
        <v>0</v>
      </c>
      <c r="BL189" s="18" t="s">
        <v>270</v>
      </c>
      <c r="BM189" s="203" t="s">
        <v>579</v>
      </c>
    </row>
    <row r="190" spans="1:65" s="12" customFormat="1" ht="25.9" customHeight="1">
      <c r="B190" s="175"/>
      <c r="C190" s="176"/>
      <c r="D190" s="177" t="s">
        <v>63</v>
      </c>
      <c r="E190" s="178" t="s">
        <v>1829</v>
      </c>
      <c r="F190" s="178" t="s">
        <v>4209</v>
      </c>
      <c r="G190" s="176"/>
      <c r="H190" s="176"/>
      <c r="I190" s="179"/>
      <c r="J190" s="180">
        <f>BK190</f>
        <v>0</v>
      </c>
      <c r="K190" s="176"/>
      <c r="L190" s="181"/>
      <c r="M190" s="182"/>
      <c r="N190" s="183"/>
      <c r="O190" s="183"/>
      <c r="P190" s="184">
        <f>P191+P193+P196</f>
        <v>0</v>
      </c>
      <c r="Q190" s="183"/>
      <c r="R190" s="184">
        <f>R191+R193+R196</f>
        <v>17.2</v>
      </c>
      <c r="S190" s="183"/>
      <c r="T190" s="185">
        <f>T191+T193+T196</f>
        <v>0</v>
      </c>
      <c r="AR190" s="186" t="s">
        <v>71</v>
      </c>
      <c r="AT190" s="187" t="s">
        <v>63</v>
      </c>
      <c r="AU190" s="187" t="s">
        <v>64</v>
      </c>
      <c r="AY190" s="186" t="s">
        <v>263</v>
      </c>
      <c r="BK190" s="188">
        <f>BK191+BK193+BK196</f>
        <v>0</v>
      </c>
    </row>
    <row r="191" spans="1:65" s="12" customFormat="1" ht="22.9" customHeight="1">
      <c r="B191" s="175"/>
      <c r="C191" s="176"/>
      <c r="D191" s="177" t="s">
        <v>63</v>
      </c>
      <c r="E191" s="189" t="s">
        <v>4210</v>
      </c>
      <c r="F191" s="189" t="s">
        <v>4211</v>
      </c>
      <c r="G191" s="176"/>
      <c r="H191" s="176"/>
      <c r="I191" s="179"/>
      <c r="J191" s="190">
        <f>BK191</f>
        <v>0</v>
      </c>
      <c r="K191" s="176"/>
      <c r="L191" s="181"/>
      <c r="M191" s="182"/>
      <c r="N191" s="183"/>
      <c r="O191" s="183"/>
      <c r="P191" s="184">
        <f>P192</f>
        <v>0</v>
      </c>
      <c r="Q191" s="183"/>
      <c r="R191" s="184">
        <f>R192</f>
        <v>17.2</v>
      </c>
      <c r="S191" s="183"/>
      <c r="T191" s="185">
        <f>T192</f>
        <v>0</v>
      </c>
      <c r="AR191" s="186" t="s">
        <v>71</v>
      </c>
      <c r="AT191" s="187" t="s">
        <v>63</v>
      </c>
      <c r="AU191" s="187" t="s">
        <v>71</v>
      </c>
      <c r="AY191" s="186" t="s">
        <v>263</v>
      </c>
      <c r="BK191" s="188">
        <f>BK192</f>
        <v>0</v>
      </c>
    </row>
    <row r="192" spans="1:65" s="2" customFormat="1" ht="16.5" customHeight="1">
      <c r="A192" s="35"/>
      <c r="B192" s="36"/>
      <c r="C192" s="191" t="s">
        <v>500</v>
      </c>
      <c r="D192" s="191" t="s">
        <v>266</v>
      </c>
      <c r="E192" s="192" t="s">
        <v>4212</v>
      </c>
      <c r="F192" s="193" t="s">
        <v>4213</v>
      </c>
      <c r="G192" s="194" t="s">
        <v>1887</v>
      </c>
      <c r="H192" s="195">
        <v>1</v>
      </c>
      <c r="I192" s="196"/>
      <c r="J192" s="197">
        <f>ROUND(I192*H192,2)</f>
        <v>0</v>
      </c>
      <c r="K192" s="198"/>
      <c r="L192" s="40"/>
      <c r="M192" s="199" t="s">
        <v>1</v>
      </c>
      <c r="N192" s="200" t="s">
        <v>38</v>
      </c>
      <c r="O192" s="72"/>
      <c r="P192" s="201">
        <f>O192*H192</f>
        <v>0</v>
      </c>
      <c r="Q192" s="201">
        <v>17.2</v>
      </c>
      <c r="R192" s="201">
        <f>Q192*H192</f>
        <v>17.2</v>
      </c>
      <c r="S192" s="201">
        <v>0</v>
      </c>
      <c r="T192" s="202">
        <f>S192*H192</f>
        <v>0</v>
      </c>
      <c r="U192" s="35"/>
      <c r="V192" s="35"/>
      <c r="W192" s="35"/>
      <c r="X192" s="35"/>
      <c r="Y192" s="35"/>
      <c r="Z192" s="35"/>
      <c r="AA192" s="35"/>
      <c r="AB192" s="35"/>
      <c r="AC192" s="35"/>
      <c r="AD192" s="35"/>
      <c r="AE192" s="35"/>
      <c r="AR192" s="203" t="s">
        <v>270</v>
      </c>
      <c r="AT192" s="203" t="s">
        <v>266</v>
      </c>
      <c r="AU192" s="203" t="s">
        <v>73</v>
      </c>
      <c r="AY192" s="18" t="s">
        <v>263</v>
      </c>
      <c r="BE192" s="204">
        <f>IF(N192="základní",J192,0)</f>
        <v>0</v>
      </c>
      <c r="BF192" s="204">
        <f>IF(N192="snížená",J192,0)</f>
        <v>0</v>
      </c>
      <c r="BG192" s="204">
        <f>IF(N192="zákl. přenesená",J192,0)</f>
        <v>0</v>
      </c>
      <c r="BH192" s="204">
        <f>IF(N192="sníž. přenesená",J192,0)</f>
        <v>0</v>
      </c>
      <c r="BI192" s="204">
        <f>IF(N192="nulová",J192,0)</f>
        <v>0</v>
      </c>
      <c r="BJ192" s="18" t="s">
        <v>71</v>
      </c>
      <c r="BK192" s="204">
        <f>ROUND(I192*H192,2)</f>
        <v>0</v>
      </c>
      <c r="BL192" s="18" t="s">
        <v>270</v>
      </c>
      <c r="BM192" s="203" t="s">
        <v>584</v>
      </c>
    </row>
    <row r="193" spans="1:65" s="12" customFormat="1" ht="22.9" customHeight="1">
      <c r="B193" s="175"/>
      <c r="C193" s="176"/>
      <c r="D193" s="177" t="s">
        <v>63</v>
      </c>
      <c r="E193" s="189" t="s">
        <v>4214</v>
      </c>
      <c r="F193" s="189" t="s">
        <v>4215</v>
      </c>
      <c r="G193" s="176"/>
      <c r="H193" s="176"/>
      <c r="I193" s="179"/>
      <c r="J193" s="190">
        <f>BK193</f>
        <v>0</v>
      </c>
      <c r="K193" s="176"/>
      <c r="L193" s="181"/>
      <c r="M193" s="182"/>
      <c r="N193" s="183"/>
      <c r="O193" s="183"/>
      <c r="P193" s="184">
        <f>SUM(P194:P195)</f>
        <v>0</v>
      </c>
      <c r="Q193" s="183"/>
      <c r="R193" s="184">
        <f>SUM(R194:R195)</f>
        <v>0</v>
      </c>
      <c r="S193" s="183"/>
      <c r="T193" s="185">
        <f>SUM(T194:T195)</f>
        <v>0</v>
      </c>
      <c r="AR193" s="186" t="s">
        <v>71</v>
      </c>
      <c r="AT193" s="187" t="s">
        <v>63</v>
      </c>
      <c r="AU193" s="187" t="s">
        <v>71</v>
      </c>
      <c r="AY193" s="186" t="s">
        <v>263</v>
      </c>
      <c r="BK193" s="188">
        <f>SUM(BK194:BK195)</f>
        <v>0</v>
      </c>
    </row>
    <row r="194" spans="1:65" s="2" customFormat="1" ht="16.5" customHeight="1">
      <c r="A194" s="35"/>
      <c r="B194" s="36"/>
      <c r="C194" s="191" t="s">
        <v>587</v>
      </c>
      <c r="D194" s="191" t="s">
        <v>266</v>
      </c>
      <c r="E194" s="192" t="s">
        <v>4216</v>
      </c>
      <c r="F194" s="193" t="s">
        <v>4217</v>
      </c>
      <c r="G194" s="194" t="s">
        <v>4187</v>
      </c>
      <c r="H194" s="195">
        <v>3</v>
      </c>
      <c r="I194" s="196"/>
      <c r="J194" s="197">
        <f>ROUND(I194*H194,2)</f>
        <v>0</v>
      </c>
      <c r="K194" s="198"/>
      <c r="L194" s="40"/>
      <c r="M194" s="199" t="s">
        <v>1</v>
      </c>
      <c r="N194" s="200" t="s">
        <v>38</v>
      </c>
      <c r="O194" s="72"/>
      <c r="P194" s="201">
        <f>O194*H194</f>
        <v>0</v>
      </c>
      <c r="Q194" s="201">
        <v>0</v>
      </c>
      <c r="R194" s="201">
        <f>Q194*H194</f>
        <v>0</v>
      </c>
      <c r="S194" s="201">
        <v>0</v>
      </c>
      <c r="T194" s="202">
        <f>S194*H194</f>
        <v>0</v>
      </c>
      <c r="U194" s="35"/>
      <c r="V194" s="35"/>
      <c r="W194" s="35"/>
      <c r="X194" s="35"/>
      <c r="Y194" s="35"/>
      <c r="Z194" s="35"/>
      <c r="AA194" s="35"/>
      <c r="AB194" s="35"/>
      <c r="AC194" s="35"/>
      <c r="AD194" s="35"/>
      <c r="AE194" s="35"/>
      <c r="AR194" s="203" t="s">
        <v>270</v>
      </c>
      <c r="AT194" s="203" t="s">
        <v>266</v>
      </c>
      <c r="AU194" s="203" t="s">
        <v>73</v>
      </c>
      <c r="AY194" s="18" t="s">
        <v>263</v>
      </c>
      <c r="BE194" s="204">
        <f>IF(N194="základní",J194,0)</f>
        <v>0</v>
      </c>
      <c r="BF194" s="204">
        <f>IF(N194="snížená",J194,0)</f>
        <v>0</v>
      </c>
      <c r="BG194" s="204">
        <f>IF(N194="zákl. přenesená",J194,0)</f>
        <v>0</v>
      </c>
      <c r="BH194" s="204">
        <f>IF(N194="sníž. přenesená",J194,0)</f>
        <v>0</v>
      </c>
      <c r="BI194" s="204">
        <f>IF(N194="nulová",J194,0)</f>
        <v>0</v>
      </c>
      <c r="BJ194" s="18" t="s">
        <v>71</v>
      </c>
      <c r="BK194" s="204">
        <f>ROUND(I194*H194,2)</f>
        <v>0</v>
      </c>
      <c r="BL194" s="18" t="s">
        <v>270</v>
      </c>
      <c r="BM194" s="203" t="s">
        <v>590</v>
      </c>
    </row>
    <row r="195" spans="1:65" s="2" customFormat="1" ht="16.5" customHeight="1">
      <c r="A195" s="35"/>
      <c r="B195" s="36"/>
      <c r="C195" s="191" t="s">
        <v>506</v>
      </c>
      <c r="D195" s="191" t="s">
        <v>266</v>
      </c>
      <c r="E195" s="192" t="s">
        <v>4218</v>
      </c>
      <c r="F195" s="193" t="s">
        <v>4219</v>
      </c>
      <c r="G195" s="194" t="s">
        <v>1887</v>
      </c>
      <c r="H195" s="195">
        <v>1</v>
      </c>
      <c r="I195" s="196"/>
      <c r="J195" s="197">
        <f>ROUND(I195*H195,2)</f>
        <v>0</v>
      </c>
      <c r="K195" s="198"/>
      <c r="L195" s="40"/>
      <c r="M195" s="199" t="s">
        <v>1</v>
      </c>
      <c r="N195" s="200" t="s">
        <v>38</v>
      </c>
      <c r="O195" s="72"/>
      <c r="P195" s="201">
        <f>O195*H195</f>
        <v>0</v>
      </c>
      <c r="Q195" s="201">
        <v>0</v>
      </c>
      <c r="R195" s="201">
        <f>Q195*H195</f>
        <v>0</v>
      </c>
      <c r="S195" s="201">
        <v>0</v>
      </c>
      <c r="T195" s="202">
        <f>S195*H195</f>
        <v>0</v>
      </c>
      <c r="U195" s="35"/>
      <c r="V195" s="35"/>
      <c r="W195" s="35"/>
      <c r="X195" s="35"/>
      <c r="Y195" s="35"/>
      <c r="Z195" s="35"/>
      <c r="AA195" s="35"/>
      <c r="AB195" s="35"/>
      <c r="AC195" s="35"/>
      <c r="AD195" s="35"/>
      <c r="AE195" s="35"/>
      <c r="AR195" s="203" t="s">
        <v>270</v>
      </c>
      <c r="AT195" s="203" t="s">
        <v>266</v>
      </c>
      <c r="AU195" s="203" t="s">
        <v>73</v>
      </c>
      <c r="AY195" s="18" t="s">
        <v>263</v>
      </c>
      <c r="BE195" s="204">
        <f>IF(N195="základní",J195,0)</f>
        <v>0</v>
      </c>
      <c r="BF195" s="204">
        <f>IF(N195="snížená",J195,0)</f>
        <v>0</v>
      </c>
      <c r="BG195" s="204">
        <f>IF(N195="zákl. přenesená",J195,0)</f>
        <v>0</v>
      </c>
      <c r="BH195" s="204">
        <f>IF(N195="sníž. přenesená",J195,0)</f>
        <v>0</v>
      </c>
      <c r="BI195" s="204">
        <f>IF(N195="nulová",J195,0)</f>
        <v>0</v>
      </c>
      <c r="BJ195" s="18" t="s">
        <v>71</v>
      </c>
      <c r="BK195" s="204">
        <f>ROUND(I195*H195,2)</f>
        <v>0</v>
      </c>
      <c r="BL195" s="18" t="s">
        <v>270</v>
      </c>
      <c r="BM195" s="203" t="s">
        <v>594</v>
      </c>
    </row>
    <row r="196" spans="1:65" s="12" customFormat="1" ht="22.9" customHeight="1">
      <c r="B196" s="175"/>
      <c r="C196" s="176"/>
      <c r="D196" s="177" t="s">
        <v>63</v>
      </c>
      <c r="E196" s="189" t="s">
        <v>4205</v>
      </c>
      <c r="F196" s="189" t="s">
        <v>4206</v>
      </c>
      <c r="G196" s="176"/>
      <c r="H196" s="176"/>
      <c r="I196" s="179"/>
      <c r="J196" s="190">
        <f>BK196</f>
        <v>0</v>
      </c>
      <c r="K196" s="176"/>
      <c r="L196" s="181"/>
      <c r="M196" s="182"/>
      <c r="N196" s="183"/>
      <c r="O196" s="183"/>
      <c r="P196" s="184">
        <f>P197</f>
        <v>0</v>
      </c>
      <c r="Q196" s="183"/>
      <c r="R196" s="184">
        <f>R197</f>
        <v>0</v>
      </c>
      <c r="S196" s="183"/>
      <c r="T196" s="185">
        <f>T197</f>
        <v>0</v>
      </c>
      <c r="AR196" s="186" t="s">
        <v>71</v>
      </c>
      <c r="AT196" s="187" t="s">
        <v>63</v>
      </c>
      <c r="AU196" s="187" t="s">
        <v>71</v>
      </c>
      <c r="AY196" s="186" t="s">
        <v>263</v>
      </c>
      <c r="BK196" s="188">
        <f>BK197</f>
        <v>0</v>
      </c>
    </row>
    <row r="197" spans="1:65" s="2" customFormat="1" ht="37.9" customHeight="1">
      <c r="A197" s="35"/>
      <c r="B197" s="36"/>
      <c r="C197" s="191" t="s">
        <v>595</v>
      </c>
      <c r="D197" s="191" t="s">
        <v>266</v>
      </c>
      <c r="E197" s="192" t="s">
        <v>4207</v>
      </c>
      <c r="F197" s="193" t="s">
        <v>4208</v>
      </c>
      <c r="G197" s="194" t="s">
        <v>292</v>
      </c>
      <c r="H197" s="195">
        <v>0.04</v>
      </c>
      <c r="I197" s="196"/>
      <c r="J197" s="197">
        <f>ROUND(I197*H197,2)</f>
        <v>0</v>
      </c>
      <c r="K197" s="198"/>
      <c r="L197" s="40"/>
      <c r="M197" s="199" t="s">
        <v>1</v>
      </c>
      <c r="N197" s="200" t="s">
        <v>38</v>
      </c>
      <c r="O197" s="72"/>
      <c r="P197" s="201">
        <f>O197*H197</f>
        <v>0</v>
      </c>
      <c r="Q197" s="201">
        <v>0</v>
      </c>
      <c r="R197" s="201">
        <f>Q197*H197</f>
        <v>0</v>
      </c>
      <c r="S197" s="201">
        <v>0</v>
      </c>
      <c r="T197" s="202">
        <f>S197*H197</f>
        <v>0</v>
      </c>
      <c r="U197" s="35"/>
      <c r="V197" s="35"/>
      <c r="W197" s="35"/>
      <c r="X197" s="35"/>
      <c r="Y197" s="35"/>
      <c r="Z197" s="35"/>
      <c r="AA197" s="35"/>
      <c r="AB197" s="35"/>
      <c r="AC197" s="35"/>
      <c r="AD197" s="35"/>
      <c r="AE197" s="35"/>
      <c r="AR197" s="203" t="s">
        <v>270</v>
      </c>
      <c r="AT197" s="203" t="s">
        <v>266</v>
      </c>
      <c r="AU197" s="203" t="s">
        <v>73</v>
      </c>
      <c r="AY197" s="18" t="s">
        <v>263</v>
      </c>
      <c r="BE197" s="204">
        <f>IF(N197="základní",J197,0)</f>
        <v>0</v>
      </c>
      <c r="BF197" s="204">
        <f>IF(N197="snížená",J197,0)</f>
        <v>0</v>
      </c>
      <c r="BG197" s="204">
        <f>IF(N197="zákl. přenesená",J197,0)</f>
        <v>0</v>
      </c>
      <c r="BH197" s="204">
        <f>IF(N197="sníž. přenesená",J197,0)</f>
        <v>0</v>
      </c>
      <c r="BI197" s="204">
        <f>IF(N197="nulová",J197,0)</f>
        <v>0</v>
      </c>
      <c r="BJ197" s="18" t="s">
        <v>71</v>
      </c>
      <c r="BK197" s="204">
        <f>ROUND(I197*H197,2)</f>
        <v>0</v>
      </c>
      <c r="BL197" s="18" t="s">
        <v>270</v>
      </c>
      <c r="BM197" s="203" t="s">
        <v>598</v>
      </c>
    </row>
    <row r="198" spans="1:65" s="12" customFormat="1" ht="25.9" customHeight="1">
      <c r="B198" s="175"/>
      <c r="C198" s="176"/>
      <c r="D198" s="177" t="s">
        <v>63</v>
      </c>
      <c r="E198" s="178" t="s">
        <v>1840</v>
      </c>
      <c r="F198" s="178" t="s">
        <v>4220</v>
      </c>
      <c r="G198" s="176"/>
      <c r="H198" s="176"/>
      <c r="I198" s="179"/>
      <c r="J198" s="180">
        <f>BK198</f>
        <v>0</v>
      </c>
      <c r="K198" s="176"/>
      <c r="L198" s="181"/>
      <c r="M198" s="182"/>
      <c r="N198" s="183"/>
      <c r="O198" s="183"/>
      <c r="P198" s="184">
        <f>P199+P201+P204</f>
        <v>0</v>
      </c>
      <c r="Q198" s="183"/>
      <c r="R198" s="184">
        <f>R199+R201+R204</f>
        <v>120</v>
      </c>
      <c r="S198" s="183"/>
      <c r="T198" s="185">
        <f>T199+T201+T204</f>
        <v>0</v>
      </c>
      <c r="AR198" s="186" t="s">
        <v>71</v>
      </c>
      <c r="AT198" s="187" t="s">
        <v>63</v>
      </c>
      <c r="AU198" s="187" t="s">
        <v>64</v>
      </c>
      <c r="AY198" s="186" t="s">
        <v>263</v>
      </c>
      <c r="BK198" s="188">
        <f>BK199+BK201+BK204</f>
        <v>0</v>
      </c>
    </row>
    <row r="199" spans="1:65" s="12" customFormat="1" ht="22.9" customHeight="1">
      <c r="B199" s="175"/>
      <c r="C199" s="176"/>
      <c r="D199" s="177" t="s">
        <v>63</v>
      </c>
      <c r="E199" s="189" t="s">
        <v>4221</v>
      </c>
      <c r="F199" s="189" t="s">
        <v>4222</v>
      </c>
      <c r="G199" s="176"/>
      <c r="H199" s="176"/>
      <c r="I199" s="179"/>
      <c r="J199" s="190">
        <f>BK199</f>
        <v>0</v>
      </c>
      <c r="K199" s="176"/>
      <c r="L199" s="181"/>
      <c r="M199" s="182"/>
      <c r="N199" s="183"/>
      <c r="O199" s="183"/>
      <c r="P199" s="184">
        <f>P200</f>
        <v>0</v>
      </c>
      <c r="Q199" s="183"/>
      <c r="R199" s="184">
        <f>R200</f>
        <v>0</v>
      </c>
      <c r="S199" s="183"/>
      <c r="T199" s="185">
        <f>T200</f>
        <v>0</v>
      </c>
      <c r="AR199" s="186" t="s">
        <v>71</v>
      </c>
      <c r="AT199" s="187" t="s">
        <v>63</v>
      </c>
      <c r="AU199" s="187" t="s">
        <v>71</v>
      </c>
      <c r="AY199" s="186" t="s">
        <v>263</v>
      </c>
      <c r="BK199" s="188">
        <f>BK200</f>
        <v>0</v>
      </c>
    </row>
    <row r="200" spans="1:65" s="2" customFormat="1" ht="16.5" customHeight="1">
      <c r="A200" s="35"/>
      <c r="B200" s="36"/>
      <c r="C200" s="191" t="s">
        <v>533</v>
      </c>
      <c r="D200" s="191" t="s">
        <v>266</v>
      </c>
      <c r="E200" s="192" t="s">
        <v>4223</v>
      </c>
      <c r="F200" s="193" t="s">
        <v>4224</v>
      </c>
      <c r="G200" s="194" t="s">
        <v>1887</v>
      </c>
      <c r="H200" s="195">
        <v>3</v>
      </c>
      <c r="I200" s="196"/>
      <c r="J200" s="197">
        <f>ROUND(I200*H200,2)</f>
        <v>0</v>
      </c>
      <c r="K200" s="198"/>
      <c r="L200" s="40"/>
      <c r="M200" s="199" t="s">
        <v>1</v>
      </c>
      <c r="N200" s="200" t="s">
        <v>38</v>
      </c>
      <c r="O200" s="72"/>
      <c r="P200" s="201">
        <f>O200*H200</f>
        <v>0</v>
      </c>
      <c r="Q200" s="201">
        <v>0</v>
      </c>
      <c r="R200" s="201">
        <f>Q200*H200</f>
        <v>0</v>
      </c>
      <c r="S200" s="201">
        <v>0</v>
      </c>
      <c r="T200" s="202">
        <f>S200*H200</f>
        <v>0</v>
      </c>
      <c r="U200" s="35"/>
      <c r="V200" s="35"/>
      <c r="W200" s="35"/>
      <c r="X200" s="35"/>
      <c r="Y200" s="35"/>
      <c r="Z200" s="35"/>
      <c r="AA200" s="35"/>
      <c r="AB200" s="35"/>
      <c r="AC200" s="35"/>
      <c r="AD200" s="35"/>
      <c r="AE200" s="35"/>
      <c r="AR200" s="203" t="s">
        <v>270</v>
      </c>
      <c r="AT200" s="203" t="s">
        <v>266</v>
      </c>
      <c r="AU200" s="203" t="s">
        <v>73</v>
      </c>
      <c r="AY200" s="18" t="s">
        <v>263</v>
      </c>
      <c r="BE200" s="204">
        <f>IF(N200="základní",J200,0)</f>
        <v>0</v>
      </c>
      <c r="BF200" s="204">
        <f>IF(N200="snížená",J200,0)</f>
        <v>0</v>
      </c>
      <c r="BG200" s="204">
        <f>IF(N200="zákl. přenesená",J200,0)</f>
        <v>0</v>
      </c>
      <c r="BH200" s="204">
        <f>IF(N200="sníž. přenesená",J200,0)</f>
        <v>0</v>
      </c>
      <c r="BI200" s="204">
        <f>IF(N200="nulová",J200,0)</f>
        <v>0</v>
      </c>
      <c r="BJ200" s="18" t="s">
        <v>71</v>
      </c>
      <c r="BK200" s="204">
        <f>ROUND(I200*H200,2)</f>
        <v>0</v>
      </c>
      <c r="BL200" s="18" t="s">
        <v>270</v>
      </c>
      <c r="BM200" s="203" t="s">
        <v>601</v>
      </c>
    </row>
    <row r="201" spans="1:65" s="12" customFormat="1" ht="22.9" customHeight="1">
      <c r="B201" s="175"/>
      <c r="C201" s="176"/>
      <c r="D201" s="177" t="s">
        <v>63</v>
      </c>
      <c r="E201" s="189" t="s">
        <v>4214</v>
      </c>
      <c r="F201" s="189" t="s">
        <v>4215</v>
      </c>
      <c r="G201" s="176"/>
      <c r="H201" s="176"/>
      <c r="I201" s="179"/>
      <c r="J201" s="190">
        <f>BK201</f>
        <v>0</v>
      </c>
      <c r="K201" s="176"/>
      <c r="L201" s="181"/>
      <c r="M201" s="182"/>
      <c r="N201" s="183"/>
      <c r="O201" s="183"/>
      <c r="P201" s="184">
        <f>SUM(P202:P203)</f>
        <v>0</v>
      </c>
      <c r="Q201" s="183"/>
      <c r="R201" s="184">
        <f>SUM(R202:R203)</f>
        <v>120</v>
      </c>
      <c r="S201" s="183"/>
      <c r="T201" s="185">
        <f>SUM(T202:T203)</f>
        <v>0</v>
      </c>
      <c r="AR201" s="186" t="s">
        <v>71</v>
      </c>
      <c r="AT201" s="187" t="s">
        <v>63</v>
      </c>
      <c r="AU201" s="187" t="s">
        <v>71</v>
      </c>
      <c r="AY201" s="186" t="s">
        <v>263</v>
      </c>
      <c r="BK201" s="188">
        <f>SUM(BK202:BK203)</f>
        <v>0</v>
      </c>
    </row>
    <row r="202" spans="1:65" s="2" customFormat="1" ht="16.5" customHeight="1">
      <c r="A202" s="35"/>
      <c r="B202" s="36"/>
      <c r="C202" s="191" t="s">
        <v>604</v>
      </c>
      <c r="D202" s="191" t="s">
        <v>266</v>
      </c>
      <c r="E202" s="192" t="s">
        <v>4225</v>
      </c>
      <c r="F202" s="193" t="s">
        <v>4226</v>
      </c>
      <c r="G202" s="194" t="s">
        <v>4187</v>
      </c>
      <c r="H202" s="195">
        <v>24</v>
      </c>
      <c r="I202" s="196"/>
      <c r="J202" s="197">
        <f>ROUND(I202*H202,2)</f>
        <v>0</v>
      </c>
      <c r="K202" s="198"/>
      <c r="L202" s="40"/>
      <c r="M202" s="199" t="s">
        <v>1</v>
      </c>
      <c r="N202" s="200" t="s">
        <v>38</v>
      </c>
      <c r="O202" s="72"/>
      <c r="P202" s="201">
        <f>O202*H202</f>
        <v>0</v>
      </c>
      <c r="Q202" s="201">
        <v>5</v>
      </c>
      <c r="R202" s="201">
        <f>Q202*H202</f>
        <v>120</v>
      </c>
      <c r="S202" s="201">
        <v>0</v>
      </c>
      <c r="T202" s="202">
        <f>S202*H202</f>
        <v>0</v>
      </c>
      <c r="U202" s="35"/>
      <c r="V202" s="35"/>
      <c r="W202" s="35"/>
      <c r="X202" s="35"/>
      <c r="Y202" s="35"/>
      <c r="Z202" s="35"/>
      <c r="AA202" s="35"/>
      <c r="AB202" s="35"/>
      <c r="AC202" s="35"/>
      <c r="AD202" s="35"/>
      <c r="AE202" s="35"/>
      <c r="AR202" s="203" t="s">
        <v>270</v>
      </c>
      <c r="AT202" s="203" t="s">
        <v>266</v>
      </c>
      <c r="AU202" s="203" t="s">
        <v>73</v>
      </c>
      <c r="AY202" s="18" t="s">
        <v>263</v>
      </c>
      <c r="BE202" s="204">
        <f>IF(N202="základní",J202,0)</f>
        <v>0</v>
      </c>
      <c r="BF202" s="204">
        <f>IF(N202="snížená",J202,0)</f>
        <v>0</v>
      </c>
      <c r="BG202" s="204">
        <f>IF(N202="zákl. přenesená",J202,0)</f>
        <v>0</v>
      </c>
      <c r="BH202" s="204">
        <f>IF(N202="sníž. přenesená",J202,0)</f>
        <v>0</v>
      </c>
      <c r="BI202" s="204">
        <f>IF(N202="nulová",J202,0)</f>
        <v>0</v>
      </c>
      <c r="BJ202" s="18" t="s">
        <v>71</v>
      </c>
      <c r="BK202" s="204">
        <f>ROUND(I202*H202,2)</f>
        <v>0</v>
      </c>
      <c r="BL202" s="18" t="s">
        <v>270</v>
      </c>
      <c r="BM202" s="203" t="s">
        <v>607</v>
      </c>
    </row>
    <row r="203" spans="1:65" s="2" customFormat="1" ht="16.5" customHeight="1">
      <c r="A203" s="35"/>
      <c r="B203" s="36"/>
      <c r="C203" s="191" t="s">
        <v>538</v>
      </c>
      <c r="D203" s="191" t="s">
        <v>266</v>
      </c>
      <c r="E203" s="192" t="s">
        <v>4227</v>
      </c>
      <c r="F203" s="193" t="s">
        <v>4228</v>
      </c>
      <c r="G203" s="194" t="s">
        <v>1887</v>
      </c>
      <c r="H203" s="195">
        <v>3</v>
      </c>
      <c r="I203" s="196"/>
      <c r="J203" s="197">
        <f>ROUND(I203*H203,2)</f>
        <v>0</v>
      </c>
      <c r="K203" s="198"/>
      <c r="L203" s="40"/>
      <c r="M203" s="199" t="s">
        <v>1</v>
      </c>
      <c r="N203" s="200" t="s">
        <v>38</v>
      </c>
      <c r="O203" s="72"/>
      <c r="P203" s="201">
        <f>O203*H203</f>
        <v>0</v>
      </c>
      <c r="Q203" s="201">
        <v>0</v>
      </c>
      <c r="R203" s="201">
        <f>Q203*H203</f>
        <v>0</v>
      </c>
      <c r="S203" s="201">
        <v>0</v>
      </c>
      <c r="T203" s="202">
        <f>S203*H203</f>
        <v>0</v>
      </c>
      <c r="U203" s="35"/>
      <c r="V203" s="35"/>
      <c r="W203" s="35"/>
      <c r="X203" s="35"/>
      <c r="Y203" s="35"/>
      <c r="Z203" s="35"/>
      <c r="AA203" s="35"/>
      <c r="AB203" s="35"/>
      <c r="AC203" s="35"/>
      <c r="AD203" s="35"/>
      <c r="AE203" s="35"/>
      <c r="AR203" s="203" t="s">
        <v>270</v>
      </c>
      <c r="AT203" s="203" t="s">
        <v>266</v>
      </c>
      <c r="AU203" s="203" t="s">
        <v>73</v>
      </c>
      <c r="AY203" s="18" t="s">
        <v>263</v>
      </c>
      <c r="BE203" s="204">
        <f>IF(N203="základní",J203,0)</f>
        <v>0</v>
      </c>
      <c r="BF203" s="204">
        <f>IF(N203="snížená",J203,0)</f>
        <v>0</v>
      </c>
      <c r="BG203" s="204">
        <f>IF(N203="zákl. přenesená",J203,0)</f>
        <v>0</v>
      </c>
      <c r="BH203" s="204">
        <f>IF(N203="sníž. přenesená",J203,0)</f>
        <v>0</v>
      </c>
      <c r="BI203" s="204">
        <f>IF(N203="nulová",J203,0)</f>
        <v>0</v>
      </c>
      <c r="BJ203" s="18" t="s">
        <v>71</v>
      </c>
      <c r="BK203" s="204">
        <f>ROUND(I203*H203,2)</f>
        <v>0</v>
      </c>
      <c r="BL203" s="18" t="s">
        <v>270</v>
      </c>
      <c r="BM203" s="203" t="s">
        <v>612</v>
      </c>
    </row>
    <row r="204" spans="1:65" s="12" customFormat="1" ht="22.9" customHeight="1">
      <c r="B204" s="175"/>
      <c r="C204" s="176"/>
      <c r="D204" s="177" t="s">
        <v>63</v>
      </c>
      <c r="E204" s="189" t="s">
        <v>4205</v>
      </c>
      <c r="F204" s="189" t="s">
        <v>4206</v>
      </c>
      <c r="G204" s="176"/>
      <c r="H204" s="176"/>
      <c r="I204" s="179"/>
      <c r="J204" s="190">
        <f>BK204</f>
        <v>0</v>
      </c>
      <c r="K204" s="176"/>
      <c r="L204" s="181"/>
      <c r="M204" s="182"/>
      <c r="N204" s="183"/>
      <c r="O204" s="183"/>
      <c r="P204" s="184">
        <f>P205</f>
        <v>0</v>
      </c>
      <c r="Q204" s="183"/>
      <c r="R204" s="184">
        <f>R205</f>
        <v>0</v>
      </c>
      <c r="S204" s="183"/>
      <c r="T204" s="185">
        <f>T205</f>
        <v>0</v>
      </c>
      <c r="AR204" s="186" t="s">
        <v>71</v>
      </c>
      <c r="AT204" s="187" t="s">
        <v>63</v>
      </c>
      <c r="AU204" s="187" t="s">
        <v>71</v>
      </c>
      <c r="AY204" s="186" t="s">
        <v>263</v>
      </c>
      <c r="BK204" s="188">
        <f>BK205</f>
        <v>0</v>
      </c>
    </row>
    <row r="205" spans="1:65" s="2" customFormat="1" ht="37.9" customHeight="1">
      <c r="A205" s="35"/>
      <c r="B205" s="36"/>
      <c r="C205" s="191" t="s">
        <v>615</v>
      </c>
      <c r="D205" s="191" t="s">
        <v>266</v>
      </c>
      <c r="E205" s="192" t="s">
        <v>4207</v>
      </c>
      <c r="F205" s="193" t="s">
        <v>4208</v>
      </c>
      <c r="G205" s="194" t="s">
        <v>292</v>
      </c>
      <c r="H205" s="195">
        <v>0.04</v>
      </c>
      <c r="I205" s="196"/>
      <c r="J205" s="197">
        <f>ROUND(I205*H205,2)</f>
        <v>0</v>
      </c>
      <c r="K205" s="198"/>
      <c r="L205" s="40"/>
      <c r="M205" s="199" t="s">
        <v>1</v>
      </c>
      <c r="N205" s="200" t="s">
        <v>38</v>
      </c>
      <c r="O205" s="72"/>
      <c r="P205" s="201">
        <f>O205*H205</f>
        <v>0</v>
      </c>
      <c r="Q205" s="201">
        <v>0</v>
      </c>
      <c r="R205" s="201">
        <f>Q205*H205</f>
        <v>0</v>
      </c>
      <c r="S205" s="201">
        <v>0</v>
      </c>
      <c r="T205" s="202">
        <f>S205*H205</f>
        <v>0</v>
      </c>
      <c r="U205" s="35"/>
      <c r="V205" s="35"/>
      <c r="W205" s="35"/>
      <c r="X205" s="35"/>
      <c r="Y205" s="35"/>
      <c r="Z205" s="35"/>
      <c r="AA205" s="35"/>
      <c r="AB205" s="35"/>
      <c r="AC205" s="35"/>
      <c r="AD205" s="35"/>
      <c r="AE205" s="35"/>
      <c r="AR205" s="203" t="s">
        <v>270</v>
      </c>
      <c r="AT205" s="203" t="s">
        <v>266</v>
      </c>
      <c r="AU205" s="203" t="s">
        <v>73</v>
      </c>
      <c r="AY205" s="18" t="s">
        <v>263</v>
      </c>
      <c r="BE205" s="204">
        <f>IF(N205="základní",J205,0)</f>
        <v>0</v>
      </c>
      <c r="BF205" s="204">
        <f>IF(N205="snížená",J205,0)</f>
        <v>0</v>
      </c>
      <c r="BG205" s="204">
        <f>IF(N205="zákl. přenesená",J205,0)</f>
        <v>0</v>
      </c>
      <c r="BH205" s="204">
        <f>IF(N205="sníž. přenesená",J205,0)</f>
        <v>0</v>
      </c>
      <c r="BI205" s="204">
        <f>IF(N205="nulová",J205,0)</f>
        <v>0</v>
      </c>
      <c r="BJ205" s="18" t="s">
        <v>71</v>
      </c>
      <c r="BK205" s="204">
        <f>ROUND(I205*H205,2)</f>
        <v>0</v>
      </c>
      <c r="BL205" s="18" t="s">
        <v>270</v>
      </c>
      <c r="BM205" s="203" t="s">
        <v>618</v>
      </c>
    </row>
    <row r="206" spans="1:65" s="12" customFormat="1" ht="25.9" customHeight="1">
      <c r="B206" s="175"/>
      <c r="C206" s="176"/>
      <c r="D206" s="177" t="s">
        <v>63</v>
      </c>
      <c r="E206" s="178" t="s">
        <v>1845</v>
      </c>
      <c r="F206" s="178" t="s">
        <v>4229</v>
      </c>
      <c r="G206" s="176"/>
      <c r="H206" s="176"/>
      <c r="I206" s="179"/>
      <c r="J206" s="180">
        <f>BK206</f>
        <v>0</v>
      </c>
      <c r="K206" s="176"/>
      <c r="L206" s="181"/>
      <c r="M206" s="182"/>
      <c r="N206" s="183"/>
      <c r="O206" s="183"/>
      <c r="P206" s="184">
        <f>P207+P212</f>
        <v>0</v>
      </c>
      <c r="Q206" s="183"/>
      <c r="R206" s="184">
        <f>R207+R212</f>
        <v>62</v>
      </c>
      <c r="S206" s="183"/>
      <c r="T206" s="185">
        <f>T207+T212</f>
        <v>0</v>
      </c>
      <c r="AR206" s="186" t="s">
        <v>71</v>
      </c>
      <c r="AT206" s="187" t="s">
        <v>63</v>
      </c>
      <c r="AU206" s="187" t="s">
        <v>64</v>
      </c>
      <c r="AY206" s="186" t="s">
        <v>263</v>
      </c>
      <c r="BK206" s="188">
        <f>BK207+BK212</f>
        <v>0</v>
      </c>
    </row>
    <row r="207" spans="1:65" s="12" customFormat="1" ht="22.9" customHeight="1">
      <c r="B207" s="175"/>
      <c r="C207" s="176"/>
      <c r="D207" s="177" t="s">
        <v>63</v>
      </c>
      <c r="E207" s="189" t="s">
        <v>1850</v>
      </c>
      <c r="F207" s="189" t="s">
        <v>4230</v>
      </c>
      <c r="G207" s="176"/>
      <c r="H207" s="176"/>
      <c r="I207" s="179"/>
      <c r="J207" s="190">
        <f>BK207</f>
        <v>0</v>
      </c>
      <c r="K207" s="176"/>
      <c r="L207" s="181"/>
      <c r="M207" s="182"/>
      <c r="N207" s="183"/>
      <c r="O207" s="183"/>
      <c r="P207" s="184">
        <f>SUM(P208:P211)</f>
        <v>0</v>
      </c>
      <c r="Q207" s="183"/>
      <c r="R207" s="184">
        <f>SUM(R208:R211)</f>
        <v>62</v>
      </c>
      <c r="S207" s="183"/>
      <c r="T207" s="185">
        <f>SUM(T208:T211)</f>
        <v>0</v>
      </c>
      <c r="AR207" s="186" t="s">
        <v>71</v>
      </c>
      <c r="AT207" s="187" t="s">
        <v>63</v>
      </c>
      <c r="AU207" s="187" t="s">
        <v>71</v>
      </c>
      <c r="AY207" s="186" t="s">
        <v>263</v>
      </c>
      <c r="BK207" s="188">
        <f>SUM(BK208:BK211)</f>
        <v>0</v>
      </c>
    </row>
    <row r="208" spans="1:65" s="2" customFormat="1" ht="24.2" customHeight="1">
      <c r="A208" s="35"/>
      <c r="B208" s="36"/>
      <c r="C208" s="191" t="s">
        <v>542</v>
      </c>
      <c r="D208" s="191" t="s">
        <v>266</v>
      </c>
      <c r="E208" s="192" t="s">
        <v>4231</v>
      </c>
      <c r="F208" s="193" t="s">
        <v>4232</v>
      </c>
      <c r="G208" s="194" t="s">
        <v>1887</v>
      </c>
      <c r="H208" s="195">
        <v>2</v>
      </c>
      <c r="I208" s="196"/>
      <c r="J208" s="197">
        <f>ROUND(I208*H208,2)</f>
        <v>0</v>
      </c>
      <c r="K208" s="198"/>
      <c r="L208" s="40"/>
      <c r="M208" s="199" t="s">
        <v>1</v>
      </c>
      <c r="N208" s="200" t="s">
        <v>38</v>
      </c>
      <c r="O208" s="72"/>
      <c r="P208" s="201">
        <f>O208*H208</f>
        <v>0</v>
      </c>
      <c r="Q208" s="201">
        <v>31</v>
      </c>
      <c r="R208" s="201">
        <f>Q208*H208</f>
        <v>62</v>
      </c>
      <c r="S208" s="201">
        <v>0</v>
      </c>
      <c r="T208" s="202">
        <f>S208*H208</f>
        <v>0</v>
      </c>
      <c r="U208" s="35"/>
      <c r="V208" s="35"/>
      <c r="W208" s="35"/>
      <c r="X208" s="35"/>
      <c r="Y208" s="35"/>
      <c r="Z208" s="35"/>
      <c r="AA208" s="35"/>
      <c r="AB208" s="35"/>
      <c r="AC208" s="35"/>
      <c r="AD208" s="35"/>
      <c r="AE208" s="35"/>
      <c r="AR208" s="203" t="s">
        <v>270</v>
      </c>
      <c r="AT208" s="203" t="s">
        <v>266</v>
      </c>
      <c r="AU208" s="203" t="s">
        <v>73</v>
      </c>
      <c r="AY208" s="18" t="s">
        <v>263</v>
      </c>
      <c r="BE208" s="204">
        <f>IF(N208="základní",J208,0)</f>
        <v>0</v>
      </c>
      <c r="BF208" s="204">
        <f>IF(N208="snížená",J208,0)</f>
        <v>0</v>
      </c>
      <c r="BG208" s="204">
        <f>IF(N208="zákl. přenesená",J208,0)</f>
        <v>0</v>
      </c>
      <c r="BH208" s="204">
        <f>IF(N208="sníž. přenesená",J208,0)</f>
        <v>0</v>
      </c>
      <c r="BI208" s="204">
        <f>IF(N208="nulová",J208,0)</f>
        <v>0</v>
      </c>
      <c r="BJ208" s="18" t="s">
        <v>71</v>
      </c>
      <c r="BK208" s="204">
        <f>ROUND(I208*H208,2)</f>
        <v>0</v>
      </c>
      <c r="BL208" s="18" t="s">
        <v>270</v>
      </c>
      <c r="BM208" s="203" t="s">
        <v>408</v>
      </c>
    </row>
    <row r="209" spans="1:65" s="2" customFormat="1" ht="24.2" customHeight="1">
      <c r="A209" s="35"/>
      <c r="B209" s="36"/>
      <c r="C209" s="191" t="s">
        <v>621</v>
      </c>
      <c r="D209" s="191" t="s">
        <v>266</v>
      </c>
      <c r="E209" s="192" t="s">
        <v>4233</v>
      </c>
      <c r="F209" s="193" t="s">
        <v>4234</v>
      </c>
      <c r="G209" s="194" t="s">
        <v>796</v>
      </c>
      <c r="H209" s="195">
        <v>12</v>
      </c>
      <c r="I209" s="196"/>
      <c r="J209" s="197">
        <f>ROUND(I209*H209,2)</f>
        <v>0</v>
      </c>
      <c r="K209" s="198"/>
      <c r="L209" s="40"/>
      <c r="M209" s="199" t="s">
        <v>1</v>
      </c>
      <c r="N209" s="200" t="s">
        <v>38</v>
      </c>
      <c r="O209" s="72"/>
      <c r="P209" s="201">
        <f>O209*H209</f>
        <v>0</v>
      </c>
      <c r="Q209" s="201">
        <v>0</v>
      </c>
      <c r="R209" s="201">
        <f>Q209*H209</f>
        <v>0</v>
      </c>
      <c r="S209" s="201">
        <v>0</v>
      </c>
      <c r="T209" s="202">
        <f>S209*H209</f>
        <v>0</v>
      </c>
      <c r="U209" s="35"/>
      <c r="V209" s="35"/>
      <c r="W209" s="35"/>
      <c r="X209" s="35"/>
      <c r="Y209" s="35"/>
      <c r="Z209" s="35"/>
      <c r="AA209" s="35"/>
      <c r="AB209" s="35"/>
      <c r="AC209" s="35"/>
      <c r="AD209" s="35"/>
      <c r="AE209" s="35"/>
      <c r="AR209" s="203" t="s">
        <v>270</v>
      </c>
      <c r="AT209" s="203" t="s">
        <v>266</v>
      </c>
      <c r="AU209" s="203" t="s">
        <v>73</v>
      </c>
      <c r="AY209" s="18" t="s">
        <v>263</v>
      </c>
      <c r="BE209" s="204">
        <f>IF(N209="základní",J209,0)</f>
        <v>0</v>
      </c>
      <c r="BF209" s="204">
        <f>IF(N209="snížená",J209,0)</f>
        <v>0</v>
      </c>
      <c r="BG209" s="204">
        <f>IF(N209="zákl. přenesená",J209,0)</f>
        <v>0</v>
      </c>
      <c r="BH209" s="204">
        <f>IF(N209="sníž. přenesená",J209,0)</f>
        <v>0</v>
      </c>
      <c r="BI209" s="204">
        <f>IF(N209="nulová",J209,0)</f>
        <v>0</v>
      </c>
      <c r="BJ209" s="18" t="s">
        <v>71</v>
      </c>
      <c r="BK209" s="204">
        <f>ROUND(I209*H209,2)</f>
        <v>0</v>
      </c>
      <c r="BL209" s="18" t="s">
        <v>270</v>
      </c>
      <c r="BM209" s="203" t="s">
        <v>624</v>
      </c>
    </row>
    <row r="210" spans="1:65" s="2" customFormat="1" ht="16.5" customHeight="1">
      <c r="A210" s="35"/>
      <c r="B210" s="36"/>
      <c r="C210" s="191" t="s">
        <v>546</v>
      </c>
      <c r="D210" s="191" t="s">
        <v>266</v>
      </c>
      <c r="E210" s="192" t="s">
        <v>4149</v>
      </c>
      <c r="F210" s="193" t="s">
        <v>4150</v>
      </c>
      <c r="G210" s="194" t="s">
        <v>1057</v>
      </c>
      <c r="H210" s="195">
        <v>0.18</v>
      </c>
      <c r="I210" s="196"/>
      <c r="J210" s="197">
        <f>ROUND(I210*H210,2)</f>
        <v>0</v>
      </c>
      <c r="K210" s="198"/>
      <c r="L210" s="40"/>
      <c r="M210" s="199" t="s">
        <v>1</v>
      </c>
      <c r="N210" s="200" t="s">
        <v>38</v>
      </c>
      <c r="O210" s="72"/>
      <c r="P210" s="201">
        <f>O210*H210</f>
        <v>0</v>
      </c>
      <c r="Q210" s="201">
        <v>0</v>
      </c>
      <c r="R210" s="201">
        <f>Q210*H210</f>
        <v>0</v>
      </c>
      <c r="S210" s="201">
        <v>0</v>
      </c>
      <c r="T210" s="202">
        <f>S210*H210</f>
        <v>0</v>
      </c>
      <c r="U210" s="35"/>
      <c r="V210" s="35"/>
      <c r="W210" s="35"/>
      <c r="X210" s="35"/>
      <c r="Y210" s="35"/>
      <c r="Z210" s="35"/>
      <c r="AA210" s="35"/>
      <c r="AB210" s="35"/>
      <c r="AC210" s="35"/>
      <c r="AD210" s="35"/>
      <c r="AE210" s="35"/>
      <c r="AR210" s="203" t="s">
        <v>270</v>
      </c>
      <c r="AT210" s="203" t="s">
        <v>266</v>
      </c>
      <c r="AU210" s="203" t="s">
        <v>73</v>
      </c>
      <c r="AY210" s="18" t="s">
        <v>263</v>
      </c>
      <c r="BE210" s="204">
        <f>IF(N210="základní",J210,0)</f>
        <v>0</v>
      </c>
      <c r="BF210" s="204">
        <f>IF(N210="snížená",J210,0)</f>
        <v>0</v>
      </c>
      <c r="BG210" s="204">
        <f>IF(N210="zákl. přenesená",J210,0)</f>
        <v>0</v>
      </c>
      <c r="BH210" s="204">
        <f>IF(N210="sníž. přenesená",J210,0)</f>
        <v>0</v>
      </c>
      <c r="BI210" s="204">
        <f>IF(N210="nulová",J210,0)</f>
        <v>0</v>
      </c>
      <c r="BJ210" s="18" t="s">
        <v>71</v>
      </c>
      <c r="BK210" s="204">
        <f>ROUND(I210*H210,2)</f>
        <v>0</v>
      </c>
      <c r="BL210" s="18" t="s">
        <v>270</v>
      </c>
      <c r="BM210" s="203" t="s">
        <v>627</v>
      </c>
    </row>
    <row r="211" spans="1:65" s="2" customFormat="1" ht="16.5" customHeight="1">
      <c r="A211" s="35"/>
      <c r="B211" s="36"/>
      <c r="C211" s="191" t="s">
        <v>630</v>
      </c>
      <c r="D211" s="191" t="s">
        <v>266</v>
      </c>
      <c r="E211" s="192" t="s">
        <v>4235</v>
      </c>
      <c r="F211" s="193" t="s">
        <v>4152</v>
      </c>
      <c r="G211" s="194" t="s">
        <v>1887</v>
      </c>
      <c r="H211" s="195">
        <v>2</v>
      </c>
      <c r="I211" s="196"/>
      <c r="J211" s="197">
        <f>ROUND(I211*H211,2)</f>
        <v>0</v>
      </c>
      <c r="K211" s="198"/>
      <c r="L211" s="40"/>
      <c r="M211" s="199" t="s">
        <v>1</v>
      </c>
      <c r="N211" s="200" t="s">
        <v>38</v>
      </c>
      <c r="O211" s="72"/>
      <c r="P211" s="201">
        <f>O211*H211</f>
        <v>0</v>
      </c>
      <c r="Q211" s="201">
        <v>0</v>
      </c>
      <c r="R211" s="201">
        <f>Q211*H211</f>
        <v>0</v>
      </c>
      <c r="S211" s="201">
        <v>0</v>
      </c>
      <c r="T211" s="202">
        <f>S211*H211</f>
        <v>0</v>
      </c>
      <c r="U211" s="35"/>
      <c r="V211" s="35"/>
      <c r="W211" s="35"/>
      <c r="X211" s="35"/>
      <c r="Y211" s="35"/>
      <c r="Z211" s="35"/>
      <c r="AA211" s="35"/>
      <c r="AB211" s="35"/>
      <c r="AC211" s="35"/>
      <c r="AD211" s="35"/>
      <c r="AE211" s="35"/>
      <c r="AR211" s="203" t="s">
        <v>270</v>
      </c>
      <c r="AT211" s="203" t="s">
        <v>266</v>
      </c>
      <c r="AU211" s="203" t="s">
        <v>73</v>
      </c>
      <c r="AY211" s="18" t="s">
        <v>263</v>
      </c>
      <c r="BE211" s="204">
        <f>IF(N211="základní",J211,0)</f>
        <v>0</v>
      </c>
      <c r="BF211" s="204">
        <f>IF(N211="snížená",J211,0)</f>
        <v>0</v>
      </c>
      <c r="BG211" s="204">
        <f>IF(N211="zákl. přenesená",J211,0)</f>
        <v>0</v>
      </c>
      <c r="BH211" s="204">
        <f>IF(N211="sníž. přenesená",J211,0)</f>
        <v>0</v>
      </c>
      <c r="BI211" s="204">
        <f>IF(N211="nulová",J211,0)</f>
        <v>0</v>
      </c>
      <c r="BJ211" s="18" t="s">
        <v>71</v>
      </c>
      <c r="BK211" s="204">
        <f>ROUND(I211*H211,2)</f>
        <v>0</v>
      </c>
      <c r="BL211" s="18" t="s">
        <v>270</v>
      </c>
      <c r="BM211" s="203" t="s">
        <v>633</v>
      </c>
    </row>
    <row r="212" spans="1:65" s="12" customFormat="1" ht="22.9" customHeight="1">
      <c r="B212" s="175"/>
      <c r="C212" s="176"/>
      <c r="D212" s="177" t="s">
        <v>63</v>
      </c>
      <c r="E212" s="189" t="s">
        <v>4205</v>
      </c>
      <c r="F212" s="189" t="s">
        <v>4206</v>
      </c>
      <c r="G212" s="176"/>
      <c r="H212" s="176"/>
      <c r="I212" s="179"/>
      <c r="J212" s="190">
        <f>BK212</f>
        <v>0</v>
      </c>
      <c r="K212" s="176"/>
      <c r="L212" s="181"/>
      <c r="M212" s="182"/>
      <c r="N212" s="183"/>
      <c r="O212" s="183"/>
      <c r="P212" s="184">
        <f>P213</f>
        <v>0</v>
      </c>
      <c r="Q212" s="183"/>
      <c r="R212" s="184">
        <f>R213</f>
        <v>0</v>
      </c>
      <c r="S212" s="183"/>
      <c r="T212" s="185">
        <f>T213</f>
        <v>0</v>
      </c>
      <c r="AR212" s="186" t="s">
        <v>71</v>
      </c>
      <c r="AT212" s="187" t="s">
        <v>63</v>
      </c>
      <c r="AU212" s="187" t="s">
        <v>71</v>
      </c>
      <c r="AY212" s="186" t="s">
        <v>263</v>
      </c>
      <c r="BK212" s="188">
        <f>BK213</f>
        <v>0</v>
      </c>
    </row>
    <row r="213" spans="1:65" s="2" customFormat="1" ht="37.9" customHeight="1">
      <c r="A213" s="35"/>
      <c r="B213" s="36"/>
      <c r="C213" s="191" t="s">
        <v>551</v>
      </c>
      <c r="D213" s="191" t="s">
        <v>266</v>
      </c>
      <c r="E213" s="192" t="s">
        <v>4207</v>
      </c>
      <c r="F213" s="193" t="s">
        <v>4208</v>
      </c>
      <c r="G213" s="194" t="s">
        <v>292</v>
      </c>
      <c r="H213" s="195">
        <v>0.04</v>
      </c>
      <c r="I213" s="196"/>
      <c r="J213" s="197">
        <f>ROUND(I213*H213,2)</f>
        <v>0</v>
      </c>
      <c r="K213" s="198"/>
      <c r="L213" s="40"/>
      <c r="M213" s="199" t="s">
        <v>1</v>
      </c>
      <c r="N213" s="200" t="s">
        <v>38</v>
      </c>
      <c r="O213" s="72"/>
      <c r="P213" s="201">
        <f>O213*H213</f>
        <v>0</v>
      </c>
      <c r="Q213" s="201">
        <v>0</v>
      </c>
      <c r="R213" s="201">
        <f>Q213*H213</f>
        <v>0</v>
      </c>
      <c r="S213" s="201">
        <v>0</v>
      </c>
      <c r="T213" s="202">
        <f>S213*H213</f>
        <v>0</v>
      </c>
      <c r="U213" s="35"/>
      <c r="V213" s="35"/>
      <c r="W213" s="35"/>
      <c r="X213" s="35"/>
      <c r="Y213" s="35"/>
      <c r="Z213" s="35"/>
      <c r="AA213" s="35"/>
      <c r="AB213" s="35"/>
      <c r="AC213" s="35"/>
      <c r="AD213" s="35"/>
      <c r="AE213" s="35"/>
      <c r="AR213" s="203" t="s">
        <v>270</v>
      </c>
      <c r="AT213" s="203" t="s">
        <v>266</v>
      </c>
      <c r="AU213" s="203" t="s">
        <v>73</v>
      </c>
      <c r="AY213" s="18" t="s">
        <v>263</v>
      </c>
      <c r="BE213" s="204">
        <f>IF(N213="základní",J213,0)</f>
        <v>0</v>
      </c>
      <c r="BF213" s="204">
        <f>IF(N213="snížená",J213,0)</f>
        <v>0</v>
      </c>
      <c r="BG213" s="204">
        <f>IF(N213="zákl. přenesená",J213,0)</f>
        <v>0</v>
      </c>
      <c r="BH213" s="204">
        <f>IF(N213="sníž. přenesená",J213,0)</f>
        <v>0</v>
      </c>
      <c r="BI213" s="204">
        <f>IF(N213="nulová",J213,0)</f>
        <v>0</v>
      </c>
      <c r="BJ213" s="18" t="s">
        <v>71</v>
      </c>
      <c r="BK213" s="204">
        <f>ROUND(I213*H213,2)</f>
        <v>0</v>
      </c>
      <c r="BL213" s="18" t="s">
        <v>270</v>
      </c>
      <c r="BM213" s="203" t="s">
        <v>637</v>
      </c>
    </row>
    <row r="214" spans="1:65" s="12" customFormat="1" ht="25.9" customHeight="1">
      <c r="B214" s="175"/>
      <c r="C214" s="176"/>
      <c r="D214" s="177" t="s">
        <v>63</v>
      </c>
      <c r="E214" s="178" t="s">
        <v>2837</v>
      </c>
      <c r="F214" s="178" t="s">
        <v>4236</v>
      </c>
      <c r="G214" s="176"/>
      <c r="H214" s="176"/>
      <c r="I214" s="179"/>
      <c r="J214" s="180">
        <f>BK214</f>
        <v>0</v>
      </c>
      <c r="K214" s="176"/>
      <c r="L214" s="181"/>
      <c r="M214" s="182"/>
      <c r="N214" s="183"/>
      <c r="O214" s="183"/>
      <c r="P214" s="184">
        <f>P215+P220</f>
        <v>0</v>
      </c>
      <c r="Q214" s="183"/>
      <c r="R214" s="184">
        <f>R215+R220</f>
        <v>31</v>
      </c>
      <c r="S214" s="183"/>
      <c r="T214" s="185">
        <f>T215+T220</f>
        <v>0</v>
      </c>
      <c r="AR214" s="186" t="s">
        <v>71</v>
      </c>
      <c r="AT214" s="187" t="s">
        <v>63</v>
      </c>
      <c r="AU214" s="187" t="s">
        <v>64</v>
      </c>
      <c r="AY214" s="186" t="s">
        <v>263</v>
      </c>
      <c r="BK214" s="188">
        <f>BK215+BK220</f>
        <v>0</v>
      </c>
    </row>
    <row r="215" spans="1:65" s="12" customFormat="1" ht="22.9" customHeight="1">
      <c r="B215" s="175"/>
      <c r="C215" s="176"/>
      <c r="D215" s="177" t="s">
        <v>63</v>
      </c>
      <c r="E215" s="189" t="s">
        <v>1850</v>
      </c>
      <c r="F215" s="189" t="s">
        <v>4230</v>
      </c>
      <c r="G215" s="176"/>
      <c r="H215" s="176"/>
      <c r="I215" s="179"/>
      <c r="J215" s="190">
        <f>BK215</f>
        <v>0</v>
      </c>
      <c r="K215" s="176"/>
      <c r="L215" s="181"/>
      <c r="M215" s="182"/>
      <c r="N215" s="183"/>
      <c r="O215" s="183"/>
      <c r="P215" s="184">
        <f>SUM(P216:P219)</f>
        <v>0</v>
      </c>
      <c r="Q215" s="183"/>
      <c r="R215" s="184">
        <f>SUM(R216:R219)</f>
        <v>31</v>
      </c>
      <c r="S215" s="183"/>
      <c r="T215" s="185">
        <f>SUM(T216:T219)</f>
        <v>0</v>
      </c>
      <c r="AR215" s="186" t="s">
        <v>71</v>
      </c>
      <c r="AT215" s="187" t="s">
        <v>63</v>
      </c>
      <c r="AU215" s="187" t="s">
        <v>71</v>
      </c>
      <c r="AY215" s="186" t="s">
        <v>263</v>
      </c>
      <c r="BK215" s="188">
        <f>SUM(BK216:BK219)</f>
        <v>0</v>
      </c>
    </row>
    <row r="216" spans="1:65" s="2" customFormat="1" ht="24.2" customHeight="1">
      <c r="A216" s="35"/>
      <c r="B216" s="36"/>
      <c r="C216" s="191" t="s">
        <v>640</v>
      </c>
      <c r="D216" s="191" t="s">
        <v>266</v>
      </c>
      <c r="E216" s="192" t="s">
        <v>4237</v>
      </c>
      <c r="F216" s="193" t="s">
        <v>4238</v>
      </c>
      <c r="G216" s="194" t="s">
        <v>1887</v>
      </c>
      <c r="H216" s="195">
        <v>1</v>
      </c>
      <c r="I216" s="196"/>
      <c r="J216" s="197">
        <f>ROUND(I216*H216,2)</f>
        <v>0</v>
      </c>
      <c r="K216" s="198"/>
      <c r="L216" s="40"/>
      <c r="M216" s="199" t="s">
        <v>1</v>
      </c>
      <c r="N216" s="200" t="s">
        <v>38</v>
      </c>
      <c r="O216" s="72"/>
      <c r="P216" s="201">
        <f>O216*H216</f>
        <v>0</v>
      </c>
      <c r="Q216" s="201">
        <v>31</v>
      </c>
      <c r="R216" s="201">
        <f>Q216*H216</f>
        <v>31</v>
      </c>
      <c r="S216" s="201">
        <v>0</v>
      </c>
      <c r="T216" s="202">
        <f>S216*H216</f>
        <v>0</v>
      </c>
      <c r="U216" s="35"/>
      <c r="V216" s="35"/>
      <c r="W216" s="35"/>
      <c r="X216" s="35"/>
      <c r="Y216" s="35"/>
      <c r="Z216" s="35"/>
      <c r="AA216" s="35"/>
      <c r="AB216" s="35"/>
      <c r="AC216" s="35"/>
      <c r="AD216" s="35"/>
      <c r="AE216" s="35"/>
      <c r="AR216" s="203" t="s">
        <v>270</v>
      </c>
      <c r="AT216" s="203" t="s">
        <v>266</v>
      </c>
      <c r="AU216" s="203" t="s">
        <v>73</v>
      </c>
      <c r="AY216" s="18" t="s">
        <v>263</v>
      </c>
      <c r="BE216" s="204">
        <f>IF(N216="základní",J216,0)</f>
        <v>0</v>
      </c>
      <c r="BF216" s="204">
        <f>IF(N216="snížená",J216,0)</f>
        <v>0</v>
      </c>
      <c r="BG216" s="204">
        <f>IF(N216="zákl. přenesená",J216,0)</f>
        <v>0</v>
      </c>
      <c r="BH216" s="204">
        <f>IF(N216="sníž. přenesená",J216,0)</f>
        <v>0</v>
      </c>
      <c r="BI216" s="204">
        <f>IF(N216="nulová",J216,0)</f>
        <v>0</v>
      </c>
      <c r="BJ216" s="18" t="s">
        <v>71</v>
      </c>
      <c r="BK216" s="204">
        <f>ROUND(I216*H216,2)</f>
        <v>0</v>
      </c>
      <c r="BL216" s="18" t="s">
        <v>270</v>
      </c>
      <c r="BM216" s="203" t="s">
        <v>643</v>
      </c>
    </row>
    <row r="217" spans="1:65" s="2" customFormat="1" ht="24.2" customHeight="1">
      <c r="A217" s="35"/>
      <c r="B217" s="36"/>
      <c r="C217" s="191" t="s">
        <v>557</v>
      </c>
      <c r="D217" s="191" t="s">
        <v>266</v>
      </c>
      <c r="E217" s="192" t="s">
        <v>4147</v>
      </c>
      <c r="F217" s="193" t="s">
        <v>4148</v>
      </c>
      <c r="G217" s="194" t="s">
        <v>796</v>
      </c>
      <c r="H217" s="195">
        <v>12</v>
      </c>
      <c r="I217" s="196"/>
      <c r="J217" s="197">
        <f>ROUND(I217*H217,2)</f>
        <v>0</v>
      </c>
      <c r="K217" s="198"/>
      <c r="L217" s="40"/>
      <c r="M217" s="199" t="s">
        <v>1</v>
      </c>
      <c r="N217" s="200" t="s">
        <v>38</v>
      </c>
      <c r="O217" s="72"/>
      <c r="P217" s="201">
        <f>O217*H217</f>
        <v>0</v>
      </c>
      <c r="Q217" s="201">
        <v>0</v>
      </c>
      <c r="R217" s="201">
        <f>Q217*H217</f>
        <v>0</v>
      </c>
      <c r="S217" s="201">
        <v>0</v>
      </c>
      <c r="T217" s="202">
        <f>S217*H217</f>
        <v>0</v>
      </c>
      <c r="U217" s="35"/>
      <c r="V217" s="35"/>
      <c r="W217" s="35"/>
      <c r="X217" s="35"/>
      <c r="Y217" s="35"/>
      <c r="Z217" s="35"/>
      <c r="AA217" s="35"/>
      <c r="AB217" s="35"/>
      <c r="AC217" s="35"/>
      <c r="AD217" s="35"/>
      <c r="AE217" s="35"/>
      <c r="AR217" s="203" t="s">
        <v>270</v>
      </c>
      <c r="AT217" s="203" t="s">
        <v>266</v>
      </c>
      <c r="AU217" s="203" t="s">
        <v>73</v>
      </c>
      <c r="AY217" s="18" t="s">
        <v>263</v>
      </c>
      <c r="BE217" s="204">
        <f>IF(N217="základní",J217,0)</f>
        <v>0</v>
      </c>
      <c r="BF217" s="204">
        <f>IF(N217="snížená",J217,0)</f>
        <v>0</v>
      </c>
      <c r="BG217" s="204">
        <f>IF(N217="zákl. přenesená",J217,0)</f>
        <v>0</v>
      </c>
      <c r="BH217" s="204">
        <f>IF(N217="sníž. přenesená",J217,0)</f>
        <v>0</v>
      </c>
      <c r="BI217" s="204">
        <f>IF(N217="nulová",J217,0)</f>
        <v>0</v>
      </c>
      <c r="BJ217" s="18" t="s">
        <v>71</v>
      </c>
      <c r="BK217" s="204">
        <f>ROUND(I217*H217,2)</f>
        <v>0</v>
      </c>
      <c r="BL217" s="18" t="s">
        <v>270</v>
      </c>
      <c r="BM217" s="203" t="s">
        <v>648</v>
      </c>
    </row>
    <row r="218" spans="1:65" s="2" customFormat="1" ht="16.5" customHeight="1">
      <c r="A218" s="35"/>
      <c r="B218" s="36"/>
      <c r="C218" s="191" t="s">
        <v>649</v>
      </c>
      <c r="D218" s="191" t="s">
        <v>266</v>
      </c>
      <c r="E218" s="192" t="s">
        <v>4149</v>
      </c>
      <c r="F218" s="193" t="s">
        <v>4150</v>
      </c>
      <c r="G218" s="194" t="s">
        <v>1057</v>
      </c>
      <c r="H218" s="195">
        <v>0.18</v>
      </c>
      <c r="I218" s="196"/>
      <c r="J218" s="197">
        <f>ROUND(I218*H218,2)</f>
        <v>0</v>
      </c>
      <c r="K218" s="198"/>
      <c r="L218" s="40"/>
      <c r="M218" s="199" t="s">
        <v>1</v>
      </c>
      <c r="N218" s="200" t="s">
        <v>38</v>
      </c>
      <c r="O218" s="72"/>
      <c r="P218" s="201">
        <f>O218*H218</f>
        <v>0</v>
      </c>
      <c r="Q218" s="201">
        <v>0</v>
      </c>
      <c r="R218" s="201">
        <f>Q218*H218</f>
        <v>0</v>
      </c>
      <c r="S218" s="201">
        <v>0</v>
      </c>
      <c r="T218" s="202">
        <f>S218*H218</f>
        <v>0</v>
      </c>
      <c r="U218" s="35"/>
      <c r="V218" s="35"/>
      <c r="W218" s="35"/>
      <c r="X218" s="35"/>
      <c r="Y218" s="35"/>
      <c r="Z218" s="35"/>
      <c r="AA218" s="35"/>
      <c r="AB218" s="35"/>
      <c r="AC218" s="35"/>
      <c r="AD218" s="35"/>
      <c r="AE218" s="35"/>
      <c r="AR218" s="203" t="s">
        <v>270</v>
      </c>
      <c r="AT218" s="203" t="s">
        <v>266</v>
      </c>
      <c r="AU218" s="203" t="s">
        <v>73</v>
      </c>
      <c r="AY218" s="18" t="s">
        <v>263</v>
      </c>
      <c r="BE218" s="204">
        <f>IF(N218="základní",J218,0)</f>
        <v>0</v>
      </c>
      <c r="BF218" s="204">
        <f>IF(N218="snížená",J218,0)</f>
        <v>0</v>
      </c>
      <c r="BG218" s="204">
        <f>IF(N218="zákl. přenesená",J218,0)</f>
        <v>0</v>
      </c>
      <c r="BH218" s="204">
        <f>IF(N218="sníž. přenesená",J218,0)</f>
        <v>0</v>
      </c>
      <c r="BI218" s="204">
        <f>IF(N218="nulová",J218,0)</f>
        <v>0</v>
      </c>
      <c r="BJ218" s="18" t="s">
        <v>71</v>
      </c>
      <c r="BK218" s="204">
        <f>ROUND(I218*H218,2)</f>
        <v>0</v>
      </c>
      <c r="BL218" s="18" t="s">
        <v>270</v>
      </c>
      <c r="BM218" s="203" t="s">
        <v>652</v>
      </c>
    </row>
    <row r="219" spans="1:65" s="2" customFormat="1" ht="16.5" customHeight="1">
      <c r="A219" s="35"/>
      <c r="B219" s="36"/>
      <c r="C219" s="191" t="s">
        <v>560</v>
      </c>
      <c r="D219" s="191" t="s">
        <v>266</v>
      </c>
      <c r="E219" s="192" t="s">
        <v>4151</v>
      </c>
      <c r="F219" s="193" t="s">
        <v>4152</v>
      </c>
      <c r="G219" s="194" t="s">
        <v>1887</v>
      </c>
      <c r="H219" s="195">
        <v>2</v>
      </c>
      <c r="I219" s="196"/>
      <c r="J219" s="197">
        <f>ROUND(I219*H219,2)</f>
        <v>0</v>
      </c>
      <c r="K219" s="198"/>
      <c r="L219" s="40"/>
      <c r="M219" s="199" t="s">
        <v>1</v>
      </c>
      <c r="N219" s="200" t="s">
        <v>38</v>
      </c>
      <c r="O219" s="72"/>
      <c r="P219" s="201">
        <f>O219*H219</f>
        <v>0</v>
      </c>
      <c r="Q219" s="201">
        <v>0</v>
      </c>
      <c r="R219" s="201">
        <f>Q219*H219</f>
        <v>0</v>
      </c>
      <c r="S219" s="201">
        <v>0</v>
      </c>
      <c r="T219" s="202">
        <f>S219*H219</f>
        <v>0</v>
      </c>
      <c r="U219" s="35"/>
      <c r="V219" s="35"/>
      <c r="W219" s="35"/>
      <c r="X219" s="35"/>
      <c r="Y219" s="35"/>
      <c r="Z219" s="35"/>
      <c r="AA219" s="35"/>
      <c r="AB219" s="35"/>
      <c r="AC219" s="35"/>
      <c r="AD219" s="35"/>
      <c r="AE219" s="35"/>
      <c r="AR219" s="203" t="s">
        <v>270</v>
      </c>
      <c r="AT219" s="203" t="s">
        <v>266</v>
      </c>
      <c r="AU219" s="203" t="s">
        <v>73</v>
      </c>
      <c r="AY219" s="18" t="s">
        <v>263</v>
      </c>
      <c r="BE219" s="204">
        <f>IF(N219="základní",J219,0)</f>
        <v>0</v>
      </c>
      <c r="BF219" s="204">
        <f>IF(N219="snížená",J219,0)</f>
        <v>0</v>
      </c>
      <c r="BG219" s="204">
        <f>IF(N219="zákl. přenesená",J219,0)</f>
        <v>0</v>
      </c>
      <c r="BH219" s="204">
        <f>IF(N219="sníž. přenesená",J219,0)</f>
        <v>0</v>
      </c>
      <c r="BI219" s="204">
        <f>IF(N219="nulová",J219,0)</f>
        <v>0</v>
      </c>
      <c r="BJ219" s="18" t="s">
        <v>71</v>
      </c>
      <c r="BK219" s="204">
        <f>ROUND(I219*H219,2)</f>
        <v>0</v>
      </c>
      <c r="BL219" s="18" t="s">
        <v>270</v>
      </c>
      <c r="BM219" s="203" t="s">
        <v>656</v>
      </c>
    </row>
    <row r="220" spans="1:65" s="12" customFormat="1" ht="22.9" customHeight="1">
      <c r="B220" s="175"/>
      <c r="C220" s="176"/>
      <c r="D220" s="177" t="s">
        <v>63</v>
      </c>
      <c r="E220" s="189" t="s">
        <v>4205</v>
      </c>
      <c r="F220" s="189" t="s">
        <v>4206</v>
      </c>
      <c r="G220" s="176"/>
      <c r="H220" s="176"/>
      <c r="I220" s="179"/>
      <c r="J220" s="190">
        <f>BK220</f>
        <v>0</v>
      </c>
      <c r="K220" s="176"/>
      <c r="L220" s="181"/>
      <c r="M220" s="182"/>
      <c r="N220" s="183"/>
      <c r="O220" s="183"/>
      <c r="P220" s="184">
        <f>P221</f>
        <v>0</v>
      </c>
      <c r="Q220" s="183"/>
      <c r="R220" s="184">
        <f>R221</f>
        <v>0</v>
      </c>
      <c r="S220" s="183"/>
      <c r="T220" s="185">
        <f>T221</f>
        <v>0</v>
      </c>
      <c r="AR220" s="186" t="s">
        <v>71</v>
      </c>
      <c r="AT220" s="187" t="s">
        <v>63</v>
      </c>
      <c r="AU220" s="187" t="s">
        <v>71</v>
      </c>
      <c r="AY220" s="186" t="s">
        <v>263</v>
      </c>
      <c r="BK220" s="188">
        <f>BK221</f>
        <v>0</v>
      </c>
    </row>
    <row r="221" spans="1:65" s="2" customFormat="1" ht="37.9" customHeight="1">
      <c r="A221" s="35"/>
      <c r="B221" s="36"/>
      <c r="C221" s="191" t="s">
        <v>659</v>
      </c>
      <c r="D221" s="191" t="s">
        <v>266</v>
      </c>
      <c r="E221" s="192" t="s">
        <v>4207</v>
      </c>
      <c r="F221" s="193" t="s">
        <v>4208</v>
      </c>
      <c r="G221" s="194" t="s">
        <v>292</v>
      </c>
      <c r="H221" s="195">
        <v>0.04</v>
      </c>
      <c r="I221" s="196"/>
      <c r="J221" s="197">
        <f>ROUND(I221*H221,2)</f>
        <v>0</v>
      </c>
      <c r="K221" s="198"/>
      <c r="L221" s="40"/>
      <c r="M221" s="199" t="s">
        <v>1</v>
      </c>
      <c r="N221" s="200" t="s">
        <v>38</v>
      </c>
      <c r="O221" s="72"/>
      <c r="P221" s="201">
        <f>O221*H221</f>
        <v>0</v>
      </c>
      <c r="Q221" s="201">
        <v>0</v>
      </c>
      <c r="R221" s="201">
        <f>Q221*H221</f>
        <v>0</v>
      </c>
      <c r="S221" s="201">
        <v>0</v>
      </c>
      <c r="T221" s="202">
        <f>S221*H221</f>
        <v>0</v>
      </c>
      <c r="U221" s="35"/>
      <c r="V221" s="35"/>
      <c r="W221" s="35"/>
      <c r="X221" s="35"/>
      <c r="Y221" s="35"/>
      <c r="Z221" s="35"/>
      <c r="AA221" s="35"/>
      <c r="AB221" s="35"/>
      <c r="AC221" s="35"/>
      <c r="AD221" s="35"/>
      <c r="AE221" s="35"/>
      <c r="AR221" s="203" t="s">
        <v>270</v>
      </c>
      <c r="AT221" s="203" t="s">
        <v>266</v>
      </c>
      <c r="AU221" s="203" t="s">
        <v>73</v>
      </c>
      <c r="AY221" s="18" t="s">
        <v>263</v>
      </c>
      <c r="BE221" s="204">
        <f>IF(N221="základní",J221,0)</f>
        <v>0</v>
      </c>
      <c r="BF221" s="204">
        <f>IF(N221="snížená",J221,0)</f>
        <v>0</v>
      </c>
      <c r="BG221" s="204">
        <f>IF(N221="zákl. přenesená",J221,0)</f>
        <v>0</v>
      </c>
      <c r="BH221" s="204">
        <f>IF(N221="sníž. přenesená",J221,0)</f>
        <v>0</v>
      </c>
      <c r="BI221" s="204">
        <f>IF(N221="nulová",J221,0)</f>
        <v>0</v>
      </c>
      <c r="BJ221" s="18" t="s">
        <v>71</v>
      </c>
      <c r="BK221" s="204">
        <f>ROUND(I221*H221,2)</f>
        <v>0</v>
      </c>
      <c r="BL221" s="18" t="s">
        <v>270</v>
      </c>
      <c r="BM221" s="203" t="s">
        <v>662</v>
      </c>
    </row>
    <row r="222" spans="1:65" s="12" customFormat="1" ht="25.9" customHeight="1">
      <c r="B222" s="175"/>
      <c r="C222" s="176"/>
      <c r="D222" s="177" t="s">
        <v>63</v>
      </c>
      <c r="E222" s="178" t="s">
        <v>2838</v>
      </c>
      <c r="F222" s="178" t="s">
        <v>2852</v>
      </c>
      <c r="G222" s="176"/>
      <c r="H222" s="176"/>
      <c r="I222" s="179"/>
      <c r="J222" s="180">
        <f>BK222</f>
        <v>0</v>
      </c>
      <c r="K222" s="176"/>
      <c r="L222" s="181"/>
      <c r="M222" s="182"/>
      <c r="N222" s="183"/>
      <c r="O222" s="183"/>
      <c r="P222" s="184">
        <f>P223</f>
        <v>0</v>
      </c>
      <c r="Q222" s="183"/>
      <c r="R222" s="184">
        <f>R223</f>
        <v>0</v>
      </c>
      <c r="S222" s="183"/>
      <c r="T222" s="185">
        <f>T223</f>
        <v>0</v>
      </c>
      <c r="AR222" s="186" t="s">
        <v>71</v>
      </c>
      <c r="AT222" s="187" t="s">
        <v>63</v>
      </c>
      <c r="AU222" s="187" t="s">
        <v>64</v>
      </c>
      <c r="AY222" s="186" t="s">
        <v>263</v>
      </c>
      <c r="BK222" s="188">
        <f>BK223</f>
        <v>0</v>
      </c>
    </row>
    <row r="223" spans="1:65" s="12" customFormat="1" ht="22.9" customHeight="1">
      <c r="B223" s="175"/>
      <c r="C223" s="176"/>
      <c r="D223" s="177" t="s">
        <v>63</v>
      </c>
      <c r="E223" s="189" t="s">
        <v>2840</v>
      </c>
      <c r="F223" s="189" t="s">
        <v>4239</v>
      </c>
      <c r="G223" s="176"/>
      <c r="H223" s="176"/>
      <c r="I223" s="179"/>
      <c r="J223" s="190">
        <f>BK223</f>
        <v>0</v>
      </c>
      <c r="K223" s="176"/>
      <c r="L223" s="181"/>
      <c r="M223" s="182"/>
      <c r="N223" s="183"/>
      <c r="O223" s="183"/>
      <c r="P223" s="184">
        <f>SUM(P224:P230)</f>
        <v>0</v>
      </c>
      <c r="Q223" s="183"/>
      <c r="R223" s="184">
        <f>SUM(R224:R230)</f>
        <v>0</v>
      </c>
      <c r="S223" s="183"/>
      <c r="T223" s="185">
        <f>SUM(T224:T230)</f>
        <v>0</v>
      </c>
      <c r="AR223" s="186" t="s">
        <v>71</v>
      </c>
      <c r="AT223" s="187" t="s">
        <v>63</v>
      </c>
      <c r="AU223" s="187" t="s">
        <v>71</v>
      </c>
      <c r="AY223" s="186" t="s">
        <v>263</v>
      </c>
      <c r="BK223" s="188">
        <f>SUM(BK224:BK230)</f>
        <v>0</v>
      </c>
    </row>
    <row r="224" spans="1:65" s="2" customFormat="1" ht="16.5" customHeight="1">
      <c r="A224" s="35"/>
      <c r="B224" s="36"/>
      <c r="C224" s="191" t="s">
        <v>568</v>
      </c>
      <c r="D224" s="191" t="s">
        <v>266</v>
      </c>
      <c r="E224" s="192" t="s">
        <v>4240</v>
      </c>
      <c r="F224" s="193" t="s">
        <v>4241</v>
      </c>
      <c r="G224" s="194" t="s">
        <v>448</v>
      </c>
      <c r="H224" s="195">
        <v>16</v>
      </c>
      <c r="I224" s="196"/>
      <c r="J224" s="197">
        <f>ROUND(I224*H224,2)</f>
        <v>0</v>
      </c>
      <c r="K224" s="198"/>
      <c r="L224" s="40"/>
      <c r="M224" s="199" t="s">
        <v>1</v>
      </c>
      <c r="N224" s="200" t="s">
        <v>38</v>
      </c>
      <c r="O224" s="72"/>
      <c r="P224" s="201">
        <f>O224*H224</f>
        <v>0</v>
      </c>
      <c r="Q224" s="201">
        <v>0</v>
      </c>
      <c r="R224" s="201">
        <f>Q224*H224</f>
        <v>0</v>
      </c>
      <c r="S224" s="201">
        <v>0</v>
      </c>
      <c r="T224" s="202">
        <f>S224*H224</f>
        <v>0</v>
      </c>
      <c r="U224" s="35"/>
      <c r="V224" s="35"/>
      <c r="W224" s="35"/>
      <c r="X224" s="35"/>
      <c r="Y224" s="35"/>
      <c r="Z224" s="35"/>
      <c r="AA224" s="35"/>
      <c r="AB224" s="35"/>
      <c r="AC224" s="35"/>
      <c r="AD224" s="35"/>
      <c r="AE224" s="35"/>
      <c r="AR224" s="203" t="s">
        <v>270</v>
      </c>
      <c r="AT224" s="203" t="s">
        <v>266</v>
      </c>
      <c r="AU224" s="203" t="s">
        <v>73</v>
      </c>
      <c r="AY224" s="18" t="s">
        <v>263</v>
      </c>
      <c r="BE224" s="204">
        <f>IF(N224="základní",J224,0)</f>
        <v>0</v>
      </c>
      <c r="BF224" s="204">
        <f>IF(N224="snížená",J224,0)</f>
        <v>0</v>
      </c>
      <c r="BG224" s="204">
        <f>IF(N224="zákl. přenesená",J224,0)</f>
        <v>0</v>
      </c>
      <c r="BH224" s="204">
        <f>IF(N224="sníž. přenesená",J224,0)</f>
        <v>0</v>
      </c>
      <c r="BI224" s="204">
        <f>IF(N224="nulová",J224,0)</f>
        <v>0</v>
      </c>
      <c r="BJ224" s="18" t="s">
        <v>71</v>
      </c>
      <c r="BK224" s="204">
        <f>ROUND(I224*H224,2)</f>
        <v>0</v>
      </c>
      <c r="BL224" s="18" t="s">
        <v>270</v>
      </c>
      <c r="BM224" s="203" t="s">
        <v>677</v>
      </c>
    </row>
    <row r="225" spans="1:65" s="2" customFormat="1" ht="39">
      <c r="A225" s="35"/>
      <c r="B225" s="36"/>
      <c r="C225" s="37"/>
      <c r="D225" s="207" t="s">
        <v>294</v>
      </c>
      <c r="E225" s="37"/>
      <c r="F225" s="239" t="s">
        <v>4105</v>
      </c>
      <c r="G225" s="37"/>
      <c r="H225" s="37"/>
      <c r="I225" s="240"/>
      <c r="J225" s="37"/>
      <c r="K225" s="37"/>
      <c r="L225" s="40"/>
      <c r="M225" s="241"/>
      <c r="N225" s="242"/>
      <c r="O225" s="72"/>
      <c r="P225" s="72"/>
      <c r="Q225" s="72"/>
      <c r="R225" s="72"/>
      <c r="S225" s="72"/>
      <c r="T225" s="73"/>
      <c r="U225" s="35"/>
      <c r="V225" s="35"/>
      <c r="W225" s="35"/>
      <c r="X225" s="35"/>
      <c r="Y225" s="35"/>
      <c r="Z225" s="35"/>
      <c r="AA225" s="35"/>
      <c r="AB225" s="35"/>
      <c r="AC225" s="35"/>
      <c r="AD225" s="35"/>
      <c r="AE225" s="35"/>
      <c r="AT225" s="18" t="s">
        <v>294</v>
      </c>
      <c r="AU225" s="18" t="s">
        <v>73</v>
      </c>
    </row>
    <row r="226" spans="1:65" s="2" customFormat="1" ht="24.2" customHeight="1">
      <c r="A226" s="35"/>
      <c r="B226" s="36"/>
      <c r="C226" s="191" t="s">
        <v>694</v>
      </c>
      <c r="D226" s="191" t="s">
        <v>266</v>
      </c>
      <c r="E226" s="192" t="s">
        <v>4242</v>
      </c>
      <c r="F226" s="193" t="s">
        <v>4110</v>
      </c>
      <c r="G226" s="194" t="s">
        <v>448</v>
      </c>
      <c r="H226" s="195">
        <v>32</v>
      </c>
      <c r="I226" s="196"/>
      <c r="J226" s="197">
        <f>ROUND(I226*H226,2)</f>
        <v>0</v>
      </c>
      <c r="K226" s="198"/>
      <c r="L226" s="40"/>
      <c r="M226" s="199" t="s">
        <v>1</v>
      </c>
      <c r="N226" s="200" t="s">
        <v>38</v>
      </c>
      <c r="O226" s="72"/>
      <c r="P226" s="201">
        <f>O226*H226</f>
        <v>0</v>
      </c>
      <c r="Q226" s="201">
        <v>0</v>
      </c>
      <c r="R226" s="201">
        <f>Q226*H226</f>
        <v>0</v>
      </c>
      <c r="S226" s="201">
        <v>0</v>
      </c>
      <c r="T226" s="202">
        <f>S226*H226</f>
        <v>0</v>
      </c>
      <c r="U226" s="35"/>
      <c r="V226" s="35"/>
      <c r="W226" s="35"/>
      <c r="X226" s="35"/>
      <c r="Y226" s="35"/>
      <c r="Z226" s="35"/>
      <c r="AA226" s="35"/>
      <c r="AB226" s="35"/>
      <c r="AC226" s="35"/>
      <c r="AD226" s="35"/>
      <c r="AE226" s="35"/>
      <c r="AR226" s="203" t="s">
        <v>270</v>
      </c>
      <c r="AT226" s="203" t="s">
        <v>266</v>
      </c>
      <c r="AU226" s="203" t="s">
        <v>73</v>
      </c>
      <c r="AY226" s="18" t="s">
        <v>263</v>
      </c>
      <c r="BE226" s="204">
        <f>IF(N226="základní",J226,0)</f>
        <v>0</v>
      </c>
      <c r="BF226" s="204">
        <f>IF(N226="snížená",J226,0)</f>
        <v>0</v>
      </c>
      <c r="BG226" s="204">
        <f>IF(N226="zákl. přenesená",J226,0)</f>
        <v>0</v>
      </c>
      <c r="BH226" s="204">
        <f>IF(N226="sníž. přenesená",J226,0)</f>
        <v>0</v>
      </c>
      <c r="BI226" s="204">
        <f>IF(N226="nulová",J226,0)</f>
        <v>0</v>
      </c>
      <c r="BJ226" s="18" t="s">
        <v>71</v>
      </c>
      <c r="BK226" s="204">
        <f>ROUND(I226*H226,2)</f>
        <v>0</v>
      </c>
      <c r="BL226" s="18" t="s">
        <v>270</v>
      </c>
      <c r="BM226" s="203" t="s">
        <v>697</v>
      </c>
    </row>
    <row r="227" spans="1:65" s="2" customFormat="1" ht="37.9" customHeight="1">
      <c r="A227" s="35"/>
      <c r="B227" s="36"/>
      <c r="C227" s="191" t="s">
        <v>573</v>
      </c>
      <c r="D227" s="191" t="s">
        <v>266</v>
      </c>
      <c r="E227" s="192" t="s">
        <v>4243</v>
      </c>
      <c r="F227" s="193" t="s">
        <v>4244</v>
      </c>
      <c r="G227" s="194" t="s">
        <v>2787</v>
      </c>
      <c r="H227" s="272"/>
      <c r="I227" s="196"/>
      <c r="J227" s="197">
        <f>ROUND(I227*H227,2)</f>
        <v>0</v>
      </c>
      <c r="K227" s="198"/>
      <c r="L227" s="40"/>
      <c r="M227" s="199" t="s">
        <v>1</v>
      </c>
      <c r="N227" s="200" t="s">
        <v>38</v>
      </c>
      <c r="O227" s="72"/>
      <c r="P227" s="201">
        <f>O227*H227</f>
        <v>0</v>
      </c>
      <c r="Q227" s="201">
        <v>0</v>
      </c>
      <c r="R227" s="201">
        <f>Q227*H227</f>
        <v>0</v>
      </c>
      <c r="S227" s="201">
        <v>0</v>
      </c>
      <c r="T227" s="202">
        <f>S227*H227</f>
        <v>0</v>
      </c>
      <c r="U227" s="35"/>
      <c r="V227" s="35"/>
      <c r="W227" s="35"/>
      <c r="X227" s="35"/>
      <c r="Y227" s="35"/>
      <c r="Z227" s="35"/>
      <c r="AA227" s="35"/>
      <c r="AB227" s="35"/>
      <c r="AC227" s="35"/>
      <c r="AD227" s="35"/>
      <c r="AE227" s="35"/>
      <c r="AR227" s="203" t="s">
        <v>270</v>
      </c>
      <c r="AT227" s="203" t="s">
        <v>266</v>
      </c>
      <c r="AU227" s="203" t="s">
        <v>73</v>
      </c>
      <c r="AY227" s="18" t="s">
        <v>263</v>
      </c>
      <c r="BE227" s="204">
        <f>IF(N227="základní",J227,0)</f>
        <v>0</v>
      </c>
      <c r="BF227" s="204">
        <f>IF(N227="snížená",J227,0)</f>
        <v>0</v>
      </c>
      <c r="BG227" s="204">
        <f>IF(N227="zákl. přenesená",J227,0)</f>
        <v>0</v>
      </c>
      <c r="BH227" s="204">
        <f>IF(N227="sníž. přenesená",J227,0)</f>
        <v>0</v>
      </c>
      <c r="BI227" s="204">
        <f>IF(N227="nulová",J227,0)</f>
        <v>0</v>
      </c>
      <c r="BJ227" s="18" t="s">
        <v>71</v>
      </c>
      <c r="BK227" s="204">
        <f>ROUND(I227*H227,2)</f>
        <v>0</v>
      </c>
      <c r="BL227" s="18" t="s">
        <v>270</v>
      </c>
      <c r="BM227" s="203" t="s">
        <v>700</v>
      </c>
    </row>
    <row r="228" spans="1:65" s="2" customFormat="1" ht="78">
      <c r="A228" s="35"/>
      <c r="B228" s="36"/>
      <c r="C228" s="37"/>
      <c r="D228" s="207" t="s">
        <v>294</v>
      </c>
      <c r="E228" s="37"/>
      <c r="F228" s="239" t="s">
        <v>4245</v>
      </c>
      <c r="G228" s="37"/>
      <c r="H228" s="37"/>
      <c r="I228" s="240"/>
      <c r="J228" s="37"/>
      <c r="K228" s="37"/>
      <c r="L228" s="40"/>
      <c r="M228" s="241"/>
      <c r="N228" s="242"/>
      <c r="O228" s="72"/>
      <c r="P228" s="72"/>
      <c r="Q228" s="72"/>
      <c r="R228" s="72"/>
      <c r="S228" s="72"/>
      <c r="T228" s="73"/>
      <c r="U228" s="35"/>
      <c r="V228" s="35"/>
      <c r="W228" s="35"/>
      <c r="X228" s="35"/>
      <c r="Y228" s="35"/>
      <c r="Z228" s="35"/>
      <c r="AA228" s="35"/>
      <c r="AB228" s="35"/>
      <c r="AC228" s="35"/>
      <c r="AD228" s="35"/>
      <c r="AE228" s="35"/>
      <c r="AT228" s="18" t="s">
        <v>294</v>
      </c>
      <c r="AU228" s="18" t="s">
        <v>73</v>
      </c>
    </row>
    <row r="229" spans="1:65" s="2" customFormat="1" ht="16.5" customHeight="1">
      <c r="A229" s="35"/>
      <c r="B229" s="36"/>
      <c r="C229" s="191" t="s">
        <v>701</v>
      </c>
      <c r="D229" s="191" t="s">
        <v>266</v>
      </c>
      <c r="E229" s="192" t="s">
        <v>4246</v>
      </c>
      <c r="F229" s="193" t="s">
        <v>4247</v>
      </c>
      <c r="G229" s="194" t="s">
        <v>1887</v>
      </c>
      <c r="H229" s="195">
        <v>1</v>
      </c>
      <c r="I229" s="196"/>
      <c r="J229" s="197">
        <f>ROUND(I229*H229,2)</f>
        <v>0</v>
      </c>
      <c r="K229" s="198"/>
      <c r="L229" s="40"/>
      <c r="M229" s="199" t="s">
        <v>1</v>
      </c>
      <c r="N229" s="200" t="s">
        <v>38</v>
      </c>
      <c r="O229" s="72"/>
      <c r="P229" s="201">
        <f>O229*H229</f>
        <v>0</v>
      </c>
      <c r="Q229" s="201">
        <v>0</v>
      </c>
      <c r="R229" s="201">
        <f>Q229*H229</f>
        <v>0</v>
      </c>
      <c r="S229" s="201">
        <v>0</v>
      </c>
      <c r="T229" s="202">
        <f>S229*H229</f>
        <v>0</v>
      </c>
      <c r="U229" s="35"/>
      <c r="V229" s="35"/>
      <c r="W229" s="35"/>
      <c r="X229" s="35"/>
      <c r="Y229" s="35"/>
      <c r="Z229" s="35"/>
      <c r="AA229" s="35"/>
      <c r="AB229" s="35"/>
      <c r="AC229" s="35"/>
      <c r="AD229" s="35"/>
      <c r="AE229" s="35"/>
      <c r="AR229" s="203" t="s">
        <v>270</v>
      </c>
      <c r="AT229" s="203" t="s">
        <v>266</v>
      </c>
      <c r="AU229" s="203" t="s">
        <v>73</v>
      </c>
      <c r="AY229" s="18" t="s">
        <v>263</v>
      </c>
      <c r="BE229" s="204">
        <f>IF(N229="základní",J229,0)</f>
        <v>0</v>
      </c>
      <c r="BF229" s="204">
        <f>IF(N229="snížená",J229,0)</f>
        <v>0</v>
      </c>
      <c r="BG229" s="204">
        <f>IF(N229="zákl. přenesená",J229,0)</f>
        <v>0</v>
      </c>
      <c r="BH229" s="204">
        <f>IF(N229="sníž. přenesená",J229,0)</f>
        <v>0</v>
      </c>
      <c r="BI229" s="204">
        <f>IF(N229="nulová",J229,0)</f>
        <v>0</v>
      </c>
      <c r="BJ229" s="18" t="s">
        <v>71</v>
      </c>
      <c r="BK229" s="204">
        <f>ROUND(I229*H229,2)</f>
        <v>0</v>
      </c>
      <c r="BL229" s="18" t="s">
        <v>270</v>
      </c>
      <c r="BM229" s="203" t="s">
        <v>704</v>
      </c>
    </row>
    <row r="230" spans="1:65" s="2" customFormat="1" ht="48.75">
      <c r="A230" s="35"/>
      <c r="B230" s="36"/>
      <c r="C230" s="37"/>
      <c r="D230" s="207" t="s">
        <v>294</v>
      </c>
      <c r="E230" s="37"/>
      <c r="F230" s="239" t="s">
        <v>4248</v>
      </c>
      <c r="G230" s="37"/>
      <c r="H230" s="37"/>
      <c r="I230" s="240"/>
      <c r="J230" s="37"/>
      <c r="K230" s="37"/>
      <c r="L230" s="40"/>
      <c r="M230" s="273"/>
      <c r="N230" s="274"/>
      <c r="O230" s="245"/>
      <c r="P230" s="245"/>
      <c r="Q230" s="245"/>
      <c r="R230" s="245"/>
      <c r="S230" s="245"/>
      <c r="T230" s="275"/>
      <c r="U230" s="35"/>
      <c r="V230" s="35"/>
      <c r="W230" s="35"/>
      <c r="X230" s="35"/>
      <c r="Y230" s="35"/>
      <c r="Z230" s="35"/>
      <c r="AA230" s="35"/>
      <c r="AB230" s="35"/>
      <c r="AC230" s="35"/>
      <c r="AD230" s="35"/>
      <c r="AE230" s="35"/>
      <c r="AT230" s="18" t="s">
        <v>294</v>
      </c>
      <c r="AU230" s="18" t="s">
        <v>73</v>
      </c>
    </row>
    <row r="231" spans="1:65" s="2" customFormat="1" ht="6.95" customHeight="1">
      <c r="A231" s="35"/>
      <c r="B231" s="55"/>
      <c r="C231" s="56"/>
      <c r="D231" s="56"/>
      <c r="E231" s="56"/>
      <c r="F231" s="56"/>
      <c r="G231" s="56"/>
      <c r="H231" s="56"/>
      <c r="I231" s="56"/>
      <c r="J231" s="56"/>
      <c r="K231" s="56"/>
      <c r="L231" s="40"/>
      <c r="M231" s="35"/>
      <c r="O231" s="35"/>
      <c r="P231" s="35"/>
      <c r="Q231" s="35"/>
      <c r="R231" s="35"/>
      <c r="S231" s="35"/>
      <c r="T231" s="35"/>
      <c r="U231" s="35"/>
      <c r="V231" s="35"/>
      <c r="W231" s="35"/>
      <c r="X231" s="35"/>
      <c r="Y231" s="35"/>
      <c r="Z231" s="35"/>
      <c r="AA231" s="35"/>
      <c r="AB231" s="35"/>
      <c r="AC231" s="35"/>
      <c r="AD231" s="35"/>
      <c r="AE231" s="35"/>
    </row>
  </sheetData>
  <sheetProtection algorithmName="SHA-512" hashValue="2fTpeaYcY8taIu1mkDe1ZWml59/GHBu+r1hYSOp4S81pMKkOgw4PFnFqu+I9UcmY930+11Ki+qTMWD+odqqP6Q==" saltValue="m3prTy+LVONjV2ksKA+aPA==" spinCount="100000" sheet="1" objects="1" scenarios="1" formatColumns="0" formatRows="0" autoFilter="0"/>
  <autoFilter ref="C147:K230" xr:uid="{00000000-0009-0000-0000-000010000000}"/>
  <mergeCells count="12">
    <mergeCell ref="E140:H140"/>
    <mergeCell ref="L2:V2"/>
    <mergeCell ref="E85:H85"/>
    <mergeCell ref="E87:H87"/>
    <mergeCell ref="E89:H89"/>
    <mergeCell ref="E136:H136"/>
    <mergeCell ref="E138:H138"/>
    <mergeCell ref="E7:H7"/>
    <mergeCell ref="E9:H9"/>
    <mergeCell ref="E11:H11"/>
    <mergeCell ref="E20:H20"/>
    <mergeCell ref="E29:H29"/>
  </mergeCells>
  <pageMargins left="0.39374999999999999" right="0.39374999999999999" top="0.39374999999999999" bottom="0.39374999999999999" header="0" footer="0"/>
  <pageSetup paperSize="9" scale="88" fitToHeight="100" orientation="portrait" blackAndWhite="1" r:id="rId1"/>
  <headerFooter>
    <oddHeader>&amp;L&amp;"Arial"&amp;8&amp;K000000INTERNAL&amp;1#</oddHeader>
    <oddFooter>&amp;CStrana &amp;P z &amp;N</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List18">
    <pageSetUpPr fitToPage="1"/>
  </sheetPr>
  <dimension ref="A2:BM150"/>
  <sheetViews>
    <sheetView showGridLines="0" workbookViewId="0">
      <selection activeCell="E20" sqref="E20:H20"/>
    </sheetView>
  </sheetViews>
  <sheetFormatPr defaultRowHeight="11.25"/>
  <cols>
    <col min="1" max="1" width="8.33203125" style="1" customWidth="1"/>
    <col min="2" max="2" width="1.1640625" style="1" customWidth="1"/>
    <col min="3" max="3" width="4.1640625" style="1" customWidth="1"/>
    <col min="4" max="4" width="4.33203125" style="1" customWidth="1"/>
    <col min="5" max="5" width="17.1640625" style="1" customWidth="1"/>
    <col min="6" max="6" width="50.83203125" style="1" customWidth="1"/>
    <col min="7" max="7" width="7.5" style="1" customWidth="1"/>
    <col min="8" max="8" width="14" style="1" customWidth="1"/>
    <col min="9" max="9" width="15.83203125" style="1" customWidth="1"/>
    <col min="10" max="10" width="22.33203125" style="1" customWidth="1"/>
    <col min="11" max="11" width="22.33203125" style="1" hidden="1" customWidth="1"/>
    <col min="12" max="12" width="9.33203125" style="1" customWidth="1"/>
    <col min="13" max="13" width="10.83203125" style="1" hidden="1" customWidth="1"/>
    <col min="14" max="14" width="9.33203125" style="1" hidden="1"/>
    <col min="15" max="20" width="14.1640625" style="1" hidden="1" customWidth="1"/>
    <col min="21" max="21" width="16.33203125" style="1" hidden="1" customWidth="1"/>
    <col min="22" max="22" width="12.33203125" style="1" customWidth="1"/>
    <col min="23" max="23" width="16.33203125" style="1" customWidth="1"/>
    <col min="24" max="24" width="12.33203125" style="1" customWidth="1"/>
    <col min="25" max="25" width="15" style="1" customWidth="1"/>
    <col min="26" max="26" width="11" style="1" customWidth="1"/>
    <col min="27" max="27" width="15" style="1" customWidth="1"/>
    <col min="28" max="28" width="16.33203125" style="1" customWidth="1"/>
    <col min="29" max="29" width="11" style="1" customWidth="1"/>
    <col min="30" max="30" width="15" style="1" customWidth="1"/>
    <col min="31" max="31" width="16.33203125" style="1" customWidth="1"/>
    <col min="44" max="65" width="9.33203125" style="1" hidden="1"/>
  </cols>
  <sheetData>
    <row r="2" spans="1:46" s="1" customFormat="1" ht="36.950000000000003" customHeight="1">
      <c r="L2" s="383"/>
      <c r="M2" s="383"/>
      <c r="N2" s="383"/>
      <c r="O2" s="383"/>
      <c r="P2" s="383"/>
      <c r="Q2" s="383"/>
      <c r="R2" s="383"/>
      <c r="S2" s="383"/>
      <c r="T2" s="383"/>
      <c r="U2" s="383"/>
      <c r="V2" s="383"/>
      <c r="AT2" s="18" t="s">
        <v>119</v>
      </c>
    </row>
    <row r="3" spans="1:46" s="1" customFormat="1" ht="6.95" customHeight="1">
      <c r="B3" s="114"/>
      <c r="C3" s="115"/>
      <c r="D3" s="115"/>
      <c r="E3" s="115"/>
      <c r="F3" s="115"/>
      <c r="G3" s="115"/>
      <c r="H3" s="115"/>
      <c r="I3" s="115"/>
      <c r="J3" s="115"/>
      <c r="K3" s="115"/>
      <c r="L3" s="21"/>
      <c r="AT3" s="18" t="s">
        <v>73</v>
      </c>
    </row>
    <row r="4" spans="1:46" s="1" customFormat="1" ht="24.95" customHeight="1">
      <c r="B4" s="21"/>
      <c r="D4" s="116" t="s">
        <v>240</v>
      </c>
      <c r="L4" s="21"/>
      <c r="M4" s="117" t="s">
        <v>10</v>
      </c>
      <c r="AT4" s="18" t="s">
        <v>4</v>
      </c>
    </row>
    <row r="5" spans="1:46" s="1" customFormat="1" ht="6.95" customHeight="1">
      <c r="B5" s="21"/>
      <c r="L5" s="21"/>
    </row>
    <row r="6" spans="1:46" s="1" customFormat="1" ht="12" customHeight="1">
      <c r="B6" s="21"/>
      <c r="D6" s="118" t="s">
        <v>15</v>
      </c>
      <c r="L6" s="21"/>
    </row>
    <row r="7" spans="1:46" s="1" customFormat="1" ht="16.5" customHeight="1">
      <c r="B7" s="21"/>
      <c r="E7" s="412" t="str">
        <f>'Rekapitulace stavby'!K6</f>
        <v>Modernizace teplárny OB6</v>
      </c>
      <c r="F7" s="413"/>
      <c r="G7" s="413"/>
      <c r="H7" s="413"/>
      <c r="L7" s="21"/>
    </row>
    <row r="8" spans="1:46" s="1" customFormat="1" ht="12" customHeight="1">
      <c r="B8" s="21"/>
      <c r="D8" s="118" t="s">
        <v>241</v>
      </c>
      <c r="L8" s="21"/>
    </row>
    <row r="9" spans="1:46" s="2" customFormat="1" ht="16.5" customHeight="1">
      <c r="A9" s="35"/>
      <c r="B9" s="40"/>
      <c r="C9" s="35"/>
      <c r="D9" s="35"/>
      <c r="E9" s="412" t="s">
        <v>2901</v>
      </c>
      <c r="F9" s="415"/>
      <c r="G9" s="415"/>
      <c r="H9" s="415"/>
      <c r="I9" s="35"/>
      <c r="J9" s="35"/>
      <c r="K9" s="35"/>
      <c r="L9" s="52"/>
      <c r="S9" s="35"/>
      <c r="T9" s="35"/>
      <c r="U9" s="35"/>
      <c r="V9" s="35"/>
      <c r="W9" s="35"/>
      <c r="X9" s="35"/>
      <c r="Y9" s="35"/>
      <c r="Z9" s="35"/>
      <c r="AA9" s="35"/>
      <c r="AB9" s="35"/>
      <c r="AC9" s="35"/>
      <c r="AD9" s="35"/>
      <c r="AE9" s="35"/>
    </row>
    <row r="10" spans="1:46" s="2" customFormat="1" ht="12" customHeight="1">
      <c r="A10" s="35"/>
      <c r="B10" s="40"/>
      <c r="C10" s="35"/>
      <c r="D10" s="118" t="s">
        <v>432</v>
      </c>
      <c r="E10" s="35"/>
      <c r="F10" s="35"/>
      <c r="G10" s="35"/>
      <c r="H10" s="35"/>
      <c r="I10" s="35"/>
      <c r="J10" s="35"/>
      <c r="K10" s="35"/>
      <c r="L10" s="52"/>
      <c r="S10" s="35"/>
      <c r="T10" s="35"/>
      <c r="U10" s="35"/>
      <c r="V10" s="35"/>
      <c r="W10" s="35"/>
      <c r="X10" s="35"/>
      <c r="Y10" s="35"/>
      <c r="Z10" s="35"/>
      <c r="AA10" s="35"/>
      <c r="AB10" s="35"/>
      <c r="AC10" s="35"/>
      <c r="AD10" s="35"/>
      <c r="AE10" s="35"/>
    </row>
    <row r="11" spans="1:46" s="2" customFormat="1" ht="16.5" customHeight="1">
      <c r="A11" s="35"/>
      <c r="B11" s="40"/>
      <c r="C11" s="35"/>
      <c r="D11" s="35"/>
      <c r="E11" s="414" t="s">
        <v>4249</v>
      </c>
      <c r="F11" s="415"/>
      <c r="G11" s="415"/>
      <c r="H11" s="415"/>
      <c r="I11" s="35"/>
      <c r="J11" s="35"/>
      <c r="K11" s="35"/>
      <c r="L11" s="52"/>
      <c r="S11" s="35"/>
      <c r="T11" s="35"/>
      <c r="U11" s="35"/>
      <c r="V11" s="35"/>
      <c r="W11" s="35"/>
      <c r="X11" s="35"/>
      <c r="Y11" s="35"/>
      <c r="Z11" s="35"/>
      <c r="AA11" s="35"/>
      <c r="AB11" s="35"/>
      <c r="AC11" s="35"/>
      <c r="AD11" s="35"/>
      <c r="AE11" s="35"/>
    </row>
    <row r="12" spans="1:46" s="2" customFormat="1">
      <c r="A12" s="35"/>
      <c r="B12" s="40"/>
      <c r="C12" s="35"/>
      <c r="D12" s="35"/>
      <c r="E12" s="35"/>
      <c r="F12" s="35"/>
      <c r="G12" s="35"/>
      <c r="H12" s="35"/>
      <c r="I12" s="35"/>
      <c r="J12" s="35"/>
      <c r="K12" s="35"/>
      <c r="L12" s="52"/>
      <c r="S12" s="35"/>
      <c r="T12" s="35"/>
      <c r="U12" s="35"/>
      <c r="V12" s="35"/>
      <c r="W12" s="35"/>
      <c r="X12" s="35"/>
      <c r="Y12" s="35"/>
      <c r="Z12" s="35"/>
      <c r="AA12" s="35"/>
      <c r="AB12" s="35"/>
      <c r="AC12" s="35"/>
      <c r="AD12" s="35"/>
      <c r="AE12" s="35"/>
    </row>
    <row r="13" spans="1:46" s="2" customFormat="1" ht="12" customHeight="1">
      <c r="A13" s="35"/>
      <c r="B13" s="40"/>
      <c r="C13" s="35"/>
      <c r="D13" s="118" t="s">
        <v>17</v>
      </c>
      <c r="E13" s="35"/>
      <c r="F13" s="109" t="s">
        <v>1</v>
      </c>
      <c r="G13" s="35"/>
      <c r="H13" s="35"/>
      <c r="I13" s="118" t="s">
        <v>18</v>
      </c>
      <c r="J13" s="109" t="s">
        <v>1</v>
      </c>
      <c r="K13" s="35"/>
      <c r="L13" s="52"/>
      <c r="S13" s="35"/>
      <c r="T13" s="35"/>
      <c r="U13" s="35"/>
      <c r="V13" s="35"/>
      <c r="W13" s="35"/>
      <c r="X13" s="35"/>
      <c r="Y13" s="35"/>
      <c r="Z13" s="35"/>
      <c r="AA13" s="35"/>
      <c r="AB13" s="35"/>
      <c r="AC13" s="35"/>
      <c r="AD13" s="35"/>
      <c r="AE13" s="35"/>
    </row>
    <row r="14" spans="1:46" s="2" customFormat="1" ht="12" customHeight="1">
      <c r="A14" s="35"/>
      <c r="B14" s="40"/>
      <c r="C14" s="35"/>
      <c r="D14" s="118" t="s">
        <v>19</v>
      </c>
      <c r="E14" s="35"/>
      <c r="F14" s="109" t="s">
        <v>20</v>
      </c>
      <c r="G14" s="35"/>
      <c r="H14" s="35"/>
      <c r="I14" s="118" t="s">
        <v>21</v>
      </c>
      <c r="J14" s="119">
        <f>'Rekapitulace stavby'!AN8</f>
        <v>45363</v>
      </c>
      <c r="K14" s="35"/>
      <c r="L14" s="52"/>
      <c r="S14" s="35"/>
      <c r="T14" s="35"/>
      <c r="U14" s="35"/>
      <c r="V14" s="35"/>
      <c r="W14" s="35"/>
      <c r="X14" s="35"/>
      <c r="Y14" s="35"/>
      <c r="Z14" s="35"/>
      <c r="AA14" s="35"/>
      <c r="AB14" s="35"/>
      <c r="AC14" s="35"/>
      <c r="AD14" s="35"/>
      <c r="AE14" s="35"/>
    </row>
    <row r="15" spans="1:46" s="2" customFormat="1" ht="10.9" customHeight="1">
      <c r="A15" s="35"/>
      <c r="B15" s="40"/>
      <c r="C15" s="35"/>
      <c r="D15" s="35"/>
      <c r="E15" s="35"/>
      <c r="F15" s="35"/>
      <c r="G15" s="35"/>
      <c r="H15" s="35"/>
      <c r="I15" s="35"/>
      <c r="J15" s="35"/>
      <c r="K15" s="35"/>
      <c r="L15" s="52"/>
      <c r="S15" s="35"/>
      <c r="T15" s="35"/>
      <c r="U15" s="35"/>
      <c r="V15" s="35"/>
      <c r="W15" s="35"/>
      <c r="X15" s="35"/>
      <c r="Y15" s="35"/>
      <c r="Z15" s="35"/>
      <c r="AA15" s="35"/>
      <c r="AB15" s="35"/>
      <c r="AC15" s="35"/>
      <c r="AD15" s="35"/>
      <c r="AE15" s="35"/>
    </row>
    <row r="16" spans="1:46" s="2" customFormat="1" ht="12" customHeight="1">
      <c r="A16" s="35"/>
      <c r="B16" s="40"/>
      <c r="C16" s="35"/>
      <c r="D16" s="118" t="s">
        <v>22</v>
      </c>
      <c r="E16" s="35"/>
      <c r="F16" s="35"/>
      <c r="G16" s="35"/>
      <c r="H16" s="35"/>
      <c r="I16" s="118" t="s">
        <v>23</v>
      </c>
      <c r="J16" s="109" t="s">
        <v>1</v>
      </c>
      <c r="K16" s="35"/>
      <c r="L16" s="52"/>
      <c r="S16" s="35"/>
      <c r="T16" s="35"/>
      <c r="U16" s="35"/>
      <c r="V16" s="35"/>
      <c r="W16" s="35"/>
      <c r="X16" s="35"/>
      <c r="Y16" s="35"/>
      <c r="Z16" s="35"/>
      <c r="AA16" s="35"/>
      <c r="AB16" s="35"/>
      <c r="AC16" s="35"/>
      <c r="AD16" s="35"/>
      <c r="AE16" s="35"/>
    </row>
    <row r="17" spans="1:31" s="2" customFormat="1" ht="18" customHeight="1">
      <c r="A17" s="35"/>
      <c r="B17" s="40"/>
      <c r="C17" s="35"/>
      <c r="D17" s="35"/>
      <c r="E17" s="109" t="s">
        <v>24</v>
      </c>
      <c r="F17" s="35"/>
      <c r="G17" s="35"/>
      <c r="H17" s="35"/>
      <c r="I17" s="118" t="s">
        <v>25</v>
      </c>
      <c r="J17" s="109" t="s">
        <v>1</v>
      </c>
      <c r="K17" s="35"/>
      <c r="L17" s="52"/>
      <c r="S17" s="35"/>
      <c r="T17" s="35"/>
      <c r="U17" s="35"/>
      <c r="V17" s="35"/>
      <c r="W17" s="35"/>
      <c r="X17" s="35"/>
      <c r="Y17" s="35"/>
      <c r="Z17" s="35"/>
      <c r="AA17" s="35"/>
      <c r="AB17" s="35"/>
      <c r="AC17" s="35"/>
      <c r="AD17" s="35"/>
      <c r="AE17" s="35"/>
    </row>
    <row r="18" spans="1:31" s="2" customFormat="1" ht="6.95" customHeight="1">
      <c r="A18" s="35"/>
      <c r="B18" s="40"/>
      <c r="C18" s="35"/>
      <c r="D18" s="35"/>
      <c r="E18" s="35"/>
      <c r="F18" s="35"/>
      <c r="G18" s="35"/>
      <c r="H18" s="35"/>
      <c r="I18" s="35"/>
      <c r="J18" s="35"/>
      <c r="K18" s="35"/>
      <c r="L18" s="52"/>
      <c r="S18" s="35"/>
      <c r="T18" s="35"/>
      <c r="U18" s="35"/>
      <c r="V18" s="35"/>
      <c r="W18" s="35"/>
      <c r="X18" s="35"/>
      <c r="Y18" s="35"/>
      <c r="Z18" s="35"/>
      <c r="AA18" s="35"/>
      <c r="AB18" s="35"/>
      <c r="AC18" s="35"/>
      <c r="AD18" s="35"/>
      <c r="AE18" s="35"/>
    </row>
    <row r="19" spans="1:31" s="2" customFormat="1" ht="12" customHeight="1">
      <c r="A19" s="35"/>
      <c r="B19" s="40"/>
      <c r="C19" s="35"/>
      <c r="D19" s="118" t="s">
        <v>26</v>
      </c>
      <c r="E19" s="35"/>
      <c r="F19" s="35"/>
      <c r="G19" s="35"/>
      <c r="H19" s="35"/>
      <c r="I19" s="118" t="s">
        <v>23</v>
      </c>
      <c r="J19" s="31" t="str">
        <f>'Rekapitulace stavby'!AN13</f>
        <v>Vyplň údaj</v>
      </c>
      <c r="K19" s="35"/>
      <c r="L19" s="52"/>
      <c r="S19" s="35"/>
      <c r="T19" s="35"/>
      <c r="U19" s="35"/>
      <c r="V19" s="35"/>
      <c r="W19" s="35"/>
      <c r="X19" s="35"/>
      <c r="Y19" s="35"/>
      <c r="Z19" s="35"/>
      <c r="AA19" s="35"/>
      <c r="AB19" s="35"/>
      <c r="AC19" s="35"/>
      <c r="AD19" s="35"/>
      <c r="AE19" s="35"/>
    </row>
    <row r="20" spans="1:31" s="2" customFormat="1" ht="18" customHeight="1">
      <c r="A20" s="35"/>
      <c r="B20" s="40"/>
      <c r="C20" s="35"/>
      <c r="D20" s="35"/>
      <c r="E20" s="416" t="str">
        <f>'Rekapitulace stavby'!E14</f>
        <v>Vyplň údaj</v>
      </c>
      <c r="F20" s="417"/>
      <c r="G20" s="417"/>
      <c r="H20" s="417"/>
      <c r="I20" s="118" t="s">
        <v>25</v>
      </c>
      <c r="J20" s="31" t="str">
        <f>'Rekapitulace stavby'!AN14</f>
        <v>Vyplň údaj</v>
      </c>
      <c r="K20" s="35"/>
      <c r="L20" s="52"/>
      <c r="S20" s="35"/>
      <c r="T20" s="35"/>
      <c r="U20" s="35"/>
      <c r="V20" s="35"/>
      <c r="W20" s="35"/>
      <c r="X20" s="35"/>
      <c r="Y20" s="35"/>
      <c r="Z20" s="35"/>
      <c r="AA20" s="35"/>
      <c r="AB20" s="35"/>
      <c r="AC20" s="35"/>
      <c r="AD20" s="35"/>
      <c r="AE20" s="35"/>
    </row>
    <row r="21" spans="1:31" s="2" customFormat="1" ht="6.95" customHeight="1">
      <c r="A21" s="35"/>
      <c r="B21" s="40"/>
      <c r="C21" s="35"/>
      <c r="D21" s="35"/>
      <c r="E21" s="35"/>
      <c r="F21" s="35"/>
      <c r="G21" s="35"/>
      <c r="H21" s="35"/>
      <c r="I21" s="35"/>
      <c r="J21" s="35"/>
      <c r="K21" s="35"/>
      <c r="L21" s="52"/>
      <c r="S21" s="35"/>
      <c r="T21" s="35"/>
      <c r="U21" s="35"/>
      <c r="V21" s="35"/>
      <c r="W21" s="35"/>
      <c r="X21" s="35"/>
      <c r="Y21" s="35"/>
      <c r="Z21" s="35"/>
      <c r="AA21" s="35"/>
      <c r="AB21" s="35"/>
      <c r="AC21" s="35"/>
      <c r="AD21" s="35"/>
      <c r="AE21" s="35"/>
    </row>
    <row r="22" spans="1:31" s="2" customFormat="1" ht="12" customHeight="1">
      <c r="A22" s="35"/>
      <c r="B22" s="40"/>
      <c r="C22" s="35"/>
      <c r="D22" s="118" t="s">
        <v>28</v>
      </c>
      <c r="E22" s="35"/>
      <c r="F22" s="35"/>
      <c r="G22" s="35"/>
      <c r="H22" s="35"/>
      <c r="I22" s="118" t="s">
        <v>23</v>
      </c>
      <c r="J22" s="109" t="s">
        <v>1</v>
      </c>
      <c r="K22" s="35"/>
      <c r="L22" s="52"/>
      <c r="S22" s="35"/>
      <c r="T22" s="35"/>
      <c r="U22" s="35"/>
      <c r="V22" s="35"/>
      <c r="W22" s="35"/>
      <c r="X22" s="35"/>
      <c r="Y22" s="35"/>
      <c r="Z22" s="35"/>
      <c r="AA22" s="35"/>
      <c r="AB22" s="35"/>
      <c r="AC22" s="35"/>
      <c r="AD22" s="35"/>
      <c r="AE22" s="35"/>
    </row>
    <row r="23" spans="1:31" s="2" customFormat="1" ht="18" customHeight="1">
      <c r="A23" s="35"/>
      <c r="B23" s="40"/>
      <c r="C23" s="35"/>
      <c r="D23" s="35"/>
      <c r="E23" s="109" t="s">
        <v>29</v>
      </c>
      <c r="F23" s="35"/>
      <c r="G23" s="35"/>
      <c r="H23" s="35"/>
      <c r="I23" s="118" t="s">
        <v>25</v>
      </c>
      <c r="J23" s="109" t="s">
        <v>1</v>
      </c>
      <c r="K23" s="35"/>
      <c r="L23" s="52"/>
      <c r="S23" s="35"/>
      <c r="T23" s="35"/>
      <c r="U23" s="35"/>
      <c r="V23" s="35"/>
      <c r="W23" s="35"/>
      <c r="X23" s="35"/>
      <c r="Y23" s="35"/>
      <c r="Z23" s="35"/>
      <c r="AA23" s="35"/>
      <c r="AB23" s="35"/>
      <c r="AC23" s="35"/>
      <c r="AD23" s="35"/>
      <c r="AE23" s="35"/>
    </row>
    <row r="24" spans="1:31" s="2" customFormat="1" ht="6.95" customHeight="1">
      <c r="A24" s="35"/>
      <c r="B24" s="40"/>
      <c r="C24" s="35"/>
      <c r="D24" s="35"/>
      <c r="E24" s="35"/>
      <c r="F24" s="35"/>
      <c r="G24" s="35"/>
      <c r="H24" s="35"/>
      <c r="I24" s="35"/>
      <c r="J24" s="35"/>
      <c r="K24" s="35"/>
      <c r="L24" s="52"/>
      <c r="S24" s="35"/>
      <c r="T24" s="35"/>
      <c r="U24" s="35"/>
      <c r="V24" s="35"/>
      <c r="W24" s="35"/>
      <c r="X24" s="35"/>
      <c r="Y24" s="35"/>
      <c r="Z24" s="35"/>
      <c r="AA24" s="35"/>
      <c r="AB24" s="35"/>
      <c r="AC24" s="35"/>
      <c r="AD24" s="35"/>
      <c r="AE24" s="35"/>
    </row>
    <row r="25" spans="1:31" s="2" customFormat="1" ht="12" customHeight="1">
      <c r="A25" s="35"/>
      <c r="B25" s="40"/>
      <c r="C25" s="35"/>
      <c r="D25" s="118" t="s">
        <v>31</v>
      </c>
      <c r="E25" s="35"/>
      <c r="F25" s="35"/>
      <c r="G25" s="35"/>
      <c r="H25" s="35"/>
      <c r="I25" s="118" t="s">
        <v>23</v>
      </c>
      <c r="J25" s="109" t="s">
        <v>1</v>
      </c>
      <c r="K25" s="35"/>
      <c r="L25" s="52"/>
      <c r="S25" s="35"/>
      <c r="T25" s="35"/>
      <c r="U25" s="35"/>
      <c r="V25" s="35"/>
      <c r="W25" s="35"/>
      <c r="X25" s="35"/>
      <c r="Y25" s="35"/>
      <c r="Z25" s="35"/>
      <c r="AA25" s="35"/>
      <c r="AB25" s="35"/>
      <c r="AC25" s="35"/>
      <c r="AD25" s="35"/>
      <c r="AE25" s="35"/>
    </row>
    <row r="26" spans="1:31" s="2" customFormat="1" ht="18" customHeight="1">
      <c r="A26" s="35"/>
      <c r="B26" s="40"/>
      <c r="C26" s="35"/>
      <c r="D26" s="35"/>
      <c r="E26" s="109" t="s">
        <v>29</v>
      </c>
      <c r="F26" s="35"/>
      <c r="G26" s="35"/>
      <c r="H26" s="35"/>
      <c r="I26" s="118" t="s">
        <v>25</v>
      </c>
      <c r="J26" s="109" t="s">
        <v>1</v>
      </c>
      <c r="K26" s="35"/>
      <c r="L26" s="52"/>
      <c r="S26" s="35"/>
      <c r="T26" s="35"/>
      <c r="U26" s="35"/>
      <c r="V26" s="35"/>
      <c r="W26" s="35"/>
      <c r="X26" s="35"/>
      <c r="Y26" s="35"/>
      <c r="Z26" s="35"/>
      <c r="AA26" s="35"/>
      <c r="AB26" s="35"/>
      <c r="AC26" s="35"/>
      <c r="AD26" s="35"/>
      <c r="AE26" s="35"/>
    </row>
    <row r="27" spans="1:31" s="2" customFormat="1" ht="6.95" customHeight="1">
      <c r="A27" s="35"/>
      <c r="B27" s="40"/>
      <c r="C27" s="35"/>
      <c r="D27" s="35"/>
      <c r="E27" s="35"/>
      <c r="F27" s="35"/>
      <c r="G27" s="35"/>
      <c r="H27" s="35"/>
      <c r="I27" s="35"/>
      <c r="J27" s="35"/>
      <c r="K27" s="35"/>
      <c r="L27" s="52"/>
      <c r="S27" s="35"/>
      <c r="T27" s="35"/>
      <c r="U27" s="35"/>
      <c r="V27" s="35"/>
      <c r="W27" s="35"/>
      <c r="X27" s="35"/>
      <c r="Y27" s="35"/>
      <c r="Z27" s="35"/>
      <c r="AA27" s="35"/>
      <c r="AB27" s="35"/>
      <c r="AC27" s="35"/>
      <c r="AD27" s="35"/>
      <c r="AE27" s="35"/>
    </row>
    <row r="28" spans="1:31" s="2" customFormat="1" ht="12" customHeight="1">
      <c r="A28" s="35"/>
      <c r="B28" s="40"/>
      <c r="C28" s="35"/>
      <c r="D28" s="118" t="s">
        <v>32</v>
      </c>
      <c r="E28" s="35"/>
      <c r="F28" s="35"/>
      <c r="G28" s="35"/>
      <c r="H28" s="35"/>
      <c r="I28" s="35"/>
      <c r="J28" s="35"/>
      <c r="K28" s="35"/>
      <c r="L28" s="52"/>
      <c r="S28" s="35"/>
      <c r="T28" s="35"/>
      <c r="U28" s="35"/>
      <c r="V28" s="35"/>
      <c r="W28" s="35"/>
      <c r="X28" s="35"/>
      <c r="Y28" s="35"/>
      <c r="Z28" s="35"/>
      <c r="AA28" s="35"/>
      <c r="AB28" s="35"/>
      <c r="AC28" s="35"/>
      <c r="AD28" s="35"/>
      <c r="AE28" s="35"/>
    </row>
    <row r="29" spans="1:31" s="8" customFormat="1" ht="16.5" customHeight="1">
      <c r="A29" s="120"/>
      <c r="B29" s="121"/>
      <c r="C29" s="120"/>
      <c r="D29" s="120"/>
      <c r="E29" s="418" t="s">
        <v>1</v>
      </c>
      <c r="F29" s="418"/>
      <c r="G29" s="418"/>
      <c r="H29" s="418"/>
      <c r="I29" s="120"/>
      <c r="J29" s="120"/>
      <c r="K29" s="120"/>
      <c r="L29" s="122"/>
      <c r="S29" s="120"/>
      <c r="T29" s="120"/>
      <c r="U29" s="120"/>
      <c r="V29" s="120"/>
      <c r="W29" s="120"/>
      <c r="X29" s="120"/>
      <c r="Y29" s="120"/>
      <c r="Z29" s="120"/>
      <c r="AA29" s="120"/>
      <c r="AB29" s="120"/>
      <c r="AC29" s="120"/>
      <c r="AD29" s="120"/>
      <c r="AE29" s="120"/>
    </row>
    <row r="30" spans="1:31" s="2" customFormat="1" ht="6.95" customHeight="1">
      <c r="A30" s="35"/>
      <c r="B30" s="40"/>
      <c r="C30" s="35"/>
      <c r="D30" s="35"/>
      <c r="E30" s="35"/>
      <c r="F30" s="35"/>
      <c r="G30" s="35"/>
      <c r="H30" s="35"/>
      <c r="I30" s="35"/>
      <c r="J30" s="35"/>
      <c r="K30" s="35"/>
      <c r="L30" s="52"/>
      <c r="S30" s="35"/>
      <c r="T30" s="35"/>
      <c r="U30" s="35"/>
      <c r="V30" s="35"/>
      <c r="W30" s="35"/>
      <c r="X30" s="35"/>
      <c r="Y30" s="35"/>
      <c r="Z30" s="35"/>
      <c r="AA30" s="35"/>
      <c r="AB30" s="35"/>
      <c r="AC30" s="35"/>
      <c r="AD30" s="35"/>
      <c r="AE30" s="35"/>
    </row>
    <row r="31" spans="1:31" s="2" customFormat="1" ht="6.95" customHeight="1">
      <c r="A31" s="35"/>
      <c r="B31" s="40"/>
      <c r="C31" s="35"/>
      <c r="D31" s="123"/>
      <c r="E31" s="123"/>
      <c r="F31" s="123"/>
      <c r="G31" s="123"/>
      <c r="H31" s="123"/>
      <c r="I31" s="123"/>
      <c r="J31" s="123"/>
      <c r="K31" s="123"/>
      <c r="L31" s="52"/>
      <c r="S31" s="35"/>
      <c r="T31" s="35"/>
      <c r="U31" s="35"/>
      <c r="V31" s="35"/>
      <c r="W31" s="35"/>
      <c r="X31" s="35"/>
      <c r="Y31" s="35"/>
      <c r="Z31" s="35"/>
      <c r="AA31" s="35"/>
      <c r="AB31" s="35"/>
      <c r="AC31" s="35"/>
      <c r="AD31" s="35"/>
      <c r="AE31" s="35"/>
    </row>
    <row r="32" spans="1:31" s="2" customFormat="1" ht="25.35" customHeight="1">
      <c r="A32" s="35"/>
      <c r="B32" s="40"/>
      <c r="C32" s="35"/>
      <c r="D32" s="124" t="s">
        <v>33</v>
      </c>
      <c r="E32" s="35"/>
      <c r="F32" s="35"/>
      <c r="G32" s="35"/>
      <c r="H32" s="35"/>
      <c r="I32" s="35"/>
      <c r="J32" s="125">
        <f>ROUND(J121, 2)</f>
        <v>0</v>
      </c>
      <c r="K32" s="35"/>
      <c r="L32" s="52"/>
      <c r="S32" s="35"/>
      <c r="T32" s="35"/>
      <c r="U32" s="35"/>
      <c r="V32" s="35"/>
      <c r="W32" s="35"/>
      <c r="X32" s="35"/>
      <c r="Y32" s="35"/>
      <c r="Z32" s="35"/>
      <c r="AA32" s="35"/>
      <c r="AB32" s="35"/>
      <c r="AC32" s="35"/>
      <c r="AD32" s="35"/>
      <c r="AE32" s="35"/>
    </row>
    <row r="33" spans="1:31" s="2" customFormat="1" ht="6.95" customHeight="1">
      <c r="A33" s="35"/>
      <c r="B33" s="40"/>
      <c r="C33" s="35"/>
      <c r="D33" s="123"/>
      <c r="E33" s="123"/>
      <c r="F33" s="123"/>
      <c r="G33" s="123"/>
      <c r="H33" s="123"/>
      <c r="I33" s="123"/>
      <c r="J33" s="123"/>
      <c r="K33" s="123"/>
      <c r="L33" s="52"/>
      <c r="S33" s="35"/>
      <c r="T33" s="35"/>
      <c r="U33" s="35"/>
      <c r="V33" s="35"/>
      <c r="W33" s="35"/>
      <c r="X33" s="35"/>
      <c r="Y33" s="35"/>
      <c r="Z33" s="35"/>
      <c r="AA33" s="35"/>
      <c r="AB33" s="35"/>
      <c r="AC33" s="35"/>
      <c r="AD33" s="35"/>
      <c r="AE33" s="35"/>
    </row>
    <row r="34" spans="1:31" s="2" customFormat="1" ht="14.45" customHeight="1">
      <c r="A34" s="35"/>
      <c r="B34" s="40"/>
      <c r="C34" s="35"/>
      <c r="D34" s="35"/>
      <c r="E34" s="35"/>
      <c r="F34" s="126" t="s">
        <v>35</v>
      </c>
      <c r="G34" s="35"/>
      <c r="H34" s="35"/>
      <c r="I34" s="126" t="s">
        <v>34</v>
      </c>
      <c r="J34" s="126" t="s">
        <v>36</v>
      </c>
      <c r="K34" s="35"/>
      <c r="L34" s="52"/>
      <c r="S34" s="35"/>
      <c r="T34" s="35"/>
      <c r="U34" s="35"/>
      <c r="V34" s="35"/>
      <c r="W34" s="35"/>
      <c r="X34" s="35"/>
      <c r="Y34" s="35"/>
      <c r="Z34" s="35"/>
      <c r="AA34" s="35"/>
      <c r="AB34" s="35"/>
      <c r="AC34" s="35"/>
      <c r="AD34" s="35"/>
      <c r="AE34" s="35"/>
    </row>
    <row r="35" spans="1:31" s="2" customFormat="1" ht="14.45" customHeight="1">
      <c r="A35" s="35"/>
      <c r="B35" s="40"/>
      <c r="C35" s="35"/>
      <c r="D35" s="127" t="s">
        <v>37</v>
      </c>
      <c r="E35" s="118" t="s">
        <v>38</v>
      </c>
      <c r="F35" s="128">
        <f>ROUND((SUM(BE121:BE149)),  2)</f>
        <v>0</v>
      </c>
      <c r="G35" s="35"/>
      <c r="H35" s="35"/>
      <c r="I35" s="129">
        <v>0.21</v>
      </c>
      <c r="J35" s="128">
        <f>ROUND(((SUM(BE121:BE149))*I35),  2)</f>
        <v>0</v>
      </c>
      <c r="K35" s="35"/>
      <c r="L35" s="52"/>
      <c r="S35" s="35"/>
      <c r="T35" s="35"/>
      <c r="U35" s="35"/>
      <c r="V35" s="35"/>
      <c r="W35" s="35"/>
      <c r="X35" s="35"/>
      <c r="Y35" s="35"/>
      <c r="Z35" s="35"/>
      <c r="AA35" s="35"/>
      <c r="AB35" s="35"/>
      <c r="AC35" s="35"/>
      <c r="AD35" s="35"/>
      <c r="AE35" s="35"/>
    </row>
    <row r="36" spans="1:31" s="2" customFormat="1" ht="14.45" customHeight="1">
      <c r="A36" s="35"/>
      <c r="B36" s="40"/>
      <c r="C36" s="35"/>
      <c r="D36" s="35"/>
      <c r="E36" s="118" t="s">
        <v>39</v>
      </c>
      <c r="F36" s="128">
        <f>ROUND((SUM(BF121:BF149)),  2)</f>
        <v>0</v>
      </c>
      <c r="G36" s="35"/>
      <c r="H36" s="35"/>
      <c r="I36" s="129">
        <v>0.12</v>
      </c>
      <c r="J36" s="128">
        <f>ROUND(((SUM(BF121:BF149))*I36),  2)</f>
        <v>0</v>
      </c>
      <c r="K36" s="35"/>
      <c r="L36" s="52"/>
      <c r="S36" s="35"/>
      <c r="T36" s="35"/>
      <c r="U36" s="35"/>
      <c r="V36" s="35"/>
      <c r="W36" s="35"/>
      <c r="X36" s="35"/>
      <c r="Y36" s="35"/>
      <c r="Z36" s="35"/>
      <c r="AA36" s="35"/>
      <c r="AB36" s="35"/>
      <c r="AC36" s="35"/>
      <c r="AD36" s="35"/>
      <c r="AE36" s="35"/>
    </row>
    <row r="37" spans="1:31" s="2" customFormat="1" ht="14.45" hidden="1" customHeight="1">
      <c r="A37" s="35"/>
      <c r="B37" s="40"/>
      <c r="C37" s="35"/>
      <c r="D37" s="35"/>
      <c r="E37" s="118" t="s">
        <v>40</v>
      </c>
      <c r="F37" s="128">
        <f>ROUND((SUM(BG121:BG149)),  2)</f>
        <v>0</v>
      </c>
      <c r="G37" s="35"/>
      <c r="H37" s="35"/>
      <c r="I37" s="129">
        <v>0.21</v>
      </c>
      <c r="J37" s="128">
        <f>0</f>
        <v>0</v>
      </c>
      <c r="K37" s="35"/>
      <c r="L37" s="52"/>
      <c r="S37" s="35"/>
      <c r="T37" s="35"/>
      <c r="U37" s="35"/>
      <c r="V37" s="35"/>
      <c r="W37" s="35"/>
      <c r="X37" s="35"/>
      <c r="Y37" s="35"/>
      <c r="Z37" s="35"/>
      <c r="AA37" s="35"/>
      <c r="AB37" s="35"/>
      <c r="AC37" s="35"/>
      <c r="AD37" s="35"/>
      <c r="AE37" s="35"/>
    </row>
    <row r="38" spans="1:31" s="2" customFormat="1" ht="14.45" hidden="1" customHeight="1">
      <c r="A38" s="35"/>
      <c r="B38" s="40"/>
      <c r="C38" s="35"/>
      <c r="D38" s="35"/>
      <c r="E38" s="118" t="s">
        <v>41</v>
      </c>
      <c r="F38" s="128">
        <f>ROUND((SUM(BH121:BH149)),  2)</f>
        <v>0</v>
      </c>
      <c r="G38" s="35"/>
      <c r="H38" s="35"/>
      <c r="I38" s="129">
        <v>0.12</v>
      </c>
      <c r="J38" s="128">
        <f>0</f>
        <v>0</v>
      </c>
      <c r="K38" s="35"/>
      <c r="L38" s="52"/>
      <c r="S38" s="35"/>
      <c r="T38" s="35"/>
      <c r="U38" s="35"/>
      <c r="V38" s="35"/>
      <c r="W38" s="35"/>
      <c r="X38" s="35"/>
      <c r="Y38" s="35"/>
      <c r="Z38" s="35"/>
      <c r="AA38" s="35"/>
      <c r="AB38" s="35"/>
      <c r="AC38" s="35"/>
      <c r="AD38" s="35"/>
      <c r="AE38" s="35"/>
    </row>
    <row r="39" spans="1:31" s="2" customFormat="1" ht="14.45" hidden="1" customHeight="1">
      <c r="A39" s="35"/>
      <c r="B39" s="40"/>
      <c r="C39" s="35"/>
      <c r="D39" s="35"/>
      <c r="E39" s="118" t="s">
        <v>42</v>
      </c>
      <c r="F39" s="128">
        <f>ROUND((SUM(BI121:BI149)),  2)</f>
        <v>0</v>
      </c>
      <c r="G39" s="35"/>
      <c r="H39" s="35"/>
      <c r="I39" s="129">
        <v>0</v>
      </c>
      <c r="J39" s="128">
        <f>0</f>
        <v>0</v>
      </c>
      <c r="K39" s="35"/>
      <c r="L39" s="52"/>
      <c r="S39" s="35"/>
      <c r="T39" s="35"/>
      <c r="U39" s="35"/>
      <c r="V39" s="35"/>
      <c r="W39" s="35"/>
      <c r="X39" s="35"/>
      <c r="Y39" s="35"/>
      <c r="Z39" s="35"/>
      <c r="AA39" s="35"/>
      <c r="AB39" s="35"/>
      <c r="AC39" s="35"/>
      <c r="AD39" s="35"/>
      <c r="AE39" s="35"/>
    </row>
    <row r="40" spans="1:31" s="2" customFormat="1" ht="6.95" customHeight="1">
      <c r="A40" s="35"/>
      <c r="B40" s="40"/>
      <c r="C40" s="35"/>
      <c r="D40" s="35"/>
      <c r="E40" s="35"/>
      <c r="F40" s="35"/>
      <c r="G40" s="35"/>
      <c r="H40" s="35"/>
      <c r="I40" s="35"/>
      <c r="J40" s="35"/>
      <c r="K40" s="35"/>
      <c r="L40" s="52"/>
      <c r="S40" s="35"/>
      <c r="T40" s="35"/>
      <c r="U40" s="35"/>
      <c r="V40" s="35"/>
      <c r="W40" s="35"/>
      <c r="X40" s="35"/>
      <c r="Y40" s="35"/>
      <c r="Z40" s="35"/>
      <c r="AA40" s="35"/>
      <c r="AB40" s="35"/>
      <c r="AC40" s="35"/>
      <c r="AD40" s="35"/>
      <c r="AE40" s="35"/>
    </row>
    <row r="41" spans="1:31" s="2" customFormat="1" ht="25.35" customHeight="1">
      <c r="A41" s="35"/>
      <c r="B41" s="40"/>
      <c r="C41" s="130"/>
      <c r="D41" s="131" t="s">
        <v>43</v>
      </c>
      <c r="E41" s="132"/>
      <c r="F41" s="132"/>
      <c r="G41" s="133" t="s">
        <v>44</v>
      </c>
      <c r="H41" s="134" t="s">
        <v>7622</v>
      </c>
      <c r="I41" s="132"/>
      <c r="J41" s="135">
        <f>SUM(J32:J39)</f>
        <v>0</v>
      </c>
      <c r="K41" s="136"/>
      <c r="L41" s="52"/>
      <c r="S41" s="35"/>
      <c r="T41" s="35"/>
      <c r="U41" s="35"/>
      <c r="V41" s="35"/>
      <c r="W41" s="35"/>
      <c r="X41" s="35"/>
      <c r="Y41" s="35"/>
      <c r="Z41" s="35"/>
      <c r="AA41" s="35"/>
      <c r="AB41" s="35"/>
      <c r="AC41" s="35"/>
      <c r="AD41" s="35"/>
      <c r="AE41" s="35"/>
    </row>
    <row r="42" spans="1:31" s="2" customFormat="1" ht="14.45" customHeight="1">
      <c r="A42" s="35"/>
      <c r="B42" s="40"/>
      <c r="C42" s="35"/>
      <c r="D42" s="35"/>
      <c r="E42" s="35"/>
      <c r="F42" s="35"/>
      <c r="G42" s="35"/>
      <c r="H42" s="35"/>
      <c r="I42" s="35"/>
      <c r="J42" s="35"/>
      <c r="K42" s="35"/>
      <c r="L42" s="52"/>
      <c r="S42" s="35"/>
      <c r="T42" s="35"/>
      <c r="U42" s="35"/>
      <c r="V42" s="35"/>
      <c r="W42" s="35"/>
      <c r="X42" s="35"/>
      <c r="Y42" s="35"/>
      <c r="Z42" s="35"/>
      <c r="AA42" s="35"/>
      <c r="AB42" s="35"/>
      <c r="AC42" s="35"/>
      <c r="AD42" s="35"/>
      <c r="AE42" s="35"/>
    </row>
    <row r="43" spans="1:31" s="1" customFormat="1" ht="14.45" customHeight="1">
      <c r="B43" s="21"/>
      <c r="L43" s="21"/>
    </row>
    <row r="44" spans="1:31" s="1" customFormat="1" ht="14.45" customHeight="1">
      <c r="B44" s="21"/>
      <c r="L44" s="21"/>
    </row>
    <row r="45" spans="1:31" s="1" customFormat="1" ht="14.45" customHeight="1">
      <c r="B45" s="21"/>
      <c r="L45" s="21"/>
    </row>
    <row r="46" spans="1:31" s="1" customFormat="1" ht="14.45" customHeight="1">
      <c r="B46" s="21"/>
      <c r="L46" s="21"/>
    </row>
    <row r="47" spans="1:31" s="1" customFormat="1" ht="14.45" customHeight="1">
      <c r="B47" s="21"/>
      <c r="L47" s="21"/>
    </row>
    <row r="48" spans="1:31" s="1" customFormat="1" ht="14.45" customHeight="1">
      <c r="B48" s="21"/>
      <c r="L48" s="21"/>
    </row>
    <row r="49" spans="1:31" s="1" customFormat="1" ht="14.45" customHeight="1">
      <c r="B49" s="21"/>
      <c r="L49" s="21"/>
    </row>
    <row r="50" spans="1:31" s="2" customFormat="1" ht="14.45" customHeight="1">
      <c r="B50" s="52"/>
      <c r="D50" s="137" t="s">
        <v>45</v>
      </c>
      <c r="E50" s="138"/>
      <c r="F50" s="138"/>
      <c r="G50" s="137" t="s">
        <v>46</v>
      </c>
      <c r="H50" s="138"/>
      <c r="I50" s="138"/>
      <c r="J50" s="138"/>
      <c r="K50" s="138"/>
      <c r="L50" s="52"/>
    </row>
    <row r="51" spans="1:31">
      <c r="B51" s="21"/>
      <c r="L51" s="21"/>
    </row>
    <row r="52" spans="1:31">
      <c r="B52" s="21"/>
      <c r="L52" s="21"/>
    </row>
    <row r="53" spans="1:31">
      <c r="B53" s="21"/>
      <c r="L53" s="21"/>
    </row>
    <row r="54" spans="1:31">
      <c r="B54" s="21"/>
      <c r="L54" s="21"/>
    </row>
    <row r="55" spans="1:31">
      <c r="B55" s="21"/>
      <c r="L55" s="21"/>
    </row>
    <row r="56" spans="1:31">
      <c r="B56" s="21"/>
      <c r="L56" s="21"/>
    </row>
    <row r="57" spans="1:31">
      <c r="B57" s="21"/>
      <c r="L57" s="21"/>
    </row>
    <row r="58" spans="1:31">
      <c r="B58" s="21"/>
      <c r="L58" s="21"/>
    </row>
    <row r="59" spans="1:31">
      <c r="B59" s="21"/>
      <c r="L59" s="21"/>
    </row>
    <row r="60" spans="1:31">
      <c r="B60" s="21"/>
      <c r="L60" s="21"/>
    </row>
    <row r="61" spans="1:31" s="2" customFormat="1" ht="12.75">
      <c r="A61" s="35"/>
      <c r="B61" s="40"/>
      <c r="C61" s="35"/>
      <c r="D61" s="139" t="s">
        <v>47</v>
      </c>
      <c r="E61" s="140"/>
      <c r="F61" s="141" t="s">
        <v>48</v>
      </c>
      <c r="G61" s="139" t="s">
        <v>47</v>
      </c>
      <c r="H61" s="140"/>
      <c r="I61" s="140"/>
      <c r="J61" s="142" t="s">
        <v>48</v>
      </c>
      <c r="K61" s="140"/>
      <c r="L61" s="52"/>
      <c r="S61" s="35"/>
      <c r="T61" s="35"/>
      <c r="U61" s="35"/>
      <c r="V61" s="35"/>
      <c r="W61" s="35"/>
      <c r="X61" s="35"/>
      <c r="Y61" s="35"/>
      <c r="Z61" s="35"/>
      <c r="AA61" s="35"/>
      <c r="AB61" s="35"/>
      <c r="AC61" s="35"/>
      <c r="AD61" s="35"/>
      <c r="AE61" s="35"/>
    </row>
    <row r="62" spans="1:31">
      <c r="B62" s="21"/>
      <c r="L62" s="21"/>
    </row>
    <row r="63" spans="1:31">
      <c r="B63" s="21"/>
      <c r="L63" s="21"/>
    </row>
    <row r="64" spans="1:31">
      <c r="B64" s="21"/>
      <c r="L64" s="21"/>
    </row>
    <row r="65" spans="1:31" s="2" customFormat="1" ht="12.75">
      <c r="A65" s="35"/>
      <c r="B65" s="40"/>
      <c r="C65" s="35"/>
      <c r="D65" s="137" t="s">
        <v>49</v>
      </c>
      <c r="E65" s="143"/>
      <c r="F65" s="143"/>
      <c r="G65" s="137" t="s">
        <v>50</v>
      </c>
      <c r="H65" s="143"/>
      <c r="I65" s="143"/>
      <c r="J65" s="143"/>
      <c r="K65" s="143"/>
      <c r="L65" s="52"/>
      <c r="S65" s="35"/>
      <c r="T65" s="35"/>
      <c r="U65" s="35"/>
      <c r="V65" s="35"/>
      <c r="W65" s="35"/>
      <c r="X65" s="35"/>
      <c r="Y65" s="35"/>
      <c r="Z65" s="35"/>
      <c r="AA65" s="35"/>
      <c r="AB65" s="35"/>
      <c r="AC65" s="35"/>
      <c r="AD65" s="35"/>
      <c r="AE65" s="35"/>
    </row>
    <row r="66" spans="1:31">
      <c r="B66" s="21"/>
      <c r="L66" s="21"/>
    </row>
    <row r="67" spans="1:31">
      <c r="B67" s="21"/>
      <c r="L67" s="21"/>
    </row>
    <row r="68" spans="1:31">
      <c r="B68" s="21"/>
      <c r="L68" s="21"/>
    </row>
    <row r="69" spans="1:31">
      <c r="B69" s="21"/>
      <c r="L69" s="21"/>
    </row>
    <row r="70" spans="1:31">
      <c r="B70" s="21"/>
      <c r="L70" s="21"/>
    </row>
    <row r="71" spans="1:31">
      <c r="B71" s="21"/>
      <c r="L71" s="21"/>
    </row>
    <row r="72" spans="1:31">
      <c r="B72" s="21"/>
      <c r="L72" s="21"/>
    </row>
    <row r="73" spans="1:31">
      <c r="B73" s="21"/>
      <c r="L73" s="21"/>
    </row>
    <row r="74" spans="1:31">
      <c r="B74" s="21"/>
      <c r="L74" s="21"/>
    </row>
    <row r="75" spans="1:31">
      <c r="B75" s="21"/>
      <c r="L75" s="21"/>
    </row>
    <row r="76" spans="1:31" s="2" customFormat="1" ht="12.75">
      <c r="A76" s="35"/>
      <c r="B76" s="40"/>
      <c r="C76" s="35"/>
      <c r="D76" s="139" t="s">
        <v>47</v>
      </c>
      <c r="E76" s="140"/>
      <c r="F76" s="141" t="s">
        <v>48</v>
      </c>
      <c r="G76" s="139" t="s">
        <v>47</v>
      </c>
      <c r="H76" s="140"/>
      <c r="I76" s="140"/>
      <c r="J76" s="142" t="s">
        <v>48</v>
      </c>
      <c r="K76" s="140"/>
      <c r="L76" s="52"/>
      <c r="S76" s="35"/>
      <c r="T76" s="35"/>
      <c r="U76" s="35"/>
      <c r="V76" s="35"/>
      <c r="W76" s="35"/>
      <c r="X76" s="35"/>
      <c r="Y76" s="35"/>
      <c r="Z76" s="35"/>
      <c r="AA76" s="35"/>
      <c r="AB76" s="35"/>
      <c r="AC76" s="35"/>
      <c r="AD76" s="35"/>
      <c r="AE76" s="35"/>
    </row>
    <row r="77" spans="1:31" s="2" customFormat="1" ht="14.45" customHeight="1">
      <c r="A77" s="35"/>
      <c r="B77" s="144"/>
      <c r="C77" s="145"/>
      <c r="D77" s="145"/>
      <c r="E77" s="145"/>
      <c r="F77" s="145"/>
      <c r="G77" s="145"/>
      <c r="H77" s="145"/>
      <c r="I77" s="145"/>
      <c r="J77" s="145"/>
      <c r="K77" s="145"/>
      <c r="L77" s="52"/>
      <c r="S77" s="35"/>
      <c r="T77" s="35"/>
      <c r="U77" s="35"/>
      <c r="V77" s="35"/>
      <c r="W77" s="35"/>
      <c r="X77" s="35"/>
      <c r="Y77" s="35"/>
      <c r="Z77" s="35"/>
      <c r="AA77" s="35"/>
      <c r="AB77" s="35"/>
      <c r="AC77" s="35"/>
      <c r="AD77" s="35"/>
      <c r="AE77" s="35"/>
    </row>
    <row r="81" spans="1:31" s="2" customFormat="1" ht="6.95" customHeight="1">
      <c r="A81" s="35"/>
      <c r="B81" s="146"/>
      <c r="C81" s="147"/>
      <c r="D81" s="147"/>
      <c r="E81" s="147"/>
      <c r="F81" s="147"/>
      <c r="G81" s="147"/>
      <c r="H81" s="147"/>
      <c r="I81" s="147"/>
      <c r="J81" s="147"/>
      <c r="K81" s="147"/>
      <c r="L81" s="52"/>
      <c r="S81" s="35"/>
      <c r="T81" s="35"/>
      <c r="U81" s="35"/>
      <c r="V81" s="35"/>
      <c r="W81" s="35"/>
      <c r="X81" s="35"/>
      <c r="Y81" s="35"/>
      <c r="Z81" s="35"/>
      <c r="AA81" s="35"/>
      <c r="AB81" s="35"/>
      <c r="AC81" s="35"/>
      <c r="AD81" s="35"/>
      <c r="AE81" s="35"/>
    </row>
    <row r="82" spans="1:31" s="2" customFormat="1" ht="24.95" customHeight="1">
      <c r="A82" s="35"/>
      <c r="B82" s="36"/>
      <c r="C82" s="24" t="s">
        <v>242</v>
      </c>
      <c r="D82" s="37"/>
      <c r="E82" s="37"/>
      <c r="F82" s="37"/>
      <c r="G82" s="37"/>
      <c r="H82" s="37"/>
      <c r="I82" s="37"/>
      <c r="J82" s="37"/>
      <c r="K82" s="37"/>
      <c r="L82" s="52"/>
      <c r="S82" s="35"/>
      <c r="T82" s="35"/>
      <c r="U82" s="35"/>
      <c r="V82" s="35"/>
      <c r="W82" s="35"/>
      <c r="X82" s="35"/>
      <c r="Y82" s="35"/>
      <c r="Z82" s="35"/>
      <c r="AA82" s="35"/>
      <c r="AB82" s="35"/>
      <c r="AC82" s="35"/>
      <c r="AD82" s="35"/>
      <c r="AE82" s="35"/>
    </row>
    <row r="83" spans="1:31" s="2" customFormat="1" ht="6.95" customHeight="1">
      <c r="A83" s="35"/>
      <c r="B83" s="36"/>
      <c r="C83" s="37"/>
      <c r="D83" s="37"/>
      <c r="E83" s="37"/>
      <c r="F83" s="37"/>
      <c r="G83" s="37"/>
      <c r="H83" s="37"/>
      <c r="I83" s="37"/>
      <c r="J83" s="37"/>
      <c r="K83" s="37"/>
      <c r="L83" s="52"/>
      <c r="S83" s="35"/>
      <c r="T83" s="35"/>
      <c r="U83" s="35"/>
      <c r="V83" s="35"/>
      <c r="W83" s="35"/>
      <c r="X83" s="35"/>
      <c r="Y83" s="35"/>
      <c r="Z83" s="35"/>
      <c r="AA83" s="35"/>
      <c r="AB83" s="35"/>
      <c r="AC83" s="35"/>
      <c r="AD83" s="35"/>
      <c r="AE83" s="35"/>
    </row>
    <row r="84" spans="1:31" s="2" customFormat="1" ht="12" customHeight="1">
      <c r="A84" s="35"/>
      <c r="B84" s="36"/>
      <c r="C84" s="30" t="s">
        <v>15</v>
      </c>
      <c r="D84" s="37"/>
      <c r="E84" s="37"/>
      <c r="F84" s="37"/>
      <c r="G84" s="37"/>
      <c r="H84" s="37"/>
      <c r="I84" s="37"/>
      <c r="J84" s="37"/>
      <c r="K84" s="37"/>
      <c r="L84" s="52"/>
      <c r="S84" s="35"/>
      <c r="T84" s="35"/>
      <c r="U84" s="35"/>
      <c r="V84" s="35"/>
      <c r="W84" s="35"/>
      <c r="X84" s="35"/>
      <c r="Y84" s="35"/>
      <c r="Z84" s="35"/>
      <c r="AA84" s="35"/>
      <c r="AB84" s="35"/>
      <c r="AC84" s="35"/>
      <c r="AD84" s="35"/>
      <c r="AE84" s="35"/>
    </row>
    <row r="85" spans="1:31" s="2" customFormat="1" ht="16.5" customHeight="1">
      <c r="A85" s="35"/>
      <c r="B85" s="36"/>
      <c r="C85" s="37"/>
      <c r="D85" s="37"/>
      <c r="E85" s="410" t="str">
        <f>E7</f>
        <v>Modernizace teplárny OB6</v>
      </c>
      <c r="F85" s="411"/>
      <c r="G85" s="411"/>
      <c r="H85" s="411"/>
      <c r="I85" s="37"/>
      <c r="J85" s="37"/>
      <c r="K85" s="37"/>
      <c r="L85" s="52"/>
      <c r="S85" s="35"/>
      <c r="T85" s="35"/>
      <c r="U85" s="35"/>
      <c r="V85" s="35"/>
      <c r="W85" s="35"/>
      <c r="X85" s="35"/>
      <c r="Y85" s="35"/>
      <c r="Z85" s="35"/>
      <c r="AA85" s="35"/>
      <c r="AB85" s="35"/>
      <c r="AC85" s="35"/>
      <c r="AD85" s="35"/>
      <c r="AE85" s="35"/>
    </row>
    <row r="86" spans="1:31" s="1" customFormat="1" ht="12" customHeight="1">
      <c r="B86" s="22"/>
      <c r="C86" s="30" t="s">
        <v>241</v>
      </c>
      <c r="D86" s="23"/>
      <c r="E86" s="23"/>
      <c r="F86" s="23"/>
      <c r="G86" s="23"/>
      <c r="H86" s="23"/>
      <c r="I86" s="23"/>
      <c r="J86" s="23"/>
      <c r="K86" s="23"/>
      <c r="L86" s="21"/>
    </row>
    <row r="87" spans="1:31" s="2" customFormat="1" ht="16.5" customHeight="1">
      <c r="A87" s="35"/>
      <c r="B87" s="36"/>
      <c r="C87" s="37"/>
      <c r="D87" s="37"/>
      <c r="E87" s="410" t="s">
        <v>2901</v>
      </c>
      <c r="F87" s="409"/>
      <c r="G87" s="409"/>
      <c r="H87" s="409"/>
      <c r="I87" s="37"/>
      <c r="J87" s="37"/>
      <c r="K87" s="37"/>
      <c r="L87" s="52"/>
      <c r="S87" s="35"/>
      <c r="T87" s="35"/>
      <c r="U87" s="35"/>
      <c r="V87" s="35"/>
      <c r="W87" s="35"/>
      <c r="X87" s="35"/>
      <c r="Y87" s="35"/>
      <c r="Z87" s="35"/>
      <c r="AA87" s="35"/>
      <c r="AB87" s="35"/>
      <c r="AC87" s="35"/>
      <c r="AD87" s="35"/>
      <c r="AE87" s="35"/>
    </row>
    <row r="88" spans="1:31" s="2" customFormat="1" ht="12" customHeight="1">
      <c r="A88" s="35"/>
      <c r="B88" s="36"/>
      <c r="C88" s="30" t="s">
        <v>432</v>
      </c>
      <c r="D88" s="37"/>
      <c r="E88" s="37"/>
      <c r="F88" s="37"/>
      <c r="G88" s="37"/>
      <c r="H88" s="37"/>
      <c r="I88" s="37"/>
      <c r="J88" s="37"/>
      <c r="K88" s="37"/>
      <c r="L88" s="52"/>
      <c r="S88" s="35"/>
      <c r="T88" s="35"/>
      <c r="U88" s="35"/>
      <c r="V88" s="35"/>
      <c r="W88" s="35"/>
      <c r="X88" s="35"/>
      <c r="Y88" s="35"/>
      <c r="Z88" s="35"/>
      <c r="AA88" s="35"/>
      <c r="AB88" s="35"/>
      <c r="AC88" s="35"/>
      <c r="AD88" s="35"/>
      <c r="AE88" s="35"/>
    </row>
    <row r="89" spans="1:31" s="2" customFormat="1" ht="16.5" customHeight="1">
      <c r="A89" s="35"/>
      <c r="B89" s="36"/>
      <c r="C89" s="37"/>
      <c r="D89" s="37"/>
      <c r="E89" s="384" t="str">
        <f>E11</f>
        <v>SO 103.2-D1.4.4 - Elektroinstalace SO 103 + SO 112</v>
      </c>
      <c r="F89" s="409"/>
      <c r="G89" s="409"/>
      <c r="H89" s="409"/>
      <c r="I89" s="37"/>
      <c r="J89" s="37"/>
      <c r="K89" s="37"/>
      <c r="L89" s="52"/>
      <c r="S89" s="35"/>
      <c r="T89" s="35"/>
      <c r="U89" s="35"/>
      <c r="V89" s="35"/>
      <c r="W89" s="35"/>
      <c r="X89" s="35"/>
      <c r="Y89" s="35"/>
      <c r="Z89" s="35"/>
      <c r="AA89" s="35"/>
      <c r="AB89" s="35"/>
      <c r="AC89" s="35"/>
      <c r="AD89" s="35"/>
      <c r="AE89" s="35"/>
    </row>
    <row r="90" spans="1:31" s="2" customFormat="1" ht="6.95" customHeight="1">
      <c r="A90" s="35"/>
      <c r="B90" s="36"/>
      <c r="C90" s="37"/>
      <c r="D90" s="37"/>
      <c r="E90" s="37"/>
      <c r="F90" s="37"/>
      <c r="G90" s="37"/>
      <c r="H90" s="37"/>
      <c r="I90" s="37"/>
      <c r="J90" s="37"/>
      <c r="K90" s="37"/>
      <c r="L90" s="52"/>
      <c r="S90" s="35"/>
      <c r="T90" s="35"/>
      <c r="U90" s="35"/>
      <c r="V90" s="35"/>
      <c r="W90" s="35"/>
      <c r="X90" s="35"/>
      <c r="Y90" s="35"/>
      <c r="Z90" s="35"/>
      <c r="AA90" s="35"/>
      <c r="AB90" s="35"/>
      <c r="AC90" s="35"/>
      <c r="AD90" s="35"/>
      <c r="AE90" s="35"/>
    </row>
    <row r="91" spans="1:31" s="2" customFormat="1" ht="12" customHeight="1">
      <c r="A91" s="35"/>
      <c r="B91" s="36"/>
      <c r="C91" s="30" t="s">
        <v>19</v>
      </c>
      <c r="D91" s="37"/>
      <c r="E91" s="37"/>
      <c r="F91" s="28" t="str">
        <f>F14</f>
        <v>Mladá Boleslav</v>
      </c>
      <c r="G91" s="37"/>
      <c r="H91" s="37"/>
      <c r="I91" s="30" t="s">
        <v>21</v>
      </c>
      <c r="J91" s="67">
        <f>IF(J14="","",J14)</f>
        <v>45363</v>
      </c>
      <c r="K91" s="37"/>
      <c r="L91" s="52"/>
      <c r="S91" s="35"/>
      <c r="T91" s="35"/>
      <c r="U91" s="35"/>
      <c r="V91" s="35"/>
      <c r="W91" s="35"/>
      <c r="X91" s="35"/>
      <c r="Y91" s="35"/>
      <c r="Z91" s="35"/>
      <c r="AA91" s="35"/>
      <c r="AB91" s="35"/>
      <c r="AC91" s="35"/>
      <c r="AD91" s="35"/>
      <c r="AE91" s="35"/>
    </row>
    <row r="92" spans="1:31" s="2" customFormat="1" ht="6.95" customHeight="1">
      <c r="A92" s="35"/>
      <c r="B92" s="36"/>
      <c r="C92" s="37"/>
      <c r="D92" s="37"/>
      <c r="E92" s="37"/>
      <c r="F92" s="37"/>
      <c r="G92" s="37"/>
      <c r="H92" s="37"/>
      <c r="I92" s="37"/>
      <c r="J92" s="37"/>
      <c r="K92" s="37"/>
      <c r="L92" s="52"/>
      <c r="S92" s="35"/>
      <c r="T92" s="35"/>
      <c r="U92" s="35"/>
      <c r="V92" s="35"/>
      <c r="W92" s="35"/>
      <c r="X92" s="35"/>
      <c r="Y92" s="35"/>
      <c r="Z92" s="35"/>
      <c r="AA92" s="35"/>
      <c r="AB92" s="35"/>
      <c r="AC92" s="35"/>
      <c r="AD92" s="35"/>
      <c r="AE92" s="35"/>
    </row>
    <row r="93" spans="1:31" s="2" customFormat="1" ht="15.2" customHeight="1">
      <c r="A93" s="35"/>
      <c r="B93" s="36"/>
      <c r="C93" s="30" t="s">
        <v>22</v>
      </c>
      <c r="D93" s="37"/>
      <c r="E93" s="37"/>
      <c r="F93" s="28" t="str">
        <f>E17</f>
        <v xml:space="preserve">ŠKO-ENERGO s.r.o. </v>
      </c>
      <c r="G93" s="37"/>
      <c r="H93" s="37"/>
      <c r="I93" s="30" t="s">
        <v>28</v>
      </c>
      <c r="J93" s="33" t="str">
        <f>E23</f>
        <v>AFRY CZ s.r.o.</v>
      </c>
      <c r="K93" s="37"/>
      <c r="L93" s="52"/>
      <c r="S93" s="35"/>
      <c r="T93" s="35"/>
      <c r="U93" s="35"/>
      <c r="V93" s="35"/>
      <c r="W93" s="35"/>
      <c r="X93" s="35"/>
      <c r="Y93" s="35"/>
      <c r="Z93" s="35"/>
      <c r="AA93" s="35"/>
      <c r="AB93" s="35"/>
      <c r="AC93" s="35"/>
      <c r="AD93" s="35"/>
      <c r="AE93" s="35"/>
    </row>
    <row r="94" spans="1:31" s="2" customFormat="1" ht="15.2" customHeight="1">
      <c r="A94" s="35"/>
      <c r="B94" s="36"/>
      <c r="C94" s="30" t="s">
        <v>26</v>
      </c>
      <c r="D94" s="37"/>
      <c r="E94" s="37"/>
      <c r="F94" s="28" t="str">
        <f>IF(E20="","",E20)</f>
        <v>Vyplň údaj</v>
      </c>
      <c r="G94" s="37"/>
      <c r="H94" s="37"/>
      <c r="I94" s="30" t="s">
        <v>31</v>
      </c>
      <c r="J94" s="33" t="str">
        <f>E26</f>
        <v>AFRY CZ s.r.o.</v>
      </c>
      <c r="K94" s="37"/>
      <c r="L94" s="52"/>
      <c r="S94" s="35"/>
      <c r="T94" s="35"/>
      <c r="U94" s="35"/>
      <c r="V94" s="35"/>
      <c r="W94" s="35"/>
      <c r="X94" s="35"/>
      <c r="Y94" s="35"/>
      <c r="Z94" s="35"/>
      <c r="AA94" s="35"/>
      <c r="AB94" s="35"/>
      <c r="AC94" s="35"/>
      <c r="AD94" s="35"/>
      <c r="AE94" s="35"/>
    </row>
    <row r="95" spans="1:31" s="2" customFormat="1" ht="10.35" customHeight="1">
      <c r="A95" s="35"/>
      <c r="B95" s="36"/>
      <c r="C95" s="37"/>
      <c r="D95" s="37"/>
      <c r="E95" s="37"/>
      <c r="F95" s="37"/>
      <c r="G95" s="37"/>
      <c r="H95" s="37"/>
      <c r="I95" s="37"/>
      <c r="J95" s="37"/>
      <c r="K95" s="37"/>
      <c r="L95" s="52"/>
      <c r="S95" s="35"/>
      <c r="T95" s="35"/>
      <c r="U95" s="35"/>
      <c r="V95" s="35"/>
      <c r="W95" s="35"/>
      <c r="X95" s="35"/>
      <c r="Y95" s="35"/>
      <c r="Z95" s="35"/>
      <c r="AA95" s="35"/>
      <c r="AB95" s="35"/>
      <c r="AC95" s="35"/>
      <c r="AD95" s="35"/>
      <c r="AE95" s="35"/>
    </row>
    <row r="96" spans="1:31" s="2" customFormat="1" ht="29.25" customHeight="1">
      <c r="A96" s="35"/>
      <c r="B96" s="36"/>
      <c r="C96" s="148" t="s">
        <v>243</v>
      </c>
      <c r="D96" s="149"/>
      <c r="E96" s="149"/>
      <c r="F96" s="149"/>
      <c r="G96" s="149"/>
      <c r="H96" s="149"/>
      <c r="I96" s="149"/>
      <c r="J96" s="150" t="s">
        <v>7631</v>
      </c>
      <c r="K96" s="149"/>
      <c r="L96" s="52"/>
      <c r="S96" s="35"/>
      <c r="T96" s="35"/>
      <c r="U96" s="35"/>
      <c r="V96" s="35"/>
      <c r="W96" s="35"/>
      <c r="X96" s="35"/>
      <c r="Y96" s="35"/>
      <c r="Z96" s="35"/>
      <c r="AA96" s="35"/>
      <c r="AB96" s="35"/>
      <c r="AC96" s="35"/>
      <c r="AD96" s="35"/>
      <c r="AE96" s="35"/>
    </row>
    <row r="97" spans="1:47" s="2" customFormat="1" ht="10.35" customHeight="1">
      <c r="A97" s="35"/>
      <c r="B97" s="36"/>
      <c r="C97" s="37"/>
      <c r="D97" s="37"/>
      <c r="E97" s="37"/>
      <c r="F97" s="37"/>
      <c r="G97" s="37"/>
      <c r="H97" s="37"/>
      <c r="I97" s="37"/>
      <c r="J97" s="37"/>
      <c r="K97" s="37"/>
      <c r="L97" s="52"/>
      <c r="S97" s="35"/>
      <c r="T97" s="35"/>
      <c r="U97" s="35"/>
      <c r="V97" s="35"/>
      <c r="W97" s="35"/>
      <c r="X97" s="35"/>
      <c r="Y97" s="35"/>
      <c r="Z97" s="35"/>
      <c r="AA97" s="35"/>
      <c r="AB97" s="35"/>
      <c r="AC97" s="35"/>
      <c r="AD97" s="35"/>
      <c r="AE97" s="35"/>
    </row>
    <row r="98" spans="1:47" s="2" customFormat="1" ht="22.9" customHeight="1">
      <c r="A98" s="35"/>
      <c r="B98" s="36"/>
      <c r="C98" s="151" t="s">
        <v>244</v>
      </c>
      <c r="D98" s="37"/>
      <c r="E98" s="37"/>
      <c r="F98" s="37"/>
      <c r="G98" s="37"/>
      <c r="H98" s="37"/>
      <c r="I98" s="37"/>
      <c r="J98" s="85">
        <f>J121</f>
        <v>0</v>
      </c>
      <c r="K98" s="37"/>
      <c r="L98" s="52"/>
      <c r="S98" s="35"/>
      <c r="T98" s="35"/>
      <c r="U98" s="35"/>
      <c r="V98" s="35"/>
      <c r="W98" s="35"/>
      <c r="X98" s="35"/>
      <c r="Y98" s="35"/>
      <c r="Z98" s="35"/>
      <c r="AA98" s="35"/>
      <c r="AB98" s="35"/>
      <c r="AC98" s="35"/>
      <c r="AD98" s="35"/>
      <c r="AE98" s="35"/>
      <c r="AU98" s="18" t="s">
        <v>245</v>
      </c>
    </row>
    <row r="99" spans="1:47" s="9" customFormat="1" ht="24.95" customHeight="1">
      <c r="B99" s="152"/>
      <c r="C99" s="153"/>
      <c r="D99" s="154" t="s">
        <v>4250</v>
      </c>
      <c r="E99" s="155"/>
      <c r="F99" s="155"/>
      <c r="G99" s="155"/>
      <c r="H99" s="155"/>
      <c r="I99" s="155"/>
      <c r="J99" s="156">
        <f>J122</f>
        <v>0</v>
      </c>
      <c r="K99" s="153"/>
      <c r="L99" s="157"/>
    </row>
    <row r="100" spans="1:47" s="2" customFormat="1" ht="21.75" customHeight="1">
      <c r="A100" s="35"/>
      <c r="B100" s="36"/>
      <c r="C100" s="37"/>
      <c r="D100" s="37"/>
      <c r="E100" s="37"/>
      <c r="F100" s="37"/>
      <c r="G100" s="37"/>
      <c r="H100" s="37"/>
      <c r="I100" s="37"/>
      <c r="J100" s="37"/>
      <c r="K100" s="37"/>
      <c r="L100" s="52"/>
      <c r="S100" s="35"/>
      <c r="T100" s="35"/>
      <c r="U100" s="35"/>
      <c r="V100" s="35"/>
      <c r="W100" s="35"/>
      <c r="X100" s="35"/>
      <c r="Y100" s="35"/>
      <c r="Z100" s="35"/>
      <c r="AA100" s="35"/>
      <c r="AB100" s="35"/>
      <c r="AC100" s="35"/>
      <c r="AD100" s="35"/>
      <c r="AE100" s="35"/>
    </row>
    <row r="101" spans="1:47" s="2" customFormat="1" ht="6.95" customHeight="1">
      <c r="A101" s="35"/>
      <c r="B101" s="55"/>
      <c r="C101" s="56"/>
      <c r="D101" s="56"/>
      <c r="E101" s="56"/>
      <c r="F101" s="56"/>
      <c r="G101" s="56"/>
      <c r="H101" s="56"/>
      <c r="I101" s="56"/>
      <c r="J101" s="56"/>
      <c r="K101" s="56"/>
      <c r="L101" s="52"/>
      <c r="S101" s="35"/>
      <c r="T101" s="35"/>
      <c r="U101" s="35"/>
      <c r="V101" s="35"/>
      <c r="W101" s="35"/>
      <c r="X101" s="35"/>
      <c r="Y101" s="35"/>
      <c r="Z101" s="35"/>
      <c r="AA101" s="35"/>
      <c r="AB101" s="35"/>
      <c r="AC101" s="35"/>
      <c r="AD101" s="35"/>
      <c r="AE101" s="35"/>
    </row>
    <row r="105" spans="1:47" s="2" customFormat="1" ht="6.95" customHeight="1">
      <c r="A105" s="35"/>
      <c r="B105" s="57"/>
      <c r="C105" s="58"/>
      <c r="D105" s="58"/>
      <c r="E105" s="58"/>
      <c r="F105" s="58"/>
      <c r="G105" s="58"/>
      <c r="H105" s="58"/>
      <c r="I105" s="58"/>
      <c r="J105" s="58"/>
      <c r="K105" s="58"/>
      <c r="L105" s="52"/>
      <c r="S105" s="35"/>
      <c r="T105" s="35"/>
      <c r="U105" s="35"/>
      <c r="V105" s="35"/>
      <c r="W105" s="35"/>
      <c r="X105" s="35"/>
      <c r="Y105" s="35"/>
      <c r="Z105" s="35"/>
      <c r="AA105" s="35"/>
      <c r="AB105" s="35"/>
      <c r="AC105" s="35"/>
      <c r="AD105" s="35"/>
      <c r="AE105" s="35"/>
    </row>
    <row r="106" spans="1:47" s="2" customFormat="1" ht="24.95" customHeight="1">
      <c r="A106" s="35"/>
      <c r="B106" s="36"/>
      <c r="C106" s="24" t="s">
        <v>249</v>
      </c>
      <c r="D106" s="37"/>
      <c r="E106" s="37"/>
      <c r="F106" s="37"/>
      <c r="G106" s="37"/>
      <c r="H106" s="37"/>
      <c r="I106" s="37"/>
      <c r="J106" s="37"/>
      <c r="K106" s="37"/>
      <c r="L106" s="52"/>
      <c r="S106" s="35"/>
      <c r="T106" s="35"/>
      <c r="U106" s="35"/>
      <c r="V106" s="35"/>
      <c r="W106" s="35"/>
      <c r="X106" s="35"/>
      <c r="Y106" s="35"/>
      <c r="Z106" s="35"/>
      <c r="AA106" s="35"/>
      <c r="AB106" s="35"/>
      <c r="AC106" s="35"/>
      <c r="AD106" s="35"/>
      <c r="AE106" s="35"/>
    </row>
    <row r="107" spans="1:47" s="2" customFormat="1" ht="6.95" customHeight="1">
      <c r="A107" s="35"/>
      <c r="B107" s="36"/>
      <c r="C107" s="37"/>
      <c r="D107" s="37"/>
      <c r="E107" s="37"/>
      <c r="F107" s="37"/>
      <c r="G107" s="37"/>
      <c r="H107" s="37"/>
      <c r="I107" s="37"/>
      <c r="J107" s="37"/>
      <c r="K107" s="37"/>
      <c r="L107" s="52"/>
      <c r="S107" s="35"/>
      <c r="T107" s="35"/>
      <c r="U107" s="35"/>
      <c r="V107" s="35"/>
      <c r="W107" s="35"/>
      <c r="X107" s="35"/>
      <c r="Y107" s="35"/>
      <c r="Z107" s="35"/>
      <c r="AA107" s="35"/>
      <c r="AB107" s="35"/>
      <c r="AC107" s="35"/>
      <c r="AD107" s="35"/>
      <c r="AE107" s="35"/>
    </row>
    <row r="108" spans="1:47" s="2" customFormat="1" ht="12" customHeight="1">
      <c r="A108" s="35"/>
      <c r="B108" s="36"/>
      <c r="C108" s="30" t="s">
        <v>15</v>
      </c>
      <c r="D108" s="37"/>
      <c r="E108" s="37"/>
      <c r="F108" s="37"/>
      <c r="G108" s="37"/>
      <c r="H108" s="37"/>
      <c r="I108" s="37"/>
      <c r="J108" s="37"/>
      <c r="K108" s="37"/>
      <c r="L108" s="52"/>
      <c r="S108" s="35"/>
      <c r="T108" s="35"/>
      <c r="U108" s="35"/>
      <c r="V108" s="35"/>
      <c r="W108" s="35"/>
      <c r="X108" s="35"/>
      <c r="Y108" s="35"/>
      <c r="Z108" s="35"/>
      <c r="AA108" s="35"/>
      <c r="AB108" s="35"/>
      <c r="AC108" s="35"/>
      <c r="AD108" s="35"/>
      <c r="AE108" s="35"/>
    </row>
    <row r="109" spans="1:47" s="2" customFormat="1" ht="16.5" customHeight="1">
      <c r="A109" s="35"/>
      <c r="B109" s="36"/>
      <c r="C109" s="37"/>
      <c r="D109" s="37"/>
      <c r="E109" s="410" t="str">
        <f>E7</f>
        <v>Modernizace teplárny OB6</v>
      </c>
      <c r="F109" s="411"/>
      <c r="G109" s="411"/>
      <c r="H109" s="411"/>
      <c r="I109" s="37"/>
      <c r="J109" s="37"/>
      <c r="K109" s="37"/>
      <c r="L109" s="52"/>
      <c r="S109" s="35"/>
      <c r="T109" s="35"/>
      <c r="U109" s="35"/>
      <c r="V109" s="35"/>
      <c r="W109" s="35"/>
      <c r="X109" s="35"/>
      <c r="Y109" s="35"/>
      <c r="Z109" s="35"/>
      <c r="AA109" s="35"/>
      <c r="AB109" s="35"/>
      <c r="AC109" s="35"/>
      <c r="AD109" s="35"/>
      <c r="AE109" s="35"/>
    </row>
    <row r="110" spans="1:47" s="1" customFormat="1" ht="12" customHeight="1">
      <c r="B110" s="22"/>
      <c r="C110" s="30" t="s">
        <v>241</v>
      </c>
      <c r="D110" s="23"/>
      <c r="E110" s="23"/>
      <c r="F110" s="23"/>
      <c r="G110" s="23"/>
      <c r="H110" s="23"/>
      <c r="I110" s="23"/>
      <c r="J110" s="23"/>
      <c r="K110" s="23"/>
      <c r="L110" s="21"/>
    </row>
    <row r="111" spans="1:47" s="2" customFormat="1" ht="16.5" customHeight="1">
      <c r="A111" s="35"/>
      <c r="B111" s="36"/>
      <c r="C111" s="37"/>
      <c r="D111" s="37"/>
      <c r="E111" s="410" t="s">
        <v>2901</v>
      </c>
      <c r="F111" s="409"/>
      <c r="G111" s="409"/>
      <c r="H111" s="409"/>
      <c r="I111" s="37"/>
      <c r="J111" s="37"/>
      <c r="K111" s="37"/>
      <c r="L111" s="52"/>
      <c r="S111" s="35"/>
      <c r="T111" s="35"/>
      <c r="U111" s="35"/>
      <c r="V111" s="35"/>
      <c r="W111" s="35"/>
      <c r="X111" s="35"/>
      <c r="Y111" s="35"/>
      <c r="Z111" s="35"/>
      <c r="AA111" s="35"/>
      <c r="AB111" s="35"/>
      <c r="AC111" s="35"/>
      <c r="AD111" s="35"/>
      <c r="AE111" s="35"/>
    </row>
    <row r="112" spans="1:47" s="2" customFormat="1" ht="12" customHeight="1">
      <c r="A112" s="35"/>
      <c r="B112" s="36"/>
      <c r="C112" s="30" t="s">
        <v>432</v>
      </c>
      <c r="D112" s="37"/>
      <c r="E112" s="37"/>
      <c r="F112" s="37"/>
      <c r="G112" s="37"/>
      <c r="H112" s="37"/>
      <c r="I112" s="37"/>
      <c r="J112" s="37"/>
      <c r="K112" s="37"/>
      <c r="L112" s="52"/>
      <c r="S112" s="35"/>
      <c r="T112" s="35"/>
      <c r="U112" s="35"/>
      <c r="V112" s="35"/>
      <c r="W112" s="35"/>
      <c r="X112" s="35"/>
      <c r="Y112" s="35"/>
      <c r="Z112" s="35"/>
      <c r="AA112" s="35"/>
      <c r="AB112" s="35"/>
      <c r="AC112" s="35"/>
      <c r="AD112" s="35"/>
      <c r="AE112" s="35"/>
    </row>
    <row r="113" spans="1:65" s="2" customFormat="1" ht="16.5" customHeight="1">
      <c r="A113" s="35"/>
      <c r="B113" s="36"/>
      <c r="C113" s="37"/>
      <c r="D113" s="37"/>
      <c r="E113" s="384" t="str">
        <f>E11</f>
        <v>SO 103.2-D1.4.4 - Elektroinstalace SO 103 + SO 112</v>
      </c>
      <c r="F113" s="409"/>
      <c r="G113" s="409"/>
      <c r="H113" s="409"/>
      <c r="I113" s="37"/>
      <c r="J113" s="37"/>
      <c r="K113" s="37"/>
      <c r="L113" s="52"/>
      <c r="S113" s="35"/>
      <c r="T113" s="35"/>
      <c r="U113" s="35"/>
      <c r="V113" s="35"/>
      <c r="W113" s="35"/>
      <c r="X113" s="35"/>
      <c r="Y113" s="35"/>
      <c r="Z113" s="35"/>
      <c r="AA113" s="35"/>
      <c r="AB113" s="35"/>
      <c r="AC113" s="35"/>
      <c r="AD113" s="35"/>
      <c r="AE113" s="35"/>
    </row>
    <row r="114" spans="1:65" s="2" customFormat="1" ht="6.95" customHeight="1">
      <c r="A114" s="35"/>
      <c r="B114" s="36"/>
      <c r="C114" s="37"/>
      <c r="D114" s="37"/>
      <c r="E114" s="37"/>
      <c r="F114" s="37"/>
      <c r="G114" s="37"/>
      <c r="H114" s="37"/>
      <c r="I114" s="37"/>
      <c r="J114" s="37"/>
      <c r="K114" s="37"/>
      <c r="L114" s="52"/>
      <c r="S114" s="35"/>
      <c r="T114" s="35"/>
      <c r="U114" s="35"/>
      <c r="V114" s="35"/>
      <c r="W114" s="35"/>
      <c r="X114" s="35"/>
      <c r="Y114" s="35"/>
      <c r="Z114" s="35"/>
      <c r="AA114" s="35"/>
      <c r="AB114" s="35"/>
      <c r="AC114" s="35"/>
      <c r="AD114" s="35"/>
      <c r="AE114" s="35"/>
    </row>
    <row r="115" spans="1:65" s="2" customFormat="1" ht="12" customHeight="1">
      <c r="A115" s="35"/>
      <c r="B115" s="36"/>
      <c r="C115" s="30" t="s">
        <v>19</v>
      </c>
      <c r="D115" s="37"/>
      <c r="E115" s="37"/>
      <c r="F115" s="28" t="str">
        <f>F14</f>
        <v>Mladá Boleslav</v>
      </c>
      <c r="G115" s="37"/>
      <c r="H115" s="37"/>
      <c r="I115" s="30" t="s">
        <v>21</v>
      </c>
      <c r="J115" s="67">
        <f>IF(J14="","",J14)</f>
        <v>45363</v>
      </c>
      <c r="K115" s="37"/>
      <c r="L115" s="52"/>
      <c r="S115" s="35"/>
      <c r="T115" s="35"/>
      <c r="U115" s="35"/>
      <c r="V115" s="35"/>
      <c r="W115" s="35"/>
      <c r="X115" s="35"/>
      <c r="Y115" s="35"/>
      <c r="Z115" s="35"/>
      <c r="AA115" s="35"/>
      <c r="AB115" s="35"/>
      <c r="AC115" s="35"/>
      <c r="AD115" s="35"/>
      <c r="AE115" s="35"/>
    </row>
    <row r="116" spans="1:65" s="2" customFormat="1" ht="6.95" customHeight="1">
      <c r="A116" s="35"/>
      <c r="B116" s="36"/>
      <c r="C116" s="37"/>
      <c r="D116" s="37"/>
      <c r="E116" s="37"/>
      <c r="F116" s="37"/>
      <c r="G116" s="37"/>
      <c r="H116" s="37"/>
      <c r="I116" s="37"/>
      <c r="J116" s="37"/>
      <c r="K116" s="37"/>
      <c r="L116" s="52"/>
      <c r="S116" s="35"/>
      <c r="T116" s="35"/>
      <c r="U116" s="35"/>
      <c r="V116" s="35"/>
      <c r="W116" s="35"/>
      <c r="X116" s="35"/>
      <c r="Y116" s="35"/>
      <c r="Z116" s="35"/>
      <c r="AA116" s="35"/>
      <c r="AB116" s="35"/>
      <c r="AC116" s="35"/>
      <c r="AD116" s="35"/>
      <c r="AE116" s="35"/>
    </row>
    <row r="117" spans="1:65" s="2" customFormat="1" ht="15.2" customHeight="1">
      <c r="A117" s="35"/>
      <c r="B117" s="36"/>
      <c r="C117" s="30" t="s">
        <v>22</v>
      </c>
      <c r="D117" s="37"/>
      <c r="E117" s="37"/>
      <c r="F117" s="28" t="str">
        <f>E17</f>
        <v xml:space="preserve">ŠKO-ENERGO s.r.o. </v>
      </c>
      <c r="G117" s="37"/>
      <c r="H117" s="37"/>
      <c r="I117" s="30" t="s">
        <v>28</v>
      </c>
      <c r="J117" s="33" t="str">
        <f>E23</f>
        <v>AFRY CZ s.r.o.</v>
      </c>
      <c r="K117" s="37"/>
      <c r="L117" s="52"/>
      <c r="S117" s="35"/>
      <c r="T117" s="35"/>
      <c r="U117" s="35"/>
      <c r="V117" s="35"/>
      <c r="W117" s="35"/>
      <c r="X117" s="35"/>
      <c r="Y117" s="35"/>
      <c r="Z117" s="35"/>
      <c r="AA117" s="35"/>
      <c r="AB117" s="35"/>
      <c r="AC117" s="35"/>
      <c r="AD117" s="35"/>
      <c r="AE117" s="35"/>
    </row>
    <row r="118" spans="1:65" s="2" customFormat="1" ht="15.2" customHeight="1">
      <c r="A118" s="35"/>
      <c r="B118" s="36"/>
      <c r="C118" s="30" t="s">
        <v>26</v>
      </c>
      <c r="D118" s="37"/>
      <c r="E118" s="37"/>
      <c r="F118" s="28" t="str">
        <f>IF(E20="","",E20)</f>
        <v>Vyplň údaj</v>
      </c>
      <c r="G118" s="37"/>
      <c r="H118" s="37"/>
      <c r="I118" s="30" t="s">
        <v>31</v>
      </c>
      <c r="J118" s="33" t="str">
        <f>E26</f>
        <v>AFRY CZ s.r.o.</v>
      </c>
      <c r="K118" s="37"/>
      <c r="L118" s="52"/>
      <c r="S118" s="35"/>
      <c r="T118" s="35"/>
      <c r="U118" s="35"/>
      <c r="V118" s="35"/>
      <c r="W118" s="35"/>
      <c r="X118" s="35"/>
      <c r="Y118" s="35"/>
      <c r="Z118" s="35"/>
      <c r="AA118" s="35"/>
      <c r="AB118" s="35"/>
      <c r="AC118" s="35"/>
      <c r="AD118" s="35"/>
      <c r="AE118" s="35"/>
    </row>
    <row r="119" spans="1:65" s="2" customFormat="1" ht="10.35" customHeight="1">
      <c r="A119" s="35"/>
      <c r="B119" s="36"/>
      <c r="C119" s="37"/>
      <c r="D119" s="37"/>
      <c r="E119" s="37"/>
      <c r="F119" s="37"/>
      <c r="G119" s="37"/>
      <c r="H119" s="37"/>
      <c r="I119" s="37"/>
      <c r="J119" s="37"/>
      <c r="K119" s="37"/>
      <c r="L119" s="52"/>
      <c r="S119" s="35"/>
      <c r="T119" s="35"/>
      <c r="U119" s="35"/>
      <c r="V119" s="35"/>
      <c r="W119" s="35"/>
      <c r="X119" s="35"/>
      <c r="Y119" s="35"/>
      <c r="Z119" s="35"/>
      <c r="AA119" s="35"/>
      <c r="AB119" s="35"/>
      <c r="AC119" s="35"/>
      <c r="AD119" s="35"/>
      <c r="AE119" s="35"/>
    </row>
    <row r="120" spans="1:65" s="11" customFormat="1" ht="29.25" customHeight="1">
      <c r="A120" s="163"/>
      <c r="B120" s="164"/>
      <c r="C120" s="165" t="s">
        <v>250</v>
      </c>
      <c r="D120" s="166" t="s">
        <v>55</v>
      </c>
      <c r="E120" s="166" t="s">
        <v>53</v>
      </c>
      <c r="F120" s="166" t="s">
        <v>54</v>
      </c>
      <c r="G120" s="166" t="s">
        <v>251</v>
      </c>
      <c r="H120" s="166" t="s">
        <v>252</v>
      </c>
      <c r="I120" s="166" t="s">
        <v>7632</v>
      </c>
      <c r="J120" s="167" t="s">
        <v>7631</v>
      </c>
      <c r="K120" s="168" t="s">
        <v>253</v>
      </c>
      <c r="L120" s="169"/>
      <c r="M120" s="76" t="s">
        <v>1</v>
      </c>
      <c r="N120" s="77" t="s">
        <v>37</v>
      </c>
      <c r="O120" s="77" t="s">
        <v>254</v>
      </c>
      <c r="P120" s="77" t="s">
        <v>255</v>
      </c>
      <c r="Q120" s="77" t="s">
        <v>256</v>
      </c>
      <c r="R120" s="77" t="s">
        <v>257</v>
      </c>
      <c r="S120" s="77" t="s">
        <v>258</v>
      </c>
      <c r="T120" s="78" t="s">
        <v>259</v>
      </c>
      <c r="U120" s="163"/>
      <c r="V120" s="163"/>
      <c r="W120" s="163"/>
      <c r="X120" s="163"/>
      <c r="Y120" s="163"/>
      <c r="Z120" s="163"/>
      <c r="AA120" s="163"/>
      <c r="AB120" s="163"/>
      <c r="AC120" s="163"/>
      <c r="AD120" s="163"/>
      <c r="AE120" s="163"/>
    </row>
    <row r="121" spans="1:65" s="2" customFormat="1" ht="22.9" customHeight="1">
      <c r="A121" s="35"/>
      <c r="B121" s="36"/>
      <c r="C121" s="83" t="s">
        <v>260</v>
      </c>
      <c r="D121" s="37"/>
      <c r="E121" s="37"/>
      <c r="F121" s="37"/>
      <c r="G121" s="37"/>
      <c r="H121" s="37"/>
      <c r="I121" s="37"/>
      <c r="J121" s="170">
        <f>BK121</f>
        <v>0</v>
      </c>
      <c r="K121" s="37"/>
      <c r="L121" s="40"/>
      <c r="M121" s="79"/>
      <c r="N121" s="171"/>
      <c r="O121" s="80"/>
      <c r="P121" s="172">
        <f>P122</f>
        <v>0</v>
      </c>
      <c r="Q121" s="80"/>
      <c r="R121" s="172">
        <f>R122</f>
        <v>0</v>
      </c>
      <c r="S121" s="80"/>
      <c r="T121" s="173">
        <f>T122</f>
        <v>0</v>
      </c>
      <c r="U121" s="35"/>
      <c r="V121" s="35"/>
      <c r="W121" s="35"/>
      <c r="X121" s="35"/>
      <c r="Y121" s="35"/>
      <c r="Z121" s="35"/>
      <c r="AA121" s="35"/>
      <c r="AB121" s="35"/>
      <c r="AC121" s="35"/>
      <c r="AD121" s="35"/>
      <c r="AE121" s="35"/>
      <c r="AT121" s="18" t="s">
        <v>63</v>
      </c>
      <c r="AU121" s="18" t="s">
        <v>245</v>
      </c>
      <c r="BK121" s="174">
        <f>BK122</f>
        <v>0</v>
      </c>
    </row>
    <row r="122" spans="1:65" s="12" customFormat="1" ht="25.9" customHeight="1">
      <c r="B122" s="175"/>
      <c r="C122" s="176"/>
      <c r="D122" s="177" t="s">
        <v>63</v>
      </c>
      <c r="E122" s="178" t="s">
        <v>1815</v>
      </c>
      <c r="F122" s="178" t="s">
        <v>4251</v>
      </c>
      <c r="G122" s="176"/>
      <c r="H122" s="176"/>
      <c r="I122" s="179"/>
      <c r="J122" s="180">
        <f>BK122</f>
        <v>0</v>
      </c>
      <c r="K122" s="176"/>
      <c r="L122" s="181"/>
      <c r="M122" s="182"/>
      <c r="N122" s="183"/>
      <c r="O122" s="183"/>
      <c r="P122" s="184">
        <f>SUM(P123:P149)</f>
        <v>0</v>
      </c>
      <c r="Q122" s="183"/>
      <c r="R122" s="184">
        <f>SUM(R123:R149)</f>
        <v>0</v>
      </c>
      <c r="S122" s="183"/>
      <c r="T122" s="185">
        <f>SUM(T123:T149)</f>
        <v>0</v>
      </c>
      <c r="AR122" s="186" t="s">
        <v>71</v>
      </c>
      <c r="AT122" s="187" t="s">
        <v>63</v>
      </c>
      <c r="AU122" s="187" t="s">
        <v>64</v>
      </c>
      <c r="AY122" s="186" t="s">
        <v>263</v>
      </c>
      <c r="BK122" s="188">
        <f>SUM(BK123:BK149)</f>
        <v>0</v>
      </c>
    </row>
    <row r="123" spans="1:65" s="2" customFormat="1" ht="16.5" customHeight="1">
      <c r="A123" s="35"/>
      <c r="B123" s="36"/>
      <c r="C123" s="191" t="s">
        <v>71</v>
      </c>
      <c r="D123" s="191" t="s">
        <v>266</v>
      </c>
      <c r="E123" s="192" t="s">
        <v>2860</v>
      </c>
      <c r="F123" s="193" t="s">
        <v>4252</v>
      </c>
      <c r="G123" s="194" t="s">
        <v>300</v>
      </c>
      <c r="H123" s="195">
        <v>1</v>
      </c>
      <c r="I123" s="196"/>
      <c r="J123" s="197">
        <f t="shared" ref="J123:J149" si="0">ROUND(I123*H123,2)</f>
        <v>0</v>
      </c>
      <c r="K123" s="198"/>
      <c r="L123" s="40"/>
      <c r="M123" s="199" t="s">
        <v>1</v>
      </c>
      <c r="N123" s="200" t="s">
        <v>38</v>
      </c>
      <c r="O123" s="72"/>
      <c r="P123" s="201">
        <f t="shared" ref="P123:P149" si="1">O123*H123</f>
        <v>0</v>
      </c>
      <c r="Q123" s="201">
        <v>0</v>
      </c>
      <c r="R123" s="201">
        <f t="shared" ref="R123:R149" si="2">Q123*H123</f>
        <v>0</v>
      </c>
      <c r="S123" s="201">
        <v>0</v>
      </c>
      <c r="T123" s="202">
        <f t="shared" ref="T123:T149" si="3">S123*H123</f>
        <v>0</v>
      </c>
      <c r="U123" s="35"/>
      <c r="V123" s="35"/>
      <c r="W123" s="35"/>
      <c r="X123" s="35"/>
      <c r="Y123" s="35"/>
      <c r="Z123" s="35"/>
      <c r="AA123" s="35"/>
      <c r="AB123" s="35"/>
      <c r="AC123" s="35"/>
      <c r="AD123" s="35"/>
      <c r="AE123" s="35"/>
      <c r="AR123" s="203" t="s">
        <v>270</v>
      </c>
      <c r="AT123" s="203" t="s">
        <v>266</v>
      </c>
      <c r="AU123" s="203" t="s">
        <v>71</v>
      </c>
      <c r="AY123" s="18" t="s">
        <v>263</v>
      </c>
      <c r="BE123" s="204">
        <f t="shared" ref="BE123:BE149" si="4">IF(N123="základní",J123,0)</f>
        <v>0</v>
      </c>
      <c r="BF123" s="204">
        <f t="shared" ref="BF123:BF149" si="5">IF(N123="snížená",J123,0)</f>
        <v>0</v>
      </c>
      <c r="BG123" s="204">
        <f t="shared" ref="BG123:BG149" si="6">IF(N123="zákl. přenesená",J123,0)</f>
        <v>0</v>
      </c>
      <c r="BH123" s="204">
        <f t="shared" ref="BH123:BH149" si="7">IF(N123="sníž. přenesená",J123,0)</f>
        <v>0</v>
      </c>
      <c r="BI123" s="204">
        <f t="shared" ref="BI123:BI149" si="8">IF(N123="nulová",J123,0)</f>
        <v>0</v>
      </c>
      <c r="BJ123" s="18" t="s">
        <v>71</v>
      </c>
      <c r="BK123" s="204">
        <f t="shared" ref="BK123:BK149" si="9">ROUND(I123*H123,2)</f>
        <v>0</v>
      </c>
      <c r="BL123" s="18" t="s">
        <v>270</v>
      </c>
      <c r="BM123" s="203" t="s">
        <v>4253</v>
      </c>
    </row>
    <row r="124" spans="1:65" s="2" customFormat="1" ht="16.5" customHeight="1">
      <c r="A124" s="35"/>
      <c r="B124" s="36"/>
      <c r="C124" s="191" t="s">
        <v>73</v>
      </c>
      <c r="D124" s="191" t="s">
        <v>266</v>
      </c>
      <c r="E124" s="192" t="s">
        <v>1865</v>
      </c>
      <c r="F124" s="193" t="s">
        <v>4254</v>
      </c>
      <c r="G124" s="194" t="s">
        <v>292</v>
      </c>
      <c r="H124" s="195">
        <v>1</v>
      </c>
      <c r="I124" s="196"/>
      <c r="J124" s="197">
        <f t="shared" si="0"/>
        <v>0</v>
      </c>
      <c r="K124" s="198"/>
      <c r="L124" s="40"/>
      <c r="M124" s="199" t="s">
        <v>1</v>
      </c>
      <c r="N124" s="200" t="s">
        <v>38</v>
      </c>
      <c r="O124" s="72"/>
      <c r="P124" s="201">
        <f t="shared" si="1"/>
        <v>0</v>
      </c>
      <c r="Q124" s="201">
        <v>0</v>
      </c>
      <c r="R124" s="201">
        <f t="shared" si="2"/>
        <v>0</v>
      </c>
      <c r="S124" s="201">
        <v>0</v>
      </c>
      <c r="T124" s="202">
        <f t="shared" si="3"/>
        <v>0</v>
      </c>
      <c r="U124" s="35"/>
      <c r="V124" s="35"/>
      <c r="W124" s="35"/>
      <c r="X124" s="35"/>
      <c r="Y124" s="35"/>
      <c r="Z124" s="35"/>
      <c r="AA124" s="35"/>
      <c r="AB124" s="35"/>
      <c r="AC124" s="35"/>
      <c r="AD124" s="35"/>
      <c r="AE124" s="35"/>
      <c r="AR124" s="203" t="s">
        <v>270</v>
      </c>
      <c r="AT124" s="203" t="s">
        <v>266</v>
      </c>
      <c r="AU124" s="203" t="s">
        <v>71</v>
      </c>
      <c r="AY124" s="18" t="s">
        <v>263</v>
      </c>
      <c r="BE124" s="204">
        <f t="shared" si="4"/>
        <v>0</v>
      </c>
      <c r="BF124" s="204">
        <f t="shared" si="5"/>
        <v>0</v>
      </c>
      <c r="BG124" s="204">
        <f t="shared" si="6"/>
        <v>0</v>
      </c>
      <c r="BH124" s="204">
        <f t="shared" si="7"/>
        <v>0</v>
      </c>
      <c r="BI124" s="204">
        <f t="shared" si="8"/>
        <v>0</v>
      </c>
      <c r="BJ124" s="18" t="s">
        <v>71</v>
      </c>
      <c r="BK124" s="204">
        <f t="shared" si="9"/>
        <v>0</v>
      </c>
      <c r="BL124" s="18" t="s">
        <v>270</v>
      </c>
      <c r="BM124" s="203" t="s">
        <v>4255</v>
      </c>
    </row>
    <row r="125" spans="1:65" s="2" customFormat="1" ht="24.2" customHeight="1">
      <c r="A125" s="35"/>
      <c r="B125" s="36"/>
      <c r="C125" s="261" t="s">
        <v>276</v>
      </c>
      <c r="D125" s="261" t="s">
        <v>401</v>
      </c>
      <c r="E125" s="262" t="s">
        <v>4256</v>
      </c>
      <c r="F125" s="263" t="s">
        <v>4257</v>
      </c>
      <c r="G125" s="264" t="s">
        <v>1867</v>
      </c>
      <c r="H125" s="265">
        <v>1</v>
      </c>
      <c r="I125" s="266"/>
      <c r="J125" s="267">
        <f t="shared" si="0"/>
        <v>0</v>
      </c>
      <c r="K125" s="268"/>
      <c r="L125" s="269"/>
      <c r="M125" s="270" t="s">
        <v>1</v>
      </c>
      <c r="N125" s="271" t="s">
        <v>38</v>
      </c>
      <c r="O125" s="72"/>
      <c r="P125" s="201">
        <f t="shared" si="1"/>
        <v>0</v>
      </c>
      <c r="Q125" s="201">
        <v>0</v>
      </c>
      <c r="R125" s="201">
        <f t="shared" si="2"/>
        <v>0</v>
      </c>
      <c r="S125" s="201">
        <v>0</v>
      </c>
      <c r="T125" s="202">
        <f t="shared" si="3"/>
        <v>0</v>
      </c>
      <c r="U125" s="35"/>
      <c r="V125" s="35"/>
      <c r="W125" s="35"/>
      <c r="X125" s="35"/>
      <c r="Y125" s="35"/>
      <c r="Z125" s="35"/>
      <c r="AA125" s="35"/>
      <c r="AB125" s="35"/>
      <c r="AC125" s="35"/>
      <c r="AD125" s="35"/>
      <c r="AE125" s="35"/>
      <c r="AR125" s="203" t="s">
        <v>314</v>
      </c>
      <c r="AT125" s="203" t="s">
        <v>401</v>
      </c>
      <c r="AU125" s="203" t="s">
        <v>71</v>
      </c>
      <c r="AY125" s="18" t="s">
        <v>263</v>
      </c>
      <c r="BE125" s="204">
        <f t="shared" si="4"/>
        <v>0</v>
      </c>
      <c r="BF125" s="204">
        <f t="shared" si="5"/>
        <v>0</v>
      </c>
      <c r="BG125" s="204">
        <f t="shared" si="6"/>
        <v>0</v>
      </c>
      <c r="BH125" s="204">
        <f t="shared" si="7"/>
        <v>0</v>
      </c>
      <c r="BI125" s="204">
        <f t="shared" si="8"/>
        <v>0</v>
      </c>
      <c r="BJ125" s="18" t="s">
        <v>71</v>
      </c>
      <c r="BK125" s="204">
        <f t="shared" si="9"/>
        <v>0</v>
      </c>
      <c r="BL125" s="18" t="s">
        <v>270</v>
      </c>
      <c r="BM125" s="203" t="s">
        <v>4258</v>
      </c>
    </row>
    <row r="126" spans="1:65" s="2" customFormat="1" ht="37.9" customHeight="1">
      <c r="A126" s="35"/>
      <c r="B126" s="36"/>
      <c r="C126" s="261" t="s">
        <v>270</v>
      </c>
      <c r="D126" s="261" t="s">
        <v>401</v>
      </c>
      <c r="E126" s="262" t="s">
        <v>4259</v>
      </c>
      <c r="F126" s="263" t="s">
        <v>4260</v>
      </c>
      <c r="G126" s="264" t="s">
        <v>1867</v>
      </c>
      <c r="H126" s="265">
        <v>26</v>
      </c>
      <c r="I126" s="266"/>
      <c r="J126" s="267">
        <f t="shared" si="0"/>
        <v>0</v>
      </c>
      <c r="K126" s="268"/>
      <c r="L126" s="269"/>
      <c r="M126" s="270" t="s">
        <v>1</v>
      </c>
      <c r="N126" s="271" t="s">
        <v>38</v>
      </c>
      <c r="O126" s="72"/>
      <c r="P126" s="201">
        <f t="shared" si="1"/>
        <v>0</v>
      </c>
      <c r="Q126" s="201">
        <v>0</v>
      </c>
      <c r="R126" s="201">
        <f t="shared" si="2"/>
        <v>0</v>
      </c>
      <c r="S126" s="201">
        <v>0</v>
      </c>
      <c r="T126" s="202">
        <f t="shared" si="3"/>
        <v>0</v>
      </c>
      <c r="U126" s="35"/>
      <c r="V126" s="35"/>
      <c r="W126" s="35"/>
      <c r="X126" s="35"/>
      <c r="Y126" s="35"/>
      <c r="Z126" s="35"/>
      <c r="AA126" s="35"/>
      <c r="AB126" s="35"/>
      <c r="AC126" s="35"/>
      <c r="AD126" s="35"/>
      <c r="AE126" s="35"/>
      <c r="AR126" s="203" t="s">
        <v>314</v>
      </c>
      <c r="AT126" s="203" t="s">
        <v>401</v>
      </c>
      <c r="AU126" s="203" t="s">
        <v>71</v>
      </c>
      <c r="AY126" s="18" t="s">
        <v>263</v>
      </c>
      <c r="BE126" s="204">
        <f t="shared" si="4"/>
        <v>0</v>
      </c>
      <c r="BF126" s="204">
        <f t="shared" si="5"/>
        <v>0</v>
      </c>
      <c r="BG126" s="204">
        <f t="shared" si="6"/>
        <v>0</v>
      </c>
      <c r="BH126" s="204">
        <f t="shared" si="7"/>
        <v>0</v>
      </c>
      <c r="BI126" s="204">
        <f t="shared" si="8"/>
        <v>0</v>
      </c>
      <c r="BJ126" s="18" t="s">
        <v>71</v>
      </c>
      <c r="BK126" s="204">
        <f t="shared" si="9"/>
        <v>0</v>
      </c>
      <c r="BL126" s="18" t="s">
        <v>270</v>
      </c>
      <c r="BM126" s="203" t="s">
        <v>4261</v>
      </c>
    </row>
    <row r="127" spans="1:65" s="2" customFormat="1" ht="37.9" customHeight="1">
      <c r="A127" s="35"/>
      <c r="B127" s="36"/>
      <c r="C127" s="261" t="s">
        <v>297</v>
      </c>
      <c r="D127" s="261" t="s">
        <v>401</v>
      </c>
      <c r="E127" s="262" t="s">
        <v>4262</v>
      </c>
      <c r="F127" s="263" t="s">
        <v>4263</v>
      </c>
      <c r="G127" s="264" t="s">
        <v>1867</v>
      </c>
      <c r="H127" s="265">
        <v>31</v>
      </c>
      <c r="I127" s="266"/>
      <c r="J127" s="267">
        <f t="shared" si="0"/>
        <v>0</v>
      </c>
      <c r="K127" s="268"/>
      <c r="L127" s="269"/>
      <c r="M127" s="270" t="s">
        <v>1</v>
      </c>
      <c r="N127" s="271" t="s">
        <v>38</v>
      </c>
      <c r="O127" s="72"/>
      <c r="P127" s="201">
        <f t="shared" si="1"/>
        <v>0</v>
      </c>
      <c r="Q127" s="201">
        <v>0</v>
      </c>
      <c r="R127" s="201">
        <f t="shared" si="2"/>
        <v>0</v>
      </c>
      <c r="S127" s="201">
        <v>0</v>
      </c>
      <c r="T127" s="202">
        <f t="shared" si="3"/>
        <v>0</v>
      </c>
      <c r="U127" s="35"/>
      <c r="V127" s="35"/>
      <c r="W127" s="35"/>
      <c r="X127" s="35"/>
      <c r="Y127" s="35"/>
      <c r="Z127" s="35"/>
      <c r="AA127" s="35"/>
      <c r="AB127" s="35"/>
      <c r="AC127" s="35"/>
      <c r="AD127" s="35"/>
      <c r="AE127" s="35"/>
      <c r="AR127" s="203" t="s">
        <v>314</v>
      </c>
      <c r="AT127" s="203" t="s">
        <v>401</v>
      </c>
      <c r="AU127" s="203" t="s">
        <v>71</v>
      </c>
      <c r="AY127" s="18" t="s">
        <v>263</v>
      </c>
      <c r="BE127" s="204">
        <f t="shared" si="4"/>
        <v>0</v>
      </c>
      <c r="BF127" s="204">
        <f t="shared" si="5"/>
        <v>0</v>
      </c>
      <c r="BG127" s="204">
        <f t="shared" si="6"/>
        <v>0</v>
      </c>
      <c r="BH127" s="204">
        <f t="shared" si="7"/>
        <v>0</v>
      </c>
      <c r="BI127" s="204">
        <f t="shared" si="8"/>
        <v>0</v>
      </c>
      <c r="BJ127" s="18" t="s">
        <v>71</v>
      </c>
      <c r="BK127" s="204">
        <f t="shared" si="9"/>
        <v>0</v>
      </c>
      <c r="BL127" s="18" t="s">
        <v>270</v>
      </c>
      <c r="BM127" s="203" t="s">
        <v>4264</v>
      </c>
    </row>
    <row r="128" spans="1:65" s="2" customFormat="1" ht="37.9" customHeight="1">
      <c r="A128" s="35"/>
      <c r="B128" s="36"/>
      <c r="C128" s="261" t="s">
        <v>304</v>
      </c>
      <c r="D128" s="261" t="s">
        <v>401</v>
      </c>
      <c r="E128" s="262" t="s">
        <v>1889</v>
      </c>
      <c r="F128" s="263" t="s">
        <v>1890</v>
      </c>
      <c r="G128" s="264" t="s">
        <v>1867</v>
      </c>
      <c r="H128" s="265">
        <v>15</v>
      </c>
      <c r="I128" s="266"/>
      <c r="J128" s="267">
        <f t="shared" si="0"/>
        <v>0</v>
      </c>
      <c r="K128" s="268"/>
      <c r="L128" s="269"/>
      <c r="M128" s="270" t="s">
        <v>1</v>
      </c>
      <c r="N128" s="271" t="s">
        <v>38</v>
      </c>
      <c r="O128" s="72"/>
      <c r="P128" s="201">
        <f t="shared" si="1"/>
        <v>0</v>
      </c>
      <c r="Q128" s="201">
        <v>0</v>
      </c>
      <c r="R128" s="201">
        <f t="shared" si="2"/>
        <v>0</v>
      </c>
      <c r="S128" s="201">
        <v>0</v>
      </c>
      <c r="T128" s="202">
        <f t="shared" si="3"/>
        <v>0</v>
      </c>
      <c r="U128" s="35"/>
      <c r="V128" s="35"/>
      <c r="W128" s="35"/>
      <c r="X128" s="35"/>
      <c r="Y128" s="35"/>
      <c r="Z128" s="35"/>
      <c r="AA128" s="35"/>
      <c r="AB128" s="35"/>
      <c r="AC128" s="35"/>
      <c r="AD128" s="35"/>
      <c r="AE128" s="35"/>
      <c r="AR128" s="203" t="s">
        <v>314</v>
      </c>
      <c r="AT128" s="203" t="s">
        <v>401</v>
      </c>
      <c r="AU128" s="203" t="s">
        <v>71</v>
      </c>
      <c r="AY128" s="18" t="s">
        <v>263</v>
      </c>
      <c r="BE128" s="204">
        <f t="shared" si="4"/>
        <v>0</v>
      </c>
      <c r="BF128" s="204">
        <f t="shared" si="5"/>
        <v>0</v>
      </c>
      <c r="BG128" s="204">
        <f t="shared" si="6"/>
        <v>0</v>
      </c>
      <c r="BH128" s="204">
        <f t="shared" si="7"/>
        <v>0</v>
      </c>
      <c r="BI128" s="204">
        <f t="shared" si="8"/>
        <v>0</v>
      </c>
      <c r="BJ128" s="18" t="s">
        <v>71</v>
      </c>
      <c r="BK128" s="204">
        <f t="shared" si="9"/>
        <v>0</v>
      </c>
      <c r="BL128" s="18" t="s">
        <v>270</v>
      </c>
      <c r="BM128" s="203" t="s">
        <v>4265</v>
      </c>
    </row>
    <row r="129" spans="1:65" s="2" customFormat="1" ht="16.5" customHeight="1">
      <c r="A129" s="35"/>
      <c r="B129" s="36"/>
      <c r="C129" s="261" t="s">
        <v>309</v>
      </c>
      <c r="D129" s="261" t="s">
        <v>401</v>
      </c>
      <c r="E129" s="262" t="s">
        <v>1892</v>
      </c>
      <c r="F129" s="263" t="s">
        <v>1893</v>
      </c>
      <c r="G129" s="264" t="s">
        <v>1867</v>
      </c>
      <c r="H129" s="265">
        <v>25</v>
      </c>
      <c r="I129" s="266"/>
      <c r="J129" s="267">
        <f t="shared" si="0"/>
        <v>0</v>
      </c>
      <c r="K129" s="268"/>
      <c r="L129" s="269"/>
      <c r="M129" s="270" t="s">
        <v>1</v>
      </c>
      <c r="N129" s="271" t="s">
        <v>38</v>
      </c>
      <c r="O129" s="72"/>
      <c r="P129" s="201">
        <f t="shared" si="1"/>
        <v>0</v>
      </c>
      <c r="Q129" s="201">
        <v>0</v>
      </c>
      <c r="R129" s="201">
        <f t="shared" si="2"/>
        <v>0</v>
      </c>
      <c r="S129" s="201">
        <v>0</v>
      </c>
      <c r="T129" s="202">
        <f t="shared" si="3"/>
        <v>0</v>
      </c>
      <c r="U129" s="35"/>
      <c r="V129" s="35"/>
      <c r="W129" s="35"/>
      <c r="X129" s="35"/>
      <c r="Y129" s="35"/>
      <c r="Z129" s="35"/>
      <c r="AA129" s="35"/>
      <c r="AB129" s="35"/>
      <c r="AC129" s="35"/>
      <c r="AD129" s="35"/>
      <c r="AE129" s="35"/>
      <c r="AR129" s="203" t="s">
        <v>314</v>
      </c>
      <c r="AT129" s="203" t="s">
        <v>401</v>
      </c>
      <c r="AU129" s="203" t="s">
        <v>71</v>
      </c>
      <c r="AY129" s="18" t="s">
        <v>263</v>
      </c>
      <c r="BE129" s="204">
        <f t="shared" si="4"/>
        <v>0</v>
      </c>
      <c r="BF129" s="204">
        <f t="shared" si="5"/>
        <v>0</v>
      </c>
      <c r="BG129" s="204">
        <f t="shared" si="6"/>
        <v>0</v>
      </c>
      <c r="BH129" s="204">
        <f t="shared" si="7"/>
        <v>0</v>
      </c>
      <c r="BI129" s="204">
        <f t="shared" si="8"/>
        <v>0</v>
      </c>
      <c r="BJ129" s="18" t="s">
        <v>71</v>
      </c>
      <c r="BK129" s="204">
        <f t="shared" si="9"/>
        <v>0</v>
      </c>
      <c r="BL129" s="18" t="s">
        <v>270</v>
      </c>
      <c r="BM129" s="203" t="s">
        <v>4266</v>
      </c>
    </row>
    <row r="130" spans="1:65" s="2" customFormat="1" ht="16.5" customHeight="1">
      <c r="A130" s="35"/>
      <c r="B130" s="36"/>
      <c r="C130" s="261" t="s">
        <v>314</v>
      </c>
      <c r="D130" s="261" t="s">
        <v>401</v>
      </c>
      <c r="E130" s="262" t="s">
        <v>4267</v>
      </c>
      <c r="F130" s="263" t="s">
        <v>4268</v>
      </c>
      <c r="G130" s="264" t="s">
        <v>1867</v>
      </c>
      <c r="H130" s="265">
        <v>20</v>
      </c>
      <c r="I130" s="266"/>
      <c r="J130" s="267">
        <f t="shared" si="0"/>
        <v>0</v>
      </c>
      <c r="K130" s="268"/>
      <c r="L130" s="269"/>
      <c r="M130" s="270" t="s">
        <v>1</v>
      </c>
      <c r="N130" s="271" t="s">
        <v>38</v>
      </c>
      <c r="O130" s="72"/>
      <c r="P130" s="201">
        <f t="shared" si="1"/>
        <v>0</v>
      </c>
      <c r="Q130" s="201">
        <v>0</v>
      </c>
      <c r="R130" s="201">
        <f t="shared" si="2"/>
        <v>0</v>
      </c>
      <c r="S130" s="201">
        <v>0</v>
      </c>
      <c r="T130" s="202">
        <f t="shared" si="3"/>
        <v>0</v>
      </c>
      <c r="U130" s="35"/>
      <c r="V130" s="35"/>
      <c r="W130" s="35"/>
      <c r="X130" s="35"/>
      <c r="Y130" s="35"/>
      <c r="Z130" s="35"/>
      <c r="AA130" s="35"/>
      <c r="AB130" s="35"/>
      <c r="AC130" s="35"/>
      <c r="AD130" s="35"/>
      <c r="AE130" s="35"/>
      <c r="AR130" s="203" t="s">
        <v>314</v>
      </c>
      <c r="AT130" s="203" t="s">
        <v>401</v>
      </c>
      <c r="AU130" s="203" t="s">
        <v>71</v>
      </c>
      <c r="AY130" s="18" t="s">
        <v>263</v>
      </c>
      <c r="BE130" s="204">
        <f t="shared" si="4"/>
        <v>0</v>
      </c>
      <c r="BF130" s="204">
        <f t="shared" si="5"/>
        <v>0</v>
      </c>
      <c r="BG130" s="204">
        <f t="shared" si="6"/>
        <v>0</v>
      </c>
      <c r="BH130" s="204">
        <f t="shared" si="7"/>
        <v>0</v>
      </c>
      <c r="BI130" s="204">
        <f t="shared" si="8"/>
        <v>0</v>
      </c>
      <c r="BJ130" s="18" t="s">
        <v>71</v>
      </c>
      <c r="BK130" s="204">
        <f t="shared" si="9"/>
        <v>0</v>
      </c>
      <c r="BL130" s="18" t="s">
        <v>270</v>
      </c>
      <c r="BM130" s="203" t="s">
        <v>4269</v>
      </c>
    </row>
    <row r="131" spans="1:65" s="2" customFormat="1" ht="24.2" customHeight="1">
      <c r="A131" s="35"/>
      <c r="B131" s="36"/>
      <c r="C131" s="261" t="s">
        <v>264</v>
      </c>
      <c r="D131" s="261" t="s">
        <v>401</v>
      </c>
      <c r="E131" s="262" t="s">
        <v>1895</v>
      </c>
      <c r="F131" s="263" t="s">
        <v>1896</v>
      </c>
      <c r="G131" s="264" t="s">
        <v>1867</v>
      </c>
      <c r="H131" s="265">
        <v>3</v>
      </c>
      <c r="I131" s="266"/>
      <c r="J131" s="267">
        <f t="shared" si="0"/>
        <v>0</v>
      </c>
      <c r="K131" s="268"/>
      <c r="L131" s="269"/>
      <c r="M131" s="270" t="s">
        <v>1</v>
      </c>
      <c r="N131" s="271" t="s">
        <v>38</v>
      </c>
      <c r="O131" s="72"/>
      <c r="P131" s="201">
        <f t="shared" si="1"/>
        <v>0</v>
      </c>
      <c r="Q131" s="201">
        <v>0</v>
      </c>
      <c r="R131" s="201">
        <f t="shared" si="2"/>
        <v>0</v>
      </c>
      <c r="S131" s="201">
        <v>0</v>
      </c>
      <c r="T131" s="202">
        <f t="shared" si="3"/>
        <v>0</v>
      </c>
      <c r="U131" s="35"/>
      <c r="V131" s="35"/>
      <c r="W131" s="35"/>
      <c r="X131" s="35"/>
      <c r="Y131" s="35"/>
      <c r="Z131" s="35"/>
      <c r="AA131" s="35"/>
      <c r="AB131" s="35"/>
      <c r="AC131" s="35"/>
      <c r="AD131" s="35"/>
      <c r="AE131" s="35"/>
      <c r="AR131" s="203" t="s">
        <v>314</v>
      </c>
      <c r="AT131" s="203" t="s">
        <v>401</v>
      </c>
      <c r="AU131" s="203" t="s">
        <v>71</v>
      </c>
      <c r="AY131" s="18" t="s">
        <v>263</v>
      </c>
      <c r="BE131" s="204">
        <f t="shared" si="4"/>
        <v>0</v>
      </c>
      <c r="BF131" s="204">
        <f t="shared" si="5"/>
        <v>0</v>
      </c>
      <c r="BG131" s="204">
        <f t="shared" si="6"/>
        <v>0</v>
      </c>
      <c r="BH131" s="204">
        <f t="shared" si="7"/>
        <v>0</v>
      </c>
      <c r="BI131" s="204">
        <f t="shared" si="8"/>
        <v>0</v>
      </c>
      <c r="BJ131" s="18" t="s">
        <v>71</v>
      </c>
      <c r="BK131" s="204">
        <f t="shared" si="9"/>
        <v>0</v>
      </c>
      <c r="BL131" s="18" t="s">
        <v>270</v>
      </c>
      <c r="BM131" s="203" t="s">
        <v>4270</v>
      </c>
    </row>
    <row r="132" spans="1:65" s="2" customFormat="1" ht="16.5" customHeight="1">
      <c r="A132" s="35"/>
      <c r="B132" s="36"/>
      <c r="C132" s="261" t="s">
        <v>322</v>
      </c>
      <c r="D132" s="261" t="s">
        <v>401</v>
      </c>
      <c r="E132" s="262" t="s">
        <v>1901</v>
      </c>
      <c r="F132" s="263" t="s">
        <v>1902</v>
      </c>
      <c r="G132" s="264" t="s">
        <v>796</v>
      </c>
      <c r="H132" s="265">
        <v>600</v>
      </c>
      <c r="I132" s="266"/>
      <c r="J132" s="267">
        <f t="shared" si="0"/>
        <v>0</v>
      </c>
      <c r="K132" s="268"/>
      <c r="L132" s="269"/>
      <c r="M132" s="270" t="s">
        <v>1</v>
      </c>
      <c r="N132" s="271" t="s">
        <v>38</v>
      </c>
      <c r="O132" s="72"/>
      <c r="P132" s="201">
        <f t="shared" si="1"/>
        <v>0</v>
      </c>
      <c r="Q132" s="201">
        <v>0</v>
      </c>
      <c r="R132" s="201">
        <f t="shared" si="2"/>
        <v>0</v>
      </c>
      <c r="S132" s="201">
        <v>0</v>
      </c>
      <c r="T132" s="202">
        <f t="shared" si="3"/>
        <v>0</v>
      </c>
      <c r="U132" s="35"/>
      <c r="V132" s="35"/>
      <c r="W132" s="35"/>
      <c r="X132" s="35"/>
      <c r="Y132" s="35"/>
      <c r="Z132" s="35"/>
      <c r="AA132" s="35"/>
      <c r="AB132" s="35"/>
      <c r="AC132" s="35"/>
      <c r="AD132" s="35"/>
      <c r="AE132" s="35"/>
      <c r="AR132" s="203" t="s">
        <v>314</v>
      </c>
      <c r="AT132" s="203" t="s">
        <v>401</v>
      </c>
      <c r="AU132" s="203" t="s">
        <v>71</v>
      </c>
      <c r="AY132" s="18" t="s">
        <v>263</v>
      </c>
      <c r="BE132" s="204">
        <f t="shared" si="4"/>
        <v>0</v>
      </c>
      <c r="BF132" s="204">
        <f t="shared" si="5"/>
        <v>0</v>
      </c>
      <c r="BG132" s="204">
        <f t="shared" si="6"/>
        <v>0</v>
      </c>
      <c r="BH132" s="204">
        <f t="shared" si="7"/>
        <v>0</v>
      </c>
      <c r="BI132" s="204">
        <f t="shared" si="8"/>
        <v>0</v>
      </c>
      <c r="BJ132" s="18" t="s">
        <v>71</v>
      </c>
      <c r="BK132" s="204">
        <f t="shared" si="9"/>
        <v>0</v>
      </c>
      <c r="BL132" s="18" t="s">
        <v>270</v>
      </c>
      <c r="BM132" s="203" t="s">
        <v>4271</v>
      </c>
    </row>
    <row r="133" spans="1:65" s="2" customFormat="1" ht="16.5" customHeight="1">
      <c r="A133" s="35"/>
      <c r="B133" s="36"/>
      <c r="C133" s="261" t="s">
        <v>327</v>
      </c>
      <c r="D133" s="261" t="s">
        <v>401</v>
      </c>
      <c r="E133" s="262" t="s">
        <v>1904</v>
      </c>
      <c r="F133" s="263" t="s">
        <v>1905</v>
      </c>
      <c r="G133" s="264" t="s">
        <v>796</v>
      </c>
      <c r="H133" s="265">
        <v>100</v>
      </c>
      <c r="I133" s="266"/>
      <c r="J133" s="267">
        <f t="shared" si="0"/>
        <v>0</v>
      </c>
      <c r="K133" s="268"/>
      <c r="L133" s="269"/>
      <c r="M133" s="270" t="s">
        <v>1</v>
      </c>
      <c r="N133" s="271" t="s">
        <v>38</v>
      </c>
      <c r="O133" s="72"/>
      <c r="P133" s="201">
        <f t="shared" si="1"/>
        <v>0</v>
      </c>
      <c r="Q133" s="201">
        <v>0</v>
      </c>
      <c r="R133" s="201">
        <f t="shared" si="2"/>
        <v>0</v>
      </c>
      <c r="S133" s="201">
        <v>0</v>
      </c>
      <c r="T133" s="202">
        <f t="shared" si="3"/>
        <v>0</v>
      </c>
      <c r="U133" s="35"/>
      <c r="V133" s="35"/>
      <c r="W133" s="35"/>
      <c r="X133" s="35"/>
      <c r="Y133" s="35"/>
      <c r="Z133" s="35"/>
      <c r="AA133" s="35"/>
      <c r="AB133" s="35"/>
      <c r="AC133" s="35"/>
      <c r="AD133" s="35"/>
      <c r="AE133" s="35"/>
      <c r="AR133" s="203" t="s">
        <v>314</v>
      </c>
      <c r="AT133" s="203" t="s">
        <v>401</v>
      </c>
      <c r="AU133" s="203" t="s">
        <v>71</v>
      </c>
      <c r="AY133" s="18" t="s">
        <v>263</v>
      </c>
      <c r="BE133" s="204">
        <f t="shared" si="4"/>
        <v>0</v>
      </c>
      <c r="BF133" s="204">
        <f t="shared" si="5"/>
        <v>0</v>
      </c>
      <c r="BG133" s="204">
        <f t="shared" si="6"/>
        <v>0</v>
      </c>
      <c r="BH133" s="204">
        <f t="shared" si="7"/>
        <v>0</v>
      </c>
      <c r="BI133" s="204">
        <f t="shared" si="8"/>
        <v>0</v>
      </c>
      <c r="BJ133" s="18" t="s">
        <v>71</v>
      </c>
      <c r="BK133" s="204">
        <f t="shared" si="9"/>
        <v>0</v>
      </c>
      <c r="BL133" s="18" t="s">
        <v>270</v>
      </c>
      <c r="BM133" s="203" t="s">
        <v>4272</v>
      </c>
    </row>
    <row r="134" spans="1:65" s="2" customFormat="1" ht="16.5" customHeight="1">
      <c r="A134" s="35"/>
      <c r="B134" s="36"/>
      <c r="C134" s="261" t="s">
        <v>8</v>
      </c>
      <c r="D134" s="261" t="s">
        <v>401</v>
      </c>
      <c r="E134" s="262" t="s">
        <v>1907</v>
      </c>
      <c r="F134" s="263" t="s">
        <v>1908</v>
      </c>
      <c r="G134" s="264" t="s">
        <v>796</v>
      </c>
      <c r="H134" s="265">
        <v>100</v>
      </c>
      <c r="I134" s="266"/>
      <c r="J134" s="267">
        <f t="shared" si="0"/>
        <v>0</v>
      </c>
      <c r="K134" s="268"/>
      <c r="L134" s="269"/>
      <c r="M134" s="270" t="s">
        <v>1</v>
      </c>
      <c r="N134" s="271" t="s">
        <v>38</v>
      </c>
      <c r="O134" s="72"/>
      <c r="P134" s="201">
        <f t="shared" si="1"/>
        <v>0</v>
      </c>
      <c r="Q134" s="201">
        <v>0</v>
      </c>
      <c r="R134" s="201">
        <f t="shared" si="2"/>
        <v>0</v>
      </c>
      <c r="S134" s="201">
        <v>0</v>
      </c>
      <c r="T134" s="202">
        <f t="shared" si="3"/>
        <v>0</v>
      </c>
      <c r="U134" s="35"/>
      <c r="V134" s="35"/>
      <c r="W134" s="35"/>
      <c r="X134" s="35"/>
      <c r="Y134" s="35"/>
      <c r="Z134" s="35"/>
      <c r="AA134" s="35"/>
      <c r="AB134" s="35"/>
      <c r="AC134" s="35"/>
      <c r="AD134" s="35"/>
      <c r="AE134" s="35"/>
      <c r="AR134" s="203" t="s">
        <v>314</v>
      </c>
      <c r="AT134" s="203" t="s">
        <v>401</v>
      </c>
      <c r="AU134" s="203" t="s">
        <v>71</v>
      </c>
      <c r="AY134" s="18" t="s">
        <v>263</v>
      </c>
      <c r="BE134" s="204">
        <f t="shared" si="4"/>
        <v>0</v>
      </c>
      <c r="BF134" s="204">
        <f t="shared" si="5"/>
        <v>0</v>
      </c>
      <c r="BG134" s="204">
        <f t="shared" si="6"/>
        <v>0</v>
      </c>
      <c r="BH134" s="204">
        <f t="shared" si="7"/>
        <v>0</v>
      </c>
      <c r="BI134" s="204">
        <f t="shared" si="8"/>
        <v>0</v>
      </c>
      <c r="BJ134" s="18" t="s">
        <v>71</v>
      </c>
      <c r="BK134" s="204">
        <f t="shared" si="9"/>
        <v>0</v>
      </c>
      <c r="BL134" s="18" t="s">
        <v>270</v>
      </c>
      <c r="BM134" s="203" t="s">
        <v>4273</v>
      </c>
    </row>
    <row r="135" spans="1:65" s="2" customFormat="1" ht="24.2" customHeight="1">
      <c r="A135" s="35"/>
      <c r="B135" s="36"/>
      <c r="C135" s="261" t="s">
        <v>397</v>
      </c>
      <c r="D135" s="261" t="s">
        <v>401</v>
      </c>
      <c r="E135" s="262" t="s">
        <v>2882</v>
      </c>
      <c r="F135" s="263" t="s">
        <v>1917</v>
      </c>
      <c r="G135" s="264" t="s">
        <v>796</v>
      </c>
      <c r="H135" s="265">
        <v>80</v>
      </c>
      <c r="I135" s="266"/>
      <c r="J135" s="267">
        <f t="shared" si="0"/>
        <v>0</v>
      </c>
      <c r="K135" s="268"/>
      <c r="L135" s="269"/>
      <c r="M135" s="270" t="s">
        <v>1</v>
      </c>
      <c r="N135" s="271" t="s">
        <v>38</v>
      </c>
      <c r="O135" s="72"/>
      <c r="P135" s="201">
        <f t="shared" si="1"/>
        <v>0</v>
      </c>
      <c r="Q135" s="201">
        <v>0</v>
      </c>
      <c r="R135" s="201">
        <f t="shared" si="2"/>
        <v>0</v>
      </c>
      <c r="S135" s="201">
        <v>0</v>
      </c>
      <c r="T135" s="202">
        <f t="shared" si="3"/>
        <v>0</v>
      </c>
      <c r="U135" s="35"/>
      <c r="V135" s="35"/>
      <c r="W135" s="35"/>
      <c r="X135" s="35"/>
      <c r="Y135" s="35"/>
      <c r="Z135" s="35"/>
      <c r="AA135" s="35"/>
      <c r="AB135" s="35"/>
      <c r="AC135" s="35"/>
      <c r="AD135" s="35"/>
      <c r="AE135" s="35"/>
      <c r="AR135" s="203" t="s">
        <v>314</v>
      </c>
      <c r="AT135" s="203" t="s">
        <v>401</v>
      </c>
      <c r="AU135" s="203" t="s">
        <v>71</v>
      </c>
      <c r="AY135" s="18" t="s">
        <v>263</v>
      </c>
      <c r="BE135" s="204">
        <f t="shared" si="4"/>
        <v>0</v>
      </c>
      <c r="BF135" s="204">
        <f t="shared" si="5"/>
        <v>0</v>
      </c>
      <c r="BG135" s="204">
        <f t="shared" si="6"/>
        <v>0</v>
      </c>
      <c r="BH135" s="204">
        <f t="shared" si="7"/>
        <v>0</v>
      </c>
      <c r="BI135" s="204">
        <f t="shared" si="8"/>
        <v>0</v>
      </c>
      <c r="BJ135" s="18" t="s">
        <v>71</v>
      </c>
      <c r="BK135" s="204">
        <f t="shared" si="9"/>
        <v>0</v>
      </c>
      <c r="BL135" s="18" t="s">
        <v>270</v>
      </c>
      <c r="BM135" s="203" t="s">
        <v>4274</v>
      </c>
    </row>
    <row r="136" spans="1:65" s="2" customFormat="1" ht="16.5" customHeight="1">
      <c r="A136" s="35"/>
      <c r="B136" s="36"/>
      <c r="C136" s="191" t="s">
        <v>405</v>
      </c>
      <c r="D136" s="191" t="s">
        <v>266</v>
      </c>
      <c r="E136" s="192" t="s">
        <v>1919</v>
      </c>
      <c r="F136" s="193" t="s">
        <v>1920</v>
      </c>
      <c r="G136" s="194" t="s">
        <v>1863</v>
      </c>
      <c r="H136" s="195">
        <v>1</v>
      </c>
      <c r="I136" s="196"/>
      <c r="J136" s="197">
        <f t="shared" si="0"/>
        <v>0</v>
      </c>
      <c r="K136" s="198"/>
      <c r="L136" s="40"/>
      <c r="M136" s="199" t="s">
        <v>1</v>
      </c>
      <c r="N136" s="200" t="s">
        <v>38</v>
      </c>
      <c r="O136" s="72"/>
      <c r="P136" s="201">
        <f t="shared" si="1"/>
        <v>0</v>
      </c>
      <c r="Q136" s="201">
        <v>0</v>
      </c>
      <c r="R136" s="201">
        <f t="shared" si="2"/>
        <v>0</v>
      </c>
      <c r="S136" s="201">
        <v>0</v>
      </c>
      <c r="T136" s="202">
        <f t="shared" si="3"/>
        <v>0</v>
      </c>
      <c r="U136" s="35"/>
      <c r="V136" s="35"/>
      <c r="W136" s="35"/>
      <c r="X136" s="35"/>
      <c r="Y136" s="35"/>
      <c r="Z136" s="35"/>
      <c r="AA136" s="35"/>
      <c r="AB136" s="35"/>
      <c r="AC136" s="35"/>
      <c r="AD136" s="35"/>
      <c r="AE136" s="35"/>
      <c r="AR136" s="203" t="s">
        <v>270</v>
      </c>
      <c r="AT136" s="203" t="s">
        <v>266</v>
      </c>
      <c r="AU136" s="203" t="s">
        <v>71</v>
      </c>
      <c r="AY136" s="18" t="s">
        <v>263</v>
      </c>
      <c r="BE136" s="204">
        <f t="shared" si="4"/>
        <v>0</v>
      </c>
      <c r="BF136" s="204">
        <f t="shared" si="5"/>
        <v>0</v>
      </c>
      <c r="BG136" s="204">
        <f t="shared" si="6"/>
        <v>0</v>
      </c>
      <c r="BH136" s="204">
        <f t="shared" si="7"/>
        <v>0</v>
      </c>
      <c r="BI136" s="204">
        <f t="shared" si="8"/>
        <v>0</v>
      </c>
      <c r="BJ136" s="18" t="s">
        <v>71</v>
      </c>
      <c r="BK136" s="204">
        <f t="shared" si="9"/>
        <v>0</v>
      </c>
      <c r="BL136" s="18" t="s">
        <v>270</v>
      </c>
      <c r="BM136" s="203" t="s">
        <v>4275</v>
      </c>
    </row>
    <row r="137" spans="1:65" s="2" customFormat="1" ht="16.5" customHeight="1">
      <c r="A137" s="35"/>
      <c r="B137" s="36"/>
      <c r="C137" s="261" t="s">
        <v>412</v>
      </c>
      <c r="D137" s="261" t="s">
        <v>401</v>
      </c>
      <c r="E137" s="262" t="s">
        <v>1922</v>
      </c>
      <c r="F137" s="263" t="s">
        <v>1923</v>
      </c>
      <c r="G137" s="264" t="s">
        <v>1863</v>
      </c>
      <c r="H137" s="265">
        <v>1</v>
      </c>
      <c r="I137" s="266"/>
      <c r="J137" s="267">
        <f t="shared" si="0"/>
        <v>0</v>
      </c>
      <c r="K137" s="268"/>
      <c r="L137" s="269"/>
      <c r="M137" s="270" t="s">
        <v>1</v>
      </c>
      <c r="N137" s="271" t="s">
        <v>38</v>
      </c>
      <c r="O137" s="72"/>
      <c r="P137" s="201">
        <f t="shared" si="1"/>
        <v>0</v>
      </c>
      <c r="Q137" s="201">
        <v>0</v>
      </c>
      <c r="R137" s="201">
        <f t="shared" si="2"/>
        <v>0</v>
      </c>
      <c r="S137" s="201">
        <v>0</v>
      </c>
      <c r="T137" s="202">
        <f t="shared" si="3"/>
        <v>0</v>
      </c>
      <c r="U137" s="35"/>
      <c r="V137" s="35"/>
      <c r="W137" s="35"/>
      <c r="X137" s="35"/>
      <c r="Y137" s="35"/>
      <c r="Z137" s="35"/>
      <c r="AA137" s="35"/>
      <c r="AB137" s="35"/>
      <c r="AC137" s="35"/>
      <c r="AD137" s="35"/>
      <c r="AE137" s="35"/>
      <c r="AR137" s="203" t="s">
        <v>314</v>
      </c>
      <c r="AT137" s="203" t="s">
        <v>401</v>
      </c>
      <c r="AU137" s="203" t="s">
        <v>71</v>
      </c>
      <c r="AY137" s="18" t="s">
        <v>263</v>
      </c>
      <c r="BE137" s="204">
        <f t="shared" si="4"/>
        <v>0</v>
      </c>
      <c r="BF137" s="204">
        <f t="shared" si="5"/>
        <v>0</v>
      </c>
      <c r="BG137" s="204">
        <f t="shared" si="6"/>
        <v>0</v>
      </c>
      <c r="BH137" s="204">
        <f t="shared" si="7"/>
        <v>0</v>
      </c>
      <c r="BI137" s="204">
        <f t="shared" si="8"/>
        <v>0</v>
      </c>
      <c r="BJ137" s="18" t="s">
        <v>71</v>
      </c>
      <c r="BK137" s="204">
        <f t="shared" si="9"/>
        <v>0</v>
      </c>
      <c r="BL137" s="18" t="s">
        <v>270</v>
      </c>
      <c r="BM137" s="203" t="s">
        <v>4276</v>
      </c>
    </row>
    <row r="138" spans="1:65" s="2" customFormat="1" ht="16.5" customHeight="1">
      <c r="A138" s="35"/>
      <c r="B138" s="36"/>
      <c r="C138" s="261" t="s">
        <v>416</v>
      </c>
      <c r="D138" s="261" t="s">
        <v>401</v>
      </c>
      <c r="E138" s="262" t="s">
        <v>1925</v>
      </c>
      <c r="F138" s="263" t="s">
        <v>1926</v>
      </c>
      <c r="G138" s="264" t="s">
        <v>796</v>
      </c>
      <c r="H138" s="265">
        <v>700</v>
      </c>
      <c r="I138" s="266"/>
      <c r="J138" s="267">
        <f t="shared" si="0"/>
        <v>0</v>
      </c>
      <c r="K138" s="268"/>
      <c r="L138" s="269"/>
      <c r="M138" s="270" t="s">
        <v>1</v>
      </c>
      <c r="N138" s="271" t="s">
        <v>38</v>
      </c>
      <c r="O138" s="72"/>
      <c r="P138" s="201">
        <f t="shared" si="1"/>
        <v>0</v>
      </c>
      <c r="Q138" s="201">
        <v>0</v>
      </c>
      <c r="R138" s="201">
        <f t="shared" si="2"/>
        <v>0</v>
      </c>
      <c r="S138" s="201">
        <v>0</v>
      </c>
      <c r="T138" s="202">
        <f t="shared" si="3"/>
        <v>0</v>
      </c>
      <c r="U138" s="35"/>
      <c r="V138" s="35"/>
      <c r="W138" s="35"/>
      <c r="X138" s="35"/>
      <c r="Y138" s="35"/>
      <c r="Z138" s="35"/>
      <c r="AA138" s="35"/>
      <c r="AB138" s="35"/>
      <c r="AC138" s="35"/>
      <c r="AD138" s="35"/>
      <c r="AE138" s="35"/>
      <c r="AR138" s="203" t="s">
        <v>314</v>
      </c>
      <c r="AT138" s="203" t="s">
        <v>401</v>
      </c>
      <c r="AU138" s="203" t="s">
        <v>71</v>
      </c>
      <c r="AY138" s="18" t="s">
        <v>263</v>
      </c>
      <c r="BE138" s="204">
        <f t="shared" si="4"/>
        <v>0</v>
      </c>
      <c r="BF138" s="204">
        <f t="shared" si="5"/>
        <v>0</v>
      </c>
      <c r="BG138" s="204">
        <f t="shared" si="6"/>
        <v>0</v>
      </c>
      <c r="BH138" s="204">
        <f t="shared" si="7"/>
        <v>0</v>
      </c>
      <c r="BI138" s="204">
        <f t="shared" si="8"/>
        <v>0</v>
      </c>
      <c r="BJ138" s="18" t="s">
        <v>71</v>
      </c>
      <c r="BK138" s="204">
        <f t="shared" si="9"/>
        <v>0</v>
      </c>
      <c r="BL138" s="18" t="s">
        <v>270</v>
      </c>
      <c r="BM138" s="203" t="s">
        <v>4277</v>
      </c>
    </row>
    <row r="139" spans="1:65" s="2" customFormat="1" ht="16.5" customHeight="1">
      <c r="A139" s="35"/>
      <c r="B139" s="36"/>
      <c r="C139" s="261" t="s">
        <v>421</v>
      </c>
      <c r="D139" s="261" t="s">
        <v>401</v>
      </c>
      <c r="E139" s="262" t="s">
        <v>1928</v>
      </c>
      <c r="F139" s="263" t="s">
        <v>1929</v>
      </c>
      <c r="G139" s="264" t="s">
        <v>796</v>
      </c>
      <c r="H139" s="265">
        <v>700</v>
      </c>
      <c r="I139" s="266"/>
      <c r="J139" s="267">
        <f t="shared" si="0"/>
        <v>0</v>
      </c>
      <c r="K139" s="268"/>
      <c r="L139" s="269"/>
      <c r="M139" s="270" t="s">
        <v>1</v>
      </c>
      <c r="N139" s="271" t="s">
        <v>38</v>
      </c>
      <c r="O139" s="72"/>
      <c r="P139" s="201">
        <f t="shared" si="1"/>
        <v>0</v>
      </c>
      <c r="Q139" s="201">
        <v>0</v>
      </c>
      <c r="R139" s="201">
        <f t="shared" si="2"/>
        <v>0</v>
      </c>
      <c r="S139" s="201">
        <v>0</v>
      </c>
      <c r="T139" s="202">
        <f t="shared" si="3"/>
        <v>0</v>
      </c>
      <c r="U139" s="35"/>
      <c r="V139" s="35"/>
      <c r="W139" s="35"/>
      <c r="X139" s="35"/>
      <c r="Y139" s="35"/>
      <c r="Z139" s="35"/>
      <c r="AA139" s="35"/>
      <c r="AB139" s="35"/>
      <c r="AC139" s="35"/>
      <c r="AD139" s="35"/>
      <c r="AE139" s="35"/>
      <c r="AR139" s="203" t="s">
        <v>314</v>
      </c>
      <c r="AT139" s="203" t="s">
        <v>401</v>
      </c>
      <c r="AU139" s="203" t="s">
        <v>71</v>
      </c>
      <c r="AY139" s="18" t="s">
        <v>263</v>
      </c>
      <c r="BE139" s="204">
        <f t="shared" si="4"/>
        <v>0</v>
      </c>
      <c r="BF139" s="204">
        <f t="shared" si="5"/>
        <v>0</v>
      </c>
      <c r="BG139" s="204">
        <f t="shared" si="6"/>
        <v>0</v>
      </c>
      <c r="BH139" s="204">
        <f t="shared" si="7"/>
        <v>0</v>
      </c>
      <c r="BI139" s="204">
        <f t="shared" si="8"/>
        <v>0</v>
      </c>
      <c r="BJ139" s="18" t="s">
        <v>71</v>
      </c>
      <c r="BK139" s="204">
        <f t="shared" si="9"/>
        <v>0</v>
      </c>
      <c r="BL139" s="18" t="s">
        <v>270</v>
      </c>
      <c r="BM139" s="203" t="s">
        <v>4278</v>
      </c>
    </row>
    <row r="140" spans="1:65" s="2" customFormat="1" ht="16.5" customHeight="1">
      <c r="A140" s="35"/>
      <c r="B140" s="36"/>
      <c r="C140" s="261" t="s">
        <v>426</v>
      </c>
      <c r="D140" s="261" t="s">
        <v>401</v>
      </c>
      <c r="E140" s="262" t="s">
        <v>1931</v>
      </c>
      <c r="F140" s="263" t="s">
        <v>1932</v>
      </c>
      <c r="G140" s="264" t="s">
        <v>796</v>
      </c>
      <c r="H140" s="265">
        <v>200</v>
      </c>
      <c r="I140" s="266"/>
      <c r="J140" s="267">
        <f t="shared" si="0"/>
        <v>0</v>
      </c>
      <c r="K140" s="268"/>
      <c r="L140" s="269"/>
      <c r="M140" s="270" t="s">
        <v>1</v>
      </c>
      <c r="N140" s="271" t="s">
        <v>38</v>
      </c>
      <c r="O140" s="72"/>
      <c r="P140" s="201">
        <f t="shared" si="1"/>
        <v>0</v>
      </c>
      <c r="Q140" s="201">
        <v>0</v>
      </c>
      <c r="R140" s="201">
        <f t="shared" si="2"/>
        <v>0</v>
      </c>
      <c r="S140" s="201">
        <v>0</v>
      </c>
      <c r="T140" s="202">
        <f t="shared" si="3"/>
        <v>0</v>
      </c>
      <c r="U140" s="35"/>
      <c r="V140" s="35"/>
      <c r="W140" s="35"/>
      <c r="X140" s="35"/>
      <c r="Y140" s="35"/>
      <c r="Z140" s="35"/>
      <c r="AA140" s="35"/>
      <c r="AB140" s="35"/>
      <c r="AC140" s="35"/>
      <c r="AD140" s="35"/>
      <c r="AE140" s="35"/>
      <c r="AR140" s="203" t="s">
        <v>314</v>
      </c>
      <c r="AT140" s="203" t="s">
        <v>401</v>
      </c>
      <c r="AU140" s="203" t="s">
        <v>71</v>
      </c>
      <c r="AY140" s="18" t="s">
        <v>263</v>
      </c>
      <c r="BE140" s="204">
        <f t="shared" si="4"/>
        <v>0</v>
      </c>
      <c r="BF140" s="204">
        <f t="shared" si="5"/>
        <v>0</v>
      </c>
      <c r="BG140" s="204">
        <f t="shared" si="6"/>
        <v>0</v>
      </c>
      <c r="BH140" s="204">
        <f t="shared" si="7"/>
        <v>0</v>
      </c>
      <c r="BI140" s="204">
        <f t="shared" si="8"/>
        <v>0</v>
      </c>
      <c r="BJ140" s="18" t="s">
        <v>71</v>
      </c>
      <c r="BK140" s="204">
        <f t="shared" si="9"/>
        <v>0</v>
      </c>
      <c r="BL140" s="18" t="s">
        <v>270</v>
      </c>
      <c r="BM140" s="203" t="s">
        <v>4279</v>
      </c>
    </row>
    <row r="141" spans="1:65" s="2" customFormat="1" ht="16.5" customHeight="1">
      <c r="A141" s="35"/>
      <c r="B141" s="36"/>
      <c r="C141" s="261" t="s">
        <v>554</v>
      </c>
      <c r="D141" s="261" t="s">
        <v>401</v>
      </c>
      <c r="E141" s="262" t="s">
        <v>1934</v>
      </c>
      <c r="F141" s="263" t="s">
        <v>1935</v>
      </c>
      <c r="G141" s="264" t="s">
        <v>1867</v>
      </c>
      <c r="H141" s="265">
        <v>8</v>
      </c>
      <c r="I141" s="266"/>
      <c r="J141" s="267">
        <f t="shared" si="0"/>
        <v>0</v>
      </c>
      <c r="K141" s="268"/>
      <c r="L141" s="269"/>
      <c r="M141" s="270" t="s">
        <v>1</v>
      </c>
      <c r="N141" s="271" t="s">
        <v>38</v>
      </c>
      <c r="O141" s="72"/>
      <c r="P141" s="201">
        <f t="shared" si="1"/>
        <v>0</v>
      </c>
      <c r="Q141" s="201">
        <v>0</v>
      </c>
      <c r="R141" s="201">
        <f t="shared" si="2"/>
        <v>0</v>
      </c>
      <c r="S141" s="201">
        <v>0</v>
      </c>
      <c r="T141" s="202">
        <f t="shared" si="3"/>
        <v>0</v>
      </c>
      <c r="U141" s="35"/>
      <c r="V141" s="35"/>
      <c r="W141" s="35"/>
      <c r="X141" s="35"/>
      <c r="Y141" s="35"/>
      <c r="Z141" s="35"/>
      <c r="AA141" s="35"/>
      <c r="AB141" s="35"/>
      <c r="AC141" s="35"/>
      <c r="AD141" s="35"/>
      <c r="AE141" s="35"/>
      <c r="AR141" s="203" t="s">
        <v>314</v>
      </c>
      <c r="AT141" s="203" t="s">
        <v>401</v>
      </c>
      <c r="AU141" s="203" t="s">
        <v>71</v>
      </c>
      <c r="AY141" s="18" t="s">
        <v>263</v>
      </c>
      <c r="BE141" s="204">
        <f t="shared" si="4"/>
        <v>0</v>
      </c>
      <c r="BF141" s="204">
        <f t="shared" si="5"/>
        <v>0</v>
      </c>
      <c r="BG141" s="204">
        <f t="shared" si="6"/>
        <v>0</v>
      </c>
      <c r="BH141" s="204">
        <f t="shared" si="7"/>
        <v>0</v>
      </c>
      <c r="BI141" s="204">
        <f t="shared" si="8"/>
        <v>0</v>
      </c>
      <c r="BJ141" s="18" t="s">
        <v>71</v>
      </c>
      <c r="BK141" s="204">
        <f t="shared" si="9"/>
        <v>0</v>
      </c>
      <c r="BL141" s="18" t="s">
        <v>270</v>
      </c>
      <c r="BM141" s="203" t="s">
        <v>4280</v>
      </c>
    </row>
    <row r="142" spans="1:65" s="2" customFormat="1" ht="16.5" customHeight="1">
      <c r="A142" s="35"/>
      <c r="B142" s="36"/>
      <c r="C142" s="261" t="s">
        <v>493</v>
      </c>
      <c r="D142" s="261" t="s">
        <v>401</v>
      </c>
      <c r="E142" s="262" t="s">
        <v>1937</v>
      </c>
      <c r="F142" s="263" t="s">
        <v>2892</v>
      </c>
      <c r="G142" s="264" t="s">
        <v>1867</v>
      </c>
      <c r="H142" s="265">
        <v>72</v>
      </c>
      <c r="I142" s="266"/>
      <c r="J142" s="267">
        <f t="shared" si="0"/>
        <v>0</v>
      </c>
      <c r="K142" s="268"/>
      <c r="L142" s="269"/>
      <c r="M142" s="270" t="s">
        <v>1</v>
      </c>
      <c r="N142" s="271" t="s">
        <v>38</v>
      </c>
      <c r="O142" s="72"/>
      <c r="P142" s="201">
        <f t="shared" si="1"/>
        <v>0</v>
      </c>
      <c r="Q142" s="201">
        <v>0</v>
      </c>
      <c r="R142" s="201">
        <f t="shared" si="2"/>
        <v>0</v>
      </c>
      <c r="S142" s="201">
        <v>0</v>
      </c>
      <c r="T142" s="202">
        <f t="shared" si="3"/>
        <v>0</v>
      </c>
      <c r="U142" s="35"/>
      <c r="V142" s="35"/>
      <c r="W142" s="35"/>
      <c r="X142" s="35"/>
      <c r="Y142" s="35"/>
      <c r="Z142" s="35"/>
      <c r="AA142" s="35"/>
      <c r="AB142" s="35"/>
      <c r="AC142" s="35"/>
      <c r="AD142" s="35"/>
      <c r="AE142" s="35"/>
      <c r="AR142" s="203" t="s">
        <v>314</v>
      </c>
      <c r="AT142" s="203" t="s">
        <v>401</v>
      </c>
      <c r="AU142" s="203" t="s">
        <v>71</v>
      </c>
      <c r="AY142" s="18" t="s">
        <v>263</v>
      </c>
      <c r="BE142" s="204">
        <f t="shared" si="4"/>
        <v>0</v>
      </c>
      <c r="BF142" s="204">
        <f t="shared" si="5"/>
        <v>0</v>
      </c>
      <c r="BG142" s="204">
        <f t="shared" si="6"/>
        <v>0</v>
      </c>
      <c r="BH142" s="204">
        <f t="shared" si="7"/>
        <v>0</v>
      </c>
      <c r="BI142" s="204">
        <f t="shared" si="8"/>
        <v>0</v>
      </c>
      <c r="BJ142" s="18" t="s">
        <v>71</v>
      </c>
      <c r="BK142" s="204">
        <f t="shared" si="9"/>
        <v>0</v>
      </c>
      <c r="BL142" s="18" t="s">
        <v>270</v>
      </c>
      <c r="BM142" s="203" t="s">
        <v>4281</v>
      </c>
    </row>
    <row r="143" spans="1:65" s="2" customFormat="1" ht="16.5" customHeight="1">
      <c r="A143" s="35"/>
      <c r="B143" s="36"/>
      <c r="C143" s="261" t="s">
        <v>7</v>
      </c>
      <c r="D143" s="261" t="s">
        <v>401</v>
      </c>
      <c r="E143" s="262" t="s">
        <v>1940</v>
      </c>
      <c r="F143" s="263" t="s">
        <v>1941</v>
      </c>
      <c r="G143" s="264" t="s">
        <v>1867</v>
      </c>
      <c r="H143" s="265">
        <v>36</v>
      </c>
      <c r="I143" s="266"/>
      <c r="J143" s="267">
        <f t="shared" si="0"/>
        <v>0</v>
      </c>
      <c r="K143" s="268"/>
      <c r="L143" s="269"/>
      <c r="M143" s="270" t="s">
        <v>1</v>
      </c>
      <c r="N143" s="271" t="s">
        <v>38</v>
      </c>
      <c r="O143" s="72"/>
      <c r="P143" s="201">
        <f t="shared" si="1"/>
        <v>0</v>
      </c>
      <c r="Q143" s="201">
        <v>0</v>
      </c>
      <c r="R143" s="201">
        <f t="shared" si="2"/>
        <v>0</v>
      </c>
      <c r="S143" s="201">
        <v>0</v>
      </c>
      <c r="T143" s="202">
        <f t="shared" si="3"/>
        <v>0</v>
      </c>
      <c r="U143" s="35"/>
      <c r="V143" s="35"/>
      <c r="W143" s="35"/>
      <c r="X143" s="35"/>
      <c r="Y143" s="35"/>
      <c r="Z143" s="35"/>
      <c r="AA143" s="35"/>
      <c r="AB143" s="35"/>
      <c r="AC143" s="35"/>
      <c r="AD143" s="35"/>
      <c r="AE143" s="35"/>
      <c r="AR143" s="203" t="s">
        <v>314</v>
      </c>
      <c r="AT143" s="203" t="s">
        <v>401</v>
      </c>
      <c r="AU143" s="203" t="s">
        <v>71</v>
      </c>
      <c r="AY143" s="18" t="s">
        <v>263</v>
      </c>
      <c r="BE143" s="204">
        <f t="shared" si="4"/>
        <v>0</v>
      </c>
      <c r="BF143" s="204">
        <f t="shared" si="5"/>
        <v>0</v>
      </c>
      <c r="BG143" s="204">
        <f t="shared" si="6"/>
        <v>0</v>
      </c>
      <c r="BH143" s="204">
        <f t="shared" si="7"/>
        <v>0</v>
      </c>
      <c r="BI143" s="204">
        <f t="shared" si="8"/>
        <v>0</v>
      </c>
      <c r="BJ143" s="18" t="s">
        <v>71</v>
      </c>
      <c r="BK143" s="204">
        <f t="shared" si="9"/>
        <v>0</v>
      </c>
      <c r="BL143" s="18" t="s">
        <v>270</v>
      </c>
      <c r="BM143" s="203" t="s">
        <v>4282</v>
      </c>
    </row>
    <row r="144" spans="1:65" s="2" customFormat="1" ht="16.5" customHeight="1">
      <c r="A144" s="35"/>
      <c r="B144" s="36"/>
      <c r="C144" s="261" t="s">
        <v>496</v>
      </c>
      <c r="D144" s="261" t="s">
        <v>401</v>
      </c>
      <c r="E144" s="262" t="s">
        <v>1943</v>
      </c>
      <c r="F144" s="263" t="s">
        <v>1944</v>
      </c>
      <c r="G144" s="264" t="s">
        <v>1867</v>
      </c>
      <c r="H144" s="265">
        <v>8</v>
      </c>
      <c r="I144" s="266"/>
      <c r="J144" s="267">
        <f t="shared" si="0"/>
        <v>0</v>
      </c>
      <c r="K144" s="268"/>
      <c r="L144" s="269"/>
      <c r="M144" s="270" t="s">
        <v>1</v>
      </c>
      <c r="N144" s="271" t="s">
        <v>38</v>
      </c>
      <c r="O144" s="72"/>
      <c r="P144" s="201">
        <f t="shared" si="1"/>
        <v>0</v>
      </c>
      <c r="Q144" s="201">
        <v>0</v>
      </c>
      <c r="R144" s="201">
        <f t="shared" si="2"/>
        <v>0</v>
      </c>
      <c r="S144" s="201">
        <v>0</v>
      </c>
      <c r="T144" s="202">
        <f t="shared" si="3"/>
        <v>0</v>
      </c>
      <c r="U144" s="35"/>
      <c r="V144" s="35"/>
      <c r="W144" s="35"/>
      <c r="X144" s="35"/>
      <c r="Y144" s="35"/>
      <c r="Z144" s="35"/>
      <c r="AA144" s="35"/>
      <c r="AB144" s="35"/>
      <c r="AC144" s="35"/>
      <c r="AD144" s="35"/>
      <c r="AE144" s="35"/>
      <c r="AR144" s="203" t="s">
        <v>314</v>
      </c>
      <c r="AT144" s="203" t="s">
        <v>401</v>
      </c>
      <c r="AU144" s="203" t="s">
        <v>71</v>
      </c>
      <c r="AY144" s="18" t="s">
        <v>263</v>
      </c>
      <c r="BE144" s="204">
        <f t="shared" si="4"/>
        <v>0</v>
      </c>
      <c r="BF144" s="204">
        <f t="shared" si="5"/>
        <v>0</v>
      </c>
      <c r="BG144" s="204">
        <f t="shared" si="6"/>
        <v>0</v>
      </c>
      <c r="BH144" s="204">
        <f t="shared" si="7"/>
        <v>0</v>
      </c>
      <c r="BI144" s="204">
        <f t="shared" si="8"/>
        <v>0</v>
      </c>
      <c r="BJ144" s="18" t="s">
        <v>71</v>
      </c>
      <c r="BK144" s="204">
        <f t="shared" si="9"/>
        <v>0</v>
      </c>
      <c r="BL144" s="18" t="s">
        <v>270</v>
      </c>
      <c r="BM144" s="203" t="s">
        <v>4283</v>
      </c>
    </row>
    <row r="145" spans="1:65" s="2" customFormat="1" ht="16.5" customHeight="1">
      <c r="A145" s="35"/>
      <c r="B145" s="36"/>
      <c r="C145" s="191" t="s">
        <v>576</v>
      </c>
      <c r="D145" s="191" t="s">
        <v>266</v>
      </c>
      <c r="E145" s="192" t="s">
        <v>1946</v>
      </c>
      <c r="F145" s="193" t="s">
        <v>2852</v>
      </c>
      <c r="G145" s="194" t="s">
        <v>1863</v>
      </c>
      <c r="H145" s="195">
        <v>1</v>
      </c>
      <c r="I145" s="196"/>
      <c r="J145" s="197">
        <f t="shared" si="0"/>
        <v>0</v>
      </c>
      <c r="K145" s="198"/>
      <c r="L145" s="40"/>
      <c r="M145" s="199" t="s">
        <v>1</v>
      </c>
      <c r="N145" s="200" t="s">
        <v>38</v>
      </c>
      <c r="O145" s="72"/>
      <c r="P145" s="201">
        <f t="shared" si="1"/>
        <v>0</v>
      </c>
      <c r="Q145" s="201">
        <v>0</v>
      </c>
      <c r="R145" s="201">
        <f t="shared" si="2"/>
        <v>0</v>
      </c>
      <c r="S145" s="201">
        <v>0</v>
      </c>
      <c r="T145" s="202">
        <f t="shared" si="3"/>
        <v>0</v>
      </c>
      <c r="U145" s="35"/>
      <c r="V145" s="35"/>
      <c r="W145" s="35"/>
      <c r="X145" s="35"/>
      <c r="Y145" s="35"/>
      <c r="Z145" s="35"/>
      <c r="AA145" s="35"/>
      <c r="AB145" s="35"/>
      <c r="AC145" s="35"/>
      <c r="AD145" s="35"/>
      <c r="AE145" s="35"/>
      <c r="AR145" s="203" t="s">
        <v>270</v>
      </c>
      <c r="AT145" s="203" t="s">
        <v>266</v>
      </c>
      <c r="AU145" s="203" t="s">
        <v>71</v>
      </c>
      <c r="AY145" s="18" t="s">
        <v>263</v>
      </c>
      <c r="BE145" s="204">
        <f t="shared" si="4"/>
        <v>0</v>
      </c>
      <c r="BF145" s="204">
        <f t="shared" si="5"/>
        <v>0</v>
      </c>
      <c r="BG145" s="204">
        <f t="shared" si="6"/>
        <v>0</v>
      </c>
      <c r="BH145" s="204">
        <f t="shared" si="7"/>
        <v>0</v>
      </c>
      <c r="BI145" s="204">
        <f t="shared" si="8"/>
        <v>0</v>
      </c>
      <c r="BJ145" s="18" t="s">
        <v>71</v>
      </c>
      <c r="BK145" s="204">
        <f t="shared" si="9"/>
        <v>0</v>
      </c>
      <c r="BL145" s="18" t="s">
        <v>270</v>
      </c>
      <c r="BM145" s="203" t="s">
        <v>4284</v>
      </c>
    </row>
    <row r="146" spans="1:65" s="2" customFormat="1" ht="24.2" customHeight="1">
      <c r="A146" s="35"/>
      <c r="B146" s="36"/>
      <c r="C146" s="191" t="s">
        <v>500</v>
      </c>
      <c r="D146" s="191" t="s">
        <v>266</v>
      </c>
      <c r="E146" s="192" t="s">
        <v>1949</v>
      </c>
      <c r="F146" s="193" t="s">
        <v>1950</v>
      </c>
      <c r="G146" s="194" t="s">
        <v>1863</v>
      </c>
      <c r="H146" s="195">
        <v>1</v>
      </c>
      <c r="I146" s="196"/>
      <c r="J146" s="197">
        <f t="shared" si="0"/>
        <v>0</v>
      </c>
      <c r="K146" s="198"/>
      <c r="L146" s="40"/>
      <c r="M146" s="199" t="s">
        <v>1</v>
      </c>
      <c r="N146" s="200" t="s">
        <v>38</v>
      </c>
      <c r="O146" s="72"/>
      <c r="P146" s="201">
        <f t="shared" si="1"/>
        <v>0</v>
      </c>
      <c r="Q146" s="201">
        <v>0</v>
      </c>
      <c r="R146" s="201">
        <f t="shared" si="2"/>
        <v>0</v>
      </c>
      <c r="S146" s="201">
        <v>0</v>
      </c>
      <c r="T146" s="202">
        <f t="shared" si="3"/>
        <v>0</v>
      </c>
      <c r="U146" s="35"/>
      <c r="V146" s="35"/>
      <c r="W146" s="35"/>
      <c r="X146" s="35"/>
      <c r="Y146" s="35"/>
      <c r="Z146" s="35"/>
      <c r="AA146" s="35"/>
      <c r="AB146" s="35"/>
      <c r="AC146" s="35"/>
      <c r="AD146" s="35"/>
      <c r="AE146" s="35"/>
      <c r="AR146" s="203" t="s">
        <v>270</v>
      </c>
      <c r="AT146" s="203" t="s">
        <v>266</v>
      </c>
      <c r="AU146" s="203" t="s">
        <v>71</v>
      </c>
      <c r="AY146" s="18" t="s">
        <v>263</v>
      </c>
      <c r="BE146" s="204">
        <f t="shared" si="4"/>
        <v>0</v>
      </c>
      <c r="BF146" s="204">
        <f t="shared" si="5"/>
        <v>0</v>
      </c>
      <c r="BG146" s="204">
        <f t="shared" si="6"/>
        <v>0</v>
      </c>
      <c r="BH146" s="204">
        <f t="shared" si="7"/>
        <v>0</v>
      </c>
      <c r="BI146" s="204">
        <f t="shared" si="8"/>
        <v>0</v>
      </c>
      <c r="BJ146" s="18" t="s">
        <v>71</v>
      </c>
      <c r="BK146" s="204">
        <f t="shared" si="9"/>
        <v>0</v>
      </c>
      <c r="BL146" s="18" t="s">
        <v>270</v>
      </c>
      <c r="BM146" s="203" t="s">
        <v>4285</v>
      </c>
    </row>
    <row r="147" spans="1:65" s="2" customFormat="1" ht="16.5" customHeight="1">
      <c r="A147" s="35"/>
      <c r="B147" s="36"/>
      <c r="C147" s="191" t="s">
        <v>587</v>
      </c>
      <c r="D147" s="191" t="s">
        <v>266</v>
      </c>
      <c r="E147" s="192" t="s">
        <v>1952</v>
      </c>
      <c r="F147" s="193" t="s">
        <v>1953</v>
      </c>
      <c r="G147" s="194" t="s">
        <v>1863</v>
      </c>
      <c r="H147" s="195">
        <v>1</v>
      </c>
      <c r="I147" s="196"/>
      <c r="J147" s="197">
        <f t="shared" si="0"/>
        <v>0</v>
      </c>
      <c r="K147" s="198"/>
      <c r="L147" s="40"/>
      <c r="M147" s="199" t="s">
        <v>1</v>
      </c>
      <c r="N147" s="200" t="s">
        <v>38</v>
      </c>
      <c r="O147" s="72"/>
      <c r="P147" s="201">
        <f t="shared" si="1"/>
        <v>0</v>
      </c>
      <c r="Q147" s="201">
        <v>0</v>
      </c>
      <c r="R147" s="201">
        <f t="shared" si="2"/>
        <v>0</v>
      </c>
      <c r="S147" s="201">
        <v>0</v>
      </c>
      <c r="T147" s="202">
        <f t="shared" si="3"/>
        <v>0</v>
      </c>
      <c r="U147" s="35"/>
      <c r="V147" s="35"/>
      <c r="W147" s="35"/>
      <c r="X147" s="35"/>
      <c r="Y147" s="35"/>
      <c r="Z147" s="35"/>
      <c r="AA147" s="35"/>
      <c r="AB147" s="35"/>
      <c r="AC147" s="35"/>
      <c r="AD147" s="35"/>
      <c r="AE147" s="35"/>
      <c r="AR147" s="203" t="s">
        <v>270</v>
      </c>
      <c r="AT147" s="203" t="s">
        <v>266</v>
      </c>
      <c r="AU147" s="203" t="s">
        <v>71</v>
      </c>
      <c r="AY147" s="18" t="s">
        <v>263</v>
      </c>
      <c r="BE147" s="204">
        <f t="shared" si="4"/>
        <v>0</v>
      </c>
      <c r="BF147" s="204">
        <f t="shared" si="5"/>
        <v>0</v>
      </c>
      <c r="BG147" s="204">
        <f t="shared" si="6"/>
        <v>0</v>
      </c>
      <c r="BH147" s="204">
        <f t="shared" si="7"/>
        <v>0</v>
      </c>
      <c r="BI147" s="204">
        <f t="shared" si="8"/>
        <v>0</v>
      </c>
      <c r="BJ147" s="18" t="s">
        <v>71</v>
      </c>
      <c r="BK147" s="204">
        <f t="shared" si="9"/>
        <v>0</v>
      </c>
      <c r="BL147" s="18" t="s">
        <v>270</v>
      </c>
      <c r="BM147" s="203" t="s">
        <v>4286</v>
      </c>
    </row>
    <row r="148" spans="1:65" s="2" customFormat="1" ht="16.5" customHeight="1">
      <c r="A148" s="35"/>
      <c r="B148" s="36"/>
      <c r="C148" s="191" t="s">
        <v>506</v>
      </c>
      <c r="D148" s="191" t="s">
        <v>266</v>
      </c>
      <c r="E148" s="192" t="s">
        <v>1955</v>
      </c>
      <c r="F148" s="193" t="s">
        <v>1956</v>
      </c>
      <c r="G148" s="194" t="s">
        <v>1863</v>
      </c>
      <c r="H148" s="195">
        <v>1</v>
      </c>
      <c r="I148" s="196"/>
      <c r="J148" s="197">
        <f t="shared" si="0"/>
        <v>0</v>
      </c>
      <c r="K148" s="198"/>
      <c r="L148" s="40"/>
      <c r="M148" s="199" t="s">
        <v>1</v>
      </c>
      <c r="N148" s="200" t="s">
        <v>38</v>
      </c>
      <c r="O148" s="72"/>
      <c r="P148" s="201">
        <f t="shared" si="1"/>
        <v>0</v>
      </c>
      <c r="Q148" s="201">
        <v>0</v>
      </c>
      <c r="R148" s="201">
        <f t="shared" si="2"/>
        <v>0</v>
      </c>
      <c r="S148" s="201">
        <v>0</v>
      </c>
      <c r="T148" s="202">
        <f t="shared" si="3"/>
        <v>0</v>
      </c>
      <c r="U148" s="35"/>
      <c r="V148" s="35"/>
      <c r="W148" s="35"/>
      <c r="X148" s="35"/>
      <c r="Y148" s="35"/>
      <c r="Z148" s="35"/>
      <c r="AA148" s="35"/>
      <c r="AB148" s="35"/>
      <c r="AC148" s="35"/>
      <c r="AD148" s="35"/>
      <c r="AE148" s="35"/>
      <c r="AR148" s="203" t="s">
        <v>270</v>
      </c>
      <c r="AT148" s="203" t="s">
        <v>266</v>
      </c>
      <c r="AU148" s="203" t="s">
        <v>71</v>
      </c>
      <c r="AY148" s="18" t="s">
        <v>263</v>
      </c>
      <c r="BE148" s="204">
        <f t="shared" si="4"/>
        <v>0</v>
      </c>
      <c r="BF148" s="204">
        <f t="shared" si="5"/>
        <v>0</v>
      </c>
      <c r="BG148" s="204">
        <f t="shared" si="6"/>
        <v>0</v>
      </c>
      <c r="BH148" s="204">
        <f t="shared" si="7"/>
        <v>0</v>
      </c>
      <c r="BI148" s="204">
        <f t="shared" si="8"/>
        <v>0</v>
      </c>
      <c r="BJ148" s="18" t="s">
        <v>71</v>
      </c>
      <c r="BK148" s="204">
        <f t="shared" si="9"/>
        <v>0</v>
      </c>
      <c r="BL148" s="18" t="s">
        <v>270</v>
      </c>
      <c r="BM148" s="203" t="s">
        <v>4287</v>
      </c>
    </row>
    <row r="149" spans="1:65" s="2" customFormat="1" ht="16.5" customHeight="1">
      <c r="A149" s="35"/>
      <c r="B149" s="36"/>
      <c r="C149" s="191" t="s">
        <v>595</v>
      </c>
      <c r="D149" s="191" t="s">
        <v>266</v>
      </c>
      <c r="E149" s="192" t="s">
        <v>1958</v>
      </c>
      <c r="F149" s="193" t="s">
        <v>1959</v>
      </c>
      <c r="G149" s="194" t="s">
        <v>1863</v>
      </c>
      <c r="H149" s="195">
        <v>1</v>
      </c>
      <c r="I149" s="196"/>
      <c r="J149" s="197">
        <f t="shared" si="0"/>
        <v>0</v>
      </c>
      <c r="K149" s="198"/>
      <c r="L149" s="40"/>
      <c r="M149" s="243" t="s">
        <v>1</v>
      </c>
      <c r="N149" s="244" t="s">
        <v>38</v>
      </c>
      <c r="O149" s="245"/>
      <c r="P149" s="246">
        <f t="shared" si="1"/>
        <v>0</v>
      </c>
      <c r="Q149" s="246">
        <v>0</v>
      </c>
      <c r="R149" s="246">
        <f t="shared" si="2"/>
        <v>0</v>
      </c>
      <c r="S149" s="246">
        <v>0</v>
      </c>
      <c r="T149" s="247">
        <f t="shared" si="3"/>
        <v>0</v>
      </c>
      <c r="U149" s="35"/>
      <c r="V149" s="35"/>
      <c r="W149" s="35"/>
      <c r="X149" s="35"/>
      <c r="Y149" s="35"/>
      <c r="Z149" s="35"/>
      <c r="AA149" s="35"/>
      <c r="AB149" s="35"/>
      <c r="AC149" s="35"/>
      <c r="AD149" s="35"/>
      <c r="AE149" s="35"/>
      <c r="AR149" s="203" t="s">
        <v>270</v>
      </c>
      <c r="AT149" s="203" t="s">
        <v>266</v>
      </c>
      <c r="AU149" s="203" t="s">
        <v>71</v>
      </c>
      <c r="AY149" s="18" t="s">
        <v>263</v>
      </c>
      <c r="BE149" s="204">
        <f t="shared" si="4"/>
        <v>0</v>
      </c>
      <c r="BF149" s="204">
        <f t="shared" si="5"/>
        <v>0</v>
      </c>
      <c r="BG149" s="204">
        <f t="shared" si="6"/>
        <v>0</v>
      </c>
      <c r="BH149" s="204">
        <f t="shared" si="7"/>
        <v>0</v>
      </c>
      <c r="BI149" s="204">
        <f t="shared" si="8"/>
        <v>0</v>
      </c>
      <c r="BJ149" s="18" t="s">
        <v>71</v>
      </c>
      <c r="BK149" s="204">
        <f t="shared" si="9"/>
        <v>0</v>
      </c>
      <c r="BL149" s="18" t="s">
        <v>270</v>
      </c>
      <c r="BM149" s="203" t="s">
        <v>4288</v>
      </c>
    </row>
    <row r="150" spans="1:65" s="2" customFormat="1" ht="6.95" customHeight="1">
      <c r="A150" s="35"/>
      <c r="B150" s="55"/>
      <c r="C150" s="56"/>
      <c r="D150" s="56"/>
      <c r="E150" s="56"/>
      <c r="F150" s="56"/>
      <c r="G150" s="56"/>
      <c r="H150" s="56"/>
      <c r="I150" s="56"/>
      <c r="J150" s="56"/>
      <c r="K150" s="56"/>
      <c r="L150" s="40"/>
      <c r="M150" s="35"/>
      <c r="O150" s="35"/>
      <c r="P150" s="35"/>
      <c r="Q150" s="35"/>
      <c r="R150" s="35"/>
      <c r="S150" s="35"/>
      <c r="T150" s="35"/>
      <c r="U150" s="35"/>
      <c r="V150" s="35"/>
      <c r="W150" s="35"/>
      <c r="X150" s="35"/>
      <c r="Y150" s="35"/>
      <c r="Z150" s="35"/>
      <c r="AA150" s="35"/>
      <c r="AB150" s="35"/>
      <c r="AC150" s="35"/>
      <c r="AD150" s="35"/>
      <c r="AE150" s="35"/>
    </row>
  </sheetData>
  <sheetProtection algorithmName="SHA-512" hashValue="OljY2omNpTu3lhHlIVQ/7oFFhlm4KCTUg1HJsBL/uGDbW7K9FpgHDDyohkDyJh1+9IlcwudcUCC/Hk2JaIvVQg==" saltValue="ICg4k2eWXWWD5ba08DlDWQ==" spinCount="100000" sheet="1" objects="1" scenarios="1" formatColumns="0" formatRows="0" autoFilter="0"/>
  <autoFilter ref="C120:K149" xr:uid="{00000000-0009-0000-0000-000011000000}"/>
  <mergeCells count="12">
    <mergeCell ref="E113:H113"/>
    <mergeCell ref="L2:V2"/>
    <mergeCell ref="E85:H85"/>
    <mergeCell ref="E87:H87"/>
    <mergeCell ref="E89:H89"/>
    <mergeCell ref="E109:H109"/>
    <mergeCell ref="E111:H111"/>
    <mergeCell ref="E7:H7"/>
    <mergeCell ref="E9:H9"/>
    <mergeCell ref="E11:H11"/>
    <mergeCell ref="E20:H20"/>
    <mergeCell ref="E29:H29"/>
  </mergeCells>
  <pageMargins left="0.39374999999999999" right="0.39374999999999999" top="0.39374999999999999" bottom="0.39374999999999999" header="0" footer="0"/>
  <pageSetup paperSize="9" scale="88" fitToHeight="100" orientation="portrait" blackAndWhite="1" r:id="rId1"/>
  <headerFooter>
    <oddHeader>&amp;L&amp;"Arial"&amp;8&amp;K000000INTERNAL&amp;1#</oddHeader>
    <oddFooter>&amp;CStrana &amp;P z &amp;N</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List19">
    <pageSetUpPr fitToPage="1"/>
  </sheetPr>
  <dimension ref="A2:BM148"/>
  <sheetViews>
    <sheetView showGridLines="0" workbookViewId="0">
      <selection activeCell="E20" sqref="E20:H20"/>
    </sheetView>
  </sheetViews>
  <sheetFormatPr defaultRowHeight="11.25"/>
  <cols>
    <col min="1" max="1" width="8.33203125" style="1" customWidth="1"/>
    <col min="2" max="2" width="1.1640625" style="1" customWidth="1"/>
    <col min="3" max="3" width="4.1640625" style="1" customWidth="1"/>
    <col min="4" max="4" width="4.33203125" style="1" customWidth="1"/>
    <col min="5" max="5" width="17.1640625" style="1" customWidth="1"/>
    <col min="6" max="6" width="50.83203125" style="1" customWidth="1"/>
    <col min="7" max="7" width="7.5" style="1" customWidth="1"/>
    <col min="8" max="8" width="14" style="1" customWidth="1"/>
    <col min="9" max="9" width="15.83203125" style="1" customWidth="1"/>
    <col min="10" max="10" width="22.33203125" style="1" customWidth="1"/>
    <col min="11" max="11" width="22.33203125" style="1" hidden="1" customWidth="1"/>
    <col min="12" max="12" width="9.33203125" style="1" customWidth="1"/>
    <col min="13" max="13" width="10.83203125" style="1" hidden="1" customWidth="1"/>
    <col min="14" max="14" width="9.33203125" style="1" hidden="1"/>
    <col min="15" max="20" width="14.1640625" style="1" hidden="1" customWidth="1"/>
    <col min="21" max="21" width="16.33203125" style="1" hidden="1" customWidth="1"/>
    <col min="22" max="22" width="12.33203125" style="1" customWidth="1"/>
    <col min="23" max="23" width="16.33203125" style="1" customWidth="1"/>
    <col min="24" max="24" width="12.33203125" style="1" customWidth="1"/>
    <col min="25" max="25" width="15" style="1" customWidth="1"/>
    <col min="26" max="26" width="11" style="1" customWidth="1"/>
    <col min="27" max="27" width="15" style="1" customWidth="1"/>
    <col min="28" max="28" width="16.33203125" style="1" customWidth="1"/>
    <col min="29" max="29" width="11" style="1" customWidth="1"/>
    <col min="30" max="30" width="15" style="1" customWidth="1"/>
    <col min="31" max="31" width="16.33203125" style="1" customWidth="1"/>
    <col min="44" max="65" width="9.33203125" style="1" hidden="1"/>
  </cols>
  <sheetData>
    <row r="2" spans="1:46" s="1" customFormat="1" ht="36.950000000000003" customHeight="1">
      <c r="L2" s="383"/>
      <c r="M2" s="383"/>
      <c r="N2" s="383"/>
      <c r="O2" s="383"/>
      <c r="P2" s="383"/>
      <c r="Q2" s="383"/>
      <c r="R2" s="383"/>
      <c r="S2" s="383"/>
      <c r="T2" s="383"/>
      <c r="U2" s="383"/>
      <c r="V2" s="383"/>
      <c r="AT2" s="18" t="s">
        <v>122</v>
      </c>
    </row>
    <row r="3" spans="1:46" s="1" customFormat="1" ht="6.95" customHeight="1">
      <c r="B3" s="114"/>
      <c r="C3" s="115"/>
      <c r="D3" s="115"/>
      <c r="E3" s="115"/>
      <c r="F3" s="115"/>
      <c r="G3" s="115"/>
      <c r="H3" s="115"/>
      <c r="I3" s="115"/>
      <c r="J3" s="115"/>
      <c r="K3" s="115"/>
      <c r="L3" s="21"/>
      <c r="AT3" s="18" t="s">
        <v>73</v>
      </c>
    </row>
    <row r="4" spans="1:46" s="1" customFormat="1" ht="24.95" customHeight="1">
      <c r="B4" s="21"/>
      <c r="D4" s="116" t="s">
        <v>240</v>
      </c>
      <c r="L4" s="21"/>
      <c r="M4" s="117" t="s">
        <v>10</v>
      </c>
      <c r="AT4" s="18" t="s">
        <v>4</v>
      </c>
    </row>
    <row r="5" spans="1:46" s="1" customFormat="1" ht="6.95" customHeight="1">
      <c r="B5" s="21"/>
      <c r="L5" s="21"/>
    </row>
    <row r="6" spans="1:46" s="1" customFormat="1" ht="12" customHeight="1">
      <c r="B6" s="21"/>
      <c r="D6" s="118" t="s">
        <v>15</v>
      </c>
      <c r="L6" s="21"/>
    </row>
    <row r="7" spans="1:46" s="1" customFormat="1" ht="16.5" customHeight="1">
      <c r="B7" s="21"/>
      <c r="E7" s="412" t="str">
        <f>'Rekapitulace stavby'!K6</f>
        <v>Modernizace teplárny OB6</v>
      </c>
      <c r="F7" s="413"/>
      <c r="G7" s="413"/>
      <c r="H7" s="413"/>
      <c r="L7" s="21"/>
    </row>
    <row r="8" spans="1:46" s="1" customFormat="1" ht="12" customHeight="1">
      <c r="B8" s="21"/>
      <c r="D8" s="118" t="s">
        <v>241</v>
      </c>
      <c r="L8" s="21"/>
    </row>
    <row r="9" spans="1:46" s="2" customFormat="1" ht="16.5" customHeight="1">
      <c r="A9" s="35"/>
      <c r="B9" s="40"/>
      <c r="C9" s="35"/>
      <c r="D9" s="35"/>
      <c r="E9" s="412" t="s">
        <v>2901</v>
      </c>
      <c r="F9" s="415"/>
      <c r="G9" s="415"/>
      <c r="H9" s="415"/>
      <c r="I9" s="35"/>
      <c r="J9" s="35"/>
      <c r="K9" s="35"/>
      <c r="L9" s="52"/>
      <c r="S9" s="35"/>
      <c r="T9" s="35"/>
      <c r="U9" s="35"/>
      <c r="V9" s="35"/>
      <c r="W9" s="35"/>
      <c r="X9" s="35"/>
      <c r="Y9" s="35"/>
      <c r="Z9" s="35"/>
      <c r="AA9" s="35"/>
      <c r="AB9" s="35"/>
      <c r="AC9" s="35"/>
      <c r="AD9" s="35"/>
      <c r="AE9" s="35"/>
    </row>
    <row r="10" spans="1:46" s="2" customFormat="1" ht="12" customHeight="1">
      <c r="A10" s="35"/>
      <c r="B10" s="40"/>
      <c r="C10" s="35"/>
      <c r="D10" s="118" t="s">
        <v>432</v>
      </c>
      <c r="E10" s="35"/>
      <c r="F10" s="35"/>
      <c r="G10" s="35"/>
      <c r="H10" s="35"/>
      <c r="I10" s="35"/>
      <c r="J10" s="35"/>
      <c r="K10" s="35"/>
      <c r="L10" s="52"/>
      <c r="S10" s="35"/>
      <c r="T10" s="35"/>
      <c r="U10" s="35"/>
      <c r="V10" s="35"/>
      <c r="W10" s="35"/>
      <c r="X10" s="35"/>
      <c r="Y10" s="35"/>
      <c r="Z10" s="35"/>
      <c r="AA10" s="35"/>
      <c r="AB10" s="35"/>
      <c r="AC10" s="35"/>
      <c r="AD10" s="35"/>
      <c r="AE10" s="35"/>
    </row>
    <row r="11" spans="1:46" s="2" customFormat="1" ht="16.5" customHeight="1">
      <c r="A11" s="35"/>
      <c r="B11" s="40"/>
      <c r="C11" s="35"/>
      <c r="D11" s="35"/>
      <c r="E11" s="414" t="s">
        <v>4289</v>
      </c>
      <c r="F11" s="415"/>
      <c r="G11" s="415"/>
      <c r="H11" s="415"/>
      <c r="I11" s="35"/>
      <c r="J11" s="35"/>
      <c r="K11" s="35"/>
      <c r="L11" s="52"/>
      <c r="S11" s="35"/>
      <c r="T11" s="35"/>
      <c r="U11" s="35"/>
      <c r="V11" s="35"/>
      <c r="W11" s="35"/>
      <c r="X11" s="35"/>
      <c r="Y11" s="35"/>
      <c r="Z11" s="35"/>
      <c r="AA11" s="35"/>
      <c r="AB11" s="35"/>
      <c r="AC11" s="35"/>
      <c r="AD11" s="35"/>
      <c r="AE11" s="35"/>
    </row>
    <row r="12" spans="1:46" s="2" customFormat="1">
      <c r="A12" s="35"/>
      <c r="B12" s="40"/>
      <c r="C12" s="35"/>
      <c r="D12" s="35"/>
      <c r="E12" s="35"/>
      <c r="F12" s="35"/>
      <c r="G12" s="35"/>
      <c r="H12" s="35"/>
      <c r="I12" s="35"/>
      <c r="J12" s="35"/>
      <c r="K12" s="35"/>
      <c r="L12" s="52"/>
      <c r="S12" s="35"/>
      <c r="T12" s="35"/>
      <c r="U12" s="35"/>
      <c r="V12" s="35"/>
      <c r="W12" s="35"/>
      <c r="X12" s="35"/>
      <c r="Y12" s="35"/>
      <c r="Z12" s="35"/>
      <c r="AA12" s="35"/>
      <c r="AB12" s="35"/>
      <c r="AC12" s="35"/>
      <c r="AD12" s="35"/>
      <c r="AE12" s="35"/>
    </row>
    <row r="13" spans="1:46" s="2" customFormat="1" ht="12" customHeight="1">
      <c r="A13" s="35"/>
      <c r="B13" s="40"/>
      <c r="C13" s="35"/>
      <c r="D13" s="118" t="s">
        <v>17</v>
      </c>
      <c r="E13" s="35"/>
      <c r="F13" s="109" t="s">
        <v>1</v>
      </c>
      <c r="G13" s="35"/>
      <c r="H13" s="35"/>
      <c r="I13" s="118" t="s">
        <v>18</v>
      </c>
      <c r="J13" s="109" t="s">
        <v>1</v>
      </c>
      <c r="K13" s="35"/>
      <c r="L13" s="52"/>
      <c r="S13" s="35"/>
      <c r="T13" s="35"/>
      <c r="U13" s="35"/>
      <c r="V13" s="35"/>
      <c r="W13" s="35"/>
      <c r="X13" s="35"/>
      <c r="Y13" s="35"/>
      <c r="Z13" s="35"/>
      <c r="AA13" s="35"/>
      <c r="AB13" s="35"/>
      <c r="AC13" s="35"/>
      <c r="AD13" s="35"/>
      <c r="AE13" s="35"/>
    </row>
    <row r="14" spans="1:46" s="2" customFormat="1" ht="12" customHeight="1">
      <c r="A14" s="35"/>
      <c r="B14" s="40"/>
      <c r="C14" s="35"/>
      <c r="D14" s="118" t="s">
        <v>19</v>
      </c>
      <c r="E14" s="35"/>
      <c r="F14" s="109" t="s">
        <v>20</v>
      </c>
      <c r="G14" s="35"/>
      <c r="H14" s="35"/>
      <c r="I14" s="118" t="s">
        <v>21</v>
      </c>
      <c r="J14" s="119">
        <f>'Rekapitulace stavby'!AN8</f>
        <v>45363</v>
      </c>
      <c r="K14" s="35"/>
      <c r="L14" s="52"/>
      <c r="S14" s="35"/>
      <c r="T14" s="35"/>
      <c r="U14" s="35"/>
      <c r="V14" s="35"/>
      <c r="W14" s="35"/>
      <c r="X14" s="35"/>
      <c r="Y14" s="35"/>
      <c r="Z14" s="35"/>
      <c r="AA14" s="35"/>
      <c r="AB14" s="35"/>
      <c r="AC14" s="35"/>
      <c r="AD14" s="35"/>
      <c r="AE14" s="35"/>
    </row>
    <row r="15" spans="1:46" s="2" customFormat="1" ht="10.9" customHeight="1">
      <c r="A15" s="35"/>
      <c r="B15" s="40"/>
      <c r="C15" s="35"/>
      <c r="D15" s="35"/>
      <c r="E15" s="35"/>
      <c r="F15" s="35"/>
      <c r="G15" s="35"/>
      <c r="H15" s="35"/>
      <c r="I15" s="35"/>
      <c r="J15" s="35"/>
      <c r="K15" s="35"/>
      <c r="L15" s="52"/>
      <c r="S15" s="35"/>
      <c r="T15" s="35"/>
      <c r="U15" s="35"/>
      <c r="V15" s="35"/>
      <c r="W15" s="35"/>
      <c r="X15" s="35"/>
      <c r="Y15" s="35"/>
      <c r="Z15" s="35"/>
      <c r="AA15" s="35"/>
      <c r="AB15" s="35"/>
      <c r="AC15" s="35"/>
      <c r="AD15" s="35"/>
      <c r="AE15" s="35"/>
    </row>
    <row r="16" spans="1:46" s="2" customFormat="1" ht="12" customHeight="1">
      <c r="A16" s="35"/>
      <c r="B16" s="40"/>
      <c r="C16" s="35"/>
      <c r="D16" s="118" t="s">
        <v>22</v>
      </c>
      <c r="E16" s="35"/>
      <c r="F16" s="35"/>
      <c r="G16" s="35"/>
      <c r="H16" s="35"/>
      <c r="I16" s="118" t="s">
        <v>23</v>
      </c>
      <c r="J16" s="109" t="s">
        <v>1</v>
      </c>
      <c r="K16" s="35"/>
      <c r="L16" s="52"/>
      <c r="S16" s="35"/>
      <c r="T16" s="35"/>
      <c r="U16" s="35"/>
      <c r="V16" s="35"/>
      <c r="W16" s="35"/>
      <c r="X16" s="35"/>
      <c r="Y16" s="35"/>
      <c r="Z16" s="35"/>
      <c r="AA16" s="35"/>
      <c r="AB16" s="35"/>
      <c r="AC16" s="35"/>
      <c r="AD16" s="35"/>
      <c r="AE16" s="35"/>
    </row>
    <row r="17" spans="1:31" s="2" customFormat="1" ht="18" customHeight="1">
      <c r="A17" s="35"/>
      <c r="B17" s="40"/>
      <c r="C17" s="35"/>
      <c r="D17" s="35"/>
      <c r="E17" s="109" t="s">
        <v>24</v>
      </c>
      <c r="F17" s="35"/>
      <c r="G17" s="35"/>
      <c r="H17" s="35"/>
      <c r="I17" s="118" t="s">
        <v>25</v>
      </c>
      <c r="J17" s="109" t="s">
        <v>1</v>
      </c>
      <c r="K17" s="35"/>
      <c r="L17" s="52"/>
      <c r="S17" s="35"/>
      <c r="T17" s="35"/>
      <c r="U17" s="35"/>
      <c r="V17" s="35"/>
      <c r="W17" s="35"/>
      <c r="X17" s="35"/>
      <c r="Y17" s="35"/>
      <c r="Z17" s="35"/>
      <c r="AA17" s="35"/>
      <c r="AB17" s="35"/>
      <c r="AC17" s="35"/>
      <c r="AD17" s="35"/>
      <c r="AE17" s="35"/>
    </row>
    <row r="18" spans="1:31" s="2" customFormat="1" ht="6.95" customHeight="1">
      <c r="A18" s="35"/>
      <c r="B18" s="40"/>
      <c r="C18" s="35"/>
      <c r="D18" s="35"/>
      <c r="E18" s="35"/>
      <c r="F18" s="35"/>
      <c r="G18" s="35"/>
      <c r="H18" s="35"/>
      <c r="I18" s="35"/>
      <c r="J18" s="35"/>
      <c r="K18" s="35"/>
      <c r="L18" s="52"/>
      <c r="S18" s="35"/>
      <c r="T18" s="35"/>
      <c r="U18" s="35"/>
      <c r="V18" s="35"/>
      <c r="W18" s="35"/>
      <c r="X18" s="35"/>
      <c r="Y18" s="35"/>
      <c r="Z18" s="35"/>
      <c r="AA18" s="35"/>
      <c r="AB18" s="35"/>
      <c r="AC18" s="35"/>
      <c r="AD18" s="35"/>
      <c r="AE18" s="35"/>
    </row>
    <row r="19" spans="1:31" s="2" customFormat="1" ht="12" customHeight="1">
      <c r="A19" s="35"/>
      <c r="B19" s="40"/>
      <c r="C19" s="35"/>
      <c r="D19" s="118" t="s">
        <v>26</v>
      </c>
      <c r="E19" s="35"/>
      <c r="F19" s="35"/>
      <c r="G19" s="35"/>
      <c r="H19" s="35"/>
      <c r="I19" s="118" t="s">
        <v>23</v>
      </c>
      <c r="J19" s="31" t="str">
        <f>'Rekapitulace stavby'!AN13</f>
        <v>Vyplň údaj</v>
      </c>
      <c r="K19" s="35"/>
      <c r="L19" s="52"/>
      <c r="S19" s="35"/>
      <c r="T19" s="35"/>
      <c r="U19" s="35"/>
      <c r="V19" s="35"/>
      <c r="W19" s="35"/>
      <c r="X19" s="35"/>
      <c r="Y19" s="35"/>
      <c r="Z19" s="35"/>
      <c r="AA19" s="35"/>
      <c r="AB19" s="35"/>
      <c r="AC19" s="35"/>
      <c r="AD19" s="35"/>
      <c r="AE19" s="35"/>
    </row>
    <row r="20" spans="1:31" s="2" customFormat="1" ht="18" customHeight="1">
      <c r="A20" s="35"/>
      <c r="B20" s="40"/>
      <c r="C20" s="35"/>
      <c r="D20" s="35"/>
      <c r="E20" s="416" t="str">
        <f>'Rekapitulace stavby'!E14</f>
        <v>Vyplň údaj</v>
      </c>
      <c r="F20" s="417"/>
      <c r="G20" s="417"/>
      <c r="H20" s="417"/>
      <c r="I20" s="118" t="s">
        <v>25</v>
      </c>
      <c r="J20" s="31" t="str">
        <f>'Rekapitulace stavby'!AN14</f>
        <v>Vyplň údaj</v>
      </c>
      <c r="K20" s="35"/>
      <c r="L20" s="52"/>
      <c r="S20" s="35"/>
      <c r="T20" s="35"/>
      <c r="U20" s="35"/>
      <c r="V20" s="35"/>
      <c r="W20" s="35"/>
      <c r="X20" s="35"/>
      <c r="Y20" s="35"/>
      <c r="Z20" s="35"/>
      <c r="AA20" s="35"/>
      <c r="AB20" s="35"/>
      <c r="AC20" s="35"/>
      <c r="AD20" s="35"/>
      <c r="AE20" s="35"/>
    </row>
    <row r="21" spans="1:31" s="2" customFormat="1" ht="6.95" customHeight="1">
      <c r="A21" s="35"/>
      <c r="B21" s="40"/>
      <c r="C21" s="35"/>
      <c r="D21" s="35"/>
      <c r="E21" s="35"/>
      <c r="F21" s="35"/>
      <c r="G21" s="35"/>
      <c r="H21" s="35"/>
      <c r="I21" s="35"/>
      <c r="J21" s="35"/>
      <c r="K21" s="35"/>
      <c r="L21" s="52"/>
      <c r="S21" s="35"/>
      <c r="T21" s="35"/>
      <c r="U21" s="35"/>
      <c r="V21" s="35"/>
      <c r="W21" s="35"/>
      <c r="X21" s="35"/>
      <c r="Y21" s="35"/>
      <c r="Z21" s="35"/>
      <c r="AA21" s="35"/>
      <c r="AB21" s="35"/>
      <c r="AC21" s="35"/>
      <c r="AD21" s="35"/>
      <c r="AE21" s="35"/>
    </row>
    <row r="22" spans="1:31" s="2" customFormat="1" ht="12" customHeight="1">
      <c r="A22" s="35"/>
      <c r="B22" s="40"/>
      <c r="C22" s="35"/>
      <c r="D22" s="118" t="s">
        <v>28</v>
      </c>
      <c r="E22" s="35"/>
      <c r="F22" s="35"/>
      <c r="G22" s="35"/>
      <c r="H22" s="35"/>
      <c r="I22" s="118" t="s">
        <v>23</v>
      </c>
      <c r="J22" s="109" t="s">
        <v>1</v>
      </c>
      <c r="K22" s="35"/>
      <c r="L22" s="52"/>
      <c r="S22" s="35"/>
      <c r="T22" s="35"/>
      <c r="U22" s="35"/>
      <c r="V22" s="35"/>
      <c r="W22" s="35"/>
      <c r="X22" s="35"/>
      <c r="Y22" s="35"/>
      <c r="Z22" s="35"/>
      <c r="AA22" s="35"/>
      <c r="AB22" s="35"/>
      <c r="AC22" s="35"/>
      <c r="AD22" s="35"/>
      <c r="AE22" s="35"/>
    </row>
    <row r="23" spans="1:31" s="2" customFormat="1" ht="18" customHeight="1">
      <c r="A23" s="35"/>
      <c r="B23" s="40"/>
      <c r="C23" s="35"/>
      <c r="D23" s="35"/>
      <c r="E23" s="109" t="s">
        <v>29</v>
      </c>
      <c r="F23" s="35"/>
      <c r="G23" s="35"/>
      <c r="H23" s="35"/>
      <c r="I23" s="118" t="s">
        <v>25</v>
      </c>
      <c r="J23" s="109" t="s">
        <v>1</v>
      </c>
      <c r="K23" s="35"/>
      <c r="L23" s="52"/>
      <c r="S23" s="35"/>
      <c r="T23" s="35"/>
      <c r="U23" s="35"/>
      <c r="V23" s="35"/>
      <c r="W23" s="35"/>
      <c r="X23" s="35"/>
      <c r="Y23" s="35"/>
      <c r="Z23" s="35"/>
      <c r="AA23" s="35"/>
      <c r="AB23" s="35"/>
      <c r="AC23" s="35"/>
      <c r="AD23" s="35"/>
      <c r="AE23" s="35"/>
    </row>
    <row r="24" spans="1:31" s="2" customFormat="1" ht="6.95" customHeight="1">
      <c r="A24" s="35"/>
      <c r="B24" s="40"/>
      <c r="C24" s="35"/>
      <c r="D24" s="35"/>
      <c r="E24" s="35"/>
      <c r="F24" s="35"/>
      <c r="G24" s="35"/>
      <c r="H24" s="35"/>
      <c r="I24" s="35"/>
      <c r="J24" s="35"/>
      <c r="K24" s="35"/>
      <c r="L24" s="52"/>
      <c r="S24" s="35"/>
      <c r="T24" s="35"/>
      <c r="U24" s="35"/>
      <c r="V24" s="35"/>
      <c r="W24" s="35"/>
      <c r="X24" s="35"/>
      <c r="Y24" s="35"/>
      <c r="Z24" s="35"/>
      <c r="AA24" s="35"/>
      <c r="AB24" s="35"/>
      <c r="AC24" s="35"/>
      <c r="AD24" s="35"/>
      <c r="AE24" s="35"/>
    </row>
    <row r="25" spans="1:31" s="2" customFormat="1" ht="12" customHeight="1">
      <c r="A25" s="35"/>
      <c r="B25" s="40"/>
      <c r="C25" s="35"/>
      <c r="D25" s="118" t="s">
        <v>31</v>
      </c>
      <c r="E25" s="35"/>
      <c r="F25" s="35"/>
      <c r="G25" s="35"/>
      <c r="H25" s="35"/>
      <c r="I25" s="118" t="s">
        <v>23</v>
      </c>
      <c r="J25" s="109" t="s">
        <v>1</v>
      </c>
      <c r="K25" s="35"/>
      <c r="L25" s="52"/>
      <c r="S25" s="35"/>
      <c r="T25" s="35"/>
      <c r="U25" s="35"/>
      <c r="V25" s="35"/>
      <c r="W25" s="35"/>
      <c r="X25" s="35"/>
      <c r="Y25" s="35"/>
      <c r="Z25" s="35"/>
      <c r="AA25" s="35"/>
      <c r="AB25" s="35"/>
      <c r="AC25" s="35"/>
      <c r="AD25" s="35"/>
      <c r="AE25" s="35"/>
    </row>
    <row r="26" spans="1:31" s="2" customFormat="1" ht="18" customHeight="1">
      <c r="A26" s="35"/>
      <c r="B26" s="40"/>
      <c r="C26" s="35"/>
      <c r="D26" s="35"/>
      <c r="E26" s="109" t="s">
        <v>29</v>
      </c>
      <c r="F26" s="35"/>
      <c r="G26" s="35"/>
      <c r="H26" s="35"/>
      <c r="I26" s="118" t="s">
        <v>25</v>
      </c>
      <c r="J26" s="109" t="s">
        <v>1</v>
      </c>
      <c r="K26" s="35"/>
      <c r="L26" s="52"/>
      <c r="S26" s="35"/>
      <c r="T26" s="35"/>
      <c r="U26" s="35"/>
      <c r="V26" s="35"/>
      <c r="W26" s="35"/>
      <c r="X26" s="35"/>
      <c r="Y26" s="35"/>
      <c r="Z26" s="35"/>
      <c r="AA26" s="35"/>
      <c r="AB26" s="35"/>
      <c r="AC26" s="35"/>
      <c r="AD26" s="35"/>
      <c r="AE26" s="35"/>
    </row>
    <row r="27" spans="1:31" s="2" customFormat="1" ht="6.95" customHeight="1">
      <c r="A27" s="35"/>
      <c r="B27" s="40"/>
      <c r="C27" s="35"/>
      <c r="D27" s="35"/>
      <c r="E27" s="35"/>
      <c r="F27" s="35"/>
      <c r="G27" s="35"/>
      <c r="H27" s="35"/>
      <c r="I27" s="35"/>
      <c r="J27" s="35"/>
      <c r="K27" s="35"/>
      <c r="L27" s="52"/>
      <c r="S27" s="35"/>
      <c r="T27" s="35"/>
      <c r="U27" s="35"/>
      <c r="V27" s="35"/>
      <c r="W27" s="35"/>
      <c r="X27" s="35"/>
      <c r="Y27" s="35"/>
      <c r="Z27" s="35"/>
      <c r="AA27" s="35"/>
      <c r="AB27" s="35"/>
      <c r="AC27" s="35"/>
      <c r="AD27" s="35"/>
      <c r="AE27" s="35"/>
    </row>
    <row r="28" spans="1:31" s="2" customFormat="1" ht="12" customHeight="1">
      <c r="A28" s="35"/>
      <c r="B28" s="40"/>
      <c r="C28" s="35"/>
      <c r="D28" s="118" t="s">
        <v>32</v>
      </c>
      <c r="E28" s="35"/>
      <c r="F28" s="35"/>
      <c r="G28" s="35"/>
      <c r="H28" s="35"/>
      <c r="I28" s="35"/>
      <c r="J28" s="35"/>
      <c r="K28" s="35"/>
      <c r="L28" s="52"/>
      <c r="S28" s="35"/>
      <c r="T28" s="35"/>
      <c r="U28" s="35"/>
      <c r="V28" s="35"/>
      <c r="W28" s="35"/>
      <c r="X28" s="35"/>
      <c r="Y28" s="35"/>
      <c r="Z28" s="35"/>
      <c r="AA28" s="35"/>
      <c r="AB28" s="35"/>
      <c r="AC28" s="35"/>
      <c r="AD28" s="35"/>
      <c r="AE28" s="35"/>
    </row>
    <row r="29" spans="1:31" s="8" customFormat="1" ht="16.5" customHeight="1">
      <c r="A29" s="120"/>
      <c r="B29" s="121"/>
      <c r="C29" s="120"/>
      <c r="D29" s="120"/>
      <c r="E29" s="418" t="s">
        <v>1</v>
      </c>
      <c r="F29" s="418"/>
      <c r="G29" s="418"/>
      <c r="H29" s="418"/>
      <c r="I29" s="120"/>
      <c r="J29" s="120"/>
      <c r="K29" s="120"/>
      <c r="L29" s="122"/>
      <c r="S29" s="120"/>
      <c r="T29" s="120"/>
      <c r="U29" s="120"/>
      <c r="V29" s="120"/>
      <c r="W29" s="120"/>
      <c r="X29" s="120"/>
      <c r="Y29" s="120"/>
      <c r="Z29" s="120"/>
      <c r="AA29" s="120"/>
      <c r="AB29" s="120"/>
      <c r="AC29" s="120"/>
      <c r="AD29" s="120"/>
      <c r="AE29" s="120"/>
    </row>
    <row r="30" spans="1:31" s="2" customFormat="1" ht="6.95" customHeight="1">
      <c r="A30" s="35"/>
      <c r="B30" s="40"/>
      <c r="C30" s="35"/>
      <c r="D30" s="35"/>
      <c r="E30" s="35"/>
      <c r="F30" s="35"/>
      <c r="G30" s="35"/>
      <c r="H30" s="35"/>
      <c r="I30" s="35"/>
      <c r="J30" s="35"/>
      <c r="K30" s="35"/>
      <c r="L30" s="52"/>
      <c r="S30" s="35"/>
      <c r="T30" s="35"/>
      <c r="U30" s="35"/>
      <c r="V30" s="35"/>
      <c r="W30" s="35"/>
      <c r="X30" s="35"/>
      <c r="Y30" s="35"/>
      <c r="Z30" s="35"/>
      <c r="AA30" s="35"/>
      <c r="AB30" s="35"/>
      <c r="AC30" s="35"/>
      <c r="AD30" s="35"/>
      <c r="AE30" s="35"/>
    </row>
    <row r="31" spans="1:31" s="2" customFormat="1" ht="6.95" customHeight="1">
      <c r="A31" s="35"/>
      <c r="B31" s="40"/>
      <c r="C31" s="35"/>
      <c r="D31" s="123"/>
      <c r="E31" s="123"/>
      <c r="F31" s="123"/>
      <c r="G31" s="123"/>
      <c r="H31" s="123"/>
      <c r="I31" s="123"/>
      <c r="J31" s="123"/>
      <c r="K31" s="123"/>
      <c r="L31" s="52"/>
      <c r="S31" s="35"/>
      <c r="T31" s="35"/>
      <c r="U31" s="35"/>
      <c r="V31" s="35"/>
      <c r="W31" s="35"/>
      <c r="X31" s="35"/>
      <c r="Y31" s="35"/>
      <c r="Z31" s="35"/>
      <c r="AA31" s="35"/>
      <c r="AB31" s="35"/>
      <c r="AC31" s="35"/>
      <c r="AD31" s="35"/>
      <c r="AE31" s="35"/>
    </row>
    <row r="32" spans="1:31" s="2" customFormat="1" ht="25.35" customHeight="1">
      <c r="A32" s="35"/>
      <c r="B32" s="40"/>
      <c r="C32" s="35"/>
      <c r="D32" s="124" t="s">
        <v>33</v>
      </c>
      <c r="E32" s="35"/>
      <c r="F32" s="35"/>
      <c r="G32" s="35"/>
      <c r="H32" s="35"/>
      <c r="I32" s="35"/>
      <c r="J32" s="125">
        <f>ROUND(J124, 2)</f>
        <v>0</v>
      </c>
      <c r="K32" s="35"/>
      <c r="L32" s="52"/>
      <c r="S32" s="35"/>
      <c r="T32" s="35"/>
      <c r="U32" s="35"/>
      <c r="V32" s="35"/>
      <c r="W32" s="35"/>
      <c r="X32" s="35"/>
      <c r="Y32" s="35"/>
      <c r="Z32" s="35"/>
      <c r="AA32" s="35"/>
      <c r="AB32" s="35"/>
      <c r="AC32" s="35"/>
      <c r="AD32" s="35"/>
      <c r="AE32" s="35"/>
    </row>
    <row r="33" spans="1:31" s="2" customFormat="1" ht="6.95" customHeight="1">
      <c r="A33" s="35"/>
      <c r="B33" s="40"/>
      <c r="C33" s="35"/>
      <c r="D33" s="123"/>
      <c r="E33" s="123"/>
      <c r="F33" s="123"/>
      <c r="G33" s="123"/>
      <c r="H33" s="123"/>
      <c r="I33" s="123"/>
      <c r="J33" s="123"/>
      <c r="K33" s="123"/>
      <c r="L33" s="52"/>
      <c r="S33" s="35"/>
      <c r="T33" s="35"/>
      <c r="U33" s="35"/>
      <c r="V33" s="35"/>
      <c r="W33" s="35"/>
      <c r="X33" s="35"/>
      <c r="Y33" s="35"/>
      <c r="Z33" s="35"/>
      <c r="AA33" s="35"/>
      <c r="AB33" s="35"/>
      <c r="AC33" s="35"/>
      <c r="AD33" s="35"/>
      <c r="AE33" s="35"/>
    </row>
    <row r="34" spans="1:31" s="2" customFormat="1" ht="14.45" customHeight="1">
      <c r="A34" s="35"/>
      <c r="B34" s="40"/>
      <c r="C34" s="35"/>
      <c r="D34" s="35"/>
      <c r="E34" s="35"/>
      <c r="F34" s="126" t="s">
        <v>35</v>
      </c>
      <c r="G34" s="35"/>
      <c r="H34" s="35"/>
      <c r="I34" s="126" t="s">
        <v>34</v>
      </c>
      <c r="J34" s="126" t="s">
        <v>36</v>
      </c>
      <c r="K34" s="35"/>
      <c r="L34" s="52"/>
      <c r="S34" s="35"/>
      <c r="T34" s="35"/>
      <c r="U34" s="35"/>
      <c r="V34" s="35"/>
      <c r="W34" s="35"/>
      <c r="X34" s="35"/>
      <c r="Y34" s="35"/>
      <c r="Z34" s="35"/>
      <c r="AA34" s="35"/>
      <c r="AB34" s="35"/>
      <c r="AC34" s="35"/>
      <c r="AD34" s="35"/>
      <c r="AE34" s="35"/>
    </row>
    <row r="35" spans="1:31" s="2" customFormat="1" ht="14.45" customHeight="1">
      <c r="A35" s="35"/>
      <c r="B35" s="40"/>
      <c r="C35" s="35"/>
      <c r="D35" s="127" t="s">
        <v>37</v>
      </c>
      <c r="E35" s="118" t="s">
        <v>38</v>
      </c>
      <c r="F35" s="128">
        <f>ROUND((SUM(BE124:BE147)),  2)</f>
        <v>0</v>
      </c>
      <c r="G35" s="35"/>
      <c r="H35" s="35"/>
      <c r="I35" s="129">
        <v>0.21</v>
      </c>
      <c r="J35" s="128">
        <f>ROUND(((SUM(BE124:BE147))*I35),  2)</f>
        <v>0</v>
      </c>
      <c r="K35" s="35"/>
      <c r="L35" s="52"/>
      <c r="S35" s="35"/>
      <c r="T35" s="35"/>
      <c r="U35" s="35"/>
      <c r="V35" s="35"/>
      <c r="W35" s="35"/>
      <c r="X35" s="35"/>
      <c r="Y35" s="35"/>
      <c r="Z35" s="35"/>
      <c r="AA35" s="35"/>
      <c r="AB35" s="35"/>
      <c r="AC35" s="35"/>
      <c r="AD35" s="35"/>
      <c r="AE35" s="35"/>
    </row>
    <row r="36" spans="1:31" s="2" customFormat="1" ht="14.45" customHeight="1">
      <c r="A36" s="35"/>
      <c r="B36" s="40"/>
      <c r="C36" s="35"/>
      <c r="D36" s="35"/>
      <c r="E36" s="118" t="s">
        <v>39</v>
      </c>
      <c r="F36" s="128">
        <f>ROUND((SUM(BF124:BF147)),  2)</f>
        <v>0</v>
      </c>
      <c r="G36" s="35"/>
      <c r="H36" s="35"/>
      <c r="I36" s="129">
        <v>0.12</v>
      </c>
      <c r="J36" s="128">
        <f>ROUND(((SUM(BF124:BF147))*I36),  2)</f>
        <v>0</v>
      </c>
      <c r="K36" s="35"/>
      <c r="L36" s="52"/>
      <c r="S36" s="35"/>
      <c r="T36" s="35"/>
      <c r="U36" s="35"/>
      <c r="V36" s="35"/>
      <c r="W36" s="35"/>
      <c r="X36" s="35"/>
      <c r="Y36" s="35"/>
      <c r="Z36" s="35"/>
      <c r="AA36" s="35"/>
      <c r="AB36" s="35"/>
      <c r="AC36" s="35"/>
      <c r="AD36" s="35"/>
      <c r="AE36" s="35"/>
    </row>
    <row r="37" spans="1:31" s="2" customFormat="1" ht="14.45" hidden="1" customHeight="1">
      <c r="A37" s="35"/>
      <c r="B37" s="40"/>
      <c r="C37" s="35"/>
      <c r="D37" s="35"/>
      <c r="E37" s="118" t="s">
        <v>40</v>
      </c>
      <c r="F37" s="128">
        <f>ROUND((SUM(BG124:BG147)),  2)</f>
        <v>0</v>
      </c>
      <c r="G37" s="35"/>
      <c r="H37" s="35"/>
      <c r="I37" s="129">
        <v>0.21</v>
      </c>
      <c r="J37" s="128">
        <f>0</f>
        <v>0</v>
      </c>
      <c r="K37" s="35"/>
      <c r="L37" s="52"/>
      <c r="S37" s="35"/>
      <c r="T37" s="35"/>
      <c r="U37" s="35"/>
      <c r="V37" s="35"/>
      <c r="W37" s="35"/>
      <c r="X37" s="35"/>
      <c r="Y37" s="35"/>
      <c r="Z37" s="35"/>
      <c r="AA37" s="35"/>
      <c r="AB37" s="35"/>
      <c r="AC37" s="35"/>
      <c r="AD37" s="35"/>
      <c r="AE37" s="35"/>
    </row>
    <row r="38" spans="1:31" s="2" customFormat="1" ht="14.45" hidden="1" customHeight="1">
      <c r="A38" s="35"/>
      <c r="B38" s="40"/>
      <c r="C38" s="35"/>
      <c r="D38" s="35"/>
      <c r="E38" s="118" t="s">
        <v>41</v>
      </c>
      <c r="F38" s="128">
        <f>ROUND((SUM(BH124:BH147)),  2)</f>
        <v>0</v>
      </c>
      <c r="G38" s="35"/>
      <c r="H38" s="35"/>
      <c r="I38" s="129">
        <v>0.12</v>
      </c>
      <c r="J38" s="128">
        <f>0</f>
        <v>0</v>
      </c>
      <c r="K38" s="35"/>
      <c r="L38" s="52"/>
      <c r="S38" s="35"/>
      <c r="T38" s="35"/>
      <c r="U38" s="35"/>
      <c r="V38" s="35"/>
      <c r="W38" s="35"/>
      <c r="X38" s="35"/>
      <c r="Y38" s="35"/>
      <c r="Z38" s="35"/>
      <c r="AA38" s="35"/>
      <c r="AB38" s="35"/>
      <c r="AC38" s="35"/>
      <c r="AD38" s="35"/>
      <c r="AE38" s="35"/>
    </row>
    <row r="39" spans="1:31" s="2" customFormat="1" ht="14.45" hidden="1" customHeight="1">
      <c r="A39" s="35"/>
      <c r="B39" s="40"/>
      <c r="C39" s="35"/>
      <c r="D39" s="35"/>
      <c r="E39" s="118" t="s">
        <v>42</v>
      </c>
      <c r="F39" s="128">
        <f>ROUND((SUM(BI124:BI147)),  2)</f>
        <v>0</v>
      </c>
      <c r="G39" s="35"/>
      <c r="H39" s="35"/>
      <c r="I39" s="129">
        <v>0</v>
      </c>
      <c r="J39" s="128">
        <f>0</f>
        <v>0</v>
      </c>
      <c r="K39" s="35"/>
      <c r="L39" s="52"/>
      <c r="S39" s="35"/>
      <c r="T39" s="35"/>
      <c r="U39" s="35"/>
      <c r="V39" s="35"/>
      <c r="W39" s="35"/>
      <c r="X39" s="35"/>
      <c r="Y39" s="35"/>
      <c r="Z39" s="35"/>
      <c r="AA39" s="35"/>
      <c r="AB39" s="35"/>
      <c r="AC39" s="35"/>
      <c r="AD39" s="35"/>
      <c r="AE39" s="35"/>
    </row>
    <row r="40" spans="1:31" s="2" customFormat="1" ht="6.95" customHeight="1">
      <c r="A40" s="35"/>
      <c r="B40" s="40"/>
      <c r="C40" s="35"/>
      <c r="D40" s="35"/>
      <c r="E40" s="35"/>
      <c r="F40" s="35"/>
      <c r="G40" s="35"/>
      <c r="H40" s="35"/>
      <c r="I40" s="35"/>
      <c r="J40" s="35"/>
      <c r="K40" s="35"/>
      <c r="L40" s="52"/>
      <c r="S40" s="35"/>
      <c r="T40" s="35"/>
      <c r="U40" s="35"/>
      <c r="V40" s="35"/>
      <c r="W40" s="35"/>
      <c r="X40" s="35"/>
      <c r="Y40" s="35"/>
      <c r="Z40" s="35"/>
      <c r="AA40" s="35"/>
      <c r="AB40" s="35"/>
      <c r="AC40" s="35"/>
      <c r="AD40" s="35"/>
      <c r="AE40" s="35"/>
    </row>
    <row r="41" spans="1:31" s="2" customFormat="1" ht="25.35" customHeight="1">
      <c r="A41" s="35"/>
      <c r="B41" s="40"/>
      <c r="C41" s="130"/>
      <c r="D41" s="131" t="s">
        <v>43</v>
      </c>
      <c r="E41" s="132"/>
      <c r="F41" s="132"/>
      <c r="G41" s="133" t="s">
        <v>44</v>
      </c>
      <c r="H41" s="134" t="s">
        <v>7622</v>
      </c>
      <c r="I41" s="132"/>
      <c r="J41" s="135">
        <f>SUM(J32:J39)</f>
        <v>0</v>
      </c>
      <c r="K41" s="136"/>
      <c r="L41" s="52"/>
      <c r="S41" s="35"/>
      <c r="T41" s="35"/>
      <c r="U41" s="35"/>
      <c r="V41" s="35"/>
      <c r="W41" s="35"/>
      <c r="X41" s="35"/>
      <c r="Y41" s="35"/>
      <c r="Z41" s="35"/>
      <c r="AA41" s="35"/>
      <c r="AB41" s="35"/>
      <c r="AC41" s="35"/>
      <c r="AD41" s="35"/>
      <c r="AE41" s="35"/>
    </row>
    <row r="42" spans="1:31" s="2" customFormat="1" ht="14.45" customHeight="1">
      <c r="A42" s="35"/>
      <c r="B42" s="40"/>
      <c r="C42" s="35"/>
      <c r="D42" s="35"/>
      <c r="E42" s="35"/>
      <c r="F42" s="35"/>
      <c r="G42" s="35"/>
      <c r="H42" s="35"/>
      <c r="I42" s="35"/>
      <c r="J42" s="35"/>
      <c r="K42" s="35"/>
      <c r="L42" s="52"/>
      <c r="S42" s="35"/>
      <c r="T42" s="35"/>
      <c r="U42" s="35"/>
      <c r="V42" s="35"/>
      <c r="W42" s="35"/>
      <c r="X42" s="35"/>
      <c r="Y42" s="35"/>
      <c r="Z42" s="35"/>
      <c r="AA42" s="35"/>
      <c r="AB42" s="35"/>
      <c r="AC42" s="35"/>
      <c r="AD42" s="35"/>
      <c r="AE42" s="35"/>
    </row>
    <row r="43" spans="1:31" s="1" customFormat="1" ht="14.45" customHeight="1">
      <c r="B43" s="21"/>
      <c r="L43" s="21"/>
    </row>
    <row r="44" spans="1:31" s="1" customFormat="1" ht="14.45" customHeight="1">
      <c r="B44" s="21"/>
      <c r="L44" s="21"/>
    </row>
    <row r="45" spans="1:31" s="1" customFormat="1" ht="14.45" customHeight="1">
      <c r="B45" s="21"/>
      <c r="L45" s="21"/>
    </row>
    <row r="46" spans="1:31" s="1" customFormat="1" ht="14.45" customHeight="1">
      <c r="B46" s="21"/>
      <c r="L46" s="21"/>
    </row>
    <row r="47" spans="1:31" s="1" customFormat="1" ht="14.45" customHeight="1">
      <c r="B47" s="21"/>
      <c r="L47" s="21"/>
    </row>
    <row r="48" spans="1:31" s="1" customFormat="1" ht="14.45" customHeight="1">
      <c r="B48" s="21"/>
      <c r="L48" s="21"/>
    </row>
    <row r="49" spans="1:31" s="1" customFormat="1" ht="14.45" customHeight="1">
      <c r="B49" s="21"/>
      <c r="L49" s="21"/>
    </row>
    <row r="50" spans="1:31" s="2" customFormat="1" ht="14.45" customHeight="1">
      <c r="B50" s="52"/>
      <c r="D50" s="137" t="s">
        <v>45</v>
      </c>
      <c r="E50" s="138"/>
      <c r="F50" s="138"/>
      <c r="G50" s="137" t="s">
        <v>46</v>
      </c>
      <c r="H50" s="138"/>
      <c r="I50" s="138"/>
      <c r="J50" s="138"/>
      <c r="K50" s="138"/>
      <c r="L50" s="52"/>
    </row>
    <row r="51" spans="1:31">
      <c r="B51" s="21"/>
      <c r="L51" s="21"/>
    </row>
    <row r="52" spans="1:31">
      <c r="B52" s="21"/>
      <c r="L52" s="21"/>
    </row>
    <row r="53" spans="1:31">
      <c r="B53" s="21"/>
      <c r="L53" s="21"/>
    </row>
    <row r="54" spans="1:31">
      <c r="B54" s="21"/>
      <c r="L54" s="21"/>
    </row>
    <row r="55" spans="1:31">
      <c r="B55" s="21"/>
      <c r="L55" s="21"/>
    </row>
    <row r="56" spans="1:31">
      <c r="B56" s="21"/>
      <c r="L56" s="21"/>
    </row>
    <row r="57" spans="1:31">
      <c r="B57" s="21"/>
      <c r="L57" s="21"/>
    </row>
    <row r="58" spans="1:31">
      <c r="B58" s="21"/>
      <c r="L58" s="21"/>
    </row>
    <row r="59" spans="1:31">
      <c r="B59" s="21"/>
      <c r="L59" s="21"/>
    </row>
    <row r="60" spans="1:31">
      <c r="B60" s="21"/>
      <c r="L60" s="21"/>
    </row>
    <row r="61" spans="1:31" s="2" customFormat="1" ht="12.75">
      <c r="A61" s="35"/>
      <c r="B61" s="40"/>
      <c r="C61" s="35"/>
      <c r="D61" s="139" t="s">
        <v>47</v>
      </c>
      <c r="E61" s="140"/>
      <c r="F61" s="141" t="s">
        <v>48</v>
      </c>
      <c r="G61" s="139" t="s">
        <v>47</v>
      </c>
      <c r="H61" s="140"/>
      <c r="I61" s="140"/>
      <c r="J61" s="142" t="s">
        <v>48</v>
      </c>
      <c r="K61" s="140"/>
      <c r="L61" s="52"/>
      <c r="S61" s="35"/>
      <c r="T61" s="35"/>
      <c r="U61" s="35"/>
      <c r="V61" s="35"/>
      <c r="W61" s="35"/>
      <c r="X61" s="35"/>
      <c r="Y61" s="35"/>
      <c r="Z61" s="35"/>
      <c r="AA61" s="35"/>
      <c r="AB61" s="35"/>
      <c r="AC61" s="35"/>
      <c r="AD61" s="35"/>
      <c r="AE61" s="35"/>
    </row>
    <row r="62" spans="1:31">
      <c r="B62" s="21"/>
      <c r="L62" s="21"/>
    </row>
    <row r="63" spans="1:31">
      <c r="B63" s="21"/>
      <c r="L63" s="21"/>
    </row>
    <row r="64" spans="1:31">
      <c r="B64" s="21"/>
      <c r="L64" s="21"/>
    </row>
    <row r="65" spans="1:31" s="2" customFormat="1" ht="12.75">
      <c r="A65" s="35"/>
      <c r="B65" s="40"/>
      <c r="C65" s="35"/>
      <c r="D65" s="137" t="s">
        <v>49</v>
      </c>
      <c r="E65" s="143"/>
      <c r="F65" s="143"/>
      <c r="G65" s="137" t="s">
        <v>50</v>
      </c>
      <c r="H65" s="143"/>
      <c r="I65" s="143"/>
      <c r="J65" s="143"/>
      <c r="K65" s="143"/>
      <c r="L65" s="52"/>
      <c r="S65" s="35"/>
      <c r="T65" s="35"/>
      <c r="U65" s="35"/>
      <c r="V65" s="35"/>
      <c r="W65" s="35"/>
      <c r="X65" s="35"/>
      <c r="Y65" s="35"/>
      <c r="Z65" s="35"/>
      <c r="AA65" s="35"/>
      <c r="AB65" s="35"/>
      <c r="AC65" s="35"/>
      <c r="AD65" s="35"/>
      <c r="AE65" s="35"/>
    </row>
    <row r="66" spans="1:31">
      <c r="B66" s="21"/>
      <c r="L66" s="21"/>
    </row>
    <row r="67" spans="1:31">
      <c r="B67" s="21"/>
      <c r="L67" s="21"/>
    </row>
    <row r="68" spans="1:31">
      <c r="B68" s="21"/>
      <c r="L68" s="21"/>
    </row>
    <row r="69" spans="1:31">
      <c r="B69" s="21"/>
      <c r="L69" s="21"/>
    </row>
    <row r="70" spans="1:31">
      <c r="B70" s="21"/>
      <c r="L70" s="21"/>
    </row>
    <row r="71" spans="1:31">
      <c r="B71" s="21"/>
      <c r="L71" s="21"/>
    </row>
    <row r="72" spans="1:31">
      <c r="B72" s="21"/>
      <c r="L72" s="21"/>
    </row>
    <row r="73" spans="1:31">
      <c r="B73" s="21"/>
      <c r="L73" s="21"/>
    </row>
    <row r="74" spans="1:31">
      <c r="B74" s="21"/>
      <c r="L74" s="21"/>
    </row>
    <row r="75" spans="1:31">
      <c r="B75" s="21"/>
      <c r="L75" s="21"/>
    </row>
    <row r="76" spans="1:31" s="2" customFormat="1" ht="12.75">
      <c r="A76" s="35"/>
      <c r="B76" s="40"/>
      <c r="C76" s="35"/>
      <c r="D76" s="139" t="s">
        <v>47</v>
      </c>
      <c r="E76" s="140"/>
      <c r="F76" s="141" t="s">
        <v>48</v>
      </c>
      <c r="G76" s="139" t="s">
        <v>47</v>
      </c>
      <c r="H76" s="140"/>
      <c r="I76" s="140"/>
      <c r="J76" s="142" t="s">
        <v>48</v>
      </c>
      <c r="K76" s="140"/>
      <c r="L76" s="52"/>
      <c r="S76" s="35"/>
      <c r="T76" s="35"/>
      <c r="U76" s="35"/>
      <c r="V76" s="35"/>
      <c r="W76" s="35"/>
      <c r="X76" s="35"/>
      <c r="Y76" s="35"/>
      <c r="Z76" s="35"/>
      <c r="AA76" s="35"/>
      <c r="AB76" s="35"/>
      <c r="AC76" s="35"/>
      <c r="AD76" s="35"/>
      <c r="AE76" s="35"/>
    </row>
    <row r="77" spans="1:31" s="2" customFormat="1" ht="14.45" customHeight="1">
      <c r="A77" s="35"/>
      <c r="B77" s="144"/>
      <c r="C77" s="145"/>
      <c r="D77" s="145"/>
      <c r="E77" s="145"/>
      <c r="F77" s="145"/>
      <c r="G77" s="145"/>
      <c r="H77" s="145"/>
      <c r="I77" s="145"/>
      <c r="J77" s="145"/>
      <c r="K77" s="145"/>
      <c r="L77" s="52"/>
      <c r="S77" s="35"/>
      <c r="T77" s="35"/>
      <c r="U77" s="35"/>
      <c r="V77" s="35"/>
      <c r="W77" s="35"/>
      <c r="X77" s="35"/>
      <c r="Y77" s="35"/>
      <c r="Z77" s="35"/>
      <c r="AA77" s="35"/>
      <c r="AB77" s="35"/>
      <c r="AC77" s="35"/>
      <c r="AD77" s="35"/>
      <c r="AE77" s="35"/>
    </row>
    <row r="81" spans="1:31" s="2" customFormat="1" ht="6.95" customHeight="1">
      <c r="A81" s="35"/>
      <c r="B81" s="146"/>
      <c r="C81" s="147"/>
      <c r="D81" s="147"/>
      <c r="E81" s="147"/>
      <c r="F81" s="147"/>
      <c r="G81" s="147"/>
      <c r="H81" s="147"/>
      <c r="I81" s="147"/>
      <c r="J81" s="147"/>
      <c r="K81" s="147"/>
      <c r="L81" s="52"/>
      <c r="S81" s="35"/>
      <c r="T81" s="35"/>
      <c r="U81" s="35"/>
      <c r="V81" s="35"/>
      <c r="W81" s="35"/>
      <c r="X81" s="35"/>
      <c r="Y81" s="35"/>
      <c r="Z81" s="35"/>
      <c r="AA81" s="35"/>
      <c r="AB81" s="35"/>
      <c r="AC81" s="35"/>
      <c r="AD81" s="35"/>
      <c r="AE81" s="35"/>
    </row>
    <row r="82" spans="1:31" s="2" customFormat="1" ht="24.95" customHeight="1">
      <c r="A82" s="35"/>
      <c r="B82" s="36"/>
      <c r="C82" s="24" t="s">
        <v>242</v>
      </c>
      <c r="D82" s="37"/>
      <c r="E82" s="37"/>
      <c r="F82" s="37"/>
      <c r="G82" s="37"/>
      <c r="H82" s="37"/>
      <c r="I82" s="37"/>
      <c r="J82" s="37"/>
      <c r="K82" s="37"/>
      <c r="L82" s="52"/>
      <c r="S82" s="35"/>
      <c r="T82" s="35"/>
      <c r="U82" s="35"/>
      <c r="V82" s="35"/>
      <c r="W82" s="35"/>
      <c r="X82" s="35"/>
      <c r="Y82" s="35"/>
      <c r="Z82" s="35"/>
      <c r="AA82" s="35"/>
      <c r="AB82" s="35"/>
      <c r="AC82" s="35"/>
      <c r="AD82" s="35"/>
      <c r="AE82" s="35"/>
    </row>
    <row r="83" spans="1:31" s="2" customFormat="1" ht="6.95" customHeight="1">
      <c r="A83" s="35"/>
      <c r="B83" s="36"/>
      <c r="C83" s="37"/>
      <c r="D83" s="37"/>
      <c r="E83" s="37"/>
      <c r="F83" s="37"/>
      <c r="G83" s="37"/>
      <c r="H83" s="37"/>
      <c r="I83" s="37"/>
      <c r="J83" s="37"/>
      <c r="K83" s="37"/>
      <c r="L83" s="52"/>
      <c r="S83" s="35"/>
      <c r="T83" s="35"/>
      <c r="U83" s="35"/>
      <c r="V83" s="35"/>
      <c r="W83" s="35"/>
      <c r="X83" s="35"/>
      <c r="Y83" s="35"/>
      <c r="Z83" s="35"/>
      <c r="AA83" s="35"/>
      <c r="AB83" s="35"/>
      <c r="AC83" s="35"/>
      <c r="AD83" s="35"/>
      <c r="AE83" s="35"/>
    </row>
    <row r="84" spans="1:31" s="2" customFormat="1" ht="12" customHeight="1">
      <c r="A84" s="35"/>
      <c r="B84" s="36"/>
      <c r="C84" s="30" t="s">
        <v>15</v>
      </c>
      <c r="D84" s="37"/>
      <c r="E84" s="37"/>
      <c r="F84" s="37"/>
      <c r="G84" s="37"/>
      <c r="H84" s="37"/>
      <c r="I84" s="37"/>
      <c r="J84" s="37"/>
      <c r="K84" s="37"/>
      <c r="L84" s="52"/>
      <c r="S84" s="35"/>
      <c r="T84" s="35"/>
      <c r="U84" s="35"/>
      <c r="V84" s="35"/>
      <c r="W84" s="35"/>
      <c r="X84" s="35"/>
      <c r="Y84" s="35"/>
      <c r="Z84" s="35"/>
      <c r="AA84" s="35"/>
      <c r="AB84" s="35"/>
      <c r="AC84" s="35"/>
      <c r="AD84" s="35"/>
      <c r="AE84" s="35"/>
    </row>
    <row r="85" spans="1:31" s="2" customFormat="1" ht="16.5" customHeight="1">
      <c r="A85" s="35"/>
      <c r="B85" s="36"/>
      <c r="C85" s="37"/>
      <c r="D85" s="37"/>
      <c r="E85" s="410" t="str">
        <f>E7</f>
        <v>Modernizace teplárny OB6</v>
      </c>
      <c r="F85" s="411"/>
      <c r="G85" s="411"/>
      <c r="H85" s="411"/>
      <c r="I85" s="37"/>
      <c r="J85" s="37"/>
      <c r="K85" s="37"/>
      <c r="L85" s="52"/>
      <c r="S85" s="35"/>
      <c r="T85" s="35"/>
      <c r="U85" s="35"/>
      <c r="V85" s="35"/>
      <c r="W85" s="35"/>
      <c r="X85" s="35"/>
      <c r="Y85" s="35"/>
      <c r="Z85" s="35"/>
      <c r="AA85" s="35"/>
      <c r="AB85" s="35"/>
      <c r="AC85" s="35"/>
      <c r="AD85" s="35"/>
      <c r="AE85" s="35"/>
    </row>
    <row r="86" spans="1:31" s="1" customFormat="1" ht="12" customHeight="1">
      <c r="B86" s="22"/>
      <c r="C86" s="30" t="s">
        <v>241</v>
      </c>
      <c r="D86" s="23"/>
      <c r="E86" s="23"/>
      <c r="F86" s="23"/>
      <c r="G86" s="23"/>
      <c r="H86" s="23"/>
      <c r="I86" s="23"/>
      <c r="J86" s="23"/>
      <c r="K86" s="23"/>
      <c r="L86" s="21"/>
    </row>
    <row r="87" spans="1:31" s="2" customFormat="1" ht="16.5" customHeight="1">
      <c r="A87" s="35"/>
      <c r="B87" s="36"/>
      <c r="C87" s="37"/>
      <c r="D87" s="37"/>
      <c r="E87" s="410" t="s">
        <v>2901</v>
      </c>
      <c r="F87" s="409"/>
      <c r="G87" s="409"/>
      <c r="H87" s="409"/>
      <c r="I87" s="37"/>
      <c r="J87" s="37"/>
      <c r="K87" s="37"/>
      <c r="L87" s="52"/>
      <c r="S87" s="35"/>
      <c r="T87" s="35"/>
      <c r="U87" s="35"/>
      <c r="V87" s="35"/>
      <c r="W87" s="35"/>
      <c r="X87" s="35"/>
      <c r="Y87" s="35"/>
      <c r="Z87" s="35"/>
      <c r="AA87" s="35"/>
      <c r="AB87" s="35"/>
      <c r="AC87" s="35"/>
      <c r="AD87" s="35"/>
      <c r="AE87" s="35"/>
    </row>
    <row r="88" spans="1:31" s="2" customFormat="1" ht="12" customHeight="1">
      <c r="A88" s="35"/>
      <c r="B88" s="36"/>
      <c r="C88" s="30" t="s">
        <v>432</v>
      </c>
      <c r="D88" s="37"/>
      <c r="E88" s="37"/>
      <c r="F88" s="37"/>
      <c r="G88" s="37"/>
      <c r="H88" s="37"/>
      <c r="I88" s="37"/>
      <c r="J88" s="37"/>
      <c r="K88" s="37"/>
      <c r="L88" s="52"/>
      <c r="S88" s="35"/>
      <c r="T88" s="35"/>
      <c r="U88" s="35"/>
      <c r="V88" s="35"/>
      <c r="W88" s="35"/>
      <c r="X88" s="35"/>
      <c r="Y88" s="35"/>
      <c r="Z88" s="35"/>
      <c r="AA88" s="35"/>
      <c r="AB88" s="35"/>
      <c r="AC88" s="35"/>
      <c r="AD88" s="35"/>
      <c r="AE88" s="35"/>
    </row>
    <row r="89" spans="1:31" s="2" customFormat="1" ht="16.5" customHeight="1">
      <c r="A89" s="35"/>
      <c r="B89" s="36"/>
      <c r="C89" s="37"/>
      <c r="D89" s="37"/>
      <c r="E89" s="384" t="str">
        <f>E11</f>
        <v>SO 103.2-D1.4.5 - Technické plyny</v>
      </c>
      <c r="F89" s="409"/>
      <c r="G89" s="409"/>
      <c r="H89" s="409"/>
      <c r="I89" s="37"/>
      <c r="J89" s="37"/>
      <c r="K89" s="37"/>
      <c r="L89" s="52"/>
      <c r="S89" s="35"/>
      <c r="T89" s="35"/>
      <c r="U89" s="35"/>
      <c r="V89" s="35"/>
      <c r="W89" s="35"/>
      <c r="X89" s="35"/>
      <c r="Y89" s="35"/>
      <c r="Z89" s="35"/>
      <c r="AA89" s="35"/>
      <c r="AB89" s="35"/>
      <c r="AC89" s="35"/>
      <c r="AD89" s="35"/>
      <c r="AE89" s="35"/>
    </row>
    <row r="90" spans="1:31" s="2" customFormat="1" ht="6.95" customHeight="1">
      <c r="A90" s="35"/>
      <c r="B90" s="36"/>
      <c r="C90" s="37"/>
      <c r="D90" s="37"/>
      <c r="E90" s="37"/>
      <c r="F90" s="37"/>
      <c r="G90" s="37"/>
      <c r="H90" s="37"/>
      <c r="I90" s="37"/>
      <c r="J90" s="37"/>
      <c r="K90" s="37"/>
      <c r="L90" s="52"/>
      <c r="S90" s="35"/>
      <c r="T90" s="35"/>
      <c r="U90" s="35"/>
      <c r="V90" s="35"/>
      <c r="W90" s="35"/>
      <c r="X90" s="35"/>
      <c r="Y90" s="35"/>
      <c r="Z90" s="35"/>
      <c r="AA90" s="35"/>
      <c r="AB90" s="35"/>
      <c r="AC90" s="35"/>
      <c r="AD90" s="35"/>
      <c r="AE90" s="35"/>
    </row>
    <row r="91" spans="1:31" s="2" customFormat="1" ht="12" customHeight="1">
      <c r="A91" s="35"/>
      <c r="B91" s="36"/>
      <c r="C91" s="30" t="s">
        <v>19</v>
      </c>
      <c r="D91" s="37"/>
      <c r="E91" s="37"/>
      <c r="F91" s="28" t="str">
        <f>F14</f>
        <v>Mladá Boleslav</v>
      </c>
      <c r="G91" s="37"/>
      <c r="H91" s="37"/>
      <c r="I91" s="30" t="s">
        <v>21</v>
      </c>
      <c r="J91" s="67">
        <f>IF(J14="","",J14)</f>
        <v>45363</v>
      </c>
      <c r="K91" s="37"/>
      <c r="L91" s="52"/>
      <c r="S91" s="35"/>
      <c r="T91" s="35"/>
      <c r="U91" s="35"/>
      <c r="V91" s="35"/>
      <c r="W91" s="35"/>
      <c r="X91" s="35"/>
      <c r="Y91" s="35"/>
      <c r="Z91" s="35"/>
      <c r="AA91" s="35"/>
      <c r="AB91" s="35"/>
      <c r="AC91" s="35"/>
      <c r="AD91" s="35"/>
      <c r="AE91" s="35"/>
    </row>
    <row r="92" spans="1:31" s="2" customFormat="1" ht="6.95" customHeight="1">
      <c r="A92" s="35"/>
      <c r="B92" s="36"/>
      <c r="C92" s="37"/>
      <c r="D92" s="37"/>
      <c r="E92" s="37"/>
      <c r="F92" s="37"/>
      <c r="G92" s="37"/>
      <c r="H92" s="37"/>
      <c r="I92" s="37"/>
      <c r="J92" s="37"/>
      <c r="K92" s="37"/>
      <c r="L92" s="52"/>
      <c r="S92" s="35"/>
      <c r="T92" s="35"/>
      <c r="U92" s="35"/>
      <c r="V92" s="35"/>
      <c r="W92" s="35"/>
      <c r="X92" s="35"/>
      <c r="Y92" s="35"/>
      <c r="Z92" s="35"/>
      <c r="AA92" s="35"/>
      <c r="AB92" s="35"/>
      <c r="AC92" s="35"/>
      <c r="AD92" s="35"/>
      <c r="AE92" s="35"/>
    </row>
    <row r="93" spans="1:31" s="2" customFormat="1" ht="15.2" customHeight="1">
      <c r="A93" s="35"/>
      <c r="B93" s="36"/>
      <c r="C93" s="30" t="s">
        <v>22</v>
      </c>
      <c r="D93" s="37"/>
      <c r="E93" s="37"/>
      <c r="F93" s="28" t="str">
        <f>E17</f>
        <v xml:space="preserve">ŠKO-ENERGO s.r.o. </v>
      </c>
      <c r="G93" s="37"/>
      <c r="H93" s="37"/>
      <c r="I93" s="30" t="s">
        <v>28</v>
      </c>
      <c r="J93" s="33" t="str">
        <f>E23</f>
        <v>AFRY CZ s.r.o.</v>
      </c>
      <c r="K93" s="37"/>
      <c r="L93" s="52"/>
      <c r="S93" s="35"/>
      <c r="T93" s="35"/>
      <c r="U93" s="35"/>
      <c r="V93" s="35"/>
      <c r="W93" s="35"/>
      <c r="X93" s="35"/>
      <c r="Y93" s="35"/>
      <c r="Z93" s="35"/>
      <c r="AA93" s="35"/>
      <c r="AB93" s="35"/>
      <c r="AC93" s="35"/>
      <c r="AD93" s="35"/>
      <c r="AE93" s="35"/>
    </row>
    <row r="94" spans="1:31" s="2" customFormat="1" ht="15.2" customHeight="1">
      <c r="A94" s="35"/>
      <c r="B94" s="36"/>
      <c r="C94" s="30" t="s">
        <v>26</v>
      </c>
      <c r="D94" s="37"/>
      <c r="E94" s="37"/>
      <c r="F94" s="28" t="str">
        <f>IF(E20="","",E20)</f>
        <v>Vyplň údaj</v>
      </c>
      <c r="G94" s="37"/>
      <c r="H94" s="37"/>
      <c r="I94" s="30" t="s">
        <v>31</v>
      </c>
      <c r="J94" s="33" t="str">
        <f>E26</f>
        <v>AFRY CZ s.r.o.</v>
      </c>
      <c r="K94" s="37"/>
      <c r="L94" s="52"/>
      <c r="S94" s="35"/>
      <c r="T94" s="35"/>
      <c r="U94" s="35"/>
      <c r="V94" s="35"/>
      <c r="W94" s="35"/>
      <c r="X94" s="35"/>
      <c r="Y94" s="35"/>
      <c r="Z94" s="35"/>
      <c r="AA94" s="35"/>
      <c r="AB94" s="35"/>
      <c r="AC94" s="35"/>
      <c r="AD94" s="35"/>
      <c r="AE94" s="35"/>
    </row>
    <row r="95" spans="1:31" s="2" customFormat="1" ht="10.35" customHeight="1">
      <c r="A95" s="35"/>
      <c r="B95" s="36"/>
      <c r="C95" s="37"/>
      <c r="D95" s="37"/>
      <c r="E95" s="37"/>
      <c r="F95" s="37"/>
      <c r="G95" s="37"/>
      <c r="H95" s="37"/>
      <c r="I95" s="37"/>
      <c r="J95" s="37"/>
      <c r="K95" s="37"/>
      <c r="L95" s="52"/>
      <c r="S95" s="35"/>
      <c r="T95" s="35"/>
      <c r="U95" s="35"/>
      <c r="V95" s="35"/>
      <c r="W95" s="35"/>
      <c r="X95" s="35"/>
      <c r="Y95" s="35"/>
      <c r="Z95" s="35"/>
      <c r="AA95" s="35"/>
      <c r="AB95" s="35"/>
      <c r="AC95" s="35"/>
      <c r="AD95" s="35"/>
      <c r="AE95" s="35"/>
    </row>
    <row r="96" spans="1:31" s="2" customFormat="1" ht="29.25" customHeight="1">
      <c r="A96" s="35"/>
      <c r="B96" s="36"/>
      <c r="C96" s="148" t="s">
        <v>243</v>
      </c>
      <c r="D96" s="149"/>
      <c r="E96" s="149"/>
      <c r="F96" s="149"/>
      <c r="G96" s="149"/>
      <c r="H96" s="149"/>
      <c r="I96" s="149"/>
      <c r="J96" s="150" t="s">
        <v>7631</v>
      </c>
      <c r="K96" s="149"/>
      <c r="L96" s="52"/>
      <c r="S96" s="35"/>
      <c r="T96" s="35"/>
      <c r="U96" s="35"/>
      <c r="V96" s="35"/>
      <c r="W96" s="35"/>
      <c r="X96" s="35"/>
      <c r="Y96" s="35"/>
      <c r="Z96" s="35"/>
      <c r="AA96" s="35"/>
      <c r="AB96" s="35"/>
      <c r="AC96" s="35"/>
      <c r="AD96" s="35"/>
      <c r="AE96" s="35"/>
    </row>
    <row r="97" spans="1:47" s="2" customFormat="1" ht="10.35" customHeight="1">
      <c r="A97" s="35"/>
      <c r="B97" s="36"/>
      <c r="C97" s="37"/>
      <c r="D97" s="37"/>
      <c r="E97" s="37"/>
      <c r="F97" s="37"/>
      <c r="G97" s="37"/>
      <c r="H97" s="37"/>
      <c r="I97" s="37"/>
      <c r="J97" s="37"/>
      <c r="K97" s="37"/>
      <c r="L97" s="52"/>
      <c r="S97" s="35"/>
      <c r="T97" s="35"/>
      <c r="U97" s="35"/>
      <c r="V97" s="35"/>
      <c r="W97" s="35"/>
      <c r="X97" s="35"/>
      <c r="Y97" s="35"/>
      <c r="Z97" s="35"/>
      <c r="AA97" s="35"/>
      <c r="AB97" s="35"/>
      <c r="AC97" s="35"/>
      <c r="AD97" s="35"/>
      <c r="AE97" s="35"/>
    </row>
    <row r="98" spans="1:47" s="2" customFormat="1" ht="22.9" customHeight="1">
      <c r="A98" s="35"/>
      <c r="B98" s="36"/>
      <c r="C98" s="151" t="s">
        <v>244</v>
      </c>
      <c r="D98" s="37"/>
      <c r="E98" s="37"/>
      <c r="F98" s="37"/>
      <c r="G98" s="37"/>
      <c r="H98" s="37"/>
      <c r="I98" s="37"/>
      <c r="J98" s="85">
        <f>J124</f>
        <v>0</v>
      </c>
      <c r="K98" s="37"/>
      <c r="L98" s="52"/>
      <c r="S98" s="35"/>
      <c r="T98" s="35"/>
      <c r="U98" s="35"/>
      <c r="V98" s="35"/>
      <c r="W98" s="35"/>
      <c r="X98" s="35"/>
      <c r="Y98" s="35"/>
      <c r="Z98" s="35"/>
      <c r="AA98" s="35"/>
      <c r="AB98" s="35"/>
      <c r="AC98" s="35"/>
      <c r="AD98" s="35"/>
      <c r="AE98" s="35"/>
      <c r="AU98" s="18" t="s">
        <v>245</v>
      </c>
    </row>
    <row r="99" spans="1:47" s="9" customFormat="1" ht="24.95" customHeight="1">
      <c r="B99" s="152"/>
      <c r="C99" s="153"/>
      <c r="D99" s="154" t="s">
        <v>438</v>
      </c>
      <c r="E99" s="155"/>
      <c r="F99" s="155"/>
      <c r="G99" s="155"/>
      <c r="H99" s="155"/>
      <c r="I99" s="155"/>
      <c r="J99" s="156">
        <f>J125</f>
        <v>0</v>
      </c>
      <c r="K99" s="153"/>
      <c r="L99" s="157"/>
    </row>
    <row r="100" spans="1:47" s="10" customFormat="1" ht="19.899999999999999" customHeight="1">
      <c r="B100" s="158"/>
      <c r="C100" s="103"/>
      <c r="D100" s="159" t="s">
        <v>4290</v>
      </c>
      <c r="E100" s="160"/>
      <c r="F100" s="160"/>
      <c r="G100" s="160"/>
      <c r="H100" s="160"/>
      <c r="I100" s="160"/>
      <c r="J100" s="161">
        <f>J126</f>
        <v>0</v>
      </c>
      <c r="K100" s="103"/>
      <c r="L100" s="162"/>
    </row>
    <row r="101" spans="1:47" s="10" customFormat="1" ht="19.899999999999999" customHeight="1">
      <c r="B101" s="158"/>
      <c r="C101" s="103"/>
      <c r="D101" s="159" t="s">
        <v>4291</v>
      </c>
      <c r="E101" s="160"/>
      <c r="F101" s="160"/>
      <c r="G101" s="160"/>
      <c r="H101" s="160"/>
      <c r="I101" s="160"/>
      <c r="J101" s="161">
        <f>J135</f>
        <v>0</v>
      </c>
      <c r="K101" s="103"/>
      <c r="L101" s="162"/>
    </row>
    <row r="102" spans="1:47" s="10" customFormat="1" ht="19.899999999999999" customHeight="1">
      <c r="B102" s="158"/>
      <c r="C102" s="103"/>
      <c r="D102" s="159" t="s">
        <v>4292</v>
      </c>
      <c r="E102" s="160"/>
      <c r="F102" s="160"/>
      <c r="G102" s="160"/>
      <c r="H102" s="160"/>
      <c r="I102" s="160"/>
      <c r="J102" s="161">
        <f>J144</f>
        <v>0</v>
      </c>
      <c r="K102" s="103"/>
      <c r="L102" s="162"/>
    </row>
    <row r="103" spans="1:47" s="2" customFormat="1" ht="21.75" customHeight="1">
      <c r="A103" s="35"/>
      <c r="B103" s="36"/>
      <c r="C103" s="37"/>
      <c r="D103" s="37"/>
      <c r="E103" s="37"/>
      <c r="F103" s="37"/>
      <c r="G103" s="37"/>
      <c r="H103" s="37"/>
      <c r="I103" s="37"/>
      <c r="J103" s="37"/>
      <c r="K103" s="37"/>
      <c r="L103" s="52"/>
      <c r="S103" s="35"/>
      <c r="T103" s="35"/>
      <c r="U103" s="35"/>
      <c r="V103" s="35"/>
      <c r="W103" s="35"/>
      <c r="X103" s="35"/>
      <c r="Y103" s="35"/>
      <c r="Z103" s="35"/>
      <c r="AA103" s="35"/>
      <c r="AB103" s="35"/>
      <c r="AC103" s="35"/>
      <c r="AD103" s="35"/>
      <c r="AE103" s="35"/>
    </row>
    <row r="104" spans="1:47" s="2" customFormat="1" ht="6.95" customHeight="1">
      <c r="A104" s="35"/>
      <c r="B104" s="55"/>
      <c r="C104" s="56"/>
      <c r="D104" s="56"/>
      <c r="E104" s="56"/>
      <c r="F104" s="56"/>
      <c r="G104" s="56"/>
      <c r="H104" s="56"/>
      <c r="I104" s="56"/>
      <c r="J104" s="56"/>
      <c r="K104" s="56"/>
      <c r="L104" s="52"/>
      <c r="S104" s="35"/>
      <c r="T104" s="35"/>
      <c r="U104" s="35"/>
      <c r="V104" s="35"/>
      <c r="W104" s="35"/>
      <c r="X104" s="35"/>
      <c r="Y104" s="35"/>
      <c r="Z104" s="35"/>
      <c r="AA104" s="35"/>
      <c r="AB104" s="35"/>
      <c r="AC104" s="35"/>
      <c r="AD104" s="35"/>
      <c r="AE104" s="35"/>
    </row>
    <row r="108" spans="1:47" s="2" customFormat="1" ht="6.95" customHeight="1">
      <c r="A108" s="35"/>
      <c r="B108" s="57"/>
      <c r="C108" s="58"/>
      <c r="D108" s="58"/>
      <c r="E108" s="58"/>
      <c r="F108" s="58"/>
      <c r="G108" s="58"/>
      <c r="H108" s="58"/>
      <c r="I108" s="58"/>
      <c r="J108" s="58"/>
      <c r="K108" s="58"/>
      <c r="L108" s="52"/>
      <c r="S108" s="35"/>
      <c r="T108" s="35"/>
      <c r="U108" s="35"/>
      <c r="V108" s="35"/>
      <c r="W108" s="35"/>
      <c r="X108" s="35"/>
      <c r="Y108" s="35"/>
      <c r="Z108" s="35"/>
      <c r="AA108" s="35"/>
      <c r="AB108" s="35"/>
      <c r="AC108" s="35"/>
      <c r="AD108" s="35"/>
      <c r="AE108" s="35"/>
    </row>
    <row r="109" spans="1:47" s="2" customFormat="1" ht="24.95" customHeight="1">
      <c r="A109" s="35"/>
      <c r="B109" s="36"/>
      <c r="C109" s="24" t="s">
        <v>249</v>
      </c>
      <c r="D109" s="37"/>
      <c r="E109" s="37"/>
      <c r="F109" s="37"/>
      <c r="G109" s="37"/>
      <c r="H109" s="37"/>
      <c r="I109" s="37"/>
      <c r="J109" s="37"/>
      <c r="K109" s="37"/>
      <c r="L109" s="52"/>
      <c r="S109" s="35"/>
      <c r="T109" s="35"/>
      <c r="U109" s="35"/>
      <c r="V109" s="35"/>
      <c r="W109" s="35"/>
      <c r="X109" s="35"/>
      <c r="Y109" s="35"/>
      <c r="Z109" s="35"/>
      <c r="AA109" s="35"/>
      <c r="AB109" s="35"/>
      <c r="AC109" s="35"/>
      <c r="AD109" s="35"/>
      <c r="AE109" s="35"/>
    </row>
    <row r="110" spans="1:47" s="2" customFormat="1" ht="6.95" customHeight="1">
      <c r="A110" s="35"/>
      <c r="B110" s="36"/>
      <c r="C110" s="37"/>
      <c r="D110" s="37"/>
      <c r="E110" s="37"/>
      <c r="F110" s="37"/>
      <c r="G110" s="37"/>
      <c r="H110" s="37"/>
      <c r="I110" s="37"/>
      <c r="J110" s="37"/>
      <c r="K110" s="37"/>
      <c r="L110" s="52"/>
      <c r="S110" s="35"/>
      <c r="T110" s="35"/>
      <c r="U110" s="35"/>
      <c r="V110" s="35"/>
      <c r="W110" s="35"/>
      <c r="X110" s="35"/>
      <c r="Y110" s="35"/>
      <c r="Z110" s="35"/>
      <c r="AA110" s="35"/>
      <c r="AB110" s="35"/>
      <c r="AC110" s="35"/>
      <c r="AD110" s="35"/>
      <c r="AE110" s="35"/>
    </row>
    <row r="111" spans="1:47" s="2" customFormat="1" ht="12" customHeight="1">
      <c r="A111" s="35"/>
      <c r="B111" s="36"/>
      <c r="C111" s="30" t="s">
        <v>15</v>
      </c>
      <c r="D111" s="37"/>
      <c r="E111" s="37"/>
      <c r="F111" s="37"/>
      <c r="G111" s="37"/>
      <c r="H111" s="37"/>
      <c r="I111" s="37"/>
      <c r="J111" s="37"/>
      <c r="K111" s="37"/>
      <c r="L111" s="52"/>
      <c r="S111" s="35"/>
      <c r="T111" s="35"/>
      <c r="U111" s="35"/>
      <c r="V111" s="35"/>
      <c r="W111" s="35"/>
      <c r="X111" s="35"/>
      <c r="Y111" s="35"/>
      <c r="Z111" s="35"/>
      <c r="AA111" s="35"/>
      <c r="AB111" s="35"/>
      <c r="AC111" s="35"/>
      <c r="AD111" s="35"/>
      <c r="AE111" s="35"/>
    </row>
    <row r="112" spans="1:47" s="2" customFormat="1" ht="16.5" customHeight="1">
      <c r="A112" s="35"/>
      <c r="B112" s="36"/>
      <c r="C112" s="37"/>
      <c r="D112" s="37"/>
      <c r="E112" s="410" t="str">
        <f>E7</f>
        <v>Modernizace teplárny OB6</v>
      </c>
      <c r="F112" s="411"/>
      <c r="G112" s="411"/>
      <c r="H112" s="411"/>
      <c r="I112" s="37"/>
      <c r="J112" s="37"/>
      <c r="K112" s="37"/>
      <c r="L112" s="52"/>
      <c r="S112" s="35"/>
      <c r="T112" s="35"/>
      <c r="U112" s="35"/>
      <c r="V112" s="35"/>
      <c r="W112" s="35"/>
      <c r="X112" s="35"/>
      <c r="Y112" s="35"/>
      <c r="Z112" s="35"/>
      <c r="AA112" s="35"/>
      <c r="AB112" s="35"/>
      <c r="AC112" s="35"/>
      <c r="AD112" s="35"/>
      <c r="AE112" s="35"/>
    </row>
    <row r="113" spans="1:65" s="1" customFormat="1" ht="12" customHeight="1">
      <c r="B113" s="22"/>
      <c r="C113" s="30" t="s">
        <v>241</v>
      </c>
      <c r="D113" s="23"/>
      <c r="E113" s="23"/>
      <c r="F113" s="23"/>
      <c r="G113" s="23"/>
      <c r="H113" s="23"/>
      <c r="I113" s="23"/>
      <c r="J113" s="23"/>
      <c r="K113" s="23"/>
      <c r="L113" s="21"/>
    </row>
    <row r="114" spans="1:65" s="2" customFormat="1" ht="16.5" customHeight="1">
      <c r="A114" s="35"/>
      <c r="B114" s="36"/>
      <c r="C114" s="37"/>
      <c r="D114" s="37"/>
      <c r="E114" s="410" t="s">
        <v>2901</v>
      </c>
      <c r="F114" s="409"/>
      <c r="G114" s="409"/>
      <c r="H114" s="409"/>
      <c r="I114" s="37"/>
      <c r="J114" s="37"/>
      <c r="K114" s="37"/>
      <c r="L114" s="52"/>
      <c r="S114" s="35"/>
      <c r="T114" s="35"/>
      <c r="U114" s="35"/>
      <c r="V114" s="35"/>
      <c r="W114" s="35"/>
      <c r="X114" s="35"/>
      <c r="Y114" s="35"/>
      <c r="Z114" s="35"/>
      <c r="AA114" s="35"/>
      <c r="AB114" s="35"/>
      <c r="AC114" s="35"/>
      <c r="AD114" s="35"/>
      <c r="AE114" s="35"/>
    </row>
    <row r="115" spans="1:65" s="2" customFormat="1" ht="12" customHeight="1">
      <c r="A115" s="35"/>
      <c r="B115" s="36"/>
      <c r="C115" s="30" t="s">
        <v>432</v>
      </c>
      <c r="D115" s="37"/>
      <c r="E115" s="37"/>
      <c r="F115" s="37"/>
      <c r="G115" s="37"/>
      <c r="H115" s="37"/>
      <c r="I115" s="37"/>
      <c r="J115" s="37"/>
      <c r="K115" s="37"/>
      <c r="L115" s="52"/>
      <c r="S115" s="35"/>
      <c r="T115" s="35"/>
      <c r="U115" s="35"/>
      <c r="V115" s="35"/>
      <c r="W115" s="35"/>
      <c r="X115" s="35"/>
      <c r="Y115" s="35"/>
      <c r="Z115" s="35"/>
      <c r="AA115" s="35"/>
      <c r="AB115" s="35"/>
      <c r="AC115" s="35"/>
      <c r="AD115" s="35"/>
      <c r="AE115" s="35"/>
    </row>
    <row r="116" spans="1:65" s="2" customFormat="1" ht="16.5" customHeight="1">
      <c r="A116" s="35"/>
      <c r="B116" s="36"/>
      <c r="C116" s="37"/>
      <c r="D116" s="37"/>
      <c r="E116" s="384" t="str">
        <f>E11</f>
        <v>SO 103.2-D1.4.5 - Technické plyny</v>
      </c>
      <c r="F116" s="409"/>
      <c r="G116" s="409"/>
      <c r="H116" s="409"/>
      <c r="I116" s="37"/>
      <c r="J116" s="37"/>
      <c r="K116" s="37"/>
      <c r="L116" s="52"/>
      <c r="S116" s="35"/>
      <c r="T116" s="35"/>
      <c r="U116" s="35"/>
      <c r="V116" s="35"/>
      <c r="W116" s="35"/>
      <c r="X116" s="35"/>
      <c r="Y116" s="35"/>
      <c r="Z116" s="35"/>
      <c r="AA116" s="35"/>
      <c r="AB116" s="35"/>
      <c r="AC116" s="35"/>
      <c r="AD116" s="35"/>
      <c r="AE116" s="35"/>
    </row>
    <row r="117" spans="1:65" s="2" customFormat="1" ht="6.95" customHeight="1">
      <c r="A117" s="35"/>
      <c r="B117" s="36"/>
      <c r="C117" s="37"/>
      <c r="D117" s="37"/>
      <c r="E117" s="37"/>
      <c r="F117" s="37"/>
      <c r="G117" s="37"/>
      <c r="H117" s="37"/>
      <c r="I117" s="37"/>
      <c r="J117" s="37"/>
      <c r="K117" s="37"/>
      <c r="L117" s="52"/>
      <c r="S117" s="35"/>
      <c r="T117" s="35"/>
      <c r="U117" s="35"/>
      <c r="V117" s="35"/>
      <c r="W117" s="35"/>
      <c r="X117" s="35"/>
      <c r="Y117" s="35"/>
      <c r="Z117" s="35"/>
      <c r="AA117" s="35"/>
      <c r="AB117" s="35"/>
      <c r="AC117" s="35"/>
      <c r="AD117" s="35"/>
      <c r="AE117" s="35"/>
    </row>
    <row r="118" spans="1:65" s="2" customFormat="1" ht="12" customHeight="1">
      <c r="A118" s="35"/>
      <c r="B118" s="36"/>
      <c r="C118" s="30" t="s">
        <v>19</v>
      </c>
      <c r="D118" s="37"/>
      <c r="E118" s="37"/>
      <c r="F118" s="28" t="str">
        <f>F14</f>
        <v>Mladá Boleslav</v>
      </c>
      <c r="G118" s="37"/>
      <c r="H118" s="37"/>
      <c r="I118" s="30" t="s">
        <v>21</v>
      </c>
      <c r="J118" s="67">
        <f>IF(J14="","",J14)</f>
        <v>45363</v>
      </c>
      <c r="K118" s="37"/>
      <c r="L118" s="52"/>
      <c r="S118" s="35"/>
      <c r="T118" s="35"/>
      <c r="U118" s="35"/>
      <c r="V118" s="35"/>
      <c r="W118" s="35"/>
      <c r="X118" s="35"/>
      <c r="Y118" s="35"/>
      <c r="Z118" s="35"/>
      <c r="AA118" s="35"/>
      <c r="AB118" s="35"/>
      <c r="AC118" s="35"/>
      <c r="AD118" s="35"/>
      <c r="AE118" s="35"/>
    </row>
    <row r="119" spans="1:65" s="2" customFormat="1" ht="6.95" customHeight="1">
      <c r="A119" s="35"/>
      <c r="B119" s="36"/>
      <c r="C119" s="37"/>
      <c r="D119" s="37"/>
      <c r="E119" s="37"/>
      <c r="F119" s="37"/>
      <c r="G119" s="37"/>
      <c r="H119" s="37"/>
      <c r="I119" s="37"/>
      <c r="J119" s="37"/>
      <c r="K119" s="37"/>
      <c r="L119" s="52"/>
      <c r="S119" s="35"/>
      <c r="T119" s="35"/>
      <c r="U119" s="35"/>
      <c r="V119" s="35"/>
      <c r="W119" s="35"/>
      <c r="X119" s="35"/>
      <c r="Y119" s="35"/>
      <c r="Z119" s="35"/>
      <c r="AA119" s="35"/>
      <c r="AB119" s="35"/>
      <c r="AC119" s="35"/>
      <c r="AD119" s="35"/>
      <c r="AE119" s="35"/>
    </row>
    <row r="120" spans="1:65" s="2" customFormat="1" ht="15.2" customHeight="1">
      <c r="A120" s="35"/>
      <c r="B120" s="36"/>
      <c r="C120" s="30" t="s">
        <v>22</v>
      </c>
      <c r="D120" s="37"/>
      <c r="E120" s="37"/>
      <c r="F120" s="28" t="str">
        <f>E17</f>
        <v xml:space="preserve">ŠKO-ENERGO s.r.o. </v>
      </c>
      <c r="G120" s="37"/>
      <c r="H120" s="37"/>
      <c r="I120" s="30" t="s">
        <v>28</v>
      </c>
      <c r="J120" s="33" t="str">
        <f>E23</f>
        <v>AFRY CZ s.r.o.</v>
      </c>
      <c r="K120" s="37"/>
      <c r="L120" s="52"/>
      <c r="S120" s="35"/>
      <c r="T120" s="35"/>
      <c r="U120" s="35"/>
      <c r="V120" s="35"/>
      <c r="W120" s="35"/>
      <c r="X120" s="35"/>
      <c r="Y120" s="35"/>
      <c r="Z120" s="35"/>
      <c r="AA120" s="35"/>
      <c r="AB120" s="35"/>
      <c r="AC120" s="35"/>
      <c r="AD120" s="35"/>
      <c r="AE120" s="35"/>
    </row>
    <row r="121" spans="1:65" s="2" customFormat="1" ht="15.2" customHeight="1">
      <c r="A121" s="35"/>
      <c r="B121" s="36"/>
      <c r="C121" s="30" t="s">
        <v>26</v>
      </c>
      <c r="D121" s="37"/>
      <c r="E121" s="37"/>
      <c r="F121" s="28" t="str">
        <f>IF(E20="","",E20)</f>
        <v>Vyplň údaj</v>
      </c>
      <c r="G121" s="37"/>
      <c r="H121" s="37"/>
      <c r="I121" s="30" t="s">
        <v>31</v>
      </c>
      <c r="J121" s="33" t="str">
        <f>E26</f>
        <v>AFRY CZ s.r.o.</v>
      </c>
      <c r="K121" s="37"/>
      <c r="L121" s="52"/>
      <c r="S121" s="35"/>
      <c r="T121" s="35"/>
      <c r="U121" s="35"/>
      <c r="V121" s="35"/>
      <c r="W121" s="35"/>
      <c r="X121" s="35"/>
      <c r="Y121" s="35"/>
      <c r="Z121" s="35"/>
      <c r="AA121" s="35"/>
      <c r="AB121" s="35"/>
      <c r="AC121" s="35"/>
      <c r="AD121" s="35"/>
      <c r="AE121" s="35"/>
    </row>
    <row r="122" spans="1:65" s="2" customFormat="1" ht="10.35" customHeight="1">
      <c r="A122" s="35"/>
      <c r="B122" s="36"/>
      <c r="C122" s="37"/>
      <c r="D122" s="37"/>
      <c r="E122" s="37"/>
      <c r="F122" s="37"/>
      <c r="G122" s="37"/>
      <c r="H122" s="37"/>
      <c r="I122" s="37"/>
      <c r="J122" s="37"/>
      <c r="K122" s="37"/>
      <c r="L122" s="52"/>
      <c r="S122" s="35"/>
      <c r="T122" s="35"/>
      <c r="U122" s="35"/>
      <c r="V122" s="35"/>
      <c r="W122" s="35"/>
      <c r="X122" s="35"/>
      <c r="Y122" s="35"/>
      <c r="Z122" s="35"/>
      <c r="AA122" s="35"/>
      <c r="AB122" s="35"/>
      <c r="AC122" s="35"/>
      <c r="AD122" s="35"/>
      <c r="AE122" s="35"/>
    </row>
    <row r="123" spans="1:65" s="11" customFormat="1" ht="29.25" customHeight="1">
      <c r="A123" s="163"/>
      <c r="B123" s="164"/>
      <c r="C123" s="165" t="s">
        <v>250</v>
      </c>
      <c r="D123" s="166" t="s">
        <v>55</v>
      </c>
      <c r="E123" s="166" t="s">
        <v>53</v>
      </c>
      <c r="F123" s="166" t="s">
        <v>54</v>
      </c>
      <c r="G123" s="166" t="s">
        <v>251</v>
      </c>
      <c r="H123" s="166" t="s">
        <v>252</v>
      </c>
      <c r="I123" s="166" t="s">
        <v>7632</v>
      </c>
      <c r="J123" s="167" t="s">
        <v>7631</v>
      </c>
      <c r="K123" s="168" t="s">
        <v>253</v>
      </c>
      <c r="L123" s="169"/>
      <c r="M123" s="76" t="s">
        <v>1</v>
      </c>
      <c r="N123" s="77" t="s">
        <v>37</v>
      </c>
      <c r="O123" s="77" t="s">
        <v>254</v>
      </c>
      <c r="P123" s="77" t="s">
        <v>255</v>
      </c>
      <c r="Q123" s="77" t="s">
        <v>256</v>
      </c>
      <c r="R123" s="77" t="s">
        <v>257</v>
      </c>
      <c r="S123" s="77" t="s">
        <v>258</v>
      </c>
      <c r="T123" s="78" t="s">
        <v>259</v>
      </c>
      <c r="U123" s="163"/>
      <c r="V123" s="163"/>
      <c r="W123" s="163"/>
      <c r="X123" s="163"/>
      <c r="Y123" s="163"/>
      <c r="Z123" s="163"/>
      <c r="AA123" s="163"/>
      <c r="AB123" s="163"/>
      <c r="AC123" s="163"/>
      <c r="AD123" s="163"/>
      <c r="AE123" s="163"/>
    </row>
    <row r="124" spans="1:65" s="2" customFormat="1" ht="22.9" customHeight="1">
      <c r="A124" s="35"/>
      <c r="B124" s="36"/>
      <c r="C124" s="83" t="s">
        <v>260</v>
      </c>
      <c r="D124" s="37"/>
      <c r="E124" s="37"/>
      <c r="F124" s="37"/>
      <c r="G124" s="37"/>
      <c r="H124" s="37"/>
      <c r="I124" s="37"/>
      <c r="J124" s="170">
        <f>BK124</f>
        <v>0</v>
      </c>
      <c r="K124" s="37"/>
      <c r="L124" s="40"/>
      <c r="M124" s="79"/>
      <c r="N124" s="171"/>
      <c r="O124" s="80"/>
      <c r="P124" s="172">
        <f>P125</f>
        <v>0</v>
      </c>
      <c r="Q124" s="80"/>
      <c r="R124" s="172">
        <f>R125</f>
        <v>0</v>
      </c>
      <c r="S124" s="80"/>
      <c r="T124" s="173">
        <f>T125</f>
        <v>0</v>
      </c>
      <c r="U124" s="35"/>
      <c r="V124" s="35"/>
      <c r="W124" s="35"/>
      <c r="X124" s="35"/>
      <c r="Y124" s="35"/>
      <c r="Z124" s="35"/>
      <c r="AA124" s="35"/>
      <c r="AB124" s="35"/>
      <c r="AC124" s="35"/>
      <c r="AD124" s="35"/>
      <c r="AE124" s="35"/>
      <c r="AT124" s="18" t="s">
        <v>63</v>
      </c>
      <c r="AU124" s="18" t="s">
        <v>245</v>
      </c>
      <c r="BK124" s="174">
        <f>BK125</f>
        <v>0</v>
      </c>
    </row>
    <row r="125" spans="1:65" s="12" customFormat="1" ht="25.9" customHeight="1">
      <c r="B125" s="175"/>
      <c r="C125" s="176"/>
      <c r="D125" s="177" t="s">
        <v>63</v>
      </c>
      <c r="E125" s="178" t="s">
        <v>1134</v>
      </c>
      <c r="F125" s="178" t="s">
        <v>1135</v>
      </c>
      <c r="G125" s="176"/>
      <c r="H125" s="176"/>
      <c r="I125" s="179"/>
      <c r="J125" s="180">
        <f>BK125</f>
        <v>0</v>
      </c>
      <c r="K125" s="176"/>
      <c r="L125" s="181"/>
      <c r="M125" s="182"/>
      <c r="N125" s="183"/>
      <c r="O125" s="183"/>
      <c r="P125" s="184">
        <f>P126+P135+P144</f>
        <v>0</v>
      </c>
      <c r="Q125" s="183"/>
      <c r="R125" s="184">
        <f>R126+R135+R144</f>
        <v>0</v>
      </c>
      <c r="S125" s="183"/>
      <c r="T125" s="185">
        <f>T126+T135+T144</f>
        <v>0</v>
      </c>
      <c r="AR125" s="186" t="s">
        <v>73</v>
      </c>
      <c r="AT125" s="187" t="s">
        <v>63</v>
      </c>
      <c r="AU125" s="187" t="s">
        <v>64</v>
      </c>
      <c r="AY125" s="186" t="s">
        <v>263</v>
      </c>
      <c r="BK125" s="188">
        <f>BK126+BK135+BK144</f>
        <v>0</v>
      </c>
    </row>
    <row r="126" spans="1:65" s="12" customFormat="1" ht="22.9" customHeight="1">
      <c r="B126" s="175"/>
      <c r="C126" s="176"/>
      <c r="D126" s="177" t="s">
        <v>63</v>
      </c>
      <c r="E126" s="189" t="s">
        <v>1813</v>
      </c>
      <c r="F126" s="189" t="s">
        <v>4293</v>
      </c>
      <c r="G126" s="176"/>
      <c r="H126" s="176"/>
      <c r="I126" s="179"/>
      <c r="J126" s="190">
        <f>BK126</f>
        <v>0</v>
      </c>
      <c r="K126" s="176"/>
      <c r="L126" s="181"/>
      <c r="M126" s="182"/>
      <c r="N126" s="183"/>
      <c r="O126" s="183"/>
      <c r="P126" s="184">
        <f>SUM(P127:P134)</f>
        <v>0</v>
      </c>
      <c r="Q126" s="183"/>
      <c r="R126" s="184">
        <f>SUM(R127:R134)</f>
        <v>0</v>
      </c>
      <c r="S126" s="183"/>
      <c r="T126" s="185">
        <f>SUM(T127:T134)</f>
        <v>0</v>
      </c>
      <c r="AR126" s="186" t="s">
        <v>71</v>
      </c>
      <c r="AT126" s="187" t="s">
        <v>63</v>
      </c>
      <c r="AU126" s="187" t="s">
        <v>71</v>
      </c>
      <c r="AY126" s="186" t="s">
        <v>263</v>
      </c>
      <c r="BK126" s="188">
        <f>SUM(BK127:BK134)</f>
        <v>0</v>
      </c>
    </row>
    <row r="127" spans="1:65" s="2" customFormat="1" ht="16.5" customHeight="1">
      <c r="A127" s="35"/>
      <c r="B127" s="36"/>
      <c r="C127" s="191" t="s">
        <v>71</v>
      </c>
      <c r="D127" s="191" t="s">
        <v>266</v>
      </c>
      <c r="E127" s="192" t="s">
        <v>4294</v>
      </c>
      <c r="F127" s="193" t="s">
        <v>4295</v>
      </c>
      <c r="G127" s="194" t="s">
        <v>796</v>
      </c>
      <c r="H127" s="195">
        <v>7</v>
      </c>
      <c r="I127" s="196"/>
      <c r="J127" s="197">
        <f>ROUND(I127*H127,2)</f>
        <v>0</v>
      </c>
      <c r="K127" s="198"/>
      <c r="L127" s="40"/>
      <c r="M127" s="199" t="s">
        <v>1</v>
      </c>
      <c r="N127" s="200" t="s">
        <v>38</v>
      </c>
      <c r="O127" s="72"/>
      <c r="P127" s="201">
        <f>O127*H127</f>
        <v>0</v>
      </c>
      <c r="Q127" s="201">
        <v>0</v>
      </c>
      <c r="R127" s="201">
        <f>Q127*H127</f>
        <v>0</v>
      </c>
      <c r="S127" s="201">
        <v>0</v>
      </c>
      <c r="T127" s="202">
        <f>S127*H127</f>
        <v>0</v>
      </c>
      <c r="U127" s="35"/>
      <c r="V127" s="35"/>
      <c r="W127" s="35"/>
      <c r="X127" s="35"/>
      <c r="Y127" s="35"/>
      <c r="Z127" s="35"/>
      <c r="AA127" s="35"/>
      <c r="AB127" s="35"/>
      <c r="AC127" s="35"/>
      <c r="AD127" s="35"/>
      <c r="AE127" s="35"/>
      <c r="AR127" s="203" t="s">
        <v>416</v>
      </c>
      <c r="AT127" s="203" t="s">
        <v>266</v>
      </c>
      <c r="AU127" s="203" t="s">
        <v>73</v>
      </c>
      <c r="AY127" s="18" t="s">
        <v>263</v>
      </c>
      <c r="BE127" s="204">
        <f>IF(N127="základní",J127,0)</f>
        <v>0</v>
      </c>
      <c r="BF127" s="204">
        <f>IF(N127="snížená",J127,0)</f>
        <v>0</v>
      </c>
      <c r="BG127" s="204">
        <f>IF(N127="zákl. přenesená",J127,0)</f>
        <v>0</v>
      </c>
      <c r="BH127" s="204">
        <f>IF(N127="sníž. přenesená",J127,0)</f>
        <v>0</v>
      </c>
      <c r="BI127" s="204">
        <f>IF(N127="nulová",J127,0)</f>
        <v>0</v>
      </c>
      <c r="BJ127" s="18" t="s">
        <v>71</v>
      </c>
      <c r="BK127" s="204">
        <f>ROUND(I127*H127,2)</f>
        <v>0</v>
      </c>
      <c r="BL127" s="18" t="s">
        <v>416</v>
      </c>
      <c r="BM127" s="203" t="s">
        <v>73</v>
      </c>
    </row>
    <row r="128" spans="1:65" s="2" customFormat="1" ht="19.5">
      <c r="A128" s="35"/>
      <c r="B128" s="36"/>
      <c r="C128" s="37"/>
      <c r="D128" s="207" t="s">
        <v>294</v>
      </c>
      <c r="E128" s="37"/>
      <c r="F128" s="239" t="s">
        <v>4296</v>
      </c>
      <c r="G128" s="37"/>
      <c r="H128" s="37"/>
      <c r="I128" s="240"/>
      <c r="J128" s="37"/>
      <c r="K128" s="37"/>
      <c r="L128" s="40"/>
      <c r="M128" s="241"/>
      <c r="N128" s="242"/>
      <c r="O128" s="72"/>
      <c r="P128" s="72"/>
      <c r="Q128" s="72"/>
      <c r="R128" s="72"/>
      <c r="S128" s="72"/>
      <c r="T128" s="73"/>
      <c r="U128" s="35"/>
      <c r="V128" s="35"/>
      <c r="W128" s="35"/>
      <c r="X128" s="35"/>
      <c r="Y128" s="35"/>
      <c r="Z128" s="35"/>
      <c r="AA128" s="35"/>
      <c r="AB128" s="35"/>
      <c r="AC128" s="35"/>
      <c r="AD128" s="35"/>
      <c r="AE128" s="35"/>
      <c r="AT128" s="18" t="s">
        <v>294</v>
      </c>
      <c r="AU128" s="18" t="s">
        <v>73</v>
      </c>
    </row>
    <row r="129" spans="1:65" s="2" customFormat="1" ht="16.5" customHeight="1">
      <c r="A129" s="35"/>
      <c r="B129" s="36"/>
      <c r="C129" s="191" t="s">
        <v>73</v>
      </c>
      <c r="D129" s="191" t="s">
        <v>266</v>
      </c>
      <c r="E129" s="192" t="s">
        <v>4297</v>
      </c>
      <c r="F129" s="193" t="s">
        <v>4298</v>
      </c>
      <c r="G129" s="194" t="s">
        <v>1887</v>
      </c>
      <c r="H129" s="195">
        <v>10</v>
      </c>
      <c r="I129" s="196"/>
      <c r="J129" s="197">
        <f>ROUND(I129*H129,2)</f>
        <v>0</v>
      </c>
      <c r="K129" s="198"/>
      <c r="L129" s="40"/>
      <c r="M129" s="199" t="s">
        <v>1</v>
      </c>
      <c r="N129" s="200" t="s">
        <v>38</v>
      </c>
      <c r="O129" s="72"/>
      <c r="P129" s="201">
        <f>O129*H129</f>
        <v>0</v>
      </c>
      <c r="Q129" s="201">
        <v>0</v>
      </c>
      <c r="R129" s="201">
        <f>Q129*H129</f>
        <v>0</v>
      </c>
      <c r="S129" s="201">
        <v>0</v>
      </c>
      <c r="T129" s="202">
        <f>S129*H129</f>
        <v>0</v>
      </c>
      <c r="U129" s="35"/>
      <c r="V129" s="35"/>
      <c r="W129" s="35"/>
      <c r="X129" s="35"/>
      <c r="Y129" s="35"/>
      <c r="Z129" s="35"/>
      <c r="AA129" s="35"/>
      <c r="AB129" s="35"/>
      <c r="AC129" s="35"/>
      <c r="AD129" s="35"/>
      <c r="AE129" s="35"/>
      <c r="AR129" s="203" t="s">
        <v>416</v>
      </c>
      <c r="AT129" s="203" t="s">
        <v>266</v>
      </c>
      <c r="AU129" s="203" t="s">
        <v>73</v>
      </c>
      <c r="AY129" s="18" t="s">
        <v>263</v>
      </c>
      <c r="BE129" s="204">
        <f>IF(N129="základní",J129,0)</f>
        <v>0</v>
      </c>
      <c r="BF129" s="204">
        <f>IF(N129="snížená",J129,0)</f>
        <v>0</v>
      </c>
      <c r="BG129" s="204">
        <f>IF(N129="zákl. přenesená",J129,0)</f>
        <v>0</v>
      </c>
      <c r="BH129" s="204">
        <f>IF(N129="sníž. přenesená",J129,0)</f>
        <v>0</v>
      </c>
      <c r="BI129" s="204">
        <f>IF(N129="nulová",J129,0)</f>
        <v>0</v>
      </c>
      <c r="BJ129" s="18" t="s">
        <v>71</v>
      </c>
      <c r="BK129" s="204">
        <f>ROUND(I129*H129,2)</f>
        <v>0</v>
      </c>
      <c r="BL129" s="18" t="s">
        <v>416</v>
      </c>
      <c r="BM129" s="203" t="s">
        <v>270</v>
      </c>
    </row>
    <row r="130" spans="1:65" s="2" customFormat="1" ht="19.5">
      <c r="A130" s="35"/>
      <c r="B130" s="36"/>
      <c r="C130" s="37"/>
      <c r="D130" s="207" t="s">
        <v>294</v>
      </c>
      <c r="E130" s="37"/>
      <c r="F130" s="239" t="s">
        <v>4299</v>
      </c>
      <c r="G130" s="37"/>
      <c r="H130" s="37"/>
      <c r="I130" s="240"/>
      <c r="J130" s="37"/>
      <c r="K130" s="37"/>
      <c r="L130" s="40"/>
      <c r="M130" s="241"/>
      <c r="N130" s="242"/>
      <c r="O130" s="72"/>
      <c r="P130" s="72"/>
      <c r="Q130" s="72"/>
      <c r="R130" s="72"/>
      <c r="S130" s="72"/>
      <c r="T130" s="73"/>
      <c r="U130" s="35"/>
      <c r="V130" s="35"/>
      <c r="W130" s="35"/>
      <c r="X130" s="35"/>
      <c r="Y130" s="35"/>
      <c r="Z130" s="35"/>
      <c r="AA130" s="35"/>
      <c r="AB130" s="35"/>
      <c r="AC130" s="35"/>
      <c r="AD130" s="35"/>
      <c r="AE130" s="35"/>
      <c r="AT130" s="18" t="s">
        <v>294</v>
      </c>
      <c r="AU130" s="18" t="s">
        <v>73</v>
      </c>
    </row>
    <row r="131" spans="1:65" s="2" customFormat="1" ht="16.5" customHeight="1">
      <c r="A131" s="35"/>
      <c r="B131" s="36"/>
      <c r="C131" s="191" t="s">
        <v>276</v>
      </c>
      <c r="D131" s="191" t="s">
        <v>266</v>
      </c>
      <c r="E131" s="192" t="s">
        <v>4300</v>
      </c>
      <c r="F131" s="193" t="s">
        <v>4301</v>
      </c>
      <c r="G131" s="194" t="s">
        <v>1887</v>
      </c>
      <c r="H131" s="195">
        <v>3</v>
      </c>
      <c r="I131" s="196"/>
      <c r="J131" s="197">
        <f>ROUND(I131*H131,2)</f>
        <v>0</v>
      </c>
      <c r="K131" s="198"/>
      <c r="L131" s="40"/>
      <c r="M131" s="199" t="s">
        <v>1</v>
      </c>
      <c r="N131" s="200" t="s">
        <v>38</v>
      </c>
      <c r="O131" s="72"/>
      <c r="P131" s="201">
        <f>O131*H131</f>
        <v>0</v>
      </c>
      <c r="Q131" s="201">
        <v>0</v>
      </c>
      <c r="R131" s="201">
        <f>Q131*H131</f>
        <v>0</v>
      </c>
      <c r="S131" s="201">
        <v>0</v>
      </c>
      <c r="T131" s="202">
        <f>S131*H131</f>
        <v>0</v>
      </c>
      <c r="U131" s="35"/>
      <c r="V131" s="35"/>
      <c r="W131" s="35"/>
      <c r="X131" s="35"/>
      <c r="Y131" s="35"/>
      <c r="Z131" s="35"/>
      <c r="AA131" s="35"/>
      <c r="AB131" s="35"/>
      <c r="AC131" s="35"/>
      <c r="AD131" s="35"/>
      <c r="AE131" s="35"/>
      <c r="AR131" s="203" t="s">
        <v>416</v>
      </c>
      <c r="AT131" s="203" t="s">
        <v>266</v>
      </c>
      <c r="AU131" s="203" t="s">
        <v>73</v>
      </c>
      <c r="AY131" s="18" t="s">
        <v>263</v>
      </c>
      <c r="BE131" s="204">
        <f>IF(N131="základní",J131,0)</f>
        <v>0</v>
      </c>
      <c r="BF131" s="204">
        <f>IF(N131="snížená",J131,0)</f>
        <v>0</v>
      </c>
      <c r="BG131" s="204">
        <f>IF(N131="zákl. přenesená",J131,0)</f>
        <v>0</v>
      </c>
      <c r="BH131" s="204">
        <f>IF(N131="sníž. přenesená",J131,0)</f>
        <v>0</v>
      </c>
      <c r="BI131" s="204">
        <f>IF(N131="nulová",J131,0)</f>
        <v>0</v>
      </c>
      <c r="BJ131" s="18" t="s">
        <v>71</v>
      </c>
      <c r="BK131" s="204">
        <f>ROUND(I131*H131,2)</f>
        <v>0</v>
      </c>
      <c r="BL131" s="18" t="s">
        <v>416</v>
      </c>
      <c r="BM131" s="203" t="s">
        <v>304</v>
      </c>
    </row>
    <row r="132" spans="1:65" s="2" customFormat="1" ht="19.5">
      <c r="A132" s="35"/>
      <c r="B132" s="36"/>
      <c r="C132" s="37"/>
      <c r="D132" s="207" t="s">
        <v>294</v>
      </c>
      <c r="E132" s="37"/>
      <c r="F132" s="239" t="s">
        <v>4299</v>
      </c>
      <c r="G132" s="37"/>
      <c r="H132" s="37"/>
      <c r="I132" s="240"/>
      <c r="J132" s="37"/>
      <c r="K132" s="37"/>
      <c r="L132" s="40"/>
      <c r="M132" s="241"/>
      <c r="N132" s="242"/>
      <c r="O132" s="72"/>
      <c r="P132" s="72"/>
      <c r="Q132" s="72"/>
      <c r="R132" s="72"/>
      <c r="S132" s="72"/>
      <c r="T132" s="73"/>
      <c r="U132" s="35"/>
      <c r="V132" s="35"/>
      <c r="W132" s="35"/>
      <c r="X132" s="35"/>
      <c r="Y132" s="35"/>
      <c r="Z132" s="35"/>
      <c r="AA132" s="35"/>
      <c r="AB132" s="35"/>
      <c r="AC132" s="35"/>
      <c r="AD132" s="35"/>
      <c r="AE132" s="35"/>
      <c r="AT132" s="18" t="s">
        <v>294</v>
      </c>
      <c r="AU132" s="18" t="s">
        <v>73</v>
      </c>
    </row>
    <row r="133" spans="1:65" s="2" customFormat="1" ht="21.75" customHeight="1">
      <c r="A133" s="35"/>
      <c r="B133" s="36"/>
      <c r="C133" s="191" t="s">
        <v>270</v>
      </c>
      <c r="D133" s="191" t="s">
        <v>266</v>
      </c>
      <c r="E133" s="192" t="s">
        <v>4302</v>
      </c>
      <c r="F133" s="193" t="s">
        <v>4303</v>
      </c>
      <c r="G133" s="194" t="s">
        <v>1887</v>
      </c>
      <c r="H133" s="195">
        <v>5</v>
      </c>
      <c r="I133" s="196"/>
      <c r="J133" s="197">
        <f>ROUND(I133*H133,2)</f>
        <v>0</v>
      </c>
      <c r="K133" s="198"/>
      <c r="L133" s="40"/>
      <c r="M133" s="199" t="s">
        <v>1</v>
      </c>
      <c r="N133" s="200" t="s">
        <v>38</v>
      </c>
      <c r="O133" s="72"/>
      <c r="P133" s="201">
        <f>O133*H133</f>
        <v>0</v>
      </c>
      <c r="Q133" s="201">
        <v>0</v>
      </c>
      <c r="R133" s="201">
        <f>Q133*H133</f>
        <v>0</v>
      </c>
      <c r="S133" s="201">
        <v>0</v>
      </c>
      <c r="T133" s="202">
        <f>S133*H133</f>
        <v>0</v>
      </c>
      <c r="U133" s="35"/>
      <c r="V133" s="35"/>
      <c r="W133" s="35"/>
      <c r="X133" s="35"/>
      <c r="Y133" s="35"/>
      <c r="Z133" s="35"/>
      <c r="AA133" s="35"/>
      <c r="AB133" s="35"/>
      <c r="AC133" s="35"/>
      <c r="AD133" s="35"/>
      <c r="AE133" s="35"/>
      <c r="AR133" s="203" t="s">
        <v>416</v>
      </c>
      <c r="AT133" s="203" t="s">
        <v>266</v>
      </c>
      <c r="AU133" s="203" t="s">
        <v>73</v>
      </c>
      <c r="AY133" s="18" t="s">
        <v>263</v>
      </c>
      <c r="BE133" s="204">
        <f>IF(N133="základní",J133,0)</f>
        <v>0</v>
      </c>
      <c r="BF133" s="204">
        <f>IF(N133="snížená",J133,0)</f>
        <v>0</v>
      </c>
      <c r="BG133" s="204">
        <f>IF(N133="zákl. přenesená",J133,0)</f>
        <v>0</v>
      </c>
      <c r="BH133" s="204">
        <f>IF(N133="sníž. přenesená",J133,0)</f>
        <v>0</v>
      </c>
      <c r="BI133" s="204">
        <f>IF(N133="nulová",J133,0)</f>
        <v>0</v>
      </c>
      <c r="BJ133" s="18" t="s">
        <v>71</v>
      </c>
      <c r="BK133" s="204">
        <f>ROUND(I133*H133,2)</f>
        <v>0</v>
      </c>
      <c r="BL133" s="18" t="s">
        <v>416</v>
      </c>
      <c r="BM133" s="203" t="s">
        <v>314</v>
      </c>
    </row>
    <row r="134" spans="1:65" s="2" customFormat="1" ht="19.5">
      <c r="A134" s="35"/>
      <c r="B134" s="36"/>
      <c r="C134" s="37"/>
      <c r="D134" s="207" t="s">
        <v>294</v>
      </c>
      <c r="E134" s="37"/>
      <c r="F134" s="239" t="s">
        <v>4304</v>
      </c>
      <c r="G134" s="37"/>
      <c r="H134" s="37"/>
      <c r="I134" s="240"/>
      <c r="J134" s="37"/>
      <c r="K134" s="37"/>
      <c r="L134" s="40"/>
      <c r="M134" s="241"/>
      <c r="N134" s="242"/>
      <c r="O134" s="72"/>
      <c r="P134" s="72"/>
      <c r="Q134" s="72"/>
      <c r="R134" s="72"/>
      <c r="S134" s="72"/>
      <c r="T134" s="73"/>
      <c r="U134" s="35"/>
      <c r="V134" s="35"/>
      <c r="W134" s="35"/>
      <c r="X134" s="35"/>
      <c r="Y134" s="35"/>
      <c r="Z134" s="35"/>
      <c r="AA134" s="35"/>
      <c r="AB134" s="35"/>
      <c r="AC134" s="35"/>
      <c r="AD134" s="35"/>
      <c r="AE134" s="35"/>
      <c r="AT134" s="18" t="s">
        <v>294</v>
      </c>
      <c r="AU134" s="18" t="s">
        <v>73</v>
      </c>
    </row>
    <row r="135" spans="1:65" s="12" customFormat="1" ht="22.9" customHeight="1">
      <c r="B135" s="175"/>
      <c r="C135" s="176"/>
      <c r="D135" s="177" t="s">
        <v>63</v>
      </c>
      <c r="E135" s="189" t="s">
        <v>1815</v>
      </c>
      <c r="F135" s="189" t="s">
        <v>4305</v>
      </c>
      <c r="G135" s="176"/>
      <c r="H135" s="176"/>
      <c r="I135" s="179"/>
      <c r="J135" s="190">
        <f>BK135</f>
        <v>0</v>
      </c>
      <c r="K135" s="176"/>
      <c r="L135" s="181"/>
      <c r="M135" s="182"/>
      <c r="N135" s="183"/>
      <c r="O135" s="183"/>
      <c r="P135" s="184">
        <f>SUM(P136:P143)</f>
        <v>0</v>
      </c>
      <c r="Q135" s="183"/>
      <c r="R135" s="184">
        <f>SUM(R136:R143)</f>
        <v>0</v>
      </c>
      <c r="S135" s="183"/>
      <c r="T135" s="185">
        <f>SUM(T136:T143)</f>
        <v>0</v>
      </c>
      <c r="AR135" s="186" t="s">
        <v>71</v>
      </c>
      <c r="AT135" s="187" t="s">
        <v>63</v>
      </c>
      <c r="AU135" s="187" t="s">
        <v>71</v>
      </c>
      <c r="AY135" s="186" t="s">
        <v>263</v>
      </c>
      <c r="BK135" s="188">
        <f>SUM(BK136:BK143)</f>
        <v>0</v>
      </c>
    </row>
    <row r="136" spans="1:65" s="2" customFormat="1" ht="16.5" customHeight="1">
      <c r="A136" s="35"/>
      <c r="B136" s="36"/>
      <c r="C136" s="191" t="s">
        <v>297</v>
      </c>
      <c r="D136" s="191" t="s">
        <v>266</v>
      </c>
      <c r="E136" s="192" t="s">
        <v>4306</v>
      </c>
      <c r="F136" s="193" t="s">
        <v>4307</v>
      </c>
      <c r="G136" s="194" t="s">
        <v>796</v>
      </c>
      <c r="H136" s="195">
        <v>7</v>
      </c>
      <c r="I136" s="196"/>
      <c r="J136" s="197">
        <f>ROUND(I136*H136,2)</f>
        <v>0</v>
      </c>
      <c r="K136" s="198"/>
      <c r="L136" s="40"/>
      <c r="M136" s="199" t="s">
        <v>1</v>
      </c>
      <c r="N136" s="200" t="s">
        <v>38</v>
      </c>
      <c r="O136" s="72"/>
      <c r="P136" s="201">
        <f>O136*H136</f>
        <v>0</v>
      </c>
      <c r="Q136" s="201">
        <v>0</v>
      </c>
      <c r="R136" s="201">
        <f>Q136*H136</f>
        <v>0</v>
      </c>
      <c r="S136" s="201">
        <v>0</v>
      </c>
      <c r="T136" s="202">
        <f>S136*H136</f>
        <v>0</v>
      </c>
      <c r="U136" s="35"/>
      <c r="V136" s="35"/>
      <c r="W136" s="35"/>
      <c r="X136" s="35"/>
      <c r="Y136" s="35"/>
      <c r="Z136" s="35"/>
      <c r="AA136" s="35"/>
      <c r="AB136" s="35"/>
      <c r="AC136" s="35"/>
      <c r="AD136" s="35"/>
      <c r="AE136" s="35"/>
      <c r="AR136" s="203" t="s">
        <v>416</v>
      </c>
      <c r="AT136" s="203" t="s">
        <v>266</v>
      </c>
      <c r="AU136" s="203" t="s">
        <v>73</v>
      </c>
      <c r="AY136" s="18" t="s">
        <v>263</v>
      </c>
      <c r="BE136" s="204">
        <f>IF(N136="základní",J136,0)</f>
        <v>0</v>
      </c>
      <c r="BF136" s="204">
        <f>IF(N136="snížená",J136,0)</f>
        <v>0</v>
      </c>
      <c r="BG136" s="204">
        <f>IF(N136="zákl. přenesená",J136,0)</f>
        <v>0</v>
      </c>
      <c r="BH136" s="204">
        <f>IF(N136="sníž. přenesená",J136,0)</f>
        <v>0</v>
      </c>
      <c r="BI136" s="204">
        <f>IF(N136="nulová",J136,0)</f>
        <v>0</v>
      </c>
      <c r="BJ136" s="18" t="s">
        <v>71</v>
      </c>
      <c r="BK136" s="204">
        <f>ROUND(I136*H136,2)</f>
        <v>0</v>
      </c>
      <c r="BL136" s="18" t="s">
        <v>416</v>
      </c>
      <c r="BM136" s="203" t="s">
        <v>322</v>
      </c>
    </row>
    <row r="137" spans="1:65" s="2" customFormat="1" ht="19.5">
      <c r="A137" s="35"/>
      <c r="B137" s="36"/>
      <c r="C137" s="37"/>
      <c r="D137" s="207" t="s">
        <v>294</v>
      </c>
      <c r="E137" s="37"/>
      <c r="F137" s="239" t="s">
        <v>4296</v>
      </c>
      <c r="G137" s="37"/>
      <c r="H137" s="37"/>
      <c r="I137" s="240"/>
      <c r="J137" s="37"/>
      <c r="K137" s="37"/>
      <c r="L137" s="40"/>
      <c r="M137" s="241"/>
      <c r="N137" s="242"/>
      <c r="O137" s="72"/>
      <c r="P137" s="72"/>
      <c r="Q137" s="72"/>
      <c r="R137" s="72"/>
      <c r="S137" s="72"/>
      <c r="T137" s="73"/>
      <c r="U137" s="35"/>
      <c r="V137" s="35"/>
      <c r="W137" s="35"/>
      <c r="X137" s="35"/>
      <c r="Y137" s="35"/>
      <c r="Z137" s="35"/>
      <c r="AA137" s="35"/>
      <c r="AB137" s="35"/>
      <c r="AC137" s="35"/>
      <c r="AD137" s="35"/>
      <c r="AE137" s="35"/>
      <c r="AT137" s="18" t="s">
        <v>294</v>
      </c>
      <c r="AU137" s="18" t="s">
        <v>73</v>
      </c>
    </row>
    <row r="138" spans="1:65" s="2" customFormat="1" ht="16.5" customHeight="1">
      <c r="A138" s="35"/>
      <c r="B138" s="36"/>
      <c r="C138" s="191" t="s">
        <v>304</v>
      </c>
      <c r="D138" s="191" t="s">
        <v>266</v>
      </c>
      <c r="E138" s="192" t="s">
        <v>4308</v>
      </c>
      <c r="F138" s="193" t="s">
        <v>4309</v>
      </c>
      <c r="G138" s="194" t="s">
        <v>1887</v>
      </c>
      <c r="H138" s="195">
        <v>10</v>
      </c>
      <c r="I138" s="196"/>
      <c r="J138" s="197">
        <f>ROUND(I138*H138,2)</f>
        <v>0</v>
      </c>
      <c r="K138" s="198"/>
      <c r="L138" s="40"/>
      <c r="M138" s="199" t="s">
        <v>1</v>
      </c>
      <c r="N138" s="200" t="s">
        <v>38</v>
      </c>
      <c r="O138" s="72"/>
      <c r="P138" s="201">
        <f>O138*H138</f>
        <v>0</v>
      </c>
      <c r="Q138" s="201">
        <v>0</v>
      </c>
      <c r="R138" s="201">
        <f>Q138*H138</f>
        <v>0</v>
      </c>
      <c r="S138" s="201">
        <v>0</v>
      </c>
      <c r="T138" s="202">
        <f>S138*H138</f>
        <v>0</v>
      </c>
      <c r="U138" s="35"/>
      <c r="V138" s="35"/>
      <c r="W138" s="35"/>
      <c r="X138" s="35"/>
      <c r="Y138" s="35"/>
      <c r="Z138" s="35"/>
      <c r="AA138" s="35"/>
      <c r="AB138" s="35"/>
      <c r="AC138" s="35"/>
      <c r="AD138" s="35"/>
      <c r="AE138" s="35"/>
      <c r="AR138" s="203" t="s">
        <v>416</v>
      </c>
      <c r="AT138" s="203" t="s">
        <v>266</v>
      </c>
      <c r="AU138" s="203" t="s">
        <v>73</v>
      </c>
      <c r="AY138" s="18" t="s">
        <v>263</v>
      </c>
      <c r="BE138" s="204">
        <f>IF(N138="základní",J138,0)</f>
        <v>0</v>
      </c>
      <c r="BF138" s="204">
        <f>IF(N138="snížená",J138,0)</f>
        <v>0</v>
      </c>
      <c r="BG138" s="204">
        <f>IF(N138="zákl. přenesená",J138,0)</f>
        <v>0</v>
      </c>
      <c r="BH138" s="204">
        <f>IF(N138="sníž. přenesená",J138,0)</f>
        <v>0</v>
      </c>
      <c r="BI138" s="204">
        <f>IF(N138="nulová",J138,0)</f>
        <v>0</v>
      </c>
      <c r="BJ138" s="18" t="s">
        <v>71</v>
      </c>
      <c r="BK138" s="204">
        <f>ROUND(I138*H138,2)</f>
        <v>0</v>
      </c>
      <c r="BL138" s="18" t="s">
        <v>416</v>
      </c>
      <c r="BM138" s="203" t="s">
        <v>8</v>
      </c>
    </row>
    <row r="139" spans="1:65" s="2" customFormat="1" ht="19.5">
      <c r="A139" s="35"/>
      <c r="B139" s="36"/>
      <c r="C139" s="37"/>
      <c r="D139" s="207" t="s">
        <v>294</v>
      </c>
      <c r="E139" s="37"/>
      <c r="F139" s="239" t="s">
        <v>4299</v>
      </c>
      <c r="G139" s="37"/>
      <c r="H139" s="37"/>
      <c r="I139" s="240"/>
      <c r="J139" s="37"/>
      <c r="K139" s="37"/>
      <c r="L139" s="40"/>
      <c r="M139" s="241"/>
      <c r="N139" s="242"/>
      <c r="O139" s="72"/>
      <c r="P139" s="72"/>
      <c r="Q139" s="72"/>
      <c r="R139" s="72"/>
      <c r="S139" s="72"/>
      <c r="T139" s="73"/>
      <c r="U139" s="35"/>
      <c r="V139" s="35"/>
      <c r="W139" s="35"/>
      <c r="X139" s="35"/>
      <c r="Y139" s="35"/>
      <c r="Z139" s="35"/>
      <c r="AA139" s="35"/>
      <c r="AB139" s="35"/>
      <c r="AC139" s="35"/>
      <c r="AD139" s="35"/>
      <c r="AE139" s="35"/>
      <c r="AT139" s="18" t="s">
        <v>294</v>
      </c>
      <c r="AU139" s="18" t="s">
        <v>73</v>
      </c>
    </row>
    <row r="140" spans="1:65" s="2" customFormat="1" ht="16.5" customHeight="1">
      <c r="A140" s="35"/>
      <c r="B140" s="36"/>
      <c r="C140" s="191" t="s">
        <v>309</v>
      </c>
      <c r="D140" s="191" t="s">
        <v>266</v>
      </c>
      <c r="E140" s="192" t="s">
        <v>4310</v>
      </c>
      <c r="F140" s="193" t="s">
        <v>4311</v>
      </c>
      <c r="G140" s="194" t="s">
        <v>1887</v>
      </c>
      <c r="H140" s="195">
        <v>3</v>
      </c>
      <c r="I140" s="196"/>
      <c r="J140" s="197">
        <f>ROUND(I140*H140,2)</f>
        <v>0</v>
      </c>
      <c r="K140" s="198"/>
      <c r="L140" s="40"/>
      <c r="M140" s="199" t="s">
        <v>1</v>
      </c>
      <c r="N140" s="200" t="s">
        <v>38</v>
      </c>
      <c r="O140" s="72"/>
      <c r="P140" s="201">
        <f>O140*H140</f>
        <v>0</v>
      </c>
      <c r="Q140" s="201">
        <v>0</v>
      </c>
      <c r="R140" s="201">
        <f>Q140*H140</f>
        <v>0</v>
      </c>
      <c r="S140" s="201">
        <v>0</v>
      </c>
      <c r="T140" s="202">
        <f>S140*H140</f>
        <v>0</v>
      </c>
      <c r="U140" s="35"/>
      <c r="V140" s="35"/>
      <c r="W140" s="35"/>
      <c r="X140" s="35"/>
      <c r="Y140" s="35"/>
      <c r="Z140" s="35"/>
      <c r="AA140" s="35"/>
      <c r="AB140" s="35"/>
      <c r="AC140" s="35"/>
      <c r="AD140" s="35"/>
      <c r="AE140" s="35"/>
      <c r="AR140" s="203" t="s">
        <v>416</v>
      </c>
      <c r="AT140" s="203" t="s">
        <v>266</v>
      </c>
      <c r="AU140" s="203" t="s">
        <v>73</v>
      </c>
      <c r="AY140" s="18" t="s">
        <v>263</v>
      </c>
      <c r="BE140" s="204">
        <f>IF(N140="základní",J140,0)</f>
        <v>0</v>
      </c>
      <c r="BF140" s="204">
        <f>IF(N140="snížená",J140,0)</f>
        <v>0</v>
      </c>
      <c r="BG140" s="204">
        <f>IF(N140="zákl. přenesená",J140,0)</f>
        <v>0</v>
      </c>
      <c r="BH140" s="204">
        <f>IF(N140="sníž. přenesená",J140,0)</f>
        <v>0</v>
      </c>
      <c r="BI140" s="204">
        <f>IF(N140="nulová",J140,0)</f>
        <v>0</v>
      </c>
      <c r="BJ140" s="18" t="s">
        <v>71</v>
      </c>
      <c r="BK140" s="204">
        <f>ROUND(I140*H140,2)</f>
        <v>0</v>
      </c>
      <c r="BL140" s="18" t="s">
        <v>416</v>
      </c>
      <c r="BM140" s="203" t="s">
        <v>405</v>
      </c>
    </row>
    <row r="141" spans="1:65" s="2" customFormat="1" ht="19.5">
      <c r="A141" s="35"/>
      <c r="B141" s="36"/>
      <c r="C141" s="37"/>
      <c r="D141" s="207" t="s">
        <v>294</v>
      </c>
      <c r="E141" s="37"/>
      <c r="F141" s="239" t="s">
        <v>4299</v>
      </c>
      <c r="G141" s="37"/>
      <c r="H141" s="37"/>
      <c r="I141" s="240"/>
      <c r="J141" s="37"/>
      <c r="K141" s="37"/>
      <c r="L141" s="40"/>
      <c r="M141" s="241"/>
      <c r="N141" s="242"/>
      <c r="O141" s="72"/>
      <c r="P141" s="72"/>
      <c r="Q141" s="72"/>
      <c r="R141" s="72"/>
      <c r="S141" s="72"/>
      <c r="T141" s="73"/>
      <c r="U141" s="35"/>
      <c r="V141" s="35"/>
      <c r="W141" s="35"/>
      <c r="X141" s="35"/>
      <c r="Y141" s="35"/>
      <c r="Z141" s="35"/>
      <c r="AA141" s="35"/>
      <c r="AB141" s="35"/>
      <c r="AC141" s="35"/>
      <c r="AD141" s="35"/>
      <c r="AE141" s="35"/>
      <c r="AT141" s="18" t="s">
        <v>294</v>
      </c>
      <c r="AU141" s="18" t="s">
        <v>73</v>
      </c>
    </row>
    <row r="142" spans="1:65" s="2" customFormat="1" ht="21.75" customHeight="1">
      <c r="A142" s="35"/>
      <c r="B142" s="36"/>
      <c r="C142" s="191" t="s">
        <v>314</v>
      </c>
      <c r="D142" s="191" t="s">
        <v>266</v>
      </c>
      <c r="E142" s="192" t="s">
        <v>4312</v>
      </c>
      <c r="F142" s="193" t="s">
        <v>4313</v>
      </c>
      <c r="G142" s="194" t="s">
        <v>1887</v>
      </c>
      <c r="H142" s="195">
        <v>5</v>
      </c>
      <c r="I142" s="196"/>
      <c r="J142" s="197">
        <f>ROUND(I142*H142,2)</f>
        <v>0</v>
      </c>
      <c r="K142" s="198"/>
      <c r="L142" s="40"/>
      <c r="M142" s="199" t="s">
        <v>1</v>
      </c>
      <c r="N142" s="200" t="s">
        <v>38</v>
      </c>
      <c r="O142" s="72"/>
      <c r="P142" s="201">
        <f>O142*H142</f>
        <v>0</v>
      </c>
      <c r="Q142" s="201">
        <v>0</v>
      </c>
      <c r="R142" s="201">
        <f>Q142*H142</f>
        <v>0</v>
      </c>
      <c r="S142" s="201">
        <v>0</v>
      </c>
      <c r="T142" s="202">
        <f>S142*H142</f>
        <v>0</v>
      </c>
      <c r="U142" s="35"/>
      <c r="V142" s="35"/>
      <c r="W142" s="35"/>
      <c r="X142" s="35"/>
      <c r="Y142" s="35"/>
      <c r="Z142" s="35"/>
      <c r="AA142" s="35"/>
      <c r="AB142" s="35"/>
      <c r="AC142" s="35"/>
      <c r="AD142" s="35"/>
      <c r="AE142" s="35"/>
      <c r="AR142" s="203" t="s">
        <v>416</v>
      </c>
      <c r="AT142" s="203" t="s">
        <v>266</v>
      </c>
      <c r="AU142" s="203" t="s">
        <v>73</v>
      </c>
      <c r="AY142" s="18" t="s">
        <v>263</v>
      </c>
      <c r="BE142" s="204">
        <f>IF(N142="základní",J142,0)</f>
        <v>0</v>
      </c>
      <c r="BF142" s="204">
        <f>IF(N142="snížená",J142,0)</f>
        <v>0</v>
      </c>
      <c r="BG142" s="204">
        <f>IF(N142="zákl. přenesená",J142,0)</f>
        <v>0</v>
      </c>
      <c r="BH142" s="204">
        <f>IF(N142="sníž. přenesená",J142,0)</f>
        <v>0</v>
      </c>
      <c r="BI142" s="204">
        <f>IF(N142="nulová",J142,0)</f>
        <v>0</v>
      </c>
      <c r="BJ142" s="18" t="s">
        <v>71</v>
      </c>
      <c r="BK142" s="204">
        <f>ROUND(I142*H142,2)</f>
        <v>0</v>
      </c>
      <c r="BL142" s="18" t="s">
        <v>416</v>
      </c>
      <c r="BM142" s="203" t="s">
        <v>416</v>
      </c>
    </row>
    <row r="143" spans="1:65" s="2" customFormat="1" ht="19.5">
      <c r="A143" s="35"/>
      <c r="B143" s="36"/>
      <c r="C143" s="37"/>
      <c r="D143" s="207" t="s">
        <v>294</v>
      </c>
      <c r="E143" s="37"/>
      <c r="F143" s="239" t="s">
        <v>4314</v>
      </c>
      <c r="G143" s="37"/>
      <c r="H143" s="37"/>
      <c r="I143" s="240"/>
      <c r="J143" s="37"/>
      <c r="K143" s="37"/>
      <c r="L143" s="40"/>
      <c r="M143" s="241"/>
      <c r="N143" s="242"/>
      <c r="O143" s="72"/>
      <c r="P143" s="72"/>
      <c r="Q143" s="72"/>
      <c r="R143" s="72"/>
      <c r="S143" s="72"/>
      <c r="T143" s="73"/>
      <c r="U143" s="35"/>
      <c r="V143" s="35"/>
      <c r="W143" s="35"/>
      <c r="X143" s="35"/>
      <c r="Y143" s="35"/>
      <c r="Z143" s="35"/>
      <c r="AA143" s="35"/>
      <c r="AB143" s="35"/>
      <c r="AC143" s="35"/>
      <c r="AD143" s="35"/>
      <c r="AE143" s="35"/>
      <c r="AT143" s="18" t="s">
        <v>294</v>
      </c>
      <c r="AU143" s="18" t="s">
        <v>73</v>
      </c>
    </row>
    <row r="144" spans="1:65" s="12" customFormat="1" ht="22.9" customHeight="1">
      <c r="B144" s="175"/>
      <c r="C144" s="176"/>
      <c r="D144" s="177" t="s">
        <v>63</v>
      </c>
      <c r="E144" s="189" t="s">
        <v>1824</v>
      </c>
      <c r="F144" s="189" t="s">
        <v>4315</v>
      </c>
      <c r="G144" s="176"/>
      <c r="H144" s="176"/>
      <c r="I144" s="179"/>
      <c r="J144" s="190">
        <f>BK144</f>
        <v>0</v>
      </c>
      <c r="K144" s="176"/>
      <c r="L144" s="181"/>
      <c r="M144" s="182"/>
      <c r="N144" s="183"/>
      <c r="O144" s="183"/>
      <c r="P144" s="184">
        <f>SUM(P145:P147)</f>
        <v>0</v>
      </c>
      <c r="Q144" s="183"/>
      <c r="R144" s="184">
        <f>SUM(R145:R147)</f>
        <v>0</v>
      </c>
      <c r="S144" s="183"/>
      <c r="T144" s="185">
        <f>SUM(T145:T147)</f>
        <v>0</v>
      </c>
      <c r="AR144" s="186" t="s">
        <v>71</v>
      </c>
      <c r="AT144" s="187" t="s">
        <v>63</v>
      </c>
      <c r="AU144" s="187" t="s">
        <v>71</v>
      </c>
      <c r="AY144" s="186" t="s">
        <v>263</v>
      </c>
      <c r="BK144" s="188">
        <f>SUM(BK145:BK147)</f>
        <v>0</v>
      </c>
    </row>
    <row r="145" spans="1:65" s="2" customFormat="1" ht="16.5" customHeight="1">
      <c r="A145" s="35"/>
      <c r="B145" s="36"/>
      <c r="C145" s="191" t="s">
        <v>264</v>
      </c>
      <c r="D145" s="191" t="s">
        <v>266</v>
      </c>
      <c r="E145" s="192" t="s">
        <v>4316</v>
      </c>
      <c r="F145" s="193" t="s">
        <v>4317</v>
      </c>
      <c r="G145" s="194" t="s">
        <v>448</v>
      </c>
      <c r="H145" s="195">
        <v>5</v>
      </c>
      <c r="I145" s="196"/>
      <c r="J145" s="197">
        <f>ROUND(I145*H145,2)</f>
        <v>0</v>
      </c>
      <c r="K145" s="198"/>
      <c r="L145" s="40"/>
      <c r="M145" s="199" t="s">
        <v>1</v>
      </c>
      <c r="N145" s="200" t="s">
        <v>38</v>
      </c>
      <c r="O145" s="72"/>
      <c r="P145" s="201">
        <f>O145*H145</f>
        <v>0</v>
      </c>
      <c r="Q145" s="201">
        <v>0</v>
      </c>
      <c r="R145" s="201">
        <f>Q145*H145</f>
        <v>0</v>
      </c>
      <c r="S145" s="201">
        <v>0</v>
      </c>
      <c r="T145" s="202">
        <f>S145*H145</f>
        <v>0</v>
      </c>
      <c r="U145" s="35"/>
      <c r="V145" s="35"/>
      <c r="W145" s="35"/>
      <c r="X145" s="35"/>
      <c r="Y145" s="35"/>
      <c r="Z145" s="35"/>
      <c r="AA145" s="35"/>
      <c r="AB145" s="35"/>
      <c r="AC145" s="35"/>
      <c r="AD145" s="35"/>
      <c r="AE145" s="35"/>
      <c r="AR145" s="203" t="s">
        <v>416</v>
      </c>
      <c r="AT145" s="203" t="s">
        <v>266</v>
      </c>
      <c r="AU145" s="203" t="s">
        <v>73</v>
      </c>
      <c r="AY145" s="18" t="s">
        <v>263</v>
      </c>
      <c r="BE145" s="204">
        <f>IF(N145="základní",J145,0)</f>
        <v>0</v>
      </c>
      <c r="BF145" s="204">
        <f>IF(N145="snížená",J145,0)</f>
        <v>0</v>
      </c>
      <c r="BG145" s="204">
        <f>IF(N145="zákl. přenesená",J145,0)</f>
        <v>0</v>
      </c>
      <c r="BH145" s="204">
        <f>IF(N145="sníž. přenesená",J145,0)</f>
        <v>0</v>
      </c>
      <c r="BI145" s="204">
        <f>IF(N145="nulová",J145,0)</f>
        <v>0</v>
      </c>
      <c r="BJ145" s="18" t="s">
        <v>71</v>
      </c>
      <c r="BK145" s="204">
        <f>ROUND(I145*H145,2)</f>
        <v>0</v>
      </c>
      <c r="BL145" s="18" t="s">
        <v>416</v>
      </c>
      <c r="BM145" s="203" t="s">
        <v>426</v>
      </c>
    </row>
    <row r="146" spans="1:65" s="2" customFormat="1" ht="16.5" customHeight="1">
      <c r="A146" s="35"/>
      <c r="B146" s="36"/>
      <c r="C146" s="191" t="s">
        <v>322</v>
      </c>
      <c r="D146" s="191" t="s">
        <v>266</v>
      </c>
      <c r="E146" s="192" t="s">
        <v>4318</v>
      </c>
      <c r="F146" s="193" t="s">
        <v>4319</v>
      </c>
      <c r="G146" s="194" t="s">
        <v>292</v>
      </c>
      <c r="H146" s="195">
        <v>1</v>
      </c>
      <c r="I146" s="196"/>
      <c r="J146" s="197">
        <f>ROUND(I146*H146,2)</f>
        <v>0</v>
      </c>
      <c r="K146" s="198"/>
      <c r="L146" s="40"/>
      <c r="M146" s="199" t="s">
        <v>1</v>
      </c>
      <c r="N146" s="200" t="s">
        <v>38</v>
      </c>
      <c r="O146" s="72"/>
      <c r="P146" s="201">
        <f>O146*H146</f>
        <v>0</v>
      </c>
      <c r="Q146" s="201">
        <v>0</v>
      </c>
      <c r="R146" s="201">
        <f>Q146*H146</f>
        <v>0</v>
      </c>
      <c r="S146" s="201">
        <v>0</v>
      </c>
      <c r="T146" s="202">
        <f>S146*H146</f>
        <v>0</v>
      </c>
      <c r="U146" s="35"/>
      <c r="V146" s="35"/>
      <c r="W146" s="35"/>
      <c r="X146" s="35"/>
      <c r="Y146" s="35"/>
      <c r="Z146" s="35"/>
      <c r="AA146" s="35"/>
      <c r="AB146" s="35"/>
      <c r="AC146" s="35"/>
      <c r="AD146" s="35"/>
      <c r="AE146" s="35"/>
      <c r="AR146" s="203" t="s">
        <v>416</v>
      </c>
      <c r="AT146" s="203" t="s">
        <v>266</v>
      </c>
      <c r="AU146" s="203" t="s">
        <v>73</v>
      </c>
      <c r="AY146" s="18" t="s">
        <v>263</v>
      </c>
      <c r="BE146" s="204">
        <f>IF(N146="základní",J146,0)</f>
        <v>0</v>
      </c>
      <c r="BF146" s="204">
        <f>IF(N146="snížená",J146,0)</f>
        <v>0</v>
      </c>
      <c r="BG146" s="204">
        <f>IF(N146="zákl. přenesená",J146,0)</f>
        <v>0</v>
      </c>
      <c r="BH146" s="204">
        <f>IF(N146="sníž. přenesená",J146,0)</f>
        <v>0</v>
      </c>
      <c r="BI146" s="204">
        <f>IF(N146="nulová",J146,0)</f>
        <v>0</v>
      </c>
      <c r="BJ146" s="18" t="s">
        <v>71</v>
      </c>
      <c r="BK146" s="204">
        <f>ROUND(I146*H146,2)</f>
        <v>0</v>
      </c>
      <c r="BL146" s="18" t="s">
        <v>416</v>
      </c>
      <c r="BM146" s="203" t="s">
        <v>493</v>
      </c>
    </row>
    <row r="147" spans="1:65" s="2" customFormat="1" ht="24.2" customHeight="1">
      <c r="A147" s="35"/>
      <c r="B147" s="36"/>
      <c r="C147" s="191" t="s">
        <v>327</v>
      </c>
      <c r="D147" s="191" t="s">
        <v>266</v>
      </c>
      <c r="E147" s="192" t="s">
        <v>4320</v>
      </c>
      <c r="F147" s="193" t="s">
        <v>4321</v>
      </c>
      <c r="G147" s="194" t="s">
        <v>292</v>
      </c>
      <c r="H147" s="195">
        <v>1</v>
      </c>
      <c r="I147" s="196"/>
      <c r="J147" s="197">
        <f>ROUND(I147*H147,2)</f>
        <v>0</v>
      </c>
      <c r="K147" s="198"/>
      <c r="L147" s="40"/>
      <c r="M147" s="243" t="s">
        <v>1</v>
      </c>
      <c r="N147" s="244" t="s">
        <v>38</v>
      </c>
      <c r="O147" s="245"/>
      <c r="P147" s="246">
        <f>O147*H147</f>
        <v>0</v>
      </c>
      <c r="Q147" s="246">
        <v>0</v>
      </c>
      <c r="R147" s="246">
        <f>Q147*H147</f>
        <v>0</v>
      </c>
      <c r="S147" s="246">
        <v>0</v>
      </c>
      <c r="T147" s="247">
        <f>S147*H147</f>
        <v>0</v>
      </c>
      <c r="U147" s="35"/>
      <c r="V147" s="35"/>
      <c r="W147" s="35"/>
      <c r="X147" s="35"/>
      <c r="Y147" s="35"/>
      <c r="Z147" s="35"/>
      <c r="AA147" s="35"/>
      <c r="AB147" s="35"/>
      <c r="AC147" s="35"/>
      <c r="AD147" s="35"/>
      <c r="AE147" s="35"/>
      <c r="AR147" s="203" t="s">
        <v>416</v>
      </c>
      <c r="AT147" s="203" t="s">
        <v>266</v>
      </c>
      <c r="AU147" s="203" t="s">
        <v>73</v>
      </c>
      <c r="AY147" s="18" t="s">
        <v>263</v>
      </c>
      <c r="BE147" s="204">
        <f>IF(N147="základní",J147,0)</f>
        <v>0</v>
      </c>
      <c r="BF147" s="204">
        <f>IF(N147="snížená",J147,0)</f>
        <v>0</v>
      </c>
      <c r="BG147" s="204">
        <f>IF(N147="zákl. přenesená",J147,0)</f>
        <v>0</v>
      </c>
      <c r="BH147" s="204">
        <f>IF(N147="sníž. přenesená",J147,0)</f>
        <v>0</v>
      </c>
      <c r="BI147" s="204">
        <f>IF(N147="nulová",J147,0)</f>
        <v>0</v>
      </c>
      <c r="BJ147" s="18" t="s">
        <v>71</v>
      </c>
      <c r="BK147" s="204">
        <f>ROUND(I147*H147,2)</f>
        <v>0</v>
      </c>
      <c r="BL147" s="18" t="s">
        <v>416</v>
      </c>
      <c r="BM147" s="203" t="s">
        <v>496</v>
      </c>
    </row>
    <row r="148" spans="1:65" s="2" customFormat="1" ht="6.95" customHeight="1">
      <c r="A148" s="35"/>
      <c r="B148" s="55"/>
      <c r="C148" s="56"/>
      <c r="D148" s="56"/>
      <c r="E148" s="56"/>
      <c r="F148" s="56"/>
      <c r="G148" s="56"/>
      <c r="H148" s="56"/>
      <c r="I148" s="56"/>
      <c r="J148" s="56"/>
      <c r="K148" s="56"/>
      <c r="L148" s="40"/>
      <c r="M148" s="35"/>
      <c r="O148" s="35"/>
      <c r="P148" s="35"/>
      <c r="Q148" s="35"/>
      <c r="R148" s="35"/>
      <c r="S148" s="35"/>
      <c r="T148" s="35"/>
      <c r="U148" s="35"/>
      <c r="V148" s="35"/>
      <c r="W148" s="35"/>
      <c r="X148" s="35"/>
      <c r="Y148" s="35"/>
      <c r="Z148" s="35"/>
      <c r="AA148" s="35"/>
      <c r="AB148" s="35"/>
      <c r="AC148" s="35"/>
      <c r="AD148" s="35"/>
      <c r="AE148" s="35"/>
    </row>
  </sheetData>
  <sheetProtection algorithmName="SHA-512" hashValue="eY+txwLC7TjJy/ntJET5AYvrWLKOqwjQgeyFglmsty4mHqfvHYfR/rJvqAhktLHJmBHLMpfQLJXINN7LGw6tsA==" saltValue="TwTrqsgW4xCw/q2dxRnm4g==" spinCount="100000" sheet="1" objects="1" scenarios="1" formatColumns="0" formatRows="0" autoFilter="0"/>
  <autoFilter ref="C123:K147" xr:uid="{00000000-0009-0000-0000-000012000000}"/>
  <mergeCells count="12">
    <mergeCell ref="E116:H116"/>
    <mergeCell ref="L2:V2"/>
    <mergeCell ref="E85:H85"/>
    <mergeCell ref="E87:H87"/>
    <mergeCell ref="E89:H89"/>
    <mergeCell ref="E112:H112"/>
    <mergeCell ref="E114:H114"/>
    <mergeCell ref="E7:H7"/>
    <mergeCell ref="E9:H9"/>
    <mergeCell ref="E11:H11"/>
    <mergeCell ref="E20:H20"/>
    <mergeCell ref="E29:H29"/>
  </mergeCells>
  <pageMargins left="0.39374999999999999" right="0.39374999999999999" top="0.39374999999999999" bottom="0.39374999999999999" header="0" footer="0"/>
  <pageSetup paperSize="9" scale="88" fitToHeight="100" orientation="portrait" blackAndWhite="1" r:id="rId1"/>
  <headerFooter>
    <oddHeader>&amp;L&amp;"Arial"&amp;8&amp;K000000INTERNAL&amp;1#</oddHeader>
    <oddFooter>&amp;CStrana &amp;P z &amp;N</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List2">
    <pageSetUpPr fitToPage="1"/>
  </sheetPr>
  <dimension ref="A2:BM163"/>
  <sheetViews>
    <sheetView showGridLines="0" workbookViewId="0">
      <selection activeCell="I122" sqref="I122"/>
    </sheetView>
  </sheetViews>
  <sheetFormatPr defaultRowHeight="11.25"/>
  <cols>
    <col min="1" max="1" width="8.33203125" style="1" customWidth="1"/>
    <col min="2" max="2" width="1.1640625" style="1" customWidth="1"/>
    <col min="3" max="3" width="4.1640625" style="1" customWidth="1"/>
    <col min="4" max="4" width="4.33203125" style="1" customWidth="1"/>
    <col min="5" max="5" width="17.1640625" style="1" customWidth="1"/>
    <col min="6" max="6" width="50.83203125" style="1" customWidth="1"/>
    <col min="7" max="7" width="7.5" style="1" customWidth="1"/>
    <col min="8" max="8" width="14" style="1" customWidth="1"/>
    <col min="9" max="9" width="15.83203125" style="1" customWidth="1"/>
    <col min="10" max="10" width="22.33203125" style="1" customWidth="1"/>
    <col min="11" max="11" width="22.33203125" style="1" hidden="1" customWidth="1"/>
    <col min="12" max="12" width="9.33203125" style="1" customWidth="1"/>
    <col min="13" max="13" width="10.83203125" style="1" hidden="1" customWidth="1"/>
    <col min="14" max="14" width="9.33203125" style="1" hidden="1"/>
    <col min="15" max="20" width="14.1640625" style="1" hidden="1" customWidth="1"/>
    <col min="21" max="21" width="16.33203125" style="1" hidden="1" customWidth="1"/>
    <col min="22" max="22" width="12.33203125" style="1" customWidth="1"/>
    <col min="23" max="23" width="16.33203125" style="1" customWidth="1"/>
    <col min="24" max="24" width="12.33203125" style="1" customWidth="1"/>
    <col min="25" max="25" width="15" style="1" customWidth="1"/>
    <col min="26" max="26" width="11" style="1" customWidth="1"/>
    <col min="27" max="27" width="15" style="1" customWidth="1"/>
    <col min="28" max="28" width="16.33203125" style="1" customWidth="1"/>
    <col min="29" max="29" width="11" style="1" customWidth="1"/>
    <col min="30" max="30" width="15" style="1" customWidth="1"/>
    <col min="31" max="31" width="16.33203125" style="1" customWidth="1"/>
    <col min="44" max="65" width="9.33203125" style="1" hidden="1"/>
  </cols>
  <sheetData>
    <row r="2" spans="1:46" s="1" customFormat="1" ht="36.950000000000003" customHeight="1">
      <c r="L2" s="383"/>
      <c r="M2" s="383"/>
      <c r="N2" s="383"/>
      <c r="O2" s="383"/>
      <c r="P2" s="383"/>
      <c r="Q2" s="383"/>
      <c r="R2" s="383"/>
      <c r="S2" s="383"/>
      <c r="T2" s="383"/>
      <c r="U2" s="383"/>
      <c r="V2" s="383"/>
      <c r="AT2" s="18" t="s">
        <v>72</v>
      </c>
    </row>
    <row r="3" spans="1:46" s="1" customFormat="1" ht="6.95" customHeight="1">
      <c r="B3" s="114"/>
      <c r="C3" s="115"/>
      <c r="D3" s="115"/>
      <c r="E3" s="115"/>
      <c r="F3" s="115"/>
      <c r="G3" s="115"/>
      <c r="H3" s="115"/>
      <c r="I3" s="115"/>
      <c r="J3" s="115"/>
      <c r="K3" s="115"/>
      <c r="L3" s="21"/>
      <c r="AT3" s="18" t="s">
        <v>73</v>
      </c>
    </row>
    <row r="4" spans="1:46" s="1" customFormat="1" ht="24.95" customHeight="1">
      <c r="B4" s="21"/>
      <c r="D4" s="116" t="s">
        <v>240</v>
      </c>
      <c r="L4" s="21"/>
      <c r="M4" s="117" t="s">
        <v>10</v>
      </c>
      <c r="AT4" s="18" t="s">
        <v>4</v>
      </c>
    </row>
    <row r="5" spans="1:46" s="1" customFormat="1" ht="6.95" customHeight="1">
      <c r="B5" s="21"/>
      <c r="L5" s="21"/>
    </row>
    <row r="6" spans="1:46" s="1" customFormat="1" ht="12" customHeight="1">
      <c r="B6" s="21"/>
      <c r="D6" s="118" t="s">
        <v>15</v>
      </c>
      <c r="L6" s="21"/>
    </row>
    <row r="7" spans="1:46" s="1" customFormat="1" ht="16.5" customHeight="1">
      <c r="B7" s="21"/>
      <c r="E7" s="412" t="str">
        <f>'Rekapitulace stavby'!K6</f>
        <v>Modernizace teplárny OB6</v>
      </c>
      <c r="F7" s="413"/>
      <c r="G7" s="413"/>
      <c r="H7" s="413"/>
      <c r="L7" s="21"/>
    </row>
    <row r="8" spans="1:46" s="2" customFormat="1" ht="12" customHeight="1">
      <c r="A8" s="35"/>
      <c r="B8" s="40"/>
      <c r="C8" s="35"/>
      <c r="D8" s="118" t="s">
        <v>241</v>
      </c>
      <c r="E8" s="35"/>
      <c r="F8" s="35"/>
      <c r="G8" s="35"/>
      <c r="H8" s="35"/>
      <c r="I8" s="35"/>
      <c r="J8" s="35"/>
      <c r="K8" s="35"/>
      <c r="L8" s="52"/>
      <c r="S8" s="35"/>
      <c r="T8" s="35"/>
      <c r="U8" s="35"/>
      <c r="V8" s="35"/>
      <c r="W8" s="35"/>
      <c r="X8" s="35"/>
      <c r="Y8" s="35"/>
      <c r="Z8" s="35"/>
      <c r="AA8" s="35"/>
      <c r="AB8" s="35"/>
      <c r="AC8" s="35"/>
      <c r="AD8" s="35"/>
      <c r="AE8" s="35"/>
    </row>
    <row r="9" spans="1:46" s="2" customFormat="1" ht="16.5" customHeight="1">
      <c r="A9" s="35"/>
      <c r="B9" s="40"/>
      <c r="C9" s="35"/>
      <c r="D9" s="35"/>
      <c r="E9" s="414" t="s">
        <v>7583</v>
      </c>
      <c r="F9" s="415"/>
      <c r="G9" s="415"/>
      <c r="H9" s="415"/>
      <c r="I9" s="35"/>
      <c r="J9" s="35"/>
      <c r="K9" s="35"/>
      <c r="L9" s="52"/>
      <c r="S9" s="35"/>
      <c r="T9" s="35"/>
      <c r="U9" s="35"/>
      <c r="V9" s="35"/>
      <c r="W9" s="35"/>
      <c r="X9" s="35"/>
      <c r="Y9" s="35"/>
      <c r="Z9" s="35"/>
      <c r="AA9" s="35"/>
      <c r="AB9" s="35"/>
      <c r="AC9" s="35"/>
      <c r="AD9" s="35"/>
      <c r="AE9" s="35"/>
    </row>
    <row r="10" spans="1:46" s="2" customFormat="1">
      <c r="A10" s="35"/>
      <c r="B10" s="40"/>
      <c r="C10" s="35"/>
      <c r="D10" s="35"/>
      <c r="E10" s="35"/>
      <c r="F10" s="35"/>
      <c r="G10" s="35"/>
      <c r="H10" s="35"/>
      <c r="I10" s="35"/>
      <c r="J10" s="35"/>
      <c r="K10" s="35"/>
      <c r="L10" s="52"/>
      <c r="S10" s="35"/>
      <c r="T10" s="35"/>
      <c r="U10" s="35"/>
      <c r="V10" s="35"/>
      <c r="W10" s="35"/>
      <c r="X10" s="35"/>
      <c r="Y10" s="35"/>
      <c r="Z10" s="35"/>
      <c r="AA10" s="35"/>
      <c r="AB10" s="35"/>
      <c r="AC10" s="35"/>
      <c r="AD10" s="35"/>
      <c r="AE10" s="35"/>
    </row>
    <row r="11" spans="1:46" s="2" customFormat="1" ht="12" customHeight="1">
      <c r="A11" s="35"/>
      <c r="B11" s="40"/>
      <c r="C11" s="35"/>
      <c r="D11" s="118" t="s">
        <v>17</v>
      </c>
      <c r="E11" s="35"/>
      <c r="F11" s="109" t="s">
        <v>1</v>
      </c>
      <c r="G11" s="35"/>
      <c r="H11" s="35"/>
      <c r="I11" s="118" t="s">
        <v>18</v>
      </c>
      <c r="J11" s="109" t="s">
        <v>1</v>
      </c>
      <c r="K11" s="35"/>
      <c r="L11" s="52"/>
      <c r="S11" s="35"/>
      <c r="T11" s="35"/>
      <c r="U11" s="35"/>
      <c r="V11" s="35"/>
      <c r="W11" s="35"/>
      <c r="X11" s="35"/>
      <c r="Y11" s="35"/>
      <c r="Z11" s="35"/>
      <c r="AA11" s="35"/>
      <c r="AB11" s="35"/>
      <c r="AC11" s="35"/>
      <c r="AD11" s="35"/>
      <c r="AE11" s="35"/>
    </row>
    <row r="12" spans="1:46" s="2" customFormat="1" ht="12" customHeight="1">
      <c r="A12" s="35"/>
      <c r="B12" s="40"/>
      <c r="C12" s="35"/>
      <c r="D12" s="118" t="s">
        <v>19</v>
      </c>
      <c r="E12" s="35"/>
      <c r="F12" s="109" t="s">
        <v>20</v>
      </c>
      <c r="G12" s="35"/>
      <c r="H12" s="35"/>
      <c r="I12" s="118" t="s">
        <v>21</v>
      </c>
      <c r="J12" s="119">
        <v>45363</v>
      </c>
      <c r="K12" s="35"/>
      <c r="L12" s="52"/>
      <c r="S12" s="35"/>
      <c r="T12" s="35"/>
      <c r="U12" s="35"/>
      <c r="V12" s="35"/>
      <c r="W12" s="35"/>
      <c r="X12" s="35"/>
      <c r="Y12" s="35"/>
      <c r="Z12" s="35"/>
      <c r="AA12" s="35"/>
      <c r="AB12" s="35"/>
      <c r="AC12" s="35"/>
      <c r="AD12" s="35"/>
      <c r="AE12" s="35"/>
    </row>
    <row r="13" spans="1:46" s="2" customFormat="1" ht="10.9" customHeight="1">
      <c r="A13" s="35"/>
      <c r="B13" s="40"/>
      <c r="C13" s="35"/>
      <c r="D13" s="35"/>
      <c r="E13" s="35"/>
      <c r="F13" s="35"/>
      <c r="G13" s="35"/>
      <c r="H13" s="35"/>
      <c r="I13" s="35"/>
      <c r="J13" s="35"/>
      <c r="K13" s="35"/>
      <c r="L13" s="52"/>
      <c r="S13" s="35"/>
      <c r="T13" s="35"/>
      <c r="U13" s="35"/>
      <c r="V13" s="35"/>
      <c r="W13" s="35"/>
      <c r="X13" s="35"/>
      <c r="Y13" s="35"/>
      <c r="Z13" s="35"/>
      <c r="AA13" s="35"/>
      <c r="AB13" s="35"/>
      <c r="AC13" s="35"/>
      <c r="AD13" s="35"/>
      <c r="AE13" s="35"/>
    </row>
    <row r="14" spans="1:46" s="2" customFormat="1" ht="12" customHeight="1">
      <c r="A14" s="35"/>
      <c r="B14" s="40"/>
      <c r="C14" s="35"/>
      <c r="D14" s="118" t="s">
        <v>22</v>
      </c>
      <c r="E14" s="35"/>
      <c r="F14" s="35"/>
      <c r="G14" s="35"/>
      <c r="H14" s="35"/>
      <c r="I14" s="118" t="s">
        <v>23</v>
      </c>
      <c r="J14" s="109" t="s">
        <v>1</v>
      </c>
      <c r="K14" s="35"/>
      <c r="L14" s="52"/>
      <c r="S14" s="35"/>
      <c r="T14" s="35"/>
      <c r="U14" s="35"/>
      <c r="V14" s="35"/>
      <c r="W14" s="35"/>
      <c r="X14" s="35"/>
      <c r="Y14" s="35"/>
      <c r="Z14" s="35"/>
      <c r="AA14" s="35"/>
      <c r="AB14" s="35"/>
      <c r="AC14" s="35"/>
      <c r="AD14" s="35"/>
      <c r="AE14" s="35"/>
    </row>
    <row r="15" spans="1:46" s="2" customFormat="1" ht="18" customHeight="1">
      <c r="A15" s="35"/>
      <c r="B15" s="40"/>
      <c r="C15" s="35"/>
      <c r="D15" s="35"/>
      <c r="E15" s="109" t="s">
        <v>24</v>
      </c>
      <c r="F15" s="35"/>
      <c r="G15" s="35"/>
      <c r="H15" s="35"/>
      <c r="I15" s="118" t="s">
        <v>25</v>
      </c>
      <c r="J15" s="109" t="s">
        <v>1</v>
      </c>
      <c r="K15" s="35"/>
      <c r="L15" s="52"/>
      <c r="S15" s="35"/>
      <c r="T15" s="35"/>
      <c r="U15" s="35"/>
      <c r="V15" s="35"/>
      <c r="W15" s="35"/>
      <c r="X15" s="35"/>
      <c r="Y15" s="35"/>
      <c r="Z15" s="35"/>
      <c r="AA15" s="35"/>
      <c r="AB15" s="35"/>
      <c r="AC15" s="35"/>
      <c r="AD15" s="35"/>
      <c r="AE15" s="35"/>
    </row>
    <row r="16" spans="1:46" s="2" customFormat="1" ht="6.95" customHeight="1">
      <c r="A16" s="35"/>
      <c r="B16" s="40"/>
      <c r="C16" s="35"/>
      <c r="D16" s="35"/>
      <c r="E16" s="35"/>
      <c r="F16" s="35"/>
      <c r="G16" s="35"/>
      <c r="H16" s="35"/>
      <c r="I16" s="35"/>
      <c r="J16" s="35"/>
      <c r="K16" s="35"/>
      <c r="L16" s="52"/>
      <c r="S16" s="35"/>
      <c r="T16" s="35"/>
      <c r="U16" s="35"/>
      <c r="V16" s="35"/>
      <c r="W16" s="35"/>
      <c r="X16" s="35"/>
      <c r="Y16" s="35"/>
      <c r="Z16" s="35"/>
      <c r="AA16" s="35"/>
      <c r="AB16" s="35"/>
      <c r="AC16" s="35"/>
      <c r="AD16" s="35"/>
      <c r="AE16" s="35"/>
    </row>
    <row r="17" spans="1:31" s="2" customFormat="1" ht="12" customHeight="1">
      <c r="A17" s="35"/>
      <c r="B17" s="40"/>
      <c r="C17" s="35"/>
      <c r="D17" s="118" t="s">
        <v>26</v>
      </c>
      <c r="E17" s="35"/>
      <c r="F17" s="35"/>
      <c r="G17" s="35"/>
      <c r="H17" s="35"/>
      <c r="I17" s="118" t="s">
        <v>23</v>
      </c>
      <c r="J17" s="31" t="str">
        <f>'Rekapitulace stavby'!AN13</f>
        <v>Vyplň údaj</v>
      </c>
      <c r="K17" s="35"/>
      <c r="L17" s="52"/>
      <c r="S17" s="35"/>
      <c r="T17" s="35"/>
      <c r="U17" s="35"/>
      <c r="V17" s="35"/>
      <c r="W17" s="35"/>
      <c r="X17" s="35"/>
      <c r="Y17" s="35"/>
      <c r="Z17" s="35"/>
      <c r="AA17" s="35"/>
      <c r="AB17" s="35"/>
      <c r="AC17" s="35"/>
      <c r="AD17" s="35"/>
      <c r="AE17" s="35"/>
    </row>
    <row r="18" spans="1:31" s="2" customFormat="1" ht="18" customHeight="1">
      <c r="A18" s="35"/>
      <c r="B18" s="40"/>
      <c r="C18" s="35"/>
      <c r="D18" s="35"/>
      <c r="E18" s="416" t="str">
        <f>'Rekapitulace stavby'!E14</f>
        <v>Vyplň údaj</v>
      </c>
      <c r="F18" s="417"/>
      <c r="G18" s="417"/>
      <c r="H18" s="417"/>
      <c r="I18" s="118" t="s">
        <v>25</v>
      </c>
      <c r="J18" s="31" t="str">
        <f>'Rekapitulace stavby'!AN14</f>
        <v>Vyplň údaj</v>
      </c>
      <c r="K18" s="35"/>
      <c r="L18" s="52"/>
      <c r="S18" s="35"/>
      <c r="T18" s="35"/>
      <c r="U18" s="35"/>
      <c r="V18" s="35"/>
      <c r="W18" s="35"/>
      <c r="X18" s="35"/>
      <c r="Y18" s="35"/>
      <c r="Z18" s="35"/>
      <c r="AA18" s="35"/>
      <c r="AB18" s="35"/>
      <c r="AC18" s="35"/>
      <c r="AD18" s="35"/>
      <c r="AE18" s="35"/>
    </row>
    <row r="19" spans="1:31" s="2" customFormat="1" ht="6.95" customHeight="1">
      <c r="A19" s="35"/>
      <c r="B19" s="40"/>
      <c r="C19" s="35"/>
      <c r="D19" s="35"/>
      <c r="E19" s="35"/>
      <c r="F19" s="35"/>
      <c r="G19" s="35"/>
      <c r="H19" s="35"/>
      <c r="I19" s="35"/>
      <c r="J19" s="35"/>
      <c r="K19" s="35"/>
      <c r="L19" s="52"/>
      <c r="S19" s="35"/>
      <c r="T19" s="35"/>
      <c r="U19" s="35"/>
      <c r="V19" s="35"/>
      <c r="W19" s="35"/>
      <c r="X19" s="35"/>
      <c r="Y19" s="35"/>
      <c r="Z19" s="35"/>
      <c r="AA19" s="35"/>
      <c r="AB19" s="35"/>
      <c r="AC19" s="35"/>
      <c r="AD19" s="35"/>
      <c r="AE19" s="35"/>
    </row>
    <row r="20" spans="1:31" s="2" customFormat="1" ht="12" customHeight="1">
      <c r="A20" s="35"/>
      <c r="B20" s="40"/>
      <c r="C20" s="35"/>
      <c r="D20" s="118" t="s">
        <v>28</v>
      </c>
      <c r="E20" s="35"/>
      <c r="F20" s="35"/>
      <c r="G20" s="35"/>
      <c r="H20" s="35"/>
      <c r="I20" s="118" t="s">
        <v>23</v>
      </c>
      <c r="J20" s="109" t="s">
        <v>1</v>
      </c>
      <c r="K20" s="35"/>
      <c r="L20" s="52"/>
      <c r="S20" s="35"/>
      <c r="T20" s="35"/>
      <c r="U20" s="35"/>
      <c r="V20" s="35"/>
      <c r="W20" s="35"/>
      <c r="X20" s="35"/>
      <c r="Y20" s="35"/>
      <c r="Z20" s="35"/>
      <c r="AA20" s="35"/>
      <c r="AB20" s="35"/>
      <c r="AC20" s="35"/>
      <c r="AD20" s="35"/>
      <c r="AE20" s="35"/>
    </row>
    <row r="21" spans="1:31" s="2" customFormat="1" ht="18" customHeight="1">
      <c r="A21" s="35"/>
      <c r="B21" s="40"/>
      <c r="C21" s="35"/>
      <c r="D21" s="35"/>
      <c r="E21" s="109" t="s">
        <v>29</v>
      </c>
      <c r="F21" s="35"/>
      <c r="G21" s="35"/>
      <c r="H21" s="35"/>
      <c r="I21" s="118" t="s">
        <v>25</v>
      </c>
      <c r="J21" s="109" t="s">
        <v>1</v>
      </c>
      <c r="K21" s="35"/>
      <c r="L21" s="52"/>
      <c r="S21" s="35"/>
      <c r="T21" s="35"/>
      <c r="U21" s="35"/>
      <c r="V21" s="35"/>
      <c r="W21" s="35"/>
      <c r="X21" s="35"/>
      <c r="Y21" s="35"/>
      <c r="Z21" s="35"/>
      <c r="AA21" s="35"/>
      <c r="AB21" s="35"/>
      <c r="AC21" s="35"/>
      <c r="AD21" s="35"/>
      <c r="AE21" s="35"/>
    </row>
    <row r="22" spans="1:31" s="2" customFormat="1" ht="6.95" customHeight="1">
      <c r="A22" s="35"/>
      <c r="B22" s="40"/>
      <c r="C22" s="35"/>
      <c r="D22" s="35"/>
      <c r="E22" s="35"/>
      <c r="F22" s="35"/>
      <c r="G22" s="35"/>
      <c r="H22" s="35"/>
      <c r="I22" s="35"/>
      <c r="J22" s="35"/>
      <c r="K22" s="35"/>
      <c r="L22" s="52"/>
      <c r="S22" s="35"/>
      <c r="T22" s="35"/>
      <c r="U22" s="35"/>
      <c r="V22" s="35"/>
      <c r="W22" s="35"/>
      <c r="X22" s="35"/>
      <c r="Y22" s="35"/>
      <c r="Z22" s="35"/>
      <c r="AA22" s="35"/>
      <c r="AB22" s="35"/>
      <c r="AC22" s="35"/>
      <c r="AD22" s="35"/>
      <c r="AE22" s="35"/>
    </row>
    <row r="23" spans="1:31" s="2" customFormat="1" ht="12" customHeight="1">
      <c r="A23" s="35"/>
      <c r="B23" s="40"/>
      <c r="C23" s="35"/>
      <c r="D23" s="118" t="s">
        <v>31</v>
      </c>
      <c r="E23" s="35"/>
      <c r="F23" s="35"/>
      <c r="G23" s="35"/>
      <c r="H23" s="35"/>
      <c r="I23" s="118" t="s">
        <v>23</v>
      </c>
      <c r="J23" s="109" t="s">
        <v>1</v>
      </c>
      <c r="K23" s="35"/>
      <c r="L23" s="52"/>
      <c r="S23" s="35"/>
      <c r="T23" s="35"/>
      <c r="U23" s="35"/>
      <c r="V23" s="35"/>
      <c r="W23" s="35"/>
      <c r="X23" s="35"/>
      <c r="Y23" s="35"/>
      <c r="Z23" s="35"/>
      <c r="AA23" s="35"/>
      <c r="AB23" s="35"/>
      <c r="AC23" s="35"/>
      <c r="AD23" s="35"/>
      <c r="AE23" s="35"/>
    </row>
    <row r="24" spans="1:31" s="2" customFormat="1" ht="18" customHeight="1">
      <c r="A24" s="35"/>
      <c r="B24" s="40"/>
      <c r="C24" s="35"/>
      <c r="D24" s="35"/>
      <c r="E24" s="109" t="s">
        <v>29</v>
      </c>
      <c r="F24" s="35"/>
      <c r="G24" s="35"/>
      <c r="H24" s="35"/>
      <c r="I24" s="118" t="s">
        <v>25</v>
      </c>
      <c r="J24" s="109" t="s">
        <v>1</v>
      </c>
      <c r="K24" s="35"/>
      <c r="L24" s="52"/>
      <c r="S24" s="35"/>
      <c r="T24" s="35"/>
      <c r="U24" s="35"/>
      <c r="V24" s="35"/>
      <c r="W24" s="35"/>
      <c r="X24" s="35"/>
      <c r="Y24" s="35"/>
      <c r="Z24" s="35"/>
      <c r="AA24" s="35"/>
      <c r="AB24" s="35"/>
      <c r="AC24" s="35"/>
      <c r="AD24" s="35"/>
      <c r="AE24" s="35"/>
    </row>
    <row r="25" spans="1:31" s="2" customFormat="1" ht="6.95" customHeight="1">
      <c r="A25" s="35"/>
      <c r="B25" s="40"/>
      <c r="C25" s="35"/>
      <c r="D25" s="35"/>
      <c r="E25" s="35"/>
      <c r="F25" s="35"/>
      <c r="G25" s="35"/>
      <c r="H25" s="35"/>
      <c r="I25" s="35"/>
      <c r="J25" s="35"/>
      <c r="K25" s="35"/>
      <c r="L25" s="52"/>
      <c r="S25" s="35"/>
      <c r="T25" s="35"/>
      <c r="U25" s="35"/>
      <c r="V25" s="35"/>
      <c r="W25" s="35"/>
      <c r="X25" s="35"/>
      <c r="Y25" s="35"/>
      <c r="Z25" s="35"/>
      <c r="AA25" s="35"/>
      <c r="AB25" s="35"/>
      <c r="AC25" s="35"/>
      <c r="AD25" s="35"/>
      <c r="AE25" s="35"/>
    </row>
    <row r="26" spans="1:31" s="2" customFormat="1" ht="12" customHeight="1">
      <c r="A26" s="35"/>
      <c r="B26" s="40"/>
      <c r="C26" s="35"/>
      <c r="D26" s="118" t="s">
        <v>32</v>
      </c>
      <c r="E26" s="35"/>
      <c r="F26" s="35"/>
      <c r="G26" s="35"/>
      <c r="H26" s="35"/>
      <c r="I26" s="35"/>
      <c r="J26" s="35"/>
      <c r="K26" s="35"/>
      <c r="L26" s="52"/>
      <c r="S26" s="35"/>
      <c r="T26" s="35"/>
      <c r="U26" s="35"/>
      <c r="V26" s="35"/>
      <c r="W26" s="35"/>
      <c r="X26" s="35"/>
      <c r="Y26" s="35"/>
      <c r="Z26" s="35"/>
      <c r="AA26" s="35"/>
      <c r="AB26" s="35"/>
      <c r="AC26" s="35"/>
      <c r="AD26" s="35"/>
      <c r="AE26" s="35"/>
    </row>
    <row r="27" spans="1:31" s="8" customFormat="1" ht="16.5" customHeight="1">
      <c r="A27" s="120"/>
      <c r="B27" s="121"/>
      <c r="C27" s="120"/>
      <c r="D27" s="120"/>
      <c r="E27" s="418" t="s">
        <v>1</v>
      </c>
      <c r="F27" s="418"/>
      <c r="G27" s="418"/>
      <c r="H27" s="418"/>
      <c r="I27" s="120"/>
      <c r="J27" s="120"/>
      <c r="K27" s="120"/>
      <c r="L27" s="122"/>
      <c r="S27" s="120"/>
      <c r="T27" s="120"/>
      <c r="U27" s="120"/>
      <c r="V27" s="120"/>
      <c r="W27" s="120"/>
      <c r="X27" s="120"/>
      <c r="Y27" s="120"/>
      <c r="Z27" s="120"/>
      <c r="AA27" s="120"/>
      <c r="AB27" s="120"/>
      <c r="AC27" s="120"/>
      <c r="AD27" s="120"/>
      <c r="AE27" s="120"/>
    </row>
    <row r="28" spans="1:31" s="2" customFormat="1" ht="6.95" customHeight="1">
      <c r="A28" s="35"/>
      <c r="B28" s="40"/>
      <c r="C28" s="35"/>
      <c r="D28" s="35"/>
      <c r="E28" s="35"/>
      <c r="F28" s="35"/>
      <c r="G28" s="35"/>
      <c r="H28" s="35"/>
      <c r="I28" s="35"/>
      <c r="J28" s="35"/>
      <c r="K28" s="35"/>
      <c r="L28" s="52"/>
      <c r="S28" s="35"/>
      <c r="T28" s="35"/>
      <c r="U28" s="35"/>
      <c r="V28" s="35"/>
      <c r="W28" s="35"/>
      <c r="X28" s="35"/>
      <c r="Y28" s="35"/>
      <c r="Z28" s="35"/>
      <c r="AA28" s="35"/>
      <c r="AB28" s="35"/>
      <c r="AC28" s="35"/>
      <c r="AD28" s="35"/>
      <c r="AE28" s="35"/>
    </row>
    <row r="29" spans="1:31" s="2" customFormat="1" ht="6.95" customHeight="1">
      <c r="A29" s="35"/>
      <c r="B29" s="40"/>
      <c r="C29" s="35"/>
      <c r="D29" s="123"/>
      <c r="E29" s="123"/>
      <c r="F29" s="123"/>
      <c r="G29" s="123"/>
      <c r="H29" s="123"/>
      <c r="I29" s="123"/>
      <c r="J29" s="123"/>
      <c r="K29" s="123"/>
      <c r="L29" s="52"/>
      <c r="S29" s="35"/>
      <c r="T29" s="35"/>
      <c r="U29" s="35"/>
      <c r="V29" s="35"/>
      <c r="W29" s="35"/>
      <c r="X29" s="35"/>
      <c r="Y29" s="35"/>
      <c r="Z29" s="35"/>
      <c r="AA29" s="35"/>
      <c r="AB29" s="35"/>
      <c r="AC29" s="35"/>
      <c r="AD29" s="35"/>
      <c r="AE29" s="35"/>
    </row>
    <row r="30" spans="1:31" s="2" customFormat="1" ht="25.35" customHeight="1">
      <c r="A30" s="35"/>
      <c r="B30" s="40"/>
      <c r="C30" s="35"/>
      <c r="D30" s="124" t="s">
        <v>33</v>
      </c>
      <c r="E30" s="35"/>
      <c r="F30" s="35"/>
      <c r="G30" s="35"/>
      <c r="H30" s="35"/>
      <c r="I30" s="35"/>
      <c r="J30" s="125">
        <f>ROUND(J119, 2)</f>
        <v>0</v>
      </c>
      <c r="K30" s="35"/>
      <c r="L30" s="52"/>
      <c r="S30" s="35"/>
      <c r="T30" s="35"/>
      <c r="U30" s="35"/>
      <c r="V30" s="35"/>
      <c r="W30" s="35"/>
      <c r="X30" s="35"/>
      <c r="Y30" s="35"/>
      <c r="Z30" s="35"/>
      <c r="AA30" s="35"/>
      <c r="AB30" s="35"/>
      <c r="AC30" s="35"/>
      <c r="AD30" s="35"/>
      <c r="AE30" s="35"/>
    </row>
    <row r="31" spans="1:31" s="2" customFormat="1" ht="6.95" customHeight="1">
      <c r="A31" s="35"/>
      <c r="B31" s="40"/>
      <c r="C31" s="35"/>
      <c r="D31" s="123"/>
      <c r="E31" s="123"/>
      <c r="F31" s="123"/>
      <c r="G31" s="123"/>
      <c r="H31" s="123"/>
      <c r="I31" s="123"/>
      <c r="J31" s="123"/>
      <c r="K31" s="123"/>
      <c r="L31" s="52"/>
      <c r="S31" s="35"/>
      <c r="T31" s="35"/>
      <c r="U31" s="35"/>
      <c r="V31" s="35"/>
      <c r="W31" s="35"/>
      <c r="X31" s="35"/>
      <c r="Y31" s="35"/>
      <c r="Z31" s="35"/>
      <c r="AA31" s="35"/>
      <c r="AB31" s="35"/>
      <c r="AC31" s="35"/>
      <c r="AD31" s="35"/>
      <c r="AE31" s="35"/>
    </row>
    <row r="32" spans="1:31" s="2" customFormat="1" ht="14.45" customHeight="1">
      <c r="A32" s="35"/>
      <c r="B32" s="40"/>
      <c r="C32" s="35"/>
      <c r="D32" s="35"/>
      <c r="E32" s="35"/>
      <c r="F32" s="126" t="s">
        <v>35</v>
      </c>
      <c r="G32" s="35"/>
      <c r="H32" s="35"/>
      <c r="I32" s="126" t="s">
        <v>34</v>
      </c>
      <c r="J32" s="126" t="s">
        <v>36</v>
      </c>
      <c r="K32" s="35"/>
      <c r="L32" s="52"/>
      <c r="S32" s="35"/>
      <c r="T32" s="35"/>
      <c r="U32" s="35"/>
      <c r="V32" s="35"/>
      <c r="W32" s="35"/>
      <c r="X32" s="35"/>
      <c r="Y32" s="35"/>
      <c r="Z32" s="35"/>
      <c r="AA32" s="35"/>
      <c r="AB32" s="35"/>
      <c r="AC32" s="35"/>
      <c r="AD32" s="35"/>
      <c r="AE32" s="35"/>
    </row>
    <row r="33" spans="1:31" s="2" customFormat="1" ht="14.45" customHeight="1">
      <c r="A33" s="35"/>
      <c r="B33" s="40"/>
      <c r="C33" s="35"/>
      <c r="D33" s="127" t="s">
        <v>37</v>
      </c>
      <c r="E33" s="118" t="s">
        <v>38</v>
      </c>
      <c r="F33" s="128">
        <f>ROUND((SUM(BE119:BE162)),  2)</f>
        <v>0</v>
      </c>
      <c r="G33" s="35"/>
      <c r="H33" s="35"/>
      <c r="I33" s="129">
        <v>0.21</v>
      </c>
      <c r="J33" s="128">
        <f>ROUND(((SUM(BE119:BE162))*I33),  2)</f>
        <v>0</v>
      </c>
      <c r="K33" s="35"/>
      <c r="L33" s="52"/>
      <c r="S33" s="35"/>
      <c r="T33" s="35"/>
      <c r="U33" s="35"/>
      <c r="V33" s="35"/>
      <c r="W33" s="35"/>
      <c r="X33" s="35"/>
      <c r="Y33" s="35"/>
      <c r="Z33" s="35"/>
      <c r="AA33" s="35"/>
      <c r="AB33" s="35"/>
      <c r="AC33" s="35"/>
      <c r="AD33" s="35"/>
      <c r="AE33" s="35"/>
    </row>
    <row r="34" spans="1:31" s="2" customFormat="1" ht="14.45" customHeight="1">
      <c r="A34" s="35"/>
      <c r="B34" s="40"/>
      <c r="C34" s="35"/>
      <c r="D34" s="35"/>
      <c r="E34" s="118" t="s">
        <v>39</v>
      </c>
      <c r="F34" s="128">
        <f>ROUND((SUM(BF119:BF162)),  2)</f>
        <v>0</v>
      </c>
      <c r="G34" s="35"/>
      <c r="H34" s="35"/>
      <c r="I34" s="129">
        <v>0.12</v>
      </c>
      <c r="J34" s="128">
        <f>ROUND(((SUM(BF119:BF162))*I34),  2)</f>
        <v>0</v>
      </c>
      <c r="K34" s="35"/>
      <c r="L34" s="52"/>
      <c r="S34" s="35"/>
      <c r="T34" s="35"/>
      <c r="U34" s="35"/>
      <c r="V34" s="35"/>
      <c r="W34" s="35"/>
      <c r="X34" s="35"/>
      <c r="Y34" s="35"/>
      <c r="Z34" s="35"/>
      <c r="AA34" s="35"/>
      <c r="AB34" s="35"/>
      <c r="AC34" s="35"/>
      <c r="AD34" s="35"/>
      <c r="AE34" s="35"/>
    </row>
    <row r="35" spans="1:31" s="2" customFormat="1" ht="14.45" hidden="1" customHeight="1">
      <c r="A35" s="35"/>
      <c r="B35" s="40"/>
      <c r="C35" s="35"/>
      <c r="D35" s="35"/>
      <c r="E35" s="118" t="s">
        <v>40</v>
      </c>
      <c r="F35" s="128">
        <f>ROUND((SUM(BG119:BG162)),  2)</f>
        <v>0</v>
      </c>
      <c r="G35" s="35"/>
      <c r="H35" s="35"/>
      <c r="I35" s="129">
        <v>0.21</v>
      </c>
      <c r="J35" s="128">
        <f>0</f>
        <v>0</v>
      </c>
      <c r="K35" s="35"/>
      <c r="L35" s="52"/>
      <c r="S35" s="35"/>
      <c r="T35" s="35"/>
      <c r="U35" s="35"/>
      <c r="V35" s="35"/>
      <c r="W35" s="35"/>
      <c r="X35" s="35"/>
      <c r="Y35" s="35"/>
      <c r="Z35" s="35"/>
      <c r="AA35" s="35"/>
      <c r="AB35" s="35"/>
      <c r="AC35" s="35"/>
      <c r="AD35" s="35"/>
      <c r="AE35" s="35"/>
    </row>
    <row r="36" spans="1:31" s="2" customFormat="1" ht="14.45" hidden="1" customHeight="1">
      <c r="A36" s="35"/>
      <c r="B36" s="40"/>
      <c r="C36" s="35"/>
      <c r="D36" s="35"/>
      <c r="E36" s="118" t="s">
        <v>41</v>
      </c>
      <c r="F36" s="128">
        <f>ROUND((SUM(BH119:BH162)),  2)</f>
        <v>0</v>
      </c>
      <c r="G36" s="35"/>
      <c r="H36" s="35"/>
      <c r="I36" s="129">
        <v>0.12</v>
      </c>
      <c r="J36" s="128">
        <f>0</f>
        <v>0</v>
      </c>
      <c r="K36" s="35"/>
      <c r="L36" s="52"/>
      <c r="S36" s="35"/>
      <c r="T36" s="35"/>
      <c r="U36" s="35"/>
      <c r="V36" s="35"/>
      <c r="W36" s="35"/>
      <c r="X36" s="35"/>
      <c r="Y36" s="35"/>
      <c r="Z36" s="35"/>
      <c r="AA36" s="35"/>
      <c r="AB36" s="35"/>
      <c r="AC36" s="35"/>
      <c r="AD36" s="35"/>
      <c r="AE36" s="35"/>
    </row>
    <row r="37" spans="1:31" s="2" customFormat="1" ht="14.45" hidden="1" customHeight="1">
      <c r="A37" s="35"/>
      <c r="B37" s="40"/>
      <c r="C37" s="35"/>
      <c r="D37" s="35"/>
      <c r="E37" s="118" t="s">
        <v>42</v>
      </c>
      <c r="F37" s="128">
        <f>ROUND((SUM(BI119:BI162)),  2)</f>
        <v>0</v>
      </c>
      <c r="G37" s="35"/>
      <c r="H37" s="35"/>
      <c r="I37" s="129">
        <v>0</v>
      </c>
      <c r="J37" s="128">
        <f>0</f>
        <v>0</v>
      </c>
      <c r="K37" s="35"/>
      <c r="L37" s="52"/>
      <c r="S37" s="35"/>
      <c r="T37" s="35"/>
      <c r="U37" s="35"/>
      <c r="V37" s="35"/>
      <c r="W37" s="35"/>
      <c r="X37" s="35"/>
      <c r="Y37" s="35"/>
      <c r="Z37" s="35"/>
      <c r="AA37" s="35"/>
      <c r="AB37" s="35"/>
      <c r="AC37" s="35"/>
      <c r="AD37" s="35"/>
      <c r="AE37" s="35"/>
    </row>
    <row r="38" spans="1:31" s="2" customFormat="1" ht="6.95" customHeight="1">
      <c r="A38" s="35"/>
      <c r="B38" s="40"/>
      <c r="C38" s="35"/>
      <c r="D38" s="35"/>
      <c r="E38" s="35"/>
      <c r="F38" s="35"/>
      <c r="G38" s="35"/>
      <c r="H38" s="35"/>
      <c r="I38" s="35"/>
      <c r="J38" s="35"/>
      <c r="K38" s="35"/>
      <c r="L38" s="52"/>
      <c r="S38" s="35"/>
      <c r="T38" s="35"/>
      <c r="U38" s="35"/>
      <c r="V38" s="35"/>
      <c r="W38" s="35"/>
      <c r="X38" s="35"/>
      <c r="Y38" s="35"/>
      <c r="Z38" s="35"/>
      <c r="AA38" s="35"/>
      <c r="AB38" s="35"/>
      <c r="AC38" s="35"/>
      <c r="AD38" s="35"/>
      <c r="AE38" s="35"/>
    </row>
    <row r="39" spans="1:31" s="2" customFormat="1" ht="25.35" customHeight="1">
      <c r="A39" s="35"/>
      <c r="B39" s="40"/>
      <c r="C39" s="130"/>
      <c r="D39" s="131" t="s">
        <v>43</v>
      </c>
      <c r="E39" s="132"/>
      <c r="F39" s="132"/>
      <c r="G39" s="133" t="s">
        <v>44</v>
      </c>
      <c r="H39" s="134" t="s">
        <v>7622</v>
      </c>
      <c r="I39" s="132"/>
      <c r="J39" s="135">
        <f>SUM(J30:J37)</f>
        <v>0</v>
      </c>
      <c r="K39" s="136"/>
      <c r="L39" s="52"/>
      <c r="S39" s="35"/>
      <c r="T39" s="35"/>
      <c r="U39" s="35"/>
      <c r="V39" s="35"/>
      <c r="W39" s="35"/>
      <c r="X39" s="35"/>
      <c r="Y39" s="35"/>
      <c r="Z39" s="35"/>
      <c r="AA39" s="35"/>
      <c r="AB39" s="35"/>
      <c r="AC39" s="35"/>
      <c r="AD39" s="35"/>
      <c r="AE39" s="35"/>
    </row>
    <row r="40" spans="1:31" s="2" customFormat="1" ht="14.45" customHeight="1">
      <c r="A40" s="35"/>
      <c r="B40" s="40"/>
      <c r="C40" s="35"/>
      <c r="D40" s="35"/>
      <c r="E40" s="35"/>
      <c r="F40" s="35"/>
      <c r="G40" s="35"/>
      <c r="H40" s="35"/>
      <c r="I40" s="35"/>
      <c r="J40" s="35"/>
      <c r="K40" s="35"/>
      <c r="L40" s="52"/>
      <c r="S40" s="35"/>
      <c r="T40" s="35"/>
      <c r="U40" s="35"/>
      <c r="V40" s="35"/>
      <c r="W40" s="35"/>
      <c r="X40" s="35"/>
      <c r="Y40" s="35"/>
      <c r="Z40" s="35"/>
      <c r="AA40" s="35"/>
      <c r="AB40" s="35"/>
      <c r="AC40" s="35"/>
      <c r="AD40" s="35"/>
      <c r="AE40" s="35"/>
    </row>
    <row r="41" spans="1:31" s="1" customFormat="1" ht="14.45" customHeight="1">
      <c r="B41" s="21"/>
      <c r="L41" s="21"/>
    </row>
    <row r="42" spans="1:31" s="1" customFormat="1" ht="14.45" customHeight="1">
      <c r="B42" s="21"/>
      <c r="L42" s="21"/>
    </row>
    <row r="43" spans="1:31" s="1" customFormat="1" ht="14.45" customHeight="1">
      <c r="B43" s="21"/>
      <c r="L43" s="21"/>
    </row>
    <row r="44" spans="1:31" s="1" customFormat="1" ht="14.45" customHeight="1">
      <c r="B44" s="21"/>
      <c r="L44" s="21"/>
    </row>
    <row r="45" spans="1:31" s="1" customFormat="1" ht="14.45" customHeight="1">
      <c r="B45" s="21"/>
      <c r="L45" s="21"/>
    </row>
    <row r="46" spans="1:31" s="1" customFormat="1" ht="14.45" customHeight="1">
      <c r="B46" s="21"/>
      <c r="L46" s="21"/>
    </row>
    <row r="47" spans="1:31" s="1" customFormat="1" ht="14.45" customHeight="1">
      <c r="B47" s="21"/>
      <c r="L47" s="21"/>
    </row>
    <row r="48" spans="1:31" s="1" customFormat="1" ht="14.45" customHeight="1">
      <c r="B48" s="21"/>
      <c r="L48" s="21"/>
    </row>
    <row r="49" spans="1:31" s="1" customFormat="1" ht="14.45" customHeight="1">
      <c r="B49" s="21"/>
      <c r="L49" s="21"/>
    </row>
    <row r="50" spans="1:31" s="2" customFormat="1" ht="14.45" customHeight="1">
      <c r="B50" s="52"/>
      <c r="D50" s="137" t="s">
        <v>45</v>
      </c>
      <c r="E50" s="138"/>
      <c r="F50" s="138"/>
      <c r="G50" s="137" t="s">
        <v>46</v>
      </c>
      <c r="H50" s="138"/>
      <c r="I50" s="138"/>
      <c r="J50" s="138"/>
      <c r="K50" s="138"/>
      <c r="L50" s="52"/>
    </row>
    <row r="51" spans="1:31">
      <c r="B51" s="21"/>
      <c r="L51" s="21"/>
    </row>
    <row r="52" spans="1:31">
      <c r="B52" s="21"/>
      <c r="L52" s="21"/>
    </row>
    <row r="53" spans="1:31">
      <c r="B53" s="21"/>
      <c r="L53" s="21"/>
    </row>
    <row r="54" spans="1:31">
      <c r="B54" s="21"/>
      <c r="L54" s="21"/>
    </row>
    <row r="55" spans="1:31">
      <c r="B55" s="21"/>
      <c r="L55" s="21"/>
    </row>
    <row r="56" spans="1:31">
      <c r="B56" s="21"/>
      <c r="L56" s="21"/>
    </row>
    <row r="57" spans="1:31">
      <c r="B57" s="21"/>
      <c r="L57" s="21"/>
    </row>
    <row r="58" spans="1:31">
      <c r="B58" s="21"/>
      <c r="L58" s="21"/>
    </row>
    <row r="59" spans="1:31">
      <c r="B59" s="21"/>
      <c r="L59" s="21"/>
    </row>
    <row r="60" spans="1:31">
      <c r="B60" s="21"/>
      <c r="L60" s="21"/>
    </row>
    <row r="61" spans="1:31" s="2" customFormat="1" ht="12.75">
      <c r="A61" s="35"/>
      <c r="B61" s="40"/>
      <c r="C61" s="35"/>
      <c r="D61" s="139" t="s">
        <v>47</v>
      </c>
      <c r="E61" s="140"/>
      <c r="F61" s="141" t="s">
        <v>48</v>
      </c>
      <c r="G61" s="139" t="s">
        <v>47</v>
      </c>
      <c r="H61" s="140"/>
      <c r="I61" s="140"/>
      <c r="J61" s="142" t="s">
        <v>48</v>
      </c>
      <c r="K61" s="140"/>
      <c r="L61" s="52"/>
      <c r="S61" s="35"/>
      <c r="T61" s="35"/>
      <c r="U61" s="35"/>
      <c r="V61" s="35"/>
      <c r="W61" s="35"/>
      <c r="X61" s="35"/>
      <c r="Y61" s="35"/>
      <c r="Z61" s="35"/>
      <c r="AA61" s="35"/>
      <c r="AB61" s="35"/>
      <c r="AC61" s="35"/>
      <c r="AD61" s="35"/>
      <c r="AE61" s="35"/>
    </row>
    <row r="62" spans="1:31">
      <c r="B62" s="21"/>
      <c r="L62" s="21"/>
    </row>
    <row r="63" spans="1:31">
      <c r="B63" s="21"/>
      <c r="L63" s="21"/>
    </row>
    <row r="64" spans="1:31">
      <c r="B64" s="21"/>
      <c r="L64" s="21"/>
    </row>
    <row r="65" spans="1:31" s="2" customFormat="1" ht="12.75">
      <c r="A65" s="35"/>
      <c r="B65" s="40"/>
      <c r="C65" s="35"/>
      <c r="D65" s="137" t="s">
        <v>49</v>
      </c>
      <c r="E65" s="143"/>
      <c r="F65" s="143"/>
      <c r="G65" s="137" t="s">
        <v>50</v>
      </c>
      <c r="H65" s="143"/>
      <c r="I65" s="143"/>
      <c r="J65" s="143"/>
      <c r="K65" s="143"/>
      <c r="L65" s="52"/>
      <c r="S65" s="35"/>
      <c r="T65" s="35"/>
      <c r="U65" s="35"/>
      <c r="V65" s="35"/>
      <c r="W65" s="35"/>
      <c r="X65" s="35"/>
      <c r="Y65" s="35"/>
      <c r="Z65" s="35"/>
      <c r="AA65" s="35"/>
      <c r="AB65" s="35"/>
      <c r="AC65" s="35"/>
      <c r="AD65" s="35"/>
      <c r="AE65" s="35"/>
    </row>
    <row r="66" spans="1:31">
      <c r="B66" s="21"/>
      <c r="L66" s="21"/>
    </row>
    <row r="67" spans="1:31">
      <c r="B67" s="21"/>
      <c r="L67" s="21"/>
    </row>
    <row r="68" spans="1:31">
      <c r="B68" s="21"/>
      <c r="L68" s="21"/>
    </row>
    <row r="69" spans="1:31">
      <c r="B69" s="21"/>
      <c r="L69" s="21"/>
    </row>
    <row r="70" spans="1:31">
      <c r="B70" s="21"/>
      <c r="L70" s="21"/>
    </row>
    <row r="71" spans="1:31">
      <c r="B71" s="21"/>
      <c r="L71" s="21"/>
    </row>
    <row r="72" spans="1:31">
      <c r="B72" s="21"/>
      <c r="L72" s="21"/>
    </row>
    <row r="73" spans="1:31">
      <c r="B73" s="21"/>
      <c r="L73" s="21"/>
    </row>
    <row r="74" spans="1:31">
      <c r="B74" s="21"/>
      <c r="L74" s="21"/>
    </row>
    <row r="75" spans="1:31">
      <c r="B75" s="21"/>
      <c r="L75" s="21"/>
    </row>
    <row r="76" spans="1:31" s="2" customFormat="1" ht="12.75">
      <c r="A76" s="35"/>
      <c r="B76" s="40"/>
      <c r="C76" s="35"/>
      <c r="D76" s="139" t="s">
        <v>47</v>
      </c>
      <c r="E76" s="140"/>
      <c r="F76" s="141" t="s">
        <v>48</v>
      </c>
      <c r="G76" s="139" t="s">
        <v>47</v>
      </c>
      <c r="H76" s="140"/>
      <c r="I76" s="140"/>
      <c r="J76" s="142" t="s">
        <v>48</v>
      </c>
      <c r="K76" s="140"/>
      <c r="L76" s="52"/>
      <c r="S76" s="35"/>
      <c r="T76" s="35"/>
      <c r="U76" s="35"/>
      <c r="V76" s="35"/>
      <c r="W76" s="35"/>
      <c r="X76" s="35"/>
      <c r="Y76" s="35"/>
      <c r="Z76" s="35"/>
      <c r="AA76" s="35"/>
      <c r="AB76" s="35"/>
      <c r="AC76" s="35"/>
      <c r="AD76" s="35"/>
      <c r="AE76" s="35"/>
    </row>
    <row r="77" spans="1:31" s="2" customFormat="1" ht="14.45" customHeight="1">
      <c r="A77" s="35"/>
      <c r="B77" s="144"/>
      <c r="C77" s="145"/>
      <c r="D77" s="145"/>
      <c r="E77" s="145"/>
      <c r="F77" s="145"/>
      <c r="G77" s="145"/>
      <c r="H77" s="145"/>
      <c r="I77" s="145"/>
      <c r="J77" s="145"/>
      <c r="K77" s="145"/>
      <c r="L77" s="52"/>
      <c r="S77" s="35"/>
      <c r="T77" s="35"/>
      <c r="U77" s="35"/>
      <c r="V77" s="35"/>
      <c r="W77" s="35"/>
      <c r="X77" s="35"/>
      <c r="Y77" s="35"/>
      <c r="Z77" s="35"/>
      <c r="AA77" s="35"/>
      <c r="AB77" s="35"/>
      <c r="AC77" s="35"/>
      <c r="AD77" s="35"/>
      <c r="AE77" s="35"/>
    </row>
    <row r="81" spans="1:47" s="2" customFormat="1" ht="6.95" customHeight="1">
      <c r="A81" s="35"/>
      <c r="B81" s="146"/>
      <c r="C81" s="147"/>
      <c r="D81" s="147"/>
      <c r="E81" s="147"/>
      <c r="F81" s="147"/>
      <c r="G81" s="147"/>
      <c r="H81" s="147"/>
      <c r="I81" s="147"/>
      <c r="J81" s="147"/>
      <c r="K81" s="147"/>
      <c r="L81" s="52"/>
      <c r="S81" s="35"/>
      <c r="T81" s="35"/>
      <c r="U81" s="35"/>
      <c r="V81" s="35"/>
      <c r="W81" s="35"/>
      <c r="X81" s="35"/>
      <c r="Y81" s="35"/>
      <c r="Z81" s="35"/>
      <c r="AA81" s="35"/>
      <c r="AB81" s="35"/>
      <c r="AC81" s="35"/>
      <c r="AD81" s="35"/>
      <c r="AE81" s="35"/>
    </row>
    <row r="82" spans="1:47" s="2" customFormat="1" ht="24.95" customHeight="1">
      <c r="A82" s="35"/>
      <c r="B82" s="36"/>
      <c r="C82" s="24" t="s">
        <v>242</v>
      </c>
      <c r="D82" s="37"/>
      <c r="E82" s="37"/>
      <c r="F82" s="37"/>
      <c r="G82" s="37"/>
      <c r="H82" s="37"/>
      <c r="I82" s="37"/>
      <c r="J82" s="37"/>
      <c r="K82" s="37"/>
      <c r="L82" s="52"/>
      <c r="S82" s="35"/>
      <c r="T82" s="35"/>
      <c r="U82" s="35"/>
      <c r="V82" s="35"/>
      <c r="W82" s="35"/>
      <c r="X82" s="35"/>
      <c r="Y82" s="35"/>
      <c r="Z82" s="35"/>
      <c r="AA82" s="35"/>
      <c r="AB82" s="35"/>
      <c r="AC82" s="35"/>
      <c r="AD82" s="35"/>
      <c r="AE82" s="35"/>
    </row>
    <row r="83" spans="1:47" s="2" customFormat="1" ht="6.95" customHeight="1">
      <c r="A83" s="35"/>
      <c r="B83" s="36"/>
      <c r="C83" s="37"/>
      <c r="D83" s="37"/>
      <c r="E83" s="37"/>
      <c r="F83" s="37"/>
      <c r="G83" s="37"/>
      <c r="H83" s="37"/>
      <c r="I83" s="37"/>
      <c r="J83" s="37"/>
      <c r="K83" s="37"/>
      <c r="L83" s="52"/>
      <c r="S83" s="35"/>
      <c r="T83" s="35"/>
      <c r="U83" s="35"/>
      <c r="V83" s="35"/>
      <c r="W83" s="35"/>
      <c r="X83" s="35"/>
      <c r="Y83" s="35"/>
      <c r="Z83" s="35"/>
      <c r="AA83" s="35"/>
      <c r="AB83" s="35"/>
      <c r="AC83" s="35"/>
      <c r="AD83" s="35"/>
      <c r="AE83" s="35"/>
    </row>
    <row r="84" spans="1:47" s="2" customFormat="1" ht="12" customHeight="1">
      <c r="A84" s="35"/>
      <c r="B84" s="36"/>
      <c r="C84" s="30" t="s">
        <v>15</v>
      </c>
      <c r="D84" s="37"/>
      <c r="E84" s="37"/>
      <c r="F84" s="37"/>
      <c r="G84" s="37"/>
      <c r="H84" s="37"/>
      <c r="I84" s="37"/>
      <c r="J84" s="37"/>
      <c r="K84" s="37"/>
      <c r="L84" s="52"/>
      <c r="S84" s="35"/>
      <c r="T84" s="35"/>
      <c r="U84" s="35"/>
      <c r="V84" s="35"/>
      <c r="W84" s="35"/>
      <c r="X84" s="35"/>
      <c r="Y84" s="35"/>
      <c r="Z84" s="35"/>
      <c r="AA84" s="35"/>
      <c r="AB84" s="35"/>
      <c r="AC84" s="35"/>
      <c r="AD84" s="35"/>
      <c r="AE84" s="35"/>
    </row>
    <row r="85" spans="1:47" s="2" customFormat="1" ht="16.5" customHeight="1">
      <c r="A85" s="35"/>
      <c r="B85" s="36"/>
      <c r="C85" s="37"/>
      <c r="D85" s="37"/>
      <c r="E85" s="410" t="str">
        <f>E7</f>
        <v>Modernizace teplárny OB6</v>
      </c>
      <c r="F85" s="411"/>
      <c r="G85" s="411"/>
      <c r="H85" s="411"/>
      <c r="I85" s="37"/>
      <c r="J85" s="37"/>
      <c r="K85" s="37"/>
      <c r="L85" s="52"/>
      <c r="S85" s="35"/>
      <c r="T85" s="35"/>
      <c r="U85" s="35"/>
      <c r="V85" s="35"/>
      <c r="W85" s="35"/>
      <c r="X85" s="35"/>
      <c r="Y85" s="35"/>
      <c r="Z85" s="35"/>
      <c r="AA85" s="35"/>
      <c r="AB85" s="35"/>
      <c r="AC85" s="35"/>
      <c r="AD85" s="35"/>
      <c r="AE85" s="35"/>
    </row>
    <row r="86" spans="1:47" s="2" customFormat="1" ht="12" customHeight="1">
      <c r="A86" s="35"/>
      <c r="B86" s="36"/>
      <c r="C86" s="30" t="s">
        <v>241</v>
      </c>
      <c r="D86" s="37"/>
      <c r="E86" s="37"/>
      <c r="F86" s="37"/>
      <c r="G86" s="37"/>
      <c r="H86" s="37"/>
      <c r="I86" s="37"/>
      <c r="J86" s="37"/>
      <c r="K86" s="37"/>
      <c r="L86" s="52"/>
      <c r="S86" s="35"/>
      <c r="T86" s="35"/>
      <c r="U86" s="35"/>
      <c r="V86" s="35"/>
      <c r="W86" s="35"/>
      <c r="X86" s="35"/>
      <c r="Y86" s="35"/>
      <c r="Z86" s="35"/>
      <c r="AA86" s="35"/>
      <c r="AB86" s="35"/>
      <c r="AC86" s="35"/>
      <c r="AD86" s="35"/>
      <c r="AE86" s="35"/>
    </row>
    <row r="87" spans="1:47" s="2" customFormat="1" ht="16.5" customHeight="1">
      <c r="A87" s="35"/>
      <c r="B87" s="36"/>
      <c r="C87" s="37"/>
      <c r="D87" s="37"/>
      <c r="E87" s="384" t="str">
        <f>E9</f>
        <v>SO 401 - Demolice objektů (I.etapa)</v>
      </c>
      <c r="F87" s="409"/>
      <c r="G87" s="409"/>
      <c r="H87" s="409"/>
      <c r="I87" s="37"/>
      <c r="J87" s="37"/>
      <c r="K87" s="37"/>
      <c r="L87" s="52"/>
      <c r="S87" s="35"/>
      <c r="T87" s="35"/>
      <c r="U87" s="35"/>
      <c r="V87" s="35"/>
      <c r="W87" s="35"/>
      <c r="X87" s="35"/>
      <c r="Y87" s="35"/>
      <c r="Z87" s="35"/>
      <c r="AA87" s="35"/>
      <c r="AB87" s="35"/>
      <c r="AC87" s="35"/>
      <c r="AD87" s="35"/>
      <c r="AE87" s="35"/>
    </row>
    <row r="88" spans="1:47" s="2" customFormat="1" ht="6.95" customHeight="1">
      <c r="A88" s="35"/>
      <c r="B88" s="36"/>
      <c r="C88" s="37"/>
      <c r="D88" s="37"/>
      <c r="E88" s="37"/>
      <c r="F88" s="37"/>
      <c r="G88" s="37"/>
      <c r="H88" s="37"/>
      <c r="I88" s="37"/>
      <c r="J88" s="37"/>
      <c r="K88" s="37"/>
      <c r="L88" s="52"/>
      <c r="S88" s="35"/>
      <c r="T88" s="35"/>
      <c r="U88" s="35"/>
      <c r="V88" s="35"/>
      <c r="W88" s="35"/>
      <c r="X88" s="35"/>
      <c r="Y88" s="35"/>
      <c r="Z88" s="35"/>
      <c r="AA88" s="35"/>
      <c r="AB88" s="35"/>
      <c r="AC88" s="35"/>
      <c r="AD88" s="35"/>
      <c r="AE88" s="35"/>
    </row>
    <row r="89" spans="1:47" s="2" customFormat="1" ht="12" customHeight="1">
      <c r="A89" s="35"/>
      <c r="B89" s="36"/>
      <c r="C89" s="30" t="s">
        <v>19</v>
      </c>
      <c r="D89" s="37"/>
      <c r="E89" s="37"/>
      <c r="F89" s="28" t="str">
        <f>F12</f>
        <v>Mladá Boleslav</v>
      </c>
      <c r="G89" s="37"/>
      <c r="H89" s="37"/>
      <c r="I89" s="30" t="s">
        <v>21</v>
      </c>
      <c r="J89" s="67">
        <f>IF(J12="","",J12)</f>
        <v>45363</v>
      </c>
      <c r="K89" s="37"/>
      <c r="L89" s="52"/>
      <c r="S89" s="35"/>
      <c r="T89" s="35"/>
      <c r="U89" s="35"/>
      <c r="V89" s="35"/>
      <c r="W89" s="35"/>
      <c r="X89" s="35"/>
      <c r="Y89" s="35"/>
      <c r="Z89" s="35"/>
      <c r="AA89" s="35"/>
      <c r="AB89" s="35"/>
      <c r="AC89" s="35"/>
      <c r="AD89" s="35"/>
      <c r="AE89" s="35"/>
    </row>
    <row r="90" spans="1:47" s="2" customFormat="1" ht="6.95" customHeight="1">
      <c r="A90" s="35"/>
      <c r="B90" s="36"/>
      <c r="C90" s="37"/>
      <c r="D90" s="37"/>
      <c r="E90" s="37"/>
      <c r="F90" s="37"/>
      <c r="G90" s="37"/>
      <c r="H90" s="37"/>
      <c r="I90" s="37"/>
      <c r="J90" s="37"/>
      <c r="K90" s="37"/>
      <c r="L90" s="52"/>
      <c r="S90" s="35"/>
      <c r="T90" s="35"/>
      <c r="U90" s="35"/>
      <c r="V90" s="35"/>
      <c r="W90" s="35"/>
      <c r="X90" s="35"/>
      <c r="Y90" s="35"/>
      <c r="Z90" s="35"/>
      <c r="AA90" s="35"/>
      <c r="AB90" s="35"/>
      <c r="AC90" s="35"/>
      <c r="AD90" s="35"/>
      <c r="AE90" s="35"/>
    </row>
    <row r="91" spans="1:47" s="2" customFormat="1" ht="15.2" customHeight="1">
      <c r="A91" s="35"/>
      <c r="B91" s="36"/>
      <c r="C91" s="30" t="s">
        <v>22</v>
      </c>
      <c r="D91" s="37"/>
      <c r="E91" s="37"/>
      <c r="F91" s="28" t="str">
        <f>E15</f>
        <v xml:space="preserve">ŠKO-ENERGO s.r.o. </v>
      </c>
      <c r="G91" s="37"/>
      <c r="H91" s="37"/>
      <c r="I91" s="30" t="s">
        <v>28</v>
      </c>
      <c r="J91" s="33" t="str">
        <f>E21</f>
        <v>AFRY CZ s.r.o.</v>
      </c>
      <c r="K91" s="37"/>
      <c r="L91" s="52"/>
      <c r="S91" s="35"/>
      <c r="T91" s="35"/>
      <c r="U91" s="35"/>
      <c r="V91" s="35"/>
      <c r="W91" s="35"/>
      <c r="X91" s="35"/>
      <c r="Y91" s="35"/>
      <c r="Z91" s="35"/>
      <c r="AA91" s="35"/>
      <c r="AB91" s="35"/>
      <c r="AC91" s="35"/>
      <c r="AD91" s="35"/>
      <c r="AE91" s="35"/>
    </row>
    <row r="92" spans="1:47" s="2" customFormat="1" ht="15.2" customHeight="1">
      <c r="A92" s="35"/>
      <c r="B92" s="36"/>
      <c r="C92" s="30" t="s">
        <v>26</v>
      </c>
      <c r="D92" s="37"/>
      <c r="E92" s="37"/>
      <c r="F92" s="28" t="str">
        <f>IF(E18="","",E18)</f>
        <v>Vyplň údaj</v>
      </c>
      <c r="G92" s="37"/>
      <c r="H92" s="37"/>
      <c r="I92" s="30" t="s">
        <v>31</v>
      </c>
      <c r="J92" s="33" t="str">
        <f>E24</f>
        <v>AFRY CZ s.r.o.</v>
      </c>
      <c r="K92" s="37"/>
      <c r="L92" s="52"/>
      <c r="S92" s="35"/>
      <c r="T92" s="35"/>
      <c r="U92" s="35"/>
      <c r="V92" s="35"/>
      <c r="W92" s="35"/>
      <c r="X92" s="35"/>
      <c r="Y92" s="35"/>
      <c r="Z92" s="35"/>
      <c r="AA92" s="35"/>
      <c r="AB92" s="35"/>
      <c r="AC92" s="35"/>
      <c r="AD92" s="35"/>
      <c r="AE92" s="35"/>
    </row>
    <row r="93" spans="1:47" s="2" customFormat="1" ht="10.35" customHeight="1">
      <c r="A93" s="35"/>
      <c r="B93" s="36"/>
      <c r="C93" s="37"/>
      <c r="D93" s="37"/>
      <c r="E93" s="37"/>
      <c r="F93" s="37"/>
      <c r="G93" s="37"/>
      <c r="H93" s="37"/>
      <c r="I93" s="37"/>
      <c r="J93" s="37"/>
      <c r="K93" s="37"/>
      <c r="L93" s="52"/>
      <c r="S93" s="35"/>
      <c r="T93" s="35"/>
      <c r="U93" s="35"/>
      <c r="V93" s="35"/>
      <c r="W93" s="35"/>
      <c r="X93" s="35"/>
      <c r="Y93" s="35"/>
      <c r="Z93" s="35"/>
      <c r="AA93" s="35"/>
      <c r="AB93" s="35"/>
      <c r="AC93" s="35"/>
      <c r="AD93" s="35"/>
      <c r="AE93" s="35"/>
    </row>
    <row r="94" spans="1:47" s="2" customFormat="1" ht="29.25" customHeight="1">
      <c r="A94" s="35"/>
      <c r="B94" s="36"/>
      <c r="C94" s="148" t="s">
        <v>243</v>
      </c>
      <c r="D94" s="149"/>
      <c r="E94" s="149"/>
      <c r="F94" s="149"/>
      <c r="G94" s="149"/>
      <c r="H94" s="149"/>
      <c r="I94" s="149"/>
      <c r="J94" s="150" t="s">
        <v>7631</v>
      </c>
      <c r="K94" s="149"/>
      <c r="L94" s="52"/>
      <c r="S94" s="35"/>
      <c r="T94" s="35"/>
      <c r="U94" s="35"/>
      <c r="V94" s="35"/>
      <c r="W94" s="35"/>
      <c r="X94" s="35"/>
      <c r="Y94" s="35"/>
      <c r="Z94" s="35"/>
      <c r="AA94" s="35"/>
      <c r="AB94" s="35"/>
      <c r="AC94" s="35"/>
      <c r="AD94" s="35"/>
      <c r="AE94" s="35"/>
    </row>
    <row r="95" spans="1:47" s="2" customFormat="1" ht="10.35" customHeight="1">
      <c r="A95" s="35"/>
      <c r="B95" s="36"/>
      <c r="C95" s="37"/>
      <c r="D95" s="37"/>
      <c r="E95" s="37"/>
      <c r="F95" s="37"/>
      <c r="G95" s="37"/>
      <c r="H95" s="37"/>
      <c r="I95" s="37"/>
      <c r="J95" s="37"/>
      <c r="K95" s="37"/>
      <c r="L95" s="52"/>
      <c r="S95" s="35"/>
      <c r="T95" s="35"/>
      <c r="U95" s="35"/>
      <c r="V95" s="35"/>
      <c r="W95" s="35"/>
      <c r="X95" s="35"/>
      <c r="Y95" s="35"/>
      <c r="Z95" s="35"/>
      <c r="AA95" s="35"/>
      <c r="AB95" s="35"/>
      <c r="AC95" s="35"/>
      <c r="AD95" s="35"/>
      <c r="AE95" s="35"/>
    </row>
    <row r="96" spans="1:47" s="2" customFormat="1" ht="22.9" customHeight="1">
      <c r="A96" s="35"/>
      <c r="B96" s="36"/>
      <c r="C96" s="151" t="s">
        <v>244</v>
      </c>
      <c r="D96" s="37"/>
      <c r="E96" s="37"/>
      <c r="F96" s="37"/>
      <c r="G96" s="37"/>
      <c r="H96" s="37"/>
      <c r="I96" s="37"/>
      <c r="J96" s="85">
        <f>J119</f>
        <v>0</v>
      </c>
      <c r="K96" s="37"/>
      <c r="L96" s="52"/>
      <c r="S96" s="35"/>
      <c r="T96" s="35"/>
      <c r="U96" s="35"/>
      <c r="V96" s="35"/>
      <c r="W96" s="35"/>
      <c r="X96" s="35"/>
      <c r="Y96" s="35"/>
      <c r="Z96" s="35"/>
      <c r="AA96" s="35"/>
      <c r="AB96" s="35"/>
      <c r="AC96" s="35"/>
      <c r="AD96" s="35"/>
      <c r="AE96" s="35"/>
      <c r="AU96" s="18" t="s">
        <v>245</v>
      </c>
    </row>
    <row r="97" spans="1:31" s="9" customFormat="1" ht="24.95" customHeight="1">
      <c r="B97" s="152"/>
      <c r="C97" s="153"/>
      <c r="D97" s="154" t="s">
        <v>246</v>
      </c>
      <c r="E97" s="155"/>
      <c r="F97" s="155"/>
      <c r="G97" s="155"/>
      <c r="H97" s="155"/>
      <c r="I97" s="155"/>
      <c r="J97" s="156">
        <f>J120</f>
        <v>0</v>
      </c>
      <c r="K97" s="153"/>
      <c r="L97" s="157"/>
    </row>
    <row r="98" spans="1:31" s="10" customFormat="1" ht="19.899999999999999" customHeight="1">
      <c r="B98" s="158"/>
      <c r="C98" s="103"/>
      <c r="D98" s="159" t="s">
        <v>247</v>
      </c>
      <c r="E98" s="160"/>
      <c r="F98" s="160"/>
      <c r="G98" s="160"/>
      <c r="H98" s="160"/>
      <c r="I98" s="160"/>
      <c r="J98" s="161">
        <f>J121</f>
        <v>0</v>
      </c>
      <c r="K98" s="103"/>
      <c r="L98" s="162"/>
    </row>
    <row r="99" spans="1:31" s="10" customFormat="1" ht="19.899999999999999" customHeight="1">
      <c r="B99" s="158"/>
      <c r="C99" s="103"/>
      <c r="D99" s="159" t="s">
        <v>248</v>
      </c>
      <c r="E99" s="160"/>
      <c r="F99" s="160"/>
      <c r="G99" s="160"/>
      <c r="H99" s="160"/>
      <c r="I99" s="160"/>
      <c r="J99" s="161">
        <f>J153</f>
        <v>0</v>
      </c>
      <c r="K99" s="103"/>
      <c r="L99" s="162"/>
    </row>
    <row r="100" spans="1:31" s="2" customFormat="1" ht="21.75" customHeight="1">
      <c r="A100" s="35"/>
      <c r="B100" s="36"/>
      <c r="C100" s="37"/>
      <c r="D100" s="37"/>
      <c r="E100" s="37"/>
      <c r="F100" s="37"/>
      <c r="G100" s="37"/>
      <c r="H100" s="37"/>
      <c r="I100" s="37"/>
      <c r="J100" s="37"/>
      <c r="K100" s="37"/>
      <c r="L100" s="52"/>
      <c r="S100" s="35"/>
      <c r="T100" s="35"/>
      <c r="U100" s="35"/>
      <c r="V100" s="35"/>
      <c r="W100" s="35"/>
      <c r="X100" s="35"/>
      <c r="Y100" s="35"/>
      <c r="Z100" s="35"/>
      <c r="AA100" s="35"/>
      <c r="AB100" s="35"/>
      <c r="AC100" s="35"/>
      <c r="AD100" s="35"/>
      <c r="AE100" s="35"/>
    </row>
    <row r="101" spans="1:31" s="2" customFormat="1" ht="6.95" customHeight="1">
      <c r="A101" s="35"/>
      <c r="B101" s="55"/>
      <c r="C101" s="56"/>
      <c r="D101" s="56"/>
      <c r="E101" s="56"/>
      <c r="F101" s="56"/>
      <c r="G101" s="56"/>
      <c r="H101" s="56"/>
      <c r="I101" s="56"/>
      <c r="J101" s="56"/>
      <c r="K101" s="56"/>
      <c r="L101" s="52"/>
      <c r="S101" s="35"/>
      <c r="T101" s="35"/>
      <c r="U101" s="35"/>
      <c r="V101" s="35"/>
      <c r="W101" s="35"/>
      <c r="X101" s="35"/>
      <c r="Y101" s="35"/>
      <c r="Z101" s="35"/>
      <c r="AA101" s="35"/>
      <c r="AB101" s="35"/>
      <c r="AC101" s="35"/>
      <c r="AD101" s="35"/>
      <c r="AE101" s="35"/>
    </row>
    <row r="105" spans="1:31" s="2" customFormat="1" ht="6.95" customHeight="1">
      <c r="A105" s="35"/>
      <c r="B105" s="57"/>
      <c r="C105" s="58"/>
      <c r="D105" s="58"/>
      <c r="E105" s="58"/>
      <c r="F105" s="58"/>
      <c r="G105" s="58"/>
      <c r="H105" s="58"/>
      <c r="I105" s="58"/>
      <c r="J105" s="58"/>
      <c r="K105" s="58"/>
      <c r="L105" s="52"/>
      <c r="S105" s="35"/>
      <c r="T105" s="35"/>
      <c r="U105" s="35"/>
      <c r="V105" s="35"/>
      <c r="W105" s="35"/>
      <c r="X105" s="35"/>
      <c r="Y105" s="35"/>
      <c r="Z105" s="35"/>
      <c r="AA105" s="35"/>
      <c r="AB105" s="35"/>
      <c r="AC105" s="35"/>
      <c r="AD105" s="35"/>
      <c r="AE105" s="35"/>
    </row>
    <row r="106" spans="1:31" s="2" customFormat="1" ht="24.95" customHeight="1">
      <c r="A106" s="35"/>
      <c r="B106" s="36"/>
      <c r="C106" s="24" t="s">
        <v>249</v>
      </c>
      <c r="D106" s="37"/>
      <c r="E106" s="37"/>
      <c r="F106" s="37"/>
      <c r="G106" s="37"/>
      <c r="H106" s="37"/>
      <c r="I106" s="37"/>
      <c r="J106" s="37"/>
      <c r="K106" s="37"/>
      <c r="L106" s="52"/>
      <c r="S106" s="35"/>
      <c r="T106" s="35"/>
      <c r="U106" s="35"/>
      <c r="V106" s="35"/>
      <c r="W106" s="35"/>
      <c r="X106" s="35"/>
      <c r="Y106" s="35"/>
      <c r="Z106" s="35"/>
      <c r="AA106" s="35"/>
      <c r="AB106" s="35"/>
      <c r="AC106" s="35"/>
      <c r="AD106" s="35"/>
      <c r="AE106" s="35"/>
    </row>
    <row r="107" spans="1:31" s="2" customFormat="1" ht="6.95" customHeight="1">
      <c r="A107" s="35"/>
      <c r="B107" s="36"/>
      <c r="C107" s="37"/>
      <c r="D107" s="37"/>
      <c r="E107" s="37"/>
      <c r="F107" s="37"/>
      <c r="G107" s="37"/>
      <c r="H107" s="37"/>
      <c r="I107" s="37"/>
      <c r="J107" s="37"/>
      <c r="K107" s="37"/>
      <c r="L107" s="52"/>
      <c r="S107" s="35"/>
      <c r="T107" s="35"/>
      <c r="U107" s="35"/>
      <c r="V107" s="35"/>
      <c r="W107" s="35"/>
      <c r="X107" s="35"/>
      <c r="Y107" s="35"/>
      <c r="Z107" s="35"/>
      <c r="AA107" s="35"/>
      <c r="AB107" s="35"/>
      <c r="AC107" s="35"/>
      <c r="AD107" s="35"/>
      <c r="AE107" s="35"/>
    </row>
    <row r="108" spans="1:31" s="2" customFormat="1" ht="12" customHeight="1">
      <c r="A108" s="35"/>
      <c r="B108" s="36"/>
      <c r="C108" s="30" t="s">
        <v>15</v>
      </c>
      <c r="D108" s="37"/>
      <c r="E108" s="37"/>
      <c r="F108" s="37"/>
      <c r="G108" s="37"/>
      <c r="H108" s="37"/>
      <c r="I108" s="37"/>
      <c r="J108" s="37"/>
      <c r="K108" s="37"/>
      <c r="L108" s="52"/>
      <c r="S108" s="35"/>
      <c r="T108" s="35"/>
      <c r="U108" s="35"/>
      <c r="V108" s="35"/>
      <c r="W108" s="35"/>
      <c r="X108" s="35"/>
      <c r="Y108" s="35"/>
      <c r="Z108" s="35"/>
      <c r="AA108" s="35"/>
      <c r="AB108" s="35"/>
      <c r="AC108" s="35"/>
      <c r="AD108" s="35"/>
      <c r="AE108" s="35"/>
    </row>
    <row r="109" spans="1:31" s="2" customFormat="1" ht="16.5" customHeight="1">
      <c r="A109" s="35"/>
      <c r="B109" s="36"/>
      <c r="C109" s="37"/>
      <c r="D109" s="37"/>
      <c r="E109" s="410" t="str">
        <f>E7</f>
        <v>Modernizace teplárny OB6</v>
      </c>
      <c r="F109" s="411"/>
      <c r="G109" s="411"/>
      <c r="H109" s="411"/>
      <c r="I109" s="37"/>
      <c r="J109" s="37"/>
      <c r="K109" s="37"/>
      <c r="L109" s="52"/>
      <c r="S109" s="35"/>
      <c r="T109" s="35"/>
      <c r="U109" s="35"/>
      <c r="V109" s="35"/>
      <c r="W109" s="35"/>
      <c r="X109" s="35"/>
      <c r="Y109" s="35"/>
      <c r="Z109" s="35"/>
      <c r="AA109" s="35"/>
      <c r="AB109" s="35"/>
      <c r="AC109" s="35"/>
      <c r="AD109" s="35"/>
      <c r="AE109" s="35"/>
    </row>
    <row r="110" spans="1:31" s="2" customFormat="1" ht="12" customHeight="1">
      <c r="A110" s="35"/>
      <c r="B110" s="36"/>
      <c r="C110" s="30" t="s">
        <v>241</v>
      </c>
      <c r="D110" s="37"/>
      <c r="E110" s="37"/>
      <c r="F110" s="37"/>
      <c r="G110" s="37"/>
      <c r="H110" s="37"/>
      <c r="I110" s="37"/>
      <c r="J110" s="37"/>
      <c r="K110" s="37"/>
      <c r="L110" s="52"/>
      <c r="S110" s="35"/>
      <c r="T110" s="35"/>
      <c r="U110" s="35"/>
      <c r="V110" s="35"/>
      <c r="W110" s="35"/>
      <c r="X110" s="35"/>
      <c r="Y110" s="35"/>
      <c r="Z110" s="35"/>
      <c r="AA110" s="35"/>
      <c r="AB110" s="35"/>
      <c r="AC110" s="35"/>
      <c r="AD110" s="35"/>
      <c r="AE110" s="35"/>
    </row>
    <row r="111" spans="1:31" s="2" customFormat="1" ht="16.5" customHeight="1">
      <c r="A111" s="35"/>
      <c r="B111" s="36"/>
      <c r="C111" s="37"/>
      <c r="D111" s="37"/>
      <c r="E111" s="384" t="str">
        <f>E9</f>
        <v>SO 401 - Demolice objektů (I.etapa)</v>
      </c>
      <c r="F111" s="409"/>
      <c r="G111" s="409"/>
      <c r="H111" s="409"/>
      <c r="I111" s="37"/>
      <c r="J111" s="37"/>
      <c r="K111" s="37"/>
      <c r="L111" s="52"/>
      <c r="S111" s="35"/>
      <c r="T111" s="35"/>
      <c r="U111" s="35"/>
      <c r="V111" s="35"/>
      <c r="W111" s="35"/>
      <c r="X111" s="35"/>
      <c r="Y111" s="35"/>
      <c r="Z111" s="35"/>
      <c r="AA111" s="35"/>
      <c r="AB111" s="35"/>
      <c r="AC111" s="35"/>
      <c r="AD111" s="35"/>
      <c r="AE111" s="35"/>
    </row>
    <row r="112" spans="1:31" s="2" customFormat="1" ht="6.95" customHeight="1">
      <c r="A112" s="35"/>
      <c r="B112" s="36"/>
      <c r="C112" s="37"/>
      <c r="D112" s="37"/>
      <c r="E112" s="37"/>
      <c r="F112" s="37"/>
      <c r="G112" s="37"/>
      <c r="H112" s="37"/>
      <c r="I112" s="37"/>
      <c r="J112" s="37"/>
      <c r="K112" s="37"/>
      <c r="L112" s="52"/>
      <c r="S112" s="35"/>
      <c r="T112" s="35"/>
      <c r="U112" s="35"/>
      <c r="V112" s="35"/>
      <c r="W112" s="35"/>
      <c r="X112" s="35"/>
      <c r="Y112" s="35"/>
      <c r="Z112" s="35"/>
      <c r="AA112" s="35"/>
      <c r="AB112" s="35"/>
      <c r="AC112" s="35"/>
      <c r="AD112" s="35"/>
      <c r="AE112" s="35"/>
    </row>
    <row r="113" spans="1:65" s="2" customFormat="1" ht="12" customHeight="1">
      <c r="A113" s="35"/>
      <c r="B113" s="36"/>
      <c r="C113" s="30" t="s">
        <v>19</v>
      </c>
      <c r="D113" s="37"/>
      <c r="E113" s="37"/>
      <c r="F113" s="28" t="str">
        <f>F12</f>
        <v>Mladá Boleslav</v>
      </c>
      <c r="G113" s="37"/>
      <c r="H113" s="37"/>
      <c r="I113" s="30" t="s">
        <v>21</v>
      </c>
      <c r="J113" s="67">
        <f>IF(J12="","",J12)</f>
        <v>45363</v>
      </c>
      <c r="K113" s="37"/>
      <c r="L113" s="52"/>
      <c r="S113" s="35"/>
      <c r="T113" s="35"/>
      <c r="U113" s="35"/>
      <c r="V113" s="35"/>
      <c r="W113" s="35"/>
      <c r="X113" s="35"/>
      <c r="Y113" s="35"/>
      <c r="Z113" s="35"/>
      <c r="AA113" s="35"/>
      <c r="AB113" s="35"/>
      <c r="AC113" s="35"/>
      <c r="AD113" s="35"/>
      <c r="AE113" s="35"/>
    </row>
    <row r="114" spans="1:65" s="2" customFormat="1" ht="6.95" customHeight="1">
      <c r="A114" s="35"/>
      <c r="B114" s="36"/>
      <c r="C114" s="37"/>
      <c r="D114" s="37"/>
      <c r="E114" s="37"/>
      <c r="F114" s="37"/>
      <c r="G114" s="37"/>
      <c r="H114" s="37"/>
      <c r="I114" s="37"/>
      <c r="J114" s="37"/>
      <c r="K114" s="37"/>
      <c r="L114" s="52"/>
      <c r="S114" s="35"/>
      <c r="T114" s="35"/>
      <c r="U114" s="35"/>
      <c r="V114" s="35"/>
      <c r="W114" s="35"/>
      <c r="X114" s="35"/>
      <c r="Y114" s="35"/>
      <c r="Z114" s="35"/>
      <c r="AA114" s="35"/>
      <c r="AB114" s="35"/>
      <c r="AC114" s="35"/>
      <c r="AD114" s="35"/>
      <c r="AE114" s="35"/>
    </row>
    <row r="115" spans="1:65" s="2" customFormat="1" ht="15.2" customHeight="1">
      <c r="A115" s="35"/>
      <c r="B115" s="36"/>
      <c r="C115" s="30" t="s">
        <v>22</v>
      </c>
      <c r="D115" s="37"/>
      <c r="E115" s="37"/>
      <c r="F115" s="28" t="str">
        <f>E15</f>
        <v xml:space="preserve">ŠKO-ENERGO s.r.o. </v>
      </c>
      <c r="G115" s="37"/>
      <c r="H115" s="37"/>
      <c r="I115" s="30" t="s">
        <v>28</v>
      </c>
      <c r="J115" s="33" t="str">
        <f>E21</f>
        <v>AFRY CZ s.r.o.</v>
      </c>
      <c r="K115" s="37"/>
      <c r="L115" s="52"/>
      <c r="S115" s="35"/>
      <c r="T115" s="35"/>
      <c r="U115" s="35"/>
      <c r="V115" s="35"/>
      <c r="W115" s="35"/>
      <c r="X115" s="35"/>
      <c r="Y115" s="35"/>
      <c r="Z115" s="35"/>
      <c r="AA115" s="35"/>
      <c r="AB115" s="35"/>
      <c r="AC115" s="35"/>
      <c r="AD115" s="35"/>
      <c r="AE115" s="35"/>
    </row>
    <row r="116" spans="1:65" s="2" customFormat="1" ht="15.2" customHeight="1">
      <c r="A116" s="35"/>
      <c r="B116" s="36"/>
      <c r="C116" s="30" t="s">
        <v>26</v>
      </c>
      <c r="D116" s="37"/>
      <c r="E116" s="37"/>
      <c r="F116" s="28" t="str">
        <f>IF(E18="","",E18)</f>
        <v>Vyplň údaj</v>
      </c>
      <c r="G116" s="37"/>
      <c r="H116" s="37"/>
      <c r="I116" s="30" t="s">
        <v>31</v>
      </c>
      <c r="J116" s="33" t="str">
        <f>E24</f>
        <v>AFRY CZ s.r.o.</v>
      </c>
      <c r="K116" s="37"/>
      <c r="L116" s="52"/>
      <c r="S116" s="35"/>
      <c r="T116" s="35"/>
      <c r="U116" s="35"/>
      <c r="V116" s="35"/>
      <c r="W116" s="35"/>
      <c r="X116" s="35"/>
      <c r="Y116" s="35"/>
      <c r="Z116" s="35"/>
      <c r="AA116" s="35"/>
      <c r="AB116" s="35"/>
      <c r="AC116" s="35"/>
      <c r="AD116" s="35"/>
      <c r="AE116" s="35"/>
    </row>
    <row r="117" spans="1:65" s="2" customFormat="1" ht="10.35" customHeight="1">
      <c r="A117" s="35"/>
      <c r="B117" s="36"/>
      <c r="C117" s="37"/>
      <c r="D117" s="37"/>
      <c r="E117" s="37"/>
      <c r="F117" s="37"/>
      <c r="G117" s="37"/>
      <c r="H117" s="37"/>
      <c r="I117" s="37"/>
      <c r="J117" s="37"/>
      <c r="K117" s="37"/>
      <c r="L117" s="52"/>
      <c r="S117" s="35"/>
      <c r="T117" s="35"/>
      <c r="U117" s="35"/>
      <c r="V117" s="35"/>
      <c r="W117" s="35"/>
      <c r="X117" s="35"/>
      <c r="Y117" s="35"/>
      <c r="Z117" s="35"/>
      <c r="AA117" s="35"/>
      <c r="AB117" s="35"/>
      <c r="AC117" s="35"/>
      <c r="AD117" s="35"/>
      <c r="AE117" s="35"/>
    </row>
    <row r="118" spans="1:65" s="11" customFormat="1" ht="29.25" customHeight="1">
      <c r="A118" s="163"/>
      <c r="B118" s="164"/>
      <c r="C118" s="165" t="s">
        <v>250</v>
      </c>
      <c r="D118" s="166" t="s">
        <v>55</v>
      </c>
      <c r="E118" s="166" t="s">
        <v>53</v>
      </c>
      <c r="F118" s="166" t="s">
        <v>54</v>
      </c>
      <c r="G118" s="166" t="s">
        <v>251</v>
      </c>
      <c r="H118" s="166" t="s">
        <v>252</v>
      </c>
      <c r="I118" s="166" t="s">
        <v>7632</v>
      </c>
      <c r="J118" s="167" t="s">
        <v>7631</v>
      </c>
      <c r="K118" s="168" t="s">
        <v>253</v>
      </c>
      <c r="L118" s="169"/>
      <c r="M118" s="76" t="s">
        <v>1</v>
      </c>
      <c r="N118" s="77" t="s">
        <v>37</v>
      </c>
      <c r="O118" s="77" t="s">
        <v>254</v>
      </c>
      <c r="P118" s="77" t="s">
        <v>255</v>
      </c>
      <c r="Q118" s="77" t="s">
        <v>256</v>
      </c>
      <c r="R118" s="77" t="s">
        <v>257</v>
      </c>
      <c r="S118" s="77" t="s">
        <v>258</v>
      </c>
      <c r="T118" s="78" t="s">
        <v>259</v>
      </c>
      <c r="U118" s="163"/>
      <c r="V118" s="163"/>
      <c r="W118" s="163"/>
      <c r="X118" s="163"/>
      <c r="Y118" s="163"/>
      <c r="Z118" s="163"/>
      <c r="AA118" s="163"/>
      <c r="AB118" s="163"/>
      <c r="AC118" s="163"/>
      <c r="AD118" s="163"/>
      <c r="AE118" s="163"/>
    </row>
    <row r="119" spans="1:65" s="2" customFormat="1" ht="22.9" customHeight="1">
      <c r="A119" s="35"/>
      <c r="B119" s="36"/>
      <c r="C119" s="83" t="s">
        <v>260</v>
      </c>
      <c r="D119" s="37"/>
      <c r="E119" s="37"/>
      <c r="F119" s="37"/>
      <c r="G119" s="37"/>
      <c r="H119" s="37"/>
      <c r="I119" s="37"/>
      <c r="J119" s="170">
        <f>BK119</f>
        <v>0</v>
      </c>
      <c r="K119" s="37"/>
      <c r="L119" s="40"/>
      <c r="M119" s="79"/>
      <c r="N119" s="171"/>
      <c r="O119" s="80"/>
      <c r="P119" s="172">
        <f>P120</f>
        <v>0</v>
      </c>
      <c r="Q119" s="80"/>
      <c r="R119" s="172">
        <f>R120</f>
        <v>0</v>
      </c>
      <c r="S119" s="80"/>
      <c r="T119" s="173">
        <f>T120</f>
        <v>621.44997499999999</v>
      </c>
      <c r="U119" s="35"/>
      <c r="V119" s="35"/>
      <c r="W119" s="35"/>
      <c r="X119" s="35"/>
      <c r="Y119" s="35"/>
      <c r="Z119" s="35"/>
      <c r="AA119" s="35"/>
      <c r="AB119" s="35"/>
      <c r="AC119" s="35"/>
      <c r="AD119" s="35"/>
      <c r="AE119" s="35"/>
      <c r="AT119" s="18" t="s">
        <v>63</v>
      </c>
      <c r="AU119" s="18" t="s">
        <v>245</v>
      </c>
      <c r="BK119" s="174">
        <f>BK120</f>
        <v>0</v>
      </c>
    </row>
    <row r="120" spans="1:65" s="12" customFormat="1" ht="25.9" customHeight="1">
      <c r="B120" s="175"/>
      <c r="C120" s="176"/>
      <c r="D120" s="177" t="s">
        <v>63</v>
      </c>
      <c r="E120" s="178" t="s">
        <v>261</v>
      </c>
      <c r="F120" s="178" t="s">
        <v>262</v>
      </c>
      <c r="G120" s="176"/>
      <c r="H120" s="176"/>
      <c r="I120" s="179"/>
      <c r="J120" s="180">
        <f>BK120</f>
        <v>0</v>
      </c>
      <c r="K120" s="176"/>
      <c r="L120" s="181"/>
      <c r="M120" s="182"/>
      <c r="N120" s="183"/>
      <c r="O120" s="183"/>
      <c r="P120" s="184">
        <f>P121+P153</f>
        <v>0</v>
      </c>
      <c r="Q120" s="183"/>
      <c r="R120" s="184">
        <f>R121+R153</f>
        <v>0</v>
      </c>
      <c r="S120" s="183"/>
      <c r="T120" s="185">
        <f>T121+T153</f>
        <v>621.44997499999999</v>
      </c>
      <c r="AR120" s="186" t="s">
        <v>71</v>
      </c>
      <c r="AT120" s="187" t="s">
        <v>63</v>
      </c>
      <c r="AU120" s="187" t="s">
        <v>64</v>
      </c>
      <c r="AY120" s="186" t="s">
        <v>263</v>
      </c>
      <c r="BK120" s="188">
        <f>BK121+BK153</f>
        <v>0</v>
      </c>
    </row>
    <row r="121" spans="1:65" s="12" customFormat="1" ht="22.9" customHeight="1">
      <c r="B121" s="175"/>
      <c r="C121" s="176"/>
      <c r="D121" s="177" t="s">
        <v>63</v>
      </c>
      <c r="E121" s="189" t="s">
        <v>264</v>
      </c>
      <c r="F121" s="189" t="s">
        <v>265</v>
      </c>
      <c r="G121" s="176"/>
      <c r="H121" s="176"/>
      <c r="I121" s="179"/>
      <c r="J121" s="190">
        <f>BK121</f>
        <v>0</v>
      </c>
      <c r="K121" s="176"/>
      <c r="L121" s="181"/>
      <c r="M121" s="182"/>
      <c r="N121" s="183"/>
      <c r="O121" s="183"/>
      <c r="P121" s="184">
        <f>SUM(P122:P152)</f>
        <v>0</v>
      </c>
      <c r="Q121" s="183"/>
      <c r="R121" s="184">
        <f>SUM(R122:R152)</f>
        <v>0</v>
      </c>
      <c r="S121" s="183"/>
      <c r="T121" s="185">
        <f>SUM(T122:T152)</f>
        <v>621.44997499999999</v>
      </c>
      <c r="AR121" s="186" t="s">
        <v>71</v>
      </c>
      <c r="AT121" s="187" t="s">
        <v>63</v>
      </c>
      <c r="AU121" s="187" t="s">
        <v>71</v>
      </c>
      <c r="AY121" s="186" t="s">
        <v>263</v>
      </c>
      <c r="BK121" s="188">
        <f>SUM(BK122:BK152)</f>
        <v>0</v>
      </c>
    </row>
    <row r="122" spans="1:65" s="2" customFormat="1" ht="33" customHeight="1">
      <c r="A122" s="35"/>
      <c r="B122" s="36"/>
      <c r="C122" s="191" t="s">
        <v>71</v>
      </c>
      <c r="D122" s="191" t="s">
        <v>266</v>
      </c>
      <c r="E122" s="192" t="s">
        <v>267</v>
      </c>
      <c r="F122" s="193" t="s">
        <v>268</v>
      </c>
      <c r="G122" s="194" t="s">
        <v>269</v>
      </c>
      <c r="H122" s="195">
        <v>4455.0749999999998</v>
      </c>
      <c r="I122" s="196"/>
      <c r="J122" s="197">
        <f>ROUND(I122*H122,2)</f>
        <v>0</v>
      </c>
      <c r="K122" s="198"/>
      <c r="L122" s="40"/>
      <c r="M122" s="199" t="s">
        <v>1</v>
      </c>
      <c r="N122" s="200" t="s">
        <v>38</v>
      </c>
      <c r="O122" s="72"/>
      <c r="P122" s="201">
        <f>O122*H122</f>
        <v>0</v>
      </c>
      <c r="Q122" s="201">
        <v>0</v>
      </c>
      <c r="R122" s="201">
        <f>Q122*H122</f>
        <v>0</v>
      </c>
      <c r="S122" s="201">
        <v>0</v>
      </c>
      <c r="T122" s="202">
        <f>S122*H122</f>
        <v>0</v>
      </c>
      <c r="U122" s="35"/>
      <c r="V122" s="35"/>
      <c r="W122" s="35"/>
      <c r="X122" s="35"/>
      <c r="Y122" s="35"/>
      <c r="Z122" s="35"/>
      <c r="AA122" s="35"/>
      <c r="AB122" s="35"/>
      <c r="AC122" s="35"/>
      <c r="AD122" s="35"/>
      <c r="AE122" s="35"/>
      <c r="AR122" s="203" t="s">
        <v>270</v>
      </c>
      <c r="AT122" s="203" t="s">
        <v>266</v>
      </c>
      <c r="AU122" s="203" t="s">
        <v>73</v>
      </c>
      <c r="AY122" s="18" t="s">
        <v>263</v>
      </c>
      <c r="BE122" s="204">
        <f>IF(N122="základní",J122,0)</f>
        <v>0</v>
      </c>
      <c r="BF122" s="204">
        <f>IF(N122="snížená",J122,0)</f>
        <v>0</v>
      </c>
      <c r="BG122" s="204">
        <f>IF(N122="zákl. přenesená",J122,0)</f>
        <v>0</v>
      </c>
      <c r="BH122" s="204">
        <f>IF(N122="sníž. přenesená",J122,0)</f>
        <v>0</v>
      </c>
      <c r="BI122" s="204">
        <f>IF(N122="nulová",J122,0)</f>
        <v>0</v>
      </c>
      <c r="BJ122" s="18" t="s">
        <v>71</v>
      </c>
      <c r="BK122" s="204">
        <f>ROUND(I122*H122,2)</f>
        <v>0</v>
      </c>
      <c r="BL122" s="18" t="s">
        <v>270</v>
      </c>
      <c r="BM122" s="203" t="s">
        <v>271</v>
      </c>
    </row>
    <row r="123" spans="1:65" s="13" customFormat="1">
      <c r="B123" s="205"/>
      <c r="C123" s="206"/>
      <c r="D123" s="207" t="s">
        <v>272</v>
      </c>
      <c r="E123" s="208" t="s">
        <v>1</v>
      </c>
      <c r="F123" s="209" t="s">
        <v>273</v>
      </c>
      <c r="G123" s="206"/>
      <c r="H123" s="210">
        <v>981</v>
      </c>
      <c r="I123" s="211"/>
      <c r="J123" s="206"/>
      <c r="K123" s="206"/>
      <c r="L123" s="212"/>
      <c r="M123" s="213"/>
      <c r="N123" s="214"/>
      <c r="O123" s="214"/>
      <c r="P123" s="214"/>
      <c r="Q123" s="214"/>
      <c r="R123" s="214"/>
      <c r="S123" s="214"/>
      <c r="T123" s="215"/>
      <c r="AT123" s="216" t="s">
        <v>272</v>
      </c>
      <c r="AU123" s="216" t="s">
        <v>73</v>
      </c>
      <c r="AV123" s="13" t="s">
        <v>73</v>
      </c>
      <c r="AW123" s="13" t="s">
        <v>30</v>
      </c>
      <c r="AX123" s="13" t="s">
        <v>64</v>
      </c>
      <c r="AY123" s="216" t="s">
        <v>263</v>
      </c>
    </row>
    <row r="124" spans="1:65" s="13" customFormat="1">
      <c r="B124" s="205"/>
      <c r="C124" s="206"/>
      <c r="D124" s="207" t="s">
        <v>272</v>
      </c>
      <c r="E124" s="208" t="s">
        <v>1</v>
      </c>
      <c r="F124" s="209" t="s">
        <v>274</v>
      </c>
      <c r="G124" s="206"/>
      <c r="H124" s="210">
        <v>1046.25</v>
      </c>
      <c r="I124" s="211"/>
      <c r="J124" s="206"/>
      <c r="K124" s="206"/>
      <c r="L124" s="212"/>
      <c r="M124" s="213"/>
      <c r="N124" s="214"/>
      <c r="O124" s="214"/>
      <c r="P124" s="214"/>
      <c r="Q124" s="214"/>
      <c r="R124" s="214"/>
      <c r="S124" s="214"/>
      <c r="T124" s="215"/>
      <c r="AT124" s="216" t="s">
        <v>272</v>
      </c>
      <c r="AU124" s="216" t="s">
        <v>73</v>
      </c>
      <c r="AV124" s="13" t="s">
        <v>73</v>
      </c>
      <c r="AW124" s="13" t="s">
        <v>30</v>
      </c>
      <c r="AX124" s="13" t="s">
        <v>64</v>
      </c>
      <c r="AY124" s="216" t="s">
        <v>263</v>
      </c>
    </row>
    <row r="125" spans="1:65" s="14" customFormat="1">
      <c r="B125" s="217"/>
      <c r="C125" s="218"/>
      <c r="D125" s="207" t="s">
        <v>272</v>
      </c>
      <c r="E125" s="219" t="s">
        <v>1</v>
      </c>
      <c r="F125" s="220" t="s">
        <v>275</v>
      </c>
      <c r="G125" s="218"/>
      <c r="H125" s="221">
        <v>2027.25</v>
      </c>
      <c r="I125" s="222"/>
      <c r="J125" s="218"/>
      <c r="K125" s="218"/>
      <c r="L125" s="223"/>
      <c r="M125" s="224"/>
      <c r="N125" s="225"/>
      <c r="O125" s="225"/>
      <c r="P125" s="225"/>
      <c r="Q125" s="225"/>
      <c r="R125" s="225"/>
      <c r="S125" s="225"/>
      <c r="T125" s="226"/>
      <c r="AT125" s="227" t="s">
        <v>272</v>
      </c>
      <c r="AU125" s="227" t="s">
        <v>73</v>
      </c>
      <c r="AV125" s="14" t="s">
        <v>276</v>
      </c>
      <c r="AW125" s="14" t="s">
        <v>30</v>
      </c>
      <c r="AX125" s="14" t="s">
        <v>64</v>
      </c>
      <c r="AY125" s="227" t="s">
        <v>263</v>
      </c>
    </row>
    <row r="126" spans="1:65" s="13" customFormat="1">
      <c r="B126" s="205"/>
      <c r="C126" s="206"/>
      <c r="D126" s="207" t="s">
        <v>272</v>
      </c>
      <c r="E126" s="208" t="s">
        <v>1</v>
      </c>
      <c r="F126" s="209" t="s">
        <v>277</v>
      </c>
      <c r="G126" s="206"/>
      <c r="H126" s="210">
        <v>732.9</v>
      </c>
      <c r="I126" s="211"/>
      <c r="J126" s="206"/>
      <c r="K126" s="206"/>
      <c r="L126" s="212"/>
      <c r="M126" s="213"/>
      <c r="N126" s="214"/>
      <c r="O126" s="214"/>
      <c r="P126" s="214"/>
      <c r="Q126" s="214"/>
      <c r="R126" s="214"/>
      <c r="S126" s="214"/>
      <c r="T126" s="215"/>
      <c r="AT126" s="216" t="s">
        <v>272</v>
      </c>
      <c r="AU126" s="216" t="s">
        <v>73</v>
      </c>
      <c r="AV126" s="13" t="s">
        <v>73</v>
      </c>
      <c r="AW126" s="13" t="s">
        <v>30</v>
      </c>
      <c r="AX126" s="13" t="s">
        <v>64</v>
      </c>
      <c r="AY126" s="216" t="s">
        <v>263</v>
      </c>
    </row>
    <row r="127" spans="1:65" s="14" customFormat="1">
      <c r="B127" s="217"/>
      <c r="C127" s="218"/>
      <c r="D127" s="207" t="s">
        <v>272</v>
      </c>
      <c r="E127" s="219" t="s">
        <v>1</v>
      </c>
      <c r="F127" s="220" t="s">
        <v>275</v>
      </c>
      <c r="G127" s="218"/>
      <c r="H127" s="221">
        <v>732.9</v>
      </c>
      <c r="I127" s="222"/>
      <c r="J127" s="218"/>
      <c r="K127" s="218"/>
      <c r="L127" s="223"/>
      <c r="M127" s="224"/>
      <c r="N127" s="225"/>
      <c r="O127" s="225"/>
      <c r="P127" s="225"/>
      <c r="Q127" s="225"/>
      <c r="R127" s="225"/>
      <c r="S127" s="225"/>
      <c r="T127" s="226"/>
      <c r="AT127" s="227" t="s">
        <v>272</v>
      </c>
      <c r="AU127" s="227" t="s">
        <v>73</v>
      </c>
      <c r="AV127" s="14" t="s">
        <v>276</v>
      </c>
      <c r="AW127" s="14" t="s">
        <v>30</v>
      </c>
      <c r="AX127" s="14" t="s">
        <v>64</v>
      </c>
      <c r="AY127" s="227" t="s">
        <v>263</v>
      </c>
    </row>
    <row r="128" spans="1:65" s="13" customFormat="1">
      <c r="B128" s="205"/>
      <c r="C128" s="206"/>
      <c r="D128" s="207" t="s">
        <v>272</v>
      </c>
      <c r="E128" s="208" t="s">
        <v>1</v>
      </c>
      <c r="F128" s="209" t="s">
        <v>278</v>
      </c>
      <c r="G128" s="206"/>
      <c r="H128" s="210">
        <v>1003.05</v>
      </c>
      <c r="I128" s="211"/>
      <c r="J128" s="206"/>
      <c r="K128" s="206"/>
      <c r="L128" s="212"/>
      <c r="M128" s="213"/>
      <c r="N128" s="214"/>
      <c r="O128" s="214"/>
      <c r="P128" s="214"/>
      <c r="Q128" s="214"/>
      <c r="R128" s="214"/>
      <c r="S128" s="214"/>
      <c r="T128" s="215"/>
      <c r="AT128" s="216" t="s">
        <v>272</v>
      </c>
      <c r="AU128" s="216" t="s">
        <v>73</v>
      </c>
      <c r="AV128" s="13" t="s">
        <v>73</v>
      </c>
      <c r="AW128" s="13" t="s">
        <v>30</v>
      </c>
      <c r="AX128" s="13" t="s">
        <v>64</v>
      </c>
      <c r="AY128" s="216" t="s">
        <v>263</v>
      </c>
    </row>
    <row r="129" spans="1:65" s="13" customFormat="1">
      <c r="B129" s="205"/>
      <c r="C129" s="206"/>
      <c r="D129" s="207" t="s">
        <v>272</v>
      </c>
      <c r="E129" s="208" t="s">
        <v>1</v>
      </c>
      <c r="F129" s="209" t="s">
        <v>279</v>
      </c>
      <c r="G129" s="206"/>
      <c r="H129" s="210">
        <v>691.875</v>
      </c>
      <c r="I129" s="211"/>
      <c r="J129" s="206"/>
      <c r="K129" s="206"/>
      <c r="L129" s="212"/>
      <c r="M129" s="213"/>
      <c r="N129" s="214"/>
      <c r="O129" s="214"/>
      <c r="P129" s="214"/>
      <c r="Q129" s="214"/>
      <c r="R129" s="214"/>
      <c r="S129" s="214"/>
      <c r="T129" s="215"/>
      <c r="AT129" s="216" t="s">
        <v>272</v>
      </c>
      <c r="AU129" s="216" t="s">
        <v>73</v>
      </c>
      <c r="AV129" s="13" t="s">
        <v>73</v>
      </c>
      <c r="AW129" s="13" t="s">
        <v>30</v>
      </c>
      <c r="AX129" s="13" t="s">
        <v>64</v>
      </c>
      <c r="AY129" s="216" t="s">
        <v>263</v>
      </c>
    </row>
    <row r="130" spans="1:65" s="15" customFormat="1">
      <c r="B130" s="228"/>
      <c r="C130" s="229"/>
      <c r="D130" s="207" t="s">
        <v>272</v>
      </c>
      <c r="E130" s="230" t="s">
        <v>1</v>
      </c>
      <c r="F130" s="231" t="s">
        <v>280</v>
      </c>
      <c r="G130" s="229"/>
      <c r="H130" s="232">
        <v>4455.0749999999998</v>
      </c>
      <c r="I130" s="233"/>
      <c r="J130" s="229"/>
      <c r="K130" s="229"/>
      <c r="L130" s="234"/>
      <c r="M130" s="235"/>
      <c r="N130" s="236"/>
      <c r="O130" s="236"/>
      <c r="P130" s="236"/>
      <c r="Q130" s="236"/>
      <c r="R130" s="236"/>
      <c r="S130" s="236"/>
      <c r="T130" s="237"/>
      <c r="AT130" s="238" t="s">
        <v>272</v>
      </c>
      <c r="AU130" s="238" t="s">
        <v>73</v>
      </c>
      <c r="AV130" s="15" t="s">
        <v>270</v>
      </c>
      <c r="AW130" s="15" t="s">
        <v>30</v>
      </c>
      <c r="AX130" s="15" t="s">
        <v>71</v>
      </c>
      <c r="AY130" s="238" t="s">
        <v>263</v>
      </c>
    </row>
    <row r="131" spans="1:65" s="2" customFormat="1" ht="33" customHeight="1">
      <c r="A131" s="35"/>
      <c r="B131" s="36"/>
      <c r="C131" s="191" t="s">
        <v>73</v>
      </c>
      <c r="D131" s="191" t="s">
        <v>266</v>
      </c>
      <c r="E131" s="192" t="s">
        <v>281</v>
      </c>
      <c r="F131" s="193" t="s">
        <v>282</v>
      </c>
      <c r="G131" s="194" t="s">
        <v>269</v>
      </c>
      <c r="H131" s="195">
        <v>2642.924</v>
      </c>
      <c r="I131" s="196"/>
      <c r="J131" s="197">
        <f>ROUND(I131*H131,2)</f>
        <v>0</v>
      </c>
      <c r="K131" s="198"/>
      <c r="L131" s="40"/>
      <c r="M131" s="199" t="s">
        <v>1</v>
      </c>
      <c r="N131" s="200" t="s">
        <v>38</v>
      </c>
      <c r="O131" s="72"/>
      <c r="P131" s="201">
        <f>O131*H131</f>
        <v>0</v>
      </c>
      <c r="Q131" s="201">
        <v>0</v>
      </c>
      <c r="R131" s="201">
        <f>Q131*H131</f>
        <v>0</v>
      </c>
      <c r="S131" s="201">
        <v>0</v>
      </c>
      <c r="T131" s="202">
        <f>S131*H131</f>
        <v>0</v>
      </c>
      <c r="U131" s="35"/>
      <c r="V131" s="35"/>
      <c r="W131" s="35"/>
      <c r="X131" s="35"/>
      <c r="Y131" s="35"/>
      <c r="Z131" s="35"/>
      <c r="AA131" s="35"/>
      <c r="AB131" s="35"/>
      <c r="AC131" s="35"/>
      <c r="AD131" s="35"/>
      <c r="AE131" s="35"/>
      <c r="AR131" s="203" t="s">
        <v>270</v>
      </c>
      <c r="AT131" s="203" t="s">
        <v>266</v>
      </c>
      <c r="AU131" s="203" t="s">
        <v>73</v>
      </c>
      <c r="AY131" s="18" t="s">
        <v>263</v>
      </c>
      <c r="BE131" s="204">
        <f>IF(N131="základní",J131,0)</f>
        <v>0</v>
      </c>
      <c r="BF131" s="204">
        <f>IF(N131="snížená",J131,0)</f>
        <v>0</v>
      </c>
      <c r="BG131" s="204">
        <f>IF(N131="zákl. přenesená",J131,0)</f>
        <v>0</v>
      </c>
      <c r="BH131" s="204">
        <f>IF(N131="sníž. přenesená",J131,0)</f>
        <v>0</v>
      </c>
      <c r="BI131" s="204">
        <f>IF(N131="nulová",J131,0)</f>
        <v>0</v>
      </c>
      <c r="BJ131" s="18" t="s">
        <v>71</v>
      </c>
      <c r="BK131" s="204">
        <f>ROUND(I131*H131,2)</f>
        <v>0</v>
      </c>
      <c r="BL131" s="18" t="s">
        <v>270</v>
      </c>
      <c r="BM131" s="203" t="s">
        <v>283</v>
      </c>
    </row>
    <row r="132" spans="1:65" s="13" customFormat="1">
      <c r="B132" s="205"/>
      <c r="C132" s="206"/>
      <c r="D132" s="207" t="s">
        <v>272</v>
      </c>
      <c r="E132" s="208" t="s">
        <v>1</v>
      </c>
      <c r="F132" s="209" t="s">
        <v>284</v>
      </c>
      <c r="G132" s="206"/>
      <c r="H132" s="210">
        <v>835.2</v>
      </c>
      <c r="I132" s="211"/>
      <c r="J132" s="206"/>
      <c r="K132" s="206"/>
      <c r="L132" s="212"/>
      <c r="M132" s="213"/>
      <c r="N132" s="214"/>
      <c r="O132" s="214"/>
      <c r="P132" s="214"/>
      <c r="Q132" s="214"/>
      <c r="R132" s="214"/>
      <c r="S132" s="214"/>
      <c r="T132" s="215"/>
      <c r="AT132" s="216" t="s">
        <v>272</v>
      </c>
      <c r="AU132" s="216" t="s">
        <v>73</v>
      </c>
      <c r="AV132" s="13" t="s">
        <v>73</v>
      </c>
      <c r="AW132" s="13" t="s">
        <v>30</v>
      </c>
      <c r="AX132" s="13" t="s">
        <v>64</v>
      </c>
      <c r="AY132" s="216" t="s">
        <v>263</v>
      </c>
    </row>
    <row r="133" spans="1:65" s="13" customFormat="1">
      <c r="B133" s="205"/>
      <c r="C133" s="206"/>
      <c r="D133" s="207" t="s">
        <v>272</v>
      </c>
      <c r="E133" s="208" t="s">
        <v>1</v>
      </c>
      <c r="F133" s="209" t="s">
        <v>285</v>
      </c>
      <c r="G133" s="206"/>
      <c r="H133" s="210">
        <v>914.375</v>
      </c>
      <c r="I133" s="211"/>
      <c r="J133" s="206"/>
      <c r="K133" s="206"/>
      <c r="L133" s="212"/>
      <c r="M133" s="213"/>
      <c r="N133" s="214"/>
      <c r="O133" s="214"/>
      <c r="P133" s="214"/>
      <c r="Q133" s="214"/>
      <c r="R133" s="214"/>
      <c r="S133" s="214"/>
      <c r="T133" s="215"/>
      <c r="AT133" s="216" t="s">
        <v>272</v>
      </c>
      <c r="AU133" s="216" t="s">
        <v>73</v>
      </c>
      <c r="AV133" s="13" t="s">
        <v>73</v>
      </c>
      <c r="AW133" s="13" t="s">
        <v>30</v>
      </c>
      <c r="AX133" s="13" t="s">
        <v>64</v>
      </c>
      <c r="AY133" s="216" t="s">
        <v>263</v>
      </c>
    </row>
    <row r="134" spans="1:65" s="13" customFormat="1">
      <c r="B134" s="205"/>
      <c r="C134" s="206"/>
      <c r="D134" s="207" t="s">
        <v>272</v>
      </c>
      <c r="E134" s="208" t="s">
        <v>1</v>
      </c>
      <c r="F134" s="209" t="s">
        <v>286</v>
      </c>
      <c r="G134" s="206"/>
      <c r="H134" s="210">
        <v>893.34900000000005</v>
      </c>
      <c r="I134" s="211"/>
      <c r="J134" s="206"/>
      <c r="K134" s="206"/>
      <c r="L134" s="212"/>
      <c r="M134" s="213"/>
      <c r="N134" s="214"/>
      <c r="O134" s="214"/>
      <c r="P134" s="214"/>
      <c r="Q134" s="214"/>
      <c r="R134" s="214"/>
      <c r="S134" s="214"/>
      <c r="T134" s="215"/>
      <c r="AT134" s="216" t="s">
        <v>272</v>
      </c>
      <c r="AU134" s="216" t="s">
        <v>73</v>
      </c>
      <c r="AV134" s="13" t="s">
        <v>73</v>
      </c>
      <c r="AW134" s="13" t="s">
        <v>30</v>
      </c>
      <c r="AX134" s="13" t="s">
        <v>64</v>
      </c>
      <c r="AY134" s="216" t="s">
        <v>263</v>
      </c>
    </row>
    <row r="135" spans="1:65" s="15" customFormat="1">
      <c r="B135" s="228"/>
      <c r="C135" s="229"/>
      <c r="D135" s="207" t="s">
        <v>272</v>
      </c>
      <c r="E135" s="230" t="s">
        <v>1</v>
      </c>
      <c r="F135" s="231" t="s">
        <v>280</v>
      </c>
      <c r="G135" s="229"/>
      <c r="H135" s="232">
        <v>2642.924</v>
      </c>
      <c r="I135" s="233"/>
      <c r="J135" s="229"/>
      <c r="K135" s="229"/>
      <c r="L135" s="234"/>
      <c r="M135" s="235"/>
      <c r="N135" s="236"/>
      <c r="O135" s="236"/>
      <c r="P135" s="236"/>
      <c r="Q135" s="236"/>
      <c r="R135" s="236"/>
      <c r="S135" s="236"/>
      <c r="T135" s="237"/>
      <c r="AT135" s="238" t="s">
        <v>272</v>
      </c>
      <c r="AU135" s="238" t="s">
        <v>73</v>
      </c>
      <c r="AV135" s="15" t="s">
        <v>270</v>
      </c>
      <c r="AW135" s="15" t="s">
        <v>30</v>
      </c>
      <c r="AX135" s="15" t="s">
        <v>71</v>
      </c>
      <c r="AY135" s="238" t="s">
        <v>263</v>
      </c>
    </row>
    <row r="136" spans="1:65" s="2" customFormat="1" ht="16.5" customHeight="1">
      <c r="A136" s="35"/>
      <c r="B136" s="36"/>
      <c r="C136" s="191" t="s">
        <v>276</v>
      </c>
      <c r="D136" s="191" t="s">
        <v>266</v>
      </c>
      <c r="E136" s="192" t="s">
        <v>287</v>
      </c>
      <c r="F136" s="193" t="s">
        <v>288</v>
      </c>
      <c r="G136" s="194" t="s">
        <v>269</v>
      </c>
      <c r="H136" s="195">
        <v>7097.9989999999998</v>
      </c>
      <c r="I136" s="196"/>
      <c r="J136" s="197">
        <f>ROUND(I136*H136,2)</f>
        <v>0</v>
      </c>
      <c r="K136" s="198"/>
      <c r="L136" s="40"/>
      <c r="M136" s="199" t="s">
        <v>1</v>
      </c>
      <c r="N136" s="200" t="s">
        <v>38</v>
      </c>
      <c r="O136" s="72"/>
      <c r="P136" s="201">
        <f>O136*H136</f>
        <v>0</v>
      </c>
      <c r="Q136" s="201">
        <v>0</v>
      </c>
      <c r="R136" s="201">
        <f>Q136*H136</f>
        <v>0</v>
      </c>
      <c r="S136" s="201">
        <v>2.5000000000000001E-2</v>
      </c>
      <c r="T136" s="202">
        <f>S136*H136</f>
        <v>177.44997499999999</v>
      </c>
      <c r="U136" s="35"/>
      <c r="V136" s="35"/>
      <c r="W136" s="35"/>
      <c r="X136" s="35"/>
      <c r="Y136" s="35"/>
      <c r="Z136" s="35"/>
      <c r="AA136" s="35"/>
      <c r="AB136" s="35"/>
      <c r="AC136" s="35"/>
      <c r="AD136" s="35"/>
      <c r="AE136" s="35"/>
      <c r="AR136" s="203" t="s">
        <v>270</v>
      </c>
      <c r="AT136" s="203" t="s">
        <v>266</v>
      </c>
      <c r="AU136" s="203" t="s">
        <v>73</v>
      </c>
      <c r="AY136" s="18" t="s">
        <v>263</v>
      </c>
      <c r="BE136" s="204">
        <f>IF(N136="základní",J136,0)</f>
        <v>0</v>
      </c>
      <c r="BF136" s="204">
        <f>IF(N136="snížená",J136,0)</f>
        <v>0</v>
      </c>
      <c r="BG136" s="204">
        <f>IF(N136="zákl. přenesená",J136,0)</f>
        <v>0</v>
      </c>
      <c r="BH136" s="204">
        <f>IF(N136="sníž. přenesená",J136,0)</f>
        <v>0</v>
      </c>
      <c r="BI136" s="204">
        <f>IF(N136="nulová",J136,0)</f>
        <v>0</v>
      </c>
      <c r="BJ136" s="18" t="s">
        <v>71</v>
      </c>
      <c r="BK136" s="204">
        <f>ROUND(I136*H136,2)</f>
        <v>0</v>
      </c>
      <c r="BL136" s="18" t="s">
        <v>270</v>
      </c>
      <c r="BM136" s="203" t="s">
        <v>289</v>
      </c>
    </row>
    <row r="137" spans="1:65" s="13" customFormat="1">
      <c r="B137" s="205"/>
      <c r="C137" s="206"/>
      <c r="D137" s="207" t="s">
        <v>272</v>
      </c>
      <c r="E137" s="208" t="s">
        <v>1</v>
      </c>
      <c r="F137" s="209" t="s">
        <v>273</v>
      </c>
      <c r="G137" s="206"/>
      <c r="H137" s="210">
        <v>981</v>
      </c>
      <c r="I137" s="211"/>
      <c r="J137" s="206"/>
      <c r="K137" s="206"/>
      <c r="L137" s="212"/>
      <c r="M137" s="213"/>
      <c r="N137" s="214"/>
      <c r="O137" s="214"/>
      <c r="P137" s="214"/>
      <c r="Q137" s="214"/>
      <c r="R137" s="214"/>
      <c r="S137" s="214"/>
      <c r="T137" s="215"/>
      <c r="AT137" s="216" t="s">
        <v>272</v>
      </c>
      <c r="AU137" s="216" t="s">
        <v>73</v>
      </c>
      <c r="AV137" s="13" t="s">
        <v>73</v>
      </c>
      <c r="AW137" s="13" t="s">
        <v>30</v>
      </c>
      <c r="AX137" s="13" t="s">
        <v>64</v>
      </c>
      <c r="AY137" s="216" t="s">
        <v>263</v>
      </c>
    </row>
    <row r="138" spans="1:65" s="13" customFormat="1">
      <c r="B138" s="205"/>
      <c r="C138" s="206"/>
      <c r="D138" s="207" t="s">
        <v>272</v>
      </c>
      <c r="E138" s="208" t="s">
        <v>1</v>
      </c>
      <c r="F138" s="209" t="s">
        <v>274</v>
      </c>
      <c r="G138" s="206"/>
      <c r="H138" s="210">
        <v>1046.25</v>
      </c>
      <c r="I138" s="211"/>
      <c r="J138" s="206"/>
      <c r="K138" s="206"/>
      <c r="L138" s="212"/>
      <c r="M138" s="213"/>
      <c r="N138" s="214"/>
      <c r="O138" s="214"/>
      <c r="P138" s="214"/>
      <c r="Q138" s="214"/>
      <c r="R138" s="214"/>
      <c r="S138" s="214"/>
      <c r="T138" s="215"/>
      <c r="AT138" s="216" t="s">
        <v>272</v>
      </c>
      <c r="AU138" s="216" t="s">
        <v>73</v>
      </c>
      <c r="AV138" s="13" t="s">
        <v>73</v>
      </c>
      <c r="AW138" s="13" t="s">
        <v>30</v>
      </c>
      <c r="AX138" s="13" t="s">
        <v>64</v>
      </c>
      <c r="AY138" s="216" t="s">
        <v>263</v>
      </c>
    </row>
    <row r="139" spans="1:65" s="14" customFormat="1">
      <c r="B139" s="217"/>
      <c r="C139" s="218"/>
      <c r="D139" s="207" t="s">
        <v>272</v>
      </c>
      <c r="E139" s="219" t="s">
        <v>1</v>
      </c>
      <c r="F139" s="220" t="s">
        <v>275</v>
      </c>
      <c r="G139" s="218"/>
      <c r="H139" s="221">
        <v>2027.25</v>
      </c>
      <c r="I139" s="222"/>
      <c r="J139" s="218"/>
      <c r="K139" s="218"/>
      <c r="L139" s="223"/>
      <c r="M139" s="224"/>
      <c r="N139" s="225"/>
      <c r="O139" s="225"/>
      <c r="P139" s="225"/>
      <c r="Q139" s="225"/>
      <c r="R139" s="225"/>
      <c r="S139" s="225"/>
      <c r="T139" s="226"/>
      <c r="AT139" s="227" t="s">
        <v>272</v>
      </c>
      <c r="AU139" s="227" t="s">
        <v>73</v>
      </c>
      <c r="AV139" s="14" t="s">
        <v>276</v>
      </c>
      <c r="AW139" s="14" t="s">
        <v>30</v>
      </c>
      <c r="AX139" s="14" t="s">
        <v>64</v>
      </c>
      <c r="AY139" s="227" t="s">
        <v>263</v>
      </c>
    </row>
    <row r="140" spans="1:65" s="13" customFormat="1">
      <c r="B140" s="205"/>
      <c r="C140" s="206"/>
      <c r="D140" s="207" t="s">
        <v>272</v>
      </c>
      <c r="E140" s="208" t="s">
        <v>1</v>
      </c>
      <c r="F140" s="209" t="s">
        <v>277</v>
      </c>
      <c r="G140" s="206"/>
      <c r="H140" s="210">
        <v>732.9</v>
      </c>
      <c r="I140" s="211"/>
      <c r="J140" s="206"/>
      <c r="K140" s="206"/>
      <c r="L140" s="212"/>
      <c r="M140" s="213"/>
      <c r="N140" s="214"/>
      <c r="O140" s="214"/>
      <c r="P140" s="214"/>
      <c r="Q140" s="214"/>
      <c r="R140" s="214"/>
      <c r="S140" s="214"/>
      <c r="T140" s="215"/>
      <c r="AT140" s="216" t="s">
        <v>272</v>
      </c>
      <c r="AU140" s="216" t="s">
        <v>73</v>
      </c>
      <c r="AV140" s="13" t="s">
        <v>73</v>
      </c>
      <c r="AW140" s="13" t="s">
        <v>30</v>
      </c>
      <c r="AX140" s="13" t="s">
        <v>64</v>
      </c>
      <c r="AY140" s="216" t="s">
        <v>263</v>
      </c>
    </row>
    <row r="141" spans="1:65" s="14" customFormat="1">
      <c r="B141" s="217"/>
      <c r="C141" s="218"/>
      <c r="D141" s="207" t="s">
        <v>272</v>
      </c>
      <c r="E141" s="219" t="s">
        <v>1</v>
      </c>
      <c r="F141" s="220" t="s">
        <v>275</v>
      </c>
      <c r="G141" s="218"/>
      <c r="H141" s="221">
        <v>732.9</v>
      </c>
      <c r="I141" s="222"/>
      <c r="J141" s="218"/>
      <c r="K141" s="218"/>
      <c r="L141" s="223"/>
      <c r="M141" s="224"/>
      <c r="N141" s="225"/>
      <c r="O141" s="225"/>
      <c r="P141" s="225"/>
      <c r="Q141" s="225"/>
      <c r="R141" s="225"/>
      <c r="S141" s="225"/>
      <c r="T141" s="226"/>
      <c r="AT141" s="227" t="s">
        <v>272</v>
      </c>
      <c r="AU141" s="227" t="s">
        <v>73</v>
      </c>
      <c r="AV141" s="14" t="s">
        <v>276</v>
      </c>
      <c r="AW141" s="14" t="s">
        <v>30</v>
      </c>
      <c r="AX141" s="14" t="s">
        <v>64</v>
      </c>
      <c r="AY141" s="227" t="s">
        <v>263</v>
      </c>
    </row>
    <row r="142" spans="1:65" s="13" customFormat="1">
      <c r="B142" s="205"/>
      <c r="C142" s="206"/>
      <c r="D142" s="207" t="s">
        <v>272</v>
      </c>
      <c r="E142" s="208" t="s">
        <v>1</v>
      </c>
      <c r="F142" s="209" t="s">
        <v>278</v>
      </c>
      <c r="G142" s="206"/>
      <c r="H142" s="210">
        <v>1003.05</v>
      </c>
      <c r="I142" s="211"/>
      <c r="J142" s="206"/>
      <c r="K142" s="206"/>
      <c r="L142" s="212"/>
      <c r="M142" s="213"/>
      <c r="N142" s="214"/>
      <c r="O142" s="214"/>
      <c r="P142" s="214"/>
      <c r="Q142" s="214"/>
      <c r="R142" s="214"/>
      <c r="S142" s="214"/>
      <c r="T142" s="215"/>
      <c r="AT142" s="216" t="s">
        <v>272</v>
      </c>
      <c r="AU142" s="216" t="s">
        <v>73</v>
      </c>
      <c r="AV142" s="13" t="s">
        <v>73</v>
      </c>
      <c r="AW142" s="13" t="s">
        <v>30</v>
      </c>
      <c r="AX142" s="13" t="s">
        <v>64</v>
      </c>
      <c r="AY142" s="216" t="s">
        <v>263</v>
      </c>
    </row>
    <row r="143" spans="1:65" s="13" customFormat="1">
      <c r="B143" s="205"/>
      <c r="C143" s="206"/>
      <c r="D143" s="207" t="s">
        <v>272</v>
      </c>
      <c r="E143" s="208" t="s">
        <v>1</v>
      </c>
      <c r="F143" s="209" t="s">
        <v>279</v>
      </c>
      <c r="G143" s="206"/>
      <c r="H143" s="210">
        <v>691.875</v>
      </c>
      <c r="I143" s="211"/>
      <c r="J143" s="206"/>
      <c r="K143" s="206"/>
      <c r="L143" s="212"/>
      <c r="M143" s="213"/>
      <c r="N143" s="214"/>
      <c r="O143" s="214"/>
      <c r="P143" s="214"/>
      <c r="Q143" s="214"/>
      <c r="R143" s="214"/>
      <c r="S143" s="214"/>
      <c r="T143" s="215"/>
      <c r="AT143" s="216" t="s">
        <v>272</v>
      </c>
      <c r="AU143" s="216" t="s">
        <v>73</v>
      </c>
      <c r="AV143" s="13" t="s">
        <v>73</v>
      </c>
      <c r="AW143" s="13" t="s">
        <v>30</v>
      </c>
      <c r="AX143" s="13" t="s">
        <v>64</v>
      </c>
      <c r="AY143" s="216" t="s">
        <v>263</v>
      </c>
    </row>
    <row r="144" spans="1:65" s="14" customFormat="1">
      <c r="B144" s="217"/>
      <c r="C144" s="218"/>
      <c r="D144" s="207" t="s">
        <v>272</v>
      </c>
      <c r="E144" s="219" t="s">
        <v>1</v>
      </c>
      <c r="F144" s="220" t="s">
        <v>275</v>
      </c>
      <c r="G144" s="218"/>
      <c r="H144" s="221">
        <v>1694.925</v>
      </c>
      <c r="I144" s="222"/>
      <c r="J144" s="218"/>
      <c r="K144" s="218"/>
      <c r="L144" s="223"/>
      <c r="M144" s="224"/>
      <c r="N144" s="225"/>
      <c r="O144" s="225"/>
      <c r="P144" s="225"/>
      <c r="Q144" s="225"/>
      <c r="R144" s="225"/>
      <c r="S144" s="225"/>
      <c r="T144" s="226"/>
      <c r="AT144" s="227" t="s">
        <v>272</v>
      </c>
      <c r="AU144" s="227" t="s">
        <v>73</v>
      </c>
      <c r="AV144" s="14" t="s">
        <v>276</v>
      </c>
      <c r="AW144" s="14" t="s">
        <v>30</v>
      </c>
      <c r="AX144" s="14" t="s">
        <v>64</v>
      </c>
      <c r="AY144" s="227" t="s">
        <v>263</v>
      </c>
    </row>
    <row r="145" spans="1:65" s="13" customFormat="1">
      <c r="B145" s="205"/>
      <c r="C145" s="206"/>
      <c r="D145" s="207" t="s">
        <v>272</v>
      </c>
      <c r="E145" s="208" t="s">
        <v>1</v>
      </c>
      <c r="F145" s="209" t="s">
        <v>284</v>
      </c>
      <c r="G145" s="206"/>
      <c r="H145" s="210">
        <v>835.2</v>
      </c>
      <c r="I145" s="211"/>
      <c r="J145" s="206"/>
      <c r="K145" s="206"/>
      <c r="L145" s="212"/>
      <c r="M145" s="213"/>
      <c r="N145" s="214"/>
      <c r="O145" s="214"/>
      <c r="P145" s="214"/>
      <c r="Q145" s="214"/>
      <c r="R145" s="214"/>
      <c r="S145" s="214"/>
      <c r="T145" s="215"/>
      <c r="AT145" s="216" t="s">
        <v>272</v>
      </c>
      <c r="AU145" s="216" t="s">
        <v>73</v>
      </c>
      <c r="AV145" s="13" t="s">
        <v>73</v>
      </c>
      <c r="AW145" s="13" t="s">
        <v>30</v>
      </c>
      <c r="AX145" s="13" t="s">
        <v>64</v>
      </c>
      <c r="AY145" s="216" t="s">
        <v>263</v>
      </c>
    </row>
    <row r="146" spans="1:65" s="13" customFormat="1">
      <c r="B146" s="205"/>
      <c r="C146" s="206"/>
      <c r="D146" s="207" t="s">
        <v>272</v>
      </c>
      <c r="E146" s="208" t="s">
        <v>1</v>
      </c>
      <c r="F146" s="209" t="s">
        <v>285</v>
      </c>
      <c r="G146" s="206"/>
      <c r="H146" s="210">
        <v>914.375</v>
      </c>
      <c r="I146" s="211"/>
      <c r="J146" s="206"/>
      <c r="K146" s="206"/>
      <c r="L146" s="212"/>
      <c r="M146" s="213"/>
      <c r="N146" s="214"/>
      <c r="O146" s="214"/>
      <c r="P146" s="214"/>
      <c r="Q146" s="214"/>
      <c r="R146" s="214"/>
      <c r="S146" s="214"/>
      <c r="T146" s="215"/>
      <c r="AT146" s="216" t="s">
        <v>272</v>
      </c>
      <c r="AU146" s="216" t="s">
        <v>73</v>
      </c>
      <c r="AV146" s="13" t="s">
        <v>73</v>
      </c>
      <c r="AW146" s="13" t="s">
        <v>30</v>
      </c>
      <c r="AX146" s="13" t="s">
        <v>64</v>
      </c>
      <c r="AY146" s="216" t="s">
        <v>263</v>
      </c>
    </row>
    <row r="147" spans="1:65" s="13" customFormat="1">
      <c r="B147" s="205"/>
      <c r="C147" s="206"/>
      <c r="D147" s="207" t="s">
        <v>272</v>
      </c>
      <c r="E147" s="208" t="s">
        <v>1</v>
      </c>
      <c r="F147" s="209" t="s">
        <v>286</v>
      </c>
      <c r="G147" s="206"/>
      <c r="H147" s="210">
        <v>893.34900000000005</v>
      </c>
      <c r="I147" s="211"/>
      <c r="J147" s="206"/>
      <c r="K147" s="206"/>
      <c r="L147" s="212"/>
      <c r="M147" s="213"/>
      <c r="N147" s="214"/>
      <c r="O147" s="214"/>
      <c r="P147" s="214"/>
      <c r="Q147" s="214"/>
      <c r="R147" s="214"/>
      <c r="S147" s="214"/>
      <c r="T147" s="215"/>
      <c r="AT147" s="216" t="s">
        <v>272</v>
      </c>
      <c r="AU147" s="216" t="s">
        <v>73</v>
      </c>
      <c r="AV147" s="13" t="s">
        <v>73</v>
      </c>
      <c r="AW147" s="13" t="s">
        <v>30</v>
      </c>
      <c r="AX147" s="13" t="s">
        <v>64</v>
      </c>
      <c r="AY147" s="216" t="s">
        <v>263</v>
      </c>
    </row>
    <row r="148" spans="1:65" s="15" customFormat="1">
      <c r="B148" s="228"/>
      <c r="C148" s="229"/>
      <c r="D148" s="207" t="s">
        <v>272</v>
      </c>
      <c r="E148" s="230" t="s">
        <v>1</v>
      </c>
      <c r="F148" s="231" t="s">
        <v>280</v>
      </c>
      <c r="G148" s="229"/>
      <c r="H148" s="232">
        <v>7097.9989999999998</v>
      </c>
      <c r="I148" s="233"/>
      <c r="J148" s="229"/>
      <c r="K148" s="229"/>
      <c r="L148" s="234"/>
      <c r="M148" s="235"/>
      <c r="N148" s="236"/>
      <c r="O148" s="236"/>
      <c r="P148" s="236"/>
      <c r="Q148" s="236"/>
      <c r="R148" s="236"/>
      <c r="S148" s="236"/>
      <c r="T148" s="237"/>
      <c r="AT148" s="238" t="s">
        <v>272</v>
      </c>
      <c r="AU148" s="238" t="s">
        <v>73</v>
      </c>
      <c r="AV148" s="15" t="s">
        <v>270</v>
      </c>
      <c r="AW148" s="15" t="s">
        <v>30</v>
      </c>
      <c r="AX148" s="15" t="s">
        <v>71</v>
      </c>
      <c r="AY148" s="238" t="s">
        <v>263</v>
      </c>
    </row>
    <row r="149" spans="1:65" s="2" customFormat="1" ht="24.2" customHeight="1">
      <c r="A149" s="35"/>
      <c r="B149" s="36"/>
      <c r="C149" s="191" t="s">
        <v>270</v>
      </c>
      <c r="D149" s="191" t="s">
        <v>266</v>
      </c>
      <c r="E149" s="192" t="s">
        <v>290</v>
      </c>
      <c r="F149" s="193" t="s">
        <v>291</v>
      </c>
      <c r="G149" s="194" t="s">
        <v>292</v>
      </c>
      <c r="H149" s="195">
        <v>24</v>
      </c>
      <c r="I149" s="196"/>
      <c r="J149" s="197">
        <f>ROUND(I149*H149,2)</f>
        <v>0</v>
      </c>
      <c r="K149" s="198"/>
      <c r="L149" s="40"/>
      <c r="M149" s="199" t="s">
        <v>1</v>
      </c>
      <c r="N149" s="200" t="s">
        <v>38</v>
      </c>
      <c r="O149" s="72"/>
      <c r="P149" s="201">
        <f>O149*H149</f>
        <v>0</v>
      </c>
      <c r="Q149" s="201">
        <v>0</v>
      </c>
      <c r="R149" s="201">
        <f>Q149*H149</f>
        <v>0</v>
      </c>
      <c r="S149" s="201">
        <v>0</v>
      </c>
      <c r="T149" s="202">
        <f>S149*H149</f>
        <v>0</v>
      </c>
      <c r="U149" s="35"/>
      <c r="V149" s="35"/>
      <c r="W149" s="35"/>
      <c r="X149" s="35"/>
      <c r="Y149" s="35"/>
      <c r="Z149" s="35"/>
      <c r="AA149" s="35"/>
      <c r="AB149" s="35"/>
      <c r="AC149" s="35"/>
      <c r="AD149" s="35"/>
      <c r="AE149" s="35"/>
      <c r="AR149" s="203" t="s">
        <v>270</v>
      </c>
      <c r="AT149" s="203" t="s">
        <v>266</v>
      </c>
      <c r="AU149" s="203" t="s">
        <v>73</v>
      </c>
      <c r="AY149" s="18" t="s">
        <v>263</v>
      </c>
      <c r="BE149" s="204">
        <f>IF(N149="základní",J149,0)</f>
        <v>0</v>
      </c>
      <c r="BF149" s="204">
        <f>IF(N149="snížená",J149,0)</f>
        <v>0</v>
      </c>
      <c r="BG149" s="204">
        <f>IF(N149="zákl. přenesená",J149,0)</f>
        <v>0</v>
      </c>
      <c r="BH149" s="204">
        <f>IF(N149="sníž. přenesená",J149,0)</f>
        <v>0</v>
      </c>
      <c r="BI149" s="204">
        <f>IF(N149="nulová",J149,0)</f>
        <v>0</v>
      </c>
      <c r="BJ149" s="18" t="s">
        <v>71</v>
      </c>
      <c r="BK149" s="204">
        <f>ROUND(I149*H149,2)</f>
        <v>0</v>
      </c>
      <c r="BL149" s="18" t="s">
        <v>270</v>
      </c>
      <c r="BM149" s="203" t="s">
        <v>293</v>
      </c>
    </row>
    <row r="150" spans="1:65" s="2" customFormat="1" ht="29.25">
      <c r="A150" s="35"/>
      <c r="B150" s="36"/>
      <c r="C150" s="37"/>
      <c r="D150" s="207" t="s">
        <v>294</v>
      </c>
      <c r="E150" s="37"/>
      <c r="F150" s="239" t="s">
        <v>295</v>
      </c>
      <c r="G150" s="37"/>
      <c r="H150" s="37"/>
      <c r="I150" s="240"/>
      <c r="J150" s="37"/>
      <c r="K150" s="37"/>
      <c r="L150" s="40"/>
      <c r="M150" s="241"/>
      <c r="N150" s="242"/>
      <c r="O150" s="72"/>
      <c r="P150" s="72"/>
      <c r="Q150" s="72"/>
      <c r="R150" s="72"/>
      <c r="S150" s="72"/>
      <c r="T150" s="73"/>
      <c r="U150" s="35"/>
      <c r="V150" s="35"/>
      <c r="W150" s="35"/>
      <c r="X150" s="35"/>
      <c r="Y150" s="35"/>
      <c r="Z150" s="35"/>
      <c r="AA150" s="35"/>
      <c r="AB150" s="35"/>
      <c r="AC150" s="35"/>
      <c r="AD150" s="35"/>
      <c r="AE150" s="35"/>
      <c r="AT150" s="18" t="s">
        <v>294</v>
      </c>
      <c r="AU150" s="18" t="s">
        <v>73</v>
      </c>
    </row>
    <row r="151" spans="1:65" s="13" customFormat="1">
      <c r="B151" s="205"/>
      <c r="C151" s="206"/>
      <c r="D151" s="207" t="s">
        <v>272</v>
      </c>
      <c r="E151" s="208" t="s">
        <v>1</v>
      </c>
      <c r="F151" s="209" t="s">
        <v>296</v>
      </c>
      <c r="G151" s="206"/>
      <c r="H151" s="210">
        <v>24</v>
      </c>
      <c r="I151" s="211"/>
      <c r="J151" s="206"/>
      <c r="K151" s="206"/>
      <c r="L151" s="212"/>
      <c r="M151" s="213"/>
      <c r="N151" s="214"/>
      <c r="O151" s="214"/>
      <c r="P151" s="214"/>
      <c r="Q151" s="214"/>
      <c r="R151" s="214"/>
      <c r="S151" s="214"/>
      <c r="T151" s="215"/>
      <c r="AT151" s="216" t="s">
        <v>272</v>
      </c>
      <c r="AU151" s="216" t="s">
        <v>73</v>
      </c>
      <c r="AV151" s="13" t="s">
        <v>73</v>
      </c>
      <c r="AW151" s="13" t="s">
        <v>30</v>
      </c>
      <c r="AX151" s="13" t="s">
        <v>71</v>
      </c>
      <c r="AY151" s="216" t="s">
        <v>263</v>
      </c>
    </row>
    <row r="152" spans="1:65" s="2" customFormat="1" ht="16.5" customHeight="1">
      <c r="A152" s="35"/>
      <c r="B152" s="36"/>
      <c r="C152" s="191" t="s">
        <v>297</v>
      </c>
      <c r="D152" s="191" t="s">
        <v>266</v>
      </c>
      <c r="E152" s="192" t="s">
        <v>298</v>
      </c>
      <c r="F152" s="193" t="s">
        <v>299</v>
      </c>
      <c r="G152" s="194" t="s">
        <v>300</v>
      </c>
      <c r="H152" s="195">
        <v>185</v>
      </c>
      <c r="I152" s="196"/>
      <c r="J152" s="197">
        <f>ROUND(I152*H152,2)</f>
        <v>0</v>
      </c>
      <c r="K152" s="198"/>
      <c r="L152" s="40"/>
      <c r="M152" s="199" t="s">
        <v>1</v>
      </c>
      <c r="N152" s="200" t="s">
        <v>38</v>
      </c>
      <c r="O152" s="72"/>
      <c r="P152" s="201">
        <f>O152*H152</f>
        <v>0</v>
      </c>
      <c r="Q152" s="201">
        <v>0</v>
      </c>
      <c r="R152" s="201">
        <f>Q152*H152</f>
        <v>0</v>
      </c>
      <c r="S152" s="201">
        <v>2.4</v>
      </c>
      <c r="T152" s="202">
        <f>S152*H152</f>
        <v>444</v>
      </c>
      <c r="U152" s="35"/>
      <c r="V152" s="35"/>
      <c r="W152" s="35"/>
      <c r="X152" s="35"/>
      <c r="Y152" s="35"/>
      <c r="Z152" s="35"/>
      <c r="AA152" s="35"/>
      <c r="AB152" s="35"/>
      <c r="AC152" s="35"/>
      <c r="AD152" s="35"/>
      <c r="AE152" s="35"/>
      <c r="AR152" s="203" t="s">
        <v>270</v>
      </c>
      <c r="AT152" s="203" t="s">
        <v>266</v>
      </c>
      <c r="AU152" s="203" t="s">
        <v>73</v>
      </c>
      <c r="AY152" s="18" t="s">
        <v>263</v>
      </c>
      <c r="BE152" s="204">
        <f>IF(N152="základní",J152,0)</f>
        <v>0</v>
      </c>
      <c r="BF152" s="204">
        <f>IF(N152="snížená",J152,0)</f>
        <v>0</v>
      </c>
      <c r="BG152" s="204">
        <f>IF(N152="zákl. přenesená",J152,0)</f>
        <v>0</v>
      </c>
      <c r="BH152" s="204">
        <f>IF(N152="sníž. přenesená",J152,0)</f>
        <v>0</v>
      </c>
      <c r="BI152" s="204">
        <f>IF(N152="nulová",J152,0)</f>
        <v>0</v>
      </c>
      <c r="BJ152" s="18" t="s">
        <v>71</v>
      </c>
      <c r="BK152" s="204">
        <f>ROUND(I152*H152,2)</f>
        <v>0</v>
      </c>
      <c r="BL152" s="18" t="s">
        <v>270</v>
      </c>
      <c r="BM152" s="203" t="s">
        <v>301</v>
      </c>
    </row>
    <row r="153" spans="1:65" s="12" customFormat="1" ht="22.9" customHeight="1">
      <c r="B153" s="175"/>
      <c r="C153" s="176"/>
      <c r="D153" s="177" t="s">
        <v>63</v>
      </c>
      <c r="E153" s="189" t="s">
        <v>302</v>
      </c>
      <c r="F153" s="189" t="s">
        <v>303</v>
      </c>
      <c r="G153" s="176"/>
      <c r="H153" s="176"/>
      <c r="I153" s="179"/>
      <c r="J153" s="190">
        <f>BK153</f>
        <v>0</v>
      </c>
      <c r="K153" s="176"/>
      <c r="L153" s="181"/>
      <c r="M153" s="182"/>
      <c r="N153" s="183"/>
      <c r="O153" s="183"/>
      <c r="P153" s="184">
        <f>SUM(P154:P162)</f>
        <v>0</v>
      </c>
      <c r="Q153" s="183"/>
      <c r="R153" s="184">
        <f>SUM(R154:R162)</f>
        <v>0</v>
      </c>
      <c r="S153" s="183"/>
      <c r="T153" s="185">
        <f>SUM(T154:T162)</f>
        <v>0</v>
      </c>
      <c r="AR153" s="186" t="s">
        <v>71</v>
      </c>
      <c r="AT153" s="187" t="s">
        <v>63</v>
      </c>
      <c r="AU153" s="187" t="s">
        <v>71</v>
      </c>
      <c r="AY153" s="186" t="s">
        <v>263</v>
      </c>
      <c r="BK153" s="188">
        <f>SUM(BK154:BK162)</f>
        <v>0</v>
      </c>
    </row>
    <row r="154" spans="1:65" s="2" customFormat="1" ht="24.2" customHeight="1">
      <c r="A154" s="35"/>
      <c r="B154" s="36"/>
      <c r="C154" s="191" t="s">
        <v>304</v>
      </c>
      <c r="D154" s="191" t="s">
        <v>266</v>
      </c>
      <c r="E154" s="192" t="s">
        <v>305</v>
      </c>
      <c r="F154" s="193" t="s">
        <v>306</v>
      </c>
      <c r="G154" s="194" t="s">
        <v>307</v>
      </c>
      <c r="H154" s="195">
        <v>621.45000000000005</v>
      </c>
      <c r="I154" s="196"/>
      <c r="J154" s="197">
        <f>ROUND(I154*H154,2)</f>
        <v>0</v>
      </c>
      <c r="K154" s="198"/>
      <c r="L154" s="40"/>
      <c r="M154" s="199" t="s">
        <v>1</v>
      </c>
      <c r="N154" s="200" t="s">
        <v>38</v>
      </c>
      <c r="O154" s="72"/>
      <c r="P154" s="201">
        <f>O154*H154</f>
        <v>0</v>
      </c>
      <c r="Q154" s="201">
        <v>0</v>
      </c>
      <c r="R154" s="201">
        <f>Q154*H154</f>
        <v>0</v>
      </c>
      <c r="S154" s="201">
        <v>0</v>
      </c>
      <c r="T154" s="202">
        <f>S154*H154</f>
        <v>0</v>
      </c>
      <c r="U154" s="35"/>
      <c r="V154" s="35"/>
      <c r="W154" s="35"/>
      <c r="X154" s="35"/>
      <c r="Y154" s="35"/>
      <c r="Z154" s="35"/>
      <c r="AA154" s="35"/>
      <c r="AB154" s="35"/>
      <c r="AC154" s="35"/>
      <c r="AD154" s="35"/>
      <c r="AE154" s="35"/>
      <c r="AR154" s="203" t="s">
        <v>270</v>
      </c>
      <c r="AT154" s="203" t="s">
        <v>266</v>
      </c>
      <c r="AU154" s="203" t="s">
        <v>73</v>
      </c>
      <c r="AY154" s="18" t="s">
        <v>263</v>
      </c>
      <c r="BE154" s="204">
        <f>IF(N154="základní",J154,0)</f>
        <v>0</v>
      </c>
      <c r="BF154" s="204">
        <f>IF(N154="snížená",J154,0)</f>
        <v>0</v>
      </c>
      <c r="BG154" s="204">
        <f>IF(N154="zákl. přenesená",J154,0)</f>
        <v>0</v>
      </c>
      <c r="BH154" s="204">
        <f>IF(N154="sníž. přenesená",J154,0)</f>
        <v>0</v>
      </c>
      <c r="BI154" s="204">
        <f>IF(N154="nulová",J154,0)</f>
        <v>0</v>
      </c>
      <c r="BJ154" s="18" t="s">
        <v>71</v>
      </c>
      <c r="BK154" s="204">
        <f>ROUND(I154*H154,2)</f>
        <v>0</v>
      </c>
      <c r="BL154" s="18" t="s">
        <v>270</v>
      </c>
      <c r="BM154" s="203" t="s">
        <v>308</v>
      </c>
    </row>
    <row r="155" spans="1:65" s="2" customFormat="1" ht="24.2" customHeight="1">
      <c r="A155" s="35"/>
      <c r="B155" s="36"/>
      <c r="C155" s="191" t="s">
        <v>309</v>
      </c>
      <c r="D155" s="191" t="s">
        <v>266</v>
      </c>
      <c r="E155" s="192" t="s">
        <v>310</v>
      </c>
      <c r="F155" s="193" t="s">
        <v>311</v>
      </c>
      <c r="G155" s="194" t="s">
        <v>307</v>
      </c>
      <c r="H155" s="195">
        <v>17.5</v>
      </c>
      <c r="I155" s="196"/>
      <c r="J155" s="197">
        <f>ROUND(I155*H155,2)</f>
        <v>0</v>
      </c>
      <c r="K155" s="198"/>
      <c r="L155" s="40"/>
      <c r="M155" s="199" t="s">
        <v>1</v>
      </c>
      <c r="N155" s="200" t="s">
        <v>38</v>
      </c>
      <c r="O155" s="72"/>
      <c r="P155" s="201">
        <f>O155*H155</f>
        <v>0</v>
      </c>
      <c r="Q155" s="201">
        <v>0</v>
      </c>
      <c r="R155" s="201">
        <f>Q155*H155</f>
        <v>0</v>
      </c>
      <c r="S155" s="201">
        <v>0</v>
      </c>
      <c r="T155" s="202">
        <f>S155*H155</f>
        <v>0</v>
      </c>
      <c r="U155" s="35"/>
      <c r="V155" s="35"/>
      <c r="W155" s="35"/>
      <c r="X155" s="35"/>
      <c r="Y155" s="35"/>
      <c r="Z155" s="35"/>
      <c r="AA155" s="35"/>
      <c r="AB155" s="35"/>
      <c r="AC155" s="35"/>
      <c r="AD155" s="35"/>
      <c r="AE155" s="35"/>
      <c r="AR155" s="203" t="s">
        <v>270</v>
      </c>
      <c r="AT155" s="203" t="s">
        <v>266</v>
      </c>
      <c r="AU155" s="203" t="s">
        <v>73</v>
      </c>
      <c r="AY155" s="18" t="s">
        <v>263</v>
      </c>
      <c r="BE155" s="204">
        <f>IF(N155="základní",J155,0)</f>
        <v>0</v>
      </c>
      <c r="BF155" s="204">
        <f>IF(N155="snížená",J155,0)</f>
        <v>0</v>
      </c>
      <c r="BG155" s="204">
        <f>IF(N155="zákl. přenesená",J155,0)</f>
        <v>0</v>
      </c>
      <c r="BH155" s="204">
        <f>IF(N155="sníž. přenesená",J155,0)</f>
        <v>0</v>
      </c>
      <c r="BI155" s="204">
        <f>IF(N155="nulová",J155,0)</f>
        <v>0</v>
      </c>
      <c r="BJ155" s="18" t="s">
        <v>71</v>
      </c>
      <c r="BK155" s="204">
        <f>ROUND(I155*H155,2)</f>
        <v>0</v>
      </c>
      <c r="BL155" s="18" t="s">
        <v>270</v>
      </c>
      <c r="BM155" s="203" t="s">
        <v>312</v>
      </c>
    </row>
    <row r="156" spans="1:65" s="13" customFormat="1">
      <c r="B156" s="205"/>
      <c r="C156" s="206"/>
      <c r="D156" s="207" t="s">
        <v>272</v>
      </c>
      <c r="E156" s="208" t="s">
        <v>1</v>
      </c>
      <c r="F156" s="209" t="s">
        <v>313</v>
      </c>
      <c r="G156" s="206"/>
      <c r="H156" s="210">
        <v>17.5</v>
      </c>
      <c r="I156" s="211"/>
      <c r="J156" s="206"/>
      <c r="K156" s="206"/>
      <c r="L156" s="212"/>
      <c r="M156" s="213"/>
      <c r="N156" s="214"/>
      <c r="O156" s="214"/>
      <c r="P156" s="214"/>
      <c r="Q156" s="214"/>
      <c r="R156" s="214"/>
      <c r="S156" s="214"/>
      <c r="T156" s="215"/>
      <c r="AT156" s="216" t="s">
        <v>272</v>
      </c>
      <c r="AU156" s="216" t="s">
        <v>73</v>
      </c>
      <c r="AV156" s="13" t="s">
        <v>73</v>
      </c>
      <c r="AW156" s="13" t="s">
        <v>30</v>
      </c>
      <c r="AX156" s="13" t="s">
        <v>71</v>
      </c>
      <c r="AY156" s="216" t="s">
        <v>263</v>
      </c>
    </row>
    <row r="157" spans="1:65" s="2" customFormat="1" ht="33" customHeight="1">
      <c r="A157" s="35"/>
      <c r="B157" s="36"/>
      <c r="C157" s="191" t="s">
        <v>314</v>
      </c>
      <c r="D157" s="191" t="s">
        <v>266</v>
      </c>
      <c r="E157" s="192" t="s">
        <v>315</v>
      </c>
      <c r="F157" s="193" t="s">
        <v>316</v>
      </c>
      <c r="G157" s="194" t="s">
        <v>292</v>
      </c>
      <c r="H157" s="195">
        <v>1</v>
      </c>
      <c r="I157" s="196"/>
      <c r="J157" s="197">
        <f>ROUND(I157*H157,2)</f>
        <v>0</v>
      </c>
      <c r="K157" s="198"/>
      <c r="L157" s="40"/>
      <c r="M157" s="199" t="s">
        <v>1</v>
      </c>
      <c r="N157" s="200" t="s">
        <v>38</v>
      </c>
      <c r="O157" s="72"/>
      <c r="P157" s="201">
        <f>O157*H157</f>
        <v>0</v>
      </c>
      <c r="Q157" s="201">
        <v>0</v>
      </c>
      <c r="R157" s="201">
        <f>Q157*H157</f>
        <v>0</v>
      </c>
      <c r="S157" s="201">
        <v>0</v>
      </c>
      <c r="T157" s="202">
        <f>S157*H157</f>
        <v>0</v>
      </c>
      <c r="U157" s="35"/>
      <c r="V157" s="35"/>
      <c r="W157" s="35"/>
      <c r="X157" s="35"/>
      <c r="Y157" s="35"/>
      <c r="Z157" s="35"/>
      <c r="AA157" s="35"/>
      <c r="AB157" s="35"/>
      <c r="AC157" s="35"/>
      <c r="AD157" s="35"/>
      <c r="AE157" s="35"/>
      <c r="AR157" s="203" t="s">
        <v>270</v>
      </c>
      <c r="AT157" s="203" t="s">
        <v>266</v>
      </c>
      <c r="AU157" s="203" t="s">
        <v>73</v>
      </c>
      <c r="AY157" s="18" t="s">
        <v>263</v>
      </c>
      <c r="BE157" s="204">
        <f>IF(N157="základní",J157,0)</f>
        <v>0</v>
      </c>
      <c r="BF157" s="204">
        <f>IF(N157="snížená",J157,0)</f>
        <v>0</v>
      </c>
      <c r="BG157" s="204">
        <f>IF(N157="zákl. přenesená",J157,0)</f>
        <v>0</v>
      </c>
      <c r="BH157" s="204">
        <f>IF(N157="sníž. přenesená",J157,0)</f>
        <v>0</v>
      </c>
      <c r="BI157" s="204">
        <f>IF(N157="nulová",J157,0)</f>
        <v>0</v>
      </c>
      <c r="BJ157" s="18" t="s">
        <v>71</v>
      </c>
      <c r="BK157" s="204">
        <f>ROUND(I157*H157,2)</f>
        <v>0</v>
      </c>
      <c r="BL157" s="18" t="s">
        <v>270</v>
      </c>
      <c r="BM157" s="203" t="s">
        <v>317</v>
      </c>
    </row>
    <row r="158" spans="1:65" s="2" customFormat="1" ht="29.25">
      <c r="A158" s="35"/>
      <c r="B158" s="36"/>
      <c r="C158" s="37"/>
      <c r="D158" s="207" t="s">
        <v>294</v>
      </c>
      <c r="E158" s="37"/>
      <c r="F158" s="239" t="s">
        <v>318</v>
      </c>
      <c r="G158" s="37"/>
      <c r="H158" s="37"/>
      <c r="I158" s="240"/>
      <c r="J158" s="37"/>
      <c r="K158" s="37"/>
      <c r="L158" s="40"/>
      <c r="M158" s="241"/>
      <c r="N158" s="242"/>
      <c r="O158" s="72"/>
      <c r="P158" s="72"/>
      <c r="Q158" s="72"/>
      <c r="R158" s="72"/>
      <c r="S158" s="72"/>
      <c r="T158" s="73"/>
      <c r="U158" s="35"/>
      <c r="V158" s="35"/>
      <c r="W158" s="35"/>
      <c r="X158" s="35"/>
      <c r="Y158" s="35"/>
      <c r="Z158" s="35"/>
      <c r="AA158" s="35"/>
      <c r="AB158" s="35"/>
      <c r="AC158" s="35"/>
      <c r="AD158" s="35"/>
      <c r="AE158" s="35"/>
      <c r="AT158" s="18" t="s">
        <v>294</v>
      </c>
      <c r="AU158" s="18" t="s">
        <v>73</v>
      </c>
    </row>
    <row r="159" spans="1:65" s="2" customFormat="1" ht="21.75" customHeight="1">
      <c r="A159" s="35"/>
      <c r="B159" s="36"/>
      <c r="C159" s="191" t="s">
        <v>264</v>
      </c>
      <c r="D159" s="191" t="s">
        <v>266</v>
      </c>
      <c r="E159" s="192" t="s">
        <v>319</v>
      </c>
      <c r="F159" s="193" t="s">
        <v>320</v>
      </c>
      <c r="G159" s="194" t="s">
        <v>307</v>
      </c>
      <c r="H159" s="195">
        <v>621.45000000000005</v>
      </c>
      <c r="I159" s="196"/>
      <c r="J159" s="197">
        <f>ROUND(I159*H159,2)</f>
        <v>0</v>
      </c>
      <c r="K159" s="198"/>
      <c r="L159" s="40"/>
      <c r="M159" s="199" t="s">
        <v>1</v>
      </c>
      <c r="N159" s="200" t="s">
        <v>38</v>
      </c>
      <c r="O159" s="72"/>
      <c r="P159" s="201">
        <f>O159*H159</f>
        <v>0</v>
      </c>
      <c r="Q159" s="201">
        <v>0</v>
      </c>
      <c r="R159" s="201">
        <f>Q159*H159</f>
        <v>0</v>
      </c>
      <c r="S159" s="201">
        <v>0</v>
      </c>
      <c r="T159" s="202">
        <f>S159*H159</f>
        <v>0</v>
      </c>
      <c r="U159" s="35"/>
      <c r="V159" s="35"/>
      <c r="W159" s="35"/>
      <c r="X159" s="35"/>
      <c r="Y159" s="35"/>
      <c r="Z159" s="35"/>
      <c r="AA159" s="35"/>
      <c r="AB159" s="35"/>
      <c r="AC159" s="35"/>
      <c r="AD159" s="35"/>
      <c r="AE159" s="35"/>
      <c r="AR159" s="203" t="s">
        <v>270</v>
      </c>
      <c r="AT159" s="203" t="s">
        <v>266</v>
      </c>
      <c r="AU159" s="203" t="s">
        <v>73</v>
      </c>
      <c r="AY159" s="18" t="s">
        <v>263</v>
      </c>
      <c r="BE159" s="204">
        <f>IF(N159="základní",J159,0)</f>
        <v>0</v>
      </c>
      <c r="BF159" s="204">
        <f>IF(N159="snížená",J159,0)</f>
        <v>0</v>
      </c>
      <c r="BG159" s="204">
        <f>IF(N159="zákl. přenesená",J159,0)</f>
        <v>0</v>
      </c>
      <c r="BH159" s="204">
        <f>IF(N159="sníž. přenesená",J159,0)</f>
        <v>0</v>
      </c>
      <c r="BI159" s="204">
        <f>IF(N159="nulová",J159,0)</f>
        <v>0</v>
      </c>
      <c r="BJ159" s="18" t="s">
        <v>71</v>
      </c>
      <c r="BK159" s="204">
        <f>ROUND(I159*H159,2)</f>
        <v>0</v>
      </c>
      <c r="BL159" s="18" t="s">
        <v>270</v>
      </c>
      <c r="BM159" s="203" t="s">
        <v>321</v>
      </c>
    </row>
    <row r="160" spans="1:65" s="2" customFormat="1" ht="24.2" customHeight="1">
      <c r="A160" s="35"/>
      <c r="B160" s="36"/>
      <c r="C160" s="191" t="s">
        <v>322</v>
      </c>
      <c r="D160" s="191" t="s">
        <v>266</v>
      </c>
      <c r="E160" s="192" t="s">
        <v>323</v>
      </c>
      <c r="F160" s="193" t="s">
        <v>324</v>
      </c>
      <c r="G160" s="194" t="s">
        <v>307</v>
      </c>
      <c r="H160" s="195">
        <v>12429</v>
      </c>
      <c r="I160" s="196"/>
      <c r="J160" s="197">
        <f>ROUND(I160*H160,2)</f>
        <v>0</v>
      </c>
      <c r="K160" s="198"/>
      <c r="L160" s="40"/>
      <c r="M160" s="199" t="s">
        <v>1</v>
      </c>
      <c r="N160" s="200" t="s">
        <v>38</v>
      </c>
      <c r="O160" s="72"/>
      <c r="P160" s="201">
        <f>O160*H160</f>
        <v>0</v>
      </c>
      <c r="Q160" s="201">
        <v>0</v>
      </c>
      <c r="R160" s="201">
        <f>Q160*H160</f>
        <v>0</v>
      </c>
      <c r="S160" s="201">
        <v>0</v>
      </c>
      <c r="T160" s="202">
        <f>S160*H160</f>
        <v>0</v>
      </c>
      <c r="U160" s="35"/>
      <c r="V160" s="35"/>
      <c r="W160" s="35"/>
      <c r="X160" s="35"/>
      <c r="Y160" s="35"/>
      <c r="Z160" s="35"/>
      <c r="AA160" s="35"/>
      <c r="AB160" s="35"/>
      <c r="AC160" s="35"/>
      <c r="AD160" s="35"/>
      <c r="AE160" s="35"/>
      <c r="AR160" s="203" t="s">
        <v>270</v>
      </c>
      <c r="AT160" s="203" t="s">
        <v>266</v>
      </c>
      <c r="AU160" s="203" t="s">
        <v>73</v>
      </c>
      <c r="AY160" s="18" t="s">
        <v>263</v>
      </c>
      <c r="BE160" s="204">
        <f>IF(N160="základní",J160,0)</f>
        <v>0</v>
      </c>
      <c r="BF160" s="204">
        <f>IF(N160="snížená",J160,0)</f>
        <v>0</v>
      </c>
      <c r="BG160" s="204">
        <f>IF(N160="zákl. přenesená",J160,0)</f>
        <v>0</v>
      </c>
      <c r="BH160" s="204">
        <f>IF(N160="sníž. přenesená",J160,0)</f>
        <v>0</v>
      </c>
      <c r="BI160" s="204">
        <f>IF(N160="nulová",J160,0)</f>
        <v>0</v>
      </c>
      <c r="BJ160" s="18" t="s">
        <v>71</v>
      </c>
      <c r="BK160" s="204">
        <f>ROUND(I160*H160,2)</f>
        <v>0</v>
      </c>
      <c r="BL160" s="18" t="s">
        <v>270</v>
      </c>
      <c r="BM160" s="203" t="s">
        <v>325</v>
      </c>
    </row>
    <row r="161" spans="1:65" s="13" customFormat="1">
      <c r="B161" s="205"/>
      <c r="C161" s="206"/>
      <c r="D161" s="207" t="s">
        <v>272</v>
      </c>
      <c r="E161" s="206"/>
      <c r="F161" s="209" t="s">
        <v>326</v>
      </c>
      <c r="G161" s="206"/>
      <c r="H161" s="210">
        <v>12429</v>
      </c>
      <c r="I161" s="211"/>
      <c r="J161" s="206"/>
      <c r="K161" s="206"/>
      <c r="L161" s="212"/>
      <c r="M161" s="213"/>
      <c r="N161" s="214"/>
      <c r="O161" s="214"/>
      <c r="P161" s="214"/>
      <c r="Q161" s="214"/>
      <c r="R161" s="214"/>
      <c r="S161" s="214"/>
      <c r="T161" s="215"/>
      <c r="AT161" s="216" t="s">
        <v>272</v>
      </c>
      <c r="AU161" s="216" t="s">
        <v>73</v>
      </c>
      <c r="AV161" s="13" t="s">
        <v>73</v>
      </c>
      <c r="AW161" s="13" t="s">
        <v>4</v>
      </c>
      <c r="AX161" s="13" t="s">
        <v>71</v>
      </c>
      <c r="AY161" s="216" t="s">
        <v>263</v>
      </c>
    </row>
    <row r="162" spans="1:65" s="2" customFormat="1" ht="49.15" customHeight="1">
      <c r="A162" s="35"/>
      <c r="B162" s="36"/>
      <c r="C162" s="191" t="s">
        <v>327</v>
      </c>
      <c r="D162" s="191" t="s">
        <v>266</v>
      </c>
      <c r="E162" s="192" t="s">
        <v>328</v>
      </c>
      <c r="F162" s="193" t="s">
        <v>329</v>
      </c>
      <c r="G162" s="194" t="s">
        <v>307</v>
      </c>
      <c r="H162" s="195">
        <v>621.45000000000005</v>
      </c>
      <c r="I162" s="196"/>
      <c r="J162" s="197">
        <f>ROUND(I162*H162,2)</f>
        <v>0</v>
      </c>
      <c r="K162" s="198"/>
      <c r="L162" s="40"/>
      <c r="M162" s="243" t="s">
        <v>1</v>
      </c>
      <c r="N162" s="244" t="s">
        <v>38</v>
      </c>
      <c r="O162" s="245"/>
      <c r="P162" s="246">
        <f>O162*H162</f>
        <v>0</v>
      </c>
      <c r="Q162" s="246">
        <v>0</v>
      </c>
      <c r="R162" s="246">
        <f>Q162*H162</f>
        <v>0</v>
      </c>
      <c r="S162" s="246">
        <v>0</v>
      </c>
      <c r="T162" s="247">
        <f>S162*H162</f>
        <v>0</v>
      </c>
      <c r="U162" s="35"/>
      <c r="V162" s="35"/>
      <c r="W162" s="35"/>
      <c r="X162" s="35"/>
      <c r="Y162" s="35"/>
      <c r="Z162" s="35"/>
      <c r="AA162" s="35"/>
      <c r="AB162" s="35"/>
      <c r="AC162" s="35"/>
      <c r="AD162" s="35"/>
      <c r="AE162" s="35"/>
      <c r="AR162" s="203" t="s">
        <v>270</v>
      </c>
      <c r="AT162" s="203" t="s">
        <v>266</v>
      </c>
      <c r="AU162" s="203" t="s">
        <v>73</v>
      </c>
      <c r="AY162" s="18" t="s">
        <v>263</v>
      </c>
      <c r="BE162" s="204">
        <f>IF(N162="základní",J162,0)</f>
        <v>0</v>
      </c>
      <c r="BF162" s="204">
        <f>IF(N162="snížená",J162,0)</f>
        <v>0</v>
      </c>
      <c r="BG162" s="204">
        <f>IF(N162="zákl. přenesená",J162,0)</f>
        <v>0</v>
      </c>
      <c r="BH162" s="204">
        <f>IF(N162="sníž. přenesená",J162,0)</f>
        <v>0</v>
      </c>
      <c r="BI162" s="204">
        <f>IF(N162="nulová",J162,0)</f>
        <v>0</v>
      </c>
      <c r="BJ162" s="18" t="s">
        <v>71</v>
      </c>
      <c r="BK162" s="204">
        <f>ROUND(I162*H162,2)</f>
        <v>0</v>
      </c>
      <c r="BL162" s="18" t="s">
        <v>270</v>
      </c>
      <c r="BM162" s="203" t="s">
        <v>330</v>
      </c>
    </row>
    <row r="163" spans="1:65" s="2" customFormat="1" ht="6.95" customHeight="1">
      <c r="A163" s="35"/>
      <c r="B163" s="55"/>
      <c r="C163" s="56"/>
      <c r="D163" s="56"/>
      <c r="E163" s="56"/>
      <c r="F163" s="56"/>
      <c r="G163" s="56"/>
      <c r="H163" s="56"/>
      <c r="I163" s="56"/>
      <c r="J163" s="56"/>
      <c r="K163" s="56"/>
      <c r="L163" s="40"/>
      <c r="M163" s="35"/>
      <c r="O163" s="35"/>
      <c r="P163" s="35"/>
      <c r="Q163" s="35"/>
      <c r="R163" s="35"/>
      <c r="S163" s="35"/>
      <c r="T163" s="35"/>
      <c r="U163" s="35"/>
      <c r="V163" s="35"/>
      <c r="W163" s="35"/>
      <c r="X163" s="35"/>
      <c r="Y163" s="35"/>
      <c r="Z163" s="35"/>
      <c r="AA163" s="35"/>
      <c r="AB163" s="35"/>
      <c r="AC163" s="35"/>
      <c r="AD163" s="35"/>
      <c r="AE163" s="35"/>
    </row>
  </sheetData>
  <sheetProtection algorithmName="SHA-512" hashValue="N1V7IKHE4zOgcfBgOHYZqotPuqDiclFQqE1g6eFO9ztggoqVptzE0PrgBSG/eoK0F2LXqS/ucQaFrf6kCvBphw==" saltValue="gp8839VvRwCyrCKW/uHQMA==" spinCount="100000" sheet="1" formatColumns="0" formatRows="0" autoFilter="0"/>
  <autoFilter ref="C118:K162" xr:uid="{00000000-0009-0000-0000-000001000000}"/>
  <mergeCells count="9">
    <mergeCell ref="E87:H87"/>
    <mergeCell ref="E109:H109"/>
    <mergeCell ref="E111:H111"/>
    <mergeCell ref="L2:V2"/>
    <mergeCell ref="E7:H7"/>
    <mergeCell ref="E9:H9"/>
    <mergeCell ref="E18:H18"/>
    <mergeCell ref="E27:H27"/>
    <mergeCell ref="E85:H85"/>
  </mergeCells>
  <pageMargins left="0.39374999999999999" right="0.39374999999999999" top="0.39374999999999999" bottom="0.39374999999999999" header="0" footer="0"/>
  <pageSetup paperSize="9" scale="88" fitToHeight="100" orientation="portrait" blackAndWhite="1" r:id="rId1"/>
  <headerFooter>
    <oddHeader>&amp;L&amp;"Arial"&amp;8&amp;K000000INTERNAL&amp;1#</oddHeader>
    <oddFooter>&amp;CStrana &amp;P z &amp;N</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List20">
    <pageSetUpPr fitToPage="1"/>
  </sheetPr>
  <dimension ref="A2:BM170"/>
  <sheetViews>
    <sheetView showGridLines="0" workbookViewId="0">
      <selection activeCell="E20" sqref="E20:H20"/>
    </sheetView>
  </sheetViews>
  <sheetFormatPr defaultRowHeight="11.25"/>
  <cols>
    <col min="1" max="1" width="8.33203125" style="1" customWidth="1"/>
    <col min="2" max="2" width="1.1640625" style="1" customWidth="1"/>
    <col min="3" max="3" width="4.1640625" style="1" customWidth="1"/>
    <col min="4" max="4" width="4.33203125" style="1" customWidth="1"/>
    <col min="5" max="5" width="17.1640625" style="1" customWidth="1"/>
    <col min="6" max="6" width="50.83203125" style="1" customWidth="1"/>
    <col min="7" max="7" width="7.5" style="1" customWidth="1"/>
    <col min="8" max="8" width="14" style="1" customWidth="1"/>
    <col min="9" max="9" width="15.83203125" style="1" customWidth="1"/>
    <col min="10" max="10" width="22.33203125" style="1" customWidth="1"/>
    <col min="11" max="11" width="22.33203125" style="1" hidden="1" customWidth="1"/>
    <col min="12" max="12" width="9.33203125" style="1" customWidth="1"/>
    <col min="13" max="13" width="10.83203125" style="1" hidden="1" customWidth="1"/>
    <col min="14" max="14" width="9.33203125" style="1" hidden="1"/>
    <col min="15" max="20" width="14.1640625" style="1" hidden="1" customWidth="1"/>
    <col min="21" max="21" width="16.33203125" style="1" hidden="1" customWidth="1"/>
    <col min="22" max="22" width="12.33203125" style="1" customWidth="1"/>
    <col min="23" max="23" width="16.33203125" style="1" customWidth="1"/>
    <col min="24" max="24" width="12.33203125" style="1" customWidth="1"/>
    <col min="25" max="25" width="15" style="1" customWidth="1"/>
    <col min="26" max="26" width="11" style="1" customWidth="1"/>
    <col min="27" max="27" width="15" style="1" customWidth="1"/>
    <col min="28" max="28" width="16.33203125" style="1" customWidth="1"/>
    <col min="29" max="29" width="11" style="1" customWidth="1"/>
    <col min="30" max="30" width="15" style="1" customWidth="1"/>
    <col min="31" max="31" width="16.33203125" style="1" customWidth="1"/>
    <col min="44" max="65" width="9.33203125" style="1" hidden="1"/>
  </cols>
  <sheetData>
    <row r="2" spans="1:46" s="1" customFormat="1" ht="36.950000000000003" customHeight="1">
      <c r="L2" s="383"/>
      <c r="M2" s="383"/>
      <c r="N2" s="383"/>
      <c r="O2" s="383"/>
      <c r="P2" s="383"/>
      <c r="Q2" s="383"/>
      <c r="R2" s="383"/>
      <c r="S2" s="383"/>
      <c r="T2" s="383"/>
      <c r="U2" s="383"/>
      <c r="V2" s="383"/>
      <c r="AT2" s="18" t="s">
        <v>125</v>
      </c>
    </row>
    <row r="3" spans="1:46" s="1" customFormat="1" ht="6.95" customHeight="1">
      <c r="B3" s="114"/>
      <c r="C3" s="115"/>
      <c r="D3" s="115"/>
      <c r="E3" s="115"/>
      <c r="F3" s="115"/>
      <c r="G3" s="115"/>
      <c r="H3" s="115"/>
      <c r="I3" s="115"/>
      <c r="J3" s="115"/>
      <c r="K3" s="115"/>
      <c r="L3" s="21"/>
      <c r="AT3" s="18" t="s">
        <v>73</v>
      </c>
    </row>
    <row r="4" spans="1:46" s="1" customFormat="1" ht="24.95" customHeight="1">
      <c r="B4" s="21"/>
      <c r="D4" s="116" t="s">
        <v>240</v>
      </c>
      <c r="L4" s="21"/>
      <c r="M4" s="117" t="s">
        <v>10</v>
      </c>
      <c r="AT4" s="18" t="s">
        <v>4</v>
      </c>
    </row>
    <row r="5" spans="1:46" s="1" customFormat="1" ht="6.95" customHeight="1">
      <c r="B5" s="21"/>
      <c r="L5" s="21"/>
    </row>
    <row r="6" spans="1:46" s="1" customFormat="1" ht="12" customHeight="1">
      <c r="B6" s="21"/>
      <c r="D6" s="118" t="s">
        <v>15</v>
      </c>
      <c r="L6" s="21"/>
    </row>
    <row r="7" spans="1:46" s="1" customFormat="1" ht="16.5" customHeight="1">
      <c r="B7" s="21"/>
      <c r="E7" s="412" t="str">
        <f>'Rekapitulace stavby'!K6</f>
        <v>Modernizace teplárny OB6</v>
      </c>
      <c r="F7" s="413"/>
      <c r="G7" s="413"/>
      <c r="H7" s="413"/>
      <c r="L7" s="21"/>
    </row>
    <row r="8" spans="1:46" s="1" customFormat="1" ht="12" customHeight="1">
      <c r="B8" s="21"/>
      <c r="D8" s="118" t="s">
        <v>241</v>
      </c>
      <c r="L8" s="21"/>
    </row>
    <row r="9" spans="1:46" s="2" customFormat="1" ht="16.5" customHeight="1">
      <c r="A9" s="35"/>
      <c r="B9" s="40"/>
      <c r="C9" s="35"/>
      <c r="D9" s="35"/>
      <c r="E9" s="412" t="s">
        <v>2901</v>
      </c>
      <c r="F9" s="415"/>
      <c r="G9" s="415"/>
      <c r="H9" s="415"/>
      <c r="I9" s="35"/>
      <c r="J9" s="35"/>
      <c r="K9" s="35"/>
      <c r="L9" s="52"/>
      <c r="S9" s="35"/>
      <c r="T9" s="35"/>
      <c r="U9" s="35"/>
      <c r="V9" s="35"/>
      <c r="W9" s="35"/>
      <c r="X9" s="35"/>
      <c r="Y9" s="35"/>
      <c r="Z9" s="35"/>
      <c r="AA9" s="35"/>
      <c r="AB9" s="35"/>
      <c r="AC9" s="35"/>
      <c r="AD9" s="35"/>
      <c r="AE9" s="35"/>
    </row>
    <row r="10" spans="1:46" s="2" customFormat="1" ht="12" customHeight="1">
      <c r="A10" s="35"/>
      <c r="B10" s="40"/>
      <c r="C10" s="35"/>
      <c r="D10" s="118" t="s">
        <v>432</v>
      </c>
      <c r="E10" s="35"/>
      <c r="F10" s="35"/>
      <c r="G10" s="35"/>
      <c r="H10" s="35"/>
      <c r="I10" s="35"/>
      <c r="J10" s="35"/>
      <c r="K10" s="35"/>
      <c r="L10" s="52"/>
      <c r="S10" s="35"/>
      <c r="T10" s="35"/>
      <c r="U10" s="35"/>
      <c r="V10" s="35"/>
      <c r="W10" s="35"/>
      <c r="X10" s="35"/>
      <c r="Y10" s="35"/>
      <c r="Z10" s="35"/>
      <c r="AA10" s="35"/>
      <c r="AB10" s="35"/>
      <c r="AC10" s="35"/>
      <c r="AD10" s="35"/>
      <c r="AE10" s="35"/>
    </row>
    <row r="11" spans="1:46" s="2" customFormat="1" ht="16.5" customHeight="1">
      <c r="A11" s="35"/>
      <c r="B11" s="40"/>
      <c r="C11" s="35"/>
      <c r="D11" s="35"/>
      <c r="E11" s="414" t="s">
        <v>4322</v>
      </c>
      <c r="F11" s="415"/>
      <c r="G11" s="415"/>
      <c r="H11" s="415"/>
      <c r="I11" s="35"/>
      <c r="J11" s="35"/>
      <c r="K11" s="35"/>
      <c r="L11" s="52"/>
      <c r="S11" s="35"/>
      <c r="T11" s="35"/>
      <c r="U11" s="35"/>
      <c r="V11" s="35"/>
      <c r="W11" s="35"/>
      <c r="X11" s="35"/>
      <c r="Y11" s="35"/>
      <c r="Z11" s="35"/>
      <c r="AA11" s="35"/>
      <c r="AB11" s="35"/>
      <c r="AC11" s="35"/>
      <c r="AD11" s="35"/>
      <c r="AE11" s="35"/>
    </row>
    <row r="12" spans="1:46" s="2" customFormat="1">
      <c r="A12" s="35"/>
      <c r="B12" s="40"/>
      <c r="C12" s="35"/>
      <c r="D12" s="35"/>
      <c r="E12" s="35"/>
      <c r="F12" s="35"/>
      <c r="G12" s="35"/>
      <c r="H12" s="35"/>
      <c r="I12" s="35"/>
      <c r="J12" s="35"/>
      <c r="K12" s="35"/>
      <c r="L12" s="52"/>
      <c r="S12" s="35"/>
      <c r="T12" s="35"/>
      <c r="U12" s="35"/>
      <c r="V12" s="35"/>
      <c r="W12" s="35"/>
      <c r="X12" s="35"/>
      <c r="Y12" s="35"/>
      <c r="Z12" s="35"/>
      <c r="AA12" s="35"/>
      <c r="AB12" s="35"/>
      <c r="AC12" s="35"/>
      <c r="AD12" s="35"/>
      <c r="AE12" s="35"/>
    </row>
    <row r="13" spans="1:46" s="2" customFormat="1" ht="12" customHeight="1">
      <c r="A13" s="35"/>
      <c r="B13" s="40"/>
      <c r="C13" s="35"/>
      <c r="D13" s="118" t="s">
        <v>17</v>
      </c>
      <c r="E13" s="35"/>
      <c r="F13" s="109" t="s">
        <v>1</v>
      </c>
      <c r="G13" s="35"/>
      <c r="H13" s="35"/>
      <c r="I13" s="118" t="s">
        <v>18</v>
      </c>
      <c r="J13" s="109" t="s">
        <v>1</v>
      </c>
      <c r="K13" s="35"/>
      <c r="L13" s="52"/>
      <c r="S13" s="35"/>
      <c r="T13" s="35"/>
      <c r="U13" s="35"/>
      <c r="V13" s="35"/>
      <c r="W13" s="35"/>
      <c r="X13" s="35"/>
      <c r="Y13" s="35"/>
      <c r="Z13" s="35"/>
      <c r="AA13" s="35"/>
      <c r="AB13" s="35"/>
      <c r="AC13" s="35"/>
      <c r="AD13" s="35"/>
      <c r="AE13" s="35"/>
    </row>
    <row r="14" spans="1:46" s="2" customFormat="1" ht="12" customHeight="1">
      <c r="A14" s="35"/>
      <c r="B14" s="40"/>
      <c r="C14" s="35"/>
      <c r="D14" s="118" t="s">
        <v>19</v>
      </c>
      <c r="E14" s="35"/>
      <c r="F14" s="109" t="s">
        <v>20</v>
      </c>
      <c r="G14" s="35"/>
      <c r="H14" s="35"/>
      <c r="I14" s="118" t="s">
        <v>21</v>
      </c>
      <c r="J14" s="119">
        <f>'Rekapitulace stavby'!AN8</f>
        <v>45363</v>
      </c>
      <c r="K14" s="35"/>
      <c r="L14" s="52"/>
      <c r="S14" s="35"/>
      <c r="T14" s="35"/>
      <c r="U14" s="35"/>
      <c r="V14" s="35"/>
      <c r="W14" s="35"/>
      <c r="X14" s="35"/>
      <c r="Y14" s="35"/>
      <c r="Z14" s="35"/>
      <c r="AA14" s="35"/>
      <c r="AB14" s="35"/>
      <c r="AC14" s="35"/>
      <c r="AD14" s="35"/>
      <c r="AE14" s="35"/>
    </row>
    <row r="15" spans="1:46" s="2" customFormat="1" ht="10.9" customHeight="1">
      <c r="A15" s="35"/>
      <c r="B15" s="40"/>
      <c r="C15" s="35"/>
      <c r="D15" s="35"/>
      <c r="E15" s="35"/>
      <c r="F15" s="35"/>
      <c r="G15" s="35"/>
      <c r="H15" s="35"/>
      <c r="I15" s="35"/>
      <c r="J15" s="35"/>
      <c r="K15" s="35"/>
      <c r="L15" s="52"/>
      <c r="S15" s="35"/>
      <c r="T15" s="35"/>
      <c r="U15" s="35"/>
      <c r="V15" s="35"/>
      <c r="W15" s="35"/>
      <c r="X15" s="35"/>
      <c r="Y15" s="35"/>
      <c r="Z15" s="35"/>
      <c r="AA15" s="35"/>
      <c r="AB15" s="35"/>
      <c r="AC15" s="35"/>
      <c r="AD15" s="35"/>
      <c r="AE15" s="35"/>
    </row>
    <row r="16" spans="1:46" s="2" customFormat="1" ht="12" customHeight="1">
      <c r="A16" s="35"/>
      <c r="B16" s="40"/>
      <c r="C16" s="35"/>
      <c r="D16" s="118" t="s">
        <v>22</v>
      </c>
      <c r="E16" s="35"/>
      <c r="F16" s="35"/>
      <c r="G16" s="35"/>
      <c r="H16" s="35"/>
      <c r="I16" s="118" t="s">
        <v>23</v>
      </c>
      <c r="J16" s="109" t="s">
        <v>1</v>
      </c>
      <c r="K16" s="35"/>
      <c r="L16" s="52"/>
      <c r="S16" s="35"/>
      <c r="T16" s="35"/>
      <c r="U16" s="35"/>
      <c r="V16" s="35"/>
      <c r="W16" s="35"/>
      <c r="X16" s="35"/>
      <c r="Y16" s="35"/>
      <c r="Z16" s="35"/>
      <c r="AA16" s="35"/>
      <c r="AB16" s="35"/>
      <c r="AC16" s="35"/>
      <c r="AD16" s="35"/>
      <c r="AE16" s="35"/>
    </row>
    <row r="17" spans="1:31" s="2" customFormat="1" ht="18" customHeight="1">
      <c r="A17" s="35"/>
      <c r="B17" s="40"/>
      <c r="C17" s="35"/>
      <c r="D17" s="35"/>
      <c r="E17" s="109" t="s">
        <v>24</v>
      </c>
      <c r="F17" s="35"/>
      <c r="G17" s="35"/>
      <c r="H17" s="35"/>
      <c r="I17" s="118" t="s">
        <v>25</v>
      </c>
      <c r="J17" s="109" t="s">
        <v>1</v>
      </c>
      <c r="K17" s="35"/>
      <c r="L17" s="52"/>
      <c r="S17" s="35"/>
      <c r="T17" s="35"/>
      <c r="U17" s="35"/>
      <c r="V17" s="35"/>
      <c r="W17" s="35"/>
      <c r="X17" s="35"/>
      <c r="Y17" s="35"/>
      <c r="Z17" s="35"/>
      <c r="AA17" s="35"/>
      <c r="AB17" s="35"/>
      <c r="AC17" s="35"/>
      <c r="AD17" s="35"/>
      <c r="AE17" s="35"/>
    </row>
    <row r="18" spans="1:31" s="2" customFormat="1" ht="6.95" customHeight="1">
      <c r="A18" s="35"/>
      <c r="B18" s="40"/>
      <c r="C18" s="35"/>
      <c r="D18" s="35"/>
      <c r="E18" s="35"/>
      <c r="F18" s="35"/>
      <c r="G18" s="35"/>
      <c r="H18" s="35"/>
      <c r="I18" s="35"/>
      <c r="J18" s="35"/>
      <c r="K18" s="35"/>
      <c r="L18" s="52"/>
      <c r="S18" s="35"/>
      <c r="T18" s="35"/>
      <c r="U18" s="35"/>
      <c r="V18" s="35"/>
      <c r="W18" s="35"/>
      <c r="X18" s="35"/>
      <c r="Y18" s="35"/>
      <c r="Z18" s="35"/>
      <c r="AA18" s="35"/>
      <c r="AB18" s="35"/>
      <c r="AC18" s="35"/>
      <c r="AD18" s="35"/>
      <c r="AE18" s="35"/>
    </row>
    <row r="19" spans="1:31" s="2" customFormat="1" ht="12" customHeight="1">
      <c r="A19" s="35"/>
      <c r="B19" s="40"/>
      <c r="C19" s="35"/>
      <c r="D19" s="118" t="s">
        <v>26</v>
      </c>
      <c r="E19" s="35"/>
      <c r="F19" s="35"/>
      <c r="G19" s="35"/>
      <c r="H19" s="35"/>
      <c r="I19" s="118" t="s">
        <v>23</v>
      </c>
      <c r="J19" s="31" t="str">
        <f>'Rekapitulace stavby'!AN13</f>
        <v>Vyplň údaj</v>
      </c>
      <c r="K19" s="35"/>
      <c r="L19" s="52"/>
      <c r="S19" s="35"/>
      <c r="T19" s="35"/>
      <c r="U19" s="35"/>
      <c r="V19" s="35"/>
      <c r="W19" s="35"/>
      <c r="X19" s="35"/>
      <c r="Y19" s="35"/>
      <c r="Z19" s="35"/>
      <c r="AA19" s="35"/>
      <c r="AB19" s="35"/>
      <c r="AC19" s="35"/>
      <c r="AD19" s="35"/>
      <c r="AE19" s="35"/>
    </row>
    <row r="20" spans="1:31" s="2" customFormat="1" ht="18" customHeight="1">
      <c r="A20" s="35"/>
      <c r="B20" s="40"/>
      <c r="C20" s="35"/>
      <c r="D20" s="35"/>
      <c r="E20" s="416" t="str">
        <f>'Rekapitulace stavby'!E14</f>
        <v>Vyplň údaj</v>
      </c>
      <c r="F20" s="417"/>
      <c r="G20" s="417"/>
      <c r="H20" s="417"/>
      <c r="I20" s="118" t="s">
        <v>25</v>
      </c>
      <c r="J20" s="31" t="str">
        <f>'Rekapitulace stavby'!AN14</f>
        <v>Vyplň údaj</v>
      </c>
      <c r="K20" s="35"/>
      <c r="L20" s="52"/>
      <c r="S20" s="35"/>
      <c r="T20" s="35"/>
      <c r="U20" s="35"/>
      <c r="V20" s="35"/>
      <c r="W20" s="35"/>
      <c r="X20" s="35"/>
      <c r="Y20" s="35"/>
      <c r="Z20" s="35"/>
      <c r="AA20" s="35"/>
      <c r="AB20" s="35"/>
      <c r="AC20" s="35"/>
      <c r="AD20" s="35"/>
      <c r="AE20" s="35"/>
    </row>
    <row r="21" spans="1:31" s="2" customFormat="1" ht="6.95" customHeight="1">
      <c r="A21" s="35"/>
      <c r="B21" s="40"/>
      <c r="C21" s="35"/>
      <c r="D21" s="35"/>
      <c r="E21" s="35"/>
      <c r="F21" s="35"/>
      <c r="G21" s="35"/>
      <c r="H21" s="35"/>
      <c r="I21" s="35"/>
      <c r="J21" s="35"/>
      <c r="K21" s="35"/>
      <c r="L21" s="52"/>
      <c r="S21" s="35"/>
      <c r="T21" s="35"/>
      <c r="U21" s="35"/>
      <c r="V21" s="35"/>
      <c r="W21" s="35"/>
      <c r="X21" s="35"/>
      <c r="Y21" s="35"/>
      <c r="Z21" s="35"/>
      <c r="AA21" s="35"/>
      <c r="AB21" s="35"/>
      <c r="AC21" s="35"/>
      <c r="AD21" s="35"/>
      <c r="AE21" s="35"/>
    </row>
    <row r="22" spans="1:31" s="2" customFormat="1" ht="12" customHeight="1">
      <c r="A22" s="35"/>
      <c r="B22" s="40"/>
      <c r="C22" s="35"/>
      <c r="D22" s="118" t="s">
        <v>28</v>
      </c>
      <c r="E22" s="35"/>
      <c r="F22" s="35"/>
      <c r="G22" s="35"/>
      <c r="H22" s="35"/>
      <c r="I22" s="118" t="s">
        <v>23</v>
      </c>
      <c r="J22" s="109" t="s">
        <v>1</v>
      </c>
      <c r="K22" s="35"/>
      <c r="L22" s="52"/>
      <c r="S22" s="35"/>
      <c r="T22" s="35"/>
      <c r="U22" s="35"/>
      <c r="V22" s="35"/>
      <c r="W22" s="35"/>
      <c r="X22" s="35"/>
      <c r="Y22" s="35"/>
      <c r="Z22" s="35"/>
      <c r="AA22" s="35"/>
      <c r="AB22" s="35"/>
      <c r="AC22" s="35"/>
      <c r="AD22" s="35"/>
      <c r="AE22" s="35"/>
    </row>
    <row r="23" spans="1:31" s="2" customFormat="1" ht="18" customHeight="1">
      <c r="A23" s="35"/>
      <c r="B23" s="40"/>
      <c r="C23" s="35"/>
      <c r="D23" s="35"/>
      <c r="E23" s="109" t="s">
        <v>29</v>
      </c>
      <c r="F23" s="35"/>
      <c r="G23" s="35"/>
      <c r="H23" s="35"/>
      <c r="I23" s="118" t="s">
        <v>25</v>
      </c>
      <c r="J23" s="109" t="s">
        <v>1</v>
      </c>
      <c r="K23" s="35"/>
      <c r="L23" s="52"/>
      <c r="S23" s="35"/>
      <c r="T23" s="35"/>
      <c r="U23" s="35"/>
      <c r="V23" s="35"/>
      <c r="W23" s="35"/>
      <c r="X23" s="35"/>
      <c r="Y23" s="35"/>
      <c r="Z23" s="35"/>
      <c r="AA23" s="35"/>
      <c r="AB23" s="35"/>
      <c r="AC23" s="35"/>
      <c r="AD23" s="35"/>
      <c r="AE23" s="35"/>
    </row>
    <row r="24" spans="1:31" s="2" customFormat="1" ht="6.95" customHeight="1">
      <c r="A24" s="35"/>
      <c r="B24" s="40"/>
      <c r="C24" s="35"/>
      <c r="D24" s="35"/>
      <c r="E24" s="35"/>
      <c r="F24" s="35"/>
      <c r="G24" s="35"/>
      <c r="H24" s="35"/>
      <c r="I24" s="35"/>
      <c r="J24" s="35"/>
      <c r="K24" s="35"/>
      <c r="L24" s="52"/>
      <c r="S24" s="35"/>
      <c r="T24" s="35"/>
      <c r="U24" s="35"/>
      <c r="V24" s="35"/>
      <c r="W24" s="35"/>
      <c r="X24" s="35"/>
      <c r="Y24" s="35"/>
      <c r="Z24" s="35"/>
      <c r="AA24" s="35"/>
      <c r="AB24" s="35"/>
      <c r="AC24" s="35"/>
      <c r="AD24" s="35"/>
      <c r="AE24" s="35"/>
    </row>
    <row r="25" spans="1:31" s="2" customFormat="1" ht="12" customHeight="1">
      <c r="A25" s="35"/>
      <c r="B25" s="40"/>
      <c r="C25" s="35"/>
      <c r="D25" s="118" t="s">
        <v>31</v>
      </c>
      <c r="E25" s="35"/>
      <c r="F25" s="35"/>
      <c r="G25" s="35"/>
      <c r="H25" s="35"/>
      <c r="I25" s="118" t="s">
        <v>23</v>
      </c>
      <c r="J25" s="109" t="s">
        <v>1</v>
      </c>
      <c r="K25" s="35"/>
      <c r="L25" s="52"/>
      <c r="S25" s="35"/>
      <c r="T25" s="35"/>
      <c r="U25" s="35"/>
      <c r="V25" s="35"/>
      <c r="W25" s="35"/>
      <c r="X25" s="35"/>
      <c r="Y25" s="35"/>
      <c r="Z25" s="35"/>
      <c r="AA25" s="35"/>
      <c r="AB25" s="35"/>
      <c r="AC25" s="35"/>
      <c r="AD25" s="35"/>
      <c r="AE25" s="35"/>
    </row>
    <row r="26" spans="1:31" s="2" customFormat="1" ht="18" customHeight="1">
      <c r="A26" s="35"/>
      <c r="B26" s="40"/>
      <c r="C26" s="35"/>
      <c r="D26" s="35"/>
      <c r="E26" s="109" t="s">
        <v>29</v>
      </c>
      <c r="F26" s="35"/>
      <c r="G26" s="35"/>
      <c r="H26" s="35"/>
      <c r="I26" s="118" t="s">
        <v>25</v>
      </c>
      <c r="J26" s="109" t="s">
        <v>1</v>
      </c>
      <c r="K26" s="35"/>
      <c r="L26" s="52"/>
      <c r="S26" s="35"/>
      <c r="T26" s="35"/>
      <c r="U26" s="35"/>
      <c r="V26" s="35"/>
      <c r="W26" s="35"/>
      <c r="X26" s="35"/>
      <c r="Y26" s="35"/>
      <c r="Z26" s="35"/>
      <c r="AA26" s="35"/>
      <c r="AB26" s="35"/>
      <c r="AC26" s="35"/>
      <c r="AD26" s="35"/>
      <c r="AE26" s="35"/>
    </row>
    <row r="27" spans="1:31" s="2" customFormat="1" ht="6.95" customHeight="1">
      <c r="A27" s="35"/>
      <c r="B27" s="40"/>
      <c r="C27" s="35"/>
      <c r="D27" s="35"/>
      <c r="E27" s="35"/>
      <c r="F27" s="35"/>
      <c r="G27" s="35"/>
      <c r="H27" s="35"/>
      <c r="I27" s="35"/>
      <c r="J27" s="35"/>
      <c r="K27" s="35"/>
      <c r="L27" s="52"/>
      <c r="S27" s="35"/>
      <c r="T27" s="35"/>
      <c r="U27" s="35"/>
      <c r="V27" s="35"/>
      <c r="W27" s="35"/>
      <c r="X27" s="35"/>
      <c r="Y27" s="35"/>
      <c r="Z27" s="35"/>
      <c r="AA27" s="35"/>
      <c r="AB27" s="35"/>
      <c r="AC27" s="35"/>
      <c r="AD27" s="35"/>
      <c r="AE27" s="35"/>
    </row>
    <row r="28" spans="1:31" s="2" customFormat="1" ht="12" customHeight="1">
      <c r="A28" s="35"/>
      <c r="B28" s="40"/>
      <c r="C28" s="35"/>
      <c r="D28" s="118" t="s">
        <v>32</v>
      </c>
      <c r="E28" s="35"/>
      <c r="F28" s="35"/>
      <c r="G28" s="35"/>
      <c r="H28" s="35"/>
      <c r="I28" s="35"/>
      <c r="J28" s="35"/>
      <c r="K28" s="35"/>
      <c r="L28" s="52"/>
      <c r="S28" s="35"/>
      <c r="T28" s="35"/>
      <c r="U28" s="35"/>
      <c r="V28" s="35"/>
      <c r="W28" s="35"/>
      <c r="X28" s="35"/>
      <c r="Y28" s="35"/>
      <c r="Z28" s="35"/>
      <c r="AA28" s="35"/>
      <c r="AB28" s="35"/>
      <c r="AC28" s="35"/>
      <c r="AD28" s="35"/>
      <c r="AE28" s="35"/>
    </row>
    <row r="29" spans="1:31" s="8" customFormat="1" ht="16.5" customHeight="1">
      <c r="A29" s="120"/>
      <c r="B29" s="121"/>
      <c r="C29" s="120"/>
      <c r="D29" s="120"/>
      <c r="E29" s="418" t="s">
        <v>1</v>
      </c>
      <c r="F29" s="418"/>
      <c r="G29" s="418"/>
      <c r="H29" s="418"/>
      <c r="I29" s="120"/>
      <c r="J29" s="120"/>
      <c r="K29" s="120"/>
      <c r="L29" s="122"/>
      <c r="S29" s="120"/>
      <c r="T29" s="120"/>
      <c r="U29" s="120"/>
      <c r="V29" s="120"/>
      <c r="W29" s="120"/>
      <c r="X29" s="120"/>
      <c r="Y29" s="120"/>
      <c r="Z29" s="120"/>
      <c r="AA29" s="120"/>
      <c r="AB29" s="120"/>
      <c r="AC29" s="120"/>
      <c r="AD29" s="120"/>
      <c r="AE29" s="120"/>
    </row>
    <row r="30" spans="1:31" s="2" customFormat="1" ht="6.95" customHeight="1">
      <c r="A30" s="35"/>
      <c r="B30" s="40"/>
      <c r="C30" s="35"/>
      <c r="D30" s="35"/>
      <c r="E30" s="35"/>
      <c r="F30" s="35"/>
      <c r="G30" s="35"/>
      <c r="H30" s="35"/>
      <c r="I30" s="35"/>
      <c r="J30" s="35"/>
      <c r="K30" s="35"/>
      <c r="L30" s="52"/>
      <c r="S30" s="35"/>
      <c r="T30" s="35"/>
      <c r="U30" s="35"/>
      <c r="V30" s="35"/>
      <c r="W30" s="35"/>
      <c r="X30" s="35"/>
      <c r="Y30" s="35"/>
      <c r="Z30" s="35"/>
      <c r="AA30" s="35"/>
      <c r="AB30" s="35"/>
      <c r="AC30" s="35"/>
      <c r="AD30" s="35"/>
      <c r="AE30" s="35"/>
    </row>
    <row r="31" spans="1:31" s="2" customFormat="1" ht="6.95" customHeight="1">
      <c r="A31" s="35"/>
      <c r="B31" s="40"/>
      <c r="C31" s="35"/>
      <c r="D31" s="123"/>
      <c r="E31" s="123"/>
      <c r="F31" s="123"/>
      <c r="G31" s="123"/>
      <c r="H31" s="123"/>
      <c r="I31" s="123"/>
      <c r="J31" s="123"/>
      <c r="K31" s="123"/>
      <c r="L31" s="52"/>
      <c r="S31" s="35"/>
      <c r="T31" s="35"/>
      <c r="U31" s="35"/>
      <c r="V31" s="35"/>
      <c r="W31" s="35"/>
      <c r="X31" s="35"/>
      <c r="Y31" s="35"/>
      <c r="Z31" s="35"/>
      <c r="AA31" s="35"/>
      <c r="AB31" s="35"/>
      <c r="AC31" s="35"/>
      <c r="AD31" s="35"/>
      <c r="AE31" s="35"/>
    </row>
    <row r="32" spans="1:31" s="2" customFormat="1" ht="25.35" customHeight="1">
      <c r="A32" s="35"/>
      <c r="B32" s="40"/>
      <c r="C32" s="35"/>
      <c r="D32" s="124" t="s">
        <v>33</v>
      </c>
      <c r="E32" s="35"/>
      <c r="F32" s="35"/>
      <c r="G32" s="35"/>
      <c r="H32" s="35"/>
      <c r="I32" s="35"/>
      <c r="J32" s="125">
        <f>ROUND(J126, 2)</f>
        <v>0</v>
      </c>
      <c r="K32" s="35"/>
      <c r="L32" s="52"/>
      <c r="S32" s="35"/>
      <c r="T32" s="35"/>
      <c r="U32" s="35"/>
      <c r="V32" s="35"/>
      <c r="W32" s="35"/>
      <c r="X32" s="35"/>
      <c r="Y32" s="35"/>
      <c r="Z32" s="35"/>
      <c r="AA32" s="35"/>
      <c r="AB32" s="35"/>
      <c r="AC32" s="35"/>
      <c r="AD32" s="35"/>
      <c r="AE32" s="35"/>
    </row>
    <row r="33" spans="1:31" s="2" customFormat="1" ht="6.95" customHeight="1">
      <c r="A33" s="35"/>
      <c r="B33" s="40"/>
      <c r="C33" s="35"/>
      <c r="D33" s="123"/>
      <c r="E33" s="123"/>
      <c r="F33" s="123"/>
      <c r="G33" s="123"/>
      <c r="H33" s="123"/>
      <c r="I33" s="123"/>
      <c r="J33" s="123"/>
      <c r="K33" s="123"/>
      <c r="L33" s="52"/>
      <c r="S33" s="35"/>
      <c r="T33" s="35"/>
      <c r="U33" s="35"/>
      <c r="V33" s="35"/>
      <c r="W33" s="35"/>
      <c r="X33" s="35"/>
      <c r="Y33" s="35"/>
      <c r="Z33" s="35"/>
      <c r="AA33" s="35"/>
      <c r="AB33" s="35"/>
      <c r="AC33" s="35"/>
      <c r="AD33" s="35"/>
      <c r="AE33" s="35"/>
    </row>
    <row r="34" spans="1:31" s="2" customFormat="1" ht="14.45" customHeight="1">
      <c r="A34" s="35"/>
      <c r="B34" s="40"/>
      <c r="C34" s="35"/>
      <c r="D34" s="35"/>
      <c r="E34" s="35"/>
      <c r="F34" s="126" t="s">
        <v>35</v>
      </c>
      <c r="G34" s="35"/>
      <c r="H34" s="35"/>
      <c r="I34" s="126" t="s">
        <v>34</v>
      </c>
      <c r="J34" s="126" t="s">
        <v>36</v>
      </c>
      <c r="K34" s="35"/>
      <c r="L34" s="52"/>
      <c r="S34" s="35"/>
      <c r="T34" s="35"/>
      <c r="U34" s="35"/>
      <c r="V34" s="35"/>
      <c r="W34" s="35"/>
      <c r="X34" s="35"/>
      <c r="Y34" s="35"/>
      <c r="Z34" s="35"/>
      <c r="AA34" s="35"/>
      <c r="AB34" s="35"/>
      <c r="AC34" s="35"/>
      <c r="AD34" s="35"/>
      <c r="AE34" s="35"/>
    </row>
    <row r="35" spans="1:31" s="2" customFormat="1" ht="14.45" customHeight="1">
      <c r="A35" s="35"/>
      <c r="B35" s="40"/>
      <c r="C35" s="35"/>
      <c r="D35" s="127" t="s">
        <v>37</v>
      </c>
      <c r="E35" s="118" t="s">
        <v>38</v>
      </c>
      <c r="F35" s="128">
        <f>ROUND((SUM(BE126:BE169)),  2)</f>
        <v>0</v>
      </c>
      <c r="G35" s="35"/>
      <c r="H35" s="35"/>
      <c r="I35" s="129">
        <v>0.21</v>
      </c>
      <c r="J35" s="128">
        <f>ROUND(((SUM(BE126:BE169))*I35),  2)</f>
        <v>0</v>
      </c>
      <c r="K35" s="35"/>
      <c r="L35" s="52"/>
      <c r="S35" s="35"/>
      <c r="T35" s="35"/>
      <c r="U35" s="35"/>
      <c r="V35" s="35"/>
      <c r="W35" s="35"/>
      <c r="X35" s="35"/>
      <c r="Y35" s="35"/>
      <c r="Z35" s="35"/>
      <c r="AA35" s="35"/>
      <c r="AB35" s="35"/>
      <c r="AC35" s="35"/>
      <c r="AD35" s="35"/>
      <c r="AE35" s="35"/>
    </row>
    <row r="36" spans="1:31" s="2" customFormat="1" ht="14.45" customHeight="1">
      <c r="A36" s="35"/>
      <c r="B36" s="40"/>
      <c r="C36" s="35"/>
      <c r="D36" s="35"/>
      <c r="E36" s="118" t="s">
        <v>39</v>
      </c>
      <c r="F36" s="128">
        <f>ROUND((SUM(BF126:BF169)),  2)</f>
        <v>0</v>
      </c>
      <c r="G36" s="35"/>
      <c r="H36" s="35"/>
      <c r="I36" s="129">
        <v>0.12</v>
      </c>
      <c r="J36" s="128">
        <f>ROUND(((SUM(BF126:BF169))*I36),  2)</f>
        <v>0</v>
      </c>
      <c r="K36" s="35"/>
      <c r="L36" s="52"/>
      <c r="S36" s="35"/>
      <c r="T36" s="35"/>
      <c r="U36" s="35"/>
      <c r="V36" s="35"/>
      <c r="W36" s="35"/>
      <c r="X36" s="35"/>
      <c r="Y36" s="35"/>
      <c r="Z36" s="35"/>
      <c r="AA36" s="35"/>
      <c r="AB36" s="35"/>
      <c r="AC36" s="35"/>
      <c r="AD36" s="35"/>
      <c r="AE36" s="35"/>
    </row>
    <row r="37" spans="1:31" s="2" customFormat="1" ht="14.45" hidden="1" customHeight="1">
      <c r="A37" s="35"/>
      <c r="B37" s="40"/>
      <c r="C37" s="35"/>
      <c r="D37" s="35"/>
      <c r="E37" s="118" t="s">
        <v>40</v>
      </c>
      <c r="F37" s="128">
        <f>ROUND((SUM(BG126:BG169)),  2)</f>
        <v>0</v>
      </c>
      <c r="G37" s="35"/>
      <c r="H37" s="35"/>
      <c r="I37" s="129">
        <v>0.21</v>
      </c>
      <c r="J37" s="128">
        <f>0</f>
        <v>0</v>
      </c>
      <c r="K37" s="35"/>
      <c r="L37" s="52"/>
      <c r="S37" s="35"/>
      <c r="T37" s="35"/>
      <c r="U37" s="35"/>
      <c r="V37" s="35"/>
      <c r="W37" s="35"/>
      <c r="X37" s="35"/>
      <c r="Y37" s="35"/>
      <c r="Z37" s="35"/>
      <c r="AA37" s="35"/>
      <c r="AB37" s="35"/>
      <c r="AC37" s="35"/>
      <c r="AD37" s="35"/>
      <c r="AE37" s="35"/>
    </row>
    <row r="38" spans="1:31" s="2" customFormat="1" ht="14.45" hidden="1" customHeight="1">
      <c r="A38" s="35"/>
      <c r="B38" s="40"/>
      <c r="C38" s="35"/>
      <c r="D38" s="35"/>
      <c r="E38" s="118" t="s">
        <v>41</v>
      </c>
      <c r="F38" s="128">
        <f>ROUND((SUM(BH126:BH169)),  2)</f>
        <v>0</v>
      </c>
      <c r="G38" s="35"/>
      <c r="H38" s="35"/>
      <c r="I38" s="129">
        <v>0.12</v>
      </c>
      <c r="J38" s="128">
        <f>0</f>
        <v>0</v>
      </c>
      <c r="K38" s="35"/>
      <c r="L38" s="52"/>
      <c r="S38" s="35"/>
      <c r="T38" s="35"/>
      <c r="U38" s="35"/>
      <c r="V38" s="35"/>
      <c r="W38" s="35"/>
      <c r="X38" s="35"/>
      <c r="Y38" s="35"/>
      <c r="Z38" s="35"/>
      <c r="AA38" s="35"/>
      <c r="AB38" s="35"/>
      <c r="AC38" s="35"/>
      <c r="AD38" s="35"/>
      <c r="AE38" s="35"/>
    </row>
    <row r="39" spans="1:31" s="2" customFormat="1" ht="14.45" hidden="1" customHeight="1">
      <c r="A39" s="35"/>
      <c r="B39" s="40"/>
      <c r="C39" s="35"/>
      <c r="D39" s="35"/>
      <c r="E39" s="118" t="s">
        <v>42</v>
      </c>
      <c r="F39" s="128">
        <f>ROUND((SUM(BI126:BI169)),  2)</f>
        <v>0</v>
      </c>
      <c r="G39" s="35"/>
      <c r="H39" s="35"/>
      <c r="I39" s="129">
        <v>0</v>
      </c>
      <c r="J39" s="128">
        <f>0</f>
        <v>0</v>
      </c>
      <c r="K39" s="35"/>
      <c r="L39" s="52"/>
      <c r="S39" s="35"/>
      <c r="T39" s="35"/>
      <c r="U39" s="35"/>
      <c r="V39" s="35"/>
      <c r="W39" s="35"/>
      <c r="X39" s="35"/>
      <c r="Y39" s="35"/>
      <c r="Z39" s="35"/>
      <c r="AA39" s="35"/>
      <c r="AB39" s="35"/>
      <c r="AC39" s="35"/>
      <c r="AD39" s="35"/>
      <c r="AE39" s="35"/>
    </row>
    <row r="40" spans="1:31" s="2" customFormat="1" ht="6.95" customHeight="1">
      <c r="A40" s="35"/>
      <c r="B40" s="40"/>
      <c r="C40" s="35"/>
      <c r="D40" s="35"/>
      <c r="E40" s="35"/>
      <c r="F40" s="35"/>
      <c r="G40" s="35"/>
      <c r="H40" s="35"/>
      <c r="I40" s="35"/>
      <c r="J40" s="35"/>
      <c r="K40" s="35"/>
      <c r="L40" s="52"/>
      <c r="S40" s="35"/>
      <c r="T40" s="35"/>
      <c r="U40" s="35"/>
      <c r="V40" s="35"/>
      <c r="W40" s="35"/>
      <c r="X40" s="35"/>
      <c r="Y40" s="35"/>
      <c r="Z40" s="35"/>
      <c r="AA40" s="35"/>
      <c r="AB40" s="35"/>
      <c r="AC40" s="35"/>
      <c r="AD40" s="35"/>
      <c r="AE40" s="35"/>
    </row>
    <row r="41" spans="1:31" s="2" customFormat="1" ht="25.35" customHeight="1">
      <c r="A41" s="35"/>
      <c r="B41" s="40"/>
      <c r="C41" s="130"/>
      <c r="D41" s="131" t="s">
        <v>43</v>
      </c>
      <c r="E41" s="132"/>
      <c r="F41" s="132"/>
      <c r="G41" s="133" t="s">
        <v>44</v>
      </c>
      <c r="H41" s="134" t="s">
        <v>7622</v>
      </c>
      <c r="I41" s="132"/>
      <c r="J41" s="135">
        <f>SUM(J32:J39)</f>
        <v>0</v>
      </c>
      <c r="K41" s="136"/>
      <c r="L41" s="52"/>
      <c r="S41" s="35"/>
      <c r="T41" s="35"/>
      <c r="U41" s="35"/>
      <c r="V41" s="35"/>
      <c r="W41" s="35"/>
      <c r="X41" s="35"/>
      <c r="Y41" s="35"/>
      <c r="Z41" s="35"/>
      <c r="AA41" s="35"/>
      <c r="AB41" s="35"/>
      <c r="AC41" s="35"/>
      <c r="AD41" s="35"/>
      <c r="AE41" s="35"/>
    </row>
    <row r="42" spans="1:31" s="2" customFormat="1" ht="14.45" customHeight="1">
      <c r="A42" s="35"/>
      <c r="B42" s="40"/>
      <c r="C42" s="35"/>
      <c r="D42" s="35"/>
      <c r="E42" s="35"/>
      <c r="F42" s="35"/>
      <c r="G42" s="35"/>
      <c r="H42" s="35"/>
      <c r="I42" s="35"/>
      <c r="J42" s="35"/>
      <c r="K42" s="35"/>
      <c r="L42" s="52"/>
      <c r="S42" s="35"/>
      <c r="T42" s="35"/>
      <c r="U42" s="35"/>
      <c r="V42" s="35"/>
      <c r="W42" s="35"/>
      <c r="X42" s="35"/>
      <c r="Y42" s="35"/>
      <c r="Z42" s="35"/>
      <c r="AA42" s="35"/>
      <c r="AB42" s="35"/>
      <c r="AC42" s="35"/>
      <c r="AD42" s="35"/>
      <c r="AE42" s="35"/>
    </row>
    <row r="43" spans="1:31" s="1" customFormat="1" ht="14.45" customHeight="1">
      <c r="B43" s="21"/>
      <c r="L43" s="21"/>
    </row>
    <row r="44" spans="1:31" s="1" customFormat="1" ht="14.45" customHeight="1">
      <c r="B44" s="21"/>
      <c r="L44" s="21"/>
    </row>
    <row r="45" spans="1:31" s="1" customFormat="1" ht="14.45" customHeight="1">
      <c r="B45" s="21"/>
      <c r="L45" s="21"/>
    </row>
    <row r="46" spans="1:31" s="1" customFormat="1" ht="14.45" customHeight="1">
      <c r="B46" s="21"/>
      <c r="L46" s="21"/>
    </row>
    <row r="47" spans="1:31" s="1" customFormat="1" ht="14.45" customHeight="1">
      <c r="B47" s="21"/>
      <c r="L47" s="21"/>
    </row>
    <row r="48" spans="1:31" s="1" customFormat="1" ht="14.45" customHeight="1">
      <c r="B48" s="21"/>
      <c r="L48" s="21"/>
    </row>
    <row r="49" spans="1:31" s="1" customFormat="1" ht="14.45" customHeight="1">
      <c r="B49" s="21"/>
      <c r="L49" s="21"/>
    </row>
    <row r="50" spans="1:31" s="2" customFormat="1" ht="14.45" customHeight="1">
      <c r="B50" s="52"/>
      <c r="D50" s="137" t="s">
        <v>45</v>
      </c>
      <c r="E50" s="138"/>
      <c r="F50" s="138"/>
      <c r="G50" s="137" t="s">
        <v>46</v>
      </c>
      <c r="H50" s="138"/>
      <c r="I50" s="138"/>
      <c r="J50" s="138"/>
      <c r="K50" s="138"/>
      <c r="L50" s="52"/>
    </row>
    <row r="51" spans="1:31">
      <c r="B51" s="21"/>
      <c r="L51" s="21"/>
    </row>
    <row r="52" spans="1:31">
      <c r="B52" s="21"/>
      <c r="L52" s="21"/>
    </row>
    <row r="53" spans="1:31">
      <c r="B53" s="21"/>
      <c r="L53" s="21"/>
    </row>
    <row r="54" spans="1:31">
      <c r="B54" s="21"/>
      <c r="L54" s="21"/>
    </row>
    <row r="55" spans="1:31">
      <c r="B55" s="21"/>
      <c r="L55" s="21"/>
    </row>
    <row r="56" spans="1:31">
      <c r="B56" s="21"/>
      <c r="L56" s="21"/>
    </row>
    <row r="57" spans="1:31">
      <c r="B57" s="21"/>
      <c r="L57" s="21"/>
    </row>
    <row r="58" spans="1:31">
      <c r="B58" s="21"/>
      <c r="L58" s="21"/>
    </row>
    <row r="59" spans="1:31">
      <c r="B59" s="21"/>
      <c r="L59" s="21"/>
    </row>
    <row r="60" spans="1:31">
      <c r="B60" s="21"/>
      <c r="L60" s="21"/>
    </row>
    <row r="61" spans="1:31" s="2" customFormat="1" ht="12.75">
      <c r="A61" s="35"/>
      <c r="B61" s="40"/>
      <c r="C61" s="35"/>
      <c r="D61" s="139" t="s">
        <v>47</v>
      </c>
      <c r="E61" s="140"/>
      <c r="F61" s="141" t="s">
        <v>48</v>
      </c>
      <c r="G61" s="139" t="s">
        <v>47</v>
      </c>
      <c r="H61" s="140"/>
      <c r="I61" s="140"/>
      <c r="J61" s="142" t="s">
        <v>48</v>
      </c>
      <c r="K61" s="140"/>
      <c r="L61" s="52"/>
      <c r="S61" s="35"/>
      <c r="T61" s="35"/>
      <c r="U61" s="35"/>
      <c r="V61" s="35"/>
      <c r="W61" s="35"/>
      <c r="X61" s="35"/>
      <c r="Y61" s="35"/>
      <c r="Z61" s="35"/>
      <c r="AA61" s="35"/>
      <c r="AB61" s="35"/>
      <c r="AC61" s="35"/>
      <c r="AD61" s="35"/>
      <c r="AE61" s="35"/>
    </row>
    <row r="62" spans="1:31">
      <c r="B62" s="21"/>
      <c r="L62" s="21"/>
    </row>
    <row r="63" spans="1:31">
      <c r="B63" s="21"/>
      <c r="L63" s="21"/>
    </row>
    <row r="64" spans="1:31">
      <c r="B64" s="21"/>
      <c r="L64" s="21"/>
    </row>
    <row r="65" spans="1:31" s="2" customFormat="1" ht="12.75">
      <c r="A65" s="35"/>
      <c r="B65" s="40"/>
      <c r="C65" s="35"/>
      <c r="D65" s="137" t="s">
        <v>49</v>
      </c>
      <c r="E65" s="143"/>
      <c r="F65" s="143"/>
      <c r="G65" s="137" t="s">
        <v>50</v>
      </c>
      <c r="H65" s="143"/>
      <c r="I65" s="143"/>
      <c r="J65" s="143"/>
      <c r="K65" s="143"/>
      <c r="L65" s="52"/>
      <c r="S65" s="35"/>
      <c r="T65" s="35"/>
      <c r="U65" s="35"/>
      <c r="V65" s="35"/>
      <c r="W65" s="35"/>
      <c r="X65" s="35"/>
      <c r="Y65" s="35"/>
      <c r="Z65" s="35"/>
      <c r="AA65" s="35"/>
      <c r="AB65" s="35"/>
      <c r="AC65" s="35"/>
      <c r="AD65" s="35"/>
      <c r="AE65" s="35"/>
    </row>
    <row r="66" spans="1:31">
      <c r="B66" s="21"/>
      <c r="L66" s="21"/>
    </row>
    <row r="67" spans="1:31">
      <c r="B67" s="21"/>
      <c r="L67" s="21"/>
    </row>
    <row r="68" spans="1:31">
      <c r="B68" s="21"/>
      <c r="L68" s="21"/>
    </row>
    <row r="69" spans="1:31">
      <c r="B69" s="21"/>
      <c r="L69" s="21"/>
    </row>
    <row r="70" spans="1:31">
      <c r="B70" s="21"/>
      <c r="L70" s="21"/>
    </row>
    <row r="71" spans="1:31">
      <c r="B71" s="21"/>
      <c r="L71" s="21"/>
    </row>
    <row r="72" spans="1:31">
      <c r="B72" s="21"/>
      <c r="L72" s="21"/>
    </row>
    <row r="73" spans="1:31">
      <c r="B73" s="21"/>
      <c r="L73" s="21"/>
    </row>
    <row r="74" spans="1:31">
      <c r="B74" s="21"/>
      <c r="L74" s="21"/>
    </row>
    <row r="75" spans="1:31">
      <c r="B75" s="21"/>
      <c r="L75" s="21"/>
    </row>
    <row r="76" spans="1:31" s="2" customFormat="1" ht="12.75">
      <c r="A76" s="35"/>
      <c r="B76" s="40"/>
      <c r="C76" s="35"/>
      <c r="D76" s="139" t="s">
        <v>47</v>
      </c>
      <c r="E76" s="140"/>
      <c r="F76" s="141" t="s">
        <v>48</v>
      </c>
      <c r="G76" s="139" t="s">
        <v>47</v>
      </c>
      <c r="H76" s="140"/>
      <c r="I76" s="140"/>
      <c r="J76" s="142" t="s">
        <v>48</v>
      </c>
      <c r="K76" s="140"/>
      <c r="L76" s="52"/>
      <c r="S76" s="35"/>
      <c r="T76" s="35"/>
      <c r="U76" s="35"/>
      <c r="V76" s="35"/>
      <c r="W76" s="35"/>
      <c r="X76" s="35"/>
      <c r="Y76" s="35"/>
      <c r="Z76" s="35"/>
      <c r="AA76" s="35"/>
      <c r="AB76" s="35"/>
      <c r="AC76" s="35"/>
      <c r="AD76" s="35"/>
      <c r="AE76" s="35"/>
    </row>
    <row r="77" spans="1:31" s="2" customFormat="1" ht="14.45" customHeight="1">
      <c r="A77" s="35"/>
      <c r="B77" s="144"/>
      <c r="C77" s="145"/>
      <c r="D77" s="145"/>
      <c r="E77" s="145"/>
      <c r="F77" s="145"/>
      <c r="G77" s="145"/>
      <c r="H77" s="145"/>
      <c r="I77" s="145"/>
      <c r="J77" s="145"/>
      <c r="K77" s="145"/>
      <c r="L77" s="52"/>
      <c r="S77" s="35"/>
      <c r="T77" s="35"/>
      <c r="U77" s="35"/>
      <c r="V77" s="35"/>
      <c r="W77" s="35"/>
      <c r="X77" s="35"/>
      <c r="Y77" s="35"/>
      <c r="Z77" s="35"/>
      <c r="AA77" s="35"/>
      <c r="AB77" s="35"/>
      <c r="AC77" s="35"/>
      <c r="AD77" s="35"/>
      <c r="AE77" s="35"/>
    </row>
    <row r="81" spans="1:31" s="2" customFormat="1" ht="6.95" customHeight="1">
      <c r="A81" s="35"/>
      <c r="B81" s="146"/>
      <c r="C81" s="147"/>
      <c r="D81" s="147"/>
      <c r="E81" s="147"/>
      <c r="F81" s="147"/>
      <c r="G81" s="147"/>
      <c r="H81" s="147"/>
      <c r="I81" s="147"/>
      <c r="J81" s="147"/>
      <c r="K81" s="147"/>
      <c r="L81" s="52"/>
      <c r="S81" s="35"/>
      <c r="T81" s="35"/>
      <c r="U81" s="35"/>
      <c r="V81" s="35"/>
      <c r="W81" s="35"/>
      <c r="X81" s="35"/>
      <c r="Y81" s="35"/>
      <c r="Z81" s="35"/>
      <c r="AA81" s="35"/>
      <c r="AB81" s="35"/>
      <c r="AC81" s="35"/>
      <c r="AD81" s="35"/>
      <c r="AE81" s="35"/>
    </row>
    <row r="82" spans="1:31" s="2" customFormat="1" ht="24.95" customHeight="1">
      <c r="A82" s="35"/>
      <c r="B82" s="36"/>
      <c r="C82" s="24" t="s">
        <v>242</v>
      </c>
      <c r="D82" s="37"/>
      <c r="E82" s="37"/>
      <c r="F82" s="37"/>
      <c r="G82" s="37"/>
      <c r="H82" s="37"/>
      <c r="I82" s="37"/>
      <c r="J82" s="37"/>
      <c r="K82" s="37"/>
      <c r="L82" s="52"/>
      <c r="S82" s="35"/>
      <c r="T82" s="35"/>
      <c r="U82" s="35"/>
      <c r="V82" s="35"/>
      <c r="W82" s="35"/>
      <c r="X82" s="35"/>
      <c r="Y82" s="35"/>
      <c r="Z82" s="35"/>
      <c r="AA82" s="35"/>
      <c r="AB82" s="35"/>
      <c r="AC82" s="35"/>
      <c r="AD82" s="35"/>
      <c r="AE82" s="35"/>
    </row>
    <row r="83" spans="1:31" s="2" customFormat="1" ht="6.95" customHeight="1">
      <c r="A83" s="35"/>
      <c r="B83" s="36"/>
      <c r="C83" s="37"/>
      <c r="D83" s="37"/>
      <c r="E83" s="37"/>
      <c r="F83" s="37"/>
      <c r="G83" s="37"/>
      <c r="H83" s="37"/>
      <c r="I83" s="37"/>
      <c r="J83" s="37"/>
      <c r="K83" s="37"/>
      <c r="L83" s="52"/>
      <c r="S83" s="35"/>
      <c r="T83" s="35"/>
      <c r="U83" s="35"/>
      <c r="V83" s="35"/>
      <c r="W83" s="35"/>
      <c r="X83" s="35"/>
      <c r="Y83" s="35"/>
      <c r="Z83" s="35"/>
      <c r="AA83" s="35"/>
      <c r="AB83" s="35"/>
      <c r="AC83" s="35"/>
      <c r="AD83" s="35"/>
      <c r="AE83" s="35"/>
    </row>
    <row r="84" spans="1:31" s="2" customFormat="1" ht="12" customHeight="1">
      <c r="A84" s="35"/>
      <c r="B84" s="36"/>
      <c r="C84" s="30" t="s">
        <v>15</v>
      </c>
      <c r="D84" s="37"/>
      <c r="E84" s="37"/>
      <c r="F84" s="37"/>
      <c r="G84" s="37"/>
      <c r="H84" s="37"/>
      <c r="I84" s="37"/>
      <c r="J84" s="37"/>
      <c r="K84" s="37"/>
      <c r="L84" s="52"/>
      <c r="S84" s="35"/>
      <c r="T84" s="35"/>
      <c r="U84" s="35"/>
      <c r="V84" s="35"/>
      <c r="W84" s="35"/>
      <c r="X84" s="35"/>
      <c r="Y84" s="35"/>
      <c r="Z84" s="35"/>
      <c r="AA84" s="35"/>
      <c r="AB84" s="35"/>
      <c r="AC84" s="35"/>
      <c r="AD84" s="35"/>
      <c r="AE84" s="35"/>
    </row>
    <row r="85" spans="1:31" s="2" customFormat="1" ht="16.5" customHeight="1">
      <c r="A85" s="35"/>
      <c r="B85" s="36"/>
      <c r="C85" s="37"/>
      <c r="D85" s="37"/>
      <c r="E85" s="410" t="str">
        <f>E7</f>
        <v>Modernizace teplárny OB6</v>
      </c>
      <c r="F85" s="411"/>
      <c r="G85" s="411"/>
      <c r="H85" s="411"/>
      <c r="I85" s="37"/>
      <c r="J85" s="37"/>
      <c r="K85" s="37"/>
      <c r="L85" s="52"/>
      <c r="S85" s="35"/>
      <c r="T85" s="35"/>
      <c r="U85" s="35"/>
      <c r="V85" s="35"/>
      <c r="W85" s="35"/>
      <c r="X85" s="35"/>
      <c r="Y85" s="35"/>
      <c r="Z85" s="35"/>
      <c r="AA85" s="35"/>
      <c r="AB85" s="35"/>
      <c r="AC85" s="35"/>
      <c r="AD85" s="35"/>
      <c r="AE85" s="35"/>
    </row>
    <row r="86" spans="1:31" s="1" customFormat="1" ht="12" customHeight="1">
      <c r="B86" s="22"/>
      <c r="C86" s="30" t="s">
        <v>241</v>
      </c>
      <c r="D86" s="23"/>
      <c r="E86" s="23"/>
      <c r="F86" s="23"/>
      <c r="G86" s="23"/>
      <c r="H86" s="23"/>
      <c r="I86" s="23"/>
      <c r="J86" s="23"/>
      <c r="K86" s="23"/>
      <c r="L86" s="21"/>
    </row>
    <row r="87" spans="1:31" s="2" customFormat="1" ht="16.5" customHeight="1">
      <c r="A87" s="35"/>
      <c r="B87" s="36"/>
      <c r="C87" s="37"/>
      <c r="D87" s="37"/>
      <c r="E87" s="410" t="s">
        <v>2901</v>
      </c>
      <c r="F87" s="409"/>
      <c r="G87" s="409"/>
      <c r="H87" s="409"/>
      <c r="I87" s="37"/>
      <c r="J87" s="37"/>
      <c r="K87" s="37"/>
      <c r="L87" s="52"/>
      <c r="S87" s="35"/>
      <c r="T87" s="35"/>
      <c r="U87" s="35"/>
      <c r="V87" s="35"/>
      <c r="W87" s="35"/>
      <c r="X87" s="35"/>
      <c r="Y87" s="35"/>
      <c r="Z87" s="35"/>
      <c r="AA87" s="35"/>
      <c r="AB87" s="35"/>
      <c r="AC87" s="35"/>
      <c r="AD87" s="35"/>
      <c r="AE87" s="35"/>
    </row>
    <row r="88" spans="1:31" s="2" customFormat="1" ht="12" customHeight="1">
      <c r="A88" s="35"/>
      <c r="B88" s="36"/>
      <c r="C88" s="30" t="s">
        <v>432</v>
      </c>
      <c r="D88" s="37"/>
      <c r="E88" s="37"/>
      <c r="F88" s="37"/>
      <c r="G88" s="37"/>
      <c r="H88" s="37"/>
      <c r="I88" s="37"/>
      <c r="J88" s="37"/>
      <c r="K88" s="37"/>
      <c r="L88" s="52"/>
      <c r="S88" s="35"/>
      <c r="T88" s="35"/>
      <c r="U88" s="35"/>
      <c r="V88" s="35"/>
      <c r="W88" s="35"/>
      <c r="X88" s="35"/>
      <c r="Y88" s="35"/>
      <c r="Z88" s="35"/>
      <c r="AA88" s="35"/>
      <c r="AB88" s="35"/>
      <c r="AC88" s="35"/>
      <c r="AD88" s="35"/>
      <c r="AE88" s="35"/>
    </row>
    <row r="89" spans="1:31" s="2" customFormat="1" ht="16.5" customHeight="1">
      <c r="A89" s="35"/>
      <c r="B89" s="36"/>
      <c r="C89" s="37"/>
      <c r="D89" s="37"/>
      <c r="E89" s="384" t="str">
        <f>E11</f>
        <v>SO 103.2-D1.4.6 - Přípojka SO 103</v>
      </c>
      <c r="F89" s="409"/>
      <c r="G89" s="409"/>
      <c r="H89" s="409"/>
      <c r="I89" s="37"/>
      <c r="J89" s="37"/>
      <c r="K89" s="37"/>
      <c r="L89" s="52"/>
      <c r="S89" s="35"/>
      <c r="T89" s="35"/>
      <c r="U89" s="35"/>
      <c r="V89" s="35"/>
      <c r="W89" s="35"/>
      <c r="X89" s="35"/>
      <c r="Y89" s="35"/>
      <c r="Z89" s="35"/>
      <c r="AA89" s="35"/>
      <c r="AB89" s="35"/>
      <c r="AC89" s="35"/>
      <c r="AD89" s="35"/>
      <c r="AE89" s="35"/>
    </row>
    <row r="90" spans="1:31" s="2" customFormat="1" ht="6.95" customHeight="1">
      <c r="A90" s="35"/>
      <c r="B90" s="36"/>
      <c r="C90" s="37"/>
      <c r="D90" s="37"/>
      <c r="E90" s="37"/>
      <c r="F90" s="37"/>
      <c r="G90" s="37"/>
      <c r="H90" s="37"/>
      <c r="I90" s="37"/>
      <c r="J90" s="37"/>
      <c r="K90" s="37"/>
      <c r="L90" s="52"/>
      <c r="S90" s="35"/>
      <c r="T90" s="35"/>
      <c r="U90" s="35"/>
      <c r="V90" s="35"/>
      <c r="W90" s="35"/>
      <c r="X90" s="35"/>
      <c r="Y90" s="35"/>
      <c r="Z90" s="35"/>
      <c r="AA90" s="35"/>
      <c r="AB90" s="35"/>
      <c r="AC90" s="35"/>
      <c r="AD90" s="35"/>
      <c r="AE90" s="35"/>
    </row>
    <row r="91" spans="1:31" s="2" customFormat="1" ht="12" customHeight="1">
      <c r="A91" s="35"/>
      <c r="B91" s="36"/>
      <c r="C91" s="30" t="s">
        <v>19</v>
      </c>
      <c r="D91" s="37"/>
      <c r="E91" s="37"/>
      <c r="F91" s="28" t="str">
        <f>F14</f>
        <v>Mladá Boleslav</v>
      </c>
      <c r="G91" s="37"/>
      <c r="H91" s="37"/>
      <c r="I91" s="30" t="s">
        <v>21</v>
      </c>
      <c r="J91" s="67">
        <f>IF(J14="","",J14)</f>
        <v>45363</v>
      </c>
      <c r="K91" s="37"/>
      <c r="L91" s="52"/>
      <c r="S91" s="35"/>
      <c r="T91" s="35"/>
      <c r="U91" s="35"/>
      <c r="V91" s="35"/>
      <c r="W91" s="35"/>
      <c r="X91" s="35"/>
      <c r="Y91" s="35"/>
      <c r="Z91" s="35"/>
      <c r="AA91" s="35"/>
      <c r="AB91" s="35"/>
      <c r="AC91" s="35"/>
      <c r="AD91" s="35"/>
      <c r="AE91" s="35"/>
    </row>
    <row r="92" spans="1:31" s="2" customFormat="1" ht="6.95" customHeight="1">
      <c r="A92" s="35"/>
      <c r="B92" s="36"/>
      <c r="C92" s="37"/>
      <c r="D92" s="37"/>
      <c r="E92" s="37"/>
      <c r="F92" s="37"/>
      <c r="G92" s="37"/>
      <c r="H92" s="37"/>
      <c r="I92" s="37"/>
      <c r="J92" s="37"/>
      <c r="K92" s="37"/>
      <c r="L92" s="52"/>
      <c r="S92" s="35"/>
      <c r="T92" s="35"/>
      <c r="U92" s="35"/>
      <c r="V92" s="35"/>
      <c r="W92" s="35"/>
      <c r="X92" s="35"/>
      <c r="Y92" s="35"/>
      <c r="Z92" s="35"/>
      <c r="AA92" s="35"/>
      <c r="AB92" s="35"/>
      <c r="AC92" s="35"/>
      <c r="AD92" s="35"/>
      <c r="AE92" s="35"/>
    </row>
    <row r="93" spans="1:31" s="2" customFormat="1" ht="15.2" customHeight="1">
      <c r="A93" s="35"/>
      <c r="B93" s="36"/>
      <c r="C93" s="30" t="s">
        <v>22</v>
      </c>
      <c r="D93" s="37"/>
      <c r="E93" s="37"/>
      <c r="F93" s="28" t="str">
        <f>E17</f>
        <v xml:space="preserve">ŠKO-ENERGO s.r.o. </v>
      </c>
      <c r="G93" s="37"/>
      <c r="H93" s="37"/>
      <c r="I93" s="30" t="s">
        <v>28</v>
      </c>
      <c r="J93" s="33" t="str">
        <f>E23</f>
        <v>AFRY CZ s.r.o.</v>
      </c>
      <c r="K93" s="37"/>
      <c r="L93" s="52"/>
      <c r="S93" s="35"/>
      <c r="T93" s="35"/>
      <c r="U93" s="35"/>
      <c r="V93" s="35"/>
      <c r="W93" s="35"/>
      <c r="X93" s="35"/>
      <c r="Y93" s="35"/>
      <c r="Z93" s="35"/>
      <c r="AA93" s="35"/>
      <c r="AB93" s="35"/>
      <c r="AC93" s="35"/>
      <c r="AD93" s="35"/>
      <c r="AE93" s="35"/>
    </row>
    <row r="94" spans="1:31" s="2" customFormat="1" ht="15.2" customHeight="1">
      <c r="A94" s="35"/>
      <c r="B94" s="36"/>
      <c r="C94" s="30" t="s">
        <v>26</v>
      </c>
      <c r="D94" s="37"/>
      <c r="E94" s="37"/>
      <c r="F94" s="28" t="str">
        <f>IF(E20="","",E20)</f>
        <v>Vyplň údaj</v>
      </c>
      <c r="G94" s="37"/>
      <c r="H94" s="37"/>
      <c r="I94" s="30" t="s">
        <v>31</v>
      </c>
      <c r="J94" s="33" t="str">
        <f>E26</f>
        <v>AFRY CZ s.r.o.</v>
      </c>
      <c r="K94" s="37"/>
      <c r="L94" s="52"/>
      <c r="S94" s="35"/>
      <c r="T94" s="35"/>
      <c r="U94" s="35"/>
      <c r="V94" s="35"/>
      <c r="W94" s="35"/>
      <c r="X94" s="35"/>
      <c r="Y94" s="35"/>
      <c r="Z94" s="35"/>
      <c r="AA94" s="35"/>
      <c r="AB94" s="35"/>
      <c r="AC94" s="35"/>
      <c r="AD94" s="35"/>
      <c r="AE94" s="35"/>
    </row>
    <row r="95" spans="1:31" s="2" customFormat="1" ht="10.35" customHeight="1">
      <c r="A95" s="35"/>
      <c r="B95" s="36"/>
      <c r="C95" s="37"/>
      <c r="D95" s="37"/>
      <c r="E95" s="37"/>
      <c r="F95" s="37"/>
      <c r="G95" s="37"/>
      <c r="H95" s="37"/>
      <c r="I95" s="37"/>
      <c r="J95" s="37"/>
      <c r="K95" s="37"/>
      <c r="L95" s="52"/>
      <c r="S95" s="35"/>
      <c r="T95" s="35"/>
      <c r="U95" s="35"/>
      <c r="V95" s="35"/>
      <c r="W95" s="35"/>
      <c r="X95" s="35"/>
      <c r="Y95" s="35"/>
      <c r="Z95" s="35"/>
      <c r="AA95" s="35"/>
      <c r="AB95" s="35"/>
      <c r="AC95" s="35"/>
      <c r="AD95" s="35"/>
      <c r="AE95" s="35"/>
    </row>
    <row r="96" spans="1:31" s="2" customFormat="1" ht="29.25" customHeight="1">
      <c r="A96" s="35"/>
      <c r="B96" s="36"/>
      <c r="C96" s="148" t="s">
        <v>243</v>
      </c>
      <c r="D96" s="149"/>
      <c r="E96" s="149"/>
      <c r="F96" s="149"/>
      <c r="G96" s="149"/>
      <c r="H96" s="149"/>
      <c r="I96" s="149"/>
      <c r="J96" s="150" t="s">
        <v>7631</v>
      </c>
      <c r="K96" s="149"/>
      <c r="L96" s="52"/>
      <c r="S96" s="35"/>
      <c r="T96" s="35"/>
      <c r="U96" s="35"/>
      <c r="V96" s="35"/>
      <c r="W96" s="35"/>
      <c r="X96" s="35"/>
      <c r="Y96" s="35"/>
      <c r="Z96" s="35"/>
      <c r="AA96" s="35"/>
      <c r="AB96" s="35"/>
      <c r="AC96" s="35"/>
      <c r="AD96" s="35"/>
      <c r="AE96" s="35"/>
    </row>
    <row r="97" spans="1:47" s="2" customFormat="1" ht="10.35" customHeight="1">
      <c r="A97" s="35"/>
      <c r="B97" s="36"/>
      <c r="C97" s="37"/>
      <c r="D97" s="37"/>
      <c r="E97" s="37"/>
      <c r="F97" s="37"/>
      <c r="G97" s="37"/>
      <c r="H97" s="37"/>
      <c r="I97" s="37"/>
      <c r="J97" s="37"/>
      <c r="K97" s="37"/>
      <c r="L97" s="52"/>
      <c r="S97" s="35"/>
      <c r="T97" s="35"/>
      <c r="U97" s="35"/>
      <c r="V97" s="35"/>
      <c r="W97" s="35"/>
      <c r="X97" s="35"/>
      <c r="Y97" s="35"/>
      <c r="Z97" s="35"/>
      <c r="AA97" s="35"/>
      <c r="AB97" s="35"/>
      <c r="AC97" s="35"/>
      <c r="AD97" s="35"/>
      <c r="AE97" s="35"/>
    </row>
    <row r="98" spans="1:47" s="2" customFormat="1" ht="22.9" customHeight="1">
      <c r="A98" s="35"/>
      <c r="B98" s="36"/>
      <c r="C98" s="151" t="s">
        <v>244</v>
      </c>
      <c r="D98" s="37"/>
      <c r="E98" s="37"/>
      <c r="F98" s="37"/>
      <c r="G98" s="37"/>
      <c r="H98" s="37"/>
      <c r="I98" s="37"/>
      <c r="J98" s="85">
        <f>J126</f>
        <v>0</v>
      </c>
      <c r="K98" s="37"/>
      <c r="L98" s="52"/>
      <c r="S98" s="35"/>
      <c r="T98" s="35"/>
      <c r="U98" s="35"/>
      <c r="V98" s="35"/>
      <c r="W98" s="35"/>
      <c r="X98" s="35"/>
      <c r="Y98" s="35"/>
      <c r="Z98" s="35"/>
      <c r="AA98" s="35"/>
      <c r="AB98" s="35"/>
      <c r="AC98" s="35"/>
      <c r="AD98" s="35"/>
      <c r="AE98" s="35"/>
      <c r="AU98" s="18" t="s">
        <v>245</v>
      </c>
    </row>
    <row r="99" spans="1:47" s="9" customFormat="1" ht="24.95" customHeight="1">
      <c r="B99" s="152"/>
      <c r="C99" s="153"/>
      <c r="D99" s="154" t="s">
        <v>246</v>
      </c>
      <c r="E99" s="155"/>
      <c r="F99" s="155"/>
      <c r="G99" s="155"/>
      <c r="H99" s="155"/>
      <c r="I99" s="155"/>
      <c r="J99" s="156">
        <f>J127</f>
        <v>0</v>
      </c>
      <c r="K99" s="153"/>
      <c r="L99" s="157"/>
    </row>
    <row r="100" spans="1:47" s="10" customFormat="1" ht="19.899999999999999" customHeight="1">
      <c r="B100" s="158"/>
      <c r="C100" s="103"/>
      <c r="D100" s="159" t="s">
        <v>331</v>
      </c>
      <c r="E100" s="160"/>
      <c r="F100" s="160"/>
      <c r="G100" s="160"/>
      <c r="H100" s="160"/>
      <c r="I100" s="160"/>
      <c r="J100" s="161">
        <f>J128</f>
        <v>0</v>
      </c>
      <c r="K100" s="103"/>
      <c r="L100" s="162"/>
    </row>
    <row r="101" spans="1:47" s="10" customFormat="1" ht="19.899999999999999" customHeight="1">
      <c r="B101" s="158"/>
      <c r="C101" s="103"/>
      <c r="D101" s="159" t="s">
        <v>435</v>
      </c>
      <c r="E101" s="160"/>
      <c r="F101" s="160"/>
      <c r="G101" s="160"/>
      <c r="H101" s="160"/>
      <c r="I101" s="160"/>
      <c r="J101" s="161">
        <f>J143</f>
        <v>0</v>
      </c>
      <c r="K101" s="103"/>
      <c r="L101" s="162"/>
    </row>
    <row r="102" spans="1:47" s="10" customFormat="1" ht="19.899999999999999" customHeight="1">
      <c r="B102" s="158"/>
      <c r="C102" s="103"/>
      <c r="D102" s="159" t="s">
        <v>1654</v>
      </c>
      <c r="E102" s="160"/>
      <c r="F102" s="160"/>
      <c r="G102" s="160"/>
      <c r="H102" s="160"/>
      <c r="I102" s="160"/>
      <c r="J102" s="161">
        <f>J147</f>
        <v>0</v>
      </c>
      <c r="K102" s="103"/>
      <c r="L102" s="162"/>
    </row>
    <row r="103" spans="1:47" s="10" customFormat="1" ht="19.899999999999999" customHeight="1">
      <c r="B103" s="158"/>
      <c r="C103" s="103"/>
      <c r="D103" s="159" t="s">
        <v>248</v>
      </c>
      <c r="E103" s="160"/>
      <c r="F103" s="160"/>
      <c r="G103" s="160"/>
      <c r="H103" s="160"/>
      <c r="I103" s="160"/>
      <c r="J103" s="161">
        <f>J159</f>
        <v>0</v>
      </c>
      <c r="K103" s="103"/>
      <c r="L103" s="162"/>
    </row>
    <row r="104" spans="1:47" s="10" customFormat="1" ht="19.899999999999999" customHeight="1">
      <c r="B104" s="158"/>
      <c r="C104" s="103"/>
      <c r="D104" s="159" t="s">
        <v>333</v>
      </c>
      <c r="E104" s="160"/>
      <c r="F104" s="160"/>
      <c r="G104" s="160"/>
      <c r="H104" s="160"/>
      <c r="I104" s="160"/>
      <c r="J104" s="161">
        <f>J168</f>
        <v>0</v>
      </c>
      <c r="K104" s="103"/>
      <c r="L104" s="162"/>
    </row>
    <row r="105" spans="1:47" s="2" customFormat="1" ht="21.75" customHeight="1">
      <c r="A105" s="35"/>
      <c r="B105" s="36"/>
      <c r="C105" s="37"/>
      <c r="D105" s="37"/>
      <c r="E105" s="37"/>
      <c r="F105" s="37"/>
      <c r="G105" s="37"/>
      <c r="H105" s="37"/>
      <c r="I105" s="37"/>
      <c r="J105" s="37"/>
      <c r="K105" s="37"/>
      <c r="L105" s="52"/>
      <c r="S105" s="35"/>
      <c r="T105" s="35"/>
      <c r="U105" s="35"/>
      <c r="V105" s="35"/>
      <c r="W105" s="35"/>
      <c r="X105" s="35"/>
      <c r="Y105" s="35"/>
      <c r="Z105" s="35"/>
      <c r="AA105" s="35"/>
      <c r="AB105" s="35"/>
      <c r="AC105" s="35"/>
      <c r="AD105" s="35"/>
      <c r="AE105" s="35"/>
    </row>
    <row r="106" spans="1:47" s="2" customFormat="1" ht="6.95" customHeight="1">
      <c r="A106" s="35"/>
      <c r="B106" s="55"/>
      <c r="C106" s="56"/>
      <c r="D106" s="56"/>
      <c r="E106" s="56"/>
      <c r="F106" s="56"/>
      <c r="G106" s="56"/>
      <c r="H106" s="56"/>
      <c r="I106" s="56"/>
      <c r="J106" s="56"/>
      <c r="K106" s="56"/>
      <c r="L106" s="52"/>
      <c r="S106" s="35"/>
      <c r="T106" s="35"/>
      <c r="U106" s="35"/>
      <c r="V106" s="35"/>
      <c r="W106" s="35"/>
      <c r="X106" s="35"/>
      <c r="Y106" s="35"/>
      <c r="Z106" s="35"/>
      <c r="AA106" s="35"/>
      <c r="AB106" s="35"/>
      <c r="AC106" s="35"/>
      <c r="AD106" s="35"/>
      <c r="AE106" s="35"/>
    </row>
    <row r="110" spans="1:47" s="2" customFormat="1" ht="6.95" customHeight="1">
      <c r="A110" s="35"/>
      <c r="B110" s="57"/>
      <c r="C110" s="58"/>
      <c r="D110" s="58"/>
      <c r="E110" s="58"/>
      <c r="F110" s="58"/>
      <c r="G110" s="58"/>
      <c r="H110" s="58"/>
      <c r="I110" s="58"/>
      <c r="J110" s="58"/>
      <c r="K110" s="58"/>
      <c r="L110" s="52"/>
      <c r="S110" s="35"/>
      <c r="T110" s="35"/>
      <c r="U110" s="35"/>
      <c r="V110" s="35"/>
      <c r="W110" s="35"/>
      <c r="X110" s="35"/>
      <c r="Y110" s="35"/>
      <c r="Z110" s="35"/>
      <c r="AA110" s="35"/>
      <c r="AB110" s="35"/>
      <c r="AC110" s="35"/>
      <c r="AD110" s="35"/>
      <c r="AE110" s="35"/>
    </row>
    <row r="111" spans="1:47" s="2" customFormat="1" ht="24.95" customHeight="1">
      <c r="A111" s="35"/>
      <c r="B111" s="36"/>
      <c r="C111" s="24" t="s">
        <v>249</v>
      </c>
      <c r="D111" s="37"/>
      <c r="E111" s="37"/>
      <c r="F111" s="37"/>
      <c r="G111" s="37"/>
      <c r="H111" s="37"/>
      <c r="I111" s="37"/>
      <c r="J111" s="37"/>
      <c r="K111" s="37"/>
      <c r="L111" s="52"/>
      <c r="S111" s="35"/>
      <c r="T111" s="35"/>
      <c r="U111" s="35"/>
      <c r="V111" s="35"/>
      <c r="W111" s="35"/>
      <c r="X111" s="35"/>
      <c r="Y111" s="35"/>
      <c r="Z111" s="35"/>
      <c r="AA111" s="35"/>
      <c r="AB111" s="35"/>
      <c r="AC111" s="35"/>
      <c r="AD111" s="35"/>
      <c r="AE111" s="35"/>
    </row>
    <row r="112" spans="1:47" s="2" customFormat="1" ht="6.95" customHeight="1">
      <c r="A112" s="35"/>
      <c r="B112" s="36"/>
      <c r="C112" s="37"/>
      <c r="D112" s="37"/>
      <c r="E112" s="37"/>
      <c r="F112" s="37"/>
      <c r="G112" s="37"/>
      <c r="H112" s="37"/>
      <c r="I112" s="37"/>
      <c r="J112" s="37"/>
      <c r="K112" s="37"/>
      <c r="L112" s="52"/>
      <c r="S112" s="35"/>
      <c r="T112" s="35"/>
      <c r="U112" s="35"/>
      <c r="V112" s="35"/>
      <c r="W112" s="35"/>
      <c r="X112" s="35"/>
      <c r="Y112" s="35"/>
      <c r="Z112" s="35"/>
      <c r="AA112" s="35"/>
      <c r="AB112" s="35"/>
      <c r="AC112" s="35"/>
      <c r="AD112" s="35"/>
      <c r="AE112" s="35"/>
    </row>
    <row r="113" spans="1:63" s="2" customFormat="1" ht="12" customHeight="1">
      <c r="A113" s="35"/>
      <c r="B113" s="36"/>
      <c r="C113" s="30" t="s">
        <v>15</v>
      </c>
      <c r="D113" s="37"/>
      <c r="E113" s="37"/>
      <c r="F113" s="37"/>
      <c r="G113" s="37"/>
      <c r="H113" s="37"/>
      <c r="I113" s="37"/>
      <c r="J113" s="37"/>
      <c r="K113" s="37"/>
      <c r="L113" s="52"/>
      <c r="S113" s="35"/>
      <c r="T113" s="35"/>
      <c r="U113" s="35"/>
      <c r="V113" s="35"/>
      <c r="W113" s="35"/>
      <c r="X113" s="35"/>
      <c r="Y113" s="35"/>
      <c r="Z113" s="35"/>
      <c r="AA113" s="35"/>
      <c r="AB113" s="35"/>
      <c r="AC113" s="35"/>
      <c r="AD113" s="35"/>
      <c r="AE113" s="35"/>
    </row>
    <row r="114" spans="1:63" s="2" customFormat="1" ht="16.5" customHeight="1">
      <c r="A114" s="35"/>
      <c r="B114" s="36"/>
      <c r="C114" s="37"/>
      <c r="D114" s="37"/>
      <c r="E114" s="410" t="str">
        <f>E7</f>
        <v>Modernizace teplárny OB6</v>
      </c>
      <c r="F114" s="411"/>
      <c r="G114" s="411"/>
      <c r="H114" s="411"/>
      <c r="I114" s="37"/>
      <c r="J114" s="37"/>
      <c r="K114" s="37"/>
      <c r="L114" s="52"/>
      <c r="S114" s="35"/>
      <c r="T114" s="35"/>
      <c r="U114" s="35"/>
      <c r="V114" s="35"/>
      <c r="W114" s="35"/>
      <c r="X114" s="35"/>
      <c r="Y114" s="35"/>
      <c r="Z114" s="35"/>
      <c r="AA114" s="35"/>
      <c r="AB114" s="35"/>
      <c r="AC114" s="35"/>
      <c r="AD114" s="35"/>
      <c r="AE114" s="35"/>
    </row>
    <row r="115" spans="1:63" s="1" customFormat="1" ht="12" customHeight="1">
      <c r="B115" s="22"/>
      <c r="C115" s="30" t="s">
        <v>241</v>
      </c>
      <c r="D115" s="23"/>
      <c r="E115" s="23"/>
      <c r="F115" s="23"/>
      <c r="G115" s="23"/>
      <c r="H115" s="23"/>
      <c r="I115" s="23"/>
      <c r="J115" s="23"/>
      <c r="K115" s="23"/>
      <c r="L115" s="21"/>
    </row>
    <row r="116" spans="1:63" s="2" customFormat="1" ht="16.5" customHeight="1">
      <c r="A116" s="35"/>
      <c r="B116" s="36"/>
      <c r="C116" s="37"/>
      <c r="D116" s="37"/>
      <c r="E116" s="410" t="s">
        <v>2901</v>
      </c>
      <c r="F116" s="409"/>
      <c r="G116" s="409"/>
      <c r="H116" s="409"/>
      <c r="I116" s="37"/>
      <c r="J116" s="37"/>
      <c r="K116" s="37"/>
      <c r="L116" s="52"/>
      <c r="S116" s="35"/>
      <c r="T116" s="35"/>
      <c r="U116" s="35"/>
      <c r="V116" s="35"/>
      <c r="W116" s="35"/>
      <c r="X116" s="35"/>
      <c r="Y116" s="35"/>
      <c r="Z116" s="35"/>
      <c r="AA116" s="35"/>
      <c r="AB116" s="35"/>
      <c r="AC116" s="35"/>
      <c r="AD116" s="35"/>
      <c r="AE116" s="35"/>
    </row>
    <row r="117" spans="1:63" s="2" customFormat="1" ht="12" customHeight="1">
      <c r="A117" s="35"/>
      <c r="B117" s="36"/>
      <c r="C117" s="30" t="s">
        <v>432</v>
      </c>
      <c r="D117" s="37"/>
      <c r="E117" s="37"/>
      <c r="F117" s="37"/>
      <c r="G117" s="37"/>
      <c r="H117" s="37"/>
      <c r="I117" s="37"/>
      <c r="J117" s="37"/>
      <c r="K117" s="37"/>
      <c r="L117" s="52"/>
      <c r="S117" s="35"/>
      <c r="T117" s="35"/>
      <c r="U117" s="35"/>
      <c r="V117" s="35"/>
      <c r="W117" s="35"/>
      <c r="X117" s="35"/>
      <c r="Y117" s="35"/>
      <c r="Z117" s="35"/>
      <c r="AA117" s="35"/>
      <c r="AB117" s="35"/>
      <c r="AC117" s="35"/>
      <c r="AD117" s="35"/>
      <c r="AE117" s="35"/>
    </row>
    <row r="118" spans="1:63" s="2" customFormat="1" ht="16.5" customHeight="1">
      <c r="A118" s="35"/>
      <c r="B118" s="36"/>
      <c r="C118" s="37"/>
      <c r="D118" s="37"/>
      <c r="E118" s="384" t="str">
        <f>E11</f>
        <v>SO 103.2-D1.4.6 - Přípojka SO 103</v>
      </c>
      <c r="F118" s="409"/>
      <c r="G118" s="409"/>
      <c r="H118" s="409"/>
      <c r="I118" s="37"/>
      <c r="J118" s="37"/>
      <c r="K118" s="37"/>
      <c r="L118" s="52"/>
      <c r="S118" s="35"/>
      <c r="T118" s="35"/>
      <c r="U118" s="35"/>
      <c r="V118" s="35"/>
      <c r="W118" s="35"/>
      <c r="X118" s="35"/>
      <c r="Y118" s="35"/>
      <c r="Z118" s="35"/>
      <c r="AA118" s="35"/>
      <c r="AB118" s="35"/>
      <c r="AC118" s="35"/>
      <c r="AD118" s="35"/>
      <c r="AE118" s="35"/>
    </row>
    <row r="119" spans="1:63" s="2" customFormat="1" ht="6.95" customHeight="1">
      <c r="A119" s="35"/>
      <c r="B119" s="36"/>
      <c r="C119" s="37"/>
      <c r="D119" s="37"/>
      <c r="E119" s="37"/>
      <c r="F119" s="37"/>
      <c r="G119" s="37"/>
      <c r="H119" s="37"/>
      <c r="I119" s="37"/>
      <c r="J119" s="37"/>
      <c r="K119" s="37"/>
      <c r="L119" s="52"/>
      <c r="S119" s="35"/>
      <c r="T119" s="35"/>
      <c r="U119" s="35"/>
      <c r="V119" s="35"/>
      <c r="W119" s="35"/>
      <c r="X119" s="35"/>
      <c r="Y119" s="35"/>
      <c r="Z119" s="35"/>
      <c r="AA119" s="35"/>
      <c r="AB119" s="35"/>
      <c r="AC119" s="35"/>
      <c r="AD119" s="35"/>
      <c r="AE119" s="35"/>
    </row>
    <row r="120" spans="1:63" s="2" customFormat="1" ht="12" customHeight="1">
      <c r="A120" s="35"/>
      <c r="B120" s="36"/>
      <c r="C120" s="30" t="s">
        <v>19</v>
      </c>
      <c r="D120" s="37"/>
      <c r="E120" s="37"/>
      <c r="F120" s="28" t="str">
        <f>F14</f>
        <v>Mladá Boleslav</v>
      </c>
      <c r="G120" s="37"/>
      <c r="H120" s="37"/>
      <c r="I120" s="30" t="s">
        <v>21</v>
      </c>
      <c r="J120" s="67">
        <f>IF(J14="","",J14)</f>
        <v>45363</v>
      </c>
      <c r="K120" s="37"/>
      <c r="L120" s="52"/>
      <c r="S120" s="35"/>
      <c r="T120" s="35"/>
      <c r="U120" s="35"/>
      <c r="V120" s="35"/>
      <c r="W120" s="35"/>
      <c r="X120" s="35"/>
      <c r="Y120" s="35"/>
      <c r="Z120" s="35"/>
      <c r="AA120" s="35"/>
      <c r="AB120" s="35"/>
      <c r="AC120" s="35"/>
      <c r="AD120" s="35"/>
      <c r="AE120" s="35"/>
    </row>
    <row r="121" spans="1:63" s="2" customFormat="1" ht="6.95" customHeight="1">
      <c r="A121" s="35"/>
      <c r="B121" s="36"/>
      <c r="C121" s="37"/>
      <c r="D121" s="37"/>
      <c r="E121" s="37"/>
      <c r="F121" s="37"/>
      <c r="G121" s="37"/>
      <c r="H121" s="37"/>
      <c r="I121" s="37"/>
      <c r="J121" s="37"/>
      <c r="K121" s="37"/>
      <c r="L121" s="52"/>
      <c r="S121" s="35"/>
      <c r="T121" s="35"/>
      <c r="U121" s="35"/>
      <c r="V121" s="35"/>
      <c r="W121" s="35"/>
      <c r="X121" s="35"/>
      <c r="Y121" s="35"/>
      <c r="Z121" s="35"/>
      <c r="AA121" s="35"/>
      <c r="AB121" s="35"/>
      <c r="AC121" s="35"/>
      <c r="AD121" s="35"/>
      <c r="AE121" s="35"/>
    </row>
    <row r="122" spans="1:63" s="2" customFormat="1" ht="15.2" customHeight="1">
      <c r="A122" s="35"/>
      <c r="B122" s="36"/>
      <c r="C122" s="30" t="s">
        <v>22</v>
      </c>
      <c r="D122" s="37"/>
      <c r="E122" s="37"/>
      <c r="F122" s="28" t="str">
        <f>E17</f>
        <v xml:space="preserve">ŠKO-ENERGO s.r.o. </v>
      </c>
      <c r="G122" s="37"/>
      <c r="H122" s="37"/>
      <c r="I122" s="30" t="s">
        <v>28</v>
      </c>
      <c r="J122" s="33" t="str">
        <f>E23</f>
        <v>AFRY CZ s.r.o.</v>
      </c>
      <c r="K122" s="37"/>
      <c r="L122" s="52"/>
      <c r="S122" s="35"/>
      <c r="T122" s="35"/>
      <c r="U122" s="35"/>
      <c r="V122" s="35"/>
      <c r="W122" s="35"/>
      <c r="X122" s="35"/>
      <c r="Y122" s="35"/>
      <c r="Z122" s="35"/>
      <c r="AA122" s="35"/>
      <c r="AB122" s="35"/>
      <c r="AC122" s="35"/>
      <c r="AD122" s="35"/>
      <c r="AE122" s="35"/>
    </row>
    <row r="123" spans="1:63" s="2" customFormat="1" ht="15.2" customHeight="1">
      <c r="A123" s="35"/>
      <c r="B123" s="36"/>
      <c r="C123" s="30" t="s">
        <v>26</v>
      </c>
      <c r="D123" s="37"/>
      <c r="E123" s="37"/>
      <c r="F123" s="28" t="str">
        <f>IF(E20="","",E20)</f>
        <v>Vyplň údaj</v>
      </c>
      <c r="G123" s="37"/>
      <c r="H123" s="37"/>
      <c r="I123" s="30" t="s">
        <v>31</v>
      </c>
      <c r="J123" s="33" t="str">
        <f>E26</f>
        <v>AFRY CZ s.r.o.</v>
      </c>
      <c r="K123" s="37"/>
      <c r="L123" s="52"/>
      <c r="S123" s="35"/>
      <c r="T123" s="35"/>
      <c r="U123" s="35"/>
      <c r="V123" s="35"/>
      <c r="W123" s="35"/>
      <c r="X123" s="35"/>
      <c r="Y123" s="35"/>
      <c r="Z123" s="35"/>
      <c r="AA123" s="35"/>
      <c r="AB123" s="35"/>
      <c r="AC123" s="35"/>
      <c r="AD123" s="35"/>
      <c r="AE123" s="35"/>
    </row>
    <row r="124" spans="1:63" s="2" customFormat="1" ht="10.35" customHeight="1">
      <c r="A124" s="35"/>
      <c r="B124" s="36"/>
      <c r="C124" s="37"/>
      <c r="D124" s="37"/>
      <c r="E124" s="37"/>
      <c r="F124" s="37"/>
      <c r="G124" s="37"/>
      <c r="H124" s="37"/>
      <c r="I124" s="37"/>
      <c r="J124" s="37"/>
      <c r="K124" s="37"/>
      <c r="L124" s="52"/>
      <c r="S124" s="35"/>
      <c r="T124" s="35"/>
      <c r="U124" s="35"/>
      <c r="V124" s="35"/>
      <c r="W124" s="35"/>
      <c r="X124" s="35"/>
      <c r="Y124" s="35"/>
      <c r="Z124" s="35"/>
      <c r="AA124" s="35"/>
      <c r="AB124" s="35"/>
      <c r="AC124" s="35"/>
      <c r="AD124" s="35"/>
      <c r="AE124" s="35"/>
    </row>
    <row r="125" spans="1:63" s="11" customFormat="1" ht="29.25" customHeight="1">
      <c r="A125" s="163"/>
      <c r="B125" s="164"/>
      <c r="C125" s="165" t="s">
        <v>250</v>
      </c>
      <c r="D125" s="166" t="s">
        <v>55</v>
      </c>
      <c r="E125" s="166" t="s">
        <v>53</v>
      </c>
      <c r="F125" s="166" t="s">
        <v>54</v>
      </c>
      <c r="G125" s="166" t="s">
        <v>251</v>
      </c>
      <c r="H125" s="166" t="s">
        <v>252</v>
      </c>
      <c r="I125" s="166" t="s">
        <v>7632</v>
      </c>
      <c r="J125" s="167" t="s">
        <v>7631</v>
      </c>
      <c r="K125" s="168" t="s">
        <v>253</v>
      </c>
      <c r="L125" s="169"/>
      <c r="M125" s="76" t="s">
        <v>1</v>
      </c>
      <c r="N125" s="77" t="s">
        <v>37</v>
      </c>
      <c r="O125" s="77" t="s">
        <v>254</v>
      </c>
      <c r="P125" s="77" t="s">
        <v>255</v>
      </c>
      <c r="Q125" s="77" t="s">
        <v>256</v>
      </c>
      <c r="R125" s="77" t="s">
        <v>257</v>
      </c>
      <c r="S125" s="77" t="s">
        <v>258</v>
      </c>
      <c r="T125" s="78" t="s">
        <v>259</v>
      </c>
      <c r="U125" s="163"/>
      <c r="V125" s="163"/>
      <c r="W125" s="163"/>
      <c r="X125" s="163"/>
      <c r="Y125" s="163"/>
      <c r="Z125" s="163"/>
      <c r="AA125" s="163"/>
      <c r="AB125" s="163"/>
      <c r="AC125" s="163"/>
      <c r="AD125" s="163"/>
      <c r="AE125" s="163"/>
    </row>
    <row r="126" spans="1:63" s="2" customFormat="1" ht="22.9" customHeight="1">
      <c r="A126" s="35"/>
      <c r="B126" s="36"/>
      <c r="C126" s="83" t="s">
        <v>260</v>
      </c>
      <c r="D126" s="37"/>
      <c r="E126" s="37"/>
      <c r="F126" s="37"/>
      <c r="G126" s="37"/>
      <c r="H126" s="37"/>
      <c r="I126" s="37"/>
      <c r="J126" s="170">
        <f>BK126</f>
        <v>0</v>
      </c>
      <c r="K126" s="37"/>
      <c r="L126" s="40"/>
      <c r="M126" s="79"/>
      <c r="N126" s="171"/>
      <c r="O126" s="80"/>
      <c r="P126" s="172">
        <f>P127</f>
        <v>0</v>
      </c>
      <c r="Q126" s="80"/>
      <c r="R126" s="172">
        <f>R127</f>
        <v>0.37445089999999998</v>
      </c>
      <c r="S126" s="80"/>
      <c r="T126" s="173">
        <f>T127</f>
        <v>1.1086</v>
      </c>
      <c r="U126" s="35"/>
      <c r="V126" s="35"/>
      <c r="W126" s="35"/>
      <c r="X126" s="35"/>
      <c r="Y126" s="35"/>
      <c r="Z126" s="35"/>
      <c r="AA126" s="35"/>
      <c r="AB126" s="35"/>
      <c r="AC126" s="35"/>
      <c r="AD126" s="35"/>
      <c r="AE126" s="35"/>
      <c r="AT126" s="18" t="s">
        <v>63</v>
      </c>
      <c r="AU126" s="18" t="s">
        <v>245</v>
      </c>
      <c r="BK126" s="174">
        <f>BK127</f>
        <v>0</v>
      </c>
    </row>
    <row r="127" spans="1:63" s="12" customFormat="1" ht="25.9" customHeight="1">
      <c r="B127" s="175"/>
      <c r="C127" s="176"/>
      <c r="D127" s="177" t="s">
        <v>63</v>
      </c>
      <c r="E127" s="178" t="s">
        <v>261</v>
      </c>
      <c r="F127" s="178" t="s">
        <v>262</v>
      </c>
      <c r="G127" s="176"/>
      <c r="H127" s="176"/>
      <c r="I127" s="179"/>
      <c r="J127" s="180">
        <f>BK127</f>
        <v>0</v>
      </c>
      <c r="K127" s="176"/>
      <c r="L127" s="181"/>
      <c r="M127" s="182"/>
      <c r="N127" s="183"/>
      <c r="O127" s="183"/>
      <c r="P127" s="184">
        <f>P128+P143+P147+P159+P168</f>
        <v>0</v>
      </c>
      <c r="Q127" s="183"/>
      <c r="R127" s="184">
        <f>R128+R143+R147+R159+R168</f>
        <v>0.37445089999999998</v>
      </c>
      <c r="S127" s="183"/>
      <c r="T127" s="185">
        <f>T128+T143+T147+T159+T168</f>
        <v>1.1086</v>
      </c>
      <c r="AR127" s="186" t="s">
        <v>71</v>
      </c>
      <c r="AT127" s="187" t="s">
        <v>63</v>
      </c>
      <c r="AU127" s="187" t="s">
        <v>64</v>
      </c>
      <c r="AY127" s="186" t="s">
        <v>263</v>
      </c>
      <c r="BK127" s="188">
        <f>BK128+BK143+BK147+BK159+BK168</f>
        <v>0</v>
      </c>
    </row>
    <row r="128" spans="1:63" s="12" customFormat="1" ht="22.9" customHeight="1">
      <c r="B128" s="175"/>
      <c r="C128" s="176"/>
      <c r="D128" s="177" t="s">
        <v>63</v>
      </c>
      <c r="E128" s="189" t="s">
        <v>71</v>
      </c>
      <c r="F128" s="189" t="s">
        <v>336</v>
      </c>
      <c r="G128" s="176"/>
      <c r="H128" s="176"/>
      <c r="I128" s="179"/>
      <c r="J128" s="190">
        <f>BK128</f>
        <v>0</v>
      </c>
      <c r="K128" s="176"/>
      <c r="L128" s="181"/>
      <c r="M128" s="182"/>
      <c r="N128" s="183"/>
      <c r="O128" s="183"/>
      <c r="P128" s="184">
        <f>SUM(P129:P142)</f>
        <v>0</v>
      </c>
      <c r="Q128" s="183"/>
      <c r="R128" s="184">
        <f>SUM(R129:R142)</f>
        <v>0.36243379999999997</v>
      </c>
      <c r="S128" s="183"/>
      <c r="T128" s="185">
        <f>SUM(T129:T142)</f>
        <v>1.1086</v>
      </c>
      <c r="AR128" s="186" t="s">
        <v>71</v>
      </c>
      <c r="AT128" s="187" t="s">
        <v>63</v>
      </c>
      <c r="AU128" s="187" t="s">
        <v>71</v>
      </c>
      <c r="AY128" s="186" t="s">
        <v>263</v>
      </c>
      <c r="BK128" s="188">
        <f>SUM(BK129:BK142)</f>
        <v>0</v>
      </c>
    </row>
    <row r="129" spans="1:65" s="2" customFormat="1" ht="16.5" customHeight="1">
      <c r="A129" s="35"/>
      <c r="B129" s="36"/>
      <c r="C129" s="191" t="s">
        <v>71</v>
      </c>
      <c r="D129" s="191" t="s">
        <v>266</v>
      </c>
      <c r="E129" s="192" t="s">
        <v>1962</v>
      </c>
      <c r="F129" s="193" t="s">
        <v>1947</v>
      </c>
      <c r="G129" s="194" t="s">
        <v>269</v>
      </c>
      <c r="H129" s="195">
        <v>4.82</v>
      </c>
      <c r="I129" s="196"/>
      <c r="J129" s="197">
        <f>ROUND(I129*H129,2)</f>
        <v>0</v>
      </c>
      <c r="K129" s="198"/>
      <c r="L129" s="40"/>
      <c r="M129" s="199" t="s">
        <v>1</v>
      </c>
      <c r="N129" s="200" t="s">
        <v>38</v>
      </c>
      <c r="O129" s="72"/>
      <c r="P129" s="201">
        <f>O129*H129</f>
        <v>0</v>
      </c>
      <c r="Q129" s="201">
        <v>9.0000000000000006E-5</v>
      </c>
      <c r="R129" s="201">
        <f>Q129*H129</f>
        <v>4.3380000000000003E-4</v>
      </c>
      <c r="S129" s="201">
        <v>0.23</v>
      </c>
      <c r="T129" s="202">
        <f>S129*H129</f>
        <v>1.1086</v>
      </c>
      <c r="U129" s="35"/>
      <c r="V129" s="35"/>
      <c r="W129" s="35"/>
      <c r="X129" s="35"/>
      <c r="Y129" s="35"/>
      <c r="Z129" s="35"/>
      <c r="AA129" s="35"/>
      <c r="AB129" s="35"/>
      <c r="AC129" s="35"/>
      <c r="AD129" s="35"/>
      <c r="AE129" s="35"/>
      <c r="AR129" s="203" t="s">
        <v>270</v>
      </c>
      <c r="AT129" s="203" t="s">
        <v>266</v>
      </c>
      <c r="AU129" s="203" t="s">
        <v>73</v>
      </c>
      <c r="AY129" s="18" t="s">
        <v>263</v>
      </c>
      <c r="BE129" s="204">
        <f>IF(N129="základní",J129,0)</f>
        <v>0</v>
      </c>
      <c r="BF129" s="204">
        <f>IF(N129="snížená",J129,0)</f>
        <v>0</v>
      </c>
      <c r="BG129" s="204">
        <f>IF(N129="zákl. přenesená",J129,0)</f>
        <v>0</v>
      </c>
      <c r="BH129" s="204">
        <f>IF(N129="sníž. přenesená",J129,0)</f>
        <v>0</v>
      </c>
      <c r="BI129" s="204">
        <f>IF(N129="nulová",J129,0)</f>
        <v>0</v>
      </c>
      <c r="BJ129" s="18" t="s">
        <v>71</v>
      </c>
      <c r="BK129" s="204">
        <f>ROUND(I129*H129,2)</f>
        <v>0</v>
      </c>
      <c r="BL129" s="18" t="s">
        <v>270</v>
      </c>
      <c r="BM129" s="203" t="s">
        <v>4323</v>
      </c>
    </row>
    <row r="130" spans="1:65" s="13" customFormat="1">
      <c r="B130" s="205"/>
      <c r="C130" s="206"/>
      <c r="D130" s="207" t="s">
        <v>272</v>
      </c>
      <c r="E130" s="208" t="s">
        <v>1</v>
      </c>
      <c r="F130" s="209" t="s">
        <v>4324</v>
      </c>
      <c r="G130" s="206"/>
      <c r="H130" s="210">
        <v>4.82</v>
      </c>
      <c r="I130" s="211"/>
      <c r="J130" s="206"/>
      <c r="K130" s="206"/>
      <c r="L130" s="212"/>
      <c r="M130" s="213"/>
      <c r="N130" s="214"/>
      <c r="O130" s="214"/>
      <c r="P130" s="214"/>
      <c r="Q130" s="214"/>
      <c r="R130" s="214"/>
      <c r="S130" s="214"/>
      <c r="T130" s="215"/>
      <c r="AT130" s="216" t="s">
        <v>272</v>
      </c>
      <c r="AU130" s="216" t="s">
        <v>73</v>
      </c>
      <c r="AV130" s="13" t="s">
        <v>73</v>
      </c>
      <c r="AW130" s="13" t="s">
        <v>30</v>
      </c>
      <c r="AX130" s="13" t="s">
        <v>64</v>
      </c>
      <c r="AY130" s="216" t="s">
        <v>263</v>
      </c>
    </row>
    <row r="131" spans="1:65" s="15" customFormat="1">
      <c r="B131" s="228"/>
      <c r="C131" s="229"/>
      <c r="D131" s="207" t="s">
        <v>272</v>
      </c>
      <c r="E131" s="230" t="s">
        <v>1</v>
      </c>
      <c r="F131" s="231" t="s">
        <v>1970</v>
      </c>
      <c r="G131" s="229"/>
      <c r="H131" s="232">
        <v>4.82</v>
      </c>
      <c r="I131" s="233"/>
      <c r="J131" s="229"/>
      <c r="K131" s="229"/>
      <c r="L131" s="234"/>
      <c r="M131" s="235"/>
      <c r="N131" s="236"/>
      <c r="O131" s="236"/>
      <c r="P131" s="236"/>
      <c r="Q131" s="236"/>
      <c r="R131" s="236"/>
      <c r="S131" s="236"/>
      <c r="T131" s="237"/>
      <c r="AT131" s="238" t="s">
        <v>272</v>
      </c>
      <c r="AU131" s="238" t="s">
        <v>73</v>
      </c>
      <c r="AV131" s="15" t="s">
        <v>270</v>
      </c>
      <c r="AW131" s="15" t="s">
        <v>30</v>
      </c>
      <c r="AX131" s="15" t="s">
        <v>71</v>
      </c>
      <c r="AY131" s="238" t="s">
        <v>263</v>
      </c>
    </row>
    <row r="132" spans="1:65" s="2" customFormat="1" ht="37.9" customHeight="1">
      <c r="A132" s="35"/>
      <c r="B132" s="36"/>
      <c r="C132" s="191" t="s">
        <v>73</v>
      </c>
      <c r="D132" s="191" t="s">
        <v>266</v>
      </c>
      <c r="E132" s="192" t="s">
        <v>1966</v>
      </c>
      <c r="F132" s="193" t="s">
        <v>1967</v>
      </c>
      <c r="G132" s="194" t="s">
        <v>300</v>
      </c>
      <c r="H132" s="195">
        <v>9.64</v>
      </c>
      <c r="I132" s="196"/>
      <c r="J132" s="197">
        <f>ROUND(I132*H132,2)</f>
        <v>0</v>
      </c>
      <c r="K132" s="198"/>
      <c r="L132" s="40"/>
      <c r="M132" s="199" t="s">
        <v>1</v>
      </c>
      <c r="N132" s="200" t="s">
        <v>38</v>
      </c>
      <c r="O132" s="72"/>
      <c r="P132" s="201">
        <f>O132*H132</f>
        <v>0</v>
      </c>
      <c r="Q132" s="201">
        <v>0</v>
      </c>
      <c r="R132" s="201">
        <f>Q132*H132</f>
        <v>0</v>
      </c>
      <c r="S132" s="201">
        <v>0</v>
      </c>
      <c r="T132" s="202">
        <f>S132*H132</f>
        <v>0</v>
      </c>
      <c r="U132" s="35"/>
      <c r="V132" s="35"/>
      <c r="W132" s="35"/>
      <c r="X132" s="35"/>
      <c r="Y132" s="35"/>
      <c r="Z132" s="35"/>
      <c r="AA132" s="35"/>
      <c r="AB132" s="35"/>
      <c r="AC132" s="35"/>
      <c r="AD132" s="35"/>
      <c r="AE132" s="35"/>
      <c r="AR132" s="203" t="s">
        <v>270</v>
      </c>
      <c r="AT132" s="203" t="s">
        <v>266</v>
      </c>
      <c r="AU132" s="203" t="s">
        <v>73</v>
      </c>
      <c r="AY132" s="18" t="s">
        <v>263</v>
      </c>
      <c r="BE132" s="204">
        <f>IF(N132="základní",J132,0)</f>
        <v>0</v>
      </c>
      <c r="BF132" s="204">
        <f>IF(N132="snížená",J132,0)</f>
        <v>0</v>
      </c>
      <c r="BG132" s="204">
        <f>IF(N132="zákl. přenesená",J132,0)</f>
        <v>0</v>
      </c>
      <c r="BH132" s="204">
        <f>IF(N132="sníž. přenesená",J132,0)</f>
        <v>0</v>
      </c>
      <c r="BI132" s="204">
        <f>IF(N132="nulová",J132,0)</f>
        <v>0</v>
      </c>
      <c r="BJ132" s="18" t="s">
        <v>71</v>
      </c>
      <c r="BK132" s="204">
        <f>ROUND(I132*H132,2)</f>
        <v>0</v>
      </c>
      <c r="BL132" s="18" t="s">
        <v>270</v>
      </c>
      <c r="BM132" s="203" t="s">
        <v>4325</v>
      </c>
    </row>
    <row r="133" spans="1:65" s="13" customFormat="1">
      <c r="B133" s="205"/>
      <c r="C133" s="206"/>
      <c r="D133" s="207" t="s">
        <v>272</v>
      </c>
      <c r="E133" s="208" t="s">
        <v>1</v>
      </c>
      <c r="F133" s="209" t="s">
        <v>4326</v>
      </c>
      <c r="G133" s="206"/>
      <c r="H133" s="210">
        <v>9.64</v>
      </c>
      <c r="I133" s="211"/>
      <c r="J133" s="206"/>
      <c r="K133" s="206"/>
      <c r="L133" s="212"/>
      <c r="M133" s="213"/>
      <c r="N133" s="214"/>
      <c r="O133" s="214"/>
      <c r="P133" s="214"/>
      <c r="Q133" s="214"/>
      <c r="R133" s="214"/>
      <c r="S133" s="214"/>
      <c r="T133" s="215"/>
      <c r="AT133" s="216" t="s">
        <v>272</v>
      </c>
      <c r="AU133" s="216" t="s">
        <v>73</v>
      </c>
      <c r="AV133" s="13" t="s">
        <v>73</v>
      </c>
      <c r="AW133" s="13" t="s">
        <v>30</v>
      </c>
      <c r="AX133" s="13" t="s">
        <v>64</v>
      </c>
      <c r="AY133" s="216" t="s">
        <v>263</v>
      </c>
    </row>
    <row r="134" spans="1:65" s="15" customFormat="1">
      <c r="B134" s="228"/>
      <c r="C134" s="229"/>
      <c r="D134" s="207" t="s">
        <v>272</v>
      </c>
      <c r="E134" s="230" t="s">
        <v>1</v>
      </c>
      <c r="F134" s="231" t="s">
        <v>1970</v>
      </c>
      <c r="G134" s="229"/>
      <c r="H134" s="232">
        <v>9.64</v>
      </c>
      <c r="I134" s="233"/>
      <c r="J134" s="229"/>
      <c r="K134" s="229"/>
      <c r="L134" s="234"/>
      <c r="M134" s="235"/>
      <c r="N134" s="236"/>
      <c r="O134" s="236"/>
      <c r="P134" s="236"/>
      <c r="Q134" s="236"/>
      <c r="R134" s="236"/>
      <c r="S134" s="236"/>
      <c r="T134" s="237"/>
      <c r="AT134" s="238" t="s">
        <v>272</v>
      </c>
      <c r="AU134" s="238" t="s">
        <v>73</v>
      </c>
      <c r="AV134" s="15" t="s">
        <v>270</v>
      </c>
      <c r="AW134" s="15" t="s">
        <v>30</v>
      </c>
      <c r="AX134" s="15" t="s">
        <v>71</v>
      </c>
      <c r="AY134" s="238" t="s">
        <v>263</v>
      </c>
    </row>
    <row r="135" spans="1:65" s="2" customFormat="1" ht="24.2" customHeight="1">
      <c r="A135" s="35"/>
      <c r="B135" s="36"/>
      <c r="C135" s="191" t="s">
        <v>276</v>
      </c>
      <c r="D135" s="191" t="s">
        <v>266</v>
      </c>
      <c r="E135" s="192" t="s">
        <v>353</v>
      </c>
      <c r="F135" s="193" t="s">
        <v>1971</v>
      </c>
      <c r="G135" s="194" t="s">
        <v>300</v>
      </c>
      <c r="H135" s="195">
        <v>5.5430000000000001</v>
      </c>
      <c r="I135" s="196"/>
      <c r="J135" s="197">
        <f>ROUND(I135*H135,2)</f>
        <v>0</v>
      </c>
      <c r="K135" s="198"/>
      <c r="L135" s="40"/>
      <c r="M135" s="199" t="s">
        <v>1</v>
      </c>
      <c r="N135" s="200" t="s">
        <v>38</v>
      </c>
      <c r="O135" s="72"/>
      <c r="P135" s="201">
        <f>O135*H135</f>
        <v>0</v>
      </c>
      <c r="Q135" s="201">
        <v>0</v>
      </c>
      <c r="R135" s="201">
        <f>Q135*H135</f>
        <v>0</v>
      </c>
      <c r="S135" s="201">
        <v>0</v>
      </c>
      <c r="T135" s="202">
        <f>S135*H135</f>
        <v>0</v>
      </c>
      <c r="U135" s="35"/>
      <c r="V135" s="35"/>
      <c r="W135" s="35"/>
      <c r="X135" s="35"/>
      <c r="Y135" s="35"/>
      <c r="Z135" s="35"/>
      <c r="AA135" s="35"/>
      <c r="AB135" s="35"/>
      <c r="AC135" s="35"/>
      <c r="AD135" s="35"/>
      <c r="AE135" s="35"/>
      <c r="AR135" s="203" t="s">
        <v>270</v>
      </c>
      <c r="AT135" s="203" t="s">
        <v>266</v>
      </c>
      <c r="AU135" s="203" t="s">
        <v>73</v>
      </c>
      <c r="AY135" s="18" t="s">
        <v>263</v>
      </c>
      <c r="BE135" s="204">
        <f>IF(N135="základní",J135,0)</f>
        <v>0</v>
      </c>
      <c r="BF135" s="204">
        <f>IF(N135="snížená",J135,0)</f>
        <v>0</v>
      </c>
      <c r="BG135" s="204">
        <f>IF(N135="zákl. přenesená",J135,0)</f>
        <v>0</v>
      </c>
      <c r="BH135" s="204">
        <f>IF(N135="sníž. přenesená",J135,0)</f>
        <v>0</v>
      </c>
      <c r="BI135" s="204">
        <f>IF(N135="nulová",J135,0)</f>
        <v>0</v>
      </c>
      <c r="BJ135" s="18" t="s">
        <v>71</v>
      </c>
      <c r="BK135" s="204">
        <f>ROUND(I135*H135,2)</f>
        <v>0</v>
      </c>
      <c r="BL135" s="18" t="s">
        <v>270</v>
      </c>
      <c r="BM135" s="203" t="s">
        <v>4327</v>
      </c>
    </row>
    <row r="136" spans="1:65" s="13" customFormat="1">
      <c r="B136" s="205"/>
      <c r="C136" s="206"/>
      <c r="D136" s="207" t="s">
        <v>272</v>
      </c>
      <c r="E136" s="208" t="s">
        <v>1</v>
      </c>
      <c r="F136" s="209" t="s">
        <v>4328</v>
      </c>
      <c r="G136" s="206"/>
      <c r="H136" s="210">
        <v>5.5430000000000001</v>
      </c>
      <c r="I136" s="211"/>
      <c r="J136" s="206"/>
      <c r="K136" s="206"/>
      <c r="L136" s="212"/>
      <c r="M136" s="213"/>
      <c r="N136" s="214"/>
      <c r="O136" s="214"/>
      <c r="P136" s="214"/>
      <c r="Q136" s="214"/>
      <c r="R136" s="214"/>
      <c r="S136" s="214"/>
      <c r="T136" s="215"/>
      <c r="AT136" s="216" t="s">
        <v>272</v>
      </c>
      <c r="AU136" s="216" t="s">
        <v>73</v>
      </c>
      <c r="AV136" s="13" t="s">
        <v>73</v>
      </c>
      <c r="AW136" s="13" t="s">
        <v>30</v>
      </c>
      <c r="AX136" s="13" t="s">
        <v>64</v>
      </c>
      <c r="AY136" s="216" t="s">
        <v>263</v>
      </c>
    </row>
    <row r="137" spans="1:65" s="15" customFormat="1">
      <c r="B137" s="228"/>
      <c r="C137" s="229"/>
      <c r="D137" s="207" t="s">
        <v>272</v>
      </c>
      <c r="E137" s="230" t="s">
        <v>1</v>
      </c>
      <c r="F137" s="231" t="s">
        <v>1970</v>
      </c>
      <c r="G137" s="229"/>
      <c r="H137" s="232">
        <v>5.5430000000000001</v>
      </c>
      <c r="I137" s="233"/>
      <c r="J137" s="229"/>
      <c r="K137" s="229"/>
      <c r="L137" s="234"/>
      <c r="M137" s="235"/>
      <c r="N137" s="236"/>
      <c r="O137" s="236"/>
      <c r="P137" s="236"/>
      <c r="Q137" s="236"/>
      <c r="R137" s="236"/>
      <c r="S137" s="236"/>
      <c r="T137" s="237"/>
      <c r="AT137" s="238" t="s">
        <v>272</v>
      </c>
      <c r="AU137" s="238" t="s">
        <v>73</v>
      </c>
      <c r="AV137" s="15" t="s">
        <v>270</v>
      </c>
      <c r="AW137" s="15" t="s">
        <v>30</v>
      </c>
      <c r="AX137" s="15" t="s">
        <v>71</v>
      </c>
      <c r="AY137" s="238" t="s">
        <v>263</v>
      </c>
    </row>
    <row r="138" spans="1:65" s="2" customFormat="1" ht="24.2" customHeight="1">
      <c r="A138" s="35"/>
      <c r="B138" s="36"/>
      <c r="C138" s="191" t="s">
        <v>270</v>
      </c>
      <c r="D138" s="191" t="s">
        <v>266</v>
      </c>
      <c r="E138" s="192" t="s">
        <v>1978</v>
      </c>
      <c r="F138" s="193" t="s">
        <v>1979</v>
      </c>
      <c r="G138" s="194" t="s">
        <v>300</v>
      </c>
      <c r="H138" s="195">
        <v>0.18099999999999999</v>
      </c>
      <c r="I138" s="196"/>
      <c r="J138" s="197">
        <f>ROUND(I138*H138,2)</f>
        <v>0</v>
      </c>
      <c r="K138" s="198"/>
      <c r="L138" s="40"/>
      <c r="M138" s="199" t="s">
        <v>1</v>
      </c>
      <c r="N138" s="200" t="s">
        <v>38</v>
      </c>
      <c r="O138" s="72"/>
      <c r="P138" s="201">
        <f>O138*H138</f>
        <v>0</v>
      </c>
      <c r="Q138" s="201">
        <v>0</v>
      </c>
      <c r="R138" s="201">
        <f>Q138*H138</f>
        <v>0</v>
      </c>
      <c r="S138" s="201">
        <v>0</v>
      </c>
      <c r="T138" s="202">
        <f>S138*H138</f>
        <v>0</v>
      </c>
      <c r="U138" s="35"/>
      <c r="V138" s="35"/>
      <c r="W138" s="35"/>
      <c r="X138" s="35"/>
      <c r="Y138" s="35"/>
      <c r="Z138" s="35"/>
      <c r="AA138" s="35"/>
      <c r="AB138" s="35"/>
      <c r="AC138" s="35"/>
      <c r="AD138" s="35"/>
      <c r="AE138" s="35"/>
      <c r="AR138" s="203" t="s">
        <v>270</v>
      </c>
      <c r="AT138" s="203" t="s">
        <v>266</v>
      </c>
      <c r="AU138" s="203" t="s">
        <v>73</v>
      </c>
      <c r="AY138" s="18" t="s">
        <v>263</v>
      </c>
      <c r="BE138" s="204">
        <f>IF(N138="základní",J138,0)</f>
        <v>0</v>
      </c>
      <c r="BF138" s="204">
        <f>IF(N138="snížená",J138,0)</f>
        <v>0</v>
      </c>
      <c r="BG138" s="204">
        <f>IF(N138="zákl. přenesená",J138,0)</f>
        <v>0</v>
      </c>
      <c r="BH138" s="204">
        <f>IF(N138="sníž. přenesená",J138,0)</f>
        <v>0</v>
      </c>
      <c r="BI138" s="204">
        <f>IF(N138="nulová",J138,0)</f>
        <v>0</v>
      </c>
      <c r="BJ138" s="18" t="s">
        <v>71</v>
      </c>
      <c r="BK138" s="204">
        <f>ROUND(I138*H138,2)</f>
        <v>0</v>
      </c>
      <c r="BL138" s="18" t="s">
        <v>270</v>
      </c>
      <c r="BM138" s="203" t="s">
        <v>4329</v>
      </c>
    </row>
    <row r="139" spans="1:65" s="13" customFormat="1">
      <c r="B139" s="205"/>
      <c r="C139" s="206"/>
      <c r="D139" s="207" t="s">
        <v>272</v>
      </c>
      <c r="E139" s="208" t="s">
        <v>1</v>
      </c>
      <c r="F139" s="209" t="s">
        <v>4330</v>
      </c>
      <c r="G139" s="206"/>
      <c r="H139" s="210">
        <v>0.18099999999999999</v>
      </c>
      <c r="I139" s="211"/>
      <c r="J139" s="206"/>
      <c r="K139" s="206"/>
      <c r="L139" s="212"/>
      <c r="M139" s="213"/>
      <c r="N139" s="214"/>
      <c r="O139" s="214"/>
      <c r="P139" s="214"/>
      <c r="Q139" s="214"/>
      <c r="R139" s="214"/>
      <c r="S139" s="214"/>
      <c r="T139" s="215"/>
      <c r="AT139" s="216" t="s">
        <v>272</v>
      </c>
      <c r="AU139" s="216" t="s">
        <v>73</v>
      </c>
      <c r="AV139" s="13" t="s">
        <v>73</v>
      </c>
      <c r="AW139" s="13" t="s">
        <v>30</v>
      </c>
      <c r="AX139" s="13" t="s">
        <v>64</v>
      </c>
      <c r="AY139" s="216" t="s">
        <v>263</v>
      </c>
    </row>
    <row r="140" spans="1:65" s="15" customFormat="1">
      <c r="B140" s="228"/>
      <c r="C140" s="229"/>
      <c r="D140" s="207" t="s">
        <v>272</v>
      </c>
      <c r="E140" s="230" t="s">
        <v>1</v>
      </c>
      <c r="F140" s="231" t="s">
        <v>1970</v>
      </c>
      <c r="G140" s="229"/>
      <c r="H140" s="232">
        <v>0.18099999999999999</v>
      </c>
      <c r="I140" s="233"/>
      <c r="J140" s="229"/>
      <c r="K140" s="229"/>
      <c r="L140" s="234"/>
      <c r="M140" s="235"/>
      <c r="N140" s="236"/>
      <c r="O140" s="236"/>
      <c r="P140" s="236"/>
      <c r="Q140" s="236"/>
      <c r="R140" s="236"/>
      <c r="S140" s="236"/>
      <c r="T140" s="237"/>
      <c r="AT140" s="238" t="s">
        <v>272</v>
      </c>
      <c r="AU140" s="238" t="s">
        <v>73</v>
      </c>
      <c r="AV140" s="15" t="s">
        <v>270</v>
      </c>
      <c r="AW140" s="15" t="s">
        <v>30</v>
      </c>
      <c r="AX140" s="15" t="s">
        <v>71</v>
      </c>
      <c r="AY140" s="238" t="s">
        <v>263</v>
      </c>
    </row>
    <row r="141" spans="1:65" s="2" customFormat="1" ht="16.5" customHeight="1">
      <c r="A141" s="35"/>
      <c r="B141" s="36"/>
      <c r="C141" s="261" t="s">
        <v>297</v>
      </c>
      <c r="D141" s="261" t="s">
        <v>401</v>
      </c>
      <c r="E141" s="262" t="s">
        <v>1981</v>
      </c>
      <c r="F141" s="263" t="s">
        <v>1982</v>
      </c>
      <c r="G141" s="264" t="s">
        <v>307</v>
      </c>
      <c r="H141" s="265">
        <v>0.36199999999999999</v>
      </c>
      <c r="I141" s="266"/>
      <c r="J141" s="267">
        <f>ROUND(I141*H141,2)</f>
        <v>0</v>
      </c>
      <c r="K141" s="268"/>
      <c r="L141" s="269"/>
      <c r="M141" s="270" t="s">
        <v>1</v>
      </c>
      <c r="N141" s="271" t="s">
        <v>38</v>
      </c>
      <c r="O141" s="72"/>
      <c r="P141" s="201">
        <f>O141*H141</f>
        <v>0</v>
      </c>
      <c r="Q141" s="201">
        <v>1</v>
      </c>
      <c r="R141" s="201">
        <f>Q141*H141</f>
        <v>0.36199999999999999</v>
      </c>
      <c r="S141" s="201">
        <v>0</v>
      </c>
      <c r="T141" s="202">
        <f>S141*H141</f>
        <v>0</v>
      </c>
      <c r="U141" s="35"/>
      <c r="V141" s="35"/>
      <c r="W141" s="35"/>
      <c r="X141" s="35"/>
      <c r="Y141" s="35"/>
      <c r="Z141" s="35"/>
      <c r="AA141" s="35"/>
      <c r="AB141" s="35"/>
      <c r="AC141" s="35"/>
      <c r="AD141" s="35"/>
      <c r="AE141" s="35"/>
      <c r="AR141" s="203" t="s">
        <v>314</v>
      </c>
      <c r="AT141" s="203" t="s">
        <v>401</v>
      </c>
      <c r="AU141" s="203" t="s">
        <v>73</v>
      </c>
      <c r="AY141" s="18" t="s">
        <v>263</v>
      </c>
      <c r="BE141" s="204">
        <f>IF(N141="základní",J141,0)</f>
        <v>0</v>
      </c>
      <c r="BF141" s="204">
        <f>IF(N141="snížená",J141,0)</f>
        <v>0</v>
      </c>
      <c r="BG141" s="204">
        <f>IF(N141="zákl. přenesená",J141,0)</f>
        <v>0</v>
      </c>
      <c r="BH141" s="204">
        <f>IF(N141="sníž. přenesená",J141,0)</f>
        <v>0</v>
      </c>
      <c r="BI141" s="204">
        <f>IF(N141="nulová",J141,0)</f>
        <v>0</v>
      </c>
      <c r="BJ141" s="18" t="s">
        <v>71</v>
      </c>
      <c r="BK141" s="204">
        <f>ROUND(I141*H141,2)</f>
        <v>0</v>
      </c>
      <c r="BL141" s="18" t="s">
        <v>270</v>
      </c>
      <c r="BM141" s="203" t="s">
        <v>4331</v>
      </c>
    </row>
    <row r="142" spans="1:65" s="13" customFormat="1">
      <c r="B142" s="205"/>
      <c r="C142" s="206"/>
      <c r="D142" s="207" t="s">
        <v>272</v>
      </c>
      <c r="E142" s="206"/>
      <c r="F142" s="209" t="s">
        <v>4332</v>
      </c>
      <c r="G142" s="206"/>
      <c r="H142" s="210">
        <v>0.36199999999999999</v>
      </c>
      <c r="I142" s="211"/>
      <c r="J142" s="206"/>
      <c r="K142" s="206"/>
      <c r="L142" s="212"/>
      <c r="M142" s="213"/>
      <c r="N142" s="214"/>
      <c r="O142" s="214"/>
      <c r="P142" s="214"/>
      <c r="Q142" s="214"/>
      <c r="R142" s="214"/>
      <c r="S142" s="214"/>
      <c r="T142" s="215"/>
      <c r="AT142" s="216" t="s">
        <v>272</v>
      </c>
      <c r="AU142" s="216" t="s">
        <v>73</v>
      </c>
      <c r="AV142" s="13" t="s">
        <v>73</v>
      </c>
      <c r="AW142" s="13" t="s">
        <v>4</v>
      </c>
      <c r="AX142" s="13" t="s">
        <v>71</v>
      </c>
      <c r="AY142" s="216" t="s">
        <v>263</v>
      </c>
    </row>
    <row r="143" spans="1:65" s="12" customFormat="1" ht="22.9" customHeight="1">
      <c r="B143" s="175"/>
      <c r="C143" s="176"/>
      <c r="D143" s="177" t="s">
        <v>63</v>
      </c>
      <c r="E143" s="189" t="s">
        <v>270</v>
      </c>
      <c r="F143" s="189" t="s">
        <v>829</v>
      </c>
      <c r="G143" s="176"/>
      <c r="H143" s="176"/>
      <c r="I143" s="179"/>
      <c r="J143" s="190">
        <f>BK143</f>
        <v>0</v>
      </c>
      <c r="K143" s="176"/>
      <c r="L143" s="181"/>
      <c r="M143" s="182"/>
      <c r="N143" s="183"/>
      <c r="O143" s="183"/>
      <c r="P143" s="184">
        <f>SUM(P144:P146)</f>
        <v>0</v>
      </c>
      <c r="Q143" s="183"/>
      <c r="R143" s="184">
        <f>SUM(R144:R146)</f>
        <v>0</v>
      </c>
      <c r="S143" s="183"/>
      <c r="T143" s="185">
        <f>SUM(T144:T146)</f>
        <v>0</v>
      </c>
      <c r="AR143" s="186" t="s">
        <v>71</v>
      </c>
      <c r="AT143" s="187" t="s">
        <v>63</v>
      </c>
      <c r="AU143" s="187" t="s">
        <v>71</v>
      </c>
      <c r="AY143" s="186" t="s">
        <v>263</v>
      </c>
      <c r="BK143" s="188">
        <f>SUM(BK144:BK146)</f>
        <v>0</v>
      </c>
    </row>
    <row r="144" spans="1:65" s="2" customFormat="1" ht="21.75" customHeight="1">
      <c r="A144" s="35"/>
      <c r="B144" s="36"/>
      <c r="C144" s="191" t="s">
        <v>304</v>
      </c>
      <c r="D144" s="191" t="s">
        <v>266</v>
      </c>
      <c r="E144" s="192" t="s">
        <v>1985</v>
      </c>
      <c r="F144" s="193" t="s">
        <v>1986</v>
      </c>
      <c r="G144" s="194" t="s">
        <v>300</v>
      </c>
      <c r="H144" s="195">
        <v>0.48199999999999998</v>
      </c>
      <c r="I144" s="196"/>
      <c r="J144" s="197">
        <f>ROUND(I144*H144,2)</f>
        <v>0</v>
      </c>
      <c r="K144" s="198"/>
      <c r="L144" s="40"/>
      <c r="M144" s="199" t="s">
        <v>1</v>
      </c>
      <c r="N144" s="200" t="s">
        <v>38</v>
      </c>
      <c r="O144" s="72"/>
      <c r="P144" s="201">
        <f>O144*H144</f>
        <v>0</v>
      </c>
      <c r="Q144" s="201">
        <v>0</v>
      </c>
      <c r="R144" s="201">
        <f>Q144*H144</f>
        <v>0</v>
      </c>
      <c r="S144" s="201">
        <v>0</v>
      </c>
      <c r="T144" s="202">
        <f>S144*H144</f>
        <v>0</v>
      </c>
      <c r="U144" s="35"/>
      <c r="V144" s="35"/>
      <c r="W144" s="35"/>
      <c r="X144" s="35"/>
      <c r="Y144" s="35"/>
      <c r="Z144" s="35"/>
      <c r="AA144" s="35"/>
      <c r="AB144" s="35"/>
      <c r="AC144" s="35"/>
      <c r="AD144" s="35"/>
      <c r="AE144" s="35"/>
      <c r="AR144" s="203" t="s">
        <v>270</v>
      </c>
      <c r="AT144" s="203" t="s">
        <v>266</v>
      </c>
      <c r="AU144" s="203" t="s">
        <v>73</v>
      </c>
      <c r="AY144" s="18" t="s">
        <v>263</v>
      </c>
      <c r="BE144" s="204">
        <f>IF(N144="základní",J144,0)</f>
        <v>0</v>
      </c>
      <c r="BF144" s="204">
        <f>IF(N144="snížená",J144,0)</f>
        <v>0</v>
      </c>
      <c r="BG144" s="204">
        <f>IF(N144="zákl. přenesená",J144,0)</f>
        <v>0</v>
      </c>
      <c r="BH144" s="204">
        <f>IF(N144="sníž. přenesená",J144,0)</f>
        <v>0</v>
      </c>
      <c r="BI144" s="204">
        <f>IF(N144="nulová",J144,0)</f>
        <v>0</v>
      </c>
      <c r="BJ144" s="18" t="s">
        <v>71</v>
      </c>
      <c r="BK144" s="204">
        <f>ROUND(I144*H144,2)</f>
        <v>0</v>
      </c>
      <c r="BL144" s="18" t="s">
        <v>270</v>
      </c>
      <c r="BM144" s="203" t="s">
        <v>4333</v>
      </c>
    </row>
    <row r="145" spans="1:65" s="13" customFormat="1">
      <c r="B145" s="205"/>
      <c r="C145" s="206"/>
      <c r="D145" s="207" t="s">
        <v>272</v>
      </c>
      <c r="E145" s="208" t="s">
        <v>1</v>
      </c>
      <c r="F145" s="209" t="s">
        <v>4334</v>
      </c>
      <c r="G145" s="206"/>
      <c r="H145" s="210">
        <v>0.48199999999999998</v>
      </c>
      <c r="I145" s="211"/>
      <c r="J145" s="206"/>
      <c r="K145" s="206"/>
      <c r="L145" s="212"/>
      <c r="M145" s="213"/>
      <c r="N145" s="214"/>
      <c r="O145" s="214"/>
      <c r="P145" s="214"/>
      <c r="Q145" s="214"/>
      <c r="R145" s="214"/>
      <c r="S145" s="214"/>
      <c r="T145" s="215"/>
      <c r="AT145" s="216" t="s">
        <v>272</v>
      </c>
      <c r="AU145" s="216" t="s">
        <v>73</v>
      </c>
      <c r="AV145" s="13" t="s">
        <v>73</v>
      </c>
      <c r="AW145" s="13" t="s">
        <v>30</v>
      </c>
      <c r="AX145" s="13" t="s">
        <v>64</v>
      </c>
      <c r="AY145" s="216" t="s">
        <v>263</v>
      </c>
    </row>
    <row r="146" spans="1:65" s="15" customFormat="1">
      <c r="B146" s="228"/>
      <c r="C146" s="229"/>
      <c r="D146" s="207" t="s">
        <v>272</v>
      </c>
      <c r="E146" s="230" t="s">
        <v>1</v>
      </c>
      <c r="F146" s="231" t="s">
        <v>1970</v>
      </c>
      <c r="G146" s="229"/>
      <c r="H146" s="232">
        <v>0.48199999999999998</v>
      </c>
      <c r="I146" s="233"/>
      <c r="J146" s="229"/>
      <c r="K146" s="229"/>
      <c r="L146" s="234"/>
      <c r="M146" s="235"/>
      <c r="N146" s="236"/>
      <c r="O146" s="236"/>
      <c r="P146" s="236"/>
      <c r="Q146" s="236"/>
      <c r="R146" s="236"/>
      <c r="S146" s="236"/>
      <c r="T146" s="237"/>
      <c r="AT146" s="238" t="s">
        <v>272</v>
      </c>
      <c r="AU146" s="238" t="s">
        <v>73</v>
      </c>
      <c r="AV146" s="15" t="s">
        <v>270</v>
      </c>
      <c r="AW146" s="15" t="s">
        <v>30</v>
      </c>
      <c r="AX146" s="15" t="s">
        <v>71</v>
      </c>
      <c r="AY146" s="238" t="s">
        <v>263</v>
      </c>
    </row>
    <row r="147" spans="1:65" s="12" customFormat="1" ht="22.9" customHeight="1">
      <c r="B147" s="175"/>
      <c r="C147" s="176"/>
      <c r="D147" s="177" t="s">
        <v>63</v>
      </c>
      <c r="E147" s="189" t="s">
        <v>314</v>
      </c>
      <c r="F147" s="189" t="s">
        <v>1712</v>
      </c>
      <c r="G147" s="176"/>
      <c r="H147" s="176"/>
      <c r="I147" s="179"/>
      <c r="J147" s="190">
        <f>BK147</f>
        <v>0</v>
      </c>
      <c r="K147" s="176"/>
      <c r="L147" s="181"/>
      <c r="M147" s="182"/>
      <c r="N147" s="183"/>
      <c r="O147" s="183"/>
      <c r="P147" s="184">
        <f>SUM(P148:P158)</f>
        <v>0</v>
      </c>
      <c r="Q147" s="183"/>
      <c r="R147" s="184">
        <f>SUM(R148:R158)</f>
        <v>1.2017099999999998E-2</v>
      </c>
      <c r="S147" s="183"/>
      <c r="T147" s="185">
        <f>SUM(T148:T158)</f>
        <v>0</v>
      </c>
      <c r="AR147" s="186" t="s">
        <v>71</v>
      </c>
      <c r="AT147" s="187" t="s">
        <v>63</v>
      </c>
      <c r="AU147" s="187" t="s">
        <v>71</v>
      </c>
      <c r="AY147" s="186" t="s">
        <v>263</v>
      </c>
      <c r="BK147" s="188">
        <f>SUM(BK148:BK158)</f>
        <v>0</v>
      </c>
    </row>
    <row r="148" spans="1:65" s="2" customFormat="1" ht="24.2" customHeight="1">
      <c r="A148" s="35"/>
      <c r="B148" s="36"/>
      <c r="C148" s="191" t="s">
        <v>309</v>
      </c>
      <c r="D148" s="191" t="s">
        <v>266</v>
      </c>
      <c r="E148" s="192" t="s">
        <v>1989</v>
      </c>
      <c r="F148" s="193" t="s">
        <v>1990</v>
      </c>
      <c r="G148" s="194" t="s">
        <v>796</v>
      </c>
      <c r="H148" s="195">
        <v>4.82</v>
      </c>
      <c r="I148" s="196"/>
      <c r="J148" s="197">
        <f>ROUND(I148*H148,2)</f>
        <v>0</v>
      </c>
      <c r="K148" s="198"/>
      <c r="L148" s="40"/>
      <c r="M148" s="199" t="s">
        <v>1</v>
      </c>
      <c r="N148" s="200" t="s">
        <v>38</v>
      </c>
      <c r="O148" s="72"/>
      <c r="P148" s="201">
        <f>O148*H148</f>
        <v>0</v>
      </c>
      <c r="Q148" s="201">
        <v>0</v>
      </c>
      <c r="R148" s="201">
        <f>Q148*H148</f>
        <v>0</v>
      </c>
      <c r="S148" s="201">
        <v>0</v>
      </c>
      <c r="T148" s="202">
        <f>S148*H148</f>
        <v>0</v>
      </c>
      <c r="U148" s="35"/>
      <c r="V148" s="35"/>
      <c r="W148" s="35"/>
      <c r="X148" s="35"/>
      <c r="Y148" s="35"/>
      <c r="Z148" s="35"/>
      <c r="AA148" s="35"/>
      <c r="AB148" s="35"/>
      <c r="AC148" s="35"/>
      <c r="AD148" s="35"/>
      <c r="AE148" s="35"/>
      <c r="AR148" s="203" t="s">
        <v>270</v>
      </c>
      <c r="AT148" s="203" t="s">
        <v>266</v>
      </c>
      <c r="AU148" s="203" t="s">
        <v>73</v>
      </c>
      <c r="AY148" s="18" t="s">
        <v>263</v>
      </c>
      <c r="BE148" s="204">
        <f>IF(N148="základní",J148,0)</f>
        <v>0</v>
      </c>
      <c r="BF148" s="204">
        <f>IF(N148="snížená",J148,0)</f>
        <v>0</v>
      </c>
      <c r="BG148" s="204">
        <f>IF(N148="zákl. přenesená",J148,0)</f>
        <v>0</v>
      </c>
      <c r="BH148" s="204">
        <f>IF(N148="sníž. přenesená",J148,0)</f>
        <v>0</v>
      </c>
      <c r="BI148" s="204">
        <f>IF(N148="nulová",J148,0)</f>
        <v>0</v>
      </c>
      <c r="BJ148" s="18" t="s">
        <v>71</v>
      </c>
      <c r="BK148" s="204">
        <f>ROUND(I148*H148,2)</f>
        <v>0</v>
      </c>
      <c r="BL148" s="18" t="s">
        <v>270</v>
      </c>
      <c r="BM148" s="203" t="s">
        <v>4335</v>
      </c>
    </row>
    <row r="149" spans="1:65" s="2" customFormat="1" ht="24.2" customHeight="1">
      <c r="A149" s="35"/>
      <c r="B149" s="36"/>
      <c r="C149" s="261" t="s">
        <v>314</v>
      </c>
      <c r="D149" s="261" t="s">
        <v>401</v>
      </c>
      <c r="E149" s="262" t="s">
        <v>1992</v>
      </c>
      <c r="F149" s="263" t="s">
        <v>1993</v>
      </c>
      <c r="G149" s="264" t="s">
        <v>796</v>
      </c>
      <c r="H149" s="265">
        <v>4.8680000000000003</v>
      </c>
      <c r="I149" s="266"/>
      <c r="J149" s="267">
        <f>ROUND(I149*H149,2)</f>
        <v>0</v>
      </c>
      <c r="K149" s="268"/>
      <c r="L149" s="269"/>
      <c r="M149" s="270" t="s">
        <v>1</v>
      </c>
      <c r="N149" s="271" t="s">
        <v>38</v>
      </c>
      <c r="O149" s="72"/>
      <c r="P149" s="201">
        <f>O149*H149</f>
        <v>0</v>
      </c>
      <c r="Q149" s="201">
        <v>0</v>
      </c>
      <c r="R149" s="201">
        <f>Q149*H149</f>
        <v>0</v>
      </c>
      <c r="S149" s="201">
        <v>0</v>
      </c>
      <c r="T149" s="202">
        <f>S149*H149</f>
        <v>0</v>
      </c>
      <c r="U149" s="35"/>
      <c r="V149" s="35"/>
      <c r="W149" s="35"/>
      <c r="X149" s="35"/>
      <c r="Y149" s="35"/>
      <c r="Z149" s="35"/>
      <c r="AA149" s="35"/>
      <c r="AB149" s="35"/>
      <c r="AC149" s="35"/>
      <c r="AD149" s="35"/>
      <c r="AE149" s="35"/>
      <c r="AR149" s="203" t="s">
        <v>314</v>
      </c>
      <c r="AT149" s="203" t="s">
        <v>401</v>
      </c>
      <c r="AU149" s="203" t="s">
        <v>73</v>
      </c>
      <c r="AY149" s="18" t="s">
        <v>263</v>
      </c>
      <c r="BE149" s="204">
        <f>IF(N149="základní",J149,0)</f>
        <v>0</v>
      </c>
      <c r="BF149" s="204">
        <f>IF(N149="snížená",J149,0)</f>
        <v>0</v>
      </c>
      <c r="BG149" s="204">
        <f>IF(N149="zákl. přenesená",J149,0)</f>
        <v>0</v>
      </c>
      <c r="BH149" s="204">
        <f>IF(N149="sníž. přenesená",J149,0)</f>
        <v>0</v>
      </c>
      <c r="BI149" s="204">
        <f>IF(N149="nulová",J149,0)</f>
        <v>0</v>
      </c>
      <c r="BJ149" s="18" t="s">
        <v>71</v>
      </c>
      <c r="BK149" s="204">
        <f>ROUND(I149*H149,2)</f>
        <v>0</v>
      </c>
      <c r="BL149" s="18" t="s">
        <v>270</v>
      </c>
      <c r="BM149" s="203" t="s">
        <v>4336</v>
      </c>
    </row>
    <row r="150" spans="1:65" s="13" customFormat="1">
      <c r="B150" s="205"/>
      <c r="C150" s="206"/>
      <c r="D150" s="207" t="s">
        <v>272</v>
      </c>
      <c r="E150" s="206"/>
      <c r="F150" s="209" t="s">
        <v>4337</v>
      </c>
      <c r="G150" s="206"/>
      <c r="H150" s="210">
        <v>4.8680000000000003</v>
      </c>
      <c r="I150" s="211"/>
      <c r="J150" s="206"/>
      <c r="K150" s="206"/>
      <c r="L150" s="212"/>
      <c r="M150" s="213"/>
      <c r="N150" s="214"/>
      <c r="O150" s="214"/>
      <c r="P150" s="214"/>
      <c r="Q150" s="214"/>
      <c r="R150" s="214"/>
      <c r="S150" s="214"/>
      <c r="T150" s="215"/>
      <c r="AT150" s="216" t="s">
        <v>272</v>
      </c>
      <c r="AU150" s="216" t="s">
        <v>73</v>
      </c>
      <c r="AV150" s="13" t="s">
        <v>73</v>
      </c>
      <c r="AW150" s="13" t="s">
        <v>4</v>
      </c>
      <c r="AX150" s="13" t="s">
        <v>71</v>
      </c>
      <c r="AY150" s="216" t="s">
        <v>263</v>
      </c>
    </row>
    <row r="151" spans="1:65" s="2" customFormat="1" ht="33" customHeight="1">
      <c r="A151" s="35"/>
      <c r="B151" s="36"/>
      <c r="C151" s="191" t="s">
        <v>264</v>
      </c>
      <c r="D151" s="191" t="s">
        <v>266</v>
      </c>
      <c r="E151" s="192" t="s">
        <v>4338</v>
      </c>
      <c r="F151" s="193" t="s">
        <v>4339</v>
      </c>
      <c r="G151" s="194" t="s">
        <v>796</v>
      </c>
      <c r="H151" s="195">
        <v>4.82</v>
      </c>
      <c r="I151" s="196"/>
      <c r="J151" s="197">
        <f>ROUND(I151*H151,2)</f>
        <v>0</v>
      </c>
      <c r="K151" s="198"/>
      <c r="L151" s="40"/>
      <c r="M151" s="199" t="s">
        <v>1</v>
      </c>
      <c r="N151" s="200" t="s">
        <v>38</v>
      </c>
      <c r="O151" s="72"/>
      <c r="P151" s="201">
        <f>O151*H151</f>
        <v>0</v>
      </c>
      <c r="Q151" s="201">
        <v>1.0000000000000001E-5</v>
      </c>
      <c r="R151" s="201">
        <f>Q151*H151</f>
        <v>4.8200000000000006E-5</v>
      </c>
      <c r="S151" s="201">
        <v>0</v>
      </c>
      <c r="T151" s="202">
        <f>S151*H151</f>
        <v>0</v>
      </c>
      <c r="U151" s="35"/>
      <c r="V151" s="35"/>
      <c r="W151" s="35"/>
      <c r="X151" s="35"/>
      <c r="Y151" s="35"/>
      <c r="Z151" s="35"/>
      <c r="AA151" s="35"/>
      <c r="AB151" s="35"/>
      <c r="AC151" s="35"/>
      <c r="AD151" s="35"/>
      <c r="AE151" s="35"/>
      <c r="AR151" s="203" t="s">
        <v>270</v>
      </c>
      <c r="AT151" s="203" t="s">
        <v>266</v>
      </c>
      <c r="AU151" s="203" t="s">
        <v>73</v>
      </c>
      <c r="AY151" s="18" t="s">
        <v>263</v>
      </c>
      <c r="BE151" s="204">
        <f>IF(N151="základní",J151,0)</f>
        <v>0</v>
      </c>
      <c r="BF151" s="204">
        <f>IF(N151="snížená",J151,0)</f>
        <v>0</v>
      </c>
      <c r="BG151" s="204">
        <f>IF(N151="zákl. přenesená",J151,0)</f>
        <v>0</v>
      </c>
      <c r="BH151" s="204">
        <f>IF(N151="sníž. přenesená",J151,0)</f>
        <v>0</v>
      </c>
      <c r="BI151" s="204">
        <f>IF(N151="nulová",J151,0)</f>
        <v>0</v>
      </c>
      <c r="BJ151" s="18" t="s">
        <v>71</v>
      </c>
      <c r="BK151" s="204">
        <f>ROUND(I151*H151,2)</f>
        <v>0</v>
      </c>
      <c r="BL151" s="18" t="s">
        <v>270</v>
      </c>
      <c r="BM151" s="203" t="s">
        <v>4340</v>
      </c>
    </row>
    <row r="152" spans="1:65" s="2" customFormat="1" ht="21.75" customHeight="1">
      <c r="A152" s="35"/>
      <c r="B152" s="36"/>
      <c r="C152" s="261" t="s">
        <v>322</v>
      </c>
      <c r="D152" s="261" t="s">
        <v>401</v>
      </c>
      <c r="E152" s="262" t="s">
        <v>4341</v>
      </c>
      <c r="F152" s="263" t="s">
        <v>4342</v>
      </c>
      <c r="G152" s="264" t="s">
        <v>796</v>
      </c>
      <c r="H152" s="265">
        <v>4.9649999999999999</v>
      </c>
      <c r="I152" s="266"/>
      <c r="J152" s="267">
        <f>ROUND(I152*H152,2)</f>
        <v>0</v>
      </c>
      <c r="K152" s="268"/>
      <c r="L152" s="269"/>
      <c r="M152" s="270" t="s">
        <v>1</v>
      </c>
      <c r="N152" s="271" t="s">
        <v>38</v>
      </c>
      <c r="O152" s="72"/>
      <c r="P152" s="201">
        <f>O152*H152</f>
        <v>0</v>
      </c>
      <c r="Q152" s="201">
        <v>2.0999999999999999E-3</v>
      </c>
      <c r="R152" s="201">
        <f>Q152*H152</f>
        <v>1.0426499999999998E-2</v>
      </c>
      <c r="S152" s="201">
        <v>0</v>
      </c>
      <c r="T152" s="202">
        <f>S152*H152</f>
        <v>0</v>
      </c>
      <c r="U152" s="35"/>
      <c r="V152" s="35"/>
      <c r="W152" s="35"/>
      <c r="X152" s="35"/>
      <c r="Y152" s="35"/>
      <c r="Z152" s="35"/>
      <c r="AA152" s="35"/>
      <c r="AB152" s="35"/>
      <c r="AC152" s="35"/>
      <c r="AD152" s="35"/>
      <c r="AE152" s="35"/>
      <c r="AR152" s="203" t="s">
        <v>314</v>
      </c>
      <c r="AT152" s="203" t="s">
        <v>401</v>
      </c>
      <c r="AU152" s="203" t="s">
        <v>73</v>
      </c>
      <c r="AY152" s="18" t="s">
        <v>263</v>
      </c>
      <c r="BE152" s="204">
        <f>IF(N152="základní",J152,0)</f>
        <v>0</v>
      </c>
      <c r="BF152" s="204">
        <f>IF(N152="snížená",J152,0)</f>
        <v>0</v>
      </c>
      <c r="BG152" s="204">
        <f>IF(N152="zákl. přenesená",J152,0)</f>
        <v>0</v>
      </c>
      <c r="BH152" s="204">
        <f>IF(N152="sníž. přenesená",J152,0)</f>
        <v>0</v>
      </c>
      <c r="BI152" s="204">
        <f>IF(N152="nulová",J152,0)</f>
        <v>0</v>
      </c>
      <c r="BJ152" s="18" t="s">
        <v>71</v>
      </c>
      <c r="BK152" s="204">
        <f>ROUND(I152*H152,2)</f>
        <v>0</v>
      </c>
      <c r="BL152" s="18" t="s">
        <v>270</v>
      </c>
      <c r="BM152" s="203" t="s">
        <v>4343</v>
      </c>
    </row>
    <row r="153" spans="1:65" s="13" customFormat="1">
      <c r="B153" s="205"/>
      <c r="C153" s="206"/>
      <c r="D153" s="207" t="s">
        <v>272</v>
      </c>
      <c r="E153" s="206"/>
      <c r="F153" s="209" t="s">
        <v>4344</v>
      </c>
      <c r="G153" s="206"/>
      <c r="H153" s="210">
        <v>4.9649999999999999</v>
      </c>
      <c r="I153" s="211"/>
      <c r="J153" s="206"/>
      <c r="K153" s="206"/>
      <c r="L153" s="212"/>
      <c r="M153" s="213"/>
      <c r="N153" s="214"/>
      <c r="O153" s="214"/>
      <c r="P153" s="214"/>
      <c r="Q153" s="214"/>
      <c r="R153" s="214"/>
      <c r="S153" s="214"/>
      <c r="T153" s="215"/>
      <c r="AT153" s="216" t="s">
        <v>272</v>
      </c>
      <c r="AU153" s="216" t="s">
        <v>73</v>
      </c>
      <c r="AV153" s="13" t="s">
        <v>73</v>
      </c>
      <c r="AW153" s="13" t="s">
        <v>4</v>
      </c>
      <c r="AX153" s="13" t="s">
        <v>71</v>
      </c>
      <c r="AY153" s="216" t="s">
        <v>263</v>
      </c>
    </row>
    <row r="154" spans="1:65" s="2" customFormat="1" ht="16.5" customHeight="1">
      <c r="A154" s="35"/>
      <c r="B154" s="36"/>
      <c r="C154" s="191" t="s">
        <v>327</v>
      </c>
      <c r="D154" s="191" t="s">
        <v>266</v>
      </c>
      <c r="E154" s="192" t="s">
        <v>2005</v>
      </c>
      <c r="F154" s="193" t="s">
        <v>2006</v>
      </c>
      <c r="G154" s="194" t="s">
        <v>796</v>
      </c>
      <c r="H154" s="195">
        <v>4.82</v>
      </c>
      <c r="I154" s="196"/>
      <c r="J154" s="197">
        <f>ROUND(I154*H154,2)</f>
        <v>0</v>
      </c>
      <c r="K154" s="198"/>
      <c r="L154" s="40"/>
      <c r="M154" s="199" t="s">
        <v>1</v>
      </c>
      <c r="N154" s="200" t="s">
        <v>38</v>
      </c>
      <c r="O154" s="72"/>
      <c r="P154" s="201">
        <f>O154*H154</f>
        <v>0</v>
      </c>
      <c r="Q154" s="201">
        <v>2.0000000000000001E-4</v>
      </c>
      <c r="R154" s="201">
        <f>Q154*H154</f>
        <v>9.6400000000000012E-4</v>
      </c>
      <c r="S154" s="201">
        <v>0</v>
      </c>
      <c r="T154" s="202">
        <f>S154*H154</f>
        <v>0</v>
      </c>
      <c r="U154" s="35"/>
      <c r="V154" s="35"/>
      <c r="W154" s="35"/>
      <c r="X154" s="35"/>
      <c r="Y154" s="35"/>
      <c r="Z154" s="35"/>
      <c r="AA154" s="35"/>
      <c r="AB154" s="35"/>
      <c r="AC154" s="35"/>
      <c r="AD154" s="35"/>
      <c r="AE154" s="35"/>
      <c r="AR154" s="203" t="s">
        <v>270</v>
      </c>
      <c r="AT154" s="203" t="s">
        <v>266</v>
      </c>
      <c r="AU154" s="203" t="s">
        <v>73</v>
      </c>
      <c r="AY154" s="18" t="s">
        <v>263</v>
      </c>
      <c r="BE154" s="204">
        <f>IF(N154="základní",J154,0)</f>
        <v>0</v>
      </c>
      <c r="BF154" s="204">
        <f>IF(N154="snížená",J154,0)</f>
        <v>0</v>
      </c>
      <c r="BG154" s="204">
        <f>IF(N154="zákl. přenesená",J154,0)</f>
        <v>0</v>
      </c>
      <c r="BH154" s="204">
        <f>IF(N154="sníž. přenesená",J154,0)</f>
        <v>0</v>
      </c>
      <c r="BI154" s="204">
        <f>IF(N154="nulová",J154,0)</f>
        <v>0</v>
      </c>
      <c r="BJ154" s="18" t="s">
        <v>71</v>
      </c>
      <c r="BK154" s="204">
        <f>ROUND(I154*H154,2)</f>
        <v>0</v>
      </c>
      <c r="BL154" s="18" t="s">
        <v>270</v>
      </c>
      <c r="BM154" s="203" t="s">
        <v>4345</v>
      </c>
    </row>
    <row r="155" spans="1:65" s="2" customFormat="1" ht="16.5" customHeight="1">
      <c r="A155" s="35"/>
      <c r="B155" s="36"/>
      <c r="C155" s="261" t="s">
        <v>8</v>
      </c>
      <c r="D155" s="261" t="s">
        <v>401</v>
      </c>
      <c r="E155" s="262" t="s">
        <v>2008</v>
      </c>
      <c r="F155" s="263" t="s">
        <v>2009</v>
      </c>
      <c r="G155" s="264" t="s">
        <v>796</v>
      </c>
      <c r="H155" s="265">
        <v>4.82</v>
      </c>
      <c r="I155" s="266"/>
      <c r="J155" s="267">
        <f>ROUND(I155*H155,2)</f>
        <v>0</v>
      </c>
      <c r="K155" s="268"/>
      <c r="L155" s="269"/>
      <c r="M155" s="270" t="s">
        <v>1</v>
      </c>
      <c r="N155" s="271" t="s">
        <v>38</v>
      </c>
      <c r="O155" s="72"/>
      <c r="P155" s="201">
        <f>O155*H155</f>
        <v>0</v>
      </c>
      <c r="Q155" s="201">
        <v>5.0000000000000002E-5</v>
      </c>
      <c r="R155" s="201">
        <f>Q155*H155</f>
        <v>2.4100000000000003E-4</v>
      </c>
      <c r="S155" s="201">
        <v>0</v>
      </c>
      <c r="T155" s="202">
        <f>S155*H155</f>
        <v>0</v>
      </c>
      <c r="U155" s="35"/>
      <c r="V155" s="35"/>
      <c r="W155" s="35"/>
      <c r="X155" s="35"/>
      <c r="Y155" s="35"/>
      <c r="Z155" s="35"/>
      <c r="AA155" s="35"/>
      <c r="AB155" s="35"/>
      <c r="AC155" s="35"/>
      <c r="AD155" s="35"/>
      <c r="AE155" s="35"/>
      <c r="AR155" s="203" t="s">
        <v>314</v>
      </c>
      <c r="AT155" s="203" t="s">
        <v>401</v>
      </c>
      <c r="AU155" s="203" t="s">
        <v>73</v>
      </c>
      <c r="AY155" s="18" t="s">
        <v>263</v>
      </c>
      <c r="BE155" s="204">
        <f>IF(N155="základní",J155,0)</f>
        <v>0</v>
      </c>
      <c r="BF155" s="204">
        <f>IF(N155="snížená",J155,0)</f>
        <v>0</v>
      </c>
      <c r="BG155" s="204">
        <f>IF(N155="zákl. přenesená",J155,0)</f>
        <v>0</v>
      </c>
      <c r="BH155" s="204">
        <f>IF(N155="sníž. přenesená",J155,0)</f>
        <v>0</v>
      </c>
      <c r="BI155" s="204">
        <f>IF(N155="nulová",J155,0)</f>
        <v>0</v>
      </c>
      <c r="BJ155" s="18" t="s">
        <v>71</v>
      </c>
      <c r="BK155" s="204">
        <f>ROUND(I155*H155,2)</f>
        <v>0</v>
      </c>
      <c r="BL155" s="18" t="s">
        <v>270</v>
      </c>
      <c r="BM155" s="203" t="s">
        <v>4346</v>
      </c>
    </row>
    <row r="156" spans="1:65" s="2" customFormat="1" ht="19.5">
      <c r="A156" s="35"/>
      <c r="B156" s="36"/>
      <c r="C156" s="37"/>
      <c r="D156" s="207" t="s">
        <v>294</v>
      </c>
      <c r="E156" s="37"/>
      <c r="F156" s="239" t="s">
        <v>2011</v>
      </c>
      <c r="G156" s="37"/>
      <c r="H156" s="37"/>
      <c r="I156" s="240"/>
      <c r="J156" s="37"/>
      <c r="K156" s="37"/>
      <c r="L156" s="40"/>
      <c r="M156" s="241"/>
      <c r="N156" s="242"/>
      <c r="O156" s="72"/>
      <c r="P156" s="72"/>
      <c r="Q156" s="72"/>
      <c r="R156" s="72"/>
      <c r="S156" s="72"/>
      <c r="T156" s="73"/>
      <c r="U156" s="35"/>
      <c r="V156" s="35"/>
      <c r="W156" s="35"/>
      <c r="X156" s="35"/>
      <c r="Y156" s="35"/>
      <c r="Z156" s="35"/>
      <c r="AA156" s="35"/>
      <c r="AB156" s="35"/>
      <c r="AC156" s="35"/>
      <c r="AD156" s="35"/>
      <c r="AE156" s="35"/>
      <c r="AT156" s="18" t="s">
        <v>294</v>
      </c>
      <c r="AU156" s="18" t="s">
        <v>73</v>
      </c>
    </row>
    <row r="157" spans="1:65" s="2" customFormat="1" ht="24.2" customHeight="1">
      <c r="A157" s="35"/>
      <c r="B157" s="36"/>
      <c r="C157" s="191" t="s">
        <v>397</v>
      </c>
      <c r="D157" s="191" t="s">
        <v>266</v>
      </c>
      <c r="E157" s="192" t="s">
        <v>2012</v>
      </c>
      <c r="F157" s="193" t="s">
        <v>2013</v>
      </c>
      <c r="G157" s="194" t="s">
        <v>796</v>
      </c>
      <c r="H157" s="195">
        <v>4.82</v>
      </c>
      <c r="I157" s="196"/>
      <c r="J157" s="197">
        <f>ROUND(I157*H157,2)</f>
        <v>0</v>
      </c>
      <c r="K157" s="198"/>
      <c r="L157" s="40"/>
      <c r="M157" s="199" t="s">
        <v>1</v>
      </c>
      <c r="N157" s="200" t="s">
        <v>38</v>
      </c>
      <c r="O157" s="72"/>
      <c r="P157" s="201">
        <f>O157*H157</f>
        <v>0</v>
      </c>
      <c r="Q157" s="201">
        <v>6.9999999999999994E-5</v>
      </c>
      <c r="R157" s="201">
        <f>Q157*H157</f>
        <v>3.3740000000000002E-4</v>
      </c>
      <c r="S157" s="201">
        <v>0</v>
      </c>
      <c r="T157" s="202">
        <f>S157*H157</f>
        <v>0</v>
      </c>
      <c r="U157" s="35"/>
      <c r="V157" s="35"/>
      <c r="W157" s="35"/>
      <c r="X157" s="35"/>
      <c r="Y157" s="35"/>
      <c r="Z157" s="35"/>
      <c r="AA157" s="35"/>
      <c r="AB157" s="35"/>
      <c r="AC157" s="35"/>
      <c r="AD157" s="35"/>
      <c r="AE157" s="35"/>
      <c r="AR157" s="203" t="s">
        <v>270</v>
      </c>
      <c r="AT157" s="203" t="s">
        <v>266</v>
      </c>
      <c r="AU157" s="203" t="s">
        <v>73</v>
      </c>
      <c r="AY157" s="18" t="s">
        <v>263</v>
      </c>
      <c r="BE157" s="204">
        <f>IF(N157="základní",J157,0)</f>
        <v>0</v>
      </c>
      <c r="BF157" s="204">
        <f>IF(N157="snížená",J157,0)</f>
        <v>0</v>
      </c>
      <c r="BG157" s="204">
        <f>IF(N157="zákl. přenesená",J157,0)</f>
        <v>0</v>
      </c>
      <c r="BH157" s="204">
        <f>IF(N157="sníž. přenesená",J157,0)</f>
        <v>0</v>
      </c>
      <c r="BI157" s="204">
        <f>IF(N157="nulová",J157,0)</f>
        <v>0</v>
      </c>
      <c r="BJ157" s="18" t="s">
        <v>71</v>
      </c>
      <c r="BK157" s="204">
        <f>ROUND(I157*H157,2)</f>
        <v>0</v>
      </c>
      <c r="BL157" s="18" t="s">
        <v>270</v>
      </c>
      <c r="BM157" s="203" t="s">
        <v>4347</v>
      </c>
    </row>
    <row r="158" spans="1:65" s="2" customFormat="1" ht="16.5" customHeight="1">
      <c r="A158" s="35"/>
      <c r="B158" s="36"/>
      <c r="C158" s="261" t="s">
        <v>405</v>
      </c>
      <c r="D158" s="261" t="s">
        <v>401</v>
      </c>
      <c r="E158" s="262" t="s">
        <v>1901</v>
      </c>
      <c r="F158" s="263" t="s">
        <v>2003</v>
      </c>
      <c r="G158" s="264" t="s">
        <v>1887</v>
      </c>
      <c r="H158" s="265">
        <v>1</v>
      </c>
      <c r="I158" s="266"/>
      <c r="J158" s="267">
        <f>ROUND(I158*H158,2)</f>
        <v>0</v>
      </c>
      <c r="K158" s="268"/>
      <c r="L158" s="269"/>
      <c r="M158" s="270" t="s">
        <v>1</v>
      </c>
      <c r="N158" s="271" t="s">
        <v>38</v>
      </c>
      <c r="O158" s="72"/>
      <c r="P158" s="201">
        <f>O158*H158</f>
        <v>0</v>
      </c>
      <c r="Q158" s="201">
        <v>0</v>
      </c>
      <c r="R158" s="201">
        <f>Q158*H158</f>
        <v>0</v>
      </c>
      <c r="S158" s="201">
        <v>0</v>
      </c>
      <c r="T158" s="202">
        <f>S158*H158</f>
        <v>0</v>
      </c>
      <c r="U158" s="35"/>
      <c r="V158" s="35"/>
      <c r="W158" s="35"/>
      <c r="X158" s="35"/>
      <c r="Y158" s="35"/>
      <c r="Z158" s="35"/>
      <c r="AA158" s="35"/>
      <c r="AB158" s="35"/>
      <c r="AC158" s="35"/>
      <c r="AD158" s="35"/>
      <c r="AE158" s="35"/>
      <c r="AR158" s="203" t="s">
        <v>314</v>
      </c>
      <c r="AT158" s="203" t="s">
        <v>401</v>
      </c>
      <c r="AU158" s="203" t="s">
        <v>73</v>
      </c>
      <c r="AY158" s="18" t="s">
        <v>263</v>
      </c>
      <c r="BE158" s="204">
        <f>IF(N158="základní",J158,0)</f>
        <v>0</v>
      </c>
      <c r="BF158" s="204">
        <f>IF(N158="snížená",J158,0)</f>
        <v>0</v>
      </c>
      <c r="BG158" s="204">
        <f>IF(N158="zákl. přenesená",J158,0)</f>
        <v>0</v>
      </c>
      <c r="BH158" s="204">
        <f>IF(N158="sníž. přenesená",J158,0)</f>
        <v>0</v>
      </c>
      <c r="BI158" s="204">
        <f>IF(N158="nulová",J158,0)</f>
        <v>0</v>
      </c>
      <c r="BJ158" s="18" t="s">
        <v>71</v>
      </c>
      <c r="BK158" s="204">
        <f>ROUND(I158*H158,2)</f>
        <v>0</v>
      </c>
      <c r="BL158" s="18" t="s">
        <v>270</v>
      </c>
      <c r="BM158" s="203" t="s">
        <v>4348</v>
      </c>
    </row>
    <row r="159" spans="1:65" s="12" customFormat="1" ht="22.9" customHeight="1">
      <c r="B159" s="175"/>
      <c r="C159" s="176"/>
      <c r="D159" s="177" t="s">
        <v>63</v>
      </c>
      <c r="E159" s="189" t="s">
        <v>302</v>
      </c>
      <c r="F159" s="189" t="s">
        <v>303</v>
      </c>
      <c r="G159" s="176"/>
      <c r="H159" s="176"/>
      <c r="I159" s="179"/>
      <c r="J159" s="190">
        <f>BK159</f>
        <v>0</v>
      </c>
      <c r="K159" s="176"/>
      <c r="L159" s="181"/>
      <c r="M159" s="182"/>
      <c r="N159" s="183"/>
      <c r="O159" s="183"/>
      <c r="P159" s="184">
        <f>SUM(P160:P167)</f>
        <v>0</v>
      </c>
      <c r="Q159" s="183"/>
      <c r="R159" s="184">
        <f>SUM(R160:R167)</f>
        <v>0</v>
      </c>
      <c r="S159" s="183"/>
      <c r="T159" s="185">
        <f>SUM(T160:T167)</f>
        <v>0</v>
      </c>
      <c r="AR159" s="186" t="s">
        <v>71</v>
      </c>
      <c r="AT159" s="187" t="s">
        <v>63</v>
      </c>
      <c r="AU159" s="187" t="s">
        <v>71</v>
      </c>
      <c r="AY159" s="186" t="s">
        <v>263</v>
      </c>
      <c r="BK159" s="188">
        <f>SUM(BK160:BK167)</f>
        <v>0</v>
      </c>
    </row>
    <row r="160" spans="1:65" s="2" customFormat="1" ht="21.75" customHeight="1">
      <c r="A160" s="35"/>
      <c r="B160" s="36"/>
      <c r="C160" s="191" t="s">
        <v>412</v>
      </c>
      <c r="D160" s="191" t="s">
        <v>266</v>
      </c>
      <c r="E160" s="192" t="s">
        <v>2015</v>
      </c>
      <c r="F160" s="193" t="s">
        <v>2016</v>
      </c>
      <c r="G160" s="194" t="s">
        <v>307</v>
      </c>
      <c r="H160" s="195">
        <v>1.109</v>
      </c>
      <c r="I160" s="196"/>
      <c r="J160" s="197">
        <f>ROUND(I160*H160,2)</f>
        <v>0</v>
      </c>
      <c r="K160" s="198"/>
      <c r="L160" s="40"/>
      <c r="M160" s="199" t="s">
        <v>1</v>
      </c>
      <c r="N160" s="200" t="s">
        <v>38</v>
      </c>
      <c r="O160" s="72"/>
      <c r="P160" s="201">
        <f>O160*H160</f>
        <v>0</v>
      </c>
      <c r="Q160" s="201">
        <v>0</v>
      </c>
      <c r="R160" s="201">
        <f>Q160*H160</f>
        <v>0</v>
      </c>
      <c r="S160" s="201">
        <v>0</v>
      </c>
      <c r="T160" s="202">
        <f>S160*H160</f>
        <v>0</v>
      </c>
      <c r="U160" s="35"/>
      <c r="V160" s="35"/>
      <c r="W160" s="35"/>
      <c r="X160" s="35"/>
      <c r="Y160" s="35"/>
      <c r="Z160" s="35"/>
      <c r="AA160" s="35"/>
      <c r="AB160" s="35"/>
      <c r="AC160" s="35"/>
      <c r="AD160" s="35"/>
      <c r="AE160" s="35"/>
      <c r="AR160" s="203" t="s">
        <v>270</v>
      </c>
      <c r="AT160" s="203" t="s">
        <v>266</v>
      </c>
      <c r="AU160" s="203" t="s">
        <v>73</v>
      </c>
      <c r="AY160" s="18" t="s">
        <v>263</v>
      </c>
      <c r="BE160" s="204">
        <f>IF(N160="základní",J160,0)</f>
        <v>0</v>
      </c>
      <c r="BF160" s="204">
        <f>IF(N160="snížená",J160,0)</f>
        <v>0</v>
      </c>
      <c r="BG160" s="204">
        <f>IF(N160="zákl. přenesená",J160,0)</f>
        <v>0</v>
      </c>
      <c r="BH160" s="204">
        <f>IF(N160="sníž. přenesená",J160,0)</f>
        <v>0</v>
      </c>
      <c r="BI160" s="204">
        <f>IF(N160="nulová",J160,0)</f>
        <v>0</v>
      </c>
      <c r="BJ160" s="18" t="s">
        <v>71</v>
      </c>
      <c r="BK160" s="204">
        <f>ROUND(I160*H160,2)</f>
        <v>0</v>
      </c>
      <c r="BL160" s="18" t="s">
        <v>270</v>
      </c>
      <c r="BM160" s="203" t="s">
        <v>4349</v>
      </c>
    </row>
    <row r="161" spans="1:65" s="2" customFormat="1" ht="24.2" customHeight="1">
      <c r="A161" s="35"/>
      <c r="B161" s="36"/>
      <c r="C161" s="191" t="s">
        <v>416</v>
      </c>
      <c r="D161" s="191" t="s">
        <v>266</v>
      </c>
      <c r="E161" s="192" t="s">
        <v>2018</v>
      </c>
      <c r="F161" s="193" t="s">
        <v>2019</v>
      </c>
      <c r="G161" s="194" t="s">
        <v>307</v>
      </c>
      <c r="H161" s="195">
        <v>22.18</v>
      </c>
      <c r="I161" s="196"/>
      <c r="J161" s="197">
        <f>ROUND(I161*H161,2)</f>
        <v>0</v>
      </c>
      <c r="K161" s="198"/>
      <c r="L161" s="40"/>
      <c r="M161" s="199" t="s">
        <v>1</v>
      </c>
      <c r="N161" s="200" t="s">
        <v>38</v>
      </c>
      <c r="O161" s="72"/>
      <c r="P161" s="201">
        <f>O161*H161</f>
        <v>0</v>
      </c>
      <c r="Q161" s="201">
        <v>0</v>
      </c>
      <c r="R161" s="201">
        <f>Q161*H161</f>
        <v>0</v>
      </c>
      <c r="S161" s="201">
        <v>0</v>
      </c>
      <c r="T161" s="202">
        <f>S161*H161</f>
        <v>0</v>
      </c>
      <c r="U161" s="35"/>
      <c r="V161" s="35"/>
      <c r="W161" s="35"/>
      <c r="X161" s="35"/>
      <c r="Y161" s="35"/>
      <c r="Z161" s="35"/>
      <c r="AA161" s="35"/>
      <c r="AB161" s="35"/>
      <c r="AC161" s="35"/>
      <c r="AD161" s="35"/>
      <c r="AE161" s="35"/>
      <c r="AR161" s="203" t="s">
        <v>270</v>
      </c>
      <c r="AT161" s="203" t="s">
        <v>266</v>
      </c>
      <c r="AU161" s="203" t="s">
        <v>73</v>
      </c>
      <c r="AY161" s="18" t="s">
        <v>263</v>
      </c>
      <c r="BE161" s="204">
        <f>IF(N161="základní",J161,0)</f>
        <v>0</v>
      </c>
      <c r="BF161" s="204">
        <f>IF(N161="snížená",J161,0)</f>
        <v>0</v>
      </c>
      <c r="BG161" s="204">
        <f>IF(N161="zákl. přenesená",J161,0)</f>
        <v>0</v>
      </c>
      <c r="BH161" s="204">
        <f>IF(N161="sníž. přenesená",J161,0)</f>
        <v>0</v>
      </c>
      <c r="BI161" s="204">
        <f>IF(N161="nulová",J161,0)</f>
        <v>0</v>
      </c>
      <c r="BJ161" s="18" t="s">
        <v>71</v>
      </c>
      <c r="BK161" s="204">
        <f>ROUND(I161*H161,2)</f>
        <v>0</v>
      </c>
      <c r="BL161" s="18" t="s">
        <v>270</v>
      </c>
      <c r="BM161" s="203" t="s">
        <v>4350</v>
      </c>
    </row>
    <row r="162" spans="1:65" s="13" customFormat="1">
      <c r="B162" s="205"/>
      <c r="C162" s="206"/>
      <c r="D162" s="207" t="s">
        <v>272</v>
      </c>
      <c r="E162" s="206"/>
      <c r="F162" s="209" t="s">
        <v>4351</v>
      </c>
      <c r="G162" s="206"/>
      <c r="H162" s="210">
        <v>22.18</v>
      </c>
      <c r="I162" s="211"/>
      <c r="J162" s="206"/>
      <c r="K162" s="206"/>
      <c r="L162" s="212"/>
      <c r="M162" s="213"/>
      <c r="N162" s="214"/>
      <c r="O162" s="214"/>
      <c r="P162" s="214"/>
      <c r="Q162" s="214"/>
      <c r="R162" s="214"/>
      <c r="S162" s="214"/>
      <c r="T162" s="215"/>
      <c r="AT162" s="216" t="s">
        <v>272</v>
      </c>
      <c r="AU162" s="216" t="s">
        <v>73</v>
      </c>
      <c r="AV162" s="13" t="s">
        <v>73</v>
      </c>
      <c r="AW162" s="13" t="s">
        <v>4</v>
      </c>
      <c r="AX162" s="13" t="s">
        <v>71</v>
      </c>
      <c r="AY162" s="216" t="s">
        <v>263</v>
      </c>
    </row>
    <row r="163" spans="1:65" s="2" customFormat="1" ht="24.2" customHeight="1">
      <c r="A163" s="35"/>
      <c r="B163" s="36"/>
      <c r="C163" s="191" t="s">
        <v>421</v>
      </c>
      <c r="D163" s="191" t="s">
        <v>266</v>
      </c>
      <c r="E163" s="192" t="s">
        <v>305</v>
      </c>
      <c r="F163" s="193" t="s">
        <v>306</v>
      </c>
      <c r="G163" s="194" t="s">
        <v>307</v>
      </c>
      <c r="H163" s="195">
        <v>1.109</v>
      </c>
      <c r="I163" s="196"/>
      <c r="J163" s="197">
        <f>ROUND(I163*H163,2)</f>
        <v>0</v>
      </c>
      <c r="K163" s="198"/>
      <c r="L163" s="40"/>
      <c r="M163" s="199" t="s">
        <v>1</v>
      </c>
      <c r="N163" s="200" t="s">
        <v>38</v>
      </c>
      <c r="O163" s="72"/>
      <c r="P163" s="201">
        <f>O163*H163</f>
        <v>0</v>
      </c>
      <c r="Q163" s="201">
        <v>0</v>
      </c>
      <c r="R163" s="201">
        <f>Q163*H163</f>
        <v>0</v>
      </c>
      <c r="S163" s="201">
        <v>0</v>
      </c>
      <c r="T163" s="202">
        <f>S163*H163</f>
        <v>0</v>
      </c>
      <c r="U163" s="35"/>
      <c r="V163" s="35"/>
      <c r="W163" s="35"/>
      <c r="X163" s="35"/>
      <c r="Y163" s="35"/>
      <c r="Z163" s="35"/>
      <c r="AA163" s="35"/>
      <c r="AB163" s="35"/>
      <c r="AC163" s="35"/>
      <c r="AD163" s="35"/>
      <c r="AE163" s="35"/>
      <c r="AR163" s="203" t="s">
        <v>270</v>
      </c>
      <c r="AT163" s="203" t="s">
        <v>266</v>
      </c>
      <c r="AU163" s="203" t="s">
        <v>73</v>
      </c>
      <c r="AY163" s="18" t="s">
        <v>263</v>
      </c>
      <c r="BE163" s="204">
        <f>IF(N163="základní",J163,0)</f>
        <v>0</v>
      </c>
      <c r="BF163" s="204">
        <f>IF(N163="snížená",J163,0)</f>
        <v>0</v>
      </c>
      <c r="BG163" s="204">
        <f>IF(N163="zákl. přenesená",J163,0)</f>
        <v>0</v>
      </c>
      <c r="BH163" s="204">
        <f>IF(N163="sníž. přenesená",J163,0)</f>
        <v>0</v>
      </c>
      <c r="BI163" s="204">
        <f>IF(N163="nulová",J163,0)</f>
        <v>0</v>
      </c>
      <c r="BJ163" s="18" t="s">
        <v>71</v>
      </c>
      <c r="BK163" s="204">
        <f>ROUND(I163*H163,2)</f>
        <v>0</v>
      </c>
      <c r="BL163" s="18" t="s">
        <v>270</v>
      </c>
      <c r="BM163" s="203" t="s">
        <v>4352</v>
      </c>
    </row>
    <row r="164" spans="1:65" s="2" customFormat="1" ht="33" customHeight="1">
      <c r="A164" s="35"/>
      <c r="B164" s="36"/>
      <c r="C164" s="191" t="s">
        <v>426</v>
      </c>
      <c r="D164" s="191" t="s">
        <v>266</v>
      </c>
      <c r="E164" s="192" t="s">
        <v>2023</v>
      </c>
      <c r="F164" s="193" t="s">
        <v>2024</v>
      </c>
      <c r="G164" s="194" t="s">
        <v>307</v>
      </c>
      <c r="H164" s="195">
        <v>0.33300000000000002</v>
      </c>
      <c r="I164" s="196"/>
      <c r="J164" s="197">
        <f>ROUND(I164*H164,2)</f>
        <v>0</v>
      </c>
      <c r="K164" s="198"/>
      <c r="L164" s="40"/>
      <c r="M164" s="199" t="s">
        <v>1</v>
      </c>
      <c r="N164" s="200" t="s">
        <v>38</v>
      </c>
      <c r="O164" s="72"/>
      <c r="P164" s="201">
        <f>O164*H164</f>
        <v>0</v>
      </c>
      <c r="Q164" s="201">
        <v>0</v>
      </c>
      <c r="R164" s="201">
        <f>Q164*H164</f>
        <v>0</v>
      </c>
      <c r="S164" s="201">
        <v>0</v>
      </c>
      <c r="T164" s="202">
        <f>S164*H164</f>
        <v>0</v>
      </c>
      <c r="U164" s="35"/>
      <c r="V164" s="35"/>
      <c r="W164" s="35"/>
      <c r="X164" s="35"/>
      <c r="Y164" s="35"/>
      <c r="Z164" s="35"/>
      <c r="AA164" s="35"/>
      <c r="AB164" s="35"/>
      <c r="AC164" s="35"/>
      <c r="AD164" s="35"/>
      <c r="AE164" s="35"/>
      <c r="AR164" s="203" t="s">
        <v>270</v>
      </c>
      <c r="AT164" s="203" t="s">
        <v>266</v>
      </c>
      <c r="AU164" s="203" t="s">
        <v>73</v>
      </c>
      <c r="AY164" s="18" t="s">
        <v>263</v>
      </c>
      <c r="BE164" s="204">
        <f>IF(N164="základní",J164,0)</f>
        <v>0</v>
      </c>
      <c r="BF164" s="204">
        <f>IF(N164="snížená",J164,0)</f>
        <v>0</v>
      </c>
      <c r="BG164" s="204">
        <f>IF(N164="zákl. přenesená",J164,0)</f>
        <v>0</v>
      </c>
      <c r="BH164" s="204">
        <f>IF(N164="sníž. přenesená",J164,0)</f>
        <v>0</v>
      </c>
      <c r="BI164" s="204">
        <f>IF(N164="nulová",J164,0)</f>
        <v>0</v>
      </c>
      <c r="BJ164" s="18" t="s">
        <v>71</v>
      </c>
      <c r="BK164" s="204">
        <f>ROUND(I164*H164,2)</f>
        <v>0</v>
      </c>
      <c r="BL164" s="18" t="s">
        <v>270</v>
      </c>
      <c r="BM164" s="203" t="s">
        <v>4353</v>
      </c>
    </row>
    <row r="165" spans="1:65" s="13" customFormat="1">
      <c r="B165" s="205"/>
      <c r="C165" s="206"/>
      <c r="D165" s="207" t="s">
        <v>272</v>
      </c>
      <c r="E165" s="206"/>
      <c r="F165" s="209" t="s">
        <v>4354</v>
      </c>
      <c r="G165" s="206"/>
      <c r="H165" s="210">
        <v>0.33300000000000002</v>
      </c>
      <c r="I165" s="211"/>
      <c r="J165" s="206"/>
      <c r="K165" s="206"/>
      <c r="L165" s="212"/>
      <c r="M165" s="213"/>
      <c r="N165" s="214"/>
      <c r="O165" s="214"/>
      <c r="P165" s="214"/>
      <c r="Q165" s="214"/>
      <c r="R165" s="214"/>
      <c r="S165" s="214"/>
      <c r="T165" s="215"/>
      <c r="AT165" s="216" t="s">
        <v>272</v>
      </c>
      <c r="AU165" s="216" t="s">
        <v>73</v>
      </c>
      <c r="AV165" s="13" t="s">
        <v>73</v>
      </c>
      <c r="AW165" s="13" t="s">
        <v>4</v>
      </c>
      <c r="AX165" s="13" t="s">
        <v>71</v>
      </c>
      <c r="AY165" s="216" t="s">
        <v>263</v>
      </c>
    </row>
    <row r="166" spans="1:65" s="2" customFormat="1" ht="33" customHeight="1">
      <c r="A166" s="35"/>
      <c r="B166" s="36"/>
      <c r="C166" s="191" t="s">
        <v>554</v>
      </c>
      <c r="D166" s="191" t="s">
        <v>266</v>
      </c>
      <c r="E166" s="192" t="s">
        <v>2027</v>
      </c>
      <c r="F166" s="193" t="s">
        <v>2028</v>
      </c>
      <c r="G166" s="194" t="s">
        <v>307</v>
      </c>
      <c r="H166" s="195">
        <v>0.77600000000000002</v>
      </c>
      <c r="I166" s="196"/>
      <c r="J166" s="197">
        <f>ROUND(I166*H166,2)</f>
        <v>0</v>
      </c>
      <c r="K166" s="198"/>
      <c r="L166" s="40"/>
      <c r="M166" s="199" t="s">
        <v>1</v>
      </c>
      <c r="N166" s="200" t="s">
        <v>38</v>
      </c>
      <c r="O166" s="72"/>
      <c r="P166" s="201">
        <f>O166*H166</f>
        <v>0</v>
      </c>
      <c r="Q166" s="201">
        <v>0</v>
      </c>
      <c r="R166" s="201">
        <f>Q166*H166</f>
        <v>0</v>
      </c>
      <c r="S166" s="201">
        <v>0</v>
      </c>
      <c r="T166" s="202">
        <f>S166*H166</f>
        <v>0</v>
      </c>
      <c r="U166" s="35"/>
      <c r="V166" s="35"/>
      <c r="W166" s="35"/>
      <c r="X166" s="35"/>
      <c r="Y166" s="35"/>
      <c r="Z166" s="35"/>
      <c r="AA166" s="35"/>
      <c r="AB166" s="35"/>
      <c r="AC166" s="35"/>
      <c r="AD166" s="35"/>
      <c r="AE166" s="35"/>
      <c r="AR166" s="203" t="s">
        <v>270</v>
      </c>
      <c r="AT166" s="203" t="s">
        <v>266</v>
      </c>
      <c r="AU166" s="203" t="s">
        <v>73</v>
      </c>
      <c r="AY166" s="18" t="s">
        <v>263</v>
      </c>
      <c r="BE166" s="204">
        <f>IF(N166="základní",J166,0)</f>
        <v>0</v>
      </c>
      <c r="BF166" s="204">
        <f>IF(N166="snížená",J166,0)</f>
        <v>0</v>
      </c>
      <c r="BG166" s="204">
        <f>IF(N166="zákl. přenesená",J166,0)</f>
        <v>0</v>
      </c>
      <c r="BH166" s="204">
        <f>IF(N166="sníž. přenesená",J166,0)</f>
        <v>0</v>
      </c>
      <c r="BI166" s="204">
        <f>IF(N166="nulová",J166,0)</f>
        <v>0</v>
      </c>
      <c r="BJ166" s="18" t="s">
        <v>71</v>
      </c>
      <c r="BK166" s="204">
        <f>ROUND(I166*H166,2)</f>
        <v>0</v>
      </c>
      <c r="BL166" s="18" t="s">
        <v>270</v>
      </c>
      <c r="BM166" s="203" t="s">
        <v>4355</v>
      </c>
    </row>
    <row r="167" spans="1:65" s="13" customFormat="1">
      <c r="B167" s="205"/>
      <c r="C167" s="206"/>
      <c r="D167" s="207" t="s">
        <v>272</v>
      </c>
      <c r="E167" s="206"/>
      <c r="F167" s="209" t="s">
        <v>4356</v>
      </c>
      <c r="G167" s="206"/>
      <c r="H167" s="210">
        <v>0.77600000000000002</v>
      </c>
      <c r="I167" s="211"/>
      <c r="J167" s="206"/>
      <c r="K167" s="206"/>
      <c r="L167" s="212"/>
      <c r="M167" s="213"/>
      <c r="N167" s="214"/>
      <c r="O167" s="214"/>
      <c r="P167" s="214"/>
      <c r="Q167" s="214"/>
      <c r="R167" s="214"/>
      <c r="S167" s="214"/>
      <c r="T167" s="215"/>
      <c r="AT167" s="216" t="s">
        <v>272</v>
      </c>
      <c r="AU167" s="216" t="s">
        <v>73</v>
      </c>
      <c r="AV167" s="13" t="s">
        <v>73</v>
      </c>
      <c r="AW167" s="13" t="s">
        <v>4</v>
      </c>
      <c r="AX167" s="13" t="s">
        <v>71</v>
      </c>
      <c r="AY167" s="216" t="s">
        <v>263</v>
      </c>
    </row>
    <row r="168" spans="1:65" s="12" customFormat="1" ht="22.9" customHeight="1">
      <c r="B168" s="175"/>
      <c r="C168" s="176"/>
      <c r="D168" s="177" t="s">
        <v>63</v>
      </c>
      <c r="E168" s="189" t="s">
        <v>395</v>
      </c>
      <c r="F168" s="189" t="s">
        <v>396</v>
      </c>
      <c r="G168" s="176"/>
      <c r="H168" s="176"/>
      <c r="I168" s="179"/>
      <c r="J168" s="190">
        <f>BK168</f>
        <v>0</v>
      </c>
      <c r="K168" s="176"/>
      <c r="L168" s="181"/>
      <c r="M168" s="182"/>
      <c r="N168" s="183"/>
      <c r="O168" s="183"/>
      <c r="P168" s="184">
        <f>P169</f>
        <v>0</v>
      </c>
      <c r="Q168" s="183"/>
      <c r="R168" s="184">
        <f>R169</f>
        <v>0</v>
      </c>
      <c r="S168" s="183"/>
      <c r="T168" s="185">
        <f>T169</f>
        <v>0</v>
      </c>
      <c r="AR168" s="186" t="s">
        <v>71</v>
      </c>
      <c r="AT168" s="187" t="s">
        <v>63</v>
      </c>
      <c r="AU168" s="187" t="s">
        <v>71</v>
      </c>
      <c r="AY168" s="186" t="s">
        <v>263</v>
      </c>
      <c r="BK168" s="188">
        <f>BK169</f>
        <v>0</v>
      </c>
    </row>
    <row r="169" spans="1:65" s="2" customFormat="1" ht="16.5" customHeight="1">
      <c r="A169" s="35"/>
      <c r="B169" s="36"/>
      <c r="C169" s="191" t="s">
        <v>493</v>
      </c>
      <c r="D169" s="191" t="s">
        <v>266</v>
      </c>
      <c r="E169" s="192" t="s">
        <v>2032</v>
      </c>
      <c r="F169" s="193" t="s">
        <v>2033</v>
      </c>
      <c r="G169" s="194" t="s">
        <v>307</v>
      </c>
      <c r="H169" s="195">
        <v>0.374</v>
      </c>
      <c r="I169" s="196"/>
      <c r="J169" s="197">
        <f>ROUND(I169*H169,2)</f>
        <v>0</v>
      </c>
      <c r="K169" s="198"/>
      <c r="L169" s="40"/>
      <c r="M169" s="243" t="s">
        <v>1</v>
      </c>
      <c r="N169" s="244" t="s">
        <v>38</v>
      </c>
      <c r="O169" s="245"/>
      <c r="P169" s="246">
        <f>O169*H169</f>
        <v>0</v>
      </c>
      <c r="Q169" s="246">
        <v>0</v>
      </c>
      <c r="R169" s="246">
        <f>Q169*H169</f>
        <v>0</v>
      </c>
      <c r="S169" s="246">
        <v>0</v>
      </c>
      <c r="T169" s="247">
        <f>S169*H169</f>
        <v>0</v>
      </c>
      <c r="U169" s="35"/>
      <c r="V169" s="35"/>
      <c r="W169" s="35"/>
      <c r="X169" s="35"/>
      <c r="Y169" s="35"/>
      <c r="Z169" s="35"/>
      <c r="AA169" s="35"/>
      <c r="AB169" s="35"/>
      <c r="AC169" s="35"/>
      <c r="AD169" s="35"/>
      <c r="AE169" s="35"/>
      <c r="AR169" s="203" t="s">
        <v>270</v>
      </c>
      <c r="AT169" s="203" t="s">
        <v>266</v>
      </c>
      <c r="AU169" s="203" t="s">
        <v>73</v>
      </c>
      <c r="AY169" s="18" t="s">
        <v>263</v>
      </c>
      <c r="BE169" s="204">
        <f>IF(N169="základní",J169,0)</f>
        <v>0</v>
      </c>
      <c r="BF169" s="204">
        <f>IF(N169="snížená",J169,0)</f>
        <v>0</v>
      </c>
      <c r="BG169" s="204">
        <f>IF(N169="zákl. přenesená",J169,0)</f>
        <v>0</v>
      </c>
      <c r="BH169" s="204">
        <f>IF(N169="sníž. přenesená",J169,0)</f>
        <v>0</v>
      </c>
      <c r="BI169" s="204">
        <f>IF(N169="nulová",J169,0)</f>
        <v>0</v>
      </c>
      <c r="BJ169" s="18" t="s">
        <v>71</v>
      </c>
      <c r="BK169" s="204">
        <f>ROUND(I169*H169,2)</f>
        <v>0</v>
      </c>
      <c r="BL169" s="18" t="s">
        <v>270</v>
      </c>
      <c r="BM169" s="203" t="s">
        <v>4357</v>
      </c>
    </row>
    <row r="170" spans="1:65" s="2" customFormat="1" ht="6.95" customHeight="1">
      <c r="A170" s="35"/>
      <c r="B170" s="55"/>
      <c r="C170" s="56"/>
      <c r="D170" s="56"/>
      <c r="E170" s="56"/>
      <c r="F170" s="56"/>
      <c r="G170" s="56"/>
      <c r="H170" s="56"/>
      <c r="I170" s="56"/>
      <c r="J170" s="56"/>
      <c r="K170" s="56"/>
      <c r="L170" s="40"/>
      <c r="M170" s="35"/>
      <c r="O170" s="35"/>
      <c r="P170" s="35"/>
      <c r="Q170" s="35"/>
      <c r="R170" s="35"/>
      <c r="S170" s="35"/>
      <c r="T170" s="35"/>
      <c r="U170" s="35"/>
      <c r="V170" s="35"/>
      <c r="W170" s="35"/>
      <c r="X170" s="35"/>
      <c r="Y170" s="35"/>
      <c r="Z170" s="35"/>
      <c r="AA170" s="35"/>
      <c r="AB170" s="35"/>
      <c r="AC170" s="35"/>
      <c r="AD170" s="35"/>
      <c r="AE170" s="35"/>
    </row>
  </sheetData>
  <sheetProtection algorithmName="SHA-512" hashValue="flAq5fUiAQFjDvnresLE1XnouHhceIexmvWi5tbpo76BIyjA7IVHjhmP5CC3MWRDCchL2cGz0Pp/2iJpPDQmsA==" saltValue="8nrlHepFdcaR37mhjRw3XA==" spinCount="100000" sheet="1" objects="1" scenarios="1" formatColumns="0" formatRows="0" autoFilter="0"/>
  <autoFilter ref="C125:K169" xr:uid="{00000000-0009-0000-0000-000013000000}"/>
  <mergeCells count="12">
    <mergeCell ref="E118:H118"/>
    <mergeCell ref="L2:V2"/>
    <mergeCell ref="E85:H85"/>
    <mergeCell ref="E87:H87"/>
    <mergeCell ref="E89:H89"/>
    <mergeCell ref="E114:H114"/>
    <mergeCell ref="E116:H116"/>
    <mergeCell ref="E7:H7"/>
    <mergeCell ref="E9:H9"/>
    <mergeCell ref="E11:H11"/>
    <mergeCell ref="E20:H20"/>
    <mergeCell ref="E29:H29"/>
  </mergeCells>
  <pageMargins left="0.39374999999999999" right="0.39374999999999999" top="0.39374999999999999" bottom="0.39374999999999999" header="0" footer="0"/>
  <pageSetup paperSize="9" scale="88" fitToHeight="100" orientation="portrait" blackAndWhite="1" r:id="rId1"/>
  <headerFooter>
    <oddHeader>&amp;L&amp;"Arial"&amp;8&amp;K000000INTERNAL&amp;1#</oddHeader>
    <oddFooter>&amp;CStrana &amp;P z &amp;N</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List21">
    <pageSetUpPr fitToPage="1"/>
  </sheetPr>
  <dimension ref="A2:BM691"/>
  <sheetViews>
    <sheetView showGridLines="0" workbookViewId="0">
      <selection activeCell="I128" sqref="I128:I691"/>
    </sheetView>
  </sheetViews>
  <sheetFormatPr defaultRowHeight="11.25"/>
  <cols>
    <col min="1" max="1" width="8.33203125" style="1" customWidth="1"/>
    <col min="2" max="2" width="1.1640625" style="1" customWidth="1"/>
    <col min="3" max="3" width="4.1640625" style="1" customWidth="1"/>
    <col min="4" max="4" width="4.33203125" style="1" customWidth="1"/>
    <col min="5" max="5" width="17.1640625" style="1" customWidth="1"/>
    <col min="6" max="6" width="50.83203125" style="1" customWidth="1"/>
    <col min="7" max="7" width="7.5" style="1" customWidth="1"/>
    <col min="8" max="8" width="14" style="1" customWidth="1"/>
    <col min="9" max="9" width="15.83203125" style="1" customWidth="1"/>
    <col min="10" max="10" width="22.33203125" style="1" customWidth="1"/>
    <col min="11" max="11" width="22.33203125" style="1" hidden="1" customWidth="1"/>
    <col min="12" max="12" width="9.33203125" style="1" customWidth="1"/>
    <col min="13" max="13" width="10.83203125" style="1" hidden="1" customWidth="1"/>
    <col min="14" max="14" width="9.33203125" style="1" hidden="1"/>
    <col min="15" max="20" width="14.1640625" style="1" hidden="1" customWidth="1"/>
    <col min="21" max="21" width="16.33203125" style="1" hidden="1" customWidth="1"/>
    <col min="22" max="22" width="12.33203125" style="1" customWidth="1"/>
    <col min="23" max="23" width="16.33203125" style="1" customWidth="1"/>
    <col min="24" max="24" width="12.33203125" style="1" customWidth="1"/>
    <col min="25" max="25" width="15" style="1" customWidth="1"/>
    <col min="26" max="26" width="11" style="1" customWidth="1"/>
    <col min="27" max="27" width="15" style="1" customWidth="1"/>
    <col min="28" max="28" width="16.33203125" style="1" customWidth="1"/>
    <col min="29" max="29" width="11" style="1" customWidth="1"/>
    <col min="30" max="30" width="15" style="1" customWidth="1"/>
    <col min="31" max="31" width="16.33203125" style="1" customWidth="1"/>
    <col min="44" max="65" width="9.33203125" style="1" hidden="1"/>
  </cols>
  <sheetData>
    <row r="2" spans="1:46" s="1" customFormat="1" ht="36.950000000000003" customHeight="1">
      <c r="L2" s="383"/>
      <c r="M2" s="383"/>
      <c r="N2" s="383"/>
      <c r="O2" s="383"/>
      <c r="P2" s="383"/>
      <c r="Q2" s="383"/>
      <c r="R2" s="383"/>
      <c r="S2" s="383"/>
      <c r="T2" s="383"/>
      <c r="U2" s="383"/>
      <c r="V2" s="383"/>
      <c r="AT2" s="18" t="s">
        <v>129</v>
      </c>
    </row>
    <row r="3" spans="1:46" s="1" customFormat="1" ht="6.95" customHeight="1">
      <c r="B3" s="114"/>
      <c r="C3" s="115"/>
      <c r="D3" s="115"/>
      <c r="E3" s="115"/>
      <c r="F3" s="115"/>
      <c r="G3" s="115"/>
      <c r="H3" s="115"/>
      <c r="I3" s="115"/>
      <c r="J3" s="115"/>
      <c r="K3" s="115"/>
      <c r="L3" s="21"/>
      <c r="AT3" s="18" t="s">
        <v>73</v>
      </c>
    </row>
    <row r="4" spans="1:46" s="1" customFormat="1" ht="24.95" customHeight="1">
      <c r="B4" s="21"/>
      <c r="D4" s="116" t="s">
        <v>240</v>
      </c>
      <c r="L4" s="21"/>
      <c r="M4" s="117" t="s">
        <v>10</v>
      </c>
      <c r="AT4" s="18" t="s">
        <v>4</v>
      </c>
    </row>
    <row r="5" spans="1:46" s="1" customFormat="1" ht="6.95" customHeight="1">
      <c r="B5" s="21"/>
      <c r="L5" s="21"/>
    </row>
    <row r="6" spans="1:46" s="1" customFormat="1" ht="12" customHeight="1">
      <c r="B6" s="21"/>
      <c r="D6" s="118" t="s">
        <v>15</v>
      </c>
      <c r="L6" s="21"/>
    </row>
    <row r="7" spans="1:46" s="1" customFormat="1" ht="16.5" customHeight="1">
      <c r="B7" s="21"/>
      <c r="E7" s="412" t="str">
        <f>'Rekapitulace stavby'!K6</f>
        <v>Modernizace teplárny OB6</v>
      </c>
      <c r="F7" s="413"/>
      <c r="G7" s="413"/>
      <c r="H7" s="413"/>
      <c r="L7" s="21"/>
    </row>
    <row r="8" spans="1:46" s="1" customFormat="1" ht="12" customHeight="1">
      <c r="B8" s="21"/>
      <c r="D8" s="118" t="s">
        <v>241</v>
      </c>
      <c r="L8" s="21"/>
    </row>
    <row r="9" spans="1:46" s="2" customFormat="1" ht="16.5" customHeight="1">
      <c r="A9" s="35"/>
      <c r="B9" s="40"/>
      <c r="C9" s="35"/>
      <c r="D9" s="35"/>
      <c r="E9" s="412" t="s">
        <v>4358</v>
      </c>
      <c r="F9" s="415"/>
      <c r="G9" s="415"/>
      <c r="H9" s="415"/>
      <c r="I9" s="35"/>
      <c r="J9" s="35"/>
      <c r="K9" s="35"/>
      <c r="L9" s="52"/>
      <c r="S9" s="35"/>
      <c r="T9" s="35"/>
      <c r="U9" s="35"/>
      <c r="V9" s="35"/>
      <c r="W9" s="35"/>
      <c r="X9" s="35"/>
      <c r="Y9" s="35"/>
      <c r="Z9" s="35"/>
      <c r="AA9" s="35"/>
      <c r="AB9" s="35"/>
      <c r="AC9" s="35"/>
      <c r="AD9" s="35"/>
      <c r="AE9" s="35"/>
    </row>
    <row r="10" spans="1:46" s="2" customFormat="1" ht="12" customHeight="1">
      <c r="A10" s="35"/>
      <c r="B10" s="40"/>
      <c r="C10" s="35"/>
      <c r="D10" s="118" t="s">
        <v>432</v>
      </c>
      <c r="E10" s="35"/>
      <c r="F10" s="35"/>
      <c r="G10" s="35"/>
      <c r="H10" s="35"/>
      <c r="I10" s="35"/>
      <c r="J10" s="35"/>
      <c r="K10" s="35"/>
      <c r="L10" s="52"/>
      <c r="S10" s="35"/>
      <c r="T10" s="35"/>
      <c r="U10" s="35"/>
      <c r="V10" s="35"/>
      <c r="W10" s="35"/>
      <c r="X10" s="35"/>
      <c r="Y10" s="35"/>
      <c r="Z10" s="35"/>
      <c r="AA10" s="35"/>
      <c r="AB10" s="35"/>
      <c r="AC10" s="35"/>
      <c r="AD10" s="35"/>
      <c r="AE10" s="35"/>
    </row>
    <row r="11" spans="1:46" s="2" customFormat="1" ht="30" customHeight="1">
      <c r="A11" s="35"/>
      <c r="B11" s="40"/>
      <c r="C11" s="35"/>
      <c r="D11" s="35"/>
      <c r="E11" s="414" t="s">
        <v>4359</v>
      </c>
      <c r="F11" s="415"/>
      <c r="G11" s="415"/>
      <c r="H11" s="415"/>
      <c r="I11" s="35"/>
      <c r="J11" s="35"/>
      <c r="K11" s="35"/>
      <c r="L11" s="52"/>
      <c r="S11" s="35"/>
      <c r="T11" s="35"/>
      <c r="U11" s="35"/>
      <c r="V11" s="35"/>
      <c r="W11" s="35"/>
      <c r="X11" s="35"/>
      <c r="Y11" s="35"/>
      <c r="Z11" s="35"/>
      <c r="AA11" s="35"/>
      <c r="AB11" s="35"/>
      <c r="AC11" s="35"/>
      <c r="AD11" s="35"/>
      <c r="AE11" s="35"/>
    </row>
    <row r="12" spans="1:46" s="2" customFormat="1">
      <c r="A12" s="35"/>
      <c r="B12" s="40"/>
      <c r="C12" s="35"/>
      <c r="D12" s="35"/>
      <c r="E12" s="35"/>
      <c r="F12" s="35"/>
      <c r="G12" s="35"/>
      <c r="H12" s="35"/>
      <c r="I12" s="35"/>
      <c r="J12" s="35"/>
      <c r="K12" s="35"/>
      <c r="L12" s="52"/>
      <c r="S12" s="35"/>
      <c r="T12" s="35"/>
      <c r="U12" s="35"/>
      <c r="V12" s="35"/>
      <c r="W12" s="35"/>
      <c r="X12" s="35"/>
      <c r="Y12" s="35"/>
      <c r="Z12" s="35"/>
      <c r="AA12" s="35"/>
      <c r="AB12" s="35"/>
      <c r="AC12" s="35"/>
      <c r="AD12" s="35"/>
      <c r="AE12" s="35"/>
    </row>
    <row r="13" spans="1:46" s="2" customFormat="1" ht="12" customHeight="1">
      <c r="A13" s="35"/>
      <c r="B13" s="40"/>
      <c r="C13" s="35"/>
      <c r="D13" s="118" t="s">
        <v>17</v>
      </c>
      <c r="E13" s="35"/>
      <c r="F13" s="109" t="s">
        <v>1</v>
      </c>
      <c r="G13" s="35"/>
      <c r="H13" s="35"/>
      <c r="I13" s="118" t="s">
        <v>18</v>
      </c>
      <c r="J13" s="109" t="s">
        <v>1</v>
      </c>
      <c r="K13" s="35"/>
      <c r="L13" s="52"/>
      <c r="S13" s="35"/>
      <c r="T13" s="35"/>
      <c r="U13" s="35"/>
      <c r="V13" s="35"/>
      <c r="W13" s="35"/>
      <c r="X13" s="35"/>
      <c r="Y13" s="35"/>
      <c r="Z13" s="35"/>
      <c r="AA13" s="35"/>
      <c r="AB13" s="35"/>
      <c r="AC13" s="35"/>
      <c r="AD13" s="35"/>
      <c r="AE13" s="35"/>
    </row>
    <row r="14" spans="1:46" s="2" customFormat="1" ht="12" customHeight="1">
      <c r="A14" s="35"/>
      <c r="B14" s="40"/>
      <c r="C14" s="35"/>
      <c r="D14" s="118" t="s">
        <v>19</v>
      </c>
      <c r="E14" s="35"/>
      <c r="F14" s="109" t="s">
        <v>20</v>
      </c>
      <c r="G14" s="35"/>
      <c r="H14" s="35"/>
      <c r="I14" s="118" t="s">
        <v>21</v>
      </c>
      <c r="J14" s="119">
        <f>'Rekapitulace stavby'!AN8</f>
        <v>45363</v>
      </c>
      <c r="K14" s="35"/>
      <c r="L14" s="52"/>
      <c r="S14" s="35"/>
      <c r="T14" s="35"/>
      <c r="U14" s="35"/>
      <c r="V14" s="35"/>
      <c r="W14" s="35"/>
      <c r="X14" s="35"/>
      <c r="Y14" s="35"/>
      <c r="Z14" s="35"/>
      <c r="AA14" s="35"/>
      <c r="AB14" s="35"/>
      <c r="AC14" s="35"/>
      <c r="AD14" s="35"/>
      <c r="AE14" s="35"/>
    </row>
    <row r="15" spans="1:46" s="2" customFormat="1" ht="10.9" customHeight="1">
      <c r="A15" s="35"/>
      <c r="B15" s="40"/>
      <c r="C15" s="35"/>
      <c r="D15" s="35"/>
      <c r="E15" s="35"/>
      <c r="F15" s="35"/>
      <c r="G15" s="35"/>
      <c r="H15" s="35"/>
      <c r="I15" s="35"/>
      <c r="J15" s="35"/>
      <c r="K15" s="35"/>
      <c r="L15" s="52"/>
      <c r="S15" s="35"/>
      <c r="T15" s="35"/>
      <c r="U15" s="35"/>
      <c r="V15" s="35"/>
      <c r="W15" s="35"/>
      <c r="X15" s="35"/>
      <c r="Y15" s="35"/>
      <c r="Z15" s="35"/>
      <c r="AA15" s="35"/>
      <c r="AB15" s="35"/>
      <c r="AC15" s="35"/>
      <c r="AD15" s="35"/>
      <c r="AE15" s="35"/>
    </row>
    <row r="16" spans="1:46" s="2" customFormat="1" ht="12" customHeight="1">
      <c r="A16" s="35"/>
      <c r="B16" s="40"/>
      <c r="C16" s="35"/>
      <c r="D16" s="118" t="s">
        <v>22</v>
      </c>
      <c r="E16" s="35"/>
      <c r="F16" s="35"/>
      <c r="G16" s="35"/>
      <c r="H16" s="35"/>
      <c r="I16" s="118" t="s">
        <v>23</v>
      </c>
      <c r="J16" s="109" t="s">
        <v>1</v>
      </c>
      <c r="K16" s="35"/>
      <c r="L16" s="52"/>
      <c r="S16" s="35"/>
      <c r="T16" s="35"/>
      <c r="U16" s="35"/>
      <c r="V16" s="35"/>
      <c r="W16" s="35"/>
      <c r="X16" s="35"/>
      <c r="Y16" s="35"/>
      <c r="Z16" s="35"/>
      <c r="AA16" s="35"/>
      <c r="AB16" s="35"/>
      <c r="AC16" s="35"/>
      <c r="AD16" s="35"/>
      <c r="AE16" s="35"/>
    </row>
    <row r="17" spans="1:31" s="2" customFormat="1" ht="18" customHeight="1">
      <c r="A17" s="35"/>
      <c r="B17" s="40"/>
      <c r="C17" s="35"/>
      <c r="D17" s="35"/>
      <c r="E17" s="109" t="s">
        <v>24</v>
      </c>
      <c r="F17" s="35"/>
      <c r="G17" s="35"/>
      <c r="H17" s="35"/>
      <c r="I17" s="118" t="s">
        <v>25</v>
      </c>
      <c r="J17" s="109" t="s">
        <v>1</v>
      </c>
      <c r="K17" s="35"/>
      <c r="L17" s="52"/>
      <c r="S17" s="35"/>
      <c r="T17" s="35"/>
      <c r="U17" s="35"/>
      <c r="V17" s="35"/>
      <c r="W17" s="35"/>
      <c r="X17" s="35"/>
      <c r="Y17" s="35"/>
      <c r="Z17" s="35"/>
      <c r="AA17" s="35"/>
      <c r="AB17" s="35"/>
      <c r="AC17" s="35"/>
      <c r="AD17" s="35"/>
      <c r="AE17" s="35"/>
    </row>
    <row r="18" spans="1:31" s="2" customFormat="1" ht="6.95" customHeight="1">
      <c r="A18" s="35"/>
      <c r="B18" s="40"/>
      <c r="C18" s="35"/>
      <c r="D18" s="35"/>
      <c r="E18" s="35"/>
      <c r="F18" s="35"/>
      <c r="G18" s="35"/>
      <c r="H18" s="35"/>
      <c r="I18" s="35"/>
      <c r="J18" s="35"/>
      <c r="K18" s="35"/>
      <c r="L18" s="52"/>
      <c r="S18" s="35"/>
      <c r="T18" s="35"/>
      <c r="U18" s="35"/>
      <c r="V18" s="35"/>
      <c r="W18" s="35"/>
      <c r="X18" s="35"/>
      <c r="Y18" s="35"/>
      <c r="Z18" s="35"/>
      <c r="AA18" s="35"/>
      <c r="AB18" s="35"/>
      <c r="AC18" s="35"/>
      <c r="AD18" s="35"/>
      <c r="AE18" s="35"/>
    </row>
    <row r="19" spans="1:31" s="2" customFormat="1" ht="12" customHeight="1">
      <c r="A19" s="35"/>
      <c r="B19" s="40"/>
      <c r="C19" s="35"/>
      <c r="D19" s="118" t="s">
        <v>26</v>
      </c>
      <c r="E19" s="35"/>
      <c r="F19" s="35"/>
      <c r="G19" s="35"/>
      <c r="H19" s="35"/>
      <c r="I19" s="118" t="s">
        <v>23</v>
      </c>
      <c r="J19" s="31" t="str">
        <f>'Rekapitulace stavby'!AN13</f>
        <v>Vyplň údaj</v>
      </c>
      <c r="K19" s="35"/>
      <c r="L19" s="52"/>
      <c r="S19" s="35"/>
      <c r="T19" s="35"/>
      <c r="U19" s="35"/>
      <c r="V19" s="35"/>
      <c r="W19" s="35"/>
      <c r="X19" s="35"/>
      <c r="Y19" s="35"/>
      <c r="Z19" s="35"/>
      <c r="AA19" s="35"/>
      <c r="AB19" s="35"/>
      <c r="AC19" s="35"/>
      <c r="AD19" s="35"/>
      <c r="AE19" s="35"/>
    </row>
    <row r="20" spans="1:31" s="2" customFormat="1" ht="18" customHeight="1">
      <c r="A20" s="35"/>
      <c r="B20" s="40"/>
      <c r="C20" s="35"/>
      <c r="D20" s="35"/>
      <c r="E20" s="416" t="str">
        <f>'Rekapitulace stavby'!E14</f>
        <v>Vyplň údaj</v>
      </c>
      <c r="F20" s="417"/>
      <c r="G20" s="417"/>
      <c r="H20" s="417"/>
      <c r="I20" s="118" t="s">
        <v>25</v>
      </c>
      <c r="J20" s="31" t="str">
        <f>'Rekapitulace stavby'!AN14</f>
        <v>Vyplň údaj</v>
      </c>
      <c r="K20" s="35"/>
      <c r="L20" s="52"/>
      <c r="S20" s="35"/>
      <c r="T20" s="35"/>
      <c r="U20" s="35"/>
      <c r="V20" s="35"/>
      <c r="W20" s="35"/>
      <c r="X20" s="35"/>
      <c r="Y20" s="35"/>
      <c r="Z20" s="35"/>
      <c r="AA20" s="35"/>
      <c r="AB20" s="35"/>
      <c r="AC20" s="35"/>
      <c r="AD20" s="35"/>
      <c r="AE20" s="35"/>
    </row>
    <row r="21" spans="1:31" s="2" customFormat="1" ht="6.95" customHeight="1">
      <c r="A21" s="35"/>
      <c r="B21" s="40"/>
      <c r="C21" s="35"/>
      <c r="D21" s="35"/>
      <c r="E21" s="35"/>
      <c r="F21" s="35"/>
      <c r="G21" s="35"/>
      <c r="H21" s="35"/>
      <c r="I21" s="35"/>
      <c r="J21" s="35"/>
      <c r="K21" s="35"/>
      <c r="L21" s="52"/>
      <c r="S21" s="35"/>
      <c r="T21" s="35"/>
      <c r="U21" s="35"/>
      <c r="V21" s="35"/>
      <c r="W21" s="35"/>
      <c r="X21" s="35"/>
      <c r="Y21" s="35"/>
      <c r="Z21" s="35"/>
      <c r="AA21" s="35"/>
      <c r="AB21" s="35"/>
      <c r="AC21" s="35"/>
      <c r="AD21" s="35"/>
      <c r="AE21" s="35"/>
    </row>
    <row r="22" spans="1:31" s="2" customFormat="1" ht="12" customHeight="1">
      <c r="A22" s="35"/>
      <c r="B22" s="40"/>
      <c r="C22" s="35"/>
      <c r="D22" s="118" t="s">
        <v>28</v>
      </c>
      <c r="E22" s="35"/>
      <c r="F22" s="35"/>
      <c r="G22" s="35"/>
      <c r="H22" s="35"/>
      <c r="I22" s="118" t="s">
        <v>23</v>
      </c>
      <c r="J22" s="109" t="s">
        <v>1</v>
      </c>
      <c r="K22" s="35"/>
      <c r="L22" s="52"/>
      <c r="S22" s="35"/>
      <c r="T22" s="35"/>
      <c r="U22" s="35"/>
      <c r="V22" s="35"/>
      <c r="W22" s="35"/>
      <c r="X22" s="35"/>
      <c r="Y22" s="35"/>
      <c r="Z22" s="35"/>
      <c r="AA22" s="35"/>
      <c r="AB22" s="35"/>
      <c r="AC22" s="35"/>
      <c r="AD22" s="35"/>
      <c r="AE22" s="35"/>
    </row>
    <row r="23" spans="1:31" s="2" customFormat="1" ht="18" customHeight="1">
      <c r="A23" s="35"/>
      <c r="B23" s="40"/>
      <c r="C23" s="35"/>
      <c r="D23" s="35"/>
      <c r="E23" s="109" t="s">
        <v>29</v>
      </c>
      <c r="F23" s="35"/>
      <c r="G23" s="35"/>
      <c r="H23" s="35"/>
      <c r="I23" s="118" t="s">
        <v>25</v>
      </c>
      <c r="J23" s="109" t="s">
        <v>1</v>
      </c>
      <c r="K23" s="35"/>
      <c r="L23" s="52"/>
      <c r="S23" s="35"/>
      <c r="T23" s="35"/>
      <c r="U23" s="35"/>
      <c r="V23" s="35"/>
      <c r="W23" s="35"/>
      <c r="X23" s="35"/>
      <c r="Y23" s="35"/>
      <c r="Z23" s="35"/>
      <c r="AA23" s="35"/>
      <c r="AB23" s="35"/>
      <c r="AC23" s="35"/>
      <c r="AD23" s="35"/>
      <c r="AE23" s="35"/>
    </row>
    <row r="24" spans="1:31" s="2" customFormat="1" ht="6.95" customHeight="1">
      <c r="A24" s="35"/>
      <c r="B24" s="40"/>
      <c r="C24" s="35"/>
      <c r="D24" s="35"/>
      <c r="E24" s="35"/>
      <c r="F24" s="35"/>
      <c r="G24" s="35"/>
      <c r="H24" s="35"/>
      <c r="I24" s="35"/>
      <c r="J24" s="35"/>
      <c r="K24" s="35"/>
      <c r="L24" s="52"/>
      <c r="S24" s="35"/>
      <c r="T24" s="35"/>
      <c r="U24" s="35"/>
      <c r="V24" s="35"/>
      <c r="W24" s="35"/>
      <c r="X24" s="35"/>
      <c r="Y24" s="35"/>
      <c r="Z24" s="35"/>
      <c r="AA24" s="35"/>
      <c r="AB24" s="35"/>
      <c r="AC24" s="35"/>
      <c r="AD24" s="35"/>
      <c r="AE24" s="35"/>
    </row>
    <row r="25" spans="1:31" s="2" customFormat="1" ht="12" customHeight="1">
      <c r="A25" s="35"/>
      <c r="B25" s="40"/>
      <c r="C25" s="35"/>
      <c r="D25" s="118" t="s">
        <v>31</v>
      </c>
      <c r="E25" s="35"/>
      <c r="F25" s="35"/>
      <c r="G25" s="35"/>
      <c r="H25" s="35"/>
      <c r="I25" s="118" t="s">
        <v>23</v>
      </c>
      <c r="J25" s="109" t="s">
        <v>1</v>
      </c>
      <c r="K25" s="35"/>
      <c r="L25" s="52"/>
      <c r="S25" s="35"/>
      <c r="T25" s="35"/>
      <c r="U25" s="35"/>
      <c r="V25" s="35"/>
      <c r="W25" s="35"/>
      <c r="X25" s="35"/>
      <c r="Y25" s="35"/>
      <c r="Z25" s="35"/>
      <c r="AA25" s="35"/>
      <c r="AB25" s="35"/>
      <c r="AC25" s="35"/>
      <c r="AD25" s="35"/>
      <c r="AE25" s="35"/>
    </row>
    <row r="26" spans="1:31" s="2" customFormat="1" ht="18" customHeight="1">
      <c r="A26" s="35"/>
      <c r="B26" s="40"/>
      <c r="C26" s="35"/>
      <c r="D26" s="35"/>
      <c r="E26" s="109" t="s">
        <v>29</v>
      </c>
      <c r="F26" s="35"/>
      <c r="G26" s="35"/>
      <c r="H26" s="35"/>
      <c r="I26" s="118" t="s">
        <v>25</v>
      </c>
      <c r="J26" s="109" t="s">
        <v>1</v>
      </c>
      <c r="K26" s="35"/>
      <c r="L26" s="52"/>
      <c r="S26" s="35"/>
      <c r="T26" s="35"/>
      <c r="U26" s="35"/>
      <c r="V26" s="35"/>
      <c r="W26" s="35"/>
      <c r="X26" s="35"/>
      <c r="Y26" s="35"/>
      <c r="Z26" s="35"/>
      <c r="AA26" s="35"/>
      <c r="AB26" s="35"/>
      <c r="AC26" s="35"/>
      <c r="AD26" s="35"/>
      <c r="AE26" s="35"/>
    </row>
    <row r="27" spans="1:31" s="2" customFormat="1" ht="6.95" customHeight="1">
      <c r="A27" s="35"/>
      <c r="B27" s="40"/>
      <c r="C27" s="35"/>
      <c r="D27" s="35"/>
      <c r="E27" s="35"/>
      <c r="F27" s="35"/>
      <c r="G27" s="35"/>
      <c r="H27" s="35"/>
      <c r="I27" s="35"/>
      <c r="J27" s="35"/>
      <c r="K27" s="35"/>
      <c r="L27" s="52"/>
      <c r="S27" s="35"/>
      <c r="T27" s="35"/>
      <c r="U27" s="35"/>
      <c r="V27" s="35"/>
      <c r="W27" s="35"/>
      <c r="X27" s="35"/>
      <c r="Y27" s="35"/>
      <c r="Z27" s="35"/>
      <c r="AA27" s="35"/>
      <c r="AB27" s="35"/>
      <c r="AC27" s="35"/>
      <c r="AD27" s="35"/>
      <c r="AE27" s="35"/>
    </row>
    <row r="28" spans="1:31" s="2" customFormat="1" ht="12" customHeight="1">
      <c r="A28" s="35"/>
      <c r="B28" s="40"/>
      <c r="C28" s="35"/>
      <c r="D28" s="118" t="s">
        <v>32</v>
      </c>
      <c r="E28" s="35"/>
      <c r="F28" s="35"/>
      <c r="G28" s="35"/>
      <c r="H28" s="35"/>
      <c r="I28" s="35"/>
      <c r="J28" s="35"/>
      <c r="K28" s="35"/>
      <c r="L28" s="52"/>
      <c r="S28" s="35"/>
      <c r="T28" s="35"/>
      <c r="U28" s="35"/>
      <c r="V28" s="35"/>
      <c r="W28" s="35"/>
      <c r="X28" s="35"/>
      <c r="Y28" s="35"/>
      <c r="Z28" s="35"/>
      <c r="AA28" s="35"/>
      <c r="AB28" s="35"/>
      <c r="AC28" s="35"/>
      <c r="AD28" s="35"/>
      <c r="AE28" s="35"/>
    </row>
    <row r="29" spans="1:31" s="8" customFormat="1" ht="16.5" customHeight="1">
      <c r="A29" s="120"/>
      <c r="B29" s="121"/>
      <c r="C29" s="120"/>
      <c r="D29" s="120"/>
      <c r="E29" s="418" t="s">
        <v>1</v>
      </c>
      <c r="F29" s="418"/>
      <c r="G29" s="418"/>
      <c r="H29" s="418"/>
      <c r="I29" s="120"/>
      <c r="J29" s="120"/>
      <c r="K29" s="120"/>
      <c r="L29" s="122"/>
      <c r="S29" s="120"/>
      <c r="T29" s="120"/>
      <c r="U29" s="120"/>
      <c r="V29" s="120"/>
      <c r="W29" s="120"/>
      <c r="X29" s="120"/>
      <c r="Y29" s="120"/>
      <c r="Z29" s="120"/>
      <c r="AA29" s="120"/>
      <c r="AB29" s="120"/>
      <c r="AC29" s="120"/>
      <c r="AD29" s="120"/>
      <c r="AE29" s="120"/>
    </row>
    <row r="30" spans="1:31" s="2" customFormat="1" ht="6.95" customHeight="1">
      <c r="A30" s="35"/>
      <c r="B30" s="40"/>
      <c r="C30" s="35"/>
      <c r="D30" s="35"/>
      <c r="E30" s="35"/>
      <c r="F30" s="35"/>
      <c r="G30" s="35"/>
      <c r="H30" s="35"/>
      <c r="I30" s="35"/>
      <c r="J30" s="35"/>
      <c r="K30" s="35"/>
      <c r="L30" s="52"/>
      <c r="S30" s="35"/>
      <c r="T30" s="35"/>
      <c r="U30" s="35"/>
      <c r="V30" s="35"/>
      <c r="W30" s="35"/>
      <c r="X30" s="35"/>
      <c r="Y30" s="35"/>
      <c r="Z30" s="35"/>
      <c r="AA30" s="35"/>
      <c r="AB30" s="35"/>
      <c r="AC30" s="35"/>
      <c r="AD30" s="35"/>
      <c r="AE30" s="35"/>
    </row>
    <row r="31" spans="1:31" s="2" customFormat="1" ht="6.95" customHeight="1">
      <c r="A31" s="35"/>
      <c r="B31" s="40"/>
      <c r="C31" s="35"/>
      <c r="D31" s="123"/>
      <c r="E31" s="123"/>
      <c r="F31" s="123"/>
      <c r="G31" s="123"/>
      <c r="H31" s="123"/>
      <c r="I31" s="123"/>
      <c r="J31" s="123"/>
      <c r="K31" s="123"/>
      <c r="L31" s="52"/>
      <c r="S31" s="35"/>
      <c r="T31" s="35"/>
      <c r="U31" s="35"/>
      <c r="V31" s="35"/>
      <c r="W31" s="35"/>
      <c r="X31" s="35"/>
      <c r="Y31" s="35"/>
      <c r="Z31" s="35"/>
      <c r="AA31" s="35"/>
      <c r="AB31" s="35"/>
      <c r="AC31" s="35"/>
      <c r="AD31" s="35"/>
      <c r="AE31" s="35"/>
    </row>
    <row r="32" spans="1:31" s="2" customFormat="1" ht="25.35" customHeight="1">
      <c r="A32" s="35"/>
      <c r="B32" s="40"/>
      <c r="C32" s="35"/>
      <c r="D32" s="124" t="s">
        <v>33</v>
      </c>
      <c r="E32" s="35"/>
      <c r="F32" s="35"/>
      <c r="G32" s="35"/>
      <c r="H32" s="35"/>
      <c r="I32" s="35"/>
      <c r="J32" s="125">
        <f>ROUND(J125, 2)</f>
        <v>0</v>
      </c>
      <c r="K32" s="35"/>
      <c r="L32" s="52"/>
      <c r="S32" s="35"/>
      <c r="T32" s="35"/>
      <c r="U32" s="35"/>
      <c r="V32" s="35"/>
      <c r="W32" s="35"/>
      <c r="X32" s="35"/>
      <c r="Y32" s="35"/>
      <c r="Z32" s="35"/>
      <c r="AA32" s="35"/>
      <c r="AB32" s="35"/>
      <c r="AC32" s="35"/>
      <c r="AD32" s="35"/>
      <c r="AE32" s="35"/>
    </row>
    <row r="33" spans="1:31" s="2" customFormat="1" ht="6.95" customHeight="1">
      <c r="A33" s="35"/>
      <c r="B33" s="40"/>
      <c r="C33" s="35"/>
      <c r="D33" s="123"/>
      <c r="E33" s="123"/>
      <c r="F33" s="123"/>
      <c r="G33" s="123"/>
      <c r="H33" s="123"/>
      <c r="I33" s="123"/>
      <c r="J33" s="123"/>
      <c r="K33" s="123"/>
      <c r="L33" s="52"/>
      <c r="S33" s="35"/>
      <c r="T33" s="35"/>
      <c r="U33" s="35"/>
      <c r="V33" s="35"/>
      <c r="W33" s="35"/>
      <c r="X33" s="35"/>
      <c r="Y33" s="35"/>
      <c r="Z33" s="35"/>
      <c r="AA33" s="35"/>
      <c r="AB33" s="35"/>
      <c r="AC33" s="35"/>
      <c r="AD33" s="35"/>
      <c r="AE33" s="35"/>
    </row>
    <row r="34" spans="1:31" s="2" customFormat="1" ht="14.45" customHeight="1">
      <c r="A34" s="35"/>
      <c r="B34" s="40"/>
      <c r="C34" s="35"/>
      <c r="D34" s="35"/>
      <c r="E34" s="35"/>
      <c r="F34" s="126" t="s">
        <v>35</v>
      </c>
      <c r="G34" s="35"/>
      <c r="H34" s="35"/>
      <c r="I34" s="126" t="s">
        <v>34</v>
      </c>
      <c r="J34" s="126" t="s">
        <v>36</v>
      </c>
      <c r="K34" s="35"/>
      <c r="L34" s="52"/>
      <c r="S34" s="35"/>
      <c r="T34" s="35"/>
      <c r="U34" s="35"/>
      <c r="V34" s="35"/>
      <c r="W34" s="35"/>
      <c r="X34" s="35"/>
      <c r="Y34" s="35"/>
      <c r="Z34" s="35"/>
      <c r="AA34" s="35"/>
      <c r="AB34" s="35"/>
      <c r="AC34" s="35"/>
      <c r="AD34" s="35"/>
      <c r="AE34" s="35"/>
    </row>
    <row r="35" spans="1:31" s="2" customFormat="1" ht="14.45" customHeight="1">
      <c r="A35" s="35"/>
      <c r="B35" s="40"/>
      <c r="C35" s="35"/>
      <c r="D35" s="127" t="s">
        <v>37</v>
      </c>
      <c r="E35" s="118" t="s">
        <v>38</v>
      </c>
      <c r="F35" s="128">
        <f>ROUND((SUM(BE125:BE690)),  2)</f>
        <v>0</v>
      </c>
      <c r="G35" s="35"/>
      <c r="H35" s="35"/>
      <c r="I35" s="129">
        <v>0.21</v>
      </c>
      <c r="J35" s="128">
        <f>ROUND(((SUM(BE125:BE690))*I35),  2)</f>
        <v>0</v>
      </c>
      <c r="K35" s="35"/>
      <c r="L35" s="52"/>
      <c r="S35" s="35"/>
      <c r="T35" s="35"/>
      <c r="U35" s="35"/>
      <c r="V35" s="35"/>
      <c r="W35" s="35"/>
      <c r="X35" s="35"/>
      <c r="Y35" s="35"/>
      <c r="Z35" s="35"/>
      <c r="AA35" s="35"/>
      <c r="AB35" s="35"/>
      <c r="AC35" s="35"/>
      <c r="AD35" s="35"/>
      <c r="AE35" s="35"/>
    </row>
    <row r="36" spans="1:31" s="2" customFormat="1" ht="14.45" customHeight="1">
      <c r="A36" s="35"/>
      <c r="B36" s="40"/>
      <c r="C36" s="35"/>
      <c r="D36" s="35"/>
      <c r="E36" s="118" t="s">
        <v>39</v>
      </c>
      <c r="F36" s="128">
        <f>ROUND((SUM(BF125:BF690)),  2)</f>
        <v>0</v>
      </c>
      <c r="G36" s="35"/>
      <c r="H36" s="35"/>
      <c r="I36" s="129">
        <v>0.12</v>
      </c>
      <c r="J36" s="128">
        <f>ROUND(((SUM(BF125:BF690))*I36),  2)</f>
        <v>0</v>
      </c>
      <c r="K36" s="35"/>
      <c r="L36" s="52"/>
      <c r="S36" s="35"/>
      <c r="T36" s="35"/>
      <c r="U36" s="35"/>
      <c r="V36" s="35"/>
      <c r="W36" s="35"/>
      <c r="X36" s="35"/>
      <c r="Y36" s="35"/>
      <c r="Z36" s="35"/>
      <c r="AA36" s="35"/>
      <c r="AB36" s="35"/>
      <c r="AC36" s="35"/>
      <c r="AD36" s="35"/>
      <c r="AE36" s="35"/>
    </row>
    <row r="37" spans="1:31" s="2" customFormat="1" ht="14.45" hidden="1" customHeight="1">
      <c r="A37" s="35"/>
      <c r="B37" s="40"/>
      <c r="C37" s="35"/>
      <c r="D37" s="35"/>
      <c r="E37" s="118" t="s">
        <v>40</v>
      </c>
      <c r="F37" s="128">
        <f>ROUND((SUM(BG125:BG690)),  2)</f>
        <v>0</v>
      </c>
      <c r="G37" s="35"/>
      <c r="H37" s="35"/>
      <c r="I37" s="129">
        <v>0.21</v>
      </c>
      <c r="J37" s="128">
        <f>0</f>
        <v>0</v>
      </c>
      <c r="K37" s="35"/>
      <c r="L37" s="52"/>
      <c r="S37" s="35"/>
      <c r="T37" s="35"/>
      <c r="U37" s="35"/>
      <c r="V37" s="35"/>
      <c r="W37" s="35"/>
      <c r="X37" s="35"/>
      <c r="Y37" s="35"/>
      <c r="Z37" s="35"/>
      <c r="AA37" s="35"/>
      <c r="AB37" s="35"/>
      <c r="AC37" s="35"/>
      <c r="AD37" s="35"/>
      <c r="AE37" s="35"/>
    </row>
    <row r="38" spans="1:31" s="2" customFormat="1" ht="14.45" hidden="1" customHeight="1">
      <c r="A38" s="35"/>
      <c r="B38" s="40"/>
      <c r="C38" s="35"/>
      <c r="D38" s="35"/>
      <c r="E38" s="118" t="s">
        <v>41</v>
      </c>
      <c r="F38" s="128">
        <f>ROUND((SUM(BH125:BH690)),  2)</f>
        <v>0</v>
      </c>
      <c r="G38" s="35"/>
      <c r="H38" s="35"/>
      <c r="I38" s="129">
        <v>0.12</v>
      </c>
      <c r="J38" s="128">
        <f>0</f>
        <v>0</v>
      </c>
      <c r="K38" s="35"/>
      <c r="L38" s="52"/>
      <c r="S38" s="35"/>
      <c r="T38" s="35"/>
      <c r="U38" s="35"/>
      <c r="V38" s="35"/>
      <c r="W38" s="35"/>
      <c r="X38" s="35"/>
      <c r="Y38" s="35"/>
      <c r="Z38" s="35"/>
      <c r="AA38" s="35"/>
      <c r="AB38" s="35"/>
      <c r="AC38" s="35"/>
      <c r="AD38" s="35"/>
      <c r="AE38" s="35"/>
    </row>
    <row r="39" spans="1:31" s="2" customFormat="1" ht="14.45" hidden="1" customHeight="1">
      <c r="A39" s="35"/>
      <c r="B39" s="40"/>
      <c r="C39" s="35"/>
      <c r="D39" s="35"/>
      <c r="E39" s="118" t="s">
        <v>42</v>
      </c>
      <c r="F39" s="128">
        <f>ROUND((SUM(BI125:BI690)),  2)</f>
        <v>0</v>
      </c>
      <c r="G39" s="35"/>
      <c r="H39" s="35"/>
      <c r="I39" s="129">
        <v>0</v>
      </c>
      <c r="J39" s="128">
        <f>0</f>
        <v>0</v>
      </c>
      <c r="K39" s="35"/>
      <c r="L39" s="52"/>
      <c r="S39" s="35"/>
      <c r="T39" s="35"/>
      <c r="U39" s="35"/>
      <c r="V39" s="35"/>
      <c r="W39" s="35"/>
      <c r="X39" s="35"/>
      <c r="Y39" s="35"/>
      <c r="Z39" s="35"/>
      <c r="AA39" s="35"/>
      <c r="AB39" s="35"/>
      <c r="AC39" s="35"/>
      <c r="AD39" s="35"/>
      <c r="AE39" s="35"/>
    </row>
    <row r="40" spans="1:31" s="2" customFormat="1" ht="6.95" customHeight="1">
      <c r="A40" s="35"/>
      <c r="B40" s="40"/>
      <c r="C40" s="35"/>
      <c r="D40" s="35"/>
      <c r="E40" s="35"/>
      <c r="F40" s="35"/>
      <c r="G40" s="35"/>
      <c r="H40" s="35"/>
      <c r="I40" s="35"/>
      <c r="J40" s="35"/>
      <c r="K40" s="35"/>
      <c r="L40" s="52"/>
      <c r="S40" s="35"/>
      <c r="T40" s="35"/>
      <c r="U40" s="35"/>
      <c r="V40" s="35"/>
      <c r="W40" s="35"/>
      <c r="X40" s="35"/>
      <c r="Y40" s="35"/>
      <c r="Z40" s="35"/>
      <c r="AA40" s="35"/>
      <c r="AB40" s="35"/>
      <c r="AC40" s="35"/>
      <c r="AD40" s="35"/>
      <c r="AE40" s="35"/>
    </row>
    <row r="41" spans="1:31" s="2" customFormat="1" ht="25.35" customHeight="1">
      <c r="A41" s="35"/>
      <c r="B41" s="40"/>
      <c r="C41" s="130"/>
      <c r="D41" s="131" t="s">
        <v>43</v>
      </c>
      <c r="E41" s="132"/>
      <c r="F41" s="132"/>
      <c r="G41" s="133" t="s">
        <v>44</v>
      </c>
      <c r="H41" s="134" t="s">
        <v>7622</v>
      </c>
      <c r="I41" s="132"/>
      <c r="J41" s="135">
        <f>SUM(J32:J39)</f>
        <v>0</v>
      </c>
      <c r="K41" s="136"/>
      <c r="L41" s="52"/>
      <c r="S41" s="35"/>
      <c r="T41" s="35"/>
      <c r="U41" s="35"/>
      <c r="V41" s="35"/>
      <c r="W41" s="35"/>
      <c r="X41" s="35"/>
      <c r="Y41" s="35"/>
      <c r="Z41" s="35"/>
      <c r="AA41" s="35"/>
      <c r="AB41" s="35"/>
      <c r="AC41" s="35"/>
      <c r="AD41" s="35"/>
      <c r="AE41" s="35"/>
    </row>
    <row r="42" spans="1:31" s="2" customFormat="1" ht="14.45" customHeight="1">
      <c r="A42" s="35"/>
      <c r="B42" s="40"/>
      <c r="C42" s="35"/>
      <c r="D42" s="35"/>
      <c r="E42" s="35"/>
      <c r="F42" s="35"/>
      <c r="G42" s="35"/>
      <c r="H42" s="35"/>
      <c r="I42" s="35"/>
      <c r="J42" s="35"/>
      <c r="K42" s="35"/>
      <c r="L42" s="52"/>
      <c r="S42" s="35"/>
      <c r="T42" s="35"/>
      <c r="U42" s="35"/>
      <c r="V42" s="35"/>
      <c r="W42" s="35"/>
      <c r="X42" s="35"/>
      <c r="Y42" s="35"/>
      <c r="Z42" s="35"/>
      <c r="AA42" s="35"/>
      <c r="AB42" s="35"/>
      <c r="AC42" s="35"/>
      <c r="AD42" s="35"/>
      <c r="AE42" s="35"/>
    </row>
    <row r="43" spans="1:31" s="1" customFormat="1" ht="14.45" customHeight="1">
      <c r="B43" s="21"/>
      <c r="L43" s="21"/>
    </row>
    <row r="44" spans="1:31" s="1" customFormat="1" ht="14.45" customHeight="1">
      <c r="B44" s="21"/>
      <c r="L44" s="21"/>
    </row>
    <row r="45" spans="1:31" s="1" customFormat="1" ht="14.45" customHeight="1">
      <c r="B45" s="21"/>
      <c r="L45" s="21"/>
    </row>
    <row r="46" spans="1:31" s="1" customFormat="1" ht="14.45" customHeight="1">
      <c r="B46" s="21"/>
      <c r="L46" s="21"/>
    </row>
    <row r="47" spans="1:31" s="1" customFormat="1" ht="14.45" customHeight="1">
      <c r="B47" s="21"/>
      <c r="L47" s="21"/>
    </row>
    <row r="48" spans="1:31" s="1" customFormat="1" ht="14.45" customHeight="1">
      <c r="B48" s="21"/>
      <c r="L48" s="21"/>
    </row>
    <row r="49" spans="1:31" s="1" customFormat="1" ht="14.45" customHeight="1">
      <c r="B49" s="21"/>
      <c r="L49" s="21"/>
    </row>
    <row r="50" spans="1:31" s="2" customFormat="1" ht="14.45" customHeight="1">
      <c r="B50" s="52"/>
      <c r="D50" s="137" t="s">
        <v>45</v>
      </c>
      <c r="E50" s="138"/>
      <c r="F50" s="138"/>
      <c r="G50" s="137" t="s">
        <v>46</v>
      </c>
      <c r="H50" s="138"/>
      <c r="I50" s="138"/>
      <c r="J50" s="138"/>
      <c r="K50" s="138"/>
      <c r="L50" s="52"/>
    </row>
    <row r="51" spans="1:31">
      <c r="B51" s="21"/>
      <c r="L51" s="21"/>
    </row>
    <row r="52" spans="1:31">
      <c r="B52" s="21"/>
      <c r="L52" s="21"/>
    </row>
    <row r="53" spans="1:31">
      <c r="B53" s="21"/>
      <c r="L53" s="21"/>
    </row>
    <row r="54" spans="1:31">
      <c r="B54" s="21"/>
      <c r="L54" s="21"/>
    </row>
    <row r="55" spans="1:31">
      <c r="B55" s="21"/>
      <c r="L55" s="21"/>
    </row>
    <row r="56" spans="1:31">
      <c r="B56" s="21"/>
      <c r="L56" s="21"/>
    </row>
    <row r="57" spans="1:31">
      <c r="B57" s="21"/>
      <c r="L57" s="21"/>
    </row>
    <row r="58" spans="1:31">
      <c r="B58" s="21"/>
      <c r="L58" s="21"/>
    </row>
    <row r="59" spans="1:31">
      <c r="B59" s="21"/>
      <c r="L59" s="21"/>
    </row>
    <row r="60" spans="1:31">
      <c r="B60" s="21"/>
      <c r="L60" s="21"/>
    </row>
    <row r="61" spans="1:31" s="2" customFormat="1" ht="12.75">
      <c r="A61" s="35"/>
      <c r="B61" s="40"/>
      <c r="C61" s="35"/>
      <c r="D61" s="139" t="s">
        <v>47</v>
      </c>
      <c r="E61" s="140"/>
      <c r="F61" s="141" t="s">
        <v>48</v>
      </c>
      <c r="G61" s="139" t="s">
        <v>47</v>
      </c>
      <c r="H61" s="140"/>
      <c r="I61" s="140"/>
      <c r="J61" s="142" t="s">
        <v>48</v>
      </c>
      <c r="K61" s="140"/>
      <c r="L61" s="52"/>
      <c r="S61" s="35"/>
      <c r="T61" s="35"/>
      <c r="U61" s="35"/>
      <c r="V61" s="35"/>
      <c r="W61" s="35"/>
      <c r="X61" s="35"/>
      <c r="Y61" s="35"/>
      <c r="Z61" s="35"/>
      <c r="AA61" s="35"/>
      <c r="AB61" s="35"/>
      <c r="AC61" s="35"/>
      <c r="AD61" s="35"/>
      <c r="AE61" s="35"/>
    </row>
    <row r="62" spans="1:31">
      <c r="B62" s="21"/>
      <c r="L62" s="21"/>
    </row>
    <row r="63" spans="1:31">
      <c r="B63" s="21"/>
      <c r="L63" s="21"/>
    </row>
    <row r="64" spans="1:31">
      <c r="B64" s="21"/>
      <c r="L64" s="21"/>
    </row>
    <row r="65" spans="1:31" s="2" customFormat="1" ht="12.75">
      <c r="A65" s="35"/>
      <c r="B65" s="40"/>
      <c r="C65" s="35"/>
      <c r="D65" s="137" t="s">
        <v>49</v>
      </c>
      <c r="E65" s="143"/>
      <c r="F65" s="143"/>
      <c r="G65" s="137" t="s">
        <v>50</v>
      </c>
      <c r="H65" s="143"/>
      <c r="I65" s="143"/>
      <c r="J65" s="143"/>
      <c r="K65" s="143"/>
      <c r="L65" s="52"/>
      <c r="S65" s="35"/>
      <c r="T65" s="35"/>
      <c r="U65" s="35"/>
      <c r="V65" s="35"/>
      <c r="W65" s="35"/>
      <c r="X65" s="35"/>
      <c r="Y65" s="35"/>
      <c r="Z65" s="35"/>
      <c r="AA65" s="35"/>
      <c r="AB65" s="35"/>
      <c r="AC65" s="35"/>
      <c r="AD65" s="35"/>
      <c r="AE65" s="35"/>
    </row>
    <row r="66" spans="1:31">
      <c r="B66" s="21"/>
      <c r="L66" s="21"/>
    </row>
    <row r="67" spans="1:31">
      <c r="B67" s="21"/>
      <c r="L67" s="21"/>
    </row>
    <row r="68" spans="1:31">
      <c r="B68" s="21"/>
      <c r="L68" s="21"/>
    </row>
    <row r="69" spans="1:31">
      <c r="B69" s="21"/>
      <c r="L69" s="21"/>
    </row>
    <row r="70" spans="1:31">
      <c r="B70" s="21"/>
      <c r="L70" s="21"/>
    </row>
    <row r="71" spans="1:31">
      <c r="B71" s="21"/>
      <c r="L71" s="21"/>
    </row>
    <row r="72" spans="1:31">
      <c r="B72" s="21"/>
      <c r="L72" s="21"/>
    </row>
    <row r="73" spans="1:31">
      <c r="B73" s="21"/>
      <c r="L73" s="21"/>
    </row>
    <row r="74" spans="1:31">
      <c r="B74" s="21"/>
      <c r="L74" s="21"/>
    </row>
    <row r="75" spans="1:31">
      <c r="B75" s="21"/>
      <c r="L75" s="21"/>
    </row>
    <row r="76" spans="1:31" s="2" customFormat="1" ht="12.75">
      <c r="A76" s="35"/>
      <c r="B76" s="40"/>
      <c r="C76" s="35"/>
      <c r="D76" s="139" t="s">
        <v>47</v>
      </c>
      <c r="E76" s="140"/>
      <c r="F76" s="141" t="s">
        <v>48</v>
      </c>
      <c r="G76" s="139" t="s">
        <v>47</v>
      </c>
      <c r="H76" s="140"/>
      <c r="I76" s="140"/>
      <c r="J76" s="142" t="s">
        <v>48</v>
      </c>
      <c r="K76" s="140"/>
      <c r="L76" s="52"/>
      <c r="S76" s="35"/>
      <c r="T76" s="35"/>
      <c r="U76" s="35"/>
      <c r="V76" s="35"/>
      <c r="W76" s="35"/>
      <c r="X76" s="35"/>
      <c r="Y76" s="35"/>
      <c r="Z76" s="35"/>
      <c r="AA76" s="35"/>
      <c r="AB76" s="35"/>
      <c r="AC76" s="35"/>
      <c r="AD76" s="35"/>
      <c r="AE76" s="35"/>
    </row>
    <row r="77" spans="1:31" s="2" customFormat="1" ht="14.45" customHeight="1">
      <c r="A77" s="35"/>
      <c r="B77" s="144"/>
      <c r="C77" s="145"/>
      <c r="D77" s="145"/>
      <c r="E77" s="145"/>
      <c r="F77" s="145"/>
      <c r="G77" s="145"/>
      <c r="H77" s="145"/>
      <c r="I77" s="145"/>
      <c r="J77" s="145"/>
      <c r="K77" s="145"/>
      <c r="L77" s="52"/>
      <c r="S77" s="35"/>
      <c r="T77" s="35"/>
      <c r="U77" s="35"/>
      <c r="V77" s="35"/>
      <c r="W77" s="35"/>
      <c r="X77" s="35"/>
      <c r="Y77" s="35"/>
      <c r="Z77" s="35"/>
      <c r="AA77" s="35"/>
      <c r="AB77" s="35"/>
      <c r="AC77" s="35"/>
      <c r="AD77" s="35"/>
      <c r="AE77" s="35"/>
    </row>
    <row r="81" spans="1:31" s="2" customFormat="1" ht="6.95" customHeight="1">
      <c r="A81" s="35"/>
      <c r="B81" s="146"/>
      <c r="C81" s="147"/>
      <c r="D81" s="147"/>
      <c r="E81" s="147"/>
      <c r="F81" s="147"/>
      <c r="G81" s="147"/>
      <c r="H81" s="147"/>
      <c r="I81" s="147"/>
      <c r="J81" s="147"/>
      <c r="K81" s="147"/>
      <c r="L81" s="52"/>
      <c r="S81" s="35"/>
      <c r="T81" s="35"/>
      <c r="U81" s="35"/>
      <c r="V81" s="35"/>
      <c r="W81" s="35"/>
      <c r="X81" s="35"/>
      <c r="Y81" s="35"/>
      <c r="Z81" s="35"/>
      <c r="AA81" s="35"/>
      <c r="AB81" s="35"/>
      <c r="AC81" s="35"/>
      <c r="AD81" s="35"/>
      <c r="AE81" s="35"/>
    </row>
    <row r="82" spans="1:31" s="2" customFormat="1" ht="24.95" customHeight="1">
      <c r="A82" s="35"/>
      <c r="B82" s="36"/>
      <c r="C82" s="24" t="s">
        <v>242</v>
      </c>
      <c r="D82" s="37"/>
      <c r="E82" s="37"/>
      <c r="F82" s="37"/>
      <c r="G82" s="37"/>
      <c r="H82" s="37"/>
      <c r="I82" s="37"/>
      <c r="J82" s="37"/>
      <c r="K82" s="37"/>
      <c r="L82" s="52"/>
      <c r="S82" s="35"/>
      <c r="T82" s="35"/>
      <c r="U82" s="35"/>
      <c r="V82" s="35"/>
      <c r="W82" s="35"/>
      <c r="X82" s="35"/>
      <c r="Y82" s="35"/>
      <c r="Z82" s="35"/>
      <c r="AA82" s="35"/>
      <c r="AB82" s="35"/>
      <c r="AC82" s="35"/>
      <c r="AD82" s="35"/>
      <c r="AE82" s="35"/>
    </row>
    <row r="83" spans="1:31" s="2" customFormat="1" ht="6.95" customHeight="1">
      <c r="A83" s="35"/>
      <c r="B83" s="36"/>
      <c r="C83" s="37"/>
      <c r="D83" s="37"/>
      <c r="E83" s="37"/>
      <c r="F83" s="37"/>
      <c r="G83" s="37"/>
      <c r="H83" s="37"/>
      <c r="I83" s="37"/>
      <c r="J83" s="37"/>
      <c r="K83" s="37"/>
      <c r="L83" s="52"/>
      <c r="S83" s="35"/>
      <c r="T83" s="35"/>
      <c r="U83" s="35"/>
      <c r="V83" s="35"/>
      <c r="W83" s="35"/>
      <c r="X83" s="35"/>
      <c r="Y83" s="35"/>
      <c r="Z83" s="35"/>
      <c r="AA83" s="35"/>
      <c r="AB83" s="35"/>
      <c r="AC83" s="35"/>
      <c r="AD83" s="35"/>
      <c r="AE83" s="35"/>
    </row>
    <row r="84" spans="1:31" s="2" customFormat="1" ht="12" customHeight="1">
      <c r="A84" s="35"/>
      <c r="B84" s="36"/>
      <c r="C84" s="30" t="s">
        <v>15</v>
      </c>
      <c r="D84" s="37"/>
      <c r="E84" s="37"/>
      <c r="F84" s="37"/>
      <c r="G84" s="37"/>
      <c r="H84" s="37"/>
      <c r="I84" s="37"/>
      <c r="J84" s="37"/>
      <c r="K84" s="37"/>
      <c r="L84" s="52"/>
      <c r="S84" s="35"/>
      <c r="T84" s="35"/>
      <c r="U84" s="35"/>
      <c r="V84" s="35"/>
      <c r="W84" s="35"/>
      <c r="X84" s="35"/>
      <c r="Y84" s="35"/>
      <c r="Z84" s="35"/>
      <c r="AA84" s="35"/>
      <c r="AB84" s="35"/>
      <c r="AC84" s="35"/>
      <c r="AD84" s="35"/>
      <c r="AE84" s="35"/>
    </row>
    <row r="85" spans="1:31" s="2" customFormat="1" ht="16.5" customHeight="1">
      <c r="A85" s="35"/>
      <c r="B85" s="36"/>
      <c r="C85" s="37"/>
      <c r="D85" s="37"/>
      <c r="E85" s="410" t="str">
        <f>E7</f>
        <v>Modernizace teplárny OB6</v>
      </c>
      <c r="F85" s="411"/>
      <c r="G85" s="411"/>
      <c r="H85" s="411"/>
      <c r="I85" s="37"/>
      <c r="J85" s="37"/>
      <c r="K85" s="37"/>
      <c r="L85" s="52"/>
      <c r="S85" s="35"/>
      <c r="T85" s="35"/>
      <c r="U85" s="35"/>
      <c r="V85" s="35"/>
      <c r="W85" s="35"/>
      <c r="X85" s="35"/>
      <c r="Y85" s="35"/>
      <c r="Z85" s="35"/>
      <c r="AA85" s="35"/>
      <c r="AB85" s="35"/>
      <c r="AC85" s="35"/>
      <c r="AD85" s="35"/>
      <c r="AE85" s="35"/>
    </row>
    <row r="86" spans="1:31" s="1" customFormat="1" ht="12" customHeight="1">
      <c r="B86" s="22"/>
      <c r="C86" s="30" t="s">
        <v>241</v>
      </c>
      <c r="D86" s="23"/>
      <c r="E86" s="23"/>
      <c r="F86" s="23"/>
      <c r="G86" s="23"/>
      <c r="H86" s="23"/>
      <c r="I86" s="23"/>
      <c r="J86" s="23"/>
      <c r="K86" s="23"/>
      <c r="L86" s="21"/>
    </row>
    <row r="87" spans="1:31" s="2" customFormat="1" ht="16.5" customHeight="1">
      <c r="A87" s="35"/>
      <c r="B87" s="36"/>
      <c r="C87" s="37"/>
      <c r="D87" s="37"/>
      <c r="E87" s="410" t="s">
        <v>4358</v>
      </c>
      <c r="F87" s="409"/>
      <c r="G87" s="409"/>
      <c r="H87" s="409"/>
      <c r="I87" s="37"/>
      <c r="J87" s="37"/>
      <c r="K87" s="37"/>
      <c r="L87" s="52"/>
      <c r="S87" s="35"/>
      <c r="T87" s="35"/>
      <c r="U87" s="35"/>
      <c r="V87" s="35"/>
      <c r="W87" s="35"/>
      <c r="X87" s="35"/>
      <c r="Y87" s="35"/>
      <c r="Z87" s="35"/>
      <c r="AA87" s="35"/>
      <c r="AB87" s="35"/>
      <c r="AC87" s="35"/>
      <c r="AD87" s="35"/>
      <c r="AE87" s="35"/>
    </row>
    <row r="88" spans="1:31" s="2" customFormat="1" ht="12" customHeight="1">
      <c r="A88" s="35"/>
      <c r="B88" s="36"/>
      <c r="C88" s="30" t="s">
        <v>432</v>
      </c>
      <c r="D88" s="37"/>
      <c r="E88" s="37"/>
      <c r="F88" s="37"/>
      <c r="G88" s="37"/>
      <c r="H88" s="37"/>
      <c r="I88" s="37"/>
      <c r="J88" s="37"/>
      <c r="K88" s="37"/>
      <c r="L88" s="52"/>
      <c r="S88" s="35"/>
      <c r="T88" s="35"/>
      <c r="U88" s="35"/>
      <c r="V88" s="35"/>
      <c r="W88" s="35"/>
      <c r="X88" s="35"/>
      <c r="Y88" s="35"/>
      <c r="Z88" s="35"/>
      <c r="AA88" s="35"/>
      <c r="AB88" s="35"/>
      <c r="AC88" s="35"/>
      <c r="AD88" s="35"/>
      <c r="AE88" s="35"/>
    </row>
    <row r="89" spans="1:31" s="2" customFormat="1" ht="30" customHeight="1">
      <c r="A89" s="35"/>
      <c r="B89" s="36"/>
      <c r="C89" s="37"/>
      <c r="D89" s="37"/>
      <c r="E89" s="384" t="str">
        <f>E11</f>
        <v>SO 104.2-D1.1/2 - Architektonicko-stavební a konstrukční řešení</v>
      </c>
      <c r="F89" s="409"/>
      <c r="G89" s="409"/>
      <c r="H89" s="409"/>
      <c r="I89" s="37"/>
      <c r="J89" s="37"/>
      <c r="K89" s="37"/>
      <c r="L89" s="52"/>
      <c r="S89" s="35"/>
      <c r="T89" s="35"/>
      <c r="U89" s="35"/>
      <c r="V89" s="35"/>
      <c r="W89" s="35"/>
      <c r="X89" s="35"/>
      <c r="Y89" s="35"/>
      <c r="Z89" s="35"/>
      <c r="AA89" s="35"/>
      <c r="AB89" s="35"/>
      <c r="AC89" s="35"/>
      <c r="AD89" s="35"/>
      <c r="AE89" s="35"/>
    </row>
    <row r="90" spans="1:31" s="2" customFormat="1" ht="6.95" customHeight="1">
      <c r="A90" s="35"/>
      <c r="B90" s="36"/>
      <c r="C90" s="37"/>
      <c r="D90" s="37"/>
      <c r="E90" s="37"/>
      <c r="F90" s="37"/>
      <c r="G90" s="37"/>
      <c r="H90" s="37"/>
      <c r="I90" s="37"/>
      <c r="J90" s="37"/>
      <c r="K90" s="37"/>
      <c r="L90" s="52"/>
      <c r="S90" s="35"/>
      <c r="T90" s="35"/>
      <c r="U90" s="35"/>
      <c r="V90" s="35"/>
      <c r="W90" s="35"/>
      <c r="X90" s="35"/>
      <c r="Y90" s="35"/>
      <c r="Z90" s="35"/>
      <c r="AA90" s="35"/>
      <c r="AB90" s="35"/>
      <c r="AC90" s="35"/>
      <c r="AD90" s="35"/>
      <c r="AE90" s="35"/>
    </row>
    <row r="91" spans="1:31" s="2" customFormat="1" ht="12" customHeight="1">
      <c r="A91" s="35"/>
      <c r="B91" s="36"/>
      <c r="C91" s="30" t="s">
        <v>19</v>
      </c>
      <c r="D91" s="37"/>
      <c r="E91" s="37"/>
      <c r="F91" s="28" t="str">
        <f>F14</f>
        <v>Mladá Boleslav</v>
      </c>
      <c r="G91" s="37"/>
      <c r="H91" s="37"/>
      <c r="I91" s="30" t="s">
        <v>21</v>
      </c>
      <c r="J91" s="67">
        <f>IF(J14="","",J14)</f>
        <v>45363</v>
      </c>
      <c r="K91" s="37"/>
      <c r="L91" s="52"/>
      <c r="S91" s="35"/>
      <c r="T91" s="35"/>
      <c r="U91" s="35"/>
      <c r="V91" s="35"/>
      <c r="W91" s="35"/>
      <c r="X91" s="35"/>
      <c r="Y91" s="35"/>
      <c r="Z91" s="35"/>
      <c r="AA91" s="35"/>
      <c r="AB91" s="35"/>
      <c r="AC91" s="35"/>
      <c r="AD91" s="35"/>
      <c r="AE91" s="35"/>
    </row>
    <row r="92" spans="1:31" s="2" customFormat="1" ht="6.95" customHeight="1">
      <c r="A92" s="35"/>
      <c r="B92" s="36"/>
      <c r="C92" s="37"/>
      <c r="D92" s="37"/>
      <c r="E92" s="37"/>
      <c r="F92" s="37"/>
      <c r="G92" s="37"/>
      <c r="H92" s="37"/>
      <c r="I92" s="37"/>
      <c r="J92" s="37"/>
      <c r="K92" s="37"/>
      <c r="L92" s="52"/>
      <c r="S92" s="35"/>
      <c r="T92" s="35"/>
      <c r="U92" s="35"/>
      <c r="V92" s="35"/>
      <c r="W92" s="35"/>
      <c r="X92" s="35"/>
      <c r="Y92" s="35"/>
      <c r="Z92" s="35"/>
      <c r="AA92" s="35"/>
      <c r="AB92" s="35"/>
      <c r="AC92" s="35"/>
      <c r="AD92" s="35"/>
      <c r="AE92" s="35"/>
    </row>
    <row r="93" spans="1:31" s="2" customFormat="1" ht="15.2" customHeight="1">
      <c r="A93" s="35"/>
      <c r="B93" s="36"/>
      <c r="C93" s="30" t="s">
        <v>22</v>
      </c>
      <c r="D93" s="37"/>
      <c r="E93" s="37"/>
      <c r="F93" s="28" t="str">
        <f>E17</f>
        <v xml:space="preserve">ŠKO-ENERGO s.r.o. </v>
      </c>
      <c r="G93" s="37"/>
      <c r="H93" s="37"/>
      <c r="I93" s="30" t="s">
        <v>28</v>
      </c>
      <c r="J93" s="33" t="str">
        <f>E23</f>
        <v>AFRY CZ s.r.o.</v>
      </c>
      <c r="K93" s="37"/>
      <c r="L93" s="52"/>
      <c r="S93" s="35"/>
      <c r="T93" s="35"/>
      <c r="U93" s="35"/>
      <c r="V93" s="35"/>
      <c r="W93" s="35"/>
      <c r="X93" s="35"/>
      <c r="Y93" s="35"/>
      <c r="Z93" s="35"/>
      <c r="AA93" s="35"/>
      <c r="AB93" s="35"/>
      <c r="AC93" s="35"/>
      <c r="AD93" s="35"/>
      <c r="AE93" s="35"/>
    </row>
    <row r="94" spans="1:31" s="2" customFormat="1" ht="15.2" customHeight="1">
      <c r="A94" s="35"/>
      <c r="B94" s="36"/>
      <c r="C94" s="30" t="s">
        <v>26</v>
      </c>
      <c r="D94" s="37"/>
      <c r="E94" s="37"/>
      <c r="F94" s="28" t="str">
        <f>IF(E20="","",E20)</f>
        <v>Vyplň údaj</v>
      </c>
      <c r="G94" s="37"/>
      <c r="H94" s="37"/>
      <c r="I94" s="30" t="s">
        <v>31</v>
      </c>
      <c r="J94" s="33" t="str">
        <f>E26</f>
        <v>AFRY CZ s.r.o.</v>
      </c>
      <c r="K94" s="37"/>
      <c r="L94" s="52"/>
      <c r="S94" s="35"/>
      <c r="T94" s="35"/>
      <c r="U94" s="35"/>
      <c r="V94" s="35"/>
      <c r="W94" s="35"/>
      <c r="X94" s="35"/>
      <c r="Y94" s="35"/>
      <c r="Z94" s="35"/>
      <c r="AA94" s="35"/>
      <c r="AB94" s="35"/>
      <c r="AC94" s="35"/>
      <c r="AD94" s="35"/>
      <c r="AE94" s="35"/>
    </row>
    <row r="95" spans="1:31" s="2" customFormat="1" ht="10.35" customHeight="1">
      <c r="A95" s="35"/>
      <c r="B95" s="36"/>
      <c r="C95" s="37"/>
      <c r="D95" s="37"/>
      <c r="E95" s="37"/>
      <c r="F95" s="37"/>
      <c r="G95" s="37"/>
      <c r="H95" s="37"/>
      <c r="I95" s="37"/>
      <c r="J95" s="37"/>
      <c r="K95" s="37"/>
      <c r="L95" s="52"/>
      <c r="S95" s="35"/>
      <c r="T95" s="35"/>
      <c r="U95" s="35"/>
      <c r="V95" s="35"/>
      <c r="W95" s="35"/>
      <c r="X95" s="35"/>
      <c r="Y95" s="35"/>
      <c r="Z95" s="35"/>
      <c r="AA95" s="35"/>
      <c r="AB95" s="35"/>
      <c r="AC95" s="35"/>
      <c r="AD95" s="35"/>
      <c r="AE95" s="35"/>
    </row>
    <row r="96" spans="1:31" s="2" customFormat="1" ht="29.25" customHeight="1">
      <c r="A96" s="35"/>
      <c r="B96" s="36"/>
      <c r="C96" s="148" t="s">
        <v>243</v>
      </c>
      <c r="D96" s="149"/>
      <c r="E96" s="149"/>
      <c r="F96" s="149"/>
      <c r="G96" s="149"/>
      <c r="H96" s="149"/>
      <c r="I96" s="149"/>
      <c r="J96" s="150" t="s">
        <v>7631</v>
      </c>
      <c r="K96" s="149"/>
      <c r="L96" s="52"/>
      <c r="S96" s="35"/>
      <c r="T96" s="35"/>
      <c r="U96" s="35"/>
      <c r="V96" s="35"/>
      <c r="W96" s="35"/>
      <c r="X96" s="35"/>
      <c r="Y96" s="35"/>
      <c r="Z96" s="35"/>
      <c r="AA96" s="35"/>
      <c r="AB96" s="35"/>
      <c r="AC96" s="35"/>
      <c r="AD96" s="35"/>
      <c r="AE96" s="35"/>
    </row>
    <row r="97" spans="1:47" s="2" customFormat="1" ht="10.35" customHeight="1">
      <c r="A97" s="35"/>
      <c r="B97" s="36"/>
      <c r="C97" s="37"/>
      <c r="D97" s="37"/>
      <c r="E97" s="37"/>
      <c r="F97" s="37"/>
      <c r="G97" s="37"/>
      <c r="H97" s="37"/>
      <c r="I97" s="37"/>
      <c r="J97" s="37"/>
      <c r="K97" s="37"/>
      <c r="L97" s="52"/>
      <c r="S97" s="35"/>
      <c r="T97" s="35"/>
      <c r="U97" s="35"/>
      <c r="V97" s="35"/>
      <c r="W97" s="35"/>
      <c r="X97" s="35"/>
      <c r="Y97" s="35"/>
      <c r="Z97" s="35"/>
      <c r="AA97" s="35"/>
      <c r="AB97" s="35"/>
      <c r="AC97" s="35"/>
      <c r="AD97" s="35"/>
      <c r="AE97" s="35"/>
    </row>
    <row r="98" spans="1:47" s="2" customFormat="1" ht="22.9" customHeight="1">
      <c r="A98" s="35"/>
      <c r="B98" s="36"/>
      <c r="C98" s="151" t="s">
        <v>244</v>
      </c>
      <c r="D98" s="37"/>
      <c r="E98" s="37"/>
      <c r="F98" s="37"/>
      <c r="G98" s="37"/>
      <c r="H98" s="37"/>
      <c r="I98" s="37"/>
      <c r="J98" s="85">
        <f>J125</f>
        <v>0</v>
      </c>
      <c r="K98" s="37"/>
      <c r="L98" s="52"/>
      <c r="S98" s="35"/>
      <c r="T98" s="35"/>
      <c r="U98" s="35"/>
      <c r="V98" s="35"/>
      <c r="W98" s="35"/>
      <c r="X98" s="35"/>
      <c r="Y98" s="35"/>
      <c r="Z98" s="35"/>
      <c r="AA98" s="35"/>
      <c r="AB98" s="35"/>
      <c r="AC98" s="35"/>
      <c r="AD98" s="35"/>
      <c r="AE98" s="35"/>
      <c r="AU98" s="18" t="s">
        <v>245</v>
      </c>
    </row>
    <row r="99" spans="1:47" s="9" customFormat="1" ht="24.95" customHeight="1">
      <c r="B99" s="152"/>
      <c r="C99" s="153"/>
      <c r="D99" s="154" t="s">
        <v>246</v>
      </c>
      <c r="E99" s="155"/>
      <c r="F99" s="155"/>
      <c r="G99" s="155"/>
      <c r="H99" s="155"/>
      <c r="I99" s="155"/>
      <c r="J99" s="156">
        <f>J126</f>
        <v>0</v>
      </c>
      <c r="K99" s="153"/>
      <c r="L99" s="157"/>
    </row>
    <row r="100" spans="1:47" s="10" customFormat="1" ht="19.899999999999999" customHeight="1">
      <c r="B100" s="158"/>
      <c r="C100" s="103"/>
      <c r="D100" s="159" t="s">
        <v>331</v>
      </c>
      <c r="E100" s="160"/>
      <c r="F100" s="160"/>
      <c r="G100" s="160"/>
      <c r="H100" s="160"/>
      <c r="I100" s="160"/>
      <c r="J100" s="161">
        <f>J127</f>
        <v>0</v>
      </c>
      <c r="K100" s="103"/>
      <c r="L100" s="162"/>
    </row>
    <row r="101" spans="1:47" s="10" customFormat="1" ht="19.899999999999999" customHeight="1">
      <c r="B101" s="158"/>
      <c r="C101" s="103"/>
      <c r="D101" s="159" t="s">
        <v>332</v>
      </c>
      <c r="E101" s="160"/>
      <c r="F101" s="160"/>
      <c r="G101" s="160"/>
      <c r="H101" s="160"/>
      <c r="I101" s="160"/>
      <c r="J101" s="161">
        <f>J192</f>
        <v>0</v>
      </c>
      <c r="K101" s="103"/>
      <c r="L101" s="162"/>
    </row>
    <row r="102" spans="1:47" s="10" customFormat="1" ht="19.899999999999999" customHeight="1">
      <c r="B102" s="158"/>
      <c r="C102" s="103"/>
      <c r="D102" s="159" t="s">
        <v>248</v>
      </c>
      <c r="E102" s="160"/>
      <c r="F102" s="160"/>
      <c r="G102" s="160"/>
      <c r="H102" s="160"/>
      <c r="I102" s="160"/>
      <c r="J102" s="161">
        <f>J675</f>
        <v>0</v>
      </c>
      <c r="K102" s="103"/>
      <c r="L102" s="162"/>
    </row>
    <row r="103" spans="1:47" s="10" customFormat="1" ht="19.899999999999999" customHeight="1">
      <c r="B103" s="158"/>
      <c r="C103" s="103"/>
      <c r="D103" s="159" t="s">
        <v>333</v>
      </c>
      <c r="E103" s="160"/>
      <c r="F103" s="160"/>
      <c r="G103" s="160"/>
      <c r="H103" s="160"/>
      <c r="I103" s="160"/>
      <c r="J103" s="161">
        <f>J688</f>
        <v>0</v>
      </c>
      <c r="K103" s="103"/>
      <c r="L103" s="162"/>
    </row>
    <row r="104" spans="1:47" s="2" customFormat="1" ht="21.75" customHeight="1">
      <c r="A104" s="35"/>
      <c r="B104" s="36"/>
      <c r="C104" s="37"/>
      <c r="D104" s="37"/>
      <c r="E104" s="37"/>
      <c r="F104" s="37"/>
      <c r="G104" s="37"/>
      <c r="H104" s="37"/>
      <c r="I104" s="37"/>
      <c r="J104" s="37"/>
      <c r="K104" s="37"/>
      <c r="L104" s="52"/>
      <c r="S104" s="35"/>
      <c r="T104" s="35"/>
      <c r="U104" s="35"/>
      <c r="V104" s="35"/>
      <c r="W104" s="35"/>
      <c r="X104" s="35"/>
      <c r="Y104" s="35"/>
      <c r="Z104" s="35"/>
      <c r="AA104" s="35"/>
      <c r="AB104" s="35"/>
      <c r="AC104" s="35"/>
      <c r="AD104" s="35"/>
      <c r="AE104" s="35"/>
    </row>
    <row r="105" spans="1:47" s="2" customFormat="1" ht="6.95" customHeight="1">
      <c r="A105" s="35"/>
      <c r="B105" s="55"/>
      <c r="C105" s="56"/>
      <c r="D105" s="56"/>
      <c r="E105" s="56"/>
      <c r="F105" s="56"/>
      <c r="G105" s="56"/>
      <c r="H105" s="56"/>
      <c r="I105" s="56"/>
      <c r="J105" s="56"/>
      <c r="K105" s="56"/>
      <c r="L105" s="52"/>
      <c r="S105" s="35"/>
      <c r="T105" s="35"/>
      <c r="U105" s="35"/>
      <c r="V105" s="35"/>
      <c r="W105" s="35"/>
      <c r="X105" s="35"/>
      <c r="Y105" s="35"/>
      <c r="Z105" s="35"/>
      <c r="AA105" s="35"/>
      <c r="AB105" s="35"/>
      <c r="AC105" s="35"/>
      <c r="AD105" s="35"/>
      <c r="AE105" s="35"/>
    </row>
    <row r="109" spans="1:47" s="2" customFormat="1" ht="6.95" customHeight="1">
      <c r="A109" s="35"/>
      <c r="B109" s="57"/>
      <c r="C109" s="58"/>
      <c r="D109" s="58"/>
      <c r="E109" s="58"/>
      <c r="F109" s="58"/>
      <c r="G109" s="58"/>
      <c r="H109" s="58"/>
      <c r="I109" s="58"/>
      <c r="J109" s="58"/>
      <c r="K109" s="58"/>
      <c r="L109" s="52"/>
      <c r="S109" s="35"/>
      <c r="T109" s="35"/>
      <c r="U109" s="35"/>
      <c r="V109" s="35"/>
      <c r="W109" s="35"/>
      <c r="X109" s="35"/>
      <c r="Y109" s="35"/>
      <c r="Z109" s="35"/>
      <c r="AA109" s="35"/>
      <c r="AB109" s="35"/>
      <c r="AC109" s="35"/>
      <c r="AD109" s="35"/>
      <c r="AE109" s="35"/>
    </row>
    <row r="110" spans="1:47" s="2" customFormat="1" ht="24.95" customHeight="1">
      <c r="A110" s="35"/>
      <c r="B110" s="36"/>
      <c r="C110" s="24" t="s">
        <v>249</v>
      </c>
      <c r="D110" s="37"/>
      <c r="E110" s="37"/>
      <c r="F110" s="37"/>
      <c r="G110" s="37"/>
      <c r="H110" s="37"/>
      <c r="I110" s="37"/>
      <c r="J110" s="37"/>
      <c r="K110" s="37"/>
      <c r="L110" s="52"/>
      <c r="S110" s="35"/>
      <c r="T110" s="35"/>
      <c r="U110" s="35"/>
      <c r="V110" s="35"/>
      <c r="W110" s="35"/>
      <c r="X110" s="35"/>
      <c r="Y110" s="35"/>
      <c r="Z110" s="35"/>
      <c r="AA110" s="35"/>
      <c r="AB110" s="35"/>
      <c r="AC110" s="35"/>
      <c r="AD110" s="35"/>
      <c r="AE110" s="35"/>
    </row>
    <row r="111" spans="1:47" s="2" customFormat="1" ht="6.95" customHeight="1">
      <c r="A111" s="35"/>
      <c r="B111" s="36"/>
      <c r="C111" s="37"/>
      <c r="D111" s="37"/>
      <c r="E111" s="37"/>
      <c r="F111" s="37"/>
      <c r="G111" s="37"/>
      <c r="H111" s="37"/>
      <c r="I111" s="37"/>
      <c r="J111" s="37"/>
      <c r="K111" s="37"/>
      <c r="L111" s="52"/>
      <c r="S111" s="35"/>
      <c r="T111" s="35"/>
      <c r="U111" s="35"/>
      <c r="V111" s="35"/>
      <c r="W111" s="35"/>
      <c r="X111" s="35"/>
      <c r="Y111" s="35"/>
      <c r="Z111" s="35"/>
      <c r="AA111" s="35"/>
      <c r="AB111" s="35"/>
      <c r="AC111" s="35"/>
      <c r="AD111" s="35"/>
      <c r="AE111" s="35"/>
    </row>
    <row r="112" spans="1:47" s="2" customFormat="1" ht="12" customHeight="1">
      <c r="A112" s="35"/>
      <c r="B112" s="36"/>
      <c r="C112" s="30" t="s">
        <v>15</v>
      </c>
      <c r="D112" s="37"/>
      <c r="E112" s="37"/>
      <c r="F112" s="37"/>
      <c r="G112" s="37"/>
      <c r="H112" s="37"/>
      <c r="I112" s="37"/>
      <c r="J112" s="37"/>
      <c r="K112" s="37"/>
      <c r="L112" s="52"/>
      <c r="S112" s="35"/>
      <c r="T112" s="35"/>
      <c r="U112" s="35"/>
      <c r="V112" s="35"/>
      <c r="W112" s="35"/>
      <c r="X112" s="35"/>
      <c r="Y112" s="35"/>
      <c r="Z112" s="35"/>
      <c r="AA112" s="35"/>
      <c r="AB112" s="35"/>
      <c r="AC112" s="35"/>
      <c r="AD112" s="35"/>
      <c r="AE112" s="35"/>
    </row>
    <row r="113" spans="1:65" s="2" customFormat="1" ht="16.5" customHeight="1">
      <c r="A113" s="35"/>
      <c r="B113" s="36"/>
      <c r="C113" s="37"/>
      <c r="D113" s="37"/>
      <c r="E113" s="410" t="str">
        <f>E7</f>
        <v>Modernizace teplárny OB6</v>
      </c>
      <c r="F113" s="411"/>
      <c r="G113" s="411"/>
      <c r="H113" s="411"/>
      <c r="I113" s="37"/>
      <c r="J113" s="37"/>
      <c r="K113" s="37"/>
      <c r="L113" s="52"/>
      <c r="S113" s="35"/>
      <c r="T113" s="35"/>
      <c r="U113" s="35"/>
      <c r="V113" s="35"/>
      <c r="W113" s="35"/>
      <c r="X113" s="35"/>
      <c r="Y113" s="35"/>
      <c r="Z113" s="35"/>
      <c r="AA113" s="35"/>
      <c r="AB113" s="35"/>
      <c r="AC113" s="35"/>
      <c r="AD113" s="35"/>
      <c r="AE113" s="35"/>
    </row>
    <row r="114" spans="1:65" s="1" customFormat="1" ht="12" customHeight="1">
      <c r="B114" s="22"/>
      <c r="C114" s="30" t="s">
        <v>241</v>
      </c>
      <c r="D114" s="23"/>
      <c r="E114" s="23"/>
      <c r="F114" s="23"/>
      <c r="G114" s="23"/>
      <c r="H114" s="23"/>
      <c r="I114" s="23"/>
      <c r="J114" s="23"/>
      <c r="K114" s="23"/>
      <c r="L114" s="21"/>
    </row>
    <row r="115" spans="1:65" s="2" customFormat="1" ht="16.5" customHeight="1">
      <c r="A115" s="35"/>
      <c r="B115" s="36"/>
      <c r="C115" s="37"/>
      <c r="D115" s="37"/>
      <c r="E115" s="410" t="s">
        <v>4358</v>
      </c>
      <c r="F115" s="409"/>
      <c r="G115" s="409"/>
      <c r="H115" s="409"/>
      <c r="I115" s="37"/>
      <c r="J115" s="37"/>
      <c r="K115" s="37"/>
      <c r="L115" s="52"/>
      <c r="S115" s="35"/>
      <c r="T115" s="35"/>
      <c r="U115" s="35"/>
      <c r="V115" s="35"/>
      <c r="W115" s="35"/>
      <c r="X115" s="35"/>
      <c r="Y115" s="35"/>
      <c r="Z115" s="35"/>
      <c r="AA115" s="35"/>
      <c r="AB115" s="35"/>
      <c r="AC115" s="35"/>
      <c r="AD115" s="35"/>
      <c r="AE115" s="35"/>
    </row>
    <row r="116" spans="1:65" s="2" customFormat="1" ht="12" customHeight="1">
      <c r="A116" s="35"/>
      <c r="B116" s="36"/>
      <c r="C116" s="30" t="s">
        <v>432</v>
      </c>
      <c r="D116" s="37"/>
      <c r="E116" s="37"/>
      <c r="F116" s="37"/>
      <c r="G116" s="37"/>
      <c r="H116" s="37"/>
      <c r="I116" s="37"/>
      <c r="J116" s="37"/>
      <c r="K116" s="37"/>
      <c r="L116" s="52"/>
      <c r="S116" s="35"/>
      <c r="T116" s="35"/>
      <c r="U116" s="35"/>
      <c r="V116" s="35"/>
      <c r="W116" s="35"/>
      <c r="X116" s="35"/>
      <c r="Y116" s="35"/>
      <c r="Z116" s="35"/>
      <c r="AA116" s="35"/>
      <c r="AB116" s="35"/>
      <c r="AC116" s="35"/>
      <c r="AD116" s="35"/>
      <c r="AE116" s="35"/>
    </row>
    <row r="117" spans="1:65" s="2" customFormat="1" ht="30" customHeight="1">
      <c r="A117" s="35"/>
      <c r="B117" s="36"/>
      <c r="C117" s="37"/>
      <c r="D117" s="37"/>
      <c r="E117" s="384" t="str">
        <f>E11</f>
        <v>SO 104.2-D1.1/2 - Architektonicko-stavební a konstrukční řešení</v>
      </c>
      <c r="F117" s="409"/>
      <c r="G117" s="409"/>
      <c r="H117" s="409"/>
      <c r="I117" s="37"/>
      <c r="J117" s="37"/>
      <c r="K117" s="37"/>
      <c r="L117" s="52"/>
      <c r="S117" s="35"/>
      <c r="T117" s="35"/>
      <c r="U117" s="35"/>
      <c r="V117" s="35"/>
      <c r="W117" s="35"/>
      <c r="X117" s="35"/>
      <c r="Y117" s="35"/>
      <c r="Z117" s="35"/>
      <c r="AA117" s="35"/>
      <c r="AB117" s="35"/>
      <c r="AC117" s="35"/>
      <c r="AD117" s="35"/>
      <c r="AE117" s="35"/>
    </row>
    <row r="118" spans="1:65" s="2" customFormat="1" ht="6.95" customHeight="1">
      <c r="A118" s="35"/>
      <c r="B118" s="36"/>
      <c r="C118" s="37"/>
      <c r="D118" s="37"/>
      <c r="E118" s="37"/>
      <c r="F118" s="37"/>
      <c r="G118" s="37"/>
      <c r="H118" s="37"/>
      <c r="I118" s="37"/>
      <c r="J118" s="37"/>
      <c r="K118" s="37"/>
      <c r="L118" s="52"/>
      <c r="S118" s="35"/>
      <c r="T118" s="35"/>
      <c r="U118" s="35"/>
      <c r="V118" s="35"/>
      <c r="W118" s="35"/>
      <c r="X118" s="35"/>
      <c r="Y118" s="35"/>
      <c r="Z118" s="35"/>
      <c r="AA118" s="35"/>
      <c r="AB118" s="35"/>
      <c r="AC118" s="35"/>
      <c r="AD118" s="35"/>
      <c r="AE118" s="35"/>
    </row>
    <row r="119" spans="1:65" s="2" customFormat="1" ht="12" customHeight="1">
      <c r="A119" s="35"/>
      <c r="B119" s="36"/>
      <c r="C119" s="30" t="s">
        <v>19</v>
      </c>
      <c r="D119" s="37"/>
      <c r="E119" s="37"/>
      <c r="F119" s="28" t="str">
        <f>F14</f>
        <v>Mladá Boleslav</v>
      </c>
      <c r="G119" s="37"/>
      <c r="H119" s="37"/>
      <c r="I119" s="30" t="s">
        <v>21</v>
      </c>
      <c r="J119" s="67">
        <f>IF(J14="","",J14)</f>
        <v>45363</v>
      </c>
      <c r="K119" s="37"/>
      <c r="L119" s="52"/>
      <c r="S119" s="35"/>
      <c r="T119" s="35"/>
      <c r="U119" s="35"/>
      <c r="V119" s="35"/>
      <c r="W119" s="35"/>
      <c r="X119" s="35"/>
      <c r="Y119" s="35"/>
      <c r="Z119" s="35"/>
      <c r="AA119" s="35"/>
      <c r="AB119" s="35"/>
      <c r="AC119" s="35"/>
      <c r="AD119" s="35"/>
      <c r="AE119" s="35"/>
    </row>
    <row r="120" spans="1:65" s="2" customFormat="1" ht="6.95" customHeight="1">
      <c r="A120" s="35"/>
      <c r="B120" s="36"/>
      <c r="C120" s="37"/>
      <c r="D120" s="37"/>
      <c r="E120" s="37"/>
      <c r="F120" s="37"/>
      <c r="G120" s="37"/>
      <c r="H120" s="37"/>
      <c r="I120" s="37"/>
      <c r="J120" s="37"/>
      <c r="K120" s="37"/>
      <c r="L120" s="52"/>
      <c r="S120" s="35"/>
      <c r="T120" s="35"/>
      <c r="U120" s="35"/>
      <c r="V120" s="35"/>
      <c r="W120" s="35"/>
      <c r="X120" s="35"/>
      <c r="Y120" s="35"/>
      <c r="Z120" s="35"/>
      <c r="AA120" s="35"/>
      <c r="AB120" s="35"/>
      <c r="AC120" s="35"/>
      <c r="AD120" s="35"/>
      <c r="AE120" s="35"/>
    </row>
    <row r="121" spans="1:65" s="2" customFormat="1" ht="15.2" customHeight="1">
      <c r="A121" s="35"/>
      <c r="B121" s="36"/>
      <c r="C121" s="30" t="s">
        <v>22</v>
      </c>
      <c r="D121" s="37"/>
      <c r="E121" s="37"/>
      <c r="F121" s="28" t="str">
        <f>E17</f>
        <v xml:space="preserve">ŠKO-ENERGO s.r.o. </v>
      </c>
      <c r="G121" s="37"/>
      <c r="H121" s="37"/>
      <c r="I121" s="30" t="s">
        <v>28</v>
      </c>
      <c r="J121" s="33" t="str">
        <f>E23</f>
        <v>AFRY CZ s.r.o.</v>
      </c>
      <c r="K121" s="37"/>
      <c r="L121" s="52"/>
      <c r="S121" s="35"/>
      <c r="T121" s="35"/>
      <c r="U121" s="35"/>
      <c r="V121" s="35"/>
      <c r="W121" s="35"/>
      <c r="X121" s="35"/>
      <c r="Y121" s="35"/>
      <c r="Z121" s="35"/>
      <c r="AA121" s="35"/>
      <c r="AB121" s="35"/>
      <c r="AC121" s="35"/>
      <c r="AD121" s="35"/>
      <c r="AE121" s="35"/>
    </row>
    <row r="122" spans="1:65" s="2" customFormat="1" ht="15.2" customHeight="1">
      <c r="A122" s="35"/>
      <c r="B122" s="36"/>
      <c r="C122" s="30" t="s">
        <v>26</v>
      </c>
      <c r="D122" s="37"/>
      <c r="E122" s="37"/>
      <c r="F122" s="28" t="str">
        <f>IF(E20="","",E20)</f>
        <v>Vyplň údaj</v>
      </c>
      <c r="G122" s="37"/>
      <c r="H122" s="37"/>
      <c r="I122" s="30" t="s">
        <v>31</v>
      </c>
      <c r="J122" s="33" t="str">
        <f>E26</f>
        <v>AFRY CZ s.r.o.</v>
      </c>
      <c r="K122" s="37"/>
      <c r="L122" s="52"/>
      <c r="S122" s="35"/>
      <c r="T122" s="35"/>
      <c r="U122" s="35"/>
      <c r="V122" s="35"/>
      <c r="W122" s="35"/>
      <c r="X122" s="35"/>
      <c r="Y122" s="35"/>
      <c r="Z122" s="35"/>
      <c r="AA122" s="35"/>
      <c r="AB122" s="35"/>
      <c r="AC122" s="35"/>
      <c r="AD122" s="35"/>
      <c r="AE122" s="35"/>
    </row>
    <row r="123" spans="1:65" s="2" customFormat="1" ht="10.35" customHeight="1">
      <c r="A123" s="35"/>
      <c r="B123" s="36"/>
      <c r="C123" s="37"/>
      <c r="D123" s="37"/>
      <c r="E123" s="37"/>
      <c r="F123" s="37"/>
      <c r="G123" s="37"/>
      <c r="H123" s="37"/>
      <c r="I123" s="37"/>
      <c r="J123" s="37"/>
      <c r="K123" s="37"/>
      <c r="L123" s="52"/>
      <c r="S123" s="35"/>
      <c r="T123" s="35"/>
      <c r="U123" s="35"/>
      <c r="V123" s="35"/>
      <c r="W123" s="35"/>
      <c r="X123" s="35"/>
      <c r="Y123" s="35"/>
      <c r="Z123" s="35"/>
      <c r="AA123" s="35"/>
      <c r="AB123" s="35"/>
      <c r="AC123" s="35"/>
      <c r="AD123" s="35"/>
      <c r="AE123" s="35"/>
    </row>
    <row r="124" spans="1:65" s="11" customFormat="1" ht="29.25" customHeight="1">
      <c r="A124" s="163"/>
      <c r="B124" s="164"/>
      <c r="C124" s="165" t="s">
        <v>250</v>
      </c>
      <c r="D124" s="166" t="s">
        <v>55</v>
      </c>
      <c r="E124" s="166" t="s">
        <v>53</v>
      </c>
      <c r="F124" s="166" t="s">
        <v>54</v>
      </c>
      <c r="G124" s="166" t="s">
        <v>251</v>
      </c>
      <c r="H124" s="166" t="s">
        <v>252</v>
      </c>
      <c r="I124" s="166" t="s">
        <v>7632</v>
      </c>
      <c r="J124" s="167" t="s">
        <v>7631</v>
      </c>
      <c r="K124" s="168" t="s">
        <v>253</v>
      </c>
      <c r="L124" s="169"/>
      <c r="M124" s="76" t="s">
        <v>1</v>
      </c>
      <c r="N124" s="77" t="s">
        <v>37</v>
      </c>
      <c r="O124" s="77" t="s">
        <v>254</v>
      </c>
      <c r="P124" s="77" t="s">
        <v>255</v>
      </c>
      <c r="Q124" s="77" t="s">
        <v>256</v>
      </c>
      <c r="R124" s="77" t="s">
        <v>257</v>
      </c>
      <c r="S124" s="77" t="s">
        <v>258</v>
      </c>
      <c r="T124" s="78" t="s">
        <v>259</v>
      </c>
      <c r="U124" s="163"/>
      <c r="V124" s="163"/>
      <c r="W124" s="163"/>
      <c r="X124" s="163"/>
      <c r="Y124" s="163"/>
      <c r="Z124" s="163"/>
      <c r="AA124" s="163"/>
      <c r="AB124" s="163"/>
      <c r="AC124" s="163"/>
      <c r="AD124" s="163"/>
      <c r="AE124" s="163"/>
    </row>
    <row r="125" spans="1:65" s="2" customFormat="1" ht="22.9" customHeight="1">
      <c r="A125" s="35"/>
      <c r="B125" s="36"/>
      <c r="C125" s="83" t="s">
        <v>260</v>
      </c>
      <c r="D125" s="37"/>
      <c r="E125" s="37"/>
      <c r="F125" s="37"/>
      <c r="G125" s="37"/>
      <c r="H125" s="37"/>
      <c r="I125" s="37"/>
      <c r="J125" s="170">
        <f>BK125</f>
        <v>0</v>
      </c>
      <c r="K125" s="37"/>
      <c r="L125" s="40"/>
      <c r="M125" s="79"/>
      <c r="N125" s="171"/>
      <c r="O125" s="80"/>
      <c r="P125" s="172">
        <f>P126</f>
        <v>0</v>
      </c>
      <c r="Q125" s="80"/>
      <c r="R125" s="172">
        <f>R126</f>
        <v>1076.2899</v>
      </c>
      <c r="S125" s="80"/>
      <c r="T125" s="173">
        <f>T126</f>
        <v>0</v>
      </c>
      <c r="U125" s="35"/>
      <c r="V125" s="35"/>
      <c r="W125" s="35"/>
      <c r="X125" s="35"/>
      <c r="Y125" s="35"/>
      <c r="Z125" s="35"/>
      <c r="AA125" s="35"/>
      <c r="AB125" s="35"/>
      <c r="AC125" s="35"/>
      <c r="AD125" s="35"/>
      <c r="AE125" s="35"/>
      <c r="AT125" s="18" t="s">
        <v>63</v>
      </c>
      <c r="AU125" s="18" t="s">
        <v>245</v>
      </c>
      <c r="BK125" s="174">
        <f>BK126</f>
        <v>0</v>
      </c>
    </row>
    <row r="126" spans="1:65" s="12" customFormat="1" ht="25.9" customHeight="1">
      <c r="B126" s="175"/>
      <c r="C126" s="176"/>
      <c r="D126" s="177" t="s">
        <v>63</v>
      </c>
      <c r="E126" s="178" t="s">
        <v>261</v>
      </c>
      <c r="F126" s="178" t="s">
        <v>262</v>
      </c>
      <c r="G126" s="176"/>
      <c r="H126" s="176"/>
      <c r="I126" s="179"/>
      <c r="J126" s="180">
        <f>BK126</f>
        <v>0</v>
      </c>
      <c r="K126" s="176"/>
      <c r="L126" s="181"/>
      <c r="M126" s="182"/>
      <c r="N126" s="183"/>
      <c r="O126" s="183"/>
      <c r="P126" s="184">
        <f>P127+P192+P675+P688</f>
        <v>0</v>
      </c>
      <c r="Q126" s="183"/>
      <c r="R126" s="184">
        <f>R127+R192+R675+R688</f>
        <v>1076.2899</v>
      </c>
      <c r="S126" s="183"/>
      <c r="T126" s="185">
        <f>T127+T192+T675+T688</f>
        <v>0</v>
      </c>
      <c r="AR126" s="186" t="s">
        <v>71</v>
      </c>
      <c r="AT126" s="187" t="s">
        <v>63</v>
      </c>
      <c r="AU126" s="187" t="s">
        <v>64</v>
      </c>
      <c r="AY126" s="186" t="s">
        <v>263</v>
      </c>
      <c r="BK126" s="188">
        <f>BK127+BK192+BK675+BK688</f>
        <v>0</v>
      </c>
    </row>
    <row r="127" spans="1:65" s="12" customFormat="1" ht="22.9" customHeight="1">
      <c r="B127" s="175"/>
      <c r="C127" s="176"/>
      <c r="D127" s="177" t="s">
        <v>63</v>
      </c>
      <c r="E127" s="189" t="s">
        <v>71</v>
      </c>
      <c r="F127" s="189" t="s">
        <v>336</v>
      </c>
      <c r="G127" s="176"/>
      <c r="H127" s="176"/>
      <c r="I127" s="179"/>
      <c r="J127" s="190">
        <f>BK127</f>
        <v>0</v>
      </c>
      <c r="K127" s="176"/>
      <c r="L127" s="181"/>
      <c r="M127" s="182"/>
      <c r="N127" s="183"/>
      <c r="O127" s="183"/>
      <c r="P127" s="184">
        <f>SUM(P128:P191)</f>
        <v>0</v>
      </c>
      <c r="Q127" s="183"/>
      <c r="R127" s="184">
        <f>SUM(R128:R191)</f>
        <v>0</v>
      </c>
      <c r="S127" s="183"/>
      <c r="T127" s="185">
        <f>SUM(T128:T191)</f>
        <v>0</v>
      </c>
      <c r="AR127" s="186" t="s">
        <v>71</v>
      </c>
      <c r="AT127" s="187" t="s">
        <v>63</v>
      </c>
      <c r="AU127" s="187" t="s">
        <v>71</v>
      </c>
      <c r="AY127" s="186" t="s">
        <v>263</v>
      </c>
      <c r="BK127" s="188">
        <f>SUM(BK128:BK191)</f>
        <v>0</v>
      </c>
    </row>
    <row r="128" spans="1:65" s="2" customFormat="1" ht="33" customHeight="1">
      <c r="A128" s="35"/>
      <c r="B128" s="36"/>
      <c r="C128" s="191" t="s">
        <v>71</v>
      </c>
      <c r="D128" s="191" t="s">
        <v>266</v>
      </c>
      <c r="E128" s="192" t="s">
        <v>337</v>
      </c>
      <c r="F128" s="193" t="s">
        <v>338</v>
      </c>
      <c r="G128" s="194" t="s">
        <v>300</v>
      </c>
      <c r="H128" s="195">
        <v>1294.279</v>
      </c>
      <c r="I128" s="196"/>
      <c r="J128" s="197">
        <f>ROUND(I128*H128,2)</f>
        <v>0</v>
      </c>
      <c r="K128" s="198"/>
      <c r="L128" s="40"/>
      <c r="M128" s="199" t="s">
        <v>1</v>
      </c>
      <c r="N128" s="200" t="s">
        <v>38</v>
      </c>
      <c r="O128" s="72"/>
      <c r="P128" s="201">
        <f>O128*H128</f>
        <v>0</v>
      </c>
      <c r="Q128" s="201">
        <v>0</v>
      </c>
      <c r="R128" s="201">
        <f>Q128*H128</f>
        <v>0</v>
      </c>
      <c r="S128" s="201">
        <v>0</v>
      </c>
      <c r="T128" s="202">
        <f>S128*H128</f>
        <v>0</v>
      </c>
      <c r="U128" s="35"/>
      <c r="V128" s="35"/>
      <c r="W128" s="35"/>
      <c r="X128" s="35"/>
      <c r="Y128" s="35"/>
      <c r="Z128" s="35"/>
      <c r="AA128" s="35"/>
      <c r="AB128" s="35"/>
      <c r="AC128" s="35"/>
      <c r="AD128" s="35"/>
      <c r="AE128" s="35"/>
      <c r="AR128" s="203" t="s">
        <v>270</v>
      </c>
      <c r="AT128" s="203" t="s">
        <v>266</v>
      </c>
      <c r="AU128" s="203" t="s">
        <v>73</v>
      </c>
      <c r="AY128" s="18" t="s">
        <v>263</v>
      </c>
      <c r="BE128" s="204">
        <f>IF(N128="základní",J128,0)</f>
        <v>0</v>
      </c>
      <c r="BF128" s="204">
        <f>IF(N128="snížená",J128,0)</f>
        <v>0</v>
      </c>
      <c r="BG128" s="204">
        <f>IF(N128="zákl. přenesená",J128,0)</f>
        <v>0</v>
      </c>
      <c r="BH128" s="204">
        <f>IF(N128="sníž. přenesená",J128,0)</f>
        <v>0</v>
      </c>
      <c r="BI128" s="204">
        <f>IF(N128="nulová",J128,0)</f>
        <v>0</v>
      </c>
      <c r="BJ128" s="18" t="s">
        <v>71</v>
      </c>
      <c r="BK128" s="204">
        <f>ROUND(I128*H128,2)</f>
        <v>0</v>
      </c>
      <c r="BL128" s="18" t="s">
        <v>270</v>
      </c>
      <c r="BM128" s="203" t="s">
        <v>4360</v>
      </c>
    </row>
    <row r="129" spans="1:65" s="2" customFormat="1" ht="19.5">
      <c r="A129" s="35"/>
      <c r="B129" s="36"/>
      <c r="C129" s="37"/>
      <c r="D129" s="207" t="s">
        <v>294</v>
      </c>
      <c r="E129" s="37"/>
      <c r="F129" s="239" t="s">
        <v>2051</v>
      </c>
      <c r="G129" s="37"/>
      <c r="H129" s="37"/>
      <c r="I129" s="240"/>
      <c r="J129" s="37"/>
      <c r="K129" s="37"/>
      <c r="L129" s="40"/>
      <c r="M129" s="241"/>
      <c r="N129" s="242"/>
      <c r="O129" s="72"/>
      <c r="P129" s="72"/>
      <c r="Q129" s="72"/>
      <c r="R129" s="72"/>
      <c r="S129" s="72"/>
      <c r="T129" s="73"/>
      <c r="U129" s="35"/>
      <c r="V129" s="35"/>
      <c r="W129" s="35"/>
      <c r="X129" s="35"/>
      <c r="Y129" s="35"/>
      <c r="Z129" s="35"/>
      <c r="AA129" s="35"/>
      <c r="AB129" s="35"/>
      <c r="AC129" s="35"/>
      <c r="AD129" s="35"/>
      <c r="AE129" s="35"/>
      <c r="AT129" s="18" t="s">
        <v>294</v>
      </c>
      <c r="AU129" s="18" t="s">
        <v>73</v>
      </c>
    </row>
    <row r="130" spans="1:65" s="16" customFormat="1">
      <c r="B130" s="248"/>
      <c r="C130" s="249"/>
      <c r="D130" s="207" t="s">
        <v>272</v>
      </c>
      <c r="E130" s="250" t="s">
        <v>1</v>
      </c>
      <c r="F130" s="251" t="s">
        <v>4361</v>
      </c>
      <c r="G130" s="249"/>
      <c r="H130" s="250" t="s">
        <v>1</v>
      </c>
      <c r="I130" s="252"/>
      <c r="J130" s="249"/>
      <c r="K130" s="249"/>
      <c r="L130" s="253"/>
      <c r="M130" s="254"/>
      <c r="N130" s="255"/>
      <c r="O130" s="255"/>
      <c r="P130" s="255"/>
      <c r="Q130" s="255"/>
      <c r="R130" s="255"/>
      <c r="S130" s="255"/>
      <c r="T130" s="256"/>
      <c r="AT130" s="257" t="s">
        <v>272</v>
      </c>
      <c r="AU130" s="257" t="s">
        <v>73</v>
      </c>
      <c r="AV130" s="16" t="s">
        <v>71</v>
      </c>
      <c r="AW130" s="16" t="s">
        <v>30</v>
      </c>
      <c r="AX130" s="16" t="s">
        <v>64</v>
      </c>
      <c r="AY130" s="257" t="s">
        <v>263</v>
      </c>
    </row>
    <row r="131" spans="1:65" s="13" customFormat="1">
      <c r="B131" s="205"/>
      <c r="C131" s="206"/>
      <c r="D131" s="207" t="s">
        <v>272</v>
      </c>
      <c r="E131" s="208" t="s">
        <v>1</v>
      </c>
      <c r="F131" s="209" t="s">
        <v>4362</v>
      </c>
      <c r="G131" s="206"/>
      <c r="H131" s="210">
        <v>415.52</v>
      </c>
      <c r="I131" s="211"/>
      <c r="J131" s="206"/>
      <c r="K131" s="206"/>
      <c r="L131" s="212"/>
      <c r="M131" s="213"/>
      <c r="N131" s="214"/>
      <c r="O131" s="214"/>
      <c r="P131" s="214"/>
      <c r="Q131" s="214"/>
      <c r="R131" s="214"/>
      <c r="S131" s="214"/>
      <c r="T131" s="215"/>
      <c r="AT131" s="216" t="s">
        <v>272</v>
      </c>
      <c r="AU131" s="216" t="s">
        <v>73</v>
      </c>
      <c r="AV131" s="13" t="s">
        <v>73</v>
      </c>
      <c r="AW131" s="13" t="s">
        <v>30</v>
      </c>
      <c r="AX131" s="13" t="s">
        <v>64</v>
      </c>
      <c r="AY131" s="216" t="s">
        <v>263</v>
      </c>
    </row>
    <row r="132" spans="1:65" s="13" customFormat="1">
      <c r="B132" s="205"/>
      <c r="C132" s="206"/>
      <c r="D132" s="207" t="s">
        <v>272</v>
      </c>
      <c r="E132" s="208" t="s">
        <v>1</v>
      </c>
      <c r="F132" s="209" t="s">
        <v>4363</v>
      </c>
      <c r="G132" s="206"/>
      <c r="H132" s="210">
        <v>59.5</v>
      </c>
      <c r="I132" s="211"/>
      <c r="J132" s="206"/>
      <c r="K132" s="206"/>
      <c r="L132" s="212"/>
      <c r="M132" s="213"/>
      <c r="N132" s="214"/>
      <c r="O132" s="214"/>
      <c r="P132" s="214"/>
      <c r="Q132" s="214"/>
      <c r="R132" s="214"/>
      <c r="S132" s="214"/>
      <c r="T132" s="215"/>
      <c r="AT132" s="216" t="s">
        <v>272</v>
      </c>
      <c r="AU132" s="216" t="s">
        <v>73</v>
      </c>
      <c r="AV132" s="13" t="s">
        <v>73</v>
      </c>
      <c r="AW132" s="13" t="s">
        <v>30</v>
      </c>
      <c r="AX132" s="13" t="s">
        <v>64</v>
      </c>
      <c r="AY132" s="216" t="s">
        <v>263</v>
      </c>
    </row>
    <row r="133" spans="1:65" s="16" customFormat="1">
      <c r="B133" s="248"/>
      <c r="C133" s="249"/>
      <c r="D133" s="207" t="s">
        <v>272</v>
      </c>
      <c r="E133" s="250" t="s">
        <v>1</v>
      </c>
      <c r="F133" s="251" t="s">
        <v>4364</v>
      </c>
      <c r="G133" s="249"/>
      <c r="H133" s="250" t="s">
        <v>1</v>
      </c>
      <c r="I133" s="252"/>
      <c r="J133" s="249"/>
      <c r="K133" s="249"/>
      <c r="L133" s="253"/>
      <c r="M133" s="254"/>
      <c r="N133" s="255"/>
      <c r="O133" s="255"/>
      <c r="P133" s="255"/>
      <c r="Q133" s="255"/>
      <c r="R133" s="255"/>
      <c r="S133" s="255"/>
      <c r="T133" s="256"/>
      <c r="AT133" s="257" t="s">
        <v>272</v>
      </c>
      <c r="AU133" s="257" t="s">
        <v>73</v>
      </c>
      <c r="AV133" s="16" t="s">
        <v>71</v>
      </c>
      <c r="AW133" s="16" t="s">
        <v>30</v>
      </c>
      <c r="AX133" s="16" t="s">
        <v>64</v>
      </c>
      <c r="AY133" s="257" t="s">
        <v>263</v>
      </c>
    </row>
    <row r="134" spans="1:65" s="13" customFormat="1">
      <c r="B134" s="205"/>
      <c r="C134" s="206"/>
      <c r="D134" s="207" t="s">
        <v>272</v>
      </c>
      <c r="E134" s="208" t="s">
        <v>1</v>
      </c>
      <c r="F134" s="209" t="s">
        <v>4365</v>
      </c>
      <c r="G134" s="206"/>
      <c r="H134" s="210">
        <v>297.44</v>
      </c>
      <c r="I134" s="211"/>
      <c r="J134" s="206"/>
      <c r="K134" s="206"/>
      <c r="L134" s="212"/>
      <c r="M134" s="213"/>
      <c r="N134" s="214"/>
      <c r="O134" s="214"/>
      <c r="P134" s="214"/>
      <c r="Q134" s="214"/>
      <c r="R134" s="214"/>
      <c r="S134" s="214"/>
      <c r="T134" s="215"/>
      <c r="AT134" s="216" t="s">
        <v>272</v>
      </c>
      <c r="AU134" s="216" t="s">
        <v>73</v>
      </c>
      <c r="AV134" s="13" t="s">
        <v>73</v>
      </c>
      <c r="AW134" s="13" t="s">
        <v>30</v>
      </c>
      <c r="AX134" s="13" t="s">
        <v>64</v>
      </c>
      <c r="AY134" s="216" t="s">
        <v>263</v>
      </c>
    </row>
    <row r="135" spans="1:65" s="16" customFormat="1">
      <c r="B135" s="248"/>
      <c r="C135" s="249"/>
      <c r="D135" s="207" t="s">
        <v>272</v>
      </c>
      <c r="E135" s="250" t="s">
        <v>1</v>
      </c>
      <c r="F135" s="251" t="s">
        <v>4366</v>
      </c>
      <c r="G135" s="249"/>
      <c r="H135" s="250" t="s">
        <v>1</v>
      </c>
      <c r="I135" s="252"/>
      <c r="J135" s="249"/>
      <c r="K135" s="249"/>
      <c r="L135" s="253"/>
      <c r="M135" s="254"/>
      <c r="N135" s="255"/>
      <c r="O135" s="255"/>
      <c r="P135" s="255"/>
      <c r="Q135" s="255"/>
      <c r="R135" s="255"/>
      <c r="S135" s="255"/>
      <c r="T135" s="256"/>
      <c r="AT135" s="257" t="s">
        <v>272</v>
      </c>
      <c r="AU135" s="257" t="s">
        <v>73</v>
      </c>
      <c r="AV135" s="16" t="s">
        <v>71</v>
      </c>
      <c r="AW135" s="16" t="s">
        <v>30</v>
      </c>
      <c r="AX135" s="16" t="s">
        <v>64</v>
      </c>
      <c r="AY135" s="257" t="s">
        <v>263</v>
      </c>
    </row>
    <row r="136" spans="1:65" s="13" customFormat="1">
      <c r="B136" s="205"/>
      <c r="C136" s="206"/>
      <c r="D136" s="207" t="s">
        <v>272</v>
      </c>
      <c r="E136" s="208" t="s">
        <v>1</v>
      </c>
      <c r="F136" s="209" t="s">
        <v>4367</v>
      </c>
      <c r="G136" s="206"/>
      <c r="H136" s="210">
        <v>125</v>
      </c>
      <c r="I136" s="211"/>
      <c r="J136" s="206"/>
      <c r="K136" s="206"/>
      <c r="L136" s="212"/>
      <c r="M136" s="213"/>
      <c r="N136" s="214"/>
      <c r="O136" s="214"/>
      <c r="P136" s="214"/>
      <c r="Q136" s="214"/>
      <c r="R136" s="214"/>
      <c r="S136" s="214"/>
      <c r="T136" s="215"/>
      <c r="AT136" s="216" t="s">
        <v>272</v>
      </c>
      <c r="AU136" s="216" t="s">
        <v>73</v>
      </c>
      <c r="AV136" s="13" t="s">
        <v>73</v>
      </c>
      <c r="AW136" s="13" t="s">
        <v>30</v>
      </c>
      <c r="AX136" s="13" t="s">
        <v>64</v>
      </c>
      <c r="AY136" s="216" t="s">
        <v>263</v>
      </c>
    </row>
    <row r="137" spans="1:65" s="16" customFormat="1">
      <c r="B137" s="248"/>
      <c r="C137" s="249"/>
      <c r="D137" s="207" t="s">
        <v>272</v>
      </c>
      <c r="E137" s="250" t="s">
        <v>1</v>
      </c>
      <c r="F137" s="251" t="s">
        <v>4368</v>
      </c>
      <c r="G137" s="249"/>
      <c r="H137" s="250" t="s">
        <v>1</v>
      </c>
      <c r="I137" s="252"/>
      <c r="J137" s="249"/>
      <c r="K137" s="249"/>
      <c r="L137" s="253"/>
      <c r="M137" s="254"/>
      <c r="N137" s="255"/>
      <c r="O137" s="255"/>
      <c r="P137" s="255"/>
      <c r="Q137" s="255"/>
      <c r="R137" s="255"/>
      <c r="S137" s="255"/>
      <c r="T137" s="256"/>
      <c r="AT137" s="257" t="s">
        <v>272</v>
      </c>
      <c r="AU137" s="257" t="s">
        <v>73</v>
      </c>
      <c r="AV137" s="16" t="s">
        <v>71</v>
      </c>
      <c r="AW137" s="16" t="s">
        <v>30</v>
      </c>
      <c r="AX137" s="16" t="s">
        <v>64</v>
      </c>
      <c r="AY137" s="257" t="s">
        <v>263</v>
      </c>
    </row>
    <row r="138" spans="1:65" s="13" customFormat="1">
      <c r="B138" s="205"/>
      <c r="C138" s="206"/>
      <c r="D138" s="207" t="s">
        <v>272</v>
      </c>
      <c r="E138" s="208" t="s">
        <v>1</v>
      </c>
      <c r="F138" s="209" t="s">
        <v>4369</v>
      </c>
      <c r="G138" s="206"/>
      <c r="H138" s="210">
        <v>396.81900000000002</v>
      </c>
      <c r="I138" s="211"/>
      <c r="J138" s="206"/>
      <c r="K138" s="206"/>
      <c r="L138" s="212"/>
      <c r="M138" s="213"/>
      <c r="N138" s="214"/>
      <c r="O138" s="214"/>
      <c r="P138" s="214"/>
      <c r="Q138" s="214"/>
      <c r="R138" s="214"/>
      <c r="S138" s="214"/>
      <c r="T138" s="215"/>
      <c r="AT138" s="216" t="s">
        <v>272</v>
      </c>
      <c r="AU138" s="216" t="s">
        <v>73</v>
      </c>
      <c r="AV138" s="13" t="s">
        <v>73</v>
      </c>
      <c r="AW138" s="13" t="s">
        <v>30</v>
      </c>
      <c r="AX138" s="13" t="s">
        <v>64</v>
      </c>
      <c r="AY138" s="216" t="s">
        <v>263</v>
      </c>
    </row>
    <row r="139" spans="1:65" s="15" customFormat="1">
      <c r="B139" s="228"/>
      <c r="C139" s="229"/>
      <c r="D139" s="207" t="s">
        <v>272</v>
      </c>
      <c r="E139" s="230" t="s">
        <v>1</v>
      </c>
      <c r="F139" s="231" t="s">
        <v>280</v>
      </c>
      <c r="G139" s="229"/>
      <c r="H139" s="232">
        <v>1294.279</v>
      </c>
      <c r="I139" s="233"/>
      <c r="J139" s="229"/>
      <c r="K139" s="229"/>
      <c r="L139" s="234"/>
      <c r="M139" s="235"/>
      <c r="N139" s="236"/>
      <c r="O139" s="236"/>
      <c r="P139" s="236"/>
      <c r="Q139" s="236"/>
      <c r="R139" s="236"/>
      <c r="S139" s="236"/>
      <c r="T139" s="237"/>
      <c r="AT139" s="238" t="s">
        <v>272</v>
      </c>
      <c r="AU139" s="238" t="s">
        <v>73</v>
      </c>
      <c r="AV139" s="15" t="s">
        <v>270</v>
      </c>
      <c r="AW139" s="15" t="s">
        <v>30</v>
      </c>
      <c r="AX139" s="15" t="s">
        <v>71</v>
      </c>
      <c r="AY139" s="238" t="s">
        <v>263</v>
      </c>
    </row>
    <row r="140" spans="1:65" s="2" customFormat="1" ht="21.75" customHeight="1">
      <c r="A140" s="35"/>
      <c r="B140" s="36"/>
      <c r="C140" s="191" t="s">
        <v>73</v>
      </c>
      <c r="D140" s="191" t="s">
        <v>266</v>
      </c>
      <c r="E140" s="192" t="s">
        <v>4370</v>
      </c>
      <c r="F140" s="193" t="s">
        <v>4371</v>
      </c>
      <c r="G140" s="194" t="s">
        <v>269</v>
      </c>
      <c r="H140" s="195">
        <v>974.58</v>
      </c>
      <c r="I140" s="196"/>
      <c r="J140" s="197">
        <f>ROUND(I140*H140,2)</f>
        <v>0</v>
      </c>
      <c r="K140" s="198"/>
      <c r="L140" s="40"/>
      <c r="M140" s="199" t="s">
        <v>1</v>
      </c>
      <c r="N140" s="200" t="s">
        <v>38</v>
      </c>
      <c r="O140" s="72"/>
      <c r="P140" s="201">
        <f>O140*H140</f>
        <v>0</v>
      </c>
      <c r="Q140" s="201">
        <v>0</v>
      </c>
      <c r="R140" s="201">
        <f>Q140*H140</f>
        <v>0</v>
      </c>
      <c r="S140" s="201">
        <v>0</v>
      </c>
      <c r="T140" s="202">
        <f>S140*H140</f>
        <v>0</v>
      </c>
      <c r="U140" s="35"/>
      <c r="V140" s="35"/>
      <c r="W140" s="35"/>
      <c r="X140" s="35"/>
      <c r="Y140" s="35"/>
      <c r="Z140" s="35"/>
      <c r="AA140" s="35"/>
      <c r="AB140" s="35"/>
      <c r="AC140" s="35"/>
      <c r="AD140" s="35"/>
      <c r="AE140" s="35"/>
      <c r="AR140" s="203" t="s">
        <v>270</v>
      </c>
      <c r="AT140" s="203" t="s">
        <v>266</v>
      </c>
      <c r="AU140" s="203" t="s">
        <v>73</v>
      </c>
      <c r="AY140" s="18" t="s">
        <v>263</v>
      </c>
      <c r="BE140" s="204">
        <f>IF(N140="základní",J140,0)</f>
        <v>0</v>
      </c>
      <c r="BF140" s="204">
        <f>IF(N140="snížená",J140,0)</f>
        <v>0</v>
      </c>
      <c r="BG140" s="204">
        <f>IF(N140="zákl. přenesená",J140,0)</f>
        <v>0</v>
      </c>
      <c r="BH140" s="204">
        <f>IF(N140="sníž. přenesená",J140,0)</f>
        <v>0</v>
      </c>
      <c r="BI140" s="204">
        <f>IF(N140="nulová",J140,0)</f>
        <v>0</v>
      </c>
      <c r="BJ140" s="18" t="s">
        <v>71</v>
      </c>
      <c r="BK140" s="204">
        <f>ROUND(I140*H140,2)</f>
        <v>0</v>
      </c>
      <c r="BL140" s="18" t="s">
        <v>270</v>
      </c>
      <c r="BM140" s="203" t="s">
        <v>4372</v>
      </c>
    </row>
    <row r="141" spans="1:65" s="2" customFormat="1" ht="19.5">
      <c r="A141" s="35"/>
      <c r="B141" s="36"/>
      <c r="C141" s="37"/>
      <c r="D141" s="207" t="s">
        <v>294</v>
      </c>
      <c r="E141" s="37"/>
      <c r="F141" s="239" t="s">
        <v>4373</v>
      </c>
      <c r="G141" s="37"/>
      <c r="H141" s="37"/>
      <c r="I141" s="240"/>
      <c r="J141" s="37"/>
      <c r="K141" s="37"/>
      <c r="L141" s="40"/>
      <c r="M141" s="241"/>
      <c r="N141" s="242"/>
      <c r="O141" s="72"/>
      <c r="P141" s="72"/>
      <c r="Q141" s="72"/>
      <c r="R141" s="72"/>
      <c r="S141" s="72"/>
      <c r="T141" s="73"/>
      <c r="U141" s="35"/>
      <c r="V141" s="35"/>
      <c r="W141" s="35"/>
      <c r="X141" s="35"/>
      <c r="Y141" s="35"/>
      <c r="Z141" s="35"/>
      <c r="AA141" s="35"/>
      <c r="AB141" s="35"/>
      <c r="AC141" s="35"/>
      <c r="AD141" s="35"/>
      <c r="AE141" s="35"/>
      <c r="AT141" s="18" t="s">
        <v>294</v>
      </c>
      <c r="AU141" s="18" t="s">
        <v>73</v>
      </c>
    </row>
    <row r="142" spans="1:65" s="16" customFormat="1">
      <c r="B142" s="248"/>
      <c r="C142" s="249"/>
      <c r="D142" s="207" t="s">
        <v>272</v>
      </c>
      <c r="E142" s="250" t="s">
        <v>1</v>
      </c>
      <c r="F142" s="251" t="s">
        <v>4361</v>
      </c>
      <c r="G142" s="249"/>
      <c r="H142" s="250" t="s">
        <v>1</v>
      </c>
      <c r="I142" s="252"/>
      <c r="J142" s="249"/>
      <c r="K142" s="249"/>
      <c r="L142" s="253"/>
      <c r="M142" s="254"/>
      <c r="N142" s="255"/>
      <c r="O142" s="255"/>
      <c r="P142" s="255"/>
      <c r="Q142" s="255"/>
      <c r="R142" s="255"/>
      <c r="S142" s="255"/>
      <c r="T142" s="256"/>
      <c r="AT142" s="257" t="s">
        <v>272</v>
      </c>
      <c r="AU142" s="257" t="s">
        <v>73</v>
      </c>
      <c r="AV142" s="16" t="s">
        <v>71</v>
      </c>
      <c r="AW142" s="16" t="s">
        <v>30</v>
      </c>
      <c r="AX142" s="16" t="s">
        <v>64</v>
      </c>
      <c r="AY142" s="257" t="s">
        <v>263</v>
      </c>
    </row>
    <row r="143" spans="1:65" s="13" customFormat="1">
      <c r="B143" s="205"/>
      <c r="C143" s="206"/>
      <c r="D143" s="207" t="s">
        <v>272</v>
      </c>
      <c r="E143" s="208" t="s">
        <v>1</v>
      </c>
      <c r="F143" s="209" t="s">
        <v>4374</v>
      </c>
      <c r="G143" s="206"/>
      <c r="H143" s="210">
        <v>118.72</v>
      </c>
      <c r="I143" s="211"/>
      <c r="J143" s="206"/>
      <c r="K143" s="206"/>
      <c r="L143" s="212"/>
      <c r="M143" s="213"/>
      <c r="N143" s="214"/>
      <c r="O143" s="214"/>
      <c r="P143" s="214"/>
      <c r="Q143" s="214"/>
      <c r="R143" s="214"/>
      <c r="S143" s="214"/>
      <c r="T143" s="215"/>
      <c r="AT143" s="216" t="s">
        <v>272</v>
      </c>
      <c r="AU143" s="216" t="s">
        <v>73</v>
      </c>
      <c r="AV143" s="13" t="s">
        <v>73</v>
      </c>
      <c r="AW143" s="13" t="s">
        <v>30</v>
      </c>
      <c r="AX143" s="13" t="s">
        <v>64</v>
      </c>
      <c r="AY143" s="216" t="s">
        <v>263</v>
      </c>
    </row>
    <row r="144" spans="1:65" s="16" customFormat="1">
      <c r="B144" s="248"/>
      <c r="C144" s="249"/>
      <c r="D144" s="207" t="s">
        <v>272</v>
      </c>
      <c r="E144" s="250" t="s">
        <v>1</v>
      </c>
      <c r="F144" s="251" t="s">
        <v>4364</v>
      </c>
      <c r="G144" s="249"/>
      <c r="H144" s="250" t="s">
        <v>1</v>
      </c>
      <c r="I144" s="252"/>
      <c r="J144" s="249"/>
      <c r="K144" s="249"/>
      <c r="L144" s="253"/>
      <c r="M144" s="254"/>
      <c r="N144" s="255"/>
      <c r="O144" s="255"/>
      <c r="P144" s="255"/>
      <c r="Q144" s="255"/>
      <c r="R144" s="255"/>
      <c r="S144" s="255"/>
      <c r="T144" s="256"/>
      <c r="AT144" s="257" t="s">
        <v>272</v>
      </c>
      <c r="AU144" s="257" t="s">
        <v>73</v>
      </c>
      <c r="AV144" s="16" t="s">
        <v>71</v>
      </c>
      <c r="AW144" s="16" t="s">
        <v>30</v>
      </c>
      <c r="AX144" s="16" t="s">
        <v>64</v>
      </c>
      <c r="AY144" s="257" t="s">
        <v>263</v>
      </c>
    </row>
    <row r="145" spans="1:65" s="13" customFormat="1">
      <c r="B145" s="205"/>
      <c r="C145" s="206"/>
      <c r="D145" s="207" t="s">
        <v>272</v>
      </c>
      <c r="E145" s="208" t="s">
        <v>1</v>
      </c>
      <c r="F145" s="209" t="s">
        <v>4375</v>
      </c>
      <c r="G145" s="206"/>
      <c r="H145" s="210">
        <v>99.84</v>
      </c>
      <c r="I145" s="211"/>
      <c r="J145" s="206"/>
      <c r="K145" s="206"/>
      <c r="L145" s="212"/>
      <c r="M145" s="213"/>
      <c r="N145" s="214"/>
      <c r="O145" s="214"/>
      <c r="P145" s="214"/>
      <c r="Q145" s="214"/>
      <c r="R145" s="214"/>
      <c r="S145" s="214"/>
      <c r="T145" s="215"/>
      <c r="AT145" s="216" t="s">
        <v>272</v>
      </c>
      <c r="AU145" s="216" t="s">
        <v>73</v>
      </c>
      <c r="AV145" s="13" t="s">
        <v>73</v>
      </c>
      <c r="AW145" s="13" t="s">
        <v>30</v>
      </c>
      <c r="AX145" s="13" t="s">
        <v>64</v>
      </c>
      <c r="AY145" s="216" t="s">
        <v>263</v>
      </c>
    </row>
    <row r="146" spans="1:65" s="16" customFormat="1">
      <c r="B146" s="248"/>
      <c r="C146" s="249"/>
      <c r="D146" s="207" t="s">
        <v>272</v>
      </c>
      <c r="E146" s="250" t="s">
        <v>1</v>
      </c>
      <c r="F146" s="251" t="s">
        <v>4368</v>
      </c>
      <c r="G146" s="249"/>
      <c r="H146" s="250" t="s">
        <v>1</v>
      </c>
      <c r="I146" s="252"/>
      <c r="J146" s="249"/>
      <c r="K146" s="249"/>
      <c r="L146" s="253"/>
      <c r="M146" s="254"/>
      <c r="N146" s="255"/>
      <c r="O146" s="255"/>
      <c r="P146" s="255"/>
      <c r="Q146" s="255"/>
      <c r="R146" s="255"/>
      <c r="S146" s="255"/>
      <c r="T146" s="256"/>
      <c r="AT146" s="257" t="s">
        <v>272</v>
      </c>
      <c r="AU146" s="257" t="s">
        <v>73</v>
      </c>
      <c r="AV146" s="16" t="s">
        <v>71</v>
      </c>
      <c r="AW146" s="16" t="s">
        <v>30</v>
      </c>
      <c r="AX146" s="16" t="s">
        <v>64</v>
      </c>
      <c r="AY146" s="257" t="s">
        <v>263</v>
      </c>
    </row>
    <row r="147" spans="1:65" s="13" customFormat="1">
      <c r="B147" s="205"/>
      <c r="C147" s="206"/>
      <c r="D147" s="207" t="s">
        <v>272</v>
      </c>
      <c r="E147" s="208" t="s">
        <v>1</v>
      </c>
      <c r="F147" s="209" t="s">
        <v>4376</v>
      </c>
      <c r="G147" s="206"/>
      <c r="H147" s="210">
        <v>756.02</v>
      </c>
      <c r="I147" s="211"/>
      <c r="J147" s="206"/>
      <c r="K147" s="206"/>
      <c r="L147" s="212"/>
      <c r="M147" s="213"/>
      <c r="N147" s="214"/>
      <c r="O147" s="214"/>
      <c r="P147" s="214"/>
      <c r="Q147" s="214"/>
      <c r="R147" s="214"/>
      <c r="S147" s="214"/>
      <c r="T147" s="215"/>
      <c r="AT147" s="216" t="s">
        <v>272</v>
      </c>
      <c r="AU147" s="216" t="s">
        <v>73</v>
      </c>
      <c r="AV147" s="13" t="s">
        <v>73</v>
      </c>
      <c r="AW147" s="13" t="s">
        <v>30</v>
      </c>
      <c r="AX147" s="13" t="s">
        <v>64</v>
      </c>
      <c r="AY147" s="216" t="s">
        <v>263</v>
      </c>
    </row>
    <row r="148" spans="1:65" s="15" customFormat="1">
      <c r="B148" s="228"/>
      <c r="C148" s="229"/>
      <c r="D148" s="207" t="s">
        <v>272</v>
      </c>
      <c r="E148" s="230" t="s">
        <v>1</v>
      </c>
      <c r="F148" s="231" t="s">
        <v>280</v>
      </c>
      <c r="G148" s="229"/>
      <c r="H148" s="232">
        <v>974.58</v>
      </c>
      <c r="I148" s="233"/>
      <c r="J148" s="229"/>
      <c r="K148" s="229"/>
      <c r="L148" s="234"/>
      <c r="M148" s="235"/>
      <c r="N148" s="236"/>
      <c r="O148" s="236"/>
      <c r="P148" s="236"/>
      <c r="Q148" s="236"/>
      <c r="R148" s="236"/>
      <c r="S148" s="236"/>
      <c r="T148" s="237"/>
      <c r="AT148" s="238" t="s">
        <v>272</v>
      </c>
      <c r="AU148" s="238" t="s">
        <v>73</v>
      </c>
      <c r="AV148" s="15" t="s">
        <v>270</v>
      </c>
      <c r="AW148" s="15" t="s">
        <v>30</v>
      </c>
      <c r="AX148" s="15" t="s">
        <v>71</v>
      </c>
      <c r="AY148" s="238" t="s">
        <v>263</v>
      </c>
    </row>
    <row r="149" spans="1:65" s="2" customFormat="1" ht="16.5" customHeight="1">
      <c r="A149" s="35"/>
      <c r="B149" s="36"/>
      <c r="C149" s="191" t="s">
        <v>276</v>
      </c>
      <c r="D149" s="191" t="s">
        <v>266</v>
      </c>
      <c r="E149" s="192" t="s">
        <v>4377</v>
      </c>
      <c r="F149" s="193" t="s">
        <v>4378</v>
      </c>
      <c r="G149" s="194" t="s">
        <v>269</v>
      </c>
      <c r="H149" s="195">
        <v>974.58</v>
      </c>
      <c r="I149" s="196"/>
      <c r="J149" s="197">
        <f>ROUND(I149*H149,2)</f>
        <v>0</v>
      </c>
      <c r="K149" s="198"/>
      <c r="L149" s="40"/>
      <c r="M149" s="199" t="s">
        <v>1</v>
      </c>
      <c r="N149" s="200" t="s">
        <v>38</v>
      </c>
      <c r="O149" s="72"/>
      <c r="P149" s="201">
        <f>O149*H149</f>
        <v>0</v>
      </c>
      <c r="Q149" s="201">
        <v>0</v>
      </c>
      <c r="R149" s="201">
        <f>Q149*H149</f>
        <v>0</v>
      </c>
      <c r="S149" s="201">
        <v>0</v>
      </c>
      <c r="T149" s="202">
        <f>S149*H149</f>
        <v>0</v>
      </c>
      <c r="U149" s="35"/>
      <c r="V149" s="35"/>
      <c r="W149" s="35"/>
      <c r="X149" s="35"/>
      <c r="Y149" s="35"/>
      <c r="Z149" s="35"/>
      <c r="AA149" s="35"/>
      <c r="AB149" s="35"/>
      <c r="AC149" s="35"/>
      <c r="AD149" s="35"/>
      <c r="AE149" s="35"/>
      <c r="AR149" s="203" t="s">
        <v>270</v>
      </c>
      <c r="AT149" s="203" t="s">
        <v>266</v>
      </c>
      <c r="AU149" s="203" t="s">
        <v>73</v>
      </c>
      <c r="AY149" s="18" t="s">
        <v>263</v>
      </c>
      <c r="BE149" s="204">
        <f>IF(N149="základní",J149,0)</f>
        <v>0</v>
      </c>
      <c r="BF149" s="204">
        <f>IF(N149="snížená",J149,0)</f>
        <v>0</v>
      </c>
      <c r="BG149" s="204">
        <f>IF(N149="zákl. přenesená",J149,0)</f>
        <v>0</v>
      </c>
      <c r="BH149" s="204">
        <f>IF(N149="sníž. přenesená",J149,0)</f>
        <v>0</v>
      </c>
      <c r="BI149" s="204">
        <f>IF(N149="nulová",J149,0)</f>
        <v>0</v>
      </c>
      <c r="BJ149" s="18" t="s">
        <v>71</v>
      </c>
      <c r="BK149" s="204">
        <f>ROUND(I149*H149,2)</f>
        <v>0</v>
      </c>
      <c r="BL149" s="18" t="s">
        <v>270</v>
      </c>
      <c r="BM149" s="203" t="s">
        <v>4379</v>
      </c>
    </row>
    <row r="150" spans="1:65" s="2" customFormat="1" ht="19.5">
      <c r="A150" s="35"/>
      <c r="B150" s="36"/>
      <c r="C150" s="37"/>
      <c r="D150" s="207" t="s">
        <v>294</v>
      </c>
      <c r="E150" s="37"/>
      <c r="F150" s="239" t="s">
        <v>4380</v>
      </c>
      <c r="G150" s="37"/>
      <c r="H150" s="37"/>
      <c r="I150" s="240"/>
      <c r="J150" s="37"/>
      <c r="K150" s="37"/>
      <c r="L150" s="40"/>
      <c r="M150" s="241"/>
      <c r="N150" s="242"/>
      <c r="O150" s="72"/>
      <c r="P150" s="72"/>
      <c r="Q150" s="72"/>
      <c r="R150" s="72"/>
      <c r="S150" s="72"/>
      <c r="T150" s="73"/>
      <c r="U150" s="35"/>
      <c r="V150" s="35"/>
      <c r="W150" s="35"/>
      <c r="X150" s="35"/>
      <c r="Y150" s="35"/>
      <c r="Z150" s="35"/>
      <c r="AA150" s="35"/>
      <c r="AB150" s="35"/>
      <c r="AC150" s="35"/>
      <c r="AD150" s="35"/>
      <c r="AE150" s="35"/>
      <c r="AT150" s="18" t="s">
        <v>294</v>
      </c>
      <c r="AU150" s="18" t="s">
        <v>73</v>
      </c>
    </row>
    <row r="151" spans="1:65" s="16" customFormat="1">
      <c r="B151" s="248"/>
      <c r="C151" s="249"/>
      <c r="D151" s="207" t="s">
        <v>272</v>
      </c>
      <c r="E151" s="250" t="s">
        <v>1</v>
      </c>
      <c r="F151" s="251" t="s">
        <v>4361</v>
      </c>
      <c r="G151" s="249"/>
      <c r="H151" s="250" t="s">
        <v>1</v>
      </c>
      <c r="I151" s="252"/>
      <c r="J151" s="249"/>
      <c r="K151" s="249"/>
      <c r="L151" s="253"/>
      <c r="M151" s="254"/>
      <c r="N151" s="255"/>
      <c r="O151" s="255"/>
      <c r="P151" s="255"/>
      <c r="Q151" s="255"/>
      <c r="R151" s="255"/>
      <c r="S151" s="255"/>
      <c r="T151" s="256"/>
      <c r="AT151" s="257" t="s">
        <v>272</v>
      </c>
      <c r="AU151" s="257" t="s">
        <v>73</v>
      </c>
      <c r="AV151" s="16" t="s">
        <v>71</v>
      </c>
      <c r="AW151" s="16" t="s">
        <v>30</v>
      </c>
      <c r="AX151" s="16" t="s">
        <v>64</v>
      </c>
      <c r="AY151" s="257" t="s">
        <v>263</v>
      </c>
    </row>
    <row r="152" spans="1:65" s="13" customFormat="1">
      <c r="B152" s="205"/>
      <c r="C152" s="206"/>
      <c r="D152" s="207" t="s">
        <v>272</v>
      </c>
      <c r="E152" s="208" t="s">
        <v>1</v>
      </c>
      <c r="F152" s="209" t="s">
        <v>4374</v>
      </c>
      <c r="G152" s="206"/>
      <c r="H152" s="210">
        <v>118.72</v>
      </c>
      <c r="I152" s="211"/>
      <c r="J152" s="206"/>
      <c r="K152" s="206"/>
      <c r="L152" s="212"/>
      <c r="M152" s="213"/>
      <c r="N152" s="214"/>
      <c r="O152" s="214"/>
      <c r="P152" s="214"/>
      <c r="Q152" s="214"/>
      <c r="R152" s="214"/>
      <c r="S152" s="214"/>
      <c r="T152" s="215"/>
      <c r="AT152" s="216" t="s">
        <v>272</v>
      </c>
      <c r="AU152" s="216" t="s">
        <v>73</v>
      </c>
      <c r="AV152" s="13" t="s">
        <v>73</v>
      </c>
      <c r="AW152" s="13" t="s">
        <v>30</v>
      </c>
      <c r="AX152" s="13" t="s">
        <v>64</v>
      </c>
      <c r="AY152" s="216" t="s">
        <v>263</v>
      </c>
    </row>
    <row r="153" spans="1:65" s="16" customFormat="1">
      <c r="B153" s="248"/>
      <c r="C153" s="249"/>
      <c r="D153" s="207" t="s">
        <v>272</v>
      </c>
      <c r="E153" s="250" t="s">
        <v>1</v>
      </c>
      <c r="F153" s="251" t="s">
        <v>4364</v>
      </c>
      <c r="G153" s="249"/>
      <c r="H153" s="250" t="s">
        <v>1</v>
      </c>
      <c r="I153" s="252"/>
      <c r="J153" s="249"/>
      <c r="K153" s="249"/>
      <c r="L153" s="253"/>
      <c r="M153" s="254"/>
      <c r="N153" s="255"/>
      <c r="O153" s="255"/>
      <c r="P153" s="255"/>
      <c r="Q153" s="255"/>
      <c r="R153" s="255"/>
      <c r="S153" s="255"/>
      <c r="T153" s="256"/>
      <c r="AT153" s="257" t="s">
        <v>272</v>
      </c>
      <c r="AU153" s="257" t="s">
        <v>73</v>
      </c>
      <c r="AV153" s="16" t="s">
        <v>71</v>
      </c>
      <c r="AW153" s="16" t="s">
        <v>30</v>
      </c>
      <c r="AX153" s="16" t="s">
        <v>64</v>
      </c>
      <c r="AY153" s="257" t="s">
        <v>263</v>
      </c>
    </row>
    <row r="154" spans="1:65" s="13" customFormat="1">
      <c r="B154" s="205"/>
      <c r="C154" s="206"/>
      <c r="D154" s="207" t="s">
        <v>272</v>
      </c>
      <c r="E154" s="208" t="s">
        <v>1</v>
      </c>
      <c r="F154" s="209" t="s">
        <v>4375</v>
      </c>
      <c r="G154" s="206"/>
      <c r="H154" s="210">
        <v>99.84</v>
      </c>
      <c r="I154" s="211"/>
      <c r="J154" s="206"/>
      <c r="K154" s="206"/>
      <c r="L154" s="212"/>
      <c r="M154" s="213"/>
      <c r="N154" s="214"/>
      <c r="O154" s="214"/>
      <c r="P154" s="214"/>
      <c r="Q154" s="214"/>
      <c r="R154" s="214"/>
      <c r="S154" s="214"/>
      <c r="T154" s="215"/>
      <c r="AT154" s="216" t="s">
        <v>272</v>
      </c>
      <c r="AU154" s="216" t="s">
        <v>73</v>
      </c>
      <c r="AV154" s="13" t="s">
        <v>73</v>
      </c>
      <c r="AW154" s="13" t="s">
        <v>30</v>
      </c>
      <c r="AX154" s="13" t="s">
        <v>64</v>
      </c>
      <c r="AY154" s="216" t="s">
        <v>263</v>
      </c>
    </row>
    <row r="155" spans="1:65" s="16" customFormat="1">
      <c r="B155" s="248"/>
      <c r="C155" s="249"/>
      <c r="D155" s="207" t="s">
        <v>272</v>
      </c>
      <c r="E155" s="250" t="s">
        <v>1</v>
      </c>
      <c r="F155" s="251" t="s">
        <v>4368</v>
      </c>
      <c r="G155" s="249"/>
      <c r="H155" s="250" t="s">
        <v>1</v>
      </c>
      <c r="I155" s="252"/>
      <c r="J155" s="249"/>
      <c r="K155" s="249"/>
      <c r="L155" s="253"/>
      <c r="M155" s="254"/>
      <c r="N155" s="255"/>
      <c r="O155" s="255"/>
      <c r="P155" s="255"/>
      <c r="Q155" s="255"/>
      <c r="R155" s="255"/>
      <c r="S155" s="255"/>
      <c r="T155" s="256"/>
      <c r="AT155" s="257" t="s">
        <v>272</v>
      </c>
      <c r="AU155" s="257" t="s">
        <v>73</v>
      </c>
      <c r="AV155" s="16" t="s">
        <v>71</v>
      </c>
      <c r="AW155" s="16" t="s">
        <v>30</v>
      </c>
      <c r="AX155" s="16" t="s">
        <v>64</v>
      </c>
      <c r="AY155" s="257" t="s">
        <v>263</v>
      </c>
    </row>
    <row r="156" spans="1:65" s="13" customFormat="1">
      <c r="B156" s="205"/>
      <c r="C156" s="206"/>
      <c r="D156" s="207" t="s">
        <v>272</v>
      </c>
      <c r="E156" s="208" t="s">
        <v>1</v>
      </c>
      <c r="F156" s="209" t="s">
        <v>4376</v>
      </c>
      <c r="G156" s="206"/>
      <c r="H156" s="210">
        <v>756.02</v>
      </c>
      <c r="I156" s="211"/>
      <c r="J156" s="206"/>
      <c r="K156" s="206"/>
      <c r="L156" s="212"/>
      <c r="M156" s="213"/>
      <c r="N156" s="214"/>
      <c r="O156" s="214"/>
      <c r="P156" s="214"/>
      <c r="Q156" s="214"/>
      <c r="R156" s="214"/>
      <c r="S156" s="214"/>
      <c r="T156" s="215"/>
      <c r="AT156" s="216" t="s">
        <v>272</v>
      </c>
      <c r="AU156" s="216" t="s">
        <v>73</v>
      </c>
      <c r="AV156" s="13" t="s">
        <v>73</v>
      </c>
      <c r="AW156" s="13" t="s">
        <v>30</v>
      </c>
      <c r="AX156" s="13" t="s">
        <v>64</v>
      </c>
      <c r="AY156" s="216" t="s">
        <v>263</v>
      </c>
    </row>
    <row r="157" spans="1:65" s="15" customFormat="1">
      <c r="B157" s="228"/>
      <c r="C157" s="229"/>
      <c r="D157" s="207" t="s">
        <v>272</v>
      </c>
      <c r="E157" s="230" t="s">
        <v>1</v>
      </c>
      <c r="F157" s="231" t="s">
        <v>280</v>
      </c>
      <c r="G157" s="229"/>
      <c r="H157" s="232">
        <v>974.58</v>
      </c>
      <c r="I157" s="233"/>
      <c r="J157" s="229"/>
      <c r="K157" s="229"/>
      <c r="L157" s="234"/>
      <c r="M157" s="235"/>
      <c r="N157" s="236"/>
      <c r="O157" s="236"/>
      <c r="P157" s="236"/>
      <c r="Q157" s="236"/>
      <c r="R157" s="236"/>
      <c r="S157" s="236"/>
      <c r="T157" s="237"/>
      <c r="AT157" s="238" t="s">
        <v>272</v>
      </c>
      <c r="AU157" s="238" t="s">
        <v>73</v>
      </c>
      <c r="AV157" s="15" t="s">
        <v>270</v>
      </c>
      <c r="AW157" s="15" t="s">
        <v>30</v>
      </c>
      <c r="AX157" s="15" t="s">
        <v>71</v>
      </c>
      <c r="AY157" s="238" t="s">
        <v>263</v>
      </c>
    </row>
    <row r="158" spans="1:65" s="2" customFormat="1" ht="37.9" customHeight="1">
      <c r="A158" s="35"/>
      <c r="B158" s="36"/>
      <c r="C158" s="191" t="s">
        <v>270</v>
      </c>
      <c r="D158" s="191" t="s">
        <v>266</v>
      </c>
      <c r="E158" s="192" t="s">
        <v>536</v>
      </c>
      <c r="F158" s="193" t="s">
        <v>537</v>
      </c>
      <c r="G158" s="194" t="s">
        <v>300</v>
      </c>
      <c r="H158" s="195">
        <v>1445.587</v>
      </c>
      <c r="I158" s="196"/>
      <c r="J158" s="197">
        <f>ROUND(I158*H158,2)</f>
        <v>0</v>
      </c>
      <c r="K158" s="198"/>
      <c r="L158" s="40"/>
      <c r="M158" s="199" t="s">
        <v>1</v>
      </c>
      <c r="N158" s="200" t="s">
        <v>38</v>
      </c>
      <c r="O158" s="72"/>
      <c r="P158" s="201">
        <f>O158*H158</f>
        <v>0</v>
      </c>
      <c r="Q158" s="201">
        <v>0</v>
      </c>
      <c r="R158" s="201">
        <f>Q158*H158</f>
        <v>0</v>
      </c>
      <c r="S158" s="201">
        <v>0</v>
      </c>
      <c r="T158" s="202">
        <f>S158*H158</f>
        <v>0</v>
      </c>
      <c r="U158" s="35"/>
      <c r="V158" s="35"/>
      <c r="W158" s="35"/>
      <c r="X158" s="35"/>
      <c r="Y158" s="35"/>
      <c r="Z158" s="35"/>
      <c r="AA158" s="35"/>
      <c r="AB158" s="35"/>
      <c r="AC158" s="35"/>
      <c r="AD158" s="35"/>
      <c r="AE158" s="35"/>
      <c r="AR158" s="203" t="s">
        <v>270</v>
      </c>
      <c r="AT158" s="203" t="s">
        <v>266</v>
      </c>
      <c r="AU158" s="203" t="s">
        <v>73</v>
      </c>
      <c r="AY158" s="18" t="s">
        <v>263</v>
      </c>
      <c r="BE158" s="204">
        <f>IF(N158="základní",J158,0)</f>
        <v>0</v>
      </c>
      <c r="BF158" s="204">
        <f>IF(N158="snížená",J158,0)</f>
        <v>0</v>
      </c>
      <c r="BG158" s="204">
        <f>IF(N158="zákl. přenesená",J158,0)</f>
        <v>0</v>
      </c>
      <c r="BH158" s="204">
        <f>IF(N158="sníž. přenesená",J158,0)</f>
        <v>0</v>
      </c>
      <c r="BI158" s="204">
        <f>IF(N158="nulová",J158,0)</f>
        <v>0</v>
      </c>
      <c r="BJ158" s="18" t="s">
        <v>71</v>
      </c>
      <c r="BK158" s="204">
        <f>ROUND(I158*H158,2)</f>
        <v>0</v>
      </c>
      <c r="BL158" s="18" t="s">
        <v>270</v>
      </c>
      <c r="BM158" s="203" t="s">
        <v>4381</v>
      </c>
    </row>
    <row r="159" spans="1:65" s="2" customFormat="1" ht="19.5">
      <c r="A159" s="35"/>
      <c r="B159" s="36"/>
      <c r="C159" s="37"/>
      <c r="D159" s="207" t="s">
        <v>294</v>
      </c>
      <c r="E159" s="37"/>
      <c r="F159" s="239" t="s">
        <v>4382</v>
      </c>
      <c r="G159" s="37"/>
      <c r="H159" s="37"/>
      <c r="I159" s="240"/>
      <c r="J159" s="37"/>
      <c r="K159" s="37"/>
      <c r="L159" s="40"/>
      <c r="M159" s="241"/>
      <c r="N159" s="242"/>
      <c r="O159" s="72"/>
      <c r="P159" s="72"/>
      <c r="Q159" s="72"/>
      <c r="R159" s="72"/>
      <c r="S159" s="72"/>
      <c r="T159" s="73"/>
      <c r="U159" s="35"/>
      <c r="V159" s="35"/>
      <c r="W159" s="35"/>
      <c r="X159" s="35"/>
      <c r="Y159" s="35"/>
      <c r="Z159" s="35"/>
      <c r="AA159" s="35"/>
      <c r="AB159" s="35"/>
      <c r="AC159" s="35"/>
      <c r="AD159" s="35"/>
      <c r="AE159" s="35"/>
      <c r="AT159" s="18" t="s">
        <v>294</v>
      </c>
      <c r="AU159" s="18" t="s">
        <v>73</v>
      </c>
    </row>
    <row r="160" spans="1:65" s="16" customFormat="1">
      <c r="B160" s="248"/>
      <c r="C160" s="249"/>
      <c r="D160" s="207" t="s">
        <v>272</v>
      </c>
      <c r="E160" s="250" t="s">
        <v>1</v>
      </c>
      <c r="F160" s="251" t="s">
        <v>4383</v>
      </c>
      <c r="G160" s="249"/>
      <c r="H160" s="250" t="s">
        <v>1</v>
      </c>
      <c r="I160" s="252"/>
      <c r="J160" s="249"/>
      <c r="K160" s="249"/>
      <c r="L160" s="253"/>
      <c r="M160" s="254"/>
      <c r="N160" s="255"/>
      <c r="O160" s="255"/>
      <c r="P160" s="255"/>
      <c r="Q160" s="255"/>
      <c r="R160" s="255"/>
      <c r="S160" s="255"/>
      <c r="T160" s="256"/>
      <c r="AT160" s="257" t="s">
        <v>272</v>
      </c>
      <c r="AU160" s="257" t="s">
        <v>73</v>
      </c>
      <c r="AV160" s="16" t="s">
        <v>71</v>
      </c>
      <c r="AW160" s="16" t="s">
        <v>30</v>
      </c>
      <c r="AX160" s="16" t="s">
        <v>64</v>
      </c>
      <c r="AY160" s="257" t="s">
        <v>263</v>
      </c>
    </row>
    <row r="161" spans="1:65" s="13" customFormat="1">
      <c r="B161" s="205"/>
      <c r="C161" s="206"/>
      <c r="D161" s="207" t="s">
        <v>272</v>
      </c>
      <c r="E161" s="208" t="s">
        <v>1</v>
      </c>
      <c r="F161" s="209" t="s">
        <v>4384</v>
      </c>
      <c r="G161" s="206"/>
      <c r="H161" s="210">
        <v>1294.279</v>
      </c>
      <c r="I161" s="211"/>
      <c r="J161" s="206"/>
      <c r="K161" s="206"/>
      <c r="L161" s="212"/>
      <c r="M161" s="213"/>
      <c r="N161" s="214"/>
      <c r="O161" s="214"/>
      <c r="P161" s="214"/>
      <c r="Q161" s="214"/>
      <c r="R161" s="214"/>
      <c r="S161" s="214"/>
      <c r="T161" s="215"/>
      <c r="AT161" s="216" t="s">
        <v>272</v>
      </c>
      <c r="AU161" s="216" t="s">
        <v>73</v>
      </c>
      <c r="AV161" s="13" t="s">
        <v>73</v>
      </c>
      <c r="AW161" s="13" t="s">
        <v>30</v>
      </c>
      <c r="AX161" s="13" t="s">
        <v>64</v>
      </c>
      <c r="AY161" s="216" t="s">
        <v>263</v>
      </c>
    </row>
    <row r="162" spans="1:65" s="16" customFormat="1">
      <c r="B162" s="248"/>
      <c r="C162" s="249"/>
      <c r="D162" s="207" t="s">
        <v>272</v>
      </c>
      <c r="E162" s="250" t="s">
        <v>1</v>
      </c>
      <c r="F162" s="251" t="s">
        <v>4385</v>
      </c>
      <c r="G162" s="249"/>
      <c r="H162" s="250" t="s">
        <v>1</v>
      </c>
      <c r="I162" s="252"/>
      <c r="J162" s="249"/>
      <c r="K162" s="249"/>
      <c r="L162" s="253"/>
      <c r="M162" s="254"/>
      <c r="N162" s="255"/>
      <c r="O162" s="255"/>
      <c r="P162" s="255"/>
      <c r="Q162" s="255"/>
      <c r="R162" s="255"/>
      <c r="S162" s="255"/>
      <c r="T162" s="256"/>
      <c r="AT162" s="257" t="s">
        <v>272</v>
      </c>
      <c r="AU162" s="257" t="s">
        <v>73</v>
      </c>
      <c r="AV162" s="16" t="s">
        <v>71</v>
      </c>
      <c r="AW162" s="16" t="s">
        <v>30</v>
      </c>
      <c r="AX162" s="16" t="s">
        <v>64</v>
      </c>
      <c r="AY162" s="257" t="s">
        <v>263</v>
      </c>
    </row>
    <row r="163" spans="1:65" s="13" customFormat="1">
      <c r="B163" s="205"/>
      <c r="C163" s="206"/>
      <c r="D163" s="207" t="s">
        <v>272</v>
      </c>
      <c r="E163" s="208" t="s">
        <v>1</v>
      </c>
      <c r="F163" s="209" t="s">
        <v>4386</v>
      </c>
      <c r="G163" s="206"/>
      <c r="H163" s="210">
        <v>-194.142</v>
      </c>
      <c r="I163" s="211"/>
      <c r="J163" s="206"/>
      <c r="K163" s="206"/>
      <c r="L163" s="212"/>
      <c r="M163" s="213"/>
      <c r="N163" s="214"/>
      <c r="O163" s="214"/>
      <c r="P163" s="214"/>
      <c r="Q163" s="214"/>
      <c r="R163" s="214"/>
      <c r="S163" s="214"/>
      <c r="T163" s="215"/>
      <c r="AT163" s="216" t="s">
        <v>272</v>
      </c>
      <c r="AU163" s="216" t="s">
        <v>73</v>
      </c>
      <c r="AV163" s="13" t="s">
        <v>73</v>
      </c>
      <c r="AW163" s="13" t="s">
        <v>30</v>
      </c>
      <c r="AX163" s="13" t="s">
        <v>64</v>
      </c>
      <c r="AY163" s="216" t="s">
        <v>263</v>
      </c>
    </row>
    <row r="164" spans="1:65" s="16" customFormat="1">
      <c r="B164" s="248"/>
      <c r="C164" s="249"/>
      <c r="D164" s="207" t="s">
        <v>272</v>
      </c>
      <c r="E164" s="250" t="s">
        <v>1</v>
      </c>
      <c r="F164" s="251" t="s">
        <v>4387</v>
      </c>
      <c r="G164" s="249"/>
      <c r="H164" s="250" t="s">
        <v>1</v>
      </c>
      <c r="I164" s="252"/>
      <c r="J164" s="249"/>
      <c r="K164" s="249"/>
      <c r="L164" s="253"/>
      <c r="M164" s="254"/>
      <c r="N164" s="255"/>
      <c r="O164" s="255"/>
      <c r="P164" s="255"/>
      <c r="Q164" s="255"/>
      <c r="R164" s="255"/>
      <c r="S164" s="255"/>
      <c r="T164" s="256"/>
      <c r="AT164" s="257" t="s">
        <v>272</v>
      </c>
      <c r="AU164" s="257" t="s">
        <v>73</v>
      </c>
      <c r="AV164" s="16" t="s">
        <v>71</v>
      </c>
      <c r="AW164" s="16" t="s">
        <v>30</v>
      </c>
      <c r="AX164" s="16" t="s">
        <v>64</v>
      </c>
      <c r="AY164" s="257" t="s">
        <v>263</v>
      </c>
    </row>
    <row r="165" spans="1:65" s="13" customFormat="1">
      <c r="B165" s="205"/>
      <c r="C165" s="206"/>
      <c r="D165" s="207" t="s">
        <v>272</v>
      </c>
      <c r="E165" s="208" t="s">
        <v>1</v>
      </c>
      <c r="F165" s="209" t="s">
        <v>4388</v>
      </c>
      <c r="G165" s="206"/>
      <c r="H165" s="210">
        <v>345.45</v>
      </c>
      <c r="I165" s="211"/>
      <c r="J165" s="206"/>
      <c r="K165" s="206"/>
      <c r="L165" s="212"/>
      <c r="M165" s="213"/>
      <c r="N165" s="214"/>
      <c r="O165" s="214"/>
      <c r="P165" s="214"/>
      <c r="Q165" s="214"/>
      <c r="R165" s="214"/>
      <c r="S165" s="214"/>
      <c r="T165" s="215"/>
      <c r="AT165" s="216" t="s">
        <v>272</v>
      </c>
      <c r="AU165" s="216" t="s">
        <v>73</v>
      </c>
      <c r="AV165" s="13" t="s">
        <v>73</v>
      </c>
      <c r="AW165" s="13" t="s">
        <v>30</v>
      </c>
      <c r="AX165" s="13" t="s">
        <v>64</v>
      </c>
      <c r="AY165" s="216" t="s">
        <v>263</v>
      </c>
    </row>
    <row r="166" spans="1:65" s="15" customFormat="1">
      <c r="B166" s="228"/>
      <c r="C166" s="229"/>
      <c r="D166" s="207" t="s">
        <v>272</v>
      </c>
      <c r="E166" s="230" t="s">
        <v>1</v>
      </c>
      <c r="F166" s="231" t="s">
        <v>280</v>
      </c>
      <c r="G166" s="229"/>
      <c r="H166" s="232">
        <v>1445.587</v>
      </c>
      <c r="I166" s="233"/>
      <c r="J166" s="229"/>
      <c r="K166" s="229"/>
      <c r="L166" s="234"/>
      <c r="M166" s="235"/>
      <c r="N166" s="236"/>
      <c r="O166" s="236"/>
      <c r="P166" s="236"/>
      <c r="Q166" s="236"/>
      <c r="R166" s="236"/>
      <c r="S166" s="236"/>
      <c r="T166" s="237"/>
      <c r="AT166" s="238" t="s">
        <v>272</v>
      </c>
      <c r="AU166" s="238" t="s">
        <v>73</v>
      </c>
      <c r="AV166" s="15" t="s">
        <v>270</v>
      </c>
      <c r="AW166" s="15" t="s">
        <v>30</v>
      </c>
      <c r="AX166" s="15" t="s">
        <v>71</v>
      </c>
      <c r="AY166" s="238" t="s">
        <v>263</v>
      </c>
    </row>
    <row r="167" spans="1:65" s="2" customFormat="1" ht="37.9" customHeight="1">
      <c r="A167" s="35"/>
      <c r="B167" s="36"/>
      <c r="C167" s="191" t="s">
        <v>297</v>
      </c>
      <c r="D167" s="191" t="s">
        <v>266</v>
      </c>
      <c r="E167" s="192" t="s">
        <v>540</v>
      </c>
      <c r="F167" s="193" t="s">
        <v>541</v>
      </c>
      <c r="G167" s="194" t="s">
        <v>300</v>
      </c>
      <c r="H167" s="195">
        <v>14455.87</v>
      </c>
      <c r="I167" s="196"/>
      <c r="J167" s="197">
        <f>ROUND(I167*H167,2)</f>
        <v>0</v>
      </c>
      <c r="K167" s="198"/>
      <c r="L167" s="40"/>
      <c r="M167" s="199" t="s">
        <v>1</v>
      </c>
      <c r="N167" s="200" t="s">
        <v>38</v>
      </c>
      <c r="O167" s="72"/>
      <c r="P167" s="201">
        <f>O167*H167</f>
        <v>0</v>
      </c>
      <c r="Q167" s="201">
        <v>0</v>
      </c>
      <c r="R167" s="201">
        <f>Q167*H167</f>
        <v>0</v>
      </c>
      <c r="S167" s="201">
        <v>0</v>
      </c>
      <c r="T167" s="202">
        <f>S167*H167</f>
        <v>0</v>
      </c>
      <c r="U167" s="35"/>
      <c r="V167" s="35"/>
      <c r="W167" s="35"/>
      <c r="X167" s="35"/>
      <c r="Y167" s="35"/>
      <c r="Z167" s="35"/>
      <c r="AA167" s="35"/>
      <c r="AB167" s="35"/>
      <c r="AC167" s="35"/>
      <c r="AD167" s="35"/>
      <c r="AE167" s="35"/>
      <c r="AR167" s="203" t="s">
        <v>270</v>
      </c>
      <c r="AT167" s="203" t="s">
        <v>266</v>
      </c>
      <c r="AU167" s="203" t="s">
        <v>73</v>
      </c>
      <c r="AY167" s="18" t="s">
        <v>263</v>
      </c>
      <c r="BE167" s="204">
        <f>IF(N167="základní",J167,0)</f>
        <v>0</v>
      </c>
      <c r="BF167" s="204">
        <f>IF(N167="snížená",J167,0)</f>
        <v>0</v>
      </c>
      <c r="BG167" s="204">
        <f>IF(N167="zákl. přenesená",J167,0)</f>
        <v>0</v>
      </c>
      <c r="BH167" s="204">
        <f>IF(N167="sníž. přenesená",J167,0)</f>
        <v>0</v>
      </c>
      <c r="BI167" s="204">
        <f>IF(N167="nulová",J167,0)</f>
        <v>0</v>
      </c>
      <c r="BJ167" s="18" t="s">
        <v>71</v>
      </c>
      <c r="BK167" s="204">
        <f>ROUND(I167*H167,2)</f>
        <v>0</v>
      </c>
      <c r="BL167" s="18" t="s">
        <v>270</v>
      </c>
      <c r="BM167" s="203" t="s">
        <v>4389</v>
      </c>
    </row>
    <row r="168" spans="1:65" s="13" customFormat="1">
      <c r="B168" s="205"/>
      <c r="C168" s="206"/>
      <c r="D168" s="207" t="s">
        <v>272</v>
      </c>
      <c r="E168" s="206"/>
      <c r="F168" s="209" t="s">
        <v>4390</v>
      </c>
      <c r="G168" s="206"/>
      <c r="H168" s="210">
        <v>14455.87</v>
      </c>
      <c r="I168" s="211"/>
      <c r="J168" s="206"/>
      <c r="K168" s="206"/>
      <c r="L168" s="212"/>
      <c r="M168" s="213"/>
      <c r="N168" s="214"/>
      <c r="O168" s="214"/>
      <c r="P168" s="214"/>
      <c r="Q168" s="214"/>
      <c r="R168" s="214"/>
      <c r="S168" s="214"/>
      <c r="T168" s="215"/>
      <c r="AT168" s="216" t="s">
        <v>272</v>
      </c>
      <c r="AU168" s="216" t="s">
        <v>73</v>
      </c>
      <c r="AV168" s="13" t="s">
        <v>73</v>
      </c>
      <c r="AW168" s="13" t="s">
        <v>4</v>
      </c>
      <c r="AX168" s="13" t="s">
        <v>71</v>
      </c>
      <c r="AY168" s="216" t="s">
        <v>263</v>
      </c>
    </row>
    <row r="169" spans="1:65" s="2" customFormat="1" ht="24.2" customHeight="1">
      <c r="A169" s="35"/>
      <c r="B169" s="36"/>
      <c r="C169" s="191" t="s">
        <v>304</v>
      </c>
      <c r="D169" s="191" t="s">
        <v>266</v>
      </c>
      <c r="E169" s="192" t="s">
        <v>2083</v>
      </c>
      <c r="F169" s="193" t="s">
        <v>2084</v>
      </c>
      <c r="G169" s="194" t="s">
        <v>300</v>
      </c>
      <c r="H169" s="195">
        <v>345.45</v>
      </c>
      <c r="I169" s="196"/>
      <c r="J169" s="197">
        <f>ROUND(I169*H169,2)</f>
        <v>0</v>
      </c>
      <c r="K169" s="198"/>
      <c r="L169" s="40"/>
      <c r="M169" s="199" t="s">
        <v>1</v>
      </c>
      <c r="N169" s="200" t="s">
        <v>38</v>
      </c>
      <c r="O169" s="72"/>
      <c r="P169" s="201">
        <f>O169*H169</f>
        <v>0</v>
      </c>
      <c r="Q169" s="201">
        <v>0</v>
      </c>
      <c r="R169" s="201">
        <f>Q169*H169</f>
        <v>0</v>
      </c>
      <c r="S169" s="201">
        <v>0</v>
      </c>
      <c r="T169" s="202">
        <f>S169*H169</f>
        <v>0</v>
      </c>
      <c r="U169" s="35"/>
      <c r="V169" s="35"/>
      <c r="W169" s="35"/>
      <c r="X169" s="35"/>
      <c r="Y169" s="35"/>
      <c r="Z169" s="35"/>
      <c r="AA169" s="35"/>
      <c r="AB169" s="35"/>
      <c r="AC169" s="35"/>
      <c r="AD169" s="35"/>
      <c r="AE169" s="35"/>
      <c r="AR169" s="203" t="s">
        <v>270</v>
      </c>
      <c r="AT169" s="203" t="s">
        <v>266</v>
      </c>
      <c r="AU169" s="203" t="s">
        <v>73</v>
      </c>
      <c r="AY169" s="18" t="s">
        <v>263</v>
      </c>
      <c r="BE169" s="204">
        <f>IF(N169="základní",J169,0)</f>
        <v>0</v>
      </c>
      <c r="BF169" s="204">
        <f>IF(N169="snížená",J169,0)</f>
        <v>0</v>
      </c>
      <c r="BG169" s="204">
        <f>IF(N169="zákl. přenesená",J169,0)</f>
        <v>0</v>
      </c>
      <c r="BH169" s="204">
        <f>IF(N169="sníž. přenesená",J169,0)</f>
        <v>0</v>
      </c>
      <c r="BI169" s="204">
        <f>IF(N169="nulová",J169,0)</f>
        <v>0</v>
      </c>
      <c r="BJ169" s="18" t="s">
        <v>71</v>
      </c>
      <c r="BK169" s="204">
        <f>ROUND(I169*H169,2)</f>
        <v>0</v>
      </c>
      <c r="BL169" s="18" t="s">
        <v>270</v>
      </c>
      <c r="BM169" s="203" t="s">
        <v>4391</v>
      </c>
    </row>
    <row r="170" spans="1:65" s="2" customFormat="1" ht="19.5">
      <c r="A170" s="35"/>
      <c r="B170" s="36"/>
      <c r="C170" s="37"/>
      <c r="D170" s="207" t="s">
        <v>294</v>
      </c>
      <c r="E170" s="37"/>
      <c r="F170" s="239" t="s">
        <v>2086</v>
      </c>
      <c r="G170" s="37"/>
      <c r="H170" s="37"/>
      <c r="I170" s="240"/>
      <c r="J170" s="37"/>
      <c r="K170" s="37"/>
      <c r="L170" s="40"/>
      <c r="M170" s="241"/>
      <c r="N170" s="242"/>
      <c r="O170" s="72"/>
      <c r="P170" s="72"/>
      <c r="Q170" s="72"/>
      <c r="R170" s="72"/>
      <c r="S170" s="72"/>
      <c r="T170" s="73"/>
      <c r="U170" s="35"/>
      <c r="V170" s="35"/>
      <c r="W170" s="35"/>
      <c r="X170" s="35"/>
      <c r="Y170" s="35"/>
      <c r="Z170" s="35"/>
      <c r="AA170" s="35"/>
      <c r="AB170" s="35"/>
      <c r="AC170" s="35"/>
      <c r="AD170" s="35"/>
      <c r="AE170" s="35"/>
      <c r="AT170" s="18" t="s">
        <v>294</v>
      </c>
      <c r="AU170" s="18" t="s">
        <v>73</v>
      </c>
    </row>
    <row r="171" spans="1:65" s="16" customFormat="1">
      <c r="B171" s="248"/>
      <c r="C171" s="249"/>
      <c r="D171" s="207" t="s">
        <v>272</v>
      </c>
      <c r="E171" s="250" t="s">
        <v>1</v>
      </c>
      <c r="F171" s="251" t="s">
        <v>4392</v>
      </c>
      <c r="G171" s="249"/>
      <c r="H171" s="250" t="s">
        <v>1</v>
      </c>
      <c r="I171" s="252"/>
      <c r="J171" s="249"/>
      <c r="K171" s="249"/>
      <c r="L171" s="253"/>
      <c r="M171" s="254"/>
      <c r="N171" s="255"/>
      <c r="O171" s="255"/>
      <c r="P171" s="255"/>
      <c r="Q171" s="255"/>
      <c r="R171" s="255"/>
      <c r="S171" s="255"/>
      <c r="T171" s="256"/>
      <c r="AT171" s="257" t="s">
        <v>272</v>
      </c>
      <c r="AU171" s="257" t="s">
        <v>73</v>
      </c>
      <c r="AV171" s="16" t="s">
        <v>71</v>
      </c>
      <c r="AW171" s="16" t="s">
        <v>30</v>
      </c>
      <c r="AX171" s="16" t="s">
        <v>64</v>
      </c>
      <c r="AY171" s="257" t="s">
        <v>263</v>
      </c>
    </row>
    <row r="172" spans="1:65" s="13" customFormat="1">
      <c r="B172" s="205"/>
      <c r="C172" s="206"/>
      <c r="D172" s="207" t="s">
        <v>272</v>
      </c>
      <c r="E172" s="208" t="s">
        <v>1</v>
      </c>
      <c r="F172" s="209" t="s">
        <v>4393</v>
      </c>
      <c r="G172" s="206"/>
      <c r="H172" s="210">
        <v>161.76</v>
      </c>
      <c r="I172" s="211"/>
      <c r="J172" s="206"/>
      <c r="K172" s="206"/>
      <c r="L172" s="212"/>
      <c r="M172" s="213"/>
      <c r="N172" s="214"/>
      <c r="O172" s="214"/>
      <c r="P172" s="214"/>
      <c r="Q172" s="214"/>
      <c r="R172" s="214"/>
      <c r="S172" s="214"/>
      <c r="T172" s="215"/>
      <c r="AT172" s="216" t="s">
        <v>272</v>
      </c>
      <c r="AU172" s="216" t="s">
        <v>73</v>
      </c>
      <c r="AV172" s="13" t="s">
        <v>73</v>
      </c>
      <c r="AW172" s="13" t="s">
        <v>30</v>
      </c>
      <c r="AX172" s="13" t="s">
        <v>64</v>
      </c>
      <c r="AY172" s="216" t="s">
        <v>263</v>
      </c>
    </row>
    <row r="173" spans="1:65" s="16" customFormat="1">
      <c r="B173" s="248"/>
      <c r="C173" s="249"/>
      <c r="D173" s="207" t="s">
        <v>272</v>
      </c>
      <c r="E173" s="250" t="s">
        <v>1</v>
      </c>
      <c r="F173" s="251" t="s">
        <v>4394</v>
      </c>
      <c r="G173" s="249"/>
      <c r="H173" s="250" t="s">
        <v>1</v>
      </c>
      <c r="I173" s="252"/>
      <c r="J173" s="249"/>
      <c r="K173" s="249"/>
      <c r="L173" s="253"/>
      <c r="M173" s="254"/>
      <c r="N173" s="255"/>
      <c r="O173" s="255"/>
      <c r="P173" s="255"/>
      <c r="Q173" s="255"/>
      <c r="R173" s="255"/>
      <c r="S173" s="255"/>
      <c r="T173" s="256"/>
      <c r="AT173" s="257" t="s">
        <v>272</v>
      </c>
      <c r="AU173" s="257" t="s">
        <v>73</v>
      </c>
      <c r="AV173" s="16" t="s">
        <v>71</v>
      </c>
      <c r="AW173" s="16" t="s">
        <v>30</v>
      </c>
      <c r="AX173" s="16" t="s">
        <v>64</v>
      </c>
      <c r="AY173" s="257" t="s">
        <v>263</v>
      </c>
    </row>
    <row r="174" spans="1:65" s="13" customFormat="1">
      <c r="B174" s="205"/>
      <c r="C174" s="206"/>
      <c r="D174" s="207" t="s">
        <v>272</v>
      </c>
      <c r="E174" s="208" t="s">
        <v>1</v>
      </c>
      <c r="F174" s="209" t="s">
        <v>4395</v>
      </c>
      <c r="G174" s="206"/>
      <c r="H174" s="210">
        <v>183.69</v>
      </c>
      <c r="I174" s="211"/>
      <c r="J174" s="206"/>
      <c r="K174" s="206"/>
      <c r="L174" s="212"/>
      <c r="M174" s="213"/>
      <c r="N174" s="214"/>
      <c r="O174" s="214"/>
      <c r="P174" s="214"/>
      <c r="Q174" s="214"/>
      <c r="R174" s="214"/>
      <c r="S174" s="214"/>
      <c r="T174" s="215"/>
      <c r="AT174" s="216" t="s">
        <v>272</v>
      </c>
      <c r="AU174" s="216" t="s">
        <v>73</v>
      </c>
      <c r="AV174" s="13" t="s">
        <v>73</v>
      </c>
      <c r="AW174" s="13" t="s">
        <v>30</v>
      </c>
      <c r="AX174" s="13" t="s">
        <v>64</v>
      </c>
      <c r="AY174" s="216" t="s">
        <v>263</v>
      </c>
    </row>
    <row r="175" spans="1:65" s="15" customFormat="1">
      <c r="B175" s="228"/>
      <c r="C175" s="229"/>
      <c r="D175" s="207" t="s">
        <v>272</v>
      </c>
      <c r="E175" s="230" t="s">
        <v>1</v>
      </c>
      <c r="F175" s="231" t="s">
        <v>280</v>
      </c>
      <c r="G175" s="229"/>
      <c r="H175" s="232">
        <v>345.45</v>
      </c>
      <c r="I175" s="233"/>
      <c r="J175" s="229"/>
      <c r="K175" s="229"/>
      <c r="L175" s="234"/>
      <c r="M175" s="235"/>
      <c r="N175" s="236"/>
      <c r="O175" s="236"/>
      <c r="P175" s="236"/>
      <c r="Q175" s="236"/>
      <c r="R175" s="236"/>
      <c r="S175" s="236"/>
      <c r="T175" s="237"/>
      <c r="AT175" s="238" t="s">
        <v>272</v>
      </c>
      <c r="AU175" s="238" t="s">
        <v>73</v>
      </c>
      <c r="AV175" s="15" t="s">
        <v>270</v>
      </c>
      <c r="AW175" s="15" t="s">
        <v>30</v>
      </c>
      <c r="AX175" s="15" t="s">
        <v>71</v>
      </c>
      <c r="AY175" s="238" t="s">
        <v>263</v>
      </c>
    </row>
    <row r="176" spans="1:65" s="2" customFormat="1" ht="33" customHeight="1">
      <c r="A176" s="35"/>
      <c r="B176" s="36"/>
      <c r="C176" s="191" t="s">
        <v>309</v>
      </c>
      <c r="D176" s="191" t="s">
        <v>266</v>
      </c>
      <c r="E176" s="192" t="s">
        <v>544</v>
      </c>
      <c r="F176" s="193" t="s">
        <v>545</v>
      </c>
      <c r="G176" s="194" t="s">
        <v>307</v>
      </c>
      <c r="H176" s="195">
        <v>2602.0569999999998</v>
      </c>
      <c r="I176" s="196"/>
      <c r="J176" s="197">
        <f>ROUND(I176*H176,2)</f>
        <v>0</v>
      </c>
      <c r="K176" s="198"/>
      <c r="L176" s="40"/>
      <c r="M176" s="199" t="s">
        <v>1</v>
      </c>
      <c r="N176" s="200" t="s">
        <v>38</v>
      </c>
      <c r="O176" s="72"/>
      <c r="P176" s="201">
        <f>O176*H176</f>
        <v>0</v>
      </c>
      <c r="Q176" s="201">
        <v>0</v>
      </c>
      <c r="R176" s="201">
        <f>Q176*H176</f>
        <v>0</v>
      </c>
      <c r="S176" s="201">
        <v>0</v>
      </c>
      <c r="T176" s="202">
        <f>S176*H176</f>
        <v>0</v>
      </c>
      <c r="U176" s="35"/>
      <c r="V176" s="35"/>
      <c r="W176" s="35"/>
      <c r="X176" s="35"/>
      <c r="Y176" s="35"/>
      <c r="Z176" s="35"/>
      <c r="AA176" s="35"/>
      <c r="AB176" s="35"/>
      <c r="AC176" s="35"/>
      <c r="AD176" s="35"/>
      <c r="AE176" s="35"/>
      <c r="AR176" s="203" t="s">
        <v>270</v>
      </c>
      <c r="AT176" s="203" t="s">
        <v>266</v>
      </c>
      <c r="AU176" s="203" t="s">
        <v>73</v>
      </c>
      <c r="AY176" s="18" t="s">
        <v>263</v>
      </c>
      <c r="BE176" s="204">
        <f>IF(N176="základní",J176,0)</f>
        <v>0</v>
      </c>
      <c r="BF176" s="204">
        <f>IF(N176="snížená",J176,0)</f>
        <v>0</v>
      </c>
      <c r="BG176" s="204">
        <f>IF(N176="zákl. přenesená",J176,0)</f>
        <v>0</v>
      </c>
      <c r="BH176" s="204">
        <f>IF(N176="sníž. přenesená",J176,0)</f>
        <v>0</v>
      </c>
      <c r="BI176" s="204">
        <f>IF(N176="nulová",J176,0)</f>
        <v>0</v>
      </c>
      <c r="BJ176" s="18" t="s">
        <v>71</v>
      </c>
      <c r="BK176" s="204">
        <f>ROUND(I176*H176,2)</f>
        <v>0</v>
      </c>
      <c r="BL176" s="18" t="s">
        <v>270</v>
      </c>
      <c r="BM176" s="203" t="s">
        <v>4396</v>
      </c>
    </row>
    <row r="177" spans="1:65" s="2" customFormat="1" ht="19.5">
      <c r="A177" s="35"/>
      <c r="B177" s="36"/>
      <c r="C177" s="37"/>
      <c r="D177" s="207" t="s">
        <v>294</v>
      </c>
      <c r="E177" s="37"/>
      <c r="F177" s="239" t="s">
        <v>4397</v>
      </c>
      <c r="G177" s="37"/>
      <c r="H177" s="37"/>
      <c r="I177" s="240"/>
      <c r="J177" s="37"/>
      <c r="K177" s="37"/>
      <c r="L177" s="40"/>
      <c r="M177" s="241"/>
      <c r="N177" s="242"/>
      <c r="O177" s="72"/>
      <c r="P177" s="72"/>
      <c r="Q177" s="72"/>
      <c r="R177" s="72"/>
      <c r="S177" s="72"/>
      <c r="T177" s="73"/>
      <c r="U177" s="35"/>
      <c r="V177" s="35"/>
      <c r="W177" s="35"/>
      <c r="X177" s="35"/>
      <c r="Y177" s="35"/>
      <c r="Z177" s="35"/>
      <c r="AA177" s="35"/>
      <c r="AB177" s="35"/>
      <c r="AC177" s="35"/>
      <c r="AD177" s="35"/>
      <c r="AE177" s="35"/>
      <c r="AT177" s="18" t="s">
        <v>294</v>
      </c>
      <c r="AU177" s="18" t="s">
        <v>73</v>
      </c>
    </row>
    <row r="178" spans="1:65" s="16" customFormat="1">
      <c r="B178" s="248"/>
      <c r="C178" s="249"/>
      <c r="D178" s="207" t="s">
        <v>272</v>
      </c>
      <c r="E178" s="250" t="s">
        <v>1</v>
      </c>
      <c r="F178" s="251" t="s">
        <v>4383</v>
      </c>
      <c r="G178" s="249"/>
      <c r="H178" s="250" t="s">
        <v>1</v>
      </c>
      <c r="I178" s="252"/>
      <c r="J178" s="249"/>
      <c r="K178" s="249"/>
      <c r="L178" s="253"/>
      <c r="M178" s="254"/>
      <c r="N178" s="255"/>
      <c r="O178" s="255"/>
      <c r="P178" s="255"/>
      <c r="Q178" s="255"/>
      <c r="R178" s="255"/>
      <c r="S178" s="255"/>
      <c r="T178" s="256"/>
      <c r="AT178" s="257" t="s">
        <v>272</v>
      </c>
      <c r="AU178" s="257" t="s">
        <v>73</v>
      </c>
      <c r="AV178" s="16" t="s">
        <v>71</v>
      </c>
      <c r="AW178" s="16" t="s">
        <v>30</v>
      </c>
      <c r="AX178" s="16" t="s">
        <v>64</v>
      </c>
      <c r="AY178" s="257" t="s">
        <v>263</v>
      </c>
    </row>
    <row r="179" spans="1:65" s="13" customFormat="1">
      <c r="B179" s="205"/>
      <c r="C179" s="206"/>
      <c r="D179" s="207" t="s">
        <v>272</v>
      </c>
      <c r="E179" s="208" t="s">
        <v>1</v>
      </c>
      <c r="F179" s="209" t="s">
        <v>4384</v>
      </c>
      <c r="G179" s="206"/>
      <c r="H179" s="210">
        <v>1294.279</v>
      </c>
      <c r="I179" s="211"/>
      <c r="J179" s="206"/>
      <c r="K179" s="206"/>
      <c r="L179" s="212"/>
      <c r="M179" s="213"/>
      <c r="N179" s="214"/>
      <c r="O179" s="214"/>
      <c r="P179" s="214"/>
      <c r="Q179" s="214"/>
      <c r="R179" s="214"/>
      <c r="S179" s="214"/>
      <c r="T179" s="215"/>
      <c r="AT179" s="216" t="s">
        <v>272</v>
      </c>
      <c r="AU179" s="216" t="s">
        <v>73</v>
      </c>
      <c r="AV179" s="13" t="s">
        <v>73</v>
      </c>
      <c r="AW179" s="13" t="s">
        <v>30</v>
      </c>
      <c r="AX179" s="13" t="s">
        <v>64</v>
      </c>
      <c r="AY179" s="216" t="s">
        <v>263</v>
      </c>
    </row>
    <row r="180" spans="1:65" s="16" customFormat="1">
      <c r="B180" s="248"/>
      <c r="C180" s="249"/>
      <c r="D180" s="207" t="s">
        <v>272</v>
      </c>
      <c r="E180" s="250" t="s">
        <v>1</v>
      </c>
      <c r="F180" s="251" t="s">
        <v>4385</v>
      </c>
      <c r="G180" s="249"/>
      <c r="H180" s="250" t="s">
        <v>1</v>
      </c>
      <c r="I180" s="252"/>
      <c r="J180" s="249"/>
      <c r="K180" s="249"/>
      <c r="L180" s="253"/>
      <c r="M180" s="254"/>
      <c r="N180" s="255"/>
      <c r="O180" s="255"/>
      <c r="P180" s="255"/>
      <c r="Q180" s="255"/>
      <c r="R180" s="255"/>
      <c r="S180" s="255"/>
      <c r="T180" s="256"/>
      <c r="AT180" s="257" t="s">
        <v>272</v>
      </c>
      <c r="AU180" s="257" t="s">
        <v>73</v>
      </c>
      <c r="AV180" s="16" t="s">
        <v>71</v>
      </c>
      <c r="AW180" s="16" t="s">
        <v>30</v>
      </c>
      <c r="AX180" s="16" t="s">
        <v>64</v>
      </c>
      <c r="AY180" s="257" t="s">
        <v>263</v>
      </c>
    </row>
    <row r="181" spans="1:65" s="13" customFormat="1">
      <c r="B181" s="205"/>
      <c r="C181" s="206"/>
      <c r="D181" s="207" t="s">
        <v>272</v>
      </c>
      <c r="E181" s="208" t="s">
        <v>1</v>
      </c>
      <c r="F181" s="209" t="s">
        <v>4386</v>
      </c>
      <c r="G181" s="206"/>
      <c r="H181" s="210">
        <v>-194.142</v>
      </c>
      <c r="I181" s="211"/>
      <c r="J181" s="206"/>
      <c r="K181" s="206"/>
      <c r="L181" s="212"/>
      <c r="M181" s="213"/>
      <c r="N181" s="214"/>
      <c r="O181" s="214"/>
      <c r="P181" s="214"/>
      <c r="Q181" s="214"/>
      <c r="R181" s="214"/>
      <c r="S181" s="214"/>
      <c r="T181" s="215"/>
      <c r="AT181" s="216" t="s">
        <v>272</v>
      </c>
      <c r="AU181" s="216" t="s">
        <v>73</v>
      </c>
      <c r="AV181" s="13" t="s">
        <v>73</v>
      </c>
      <c r="AW181" s="13" t="s">
        <v>30</v>
      </c>
      <c r="AX181" s="13" t="s">
        <v>64</v>
      </c>
      <c r="AY181" s="216" t="s">
        <v>263</v>
      </c>
    </row>
    <row r="182" spans="1:65" s="16" customFormat="1">
      <c r="B182" s="248"/>
      <c r="C182" s="249"/>
      <c r="D182" s="207" t="s">
        <v>272</v>
      </c>
      <c r="E182" s="250" t="s">
        <v>1</v>
      </c>
      <c r="F182" s="251" t="s">
        <v>4387</v>
      </c>
      <c r="G182" s="249"/>
      <c r="H182" s="250" t="s">
        <v>1</v>
      </c>
      <c r="I182" s="252"/>
      <c r="J182" s="249"/>
      <c r="K182" s="249"/>
      <c r="L182" s="253"/>
      <c r="M182" s="254"/>
      <c r="N182" s="255"/>
      <c r="O182" s="255"/>
      <c r="P182" s="255"/>
      <c r="Q182" s="255"/>
      <c r="R182" s="255"/>
      <c r="S182" s="255"/>
      <c r="T182" s="256"/>
      <c r="AT182" s="257" t="s">
        <v>272</v>
      </c>
      <c r="AU182" s="257" t="s">
        <v>73</v>
      </c>
      <c r="AV182" s="16" t="s">
        <v>71</v>
      </c>
      <c r="AW182" s="16" t="s">
        <v>30</v>
      </c>
      <c r="AX182" s="16" t="s">
        <v>64</v>
      </c>
      <c r="AY182" s="257" t="s">
        <v>263</v>
      </c>
    </row>
    <row r="183" spans="1:65" s="13" customFormat="1">
      <c r="B183" s="205"/>
      <c r="C183" s="206"/>
      <c r="D183" s="207" t="s">
        <v>272</v>
      </c>
      <c r="E183" s="208" t="s">
        <v>1</v>
      </c>
      <c r="F183" s="209" t="s">
        <v>4388</v>
      </c>
      <c r="G183" s="206"/>
      <c r="H183" s="210">
        <v>345.45</v>
      </c>
      <c r="I183" s="211"/>
      <c r="J183" s="206"/>
      <c r="K183" s="206"/>
      <c r="L183" s="212"/>
      <c r="M183" s="213"/>
      <c r="N183" s="214"/>
      <c r="O183" s="214"/>
      <c r="P183" s="214"/>
      <c r="Q183" s="214"/>
      <c r="R183" s="214"/>
      <c r="S183" s="214"/>
      <c r="T183" s="215"/>
      <c r="AT183" s="216" t="s">
        <v>272</v>
      </c>
      <c r="AU183" s="216" t="s">
        <v>73</v>
      </c>
      <c r="AV183" s="13" t="s">
        <v>73</v>
      </c>
      <c r="AW183" s="13" t="s">
        <v>30</v>
      </c>
      <c r="AX183" s="13" t="s">
        <v>64</v>
      </c>
      <c r="AY183" s="216" t="s">
        <v>263</v>
      </c>
    </row>
    <row r="184" spans="1:65" s="15" customFormat="1">
      <c r="B184" s="228"/>
      <c r="C184" s="229"/>
      <c r="D184" s="207" t="s">
        <v>272</v>
      </c>
      <c r="E184" s="230" t="s">
        <v>1</v>
      </c>
      <c r="F184" s="231" t="s">
        <v>280</v>
      </c>
      <c r="G184" s="229"/>
      <c r="H184" s="232">
        <v>1445.587</v>
      </c>
      <c r="I184" s="233"/>
      <c r="J184" s="229"/>
      <c r="K184" s="229"/>
      <c r="L184" s="234"/>
      <c r="M184" s="235"/>
      <c r="N184" s="236"/>
      <c r="O184" s="236"/>
      <c r="P184" s="236"/>
      <c r="Q184" s="236"/>
      <c r="R184" s="236"/>
      <c r="S184" s="236"/>
      <c r="T184" s="237"/>
      <c r="AT184" s="238" t="s">
        <v>272</v>
      </c>
      <c r="AU184" s="238" t="s">
        <v>73</v>
      </c>
      <c r="AV184" s="15" t="s">
        <v>270</v>
      </c>
      <c r="AW184" s="15" t="s">
        <v>30</v>
      </c>
      <c r="AX184" s="15" t="s">
        <v>64</v>
      </c>
      <c r="AY184" s="238" t="s">
        <v>263</v>
      </c>
    </row>
    <row r="185" spans="1:65" s="13" customFormat="1">
      <c r="B185" s="205"/>
      <c r="C185" s="206"/>
      <c r="D185" s="207" t="s">
        <v>272</v>
      </c>
      <c r="E185" s="208" t="s">
        <v>1</v>
      </c>
      <c r="F185" s="209" t="s">
        <v>4398</v>
      </c>
      <c r="G185" s="206"/>
      <c r="H185" s="210">
        <v>2602.0569999999998</v>
      </c>
      <c r="I185" s="211"/>
      <c r="J185" s="206"/>
      <c r="K185" s="206"/>
      <c r="L185" s="212"/>
      <c r="M185" s="213"/>
      <c r="N185" s="214"/>
      <c r="O185" s="214"/>
      <c r="P185" s="214"/>
      <c r="Q185" s="214"/>
      <c r="R185" s="214"/>
      <c r="S185" s="214"/>
      <c r="T185" s="215"/>
      <c r="AT185" s="216" t="s">
        <v>272</v>
      </c>
      <c r="AU185" s="216" t="s">
        <v>73</v>
      </c>
      <c r="AV185" s="13" t="s">
        <v>73</v>
      </c>
      <c r="AW185" s="13" t="s">
        <v>30</v>
      </c>
      <c r="AX185" s="13" t="s">
        <v>64</v>
      </c>
      <c r="AY185" s="216" t="s">
        <v>263</v>
      </c>
    </row>
    <row r="186" spans="1:65" s="15" customFormat="1">
      <c r="B186" s="228"/>
      <c r="C186" s="229"/>
      <c r="D186" s="207" t="s">
        <v>272</v>
      </c>
      <c r="E186" s="230" t="s">
        <v>1</v>
      </c>
      <c r="F186" s="231" t="s">
        <v>280</v>
      </c>
      <c r="G186" s="229"/>
      <c r="H186" s="232">
        <v>2602.0569999999998</v>
      </c>
      <c r="I186" s="233"/>
      <c r="J186" s="229"/>
      <c r="K186" s="229"/>
      <c r="L186" s="234"/>
      <c r="M186" s="235"/>
      <c r="N186" s="236"/>
      <c r="O186" s="236"/>
      <c r="P186" s="236"/>
      <c r="Q186" s="236"/>
      <c r="R186" s="236"/>
      <c r="S186" s="236"/>
      <c r="T186" s="237"/>
      <c r="AT186" s="238" t="s">
        <v>272</v>
      </c>
      <c r="AU186" s="238" t="s">
        <v>73</v>
      </c>
      <c r="AV186" s="15" t="s">
        <v>270</v>
      </c>
      <c r="AW186" s="15" t="s">
        <v>30</v>
      </c>
      <c r="AX186" s="15" t="s">
        <v>71</v>
      </c>
      <c r="AY186" s="238" t="s">
        <v>263</v>
      </c>
    </row>
    <row r="187" spans="1:65" s="2" customFormat="1" ht="24.2" customHeight="1">
      <c r="A187" s="35"/>
      <c r="B187" s="36"/>
      <c r="C187" s="191" t="s">
        <v>314</v>
      </c>
      <c r="D187" s="191" t="s">
        <v>266</v>
      </c>
      <c r="E187" s="192" t="s">
        <v>549</v>
      </c>
      <c r="F187" s="193" t="s">
        <v>550</v>
      </c>
      <c r="G187" s="194" t="s">
        <v>300</v>
      </c>
      <c r="H187" s="195">
        <v>194.142</v>
      </c>
      <c r="I187" s="196"/>
      <c r="J187" s="197">
        <f>ROUND(I187*H187,2)</f>
        <v>0</v>
      </c>
      <c r="K187" s="198"/>
      <c r="L187" s="40"/>
      <c r="M187" s="199" t="s">
        <v>1</v>
      </c>
      <c r="N187" s="200" t="s">
        <v>38</v>
      </c>
      <c r="O187" s="72"/>
      <c r="P187" s="201">
        <f>O187*H187</f>
        <v>0</v>
      </c>
      <c r="Q187" s="201">
        <v>0</v>
      </c>
      <c r="R187" s="201">
        <f>Q187*H187</f>
        <v>0</v>
      </c>
      <c r="S187" s="201">
        <v>0</v>
      </c>
      <c r="T187" s="202">
        <f>S187*H187</f>
        <v>0</v>
      </c>
      <c r="U187" s="35"/>
      <c r="V187" s="35"/>
      <c r="W187" s="35"/>
      <c r="X187" s="35"/>
      <c r="Y187" s="35"/>
      <c r="Z187" s="35"/>
      <c r="AA187" s="35"/>
      <c r="AB187" s="35"/>
      <c r="AC187" s="35"/>
      <c r="AD187" s="35"/>
      <c r="AE187" s="35"/>
      <c r="AR187" s="203" t="s">
        <v>270</v>
      </c>
      <c r="AT187" s="203" t="s">
        <v>266</v>
      </c>
      <c r="AU187" s="203" t="s">
        <v>73</v>
      </c>
      <c r="AY187" s="18" t="s">
        <v>263</v>
      </c>
      <c r="BE187" s="204">
        <f>IF(N187="základní",J187,0)</f>
        <v>0</v>
      </c>
      <c r="BF187" s="204">
        <f>IF(N187="snížená",J187,0)</f>
        <v>0</v>
      </c>
      <c r="BG187" s="204">
        <f>IF(N187="zákl. přenesená",J187,0)</f>
        <v>0</v>
      </c>
      <c r="BH187" s="204">
        <f>IF(N187="sníž. přenesená",J187,0)</f>
        <v>0</v>
      </c>
      <c r="BI187" s="204">
        <f>IF(N187="nulová",J187,0)</f>
        <v>0</v>
      </c>
      <c r="BJ187" s="18" t="s">
        <v>71</v>
      </c>
      <c r="BK187" s="204">
        <f>ROUND(I187*H187,2)</f>
        <v>0</v>
      </c>
      <c r="BL187" s="18" t="s">
        <v>270</v>
      </c>
      <c r="BM187" s="203" t="s">
        <v>4399</v>
      </c>
    </row>
    <row r="188" spans="1:65" s="2" customFormat="1" ht="19.5">
      <c r="A188" s="35"/>
      <c r="B188" s="36"/>
      <c r="C188" s="37"/>
      <c r="D188" s="207" t="s">
        <v>294</v>
      </c>
      <c r="E188" s="37"/>
      <c r="F188" s="239" t="s">
        <v>2099</v>
      </c>
      <c r="G188" s="37"/>
      <c r="H188" s="37"/>
      <c r="I188" s="240"/>
      <c r="J188" s="37"/>
      <c r="K188" s="37"/>
      <c r="L188" s="40"/>
      <c r="M188" s="241"/>
      <c r="N188" s="242"/>
      <c r="O188" s="72"/>
      <c r="P188" s="72"/>
      <c r="Q188" s="72"/>
      <c r="R188" s="72"/>
      <c r="S188" s="72"/>
      <c r="T188" s="73"/>
      <c r="U188" s="35"/>
      <c r="V188" s="35"/>
      <c r="W188" s="35"/>
      <c r="X188" s="35"/>
      <c r="Y188" s="35"/>
      <c r="Z188" s="35"/>
      <c r="AA188" s="35"/>
      <c r="AB188" s="35"/>
      <c r="AC188" s="35"/>
      <c r="AD188" s="35"/>
      <c r="AE188" s="35"/>
      <c r="AT188" s="18" t="s">
        <v>294</v>
      </c>
      <c r="AU188" s="18" t="s">
        <v>73</v>
      </c>
    </row>
    <row r="189" spans="1:65" s="16" customFormat="1">
      <c r="B189" s="248"/>
      <c r="C189" s="249"/>
      <c r="D189" s="207" t="s">
        <v>272</v>
      </c>
      <c r="E189" s="250" t="s">
        <v>1</v>
      </c>
      <c r="F189" s="251" t="s">
        <v>4400</v>
      </c>
      <c r="G189" s="249"/>
      <c r="H189" s="250" t="s">
        <v>1</v>
      </c>
      <c r="I189" s="252"/>
      <c r="J189" s="249"/>
      <c r="K189" s="249"/>
      <c r="L189" s="253"/>
      <c r="M189" s="254"/>
      <c r="N189" s="255"/>
      <c r="O189" s="255"/>
      <c r="P189" s="255"/>
      <c r="Q189" s="255"/>
      <c r="R189" s="255"/>
      <c r="S189" s="255"/>
      <c r="T189" s="256"/>
      <c r="AT189" s="257" t="s">
        <v>272</v>
      </c>
      <c r="AU189" s="257" t="s">
        <v>73</v>
      </c>
      <c r="AV189" s="16" t="s">
        <v>71</v>
      </c>
      <c r="AW189" s="16" t="s">
        <v>30</v>
      </c>
      <c r="AX189" s="16" t="s">
        <v>64</v>
      </c>
      <c r="AY189" s="257" t="s">
        <v>263</v>
      </c>
    </row>
    <row r="190" spans="1:65" s="13" customFormat="1">
      <c r="B190" s="205"/>
      <c r="C190" s="206"/>
      <c r="D190" s="207" t="s">
        <v>272</v>
      </c>
      <c r="E190" s="208" t="s">
        <v>1</v>
      </c>
      <c r="F190" s="209" t="s">
        <v>4401</v>
      </c>
      <c r="G190" s="206"/>
      <c r="H190" s="210">
        <v>194.142</v>
      </c>
      <c r="I190" s="211"/>
      <c r="J190" s="206"/>
      <c r="K190" s="206"/>
      <c r="L190" s="212"/>
      <c r="M190" s="213"/>
      <c r="N190" s="214"/>
      <c r="O190" s="214"/>
      <c r="P190" s="214"/>
      <c r="Q190" s="214"/>
      <c r="R190" s="214"/>
      <c r="S190" s="214"/>
      <c r="T190" s="215"/>
      <c r="AT190" s="216" t="s">
        <v>272</v>
      </c>
      <c r="AU190" s="216" t="s">
        <v>73</v>
      </c>
      <c r="AV190" s="13" t="s">
        <v>73</v>
      </c>
      <c r="AW190" s="13" t="s">
        <v>30</v>
      </c>
      <c r="AX190" s="13" t="s">
        <v>64</v>
      </c>
      <c r="AY190" s="216" t="s">
        <v>263</v>
      </c>
    </row>
    <row r="191" spans="1:65" s="15" customFormat="1">
      <c r="B191" s="228"/>
      <c r="C191" s="229"/>
      <c r="D191" s="207" t="s">
        <v>272</v>
      </c>
      <c r="E191" s="230" t="s">
        <v>1</v>
      </c>
      <c r="F191" s="231" t="s">
        <v>280</v>
      </c>
      <c r="G191" s="229"/>
      <c r="H191" s="232">
        <v>194.142</v>
      </c>
      <c r="I191" s="233"/>
      <c r="J191" s="229"/>
      <c r="K191" s="229"/>
      <c r="L191" s="234"/>
      <c r="M191" s="235"/>
      <c r="N191" s="236"/>
      <c r="O191" s="236"/>
      <c r="P191" s="236"/>
      <c r="Q191" s="236"/>
      <c r="R191" s="236"/>
      <c r="S191" s="236"/>
      <c r="T191" s="237"/>
      <c r="AT191" s="238" t="s">
        <v>272</v>
      </c>
      <c r="AU191" s="238" t="s">
        <v>73</v>
      </c>
      <c r="AV191" s="15" t="s">
        <v>270</v>
      </c>
      <c r="AW191" s="15" t="s">
        <v>30</v>
      </c>
      <c r="AX191" s="15" t="s">
        <v>71</v>
      </c>
      <c r="AY191" s="238" t="s">
        <v>263</v>
      </c>
    </row>
    <row r="192" spans="1:65" s="12" customFormat="1" ht="22.9" customHeight="1">
      <c r="B192" s="175"/>
      <c r="C192" s="176"/>
      <c r="D192" s="177" t="s">
        <v>63</v>
      </c>
      <c r="E192" s="189" t="s">
        <v>73</v>
      </c>
      <c r="F192" s="189" t="s">
        <v>361</v>
      </c>
      <c r="G192" s="176"/>
      <c r="H192" s="176"/>
      <c r="I192" s="179"/>
      <c r="J192" s="190">
        <f>BK192</f>
        <v>0</v>
      </c>
      <c r="K192" s="176"/>
      <c r="L192" s="181"/>
      <c r="M192" s="182"/>
      <c r="N192" s="183"/>
      <c r="O192" s="183"/>
      <c r="P192" s="184">
        <f>SUM(P193:P674)</f>
        <v>0</v>
      </c>
      <c r="Q192" s="183"/>
      <c r="R192" s="184">
        <f>SUM(R193:R674)</f>
        <v>1076.2899</v>
      </c>
      <c r="S192" s="183"/>
      <c r="T192" s="185">
        <f>SUM(T193:T674)</f>
        <v>0</v>
      </c>
      <c r="AR192" s="186" t="s">
        <v>71</v>
      </c>
      <c r="AT192" s="187" t="s">
        <v>63</v>
      </c>
      <c r="AU192" s="187" t="s">
        <v>71</v>
      </c>
      <c r="AY192" s="186" t="s">
        <v>263</v>
      </c>
      <c r="BK192" s="188">
        <f>SUM(BK193:BK674)</f>
        <v>0</v>
      </c>
    </row>
    <row r="193" spans="1:65" s="2" customFormat="1" ht="24.2" customHeight="1">
      <c r="B193" s="52"/>
      <c r="C193" s="327" t="s">
        <v>421</v>
      </c>
      <c r="D193" s="327" t="s">
        <v>266</v>
      </c>
      <c r="E193" s="328" t="s">
        <v>2107</v>
      </c>
      <c r="F193" s="329" t="s">
        <v>7612</v>
      </c>
      <c r="G193" s="330" t="s">
        <v>796</v>
      </c>
      <c r="H193" s="331">
        <v>373.8</v>
      </c>
      <c r="I193" s="196"/>
      <c r="J193" s="332">
        <f>ROUND(I193*H193,2)</f>
        <v>0</v>
      </c>
      <c r="K193" s="333"/>
      <c r="L193" s="52"/>
      <c r="M193" s="199" t="s">
        <v>1</v>
      </c>
      <c r="N193" s="334" t="s">
        <v>38</v>
      </c>
      <c r="P193" s="335">
        <f>O193*H193</f>
        <v>0</v>
      </c>
      <c r="Q193" s="335">
        <v>0</v>
      </c>
      <c r="R193" s="335">
        <f>Q193*H193</f>
        <v>0</v>
      </c>
      <c r="S193" s="335">
        <v>0</v>
      </c>
      <c r="T193" s="336">
        <f>S193*H193</f>
        <v>0</v>
      </c>
      <c r="AR193" s="203" t="s">
        <v>270</v>
      </c>
      <c r="AT193" s="203" t="s">
        <v>266</v>
      </c>
      <c r="AU193" s="203" t="s">
        <v>73</v>
      </c>
      <c r="AY193" s="337" t="s">
        <v>263</v>
      </c>
      <c r="BE193" s="338">
        <f>IF(N193="základní",J193,0)</f>
        <v>0</v>
      </c>
      <c r="BF193" s="338">
        <f>IF(N193="snížená",J193,0)</f>
        <v>0</v>
      </c>
      <c r="BG193" s="338">
        <f>IF(N193="zákl. přenesená",J193,0)</f>
        <v>0</v>
      </c>
      <c r="BH193" s="338">
        <f>IF(N193="sníž. přenesená",J193,0)</f>
        <v>0</v>
      </c>
      <c r="BI193" s="338">
        <f>IF(N193="nulová",J193,0)</f>
        <v>0</v>
      </c>
      <c r="BJ193" s="337" t="s">
        <v>71</v>
      </c>
      <c r="BK193" s="338">
        <f>ROUND(I193*H193,2)</f>
        <v>0</v>
      </c>
      <c r="BL193" s="337" t="s">
        <v>270</v>
      </c>
      <c r="BM193" s="203" t="s">
        <v>2108</v>
      </c>
    </row>
    <row r="194" spans="1:65" s="2" customFormat="1" ht="19.5">
      <c r="B194" s="52"/>
      <c r="D194" s="339" t="s">
        <v>294</v>
      </c>
      <c r="F194" s="340" t="s">
        <v>7609</v>
      </c>
      <c r="I194" s="341"/>
      <c r="L194" s="52"/>
      <c r="M194" s="342"/>
      <c r="T194" s="343"/>
      <c r="AT194" s="337" t="s">
        <v>294</v>
      </c>
      <c r="AU194" s="337" t="s">
        <v>73</v>
      </c>
    </row>
    <row r="195" spans="1:65" s="16" customFormat="1">
      <c r="B195" s="253"/>
      <c r="D195" s="339" t="s">
        <v>272</v>
      </c>
      <c r="E195" s="257" t="s">
        <v>1</v>
      </c>
      <c r="F195" s="344" t="s">
        <v>2109</v>
      </c>
      <c r="H195" s="257" t="s">
        <v>1</v>
      </c>
      <c r="I195" s="252"/>
      <c r="L195" s="253"/>
      <c r="M195" s="345"/>
      <c r="T195" s="346"/>
      <c r="AT195" s="257" t="s">
        <v>272</v>
      </c>
      <c r="AU195" s="257" t="s">
        <v>73</v>
      </c>
      <c r="AV195" s="16" t="s">
        <v>71</v>
      </c>
      <c r="AW195" s="16" t="s">
        <v>30</v>
      </c>
      <c r="AX195" s="16" t="s">
        <v>64</v>
      </c>
      <c r="AY195" s="257" t="s">
        <v>263</v>
      </c>
    </row>
    <row r="196" spans="1:65" s="13" customFormat="1">
      <c r="B196" s="212"/>
      <c r="D196" s="339" t="s">
        <v>272</v>
      </c>
      <c r="E196" s="216" t="s">
        <v>1</v>
      </c>
      <c r="F196" s="347" t="s">
        <v>2110</v>
      </c>
      <c r="H196" s="348">
        <v>3257.8</v>
      </c>
      <c r="I196" s="211"/>
      <c r="L196" s="212"/>
      <c r="M196" s="349"/>
      <c r="T196" s="350"/>
      <c r="AT196" s="216" t="s">
        <v>272</v>
      </c>
      <c r="AU196" s="216" t="s">
        <v>73</v>
      </c>
      <c r="AV196" s="13" t="s">
        <v>73</v>
      </c>
      <c r="AW196" s="13" t="s">
        <v>30</v>
      </c>
      <c r="AX196" s="13" t="s">
        <v>64</v>
      </c>
      <c r="AY196" s="216" t="s">
        <v>263</v>
      </c>
    </row>
    <row r="197" spans="1:65" s="15" customFormat="1">
      <c r="B197" s="234"/>
      <c r="D197" s="339" t="s">
        <v>272</v>
      </c>
      <c r="E197" s="238" t="s">
        <v>1</v>
      </c>
      <c r="F197" s="351" t="s">
        <v>280</v>
      </c>
      <c r="H197" s="352">
        <v>3257.8</v>
      </c>
      <c r="I197" s="233"/>
      <c r="L197" s="234"/>
      <c r="M197" s="353"/>
      <c r="T197" s="354"/>
      <c r="AT197" s="238" t="s">
        <v>272</v>
      </c>
      <c r="AU197" s="238" t="s">
        <v>73</v>
      </c>
      <c r="AV197" s="15" t="s">
        <v>270</v>
      </c>
      <c r="AW197" s="15" t="s">
        <v>30</v>
      </c>
      <c r="AX197" s="15" t="s">
        <v>71</v>
      </c>
      <c r="AY197" s="238" t="s">
        <v>263</v>
      </c>
    </row>
    <row r="198" spans="1:65" s="2" customFormat="1" ht="33" customHeight="1">
      <c r="B198" s="52"/>
      <c r="C198" s="327" t="s">
        <v>426</v>
      </c>
      <c r="D198" s="327" t="s">
        <v>266</v>
      </c>
      <c r="E198" s="328" t="s">
        <v>2111</v>
      </c>
      <c r="F198" s="329" t="s">
        <v>7606</v>
      </c>
      <c r="G198" s="330" t="s">
        <v>796</v>
      </c>
      <c r="H198" s="331">
        <v>373.8</v>
      </c>
      <c r="I198" s="196"/>
      <c r="J198" s="332">
        <f>ROUND(I198*H198,2)</f>
        <v>0</v>
      </c>
      <c r="K198" s="333"/>
      <c r="L198" s="52"/>
      <c r="M198" s="199" t="s">
        <v>1</v>
      </c>
      <c r="N198" s="334" t="s">
        <v>38</v>
      </c>
      <c r="P198" s="335">
        <f>O198*H198</f>
        <v>0</v>
      </c>
      <c r="Q198" s="335">
        <v>0</v>
      </c>
      <c r="R198" s="335">
        <f>Q198*H198</f>
        <v>0</v>
      </c>
      <c r="S198" s="335">
        <v>0</v>
      </c>
      <c r="T198" s="336">
        <f>S198*H198</f>
        <v>0</v>
      </c>
      <c r="AR198" s="203" t="s">
        <v>270</v>
      </c>
      <c r="AT198" s="203" t="s">
        <v>266</v>
      </c>
      <c r="AU198" s="203" t="s">
        <v>73</v>
      </c>
      <c r="AY198" s="337" t="s">
        <v>263</v>
      </c>
      <c r="BE198" s="338">
        <f>IF(N198="základní",J198,0)</f>
        <v>0</v>
      </c>
      <c r="BF198" s="338">
        <f>IF(N198="snížená",J198,0)</f>
        <v>0</v>
      </c>
      <c r="BG198" s="338">
        <f>IF(N198="zákl. přenesená",J198,0)</f>
        <v>0</v>
      </c>
      <c r="BH198" s="338">
        <f>IF(N198="sníž. přenesená",J198,0)</f>
        <v>0</v>
      </c>
      <c r="BI198" s="338">
        <f>IF(N198="nulová",J198,0)</f>
        <v>0</v>
      </c>
      <c r="BJ198" s="337" t="s">
        <v>71</v>
      </c>
      <c r="BK198" s="338">
        <f>ROUND(I198*H198,2)</f>
        <v>0</v>
      </c>
      <c r="BL198" s="337" t="s">
        <v>270</v>
      </c>
      <c r="BM198" s="203" t="s">
        <v>2112</v>
      </c>
    </row>
    <row r="199" spans="1:65" s="2" customFormat="1" ht="19.5">
      <c r="B199" s="52"/>
      <c r="D199" s="339" t="s">
        <v>294</v>
      </c>
      <c r="F199" s="340" t="s">
        <v>2113</v>
      </c>
      <c r="H199" s="2" t="s">
        <v>7590</v>
      </c>
      <c r="I199" s="341"/>
      <c r="L199" s="52"/>
      <c r="M199" s="342"/>
      <c r="T199" s="343"/>
      <c r="AT199" s="337" t="s">
        <v>294</v>
      </c>
      <c r="AU199" s="337" t="s">
        <v>73</v>
      </c>
    </row>
    <row r="200" spans="1:65" s="16" customFormat="1">
      <c r="B200" s="253"/>
      <c r="D200" s="339" t="s">
        <v>272</v>
      </c>
      <c r="E200" s="257" t="s">
        <v>1</v>
      </c>
      <c r="F200" s="344" t="s">
        <v>2109</v>
      </c>
      <c r="H200" s="257" t="s">
        <v>1</v>
      </c>
      <c r="I200" s="252"/>
      <c r="L200" s="253"/>
      <c r="M200" s="345"/>
      <c r="T200" s="346"/>
      <c r="AT200" s="257" t="s">
        <v>272</v>
      </c>
      <c r="AU200" s="257" t="s">
        <v>73</v>
      </c>
      <c r="AV200" s="16" t="s">
        <v>71</v>
      </c>
      <c r="AW200" s="16" t="s">
        <v>30</v>
      </c>
      <c r="AX200" s="16" t="s">
        <v>64</v>
      </c>
      <c r="AY200" s="257" t="s">
        <v>263</v>
      </c>
    </row>
    <row r="201" spans="1:65" s="13" customFormat="1">
      <c r="B201" s="212"/>
      <c r="D201" s="339" t="s">
        <v>272</v>
      </c>
      <c r="E201" s="216" t="s">
        <v>1</v>
      </c>
      <c r="F201" s="347" t="s">
        <v>2110</v>
      </c>
      <c r="H201" s="348">
        <v>3257.8</v>
      </c>
      <c r="I201" s="211"/>
      <c r="L201" s="212"/>
      <c r="M201" s="349"/>
      <c r="T201" s="350"/>
      <c r="AT201" s="216" t="s">
        <v>272</v>
      </c>
      <c r="AU201" s="216" t="s">
        <v>73</v>
      </c>
      <c r="AV201" s="13" t="s">
        <v>73</v>
      </c>
      <c r="AW201" s="13" t="s">
        <v>30</v>
      </c>
      <c r="AX201" s="13" t="s">
        <v>64</v>
      </c>
      <c r="AY201" s="216" t="s">
        <v>263</v>
      </c>
    </row>
    <row r="202" spans="1:65" s="15" customFormat="1">
      <c r="B202" s="234"/>
      <c r="D202" s="339" t="s">
        <v>272</v>
      </c>
      <c r="E202" s="238" t="s">
        <v>1</v>
      </c>
      <c r="F202" s="351" t="s">
        <v>280</v>
      </c>
      <c r="H202" s="352">
        <v>3257.8</v>
      </c>
      <c r="I202" s="233"/>
      <c r="L202" s="234"/>
      <c r="M202" s="353"/>
      <c r="T202" s="354"/>
      <c r="AT202" s="238" t="s">
        <v>272</v>
      </c>
      <c r="AU202" s="238" t="s">
        <v>73</v>
      </c>
      <c r="AV202" s="15" t="s">
        <v>270</v>
      </c>
      <c r="AW202" s="15" t="s">
        <v>30</v>
      </c>
      <c r="AX202" s="15" t="s">
        <v>71</v>
      </c>
      <c r="AY202" s="238" t="s">
        <v>263</v>
      </c>
    </row>
    <row r="203" spans="1:65" s="2" customFormat="1" ht="24.2" customHeight="1">
      <c r="B203" s="52"/>
      <c r="C203" s="327">
        <v>19</v>
      </c>
      <c r="D203" s="327" t="s">
        <v>266</v>
      </c>
      <c r="E203" s="328" t="s">
        <v>2948</v>
      </c>
      <c r="F203" s="329" t="s">
        <v>7607</v>
      </c>
      <c r="G203" s="330" t="s">
        <v>796</v>
      </c>
      <c r="H203" s="331">
        <v>373.8</v>
      </c>
      <c r="I203" s="196"/>
      <c r="J203" s="332">
        <f>ROUND(I203*H203,2)</f>
        <v>0</v>
      </c>
      <c r="K203" s="333"/>
      <c r="L203" s="52"/>
      <c r="M203" s="199" t="s">
        <v>1</v>
      </c>
      <c r="N203" s="334" t="s">
        <v>38</v>
      </c>
      <c r="P203" s="335">
        <f>O203*H203</f>
        <v>0</v>
      </c>
      <c r="Q203" s="335">
        <v>0</v>
      </c>
      <c r="R203" s="335">
        <f>Q203*H203</f>
        <v>0</v>
      </c>
      <c r="S203" s="335">
        <v>0</v>
      </c>
      <c r="T203" s="336">
        <f>S203*H203</f>
        <v>0</v>
      </c>
      <c r="AR203" s="203" t="s">
        <v>270</v>
      </c>
      <c r="AT203" s="203" t="s">
        <v>266</v>
      </c>
      <c r="AU203" s="203" t="s">
        <v>73</v>
      </c>
      <c r="AY203" s="337" t="s">
        <v>263</v>
      </c>
      <c r="BE203" s="338">
        <f>IF(N203="základní",J203,0)</f>
        <v>0</v>
      </c>
      <c r="BF203" s="338">
        <f>IF(N203="snížená",J203,0)</f>
        <v>0</v>
      </c>
      <c r="BG203" s="338">
        <f>IF(N203="zákl. přenesená",J203,0)</f>
        <v>0</v>
      </c>
      <c r="BH203" s="338">
        <f>IF(N203="sníž. přenesená",J203,0)</f>
        <v>0</v>
      </c>
      <c r="BI203" s="338">
        <f>IF(N203="nulová",J203,0)</f>
        <v>0</v>
      </c>
      <c r="BJ203" s="337" t="s">
        <v>71</v>
      </c>
      <c r="BK203" s="338">
        <f>ROUND(I203*H203,2)</f>
        <v>0</v>
      </c>
      <c r="BL203" s="337" t="s">
        <v>270</v>
      </c>
      <c r="BM203" s="203" t="s">
        <v>2949</v>
      </c>
    </row>
    <row r="204" spans="1:65" s="2" customFormat="1" ht="24.2" customHeight="1">
      <c r="B204" s="52"/>
      <c r="C204" s="355">
        <v>20</v>
      </c>
      <c r="D204" s="355" t="s">
        <v>401</v>
      </c>
      <c r="E204" s="356" t="s">
        <v>2952</v>
      </c>
      <c r="F204" s="357" t="s">
        <v>2953</v>
      </c>
      <c r="G204" s="358" t="s">
        <v>300</v>
      </c>
      <c r="H204" s="359">
        <v>443.1</v>
      </c>
      <c r="I204" s="266"/>
      <c r="J204" s="360">
        <f>ROUND(I204*H204,2)</f>
        <v>0</v>
      </c>
      <c r="K204" s="361"/>
      <c r="L204" s="269"/>
      <c r="M204" s="270" t="s">
        <v>1</v>
      </c>
      <c r="N204" s="362" t="s">
        <v>38</v>
      </c>
      <c r="P204" s="335">
        <f>O204*H204</f>
        <v>0</v>
      </c>
      <c r="Q204" s="335">
        <v>2.4289999999999998</v>
      </c>
      <c r="R204" s="335">
        <f>Q204*H204</f>
        <v>1076.2899</v>
      </c>
      <c r="S204" s="335">
        <v>0</v>
      </c>
      <c r="T204" s="336">
        <f>S204*H204</f>
        <v>0</v>
      </c>
      <c r="AR204" s="203" t="s">
        <v>314</v>
      </c>
      <c r="AT204" s="203" t="s">
        <v>401</v>
      </c>
      <c r="AU204" s="203" t="s">
        <v>73</v>
      </c>
      <c r="AY204" s="337" t="s">
        <v>263</v>
      </c>
      <c r="BE204" s="338">
        <f>IF(N204="základní",J204,0)</f>
        <v>0</v>
      </c>
      <c r="BF204" s="338">
        <f>IF(N204="snížená",J204,0)</f>
        <v>0</v>
      </c>
      <c r="BG204" s="338">
        <f>IF(N204="zákl. přenesená",J204,0)</f>
        <v>0</v>
      </c>
      <c r="BH204" s="338">
        <f>IF(N204="sníž. přenesená",J204,0)</f>
        <v>0</v>
      </c>
      <c r="BI204" s="338">
        <f>IF(N204="nulová",J204,0)</f>
        <v>0</v>
      </c>
      <c r="BJ204" s="337" t="s">
        <v>71</v>
      </c>
      <c r="BK204" s="338">
        <f>ROUND(I204*H204,2)</f>
        <v>0</v>
      </c>
      <c r="BL204" s="337" t="s">
        <v>270</v>
      </c>
      <c r="BM204" s="203" t="s">
        <v>2954</v>
      </c>
    </row>
    <row r="205" spans="1:65" s="2" customFormat="1" ht="24.2" customHeight="1">
      <c r="A205" s="35"/>
      <c r="B205" s="36"/>
      <c r="C205" s="191" t="s">
        <v>412</v>
      </c>
      <c r="D205" s="191" t="s">
        <v>266</v>
      </c>
      <c r="E205" s="192" t="s">
        <v>2114</v>
      </c>
      <c r="F205" s="193" t="s">
        <v>2115</v>
      </c>
      <c r="G205" s="194" t="s">
        <v>307</v>
      </c>
      <c r="H205" s="195">
        <v>53.171999999999997</v>
      </c>
      <c r="I205" s="196"/>
      <c r="J205" s="197">
        <f>ROUND(I205*H205,2)</f>
        <v>0</v>
      </c>
      <c r="K205" s="198"/>
      <c r="L205" s="40"/>
      <c r="M205" s="199" t="s">
        <v>1</v>
      </c>
      <c r="N205" s="200" t="s">
        <v>38</v>
      </c>
      <c r="O205" s="72"/>
      <c r="P205" s="201">
        <f>O205*H205</f>
        <v>0</v>
      </c>
      <c r="Q205" s="201">
        <v>0</v>
      </c>
      <c r="R205" s="201">
        <f>Q205*H205</f>
        <v>0</v>
      </c>
      <c r="S205" s="201">
        <v>0</v>
      </c>
      <c r="T205" s="202">
        <f>S205*H205</f>
        <v>0</v>
      </c>
      <c r="U205" s="35"/>
      <c r="V205" s="35"/>
      <c r="W205" s="35"/>
      <c r="X205" s="35"/>
      <c r="Y205" s="35"/>
      <c r="Z205" s="35"/>
      <c r="AA205" s="35"/>
      <c r="AB205" s="35"/>
      <c r="AC205" s="35"/>
      <c r="AD205" s="35"/>
      <c r="AE205" s="35"/>
      <c r="AR205" s="203" t="s">
        <v>270</v>
      </c>
      <c r="AT205" s="203" t="s">
        <v>266</v>
      </c>
      <c r="AU205" s="203" t="s">
        <v>73</v>
      </c>
      <c r="AY205" s="18" t="s">
        <v>263</v>
      </c>
      <c r="BE205" s="204">
        <f>IF(N205="základní",J205,0)</f>
        <v>0</v>
      </c>
      <c r="BF205" s="204">
        <f>IF(N205="snížená",J205,0)</f>
        <v>0</v>
      </c>
      <c r="BG205" s="204">
        <f>IF(N205="zákl. přenesená",J205,0)</f>
        <v>0</v>
      </c>
      <c r="BH205" s="204">
        <f>IF(N205="sníž. přenesená",J205,0)</f>
        <v>0</v>
      </c>
      <c r="BI205" s="204">
        <f>IF(N205="nulová",J205,0)</f>
        <v>0</v>
      </c>
      <c r="BJ205" s="18" t="s">
        <v>71</v>
      </c>
      <c r="BK205" s="204">
        <f>ROUND(I205*H205,2)</f>
        <v>0</v>
      </c>
      <c r="BL205" s="18" t="s">
        <v>270</v>
      </c>
      <c r="BM205" s="203" t="s">
        <v>4406</v>
      </c>
    </row>
    <row r="206" spans="1:65" s="2" customFormat="1" ht="19.5">
      <c r="A206" s="35"/>
      <c r="B206" s="36"/>
      <c r="C206" s="37"/>
      <c r="D206" s="207" t="s">
        <v>294</v>
      </c>
      <c r="E206" s="37"/>
      <c r="F206" s="239" t="s">
        <v>2116</v>
      </c>
      <c r="G206" s="37"/>
      <c r="H206" s="37"/>
      <c r="I206" s="240"/>
      <c r="J206" s="37"/>
      <c r="K206" s="37"/>
      <c r="L206" s="40"/>
      <c r="M206" s="241"/>
      <c r="N206" s="242"/>
      <c r="O206" s="72"/>
      <c r="P206" s="72"/>
      <c r="Q206" s="72"/>
      <c r="R206" s="72"/>
      <c r="S206" s="72"/>
      <c r="T206" s="73"/>
      <c r="U206" s="35"/>
      <c r="V206" s="35"/>
      <c r="W206" s="35"/>
      <c r="X206" s="35"/>
      <c r="Y206" s="35"/>
      <c r="Z206" s="35"/>
      <c r="AA206" s="35"/>
      <c r="AB206" s="35"/>
      <c r="AC206" s="35"/>
      <c r="AD206" s="35"/>
      <c r="AE206" s="35"/>
      <c r="AT206" s="18" t="s">
        <v>294</v>
      </c>
      <c r="AU206" s="18" t="s">
        <v>73</v>
      </c>
    </row>
    <row r="207" spans="1:65" s="2" customFormat="1" ht="24.2" customHeight="1">
      <c r="A207" s="35"/>
      <c r="B207" s="36"/>
      <c r="C207" s="191" t="s">
        <v>416</v>
      </c>
      <c r="D207" s="191" t="s">
        <v>266</v>
      </c>
      <c r="E207" s="192" t="s">
        <v>4407</v>
      </c>
      <c r="F207" s="193" t="s">
        <v>4408</v>
      </c>
      <c r="G207" s="194" t="s">
        <v>796</v>
      </c>
      <c r="H207" s="195">
        <v>10.8</v>
      </c>
      <c r="I207" s="196"/>
      <c r="J207" s="197">
        <f>ROUND(I207*H207,2)</f>
        <v>0</v>
      </c>
      <c r="K207" s="198"/>
      <c r="L207" s="40"/>
      <c r="M207" s="199" t="s">
        <v>1</v>
      </c>
      <c r="N207" s="200" t="s">
        <v>38</v>
      </c>
      <c r="O207" s="72"/>
      <c r="P207" s="201">
        <f>O207*H207</f>
        <v>0</v>
      </c>
      <c r="Q207" s="201">
        <v>0</v>
      </c>
      <c r="R207" s="201">
        <f>Q207*H207</f>
        <v>0</v>
      </c>
      <c r="S207" s="201">
        <v>0</v>
      </c>
      <c r="T207" s="202">
        <f>S207*H207</f>
        <v>0</v>
      </c>
      <c r="U207" s="35"/>
      <c r="V207" s="35"/>
      <c r="W207" s="35"/>
      <c r="X207" s="35"/>
      <c r="Y207" s="35"/>
      <c r="Z207" s="35"/>
      <c r="AA207" s="35"/>
      <c r="AB207" s="35"/>
      <c r="AC207" s="35"/>
      <c r="AD207" s="35"/>
      <c r="AE207" s="35"/>
      <c r="AR207" s="203" t="s">
        <v>270</v>
      </c>
      <c r="AT207" s="203" t="s">
        <v>266</v>
      </c>
      <c r="AU207" s="203" t="s">
        <v>73</v>
      </c>
      <c r="AY207" s="18" t="s">
        <v>263</v>
      </c>
      <c r="BE207" s="204">
        <f>IF(N207="základní",J207,0)</f>
        <v>0</v>
      </c>
      <c r="BF207" s="204">
        <f>IF(N207="snížená",J207,0)</f>
        <v>0</v>
      </c>
      <c r="BG207" s="204">
        <f>IF(N207="zákl. přenesená",J207,0)</f>
        <v>0</v>
      </c>
      <c r="BH207" s="204">
        <f>IF(N207="sníž. přenesená",J207,0)</f>
        <v>0</v>
      </c>
      <c r="BI207" s="204">
        <f>IF(N207="nulová",J207,0)</f>
        <v>0</v>
      </c>
      <c r="BJ207" s="18" t="s">
        <v>71</v>
      </c>
      <c r="BK207" s="204">
        <f>ROUND(I207*H207,2)</f>
        <v>0</v>
      </c>
      <c r="BL207" s="18" t="s">
        <v>270</v>
      </c>
      <c r="BM207" s="203" t="s">
        <v>4409</v>
      </c>
    </row>
    <row r="208" spans="1:65" s="2" customFormat="1" ht="19.5">
      <c r="A208" s="35"/>
      <c r="B208" s="36"/>
      <c r="C208" s="37"/>
      <c r="D208" s="207" t="s">
        <v>294</v>
      </c>
      <c r="E208" s="37"/>
      <c r="F208" s="239" t="s">
        <v>4410</v>
      </c>
      <c r="G208" s="37"/>
      <c r="H208" s="37"/>
      <c r="I208" s="240"/>
      <c r="J208" s="37"/>
      <c r="K208" s="37"/>
      <c r="L208" s="40"/>
      <c r="M208" s="241"/>
      <c r="N208" s="242"/>
      <c r="O208" s="72"/>
      <c r="P208" s="72"/>
      <c r="Q208" s="72"/>
      <c r="R208" s="72"/>
      <c r="S208" s="72"/>
      <c r="T208" s="73"/>
      <c r="U208" s="35"/>
      <c r="V208" s="35"/>
      <c r="W208" s="35"/>
      <c r="X208" s="35"/>
      <c r="Y208" s="35"/>
      <c r="Z208" s="35"/>
      <c r="AA208" s="35"/>
      <c r="AB208" s="35"/>
      <c r="AC208" s="35"/>
      <c r="AD208" s="35"/>
      <c r="AE208" s="35"/>
      <c r="AT208" s="18" t="s">
        <v>294</v>
      </c>
      <c r="AU208" s="18" t="s">
        <v>73</v>
      </c>
    </row>
    <row r="209" spans="2:51" s="16" customFormat="1">
      <c r="B209" s="248"/>
      <c r="C209" s="249"/>
      <c r="D209" s="207" t="s">
        <v>272</v>
      </c>
      <c r="E209" s="250" t="s">
        <v>1</v>
      </c>
      <c r="F209" s="251" t="s">
        <v>4411</v>
      </c>
      <c r="G209" s="249"/>
      <c r="H209" s="250" t="s">
        <v>1</v>
      </c>
      <c r="I209" s="252"/>
      <c r="J209" s="249"/>
      <c r="K209" s="249"/>
      <c r="L209" s="253"/>
      <c r="M209" s="254"/>
      <c r="N209" s="255"/>
      <c r="O209" s="255"/>
      <c r="P209" s="255"/>
      <c r="Q209" s="255"/>
      <c r="R209" s="255"/>
      <c r="S209" s="255"/>
      <c r="T209" s="256"/>
      <c r="AT209" s="257" t="s">
        <v>272</v>
      </c>
      <c r="AU209" s="257" t="s">
        <v>73</v>
      </c>
      <c r="AV209" s="16" t="s">
        <v>71</v>
      </c>
      <c r="AW209" s="16" t="s">
        <v>30</v>
      </c>
      <c r="AX209" s="16" t="s">
        <v>64</v>
      </c>
      <c r="AY209" s="257" t="s">
        <v>263</v>
      </c>
    </row>
    <row r="210" spans="2:51" s="13" customFormat="1">
      <c r="B210" s="205"/>
      <c r="C210" s="206"/>
      <c r="D210" s="207" t="s">
        <v>272</v>
      </c>
      <c r="E210" s="208" t="s">
        <v>1</v>
      </c>
      <c r="F210" s="209" t="s">
        <v>4412</v>
      </c>
      <c r="G210" s="206"/>
      <c r="H210" s="210">
        <v>0.3</v>
      </c>
      <c r="I210" s="211"/>
      <c r="J210" s="206"/>
      <c r="K210" s="206"/>
      <c r="L210" s="212"/>
      <c r="M210" s="213"/>
      <c r="N210" s="214"/>
      <c r="O210" s="214"/>
      <c r="P210" s="214"/>
      <c r="Q210" s="214"/>
      <c r="R210" s="214"/>
      <c r="S210" s="214"/>
      <c r="T210" s="215"/>
      <c r="AT210" s="216" t="s">
        <v>272</v>
      </c>
      <c r="AU210" s="216" t="s">
        <v>73</v>
      </c>
      <c r="AV210" s="13" t="s">
        <v>73</v>
      </c>
      <c r="AW210" s="13" t="s">
        <v>30</v>
      </c>
      <c r="AX210" s="13" t="s">
        <v>64</v>
      </c>
      <c r="AY210" s="216" t="s">
        <v>263</v>
      </c>
    </row>
    <row r="211" spans="2:51" s="13" customFormat="1">
      <c r="B211" s="205"/>
      <c r="C211" s="206"/>
      <c r="D211" s="207" t="s">
        <v>272</v>
      </c>
      <c r="E211" s="208" t="s">
        <v>1</v>
      </c>
      <c r="F211" s="209" t="s">
        <v>4413</v>
      </c>
      <c r="G211" s="206"/>
      <c r="H211" s="210">
        <v>0.3</v>
      </c>
      <c r="I211" s="211"/>
      <c r="J211" s="206"/>
      <c r="K211" s="206"/>
      <c r="L211" s="212"/>
      <c r="M211" s="213"/>
      <c r="N211" s="214"/>
      <c r="O211" s="214"/>
      <c r="P211" s="214"/>
      <c r="Q211" s="214"/>
      <c r="R211" s="214"/>
      <c r="S211" s="214"/>
      <c r="T211" s="215"/>
      <c r="AT211" s="216" t="s">
        <v>272</v>
      </c>
      <c r="AU211" s="216" t="s">
        <v>73</v>
      </c>
      <c r="AV211" s="13" t="s">
        <v>73</v>
      </c>
      <c r="AW211" s="13" t="s">
        <v>30</v>
      </c>
      <c r="AX211" s="13" t="s">
        <v>64</v>
      </c>
      <c r="AY211" s="216" t="s">
        <v>263</v>
      </c>
    </row>
    <row r="212" spans="2:51" s="13" customFormat="1">
      <c r="B212" s="205"/>
      <c r="C212" s="206"/>
      <c r="D212" s="207" t="s">
        <v>272</v>
      </c>
      <c r="E212" s="208" t="s">
        <v>1</v>
      </c>
      <c r="F212" s="209" t="s">
        <v>4414</v>
      </c>
      <c r="G212" s="206"/>
      <c r="H212" s="210">
        <v>0.3</v>
      </c>
      <c r="I212" s="211"/>
      <c r="J212" s="206"/>
      <c r="K212" s="206"/>
      <c r="L212" s="212"/>
      <c r="M212" s="213"/>
      <c r="N212" s="214"/>
      <c r="O212" s="214"/>
      <c r="P212" s="214"/>
      <c r="Q212" s="214"/>
      <c r="R212" s="214"/>
      <c r="S212" s="214"/>
      <c r="T212" s="215"/>
      <c r="AT212" s="216" t="s">
        <v>272</v>
      </c>
      <c r="AU212" s="216" t="s">
        <v>73</v>
      </c>
      <c r="AV212" s="13" t="s">
        <v>73</v>
      </c>
      <c r="AW212" s="13" t="s">
        <v>30</v>
      </c>
      <c r="AX212" s="13" t="s">
        <v>64</v>
      </c>
      <c r="AY212" s="216" t="s">
        <v>263</v>
      </c>
    </row>
    <row r="213" spans="2:51" s="13" customFormat="1">
      <c r="B213" s="205"/>
      <c r="C213" s="206"/>
      <c r="D213" s="207" t="s">
        <v>272</v>
      </c>
      <c r="E213" s="208" t="s">
        <v>1</v>
      </c>
      <c r="F213" s="209" t="s">
        <v>4415</v>
      </c>
      <c r="G213" s="206"/>
      <c r="H213" s="210">
        <v>0.3</v>
      </c>
      <c r="I213" s="211"/>
      <c r="J213" s="206"/>
      <c r="K213" s="206"/>
      <c r="L213" s="212"/>
      <c r="M213" s="213"/>
      <c r="N213" s="214"/>
      <c r="O213" s="214"/>
      <c r="P213" s="214"/>
      <c r="Q213" s="214"/>
      <c r="R213" s="214"/>
      <c r="S213" s="214"/>
      <c r="T213" s="215"/>
      <c r="AT213" s="216" t="s">
        <v>272</v>
      </c>
      <c r="AU213" s="216" t="s">
        <v>73</v>
      </c>
      <c r="AV213" s="13" t="s">
        <v>73</v>
      </c>
      <c r="AW213" s="13" t="s">
        <v>30</v>
      </c>
      <c r="AX213" s="13" t="s">
        <v>64</v>
      </c>
      <c r="AY213" s="216" t="s">
        <v>263</v>
      </c>
    </row>
    <row r="214" spans="2:51" s="13" customFormat="1">
      <c r="B214" s="205"/>
      <c r="C214" s="206"/>
      <c r="D214" s="207" t="s">
        <v>272</v>
      </c>
      <c r="E214" s="208" t="s">
        <v>1</v>
      </c>
      <c r="F214" s="209" t="s">
        <v>4416</v>
      </c>
      <c r="G214" s="206"/>
      <c r="H214" s="210">
        <v>0.3</v>
      </c>
      <c r="I214" s="211"/>
      <c r="J214" s="206"/>
      <c r="K214" s="206"/>
      <c r="L214" s="212"/>
      <c r="M214" s="213"/>
      <c r="N214" s="214"/>
      <c r="O214" s="214"/>
      <c r="P214" s="214"/>
      <c r="Q214" s="214"/>
      <c r="R214" s="214"/>
      <c r="S214" s="214"/>
      <c r="T214" s="215"/>
      <c r="AT214" s="216" t="s">
        <v>272</v>
      </c>
      <c r="AU214" s="216" t="s">
        <v>73</v>
      </c>
      <c r="AV214" s="13" t="s">
        <v>73</v>
      </c>
      <c r="AW214" s="13" t="s">
        <v>30</v>
      </c>
      <c r="AX214" s="13" t="s">
        <v>64</v>
      </c>
      <c r="AY214" s="216" t="s">
        <v>263</v>
      </c>
    </row>
    <row r="215" spans="2:51" s="13" customFormat="1">
      <c r="B215" s="205"/>
      <c r="C215" s="206"/>
      <c r="D215" s="207" t="s">
        <v>272</v>
      </c>
      <c r="E215" s="208" t="s">
        <v>1</v>
      </c>
      <c r="F215" s="209" t="s">
        <v>4417</v>
      </c>
      <c r="G215" s="206"/>
      <c r="H215" s="210">
        <v>0.3</v>
      </c>
      <c r="I215" s="211"/>
      <c r="J215" s="206"/>
      <c r="K215" s="206"/>
      <c r="L215" s="212"/>
      <c r="M215" s="213"/>
      <c r="N215" s="214"/>
      <c r="O215" s="214"/>
      <c r="P215" s="214"/>
      <c r="Q215" s="214"/>
      <c r="R215" s="214"/>
      <c r="S215" s="214"/>
      <c r="T215" s="215"/>
      <c r="AT215" s="216" t="s">
        <v>272</v>
      </c>
      <c r="AU215" s="216" t="s">
        <v>73</v>
      </c>
      <c r="AV215" s="13" t="s">
        <v>73</v>
      </c>
      <c r="AW215" s="13" t="s">
        <v>30</v>
      </c>
      <c r="AX215" s="13" t="s">
        <v>64</v>
      </c>
      <c r="AY215" s="216" t="s">
        <v>263</v>
      </c>
    </row>
    <row r="216" spans="2:51" s="13" customFormat="1">
      <c r="B216" s="205"/>
      <c r="C216" s="206"/>
      <c r="D216" s="207" t="s">
        <v>272</v>
      </c>
      <c r="E216" s="208" t="s">
        <v>1</v>
      </c>
      <c r="F216" s="209" t="s">
        <v>4418</v>
      </c>
      <c r="G216" s="206"/>
      <c r="H216" s="210">
        <v>0.3</v>
      </c>
      <c r="I216" s="211"/>
      <c r="J216" s="206"/>
      <c r="K216" s="206"/>
      <c r="L216" s="212"/>
      <c r="M216" s="213"/>
      <c r="N216" s="214"/>
      <c r="O216" s="214"/>
      <c r="P216" s="214"/>
      <c r="Q216" s="214"/>
      <c r="R216" s="214"/>
      <c r="S216" s="214"/>
      <c r="T216" s="215"/>
      <c r="AT216" s="216" t="s">
        <v>272</v>
      </c>
      <c r="AU216" s="216" t="s">
        <v>73</v>
      </c>
      <c r="AV216" s="13" t="s">
        <v>73</v>
      </c>
      <c r="AW216" s="13" t="s">
        <v>30</v>
      </c>
      <c r="AX216" s="13" t="s">
        <v>64</v>
      </c>
      <c r="AY216" s="216" t="s">
        <v>263</v>
      </c>
    </row>
    <row r="217" spans="2:51" s="13" customFormat="1">
      <c r="B217" s="205"/>
      <c r="C217" s="206"/>
      <c r="D217" s="207" t="s">
        <v>272</v>
      </c>
      <c r="E217" s="208" t="s">
        <v>1</v>
      </c>
      <c r="F217" s="209" t="s">
        <v>4419</v>
      </c>
      <c r="G217" s="206"/>
      <c r="H217" s="210">
        <v>0.3</v>
      </c>
      <c r="I217" s="211"/>
      <c r="J217" s="206"/>
      <c r="K217" s="206"/>
      <c r="L217" s="212"/>
      <c r="M217" s="213"/>
      <c r="N217" s="214"/>
      <c r="O217" s="214"/>
      <c r="P217" s="214"/>
      <c r="Q217" s="214"/>
      <c r="R217" s="214"/>
      <c r="S217" s="214"/>
      <c r="T217" s="215"/>
      <c r="AT217" s="216" t="s">
        <v>272</v>
      </c>
      <c r="AU217" s="216" t="s">
        <v>73</v>
      </c>
      <c r="AV217" s="13" t="s">
        <v>73</v>
      </c>
      <c r="AW217" s="13" t="s">
        <v>30</v>
      </c>
      <c r="AX217" s="13" t="s">
        <v>64</v>
      </c>
      <c r="AY217" s="216" t="s">
        <v>263</v>
      </c>
    </row>
    <row r="218" spans="2:51" s="13" customFormat="1">
      <c r="B218" s="205"/>
      <c r="C218" s="206"/>
      <c r="D218" s="207" t="s">
        <v>272</v>
      </c>
      <c r="E218" s="208" t="s">
        <v>1</v>
      </c>
      <c r="F218" s="209" t="s">
        <v>4420</v>
      </c>
      <c r="G218" s="206"/>
      <c r="H218" s="210">
        <v>0.3</v>
      </c>
      <c r="I218" s="211"/>
      <c r="J218" s="206"/>
      <c r="K218" s="206"/>
      <c r="L218" s="212"/>
      <c r="M218" s="213"/>
      <c r="N218" s="214"/>
      <c r="O218" s="214"/>
      <c r="P218" s="214"/>
      <c r="Q218" s="214"/>
      <c r="R218" s="214"/>
      <c r="S218" s="214"/>
      <c r="T218" s="215"/>
      <c r="AT218" s="216" t="s">
        <v>272</v>
      </c>
      <c r="AU218" s="216" t="s">
        <v>73</v>
      </c>
      <c r="AV218" s="13" t="s">
        <v>73</v>
      </c>
      <c r="AW218" s="13" t="s">
        <v>30</v>
      </c>
      <c r="AX218" s="13" t="s">
        <v>64</v>
      </c>
      <c r="AY218" s="216" t="s">
        <v>263</v>
      </c>
    </row>
    <row r="219" spans="2:51" s="13" customFormat="1">
      <c r="B219" s="205"/>
      <c r="C219" s="206"/>
      <c r="D219" s="207" t="s">
        <v>272</v>
      </c>
      <c r="E219" s="208" t="s">
        <v>1</v>
      </c>
      <c r="F219" s="209" t="s">
        <v>4421</v>
      </c>
      <c r="G219" s="206"/>
      <c r="H219" s="210">
        <v>0.3</v>
      </c>
      <c r="I219" s="211"/>
      <c r="J219" s="206"/>
      <c r="K219" s="206"/>
      <c r="L219" s="212"/>
      <c r="M219" s="213"/>
      <c r="N219" s="214"/>
      <c r="O219" s="214"/>
      <c r="P219" s="214"/>
      <c r="Q219" s="214"/>
      <c r="R219" s="214"/>
      <c r="S219" s="214"/>
      <c r="T219" s="215"/>
      <c r="AT219" s="216" t="s">
        <v>272</v>
      </c>
      <c r="AU219" s="216" t="s">
        <v>73</v>
      </c>
      <c r="AV219" s="13" t="s">
        <v>73</v>
      </c>
      <c r="AW219" s="13" t="s">
        <v>30</v>
      </c>
      <c r="AX219" s="13" t="s">
        <v>64</v>
      </c>
      <c r="AY219" s="216" t="s">
        <v>263</v>
      </c>
    </row>
    <row r="220" spans="2:51" s="13" customFormat="1">
      <c r="B220" s="205"/>
      <c r="C220" s="206"/>
      <c r="D220" s="207" t="s">
        <v>272</v>
      </c>
      <c r="E220" s="208" t="s">
        <v>1</v>
      </c>
      <c r="F220" s="209" t="s">
        <v>4422</v>
      </c>
      <c r="G220" s="206"/>
      <c r="H220" s="210">
        <v>0.3</v>
      </c>
      <c r="I220" s="211"/>
      <c r="J220" s="206"/>
      <c r="K220" s="206"/>
      <c r="L220" s="212"/>
      <c r="M220" s="213"/>
      <c r="N220" s="214"/>
      <c r="O220" s="214"/>
      <c r="P220" s="214"/>
      <c r="Q220" s="214"/>
      <c r="R220" s="214"/>
      <c r="S220" s="214"/>
      <c r="T220" s="215"/>
      <c r="AT220" s="216" t="s">
        <v>272</v>
      </c>
      <c r="AU220" s="216" t="s">
        <v>73</v>
      </c>
      <c r="AV220" s="13" t="s">
        <v>73</v>
      </c>
      <c r="AW220" s="13" t="s">
        <v>30</v>
      </c>
      <c r="AX220" s="13" t="s">
        <v>64</v>
      </c>
      <c r="AY220" s="216" t="s">
        <v>263</v>
      </c>
    </row>
    <row r="221" spans="2:51" s="13" customFormat="1">
      <c r="B221" s="205"/>
      <c r="C221" s="206"/>
      <c r="D221" s="207" t="s">
        <v>272</v>
      </c>
      <c r="E221" s="208" t="s">
        <v>1</v>
      </c>
      <c r="F221" s="209" t="s">
        <v>4423</v>
      </c>
      <c r="G221" s="206"/>
      <c r="H221" s="210">
        <v>0.3</v>
      </c>
      <c r="I221" s="211"/>
      <c r="J221" s="206"/>
      <c r="K221" s="206"/>
      <c r="L221" s="212"/>
      <c r="M221" s="213"/>
      <c r="N221" s="214"/>
      <c r="O221" s="214"/>
      <c r="P221" s="214"/>
      <c r="Q221" s="214"/>
      <c r="R221" s="214"/>
      <c r="S221" s="214"/>
      <c r="T221" s="215"/>
      <c r="AT221" s="216" t="s">
        <v>272</v>
      </c>
      <c r="AU221" s="216" t="s">
        <v>73</v>
      </c>
      <c r="AV221" s="13" t="s">
        <v>73</v>
      </c>
      <c r="AW221" s="13" t="s">
        <v>30</v>
      </c>
      <c r="AX221" s="13" t="s">
        <v>64</v>
      </c>
      <c r="AY221" s="216" t="s">
        <v>263</v>
      </c>
    </row>
    <row r="222" spans="2:51" s="13" customFormat="1">
      <c r="B222" s="205"/>
      <c r="C222" s="206"/>
      <c r="D222" s="207" t="s">
        <v>272</v>
      </c>
      <c r="E222" s="208" t="s">
        <v>1</v>
      </c>
      <c r="F222" s="209" t="s">
        <v>4424</v>
      </c>
      <c r="G222" s="206"/>
      <c r="H222" s="210">
        <v>0.3</v>
      </c>
      <c r="I222" s="211"/>
      <c r="J222" s="206"/>
      <c r="K222" s="206"/>
      <c r="L222" s="212"/>
      <c r="M222" s="213"/>
      <c r="N222" s="214"/>
      <c r="O222" s="214"/>
      <c r="P222" s="214"/>
      <c r="Q222" s="214"/>
      <c r="R222" s="214"/>
      <c r="S222" s="214"/>
      <c r="T222" s="215"/>
      <c r="AT222" s="216" t="s">
        <v>272</v>
      </c>
      <c r="AU222" s="216" t="s">
        <v>73</v>
      </c>
      <c r="AV222" s="13" t="s">
        <v>73</v>
      </c>
      <c r="AW222" s="13" t="s">
        <v>30</v>
      </c>
      <c r="AX222" s="13" t="s">
        <v>64</v>
      </c>
      <c r="AY222" s="216" t="s">
        <v>263</v>
      </c>
    </row>
    <row r="223" spans="2:51" s="13" customFormat="1">
      <c r="B223" s="205"/>
      <c r="C223" s="206"/>
      <c r="D223" s="207" t="s">
        <v>272</v>
      </c>
      <c r="E223" s="208" t="s">
        <v>1</v>
      </c>
      <c r="F223" s="209" t="s">
        <v>4425</v>
      </c>
      <c r="G223" s="206"/>
      <c r="H223" s="210">
        <v>0.3</v>
      </c>
      <c r="I223" s="211"/>
      <c r="J223" s="206"/>
      <c r="K223" s="206"/>
      <c r="L223" s="212"/>
      <c r="M223" s="213"/>
      <c r="N223" s="214"/>
      <c r="O223" s="214"/>
      <c r="P223" s="214"/>
      <c r="Q223" s="214"/>
      <c r="R223" s="214"/>
      <c r="S223" s="214"/>
      <c r="T223" s="215"/>
      <c r="AT223" s="216" t="s">
        <v>272</v>
      </c>
      <c r="AU223" s="216" t="s">
        <v>73</v>
      </c>
      <c r="AV223" s="13" t="s">
        <v>73</v>
      </c>
      <c r="AW223" s="13" t="s">
        <v>30</v>
      </c>
      <c r="AX223" s="13" t="s">
        <v>64</v>
      </c>
      <c r="AY223" s="216" t="s">
        <v>263</v>
      </c>
    </row>
    <row r="224" spans="2:51" s="13" customFormat="1">
      <c r="B224" s="205"/>
      <c r="C224" s="206"/>
      <c r="D224" s="207" t="s">
        <v>272</v>
      </c>
      <c r="E224" s="208" t="s">
        <v>1</v>
      </c>
      <c r="F224" s="209" t="s">
        <v>4426</v>
      </c>
      <c r="G224" s="206"/>
      <c r="H224" s="210">
        <v>0.3</v>
      </c>
      <c r="I224" s="211"/>
      <c r="J224" s="206"/>
      <c r="K224" s="206"/>
      <c r="L224" s="212"/>
      <c r="M224" s="213"/>
      <c r="N224" s="214"/>
      <c r="O224" s="214"/>
      <c r="P224" s="214"/>
      <c r="Q224" s="214"/>
      <c r="R224" s="214"/>
      <c r="S224" s="214"/>
      <c r="T224" s="215"/>
      <c r="AT224" s="216" t="s">
        <v>272</v>
      </c>
      <c r="AU224" s="216" t="s">
        <v>73</v>
      </c>
      <c r="AV224" s="13" t="s">
        <v>73</v>
      </c>
      <c r="AW224" s="13" t="s">
        <v>30</v>
      </c>
      <c r="AX224" s="13" t="s">
        <v>64</v>
      </c>
      <c r="AY224" s="216" t="s">
        <v>263</v>
      </c>
    </row>
    <row r="225" spans="2:51" s="13" customFormat="1">
      <c r="B225" s="205"/>
      <c r="C225" s="206"/>
      <c r="D225" s="207" t="s">
        <v>272</v>
      </c>
      <c r="E225" s="208" t="s">
        <v>1</v>
      </c>
      <c r="F225" s="209" t="s">
        <v>4427</v>
      </c>
      <c r="G225" s="206"/>
      <c r="H225" s="210">
        <v>0.3</v>
      </c>
      <c r="I225" s="211"/>
      <c r="J225" s="206"/>
      <c r="K225" s="206"/>
      <c r="L225" s="212"/>
      <c r="M225" s="213"/>
      <c r="N225" s="214"/>
      <c r="O225" s="214"/>
      <c r="P225" s="214"/>
      <c r="Q225" s="214"/>
      <c r="R225" s="214"/>
      <c r="S225" s="214"/>
      <c r="T225" s="215"/>
      <c r="AT225" s="216" t="s">
        <v>272</v>
      </c>
      <c r="AU225" s="216" t="s">
        <v>73</v>
      </c>
      <c r="AV225" s="13" t="s">
        <v>73</v>
      </c>
      <c r="AW225" s="13" t="s">
        <v>30</v>
      </c>
      <c r="AX225" s="13" t="s">
        <v>64</v>
      </c>
      <c r="AY225" s="216" t="s">
        <v>263</v>
      </c>
    </row>
    <row r="226" spans="2:51" s="13" customFormat="1">
      <c r="B226" s="205"/>
      <c r="C226" s="206"/>
      <c r="D226" s="207" t="s">
        <v>272</v>
      </c>
      <c r="E226" s="208" t="s">
        <v>1</v>
      </c>
      <c r="F226" s="209" t="s">
        <v>4428</v>
      </c>
      <c r="G226" s="206"/>
      <c r="H226" s="210">
        <v>0.3</v>
      </c>
      <c r="I226" s="211"/>
      <c r="J226" s="206"/>
      <c r="K226" s="206"/>
      <c r="L226" s="212"/>
      <c r="M226" s="213"/>
      <c r="N226" s="214"/>
      <c r="O226" s="214"/>
      <c r="P226" s="214"/>
      <c r="Q226" s="214"/>
      <c r="R226" s="214"/>
      <c r="S226" s="214"/>
      <c r="T226" s="215"/>
      <c r="AT226" s="216" t="s">
        <v>272</v>
      </c>
      <c r="AU226" s="216" t="s">
        <v>73</v>
      </c>
      <c r="AV226" s="13" t="s">
        <v>73</v>
      </c>
      <c r="AW226" s="13" t="s">
        <v>30</v>
      </c>
      <c r="AX226" s="13" t="s">
        <v>64</v>
      </c>
      <c r="AY226" s="216" t="s">
        <v>263</v>
      </c>
    </row>
    <row r="227" spans="2:51" s="13" customFormat="1">
      <c r="B227" s="205"/>
      <c r="C227" s="206"/>
      <c r="D227" s="207" t="s">
        <v>272</v>
      </c>
      <c r="E227" s="208" t="s">
        <v>1</v>
      </c>
      <c r="F227" s="209" t="s">
        <v>4429</v>
      </c>
      <c r="G227" s="206"/>
      <c r="H227" s="210">
        <v>0.3</v>
      </c>
      <c r="I227" s="211"/>
      <c r="J227" s="206"/>
      <c r="K227" s="206"/>
      <c r="L227" s="212"/>
      <c r="M227" s="213"/>
      <c r="N227" s="214"/>
      <c r="O227" s="214"/>
      <c r="P227" s="214"/>
      <c r="Q227" s="214"/>
      <c r="R227" s="214"/>
      <c r="S227" s="214"/>
      <c r="T227" s="215"/>
      <c r="AT227" s="216" t="s">
        <v>272</v>
      </c>
      <c r="AU227" s="216" t="s">
        <v>73</v>
      </c>
      <c r="AV227" s="13" t="s">
        <v>73</v>
      </c>
      <c r="AW227" s="13" t="s">
        <v>30</v>
      </c>
      <c r="AX227" s="13" t="s">
        <v>64</v>
      </c>
      <c r="AY227" s="216" t="s">
        <v>263</v>
      </c>
    </row>
    <row r="228" spans="2:51" s="13" customFormat="1">
      <c r="B228" s="205"/>
      <c r="C228" s="206"/>
      <c r="D228" s="207" t="s">
        <v>272</v>
      </c>
      <c r="E228" s="208" t="s">
        <v>1</v>
      </c>
      <c r="F228" s="209" t="s">
        <v>4430</v>
      </c>
      <c r="G228" s="206"/>
      <c r="H228" s="210">
        <v>0.3</v>
      </c>
      <c r="I228" s="211"/>
      <c r="J228" s="206"/>
      <c r="K228" s="206"/>
      <c r="L228" s="212"/>
      <c r="M228" s="213"/>
      <c r="N228" s="214"/>
      <c r="O228" s="214"/>
      <c r="P228" s="214"/>
      <c r="Q228" s="214"/>
      <c r="R228" s="214"/>
      <c r="S228" s="214"/>
      <c r="T228" s="215"/>
      <c r="AT228" s="216" t="s">
        <v>272</v>
      </c>
      <c r="AU228" s="216" t="s">
        <v>73</v>
      </c>
      <c r="AV228" s="13" t="s">
        <v>73</v>
      </c>
      <c r="AW228" s="13" t="s">
        <v>30</v>
      </c>
      <c r="AX228" s="13" t="s">
        <v>64</v>
      </c>
      <c r="AY228" s="216" t="s">
        <v>263</v>
      </c>
    </row>
    <row r="229" spans="2:51" s="13" customFormat="1">
      <c r="B229" s="205"/>
      <c r="C229" s="206"/>
      <c r="D229" s="207" t="s">
        <v>272</v>
      </c>
      <c r="E229" s="208" t="s">
        <v>1</v>
      </c>
      <c r="F229" s="209" t="s">
        <v>4431</v>
      </c>
      <c r="G229" s="206"/>
      <c r="H229" s="210">
        <v>0.3</v>
      </c>
      <c r="I229" s="211"/>
      <c r="J229" s="206"/>
      <c r="K229" s="206"/>
      <c r="L229" s="212"/>
      <c r="M229" s="213"/>
      <c r="N229" s="214"/>
      <c r="O229" s="214"/>
      <c r="P229" s="214"/>
      <c r="Q229" s="214"/>
      <c r="R229" s="214"/>
      <c r="S229" s="214"/>
      <c r="T229" s="215"/>
      <c r="AT229" s="216" t="s">
        <v>272</v>
      </c>
      <c r="AU229" s="216" t="s">
        <v>73</v>
      </c>
      <c r="AV229" s="13" t="s">
        <v>73</v>
      </c>
      <c r="AW229" s="13" t="s">
        <v>30</v>
      </c>
      <c r="AX229" s="13" t="s">
        <v>64</v>
      </c>
      <c r="AY229" s="216" t="s">
        <v>263</v>
      </c>
    </row>
    <row r="230" spans="2:51" s="13" customFormat="1">
      <c r="B230" s="205"/>
      <c r="C230" s="206"/>
      <c r="D230" s="207" t="s">
        <v>272</v>
      </c>
      <c r="E230" s="208" t="s">
        <v>1</v>
      </c>
      <c r="F230" s="209" t="s">
        <v>4432</v>
      </c>
      <c r="G230" s="206"/>
      <c r="H230" s="210">
        <v>0.3</v>
      </c>
      <c r="I230" s="211"/>
      <c r="J230" s="206"/>
      <c r="K230" s="206"/>
      <c r="L230" s="212"/>
      <c r="M230" s="213"/>
      <c r="N230" s="214"/>
      <c r="O230" s="214"/>
      <c r="P230" s="214"/>
      <c r="Q230" s="214"/>
      <c r="R230" s="214"/>
      <c r="S230" s="214"/>
      <c r="T230" s="215"/>
      <c r="AT230" s="216" t="s">
        <v>272</v>
      </c>
      <c r="AU230" s="216" t="s">
        <v>73</v>
      </c>
      <c r="AV230" s="13" t="s">
        <v>73</v>
      </c>
      <c r="AW230" s="13" t="s">
        <v>30</v>
      </c>
      <c r="AX230" s="13" t="s">
        <v>64</v>
      </c>
      <c r="AY230" s="216" t="s">
        <v>263</v>
      </c>
    </row>
    <row r="231" spans="2:51" s="13" customFormat="1">
      <c r="B231" s="205"/>
      <c r="C231" s="206"/>
      <c r="D231" s="207" t="s">
        <v>272</v>
      </c>
      <c r="E231" s="208" t="s">
        <v>1</v>
      </c>
      <c r="F231" s="209" t="s">
        <v>4433</v>
      </c>
      <c r="G231" s="206"/>
      <c r="H231" s="210">
        <v>0.3</v>
      </c>
      <c r="I231" s="211"/>
      <c r="J231" s="206"/>
      <c r="K231" s="206"/>
      <c r="L231" s="212"/>
      <c r="M231" s="213"/>
      <c r="N231" s="214"/>
      <c r="O231" s="214"/>
      <c r="P231" s="214"/>
      <c r="Q231" s="214"/>
      <c r="R231" s="214"/>
      <c r="S231" s="214"/>
      <c r="T231" s="215"/>
      <c r="AT231" s="216" t="s">
        <v>272</v>
      </c>
      <c r="AU231" s="216" t="s">
        <v>73</v>
      </c>
      <c r="AV231" s="13" t="s">
        <v>73</v>
      </c>
      <c r="AW231" s="13" t="s">
        <v>30</v>
      </c>
      <c r="AX231" s="13" t="s">
        <v>64</v>
      </c>
      <c r="AY231" s="216" t="s">
        <v>263</v>
      </c>
    </row>
    <row r="232" spans="2:51" s="13" customFormat="1">
      <c r="B232" s="205"/>
      <c r="C232" s="206"/>
      <c r="D232" s="207" t="s">
        <v>272</v>
      </c>
      <c r="E232" s="208" t="s">
        <v>1</v>
      </c>
      <c r="F232" s="209" t="s">
        <v>4434</v>
      </c>
      <c r="G232" s="206"/>
      <c r="H232" s="210">
        <v>0.3</v>
      </c>
      <c r="I232" s="211"/>
      <c r="J232" s="206"/>
      <c r="K232" s="206"/>
      <c r="L232" s="212"/>
      <c r="M232" s="213"/>
      <c r="N232" s="214"/>
      <c r="O232" s="214"/>
      <c r="P232" s="214"/>
      <c r="Q232" s="214"/>
      <c r="R232" s="214"/>
      <c r="S232" s="214"/>
      <c r="T232" s="215"/>
      <c r="AT232" s="216" t="s">
        <v>272</v>
      </c>
      <c r="AU232" s="216" t="s">
        <v>73</v>
      </c>
      <c r="AV232" s="13" t="s">
        <v>73</v>
      </c>
      <c r="AW232" s="13" t="s">
        <v>30</v>
      </c>
      <c r="AX232" s="13" t="s">
        <v>64</v>
      </c>
      <c r="AY232" s="216" t="s">
        <v>263</v>
      </c>
    </row>
    <row r="233" spans="2:51" s="16" customFormat="1">
      <c r="B233" s="248"/>
      <c r="C233" s="249"/>
      <c r="D233" s="207" t="s">
        <v>272</v>
      </c>
      <c r="E233" s="250" t="s">
        <v>1</v>
      </c>
      <c r="F233" s="251" t="s">
        <v>2109</v>
      </c>
      <c r="G233" s="249"/>
      <c r="H233" s="250" t="s">
        <v>1</v>
      </c>
      <c r="I233" s="252"/>
      <c r="J233" s="249"/>
      <c r="K233" s="249"/>
      <c r="L233" s="253"/>
      <c r="M233" s="254"/>
      <c r="N233" s="255"/>
      <c r="O233" s="255"/>
      <c r="P233" s="255"/>
      <c r="Q233" s="255"/>
      <c r="R233" s="255"/>
      <c r="S233" s="255"/>
      <c r="T233" s="256"/>
      <c r="AT233" s="257" t="s">
        <v>272</v>
      </c>
      <c r="AU233" s="257" t="s">
        <v>73</v>
      </c>
      <c r="AV233" s="16" t="s">
        <v>71</v>
      </c>
      <c r="AW233" s="16" t="s">
        <v>30</v>
      </c>
      <c r="AX233" s="16" t="s">
        <v>64</v>
      </c>
      <c r="AY233" s="257" t="s">
        <v>263</v>
      </c>
    </row>
    <row r="234" spans="2:51" s="13" customFormat="1">
      <c r="B234" s="205"/>
      <c r="C234" s="206"/>
      <c r="D234" s="207" t="s">
        <v>272</v>
      </c>
      <c r="E234" s="208" t="s">
        <v>1</v>
      </c>
      <c r="F234" s="209" t="s">
        <v>4435</v>
      </c>
      <c r="G234" s="206"/>
      <c r="H234" s="210">
        <v>0.3</v>
      </c>
      <c r="I234" s="211"/>
      <c r="J234" s="206"/>
      <c r="K234" s="206"/>
      <c r="L234" s="212"/>
      <c r="M234" s="213"/>
      <c r="N234" s="214"/>
      <c r="O234" s="214"/>
      <c r="P234" s="214"/>
      <c r="Q234" s="214"/>
      <c r="R234" s="214"/>
      <c r="S234" s="214"/>
      <c r="T234" s="215"/>
      <c r="AT234" s="216" t="s">
        <v>272</v>
      </c>
      <c r="AU234" s="216" t="s">
        <v>73</v>
      </c>
      <c r="AV234" s="13" t="s">
        <v>73</v>
      </c>
      <c r="AW234" s="13" t="s">
        <v>30</v>
      </c>
      <c r="AX234" s="13" t="s">
        <v>64</v>
      </c>
      <c r="AY234" s="216" t="s">
        <v>263</v>
      </c>
    </row>
    <row r="235" spans="2:51" s="13" customFormat="1">
      <c r="B235" s="205"/>
      <c r="C235" s="206"/>
      <c r="D235" s="207" t="s">
        <v>272</v>
      </c>
      <c r="E235" s="208" t="s">
        <v>1</v>
      </c>
      <c r="F235" s="209" t="s">
        <v>4436</v>
      </c>
      <c r="G235" s="206"/>
      <c r="H235" s="210">
        <v>0.3</v>
      </c>
      <c r="I235" s="211"/>
      <c r="J235" s="206"/>
      <c r="K235" s="206"/>
      <c r="L235" s="212"/>
      <c r="M235" s="213"/>
      <c r="N235" s="214"/>
      <c r="O235" s="214"/>
      <c r="P235" s="214"/>
      <c r="Q235" s="214"/>
      <c r="R235" s="214"/>
      <c r="S235" s="214"/>
      <c r="T235" s="215"/>
      <c r="AT235" s="216" t="s">
        <v>272</v>
      </c>
      <c r="AU235" s="216" t="s">
        <v>73</v>
      </c>
      <c r="AV235" s="13" t="s">
        <v>73</v>
      </c>
      <c r="AW235" s="13" t="s">
        <v>30</v>
      </c>
      <c r="AX235" s="13" t="s">
        <v>64</v>
      </c>
      <c r="AY235" s="216" t="s">
        <v>263</v>
      </c>
    </row>
    <row r="236" spans="2:51" s="13" customFormat="1">
      <c r="B236" s="205"/>
      <c r="C236" s="206"/>
      <c r="D236" s="207" t="s">
        <v>272</v>
      </c>
      <c r="E236" s="208" t="s">
        <v>1</v>
      </c>
      <c r="F236" s="209" t="s">
        <v>4437</v>
      </c>
      <c r="G236" s="206"/>
      <c r="H236" s="210">
        <v>0.3</v>
      </c>
      <c r="I236" s="211"/>
      <c r="J236" s="206"/>
      <c r="K236" s="206"/>
      <c r="L236" s="212"/>
      <c r="M236" s="213"/>
      <c r="N236" s="214"/>
      <c r="O236" s="214"/>
      <c r="P236" s="214"/>
      <c r="Q236" s="214"/>
      <c r="R236" s="214"/>
      <c r="S236" s="214"/>
      <c r="T236" s="215"/>
      <c r="AT236" s="216" t="s">
        <v>272</v>
      </c>
      <c r="AU236" s="216" t="s">
        <v>73</v>
      </c>
      <c r="AV236" s="13" t="s">
        <v>73</v>
      </c>
      <c r="AW236" s="13" t="s">
        <v>30</v>
      </c>
      <c r="AX236" s="13" t="s">
        <v>64</v>
      </c>
      <c r="AY236" s="216" t="s">
        <v>263</v>
      </c>
    </row>
    <row r="237" spans="2:51" s="13" customFormat="1">
      <c r="B237" s="205"/>
      <c r="C237" s="206"/>
      <c r="D237" s="207" t="s">
        <v>272</v>
      </c>
      <c r="E237" s="208" t="s">
        <v>1</v>
      </c>
      <c r="F237" s="209" t="s">
        <v>4438</v>
      </c>
      <c r="G237" s="206"/>
      <c r="H237" s="210">
        <v>0.3</v>
      </c>
      <c r="I237" s="211"/>
      <c r="J237" s="206"/>
      <c r="K237" s="206"/>
      <c r="L237" s="212"/>
      <c r="M237" s="213"/>
      <c r="N237" s="214"/>
      <c r="O237" s="214"/>
      <c r="P237" s="214"/>
      <c r="Q237" s="214"/>
      <c r="R237" s="214"/>
      <c r="S237" s="214"/>
      <c r="T237" s="215"/>
      <c r="AT237" s="216" t="s">
        <v>272</v>
      </c>
      <c r="AU237" s="216" t="s">
        <v>73</v>
      </c>
      <c r="AV237" s="13" t="s">
        <v>73</v>
      </c>
      <c r="AW237" s="13" t="s">
        <v>30</v>
      </c>
      <c r="AX237" s="13" t="s">
        <v>64</v>
      </c>
      <c r="AY237" s="216" t="s">
        <v>263</v>
      </c>
    </row>
    <row r="238" spans="2:51" s="13" customFormat="1">
      <c r="B238" s="205"/>
      <c r="C238" s="206"/>
      <c r="D238" s="207" t="s">
        <v>272</v>
      </c>
      <c r="E238" s="208" t="s">
        <v>1</v>
      </c>
      <c r="F238" s="209" t="s">
        <v>4439</v>
      </c>
      <c r="G238" s="206"/>
      <c r="H238" s="210">
        <v>0.3</v>
      </c>
      <c r="I238" s="211"/>
      <c r="J238" s="206"/>
      <c r="K238" s="206"/>
      <c r="L238" s="212"/>
      <c r="M238" s="213"/>
      <c r="N238" s="214"/>
      <c r="O238" s="214"/>
      <c r="P238" s="214"/>
      <c r="Q238" s="214"/>
      <c r="R238" s="214"/>
      <c r="S238" s="214"/>
      <c r="T238" s="215"/>
      <c r="AT238" s="216" t="s">
        <v>272</v>
      </c>
      <c r="AU238" s="216" t="s">
        <v>73</v>
      </c>
      <c r="AV238" s="13" t="s">
        <v>73</v>
      </c>
      <c r="AW238" s="13" t="s">
        <v>30</v>
      </c>
      <c r="AX238" s="13" t="s">
        <v>64</v>
      </c>
      <c r="AY238" s="216" t="s">
        <v>263</v>
      </c>
    </row>
    <row r="239" spans="2:51" s="13" customFormat="1">
      <c r="B239" s="205"/>
      <c r="C239" s="206"/>
      <c r="D239" s="207" t="s">
        <v>272</v>
      </c>
      <c r="E239" s="208" t="s">
        <v>1</v>
      </c>
      <c r="F239" s="209" t="s">
        <v>4440</v>
      </c>
      <c r="G239" s="206"/>
      <c r="H239" s="210">
        <v>0.3</v>
      </c>
      <c r="I239" s="211"/>
      <c r="J239" s="206"/>
      <c r="K239" s="206"/>
      <c r="L239" s="212"/>
      <c r="M239" s="213"/>
      <c r="N239" s="214"/>
      <c r="O239" s="214"/>
      <c r="P239" s="214"/>
      <c r="Q239" s="214"/>
      <c r="R239" s="214"/>
      <c r="S239" s="214"/>
      <c r="T239" s="215"/>
      <c r="AT239" s="216" t="s">
        <v>272</v>
      </c>
      <c r="AU239" s="216" t="s">
        <v>73</v>
      </c>
      <c r="AV239" s="13" t="s">
        <v>73</v>
      </c>
      <c r="AW239" s="13" t="s">
        <v>30</v>
      </c>
      <c r="AX239" s="13" t="s">
        <v>64</v>
      </c>
      <c r="AY239" s="216" t="s">
        <v>263</v>
      </c>
    </row>
    <row r="240" spans="2:51" s="13" customFormat="1">
      <c r="B240" s="205"/>
      <c r="C240" s="206"/>
      <c r="D240" s="207" t="s">
        <v>272</v>
      </c>
      <c r="E240" s="208" t="s">
        <v>1</v>
      </c>
      <c r="F240" s="209" t="s">
        <v>4441</v>
      </c>
      <c r="G240" s="206"/>
      <c r="H240" s="210">
        <v>0.3</v>
      </c>
      <c r="I240" s="211"/>
      <c r="J240" s="206"/>
      <c r="K240" s="206"/>
      <c r="L240" s="212"/>
      <c r="M240" s="213"/>
      <c r="N240" s="214"/>
      <c r="O240" s="214"/>
      <c r="P240" s="214"/>
      <c r="Q240" s="214"/>
      <c r="R240" s="214"/>
      <c r="S240" s="214"/>
      <c r="T240" s="215"/>
      <c r="AT240" s="216" t="s">
        <v>272</v>
      </c>
      <c r="AU240" s="216" t="s">
        <v>73</v>
      </c>
      <c r="AV240" s="13" t="s">
        <v>73</v>
      </c>
      <c r="AW240" s="13" t="s">
        <v>30</v>
      </c>
      <c r="AX240" s="13" t="s">
        <v>64</v>
      </c>
      <c r="AY240" s="216" t="s">
        <v>263</v>
      </c>
    </row>
    <row r="241" spans="1:65" s="13" customFormat="1">
      <c r="B241" s="205"/>
      <c r="C241" s="206"/>
      <c r="D241" s="207" t="s">
        <v>272</v>
      </c>
      <c r="E241" s="208" t="s">
        <v>1</v>
      </c>
      <c r="F241" s="209" t="s">
        <v>4442</v>
      </c>
      <c r="G241" s="206"/>
      <c r="H241" s="210">
        <v>0.3</v>
      </c>
      <c r="I241" s="211"/>
      <c r="J241" s="206"/>
      <c r="K241" s="206"/>
      <c r="L241" s="212"/>
      <c r="M241" s="213"/>
      <c r="N241" s="214"/>
      <c r="O241" s="214"/>
      <c r="P241" s="214"/>
      <c r="Q241" s="214"/>
      <c r="R241" s="214"/>
      <c r="S241" s="214"/>
      <c r="T241" s="215"/>
      <c r="AT241" s="216" t="s">
        <v>272</v>
      </c>
      <c r="AU241" s="216" t="s">
        <v>73</v>
      </c>
      <c r="AV241" s="13" t="s">
        <v>73</v>
      </c>
      <c r="AW241" s="13" t="s">
        <v>30</v>
      </c>
      <c r="AX241" s="13" t="s">
        <v>64</v>
      </c>
      <c r="AY241" s="216" t="s">
        <v>263</v>
      </c>
    </row>
    <row r="242" spans="1:65" s="13" customFormat="1">
      <c r="B242" s="205"/>
      <c r="C242" s="206"/>
      <c r="D242" s="207" t="s">
        <v>272</v>
      </c>
      <c r="E242" s="208" t="s">
        <v>1</v>
      </c>
      <c r="F242" s="209" t="s">
        <v>4443</v>
      </c>
      <c r="G242" s="206"/>
      <c r="H242" s="210">
        <v>0.3</v>
      </c>
      <c r="I242" s="211"/>
      <c r="J242" s="206"/>
      <c r="K242" s="206"/>
      <c r="L242" s="212"/>
      <c r="M242" s="213"/>
      <c r="N242" s="214"/>
      <c r="O242" s="214"/>
      <c r="P242" s="214"/>
      <c r="Q242" s="214"/>
      <c r="R242" s="214"/>
      <c r="S242" s="214"/>
      <c r="T242" s="215"/>
      <c r="AT242" s="216" t="s">
        <v>272</v>
      </c>
      <c r="AU242" s="216" t="s">
        <v>73</v>
      </c>
      <c r="AV242" s="13" t="s">
        <v>73</v>
      </c>
      <c r="AW242" s="13" t="s">
        <v>30</v>
      </c>
      <c r="AX242" s="13" t="s">
        <v>64</v>
      </c>
      <c r="AY242" s="216" t="s">
        <v>263</v>
      </c>
    </row>
    <row r="243" spans="1:65" s="13" customFormat="1">
      <c r="B243" s="205"/>
      <c r="C243" s="206"/>
      <c r="D243" s="207" t="s">
        <v>272</v>
      </c>
      <c r="E243" s="208" t="s">
        <v>1</v>
      </c>
      <c r="F243" s="209" t="s">
        <v>4444</v>
      </c>
      <c r="G243" s="206"/>
      <c r="H243" s="210">
        <v>0.3</v>
      </c>
      <c r="I243" s="211"/>
      <c r="J243" s="206"/>
      <c r="K243" s="206"/>
      <c r="L243" s="212"/>
      <c r="M243" s="213"/>
      <c r="N243" s="214"/>
      <c r="O243" s="214"/>
      <c r="P243" s="214"/>
      <c r="Q243" s="214"/>
      <c r="R243" s="214"/>
      <c r="S243" s="214"/>
      <c r="T243" s="215"/>
      <c r="AT243" s="216" t="s">
        <v>272</v>
      </c>
      <c r="AU243" s="216" t="s">
        <v>73</v>
      </c>
      <c r="AV243" s="13" t="s">
        <v>73</v>
      </c>
      <c r="AW243" s="13" t="s">
        <v>30</v>
      </c>
      <c r="AX243" s="13" t="s">
        <v>64</v>
      </c>
      <c r="AY243" s="216" t="s">
        <v>263</v>
      </c>
    </row>
    <row r="244" spans="1:65" s="13" customFormat="1">
      <c r="B244" s="205"/>
      <c r="C244" s="206"/>
      <c r="D244" s="207" t="s">
        <v>272</v>
      </c>
      <c r="E244" s="208" t="s">
        <v>1</v>
      </c>
      <c r="F244" s="209" t="s">
        <v>4445</v>
      </c>
      <c r="G244" s="206"/>
      <c r="H244" s="210">
        <v>0.3</v>
      </c>
      <c r="I244" s="211"/>
      <c r="J244" s="206"/>
      <c r="K244" s="206"/>
      <c r="L244" s="212"/>
      <c r="M244" s="213"/>
      <c r="N244" s="214"/>
      <c r="O244" s="214"/>
      <c r="P244" s="214"/>
      <c r="Q244" s="214"/>
      <c r="R244" s="214"/>
      <c r="S244" s="214"/>
      <c r="T244" s="215"/>
      <c r="AT244" s="216" t="s">
        <v>272</v>
      </c>
      <c r="AU244" s="216" t="s">
        <v>73</v>
      </c>
      <c r="AV244" s="13" t="s">
        <v>73</v>
      </c>
      <c r="AW244" s="13" t="s">
        <v>30</v>
      </c>
      <c r="AX244" s="13" t="s">
        <v>64</v>
      </c>
      <c r="AY244" s="216" t="s">
        <v>263</v>
      </c>
    </row>
    <row r="245" spans="1:65" s="13" customFormat="1">
      <c r="B245" s="205"/>
      <c r="C245" s="206"/>
      <c r="D245" s="207" t="s">
        <v>272</v>
      </c>
      <c r="E245" s="208" t="s">
        <v>1</v>
      </c>
      <c r="F245" s="209" t="s">
        <v>4446</v>
      </c>
      <c r="G245" s="206"/>
      <c r="H245" s="210">
        <v>0.3</v>
      </c>
      <c r="I245" s="211"/>
      <c r="J245" s="206"/>
      <c r="K245" s="206"/>
      <c r="L245" s="212"/>
      <c r="M245" s="213"/>
      <c r="N245" s="214"/>
      <c r="O245" s="214"/>
      <c r="P245" s="214"/>
      <c r="Q245" s="214"/>
      <c r="R245" s="214"/>
      <c r="S245" s="214"/>
      <c r="T245" s="215"/>
      <c r="AT245" s="216" t="s">
        <v>272</v>
      </c>
      <c r="AU245" s="216" t="s">
        <v>73</v>
      </c>
      <c r="AV245" s="13" t="s">
        <v>73</v>
      </c>
      <c r="AW245" s="13" t="s">
        <v>30</v>
      </c>
      <c r="AX245" s="13" t="s">
        <v>64</v>
      </c>
      <c r="AY245" s="216" t="s">
        <v>263</v>
      </c>
    </row>
    <row r="246" spans="1:65" s="13" customFormat="1">
      <c r="B246" s="205"/>
      <c r="C246" s="206"/>
      <c r="D246" s="207" t="s">
        <v>272</v>
      </c>
      <c r="E246" s="208" t="s">
        <v>1</v>
      </c>
      <c r="F246" s="209" t="s">
        <v>4447</v>
      </c>
      <c r="G246" s="206"/>
      <c r="H246" s="210">
        <v>0.3</v>
      </c>
      <c r="I246" s="211"/>
      <c r="J246" s="206"/>
      <c r="K246" s="206"/>
      <c r="L246" s="212"/>
      <c r="M246" s="213"/>
      <c r="N246" s="214"/>
      <c r="O246" s="214"/>
      <c r="P246" s="214"/>
      <c r="Q246" s="214"/>
      <c r="R246" s="214"/>
      <c r="S246" s="214"/>
      <c r="T246" s="215"/>
      <c r="AT246" s="216" t="s">
        <v>272</v>
      </c>
      <c r="AU246" s="216" t="s">
        <v>73</v>
      </c>
      <c r="AV246" s="13" t="s">
        <v>73</v>
      </c>
      <c r="AW246" s="13" t="s">
        <v>30</v>
      </c>
      <c r="AX246" s="13" t="s">
        <v>64</v>
      </c>
      <c r="AY246" s="216" t="s">
        <v>263</v>
      </c>
    </row>
    <row r="247" spans="1:65" s="15" customFormat="1">
      <c r="B247" s="228"/>
      <c r="C247" s="229"/>
      <c r="D247" s="207" t="s">
        <v>272</v>
      </c>
      <c r="E247" s="230" t="s">
        <v>1</v>
      </c>
      <c r="F247" s="231" t="s">
        <v>280</v>
      </c>
      <c r="G247" s="229"/>
      <c r="H247" s="232">
        <v>10.8</v>
      </c>
      <c r="I247" s="233"/>
      <c r="J247" s="229"/>
      <c r="K247" s="229"/>
      <c r="L247" s="234"/>
      <c r="M247" s="235"/>
      <c r="N247" s="236"/>
      <c r="O247" s="236"/>
      <c r="P247" s="236"/>
      <c r="Q247" s="236"/>
      <c r="R247" s="236"/>
      <c r="S247" s="236"/>
      <c r="T247" s="237"/>
      <c r="AT247" s="238" t="s">
        <v>272</v>
      </c>
      <c r="AU247" s="238" t="s">
        <v>73</v>
      </c>
      <c r="AV247" s="15" t="s">
        <v>270</v>
      </c>
      <c r="AW247" s="15" t="s">
        <v>30</v>
      </c>
      <c r="AX247" s="15" t="s">
        <v>71</v>
      </c>
      <c r="AY247" s="238" t="s">
        <v>263</v>
      </c>
    </row>
    <row r="248" spans="1:65" s="2" customFormat="1" ht="16.5" customHeight="1">
      <c r="A248" s="35"/>
      <c r="B248" s="36"/>
      <c r="C248" s="191" t="s">
        <v>421</v>
      </c>
      <c r="D248" s="191" t="s">
        <v>266</v>
      </c>
      <c r="E248" s="192" t="s">
        <v>4448</v>
      </c>
      <c r="F248" s="193" t="s">
        <v>4449</v>
      </c>
      <c r="G248" s="194" t="s">
        <v>300</v>
      </c>
      <c r="H248" s="195">
        <v>52.561</v>
      </c>
      <c r="I248" s="196"/>
      <c r="J248" s="197">
        <f>ROUND(I248*H248,2)</f>
        <v>0</v>
      </c>
      <c r="K248" s="198"/>
      <c r="L248" s="40"/>
      <c r="M248" s="199" t="s">
        <v>1</v>
      </c>
      <c r="N248" s="200" t="s">
        <v>38</v>
      </c>
      <c r="O248" s="72"/>
      <c r="P248" s="201">
        <f>O248*H248</f>
        <v>0</v>
      </c>
      <c r="Q248" s="201">
        <v>0</v>
      </c>
      <c r="R248" s="201">
        <f>Q248*H248</f>
        <v>0</v>
      </c>
      <c r="S248" s="201">
        <v>0</v>
      </c>
      <c r="T248" s="202">
        <f>S248*H248</f>
        <v>0</v>
      </c>
      <c r="U248" s="35"/>
      <c r="V248" s="35"/>
      <c r="W248" s="35"/>
      <c r="X248" s="35"/>
      <c r="Y248" s="35"/>
      <c r="Z248" s="35"/>
      <c r="AA248" s="35"/>
      <c r="AB248" s="35"/>
      <c r="AC248" s="35"/>
      <c r="AD248" s="35"/>
      <c r="AE248" s="35"/>
      <c r="AR248" s="203" t="s">
        <v>270</v>
      </c>
      <c r="AT248" s="203" t="s">
        <v>266</v>
      </c>
      <c r="AU248" s="203" t="s">
        <v>73</v>
      </c>
      <c r="AY248" s="18" t="s">
        <v>263</v>
      </c>
      <c r="BE248" s="204">
        <f>IF(N248="základní",J248,0)</f>
        <v>0</v>
      </c>
      <c r="BF248" s="204">
        <f>IF(N248="snížená",J248,0)</f>
        <v>0</v>
      </c>
      <c r="BG248" s="204">
        <f>IF(N248="zákl. přenesená",J248,0)</f>
        <v>0</v>
      </c>
      <c r="BH248" s="204">
        <f>IF(N248="sníž. přenesená",J248,0)</f>
        <v>0</v>
      </c>
      <c r="BI248" s="204">
        <f>IF(N248="nulová",J248,0)</f>
        <v>0</v>
      </c>
      <c r="BJ248" s="18" t="s">
        <v>71</v>
      </c>
      <c r="BK248" s="204">
        <f>ROUND(I248*H248,2)</f>
        <v>0</v>
      </c>
      <c r="BL248" s="18" t="s">
        <v>270</v>
      </c>
      <c r="BM248" s="203" t="s">
        <v>4450</v>
      </c>
    </row>
    <row r="249" spans="1:65" s="2" customFormat="1" ht="19.5">
      <c r="A249" s="35"/>
      <c r="B249" s="36"/>
      <c r="C249" s="37"/>
      <c r="D249" s="207" t="s">
        <v>294</v>
      </c>
      <c r="E249" s="37"/>
      <c r="F249" s="239" t="s">
        <v>4451</v>
      </c>
      <c r="G249" s="37"/>
      <c r="H249" s="37"/>
      <c r="I249" s="240"/>
      <c r="J249" s="37"/>
      <c r="K249" s="37"/>
      <c r="L249" s="40"/>
      <c r="M249" s="241"/>
      <c r="N249" s="242"/>
      <c r="O249" s="72"/>
      <c r="P249" s="72"/>
      <c r="Q249" s="72"/>
      <c r="R249" s="72"/>
      <c r="S249" s="72"/>
      <c r="T249" s="73"/>
      <c r="U249" s="35"/>
      <c r="V249" s="35"/>
      <c r="W249" s="35"/>
      <c r="X249" s="35"/>
      <c r="Y249" s="35"/>
      <c r="Z249" s="35"/>
      <c r="AA249" s="35"/>
      <c r="AB249" s="35"/>
      <c r="AC249" s="35"/>
      <c r="AD249" s="35"/>
      <c r="AE249" s="35"/>
      <c r="AT249" s="18" t="s">
        <v>294</v>
      </c>
      <c r="AU249" s="18" t="s">
        <v>73</v>
      </c>
    </row>
    <row r="250" spans="1:65" s="16" customFormat="1">
      <c r="B250" s="248"/>
      <c r="C250" s="249"/>
      <c r="D250" s="207" t="s">
        <v>272</v>
      </c>
      <c r="E250" s="250" t="s">
        <v>1</v>
      </c>
      <c r="F250" s="251" t="s">
        <v>4361</v>
      </c>
      <c r="G250" s="249"/>
      <c r="H250" s="250" t="s">
        <v>1</v>
      </c>
      <c r="I250" s="252"/>
      <c r="J250" s="249"/>
      <c r="K250" s="249"/>
      <c r="L250" s="253"/>
      <c r="M250" s="254"/>
      <c r="N250" s="255"/>
      <c r="O250" s="255"/>
      <c r="P250" s="255"/>
      <c r="Q250" s="255"/>
      <c r="R250" s="255"/>
      <c r="S250" s="255"/>
      <c r="T250" s="256"/>
      <c r="AT250" s="257" t="s">
        <v>272</v>
      </c>
      <c r="AU250" s="257" t="s">
        <v>73</v>
      </c>
      <c r="AV250" s="16" t="s">
        <v>71</v>
      </c>
      <c r="AW250" s="16" t="s">
        <v>30</v>
      </c>
      <c r="AX250" s="16" t="s">
        <v>64</v>
      </c>
      <c r="AY250" s="257" t="s">
        <v>263</v>
      </c>
    </row>
    <row r="251" spans="1:65" s="13" customFormat="1">
      <c r="B251" s="205"/>
      <c r="C251" s="206"/>
      <c r="D251" s="207" t="s">
        <v>272</v>
      </c>
      <c r="E251" s="208" t="s">
        <v>1</v>
      </c>
      <c r="F251" s="209" t="s">
        <v>4452</v>
      </c>
      <c r="G251" s="206"/>
      <c r="H251" s="210">
        <v>3.48</v>
      </c>
      <c r="I251" s="211"/>
      <c r="J251" s="206"/>
      <c r="K251" s="206"/>
      <c r="L251" s="212"/>
      <c r="M251" s="213"/>
      <c r="N251" s="214"/>
      <c r="O251" s="214"/>
      <c r="P251" s="214"/>
      <c r="Q251" s="214"/>
      <c r="R251" s="214"/>
      <c r="S251" s="214"/>
      <c r="T251" s="215"/>
      <c r="AT251" s="216" t="s">
        <v>272</v>
      </c>
      <c r="AU251" s="216" t="s">
        <v>73</v>
      </c>
      <c r="AV251" s="13" t="s">
        <v>73</v>
      </c>
      <c r="AW251" s="13" t="s">
        <v>30</v>
      </c>
      <c r="AX251" s="13" t="s">
        <v>64</v>
      </c>
      <c r="AY251" s="216" t="s">
        <v>263</v>
      </c>
    </row>
    <row r="252" spans="1:65" s="13" customFormat="1">
      <c r="B252" s="205"/>
      <c r="C252" s="206"/>
      <c r="D252" s="207" t="s">
        <v>272</v>
      </c>
      <c r="E252" s="208" t="s">
        <v>1</v>
      </c>
      <c r="F252" s="209" t="s">
        <v>4453</v>
      </c>
      <c r="G252" s="206"/>
      <c r="H252" s="210">
        <v>46.470999999999997</v>
      </c>
      <c r="I252" s="211"/>
      <c r="J252" s="206"/>
      <c r="K252" s="206"/>
      <c r="L252" s="212"/>
      <c r="M252" s="213"/>
      <c r="N252" s="214"/>
      <c r="O252" s="214"/>
      <c r="P252" s="214"/>
      <c r="Q252" s="214"/>
      <c r="R252" s="214"/>
      <c r="S252" s="214"/>
      <c r="T252" s="215"/>
      <c r="AT252" s="216" t="s">
        <v>272</v>
      </c>
      <c r="AU252" s="216" t="s">
        <v>73</v>
      </c>
      <c r="AV252" s="13" t="s">
        <v>73</v>
      </c>
      <c r="AW252" s="13" t="s">
        <v>30</v>
      </c>
      <c r="AX252" s="13" t="s">
        <v>64</v>
      </c>
      <c r="AY252" s="216" t="s">
        <v>263</v>
      </c>
    </row>
    <row r="253" spans="1:65" s="13" customFormat="1">
      <c r="B253" s="205"/>
      <c r="C253" s="206"/>
      <c r="D253" s="207" t="s">
        <v>272</v>
      </c>
      <c r="E253" s="208" t="s">
        <v>1</v>
      </c>
      <c r="F253" s="209" t="s">
        <v>4454</v>
      </c>
      <c r="G253" s="206"/>
      <c r="H253" s="210">
        <v>2.61</v>
      </c>
      <c r="I253" s="211"/>
      <c r="J253" s="206"/>
      <c r="K253" s="206"/>
      <c r="L253" s="212"/>
      <c r="M253" s="213"/>
      <c r="N253" s="214"/>
      <c r="O253" s="214"/>
      <c r="P253" s="214"/>
      <c r="Q253" s="214"/>
      <c r="R253" s="214"/>
      <c r="S253" s="214"/>
      <c r="T253" s="215"/>
      <c r="AT253" s="216" t="s">
        <v>272</v>
      </c>
      <c r="AU253" s="216" t="s">
        <v>73</v>
      </c>
      <c r="AV253" s="13" t="s">
        <v>73</v>
      </c>
      <c r="AW253" s="13" t="s">
        <v>30</v>
      </c>
      <c r="AX253" s="13" t="s">
        <v>64</v>
      </c>
      <c r="AY253" s="216" t="s">
        <v>263</v>
      </c>
    </row>
    <row r="254" spans="1:65" s="15" customFormat="1">
      <c r="B254" s="228"/>
      <c r="C254" s="229"/>
      <c r="D254" s="207" t="s">
        <v>272</v>
      </c>
      <c r="E254" s="230" t="s">
        <v>1</v>
      </c>
      <c r="F254" s="231" t="s">
        <v>280</v>
      </c>
      <c r="G254" s="229"/>
      <c r="H254" s="232">
        <v>52.561</v>
      </c>
      <c r="I254" s="233"/>
      <c r="J254" s="229"/>
      <c r="K254" s="229"/>
      <c r="L254" s="234"/>
      <c r="M254" s="235"/>
      <c r="N254" s="236"/>
      <c r="O254" s="236"/>
      <c r="P254" s="236"/>
      <c r="Q254" s="236"/>
      <c r="R254" s="236"/>
      <c r="S254" s="236"/>
      <c r="T254" s="237"/>
      <c r="AT254" s="238" t="s">
        <v>272</v>
      </c>
      <c r="AU254" s="238" t="s">
        <v>73</v>
      </c>
      <c r="AV254" s="15" t="s">
        <v>270</v>
      </c>
      <c r="AW254" s="15" t="s">
        <v>30</v>
      </c>
      <c r="AX254" s="15" t="s">
        <v>71</v>
      </c>
      <c r="AY254" s="238" t="s">
        <v>263</v>
      </c>
    </row>
    <row r="255" spans="1:65" s="2" customFormat="1" ht="24.2" customHeight="1">
      <c r="A255" s="35"/>
      <c r="B255" s="36"/>
      <c r="C255" s="191" t="s">
        <v>426</v>
      </c>
      <c r="D255" s="191" t="s">
        <v>266</v>
      </c>
      <c r="E255" s="192" t="s">
        <v>596</v>
      </c>
      <c r="F255" s="193" t="s">
        <v>597</v>
      </c>
      <c r="G255" s="194" t="s">
        <v>300</v>
      </c>
      <c r="H255" s="195">
        <v>221.161</v>
      </c>
      <c r="I255" s="196"/>
      <c r="J255" s="197">
        <f>ROUND(I255*H255,2)</f>
        <v>0</v>
      </c>
      <c r="K255" s="198"/>
      <c r="L255" s="40"/>
      <c r="M255" s="199" t="s">
        <v>1</v>
      </c>
      <c r="N255" s="200" t="s">
        <v>38</v>
      </c>
      <c r="O255" s="72"/>
      <c r="P255" s="201">
        <f>O255*H255</f>
        <v>0</v>
      </c>
      <c r="Q255" s="201">
        <v>0</v>
      </c>
      <c r="R255" s="201">
        <f>Q255*H255</f>
        <v>0</v>
      </c>
      <c r="S255" s="201">
        <v>0</v>
      </c>
      <c r="T255" s="202">
        <f>S255*H255</f>
        <v>0</v>
      </c>
      <c r="U255" s="35"/>
      <c r="V255" s="35"/>
      <c r="W255" s="35"/>
      <c r="X255" s="35"/>
      <c r="Y255" s="35"/>
      <c r="Z255" s="35"/>
      <c r="AA255" s="35"/>
      <c r="AB255" s="35"/>
      <c r="AC255" s="35"/>
      <c r="AD255" s="35"/>
      <c r="AE255" s="35"/>
      <c r="AR255" s="203" t="s">
        <v>270</v>
      </c>
      <c r="AT255" s="203" t="s">
        <v>266</v>
      </c>
      <c r="AU255" s="203" t="s">
        <v>73</v>
      </c>
      <c r="AY255" s="18" t="s">
        <v>263</v>
      </c>
      <c r="BE255" s="204">
        <f>IF(N255="základní",J255,0)</f>
        <v>0</v>
      </c>
      <c r="BF255" s="204">
        <f>IF(N255="snížená",J255,0)</f>
        <v>0</v>
      </c>
      <c r="BG255" s="204">
        <f>IF(N255="zákl. přenesená",J255,0)</f>
        <v>0</v>
      </c>
      <c r="BH255" s="204">
        <f>IF(N255="sníž. přenesená",J255,0)</f>
        <v>0</v>
      </c>
      <c r="BI255" s="204">
        <f>IF(N255="nulová",J255,0)</f>
        <v>0</v>
      </c>
      <c r="BJ255" s="18" t="s">
        <v>71</v>
      </c>
      <c r="BK255" s="204">
        <f>ROUND(I255*H255,2)</f>
        <v>0</v>
      </c>
      <c r="BL255" s="18" t="s">
        <v>270</v>
      </c>
      <c r="BM255" s="203" t="s">
        <v>4455</v>
      </c>
    </row>
    <row r="256" spans="1:65" s="2" customFormat="1" ht="19.5">
      <c r="A256" s="35"/>
      <c r="B256" s="36"/>
      <c r="C256" s="37"/>
      <c r="D256" s="207" t="s">
        <v>294</v>
      </c>
      <c r="E256" s="37"/>
      <c r="F256" s="239" t="s">
        <v>2141</v>
      </c>
      <c r="G256" s="37"/>
      <c r="H256" s="37"/>
      <c r="I256" s="240"/>
      <c r="J256" s="37"/>
      <c r="K256" s="37"/>
      <c r="L256" s="40"/>
      <c r="M256" s="241"/>
      <c r="N256" s="242"/>
      <c r="O256" s="72"/>
      <c r="P256" s="72"/>
      <c r="Q256" s="72"/>
      <c r="R256" s="72"/>
      <c r="S256" s="72"/>
      <c r="T256" s="73"/>
      <c r="U256" s="35"/>
      <c r="V256" s="35"/>
      <c r="W256" s="35"/>
      <c r="X256" s="35"/>
      <c r="Y256" s="35"/>
      <c r="Z256" s="35"/>
      <c r="AA256" s="35"/>
      <c r="AB256" s="35"/>
      <c r="AC256" s="35"/>
      <c r="AD256" s="35"/>
      <c r="AE256" s="35"/>
      <c r="AT256" s="18" t="s">
        <v>294</v>
      </c>
      <c r="AU256" s="18" t="s">
        <v>73</v>
      </c>
    </row>
    <row r="257" spans="1:65" s="16" customFormat="1">
      <c r="B257" s="248"/>
      <c r="C257" s="249"/>
      <c r="D257" s="207" t="s">
        <v>272</v>
      </c>
      <c r="E257" s="250" t="s">
        <v>1</v>
      </c>
      <c r="F257" s="251" t="s">
        <v>4361</v>
      </c>
      <c r="G257" s="249"/>
      <c r="H257" s="250" t="s">
        <v>1</v>
      </c>
      <c r="I257" s="252"/>
      <c r="J257" s="249"/>
      <c r="K257" s="249"/>
      <c r="L257" s="253"/>
      <c r="M257" s="254"/>
      <c r="N257" s="255"/>
      <c r="O257" s="255"/>
      <c r="P257" s="255"/>
      <c r="Q257" s="255"/>
      <c r="R257" s="255"/>
      <c r="S257" s="255"/>
      <c r="T257" s="256"/>
      <c r="AT257" s="257" t="s">
        <v>272</v>
      </c>
      <c r="AU257" s="257" t="s">
        <v>73</v>
      </c>
      <c r="AV257" s="16" t="s">
        <v>71</v>
      </c>
      <c r="AW257" s="16" t="s">
        <v>30</v>
      </c>
      <c r="AX257" s="16" t="s">
        <v>64</v>
      </c>
      <c r="AY257" s="257" t="s">
        <v>263</v>
      </c>
    </row>
    <row r="258" spans="1:65" s="16" customFormat="1">
      <c r="B258" s="248"/>
      <c r="C258" s="249"/>
      <c r="D258" s="207" t="s">
        <v>272</v>
      </c>
      <c r="E258" s="250" t="s">
        <v>1</v>
      </c>
      <c r="F258" s="251" t="s">
        <v>4456</v>
      </c>
      <c r="G258" s="249"/>
      <c r="H258" s="250" t="s">
        <v>1</v>
      </c>
      <c r="I258" s="252"/>
      <c r="J258" s="249"/>
      <c r="K258" s="249"/>
      <c r="L258" s="253"/>
      <c r="M258" s="254"/>
      <c r="N258" s="255"/>
      <c r="O258" s="255"/>
      <c r="P258" s="255"/>
      <c r="Q258" s="255"/>
      <c r="R258" s="255"/>
      <c r="S258" s="255"/>
      <c r="T258" s="256"/>
      <c r="AT258" s="257" t="s">
        <v>272</v>
      </c>
      <c r="AU258" s="257" t="s">
        <v>73</v>
      </c>
      <c r="AV258" s="16" t="s">
        <v>71</v>
      </c>
      <c r="AW258" s="16" t="s">
        <v>30</v>
      </c>
      <c r="AX258" s="16" t="s">
        <v>64</v>
      </c>
      <c r="AY258" s="257" t="s">
        <v>263</v>
      </c>
    </row>
    <row r="259" spans="1:65" s="13" customFormat="1">
      <c r="B259" s="205"/>
      <c r="C259" s="206"/>
      <c r="D259" s="207" t="s">
        <v>272</v>
      </c>
      <c r="E259" s="208" t="s">
        <v>1</v>
      </c>
      <c r="F259" s="209" t="s">
        <v>4457</v>
      </c>
      <c r="G259" s="206"/>
      <c r="H259" s="210">
        <v>61.292999999999999</v>
      </c>
      <c r="I259" s="211"/>
      <c r="J259" s="206"/>
      <c r="K259" s="206"/>
      <c r="L259" s="212"/>
      <c r="M259" s="213"/>
      <c r="N259" s="214"/>
      <c r="O259" s="214"/>
      <c r="P259" s="214"/>
      <c r="Q259" s="214"/>
      <c r="R259" s="214"/>
      <c r="S259" s="214"/>
      <c r="T259" s="215"/>
      <c r="AT259" s="216" t="s">
        <v>272</v>
      </c>
      <c r="AU259" s="216" t="s">
        <v>73</v>
      </c>
      <c r="AV259" s="13" t="s">
        <v>73</v>
      </c>
      <c r="AW259" s="13" t="s">
        <v>30</v>
      </c>
      <c r="AX259" s="13" t="s">
        <v>64</v>
      </c>
      <c r="AY259" s="216" t="s">
        <v>263</v>
      </c>
    </row>
    <row r="260" spans="1:65" s="16" customFormat="1">
      <c r="B260" s="248"/>
      <c r="C260" s="249"/>
      <c r="D260" s="207" t="s">
        <v>272</v>
      </c>
      <c r="E260" s="250" t="s">
        <v>1</v>
      </c>
      <c r="F260" s="251" t="s">
        <v>4458</v>
      </c>
      <c r="G260" s="249"/>
      <c r="H260" s="250" t="s">
        <v>1</v>
      </c>
      <c r="I260" s="252"/>
      <c r="J260" s="249"/>
      <c r="K260" s="249"/>
      <c r="L260" s="253"/>
      <c r="M260" s="254"/>
      <c r="N260" s="255"/>
      <c r="O260" s="255"/>
      <c r="P260" s="255"/>
      <c r="Q260" s="255"/>
      <c r="R260" s="255"/>
      <c r="S260" s="255"/>
      <c r="T260" s="256"/>
      <c r="AT260" s="257" t="s">
        <v>272</v>
      </c>
      <c r="AU260" s="257" t="s">
        <v>73</v>
      </c>
      <c r="AV260" s="16" t="s">
        <v>71</v>
      </c>
      <c r="AW260" s="16" t="s">
        <v>30</v>
      </c>
      <c r="AX260" s="16" t="s">
        <v>64</v>
      </c>
      <c r="AY260" s="257" t="s">
        <v>263</v>
      </c>
    </row>
    <row r="261" spans="1:65" s="13" customFormat="1">
      <c r="B261" s="205"/>
      <c r="C261" s="206"/>
      <c r="D261" s="207" t="s">
        <v>272</v>
      </c>
      <c r="E261" s="208" t="s">
        <v>1</v>
      </c>
      <c r="F261" s="209" t="s">
        <v>4459</v>
      </c>
      <c r="G261" s="206"/>
      <c r="H261" s="210">
        <v>31.47</v>
      </c>
      <c r="I261" s="211"/>
      <c r="J261" s="206"/>
      <c r="K261" s="206"/>
      <c r="L261" s="212"/>
      <c r="M261" s="213"/>
      <c r="N261" s="214"/>
      <c r="O261" s="214"/>
      <c r="P261" s="214"/>
      <c r="Q261" s="214"/>
      <c r="R261" s="214"/>
      <c r="S261" s="214"/>
      <c r="T261" s="215"/>
      <c r="AT261" s="216" t="s">
        <v>272</v>
      </c>
      <c r="AU261" s="216" t="s">
        <v>73</v>
      </c>
      <c r="AV261" s="13" t="s">
        <v>73</v>
      </c>
      <c r="AW261" s="13" t="s">
        <v>30</v>
      </c>
      <c r="AX261" s="13" t="s">
        <v>64</v>
      </c>
      <c r="AY261" s="216" t="s">
        <v>263</v>
      </c>
    </row>
    <row r="262" spans="1:65" s="16" customFormat="1">
      <c r="B262" s="248"/>
      <c r="C262" s="249"/>
      <c r="D262" s="207" t="s">
        <v>272</v>
      </c>
      <c r="E262" s="250" t="s">
        <v>1</v>
      </c>
      <c r="F262" s="251" t="s">
        <v>4364</v>
      </c>
      <c r="G262" s="249"/>
      <c r="H262" s="250" t="s">
        <v>1</v>
      </c>
      <c r="I262" s="252"/>
      <c r="J262" s="249"/>
      <c r="K262" s="249"/>
      <c r="L262" s="253"/>
      <c r="M262" s="254"/>
      <c r="N262" s="255"/>
      <c r="O262" s="255"/>
      <c r="P262" s="255"/>
      <c r="Q262" s="255"/>
      <c r="R262" s="255"/>
      <c r="S262" s="255"/>
      <c r="T262" s="256"/>
      <c r="AT262" s="257" t="s">
        <v>272</v>
      </c>
      <c r="AU262" s="257" t="s">
        <v>73</v>
      </c>
      <c r="AV262" s="16" t="s">
        <v>71</v>
      </c>
      <c r="AW262" s="16" t="s">
        <v>30</v>
      </c>
      <c r="AX262" s="16" t="s">
        <v>64</v>
      </c>
      <c r="AY262" s="257" t="s">
        <v>263</v>
      </c>
    </row>
    <row r="263" spans="1:65" s="16" customFormat="1">
      <c r="B263" s="248"/>
      <c r="C263" s="249"/>
      <c r="D263" s="207" t="s">
        <v>272</v>
      </c>
      <c r="E263" s="250" t="s">
        <v>1</v>
      </c>
      <c r="F263" s="251" t="s">
        <v>4460</v>
      </c>
      <c r="G263" s="249"/>
      <c r="H263" s="250" t="s">
        <v>1</v>
      </c>
      <c r="I263" s="252"/>
      <c r="J263" s="249"/>
      <c r="K263" s="249"/>
      <c r="L263" s="253"/>
      <c r="M263" s="254"/>
      <c r="N263" s="255"/>
      <c r="O263" s="255"/>
      <c r="P263" s="255"/>
      <c r="Q263" s="255"/>
      <c r="R263" s="255"/>
      <c r="S263" s="255"/>
      <c r="T263" s="256"/>
      <c r="AT263" s="257" t="s">
        <v>272</v>
      </c>
      <c r="AU263" s="257" t="s">
        <v>73</v>
      </c>
      <c r="AV263" s="16" t="s">
        <v>71</v>
      </c>
      <c r="AW263" s="16" t="s">
        <v>30</v>
      </c>
      <c r="AX263" s="16" t="s">
        <v>64</v>
      </c>
      <c r="AY263" s="257" t="s">
        <v>263</v>
      </c>
    </row>
    <row r="264" spans="1:65" s="13" customFormat="1">
      <c r="B264" s="205"/>
      <c r="C264" s="206"/>
      <c r="D264" s="207" t="s">
        <v>272</v>
      </c>
      <c r="E264" s="208" t="s">
        <v>1</v>
      </c>
      <c r="F264" s="209" t="s">
        <v>4461</v>
      </c>
      <c r="G264" s="206"/>
      <c r="H264" s="210">
        <v>47.671999999999997</v>
      </c>
      <c r="I264" s="211"/>
      <c r="J264" s="206"/>
      <c r="K264" s="206"/>
      <c r="L264" s="212"/>
      <c r="M264" s="213"/>
      <c r="N264" s="214"/>
      <c r="O264" s="214"/>
      <c r="P264" s="214"/>
      <c r="Q264" s="214"/>
      <c r="R264" s="214"/>
      <c r="S264" s="214"/>
      <c r="T264" s="215"/>
      <c r="AT264" s="216" t="s">
        <v>272</v>
      </c>
      <c r="AU264" s="216" t="s">
        <v>73</v>
      </c>
      <c r="AV264" s="13" t="s">
        <v>73</v>
      </c>
      <c r="AW264" s="13" t="s">
        <v>30</v>
      </c>
      <c r="AX264" s="13" t="s">
        <v>64</v>
      </c>
      <c r="AY264" s="216" t="s">
        <v>263</v>
      </c>
    </row>
    <row r="265" spans="1:65" s="16" customFormat="1">
      <c r="B265" s="248"/>
      <c r="C265" s="249"/>
      <c r="D265" s="207" t="s">
        <v>272</v>
      </c>
      <c r="E265" s="250" t="s">
        <v>1</v>
      </c>
      <c r="F265" s="251" t="s">
        <v>4366</v>
      </c>
      <c r="G265" s="249"/>
      <c r="H265" s="250" t="s">
        <v>1</v>
      </c>
      <c r="I265" s="252"/>
      <c r="J265" s="249"/>
      <c r="K265" s="249"/>
      <c r="L265" s="253"/>
      <c r="M265" s="254"/>
      <c r="N265" s="255"/>
      <c r="O265" s="255"/>
      <c r="P265" s="255"/>
      <c r="Q265" s="255"/>
      <c r="R265" s="255"/>
      <c r="S265" s="255"/>
      <c r="T265" s="256"/>
      <c r="AT265" s="257" t="s">
        <v>272</v>
      </c>
      <c r="AU265" s="257" t="s">
        <v>73</v>
      </c>
      <c r="AV265" s="16" t="s">
        <v>71</v>
      </c>
      <c r="AW265" s="16" t="s">
        <v>30</v>
      </c>
      <c r="AX265" s="16" t="s">
        <v>64</v>
      </c>
      <c r="AY265" s="257" t="s">
        <v>263</v>
      </c>
    </row>
    <row r="266" spans="1:65" s="16" customFormat="1">
      <c r="B266" s="248"/>
      <c r="C266" s="249"/>
      <c r="D266" s="207" t="s">
        <v>272</v>
      </c>
      <c r="E266" s="250" t="s">
        <v>1</v>
      </c>
      <c r="F266" s="251" t="s">
        <v>4462</v>
      </c>
      <c r="G266" s="249"/>
      <c r="H266" s="250" t="s">
        <v>1</v>
      </c>
      <c r="I266" s="252"/>
      <c r="J266" s="249"/>
      <c r="K266" s="249"/>
      <c r="L266" s="253"/>
      <c r="M266" s="254"/>
      <c r="N266" s="255"/>
      <c r="O266" s="255"/>
      <c r="P266" s="255"/>
      <c r="Q266" s="255"/>
      <c r="R266" s="255"/>
      <c r="S266" s="255"/>
      <c r="T266" s="256"/>
      <c r="AT266" s="257" t="s">
        <v>272</v>
      </c>
      <c r="AU266" s="257" t="s">
        <v>73</v>
      </c>
      <c r="AV266" s="16" t="s">
        <v>71</v>
      </c>
      <c r="AW266" s="16" t="s">
        <v>30</v>
      </c>
      <c r="AX266" s="16" t="s">
        <v>64</v>
      </c>
      <c r="AY266" s="257" t="s">
        <v>263</v>
      </c>
    </row>
    <row r="267" spans="1:65" s="13" customFormat="1">
      <c r="B267" s="205"/>
      <c r="C267" s="206"/>
      <c r="D267" s="207" t="s">
        <v>272</v>
      </c>
      <c r="E267" s="208" t="s">
        <v>1</v>
      </c>
      <c r="F267" s="209" t="s">
        <v>4463</v>
      </c>
      <c r="G267" s="206"/>
      <c r="H267" s="210">
        <v>80.725999999999999</v>
      </c>
      <c r="I267" s="211"/>
      <c r="J267" s="206"/>
      <c r="K267" s="206"/>
      <c r="L267" s="212"/>
      <c r="M267" s="213"/>
      <c r="N267" s="214"/>
      <c r="O267" s="214"/>
      <c r="P267" s="214"/>
      <c r="Q267" s="214"/>
      <c r="R267" s="214"/>
      <c r="S267" s="214"/>
      <c r="T267" s="215"/>
      <c r="AT267" s="216" t="s">
        <v>272</v>
      </c>
      <c r="AU267" s="216" t="s">
        <v>73</v>
      </c>
      <c r="AV267" s="13" t="s">
        <v>73</v>
      </c>
      <c r="AW267" s="13" t="s">
        <v>30</v>
      </c>
      <c r="AX267" s="13" t="s">
        <v>64</v>
      </c>
      <c r="AY267" s="216" t="s">
        <v>263</v>
      </c>
    </row>
    <row r="268" spans="1:65" s="15" customFormat="1">
      <c r="B268" s="228"/>
      <c r="C268" s="229"/>
      <c r="D268" s="207" t="s">
        <v>272</v>
      </c>
      <c r="E268" s="230" t="s">
        <v>1</v>
      </c>
      <c r="F268" s="231" t="s">
        <v>280</v>
      </c>
      <c r="G268" s="229"/>
      <c r="H268" s="232">
        <v>221.161</v>
      </c>
      <c r="I268" s="233"/>
      <c r="J268" s="229"/>
      <c r="K268" s="229"/>
      <c r="L268" s="234"/>
      <c r="M268" s="235"/>
      <c r="N268" s="236"/>
      <c r="O268" s="236"/>
      <c r="P268" s="236"/>
      <c r="Q268" s="236"/>
      <c r="R268" s="236"/>
      <c r="S268" s="236"/>
      <c r="T268" s="237"/>
      <c r="AT268" s="238" t="s">
        <v>272</v>
      </c>
      <c r="AU268" s="238" t="s">
        <v>73</v>
      </c>
      <c r="AV268" s="15" t="s">
        <v>270</v>
      </c>
      <c r="AW268" s="15" t="s">
        <v>30</v>
      </c>
      <c r="AX268" s="15" t="s">
        <v>71</v>
      </c>
      <c r="AY268" s="238" t="s">
        <v>263</v>
      </c>
    </row>
    <row r="269" spans="1:65" s="2" customFormat="1" ht="16.5" customHeight="1">
      <c r="A269" s="35"/>
      <c r="B269" s="36"/>
      <c r="C269" s="191" t="s">
        <v>554</v>
      </c>
      <c r="D269" s="191" t="s">
        <v>266</v>
      </c>
      <c r="E269" s="192" t="s">
        <v>616</v>
      </c>
      <c r="F269" s="193" t="s">
        <v>617</v>
      </c>
      <c r="G269" s="194" t="s">
        <v>269</v>
      </c>
      <c r="H269" s="195">
        <v>54.731999999999999</v>
      </c>
      <c r="I269" s="196"/>
      <c r="J269" s="197">
        <f>ROUND(I269*H269,2)</f>
        <v>0</v>
      </c>
      <c r="K269" s="198"/>
      <c r="L269" s="40"/>
      <c r="M269" s="199" t="s">
        <v>1</v>
      </c>
      <c r="N269" s="200" t="s">
        <v>38</v>
      </c>
      <c r="O269" s="72"/>
      <c r="P269" s="201">
        <f>O269*H269</f>
        <v>0</v>
      </c>
      <c r="Q269" s="201">
        <v>0</v>
      </c>
      <c r="R269" s="201">
        <f>Q269*H269</f>
        <v>0</v>
      </c>
      <c r="S269" s="201">
        <v>0</v>
      </c>
      <c r="T269" s="202">
        <f>S269*H269</f>
        <v>0</v>
      </c>
      <c r="U269" s="35"/>
      <c r="V269" s="35"/>
      <c r="W269" s="35"/>
      <c r="X269" s="35"/>
      <c r="Y269" s="35"/>
      <c r="Z269" s="35"/>
      <c r="AA269" s="35"/>
      <c r="AB269" s="35"/>
      <c r="AC269" s="35"/>
      <c r="AD269" s="35"/>
      <c r="AE269" s="35"/>
      <c r="AR269" s="203" t="s">
        <v>270</v>
      </c>
      <c r="AT269" s="203" t="s">
        <v>266</v>
      </c>
      <c r="AU269" s="203" t="s">
        <v>73</v>
      </c>
      <c r="AY269" s="18" t="s">
        <v>263</v>
      </c>
      <c r="BE269" s="204">
        <f>IF(N269="základní",J269,0)</f>
        <v>0</v>
      </c>
      <c r="BF269" s="204">
        <f>IF(N269="snížená",J269,0)</f>
        <v>0</v>
      </c>
      <c r="BG269" s="204">
        <f>IF(N269="zákl. přenesená",J269,0)</f>
        <v>0</v>
      </c>
      <c r="BH269" s="204">
        <f>IF(N269="sníž. přenesená",J269,0)</f>
        <v>0</v>
      </c>
      <c r="BI269" s="204">
        <f>IF(N269="nulová",J269,0)</f>
        <v>0</v>
      </c>
      <c r="BJ269" s="18" t="s">
        <v>71</v>
      </c>
      <c r="BK269" s="204">
        <f>ROUND(I269*H269,2)</f>
        <v>0</v>
      </c>
      <c r="BL269" s="18" t="s">
        <v>270</v>
      </c>
      <c r="BM269" s="203" t="s">
        <v>4464</v>
      </c>
    </row>
    <row r="270" spans="1:65" s="2" customFormat="1" ht="19.5">
      <c r="A270" s="35"/>
      <c r="B270" s="36"/>
      <c r="C270" s="37"/>
      <c r="D270" s="207" t="s">
        <v>294</v>
      </c>
      <c r="E270" s="37"/>
      <c r="F270" s="239" t="s">
        <v>2146</v>
      </c>
      <c r="G270" s="37"/>
      <c r="H270" s="37"/>
      <c r="I270" s="240"/>
      <c r="J270" s="37"/>
      <c r="K270" s="37"/>
      <c r="L270" s="40"/>
      <c r="M270" s="241"/>
      <c r="N270" s="242"/>
      <c r="O270" s="72"/>
      <c r="P270" s="72"/>
      <c r="Q270" s="72"/>
      <c r="R270" s="72"/>
      <c r="S270" s="72"/>
      <c r="T270" s="73"/>
      <c r="U270" s="35"/>
      <c r="V270" s="35"/>
      <c r="W270" s="35"/>
      <c r="X270" s="35"/>
      <c r="Y270" s="35"/>
      <c r="Z270" s="35"/>
      <c r="AA270" s="35"/>
      <c r="AB270" s="35"/>
      <c r="AC270" s="35"/>
      <c r="AD270" s="35"/>
      <c r="AE270" s="35"/>
      <c r="AT270" s="18" t="s">
        <v>294</v>
      </c>
      <c r="AU270" s="18" t="s">
        <v>73</v>
      </c>
    </row>
    <row r="271" spans="1:65" s="16" customFormat="1">
      <c r="B271" s="248"/>
      <c r="C271" s="249"/>
      <c r="D271" s="207" t="s">
        <v>272</v>
      </c>
      <c r="E271" s="250" t="s">
        <v>1</v>
      </c>
      <c r="F271" s="251" t="s">
        <v>4361</v>
      </c>
      <c r="G271" s="249"/>
      <c r="H271" s="250" t="s">
        <v>1</v>
      </c>
      <c r="I271" s="252"/>
      <c r="J271" s="249"/>
      <c r="K271" s="249"/>
      <c r="L271" s="253"/>
      <c r="M271" s="254"/>
      <c r="N271" s="255"/>
      <c r="O271" s="255"/>
      <c r="P271" s="255"/>
      <c r="Q271" s="255"/>
      <c r="R271" s="255"/>
      <c r="S271" s="255"/>
      <c r="T271" s="256"/>
      <c r="AT271" s="257" t="s">
        <v>272</v>
      </c>
      <c r="AU271" s="257" t="s">
        <v>73</v>
      </c>
      <c r="AV271" s="16" t="s">
        <v>71</v>
      </c>
      <c r="AW271" s="16" t="s">
        <v>30</v>
      </c>
      <c r="AX271" s="16" t="s">
        <v>64</v>
      </c>
      <c r="AY271" s="257" t="s">
        <v>263</v>
      </c>
    </row>
    <row r="272" spans="1:65" s="16" customFormat="1">
      <c r="B272" s="248"/>
      <c r="C272" s="249"/>
      <c r="D272" s="207" t="s">
        <v>272</v>
      </c>
      <c r="E272" s="250" t="s">
        <v>1</v>
      </c>
      <c r="F272" s="251" t="s">
        <v>4465</v>
      </c>
      <c r="G272" s="249"/>
      <c r="H272" s="250" t="s">
        <v>1</v>
      </c>
      <c r="I272" s="252"/>
      <c r="J272" s="249"/>
      <c r="K272" s="249"/>
      <c r="L272" s="253"/>
      <c r="M272" s="254"/>
      <c r="N272" s="255"/>
      <c r="O272" s="255"/>
      <c r="P272" s="255"/>
      <c r="Q272" s="255"/>
      <c r="R272" s="255"/>
      <c r="S272" s="255"/>
      <c r="T272" s="256"/>
      <c r="AT272" s="257" t="s">
        <v>272</v>
      </c>
      <c r="AU272" s="257" t="s">
        <v>73</v>
      </c>
      <c r="AV272" s="16" t="s">
        <v>71</v>
      </c>
      <c r="AW272" s="16" t="s">
        <v>30</v>
      </c>
      <c r="AX272" s="16" t="s">
        <v>64</v>
      </c>
      <c r="AY272" s="257" t="s">
        <v>263</v>
      </c>
    </row>
    <row r="273" spans="1:65" s="13" customFormat="1">
      <c r="B273" s="205"/>
      <c r="C273" s="206"/>
      <c r="D273" s="207" t="s">
        <v>272</v>
      </c>
      <c r="E273" s="208" t="s">
        <v>1</v>
      </c>
      <c r="F273" s="209" t="s">
        <v>4466</v>
      </c>
      <c r="G273" s="206"/>
      <c r="H273" s="210">
        <v>17.399999999999999</v>
      </c>
      <c r="I273" s="211"/>
      <c r="J273" s="206"/>
      <c r="K273" s="206"/>
      <c r="L273" s="212"/>
      <c r="M273" s="213"/>
      <c r="N273" s="214"/>
      <c r="O273" s="214"/>
      <c r="P273" s="214"/>
      <c r="Q273" s="214"/>
      <c r="R273" s="214"/>
      <c r="S273" s="214"/>
      <c r="T273" s="215"/>
      <c r="AT273" s="216" t="s">
        <v>272</v>
      </c>
      <c r="AU273" s="216" t="s">
        <v>73</v>
      </c>
      <c r="AV273" s="13" t="s">
        <v>73</v>
      </c>
      <c r="AW273" s="13" t="s">
        <v>30</v>
      </c>
      <c r="AX273" s="13" t="s">
        <v>64</v>
      </c>
      <c r="AY273" s="216" t="s">
        <v>263</v>
      </c>
    </row>
    <row r="274" spans="1:65" s="16" customFormat="1">
      <c r="B274" s="248"/>
      <c r="C274" s="249"/>
      <c r="D274" s="207" t="s">
        <v>272</v>
      </c>
      <c r="E274" s="250" t="s">
        <v>1</v>
      </c>
      <c r="F274" s="251" t="s">
        <v>4467</v>
      </c>
      <c r="G274" s="249"/>
      <c r="H274" s="250" t="s">
        <v>1</v>
      </c>
      <c r="I274" s="252"/>
      <c r="J274" s="249"/>
      <c r="K274" s="249"/>
      <c r="L274" s="253"/>
      <c r="M274" s="254"/>
      <c r="N274" s="255"/>
      <c r="O274" s="255"/>
      <c r="P274" s="255"/>
      <c r="Q274" s="255"/>
      <c r="R274" s="255"/>
      <c r="S274" s="255"/>
      <c r="T274" s="256"/>
      <c r="AT274" s="257" t="s">
        <v>272</v>
      </c>
      <c r="AU274" s="257" t="s">
        <v>73</v>
      </c>
      <c r="AV274" s="16" t="s">
        <v>71</v>
      </c>
      <c r="AW274" s="16" t="s">
        <v>30</v>
      </c>
      <c r="AX274" s="16" t="s">
        <v>64</v>
      </c>
      <c r="AY274" s="257" t="s">
        <v>263</v>
      </c>
    </row>
    <row r="275" spans="1:65" s="13" customFormat="1">
      <c r="B275" s="205"/>
      <c r="C275" s="206"/>
      <c r="D275" s="207" t="s">
        <v>272</v>
      </c>
      <c r="E275" s="208" t="s">
        <v>1</v>
      </c>
      <c r="F275" s="209" t="s">
        <v>4468</v>
      </c>
      <c r="G275" s="206"/>
      <c r="H275" s="210">
        <v>19.812000000000001</v>
      </c>
      <c r="I275" s="211"/>
      <c r="J275" s="206"/>
      <c r="K275" s="206"/>
      <c r="L275" s="212"/>
      <c r="M275" s="213"/>
      <c r="N275" s="214"/>
      <c r="O275" s="214"/>
      <c r="P275" s="214"/>
      <c r="Q275" s="214"/>
      <c r="R275" s="214"/>
      <c r="S275" s="214"/>
      <c r="T275" s="215"/>
      <c r="AT275" s="216" t="s">
        <v>272</v>
      </c>
      <c r="AU275" s="216" t="s">
        <v>73</v>
      </c>
      <c r="AV275" s="13" t="s">
        <v>73</v>
      </c>
      <c r="AW275" s="13" t="s">
        <v>30</v>
      </c>
      <c r="AX275" s="13" t="s">
        <v>64</v>
      </c>
      <c r="AY275" s="216" t="s">
        <v>263</v>
      </c>
    </row>
    <row r="276" spans="1:65" s="16" customFormat="1">
      <c r="B276" s="248"/>
      <c r="C276" s="249"/>
      <c r="D276" s="207" t="s">
        <v>272</v>
      </c>
      <c r="E276" s="250" t="s">
        <v>1</v>
      </c>
      <c r="F276" s="251" t="s">
        <v>4364</v>
      </c>
      <c r="G276" s="249"/>
      <c r="H276" s="250" t="s">
        <v>1</v>
      </c>
      <c r="I276" s="252"/>
      <c r="J276" s="249"/>
      <c r="K276" s="249"/>
      <c r="L276" s="253"/>
      <c r="M276" s="254"/>
      <c r="N276" s="255"/>
      <c r="O276" s="255"/>
      <c r="P276" s="255"/>
      <c r="Q276" s="255"/>
      <c r="R276" s="255"/>
      <c r="S276" s="255"/>
      <c r="T276" s="256"/>
      <c r="AT276" s="257" t="s">
        <v>272</v>
      </c>
      <c r="AU276" s="257" t="s">
        <v>73</v>
      </c>
      <c r="AV276" s="16" t="s">
        <v>71</v>
      </c>
      <c r="AW276" s="16" t="s">
        <v>30</v>
      </c>
      <c r="AX276" s="16" t="s">
        <v>64</v>
      </c>
      <c r="AY276" s="257" t="s">
        <v>263</v>
      </c>
    </row>
    <row r="277" spans="1:65" s="16" customFormat="1">
      <c r="B277" s="248"/>
      <c r="C277" s="249"/>
      <c r="D277" s="207" t="s">
        <v>272</v>
      </c>
      <c r="E277" s="250" t="s">
        <v>1</v>
      </c>
      <c r="F277" s="251" t="s">
        <v>4469</v>
      </c>
      <c r="G277" s="249"/>
      <c r="H277" s="250" t="s">
        <v>1</v>
      </c>
      <c r="I277" s="252"/>
      <c r="J277" s="249"/>
      <c r="K277" s="249"/>
      <c r="L277" s="253"/>
      <c r="M277" s="254"/>
      <c r="N277" s="255"/>
      <c r="O277" s="255"/>
      <c r="P277" s="255"/>
      <c r="Q277" s="255"/>
      <c r="R277" s="255"/>
      <c r="S277" s="255"/>
      <c r="T277" s="256"/>
      <c r="AT277" s="257" t="s">
        <v>272</v>
      </c>
      <c r="AU277" s="257" t="s">
        <v>73</v>
      </c>
      <c r="AV277" s="16" t="s">
        <v>71</v>
      </c>
      <c r="AW277" s="16" t="s">
        <v>30</v>
      </c>
      <c r="AX277" s="16" t="s">
        <v>64</v>
      </c>
      <c r="AY277" s="257" t="s">
        <v>263</v>
      </c>
    </row>
    <row r="278" spans="1:65" s="13" customFormat="1">
      <c r="B278" s="205"/>
      <c r="C278" s="206"/>
      <c r="D278" s="207" t="s">
        <v>272</v>
      </c>
      <c r="E278" s="208" t="s">
        <v>1</v>
      </c>
      <c r="F278" s="209" t="s">
        <v>4470</v>
      </c>
      <c r="G278" s="206"/>
      <c r="H278" s="210">
        <v>17.52</v>
      </c>
      <c r="I278" s="211"/>
      <c r="J278" s="206"/>
      <c r="K278" s="206"/>
      <c r="L278" s="212"/>
      <c r="M278" s="213"/>
      <c r="N278" s="214"/>
      <c r="O278" s="214"/>
      <c r="P278" s="214"/>
      <c r="Q278" s="214"/>
      <c r="R278" s="214"/>
      <c r="S278" s="214"/>
      <c r="T278" s="215"/>
      <c r="AT278" s="216" t="s">
        <v>272</v>
      </c>
      <c r="AU278" s="216" t="s">
        <v>73</v>
      </c>
      <c r="AV278" s="13" t="s">
        <v>73</v>
      </c>
      <c r="AW278" s="13" t="s">
        <v>30</v>
      </c>
      <c r="AX278" s="13" t="s">
        <v>64</v>
      </c>
      <c r="AY278" s="216" t="s">
        <v>263</v>
      </c>
    </row>
    <row r="279" spans="1:65" s="15" customFormat="1">
      <c r="B279" s="228"/>
      <c r="C279" s="229"/>
      <c r="D279" s="207" t="s">
        <v>272</v>
      </c>
      <c r="E279" s="230" t="s">
        <v>1</v>
      </c>
      <c r="F279" s="231" t="s">
        <v>280</v>
      </c>
      <c r="G279" s="229"/>
      <c r="H279" s="232">
        <v>54.731999999999999</v>
      </c>
      <c r="I279" s="233"/>
      <c r="J279" s="229"/>
      <c r="K279" s="229"/>
      <c r="L279" s="234"/>
      <c r="M279" s="235"/>
      <c r="N279" s="236"/>
      <c r="O279" s="236"/>
      <c r="P279" s="236"/>
      <c r="Q279" s="236"/>
      <c r="R279" s="236"/>
      <c r="S279" s="236"/>
      <c r="T279" s="237"/>
      <c r="AT279" s="238" t="s">
        <v>272</v>
      </c>
      <c r="AU279" s="238" t="s">
        <v>73</v>
      </c>
      <c r="AV279" s="15" t="s">
        <v>270</v>
      </c>
      <c r="AW279" s="15" t="s">
        <v>30</v>
      </c>
      <c r="AX279" s="15" t="s">
        <v>71</v>
      </c>
      <c r="AY279" s="238" t="s">
        <v>263</v>
      </c>
    </row>
    <row r="280" spans="1:65" s="2" customFormat="1" ht="16.5" customHeight="1">
      <c r="A280" s="35"/>
      <c r="B280" s="36"/>
      <c r="C280" s="191" t="s">
        <v>493</v>
      </c>
      <c r="D280" s="191" t="s">
        <v>266</v>
      </c>
      <c r="E280" s="192" t="s">
        <v>619</v>
      </c>
      <c r="F280" s="193" t="s">
        <v>620</v>
      </c>
      <c r="G280" s="194" t="s">
        <v>269</v>
      </c>
      <c r="H280" s="195">
        <v>54.731999999999999</v>
      </c>
      <c r="I280" s="196"/>
      <c r="J280" s="197">
        <f>ROUND(I280*H280,2)</f>
        <v>0</v>
      </c>
      <c r="K280" s="198"/>
      <c r="L280" s="40"/>
      <c r="M280" s="199" t="s">
        <v>1</v>
      </c>
      <c r="N280" s="200" t="s">
        <v>38</v>
      </c>
      <c r="O280" s="72"/>
      <c r="P280" s="201">
        <f>O280*H280</f>
        <v>0</v>
      </c>
      <c r="Q280" s="201">
        <v>0</v>
      </c>
      <c r="R280" s="201">
        <f>Q280*H280</f>
        <v>0</v>
      </c>
      <c r="S280" s="201">
        <v>0</v>
      </c>
      <c r="T280" s="202">
        <f>S280*H280</f>
        <v>0</v>
      </c>
      <c r="U280" s="35"/>
      <c r="V280" s="35"/>
      <c r="W280" s="35"/>
      <c r="X280" s="35"/>
      <c r="Y280" s="35"/>
      <c r="Z280" s="35"/>
      <c r="AA280" s="35"/>
      <c r="AB280" s="35"/>
      <c r="AC280" s="35"/>
      <c r="AD280" s="35"/>
      <c r="AE280" s="35"/>
      <c r="AR280" s="203" t="s">
        <v>270</v>
      </c>
      <c r="AT280" s="203" t="s">
        <v>266</v>
      </c>
      <c r="AU280" s="203" t="s">
        <v>73</v>
      </c>
      <c r="AY280" s="18" t="s">
        <v>263</v>
      </c>
      <c r="BE280" s="204">
        <f>IF(N280="základní",J280,0)</f>
        <v>0</v>
      </c>
      <c r="BF280" s="204">
        <f>IF(N280="snížená",J280,0)</f>
        <v>0</v>
      </c>
      <c r="BG280" s="204">
        <f>IF(N280="zákl. přenesená",J280,0)</f>
        <v>0</v>
      </c>
      <c r="BH280" s="204">
        <f>IF(N280="sníž. přenesená",J280,0)</f>
        <v>0</v>
      </c>
      <c r="BI280" s="204">
        <f>IF(N280="nulová",J280,0)</f>
        <v>0</v>
      </c>
      <c r="BJ280" s="18" t="s">
        <v>71</v>
      </c>
      <c r="BK280" s="204">
        <f>ROUND(I280*H280,2)</f>
        <v>0</v>
      </c>
      <c r="BL280" s="18" t="s">
        <v>270</v>
      </c>
      <c r="BM280" s="203" t="s">
        <v>4471</v>
      </c>
    </row>
    <row r="281" spans="1:65" s="2" customFormat="1" ht="19.5">
      <c r="A281" s="35"/>
      <c r="B281" s="36"/>
      <c r="C281" s="37"/>
      <c r="D281" s="207" t="s">
        <v>294</v>
      </c>
      <c r="E281" s="37"/>
      <c r="F281" s="239" t="s">
        <v>2150</v>
      </c>
      <c r="G281" s="37"/>
      <c r="H281" s="37"/>
      <c r="I281" s="240"/>
      <c r="J281" s="37"/>
      <c r="K281" s="37"/>
      <c r="L281" s="40"/>
      <c r="M281" s="241"/>
      <c r="N281" s="242"/>
      <c r="O281" s="72"/>
      <c r="P281" s="72"/>
      <c r="Q281" s="72"/>
      <c r="R281" s="72"/>
      <c r="S281" s="72"/>
      <c r="T281" s="73"/>
      <c r="U281" s="35"/>
      <c r="V281" s="35"/>
      <c r="W281" s="35"/>
      <c r="X281" s="35"/>
      <c r="Y281" s="35"/>
      <c r="Z281" s="35"/>
      <c r="AA281" s="35"/>
      <c r="AB281" s="35"/>
      <c r="AC281" s="35"/>
      <c r="AD281" s="35"/>
      <c r="AE281" s="35"/>
      <c r="AT281" s="18" t="s">
        <v>294</v>
      </c>
      <c r="AU281" s="18" t="s">
        <v>73</v>
      </c>
    </row>
    <row r="282" spans="1:65" s="16" customFormat="1">
      <c r="B282" s="248"/>
      <c r="C282" s="249"/>
      <c r="D282" s="207" t="s">
        <v>272</v>
      </c>
      <c r="E282" s="250" t="s">
        <v>1</v>
      </c>
      <c r="F282" s="251" t="s">
        <v>4361</v>
      </c>
      <c r="G282" s="249"/>
      <c r="H282" s="250" t="s">
        <v>1</v>
      </c>
      <c r="I282" s="252"/>
      <c r="J282" s="249"/>
      <c r="K282" s="249"/>
      <c r="L282" s="253"/>
      <c r="M282" s="254"/>
      <c r="N282" s="255"/>
      <c r="O282" s="255"/>
      <c r="P282" s="255"/>
      <c r="Q282" s="255"/>
      <c r="R282" s="255"/>
      <c r="S282" s="255"/>
      <c r="T282" s="256"/>
      <c r="AT282" s="257" t="s">
        <v>272</v>
      </c>
      <c r="AU282" s="257" t="s">
        <v>73</v>
      </c>
      <c r="AV282" s="16" t="s">
        <v>71</v>
      </c>
      <c r="AW282" s="16" t="s">
        <v>30</v>
      </c>
      <c r="AX282" s="16" t="s">
        <v>64</v>
      </c>
      <c r="AY282" s="257" t="s">
        <v>263</v>
      </c>
    </row>
    <row r="283" spans="1:65" s="16" customFormat="1">
      <c r="B283" s="248"/>
      <c r="C283" s="249"/>
      <c r="D283" s="207" t="s">
        <v>272</v>
      </c>
      <c r="E283" s="250" t="s">
        <v>1</v>
      </c>
      <c r="F283" s="251" t="s">
        <v>4465</v>
      </c>
      <c r="G283" s="249"/>
      <c r="H283" s="250" t="s">
        <v>1</v>
      </c>
      <c r="I283" s="252"/>
      <c r="J283" s="249"/>
      <c r="K283" s="249"/>
      <c r="L283" s="253"/>
      <c r="M283" s="254"/>
      <c r="N283" s="255"/>
      <c r="O283" s="255"/>
      <c r="P283" s="255"/>
      <c r="Q283" s="255"/>
      <c r="R283" s="255"/>
      <c r="S283" s="255"/>
      <c r="T283" s="256"/>
      <c r="AT283" s="257" t="s">
        <v>272</v>
      </c>
      <c r="AU283" s="257" t="s">
        <v>73</v>
      </c>
      <c r="AV283" s="16" t="s">
        <v>71</v>
      </c>
      <c r="AW283" s="16" t="s">
        <v>30</v>
      </c>
      <c r="AX283" s="16" t="s">
        <v>64</v>
      </c>
      <c r="AY283" s="257" t="s">
        <v>263</v>
      </c>
    </row>
    <row r="284" spans="1:65" s="13" customFormat="1">
      <c r="B284" s="205"/>
      <c r="C284" s="206"/>
      <c r="D284" s="207" t="s">
        <v>272</v>
      </c>
      <c r="E284" s="208" t="s">
        <v>1</v>
      </c>
      <c r="F284" s="209" t="s">
        <v>4466</v>
      </c>
      <c r="G284" s="206"/>
      <c r="H284" s="210">
        <v>17.399999999999999</v>
      </c>
      <c r="I284" s="211"/>
      <c r="J284" s="206"/>
      <c r="K284" s="206"/>
      <c r="L284" s="212"/>
      <c r="M284" s="213"/>
      <c r="N284" s="214"/>
      <c r="O284" s="214"/>
      <c r="P284" s="214"/>
      <c r="Q284" s="214"/>
      <c r="R284" s="214"/>
      <c r="S284" s="214"/>
      <c r="T284" s="215"/>
      <c r="AT284" s="216" t="s">
        <v>272</v>
      </c>
      <c r="AU284" s="216" t="s">
        <v>73</v>
      </c>
      <c r="AV284" s="13" t="s">
        <v>73</v>
      </c>
      <c r="AW284" s="13" t="s">
        <v>30</v>
      </c>
      <c r="AX284" s="13" t="s">
        <v>64</v>
      </c>
      <c r="AY284" s="216" t="s">
        <v>263</v>
      </c>
    </row>
    <row r="285" spans="1:65" s="16" customFormat="1">
      <c r="B285" s="248"/>
      <c r="C285" s="249"/>
      <c r="D285" s="207" t="s">
        <v>272</v>
      </c>
      <c r="E285" s="250" t="s">
        <v>1</v>
      </c>
      <c r="F285" s="251" t="s">
        <v>4467</v>
      </c>
      <c r="G285" s="249"/>
      <c r="H285" s="250" t="s">
        <v>1</v>
      </c>
      <c r="I285" s="252"/>
      <c r="J285" s="249"/>
      <c r="K285" s="249"/>
      <c r="L285" s="253"/>
      <c r="M285" s="254"/>
      <c r="N285" s="255"/>
      <c r="O285" s="255"/>
      <c r="P285" s="255"/>
      <c r="Q285" s="255"/>
      <c r="R285" s="255"/>
      <c r="S285" s="255"/>
      <c r="T285" s="256"/>
      <c r="AT285" s="257" t="s">
        <v>272</v>
      </c>
      <c r="AU285" s="257" t="s">
        <v>73</v>
      </c>
      <c r="AV285" s="16" t="s">
        <v>71</v>
      </c>
      <c r="AW285" s="16" t="s">
        <v>30</v>
      </c>
      <c r="AX285" s="16" t="s">
        <v>64</v>
      </c>
      <c r="AY285" s="257" t="s">
        <v>263</v>
      </c>
    </row>
    <row r="286" spans="1:65" s="13" customFormat="1">
      <c r="B286" s="205"/>
      <c r="C286" s="206"/>
      <c r="D286" s="207" t="s">
        <v>272</v>
      </c>
      <c r="E286" s="208" t="s">
        <v>1</v>
      </c>
      <c r="F286" s="209" t="s">
        <v>4468</v>
      </c>
      <c r="G286" s="206"/>
      <c r="H286" s="210">
        <v>19.812000000000001</v>
      </c>
      <c r="I286" s="211"/>
      <c r="J286" s="206"/>
      <c r="K286" s="206"/>
      <c r="L286" s="212"/>
      <c r="M286" s="213"/>
      <c r="N286" s="214"/>
      <c r="O286" s="214"/>
      <c r="P286" s="214"/>
      <c r="Q286" s="214"/>
      <c r="R286" s="214"/>
      <c r="S286" s="214"/>
      <c r="T286" s="215"/>
      <c r="AT286" s="216" t="s">
        <v>272</v>
      </c>
      <c r="AU286" s="216" t="s">
        <v>73</v>
      </c>
      <c r="AV286" s="13" t="s">
        <v>73</v>
      </c>
      <c r="AW286" s="13" t="s">
        <v>30</v>
      </c>
      <c r="AX286" s="13" t="s">
        <v>64</v>
      </c>
      <c r="AY286" s="216" t="s">
        <v>263</v>
      </c>
    </row>
    <row r="287" spans="1:65" s="16" customFormat="1">
      <c r="B287" s="248"/>
      <c r="C287" s="249"/>
      <c r="D287" s="207" t="s">
        <v>272</v>
      </c>
      <c r="E287" s="250" t="s">
        <v>1</v>
      </c>
      <c r="F287" s="251" t="s">
        <v>4364</v>
      </c>
      <c r="G287" s="249"/>
      <c r="H287" s="250" t="s">
        <v>1</v>
      </c>
      <c r="I287" s="252"/>
      <c r="J287" s="249"/>
      <c r="K287" s="249"/>
      <c r="L287" s="253"/>
      <c r="M287" s="254"/>
      <c r="N287" s="255"/>
      <c r="O287" s="255"/>
      <c r="P287" s="255"/>
      <c r="Q287" s="255"/>
      <c r="R287" s="255"/>
      <c r="S287" s="255"/>
      <c r="T287" s="256"/>
      <c r="AT287" s="257" t="s">
        <v>272</v>
      </c>
      <c r="AU287" s="257" t="s">
        <v>73</v>
      </c>
      <c r="AV287" s="16" t="s">
        <v>71</v>
      </c>
      <c r="AW287" s="16" t="s">
        <v>30</v>
      </c>
      <c r="AX287" s="16" t="s">
        <v>64</v>
      </c>
      <c r="AY287" s="257" t="s">
        <v>263</v>
      </c>
    </row>
    <row r="288" spans="1:65" s="16" customFormat="1">
      <c r="B288" s="248"/>
      <c r="C288" s="249"/>
      <c r="D288" s="207" t="s">
        <v>272</v>
      </c>
      <c r="E288" s="250" t="s">
        <v>1</v>
      </c>
      <c r="F288" s="251" t="s">
        <v>4469</v>
      </c>
      <c r="G288" s="249"/>
      <c r="H288" s="250" t="s">
        <v>1</v>
      </c>
      <c r="I288" s="252"/>
      <c r="J288" s="249"/>
      <c r="K288" s="249"/>
      <c r="L288" s="253"/>
      <c r="M288" s="254"/>
      <c r="N288" s="255"/>
      <c r="O288" s="255"/>
      <c r="P288" s="255"/>
      <c r="Q288" s="255"/>
      <c r="R288" s="255"/>
      <c r="S288" s="255"/>
      <c r="T288" s="256"/>
      <c r="AT288" s="257" t="s">
        <v>272</v>
      </c>
      <c r="AU288" s="257" t="s">
        <v>73</v>
      </c>
      <c r="AV288" s="16" t="s">
        <v>71</v>
      </c>
      <c r="AW288" s="16" t="s">
        <v>30</v>
      </c>
      <c r="AX288" s="16" t="s">
        <v>64</v>
      </c>
      <c r="AY288" s="257" t="s">
        <v>263</v>
      </c>
    </row>
    <row r="289" spans="1:65" s="13" customFormat="1">
      <c r="B289" s="205"/>
      <c r="C289" s="206"/>
      <c r="D289" s="207" t="s">
        <v>272</v>
      </c>
      <c r="E289" s="208" t="s">
        <v>1</v>
      </c>
      <c r="F289" s="209" t="s">
        <v>4470</v>
      </c>
      <c r="G289" s="206"/>
      <c r="H289" s="210">
        <v>17.52</v>
      </c>
      <c r="I289" s="211"/>
      <c r="J289" s="206"/>
      <c r="K289" s="206"/>
      <c r="L289" s="212"/>
      <c r="M289" s="213"/>
      <c r="N289" s="214"/>
      <c r="O289" s="214"/>
      <c r="P289" s="214"/>
      <c r="Q289" s="214"/>
      <c r="R289" s="214"/>
      <c r="S289" s="214"/>
      <c r="T289" s="215"/>
      <c r="AT289" s="216" t="s">
        <v>272</v>
      </c>
      <c r="AU289" s="216" t="s">
        <v>73</v>
      </c>
      <c r="AV289" s="13" t="s">
        <v>73</v>
      </c>
      <c r="AW289" s="13" t="s">
        <v>30</v>
      </c>
      <c r="AX289" s="13" t="s">
        <v>64</v>
      </c>
      <c r="AY289" s="216" t="s">
        <v>263</v>
      </c>
    </row>
    <row r="290" spans="1:65" s="15" customFormat="1">
      <c r="B290" s="228"/>
      <c r="C290" s="229"/>
      <c r="D290" s="207" t="s">
        <v>272</v>
      </c>
      <c r="E290" s="230" t="s">
        <v>1</v>
      </c>
      <c r="F290" s="231" t="s">
        <v>280</v>
      </c>
      <c r="G290" s="229"/>
      <c r="H290" s="232">
        <v>54.731999999999999</v>
      </c>
      <c r="I290" s="233"/>
      <c r="J290" s="229"/>
      <c r="K290" s="229"/>
      <c r="L290" s="234"/>
      <c r="M290" s="235"/>
      <c r="N290" s="236"/>
      <c r="O290" s="236"/>
      <c r="P290" s="236"/>
      <c r="Q290" s="236"/>
      <c r="R290" s="236"/>
      <c r="S290" s="236"/>
      <c r="T290" s="237"/>
      <c r="AT290" s="238" t="s">
        <v>272</v>
      </c>
      <c r="AU290" s="238" t="s">
        <v>73</v>
      </c>
      <c r="AV290" s="15" t="s">
        <v>270</v>
      </c>
      <c r="AW290" s="15" t="s">
        <v>30</v>
      </c>
      <c r="AX290" s="15" t="s">
        <v>71</v>
      </c>
      <c r="AY290" s="238" t="s">
        <v>263</v>
      </c>
    </row>
    <row r="291" spans="1:65" s="2" customFormat="1" ht="21.75" customHeight="1">
      <c r="A291" s="35"/>
      <c r="B291" s="36"/>
      <c r="C291" s="191" t="s">
        <v>7</v>
      </c>
      <c r="D291" s="191" t="s">
        <v>266</v>
      </c>
      <c r="E291" s="192" t="s">
        <v>2151</v>
      </c>
      <c r="F291" s="193" t="s">
        <v>2152</v>
      </c>
      <c r="G291" s="194" t="s">
        <v>307</v>
      </c>
      <c r="H291" s="195">
        <v>60.819000000000003</v>
      </c>
      <c r="I291" s="196"/>
      <c r="J291" s="197">
        <f>ROUND(I291*H291,2)</f>
        <v>0</v>
      </c>
      <c r="K291" s="198"/>
      <c r="L291" s="40"/>
      <c r="M291" s="199" t="s">
        <v>1</v>
      </c>
      <c r="N291" s="200" t="s">
        <v>38</v>
      </c>
      <c r="O291" s="72"/>
      <c r="P291" s="201">
        <f>O291*H291</f>
        <v>0</v>
      </c>
      <c r="Q291" s="201">
        <v>0</v>
      </c>
      <c r="R291" s="201">
        <f>Q291*H291</f>
        <v>0</v>
      </c>
      <c r="S291" s="201">
        <v>0</v>
      </c>
      <c r="T291" s="202">
        <f>S291*H291</f>
        <v>0</v>
      </c>
      <c r="U291" s="35"/>
      <c r="V291" s="35"/>
      <c r="W291" s="35"/>
      <c r="X291" s="35"/>
      <c r="Y291" s="35"/>
      <c r="Z291" s="35"/>
      <c r="AA291" s="35"/>
      <c r="AB291" s="35"/>
      <c r="AC291" s="35"/>
      <c r="AD291" s="35"/>
      <c r="AE291" s="35"/>
      <c r="AR291" s="203" t="s">
        <v>270</v>
      </c>
      <c r="AT291" s="203" t="s">
        <v>266</v>
      </c>
      <c r="AU291" s="203" t="s">
        <v>73</v>
      </c>
      <c r="AY291" s="18" t="s">
        <v>263</v>
      </c>
      <c r="BE291" s="204">
        <f>IF(N291="základní",J291,0)</f>
        <v>0</v>
      </c>
      <c r="BF291" s="204">
        <f>IF(N291="snížená",J291,0)</f>
        <v>0</v>
      </c>
      <c r="BG291" s="204">
        <f>IF(N291="zákl. přenesená",J291,0)</f>
        <v>0</v>
      </c>
      <c r="BH291" s="204">
        <f>IF(N291="sníž. přenesená",J291,0)</f>
        <v>0</v>
      </c>
      <c r="BI291" s="204">
        <f>IF(N291="nulová",J291,0)</f>
        <v>0</v>
      </c>
      <c r="BJ291" s="18" t="s">
        <v>71</v>
      </c>
      <c r="BK291" s="204">
        <f>ROUND(I291*H291,2)</f>
        <v>0</v>
      </c>
      <c r="BL291" s="18" t="s">
        <v>270</v>
      </c>
      <c r="BM291" s="203" t="s">
        <v>4472</v>
      </c>
    </row>
    <row r="292" spans="1:65" s="2" customFormat="1" ht="19.5">
      <c r="A292" s="35"/>
      <c r="B292" s="36"/>
      <c r="C292" s="37"/>
      <c r="D292" s="207" t="s">
        <v>294</v>
      </c>
      <c r="E292" s="37"/>
      <c r="F292" s="239" t="s">
        <v>2154</v>
      </c>
      <c r="G292" s="37"/>
      <c r="H292" s="37"/>
      <c r="I292" s="240"/>
      <c r="J292" s="37"/>
      <c r="K292" s="37"/>
      <c r="L292" s="40"/>
      <c r="M292" s="241"/>
      <c r="N292" s="242"/>
      <c r="O292" s="72"/>
      <c r="P292" s="72"/>
      <c r="Q292" s="72"/>
      <c r="R292" s="72"/>
      <c r="S292" s="72"/>
      <c r="T292" s="73"/>
      <c r="U292" s="35"/>
      <c r="V292" s="35"/>
      <c r="W292" s="35"/>
      <c r="X292" s="35"/>
      <c r="Y292" s="35"/>
      <c r="Z292" s="35"/>
      <c r="AA292" s="35"/>
      <c r="AB292" s="35"/>
      <c r="AC292" s="35"/>
      <c r="AD292" s="35"/>
      <c r="AE292" s="35"/>
      <c r="AT292" s="18" t="s">
        <v>294</v>
      </c>
      <c r="AU292" s="18" t="s">
        <v>73</v>
      </c>
    </row>
    <row r="293" spans="1:65" s="2" customFormat="1" ht="16.5" customHeight="1">
      <c r="A293" s="35"/>
      <c r="B293" s="36"/>
      <c r="C293" s="191" t="s">
        <v>496</v>
      </c>
      <c r="D293" s="191" t="s">
        <v>266</v>
      </c>
      <c r="E293" s="192" t="s">
        <v>4473</v>
      </c>
      <c r="F293" s="193" t="s">
        <v>4474</v>
      </c>
      <c r="G293" s="194" t="s">
        <v>300</v>
      </c>
      <c r="H293" s="195">
        <v>3</v>
      </c>
      <c r="I293" s="196"/>
      <c r="J293" s="197">
        <f>ROUND(I293*H293,2)</f>
        <v>0</v>
      </c>
      <c r="K293" s="198"/>
      <c r="L293" s="40"/>
      <c r="M293" s="199" t="s">
        <v>1</v>
      </c>
      <c r="N293" s="200" t="s">
        <v>38</v>
      </c>
      <c r="O293" s="72"/>
      <c r="P293" s="201">
        <f>O293*H293</f>
        <v>0</v>
      </c>
      <c r="Q293" s="201">
        <v>0</v>
      </c>
      <c r="R293" s="201">
        <f>Q293*H293</f>
        <v>0</v>
      </c>
      <c r="S293" s="201">
        <v>0</v>
      </c>
      <c r="T293" s="202">
        <f>S293*H293</f>
        <v>0</v>
      </c>
      <c r="U293" s="35"/>
      <c r="V293" s="35"/>
      <c r="W293" s="35"/>
      <c r="X293" s="35"/>
      <c r="Y293" s="35"/>
      <c r="Z293" s="35"/>
      <c r="AA293" s="35"/>
      <c r="AB293" s="35"/>
      <c r="AC293" s="35"/>
      <c r="AD293" s="35"/>
      <c r="AE293" s="35"/>
      <c r="AR293" s="203" t="s">
        <v>270</v>
      </c>
      <c r="AT293" s="203" t="s">
        <v>266</v>
      </c>
      <c r="AU293" s="203" t="s">
        <v>73</v>
      </c>
      <c r="AY293" s="18" t="s">
        <v>263</v>
      </c>
      <c r="BE293" s="204">
        <f>IF(N293="základní",J293,0)</f>
        <v>0</v>
      </c>
      <c r="BF293" s="204">
        <f>IF(N293="snížená",J293,0)</f>
        <v>0</v>
      </c>
      <c r="BG293" s="204">
        <f>IF(N293="zákl. přenesená",J293,0)</f>
        <v>0</v>
      </c>
      <c r="BH293" s="204">
        <f>IF(N293="sníž. přenesená",J293,0)</f>
        <v>0</v>
      </c>
      <c r="BI293" s="204">
        <f>IF(N293="nulová",J293,0)</f>
        <v>0</v>
      </c>
      <c r="BJ293" s="18" t="s">
        <v>71</v>
      </c>
      <c r="BK293" s="204">
        <f>ROUND(I293*H293,2)</f>
        <v>0</v>
      </c>
      <c r="BL293" s="18" t="s">
        <v>270</v>
      </c>
      <c r="BM293" s="203" t="s">
        <v>4475</v>
      </c>
    </row>
    <row r="294" spans="1:65" s="2" customFormat="1" ht="19.5">
      <c r="A294" s="35"/>
      <c r="B294" s="36"/>
      <c r="C294" s="37"/>
      <c r="D294" s="207" t="s">
        <v>294</v>
      </c>
      <c r="E294" s="37"/>
      <c r="F294" s="239" t="s">
        <v>4476</v>
      </c>
      <c r="G294" s="37"/>
      <c r="H294" s="37"/>
      <c r="I294" s="240"/>
      <c r="J294" s="37"/>
      <c r="K294" s="37"/>
      <c r="L294" s="40"/>
      <c r="M294" s="241"/>
      <c r="N294" s="242"/>
      <c r="O294" s="72"/>
      <c r="P294" s="72"/>
      <c r="Q294" s="72"/>
      <c r="R294" s="72"/>
      <c r="S294" s="72"/>
      <c r="T294" s="73"/>
      <c r="U294" s="35"/>
      <c r="V294" s="35"/>
      <c r="W294" s="35"/>
      <c r="X294" s="35"/>
      <c r="Y294" s="35"/>
      <c r="Z294" s="35"/>
      <c r="AA294" s="35"/>
      <c r="AB294" s="35"/>
      <c r="AC294" s="35"/>
      <c r="AD294" s="35"/>
      <c r="AE294" s="35"/>
      <c r="AT294" s="18" t="s">
        <v>294</v>
      </c>
      <c r="AU294" s="18" t="s">
        <v>73</v>
      </c>
    </row>
    <row r="295" spans="1:65" s="16" customFormat="1">
      <c r="B295" s="248"/>
      <c r="C295" s="249"/>
      <c r="D295" s="207" t="s">
        <v>272</v>
      </c>
      <c r="E295" s="250" t="s">
        <v>1</v>
      </c>
      <c r="F295" s="251" t="s">
        <v>4477</v>
      </c>
      <c r="G295" s="249"/>
      <c r="H295" s="250" t="s">
        <v>1</v>
      </c>
      <c r="I295" s="252"/>
      <c r="J295" s="249"/>
      <c r="K295" s="249"/>
      <c r="L295" s="253"/>
      <c r="M295" s="254"/>
      <c r="N295" s="255"/>
      <c r="O295" s="255"/>
      <c r="P295" s="255"/>
      <c r="Q295" s="255"/>
      <c r="R295" s="255"/>
      <c r="S295" s="255"/>
      <c r="T295" s="256"/>
      <c r="AT295" s="257" t="s">
        <v>272</v>
      </c>
      <c r="AU295" s="257" t="s">
        <v>73</v>
      </c>
      <c r="AV295" s="16" t="s">
        <v>71</v>
      </c>
      <c r="AW295" s="16" t="s">
        <v>30</v>
      </c>
      <c r="AX295" s="16" t="s">
        <v>64</v>
      </c>
      <c r="AY295" s="257" t="s">
        <v>263</v>
      </c>
    </row>
    <row r="296" spans="1:65" s="16" customFormat="1">
      <c r="B296" s="248"/>
      <c r="C296" s="249"/>
      <c r="D296" s="207" t="s">
        <v>272</v>
      </c>
      <c r="E296" s="250" t="s">
        <v>1</v>
      </c>
      <c r="F296" s="251" t="s">
        <v>4478</v>
      </c>
      <c r="G296" s="249"/>
      <c r="H296" s="250" t="s">
        <v>1</v>
      </c>
      <c r="I296" s="252"/>
      <c r="J296" s="249"/>
      <c r="K296" s="249"/>
      <c r="L296" s="253"/>
      <c r="M296" s="254"/>
      <c r="N296" s="255"/>
      <c r="O296" s="255"/>
      <c r="P296" s="255"/>
      <c r="Q296" s="255"/>
      <c r="R296" s="255"/>
      <c r="S296" s="255"/>
      <c r="T296" s="256"/>
      <c r="AT296" s="257" t="s">
        <v>272</v>
      </c>
      <c r="AU296" s="257" t="s">
        <v>73</v>
      </c>
      <c r="AV296" s="16" t="s">
        <v>71</v>
      </c>
      <c r="AW296" s="16" t="s">
        <v>30</v>
      </c>
      <c r="AX296" s="16" t="s">
        <v>64</v>
      </c>
      <c r="AY296" s="257" t="s">
        <v>263</v>
      </c>
    </row>
    <row r="297" spans="1:65" s="13" customFormat="1">
      <c r="B297" s="205"/>
      <c r="C297" s="206"/>
      <c r="D297" s="207" t="s">
        <v>272</v>
      </c>
      <c r="E297" s="208" t="s">
        <v>1</v>
      </c>
      <c r="F297" s="209" t="s">
        <v>4479</v>
      </c>
      <c r="G297" s="206"/>
      <c r="H297" s="210">
        <v>3</v>
      </c>
      <c r="I297" s="211"/>
      <c r="J297" s="206"/>
      <c r="K297" s="206"/>
      <c r="L297" s="212"/>
      <c r="M297" s="213"/>
      <c r="N297" s="214"/>
      <c r="O297" s="214"/>
      <c r="P297" s="214"/>
      <c r="Q297" s="214"/>
      <c r="R297" s="214"/>
      <c r="S297" s="214"/>
      <c r="T297" s="215"/>
      <c r="AT297" s="216" t="s">
        <v>272</v>
      </c>
      <c r="AU297" s="216" t="s">
        <v>73</v>
      </c>
      <c r="AV297" s="13" t="s">
        <v>73</v>
      </c>
      <c r="AW297" s="13" t="s">
        <v>30</v>
      </c>
      <c r="AX297" s="13" t="s">
        <v>64</v>
      </c>
      <c r="AY297" s="216" t="s">
        <v>263</v>
      </c>
    </row>
    <row r="298" spans="1:65" s="15" customFormat="1">
      <c r="B298" s="228"/>
      <c r="C298" s="229"/>
      <c r="D298" s="207" t="s">
        <v>272</v>
      </c>
      <c r="E298" s="230" t="s">
        <v>1</v>
      </c>
      <c r="F298" s="231" t="s">
        <v>280</v>
      </c>
      <c r="G298" s="229"/>
      <c r="H298" s="232">
        <v>3</v>
      </c>
      <c r="I298" s="233"/>
      <c r="J298" s="229"/>
      <c r="K298" s="229"/>
      <c r="L298" s="234"/>
      <c r="M298" s="235"/>
      <c r="N298" s="236"/>
      <c r="O298" s="236"/>
      <c r="P298" s="236"/>
      <c r="Q298" s="236"/>
      <c r="R298" s="236"/>
      <c r="S298" s="236"/>
      <c r="T298" s="237"/>
      <c r="AT298" s="238" t="s">
        <v>272</v>
      </c>
      <c r="AU298" s="238" t="s">
        <v>73</v>
      </c>
      <c r="AV298" s="15" t="s">
        <v>270</v>
      </c>
      <c r="AW298" s="15" t="s">
        <v>30</v>
      </c>
      <c r="AX298" s="15" t="s">
        <v>71</v>
      </c>
      <c r="AY298" s="238" t="s">
        <v>263</v>
      </c>
    </row>
    <row r="299" spans="1:65" s="2" customFormat="1" ht="24.2" customHeight="1">
      <c r="A299" s="35"/>
      <c r="B299" s="36"/>
      <c r="C299" s="191" t="s">
        <v>576</v>
      </c>
      <c r="D299" s="191" t="s">
        <v>266</v>
      </c>
      <c r="E299" s="192" t="s">
        <v>599</v>
      </c>
      <c r="F299" s="193" t="s">
        <v>600</v>
      </c>
      <c r="G299" s="194" t="s">
        <v>300</v>
      </c>
      <c r="H299" s="195">
        <v>195.191</v>
      </c>
      <c r="I299" s="196"/>
      <c r="J299" s="197">
        <f>ROUND(I299*H299,2)</f>
        <v>0</v>
      </c>
      <c r="K299" s="198"/>
      <c r="L299" s="40"/>
      <c r="M299" s="199" t="s">
        <v>1</v>
      </c>
      <c r="N299" s="200" t="s">
        <v>38</v>
      </c>
      <c r="O299" s="72"/>
      <c r="P299" s="201">
        <f>O299*H299</f>
        <v>0</v>
      </c>
      <c r="Q299" s="201">
        <v>0</v>
      </c>
      <c r="R299" s="201">
        <f>Q299*H299</f>
        <v>0</v>
      </c>
      <c r="S299" s="201">
        <v>0</v>
      </c>
      <c r="T299" s="202">
        <f>S299*H299</f>
        <v>0</v>
      </c>
      <c r="U299" s="35"/>
      <c r="V299" s="35"/>
      <c r="W299" s="35"/>
      <c r="X299" s="35"/>
      <c r="Y299" s="35"/>
      <c r="Z299" s="35"/>
      <c r="AA299" s="35"/>
      <c r="AB299" s="35"/>
      <c r="AC299" s="35"/>
      <c r="AD299" s="35"/>
      <c r="AE299" s="35"/>
      <c r="AR299" s="203" t="s">
        <v>270</v>
      </c>
      <c r="AT299" s="203" t="s">
        <v>266</v>
      </c>
      <c r="AU299" s="203" t="s">
        <v>73</v>
      </c>
      <c r="AY299" s="18" t="s">
        <v>263</v>
      </c>
      <c r="BE299" s="204">
        <f>IF(N299="základní",J299,0)</f>
        <v>0</v>
      </c>
      <c r="BF299" s="204">
        <f>IF(N299="snížená",J299,0)</f>
        <v>0</v>
      </c>
      <c r="BG299" s="204">
        <f>IF(N299="zákl. přenesená",J299,0)</f>
        <v>0</v>
      </c>
      <c r="BH299" s="204">
        <f>IF(N299="sníž. přenesená",J299,0)</f>
        <v>0</v>
      </c>
      <c r="BI299" s="204">
        <f>IF(N299="nulová",J299,0)</f>
        <v>0</v>
      </c>
      <c r="BJ299" s="18" t="s">
        <v>71</v>
      </c>
      <c r="BK299" s="204">
        <f>ROUND(I299*H299,2)</f>
        <v>0</v>
      </c>
      <c r="BL299" s="18" t="s">
        <v>270</v>
      </c>
      <c r="BM299" s="203" t="s">
        <v>4480</v>
      </c>
    </row>
    <row r="300" spans="1:65" s="2" customFormat="1" ht="19.5">
      <c r="A300" s="35"/>
      <c r="B300" s="36"/>
      <c r="C300" s="37"/>
      <c r="D300" s="207" t="s">
        <v>294</v>
      </c>
      <c r="E300" s="37"/>
      <c r="F300" s="239" t="s">
        <v>2156</v>
      </c>
      <c r="G300" s="37"/>
      <c r="H300" s="37"/>
      <c r="I300" s="240"/>
      <c r="J300" s="37"/>
      <c r="K300" s="37"/>
      <c r="L300" s="40"/>
      <c r="M300" s="241"/>
      <c r="N300" s="242"/>
      <c r="O300" s="72"/>
      <c r="P300" s="72"/>
      <c r="Q300" s="72"/>
      <c r="R300" s="72"/>
      <c r="S300" s="72"/>
      <c r="T300" s="73"/>
      <c r="U300" s="35"/>
      <c r="V300" s="35"/>
      <c r="W300" s="35"/>
      <c r="X300" s="35"/>
      <c r="Y300" s="35"/>
      <c r="Z300" s="35"/>
      <c r="AA300" s="35"/>
      <c r="AB300" s="35"/>
      <c r="AC300" s="35"/>
      <c r="AD300" s="35"/>
      <c r="AE300" s="35"/>
      <c r="AT300" s="18" t="s">
        <v>294</v>
      </c>
      <c r="AU300" s="18" t="s">
        <v>73</v>
      </c>
    </row>
    <row r="301" spans="1:65" s="16" customFormat="1">
      <c r="B301" s="248"/>
      <c r="C301" s="249"/>
      <c r="D301" s="207" t="s">
        <v>272</v>
      </c>
      <c r="E301" s="250" t="s">
        <v>1</v>
      </c>
      <c r="F301" s="251" t="s">
        <v>4481</v>
      </c>
      <c r="G301" s="249"/>
      <c r="H301" s="250" t="s">
        <v>1</v>
      </c>
      <c r="I301" s="252"/>
      <c r="J301" s="249"/>
      <c r="K301" s="249"/>
      <c r="L301" s="253"/>
      <c r="M301" s="254"/>
      <c r="N301" s="255"/>
      <c r="O301" s="255"/>
      <c r="P301" s="255"/>
      <c r="Q301" s="255"/>
      <c r="R301" s="255"/>
      <c r="S301" s="255"/>
      <c r="T301" s="256"/>
      <c r="AT301" s="257" t="s">
        <v>272</v>
      </c>
      <c r="AU301" s="257" t="s">
        <v>73</v>
      </c>
      <c r="AV301" s="16" t="s">
        <v>71</v>
      </c>
      <c r="AW301" s="16" t="s">
        <v>30</v>
      </c>
      <c r="AX301" s="16" t="s">
        <v>64</v>
      </c>
      <c r="AY301" s="257" t="s">
        <v>263</v>
      </c>
    </row>
    <row r="302" spans="1:65" s="13" customFormat="1">
      <c r="B302" s="205"/>
      <c r="C302" s="206"/>
      <c r="D302" s="207" t="s">
        <v>272</v>
      </c>
      <c r="E302" s="208" t="s">
        <v>1</v>
      </c>
      <c r="F302" s="209" t="s">
        <v>4482</v>
      </c>
      <c r="G302" s="206"/>
      <c r="H302" s="210">
        <v>6.7039999999999997</v>
      </c>
      <c r="I302" s="211"/>
      <c r="J302" s="206"/>
      <c r="K302" s="206"/>
      <c r="L302" s="212"/>
      <c r="M302" s="213"/>
      <c r="N302" s="214"/>
      <c r="O302" s="214"/>
      <c r="P302" s="214"/>
      <c r="Q302" s="214"/>
      <c r="R302" s="214"/>
      <c r="S302" s="214"/>
      <c r="T302" s="215"/>
      <c r="AT302" s="216" t="s">
        <v>272</v>
      </c>
      <c r="AU302" s="216" t="s">
        <v>73</v>
      </c>
      <c r="AV302" s="13" t="s">
        <v>73</v>
      </c>
      <c r="AW302" s="13" t="s">
        <v>30</v>
      </c>
      <c r="AX302" s="13" t="s">
        <v>64</v>
      </c>
      <c r="AY302" s="216" t="s">
        <v>263</v>
      </c>
    </row>
    <row r="303" spans="1:65" s="16" customFormat="1">
      <c r="B303" s="248"/>
      <c r="C303" s="249"/>
      <c r="D303" s="207" t="s">
        <v>272</v>
      </c>
      <c r="E303" s="250" t="s">
        <v>1</v>
      </c>
      <c r="F303" s="251" t="s">
        <v>4483</v>
      </c>
      <c r="G303" s="249"/>
      <c r="H303" s="250" t="s">
        <v>1</v>
      </c>
      <c r="I303" s="252"/>
      <c r="J303" s="249"/>
      <c r="K303" s="249"/>
      <c r="L303" s="253"/>
      <c r="M303" s="254"/>
      <c r="N303" s="255"/>
      <c r="O303" s="255"/>
      <c r="P303" s="255"/>
      <c r="Q303" s="255"/>
      <c r="R303" s="255"/>
      <c r="S303" s="255"/>
      <c r="T303" s="256"/>
      <c r="AT303" s="257" t="s">
        <v>272</v>
      </c>
      <c r="AU303" s="257" t="s">
        <v>73</v>
      </c>
      <c r="AV303" s="16" t="s">
        <v>71</v>
      </c>
      <c r="AW303" s="16" t="s">
        <v>30</v>
      </c>
      <c r="AX303" s="16" t="s">
        <v>64</v>
      </c>
      <c r="AY303" s="257" t="s">
        <v>263</v>
      </c>
    </row>
    <row r="304" spans="1:65" s="13" customFormat="1">
      <c r="B304" s="205"/>
      <c r="C304" s="206"/>
      <c r="D304" s="207" t="s">
        <v>272</v>
      </c>
      <c r="E304" s="208" t="s">
        <v>1</v>
      </c>
      <c r="F304" s="209" t="s">
        <v>4482</v>
      </c>
      <c r="G304" s="206"/>
      <c r="H304" s="210">
        <v>6.7039999999999997</v>
      </c>
      <c r="I304" s="211"/>
      <c r="J304" s="206"/>
      <c r="K304" s="206"/>
      <c r="L304" s="212"/>
      <c r="M304" s="213"/>
      <c r="N304" s="214"/>
      <c r="O304" s="214"/>
      <c r="P304" s="214"/>
      <c r="Q304" s="214"/>
      <c r="R304" s="214"/>
      <c r="S304" s="214"/>
      <c r="T304" s="215"/>
      <c r="AT304" s="216" t="s">
        <v>272</v>
      </c>
      <c r="AU304" s="216" t="s">
        <v>73</v>
      </c>
      <c r="AV304" s="13" t="s">
        <v>73</v>
      </c>
      <c r="AW304" s="13" t="s">
        <v>30</v>
      </c>
      <c r="AX304" s="13" t="s">
        <v>64</v>
      </c>
      <c r="AY304" s="216" t="s">
        <v>263</v>
      </c>
    </row>
    <row r="305" spans="2:51" s="16" customFormat="1">
      <c r="B305" s="248"/>
      <c r="C305" s="249"/>
      <c r="D305" s="207" t="s">
        <v>272</v>
      </c>
      <c r="E305" s="250" t="s">
        <v>1</v>
      </c>
      <c r="F305" s="251" t="s">
        <v>4484</v>
      </c>
      <c r="G305" s="249"/>
      <c r="H305" s="250" t="s">
        <v>1</v>
      </c>
      <c r="I305" s="252"/>
      <c r="J305" s="249"/>
      <c r="K305" s="249"/>
      <c r="L305" s="253"/>
      <c r="M305" s="254"/>
      <c r="N305" s="255"/>
      <c r="O305" s="255"/>
      <c r="P305" s="255"/>
      <c r="Q305" s="255"/>
      <c r="R305" s="255"/>
      <c r="S305" s="255"/>
      <c r="T305" s="256"/>
      <c r="AT305" s="257" t="s">
        <v>272</v>
      </c>
      <c r="AU305" s="257" t="s">
        <v>73</v>
      </c>
      <c r="AV305" s="16" t="s">
        <v>71</v>
      </c>
      <c r="AW305" s="16" t="s">
        <v>30</v>
      </c>
      <c r="AX305" s="16" t="s">
        <v>64</v>
      </c>
      <c r="AY305" s="257" t="s">
        <v>263</v>
      </c>
    </row>
    <row r="306" spans="2:51" s="13" customFormat="1">
      <c r="B306" s="205"/>
      <c r="C306" s="206"/>
      <c r="D306" s="207" t="s">
        <v>272</v>
      </c>
      <c r="E306" s="208" t="s">
        <v>1</v>
      </c>
      <c r="F306" s="209" t="s">
        <v>4485</v>
      </c>
      <c r="G306" s="206"/>
      <c r="H306" s="210">
        <v>3.0339999999999998</v>
      </c>
      <c r="I306" s="211"/>
      <c r="J306" s="206"/>
      <c r="K306" s="206"/>
      <c r="L306" s="212"/>
      <c r="M306" s="213"/>
      <c r="N306" s="214"/>
      <c r="O306" s="214"/>
      <c r="P306" s="214"/>
      <c r="Q306" s="214"/>
      <c r="R306" s="214"/>
      <c r="S306" s="214"/>
      <c r="T306" s="215"/>
      <c r="AT306" s="216" t="s">
        <v>272</v>
      </c>
      <c r="AU306" s="216" t="s">
        <v>73</v>
      </c>
      <c r="AV306" s="13" t="s">
        <v>73</v>
      </c>
      <c r="AW306" s="13" t="s">
        <v>30</v>
      </c>
      <c r="AX306" s="13" t="s">
        <v>64</v>
      </c>
      <c r="AY306" s="216" t="s">
        <v>263</v>
      </c>
    </row>
    <row r="307" spans="2:51" s="13" customFormat="1">
      <c r="B307" s="205"/>
      <c r="C307" s="206"/>
      <c r="D307" s="207" t="s">
        <v>272</v>
      </c>
      <c r="E307" s="208" t="s">
        <v>1</v>
      </c>
      <c r="F307" s="209" t="s">
        <v>4486</v>
      </c>
      <c r="G307" s="206"/>
      <c r="H307" s="210">
        <v>3.03</v>
      </c>
      <c r="I307" s="211"/>
      <c r="J307" s="206"/>
      <c r="K307" s="206"/>
      <c r="L307" s="212"/>
      <c r="M307" s="213"/>
      <c r="N307" s="214"/>
      <c r="O307" s="214"/>
      <c r="P307" s="214"/>
      <c r="Q307" s="214"/>
      <c r="R307" s="214"/>
      <c r="S307" s="214"/>
      <c r="T307" s="215"/>
      <c r="AT307" s="216" t="s">
        <v>272</v>
      </c>
      <c r="AU307" s="216" t="s">
        <v>73</v>
      </c>
      <c r="AV307" s="13" t="s">
        <v>73</v>
      </c>
      <c r="AW307" s="13" t="s">
        <v>30</v>
      </c>
      <c r="AX307" s="13" t="s">
        <v>64</v>
      </c>
      <c r="AY307" s="216" t="s">
        <v>263</v>
      </c>
    </row>
    <row r="308" spans="2:51" s="13" customFormat="1">
      <c r="B308" s="205"/>
      <c r="C308" s="206"/>
      <c r="D308" s="207" t="s">
        <v>272</v>
      </c>
      <c r="E308" s="208" t="s">
        <v>1</v>
      </c>
      <c r="F308" s="209" t="s">
        <v>4487</v>
      </c>
      <c r="G308" s="206"/>
      <c r="H308" s="210">
        <v>3.0339999999999998</v>
      </c>
      <c r="I308" s="211"/>
      <c r="J308" s="206"/>
      <c r="K308" s="206"/>
      <c r="L308" s="212"/>
      <c r="M308" s="213"/>
      <c r="N308" s="214"/>
      <c r="O308" s="214"/>
      <c r="P308" s="214"/>
      <c r="Q308" s="214"/>
      <c r="R308" s="214"/>
      <c r="S308" s="214"/>
      <c r="T308" s="215"/>
      <c r="AT308" s="216" t="s">
        <v>272</v>
      </c>
      <c r="AU308" s="216" t="s">
        <v>73</v>
      </c>
      <c r="AV308" s="13" t="s">
        <v>73</v>
      </c>
      <c r="AW308" s="13" t="s">
        <v>30</v>
      </c>
      <c r="AX308" s="13" t="s">
        <v>64</v>
      </c>
      <c r="AY308" s="216" t="s">
        <v>263</v>
      </c>
    </row>
    <row r="309" spans="2:51" s="13" customFormat="1">
      <c r="B309" s="205"/>
      <c r="C309" s="206"/>
      <c r="D309" s="207" t="s">
        <v>272</v>
      </c>
      <c r="E309" s="208" t="s">
        <v>1</v>
      </c>
      <c r="F309" s="209" t="s">
        <v>4488</v>
      </c>
      <c r="G309" s="206"/>
      <c r="H309" s="210">
        <v>3.0339999999999998</v>
      </c>
      <c r="I309" s="211"/>
      <c r="J309" s="206"/>
      <c r="K309" s="206"/>
      <c r="L309" s="212"/>
      <c r="M309" s="213"/>
      <c r="N309" s="214"/>
      <c r="O309" s="214"/>
      <c r="P309" s="214"/>
      <c r="Q309" s="214"/>
      <c r="R309" s="214"/>
      <c r="S309" s="214"/>
      <c r="T309" s="215"/>
      <c r="AT309" s="216" t="s">
        <v>272</v>
      </c>
      <c r="AU309" s="216" t="s">
        <v>73</v>
      </c>
      <c r="AV309" s="13" t="s">
        <v>73</v>
      </c>
      <c r="AW309" s="13" t="s">
        <v>30</v>
      </c>
      <c r="AX309" s="13" t="s">
        <v>64</v>
      </c>
      <c r="AY309" s="216" t="s">
        <v>263</v>
      </c>
    </row>
    <row r="310" spans="2:51" s="13" customFormat="1">
      <c r="B310" s="205"/>
      <c r="C310" s="206"/>
      <c r="D310" s="207" t="s">
        <v>272</v>
      </c>
      <c r="E310" s="208" t="s">
        <v>1</v>
      </c>
      <c r="F310" s="209" t="s">
        <v>4489</v>
      </c>
      <c r="G310" s="206"/>
      <c r="H310" s="210">
        <v>2.9340000000000002</v>
      </c>
      <c r="I310" s="211"/>
      <c r="J310" s="206"/>
      <c r="K310" s="206"/>
      <c r="L310" s="212"/>
      <c r="M310" s="213"/>
      <c r="N310" s="214"/>
      <c r="O310" s="214"/>
      <c r="P310" s="214"/>
      <c r="Q310" s="214"/>
      <c r="R310" s="214"/>
      <c r="S310" s="214"/>
      <c r="T310" s="215"/>
      <c r="AT310" s="216" t="s">
        <v>272</v>
      </c>
      <c r="AU310" s="216" t="s">
        <v>73</v>
      </c>
      <c r="AV310" s="13" t="s">
        <v>73</v>
      </c>
      <c r="AW310" s="13" t="s">
        <v>30</v>
      </c>
      <c r="AX310" s="13" t="s">
        <v>64</v>
      </c>
      <c r="AY310" s="216" t="s">
        <v>263</v>
      </c>
    </row>
    <row r="311" spans="2:51" s="13" customFormat="1">
      <c r="B311" s="205"/>
      <c r="C311" s="206"/>
      <c r="D311" s="207" t="s">
        <v>272</v>
      </c>
      <c r="E311" s="208" t="s">
        <v>1</v>
      </c>
      <c r="F311" s="209" t="s">
        <v>4490</v>
      </c>
      <c r="G311" s="206"/>
      <c r="H311" s="210">
        <v>3.03</v>
      </c>
      <c r="I311" s="211"/>
      <c r="J311" s="206"/>
      <c r="K311" s="206"/>
      <c r="L311" s="212"/>
      <c r="M311" s="213"/>
      <c r="N311" s="214"/>
      <c r="O311" s="214"/>
      <c r="P311" s="214"/>
      <c r="Q311" s="214"/>
      <c r="R311" s="214"/>
      <c r="S311" s="214"/>
      <c r="T311" s="215"/>
      <c r="AT311" s="216" t="s">
        <v>272</v>
      </c>
      <c r="AU311" s="216" t="s">
        <v>73</v>
      </c>
      <c r="AV311" s="13" t="s">
        <v>73</v>
      </c>
      <c r="AW311" s="13" t="s">
        <v>30</v>
      </c>
      <c r="AX311" s="13" t="s">
        <v>64</v>
      </c>
      <c r="AY311" s="216" t="s">
        <v>263</v>
      </c>
    </row>
    <row r="312" spans="2:51" s="13" customFormat="1">
      <c r="B312" s="205"/>
      <c r="C312" s="206"/>
      <c r="D312" s="207" t="s">
        <v>272</v>
      </c>
      <c r="E312" s="208" t="s">
        <v>1</v>
      </c>
      <c r="F312" s="209" t="s">
        <v>4491</v>
      </c>
      <c r="G312" s="206"/>
      <c r="H312" s="210">
        <v>3.03</v>
      </c>
      <c r="I312" s="211"/>
      <c r="J312" s="206"/>
      <c r="K312" s="206"/>
      <c r="L312" s="212"/>
      <c r="M312" s="213"/>
      <c r="N312" s="214"/>
      <c r="O312" s="214"/>
      <c r="P312" s="214"/>
      <c r="Q312" s="214"/>
      <c r="R312" s="214"/>
      <c r="S312" s="214"/>
      <c r="T312" s="215"/>
      <c r="AT312" s="216" t="s">
        <v>272</v>
      </c>
      <c r="AU312" s="216" t="s">
        <v>73</v>
      </c>
      <c r="AV312" s="13" t="s">
        <v>73</v>
      </c>
      <c r="AW312" s="13" t="s">
        <v>30</v>
      </c>
      <c r="AX312" s="13" t="s">
        <v>64</v>
      </c>
      <c r="AY312" s="216" t="s">
        <v>263</v>
      </c>
    </row>
    <row r="313" spans="2:51" s="16" customFormat="1">
      <c r="B313" s="248"/>
      <c r="C313" s="249"/>
      <c r="D313" s="207" t="s">
        <v>272</v>
      </c>
      <c r="E313" s="250" t="s">
        <v>1</v>
      </c>
      <c r="F313" s="251" t="s">
        <v>4492</v>
      </c>
      <c r="G313" s="249"/>
      <c r="H313" s="250" t="s">
        <v>1</v>
      </c>
      <c r="I313" s="252"/>
      <c r="J313" s="249"/>
      <c r="K313" s="249"/>
      <c r="L313" s="253"/>
      <c r="M313" s="254"/>
      <c r="N313" s="255"/>
      <c r="O313" s="255"/>
      <c r="P313" s="255"/>
      <c r="Q313" s="255"/>
      <c r="R313" s="255"/>
      <c r="S313" s="255"/>
      <c r="T313" s="256"/>
      <c r="AT313" s="257" t="s">
        <v>272</v>
      </c>
      <c r="AU313" s="257" t="s">
        <v>73</v>
      </c>
      <c r="AV313" s="16" t="s">
        <v>71</v>
      </c>
      <c r="AW313" s="16" t="s">
        <v>30</v>
      </c>
      <c r="AX313" s="16" t="s">
        <v>64</v>
      </c>
      <c r="AY313" s="257" t="s">
        <v>263</v>
      </c>
    </row>
    <row r="314" spans="2:51" s="13" customFormat="1">
      <c r="B314" s="205"/>
      <c r="C314" s="206"/>
      <c r="D314" s="207" t="s">
        <v>272</v>
      </c>
      <c r="E314" s="208" t="s">
        <v>1</v>
      </c>
      <c r="F314" s="209" t="s">
        <v>4493</v>
      </c>
      <c r="G314" s="206"/>
      <c r="H314" s="210">
        <v>6.2720000000000002</v>
      </c>
      <c r="I314" s="211"/>
      <c r="J314" s="206"/>
      <c r="K314" s="206"/>
      <c r="L314" s="212"/>
      <c r="M314" s="213"/>
      <c r="N314" s="214"/>
      <c r="O314" s="214"/>
      <c r="P314" s="214"/>
      <c r="Q314" s="214"/>
      <c r="R314" s="214"/>
      <c r="S314" s="214"/>
      <c r="T314" s="215"/>
      <c r="AT314" s="216" t="s">
        <v>272</v>
      </c>
      <c r="AU314" s="216" t="s">
        <v>73</v>
      </c>
      <c r="AV314" s="13" t="s">
        <v>73</v>
      </c>
      <c r="AW314" s="13" t="s">
        <v>30</v>
      </c>
      <c r="AX314" s="13" t="s">
        <v>64</v>
      </c>
      <c r="AY314" s="216" t="s">
        <v>263</v>
      </c>
    </row>
    <row r="315" spans="2:51" s="16" customFormat="1">
      <c r="B315" s="248"/>
      <c r="C315" s="249"/>
      <c r="D315" s="207" t="s">
        <v>272</v>
      </c>
      <c r="E315" s="250" t="s">
        <v>1</v>
      </c>
      <c r="F315" s="251" t="s">
        <v>4494</v>
      </c>
      <c r="G315" s="249"/>
      <c r="H315" s="250" t="s">
        <v>1</v>
      </c>
      <c r="I315" s="252"/>
      <c r="J315" s="249"/>
      <c r="K315" s="249"/>
      <c r="L315" s="253"/>
      <c r="M315" s="254"/>
      <c r="N315" s="255"/>
      <c r="O315" s="255"/>
      <c r="P315" s="255"/>
      <c r="Q315" s="255"/>
      <c r="R315" s="255"/>
      <c r="S315" s="255"/>
      <c r="T315" s="256"/>
      <c r="AT315" s="257" t="s">
        <v>272</v>
      </c>
      <c r="AU315" s="257" t="s">
        <v>73</v>
      </c>
      <c r="AV315" s="16" t="s">
        <v>71</v>
      </c>
      <c r="AW315" s="16" t="s">
        <v>30</v>
      </c>
      <c r="AX315" s="16" t="s">
        <v>64</v>
      </c>
      <c r="AY315" s="257" t="s">
        <v>263</v>
      </c>
    </row>
    <row r="316" spans="2:51" s="13" customFormat="1">
      <c r="B316" s="205"/>
      <c r="C316" s="206"/>
      <c r="D316" s="207" t="s">
        <v>272</v>
      </c>
      <c r="E316" s="208" t="s">
        <v>1</v>
      </c>
      <c r="F316" s="209" t="s">
        <v>4493</v>
      </c>
      <c r="G316" s="206"/>
      <c r="H316" s="210">
        <v>6.2720000000000002</v>
      </c>
      <c r="I316" s="211"/>
      <c r="J316" s="206"/>
      <c r="K316" s="206"/>
      <c r="L316" s="212"/>
      <c r="M316" s="213"/>
      <c r="N316" s="214"/>
      <c r="O316" s="214"/>
      <c r="P316" s="214"/>
      <c r="Q316" s="214"/>
      <c r="R316" s="214"/>
      <c r="S316" s="214"/>
      <c r="T316" s="215"/>
      <c r="AT316" s="216" t="s">
        <v>272</v>
      </c>
      <c r="AU316" s="216" t="s">
        <v>73</v>
      </c>
      <c r="AV316" s="13" t="s">
        <v>73</v>
      </c>
      <c r="AW316" s="13" t="s">
        <v>30</v>
      </c>
      <c r="AX316" s="13" t="s">
        <v>64</v>
      </c>
      <c r="AY316" s="216" t="s">
        <v>263</v>
      </c>
    </row>
    <row r="317" spans="2:51" s="16" customFormat="1">
      <c r="B317" s="248"/>
      <c r="C317" s="249"/>
      <c r="D317" s="207" t="s">
        <v>272</v>
      </c>
      <c r="E317" s="250" t="s">
        <v>1</v>
      </c>
      <c r="F317" s="251" t="s">
        <v>4495</v>
      </c>
      <c r="G317" s="249"/>
      <c r="H317" s="250" t="s">
        <v>1</v>
      </c>
      <c r="I317" s="252"/>
      <c r="J317" s="249"/>
      <c r="K317" s="249"/>
      <c r="L317" s="253"/>
      <c r="M317" s="254"/>
      <c r="N317" s="255"/>
      <c r="O317" s="255"/>
      <c r="P317" s="255"/>
      <c r="Q317" s="255"/>
      <c r="R317" s="255"/>
      <c r="S317" s="255"/>
      <c r="T317" s="256"/>
      <c r="AT317" s="257" t="s">
        <v>272</v>
      </c>
      <c r="AU317" s="257" t="s">
        <v>73</v>
      </c>
      <c r="AV317" s="16" t="s">
        <v>71</v>
      </c>
      <c r="AW317" s="16" t="s">
        <v>30</v>
      </c>
      <c r="AX317" s="16" t="s">
        <v>64</v>
      </c>
      <c r="AY317" s="257" t="s">
        <v>263</v>
      </c>
    </row>
    <row r="318" spans="2:51" s="13" customFormat="1">
      <c r="B318" s="205"/>
      <c r="C318" s="206"/>
      <c r="D318" s="207" t="s">
        <v>272</v>
      </c>
      <c r="E318" s="208" t="s">
        <v>1</v>
      </c>
      <c r="F318" s="209" t="s">
        <v>4496</v>
      </c>
      <c r="G318" s="206"/>
      <c r="H318" s="210">
        <v>6.5119999999999996</v>
      </c>
      <c r="I318" s="211"/>
      <c r="J318" s="206"/>
      <c r="K318" s="206"/>
      <c r="L318" s="212"/>
      <c r="M318" s="213"/>
      <c r="N318" s="214"/>
      <c r="O318" s="214"/>
      <c r="P318" s="214"/>
      <c r="Q318" s="214"/>
      <c r="R318" s="214"/>
      <c r="S318" s="214"/>
      <c r="T318" s="215"/>
      <c r="AT318" s="216" t="s">
        <v>272</v>
      </c>
      <c r="AU318" s="216" t="s">
        <v>73</v>
      </c>
      <c r="AV318" s="13" t="s">
        <v>73</v>
      </c>
      <c r="AW318" s="13" t="s">
        <v>30</v>
      </c>
      <c r="AX318" s="13" t="s">
        <v>64</v>
      </c>
      <c r="AY318" s="216" t="s">
        <v>263</v>
      </c>
    </row>
    <row r="319" spans="2:51" s="16" customFormat="1">
      <c r="B319" s="248"/>
      <c r="C319" s="249"/>
      <c r="D319" s="207" t="s">
        <v>272</v>
      </c>
      <c r="E319" s="250" t="s">
        <v>1</v>
      </c>
      <c r="F319" s="251" t="s">
        <v>4497</v>
      </c>
      <c r="G319" s="249"/>
      <c r="H319" s="250" t="s">
        <v>1</v>
      </c>
      <c r="I319" s="252"/>
      <c r="J319" s="249"/>
      <c r="K319" s="249"/>
      <c r="L319" s="253"/>
      <c r="M319" s="254"/>
      <c r="N319" s="255"/>
      <c r="O319" s="255"/>
      <c r="P319" s="255"/>
      <c r="Q319" s="255"/>
      <c r="R319" s="255"/>
      <c r="S319" s="255"/>
      <c r="T319" s="256"/>
      <c r="AT319" s="257" t="s">
        <v>272</v>
      </c>
      <c r="AU319" s="257" t="s">
        <v>73</v>
      </c>
      <c r="AV319" s="16" t="s">
        <v>71</v>
      </c>
      <c r="AW319" s="16" t="s">
        <v>30</v>
      </c>
      <c r="AX319" s="16" t="s">
        <v>64</v>
      </c>
      <c r="AY319" s="257" t="s">
        <v>263</v>
      </c>
    </row>
    <row r="320" spans="2:51" s="13" customFormat="1">
      <c r="B320" s="205"/>
      <c r="C320" s="206"/>
      <c r="D320" s="207" t="s">
        <v>272</v>
      </c>
      <c r="E320" s="208" t="s">
        <v>1</v>
      </c>
      <c r="F320" s="209" t="s">
        <v>4498</v>
      </c>
      <c r="G320" s="206"/>
      <c r="H320" s="210">
        <v>4.7489999999999997</v>
      </c>
      <c r="I320" s="211"/>
      <c r="J320" s="206"/>
      <c r="K320" s="206"/>
      <c r="L320" s="212"/>
      <c r="M320" s="213"/>
      <c r="N320" s="214"/>
      <c r="O320" s="214"/>
      <c r="P320" s="214"/>
      <c r="Q320" s="214"/>
      <c r="R320" s="214"/>
      <c r="S320" s="214"/>
      <c r="T320" s="215"/>
      <c r="AT320" s="216" t="s">
        <v>272</v>
      </c>
      <c r="AU320" s="216" t="s">
        <v>73</v>
      </c>
      <c r="AV320" s="13" t="s">
        <v>73</v>
      </c>
      <c r="AW320" s="13" t="s">
        <v>30</v>
      </c>
      <c r="AX320" s="13" t="s">
        <v>64</v>
      </c>
      <c r="AY320" s="216" t="s">
        <v>263</v>
      </c>
    </row>
    <row r="321" spans="2:51" s="16" customFormat="1">
      <c r="B321" s="248"/>
      <c r="C321" s="249"/>
      <c r="D321" s="207" t="s">
        <v>272</v>
      </c>
      <c r="E321" s="250" t="s">
        <v>1</v>
      </c>
      <c r="F321" s="251" t="s">
        <v>4499</v>
      </c>
      <c r="G321" s="249"/>
      <c r="H321" s="250" t="s">
        <v>1</v>
      </c>
      <c r="I321" s="252"/>
      <c r="J321" s="249"/>
      <c r="K321" s="249"/>
      <c r="L321" s="253"/>
      <c r="M321" s="254"/>
      <c r="N321" s="255"/>
      <c r="O321" s="255"/>
      <c r="P321" s="255"/>
      <c r="Q321" s="255"/>
      <c r="R321" s="255"/>
      <c r="S321" s="255"/>
      <c r="T321" s="256"/>
      <c r="AT321" s="257" t="s">
        <v>272</v>
      </c>
      <c r="AU321" s="257" t="s">
        <v>73</v>
      </c>
      <c r="AV321" s="16" t="s">
        <v>71</v>
      </c>
      <c r="AW321" s="16" t="s">
        <v>30</v>
      </c>
      <c r="AX321" s="16" t="s">
        <v>64</v>
      </c>
      <c r="AY321" s="257" t="s">
        <v>263</v>
      </c>
    </row>
    <row r="322" spans="2:51" s="13" customFormat="1">
      <c r="B322" s="205"/>
      <c r="C322" s="206"/>
      <c r="D322" s="207" t="s">
        <v>272</v>
      </c>
      <c r="E322" s="208" t="s">
        <v>1</v>
      </c>
      <c r="F322" s="209" t="s">
        <v>4500</v>
      </c>
      <c r="G322" s="206"/>
      <c r="H322" s="210">
        <v>3.1280000000000001</v>
      </c>
      <c r="I322" s="211"/>
      <c r="J322" s="206"/>
      <c r="K322" s="206"/>
      <c r="L322" s="212"/>
      <c r="M322" s="213"/>
      <c r="N322" s="214"/>
      <c r="O322" s="214"/>
      <c r="P322" s="214"/>
      <c r="Q322" s="214"/>
      <c r="R322" s="214"/>
      <c r="S322" s="214"/>
      <c r="T322" s="215"/>
      <c r="AT322" s="216" t="s">
        <v>272</v>
      </c>
      <c r="AU322" s="216" t="s">
        <v>73</v>
      </c>
      <c r="AV322" s="13" t="s">
        <v>73</v>
      </c>
      <c r="AW322" s="13" t="s">
        <v>30</v>
      </c>
      <c r="AX322" s="13" t="s">
        <v>64</v>
      </c>
      <c r="AY322" s="216" t="s">
        <v>263</v>
      </c>
    </row>
    <row r="323" spans="2:51" s="16" customFormat="1">
      <c r="B323" s="248"/>
      <c r="C323" s="249"/>
      <c r="D323" s="207" t="s">
        <v>272</v>
      </c>
      <c r="E323" s="250" t="s">
        <v>1</v>
      </c>
      <c r="F323" s="251" t="s">
        <v>4501</v>
      </c>
      <c r="G323" s="249"/>
      <c r="H323" s="250" t="s">
        <v>1</v>
      </c>
      <c r="I323" s="252"/>
      <c r="J323" s="249"/>
      <c r="K323" s="249"/>
      <c r="L323" s="253"/>
      <c r="M323" s="254"/>
      <c r="N323" s="255"/>
      <c r="O323" s="255"/>
      <c r="P323" s="255"/>
      <c r="Q323" s="255"/>
      <c r="R323" s="255"/>
      <c r="S323" s="255"/>
      <c r="T323" s="256"/>
      <c r="AT323" s="257" t="s">
        <v>272</v>
      </c>
      <c r="AU323" s="257" t="s">
        <v>73</v>
      </c>
      <c r="AV323" s="16" t="s">
        <v>71</v>
      </c>
      <c r="AW323" s="16" t="s">
        <v>30</v>
      </c>
      <c r="AX323" s="16" t="s">
        <v>64</v>
      </c>
      <c r="AY323" s="257" t="s">
        <v>263</v>
      </c>
    </row>
    <row r="324" spans="2:51" s="13" customFormat="1">
      <c r="B324" s="205"/>
      <c r="C324" s="206"/>
      <c r="D324" s="207" t="s">
        <v>272</v>
      </c>
      <c r="E324" s="208" t="s">
        <v>1</v>
      </c>
      <c r="F324" s="209" t="s">
        <v>4502</v>
      </c>
      <c r="G324" s="206"/>
      <c r="H324" s="210">
        <v>5.2140000000000004</v>
      </c>
      <c r="I324" s="211"/>
      <c r="J324" s="206"/>
      <c r="K324" s="206"/>
      <c r="L324" s="212"/>
      <c r="M324" s="213"/>
      <c r="N324" s="214"/>
      <c r="O324" s="214"/>
      <c r="P324" s="214"/>
      <c r="Q324" s="214"/>
      <c r="R324" s="214"/>
      <c r="S324" s="214"/>
      <c r="T324" s="215"/>
      <c r="AT324" s="216" t="s">
        <v>272</v>
      </c>
      <c r="AU324" s="216" t="s">
        <v>73</v>
      </c>
      <c r="AV324" s="13" t="s">
        <v>73</v>
      </c>
      <c r="AW324" s="13" t="s">
        <v>30</v>
      </c>
      <c r="AX324" s="13" t="s">
        <v>64</v>
      </c>
      <c r="AY324" s="216" t="s">
        <v>263</v>
      </c>
    </row>
    <row r="325" spans="2:51" s="16" customFormat="1">
      <c r="B325" s="248"/>
      <c r="C325" s="249"/>
      <c r="D325" s="207" t="s">
        <v>272</v>
      </c>
      <c r="E325" s="250" t="s">
        <v>1</v>
      </c>
      <c r="F325" s="251" t="s">
        <v>4503</v>
      </c>
      <c r="G325" s="249"/>
      <c r="H325" s="250" t="s">
        <v>1</v>
      </c>
      <c r="I325" s="252"/>
      <c r="J325" s="249"/>
      <c r="K325" s="249"/>
      <c r="L325" s="253"/>
      <c r="M325" s="254"/>
      <c r="N325" s="255"/>
      <c r="O325" s="255"/>
      <c r="P325" s="255"/>
      <c r="Q325" s="255"/>
      <c r="R325" s="255"/>
      <c r="S325" s="255"/>
      <c r="T325" s="256"/>
      <c r="AT325" s="257" t="s">
        <v>272</v>
      </c>
      <c r="AU325" s="257" t="s">
        <v>73</v>
      </c>
      <c r="AV325" s="16" t="s">
        <v>71</v>
      </c>
      <c r="AW325" s="16" t="s">
        <v>30</v>
      </c>
      <c r="AX325" s="16" t="s">
        <v>64</v>
      </c>
      <c r="AY325" s="257" t="s">
        <v>263</v>
      </c>
    </row>
    <row r="326" spans="2:51" s="13" customFormat="1">
      <c r="B326" s="205"/>
      <c r="C326" s="206"/>
      <c r="D326" s="207" t="s">
        <v>272</v>
      </c>
      <c r="E326" s="208" t="s">
        <v>1</v>
      </c>
      <c r="F326" s="209" t="s">
        <v>4504</v>
      </c>
      <c r="G326" s="206"/>
      <c r="H326" s="210">
        <v>5.133</v>
      </c>
      <c r="I326" s="211"/>
      <c r="J326" s="206"/>
      <c r="K326" s="206"/>
      <c r="L326" s="212"/>
      <c r="M326" s="213"/>
      <c r="N326" s="214"/>
      <c r="O326" s="214"/>
      <c r="P326" s="214"/>
      <c r="Q326" s="214"/>
      <c r="R326" s="214"/>
      <c r="S326" s="214"/>
      <c r="T326" s="215"/>
      <c r="AT326" s="216" t="s">
        <v>272</v>
      </c>
      <c r="AU326" s="216" t="s">
        <v>73</v>
      </c>
      <c r="AV326" s="13" t="s">
        <v>73</v>
      </c>
      <c r="AW326" s="13" t="s">
        <v>30</v>
      </c>
      <c r="AX326" s="13" t="s">
        <v>64</v>
      </c>
      <c r="AY326" s="216" t="s">
        <v>263</v>
      </c>
    </row>
    <row r="327" spans="2:51" s="16" customFormat="1">
      <c r="B327" s="248"/>
      <c r="C327" s="249"/>
      <c r="D327" s="207" t="s">
        <v>272</v>
      </c>
      <c r="E327" s="250" t="s">
        <v>1</v>
      </c>
      <c r="F327" s="251" t="s">
        <v>4505</v>
      </c>
      <c r="G327" s="249"/>
      <c r="H327" s="250" t="s">
        <v>1</v>
      </c>
      <c r="I327" s="252"/>
      <c r="J327" s="249"/>
      <c r="K327" s="249"/>
      <c r="L327" s="253"/>
      <c r="M327" s="254"/>
      <c r="N327" s="255"/>
      <c r="O327" s="255"/>
      <c r="P327" s="255"/>
      <c r="Q327" s="255"/>
      <c r="R327" s="255"/>
      <c r="S327" s="255"/>
      <c r="T327" s="256"/>
      <c r="AT327" s="257" t="s">
        <v>272</v>
      </c>
      <c r="AU327" s="257" t="s">
        <v>73</v>
      </c>
      <c r="AV327" s="16" t="s">
        <v>71</v>
      </c>
      <c r="AW327" s="16" t="s">
        <v>30</v>
      </c>
      <c r="AX327" s="16" t="s">
        <v>64</v>
      </c>
      <c r="AY327" s="257" t="s">
        <v>263</v>
      </c>
    </row>
    <row r="328" spans="2:51" s="13" customFormat="1">
      <c r="B328" s="205"/>
      <c r="C328" s="206"/>
      <c r="D328" s="207" t="s">
        <v>272</v>
      </c>
      <c r="E328" s="208" t="s">
        <v>1</v>
      </c>
      <c r="F328" s="209" t="s">
        <v>4506</v>
      </c>
      <c r="G328" s="206"/>
      <c r="H328" s="210">
        <v>4.9409999999999998</v>
      </c>
      <c r="I328" s="211"/>
      <c r="J328" s="206"/>
      <c r="K328" s="206"/>
      <c r="L328" s="212"/>
      <c r="M328" s="213"/>
      <c r="N328" s="214"/>
      <c r="O328" s="214"/>
      <c r="P328" s="214"/>
      <c r="Q328" s="214"/>
      <c r="R328" s="214"/>
      <c r="S328" s="214"/>
      <c r="T328" s="215"/>
      <c r="AT328" s="216" t="s">
        <v>272</v>
      </c>
      <c r="AU328" s="216" t="s">
        <v>73</v>
      </c>
      <c r="AV328" s="13" t="s">
        <v>73</v>
      </c>
      <c r="AW328" s="13" t="s">
        <v>30</v>
      </c>
      <c r="AX328" s="13" t="s">
        <v>64</v>
      </c>
      <c r="AY328" s="216" t="s">
        <v>263</v>
      </c>
    </row>
    <row r="329" spans="2:51" s="16" customFormat="1">
      <c r="B329" s="248"/>
      <c r="C329" s="249"/>
      <c r="D329" s="207" t="s">
        <v>272</v>
      </c>
      <c r="E329" s="250" t="s">
        <v>1</v>
      </c>
      <c r="F329" s="251" t="s">
        <v>4507</v>
      </c>
      <c r="G329" s="249"/>
      <c r="H329" s="250" t="s">
        <v>1</v>
      </c>
      <c r="I329" s="252"/>
      <c r="J329" s="249"/>
      <c r="K329" s="249"/>
      <c r="L329" s="253"/>
      <c r="M329" s="254"/>
      <c r="N329" s="255"/>
      <c r="O329" s="255"/>
      <c r="P329" s="255"/>
      <c r="Q329" s="255"/>
      <c r="R329" s="255"/>
      <c r="S329" s="255"/>
      <c r="T329" s="256"/>
      <c r="AT329" s="257" t="s">
        <v>272</v>
      </c>
      <c r="AU329" s="257" t="s">
        <v>73</v>
      </c>
      <c r="AV329" s="16" t="s">
        <v>71</v>
      </c>
      <c r="AW329" s="16" t="s">
        <v>30</v>
      </c>
      <c r="AX329" s="16" t="s">
        <v>64</v>
      </c>
      <c r="AY329" s="257" t="s">
        <v>263</v>
      </c>
    </row>
    <row r="330" spans="2:51" s="13" customFormat="1">
      <c r="B330" s="205"/>
      <c r="C330" s="206"/>
      <c r="D330" s="207" t="s">
        <v>272</v>
      </c>
      <c r="E330" s="208" t="s">
        <v>1</v>
      </c>
      <c r="F330" s="209" t="s">
        <v>4508</v>
      </c>
      <c r="G330" s="206"/>
      <c r="H330" s="210">
        <v>5.3789999999999996</v>
      </c>
      <c r="I330" s="211"/>
      <c r="J330" s="206"/>
      <c r="K330" s="206"/>
      <c r="L330" s="212"/>
      <c r="M330" s="213"/>
      <c r="N330" s="214"/>
      <c r="O330" s="214"/>
      <c r="P330" s="214"/>
      <c r="Q330" s="214"/>
      <c r="R330" s="214"/>
      <c r="S330" s="214"/>
      <c r="T330" s="215"/>
      <c r="AT330" s="216" t="s">
        <v>272</v>
      </c>
      <c r="AU330" s="216" t="s">
        <v>73</v>
      </c>
      <c r="AV330" s="13" t="s">
        <v>73</v>
      </c>
      <c r="AW330" s="13" t="s">
        <v>30</v>
      </c>
      <c r="AX330" s="13" t="s">
        <v>64</v>
      </c>
      <c r="AY330" s="216" t="s">
        <v>263</v>
      </c>
    </row>
    <row r="331" spans="2:51" s="16" customFormat="1">
      <c r="B331" s="248"/>
      <c r="C331" s="249"/>
      <c r="D331" s="207" t="s">
        <v>272</v>
      </c>
      <c r="E331" s="250" t="s">
        <v>1</v>
      </c>
      <c r="F331" s="251" t="s">
        <v>4366</v>
      </c>
      <c r="G331" s="249"/>
      <c r="H331" s="250" t="s">
        <v>1</v>
      </c>
      <c r="I331" s="252"/>
      <c r="J331" s="249"/>
      <c r="K331" s="249"/>
      <c r="L331" s="253"/>
      <c r="M331" s="254"/>
      <c r="N331" s="255"/>
      <c r="O331" s="255"/>
      <c r="P331" s="255"/>
      <c r="Q331" s="255"/>
      <c r="R331" s="255"/>
      <c r="S331" s="255"/>
      <c r="T331" s="256"/>
      <c r="AT331" s="257" t="s">
        <v>272</v>
      </c>
      <c r="AU331" s="257" t="s">
        <v>73</v>
      </c>
      <c r="AV331" s="16" t="s">
        <v>71</v>
      </c>
      <c r="AW331" s="16" t="s">
        <v>30</v>
      </c>
      <c r="AX331" s="16" t="s">
        <v>64</v>
      </c>
      <c r="AY331" s="257" t="s">
        <v>263</v>
      </c>
    </row>
    <row r="332" spans="2:51" s="13" customFormat="1">
      <c r="B332" s="205"/>
      <c r="C332" s="206"/>
      <c r="D332" s="207" t="s">
        <v>272</v>
      </c>
      <c r="E332" s="208" t="s">
        <v>1</v>
      </c>
      <c r="F332" s="209" t="s">
        <v>4509</v>
      </c>
      <c r="G332" s="206"/>
      <c r="H332" s="210">
        <v>32.112000000000002</v>
      </c>
      <c r="I332" s="211"/>
      <c r="J332" s="206"/>
      <c r="K332" s="206"/>
      <c r="L332" s="212"/>
      <c r="M332" s="213"/>
      <c r="N332" s="214"/>
      <c r="O332" s="214"/>
      <c r="P332" s="214"/>
      <c r="Q332" s="214"/>
      <c r="R332" s="214"/>
      <c r="S332" s="214"/>
      <c r="T332" s="215"/>
      <c r="AT332" s="216" t="s">
        <v>272</v>
      </c>
      <c r="AU332" s="216" t="s">
        <v>73</v>
      </c>
      <c r="AV332" s="13" t="s">
        <v>73</v>
      </c>
      <c r="AW332" s="13" t="s">
        <v>30</v>
      </c>
      <c r="AX332" s="13" t="s">
        <v>64</v>
      </c>
      <c r="AY332" s="216" t="s">
        <v>263</v>
      </c>
    </row>
    <row r="333" spans="2:51" s="13" customFormat="1">
      <c r="B333" s="205"/>
      <c r="C333" s="206"/>
      <c r="D333" s="207" t="s">
        <v>272</v>
      </c>
      <c r="E333" s="208" t="s">
        <v>1</v>
      </c>
      <c r="F333" s="209" t="s">
        <v>4510</v>
      </c>
      <c r="G333" s="206"/>
      <c r="H333" s="210">
        <v>48.671999999999997</v>
      </c>
      <c r="I333" s="211"/>
      <c r="J333" s="206"/>
      <c r="K333" s="206"/>
      <c r="L333" s="212"/>
      <c r="M333" s="213"/>
      <c r="N333" s="214"/>
      <c r="O333" s="214"/>
      <c r="P333" s="214"/>
      <c r="Q333" s="214"/>
      <c r="R333" s="214"/>
      <c r="S333" s="214"/>
      <c r="T333" s="215"/>
      <c r="AT333" s="216" t="s">
        <v>272</v>
      </c>
      <c r="AU333" s="216" t="s">
        <v>73</v>
      </c>
      <c r="AV333" s="13" t="s">
        <v>73</v>
      </c>
      <c r="AW333" s="13" t="s">
        <v>30</v>
      </c>
      <c r="AX333" s="13" t="s">
        <v>64</v>
      </c>
      <c r="AY333" s="216" t="s">
        <v>263</v>
      </c>
    </row>
    <row r="334" spans="2:51" s="16" customFormat="1">
      <c r="B334" s="248"/>
      <c r="C334" s="249"/>
      <c r="D334" s="207" t="s">
        <v>272</v>
      </c>
      <c r="E334" s="250" t="s">
        <v>1</v>
      </c>
      <c r="F334" s="251" t="s">
        <v>4511</v>
      </c>
      <c r="G334" s="249"/>
      <c r="H334" s="250" t="s">
        <v>1</v>
      </c>
      <c r="I334" s="252"/>
      <c r="J334" s="249"/>
      <c r="K334" s="249"/>
      <c r="L334" s="253"/>
      <c r="M334" s="254"/>
      <c r="N334" s="255"/>
      <c r="O334" s="255"/>
      <c r="P334" s="255"/>
      <c r="Q334" s="255"/>
      <c r="R334" s="255"/>
      <c r="S334" s="255"/>
      <c r="T334" s="256"/>
      <c r="AT334" s="257" t="s">
        <v>272</v>
      </c>
      <c r="AU334" s="257" t="s">
        <v>73</v>
      </c>
      <c r="AV334" s="16" t="s">
        <v>71</v>
      </c>
      <c r="AW334" s="16" t="s">
        <v>30</v>
      </c>
      <c r="AX334" s="16" t="s">
        <v>64</v>
      </c>
      <c r="AY334" s="257" t="s">
        <v>263</v>
      </c>
    </row>
    <row r="335" spans="2:51" s="16" customFormat="1">
      <c r="B335" s="248"/>
      <c r="C335" s="249"/>
      <c r="D335" s="207" t="s">
        <v>272</v>
      </c>
      <c r="E335" s="250" t="s">
        <v>1</v>
      </c>
      <c r="F335" s="251" t="s">
        <v>4512</v>
      </c>
      <c r="G335" s="249"/>
      <c r="H335" s="250" t="s">
        <v>1</v>
      </c>
      <c r="I335" s="252"/>
      <c r="J335" s="249"/>
      <c r="K335" s="249"/>
      <c r="L335" s="253"/>
      <c r="M335" s="254"/>
      <c r="N335" s="255"/>
      <c r="O335" s="255"/>
      <c r="P335" s="255"/>
      <c r="Q335" s="255"/>
      <c r="R335" s="255"/>
      <c r="S335" s="255"/>
      <c r="T335" s="256"/>
      <c r="AT335" s="257" t="s">
        <v>272</v>
      </c>
      <c r="AU335" s="257" t="s">
        <v>73</v>
      </c>
      <c r="AV335" s="16" t="s">
        <v>71</v>
      </c>
      <c r="AW335" s="16" t="s">
        <v>30</v>
      </c>
      <c r="AX335" s="16" t="s">
        <v>64</v>
      </c>
      <c r="AY335" s="257" t="s">
        <v>263</v>
      </c>
    </row>
    <row r="336" spans="2:51" s="13" customFormat="1">
      <c r="B336" s="205"/>
      <c r="C336" s="206"/>
      <c r="D336" s="207" t="s">
        <v>272</v>
      </c>
      <c r="E336" s="208" t="s">
        <v>1</v>
      </c>
      <c r="F336" s="209" t="s">
        <v>4513</v>
      </c>
      <c r="G336" s="206"/>
      <c r="H336" s="210">
        <v>13.845000000000001</v>
      </c>
      <c r="I336" s="211"/>
      <c r="J336" s="206"/>
      <c r="K336" s="206"/>
      <c r="L336" s="212"/>
      <c r="M336" s="213"/>
      <c r="N336" s="214"/>
      <c r="O336" s="214"/>
      <c r="P336" s="214"/>
      <c r="Q336" s="214"/>
      <c r="R336" s="214"/>
      <c r="S336" s="214"/>
      <c r="T336" s="215"/>
      <c r="AT336" s="216" t="s">
        <v>272</v>
      </c>
      <c r="AU336" s="216" t="s">
        <v>73</v>
      </c>
      <c r="AV336" s="13" t="s">
        <v>73</v>
      </c>
      <c r="AW336" s="13" t="s">
        <v>30</v>
      </c>
      <c r="AX336" s="13" t="s">
        <v>64</v>
      </c>
      <c r="AY336" s="216" t="s">
        <v>263</v>
      </c>
    </row>
    <row r="337" spans="1:65" s="13" customFormat="1">
      <c r="B337" s="205"/>
      <c r="C337" s="206"/>
      <c r="D337" s="207" t="s">
        <v>272</v>
      </c>
      <c r="E337" s="208" t="s">
        <v>1</v>
      </c>
      <c r="F337" s="209" t="s">
        <v>4514</v>
      </c>
      <c r="G337" s="206"/>
      <c r="H337" s="210">
        <v>18.428000000000001</v>
      </c>
      <c r="I337" s="211"/>
      <c r="J337" s="206"/>
      <c r="K337" s="206"/>
      <c r="L337" s="212"/>
      <c r="M337" s="213"/>
      <c r="N337" s="214"/>
      <c r="O337" s="214"/>
      <c r="P337" s="214"/>
      <c r="Q337" s="214"/>
      <c r="R337" s="214"/>
      <c r="S337" s="214"/>
      <c r="T337" s="215"/>
      <c r="AT337" s="216" t="s">
        <v>272</v>
      </c>
      <c r="AU337" s="216" t="s">
        <v>73</v>
      </c>
      <c r="AV337" s="13" t="s">
        <v>73</v>
      </c>
      <c r="AW337" s="13" t="s">
        <v>30</v>
      </c>
      <c r="AX337" s="13" t="s">
        <v>64</v>
      </c>
      <c r="AY337" s="216" t="s">
        <v>263</v>
      </c>
    </row>
    <row r="338" spans="1:65" s="15" customFormat="1">
      <c r="B338" s="228"/>
      <c r="C338" s="229"/>
      <c r="D338" s="207" t="s">
        <v>272</v>
      </c>
      <c r="E338" s="230" t="s">
        <v>1</v>
      </c>
      <c r="F338" s="231" t="s">
        <v>280</v>
      </c>
      <c r="G338" s="229"/>
      <c r="H338" s="232">
        <v>195.191</v>
      </c>
      <c r="I338" s="233"/>
      <c r="J338" s="229"/>
      <c r="K338" s="229"/>
      <c r="L338" s="234"/>
      <c r="M338" s="235"/>
      <c r="N338" s="236"/>
      <c r="O338" s="236"/>
      <c r="P338" s="236"/>
      <c r="Q338" s="236"/>
      <c r="R338" s="236"/>
      <c r="S338" s="236"/>
      <c r="T338" s="237"/>
      <c r="AT338" s="238" t="s">
        <v>272</v>
      </c>
      <c r="AU338" s="238" t="s">
        <v>73</v>
      </c>
      <c r="AV338" s="15" t="s">
        <v>270</v>
      </c>
      <c r="AW338" s="15" t="s">
        <v>30</v>
      </c>
      <c r="AX338" s="15" t="s">
        <v>71</v>
      </c>
      <c r="AY338" s="238" t="s">
        <v>263</v>
      </c>
    </row>
    <row r="339" spans="1:65" s="2" customFormat="1" ht="16.5" customHeight="1">
      <c r="A339" s="35"/>
      <c r="B339" s="36"/>
      <c r="C339" s="191" t="s">
        <v>500</v>
      </c>
      <c r="D339" s="191" t="s">
        <v>266</v>
      </c>
      <c r="E339" s="192" t="s">
        <v>641</v>
      </c>
      <c r="F339" s="193" t="s">
        <v>642</v>
      </c>
      <c r="G339" s="194" t="s">
        <v>269</v>
      </c>
      <c r="H339" s="195">
        <v>551.32600000000002</v>
      </c>
      <c r="I339" s="196"/>
      <c r="J339" s="197">
        <f>ROUND(I339*H339,2)</f>
        <v>0</v>
      </c>
      <c r="K339" s="198"/>
      <c r="L339" s="40"/>
      <c r="M339" s="199" t="s">
        <v>1</v>
      </c>
      <c r="N339" s="200" t="s">
        <v>38</v>
      </c>
      <c r="O339" s="72"/>
      <c r="P339" s="201">
        <f>O339*H339</f>
        <v>0</v>
      </c>
      <c r="Q339" s="201">
        <v>0</v>
      </c>
      <c r="R339" s="201">
        <f>Q339*H339</f>
        <v>0</v>
      </c>
      <c r="S339" s="201">
        <v>0</v>
      </c>
      <c r="T339" s="202">
        <f>S339*H339</f>
        <v>0</v>
      </c>
      <c r="U339" s="35"/>
      <c r="V339" s="35"/>
      <c r="W339" s="35"/>
      <c r="X339" s="35"/>
      <c r="Y339" s="35"/>
      <c r="Z339" s="35"/>
      <c r="AA339" s="35"/>
      <c r="AB339" s="35"/>
      <c r="AC339" s="35"/>
      <c r="AD339" s="35"/>
      <c r="AE339" s="35"/>
      <c r="AR339" s="203" t="s">
        <v>270</v>
      </c>
      <c r="AT339" s="203" t="s">
        <v>266</v>
      </c>
      <c r="AU339" s="203" t="s">
        <v>73</v>
      </c>
      <c r="AY339" s="18" t="s">
        <v>263</v>
      </c>
      <c r="BE339" s="204">
        <f>IF(N339="základní",J339,0)</f>
        <v>0</v>
      </c>
      <c r="BF339" s="204">
        <f>IF(N339="snížená",J339,0)</f>
        <v>0</v>
      </c>
      <c r="BG339" s="204">
        <f>IF(N339="zákl. přenesená",J339,0)</f>
        <v>0</v>
      </c>
      <c r="BH339" s="204">
        <f>IF(N339="sníž. přenesená",J339,0)</f>
        <v>0</v>
      </c>
      <c r="BI339" s="204">
        <f>IF(N339="nulová",J339,0)</f>
        <v>0</v>
      </c>
      <c r="BJ339" s="18" t="s">
        <v>71</v>
      </c>
      <c r="BK339" s="204">
        <f>ROUND(I339*H339,2)</f>
        <v>0</v>
      </c>
      <c r="BL339" s="18" t="s">
        <v>270</v>
      </c>
      <c r="BM339" s="203" t="s">
        <v>4515</v>
      </c>
    </row>
    <row r="340" spans="1:65" s="2" customFormat="1" ht="19.5">
      <c r="A340" s="35"/>
      <c r="B340" s="36"/>
      <c r="C340" s="37"/>
      <c r="D340" s="207" t="s">
        <v>294</v>
      </c>
      <c r="E340" s="37"/>
      <c r="F340" s="239" t="s">
        <v>2161</v>
      </c>
      <c r="G340" s="37"/>
      <c r="H340" s="37"/>
      <c r="I340" s="240"/>
      <c r="J340" s="37"/>
      <c r="K340" s="37"/>
      <c r="L340" s="40"/>
      <c r="M340" s="241"/>
      <c r="N340" s="242"/>
      <c r="O340" s="72"/>
      <c r="P340" s="72"/>
      <c r="Q340" s="72"/>
      <c r="R340" s="72"/>
      <c r="S340" s="72"/>
      <c r="T340" s="73"/>
      <c r="U340" s="35"/>
      <c r="V340" s="35"/>
      <c r="W340" s="35"/>
      <c r="X340" s="35"/>
      <c r="Y340" s="35"/>
      <c r="Z340" s="35"/>
      <c r="AA340" s="35"/>
      <c r="AB340" s="35"/>
      <c r="AC340" s="35"/>
      <c r="AD340" s="35"/>
      <c r="AE340" s="35"/>
      <c r="AT340" s="18" t="s">
        <v>294</v>
      </c>
      <c r="AU340" s="18" t="s">
        <v>73</v>
      </c>
    </row>
    <row r="341" spans="1:65" s="16" customFormat="1">
      <c r="B341" s="248"/>
      <c r="C341" s="249"/>
      <c r="D341" s="207" t="s">
        <v>272</v>
      </c>
      <c r="E341" s="250" t="s">
        <v>1</v>
      </c>
      <c r="F341" s="251" t="s">
        <v>4481</v>
      </c>
      <c r="G341" s="249"/>
      <c r="H341" s="250" t="s">
        <v>1</v>
      </c>
      <c r="I341" s="252"/>
      <c r="J341" s="249"/>
      <c r="K341" s="249"/>
      <c r="L341" s="253"/>
      <c r="M341" s="254"/>
      <c r="N341" s="255"/>
      <c r="O341" s="255"/>
      <c r="P341" s="255"/>
      <c r="Q341" s="255"/>
      <c r="R341" s="255"/>
      <c r="S341" s="255"/>
      <c r="T341" s="256"/>
      <c r="AT341" s="257" t="s">
        <v>272</v>
      </c>
      <c r="AU341" s="257" t="s">
        <v>73</v>
      </c>
      <c r="AV341" s="16" t="s">
        <v>71</v>
      </c>
      <c r="AW341" s="16" t="s">
        <v>30</v>
      </c>
      <c r="AX341" s="16" t="s">
        <v>64</v>
      </c>
      <c r="AY341" s="257" t="s">
        <v>263</v>
      </c>
    </row>
    <row r="342" spans="1:65" s="13" customFormat="1">
      <c r="B342" s="205"/>
      <c r="C342" s="206"/>
      <c r="D342" s="207" t="s">
        <v>272</v>
      </c>
      <c r="E342" s="208" t="s">
        <v>1</v>
      </c>
      <c r="F342" s="209" t="s">
        <v>4516</v>
      </c>
      <c r="G342" s="206"/>
      <c r="H342" s="210">
        <v>16.760000000000002</v>
      </c>
      <c r="I342" s="211"/>
      <c r="J342" s="206"/>
      <c r="K342" s="206"/>
      <c r="L342" s="212"/>
      <c r="M342" s="213"/>
      <c r="N342" s="214"/>
      <c r="O342" s="214"/>
      <c r="P342" s="214"/>
      <c r="Q342" s="214"/>
      <c r="R342" s="214"/>
      <c r="S342" s="214"/>
      <c r="T342" s="215"/>
      <c r="AT342" s="216" t="s">
        <v>272</v>
      </c>
      <c r="AU342" s="216" t="s">
        <v>73</v>
      </c>
      <c r="AV342" s="13" t="s">
        <v>73</v>
      </c>
      <c r="AW342" s="13" t="s">
        <v>30</v>
      </c>
      <c r="AX342" s="13" t="s">
        <v>64</v>
      </c>
      <c r="AY342" s="216" t="s">
        <v>263</v>
      </c>
    </row>
    <row r="343" spans="1:65" s="16" customFormat="1">
      <c r="B343" s="248"/>
      <c r="C343" s="249"/>
      <c r="D343" s="207" t="s">
        <v>272</v>
      </c>
      <c r="E343" s="250" t="s">
        <v>1</v>
      </c>
      <c r="F343" s="251" t="s">
        <v>4483</v>
      </c>
      <c r="G343" s="249"/>
      <c r="H343" s="250" t="s">
        <v>1</v>
      </c>
      <c r="I343" s="252"/>
      <c r="J343" s="249"/>
      <c r="K343" s="249"/>
      <c r="L343" s="253"/>
      <c r="M343" s="254"/>
      <c r="N343" s="255"/>
      <c r="O343" s="255"/>
      <c r="P343" s="255"/>
      <c r="Q343" s="255"/>
      <c r="R343" s="255"/>
      <c r="S343" s="255"/>
      <c r="T343" s="256"/>
      <c r="AT343" s="257" t="s">
        <v>272</v>
      </c>
      <c r="AU343" s="257" t="s">
        <v>73</v>
      </c>
      <c r="AV343" s="16" t="s">
        <v>71</v>
      </c>
      <c r="AW343" s="16" t="s">
        <v>30</v>
      </c>
      <c r="AX343" s="16" t="s">
        <v>64</v>
      </c>
      <c r="AY343" s="257" t="s">
        <v>263</v>
      </c>
    </row>
    <row r="344" spans="1:65" s="13" customFormat="1">
      <c r="B344" s="205"/>
      <c r="C344" s="206"/>
      <c r="D344" s="207" t="s">
        <v>272</v>
      </c>
      <c r="E344" s="208" t="s">
        <v>1</v>
      </c>
      <c r="F344" s="209" t="s">
        <v>4516</v>
      </c>
      <c r="G344" s="206"/>
      <c r="H344" s="210">
        <v>16.760000000000002</v>
      </c>
      <c r="I344" s="211"/>
      <c r="J344" s="206"/>
      <c r="K344" s="206"/>
      <c r="L344" s="212"/>
      <c r="M344" s="213"/>
      <c r="N344" s="214"/>
      <c r="O344" s="214"/>
      <c r="P344" s="214"/>
      <c r="Q344" s="214"/>
      <c r="R344" s="214"/>
      <c r="S344" s="214"/>
      <c r="T344" s="215"/>
      <c r="AT344" s="216" t="s">
        <v>272</v>
      </c>
      <c r="AU344" s="216" t="s">
        <v>73</v>
      </c>
      <c r="AV344" s="13" t="s">
        <v>73</v>
      </c>
      <c r="AW344" s="13" t="s">
        <v>30</v>
      </c>
      <c r="AX344" s="13" t="s">
        <v>64</v>
      </c>
      <c r="AY344" s="216" t="s">
        <v>263</v>
      </c>
    </row>
    <row r="345" spans="1:65" s="16" customFormat="1">
      <c r="B345" s="248"/>
      <c r="C345" s="249"/>
      <c r="D345" s="207" t="s">
        <v>272</v>
      </c>
      <c r="E345" s="250" t="s">
        <v>1</v>
      </c>
      <c r="F345" s="251" t="s">
        <v>4484</v>
      </c>
      <c r="G345" s="249"/>
      <c r="H345" s="250" t="s">
        <v>1</v>
      </c>
      <c r="I345" s="252"/>
      <c r="J345" s="249"/>
      <c r="K345" s="249"/>
      <c r="L345" s="253"/>
      <c r="M345" s="254"/>
      <c r="N345" s="255"/>
      <c r="O345" s="255"/>
      <c r="P345" s="255"/>
      <c r="Q345" s="255"/>
      <c r="R345" s="255"/>
      <c r="S345" s="255"/>
      <c r="T345" s="256"/>
      <c r="AT345" s="257" t="s">
        <v>272</v>
      </c>
      <c r="AU345" s="257" t="s">
        <v>73</v>
      </c>
      <c r="AV345" s="16" t="s">
        <v>71</v>
      </c>
      <c r="AW345" s="16" t="s">
        <v>30</v>
      </c>
      <c r="AX345" s="16" t="s">
        <v>64</v>
      </c>
      <c r="AY345" s="257" t="s">
        <v>263</v>
      </c>
    </row>
    <row r="346" spans="1:65" s="13" customFormat="1">
      <c r="B346" s="205"/>
      <c r="C346" s="206"/>
      <c r="D346" s="207" t="s">
        <v>272</v>
      </c>
      <c r="E346" s="208" t="s">
        <v>1</v>
      </c>
      <c r="F346" s="209" t="s">
        <v>4517</v>
      </c>
      <c r="G346" s="206"/>
      <c r="H346" s="210">
        <v>7.5839999999999996</v>
      </c>
      <c r="I346" s="211"/>
      <c r="J346" s="206"/>
      <c r="K346" s="206"/>
      <c r="L346" s="212"/>
      <c r="M346" s="213"/>
      <c r="N346" s="214"/>
      <c r="O346" s="214"/>
      <c r="P346" s="214"/>
      <c r="Q346" s="214"/>
      <c r="R346" s="214"/>
      <c r="S346" s="214"/>
      <c r="T346" s="215"/>
      <c r="AT346" s="216" t="s">
        <v>272</v>
      </c>
      <c r="AU346" s="216" t="s">
        <v>73</v>
      </c>
      <c r="AV346" s="13" t="s">
        <v>73</v>
      </c>
      <c r="AW346" s="13" t="s">
        <v>30</v>
      </c>
      <c r="AX346" s="13" t="s">
        <v>64</v>
      </c>
      <c r="AY346" s="216" t="s">
        <v>263</v>
      </c>
    </row>
    <row r="347" spans="1:65" s="13" customFormat="1">
      <c r="B347" s="205"/>
      <c r="C347" s="206"/>
      <c r="D347" s="207" t="s">
        <v>272</v>
      </c>
      <c r="E347" s="208" t="s">
        <v>1</v>
      </c>
      <c r="F347" s="209" t="s">
        <v>4518</v>
      </c>
      <c r="G347" s="206"/>
      <c r="H347" s="210">
        <v>7.5759999999999996</v>
      </c>
      <c r="I347" s="211"/>
      <c r="J347" s="206"/>
      <c r="K347" s="206"/>
      <c r="L347" s="212"/>
      <c r="M347" s="213"/>
      <c r="N347" s="214"/>
      <c r="O347" s="214"/>
      <c r="P347" s="214"/>
      <c r="Q347" s="214"/>
      <c r="R347" s="214"/>
      <c r="S347" s="214"/>
      <c r="T347" s="215"/>
      <c r="AT347" s="216" t="s">
        <v>272</v>
      </c>
      <c r="AU347" s="216" t="s">
        <v>73</v>
      </c>
      <c r="AV347" s="13" t="s">
        <v>73</v>
      </c>
      <c r="AW347" s="13" t="s">
        <v>30</v>
      </c>
      <c r="AX347" s="13" t="s">
        <v>64</v>
      </c>
      <c r="AY347" s="216" t="s">
        <v>263</v>
      </c>
    </row>
    <row r="348" spans="1:65" s="13" customFormat="1">
      <c r="B348" s="205"/>
      <c r="C348" s="206"/>
      <c r="D348" s="207" t="s">
        <v>272</v>
      </c>
      <c r="E348" s="208" t="s">
        <v>1</v>
      </c>
      <c r="F348" s="209" t="s">
        <v>4519</v>
      </c>
      <c r="G348" s="206"/>
      <c r="H348" s="210">
        <v>7.5839999999999996</v>
      </c>
      <c r="I348" s="211"/>
      <c r="J348" s="206"/>
      <c r="K348" s="206"/>
      <c r="L348" s="212"/>
      <c r="M348" s="213"/>
      <c r="N348" s="214"/>
      <c r="O348" s="214"/>
      <c r="P348" s="214"/>
      <c r="Q348" s="214"/>
      <c r="R348" s="214"/>
      <c r="S348" s="214"/>
      <c r="T348" s="215"/>
      <c r="AT348" s="216" t="s">
        <v>272</v>
      </c>
      <c r="AU348" s="216" t="s">
        <v>73</v>
      </c>
      <c r="AV348" s="13" t="s">
        <v>73</v>
      </c>
      <c r="AW348" s="13" t="s">
        <v>30</v>
      </c>
      <c r="AX348" s="13" t="s">
        <v>64</v>
      </c>
      <c r="AY348" s="216" t="s">
        <v>263</v>
      </c>
    </row>
    <row r="349" spans="1:65" s="13" customFormat="1">
      <c r="B349" s="205"/>
      <c r="C349" s="206"/>
      <c r="D349" s="207" t="s">
        <v>272</v>
      </c>
      <c r="E349" s="208" t="s">
        <v>1</v>
      </c>
      <c r="F349" s="209" t="s">
        <v>4520</v>
      </c>
      <c r="G349" s="206"/>
      <c r="H349" s="210">
        <v>7.5839999999999996</v>
      </c>
      <c r="I349" s="211"/>
      <c r="J349" s="206"/>
      <c r="K349" s="206"/>
      <c r="L349" s="212"/>
      <c r="M349" s="213"/>
      <c r="N349" s="214"/>
      <c r="O349" s="214"/>
      <c r="P349" s="214"/>
      <c r="Q349" s="214"/>
      <c r="R349" s="214"/>
      <c r="S349" s="214"/>
      <c r="T349" s="215"/>
      <c r="AT349" s="216" t="s">
        <v>272</v>
      </c>
      <c r="AU349" s="216" t="s">
        <v>73</v>
      </c>
      <c r="AV349" s="13" t="s">
        <v>73</v>
      </c>
      <c r="AW349" s="13" t="s">
        <v>30</v>
      </c>
      <c r="AX349" s="13" t="s">
        <v>64</v>
      </c>
      <c r="AY349" s="216" t="s">
        <v>263</v>
      </c>
    </row>
    <row r="350" spans="1:65" s="13" customFormat="1">
      <c r="B350" s="205"/>
      <c r="C350" s="206"/>
      <c r="D350" s="207" t="s">
        <v>272</v>
      </c>
      <c r="E350" s="208" t="s">
        <v>1</v>
      </c>
      <c r="F350" s="209" t="s">
        <v>4521</v>
      </c>
      <c r="G350" s="206"/>
      <c r="H350" s="210">
        <v>7.3360000000000003</v>
      </c>
      <c r="I350" s="211"/>
      <c r="J350" s="206"/>
      <c r="K350" s="206"/>
      <c r="L350" s="212"/>
      <c r="M350" s="213"/>
      <c r="N350" s="214"/>
      <c r="O350" s="214"/>
      <c r="P350" s="214"/>
      <c r="Q350" s="214"/>
      <c r="R350" s="214"/>
      <c r="S350" s="214"/>
      <c r="T350" s="215"/>
      <c r="AT350" s="216" t="s">
        <v>272</v>
      </c>
      <c r="AU350" s="216" t="s">
        <v>73</v>
      </c>
      <c r="AV350" s="13" t="s">
        <v>73</v>
      </c>
      <c r="AW350" s="13" t="s">
        <v>30</v>
      </c>
      <c r="AX350" s="13" t="s">
        <v>64</v>
      </c>
      <c r="AY350" s="216" t="s">
        <v>263</v>
      </c>
    </row>
    <row r="351" spans="1:65" s="13" customFormat="1">
      <c r="B351" s="205"/>
      <c r="C351" s="206"/>
      <c r="D351" s="207" t="s">
        <v>272</v>
      </c>
      <c r="E351" s="208" t="s">
        <v>1</v>
      </c>
      <c r="F351" s="209" t="s">
        <v>4522</v>
      </c>
      <c r="G351" s="206"/>
      <c r="H351" s="210">
        <v>7.5759999999999996</v>
      </c>
      <c r="I351" s="211"/>
      <c r="J351" s="206"/>
      <c r="K351" s="206"/>
      <c r="L351" s="212"/>
      <c r="M351" s="213"/>
      <c r="N351" s="214"/>
      <c r="O351" s="214"/>
      <c r="P351" s="214"/>
      <c r="Q351" s="214"/>
      <c r="R351" s="214"/>
      <c r="S351" s="214"/>
      <c r="T351" s="215"/>
      <c r="AT351" s="216" t="s">
        <v>272</v>
      </c>
      <c r="AU351" s="216" t="s">
        <v>73</v>
      </c>
      <c r="AV351" s="13" t="s">
        <v>73</v>
      </c>
      <c r="AW351" s="13" t="s">
        <v>30</v>
      </c>
      <c r="AX351" s="13" t="s">
        <v>64</v>
      </c>
      <c r="AY351" s="216" t="s">
        <v>263</v>
      </c>
    </row>
    <row r="352" spans="1:65" s="13" customFormat="1">
      <c r="B352" s="205"/>
      <c r="C352" s="206"/>
      <c r="D352" s="207" t="s">
        <v>272</v>
      </c>
      <c r="E352" s="208" t="s">
        <v>1</v>
      </c>
      <c r="F352" s="209" t="s">
        <v>4523</v>
      </c>
      <c r="G352" s="206"/>
      <c r="H352" s="210">
        <v>7.5759999999999996</v>
      </c>
      <c r="I352" s="211"/>
      <c r="J352" s="206"/>
      <c r="K352" s="206"/>
      <c r="L352" s="212"/>
      <c r="M352" s="213"/>
      <c r="N352" s="214"/>
      <c r="O352" s="214"/>
      <c r="P352" s="214"/>
      <c r="Q352" s="214"/>
      <c r="R352" s="214"/>
      <c r="S352" s="214"/>
      <c r="T352" s="215"/>
      <c r="AT352" s="216" t="s">
        <v>272</v>
      </c>
      <c r="AU352" s="216" t="s">
        <v>73</v>
      </c>
      <c r="AV352" s="13" t="s">
        <v>73</v>
      </c>
      <c r="AW352" s="13" t="s">
        <v>30</v>
      </c>
      <c r="AX352" s="13" t="s">
        <v>64</v>
      </c>
      <c r="AY352" s="216" t="s">
        <v>263</v>
      </c>
    </row>
    <row r="353" spans="2:51" s="16" customFormat="1">
      <c r="B353" s="248"/>
      <c r="C353" s="249"/>
      <c r="D353" s="207" t="s">
        <v>272</v>
      </c>
      <c r="E353" s="250" t="s">
        <v>1</v>
      </c>
      <c r="F353" s="251" t="s">
        <v>4492</v>
      </c>
      <c r="G353" s="249"/>
      <c r="H353" s="250" t="s">
        <v>1</v>
      </c>
      <c r="I353" s="252"/>
      <c r="J353" s="249"/>
      <c r="K353" s="249"/>
      <c r="L353" s="253"/>
      <c r="M353" s="254"/>
      <c r="N353" s="255"/>
      <c r="O353" s="255"/>
      <c r="P353" s="255"/>
      <c r="Q353" s="255"/>
      <c r="R353" s="255"/>
      <c r="S353" s="255"/>
      <c r="T353" s="256"/>
      <c r="AT353" s="257" t="s">
        <v>272</v>
      </c>
      <c r="AU353" s="257" t="s">
        <v>73</v>
      </c>
      <c r="AV353" s="16" t="s">
        <v>71</v>
      </c>
      <c r="AW353" s="16" t="s">
        <v>30</v>
      </c>
      <c r="AX353" s="16" t="s">
        <v>64</v>
      </c>
      <c r="AY353" s="257" t="s">
        <v>263</v>
      </c>
    </row>
    <row r="354" spans="2:51" s="13" customFormat="1">
      <c r="B354" s="205"/>
      <c r="C354" s="206"/>
      <c r="D354" s="207" t="s">
        <v>272</v>
      </c>
      <c r="E354" s="208" t="s">
        <v>1</v>
      </c>
      <c r="F354" s="209" t="s">
        <v>4524</v>
      </c>
      <c r="G354" s="206"/>
      <c r="H354" s="210">
        <v>15.68</v>
      </c>
      <c r="I354" s="211"/>
      <c r="J354" s="206"/>
      <c r="K354" s="206"/>
      <c r="L354" s="212"/>
      <c r="M354" s="213"/>
      <c r="N354" s="214"/>
      <c r="O354" s="214"/>
      <c r="P354" s="214"/>
      <c r="Q354" s="214"/>
      <c r="R354" s="214"/>
      <c r="S354" s="214"/>
      <c r="T354" s="215"/>
      <c r="AT354" s="216" t="s">
        <v>272</v>
      </c>
      <c r="AU354" s="216" t="s">
        <v>73</v>
      </c>
      <c r="AV354" s="13" t="s">
        <v>73</v>
      </c>
      <c r="AW354" s="13" t="s">
        <v>30</v>
      </c>
      <c r="AX354" s="13" t="s">
        <v>64</v>
      </c>
      <c r="AY354" s="216" t="s">
        <v>263</v>
      </c>
    </row>
    <row r="355" spans="2:51" s="16" customFormat="1">
      <c r="B355" s="248"/>
      <c r="C355" s="249"/>
      <c r="D355" s="207" t="s">
        <v>272</v>
      </c>
      <c r="E355" s="250" t="s">
        <v>1</v>
      </c>
      <c r="F355" s="251" t="s">
        <v>4494</v>
      </c>
      <c r="G355" s="249"/>
      <c r="H355" s="250" t="s">
        <v>1</v>
      </c>
      <c r="I355" s="252"/>
      <c r="J355" s="249"/>
      <c r="K355" s="249"/>
      <c r="L355" s="253"/>
      <c r="M355" s="254"/>
      <c r="N355" s="255"/>
      <c r="O355" s="255"/>
      <c r="P355" s="255"/>
      <c r="Q355" s="255"/>
      <c r="R355" s="255"/>
      <c r="S355" s="255"/>
      <c r="T355" s="256"/>
      <c r="AT355" s="257" t="s">
        <v>272</v>
      </c>
      <c r="AU355" s="257" t="s">
        <v>73</v>
      </c>
      <c r="AV355" s="16" t="s">
        <v>71</v>
      </c>
      <c r="AW355" s="16" t="s">
        <v>30</v>
      </c>
      <c r="AX355" s="16" t="s">
        <v>64</v>
      </c>
      <c r="AY355" s="257" t="s">
        <v>263</v>
      </c>
    </row>
    <row r="356" spans="2:51" s="13" customFormat="1">
      <c r="B356" s="205"/>
      <c r="C356" s="206"/>
      <c r="D356" s="207" t="s">
        <v>272</v>
      </c>
      <c r="E356" s="208" t="s">
        <v>1</v>
      </c>
      <c r="F356" s="209" t="s">
        <v>4524</v>
      </c>
      <c r="G356" s="206"/>
      <c r="H356" s="210">
        <v>15.68</v>
      </c>
      <c r="I356" s="211"/>
      <c r="J356" s="206"/>
      <c r="K356" s="206"/>
      <c r="L356" s="212"/>
      <c r="M356" s="213"/>
      <c r="N356" s="214"/>
      <c r="O356" s="214"/>
      <c r="P356" s="214"/>
      <c r="Q356" s="214"/>
      <c r="R356" s="214"/>
      <c r="S356" s="214"/>
      <c r="T356" s="215"/>
      <c r="AT356" s="216" t="s">
        <v>272</v>
      </c>
      <c r="AU356" s="216" t="s">
        <v>73</v>
      </c>
      <c r="AV356" s="13" t="s">
        <v>73</v>
      </c>
      <c r="AW356" s="13" t="s">
        <v>30</v>
      </c>
      <c r="AX356" s="13" t="s">
        <v>64</v>
      </c>
      <c r="AY356" s="216" t="s">
        <v>263</v>
      </c>
    </row>
    <row r="357" spans="2:51" s="16" customFormat="1">
      <c r="B357" s="248"/>
      <c r="C357" s="249"/>
      <c r="D357" s="207" t="s">
        <v>272</v>
      </c>
      <c r="E357" s="250" t="s">
        <v>1</v>
      </c>
      <c r="F357" s="251" t="s">
        <v>4495</v>
      </c>
      <c r="G357" s="249"/>
      <c r="H357" s="250" t="s">
        <v>1</v>
      </c>
      <c r="I357" s="252"/>
      <c r="J357" s="249"/>
      <c r="K357" s="249"/>
      <c r="L357" s="253"/>
      <c r="M357" s="254"/>
      <c r="N357" s="255"/>
      <c r="O357" s="255"/>
      <c r="P357" s="255"/>
      <c r="Q357" s="255"/>
      <c r="R357" s="255"/>
      <c r="S357" s="255"/>
      <c r="T357" s="256"/>
      <c r="AT357" s="257" t="s">
        <v>272</v>
      </c>
      <c r="AU357" s="257" t="s">
        <v>73</v>
      </c>
      <c r="AV357" s="16" t="s">
        <v>71</v>
      </c>
      <c r="AW357" s="16" t="s">
        <v>30</v>
      </c>
      <c r="AX357" s="16" t="s">
        <v>64</v>
      </c>
      <c r="AY357" s="257" t="s">
        <v>263</v>
      </c>
    </row>
    <row r="358" spans="2:51" s="13" customFormat="1">
      <c r="B358" s="205"/>
      <c r="C358" s="206"/>
      <c r="D358" s="207" t="s">
        <v>272</v>
      </c>
      <c r="E358" s="208" t="s">
        <v>1</v>
      </c>
      <c r="F358" s="209" t="s">
        <v>4525</v>
      </c>
      <c r="G358" s="206"/>
      <c r="H358" s="210">
        <v>16.28</v>
      </c>
      <c r="I358" s="211"/>
      <c r="J358" s="206"/>
      <c r="K358" s="206"/>
      <c r="L358" s="212"/>
      <c r="M358" s="213"/>
      <c r="N358" s="214"/>
      <c r="O358" s="214"/>
      <c r="P358" s="214"/>
      <c r="Q358" s="214"/>
      <c r="R358" s="214"/>
      <c r="S358" s="214"/>
      <c r="T358" s="215"/>
      <c r="AT358" s="216" t="s">
        <v>272</v>
      </c>
      <c r="AU358" s="216" t="s">
        <v>73</v>
      </c>
      <c r="AV358" s="13" t="s">
        <v>73</v>
      </c>
      <c r="AW358" s="13" t="s">
        <v>30</v>
      </c>
      <c r="AX358" s="13" t="s">
        <v>64</v>
      </c>
      <c r="AY358" s="216" t="s">
        <v>263</v>
      </c>
    </row>
    <row r="359" spans="2:51" s="16" customFormat="1">
      <c r="B359" s="248"/>
      <c r="C359" s="249"/>
      <c r="D359" s="207" t="s">
        <v>272</v>
      </c>
      <c r="E359" s="250" t="s">
        <v>1</v>
      </c>
      <c r="F359" s="251" t="s">
        <v>4497</v>
      </c>
      <c r="G359" s="249"/>
      <c r="H359" s="250" t="s">
        <v>1</v>
      </c>
      <c r="I359" s="252"/>
      <c r="J359" s="249"/>
      <c r="K359" s="249"/>
      <c r="L359" s="253"/>
      <c r="M359" s="254"/>
      <c r="N359" s="255"/>
      <c r="O359" s="255"/>
      <c r="P359" s="255"/>
      <c r="Q359" s="255"/>
      <c r="R359" s="255"/>
      <c r="S359" s="255"/>
      <c r="T359" s="256"/>
      <c r="AT359" s="257" t="s">
        <v>272</v>
      </c>
      <c r="AU359" s="257" t="s">
        <v>73</v>
      </c>
      <c r="AV359" s="16" t="s">
        <v>71</v>
      </c>
      <c r="AW359" s="16" t="s">
        <v>30</v>
      </c>
      <c r="AX359" s="16" t="s">
        <v>64</v>
      </c>
      <c r="AY359" s="257" t="s">
        <v>263</v>
      </c>
    </row>
    <row r="360" spans="2:51" s="13" customFormat="1">
      <c r="B360" s="205"/>
      <c r="C360" s="206"/>
      <c r="D360" s="207" t="s">
        <v>272</v>
      </c>
      <c r="E360" s="208" t="s">
        <v>1</v>
      </c>
      <c r="F360" s="209" t="s">
        <v>4526</v>
      </c>
      <c r="G360" s="206"/>
      <c r="H360" s="210">
        <v>11.872</v>
      </c>
      <c r="I360" s="211"/>
      <c r="J360" s="206"/>
      <c r="K360" s="206"/>
      <c r="L360" s="212"/>
      <c r="M360" s="213"/>
      <c r="N360" s="214"/>
      <c r="O360" s="214"/>
      <c r="P360" s="214"/>
      <c r="Q360" s="214"/>
      <c r="R360" s="214"/>
      <c r="S360" s="214"/>
      <c r="T360" s="215"/>
      <c r="AT360" s="216" t="s">
        <v>272</v>
      </c>
      <c r="AU360" s="216" t="s">
        <v>73</v>
      </c>
      <c r="AV360" s="13" t="s">
        <v>73</v>
      </c>
      <c r="AW360" s="13" t="s">
        <v>30</v>
      </c>
      <c r="AX360" s="13" t="s">
        <v>64</v>
      </c>
      <c r="AY360" s="216" t="s">
        <v>263</v>
      </c>
    </row>
    <row r="361" spans="2:51" s="16" customFormat="1">
      <c r="B361" s="248"/>
      <c r="C361" s="249"/>
      <c r="D361" s="207" t="s">
        <v>272</v>
      </c>
      <c r="E361" s="250" t="s">
        <v>1</v>
      </c>
      <c r="F361" s="251" t="s">
        <v>4499</v>
      </c>
      <c r="G361" s="249"/>
      <c r="H361" s="250" t="s">
        <v>1</v>
      </c>
      <c r="I361" s="252"/>
      <c r="J361" s="249"/>
      <c r="K361" s="249"/>
      <c r="L361" s="253"/>
      <c r="M361" s="254"/>
      <c r="N361" s="255"/>
      <c r="O361" s="255"/>
      <c r="P361" s="255"/>
      <c r="Q361" s="255"/>
      <c r="R361" s="255"/>
      <c r="S361" s="255"/>
      <c r="T361" s="256"/>
      <c r="AT361" s="257" t="s">
        <v>272</v>
      </c>
      <c r="AU361" s="257" t="s">
        <v>73</v>
      </c>
      <c r="AV361" s="16" t="s">
        <v>71</v>
      </c>
      <c r="AW361" s="16" t="s">
        <v>30</v>
      </c>
      <c r="AX361" s="16" t="s">
        <v>64</v>
      </c>
      <c r="AY361" s="257" t="s">
        <v>263</v>
      </c>
    </row>
    <row r="362" spans="2:51" s="13" customFormat="1">
      <c r="B362" s="205"/>
      <c r="C362" s="206"/>
      <c r="D362" s="207" t="s">
        <v>272</v>
      </c>
      <c r="E362" s="208" t="s">
        <v>1</v>
      </c>
      <c r="F362" s="209" t="s">
        <v>4527</v>
      </c>
      <c r="G362" s="206"/>
      <c r="H362" s="210">
        <v>10.428000000000001</v>
      </c>
      <c r="I362" s="211"/>
      <c r="J362" s="206"/>
      <c r="K362" s="206"/>
      <c r="L362" s="212"/>
      <c r="M362" s="213"/>
      <c r="N362" s="214"/>
      <c r="O362" s="214"/>
      <c r="P362" s="214"/>
      <c r="Q362" s="214"/>
      <c r="R362" s="214"/>
      <c r="S362" s="214"/>
      <c r="T362" s="215"/>
      <c r="AT362" s="216" t="s">
        <v>272</v>
      </c>
      <c r="AU362" s="216" t="s">
        <v>73</v>
      </c>
      <c r="AV362" s="13" t="s">
        <v>73</v>
      </c>
      <c r="AW362" s="13" t="s">
        <v>30</v>
      </c>
      <c r="AX362" s="13" t="s">
        <v>64</v>
      </c>
      <c r="AY362" s="216" t="s">
        <v>263</v>
      </c>
    </row>
    <row r="363" spans="2:51" s="16" customFormat="1">
      <c r="B363" s="248"/>
      <c r="C363" s="249"/>
      <c r="D363" s="207" t="s">
        <v>272</v>
      </c>
      <c r="E363" s="250" t="s">
        <v>1</v>
      </c>
      <c r="F363" s="251" t="s">
        <v>4501</v>
      </c>
      <c r="G363" s="249"/>
      <c r="H363" s="250" t="s">
        <v>1</v>
      </c>
      <c r="I363" s="252"/>
      <c r="J363" s="249"/>
      <c r="K363" s="249"/>
      <c r="L363" s="253"/>
      <c r="M363" s="254"/>
      <c r="N363" s="255"/>
      <c r="O363" s="255"/>
      <c r="P363" s="255"/>
      <c r="Q363" s="255"/>
      <c r="R363" s="255"/>
      <c r="S363" s="255"/>
      <c r="T363" s="256"/>
      <c r="AT363" s="257" t="s">
        <v>272</v>
      </c>
      <c r="AU363" s="257" t="s">
        <v>73</v>
      </c>
      <c r="AV363" s="16" t="s">
        <v>71</v>
      </c>
      <c r="AW363" s="16" t="s">
        <v>30</v>
      </c>
      <c r="AX363" s="16" t="s">
        <v>64</v>
      </c>
      <c r="AY363" s="257" t="s">
        <v>263</v>
      </c>
    </row>
    <row r="364" spans="2:51" s="13" customFormat="1">
      <c r="B364" s="205"/>
      <c r="C364" s="206"/>
      <c r="D364" s="207" t="s">
        <v>272</v>
      </c>
      <c r="E364" s="208" t="s">
        <v>1</v>
      </c>
      <c r="F364" s="209" t="s">
        <v>4528</v>
      </c>
      <c r="G364" s="206"/>
      <c r="H364" s="210">
        <v>10.428000000000001</v>
      </c>
      <c r="I364" s="211"/>
      <c r="J364" s="206"/>
      <c r="K364" s="206"/>
      <c r="L364" s="212"/>
      <c r="M364" s="213"/>
      <c r="N364" s="214"/>
      <c r="O364" s="214"/>
      <c r="P364" s="214"/>
      <c r="Q364" s="214"/>
      <c r="R364" s="214"/>
      <c r="S364" s="214"/>
      <c r="T364" s="215"/>
      <c r="AT364" s="216" t="s">
        <v>272</v>
      </c>
      <c r="AU364" s="216" t="s">
        <v>73</v>
      </c>
      <c r="AV364" s="13" t="s">
        <v>73</v>
      </c>
      <c r="AW364" s="13" t="s">
        <v>30</v>
      </c>
      <c r="AX364" s="13" t="s">
        <v>64</v>
      </c>
      <c r="AY364" s="216" t="s">
        <v>263</v>
      </c>
    </row>
    <row r="365" spans="2:51" s="16" customFormat="1">
      <c r="B365" s="248"/>
      <c r="C365" s="249"/>
      <c r="D365" s="207" t="s">
        <v>272</v>
      </c>
      <c r="E365" s="250" t="s">
        <v>1</v>
      </c>
      <c r="F365" s="251" t="s">
        <v>4503</v>
      </c>
      <c r="G365" s="249"/>
      <c r="H365" s="250" t="s">
        <v>1</v>
      </c>
      <c r="I365" s="252"/>
      <c r="J365" s="249"/>
      <c r="K365" s="249"/>
      <c r="L365" s="253"/>
      <c r="M365" s="254"/>
      <c r="N365" s="255"/>
      <c r="O365" s="255"/>
      <c r="P365" s="255"/>
      <c r="Q365" s="255"/>
      <c r="R365" s="255"/>
      <c r="S365" s="255"/>
      <c r="T365" s="256"/>
      <c r="AT365" s="257" t="s">
        <v>272</v>
      </c>
      <c r="AU365" s="257" t="s">
        <v>73</v>
      </c>
      <c r="AV365" s="16" t="s">
        <v>71</v>
      </c>
      <c r="AW365" s="16" t="s">
        <v>30</v>
      </c>
      <c r="AX365" s="16" t="s">
        <v>64</v>
      </c>
      <c r="AY365" s="257" t="s">
        <v>263</v>
      </c>
    </row>
    <row r="366" spans="2:51" s="13" customFormat="1">
      <c r="B366" s="205"/>
      <c r="C366" s="206"/>
      <c r="D366" s="207" t="s">
        <v>272</v>
      </c>
      <c r="E366" s="208" t="s">
        <v>1</v>
      </c>
      <c r="F366" s="209" t="s">
        <v>4529</v>
      </c>
      <c r="G366" s="206"/>
      <c r="H366" s="210">
        <v>12.832000000000001</v>
      </c>
      <c r="I366" s="211"/>
      <c r="J366" s="206"/>
      <c r="K366" s="206"/>
      <c r="L366" s="212"/>
      <c r="M366" s="213"/>
      <c r="N366" s="214"/>
      <c r="O366" s="214"/>
      <c r="P366" s="214"/>
      <c r="Q366" s="214"/>
      <c r="R366" s="214"/>
      <c r="S366" s="214"/>
      <c r="T366" s="215"/>
      <c r="AT366" s="216" t="s">
        <v>272</v>
      </c>
      <c r="AU366" s="216" t="s">
        <v>73</v>
      </c>
      <c r="AV366" s="13" t="s">
        <v>73</v>
      </c>
      <c r="AW366" s="13" t="s">
        <v>30</v>
      </c>
      <c r="AX366" s="13" t="s">
        <v>64</v>
      </c>
      <c r="AY366" s="216" t="s">
        <v>263</v>
      </c>
    </row>
    <row r="367" spans="2:51" s="16" customFormat="1">
      <c r="B367" s="248"/>
      <c r="C367" s="249"/>
      <c r="D367" s="207" t="s">
        <v>272</v>
      </c>
      <c r="E367" s="250" t="s">
        <v>1</v>
      </c>
      <c r="F367" s="251" t="s">
        <v>4505</v>
      </c>
      <c r="G367" s="249"/>
      <c r="H367" s="250" t="s">
        <v>1</v>
      </c>
      <c r="I367" s="252"/>
      <c r="J367" s="249"/>
      <c r="K367" s="249"/>
      <c r="L367" s="253"/>
      <c r="M367" s="254"/>
      <c r="N367" s="255"/>
      <c r="O367" s="255"/>
      <c r="P367" s="255"/>
      <c r="Q367" s="255"/>
      <c r="R367" s="255"/>
      <c r="S367" s="255"/>
      <c r="T367" s="256"/>
      <c r="AT367" s="257" t="s">
        <v>272</v>
      </c>
      <c r="AU367" s="257" t="s">
        <v>73</v>
      </c>
      <c r="AV367" s="16" t="s">
        <v>71</v>
      </c>
      <c r="AW367" s="16" t="s">
        <v>30</v>
      </c>
      <c r="AX367" s="16" t="s">
        <v>64</v>
      </c>
      <c r="AY367" s="257" t="s">
        <v>263</v>
      </c>
    </row>
    <row r="368" spans="2:51" s="13" customFormat="1">
      <c r="B368" s="205"/>
      <c r="C368" s="206"/>
      <c r="D368" s="207" t="s">
        <v>272</v>
      </c>
      <c r="E368" s="208" t="s">
        <v>1</v>
      </c>
      <c r="F368" s="209" t="s">
        <v>4530</v>
      </c>
      <c r="G368" s="206"/>
      <c r="H368" s="210">
        <v>12.352</v>
      </c>
      <c r="I368" s="211"/>
      <c r="J368" s="206"/>
      <c r="K368" s="206"/>
      <c r="L368" s="212"/>
      <c r="M368" s="213"/>
      <c r="N368" s="214"/>
      <c r="O368" s="214"/>
      <c r="P368" s="214"/>
      <c r="Q368" s="214"/>
      <c r="R368" s="214"/>
      <c r="S368" s="214"/>
      <c r="T368" s="215"/>
      <c r="AT368" s="216" t="s">
        <v>272</v>
      </c>
      <c r="AU368" s="216" t="s">
        <v>73</v>
      </c>
      <c r="AV368" s="13" t="s">
        <v>73</v>
      </c>
      <c r="AW368" s="13" t="s">
        <v>30</v>
      </c>
      <c r="AX368" s="13" t="s">
        <v>64</v>
      </c>
      <c r="AY368" s="216" t="s">
        <v>263</v>
      </c>
    </row>
    <row r="369" spans="1:65" s="16" customFormat="1">
      <c r="B369" s="248"/>
      <c r="C369" s="249"/>
      <c r="D369" s="207" t="s">
        <v>272</v>
      </c>
      <c r="E369" s="250" t="s">
        <v>1</v>
      </c>
      <c r="F369" s="251" t="s">
        <v>4507</v>
      </c>
      <c r="G369" s="249"/>
      <c r="H369" s="250" t="s">
        <v>1</v>
      </c>
      <c r="I369" s="252"/>
      <c r="J369" s="249"/>
      <c r="K369" s="249"/>
      <c r="L369" s="253"/>
      <c r="M369" s="254"/>
      <c r="N369" s="255"/>
      <c r="O369" s="255"/>
      <c r="P369" s="255"/>
      <c r="Q369" s="255"/>
      <c r="R369" s="255"/>
      <c r="S369" s="255"/>
      <c r="T369" s="256"/>
      <c r="AT369" s="257" t="s">
        <v>272</v>
      </c>
      <c r="AU369" s="257" t="s">
        <v>73</v>
      </c>
      <c r="AV369" s="16" t="s">
        <v>71</v>
      </c>
      <c r="AW369" s="16" t="s">
        <v>30</v>
      </c>
      <c r="AX369" s="16" t="s">
        <v>64</v>
      </c>
      <c r="AY369" s="257" t="s">
        <v>263</v>
      </c>
    </row>
    <row r="370" spans="1:65" s="13" customFormat="1">
      <c r="B370" s="205"/>
      <c r="C370" s="206"/>
      <c r="D370" s="207" t="s">
        <v>272</v>
      </c>
      <c r="E370" s="208" t="s">
        <v>1</v>
      </c>
      <c r="F370" s="209" t="s">
        <v>4531</v>
      </c>
      <c r="G370" s="206"/>
      <c r="H370" s="210">
        <v>13.448</v>
      </c>
      <c r="I370" s="211"/>
      <c r="J370" s="206"/>
      <c r="K370" s="206"/>
      <c r="L370" s="212"/>
      <c r="M370" s="213"/>
      <c r="N370" s="214"/>
      <c r="O370" s="214"/>
      <c r="P370" s="214"/>
      <c r="Q370" s="214"/>
      <c r="R370" s="214"/>
      <c r="S370" s="214"/>
      <c r="T370" s="215"/>
      <c r="AT370" s="216" t="s">
        <v>272</v>
      </c>
      <c r="AU370" s="216" t="s">
        <v>73</v>
      </c>
      <c r="AV370" s="13" t="s">
        <v>73</v>
      </c>
      <c r="AW370" s="13" t="s">
        <v>30</v>
      </c>
      <c r="AX370" s="13" t="s">
        <v>64</v>
      </c>
      <c r="AY370" s="216" t="s">
        <v>263</v>
      </c>
    </row>
    <row r="371" spans="1:65" s="16" customFormat="1">
      <c r="B371" s="248"/>
      <c r="C371" s="249"/>
      <c r="D371" s="207" t="s">
        <v>272</v>
      </c>
      <c r="E371" s="250" t="s">
        <v>1</v>
      </c>
      <c r="F371" s="251" t="s">
        <v>4366</v>
      </c>
      <c r="G371" s="249"/>
      <c r="H371" s="250" t="s">
        <v>1</v>
      </c>
      <c r="I371" s="252"/>
      <c r="J371" s="249"/>
      <c r="K371" s="249"/>
      <c r="L371" s="253"/>
      <c r="M371" s="254"/>
      <c r="N371" s="255"/>
      <c r="O371" s="255"/>
      <c r="P371" s="255"/>
      <c r="Q371" s="255"/>
      <c r="R371" s="255"/>
      <c r="S371" s="255"/>
      <c r="T371" s="256"/>
      <c r="AT371" s="257" t="s">
        <v>272</v>
      </c>
      <c r="AU371" s="257" t="s">
        <v>73</v>
      </c>
      <c r="AV371" s="16" t="s">
        <v>71</v>
      </c>
      <c r="AW371" s="16" t="s">
        <v>30</v>
      </c>
      <c r="AX371" s="16" t="s">
        <v>64</v>
      </c>
      <c r="AY371" s="257" t="s">
        <v>263</v>
      </c>
    </row>
    <row r="372" spans="1:65" s="13" customFormat="1">
      <c r="B372" s="205"/>
      <c r="C372" s="206"/>
      <c r="D372" s="207" t="s">
        <v>272</v>
      </c>
      <c r="E372" s="208" t="s">
        <v>1</v>
      </c>
      <c r="F372" s="209" t="s">
        <v>4532</v>
      </c>
      <c r="G372" s="206"/>
      <c r="H372" s="210">
        <v>163.80000000000001</v>
      </c>
      <c r="I372" s="211"/>
      <c r="J372" s="206"/>
      <c r="K372" s="206"/>
      <c r="L372" s="212"/>
      <c r="M372" s="213"/>
      <c r="N372" s="214"/>
      <c r="O372" s="214"/>
      <c r="P372" s="214"/>
      <c r="Q372" s="214"/>
      <c r="R372" s="214"/>
      <c r="S372" s="214"/>
      <c r="T372" s="215"/>
      <c r="AT372" s="216" t="s">
        <v>272</v>
      </c>
      <c r="AU372" s="216" t="s">
        <v>73</v>
      </c>
      <c r="AV372" s="13" t="s">
        <v>73</v>
      </c>
      <c r="AW372" s="13" t="s">
        <v>30</v>
      </c>
      <c r="AX372" s="13" t="s">
        <v>64</v>
      </c>
      <c r="AY372" s="216" t="s">
        <v>263</v>
      </c>
    </row>
    <row r="373" spans="1:65" s="13" customFormat="1">
      <c r="B373" s="205"/>
      <c r="C373" s="206"/>
      <c r="D373" s="207" t="s">
        <v>272</v>
      </c>
      <c r="E373" s="208" t="s">
        <v>1</v>
      </c>
      <c r="F373" s="209" t="s">
        <v>4533</v>
      </c>
      <c r="G373" s="206"/>
      <c r="H373" s="210">
        <v>128.63999999999999</v>
      </c>
      <c r="I373" s="211"/>
      <c r="J373" s="206"/>
      <c r="K373" s="206"/>
      <c r="L373" s="212"/>
      <c r="M373" s="213"/>
      <c r="N373" s="214"/>
      <c r="O373" s="214"/>
      <c r="P373" s="214"/>
      <c r="Q373" s="214"/>
      <c r="R373" s="214"/>
      <c r="S373" s="214"/>
      <c r="T373" s="215"/>
      <c r="AT373" s="216" t="s">
        <v>272</v>
      </c>
      <c r="AU373" s="216" t="s">
        <v>73</v>
      </c>
      <c r="AV373" s="13" t="s">
        <v>73</v>
      </c>
      <c r="AW373" s="13" t="s">
        <v>30</v>
      </c>
      <c r="AX373" s="13" t="s">
        <v>64</v>
      </c>
      <c r="AY373" s="216" t="s">
        <v>263</v>
      </c>
    </row>
    <row r="374" spans="1:65" s="16" customFormat="1">
      <c r="B374" s="248"/>
      <c r="C374" s="249"/>
      <c r="D374" s="207" t="s">
        <v>272</v>
      </c>
      <c r="E374" s="250" t="s">
        <v>1</v>
      </c>
      <c r="F374" s="251" t="s">
        <v>4511</v>
      </c>
      <c r="G374" s="249"/>
      <c r="H374" s="250" t="s">
        <v>1</v>
      </c>
      <c r="I374" s="252"/>
      <c r="J374" s="249"/>
      <c r="K374" s="249"/>
      <c r="L374" s="253"/>
      <c r="M374" s="254"/>
      <c r="N374" s="255"/>
      <c r="O374" s="255"/>
      <c r="P374" s="255"/>
      <c r="Q374" s="255"/>
      <c r="R374" s="255"/>
      <c r="S374" s="255"/>
      <c r="T374" s="256"/>
      <c r="AT374" s="257" t="s">
        <v>272</v>
      </c>
      <c r="AU374" s="257" t="s">
        <v>73</v>
      </c>
      <c r="AV374" s="16" t="s">
        <v>71</v>
      </c>
      <c r="AW374" s="16" t="s">
        <v>30</v>
      </c>
      <c r="AX374" s="16" t="s">
        <v>64</v>
      </c>
      <c r="AY374" s="257" t="s">
        <v>263</v>
      </c>
    </row>
    <row r="375" spans="1:65" s="16" customFormat="1">
      <c r="B375" s="248"/>
      <c r="C375" s="249"/>
      <c r="D375" s="207" t="s">
        <v>272</v>
      </c>
      <c r="E375" s="250" t="s">
        <v>1</v>
      </c>
      <c r="F375" s="251" t="s">
        <v>4512</v>
      </c>
      <c r="G375" s="249"/>
      <c r="H375" s="250" t="s">
        <v>1</v>
      </c>
      <c r="I375" s="252"/>
      <c r="J375" s="249"/>
      <c r="K375" s="249"/>
      <c r="L375" s="253"/>
      <c r="M375" s="254"/>
      <c r="N375" s="255"/>
      <c r="O375" s="255"/>
      <c r="P375" s="255"/>
      <c r="Q375" s="255"/>
      <c r="R375" s="255"/>
      <c r="S375" s="255"/>
      <c r="T375" s="256"/>
      <c r="AT375" s="257" t="s">
        <v>272</v>
      </c>
      <c r="AU375" s="257" t="s">
        <v>73</v>
      </c>
      <c r="AV375" s="16" t="s">
        <v>71</v>
      </c>
      <c r="AW375" s="16" t="s">
        <v>30</v>
      </c>
      <c r="AX375" s="16" t="s">
        <v>64</v>
      </c>
      <c r="AY375" s="257" t="s">
        <v>263</v>
      </c>
    </row>
    <row r="376" spans="1:65" s="13" customFormat="1">
      <c r="B376" s="205"/>
      <c r="C376" s="206"/>
      <c r="D376" s="207" t="s">
        <v>272</v>
      </c>
      <c r="E376" s="208" t="s">
        <v>1</v>
      </c>
      <c r="F376" s="209" t="s">
        <v>4534</v>
      </c>
      <c r="G376" s="206"/>
      <c r="H376" s="210">
        <v>23.25</v>
      </c>
      <c r="I376" s="211"/>
      <c r="J376" s="206"/>
      <c r="K376" s="206"/>
      <c r="L376" s="212"/>
      <c r="M376" s="213"/>
      <c r="N376" s="214"/>
      <c r="O376" s="214"/>
      <c r="P376" s="214"/>
      <c r="Q376" s="214"/>
      <c r="R376" s="214"/>
      <c r="S376" s="214"/>
      <c r="T376" s="215"/>
      <c r="AT376" s="216" t="s">
        <v>272</v>
      </c>
      <c r="AU376" s="216" t="s">
        <v>73</v>
      </c>
      <c r="AV376" s="13" t="s">
        <v>73</v>
      </c>
      <c r="AW376" s="13" t="s">
        <v>30</v>
      </c>
      <c r="AX376" s="13" t="s">
        <v>64</v>
      </c>
      <c r="AY376" s="216" t="s">
        <v>263</v>
      </c>
    </row>
    <row r="377" spans="1:65" s="13" customFormat="1">
      <c r="B377" s="205"/>
      <c r="C377" s="206"/>
      <c r="D377" s="207" t="s">
        <v>272</v>
      </c>
      <c r="E377" s="208" t="s">
        <v>1</v>
      </c>
      <c r="F377" s="209" t="s">
        <v>4535</v>
      </c>
      <c r="G377" s="206"/>
      <c r="H377" s="210">
        <v>30.3</v>
      </c>
      <c r="I377" s="211"/>
      <c r="J377" s="206"/>
      <c r="K377" s="206"/>
      <c r="L377" s="212"/>
      <c r="M377" s="213"/>
      <c r="N377" s="214"/>
      <c r="O377" s="214"/>
      <c r="P377" s="214"/>
      <c r="Q377" s="214"/>
      <c r="R377" s="214"/>
      <c r="S377" s="214"/>
      <c r="T377" s="215"/>
      <c r="AT377" s="216" t="s">
        <v>272</v>
      </c>
      <c r="AU377" s="216" t="s">
        <v>73</v>
      </c>
      <c r="AV377" s="13" t="s">
        <v>73</v>
      </c>
      <c r="AW377" s="13" t="s">
        <v>30</v>
      </c>
      <c r="AX377" s="13" t="s">
        <v>64</v>
      </c>
      <c r="AY377" s="216" t="s">
        <v>263</v>
      </c>
    </row>
    <row r="378" spans="1:65" s="15" customFormat="1">
      <c r="B378" s="228"/>
      <c r="C378" s="229"/>
      <c r="D378" s="207" t="s">
        <v>272</v>
      </c>
      <c r="E378" s="230" t="s">
        <v>1</v>
      </c>
      <c r="F378" s="231" t="s">
        <v>280</v>
      </c>
      <c r="G378" s="229"/>
      <c r="H378" s="232">
        <v>551.32600000000002</v>
      </c>
      <c r="I378" s="233"/>
      <c r="J378" s="229"/>
      <c r="K378" s="229"/>
      <c r="L378" s="234"/>
      <c r="M378" s="235"/>
      <c r="N378" s="236"/>
      <c r="O378" s="236"/>
      <c r="P378" s="236"/>
      <c r="Q378" s="236"/>
      <c r="R378" s="236"/>
      <c r="S378" s="236"/>
      <c r="T378" s="237"/>
      <c r="AT378" s="238" t="s">
        <v>272</v>
      </c>
      <c r="AU378" s="238" t="s">
        <v>73</v>
      </c>
      <c r="AV378" s="15" t="s">
        <v>270</v>
      </c>
      <c r="AW378" s="15" t="s">
        <v>30</v>
      </c>
      <c r="AX378" s="15" t="s">
        <v>71</v>
      </c>
      <c r="AY378" s="238" t="s">
        <v>263</v>
      </c>
    </row>
    <row r="379" spans="1:65" s="2" customFormat="1" ht="16.5" customHeight="1">
      <c r="A379" s="35"/>
      <c r="B379" s="36"/>
      <c r="C379" s="191" t="s">
        <v>587</v>
      </c>
      <c r="D379" s="191" t="s">
        <v>266</v>
      </c>
      <c r="E379" s="192" t="s">
        <v>646</v>
      </c>
      <c r="F379" s="193" t="s">
        <v>647</v>
      </c>
      <c r="G379" s="194" t="s">
        <v>269</v>
      </c>
      <c r="H379" s="195">
        <v>551.32600000000002</v>
      </c>
      <c r="I379" s="196"/>
      <c r="J379" s="197">
        <f>ROUND(I379*H379,2)</f>
        <v>0</v>
      </c>
      <c r="K379" s="198"/>
      <c r="L379" s="40"/>
      <c r="M379" s="199" t="s">
        <v>1</v>
      </c>
      <c r="N379" s="200" t="s">
        <v>38</v>
      </c>
      <c r="O379" s="72"/>
      <c r="P379" s="201">
        <f>O379*H379</f>
        <v>0</v>
      </c>
      <c r="Q379" s="201">
        <v>0</v>
      </c>
      <c r="R379" s="201">
        <f>Q379*H379</f>
        <v>0</v>
      </c>
      <c r="S379" s="201">
        <v>0</v>
      </c>
      <c r="T379" s="202">
        <f>S379*H379</f>
        <v>0</v>
      </c>
      <c r="U379" s="35"/>
      <c r="V379" s="35"/>
      <c r="W379" s="35"/>
      <c r="X379" s="35"/>
      <c r="Y379" s="35"/>
      <c r="Z379" s="35"/>
      <c r="AA379" s="35"/>
      <c r="AB379" s="35"/>
      <c r="AC379" s="35"/>
      <c r="AD379" s="35"/>
      <c r="AE379" s="35"/>
      <c r="AR379" s="203" t="s">
        <v>270</v>
      </c>
      <c r="AT379" s="203" t="s">
        <v>266</v>
      </c>
      <c r="AU379" s="203" t="s">
        <v>73</v>
      </c>
      <c r="AY379" s="18" t="s">
        <v>263</v>
      </c>
      <c r="BE379" s="204">
        <f>IF(N379="základní",J379,0)</f>
        <v>0</v>
      </c>
      <c r="BF379" s="204">
        <f>IF(N379="snížená",J379,0)</f>
        <v>0</v>
      </c>
      <c r="BG379" s="204">
        <f>IF(N379="zákl. přenesená",J379,0)</f>
        <v>0</v>
      </c>
      <c r="BH379" s="204">
        <f>IF(N379="sníž. přenesená",J379,0)</f>
        <v>0</v>
      </c>
      <c r="BI379" s="204">
        <f>IF(N379="nulová",J379,0)</f>
        <v>0</v>
      </c>
      <c r="BJ379" s="18" t="s">
        <v>71</v>
      </c>
      <c r="BK379" s="204">
        <f>ROUND(I379*H379,2)</f>
        <v>0</v>
      </c>
      <c r="BL379" s="18" t="s">
        <v>270</v>
      </c>
      <c r="BM379" s="203" t="s">
        <v>4536</v>
      </c>
    </row>
    <row r="380" spans="1:65" s="2" customFormat="1" ht="19.5">
      <c r="A380" s="35"/>
      <c r="B380" s="36"/>
      <c r="C380" s="37"/>
      <c r="D380" s="207" t="s">
        <v>294</v>
      </c>
      <c r="E380" s="37"/>
      <c r="F380" s="239" t="s">
        <v>2165</v>
      </c>
      <c r="G380" s="37"/>
      <c r="H380" s="37"/>
      <c r="I380" s="240"/>
      <c r="J380" s="37"/>
      <c r="K380" s="37"/>
      <c r="L380" s="40"/>
      <c r="M380" s="241"/>
      <c r="N380" s="242"/>
      <c r="O380" s="72"/>
      <c r="P380" s="72"/>
      <c r="Q380" s="72"/>
      <c r="R380" s="72"/>
      <c r="S380" s="72"/>
      <c r="T380" s="73"/>
      <c r="U380" s="35"/>
      <c r="V380" s="35"/>
      <c r="W380" s="35"/>
      <c r="X380" s="35"/>
      <c r="Y380" s="35"/>
      <c r="Z380" s="35"/>
      <c r="AA380" s="35"/>
      <c r="AB380" s="35"/>
      <c r="AC380" s="35"/>
      <c r="AD380" s="35"/>
      <c r="AE380" s="35"/>
      <c r="AT380" s="18" t="s">
        <v>294</v>
      </c>
      <c r="AU380" s="18" t="s">
        <v>73</v>
      </c>
    </row>
    <row r="381" spans="1:65" s="16" customFormat="1">
      <c r="B381" s="248"/>
      <c r="C381" s="249"/>
      <c r="D381" s="207" t="s">
        <v>272</v>
      </c>
      <c r="E381" s="250" t="s">
        <v>1</v>
      </c>
      <c r="F381" s="251" t="s">
        <v>4481</v>
      </c>
      <c r="G381" s="249"/>
      <c r="H381" s="250" t="s">
        <v>1</v>
      </c>
      <c r="I381" s="252"/>
      <c r="J381" s="249"/>
      <c r="K381" s="249"/>
      <c r="L381" s="253"/>
      <c r="M381" s="254"/>
      <c r="N381" s="255"/>
      <c r="O381" s="255"/>
      <c r="P381" s="255"/>
      <c r="Q381" s="255"/>
      <c r="R381" s="255"/>
      <c r="S381" s="255"/>
      <c r="T381" s="256"/>
      <c r="AT381" s="257" t="s">
        <v>272</v>
      </c>
      <c r="AU381" s="257" t="s">
        <v>73</v>
      </c>
      <c r="AV381" s="16" t="s">
        <v>71</v>
      </c>
      <c r="AW381" s="16" t="s">
        <v>30</v>
      </c>
      <c r="AX381" s="16" t="s">
        <v>64</v>
      </c>
      <c r="AY381" s="257" t="s">
        <v>263</v>
      </c>
    </row>
    <row r="382" spans="1:65" s="13" customFormat="1">
      <c r="B382" s="205"/>
      <c r="C382" s="206"/>
      <c r="D382" s="207" t="s">
        <v>272</v>
      </c>
      <c r="E382" s="208" t="s">
        <v>1</v>
      </c>
      <c r="F382" s="209" t="s">
        <v>4516</v>
      </c>
      <c r="G382" s="206"/>
      <c r="H382" s="210">
        <v>16.760000000000002</v>
      </c>
      <c r="I382" s="211"/>
      <c r="J382" s="206"/>
      <c r="K382" s="206"/>
      <c r="L382" s="212"/>
      <c r="M382" s="213"/>
      <c r="N382" s="214"/>
      <c r="O382" s="214"/>
      <c r="P382" s="214"/>
      <c r="Q382" s="214"/>
      <c r="R382" s="214"/>
      <c r="S382" s="214"/>
      <c r="T382" s="215"/>
      <c r="AT382" s="216" t="s">
        <v>272</v>
      </c>
      <c r="AU382" s="216" t="s">
        <v>73</v>
      </c>
      <c r="AV382" s="13" t="s">
        <v>73</v>
      </c>
      <c r="AW382" s="13" t="s">
        <v>30</v>
      </c>
      <c r="AX382" s="13" t="s">
        <v>64</v>
      </c>
      <c r="AY382" s="216" t="s">
        <v>263</v>
      </c>
    </row>
    <row r="383" spans="1:65" s="16" customFormat="1">
      <c r="B383" s="248"/>
      <c r="C383" s="249"/>
      <c r="D383" s="207" t="s">
        <v>272</v>
      </c>
      <c r="E383" s="250" t="s">
        <v>1</v>
      </c>
      <c r="F383" s="251" t="s">
        <v>4483</v>
      </c>
      <c r="G383" s="249"/>
      <c r="H383" s="250" t="s">
        <v>1</v>
      </c>
      <c r="I383" s="252"/>
      <c r="J383" s="249"/>
      <c r="K383" s="249"/>
      <c r="L383" s="253"/>
      <c r="M383" s="254"/>
      <c r="N383" s="255"/>
      <c r="O383" s="255"/>
      <c r="P383" s="255"/>
      <c r="Q383" s="255"/>
      <c r="R383" s="255"/>
      <c r="S383" s="255"/>
      <c r="T383" s="256"/>
      <c r="AT383" s="257" t="s">
        <v>272</v>
      </c>
      <c r="AU383" s="257" t="s">
        <v>73</v>
      </c>
      <c r="AV383" s="16" t="s">
        <v>71</v>
      </c>
      <c r="AW383" s="16" t="s">
        <v>30</v>
      </c>
      <c r="AX383" s="16" t="s">
        <v>64</v>
      </c>
      <c r="AY383" s="257" t="s">
        <v>263</v>
      </c>
    </row>
    <row r="384" spans="1:65" s="13" customFormat="1">
      <c r="B384" s="205"/>
      <c r="C384" s="206"/>
      <c r="D384" s="207" t="s">
        <v>272</v>
      </c>
      <c r="E384" s="208" t="s">
        <v>1</v>
      </c>
      <c r="F384" s="209" t="s">
        <v>4516</v>
      </c>
      <c r="G384" s="206"/>
      <c r="H384" s="210">
        <v>16.760000000000002</v>
      </c>
      <c r="I384" s="211"/>
      <c r="J384" s="206"/>
      <c r="K384" s="206"/>
      <c r="L384" s="212"/>
      <c r="M384" s="213"/>
      <c r="N384" s="214"/>
      <c r="O384" s="214"/>
      <c r="P384" s="214"/>
      <c r="Q384" s="214"/>
      <c r="R384" s="214"/>
      <c r="S384" s="214"/>
      <c r="T384" s="215"/>
      <c r="AT384" s="216" t="s">
        <v>272</v>
      </c>
      <c r="AU384" s="216" t="s">
        <v>73</v>
      </c>
      <c r="AV384" s="13" t="s">
        <v>73</v>
      </c>
      <c r="AW384" s="13" t="s">
        <v>30</v>
      </c>
      <c r="AX384" s="13" t="s">
        <v>64</v>
      </c>
      <c r="AY384" s="216" t="s">
        <v>263</v>
      </c>
    </row>
    <row r="385" spans="2:51" s="16" customFormat="1">
      <c r="B385" s="248"/>
      <c r="C385" s="249"/>
      <c r="D385" s="207" t="s">
        <v>272</v>
      </c>
      <c r="E385" s="250" t="s">
        <v>1</v>
      </c>
      <c r="F385" s="251" t="s">
        <v>4484</v>
      </c>
      <c r="G385" s="249"/>
      <c r="H385" s="250" t="s">
        <v>1</v>
      </c>
      <c r="I385" s="252"/>
      <c r="J385" s="249"/>
      <c r="K385" s="249"/>
      <c r="L385" s="253"/>
      <c r="M385" s="254"/>
      <c r="N385" s="255"/>
      <c r="O385" s="255"/>
      <c r="P385" s="255"/>
      <c r="Q385" s="255"/>
      <c r="R385" s="255"/>
      <c r="S385" s="255"/>
      <c r="T385" s="256"/>
      <c r="AT385" s="257" t="s">
        <v>272</v>
      </c>
      <c r="AU385" s="257" t="s">
        <v>73</v>
      </c>
      <c r="AV385" s="16" t="s">
        <v>71</v>
      </c>
      <c r="AW385" s="16" t="s">
        <v>30</v>
      </c>
      <c r="AX385" s="16" t="s">
        <v>64</v>
      </c>
      <c r="AY385" s="257" t="s">
        <v>263</v>
      </c>
    </row>
    <row r="386" spans="2:51" s="13" customFormat="1">
      <c r="B386" s="205"/>
      <c r="C386" s="206"/>
      <c r="D386" s="207" t="s">
        <v>272</v>
      </c>
      <c r="E386" s="208" t="s">
        <v>1</v>
      </c>
      <c r="F386" s="209" t="s">
        <v>4517</v>
      </c>
      <c r="G386" s="206"/>
      <c r="H386" s="210">
        <v>7.5839999999999996</v>
      </c>
      <c r="I386" s="211"/>
      <c r="J386" s="206"/>
      <c r="K386" s="206"/>
      <c r="L386" s="212"/>
      <c r="M386" s="213"/>
      <c r="N386" s="214"/>
      <c r="O386" s="214"/>
      <c r="P386" s="214"/>
      <c r="Q386" s="214"/>
      <c r="R386" s="214"/>
      <c r="S386" s="214"/>
      <c r="T386" s="215"/>
      <c r="AT386" s="216" t="s">
        <v>272</v>
      </c>
      <c r="AU386" s="216" t="s">
        <v>73</v>
      </c>
      <c r="AV386" s="13" t="s">
        <v>73</v>
      </c>
      <c r="AW386" s="13" t="s">
        <v>30</v>
      </c>
      <c r="AX386" s="13" t="s">
        <v>64</v>
      </c>
      <c r="AY386" s="216" t="s">
        <v>263</v>
      </c>
    </row>
    <row r="387" spans="2:51" s="13" customFormat="1">
      <c r="B387" s="205"/>
      <c r="C387" s="206"/>
      <c r="D387" s="207" t="s">
        <v>272</v>
      </c>
      <c r="E387" s="208" t="s">
        <v>1</v>
      </c>
      <c r="F387" s="209" t="s">
        <v>4518</v>
      </c>
      <c r="G387" s="206"/>
      <c r="H387" s="210">
        <v>7.5759999999999996</v>
      </c>
      <c r="I387" s="211"/>
      <c r="J387" s="206"/>
      <c r="K387" s="206"/>
      <c r="L387" s="212"/>
      <c r="M387" s="213"/>
      <c r="N387" s="214"/>
      <c r="O387" s="214"/>
      <c r="P387" s="214"/>
      <c r="Q387" s="214"/>
      <c r="R387" s="214"/>
      <c r="S387" s="214"/>
      <c r="T387" s="215"/>
      <c r="AT387" s="216" t="s">
        <v>272</v>
      </c>
      <c r="AU387" s="216" t="s">
        <v>73</v>
      </c>
      <c r="AV387" s="13" t="s">
        <v>73</v>
      </c>
      <c r="AW387" s="13" t="s">
        <v>30</v>
      </c>
      <c r="AX387" s="13" t="s">
        <v>64</v>
      </c>
      <c r="AY387" s="216" t="s">
        <v>263</v>
      </c>
    </row>
    <row r="388" spans="2:51" s="13" customFormat="1">
      <c r="B388" s="205"/>
      <c r="C388" s="206"/>
      <c r="D388" s="207" t="s">
        <v>272</v>
      </c>
      <c r="E388" s="208" t="s">
        <v>1</v>
      </c>
      <c r="F388" s="209" t="s">
        <v>4519</v>
      </c>
      <c r="G388" s="206"/>
      <c r="H388" s="210">
        <v>7.5839999999999996</v>
      </c>
      <c r="I388" s="211"/>
      <c r="J388" s="206"/>
      <c r="K388" s="206"/>
      <c r="L388" s="212"/>
      <c r="M388" s="213"/>
      <c r="N388" s="214"/>
      <c r="O388" s="214"/>
      <c r="P388" s="214"/>
      <c r="Q388" s="214"/>
      <c r="R388" s="214"/>
      <c r="S388" s="214"/>
      <c r="T388" s="215"/>
      <c r="AT388" s="216" t="s">
        <v>272</v>
      </c>
      <c r="AU388" s="216" t="s">
        <v>73</v>
      </c>
      <c r="AV388" s="13" t="s">
        <v>73</v>
      </c>
      <c r="AW388" s="13" t="s">
        <v>30</v>
      </c>
      <c r="AX388" s="13" t="s">
        <v>64</v>
      </c>
      <c r="AY388" s="216" t="s">
        <v>263</v>
      </c>
    </row>
    <row r="389" spans="2:51" s="13" customFormat="1">
      <c r="B389" s="205"/>
      <c r="C389" s="206"/>
      <c r="D389" s="207" t="s">
        <v>272</v>
      </c>
      <c r="E389" s="208" t="s">
        <v>1</v>
      </c>
      <c r="F389" s="209" t="s">
        <v>4520</v>
      </c>
      <c r="G389" s="206"/>
      <c r="H389" s="210">
        <v>7.5839999999999996</v>
      </c>
      <c r="I389" s="211"/>
      <c r="J389" s="206"/>
      <c r="K389" s="206"/>
      <c r="L389" s="212"/>
      <c r="M389" s="213"/>
      <c r="N389" s="214"/>
      <c r="O389" s="214"/>
      <c r="P389" s="214"/>
      <c r="Q389" s="214"/>
      <c r="R389" s="214"/>
      <c r="S389" s="214"/>
      <c r="T389" s="215"/>
      <c r="AT389" s="216" t="s">
        <v>272</v>
      </c>
      <c r="AU389" s="216" t="s">
        <v>73</v>
      </c>
      <c r="AV389" s="13" t="s">
        <v>73</v>
      </c>
      <c r="AW389" s="13" t="s">
        <v>30</v>
      </c>
      <c r="AX389" s="13" t="s">
        <v>64</v>
      </c>
      <c r="AY389" s="216" t="s">
        <v>263</v>
      </c>
    </row>
    <row r="390" spans="2:51" s="13" customFormat="1">
      <c r="B390" s="205"/>
      <c r="C390" s="206"/>
      <c r="D390" s="207" t="s">
        <v>272</v>
      </c>
      <c r="E390" s="208" t="s">
        <v>1</v>
      </c>
      <c r="F390" s="209" t="s">
        <v>4521</v>
      </c>
      <c r="G390" s="206"/>
      <c r="H390" s="210">
        <v>7.3360000000000003</v>
      </c>
      <c r="I390" s="211"/>
      <c r="J390" s="206"/>
      <c r="K390" s="206"/>
      <c r="L390" s="212"/>
      <c r="M390" s="213"/>
      <c r="N390" s="214"/>
      <c r="O390" s="214"/>
      <c r="P390" s="214"/>
      <c r="Q390" s="214"/>
      <c r="R390" s="214"/>
      <c r="S390" s="214"/>
      <c r="T390" s="215"/>
      <c r="AT390" s="216" t="s">
        <v>272</v>
      </c>
      <c r="AU390" s="216" t="s">
        <v>73</v>
      </c>
      <c r="AV390" s="13" t="s">
        <v>73</v>
      </c>
      <c r="AW390" s="13" t="s">
        <v>30</v>
      </c>
      <c r="AX390" s="13" t="s">
        <v>64</v>
      </c>
      <c r="AY390" s="216" t="s">
        <v>263</v>
      </c>
    </row>
    <row r="391" spans="2:51" s="13" customFormat="1">
      <c r="B391" s="205"/>
      <c r="C391" s="206"/>
      <c r="D391" s="207" t="s">
        <v>272</v>
      </c>
      <c r="E391" s="208" t="s">
        <v>1</v>
      </c>
      <c r="F391" s="209" t="s">
        <v>4522</v>
      </c>
      <c r="G391" s="206"/>
      <c r="H391" s="210">
        <v>7.5759999999999996</v>
      </c>
      <c r="I391" s="211"/>
      <c r="J391" s="206"/>
      <c r="K391" s="206"/>
      <c r="L391" s="212"/>
      <c r="M391" s="213"/>
      <c r="N391" s="214"/>
      <c r="O391" s="214"/>
      <c r="P391" s="214"/>
      <c r="Q391" s="214"/>
      <c r="R391" s="214"/>
      <c r="S391" s="214"/>
      <c r="T391" s="215"/>
      <c r="AT391" s="216" t="s">
        <v>272</v>
      </c>
      <c r="AU391" s="216" t="s">
        <v>73</v>
      </c>
      <c r="AV391" s="13" t="s">
        <v>73</v>
      </c>
      <c r="AW391" s="13" t="s">
        <v>30</v>
      </c>
      <c r="AX391" s="13" t="s">
        <v>64</v>
      </c>
      <c r="AY391" s="216" t="s">
        <v>263</v>
      </c>
    </row>
    <row r="392" spans="2:51" s="13" customFormat="1">
      <c r="B392" s="205"/>
      <c r="C392" s="206"/>
      <c r="D392" s="207" t="s">
        <v>272</v>
      </c>
      <c r="E392" s="208" t="s">
        <v>1</v>
      </c>
      <c r="F392" s="209" t="s">
        <v>4523</v>
      </c>
      <c r="G392" s="206"/>
      <c r="H392" s="210">
        <v>7.5759999999999996</v>
      </c>
      <c r="I392" s="211"/>
      <c r="J392" s="206"/>
      <c r="K392" s="206"/>
      <c r="L392" s="212"/>
      <c r="M392" s="213"/>
      <c r="N392" s="214"/>
      <c r="O392" s="214"/>
      <c r="P392" s="214"/>
      <c r="Q392" s="214"/>
      <c r="R392" s="214"/>
      <c r="S392" s="214"/>
      <c r="T392" s="215"/>
      <c r="AT392" s="216" t="s">
        <v>272</v>
      </c>
      <c r="AU392" s="216" t="s">
        <v>73</v>
      </c>
      <c r="AV392" s="13" t="s">
        <v>73</v>
      </c>
      <c r="AW392" s="13" t="s">
        <v>30</v>
      </c>
      <c r="AX392" s="13" t="s">
        <v>64</v>
      </c>
      <c r="AY392" s="216" t="s">
        <v>263</v>
      </c>
    </row>
    <row r="393" spans="2:51" s="16" customFormat="1">
      <c r="B393" s="248"/>
      <c r="C393" s="249"/>
      <c r="D393" s="207" t="s">
        <v>272</v>
      </c>
      <c r="E393" s="250" t="s">
        <v>1</v>
      </c>
      <c r="F393" s="251" t="s">
        <v>4492</v>
      </c>
      <c r="G393" s="249"/>
      <c r="H393" s="250" t="s">
        <v>1</v>
      </c>
      <c r="I393" s="252"/>
      <c r="J393" s="249"/>
      <c r="K393" s="249"/>
      <c r="L393" s="253"/>
      <c r="M393" s="254"/>
      <c r="N393" s="255"/>
      <c r="O393" s="255"/>
      <c r="P393" s="255"/>
      <c r="Q393" s="255"/>
      <c r="R393" s="255"/>
      <c r="S393" s="255"/>
      <c r="T393" s="256"/>
      <c r="AT393" s="257" t="s">
        <v>272</v>
      </c>
      <c r="AU393" s="257" t="s">
        <v>73</v>
      </c>
      <c r="AV393" s="16" t="s">
        <v>71</v>
      </c>
      <c r="AW393" s="16" t="s">
        <v>30</v>
      </c>
      <c r="AX393" s="16" t="s">
        <v>64</v>
      </c>
      <c r="AY393" s="257" t="s">
        <v>263</v>
      </c>
    </row>
    <row r="394" spans="2:51" s="13" customFormat="1">
      <c r="B394" s="205"/>
      <c r="C394" s="206"/>
      <c r="D394" s="207" t="s">
        <v>272</v>
      </c>
      <c r="E394" s="208" t="s">
        <v>1</v>
      </c>
      <c r="F394" s="209" t="s">
        <v>4524</v>
      </c>
      <c r="G394" s="206"/>
      <c r="H394" s="210">
        <v>15.68</v>
      </c>
      <c r="I394" s="211"/>
      <c r="J394" s="206"/>
      <c r="K394" s="206"/>
      <c r="L394" s="212"/>
      <c r="M394" s="213"/>
      <c r="N394" s="214"/>
      <c r="O394" s="214"/>
      <c r="P394" s="214"/>
      <c r="Q394" s="214"/>
      <c r="R394" s="214"/>
      <c r="S394" s="214"/>
      <c r="T394" s="215"/>
      <c r="AT394" s="216" t="s">
        <v>272</v>
      </c>
      <c r="AU394" s="216" t="s">
        <v>73</v>
      </c>
      <c r="AV394" s="13" t="s">
        <v>73</v>
      </c>
      <c r="AW394" s="13" t="s">
        <v>30</v>
      </c>
      <c r="AX394" s="13" t="s">
        <v>64</v>
      </c>
      <c r="AY394" s="216" t="s">
        <v>263</v>
      </c>
    </row>
    <row r="395" spans="2:51" s="16" customFormat="1">
      <c r="B395" s="248"/>
      <c r="C395" s="249"/>
      <c r="D395" s="207" t="s">
        <v>272</v>
      </c>
      <c r="E395" s="250" t="s">
        <v>1</v>
      </c>
      <c r="F395" s="251" t="s">
        <v>4494</v>
      </c>
      <c r="G395" s="249"/>
      <c r="H395" s="250" t="s">
        <v>1</v>
      </c>
      <c r="I395" s="252"/>
      <c r="J395" s="249"/>
      <c r="K395" s="249"/>
      <c r="L395" s="253"/>
      <c r="M395" s="254"/>
      <c r="N395" s="255"/>
      <c r="O395" s="255"/>
      <c r="P395" s="255"/>
      <c r="Q395" s="255"/>
      <c r="R395" s="255"/>
      <c r="S395" s="255"/>
      <c r="T395" s="256"/>
      <c r="AT395" s="257" t="s">
        <v>272</v>
      </c>
      <c r="AU395" s="257" t="s">
        <v>73</v>
      </c>
      <c r="AV395" s="16" t="s">
        <v>71</v>
      </c>
      <c r="AW395" s="16" t="s">
        <v>30</v>
      </c>
      <c r="AX395" s="16" t="s">
        <v>64</v>
      </c>
      <c r="AY395" s="257" t="s">
        <v>263</v>
      </c>
    </row>
    <row r="396" spans="2:51" s="13" customFormat="1">
      <c r="B396" s="205"/>
      <c r="C396" s="206"/>
      <c r="D396" s="207" t="s">
        <v>272</v>
      </c>
      <c r="E396" s="208" t="s">
        <v>1</v>
      </c>
      <c r="F396" s="209" t="s">
        <v>4524</v>
      </c>
      <c r="G396" s="206"/>
      <c r="H396" s="210">
        <v>15.68</v>
      </c>
      <c r="I396" s="211"/>
      <c r="J396" s="206"/>
      <c r="K396" s="206"/>
      <c r="L396" s="212"/>
      <c r="M396" s="213"/>
      <c r="N396" s="214"/>
      <c r="O396" s="214"/>
      <c r="P396" s="214"/>
      <c r="Q396" s="214"/>
      <c r="R396" s="214"/>
      <c r="S396" s="214"/>
      <c r="T396" s="215"/>
      <c r="AT396" s="216" t="s">
        <v>272</v>
      </c>
      <c r="AU396" s="216" t="s">
        <v>73</v>
      </c>
      <c r="AV396" s="13" t="s">
        <v>73</v>
      </c>
      <c r="AW396" s="13" t="s">
        <v>30</v>
      </c>
      <c r="AX396" s="13" t="s">
        <v>64</v>
      </c>
      <c r="AY396" s="216" t="s">
        <v>263</v>
      </c>
    </row>
    <row r="397" spans="2:51" s="16" customFormat="1">
      <c r="B397" s="248"/>
      <c r="C397" s="249"/>
      <c r="D397" s="207" t="s">
        <v>272</v>
      </c>
      <c r="E397" s="250" t="s">
        <v>1</v>
      </c>
      <c r="F397" s="251" t="s">
        <v>4495</v>
      </c>
      <c r="G397" s="249"/>
      <c r="H397" s="250" t="s">
        <v>1</v>
      </c>
      <c r="I397" s="252"/>
      <c r="J397" s="249"/>
      <c r="K397" s="249"/>
      <c r="L397" s="253"/>
      <c r="M397" s="254"/>
      <c r="N397" s="255"/>
      <c r="O397" s="255"/>
      <c r="P397" s="255"/>
      <c r="Q397" s="255"/>
      <c r="R397" s="255"/>
      <c r="S397" s="255"/>
      <c r="T397" s="256"/>
      <c r="AT397" s="257" t="s">
        <v>272</v>
      </c>
      <c r="AU397" s="257" t="s">
        <v>73</v>
      </c>
      <c r="AV397" s="16" t="s">
        <v>71</v>
      </c>
      <c r="AW397" s="16" t="s">
        <v>30</v>
      </c>
      <c r="AX397" s="16" t="s">
        <v>64</v>
      </c>
      <c r="AY397" s="257" t="s">
        <v>263</v>
      </c>
    </row>
    <row r="398" spans="2:51" s="13" customFormat="1">
      <c r="B398" s="205"/>
      <c r="C398" s="206"/>
      <c r="D398" s="207" t="s">
        <v>272</v>
      </c>
      <c r="E398" s="208" t="s">
        <v>1</v>
      </c>
      <c r="F398" s="209" t="s">
        <v>4525</v>
      </c>
      <c r="G398" s="206"/>
      <c r="H398" s="210">
        <v>16.28</v>
      </c>
      <c r="I398" s="211"/>
      <c r="J398" s="206"/>
      <c r="K398" s="206"/>
      <c r="L398" s="212"/>
      <c r="M398" s="213"/>
      <c r="N398" s="214"/>
      <c r="O398" s="214"/>
      <c r="P398" s="214"/>
      <c r="Q398" s="214"/>
      <c r="R398" s="214"/>
      <c r="S398" s="214"/>
      <c r="T398" s="215"/>
      <c r="AT398" s="216" t="s">
        <v>272</v>
      </c>
      <c r="AU398" s="216" t="s">
        <v>73</v>
      </c>
      <c r="AV398" s="13" t="s">
        <v>73</v>
      </c>
      <c r="AW398" s="13" t="s">
        <v>30</v>
      </c>
      <c r="AX398" s="13" t="s">
        <v>64</v>
      </c>
      <c r="AY398" s="216" t="s">
        <v>263</v>
      </c>
    </row>
    <row r="399" spans="2:51" s="16" customFormat="1">
      <c r="B399" s="248"/>
      <c r="C399" s="249"/>
      <c r="D399" s="207" t="s">
        <v>272</v>
      </c>
      <c r="E399" s="250" t="s">
        <v>1</v>
      </c>
      <c r="F399" s="251" t="s">
        <v>4497</v>
      </c>
      <c r="G399" s="249"/>
      <c r="H399" s="250" t="s">
        <v>1</v>
      </c>
      <c r="I399" s="252"/>
      <c r="J399" s="249"/>
      <c r="K399" s="249"/>
      <c r="L399" s="253"/>
      <c r="M399" s="254"/>
      <c r="N399" s="255"/>
      <c r="O399" s="255"/>
      <c r="P399" s="255"/>
      <c r="Q399" s="255"/>
      <c r="R399" s="255"/>
      <c r="S399" s="255"/>
      <c r="T399" s="256"/>
      <c r="AT399" s="257" t="s">
        <v>272</v>
      </c>
      <c r="AU399" s="257" t="s">
        <v>73</v>
      </c>
      <c r="AV399" s="16" t="s">
        <v>71</v>
      </c>
      <c r="AW399" s="16" t="s">
        <v>30</v>
      </c>
      <c r="AX399" s="16" t="s">
        <v>64</v>
      </c>
      <c r="AY399" s="257" t="s">
        <v>263</v>
      </c>
    </row>
    <row r="400" spans="2:51" s="13" customFormat="1">
      <c r="B400" s="205"/>
      <c r="C400" s="206"/>
      <c r="D400" s="207" t="s">
        <v>272</v>
      </c>
      <c r="E400" s="208" t="s">
        <v>1</v>
      </c>
      <c r="F400" s="209" t="s">
        <v>4526</v>
      </c>
      <c r="G400" s="206"/>
      <c r="H400" s="210">
        <v>11.872</v>
      </c>
      <c r="I400" s="211"/>
      <c r="J400" s="206"/>
      <c r="K400" s="206"/>
      <c r="L400" s="212"/>
      <c r="M400" s="213"/>
      <c r="N400" s="214"/>
      <c r="O400" s="214"/>
      <c r="P400" s="214"/>
      <c r="Q400" s="214"/>
      <c r="R400" s="214"/>
      <c r="S400" s="214"/>
      <c r="T400" s="215"/>
      <c r="AT400" s="216" t="s">
        <v>272</v>
      </c>
      <c r="AU400" s="216" t="s">
        <v>73</v>
      </c>
      <c r="AV400" s="13" t="s">
        <v>73</v>
      </c>
      <c r="AW400" s="13" t="s">
        <v>30</v>
      </c>
      <c r="AX400" s="13" t="s">
        <v>64</v>
      </c>
      <c r="AY400" s="216" t="s">
        <v>263</v>
      </c>
    </row>
    <row r="401" spans="2:51" s="16" customFormat="1">
      <c r="B401" s="248"/>
      <c r="C401" s="249"/>
      <c r="D401" s="207" t="s">
        <v>272</v>
      </c>
      <c r="E401" s="250" t="s">
        <v>1</v>
      </c>
      <c r="F401" s="251" t="s">
        <v>4499</v>
      </c>
      <c r="G401" s="249"/>
      <c r="H401" s="250" t="s">
        <v>1</v>
      </c>
      <c r="I401" s="252"/>
      <c r="J401" s="249"/>
      <c r="K401" s="249"/>
      <c r="L401" s="253"/>
      <c r="M401" s="254"/>
      <c r="N401" s="255"/>
      <c r="O401" s="255"/>
      <c r="P401" s="255"/>
      <c r="Q401" s="255"/>
      <c r="R401" s="255"/>
      <c r="S401" s="255"/>
      <c r="T401" s="256"/>
      <c r="AT401" s="257" t="s">
        <v>272</v>
      </c>
      <c r="AU401" s="257" t="s">
        <v>73</v>
      </c>
      <c r="AV401" s="16" t="s">
        <v>71</v>
      </c>
      <c r="AW401" s="16" t="s">
        <v>30</v>
      </c>
      <c r="AX401" s="16" t="s">
        <v>64</v>
      </c>
      <c r="AY401" s="257" t="s">
        <v>263</v>
      </c>
    </row>
    <row r="402" spans="2:51" s="13" customFormat="1">
      <c r="B402" s="205"/>
      <c r="C402" s="206"/>
      <c r="D402" s="207" t="s">
        <v>272</v>
      </c>
      <c r="E402" s="208" t="s">
        <v>1</v>
      </c>
      <c r="F402" s="209" t="s">
        <v>4527</v>
      </c>
      <c r="G402" s="206"/>
      <c r="H402" s="210">
        <v>10.428000000000001</v>
      </c>
      <c r="I402" s="211"/>
      <c r="J402" s="206"/>
      <c r="K402" s="206"/>
      <c r="L402" s="212"/>
      <c r="M402" s="213"/>
      <c r="N402" s="214"/>
      <c r="O402" s="214"/>
      <c r="P402" s="214"/>
      <c r="Q402" s="214"/>
      <c r="R402" s="214"/>
      <c r="S402" s="214"/>
      <c r="T402" s="215"/>
      <c r="AT402" s="216" t="s">
        <v>272</v>
      </c>
      <c r="AU402" s="216" t="s">
        <v>73</v>
      </c>
      <c r="AV402" s="13" t="s">
        <v>73</v>
      </c>
      <c r="AW402" s="13" t="s">
        <v>30</v>
      </c>
      <c r="AX402" s="13" t="s">
        <v>64</v>
      </c>
      <c r="AY402" s="216" t="s">
        <v>263</v>
      </c>
    </row>
    <row r="403" spans="2:51" s="16" customFormat="1">
      <c r="B403" s="248"/>
      <c r="C403" s="249"/>
      <c r="D403" s="207" t="s">
        <v>272</v>
      </c>
      <c r="E403" s="250" t="s">
        <v>1</v>
      </c>
      <c r="F403" s="251" t="s">
        <v>4501</v>
      </c>
      <c r="G403" s="249"/>
      <c r="H403" s="250" t="s">
        <v>1</v>
      </c>
      <c r="I403" s="252"/>
      <c r="J403" s="249"/>
      <c r="K403" s="249"/>
      <c r="L403" s="253"/>
      <c r="M403" s="254"/>
      <c r="N403" s="255"/>
      <c r="O403" s="255"/>
      <c r="P403" s="255"/>
      <c r="Q403" s="255"/>
      <c r="R403" s="255"/>
      <c r="S403" s="255"/>
      <c r="T403" s="256"/>
      <c r="AT403" s="257" t="s">
        <v>272</v>
      </c>
      <c r="AU403" s="257" t="s">
        <v>73</v>
      </c>
      <c r="AV403" s="16" t="s">
        <v>71</v>
      </c>
      <c r="AW403" s="16" t="s">
        <v>30</v>
      </c>
      <c r="AX403" s="16" t="s">
        <v>64</v>
      </c>
      <c r="AY403" s="257" t="s">
        <v>263</v>
      </c>
    </row>
    <row r="404" spans="2:51" s="13" customFormat="1">
      <c r="B404" s="205"/>
      <c r="C404" s="206"/>
      <c r="D404" s="207" t="s">
        <v>272</v>
      </c>
      <c r="E404" s="208" t="s">
        <v>1</v>
      </c>
      <c r="F404" s="209" t="s">
        <v>4528</v>
      </c>
      <c r="G404" s="206"/>
      <c r="H404" s="210">
        <v>10.428000000000001</v>
      </c>
      <c r="I404" s="211"/>
      <c r="J404" s="206"/>
      <c r="K404" s="206"/>
      <c r="L404" s="212"/>
      <c r="M404" s="213"/>
      <c r="N404" s="214"/>
      <c r="O404" s="214"/>
      <c r="P404" s="214"/>
      <c r="Q404" s="214"/>
      <c r="R404" s="214"/>
      <c r="S404" s="214"/>
      <c r="T404" s="215"/>
      <c r="AT404" s="216" t="s">
        <v>272</v>
      </c>
      <c r="AU404" s="216" t="s">
        <v>73</v>
      </c>
      <c r="AV404" s="13" t="s">
        <v>73</v>
      </c>
      <c r="AW404" s="13" t="s">
        <v>30</v>
      </c>
      <c r="AX404" s="13" t="s">
        <v>64</v>
      </c>
      <c r="AY404" s="216" t="s">
        <v>263</v>
      </c>
    </row>
    <row r="405" spans="2:51" s="16" customFormat="1">
      <c r="B405" s="248"/>
      <c r="C405" s="249"/>
      <c r="D405" s="207" t="s">
        <v>272</v>
      </c>
      <c r="E405" s="250" t="s">
        <v>1</v>
      </c>
      <c r="F405" s="251" t="s">
        <v>4503</v>
      </c>
      <c r="G405" s="249"/>
      <c r="H405" s="250" t="s">
        <v>1</v>
      </c>
      <c r="I405" s="252"/>
      <c r="J405" s="249"/>
      <c r="K405" s="249"/>
      <c r="L405" s="253"/>
      <c r="M405" s="254"/>
      <c r="N405" s="255"/>
      <c r="O405" s="255"/>
      <c r="P405" s="255"/>
      <c r="Q405" s="255"/>
      <c r="R405" s="255"/>
      <c r="S405" s="255"/>
      <c r="T405" s="256"/>
      <c r="AT405" s="257" t="s">
        <v>272</v>
      </c>
      <c r="AU405" s="257" t="s">
        <v>73</v>
      </c>
      <c r="AV405" s="16" t="s">
        <v>71</v>
      </c>
      <c r="AW405" s="16" t="s">
        <v>30</v>
      </c>
      <c r="AX405" s="16" t="s">
        <v>64</v>
      </c>
      <c r="AY405" s="257" t="s">
        <v>263</v>
      </c>
    </row>
    <row r="406" spans="2:51" s="13" customFormat="1">
      <c r="B406" s="205"/>
      <c r="C406" s="206"/>
      <c r="D406" s="207" t="s">
        <v>272</v>
      </c>
      <c r="E406" s="208" t="s">
        <v>1</v>
      </c>
      <c r="F406" s="209" t="s">
        <v>4529</v>
      </c>
      <c r="G406" s="206"/>
      <c r="H406" s="210">
        <v>12.832000000000001</v>
      </c>
      <c r="I406" s="211"/>
      <c r="J406" s="206"/>
      <c r="K406" s="206"/>
      <c r="L406" s="212"/>
      <c r="M406" s="213"/>
      <c r="N406" s="214"/>
      <c r="O406" s="214"/>
      <c r="P406" s="214"/>
      <c r="Q406" s="214"/>
      <c r="R406" s="214"/>
      <c r="S406" s="214"/>
      <c r="T406" s="215"/>
      <c r="AT406" s="216" t="s">
        <v>272</v>
      </c>
      <c r="AU406" s="216" t="s">
        <v>73</v>
      </c>
      <c r="AV406" s="13" t="s">
        <v>73</v>
      </c>
      <c r="AW406" s="13" t="s">
        <v>30</v>
      </c>
      <c r="AX406" s="13" t="s">
        <v>64</v>
      </c>
      <c r="AY406" s="216" t="s">
        <v>263</v>
      </c>
    </row>
    <row r="407" spans="2:51" s="16" customFormat="1">
      <c r="B407" s="248"/>
      <c r="C407" s="249"/>
      <c r="D407" s="207" t="s">
        <v>272</v>
      </c>
      <c r="E407" s="250" t="s">
        <v>1</v>
      </c>
      <c r="F407" s="251" t="s">
        <v>4505</v>
      </c>
      <c r="G407" s="249"/>
      <c r="H407" s="250" t="s">
        <v>1</v>
      </c>
      <c r="I407" s="252"/>
      <c r="J407" s="249"/>
      <c r="K407" s="249"/>
      <c r="L407" s="253"/>
      <c r="M407" s="254"/>
      <c r="N407" s="255"/>
      <c r="O407" s="255"/>
      <c r="P407" s="255"/>
      <c r="Q407" s="255"/>
      <c r="R407" s="255"/>
      <c r="S407" s="255"/>
      <c r="T407" s="256"/>
      <c r="AT407" s="257" t="s">
        <v>272</v>
      </c>
      <c r="AU407" s="257" t="s">
        <v>73</v>
      </c>
      <c r="AV407" s="16" t="s">
        <v>71</v>
      </c>
      <c r="AW407" s="16" t="s">
        <v>30</v>
      </c>
      <c r="AX407" s="16" t="s">
        <v>64</v>
      </c>
      <c r="AY407" s="257" t="s">
        <v>263</v>
      </c>
    </row>
    <row r="408" spans="2:51" s="13" customFormat="1">
      <c r="B408" s="205"/>
      <c r="C408" s="206"/>
      <c r="D408" s="207" t="s">
        <v>272</v>
      </c>
      <c r="E408" s="208" t="s">
        <v>1</v>
      </c>
      <c r="F408" s="209" t="s">
        <v>4530</v>
      </c>
      <c r="G408" s="206"/>
      <c r="H408" s="210">
        <v>12.352</v>
      </c>
      <c r="I408" s="211"/>
      <c r="J408" s="206"/>
      <c r="K408" s="206"/>
      <c r="L408" s="212"/>
      <c r="M408" s="213"/>
      <c r="N408" s="214"/>
      <c r="O408" s="214"/>
      <c r="P408" s="214"/>
      <c r="Q408" s="214"/>
      <c r="R408" s="214"/>
      <c r="S408" s="214"/>
      <c r="T408" s="215"/>
      <c r="AT408" s="216" t="s">
        <v>272</v>
      </c>
      <c r="AU408" s="216" t="s">
        <v>73</v>
      </c>
      <c r="AV408" s="13" t="s">
        <v>73</v>
      </c>
      <c r="AW408" s="13" t="s">
        <v>30</v>
      </c>
      <c r="AX408" s="13" t="s">
        <v>64</v>
      </c>
      <c r="AY408" s="216" t="s">
        <v>263</v>
      </c>
    </row>
    <row r="409" spans="2:51" s="16" customFormat="1">
      <c r="B409" s="248"/>
      <c r="C409" s="249"/>
      <c r="D409" s="207" t="s">
        <v>272</v>
      </c>
      <c r="E409" s="250" t="s">
        <v>1</v>
      </c>
      <c r="F409" s="251" t="s">
        <v>4507</v>
      </c>
      <c r="G409" s="249"/>
      <c r="H409" s="250" t="s">
        <v>1</v>
      </c>
      <c r="I409" s="252"/>
      <c r="J409" s="249"/>
      <c r="K409" s="249"/>
      <c r="L409" s="253"/>
      <c r="M409" s="254"/>
      <c r="N409" s="255"/>
      <c r="O409" s="255"/>
      <c r="P409" s="255"/>
      <c r="Q409" s="255"/>
      <c r="R409" s="255"/>
      <c r="S409" s="255"/>
      <c r="T409" s="256"/>
      <c r="AT409" s="257" t="s">
        <v>272</v>
      </c>
      <c r="AU409" s="257" t="s">
        <v>73</v>
      </c>
      <c r="AV409" s="16" t="s">
        <v>71</v>
      </c>
      <c r="AW409" s="16" t="s">
        <v>30</v>
      </c>
      <c r="AX409" s="16" t="s">
        <v>64</v>
      </c>
      <c r="AY409" s="257" t="s">
        <v>263</v>
      </c>
    </row>
    <row r="410" spans="2:51" s="13" customFormat="1">
      <c r="B410" s="205"/>
      <c r="C410" s="206"/>
      <c r="D410" s="207" t="s">
        <v>272</v>
      </c>
      <c r="E410" s="208" t="s">
        <v>1</v>
      </c>
      <c r="F410" s="209" t="s">
        <v>4531</v>
      </c>
      <c r="G410" s="206"/>
      <c r="H410" s="210">
        <v>13.448</v>
      </c>
      <c r="I410" s="211"/>
      <c r="J410" s="206"/>
      <c r="K410" s="206"/>
      <c r="L410" s="212"/>
      <c r="M410" s="213"/>
      <c r="N410" s="214"/>
      <c r="O410" s="214"/>
      <c r="P410" s="214"/>
      <c r="Q410" s="214"/>
      <c r="R410" s="214"/>
      <c r="S410" s="214"/>
      <c r="T410" s="215"/>
      <c r="AT410" s="216" t="s">
        <v>272</v>
      </c>
      <c r="AU410" s="216" t="s">
        <v>73</v>
      </c>
      <c r="AV410" s="13" t="s">
        <v>73</v>
      </c>
      <c r="AW410" s="13" t="s">
        <v>30</v>
      </c>
      <c r="AX410" s="13" t="s">
        <v>64</v>
      </c>
      <c r="AY410" s="216" t="s">
        <v>263</v>
      </c>
    </row>
    <row r="411" spans="2:51" s="16" customFormat="1">
      <c r="B411" s="248"/>
      <c r="C411" s="249"/>
      <c r="D411" s="207" t="s">
        <v>272</v>
      </c>
      <c r="E411" s="250" t="s">
        <v>1</v>
      </c>
      <c r="F411" s="251" t="s">
        <v>4366</v>
      </c>
      <c r="G411" s="249"/>
      <c r="H411" s="250" t="s">
        <v>1</v>
      </c>
      <c r="I411" s="252"/>
      <c r="J411" s="249"/>
      <c r="K411" s="249"/>
      <c r="L411" s="253"/>
      <c r="M411" s="254"/>
      <c r="N411" s="255"/>
      <c r="O411" s="255"/>
      <c r="P411" s="255"/>
      <c r="Q411" s="255"/>
      <c r="R411" s="255"/>
      <c r="S411" s="255"/>
      <c r="T411" s="256"/>
      <c r="AT411" s="257" t="s">
        <v>272</v>
      </c>
      <c r="AU411" s="257" t="s">
        <v>73</v>
      </c>
      <c r="AV411" s="16" t="s">
        <v>71</v>
      </c>
      <c r="AW411" s="16" t="s">
        <v>30</v>
      </c>
      <c r="AX411" s="16" t="s">
        <v>64</v>
      </c>
      <c r="AY411" s="257" t="s">
        <v>263</v>
      </c>
    </row>
    <row r="412" spans="2:51" s="13" customFormat="1">
      <c r="B412" s="205"/>
      <c r="C412" s="206"/>
      <c r="D412" s="207" t="s">
        <v>272</v>
      </c>
      <c r="E412" s="208" t="s">
        <v>1</v>
      </c>
      <c r="F412" s="209" t="s">
        <v>4532</v>
      </c>
      <c r="G412" s="206"/>
      <c r="H412" s="210">
        <v>163.80000000000001</v>
      </c>
      <c r="I412" s="211"/>
      <c r="J412" s="206"/>
      <c r="K412" s="206"/>
      <c r="L412" s="212"/>
      <c r="M412" s="213"/>
      <c r="N412" s="214"/>
      <c r="O412" s="214"/>
      <c r="P412" s="214"/>
      <c r="Q412" s="214"/>
      <c r="R412" s="214"/>
      <c r="S412" s="214"/>
      <c r="T412" s="215"/>
      <c r="AT412" s="216" t="s">
        <v>272</v>
      </c>
      <c r="AU412" s="216" t="s">
        <v>73</v>
      </c>
      <c r="AV412" s="13" t="s">
        <v>73</v>
      </c>
      <c r="AW412" s="13" t="s">
        <v>30</v>
      </c>
      <c r="AX412" s="13" t="s">
        <v>64</v>
      </c>
      <c r="AY412" s="216" t="s">
        <v>263</v>
      </c>
    </row>
    <row r="413" spans="2:51" s="13" customFormat="1">
      <c r="B413" s="205"/>
      <c r="C413" s="206"/>
      <c r="D413" s="207" t="s">
        <v>272</v>
      </c>
      <c r="E413" s="208" t="s">
        <v>1</v>
      </c>
      <c r="F413" s="209" t="s">
        <v>4533</v>
      </c>
      <c r="G413" s="206"/>
      <c r="H413" s="210">
        <v>128.63999999999999</v>
      </c>
      <c r="I413" s="211"/>
      <c r="J413" s="206"/>
      <c r="K413" s="206"/>
      <c r="L413" s="212"/>
      <c r="M413" s="213"/>
      <c r="N413" s="214"/>
      <c r="O413" s="214"/>
      <c r="P413" s="214"/>
      <c r="Q413" s="214"/>
      <c r="R413" s="214"/>
      <c r="S413" s="214"/>
      <c r="T413" s="215"/>
      <c r="AT413" s="216" t="s">
        <v>272</v>
      </c>
      <c r="AU413" s="216" t="s">
        <v>73</v>
      </c>
      <c r="AV413" s="13" t="s">
        <v>73</v>
      </c>
      <c r="AW413" s="13" t="s">
        <v>30</v>
      </c>
      <c r="AX413" s="13" t="s">
        <v>64</v>
      </c>
      <c r="AY413" s="216" t="s">
        <v>263</v>
      </c>
    </row>
    <row r="414" spans="2:51" s="16" customFormat="1">
      <c r="B414" s="248"/>
      <c r="C414" s="249"/>
      <c r="D414" s="207" t="s">
        <v>272</v>
      </c>
      <c r="E414" s="250" t="s">
        <v>1</v>
      </c>
      <c r="F414" s="251" t="s">
        <v>4511</v>
      </c>
      <c r="G414" s="249"/>
      <c r="H414" s="250" t="s">
        <v>1</v>
      </c>
      <c r="I414" s="252"/>
      <c r="J414" s="249"/>
      <c r="K414" s="249"/>
      <c r="L414" s="253"/>
      <c r="M414" s="254"/>
      <c r="N414" s="255"/>
      <c r="O414" s="255"/>
      <c r="P414" s="255"/>
      <c r="Q414" s="255"/>
      <c r="R414" s="255"/>
      <c r="S414" s="255"/>
      <c r="T414" s="256"/>
      <c r="AT414" s="257" t="s">
        <v>272</v>
      </c>
      <c r="AU414" s="257" t="s">
        <v>73</v>
      </c>
      <c r="AV414" s="16" t="s">
        <v>71</v>
      </c>
      <c r="AW414" s="16" t="s">
        <v>30</v>
      </c>
      <c r="AX414" s="16" t="s">
        <v>64</v>
      </c>
      <c r="AY414" s="257" t="s">
        <v>263</v>
      </c>
    </row>
    <row r="415" spans="2:51" s="16" customFormat="1">
      <c r="B415" s="248"/>
      <c r="C415" s="249"/>
      <c r="D415" s="207" t="s">
        <v>272</v>
      </c>
      <c r="E415" s="250" t="s">
        <v>1</v>
      </c>
      <c r="F415" s="251" t="s">
        <v>4512</v>
      </c>
      <c r="G415" s="249"/>
      <c r="H415" s="250" t="s">
        <v>1</v>
      </c>
      <c r="I415" s="252"/>
      <c r="J415" s="249"/>
      <c r="K415" s="249"/>
      <c r="L415" s="253"/>
      <c r="M415" s="254"/>
      <c r="N415" s="255"/>
      <c r="O415" s="255"/>
      <c r="P415" s="255"/>
      <c r="Q415" s="255"/>
      <c r="R415" s="255"/>
      <c r="S415" s="255"/>
      <c r="T415" s="256"/>
      <c r="AT415" s="257" t="s">
        <v>272</v>
      </c>
      <c r="AU415" s="257" t="s">
        <v>73</v>
      </c>
      <c r="AV415" s="16" t="s">
        <v>71</v>
      </c>
      <c r="AW415" s="16" t="s">
        <v>30</v>
      </c>
      <c r="AX415" s="16" t="s">
        <v>64</v>
      </c>
      <c r="AY415" s="257" t="s">
        <v>263</v>
      </c>
    </row>
    <row r="416" spans="2:51" s="13" customFormat="1">
      <c r="B416" s="205"/>
      <c r="C416" s="206"/>
      <c r="D416" s="207" t="s">
        <v>272</v>
      </c>
      <c r="E416" s="208" t="s">
        <v>1</v>
      </c>
      <c r="F416" s="209" t="s">
        <v>4534</v>
      </c>
      <c r="G416" s="206"/>
      <c r="H416" s="210">
        <v>23.25</v>
      </c>
      <c r="I416" s="211"/>
      <c r="J416" s="206"/>
      <c r="K416" s="206"/>
      <c r="L416" s="212"/>
      <c r="M416" s="213"/>
      <c r="N416" s="214"/>
      <c r="O416" s="214"/>
      <c r="P416" s="214"/>
      <c r="Q416" s="214"/>
      <c r="R416" s="214"/>
      <c r="S416" s="214"/>
      <c r="T416" s="215"/>
      <c r="AT416" s="216" t="s">
        <v>272</v>
      </c>
      <c r="AU416" s="216" t="s">
        <v>73</v>
      </c>
      <c r="AV416" s="13" t="s">
        <v>73</v>
      </c>
      <c r="AW416" s="13" t="s">
        <v>30</v>
      </c>
      <c r="AX416" s="13" t="s">
        <v>64</v>
      </c>
      <c r="AY416" s="216" t="s">
        <v>263</v>
      </c>
    </row>
    <row r="417" spans="1:65" s="13" customFormat="1">
      <c r="B417" s="205"/>
      <c r="C417" s="206"/>
      <c r="D417" s="207" t="s">
        <v>272</v>
      </c>
      <c r="E417" s="208" t="s">
        <v>1</v>
      </c>
      <c r="F417" s="209" t="s">
        <v>4535</v>
      </c>
      <c r="G417" s="206"/>
      <c r="H417" s="210">
        <v>30.3</v>
      </c>
      <c r="I417" s="211"/>
      <c r="J417" s="206"/>
      <c r="K417" s="206"/>
      <c r="L417" s="212"/>
      <c r="M417" s="213"/>
      <c r="N417" s="214"/>
      <c r="O417" s="214"/>
      <c r="P417" s="214"/>
      <c r="Q417" s="214"/>
      <c r="R417" s="214"/>
      <c r="S417" s="214"/>
      <c r="T417" s="215"/>
      <c r="AT417" s="216" t="s">
        <v>272</v>
      </c>
      <c r="AU417" s="216" t="s">
        <v>73</v>
      </c>
      <c r="AV417" s="13" t="s">
        <v>73</v>
      </c>
      <c r="AW417" s="13" t="s">
        <v>30</v>
      </c>
      <c r="AX417" s="13" t="s">
        <v>64</v>
      </c>
      <c r="AY417" s="216" t="s">
        <v>263</v>
      </c>
    </row>
    <row r="418" spans="1:65" s="15" customFormat="1">
      <c r="B418" s="228"/>
      <c r="C418" s="229"/>
      <c r="D418" s="207" t="s">
        <v>272</v>
      </c>
      <c r="E418" s="230" t="s">
        <v>1</v>
      </c>
      <c r="F418" s="231" t="s">
        <v>280</v>
      </c>
      <c r="G418" s="229"/>
      <c r="H418" s="232">
        <v>551.32600000000002</v>
      </c>
      <c r="I418" s="233"/>
      <c r="J418" s="229"/>
      <c r="K418" s="229"/>
      <c r="L418" s="234"/>
      <c r="M418" s="235"/>
      <c r="N418" s="236"/>
      <c r="O418" s="236"/>
      <c r="P418" s="236"/>
      <c r="Q418" s="236"/>
      <c r="R418" s="236"/>
      <c r="S418" s="236"/>
      <c r="T418" s="237"/>
      <c r="AT418" s="238" t="s">
        <v>272</v>
      </c>
      <c r="AU418" s="238" t="s">
        <v>73</v>
      </c>
      <c r="AV418" s="15" t="s">
        <v>270</v>
      </c>
      <c r="AW418" s="15" t="s">
        <v>30</v>
      </c>
      <c r="AX418" s="15" t="s">
        <v>71</v>
      </c>
      <c r="AY418" s="238" t="s">
        <v>263</v>
      </c>
    </row>
    <row r="419" spans="1:65" s="2" customFormat="1" ht="21.75" customHeight="1">
      <c r="A419" s="35"/>
      <c r="B419" s="36"/>
      <c r="C419" s="191" t="s">
        <v>506</v>
      </c>
      <c r="D419" s="191" t="s">
        <v>266</v>
      </c>
      <c r="E419" s="192" t="s">
        <v>605</v>
      </c>
      <c r="F419" s="193" t="s">
        <v>606</v>
      </c>
      <c r="G419" s="194" t="s">
        <v>307</v>
      </c>
      <c r="H419" s="195">
        <v>38.646999999999998</v>
      </c>
      <c r="I419" s="196"/>
      <c r="J419" s="197">
        <f>ROUND(I419*H419,2)</f>
        <v>0</v>
      </c>
      <c r="K419" s="198"/>
      <c r="L419" s="40"/>
      <c r="M419" s="199" t="s">
        <v>1</v>
      </c>
      <c r="N419" s="200" t="s">
        <v>38</v>
      </c>
      <c r="O419" s="72"/>
      <c r="P419" s="201">
        <f>O419*H419</f>
        <v>0</v>
      </c>
      <c r="Q419" s="201">
        <v>0</v>
      </c>
      <c r="R419" s="201">
        <f>Q419*H419</f>
        <v>0</v>
      </c>
      <c r="S419" s="201">
        <v>0</v>
      </c>
      <c r="T419" s="202">
        <f>S419*H419</f>
        <v>0</v>
      </c>
      <c r="U419" s="35"/>
      <c r="V419" s="35"/>
      <c r="W419" s="35"/>
      <c r="X419" s="35"/>
      <c r="Y419" s="35"/>
      <c r="Z419" s="35"/>
      <c r="AA419" s="35"/>
      <c r="AB419" s="35"/>
      <c r="AC419" s="35"/>
      <c r="AD419" s="35"/>
      <c r="AE419" s="35"/>
      <c r="AR419" s="203" t="s">
        <v>270</v>
      </c>
      <c r="AT419" s="203" t="s">
        <v>266</v>
      </c>
      <c r="AU419" s="203" t="s">
        <v>73</v>
      </c>
      <c r="AY419" s="18" t="s">
        <v>263</v>
      </c>
      <c r="BE419" s="204">
        <f>IF(N419="základní",J419,0)</f>
        <v>0</v>
      </c>
      <c r="BF419" s="204">
        <f>IF(N419="snížená",J419,0)</f>
        <v>0</v>
      </c>
      <c r="BG419" s="204">
        <f>IF(N419="zákl. přenesená",J419,0)</f>
        <v>0</v>
      </c>
      <c r="BH419" s="204">
        <f>IF(N419="sníž. přenesená",J419,0)</f>
        <v>0</v>
      </c>
      <c r="BI419" s="204">
        <f>IF(N419="nulová",J419,0)</f>
        <v>0</v>
      </c>
      <c r="BJ419" s="18" t="s">
        <v>71</v>
      </c>
      <c r="BK419" s="204">
        <f>ROUND(I419*H419,2)</f>
        <v>0</v>
      </c>
      <c r="BL419" s="18" t="s">
        <v>270</v>
      </c>
      <c r="BM419" s="203" t="s">
        <v>4537</v>
      </c>
    </row>
    <row r="420" spans="1:65" s="2" customFormat="1" ht="19.5">
      <c r="A420" s="35"/>
      <c r="B420" s="36"/>
      <c r="C420" s="37"/>
      <c r="D420" s="207" t="s">
        <v>294</v>
      </c>
      <c r="E420" s="37"/>
      <c r="F420" s="239" t="s">
        <v>2167</v>
      </c>
      <c r="G420" s="37"/>
      <c r="H420" s="37"/>
      <c r="I420" s="240"/>
      <c r="J420" s="37"/>
      <c r="K420" s="37"/>
      <c r="L420" s="40"/>
      <c r="M420" s="241"/>
      <c r="N420" s="242"/>
      <c r="O420" s="72"/>
      <c r="P420" s="72"/>
      <c r="Q420" s="72"/>
      <c r="R420" s="72"/>
      <c r="S420" s="72"/>
      <c r="T420" s="73"/>
      <c r="U420" s="35"/>
      <c r="V420" s="35"/>
      <c r="W420" s="35"/>
      <c r="X420" s="35"/>
      <c r="Y420" s="35"/>
      <c r="Z420" s="35"/>
      <c r="AA420" s="35"/>
      <c r="AB420" s="35"/>
      <c r="AC420" s="35"/>
      <c r="AD420" s="35"/>
      <c r="AE420" s="35"/>
      <c r="AT420" s="18" t="s">
        <v>294</v>
      </c>
      <c r="AU420" s="18" t="s">
        <v>73</v>
      </c>
    </row>
    <row r="421" spans="1:65" s="2" customFormat="1" ht="24.2" customHeight="1">
      <c r="A421" s="35"/>
      <c r="B421" s="36"/>
      <c r="C421" s="191" t="s">
        <v>595</v>
      </c>
      <c r="D421" s="191" t="s">
        <v>266</v>
      </c>
      <c r="E421" s="192" t="s">
        <v>2983</v>
      </c>
      <c r="F421" s="193" t="s">
        <v>2984</v>
      </c>
      <c r="G421" s="194" t="s">
        <v>300</v>
      </c>
      <c r="H421" s="195">
        <v>107.054</v>
      </c>
      <c r="I421" s="196"/>
      <c r="J421" s="197">
        <f>ROUND(I421*H421,2)</f>
        <v>0</v>
      </c>
      <c r="K421" s="198"/>
      <c r="L421" s="40"/>
      <c r="M421" s="199" t="s">
        <v>1</v>
      </c>
      <c r="N421" s="200" t="s">
        <v>38</v>
      </c>
      <c r="O421" s="72"/>
      <c r="P421" s="201">
        <f>O421*H421</f>
        <v>0</v>
      </c>
      <c r="Q421" s="201">
        <v>0</v>
      </c>
      <c r="R421" s="201">
        <f>Q421*H421</f>
        <v>0</v>
      </c>
      <c r="S421" s="201">
        <v>0</v>
      </c>
      <c r="T421" s="202">
        <f>S421*H421</f>
        <v>0</v>
      </c>
      <c r="U421" s="35"/>
      <c r="V421" s="35"/>
      <c r="W421" s="35"/>
      <c r="X421" s="35"/>
      <c r="Y421" s="35"/>
      <c r="Z421" s="35"/>
      <c r="AA421" s="35"/>
      <c r="AB421" s="35"/>
      <c r="AC421" s="35"/>
      <c r="AD421" s="35"/>
      <c r="AE421" s="35"/>
      <c r="AR421" s="203" t="s">
        <v>270</v>
      </c>
      <c r="AT421" s="203" t="s">
        <v>266</v>
      </c>
      <c r="AU421" s="203" t="s">
        <v>73</v>
      </c>
      <c r="AY421" s="18" t="s">
        <v>263</v>
      </c>
      <c r="BE421" s="204">
        <f>IF(N421="základní",J421,0)</f>
        <v>0</v>
      </c>
      <c r="BF421" s="204">
        <f>IF(N421="snížená",J421,0)</f>
        <v>0</v>
      </c>
      <c r="BG421" s="204">
        <f>IF(N421="zákl. přenesená",J421,0)</f>
        <v>0</v>
      </c>
      <c r="BH421" s="204">
        <f>IF(N421="sníž. přenesená",J421,0)</f>
        <v>0</v>
      </c>
      <c r="BI421" s="204">
        <f>IF(N421="nulová",J421,0)</f>
        <v>0</v>
      </c>
      <c r="BJ421" s="18" t="s">
        <v>71</v>
      </c>
      <c r="BK421" s="204">
        <f>ROUND(I421*H421,2)</f>
        <v>0</v>
      </c>
      <c r="BL421" s="18" t="s">
        <v>270</v>
      </c>
      <c r="BM421" s="203" t="s">
        <v>4538</v>
      </c>
    </row>
    <row r="422" spans="1:65" s="2" customFormat="1" ht="19.5">
      <c r="A422" s="35"/>
      <c r="B422" s="36"/>
      <c r="C422" s="37"/>
      <c r="D422" s="207" t="s">
        <v>294</v>
      </c>
      <c r="E422" s="37"/>
      <c r="F422" s="239" t="s">
        <v>4539</v>
      </c>
      <c r="G422" s="37"/>
      <c r="H422" s="37"/>
      <c r="I422" s="240"/>
      <c r="J422" s="37"/>
      <c r="K422" s="37"/>
      <c r="L422" s="40"/>
      <c r="M422" s="241"/>
      <c r="N422" s="242"/>
      <c r="O422" s="72"/>
      <c r="P422" s="72"/>
      <c r="Q422" s="72"/>
      <c r="R422" s="72"/>
      <c r="S422" s="72"/>
      <c r="T422" s="73"/>
      <c r="U422" s="35"/>
      <c r="V422" s="35"/>
      <c r="W422" s="35"/>
      <c r="X422" s="35"/>
      <c r="Y422" s="35"/>
      <c r="Z422" s="35"/>
      <c r="AA422" s="35"/>
      <c r="AB422" s="35"/>
      <c r="AC422" s="35"/>
      <c r="AD422" s="35"/>
      <c r="AE422" s="35"/>
      <c r="AT422" s="18" t="s">
        <v>294</v>
      </c>
      <c r="AU422" s="18" t="s">
        <v>73</v>
      </c>
    </row>
    <row r="423" spans="1:65" s="16" customFormat="1">
      <c r="B423" s="248"/>
      <c r="C423" s="249"/>
      <c r="D423" s="207" t="s">
        <v>272</v>
      </c>
      <c r="E423" s="250" t="s">
        <v>1</v>
      </c>
      <c r="F423" s="251" t="s">
        <v>4540</v>
      </c>
      <c r="G423" s="249"/>
      <c r="H423" s="250" t="s">
        <v>1</v>
      </c>
      <c r="I423" s="252"/>
      <c r="J423" s="249"/>
      <c r="K423" s="249"/>
      <c r="L423" s="253"/>
      <c r="M423" s="254"/>
      <c r="N423" s="255"/>
      <c r="O423" s="255"/>
      <c r="P423" s="255"/>
      <c r="Q423" s="255"/>
      <c r="R423" s="255"/>
      <c r="S423" s="255"/>
      <c r="T423" s="256"/>
      <c r="AT423" s="257" t="s">
        <v>272</v>
      </c>
      <c r="AU423" s="257" t="s">
        <v>73</v>
      </c>
      <c r="AV423" s="16" t="s">
        <v>71</v>
      </c>
      <c r="AW423" s="16" t="s">
        <v>30</v>
      </c>
      <c r="AX423" s="16" t="s">
        <v>64</v>
      </c>
      <c r="AY423" s="257" t="s">
        <v>263</v>
      </c>
    </row>
    <row r="424" spans="1:65" s="13" customFormat="1">
      <c r="B424" s="205"/>
      <c r="C424" s="206"/>
      <c r="D424" s="207" t="s">
        <v>272</v>
      </c>
      <c r="E424" s="208" t="s">
        <v>1</v>
      </c>
      <c r="F424" s="209" t="s">
        <v>4541</v>
      </c>
      <c r="G424" s="206"/>
      <c r="H424" s="210">
        <v>1.2</v>
      </c>
      <c r="I424" s="211"/>
      <c r="J424" s="206"/>
      <c r="K424" s="206"/>
      <c r="L424" s="212"/>
      <c r="M424" s="213"/>
      <c r="N424" s="214"/>
      <c r="O424" s="214"/>
      <c r="P424" s="214"/>
      <c r="Q424" s="214"/>
      <c r="R424" s="214"/>
      <c r="S424" s="214"/>
      <c r="T424" s="215"/>
      <c r="AT424" s="216" t="s">
        <v>272</v>
      </c>
      <c r="AU424" s="216" t="s">
        <v>73</v>
      </c>
      <c r="AV424" s="13" t="s">
        <v>73</v>
      </c>
      <c r="AW424" s="13" t="s">
        <v>30</v>
      </c>
      <c r="AX424" s="13" t="s">
        <v>64</v>
      </c>
      <c r="AY424" s="216" t="s">
        <v>263</v>
      </c>
    </row>
    <row r="425" spans="1:65" s="16" customFormat="1">
      <c r="B425" s="248"/>
      <c r="C425" s="249"/>
      <c r="D425" s="207" t="s">
        <v>272</v>
      </c>
      <c r="E425" s="250" t="s">
        <v>1</v>
      </c>
      <c r="F425" s="251" t="s">
        <v>4542</v>
      </c>
      <c r="G425" s="249"/>
      <c r="H425" s="250" t="s">
        <v>1</v>
      </c>
      <c r="I425" s="252"/>
      <c r="J425" s="249"/>
      <c r="K425" s="249"/>
      <c r="L425" s="253"/>
      <c r="M425" s="254"/>
      <c r="N425" s="255"/>
      <c r="O425" s="255"/>
      <c r="P425" s="255"/>
      <c r="Q425" s="255"/>
      <c r="R425" s="255"/>
      <c r="S425" s="255"/>
      <c r="T425" s="256"/>
      <c r="AT425" s="257" t="s">
        <v>272</v>
      </c>
      <c r="AU425" s="257" t="s">
        <v>73</v>
      </c>
      <c r="AV425" s="16" t="s">
        <v>71</v>
      </c>
      <c r="AW425" s="16" t="s">
        <v>30</v>
      </c>
      <c r="AX425" s="16" t="s">
        <v>64</v>
      </c>
      <c r="AY425" s="257" t="s">
        <v>263</v>
      </c>
    </row>
    <row r="426" spans="1:65" s="13" customFormat="1">
      <c r="B426" s="205"/>
      <c r="C426" s="206"/>
      <c r="D426" s="207" t="s">
        <v>272</v>
      </c>
      <c r="E426" s="208" t="s">
        <v>1</v>
      </c>
      <c r="F426" s="209" t="s">
        <v>4541</v>
      </c>
      <c r="G426" s="206"/>
      <c r="H426" s="210">
        <v>1.2</v>
      </c>
      <c r="I426" s="211"/>
      <c r="J426" s="206"/>
      <c r="K426" s="206"/>
      <c r="L426" s="212"/>
      <c r="M426" s="213"/>
      <c r="N426" s="214"/>
      <c r="O426" s="214"/>
      <c r="P426" s="214"/>
      <c r="Q426" s="214"/>
      <c r="R426" s="214"/>
      <c r="S426" s="214"/>
      <c r="T426" s="215"/>
      <c r="AT426" s="216" t="s">
        <v>272</v>
      </c>
      <c r="AU426" s="216" t="s">
        <v>73</v>
      </c>
      <c r="AV426" s="13" t="s">
        <v>73</v>
      </c>
      <c r="AW426" s="13" t="s">
        <v>30</v>
      </c>
      <c r="AX426" s="13" t="s">
        <v>64</v>
      </c>
      <c r="AY426" s="216" t="s">
        <v>263</v>
      </c>
    </row>
    <row r="427" spans="1:65" s="16" customFormat="1">
      <c r="B427" s="248"/>
      <c r="C427" s="249"/>
      <c r="D427" s="207" t="s">
        <v>272</v>
      </c>
      <c r="E427" s="250" t="s">
        <v>1</v>
      </c>
      <c r="F427" s="251" t="s">
        <v>4543</v>
      </c>
      <c r="G427" s="249"/>
      <c r="H427" s="250" t="s">
        <v>1</v>
      </c>
      <c r="I427" s="252"/>
      <c r="J427" s="249"/>
      <c r="K427" s="249"/>
      <c r="L427" s="253"/>
      <c r="M427" s="254"/>
      <c r="N427" s="255"/>
      <c r="O427" s="255"/>
      <c r="P427" s="255"/>
      <c r="Q427" s="255"/>
      <c r="R427" s="255"/>
      <c r="S427" s="255"/>
      <c r="T427" s="256"/>
      <c r="AT427" s="257" t="s">
        <v>272</v>
      </c>
      <c r="AU427" s="257" t="s">
        <v>73</v>
      </c>
      <c r="AV427" s="16" t="s">
        <v>71</v>
      </c>
      <c r="AW427" s="16" t="s">
        <v>30</v>
      </c>
      <c r="AX427" s="16" t="s">
        <v>64</v>
      </c>
      <c r="AY427" s="257" t="s">
        <v>263</v>
      </c>
    </row>
    <row r="428" spans="1:65" s="13" customFormat="1">
      <c r="B428" s="205"/>
      <c r="C428" s="206"/>
      <c r="D428" s="207" t="s">
        <v>272</v>
      </c>
      <c r="E428" s="208" t="s">
        <v>1</v>
      </c>
      <c r="F428" s="209" t="s">
        <v>4541</v>
      </c>
      <c r="G428" s="206"/>
      <c r="H428" s="210">
        <v>1.2</v>
      </c>
      <c r="I428" s="211"/>
      <c r="J428" s="206"/>
      <c r="K428" s="206"/>
      <c r="L428" s="212"/>
      <c r="M428" s="213"/>
      <c r="N428" s="214"/>
      <c r="O428" s="214"/>
      <c r="P428" s="214"/>
      <c r="Q428" s="214"/>
      <c r="R428" s="214"/>
      <c r="S428" s="214"/>
      <c r="T428" s="215"/>
      <c r="AT428" s="216" t="s">
        <v>272</v>
      </c>
      <c r="AU428" s="216" t="s">
        <v>73</v>
      </c>
      <c r="AV428" s="13" t="s">
        <v>73</v>
      </c>
      <c r="AW428" s="13" t="s">
        <v>30</v>
      </c>
      <c r="AX428" s="13" t="s">
        <v>64</v>
      </c>
      <c r="AY428" s="216" t="s">
        <v>263</v>
      </c>
    </row>
    <row r="429" spans="1:65" s="16" customFormat="1">
      <c r="B429" s="248"/>
      <c r="C429" s="249"/>
      <c r="D429" s="207" t="s">
        <v>272</v>
      </c>
      <c r="E429" s="250" t="s">
        <v>1</v>
      </c>
      <c r="F429" s="251" t="s">
        <v>4544</v>
      </c>
      <c r="G429" s="249"/>
      <c r="H429" s="250" t="s">
        <v>1</v>
      </c>
      <c r="I429" s="252"/>
      <c r="J429" s="249"/>
      <c r="K429" s="249"/>
      <c r="L429" s="253"/>
      <c r="M429" s="254"/>
      <c r="N429" s="255"/>
      <c r="O429" s="255"/>
      <c r="P429" s="255"/>
      <c r="Q429" s="255"/>
      <c r="R429" s="255"/>
      <c r="S429" s="255"/>
      <c r="T429" s="256"/>
      <c r="AT429" s="257" t="s">
        <v>272</v>
      </c>
      <c r="AU429" s="257" t="s">
        <v>73</v>
      </c>
      <c r="AV429" s="16" t="s">
        <v>71</v>
      </c>
      <c r="AW429" s="16" t="s">
        <v>30</v>
      </c>
      <c r="AX429" s="16" t="s">
        <v>64</v>
      </c>
      <c r="AY429" s="257" t="s">
        <v>263</v>
      </c>
    </row>
    <row r="430" spans="1:65" s="13" customFormat="1">
      <c r="B430" s="205"/>
      <c r="C430" s="206"/>
      <c r="D430" s="207" t="s">
        <v>272</v>
      </c>
      <c r="E430" s="208" t="s">
        <v>1</v>
      </c>
      <c r="F430" s="209" t="s">
        <v>4541</v>
      </c>
      <c r="G430" s="206"/>
      <c r="H430" s="210">
        <v>1.2</v>
      </c>
      <c r="I430" s="211"/>
      <c r="J430" s="206"/>
      <c r="K430" s="206"/>
      <c r="L430" s="212"/>
      <c r="M430" s="213"/>
      <c r="N430" s="214"/>
      <c r="O430" s="214"/>
      <c r="P430" s="214"/>
      <c r="Q430" s="214"/>
      <c r="R430" s="214"/>
      <c r="S430" s="214"/>
      <c r="T430" s="215"/>
      <c r="AT430" s="216" t="s">
        <v>272</v>
      </c>
      <c r="AU430" s="216" t="s">
        <v>73</v>
      </c>
      <c r="AV430" s="13" t="s">
        <v>73</v>
      </c>
      <c r="AW430" s="13" t="s">
        <v>30</v>
      </c>
      <c r="AX430" s="13" t="s">
        <v>64</v>
      </c>
      <c r="AY430" s="216" t="s">
        <v>263</v>
      </c>
    </row>
    <row r="431" spans="1:65" s="16" customFormat="1">
      <c r="B431" s="248"/>
      <c r="C431" s="249"/>
      <c r="D431" s="207" t="s">
        <v>272</v>
      </c>
      <c r="E431" s="250" t="s">
        <v>1</v>
      </c>
      <c r="F431" s="251" t="s">
        <v>4478</v>
      </c>
      <c r="G431" s="249"/>
      <c r="H431" s="250" t="s">
        <v>1</v>
      </c>
      <c r="I431" s="252"/>
      <c r="J431" s="249"/>
      <c r="K431" s="249"/>
      <c r="L431" s="253"/>
      <c r="M431" s="254"/>
      <c r="N431" s="255"/>
      <c r="O431" s="255"/>
      <c r="P431" s="255"/>
      <c r="Q431" s="255"/>
      <c r="R431" s="255"/>
      <c r="S431" s="255"/>
      <c r="T431" s="256"/>
      <c r="AT431" s="257" t="s">
        <v>272</v>
      </c>
      <c r="AU431" s="257" t="s">
        <v>73</v>
      </c>
      <c r="AV431" s="16" t="s">
        <v>71</v>
      </c>
      <c r="AW431" s="16" t="s">
        <v>30</v>
      </c>
      <c r="AX431" s="16" t="s">
        <v>64</v>
      </c>
      <c r="AY431" s="257" t="s">
        <v>263</v>
      </c>
    </row>
    <row r="432" spans="1:65" s="16" customFormat="1">
      <c r="B432" s="248"/>
      <c r="C432" s="249"/>
      <c r="D432" s="207" t="s">
        <v>272</v>
      </c>
      <c r="E432" s="250" t="s">
        <v>1</v>
      </c>
      <c r="F432" s="251" t="s">
        <v>4545</v>
      </c>
      <c r="G432" s="249"/>
      <c r="H432" s="250" t="s">
        <v>1</v>
      </c>
      <c r="I432" s="252"/>
      <c r="J432" s="249"/>
      <c r="K432" s="249"/>
      <c r="L432" s="253"/>
      <c r="M432" s="254"/>
      <c r="N432" s="255"/>
      <c r="O432" s="255"/>
      <c r="P432" s="255"/>
      <c r="Q432" s="255"/>
      <c r="R432" s="255"/>
      <c r="S432" s="255"/>
      <c r="T432" s="256"/>
      <c r="AT432" s="257" t="s">
        <v>272</v>
      </c>
      <c r="AU432" s="257" t="s">
        <v>73</v>
      </c>
      <c r="AV432" s="16" t="s">
        <v>71</v>
      </c>
      <c r="AW432" s="16" t="s">
        <v>30</v>
      </c>
      <c r="AX432" s="16" t="s">
        <v>64</v>
      </c>
      <c r="AY432" s="257" t="s">
        <v>263</v>
      </c>
    </row>
    <row r="433" spans="2:51" s="13" customFormat="1">
      <c r="B433" s="205"/>
      <c r="C433" s="206"/>
      <c r="D433" s="207" t="s">
        <v>272</v>
      </c>
      <c r="E433" s="208" t="s">
        <v>1</v>
      </c>
      <c r="F433" s="209" t="s">
        <v>4546</v>
      </c>
      <c r="G433" s="206"/>
      <c r="H433" s="210">
        <v>1.35</v>
      </c>
      <c r="I433" s="211"/>
      <c r="J433" s="206"/>
      <c r="K433" s="206"/>
      <c r="L433" s="212"/>
      <c r="M433" s="213"/>
      <c r="N433" s="214"/>
      <c r="O433" s="214"/>
      <c r="P433" s="214"/>
      <c r="Q433" s="214"/>
      <c r="R433" s="214"/>
      <c r="S433" s="214"/>
      <c r="T433" s="215"/>
      <c r="AT433" s="216" t="s">
        <v>272</v>
      </c>
      <c r="AU433" s="216" t="s">
        <v>73</v>
      </c>
      <c r="AV433" s="13" t="s">
        <v>73</v>
      </c>
      <c r="AW433" s="13" t="s">
        <v>30</v>
      </c>
      <c r="AX433" s="13" t="s">
        <v>64</v>
      </c>
      <c r="AY433" s="216" t="s">
        <v>263</v>
      </c>
    </row>
    <row r="434" spans="2:51" s="16" customFormat="1">
      <c r="B434" s="248"/>
      <c r="C434" s="249"/>
      <c r="D434" s="207" t="s">
        <v>272</v>
      </c>
      <c r="E434" s="250" t="s">
        <v>1</v>
      </c>
      <c r="F434" s="251" t="s">
        <v>4547</v>
      </c>
      <c r="G434" s="249"/>
      <c r="H434" s="250" t="s">
        <v>1</v>
      </c>
      <c r="I434" s="252"/>
      <c r="J434" s="249"/>
      <c r="K434" s="249"/>
      <c r="L434" s="253"/>
      <c r="M434" s="254"/>
      <c r="N434" s="255"/>
      <c r="O434" s="255"/>
      <c r="P434" s="255"/>
      <c r="Q434" s="255"/>
      <c r="R434" s="255"/>
      <c r="S434" s="255"/>
      <c r="T434" s="256"/>
      <c r="AT434" s="257" t="s">
        <v>272</v>
      </c>
      <c r="AU434" s="257" t="s">
        <v>73</v>
      </c>
      <c r="AV434" s="16" t="s">
        <v>71</v>
      </c>
      <c r="AW434" s="16" t="s">
        <v>30</v>
      </c>
      <c r="AX434" s="16" t="s">
        <v>64</v>
      </c>
      <c r="AY434" s="257" t="s">
        <v>263</v>
      </c>
    </row>
    <row r="435" spans="2:51" s="13" customFormat="1">
      <c r="B435" s="205"/>
      <c r="C435" s="206"/>
      <c r="D435" s="207" t="s">
        <v>272</v>
      </c>
      <c r="E435" s="208" t="s">
        <v>1</v>
      </c>
      <c r="F435" s="209" t="s">
        <v>4546</v>
      </c>
      <c r="G435" s="206"/>
      <c r="H435" s="210">
        <v>1.35</v>
      </c>
      <c r="I435" s="211"/>
      <c r="J435" s="206"/>
      <c r="K435" s="206"/>
      <c r="L435" s="212"/>
      <c r="M435" s="213"/>
      <c r="N435" s="214"/>
      <c r="O435" s="214"/>
      <c r="P435" s="214"/>
      <c r="Q435" s="214"/>
      <c r="R435" s="214"/>
      <c r="S435" s="214"/>
      <c r="T435" s="215"/>
      <c r="AT435" s="216" t="s">
        <v>272</v>
      </c>
      <c r="AU435" s="216" t="s">
        <v>73</v>
      </c>
      <c r="AV435" s="13" t="s">
        <v>73</v>
      </c>
      <c r="AW435" s="13" t="s">
        <v>30</v>
      </c>
      <c r="AX435" s="13" t="s">
        <v>64</v>
      </c>
      <c r="AY435" s="216" t="s">
        <v>263</v>
      </c>
    </row>
    <row r="436" spans="2:51" s="16" customFormat="1">
      <c r="B436" s="248"/>
      <c r="C436" s="249"/>
      <c r="D436" s="207" t="s">
        <v>272</v>
      </c>
      <c r="E436" s="250" t="s">
        <v>1</v>
      </c>
      <c r="F436" s="251" t="s">
        <v>4548</v>
      </c>
      <c r="G436" s="249"/>
      <c r="H436" s="250" t="s">
        <v>1</v>
      </c>
      <c r="I436" s="252"/>
      <c r="J436" s="249"/>
      <c r="K436" s="249"/>
      <c r="L436" s="253"/>
      <c r="M436" s="254"/>
      <c r="N436" s="255"/>
      <c r="O436" s="255"/>
      <c r="P436" s="255"/>
      <c r="Q436" s="255"/>
      <c r="R436" s="255"/>
      <c r="S436" s="255"/>
      <c r="T436" s="256"/>
      <c r="AT436" s="257" t="s">
        <v>272</v>
      </c>
      <c r="AU436" s="257" t="s">
        <v>73</v>
      </c>
      <c r="AV436" s="16" t="s">
        <v>71</v>
      </c>
      <c r="AW436" s="16" t="s">
        <v>30</v>
      </c>
      <c r="AX436" s="16" t="s">
        <v>64</v>
      </c>
      <c r="AY436" s="257" t="s">
        <v>263</v>
      </c>
    </row>
    <row r="437" spans="2:51" s="13" customFormat="1">
      <c r="B437" s="205"/>
      <c r="C437" s="206"/>
      <c r="D437" s="207" t="s">
        <v>272</v>
      </c>
      <c r="E437" s="208" t="s">
        <v>1</v>
      </c>
      <c r="F437" s="209" t="s">
        <v>4546</v>
      </c>
      <c r="G437" s="206"/>
      <c r="H437" s="210">
        <v>1.35</v>
      </c>
      <c r="I437" s="211"/>
      <c r="J437" s="206"/>
      <c r="K437" s="206"/>
      <c r="L437" s="212"/>
      <c r="M437" s="213"/>
      <c r="N437" s="214"/>
      <c r="O437" s="214"/>
      <c r="P437" s="214"/>
      <c r="Q437" s="214"/>
      <c r="R437" s="214"/>
      <c r="S437" s="214"/>
      <c r="T437" s="215"/>
      <c r="AT437" s="216" t="s">
        <v>272</v>
      </c>
      <c r="AU437" s="216" t="s">
        <v>73</v>
      </c>
      <c r="AV437" s="13" t="s">
        <v>73</v>
      </c>
      <c r="AW437" s="13" t="s">
        <v>30</v>
      </c>
      <c r="AX437" s="13" t="s">
        <v>64</v>
      </c>
      <c r="AY437" s="216" t="s">
        <v>263</v>
      </c>
    </row>
    <row r="438" spans="2:51" s="16" customFormat="1">
      <c r="B438" s="248"/>
      <c r="C438" s="249"/>
      <c r="D438" s="207" t="s">
        <v>272</v>
      </c>
      <c r="E438" s="250" t="s">
        <v>1</v>
      </c>
      <c r="F438" s="251" t="s">
        <v>4549</v>
      </c>
      <c r="G438" s="249"/>
      <c r="H438" s="250" t="s">
        <v>1</v>
      </c>
      <c r="I438" s="252"/>
      <c r="J438" s="249"/>
      <c r="K438" s="249"/>
      <c r="L438" s="253"/>
      <c r="M438" s="254"/>
      <c r="N438" s="255"/>
      <c r="O438" s="255"/>
      <c r="P438" s="255"/>
      <c r="Q438" s="255"/>
      <c r="R438" s="255"/>
      <c r="S438" s="255"/>
      <c r="T438" s="256"/>
      <c r="AT438" s="257" t="s">
        <v>272</v>
      </c>
      <c r="AU438" s="257" t="s">
        <v>73</v>
      </c>
      <c r="AV438" s="16" t="s">
        <v>71</v>
      </c>
      <c r="AW438" s="16" t="s">
        <v>30</v>
      </c>
      <c r="AX438" s="16" t="s">
        <v>64</v>
      </c>
      <c r="AY438" s="257" t="s">
        <v>263</v>
      </c>
    </row>
    <row r="439" spans="2:51" s="13" customFormat="1">
      <c r="B439" s="205"/>
      <c r="C439" s="206"/>
      <c r="D439" s="207" t="s">
        <v>272</v>
      </c>
      <c r="E439" s="208" t="s">
        <v>1</v>
      </c>
      <c r="F439" s="209" t="s">
        <v>4546</v>
      </c>
      <c r="G439" s="206"/>
      <c r="H439" s="210">
        <v>1.35</v>
      </c>
      <c r="I439" s="211"/>
      <c r="J439" s="206"/>
      <c r="K439" s="206"/>
      <c r="L439" s="212"/>
      <c r="M439" s="213"/>
      <c r="N439" s="214"/>
      <c r="O439" s="214"/>
      <c r="P439" s="214"/>
      <c r="Q439" s="214"/>
      <c r="R439" s="214"/>
      <c r="S439" s="214"/>
      <c r="T439" s="215"/>
      <c r="AT439" s="216" t="s">
        <v>272</v>
      </c>
      <c r="AU439" s="216" t="s">
        <v>73</v>
      </c>
      <c r="AV439" s="13" t="s">
        <v>73</v>
      </c>
      <c r="AW439" s="13" t="s">
        <v>30</v>
      </c>
      <c r="AX439" s="13" t="s">
        <v>64</v>
      </c>
      <c r="AY439" s="216" t="s">
        <v>263</v>
      </c>
    </row>
    <row r="440" spans="2:51" s="16" customFormat="1">
      <c r="B440" s="248"/>
      <c r="C440" s="249"/>
      <c r="D440" s="207" t="s">
        <v>272</v>
      </c>
      <c r="E440" s="250" t="s">
        <v>1</v>
      </c>
      <c r="F440" s="251" t="s">
        <v>4550</v>
      </c>
      <c r="G440" s="249"/>
      <c r="H440" s="250" t="s">
        <v>1</v>
      </c>
      <c r="I440" s="252"/>
      <c r="J440" s="249"/>
      <c r="K440" s="249"/>
      <c r="L440" s="253"/>
      <c r="M440" s="254"/>
      <c r="N440" s="255"/>
      <c r="O440" s="255"/>
      <c r="P440" s="255"/>
      <c r="Q440" s="255"/>
      <c r="R440" s="255"/>
      <c r="S440" s="255"/>
      <c r="T440" s="256"/>
      <c r="AT440" s="257" t="s">
        <v>272</v>
      </c>
      <c r="AU440" s="257" t="s">
        <v>73</v>
      </c>
      <c r="AV440" s="16" t="s">
        <v>71</v>
      </c>
      <c r="AW440" s="16" t="s">
        <v>30</v>
      </c>
      <c r="AX440" s="16" t="s">
        <v>64</v>
      </c>
      <c r="AY440" s="257" t="s">
        <v>263</v>
      </c>
    </row>
    <row r="441" spans="2:51" s="13" customFormat="1">
      <c r="B441" s="205"/>
      <c r="C441" s="206"/>
      <c r="D441" s="207" t="s">
        <v>272</v>
      </c>
      <c r="E441" s="208" t="s">
        <v>1</v>
      </c>
      <c r="F441" s="209" t="s">
        <v>4546</v>
      </c>
      <c r="G441" s="206"/>
      <c r="H441" s="210">
        <v>1.35</v>
      </c>
      <c r="I441" s="211"/>
      <c r="J441" s="206"/>
      <c r="K441" s="206"/>
      <c r="L441" s="212"/>
      <c r="M441" s="213"/>
      <c r="N441" s="214"/>
      <c r="O441" s="214"/>
      <c r="P441" s="214"/>
      <c r="Q441" s="214"/>
      <c r="R441" s="214"/>
      <c r="S441" s="214"/>
      <c r="T441" s="215"/>
      <c r="AT441" s="216" t="s">
        <v>272</v>
      </c>
      <c r="AU441" s="216" t="s">
        <v>73</v>
      </c>
      <c r="AV441" s="13" t="s">
        <v>73</v>
      </c>
      <c r="AW441" s="13" t="s">
        <v>30</v>
      </c>
      <c r="AX441" s="13" t="s">
        <v>64</v>
      </c>
      <c r="AY441" s="216" t="s">
        <v>263</v>
      </c>
    </row>
    <row r="442" spans="2:51" s="16" customFormat="1">
      <c r="B442" s="248"/>
      <c r="C442" s="249"/>
      <c r="D442" s="207" t="s">
        <v>272</v>
      </c>
      <c r="E442" s="250" t="s">
        <v>1</v>
      </c>
      <c r="F442" s="251" t="s">
        <v>4551</v>
      </c>
      <c r="G442" s="249"/>
      <c r="H442" s="250" t="s">
        <v>1</v>
      </c>
      <c r="I442" s="252"/>
      <c r="J442" s="249"/>
      <c r="K442" s="249"/>
      <c r="L442" s="253"/>
      <c r="M442" s="254"/>
      <c r="N442" s="255"/>
      <c r="O442" s="255"/>
      <c r="P442" s="255"/>
      <c r="Q442" s="255"/>
      <c r="R442" s="255"/>
      <c r="S442" s="255"/>
      <c r="T442" s="256"/>
      <c r="AT442" s="257" t="s">
        <v>272</v>
      </c>
      <c r="AU442" s="257" t="s">
        <v>73</v>
      </c>
      <c r="AV442" s="16" t="s">
        <v>71</v>
      </c>
      <c r="AW442" s="16" t="s">
        <v>30</v>
      </c>
      <c r="AX442" s="16" t="s">
        <v>64</v>
      </c>
      <c r="AY442" s="257" t="s">
        <v>263</v>
      </c>
    </row>
    <row r="443" spans="2:51" s="13" customFormat="1">
      <c r="B443" s="205"/>
      <c r="C443" s="206"/>
      <c r="D443" s="207" t="s">
        <v>272</v>
      </c>
      <c r="E443" s="208" t="s">
        <v>1</v>
      </c>
      <c r="F443" s="209" t="s">
        <v>4552</v>
      </c>
      <c r="G443" s="206"/>
      <c r="H443" s="210">
        <v>3.8879999999999999</v>
      </c>
      <c r="I443" s="211"/>
      <c r="J443" s="206"/>
      <c r="K443" s="206"/>
      <c r="L443" s="212"/>
      <c r="M443" s="213"/>
      <c r="N443" s="214"/>
      <c r="O443" s="214"/>
      <c r="P443" s="214"/>
      <c r="Q443" s="214"/>
      <c r="R443" s="214"/>
      <c r="S443" s="214"/>
      <c r="T443" s="215"/>
      <c r="AT443" s="216" t="s">
        <v>272</v>
      </c>
      <c r="AU443" s="216" t="s">
        <v>73</v>
      </c>
      <c r="AV443" s="13" t="s">
        <v>73</v>
      </c>
      <c r="AW443" s="13" t="s">
        <v>30</v>
      </c>
      <c r="AX443" s="13" t="s">
        <v>64</v>
      </c>
      <c r="AY443" s="216" t="s">
        <v>263</v>
      </c>
    </row>
    <row r="444" spans="2:51" s="16" customFormat="1">
      <c r="B444" s="248"/>
      <c r="C444" s="249"/>
      <c r="D444" s="207" t="s">
        <v>272</v>
      </c>
      <c r="E444" s="250" t="s">
        <v>1</v>
      </c>
      <c r="F444" s="251" t="s">
        <v>4553</v>
      </c>
      <c r="G444" s="249"/>
      <c r="H444" s="250" t="s">
        <v>1</v>
      </c>
      <c r="I444" s="252"/>
      <c r="J444" s="249"/>
      <c r="K444" s="249"/>
      <c r="L444" s="253"/>
      <c r="M444" s="254"/>
      <c r="N444" s="255"/>
      <c r="O444" s="255"/>
      <c r="P444" s="255"/>
      <c r="Q444" s="255"/>
      <c r="R444" s="255"/>
      <c r="S444" s="255"/>
      <c r="T444" s="256"/>
      <c r="AT444" s="257" t="s">
        <v>272</v>
      </c>
      <c r="AU444" s="257" t="s">
        <v>73</v>
      </c>
      <c r="AV444" s="16" t="s">
        <v>71</v>
      </c>
      <c r="AW444" s="16" t="s">
        <v>30</v>
      </c>
      <c r="AX444" s="16" t="s">
        <v>64</v>
      </c>
      <c r="AY444" s="257" t="s">
        <v>263</v>
      </c>
    </row>
    <row r="445" spans="2:51" s="13" customFormat="1">
      <c r="B445" s="205"/>
      <c r="C445" s="206"/>
      <c r="D445" s="207" t="s">
        <v>272</v>
      </c>
      <c r="E445" s="208" t="s">
        <v>1</v>
      </c>
      <c r="F445" s="209" t="s">
        <v>4546</v>
      </c>
      <c r="G445" s="206"/>
      <c r="H445" s="210">
        <v>1.35</v>
      </c>
      <c r="I445" s="211"/>
      <c r="J445" s="206"/>
      <c r="K445" s="206"/>
      <c r="L445" s="212"/>
      <c r="M445" s="213"/>
      <c r="N445" s="214"/>
      <c r="O445" s="214"/>
      <c r="P445" s="214"/>
      <c r="Q445" s="214"/>
      <c r="R445" s="214"/>
      <c r="S445" s="214"/>
      <c r="T445" s="215"/>
      <c r="AT445" s="216" t="s">
        <v>272</v>
      </c>
      <c r="AU445" s="216" t="s">
        <v>73</v>
      </c>
      <c r="AV445" s="13" t="s">
        <v>73</v>
      </c>
      <c r="AW445" s="13" t="s">
        <v>30</v>
      </c>
      <c r="AX445" s="13" t="s">
        <v>64</v>
      </c>
      <c r="AY445" s="216" t="s">
        <v>263</v>
      </c>
    </row>
    <row r="446" spans="2:51" s="16" customFormat="1">
      <c r="B446" s="248"/>
      <c r="C446" s="249"/>
      <c r="D446" s="207" t="s">
        <v>272</v>
      </c>
      <c r="E446" s="250" t="s">
        <v>1</v>
      </c>
      <c r="F446" s="251" t="s">
        <v>4554</v>
      </c>
      <c r="G446" s="249"/>
      <c r="H446" s="250" t="s">
        <v>1</v>
      </c>
      <c r="I446" s="252"/>
      <c r="J446" s="249"/>
      <c r="K446" s="249"/>
      <c r="L446" s="253"/>
      <c r="M446" s="254"/>
      <c r="N446" s="255"/>
      <c r="O446" s="255"/>
      <c r="P446" s="255"/>
      <c r="Q446" s="255"/>
      <c r="R446" s="255"/>
      <c r="S446" s="255"/>
      <c r="T446" s="256"/>
      <c r="AT446" s="257" t="s">
        <v>272</v>
      </c>
      <c r="AU446" s="257" t="s">
        <v>73</v>
      </c>
      <c r="AV446" s="16" t="s">
        <v>71</v>
      </c>
      <c r="AW446" s="16" t="s">
        <v>30</v>
      </c>
      <c r="AX446" s="16" t="s">
        <v>64</v>
      </c>
      <c r="AY446" s="257" t="s">
        <v>263</v>
      </c>
    </row>
    <row r="447" spans="2:51" s="13" customFormat="1">
      <c r="B447" s="205"/>
      <c r="C447" s="206"/>
      <c r="D447" s="207" t="s">
        <v>272</v>
      </c>
      <c r="E447" s="208" t="s">
        <v>1</v>
      </c>
      <c r="F447" s="209" t="s">
        <v>4555</v>
      </c>
      <c r="G447" s="206"/>
      <c r="H447" s="210">
        <v>3.6179999999999999</v>
      </c>
      <c r="I447" s="211"/>
      <c r="J447" s="206"/>
      <c r="K447" s="206"/>
      <c r="L447" s="212"/>
      <c r="M447" s="213"/>
      <c r="N447" s="214"/>
      <c r="O447" s="214"/>
      <c r="P447" s="214"/>
      <c r="Q447" s="214"/>
      <c r="R447" s="214"/>
      <c r="S447" s="214"/>
      <c r="T447" s="215"/>
      <c r="AT447" s="216" t="s">
        <v>272</v>
      </c>
      <c r="AU447" s="216" t="s">
        <v>73</v>
      </c>
      <c r="AV447" s="13" t="s">
        <v>73</v>
      </c>
      <c r="AW447" s="13" t="s">
        <v>30</v>
      </c>
      <c r="AX447" s="13" t="s">
        <v>64</v>
      </c>
      <c r="AY447" s="216" t="s">
        <v>263</v>
      </c>
    </row>
    <row r="448" spans="2:51" s="16" customFormat="1">
      <c r="B448" s="248"/>
      <c r="C448" s="249"/>
      <c r="D448" s="207" t="s">
        <v>272</v>
      </c>
      <c r="E448" s="250" t="s">
        <v>1</v>
      </c>
      <c r="F448" s="251" t="s">
        <v>4556</v>
      </c>
      <c r="G448" s="249"/>
      <c r="H448" s="250" t="s">
        <v>1</v>
      </c>
      <c r="I448" s="252"/>
      <c r="J448" s="249"/>
      <c r="K448" s="249"/>
      <c r="L448" s="253"/>
      <c r="M448" s="254"/>
      <c r="N448" s="255"/>
      <c r="O448" s="255"/>
      <c r="P448" s="255"/>
      <c r="Q448" s="255"/>
      <c r="R448" s="255"/>
      <c r="S448" s="255"/>
      <c r="T448" s="256"/>
      <c r="AT448" s="257" t="s">
        <v>272</v>
      </c>
      <c r="AU448" s="257" t="s">
        <v>73</v>
      </c>
      <c r="AV448" s="16" t="s">
        <v>71</v>
      </c>
      <c r="AW448" s="16" t="s">
        <v>30</v>
      </c>
      <c r="AX448" s="16" t="s">
        <v>64</v>
      </c>
      <c r="AY448" s="257" t="s">
        <v>263</v>
      </c>
    </row>
    <row r="449" spans="2:51" s="13" customFormat="1">
      <c r="B449" s="205"/>
      <c r="C449" s="206"/>
      <c r="D449" s="207" t="s">
        <v>272</v>
      </c>
      <c r="E449" s="208" t="s">
        <v>1</v>
      </c>
      <c r="F449" s="209" t="s">
        <v>4557</v>
      </c>
      <c r="G449" s="206"/>
      <c r="H449" s="210">
        <v>2.028</v>
      </c>
      <c r="I449" s="211"/>
      <c r="J449" s="206"/>
      <c r="K449" s="206"/>
      <c r="L449" s="212"/>
      <c r="M449" s="213"/>
      <c r="N449" s="214"/>
      <c r="O449" s="214"/>
      <c r="P449" s="214"/>
      <c r="Q449" s="214"/>
      <c r="R449" s="214"/>
      <c r="S449" s="214"/>
      <c r="T449" s="215"/>
      <c r="AT449" s="216" t="s">
        <v>272</v>
      </c>
      <c r="AU449" s="216" t="s">
        <v>73</v>
      </c>
      <c r="AV449" s="13" t="s">
        <v>73</v>
      </c>
      <c r="AW449" s="13" t="s">
        <v>30</v>
      </c>
      <c r="AX449" s="13" t="s">
        <v>64</v>
      </c>
      <c r="AY449" s="216" t="s">
        <v>263</v>
      </c>
    </row>
    <row r="450" spans="2:51" s="16" customFormat="1">
      <c r="B450" s="248"/>
      <c r="C450" s="249"/>
      <c r="D450" s="207" t="s">
        <v>272</v>
      </c>
      <c r="E450" s="250" t="s">
        <v>1</v>
      </c>
      <c r="F450" s="251" t="s">
        <v>4558</v>
      </c>
      <c r="G450" s="249"/>
      <c r="H450" s="250" t="s">
        <v>1</v>
      </c>
      <c r="I450" s="252"/>
      <c r="J450" s="249"/>
      <c r="K450" s="249"/>
      <c r="L450" s="253"/>
      <c r="M450" s="254"/>
      <c r="N450" s="255"/>
      <c r="O450" s="255"/>
      <c r="P450" s="255"/>
      <c r="Q450" s="255"/>
      <c r="R450" s="255"/>
      <c r="S450" s="255"/>
      <c r="T450" s="256"/>
      <c r="AT450" s="257" t="s">
        <v>272</v>
      </c>
      <c r="AU450" s="257" t="s">
        <v>73</v>
      </c>
      <c r="AV450" s="16" t="s">
        <v>71</v>
      </c>
      <c r="AW450" s="16" t="s">
        <v>30</v>
      </c>
      <c r="AX450" s="16" t="s">
        <v>64</v>
      </c>
      <c r="AY450" s="257" t="s">
        <v>263</v>
      </c>
    </row>
    <row r="451" spans="2:51" s="13" customFormat="1">
      <c r="B451" s="205"/>
      <c r="C451" s="206"/>
      <c r="D451" s="207" t="s">
        <v>272</v>
      </c>
      <c r="E451" s="208" t="s">
        <v>1</v>
      </c>
      <c r="F451" s="209" t="s">
        <v>4557</v>
      </c>
      <c r="G451" s="206"/>
      <c r="H451" s="210">
        <v>2.028</v>
      </c>
      <c r="I451" s="211"/>
      <c r="J451" s="206"/>
      <c r="K451" s="206"/>
      <c r="L451" s="212"/>
      <c r="M451" s="213"/>
      <c r="N451" s="214"/>
      <c r="O451" s="214"/>
      <c r="P451" s="214"/>
      <c r="Q451" s="214"/>
      <c r="R451" s="214"/>
      <c r="S451" s="214"/>
      <c r="T451" s="215"/>
      <c r="AT451" s="216" t="s">
        <v>272</v>
      </c>
      <c r="AU451" s="216" t="s">
        <v>73</v>
      </c>
      <c r="AV451" s="13" t="s">
        <v>73</v>
      </c>
      <c r="AW451" s="13" t="s">
        <v>30</v>
      </c>
      <c r="AX451" s="13" t="s">
        <v>64</v>
      </c>
      <c r="AY451" s="216" t="s">
        <v>263</v>
      </c>
    </row>
    <row r="452" spans="2:51" s="16" customFormat="1">
      <c r="B452" s="248"/>
      <c r="C452" s="249"/>
      <c r="D452" s="207" t="s">
        <v>272</v>
      </c>
      <c r="E452" s="250" t="s">
        <v>1</v>
      </c>
      <c r="F452" s="251" t="s">
        <v>4559</v>
      </c>
      <c r="G452" s="249"/>
      <c r="H452" s="250" t="s">
        <v>1</v>
      </c>
      <c r="I452" s="252"/>
      <c r="J452" s="249"/>
      <c r="K452" s="249"/>
      <c r="L452" s="253"/>
      <c r="M452" s="254"/>
      <c r="N452" s="255"/>
      <c r="O452" s="255"/>
      <c r="P452" s="255"/>
      <c r="Q452" s="255"/>
      <c r="R452" s="255"/>
      <c r="S452" s="255"/>
      <c r="T452" s="256"/>
      <c r="AT452" s="257" t="s">
        <v>272</v>
      </c>
      <c r="AU452" s="257" t="s">
        <v>73</v>
      </c>
      <c r="AV452" s="16" t="s">
        <v>71</v>
      </c>
      <c r="AW452" s="16" t="s">
        <v>30</v>
      </c>
      <c r="AX452" s="16" t="s">
        <v>64</v>
      </c>
      <c r="AY452" s="257" t="s">
        <v>263</v>
      </c>
    </row>
    <row r="453" spans="2:51" s="13" customFormat="1">
      <c r="B453" s="205"/>
      <c r="C453" s="206"/>
      <c r="D453" s="207" t="s">
        <v>272</v>
      </c>
      <c r="E453" s="208" t="s">
        <v>1</v>
      </c>
      <c r="F453" s="209" t="s">
        <v>4557</v>
      </c>
      <c r="G453" s="206"/>
      <c r="H453" s="210">
        <v>2.028</v>
      </c>
      <c r="I453" s="211"/>
      <c r="J453" s="206"/>
      <c r="K453" s="206"/>
      <c r="L453" s="212"/>
      <c r="M453" s="213"/>
      <c r="N453" s="214"/>
      <c r="O453" s="214"/>
      <c r="P453" s="214"/>
      <c r="Q453" s="214"/>
      <c r="R453" s="214"/>
      <c r="S453" s="214"/>
      <c r="T453" s="215"/>
      <c r="AT453" s="216" t="s">
        <v>272</v>
      </c>
      <c r="AU453" s="216" t="s">
        <v>73</v>
      </c>
      <c r="AV453" s="13" t="s">
        <v>73</v>
      </c>
      <c r="AW453" s="13" t="s">
        <v>30</v>
      </c>
      <c r="AX453" s="13" t="s">
        <v>64</v>
      </c>
      <c r="AY453" s="216" t="s">
        <v>263</v>
      </c>
    </row>
    <row r="454" spans="2:51" s="16" customFormat="1">
      <c r="B454" s="248"/>
      <c r="C454" s="249"/>
      <c r="D454" s="207" t="s">
        <v>272</v>
      </c>
      <c r="E454" s="250" t="s">
        <v>1</v>
      </c>
      <c r="F454" s="251" t="s">
        <v>4560</v>
      </c>
      <c r="G454" s="249"/>
      <c r="H454" s="250" t="s">
        <v>1</v>
      </c>
      <c r="I454" s="252"/>
      <c r="J454" s="249"/>
      <c r="K454" s="249"/>
      <c r="L454" s="253"/>
      <c r="M454" s="254"/>
      <c r="N454" s="255"/>
      <c r="O454" s="255"/>
      <c r="P454" s="255"/>
      <c r="Q454" s="255"/>
      <c r="R454" s="255"/>
      <c r="S454" s="255"/>
      <c r="T454" s="256"/>
      <c r="AT454" s="257" t="s">
        <v>272</v>
      </c>
      <c r="AU454" s="257" t="s">
        <v>73</v>
      </c>
      <c r="AV454" s="16" t="s">
        <v>71</v>
      </c>
      <c r="AW454" s="16" t="s">
        <v>30</v>
      </c>
      <c r="AX454" s="16" t="s">
        <v>64</v>
      </c>
      <c r="AY454" s="257" t="s">
        <v>263</v>
      </c>
    </row>
    <row r="455" spans="2:51" s="13" customFormat="1">
      <c r="B455" s="205"/>
      <c r="C455" s="206"/>
      <c r="D455" s="207" t="s">
        <v>272</v>
      </c>
      <c r="E455" s="208" t="s">
        <v>1</v>
      </c>
      <c r="F455" s="209" t="s">
        <v>4557</v>
      </c>
      <c r="G455" s="206"/>
      <c r="H455" s="210">
        <v>2.028</v>
      </c>
      <c r="I455" s="211"/>
      <c r="J455" s="206"/>
      <c r="K455" s="206"/>
      <c r="L455" s="212"/>
      <c r="M455" s="213"/>
      <c r="N455" s="214"/>
      <c r="O455" s="214"/>
      <c r="P455" s="214"/>
      <c r="Q455" s="214"/>
      <c r="R455" s="214"/>
      <c r="S455" s="214"/>
      <c r="T455" s="215"/>
      <c r="AT455" s="216" t="s">
        <v>272</v>
      </c>
      <c r="AU455" s="216" t="s">
        <v>73</v>
      </c>
      <c r="AV455" s="13" t="s">
        <v>73</v>
      </c>
      <c r="AW455" s="13" t="s">
        <v>30</v>
      </c>
      <c r="AX455" s="13" t="s">
        <v>64</v>
      </c>
      <c r="AY455" s="216" t="s">
        <v>263</v>
      </c>
    </row>
    <row r="456" spans="2:51" s="16" customFormat="1">
      <c r="B456" s="248"/>
      <c r="C456" s="249"/>
      <c r="D456" s="207" t="s">
        <v>272</v>
      </c>
      <c r="E456" s="250" t="s">
        <v>1</v>
      </c>
      <c r="F456" s="251" t="s">
        <v>4561</v>
      </c>
      <c r="G456" s="249"/>
      <c r="H456" s="250" t="s">
        <v>1</v>
      </c>
      <c r="I456" s="252"/>
      <c r="J456" s="249"/>
      <c r="K456" s="249"/>
      <c r="L456" s="253"/>
      <c r="M456" s="254"/>
      <c r="N456" s="255"/>
      <c r="O456" s="255"/>
      <c r="P456" s="255"/>
      <c r="Q456" s="255"/>
      <c r="R456" s="255"/>
      <c r="S456" s="255"/>
      <c r="T456" s="256"/>
      <c r="AT456" s="257" t="s">
        <v>272</v>
      </c>
      <c r="AU456" s="257" t="s">
        <v>73</v>
      </c>
      <c r="AV456" s="16" t="s">
        <v>71</v>
      </c>
      <c r="AW456" s="16" t="s">
        <v>30</v>
      </c>
      <c r="AX456" s="16" t="s">
        <v>64</v>
      </c>
      <c r="AY456" s="257" t="s">
        <v>263</v>
      </c>
    </row>
    <row r="457" spans="2:51" s="13" customFormat="1">
      <c r="B457" s="205"/>
      <c r="C457" s="206"/>
      <c r="D457" s="207" t="s">
        <v>272</v>
      </c>
      <c r="E457" s="208" t="s">
        <v>1</v>
      </c>
      <c r="F457" s="209" t="s">
        <v>4557</v>
      </c>
      <c r="G457" s="206"/>
      <c r="H457" s="210">
        <v>2.028</v>
      </c>
      <c r="I457" s="211"/>
      <c r="J457" s="206"/>
      <c r="K457" s="206"/>
      <c r="L457" s="212"/>
      <c r="M457" s="213"/>
      <c r="N457" s="214"/>
      <c r="O457" s="214"/>
      <c r="P457" s="214"/>
      <c r="Q457" s="214"/>
      <c r="R457" s="214"/>
      <c r="S457" s="214"/>
      <c r="T457" s="215"/>
      <c r="AT457" s="216" t="s">
        <v>272</v>
      </c>
      <c r="AU457" s="216" t="s">
        <v>73</v>
      </c>
      <c r="AV457" s="13" t="s">
        <v>73</v>
      </c>
      <c r="AW457" s="13" t="s">
        <v>30</v>
      </c>
      <c r="AX457" s="13" t="s">
        <v>64</v>
      </c>
      <c r="AY457" s="216" t="s">
        <v>263</v>
      </c>
    </row>
    <row r="458" spans="2:51" s="16" customFormat="1">
      <c r="B458" s="248"/>
      <c r="C458" s="249"/>
      <c r="D458" s="207" t="s">
        <v>272</v>
      </c>
      <c r="E458" s="250" t="s">
        <v>1</v>
      </c>
      <c r="F458" s="251" t="s">
        <v>4562</v>
      </c>
      <c r="G458" s="249"/>
      <c r="H458" s="250" t="s">
        <v>1</v>
      </c>
      <c r="I458" s="252"/>
      <c r="J458" s="249"/>
      <c r="K458" s="249"/>
      <c r="L458" s="253"/>
      <c r="M458" s="254"/>
      <c r="N458" s="255"/>
      <c r="O458" s="255"/>
      <c r="P458" s="255"/>
      <c r="Q458" s="255"/>
      <c r="R458" s="255"/>
      <c r="S458" s="255"/>
      <c r="T458" s="256"/>
      <c r="AT458" s="257" t="s">
        <v>272</v>
      </c>
      <c r="AU458" s="257" t="s">
        <v>73</v>
      </c>
      <c r="AV458" s="16" t="s">
        <v>71</v>
      </c>
      <c r="AW458" s="16" t="s">
        <v>30</v>
      </c>
      <c r="AX458" s="16" t="s">
        <v>64</v>
      </c>
      <c r="AY458" s="257" t="s">
        <v>263</v>
      </c>
    </row>
    <row r="459" spans="2:51" s="13" customFormat="1">
      <c r="B459" s="205"/>
      <c r="C459" s="206"/>
      <c r="D459" s="207" t="s">
        <v>272</v>
      </c>
      <c r="E459" s="208" t="s">
        <v>1</v>
      </c>
      <c r="F459" s="209" t="s">
        <v>4557</v>
      </c>
      <c r="G459" s="206"/>
      <c r="H459" s="210">
        <v>2.028</v>
      </c>
      <c r="I459" s="211"/>
      <c r="J459" s="206"/>
      <c r="K459" s="206"/>
      <c r="L459" s="212"/>
      <c r="M459" s="213"/>
      <c r="N459" s="214"/>
      <c r="O459" s="214"/>
      <c r="P459" s="214"/>
      <c r="Q459" s="214"/>
      <c r="R459" s="214"/>
      <c r="S459" s="214"/>
      <c r="T459" s="215"/>
      <c r="AT459" s="216" t="s">
        <v>272</v>
      </c>
      <c r="AU459" s="216" t="s">
        <v>73</v>
      </c>
      <c r="AV459" s="13" t="s">
        <v>73</v>
      </c>
      <c r="AW459" s="13" t="s">
        <v>30</v>
      </c>
      <c r="AX459" s="13" t="s">
        <v>64</v>
      </c>
      <c r="AY459" s="216" t="s">
        <v>263</v>
      </c>
    </row>
    <row r="460" spans="2:51" s="16" customFormat="1">
      <c r="B460" s="248"/>
      <c r="C460" s="249"/>
      <c r="D460" s="207" t="s">
        <v>272</v>
      </c>
      <c r="E460" s="250" t="s">
        <v>1</v>
      </c>
      <c r="F460" s="251" t="s">
        <v>4563</v>
      </c>
      <c r="G460" s="249"/>
      <c r="H460" s="250" t="s">
        <v>1</v>
      </c>
      <c r="I460" s="252"/>
      <c r="J460" s="249"/>
      <c r="K460" s="249"/>
      <c r="L460" s="253"/>
      <c r="M460" s="254"/>
      <c r="N460" s="255"/>
      <c r="O460" s="255"/>
      <c r="P460" s="255"/>
      <c r="Q460" s="255"/>
      <c r="R460" s="255"/>
      <c r="S460" s="255"/>
      <c r="T460" s="256"/>
      <c r="AT460" s="257" t="s">
        <v>272</v>
      </c>
      <c r="AU460" s="257" t="s">
        <v>73</v>
      </c>
      <c r="AV460" s="16" t="s">
        <v>71</v>
      </c>
      <c r="AW460" s="16" t="s">
        <v>30</v>
      </c>
      <c r="AX460" s="16" t="s">
        <v>64</v>
      </c>
      <c r="AY460" s="257" t="s">
        <v>263</v>
      </c>
    </row>
    <row r="461" spans="2:51" s="13" customFormat="1">
      <c r="B461" s="205"/>
      <c r="C461" s="206"/>
      <c r="D461" s="207" t="s">
        <v>272</v>
      </c>
      <c r="E461" s="208" t="s">
        <v>1</v>
      </c>
      <c r="F461" s="209" t="s">
        <v>4557</v>
      </c>
      <c r="G461" s="206"/>
      <c r="H461" s="210">
        <v>2.028</v>
      </c>
      <c r="I461" s="211"/>
      <c r="J461" s="206"/>
      <c r="K461" s="206"/>
      <c r="L461" s="212"/>
      <c r="M461" s="213"/>
      <c r="N461" s="214"/>
      <c r="O461" s="214"/>
      <c r="P461" s="214"/>
      <c r="Q461" s="214"/>
      <c r="R461" s="214"/>
      <c r="S461" s="214"/>
      <c r="T461" s="215"/>
      <c r="AT461" s="216" t="s">
        <v>272</v>
      </c>
      <c r="AU461" s="216" t="s">
        <v>73</v>
      </c>
      <c r="AV461" s="13" t="s">
        <v>73</v>
      </c>
      <c r="AW461" s="13" t="s">
        <v>30</v>
      </c>
      <c r="AX461" s="13" t="s">
        <v>64</v>
      </c>
      <c r="AY461" s="216" t="s">
        <v>263</v>
      </c>
    </row>
    <row r="462" spans="2:51" s="16" customFormat="1">
      <c r="B462" s="248"/>
      <c r="C462" s="249"/>
      <c r="D462" s="207" t="s">
        <v>272</v>
      </c>
      <c r="E462" s="250" t="s">
        <v>1</v>
      </c>
      <c r="F462" s="251" t="s">
        <v>4564</v>
      </c>
      <c r="G462" s="249"/>
      <c r="H462" s="250" t="s">
        <v>1</v>
      </c>
      <c r="I462" s="252"/>
      <c r="J462" s="249"/>
      <c r="K462" s="249"/>
      <c r="L462" s="253"/>
      <c r="M462" s="254"/>
      <c r="N462" s="255"/>
      <c r="O462" s="255"/>
      <c r="P462" s="255"/>
      <c r="Q462" s="255"/>
      <c r="R462" s="255"/>
      <c r="S462" s="255"/>
      <c r="T462" s="256"/>
      <c r="AT462" s="257" t="s">
        <v>272</v>
      </c>
      <c r="AU462" s="257" t="s">
        <v>73</v>
      </c>
      <c r="AV462" s="16" t="s">
        <v>71</v>
      </c>
      <c r="AW462" s="16" t="s">
        <v>30</v>
      </c>
      <c r="AX462" s="16" t="s">
        <v>64</v>
      </c>
      <c r="AY462" s="257" t="s">
        <v>263</v>
      </c>
    </row>
    <row r="463" spans="2:51" s="13" customFormat="1">
      <c r="B463" s="205"/>
      <c r="C463" s="206"/>
      <c r="D463" s="207" t="s">
        <v>272</v>
      </c>
      <c r="E463" s="208" t="s">
        <v>1</v>
      </c>
      <c r="F463" s="209" t="s">
        <v>4557</v>
      </c>
      <c r="G463" s="206"/>
      <c r="H463" s="210">
        <v>2.028</v>
      </c>
      <c r="I463" s="211"/>
      <c r="J463" s="206"/>
      <c r="K463" s="206"/>
      <c r="L463" s="212"/>
      <c r="M463" s="213"/>
      <c r="N463" s="214"/>
      <c r="O463" s="214"/>
      <c r="P463" s="214"/>
      <c r="Q463" s="214"/>
      <c r="R463" s="214"/>
      <c r="S463" s="214"/>
      <c r="T463" s="215"/>
      <c r="AT463" s="216" t="s">
        <v>272</v>
      </c>
      <c r="AU463" s="216" t="s">
        <v>73</v>
      </c>
      <c r="AV463" s="13" t="s">
        <v>73</v>
      </c>
      <c r="AW463" s="13" t="s">
        <v>30</v>
      </c>
      <c r="AX463" s="13" t="s">
        <v>64</v>
      </c>
      <c r="AY463" s="216" t="s">
        <v>263</v>
      </c>
    </row>
    <row r="464" spans="2:51" s="16" customFormat="1">
      <c r="B464" s="248"/>
      <c r="C464" s="249"/>
      <c r="D464" s="207" t="s">
        <v>272</v>
      </c>
      <c r="E464" s="250" t="s">
        <v>1</v>
      </c>
      <c r="F464" s="251" t="s">
        <v>4364</v>
      </c>
      <c r="G464" s="249"/>
      <c r="H464" s="250" t="s">
        <v>1</v>
      </c>
      <c r="I464" s="252"/>
      <c r="J464" s="249"/>
      <c r="K464" s="249"/>
      <c r="L464" s="253"/>
      <c r="M464" s="254"/>
      <c r="N464" s="255"/>
      <c r="O464" s="255"/>
      <c r="P464" s="255"/>
      <c r="Q464" s="255"/>
      <c r="R464" s="255"/>
      <c r="S464" s="255"/>
      <c r="T464" s="256"/>
      <c r="AT464" s="257" t="s">
        <v>272</v>
      </c>
      <c r="AU464" s="257" t="s">
        <v>73</v>
      </c>
      <c r="AV464" s="16" t="s">
        <v>71</v>
      </c>
      <c r="AW464" s="16" t="s">
        <v>30</v>
      </c>
      <c r="AX464" s="16" t="s">
        <v>64</v>
      </c>
      <c r="AY464" s="257" t="s">
        <v>263</v>
      </c>
    </row>
    <row r="465" spans="2:51" s="16" customFormat="1">
      <c r="B465" s="248"/>
      <c r="C465" s="249"/>
      <c r="D465" s="207" t="s">
        <v>272</v>
      </c>
      <c r="E465" s="250" t="s">
        <v>1</v>
      </c>
      <c r="F465" s="251" t="s">
        <v>4565</v>
      </c>
      <c r="G465" s="249"/>
      <c r="H465" s="250" t="s">
        <v>1</v>
      </c>
      <c r="I465" s="252"/>
      <c r="J465" s="249"/>
      <c r="K465" s="249"/>
      <c r="L465" s="253"/>
      <c r="M465" s="254"/>
      <c r="N465" s="255"/>
      <c r="O465" s="255"/>
      <c r="P465" s="255"/>
      <c r="Q465" s="255"/>
      <c r="R465" s="255"/>
      <c r="S465" s="255"/>
      <c r="T465" s="256"/>
      <c r="AT465" s="257" t="s">
        <v>272</v>
      </c>
      <c r="AU465" s="257" t="s">
        <v>73</v>
      </c>
      <c r="AV465" s="16" t="s">
        <v>71</v>
      </c>
      <c r="AW465" s="16" t="s">
        <v>30</v>
      </c>
      <c r="AX465" s="16" t="s">
        <v>64</v>
      </c>
      <c r="AY465" s="257" t="s">
        <v>263</v>
      </c>
    </row>
    <row r="466" spans="2:51" s="13" customFormat="1">
      <c r="B466" s="205"/>
      <c r="C466" s="206"/>
      <c r="D466" s="207" t="s">
        <v>272</v>
      </c>
      <c r="E466" s="208" t="s">
        <v>1</v>
      </c>
      <c r="F466" s="209" t="s">
        <v>4566</v>
      </c>
      <c r="G466" s="206"/>
      <c r="H466" s="210">
        <v>3.24</v>
      </c>
      <c r="I466" s="211"/>
      <c r="J466" s="206"/>
      <c r="K466" s="206"/>
      <c r="L466" s="212"/>
      <c r="M466" s="213"/>
      <c r="N466" s="214"/>
      <c r="O466" s="214"/>
      <c r="P466" s="214"/>
      <c r="Q466" s="214"/>
      <c r="R466" s="214"/>
      <c r="S466" s="214"/>
      <c r="T466" s="215"/>
      <c r="AT466" s="216" t="s">
        <v>272</v>
      </c>
      <c r="AU466" s="216" t="s">
        <v>73</v>
      </c>
      <c r="AV466" s="13" t="s">
        <v>73</v>
      </c>
      <c r="AW466" s="13" t="s">
        <v>30</v>
      </c>
      <c r="AX466" s="13" t="s">
        <v>64</v>
      </c>
      <c r="AY466" s="216" t="s">
        <v>263</v>
      </c>
    </row>
    <row r="467" spans="2:51" s="16" customFormat="1">
      <c r="B467" s="248"/>
      <c r="C467" s="249"/>
      <c r="D467" s="207" t="s">
        <v>272</v>
      </c>
      <c r="E467" s="250" t="s">
        <v>1</v>
      </c>
      <c r="F467" s="251" t="s">
        <v>4567</v>
      </c>
      <c r="G467" s="249"/>
      <c r="H467" s="250" t="s">
        <v>1</v>
      </c>
      <c r="I467" s="252"/>
      <c r="J467" s="249"/>
      <c r="K467" s="249"/>
      <c r="L467" s="253"/>
      <c r="M467" s="254"/>
      <c r="N467" s="255"/>
      <c r="O467" s="255"/>
      <c r="P467" s="255"/>
      <c r="Q467" s="255"/>
      <c r="R467" s="255"/>
      <c r="S467" s="255"/>
      <c r="T467" s="256"/>
      <c r="AT467" s="257" t="s">
        <v>272</v>
      </c>
      <c r="AU467" s="257" t="s">
        <v>73</v>
      </c>
      <c r="AV467" s="16" t="s">
        <v>71</v>
      </c>
      <c r="AW467" s="16" t="s">
        <v>30</v>
      </c>
      <c r="AX467" s="16" t="s">
        <v>64</v>
      </c>
      <c r="AY467" s="257" t="s">
        <v>263</v>
      </c>
    </row>
    <row r="468" spans="2:51" s="13" customFormat="1">
      <c r="B468" s="205"/>
      <c r="C468" s="206"/>
      <c r="D468" s="207" t="s">
        <v>272</v>
      </c>
      <c r="E468" s="208" t="s">
        <v>1</v>
      </c>
      <c r="F468" s="209" t="s">
        <v>4566</v>
      </c>
      <c r="G468" s="206"/>
      <c r="H468" s="210">
        <v>3.24</v>
      </c>
      <c r="I468" s="211"/>
      <c r="J468" s="206"/>
      <c r="K468" s="206"/>
      <c r="L468" s="212"/>
      <c r="M468" s="213"/>
      <c r="N468" s="214"/>
      <c r="O468" s="214"/>
      <c r="P468" s="214"/>
      <c r="Q468" s="214"/>
      <c r="R468" s="214"/>
      <c r="S468" s="214"/>
      <c r="T468" s="215"/>
      <c r="AT468" s="216" t="s">
        <v>272</v>
      </c>
      <c r="AU468" s="216" t="s">
        <v>73</v>
      </c>
      <c r="AV468" s="13" t="s">
        <v>73</v>
      </c>
      <c r="AW468" s="13" t="s">
        <v>30</v>
      </c>
      <c r="AX468" s="13" t="s">
        <v>64</v>
      </c>
      <c r="AY468" s="216" t="s">
        <v>263</v>
      </c>
    </row>
    <row r="469" spans="2:51" s="16" customFormat="1">
      <c r="B469" s="248"/>
      <c r="C469" s="249"/>
      <c r="D469" s="207" t="s">
        <v>272</v>
      </c>
      <c r="E469" s="250" t="s">
        <v>1</v>
      </c>
      <c r="F469" s="251" t="s">
        <v>4568</v>
      </c>
      <c r="G469" s="249"/>
      <c r="H469" s="250" t="s">
        <v>1</v>
      </c>
      <c r="I469" s="252"/>
      <c r="J469" s="249"/>
      <c r="K469" s="249"/>
      <c r="L469" s="253"/>
      <c r="M469" s="254"/>
      <c r="N469" s="255"/>
      <c r="O469" s="255"/>
      <c r="P469" s="255"/>
      <c r="Q469" s="255"/>
      <c r="R469" s="255"/>
      <c r="S469" s="255"/>
      <c r="T469" s="256"/>
      <c r="AT469" s="257" t="s">
        <v>272</v>
      </c>
      <c r="AU469" s="257" t="s">
        <v>73</v>
      </c>
      <c r="AV469" s="16" t="s">
        <v>71</v>
      </c>
      <c r="AW469" s="16" t="s">
        <v>30</v>
      </c>
      <c r="AX469" s="16" t="s">
        <v>64</v>
      </c>
      <c r="AY469" s="257" t="s">
        <v>263</v>
      </c>
    </row>
    <row r="470" spans="2:51" s="13" customFormat="1">
      <c r="B470" s="205"/>
      <c r="C470" s="206"/>
      <c r="D470" s="207" t="s">
        <v>272</v>
      </c>
      <c r="E470" s="208" t="s">
        <v>1</v>
      </c>
      <c r="F470" s="209" t="s">
        <v>4541</v>
      </c>
      <c r="G470" s="206"/>
      <c r="H470" s="210">
        <v>1.2</v>
      </c>
      <c r="I470" s="211"/>
      <c r="J470" s="206"/>
      <c r="K470" s="206"/>
      <c r="L470" s="212"/>
      <c r="M470" s="213"/>
      <c r="N470" s="214"/>
      <c r="O470" s="214"/>
      <c r="P470" s="214"/>
      <c r="Q470" s="214"/>
      <c r="R470" s="214"/>
      <c r="S470" s="214"/>
      <c r="T470" s="215"/>
      <c r="AT470" s="216" t="s">
        <v>272</v>
      </c>
      <c r="AU470" s="216" t="s">
        <v>73</v>
      </c>
      <c r="AV470" s="13" t="s">
        <v>73</v>
      </c>
      <c r="AW470" s="13" t="s">
        <v>30</v>
      </c>
      <c r="AX470" s="13" t="s">
        <v>64</v>
      </c>
      <c r="AY470" s="216" t="s">
        <v>263</v>
      </c>
    </row>
    <row r="471" spans="2:51" s="16" customFormat="1">
      <c r="B471" s="248"/>
      <c r="C471" s="249"/>
      <c r="D471" s="207" t="s">
        <v>272</v>
      </c>
      <c r="E471" s="250" t="s">
        <v>1</v>
      </c>
      <c r="F471" s="251" t="s">
        <v>4569</v>
      </c>
      <c r="G471" s="249"/>
      <c r="H471" s="250" t="s">
        <v>1</v>
      </c>
      <c r="I471" s="252"/>
      <c r="J471" s="249"/>
      <c r="K471" s="249"/>
      <c r="L471" s="253"/>
      <c r="M471" s="254"/>
      <c r="N471" s="255"/>
      <c r="O471" s="255"/>
      <c r="P471" s="255"/>
      <c r="Q471" s="255"/>
      <c r="R471" s="255"/>
      <c r="S471" s="255"/>
      <c r="T471" s="256"/>
      <c r="AT471" s="257" t="s">
        <v>272</v>
      </c>
      <c r="AU471" s="257" t="s">
        <v>73</v>
      </c>
      <c r="AV471" s="16" t="s">
        <v>71</v>
      </c>
      <c r="AW471" s="16" t="s">
        <v>30</v>
      </c>
      <c r="AX471" s="16" t="s">
        <v>64</v>
      </c>
      <c r="AY471" s="257" t="s">
        <v>263</v>
      </c>
    </row>
    <row r="472" spans="2:51" s="13" customFormat="1">
      <c r="B472" s="205"/>
      <c r="C472" s="206"/>
      <c r="D472" s="207" t="s">
        <v>272</v>
      </c>
      <c r="E472" s="208" t="s">
        <v>1</v>
      </c>
      <c r="F472" s="209" t="s">
        <v>4541</v>
      </c>
      <c r="G472" s="206"/>
      <c r="H472" s="210">
        <v>1.2</v>
      </c>
      <c r="I472" s="211"/>
      <c r="J472" s="206"/>
      <c r="K472" s="206"/>
      <c r="L472" s="212"/>
      <c r="M472" s="213"/>
      <c r="N472" s="214"/>
      <c r="O472" s="214"/>
      <c r="P472" s="214"/>
      <c r="Q472" s="214"/>
      <c r="R472" s="214"/>
      <c r="S472" s="214"/>
      <c r="T472" s="215"/>
      <c r="AT472" s="216" t="s">
        <v>272</v>
      </c>
      <c r="AU472" s="216" t="s">
        <v>73</v>
      </c>
      <c r="AV472" s="13" t="s">
        <v>73</v>
      </c>
      <c r="AW472" s="13" t="s">
        <v>30</v>
      </c>
      <c r="AX472" s="13" t="s">
        <v>64</v>
      </c>
      <c r="AY472" s="216" t="s">
        <v>263</v>
      </c>
    </row>
    <row r="473" spans="2:51" s="16" customFormat="1">
      <c r="B473" s="248"/>
      <c r="C473" s="249"/>
      <c r="D473" s="207" t="s">
        <v>272</v>
      </c>
      <c r="E473" s="250" t="s">
        <v>1</v>
      </c>
      <c r="F473" s="251" t="s">
        <v>4570</v>
      </c>
      <c r="G473" s="249"/>
      <c r="H473" s="250" t="s">
        <v>1</v>
      </c>
      <c r="I473" s="252"/>
      <c r="J473" s="249"/>
      <c r="K473" s="249"/>
      <c r="L473" s="253"/>
      <c r="M473" s="254"/>
      <c r="N473" s="255"/>
      <c r="O473" s="255"/>
      <c r="P473" s="255"/>
      <c r="Q473" s="255"/>
      <c r="R473" s="255"/>
      <c r="S473" s="255"/>
      <c r="T473" s="256"/>
      <c r="AT473" s="257" t="s">
        <v>272</v>
      </c>
      <c r="AU473" s="257" t="s">
        <v>73</v>
      </c>
      <c r="AV473" s="16" t="s">
        <v>71</v>
      </c>
      <c r="AW473" s="16" t="s">
        <v>30</v>
      </c>
      <c r="AX473" s="16" t="s">
        <v>64</v>
      </c>
      <c r="AY473" s="257" t="s">
        <v>263</v>
      </c>
    </row>
    <row r="474" spans="2:51" s="13" customFormat="1">
      <c r="B474" s="205"/>
      <c r="C474" s="206"/>
      <c r="D474" s="207" t="s">
        <v>272</v>
      </c>
      <c r="E474" s="208" t="s">
        <v>1</v>
      </c>
      <c r="F474" s="209" t="s">
        <v>4571</v>
      </c>
      <c r="G474" s="206"/>
      <c r="H474" s="210">
        <v>7.4880000000000004</v>
      </c>
      <c r="I474" s="211"/>
      <c r="J474" s="206"/>
      <c r="K474" s="206"/>
      <c r="L474" s="212"/>
      <c r="M474" s="213"/>
      <c r="N474" s="214"/>
      <c r="O474" s="214"/>
      <c r="P474" s="214"/>
      <c r="Q474" s="214"/>
      <c r="R474" s="214"/>
      <c r="S474" s="214"/>
      <c r="T474" s="215"/>
      <c r="AT474" s="216" t="s">
        <v>272</v>
      </c>
      <c r="AU474" s="216" t="s">
        <v>73</v>
      </c>
      <c r="AV474" s="13" t="s">
        <v>73</v>
      </c>
      <c r="AW474" s="13" t="s">
        <v>30</v>
      </c>
      <c r="AX474" s="13" t="s">
        <v>64</v>
      </c>
      <c r="AY474" s="216" t="s">
        <v>263</v>
      </c>
    </row>
    <row r="475" spans="2:51" s="16" customFormat="1">
      <c r="B475" s="248"/>
      <c r="C475" s="249"/>
      <c r="D475" s="207" t="s">
        <v>272</v>
      </c>
      <c r="E475" s="250" t="s">
        <v>1</v>
      </c>
      <c r="F475" s="251" t="s">
        <v>4572</v>
      </c>
      <c r="G475" s="249"/>
      <c r="H475" s="250" t="s">
        <v>1</v>
      </c>
      <c r="I475" s="252"/>
      <c r="J475" s="249"/>
      <c r="K475" s="249"/>
      <c r="L475" s="253"/>
      <c r="M475" s="254"/>
      <c r="N475" s="255"/>
      <c r="O475" s="255"/>
      <c r="P475" s="255"/>
      <c r="Q475" s="255"/>
      <c r="R475" s="255"/>
      <c r="S475" s="255"/>
      <c r="T475" s="256"/>
      <c r="AT475" s="257" t="s">
        <v>272</v>
      </c>
      <c r="AU475" s="257" t="s">
        <v>73</v>
      </c>
      <c r="AV475" s="16" t="s">
        <v>71</v>
      </c>
      <c r="AW475" s="16" t="s">
        <v>30</v>
      </c>
      <c r="AX475" s="16" t="s">
        <v>64</v>
      </c>
      <c r="AY475" s="257" t="s">
        <v>263</v>
      </c>
    </row>
    <row r="476" spans="2:51" s="13" customFormat="1">
      <c r="B476" s="205"/>
      <c r="C476" s="206"/>
      <c r="D476" s="207" t="s">
        <v>272</v>
      </c>
      <c r="E476" s="208" t="s">
        <v>1</v>
      </c>
      <c r="F476" s="209" t="s">
        <v>4557</v>
      </c>
      <c r="G476" s="206"/>
      <c r="H476" s="210">
        <v>2.028</v>
      </c>
      <c r="I476" s="211"/>
      <c r="J476" s="206"/>
      <c r="K476" s="206"/>
      <c r="L476" s="212"/>
      <c r="M476" s="213"/>
      <c r="N476" s="214"/>
      <c r="O476" s="214"/>
      <c r="P476" s="214"/>
      <c r="Q476" s="214"/>
      <c r="R476" s="214"/>
      <c r="S476" s="214"/>
      <c r="T476" s="215"/>
      <c r="AT476" s="216" t="s">
        <v>272</v>
      </c>
      <c r="AU476" s="216" t="s">
        <v>73</v>
      </c>
      <c r="AV476" s="13" t="s">
        <v>73</v>
      </c>
      <c r="AW476" s="13" t="s">
        <v>30</v>
      </c>
      <c r="AX476" s="13" t="s">
        <v>64</v>
      </c>
      <c r="AY476" s="216" t="s">
        <v>263</v>
      </c>
    </row>
    <row r="477" spans="2:51" s="16" customFormat="1">
      <c r="B477" s="248"/>
      <c r="C477" s="249"/>
      <c r="D477" s="207" t="s">
        <v>272</v>
      </c>
      <c r="E477" s="250" t="s">
        <v>1</v>
      </c>
      <c r="F477" s="251" t="s">
        <v>4573</v>
      </c>
      <c r="G477" s="249"/>
      <c r="H477" s="250" t="s">
        <v>1</v>
      </c>
      <c r="I477" s="252"/>
      <c r="J477" s="249"/>
      <c r="K477" s="249"/>
      <c r="L477" s="253"/>
      <c r="M477" s="254"/>
      <c r="N477" s="255"/>
      <c r="O477" s="255"/>
      <c r="P477" s="255"/>
      <c r="Q477" s="255"/>
      <c r="R477" s="255"/>
      <c r="S477" s="255"/>
      <c r="T477" s="256"/>
      <c r="AT477" s="257" t="s">
        <v>272</v>
      </c>
      <c r="AU477" s="257" t="s">
        <v>73</v>
      </c>
      <c r="AV477" s="16" t="s">
        <v>71</v>
      </c>
      <c r="AW477" s="16" t="s">
        <v>30</v>
      </c>
      <c r="AX477" s="16" t="s">
        <v>64</v>
      </c>
      <c r="AY477" s="257" t="s">
        <v>263</v>
      </c>
    </row>
    <row r="478" spans="2:51" s="13" customFormat="1">
      <c r="B478" s="205"/>
      <c r="C478" s="206"/>
      <c r="D478" s="207" t="s">
        <v>272</v>
      </c>
      <c r="E478" s="208" t="s">
        <v>1</v>
      </c>
      <c r="F478" s="209" t="s">
        <v>4557</v>
      </c>
      <c r="G478" s="206"/>
      <c r="H478" s="210">
        <v>2.028</v>
      </c>
      <c r="I478" s="211"/>
      <c r="J478" s="206"/>
      <c r="K478" s="206"/>
      <c r="L478" s="212"/>
      <c r="M478" s="213"/>
      <c r="N478" s="214"/>
      <c r="O478" s="214"/>
      <c r="P478" s="214"/>
      <c r="Q478" s="214"/>
      <c r="R478" s="214"/>
      <c r="S478" s="214"/>
      <c r="T478" s="215"/>
      <c r="AT478" s="216" t="s">
        <v>272</v>
      </c>
      <c r="AU478" s="216" t="s">
        <v>73</v>
      </c>
      <c r="AV478" s="13" t="s">
        <v>73</v>
      </c>
      <c r="AW478" s="13" t="s">
        <v>30</v>
      </c>
      <c r="AX478" s="13" t="s">
        <v>64</v>
      </c>
      <c r="AY478" s="216" t="s">
        <v>263</v>
      </c>
    </row>
    <row r="479" spans="2:51" s="16" customFormat="1">
      <c r="B479" s="248"/>
      <c r="C479" s="249"/>
      <c r="D479" s="207" t="s">
        <v>272</v>
      </c>
      <c r="E479" s="250" t="s">
        <v>1</v>
      </c>
      <c r="F479" s="251" t="s">
        <v>4574</v>
      </c>
      <c r="G479" s="249"/>
      <c r="H479" s="250" t="s">
        <v>1</v>
      </c>
      <c r="I479" s="252"/>
      <c r="J479" s="249"/>
      <c r="K479" s="249"/>
      <c r="L479" s="253"/>
      <c r="M479" s="254"/>
      <c r="N479" s="255"/>
      <c r="O479" s="255"/>
      <c r="P479" s="255"/>
      <c r="Q479" s="255"/>
      <c r="R479" s="255"/>
      <c r="S479" s="255"/>
      <c r="T479" s="256"/>
      <c r="AT479" s="257" t="s">
        <v>272</v>
      </c>
      <c r="AU479" s="257" t="s">
        <v>73</v>
      </c>
      <c r="AV479" s="16" t="s">
        <v>71</v>
      </c>
      <c r="AW479" s="16" t="s">
        <v>30</v>
      </c>
      <c r="AX479" s="16" t="s">
        <v>64</v>
      </c>
      <c r="AY479" s="257" t="s">
        <v>263</v>
      </c>
    </row>
    <row r="480" spans="2:51" s="13" customFormat="1">
      <c r="B480" s="205"/>
      <c r="C480" s="206"/>
      <c r="D480" s="207" t="s">
        <v>272</v>
      </c>
      <c r="E480" s="208" t="s">
        <v>1</v>
      </c>
      <c r="F480" s="209" t="s">
        <v>590</v>
      </c>
      <c r="G480" s="206"/>
      <c r="H480" s="210">
        <v>50</v>
      </c>
      <c r="I480" s="211"/>
      <c r="J480" s="206"/>
      <c r="K480" s="206"/>
      <c r="L480" s="212"/>
      <c r="M480" s="213"/>
      <c r="N480" s="214"/>
      <c r="O480" s="214"/>
      <c r="P480" s="214"/>
      <c r="Q480" s="214"/>
      <c r="R480" s="214"/>
      <c r="S480" s="214"/>
      <c r="T480" s="215"/>
      <c r="AT480" s="216" t="s">
        <v>272</v>
      </c>
      <c r="AU480" s="216" t="s">
        <v>73</v>
      </c>
      <c r="AV480" s="13" t="s">
        <v>73</v>
      </c>
      <c r="AW480" s="13" t="s">
        <v>30</v>
      </c>
      <c r="AX480" s="13" t="s">
        <v>64</v>
      </c>
      <c r="AY480" s="216" t="s">
        <v>263</v>
      </c>
    </row>
    <row r="481" spans="1:65" s="15" customFormat="1">
      <c r="B481" s="228"/>
      <c r="C481" s="229"/>
      <c r="D481" s="207" t="s">
        <v>272</v>
      </c>
      <c r="E481" s="230" t="s">
        <v>1</v>
      </c>
      <c r="F481" s="231" t="s">
        <v>280</v>
      </c>
      <c r="G481" s="229"/>
      <c r="H481" s="232">
        <v>107.054</v>
      </c>
      <c r="I481" s="233"/>
      <c r="J481" s="229"/>
      <c r="K481" s="229"/>
      <c r="L481" s="234"/>
      <c r="M481" s="235"/>
      <c r="N481" s="236"/>
      <c r="O481" s="236"/>
      <c r="P481" s="236"/>
      <c r="Q481" s="236"/>
      <c r="R481" s="236"/>
      <c r="S481" s="236"/>
      <c r="T481" s="237"/>
      <c r="AT481" s="238" t="s">
        <v>272</v>
      </c>
      <c r="AU481" s="238" t="s">
        <v>73</v>
      </c>
      <c r="AV481" s="15" t="s">
        <v>270</v>
      </c>
      <c r="AW481" s="15" t="s">
        <v>30</v>
      </c>
      <c r="AX481" s="15" t="s">
        <v>71</v>
      </c>
      <c r="AY481" s="238" t="s">
        <v>263</v>
      </c>
    </row>
    <row r="482" spans="1:65" s="2" customFormat="1" ht="16.5" customHeight="1">
      <c r="A482" s="35"/>
      <c r="B482" s="36"/>
      <c r="C482" s="191" t="s">
        <v>533</v>
      </c>
      <c r="D482" s="191" t="s">
        <v>266</v>
      </c>
      <c r="E482" s="192" t="s">
        <v>2988</v>
      </c>
      <c r="F482" s="193" t="s">
        <v>2989</v>
      </c>
      <c r="G482" s="194" t="s">
        <v>269</v>
      </c>
      <c r="H482" s="195">
        <v>204.69399999999999</v>
      </c>
      <c r="I482" s="196"/>
      <c r="J482" s="197">
        <f>ROUND(I482*H482,2)</f>
        <v>0</v>
      </c>
      <c r="K482" s="198"/>
      <c r="L482" s="40"/>
      <c r="M482" s="199" t="s">
        <v>1</v>
      </c>
      <c r="N482" s="200" t="s">
        <v>38</v>
      </c>
      <c r="O482" s="72"/>
      <c r="P482" s="201">
        <f>O482*H482</f>
        <v>0</v>
      </c>
      <c r="Q482" s="201">
        <v>0</v>
      </c>
      <c r="R482" s="201">
        <f>Q482*H482</f>
        <v>0</v>
      </c>
      <c r="S482" s="201">
        <v>0</v>
      </c>
      <c r="T482" s="202">
        <f>S482*H482</f>
        <v>0</v>
      </c>
      <c r="U482" s="35"/>
      <c r="V482" s="35"/>
      <c r="W482" s="35"/>
      <c r="X482" s="35"/>
      <c r="Y482" s="35"/>
      <c r="Z482" s="35"/>
      <c r="AA482" s="35"/>
      <c r="AB482" s="35"/>
      <c r="AC482" s="35"/>
      <c r="AD482" s="35"/>
      <c r="AE482" s="35"/>
      <c r="AR482" s="203" t="s">
        <v>270</v>
      </c>
      <c r="AT482" s="203" t="s">
        <v>266</v>
      </c>
      <c r="AU482" s="203" t="s">
        <v>73</v>
      </c>
      <c r="AY482" s="18" t="s">
        <v>263</v>
      </c>
      <c r="BE482" s="204">
        <f>IF(N482="základní",J482,0)</f>
        <v>0</v>
      </c>
      <c r="BF482" s="204">
        <f>IF(N482="snížená",J482,0)</f>
        <v>0</v>
      </c>
      <c r="BG482" s="204">
        <f>IF(N482="zákl. přenesená",J482,0)</f>
        <v>0</v>
      </c>
      <c r="BH482" s="204">
        <f>IF(N482="sníž. přenesená",J482,0)</f>
        <v>0</v>
      </c>
      <c r="BI482" s="204">
        <f>IF(N482="nulová",J482,0)</f>
        <v>0</v>
      </c>
      <c r="BJ482" s="18" t="s">
        <v>71</v>
      </c>
      <c r="BK482" s="204">
        <f>ROUND(I482*H482,2)</f>
        <v>0</v>
      </c>
      <c r="BL482" s="18" t="s">
        <v>270</v>
      </c>
      <c r="BM482" s="203" t="s">
        <v>4575</v>
      </c>
    </row>
    <row r="483" spans="1:65" s="2" customFormat="1" ht="19.5">
      <c r="A483" s="35"/>
      <c r="B483" s="36"/>
      <c r="C483" s="37"/>
      <c r="D483" s="207" t="s">
        <v>294</v>
      </c>
      <c r="E483" s="37"/>
      <c r="F483" s="239" t="s">
        <v>4576</v>
      </c>
      <c r="G483" s="37"/>
      <c r="H483" s="37"/>
      <c r="I483" s="240"/>
      <c r="J483" s="37"/>
      <c r="K483" s="37"/>
      <c r="L483" s="40"/>
      <c r="M483" s="241"/>
      <c r="N483" s="242"/>
      <c r="O483" s="72"/>
      <c r="P483" s="72"/>
      <c r="Q483" s="72"/>
      <c r="R483" s="72"/>
      <c r="S483" s="72"/>
      <c r="T483" s="73"/>
      <c r="U483" s="35"/>
      <c r="V483" s="35"/>
      <c r="W483" s="35"/>
      <c r="X483" s="35"/>
      <c r="Y483" s="35"/>
      <c r="Z483" s="35"/>
      <c r="AA483" s="35"/>
      <c r="AB483" s="35"/>
      <c r="AC483" s="35"/>
      <c r="AD483" s="35"/>
      <c r="AE483" s="35"/>
      <c r="AT483" s="18" t="s">
        <v>294</v>
      </c>
      <c r="AU483" s="18" t="s">
        <v>73</v>
      </c>
    </row>
    <row r="484" spans="1:65" s="16" customFormat="1">
      <c r="B484" s="248"/>
      <c r="C484" s="249"/>
      <c r="D484" s="207" t="s">
        <v>272</v>
      </c>
      <c r="E484" s="250" t="s">
        <v>1</v>
      </c>
      <c r="F484" s="251" t="s">
        <v>4540</v>
      </c>
      <c r="G484" s="249"/>
      <c r="H484" s="250" t="s">
        <v>1</v>
      </c>
      <c r="I484" s="252"/>
      <c r="J484" s="249"/>
      <c r="K484" s="249"/>
      <c r="L484" s="253"/>
      <c r="M484" s="254"/>
      <c r="N484" s="255"/>
      <c r="O484" s="255"/>
      <c r="P484" s="255"/>
      <c r="Q484" s="255"/>
      <c r="R484" s="255"/>
      <c r="S484" s="255"/>
      <c r="T484" s="256"/>
      <c r="AT484" s="257" t="s">
        <v>272</v>
      </c>
      <c r="AU484" s="257" t="s">
        <v>73</v>
      </c>
      <c r="AV484" s="16" t="s">
        <v>71</v>
      </c>
      <c r="AW484" s="16" t="s">
        <v>30</v>
      </c>
      <c r="AX484" s="16" t="s">
        <v>64</v>
      </c>
      <c r="AY484" s="257" t="s">
        <v>263</v>
      </c>
    </row>
    <row r="485" spans="1:65" s="13" customFormat="1">
      <c r="B485" s="205"/>
      <c r="C485" s="206"/>
      <c r="D485" s="207" t="s">
        <v>272</v>
      </c>
      <c r="E485" s="208" t="s">
        <v>1</v>
      </c>
      <c r="F485" s="209" t="s">
        <v>4577</v>
      </c>
      <c r="G485" s="206"/>
      <c r="H485" s="210">
        <v>4.8</v>
      </c>
      <c r="I485" s="211"/>
      <c r="J485" s="206"/>
      <c r="K485" s="206"/>
      <c r="L485" s="212"/>
      <c r="M485" s="213"/>
      <c r="N485" s="214"/>
      <c r="O485" s="214"/>
      <c r="P485" s="214"/>
      <c r="Q485" s="214"/>
      <c r="R485" s="214"/>
      <c r="S485" s="214"/>
      <c r="T485" s="215"/>
      <c r="AT485" s="216" t="s">
        <v>272</v>
      </c>
      <c r="AU485" s="216" t="s">
        <v>73</v>
      </c>
      <c r="AV485" s="13" t="s">
        <v>73</v>
      </c>
      <c r="AW485" s="13" t="s">
        <v>30</v>
      </c>
      <c r="AX485" s="13" t="s">
        <v>64</v>
      </c>
      <c r="AY485" s="216" t="s">
        <v>263</v>
      </c>
    </row>
    <row r="486" spans="1:65" s="16" customFormat="1">
      <c r="B486" s="248"/>
      <c r="C486" s="249"/>
      <c r="D486" s="207" t="s">
        <v>272</v>
      </c>
      <c r="E486" s="250" t="s">
        <v>1</v>
      </c>
      <c r="F486" s="251" t="s">
        <v>4542</v>
      </c>
      <c r="G486" s="249"/>
      <c r="H486" s="250" t="s">
        <v>1</v>
      </c>
      <c r="I486" s="252"/>
      <c r="J486" s="249"/>
      <c r="K486" s="249"/>
      <c r="L486" s="253"/>
      <c r="M486" s="254"/>
      <c r="N486" s="255"/>
      <c r="O486" s="255"/>
      <c r="P486" s="255"/>
      <c r="Q486" s="255"/>
      <c r="R486" s="255"/>
      <c r="S486" s="255"/>
      <c r="T486" s="256"/>
      <c r="AT486" s="257" t="s">
        <v>272</v>
      </c>
      <c r="AU486" s="257" t="s">
        <v>73</v>
      </c>
      <c r="AV486" s="16" t="s">
        <v>71</v>
      </c>
      <c r="AW486" s="16" t="s">
        <v>30</v>
      </c>
      <c r="AX486" s="16" t="s">
        <v>64</v>
      </c>
      <c r="AY486" s="257" t="s">
        <v>263</v>
      </c>
    </row>
    <row r="487" spans="1:65" s="13" customFormat="1">
      <c r="B487" s="205"/>
      <c r="C487" s="206"/>
      <c r="D487" s="207" t="s">
        <v>272</v>
      </c>
      <c r="E487" s="208" t="s">
        <v>1</v>
      </c>
      <c r="F487" s="209" t="s">
        <v>4577</v>
      </c>
      <c r="G487" s="206"/>
      <c r="H487" s="210">
        <v>4.8</v>
      </c>
      <c r="I487" s="211"/>
      <c r="J487" s="206"/>
      <c r="K487" s="206"/>
      <c r="L487" s="212"/>
      <c r="M487" s="213"/>
      <c r="N487" s="214"/>
      <c r="O487" s="214"/>
      <c r="P487" s="214"/>
      <c r="Q487" s="214"/>
      <c r="R487" s="214"/>
      <c r="S487" s="214"/>
      <c r="T487" s="215"/>
      <c r="AT487" s="216" t="s">
        <v>272</v>
      </c>
      <c r="AU487" s="216" t="s">
        <v>73</v>
      </c>
      <c r="AV487" s="13" t="s">
        <v>73</v>
      </c>
      <c r="AW487" s="13" t="s">
        <v>30</v>
      </c>
      <c r="AX487" s="13" t="s">
        <v>64</v>
      </c>
      <c r="AY487" s="216" t="s">
        <v>263</v>
      </c>
    </row>
    <row r="488" spans="1:65" s="16" customFormat="1">
      <c r="B488" s="248"/>
      <c r="C488" s="249"/>
      <c r="D488" s="207" t="s">
        <v>272</v>
      </c>
      <c r="E488" s="250" t="s">
        <v>1</v>
      </c>
      <c r="F488" s="251" t="s">
        <v>4543</v>
      </c>
      <c r="G488" s="249"/>
      <c r="H488" s="250" t="s">
        <v>1</v>
      </c>
      <c r="I488" s="252"/>
      <c r="J488" s="249"/>
      <c r="K488" s="249"/>
      <c r="L488" s="253"/>
      <c r="M488" s="254"/>
      <c r="N488" s="255"/>
      <c r="O488" s="255"/>
      <c r="P488" s="255"/>
      <c r="Q488" s="255"/>
      <c r="R488" s="255"/>
      <c r="S488" s="255"/>
      <c r="T488" s="256"/>
      <c r="AT488" s="257" t="s">
        <v>272</v>
      </c>
      <c r="AU488" s="257" t="s">
        <v>73</v>
      </c>
      <c r="AV488" s="16" t="s">
        <v>71</v>
      </c>
      <c r="AW488" s="16" t="s">
        <v>30</v>
      </c>
      <c r="AX488" s="16" t="s">
        <v>64</v>
      </c>
      <c r="AY488" s="257" t="s">
        <v>263</v>
      </c>
    </row>
    <row r="489" spans="1:65" s="13" customFormat="1">
      <c r="B489" s="205"/>
      <c r="C489" s="206"/>
      <c r="D489" s="207" t="s">
        <v>272</v>
      </c>
      <c r="E489" s="208" t="s">
        <v>1</v>
      </c>
      <c r="F489" s="209" t="s">
        <v>4577</v>
      </c>
      <c r="G489" s="206"/>
      <c r="H489" s="210">
        <v>4.8</v>
      </c>
      <c r="I489" s="211"/>
      <c r="J489" s="206"/>
      <c r="K489" s="206"/>
      <c r="L489" s="212"/>
      <c r="M489" s="213"/>
      <c r="N489" s="214"/>
      <c r="O489" s="214"/>
      <c r="P489" s="214"/>
      <c r="Q489" s="214"/>
      <c r="R489" s="214"/>
      <c r="S489" s="214"/>
      <c r="T489" s="215"/>
      <c r="AT489" s="216" t="s">
        <v>272</v>
      </c>
      <c r="AU489" s="216" t="s">
        <v>73</v>
      </c>
      <c r="AV489" s="13" t="s">
        <v>73</v>
      </c>
      <c r="AW489" s="13" t="s">
        <v>30</v>
      </c>
      <c r="AX489" s="13" t="s">
        <v>64</v>
      </c>
      <c r="AY489" s="216" t="s">
        <v>263</v>
      </c>
    </row>
    <row r="490" spans="1:65" s="16" customFormat="1">
      <c r="B490" s="248"/>
      <c r="C490" s="249"/>
      <c r="D490" s="207" t="s">
        <v>272</v>
      </c>
      <c r="E490" s="250" t="s">
        <v>1</v>
      </c>
      <c r="F490" s="251" t="s">
        <v>4544</v>
      </c>
      <c r="G490" s="249"/>
      <c r="H490" s="250" t="s">
        <v>1</v>
      </c>
      <c r="I490" s="252"/>
      <c r="J490" s="249"/>
      <c r="K490" s="249"/>
      <c r="L490" s="253"/>
      <c r="M490" s="254"/>
      <c r="N490" s="255"/>
      <c r="O490" s="255"/>
      <c r="P490" s="255"/>
      <c r="Q490" s="255"/>
      <c r="R490" s="255"/>
      <c r="S490" s="255"/>
      <c r="T490" s="256"/>
      <c r="AT490" s="257" t="s">
        <v>272</v>
      </c>
      <c r="AU490" s="257" t="s">
        <v>73</v>
      </c>
      <c r="AV490" s="16" t="s">
        <v>71</v>
      </c>
      <c r="AW490" s="16" t="s">
        <v>30</v>
      </c>
      <c r="AX490" s="16" t="s">
        <v>64</v>
      </c>
      <c r="AY490" s="257" t="s">
        <v>263</v>
      </c>
    </row>
    <row r="491" spans="1:65" s="13" customFormat="1">
      <c r="B491" s="205"/>
      <c r="C491" s="206"/>
      <c r="D491" s="207" t="s">
        <v>272</v>
      </c>
      <c r="E491" s="208" t="s">
        <v>1</v>
      </c>
      <c r="F491" s="209" t="s">
        <v>4577</v>
      </c>
      <c r="G491" s="206"/>
      <c r="H491" s="210">
        <v>4.8</v>
      </c>
      <c r="I491" s="211"/>
      <c r="J491" s="206"/>
      <c r="K491" s="206"/>
      <c r="L491" s="212"/>
      <c r="M491" s="213"/>
      <c r="N491" s="214"/>
      <c r="O491" s="214"/>
      <c r="P491" s="214"/>
      <c r="Q491" s="214"/>
      <c r="R491" s="214"/>
      <c r="S491" s="214"/>
      <c r="T491" s="215"/>
      <c r="AT491" s="216" t="s">
        <v>272</v>
      </c>
      <c r="AU491" s="216" t="s">
        <v>73</v>
      </c>
      <c r="AV491" s="13" t="s">
        <v>73</v>
      </c>
      <c r="AW491" s="13" t="s">
        <v>30</v>
      </c>
      <c r="AX491" s="13" t="s">
        <v>64</v>
      </c>
      <c r="AY491" s="216" t="s">
        <v>263</v>
      </c>
    </row>
    <row r="492" spans="1:65" s="16" customFormat="1">
      <c r="B492" s="248"/>
      <c r="C492" s="249"/>
      <c r="D492" s="207" t="s">
        <v>272</v>
      </c>
      <c r="E492" s="250" t="s">
        <v>1</v>
      </c>
      <c r="F492" s="251" t="s">
        <v>4478</v>
      </c>
      <c r="G492" s="249"/>
      <c r="H492" s="250" t="s">
        <v>1</v>
      </c>
      <c r="I492" s="252"/>
      <c r="J492" s="249"/>
      <c r="K492" s="249"/>
      <c r="L492" s="253"/>
      <c r="M492" s="254"/>
      <c r="N492" s="255"/>
      <c r="O492" s="255"/>
      <c r="P492" s="255"/>
      <c r="Q492" s="255"/>
      <c r="R492" s="255"/>
      <c r="S492" s="255"/>
      <c r="T492" s="256"/>
      <c r="AT492" s="257" t="s">
        <v>272</v>
      </c>
      <c r="AU492" s="257" t="s">
        <v>73</v>
      </c>
      <c r="AV492" s="16" t="s">
        <v>71</v>
      </c>
      <c r="AW492" s="16" t="s">
        <v>30</v>
      </c>
      <c r="AX492" s="16" t="s">
        <v>64</v>
      </c>
      <c r="AY492" s="257" t="s">
        <v>263</v>
      </c>
    </row>
    <row r="493" spans="1:65" s="16" customFormat="1">
      <c r="B493" s="248"/>
      <c r="C493" s="249"/>
      <c r="D493" s="207" t="s">
        <v>272</v>
      </c>
      <c r="E493" s="250" t="s">
        <v>1</v>
      </c>
      <c r="F493" s="251" t="s">
        <v>4545</v>
      </c>
      <c r="G493" s="249"/>
      <c r="H493" s="250" t="s">
        <v>1</v>
      </c>
      <c r="I493" s="252"/>
      <c r="J493" s="249"/>
      <c r="K493" s="249"/>
      <c r="L493" s="253"/>
      <c r="M493" s="254"/>
      <c r="N493" s="255"/>
      <c r="O493" s="255"/>
      <c r="P493" s="255"/>
      <c r="Q493" s="255"/>
      <c r="R493" s="255"/>
      <c r="S493" s="255"/>
      <c r="T493" s="256"/>
      <c r="AT493" s="257" t="s">
        <v>272</v>
      </c>
      <c r="AU493" s="257" t="s">
        <v>73</v>
      </c>
      <c r="AV493" s="16" t="s">
        <v>71</v>
      </c>
      <c r="AW493" s="16" t="s">
        <v>30</v>
      </c>
      <c r="AX493" s="16" t="s">
        <v>64</v>
      </c>
      <c r="AY493" s="257" t="s">
        <v>263</v>
      </c>
    </row>
    <row r="494" spans="1:65" s="13" customFormat="1">
      <c r="B494" s="205"/>
      <c r="C494" s="206"/>
      <c r="D494" s="207" t="s">
        <v>272</v>
      </c>
      <c r="E494" s="208" t="s">
        <v>1</v>
      </c>
      <c r="F494" s="209" t="s">
        <v>4578</v>
      </c>
      <c r="G494" s="206"/>
      <c r="H494" s="210">
        <v>5.4</v>
      </c>
      <c r="I494" s="211"/>
      <c r="J494" s="206"/>
      <c r="K494" s="206"/>
      <c r="L494" s="212"/>
      <c r="M494" s="213"/>
      <c r="N494" s="214"/>
      <c r="O494" s="214"/>
      <c r="P494" s="214"/>
      <c r="Q494" s="214"/>
      <c r="R494" s="214"/>
      <c r="S494" s="214"/>
      <c r="T494" s="215"/>
      <c r="AT494" s="216" t="s">
        <v>272</v>
      </c>
      <c r="AU494" s="216" t="s">
        <v>73</v>
      </c>
      <c r="AV494" s="13" t="s">
        <v>73</v>
      </c>
      <c r="AW494" s="13" t="s">
        <v>30</v>
      </c>
      <c r="AX494" s="13" t="s">
        <v>64</v>
      </c>
      <c r="AY494" s="216" t="s">
        <v>263</v>
      </c>
    </row>
    <row r="495" spans="1:65" s="16" customFormat="1">
      <c r="B495" s="248"/>
      <c r="C495" s="249"/>
      <c r="D495" s="207" t="s">
        <v>272</v>
      </c>
      <c r="E495" s="250" t="s">
        <v>1</v>
      </c>
      <c r="F495" s="251" t="s">
        <v>4547</v>
      </c>
      <c r="G495" s="249"/>
      <c r="H495" s="250" t="s">
        <v>1</v>
      </c>
      <c r="I495" s="252"/>
      <c r="J495" s="249"/>
      <c r="K495" s="249"/>
      <c r="L495" s="253"/>
      <c r="M495" s="254"/>
      <c r="N495" s="255"/>
      <c r="O495" s="255"/>
      <c r="P495" s="255"/>
      <c r="Q495" s="255"/>
      <c r="R495" s="255"/>
      <c r="S495" s="255"/>
      <c r="T495" s="256"/>
      <c r="AT495" s="257" t="s">
        <v>272</v>
      </c>
      <c r="AU495" s="257" t="s">
        <v>73</v>
      </c>
      <c r="AV495" s="16" t="s">
        <v>71</v>
      </c>
      <c r="AW495" s="16" t="s">
        <v>30</v>
      </c>
      <c r="AX495" s="16" t="s">
        <v>64</v>
      </c>
      <c r="AY495" s="257" t="s">
        <v>263</v>
      </c>
    </row>
    <row r="496" spans="1:65" s="13" customFormat="1">
      <c r="B496" s="205"/>
      <c r="C496" s="206"/>
      <c r="D496" s="207" t="s">
        <v>272</v>
      </c>
      <c r="E496" s="208" t="s">
        <v>1</v>
      </c>
      <c r="F496" s="209" t="s">
        <v>4578</v>
      </c>
      <c r="G496" s="206"/>
      <c r="H496" s="210">
        <v>5.4</v>
      </c>
      <c r="I496" s="211"/>
      <c r="J496" s="206"/>
      <c r="K496" s="206"/>
      <c r="L496" s="212"/>
      <c r="M496" s="213"/>
      <c r="N496" s="214"/>
      <c r="O496" s="214"/>
      <c r="P496" s="214"/>
      <c r="Q496" s="214"/>
      <c r="R496" s="214"/>
      <c r="S496" s="214"/>
      <c r="T496" s="215"/>
      <c r="AT496" s="216" t="s">
        <v>272</v>
      </c>
      <c r="AU496" s="216" t="s">
        <v>73</v>
      </c>
      <c r="AV496" s="13" t="s">
        <v>73</v>
      </c>
      <c r="AW496" s="13" t="s">
        <v>30</v>
      </c>
      <c r="AX496" s="13" t="s">
        <v>64</v>
      </c>
      <c r="AY496" s="216" t="s">
        <v>263</v>
      </c>
    </row>
    <row r="497" spans="2:51" s="16" customFormat="1">
      <c r="B497" s="248"/>
      <c r="C497" s="249"/>
      <c r="D497" s="207" t="s">
        <v>272</v>
      </c>
      <c r="E497" s="250" t="s">
        <v>1</v>
      </c>
      <c r="F497" s="251" t="s">
        <v>4548</v>
      </c>
      <c r="G497" s="249"/>
      <c r="H497" s="250" t="s">
        <v>1</v>
      </c>
      <c r="I497" s="252"/>
      <c r="J497" s="249"/>
      <c r="K497" s="249"/>
      <c r="L497" s="253"/>
      <c r="M497" s="254"/>
      <c r="N497" s="255"/>
      <c r="O497" s="255"/>
      <c r="P497" s="255"/>
      <c r="Q497" s="255"/>
      <c r="R497" s="255"/>
      <c r="S497" s="255"/>
      <c r="T497" s="256"/>
      <c r="AT497" s="257" t="s">
        <v>272</v>
      </c>
      <c r="AU497" s="257" t="s">
        <v>73</v>
      </c>
      <c r="AV497" s="16" t="s">
        <v>71</v>
      </c>
      <c r="AW497" s="16" t="s">
        <v>30</v>
      </c>
      <c r="AX497" s="16" t="s">
        <v>64</v>
      </c>
      <c r="AY497" s="257" t="s">
        <v>263</v>
      </c>
    </row>
    <row r="498" spans="2:51" s="13" customFormat="1">
      <c r="B498" s="205"/>
      <c r="C498" s="206"/>
      <c r="D498" s="207" t="s">
        <v>272</v>
      </c>
      <c r="E498" s="208" t="s">
        <v>1</v>
      </c>
      <c r="F498" s="209" t="s">
        <v>4578</v>
      </c>
      <c r="G498" s="206"/>
      <c r="H498" s="210">
        <v>5.4</v>
      </c>
      <c r="I498" s="211"/>
      <c r="J498" s="206"/>
      <c r="K498" s="206"/>
      <c r="L498" s="212"/>
      <c r="M498" s="213"/>
      <c r="N498" s="214"/>
      <c r="O498" s="214"/>
      <c r="P498" s="214"/>
      <c r="Q498" s="214"/>
      <c r="R498" s="214"/>
      <c r="S498" s="214"/>
      <c r="T498" s="215"/>
      <c r="AT498" s="216" t="s">
        <v>272</v>
      </c>
      <c r="AU498" s="216" t="s">
        <v>73</v>
      </c>
      <c r="AV498" s="13" t="s">
        <v>73</v>
      </c>
      <c r="AW498" s="13" t="s">
        <v>30</v>
      </c>
      <c r="AX498" s="13" t="s">
        <v>64</v>
      </c>
      <c r="AY498" s="216" t="s">
        <v>263</v>
      </c>
    </row>
    <row r="499" spans="2:51" s="16" customFormat="1">
      <c r="B499" s="248"/>
      <c r="C499" s="249"/>
      <c r="D499" s="207" t="s">
        <v>272</v>
      </c>
      <c r="E499" s="250" t="s">
        <v>1</v>
      </c>
      <c r="F499" s="251" t="s">
        <v>4549</v>
      </c>
      <c r="G499" s="249"/>
      <c r="H499" s="250" t="s">
        <v>1</v>
      </c>
      <c r="I499" s="252"/>
      <c r="J499" s="249"/>
      <c r="K499" s="249"/>
      <c r="L499" s="253"/>
      <c r="M499" s="254"/>
      <c r="N499" s="255"/>
      <c r="O499" s="255"/>
      <c r="P499" s="255"/>
      <c r="Q499" s="255"/>
      <c r="R499" s="255"/>
      <c r="S499" s="255"/>
      <c r="T499" s="256"/>
      <c r="AT499" s="257" t="s">
        <v>272</v>
      </c>
      <c r="AU499" s="257" t="s">
        <v>73</v>
      </c>
      <c r="AV499" s="16" t="s">
        <v>71</v>
      </c>
      <c r="AW499" s="16" t="s">
        <v>30</v>
      </c>
      <c r="AX499" s="16" t="s">
        <v>64</v>
      </c>
      <c r="AY499" s="257" t="s">
        <v>263</v>
      </c>
    </row>
    <row r="500" spans="2:51" s="13" customFormat="1">
      <c r="B500" s="205"/>
      <c r="C500" s="206"/>
      <c r="D500" s="207" t="s">
        <v>272</v>
      </c>
      <c r="E500" s="208" t="s">
        <v>1</v>
      </c>
      <c r="F500" s="209" t="s">
        <v>4578</v>
      </c>
      <c r="G500" s="206"/>
      <c r="H500" s="210">
        <v>5.4</v>
      </c>
      <c r="I500" s="211"/>
      <c r="J500" s="206"/>
      <c r="K500" s="206"/>
      <c r="L500" s="212"/>
      <c r="M500" s="213"/>
      <c r="N500" s="214"/>
      <c r="O500" s="214"/>
      <c r="P500" s="214"/>
      <c r="Q500" s="214"/>
      <c r="R500" s="214"/>
      <c r="S500" s="214"/>
      <c r="T500" s="215"/>
      <c r="AT500" s="216" t="s">
        <v>272</v>
      </c>
      <c r="AU500" s="216" t="s">
        <v>73</v>
      </c>
      <c r="AV500" s="13" t="s">
        <v>73</v>
      </c>
      <c r="AW500" s="13" t="s">
        <v>30</v>
      </c>
      <c r="AX500" s="13" t="s">
        <v>64</v>
      </c>
      <c r="AY500" s="216" t="s">
        <v>263</v>
      </c>
    </row>
    <row r="501" spans="2:51" s="16" customFormat="1">
      <c r="B501" s="248"/>
      <c r="C501" s="249"/>
      <c r="D501" s="207" t="s">
        <v>272</v>
      </c>
      <c r="E501" s="250" t="s">
        <v>1</v>
      </c>
      <c r="F501" s="251" t="s">
        <v>4550</v>
      </c>
      <c r="G501" s="249"/>
      <c r="H501" s="250" t="s">
        <v>1</v>
      </c>
      <c r="I501" s="252"/>
      <c r="J501" s="249"/>
      <c r="K501" s="249"/>
      <c r="L501" s="253"/>
      <c r="M501" s="254"/>
      <c r="N501" s="255"/>
      <c r="O501" s="255"/>
      <c r="P501" s="255"/>
      <c r="Q501" s="255"/>
      <c r="R501" s="255"/>
      <c r="S501" s="255"/>
      <c r="T501" s="256"/>
      <c r="AT501" s="257" t="s">
        <v>272</v>
      </c>
      <c r="AU501" s="257" t="s">
        <v>73</v>
      </c>
      <c r="AV501" s="16" t="s">
        <v>71</v>
      </c>
      <c r="AW501" s="16" t="s">
        <v>30</v>
      </c>
      <c r="AX501" s="16" t="s">
        <v>64</v>
      </c>
      <c r="AY501" s="257" t="s">
        <v>263</v>
      </c>
    </row>
    <row r="502" spans="2:51" s="13" customFormat="1">
      <c r="B502" s="205"/>
      <c r="C502" s="206"/>
      <c r="D502" s="207" t="s">
        <v>272</v>
      </c>
      <c r="E502" s="208" t="s">
        <v>1</v>
      </c>
      <c r="F502" s="209" t="s">
        <v>4578</v>
      </c>
      <c r="G502" s="206"/>
      <c r="H502" s="210">
        <v>5.4</v>
      </c>
      <c r="I502" s="211"/>
      <c r="J502" s="206"/>
      <c r="K502" s="206"/>
      <c r="L502" s="212"/>
      <c r="M502" s="213"/>
      <c r="N502" s="214"/>
      <c r="O502" s="214"/>
      <c r="P502" s="214"/>
      <c r="Q502" s="214"/>
      <c r="R502" s="214"/>
      <c r="S502" s="214"/>
      <c r="T502" s="215"/>
      <c r="AT502" s="216" t="s">
        <v>272</v>
      </c>
      <c r="AU502" s="216" t="s">
        <v>73</v>
      </c>
      <c r="AV502" s="13" t="s">
        <v>73</v>
      </c>
      <c r="AW502" s="13" t="s">
        <v>30</v>
      </c>
      <c r="AX502" s="13" t="s">
        <v>64</v>
      </c>
      <c r="AY502" s="216" t="s">
        <v>263</v>
      </c>
    </row>
    <row r="503" spans="2:51" s="16" customFormat="1">
      <c r="B503" s="248"/>
      <c r="C503" s="249"/>
      <c r="D503" s="207" t="s">
        <v>272</v>
      </c>
      <c r="E503" s="250" t="s">
        <v>1</v>
      </c>
      <c r="F503" s="251" t="s">
        <v>4551</v>
      </c>
      <c r="G503" s="249"/>
      <c r="H503" s="250" t="s">
        <v>1</v>
      </c>
      <c r="I503" s="252"/>
      <c r="J503" s="249"/>
      <c r="K503" s="249"/>
      <c r="L503" s="253"/>
      <c r="M503" s="254"/>
      <c r="N503" s="255"/>
      <c r="O503" s="255"/>
      <c r="P503" s="255"/>
      <c r="Q503" s="255"/>
      <c r="R503" s="255"/>
      <c r="S503" s="255"/>
      <c r="T503" s="256"/>
      <c r="AT503" s="257" t="s">
        <v>272</v>
      </c>
      <c r="AU503" s="257" t="s">
        <v>73</v>
      </c>
      <c r="AV503" s="16" t="s">
        <v>71</v>
      </c>
      <c r="AW503" s="16" t="s">
        <v>30</v>
      </c>
      <c r="AX503" s="16" t="s">
        <v>64</v>
      </c>
      <c r="AY503" s="257" t="s">
        <v>263</v>
      </c>
    </row>
    <row r="504" spans="2:51" s="13" customFormat="1">
      <c r="B504" s="205"/>
      <c r="C504" s="206"/>
      <c r="D504" s="207" t="s">
        <v>272</v>
      </c>
      <c r="E504" s="208" t="s">
        <v>1</v>
      </c>
      <c r="F504" s="209" t="s">
        <v>4579</v>
      </c>
      <c r="G504" s="206"/>
      <c r="H504" s="210">
        <v>10.476000000000001</v>
      </c>
      <c r="I504" s="211"/>
      <c r="J504" s="206"/>
      <c r="K504" s="206"/>
      <c r="L504" s="212"/>
      <c r="M504" s="213"/>
      <c r="N504" s="214"/>
      <c r="O504" s="214"/>
      <c r="P504" s="214"/>
      <c r="Q504" s="214"/>
      <c r="R504" s="214"/>
      <c r="S504" s="214"/>
      <c r="T504" s="215"/>
      <c r="AT504" s="216" t="s">
        <v>272</v>
      </c>
      <c r="AU504" s="216" t="s">
        <v>73</v>
      </c>
      <c r="AV504" s="13" t="s">
        <v>73</v>
      </c>
      <c r="AW504" s="13" t="s">
        <v>30</v>
      </c>
      <c r="AX504" s="13" t="s">
        <v>64</v>
      </c>
      <c r="AY504" s="216" t="s">
        <v>263</v>
      </c>
    </row>
    <row r="505" spans="2:51" s="16" customFormat="1">
      <c r="B505" s="248"/>
      <c r="C505" s="249"/>
      <c r="D505" s="207" t="s">
        <v>272</v>
      </c>
      <c r="E505" s="250" t="s">
        <v>1</v>
      </c>
      <c r="F505" s="251" t="s">
        <v>4553</v>
      </c>
      <c r="G505" s="249"/>
      <c r="H505" s="250" t="s">
        <v>1</v>
      </c>
      <c r="I505" s="252"/>
      <c r="J505" s="249"/>
      <c r="K505" s="249"/>
      <c r="L505" s="253"/>
      <c r="M505" s="254"/>
      <c r="N505" s="255"/>
      <c r="O505" s="255"/>
      <c r="P505" s="255"/>
      <c r="Q505" s="255"/>
      <c r="R505" s="255"/>
      <c r="S505" s="255"/>
      <c r="T505" s="256"/>
      <c r="AT505" s="257" t="s">
        <v>272</v>
      </c>
      <c r="AU505" s="257" t="s">
        <v>73</v>
      </c>
      <c r="AV505" s="16" t="s">
        <v>71</v>
      </c>
      <c r="AW505" s="16" t="s">
        <v>30</v>
      </c>
      <c r="AX505" s="16" t="s">
        <v>64</v>
      </c>
      <c r="AY505" s="257" t="s">
        <v>263</v>
      </c>
    </row>
    <row r="506" spans="2:51" s="13" customFormat="1">
      <c r="B506" s="205"/>
      <c r="C506" s="206"/>
      <c r="D506" s="207" t="s">
        <v>272</v>
      </c>
      <c r="E506" s="208" t="s">
        <v>1</v>
      </c>
      <c r="F506" s="209" t="s">
        <v>4580</v>
      </c>
      <c r="G506" s="206"/>
      <c r="H506" s="210">
        <v>5.2</v>
      </c>
      <c r="I506" s="211"/>
      <c r="J506" s="206"/>
      <c r="K506" s="206"/>
      <c r="L506" s="212"/>
      <c r="M506" s="213"/>
      <c r="N506" s="214"/>
      <c r="O506" s="214"/>
      <c r="P506" s="214"/>
      <c r="Q506" s="214"/>
      <c r="R506" s="214"/>
      <c r="S506" s="214"/>
      <c r="T506" s="215"/>
      <c r="AT506" s="216" t="s">
        <v>272</v>
      </c>
      <c r="AU506" s="216" t="s">
        <v>73</v>
      </c>
      <c r="AV506" s="13" t="s">
        <v>73</v>
      </c>
      <c r="AW506" s="13" t="s">
        <v>30</v>
      </c>
      <c r="AX506" s="13" t="s">
        <v>64</v>
      </c>
      <c r="AY506" s="216" t="s">
        <v>263</v>
      </c>
    </row>
    <row r="507" spans="2:51" s="16" customFormat="1">
      <c r="B507" s="248"/>
      <c r="C507" s="249"/>
      <c r="D507" s="207" t="s">
        <v>272</v>
      </c>
      <c r="E507" s="250" t="s">
        <v>1</v>
      </c>
      <c r="F507" s="251" t="s">
        <v>4554</v>
      </c>
      <c r="G507" s="249"/>
      <c r="H507" s="250" t="s">
        <v>1</v>
      </c>
      <c r="I507" s="252"/>
      <c r="J507" s="249"/>
      <c r="K507" s="249"/>
      <c r="L507" s="253"/>
      <c r="M507" s="254"/>
      <c r="N507" s="255"/>
      <c r="O507" s="255"/>
      <c r="P507" s="255"/>
      <c r="Q507" s="255"/>
      <c r="R507" s="255"/>
      <c r="S507" s="255"/>
      <c r="T507" s="256"/>
      <c r="AT507" s="257" t="s">
        <v>272</v>
      </c>
      <c r="AU507" s="257" t="s">
        <v>73</v>
      </c>
      <c r="AV507" s="16" t="s">
        <v>71</v>
      </c>
      <c r="AW507" s="16" t="s">
        <v>30</v>
      </c>
      <c r="AX507" s="16" t="s">
        <v>64</v>
      </c>
      <c r="AY507" s="257" t="s">
        <v>263</v>
      </c>
    </row>
    <row r="508" spans="2:51" s="13" customFormat="1">
      <c r="B508" s="205"/>
      <c r="C508" s="206"/>
      <c r="D508" s="207" t="s">
        <v>272</v>
      </c>
      <c r="E508" s="208" t="s">
        <v>1</v>
      </c>
      <c r="F508" s="209" t="s">
        <v>4581</v>
      </c>
      <c r="G508" s="206"/>
      <c r="H508" s="210">
        <v>9.9359999999999999</v>
      </c>
      <c r="I508" s="211"/>
      <c r="J508" s="206"/>
      <c r="K508" s="206"/>
      <c r="L508" s="212"/>
      <c r="M508" s="213"/>
      <c r="N508" s="214"/>
      <c r="O508" s="214"/>
      <c r="P508" s="214"/>
      <c r="Q508" s="214"/>
      <c r="R508" s="214"/>
      <c r="S508" s="214"/>
      <c r="T508" s="215"/>
      <c r="AT508" s="216" t="s">
        <v>272</v>
      </c>
      <c r="AU508" s="216" t="s">
        <v>73</v>
      </c>
      <c r="AV508" s="13" t="s">
        <v>73</v>
      </c>
      <c r="AW508" s="13" t="s">
        <v>30</v>
      </c>
      <c r="AX508" s="13" t="s">
        <v>64</v>
      </c>
      <c r="AY508" s="216" t="s">
        <v>263</v>
      </c>
    </row>
    <row r="509" spans="2:51" s="16" customFormat="1">
      <c r="B509" s="248"/>
      <c r="C509" s="249"/>
      <c r="D509" s="207" t="s">
        <v>272</v>
      </c>
      <c r="E509" s="250" t="s">
        <v>1</v>
      </c>
      <c r="F509" s="251" t="s">
        <v>4556</v>
      </c>
      <c r="G509" s="249"/>
      <c r="H509" s="250" t="s">
        <v>1</v>
      </c>
      <c r="I509" s="252"/>
      <c r="J509" s="249"/>
      <c r="K509" s="249"/>
      <c r="L509" s="253"/>
      <c r="M509" s="254"/>
      <c r="N509" s="255"/>
      <c r="O509" s="255"/>
      <c r="P509" s="255"/>
      <c r="Q509" s="255"/>
      <c r="R509" s="255"/>
      <c r="S509" s="255"/>
      <c r="T509" s="256"/>
      <c r="AT509" s="257" t="s">
        <v>272</v>
      </c>
      <c r="AU509" s="257" t="s">
        <v>73</v>
      </c>
      <c r="AV509" s="16" t="s">
        <v>71</v>
      </c>
      <c r="AW509" s="16" t="s">
        <v>30</v>
      </c>
      <c r="AX509" s="16" t="s">
        <v>64</v>
      </c>
      <c r="AY509" s="257" t="s">
        <v>263</v>
      </c>
    </row>
    <row r="510" spans="2:51" s="13" customFormat="1">
      <c r="B510" s="205"/>
      <c r="C510" s="206"/>
      <c r="D510" s="207" t="s">
        <v>272</v>
      </c>
      <c r="E510" s="208" t="s">
        <v>1</v>
      </c>
      <c r="F510" s="209" t="s">
        <v>4582</v>
      </c>
      <c r="G510" s="206"/>
      <c r="H510" s="210">
        <v>6.24</v>
      </c>
      <c r="I510" s="211"/>
      <c r="J510" s="206"/>
      <c r="K510" s="206"/>
      <c r="L510" s="212"/>
      <c r="M510" s="213"/>
      <c r="N510" s="214"/>
      <c r="O510" s="214"/>
      <c r="P510" s="214"/>
      <c r="Q510" s="214"/>
      <c r="R510" s="214"/>
      <c r="S510" s="214"/>
      <c r="T510" s="215"/>
      <c r="AT510" s="216" t="s">
        <v>272</v>
      </c>
      <c r="AU510" s="216" t="s">
        <v>73</v>
      </c>
      <c r="AV510" s="13" t="s">
        <v>73</v>
      </c>
      <c r="AW510" s="13" t="s">
        <v>30</v>
      </c>
      <c r="AX510" s="13" t="s">
        <v>64</v>
      </c>
      <c r="AY510" s="216" t="s">
        <v>263</v>
      </c>
    </row>
    <row r="511" spans="2:51" s="16" customFormat="1">
      <c r="B511" s="248"/>
      <c r="C511" s="249"/>
      <c r="D511" s="207" t="s">
        <v>272</v>
      </c>
      <c r="E511" s="250" t="s">
        <v>1</v>
      </c>
      <c r="F511" s="251" t="s">
        <v>4558</v>
      </c>
      <c r="G511" s="249"/>
      <c r="H511" s="250" t="s">
        <v>1</v>
      </c>
      <c r="I511" s="252"/>
      <c r="J511" s="249"/>
      <c r="K511" s="249"/>
      <c r="L511" s="253"/>
      <c r="M511" s="254"/>
      <c r="N511" s="255"/>
      <c r="O511" s="255"/>
      <c r="P511" s="255"/>
      <c r="Q511" s="255"/>
      <c r="R511" s="255"/>
      <c r="S511" s="255"/>
      <c r="T511" s="256"/>
      <c r="AT511" s="257" t="s">
        <v>272</v>
      </c>
      <c r="AU511" s="257" t="s">
        <v>73</v>
      </c>
      <c r="AV511" s="16" t="s">
        <v>71</v>
      </c>
      <c r="AW511" s="16" t="s">
        <v>30</v>
      </c>
      <c r="AX511" s="16" t="s">
        <v>64</v>
      </c>
      <c r="AY511" s="257" t="s">
        <v>263</v>
      </c>
    </row>
    <row r="512" spans="2:51" s="13" customFormat="1">
      <c r="B512" s="205"/>
      <c r="C512" s="206"/>
      <c r="D512" s="207" t="s">
        <v>272</v>
      </c>
      <c r="E512" s="208" t="s">
        <v>1</v>
      </c>
      <c r="F512" s="209" t="s">
        <v>4582</v>
      </c>
      <c r="G512" s="206"/>
      <c r="H512" s="210">
        <v>6.24</v>
      </c>
      <c r="I512" s="211"/>
      <c r="J512" s="206"/>
      <c r="K512" s="206"/>
      <c r="L512" s="212"/>
      <c r="M512" s="213"/>
      <c r="N512" s="214"/>
      <c r="O512" s="214"/>
      <c r="P512" s="214"/>
      <c r="Q512" s="214"/>
      <c r="R512" s="214"/>
      <c r="S512" s="214"/>
      <c r="T512" s="215"/>
      <c r="AT512" s="216" t="s">
        <v>272</v>
      </c>
      <c r="AU512" s="216" t="s">
        <v>73</v>
      </c>
      <c r="AV512" s="13" t="s">
        <v>73</v>
      </c>
      <c r="AW512" s="13" t="s">
        <v>30</v>
      </c>
      <c r="AX512" s="13" t="s">
        <v>64</v>
      </c>
      <c r="AY512" s="216" t="s">
        <v>263</v>
      </c>
    </row>
    <row r="513" spans="2:51" s="16" customFormat="1">
      <c r="B513" s="248"/>
      <c r="C513" s="249"/>
      <c r="D513" s="207" t="s">
        <v>272</v>
      </c>
      <c r="E513" s="250" t="s">
        <v>1</v>
      </c>
      <c r="F513" s="251" t="s">
        <v>4559</v>
      </c>
      <c r="G513" s="249"/>
      <c r="H513" s="250" t="s">
        <v>1</v>
      </c>
      <c r="I513" s="252"/>
      <c r="J513" s="249"/>
      <c r="K513" s="249"/>
      <c r="L513" s="253"/>
      <c r="M513" s="254"/>
      <c r="N513" s="255"/>
      <c r="O513" s="255"/>
      <c r="P513" s="255"/>
      <c r="Q513" s="255"/>
      <c r="R513" s="255"/>
      <c r="S513" s="255"/>
      <c r="T513" s="256"/>
      <c r="AT513" s="257" t="s">
        <v>272</v>
      </c>
      <c r="AU513" s="257" t="s">
        <v>73</v>
      </c>
      <c r="AV513" s="16" t="s">
        <v>71</v>
      </c>
      <c r="AW513" s="16" t="s">
        <v>30</v>
      </c>
      <c r="AX513" s="16" t="s">
        <v>64</v>
      </c>
      <c r="AY513" s="257" t="s">
        <v>263</v>
      </c>
    </row>
    <row r="514" spans="2:51" s="13" customFormat="1">
      <c r="B514" s="205"/>
      <c r="C514" s="206"/>
      <c r="D514" s="207" t="s">
        <v>272</v>
      </c>
      <c r="E514" s="208" t="s">
        <v>1</v>
      </c>
      <c r="F514" s="209" t="s">
        <v>4582</v>
      </c>
      <c r="G514" s="206"/>
      <c r="H514" s="210">
        <v>6.24</v>
      </c>
      <c r="I514" s="211"/>
      <c r="J514" s="206"/>
      <c r="K514" s="206"/>
      <c r="L514" s="212"/>
      <c r="M514" s="213"/>
      <c r="N514" s="214"/>
      <c r="O514" s="214"/>
      <c r="P514" s="214"/>
      <c r="Q514" s="214"/>
      <c r="R514" s="214"/>
      <c r="S514" s="214"/>
      <c r="T514" s="215"/>
      <c r="AT514" s="216" t="s">
        <v>272</v>
      </c>
      <c r="AU514" s="216" t="s">
        <v>73</v>
      </c>
      <c r="AV514" s="13" t="s">
        <v>73</v>
      </c>
      <c r="AW514" s="13" t="s">
        <v>30</v>
      </c>
      <c r="AX514" s="13" t="s">
        <v>64</v>
      </c>
      <c r="AY514" s="216" t="s">
        <v>263</v>
      </c>
    </row>
    <row r="515" spans="2:51" s="16" customFormat="1">
      <c r="B515" s="248"/>
      <c r="C515" s="249"/>
      <c r="D515" s="207" t="s">
        <v>272</v>
      </c>
      <c r="E515" s="250" t="s">
        <v>1</v>
      </c>
      <c r="F515" s="251" t="s">
        <v>4560</v>
      </c>
      <c r="G515" s="249"/>
      <c r="H515" s="250" t="s">
        <v>1</v>
      </c>
      <c r="I515" s="252"/>
      <c r="J515" s="249"/>
      <c r="K515" s="249"/>
      <c r="L515" s="253"/>
      <c r="M515" s="254"/>
      <c r="N515" s="255"/>
      <c r="O515" s="255"/>
      <c r="P515" s="255"/>
      <c r="Q515" s="255"/>
      <c r="R515" s="255"/>
      <c r="S515" s="255"/>
      <c r="T515" s="256"/>
      <c r="AT515" s="257" t="s">
        <v>272</v>
      </c>
      <c r="AU515" s="257" t="s">
        <v>73</v>
      </c>
      <c r="AV515" s="16" t="s">
        <v>71</v>
      </c>
      <c r="AW515" s="16" t="s">
        <v>30</v>
      </c>
      <c r="AX515" s="16" t="s">
        <v>64</v>
      </c>
      <c r="AY515" s="257" t="s">
        <v>263</v>
      </c>
    </row>
    <row r="516" spans="2:51" s="13" customFormat="1">
      <c r="B516" s="205"/>
      <c r="C516" s="206"/>
      <c r="D516" s="207" t="s">
        <v>272</v>
      </c>
      <c r="E516" s="208" t="s">
        <v>1</v>
      </c>
      <c r="F516" s="209" t="s">
        <v>4582</v>
      </c>
      <c r="G516" s="206"/>
      <c r="H516" s="210">
        <v>6.24</v>
      </c>
      <c r="I516" s="211"/>
      <c r="J516" s="206"/>
      <c r="K516" s="206"/>
      <c r="L516" s="212"/>
      <c r="M516" s="213"/>
      <c r="N516" s="214"/>
      <c r="O516" s="214"/>
      <c r="P516" s="214"/>
      <c r="Q516" s="214"/>
      <c r="R516" s="214"/>
      <c r="S516" s="214"/>
      <c r="T516" s="215"/>
      <c r="AT516" s="216" t="s">
        <v>272</v>
      </c>
      <c r="AU516" s="216" t="s">
        <v>73</v>
      </c>
      <c r="AV516" s="13" t="s">
        <v>73</v>
      </c>
      <c r="AW516" s="13" t="s">
        <v>30</v>
      </c>
      <c r="AX516" s="13" t="s">
        <v>64</v>
      </c>
      <c r="AY516" s="216" t="s">
        <v>263</v>
      </c>
    </row>
    <row r="517" spans="2:51" s="16" customFormat="1">
      <c r="B517" s="248"/>
      <c r="C517" s="249"/>
      <c r="D517" s="207" t="s">
        <v>272</v>
      </c>
      <c r="E517" s="250" t="s">
        <v>1</v>
      </c>
      <c r="F517" s="251" t="s">
        <v>4561</v>
      </c>
      <c r="G517" s="249"/>
      <c r="H517" s="250" t="s">
        <v>1</v>
      </c>
      <c r="I517" s="252"/>
      <c r="J517" s="249"/>
      <c r="K517" s="249"/>
      <c r="L517" s="253"/>
      <c r="M517" s="254"/>
      <c r="N517" s="255"/>
      <c r="O517" s="255"/>
      <c r="P517" s="255"/>
      <c r="Q517" s="255"/>
      <c r="R517" s="255"/>
      <c r="S517" s="255"/>
      <c r="T517" s="256"/>
      <c r="AT517" s="257" t="s">
        <v>272</v>
      </c>
      <c r="AU517" s="257" t="s">
        <v>73</v>
      </c>
      <c r="AV517" s="16" t="s">
        <v>71</v>
      </c>
      <c r="AW517" s="16" t="s">
        <v>30</v>
      </c>
      <c r="AX517" s="16" t="s">
        <v>64</v>
      </c>
      <c r="AY517" s="257" t="s">
        <v>263</v>
      </c>
    </row>
    <row r="518" spans="2:51" s="13" customFormat="1">
      <c r="B518" s="205"/>
      <c r="C518" s="206"/>
      <c r="D518" s="207" t="s">
        <v>272</v>
      </c>
      <c r="E518" s="208" t="s">
        <v>1</v>
      </c>
      <c r="F518" s="209" t="s">
        <v>4582</v>
      </c>
      <c r="G518" s="206"/>
      <c r="H518" s="210">
        <v>6.24</v>
      </c>
      <c r="I518" s="211"/>
      <c r="J518" s="206"/>
      <c r="K518" s="206"/>
      <c r="L518" s="212"/>
      <c r="M518" s="213"/>
      <c r="N518" s="214"/>
      <c r="O518" s="214"/>
      <c r="P518" s="214"/>
      <c r="Q518" s="214"/>
      <c r="R518" s="214"/>
      <c r="S518" s="214"/>
      <c r="T518" s="215"/>
      <c r="AT518" s="216" t="s">
        <v>272</v>
      </c>
      <c r="AU518" s="216" t="s">
        <v>73</v>
      </c>
      <c r="AV518" s="13" t="s">
        <v>73</v>
      </c>
      <c r="AW518" s="13" t="s">
        <v>30</v>
      </c>
      <c r="AX518" s="13" t="s">
        <v>64</v>
      </c>
      <c r="AY518" s="216" t="s">
        <v>263</v>
      </c>
    </row>
    <row r="519" spans="2:51" s="16" customFormat="1">
      <c r="B519" s="248"/>
      <c r="C519" s="249"/>
      <c r="D519" s="207" t="s">
        <v>272</v>
      </c>
      <c r="E519" s="250" t="s">
        <v>1</v>
      </c>
      <c r="F519" s="251" t="s">
        <v>4562</v>
      </c>
      <c r="G519" s="249"/>
      <c r="H519" s="250" t="s">
        <v>1</v>
      </c>
      <c r="I519" s="252"/>
      <c r="J519" s="249"/>
      <c r="K519" s="249"/>
      <c r="L519" s="253"/>
      <c r="M519" s="254"/>
      <c r="N519" s="255"/>
      <c r="O519" s="255"/>
      <c r="P519" s="255"/>
      <c r="Q519" s="255"/>
      <c r="R519" s="255"/>
      <c r="S519" s="255"/>
      <c r="T519" s="256"/>
      <c r="AT519" s="257" t="s">
        <v>272</v>
      </c>
      <c r="AU519" s="257" t="s">
        <v>73</v>
      </c>
      <c r="AV519" s="16" t="s">
        <v>71</v>
      </c>
      <c r="AW519" s="16" t="s">
        <v>30</v>
      </c>
      <c r="AX519" s="16" t="s">
        <v>64</v>
      </c>
      <c r="AY519" s="257" t="s">
        <v>263</v>
      </c>
    </row>
    <row r="520" spans="2:51" s="13" customFormat="1">
      <c r="B520" s="205"/>
      <c r="C520" s="206"/>
      <c r="D520" s="207" t="s">
        <v>272</v>
      </c>
      <c r="E520" s="208" t="s">
        <v>1</v>
      </c>
      <c r="F520" s="209" t="s">
        <v>4582</v>
      </c>
      <c r="G520" s="206"/>
      <c r="H520" s="210">
        <v>6.24</v>
      </c>
      <c r="I520" s="211"/>
      <c r="J520" s="206"/>
      <c r="K520" s="206"/>
      <c r="L520" s="212"/>
      <c r="M520" s="213"/>
      <c r="N520" s="214"/>
      <c r="O520" s="214"/>
      <c r="P520" s="214"/>
      <c r="Q520" s="214"/>
      <c r="R520" s="214"/>
      <c r="S520" s="214"/>
      <c r="T520" s="215"/>
      <c r="AT520" s="216" t="s">
        <v>272</v>
      </c>
      <c r="AU520" s="216" t="s">
        <v>73</v>
      </c>
      <c r="AV520" s="13" t="s">
        <v>73</v>
      </c>
      <c r="AW520" s="13" t="s">
        <v>30</v>
      </c>
      <c r="AX520" s="13" t="s">
        <v>64</v>
      </c>
      <c r="AY520" s="216" t="s">
        <v>263</v>
      </c>
    </row>
    <row r="521" spans="2:51" s="16" customFormat="1">
      <c r="B521" s="248"/>
      <c r="C521" s="249"/>
      <c r="D521" s="207" t="s">
        <v>272</v>
      </c>
      <c r="E521" s="250" t="s">
        <v>1</v>
      </c>
      <c r="F521" s="251" t="s">
        <v>4563</v>
      </c>
      <c r="G521" s="249"/>
      <c r="H521" s="250" t="s">
        <v>1</v>
      </c>
      <c r="I521" s="252"/>
      <c r="J521" s="249"/>
      <c r="K521" s="249"/>
      <c r="L521" s="253"/>
      <c r="M521" s="254"/>
      <c r="N521" s="255"/>
      <c r="O521" s="255"/>
      <c r="P521" s="255"/>
      <c r="Q521" s="255"/>
      <c r="R521" s="255"/>
      <c r="S521" s="255"/>
      <c r="T521" s="256"/>
      <c r="AT521" s="257" t="s">
        <v>272</v>
      </c>
      <c r="AU521" s="257" t="s">
        <v>73</v>
      </c>
      <c r="AV521" s="16" t="s">
        <v>71</v>
      </c>
      <c r="AW521" s="16" t="s">
        <v>30</v>
      </c>
      <c r="AX521" s="16" t="s">
        <v>64</v>
      </c>
      <c r="AY521" s="257" t="s">
        <v>263</v>
      </c>
    </row>
    <row r="522" spans="2:51" s="13" customFormat="1">
      <c r="B522" s="205"/>
      <c r="C522" s="206"/>
      <c r="D522" s="207" t="s">
        <v>272</v>
      </c>
      <c r="E522" s="208" t="s">
        <v>1</v>
      </c>
      <c r="F522" s="209" t="s">
        <v>4582</v>
      </c>
      <c r="G522" s="206"/>
      <c r="H522" s="210">
        <v>6.24</v>
      </c>
      <c r="I522" s="211"/>
      <c r="J522" s="206"/>
      <c r="K522" s="206"/>
      <c r="L522" s="212"/>
      <c r="M522" s="213"/>
      <c r="N522" s="214"/>
      <c r="O522" s="214"/>
      <c r="P522" s="214"/>
      <c r="Q522" s="214"/>
      <c r="R522" s="214"/>
      <c r="S522" s="214"/>
      <c r="T522" s="215"/>
      <c r="AT522" s="216" t="s">
        <v>272</v>
      </c>
      <c r="AU522" s="216" t="s">
        <v>73</v>
      </c>
      <c r="AV522" s="13" t="s">
        <v>73</v>
      </c>
      <c r="AW522" s="13" t="s">
        <v>30</v>
      </c>
      <c r="AX522" s="13" t="s">
        <v>64</v>
      </c>
      <c r="AY522" s="216" t="s">
        <v>263</v>
      </c>
    </row>
    <row r="523" spans="2:51" s="16" customFormat="1">
      <c r="B523" s="248"/>
      <c r="C523" s="249"/>
      <c r="D523" s="207" t="s">
        <v>272</v>
      </c>
      <c r="E523" s="250" t="s">
        <v>1</v>
      </c>
      <c r="F523" s="251" t="s">
        <v>4564</v>
      </c>
      <c r="G523" s="249"/>
      <c r="H523" s="250" t="s">
        <v>1</v>
      </c>
      <c r="I523" s="252"/>
      <c r="J523" s="249"/>
      <c r="K523" s="249"/>
      <c r="L523" s="253"/>
      <c r="M523" s="254"/>
      <c r="N523" s="255"/>
      <c r="O523" s="255"/>
      <c r="P523" s="255"/>
      <c r="Q523" s="255"/>
      <c r="R523" s="255"/>
      <c r="S523" s="255"/>
      <c r="T523" s="256"/>
      <c r="AT523" s="257" t="s">
        <v>272</v>
      </c>
      <c r="AU523" s="257" t="s">
        <v>73</v>
      </c>
      <c r="AV523" s="16" t="s">
        <v>71</v>
      </c>
      <c r="AW523" s="16" t="s">
        <v>30</v>
      </c>
      <c r="AX523" s="16" t="s">
        <v>64</v>
      </c>
      <c r="AY523" s="257" t="s">
        <v>263</v>
      </c>
    </row>
    <row r="524" spans="2:51" s="13" customFormat="1">
      <c r="B524" s="205"/>
      <c r="C524" s="206"/>
      <c r="D524" s="207" t="s">
        <v>272</v>
      </c>
      <c r="E524" s="208" t="s">
        <v>1</v>
      </c>
      <c r="F524" s="209" t="s">
        <v>4582</v>
      </c>
      <c r="G524" s="206"/>
      <c r="H524" s="210">
        <v>6.24</v>
      </c>
      <c r="I524" s="211"/>
      <c r="J524" s="206"/>
      <c r="K524" s="206"/>
      <c r="L524" s="212"/>
      <c r="M524" s="213"/>
      <c r="N524" s="214"/>
      <c r="O524" s="214"/>
      <c r="P524" s="214"/>
      <c r="Q524" s="214"/>
      <c r="R524" s="214"/>
      <c r="S524" s="214"/>
      <c r="T524" s="215"/>
      <c r="AT524" s="216" t="s">
        <v>272</v>
      </c>
      <c r="AU524" s="216" t="s">
        <v>73</v>
      </c>
      <c r="AV524" s="13" t="s">
        <v>73</v>
      </c>
      <c r="AW524" s="13" t="s">
        <v>30</v>
      </c>
      <c r="AX524" s="13" t="s">
        <v>64</v>
      </c>
      <c r="AY524" s="216" t="s">
        <v>263</v>
      </c>
    </row>
    <row r="525" spans="2:51" s="16" customFormat="1">
      <c r="B525" s="248"/>
      <c r="C525" s="249"/>
      <c r="D525" s="207" t="s">
        <v>272</v>
      </c>
      <c r="E525" s="250" t="s">
        <v>1</v>
      </c>
      <c r="F525" s="251" t="s">
        <v>4364</v>
      </c>
      <c r="G525" s="249"/>
      <c r="H525" s="250" t="s">
        <v>1</v>
      </c>
      <c r="I525" s="252"/>
      <c r="J525" s="249"/>
      <c r="K525" s="249"/>
      <c r="L525" s="253"/>
      <c r="M525" s="254"/>
      <c r="N525" s="255"/>
      <c r="O525" s="255"/>
      <c r="P525" s="255"/>
      <c r="Q525" s="255"/>
      <c r="R525" s="255"/>
      <c r="S525" s="255"/>
      <c r="T525" s="256"/>
      <c r="AT525" s="257" t="s">
        <v>272</v>
      </c>
      <c r="AU525" s="257" t="s">
        <v>73</v>
      </c>
      <c r="AV525" s="16" t="s">
        <v>71</v>
      </c>
      <c r="AW525" s="16" t="s">
        <v>30</v>
      </c>
      <c r="AX525" s="16" t="s">
        <v>64</v>
      </c>
      <c r="AY525" s="257" t="s">
        <v>263</v>
      </c>
    </row>
    <row r="526" spans="2:51" s="16" customFormat="1">
      <c r="B526" s="248"/>
      <c r="C526" s="249"/>
      <c r="D526" s="207" t="s">
        <v>272</v>
      </c>
      <c r="E526" s="250" t="s">
        <v>1</v>
      </c>
      <c r="F526" s="251" t="s">
        <v>4565</v>
      </c>
      <c r="G526" s="249"/>
      <c r="H526" s="250" t="s">
        <v>1</v>
      </c>
      <c r="I526" s="252"/>
      <c r="J526" s="249"/>
      <c r="K526" s="249"/>
      <c r="L526" s="253"/>
      <c r="M526" s="254"/>
      <c r="N526" s="255"/>
      <c r="O526" s="255"/>
      <c r="P526" s="255"/>
      <c r="Q526" s="255"/>
      <c r="R526" s="255"/>
      <c r="S526" s="255"/>
      <c r="T526" s="256"/>
      <c r="AT526" s="257" t="s">
        <v>272</v>
      </c>
      <c r="AU526" s="257" t="s">
        <v>73</v>
      </c>
      <c r="AV526" s="16" t="s">
        <v>71</v>
      </c>
      <c r="AW526" s="16" t="s">
        <v>30</v>
      </c>
      <c r="AX526" s="16" t="s">
        <v>64</v>
      </c>
      <c r="AY526" s="257" t="s">
        <v>263</v>
      </c>
    </row>
    <row r="527" spans="2:51" s="13" customFormat="1">
      <c r="B527" s="205"/>
      <c r="C527" s="206"/>
      <c r="D527" s="207" t="s">
        <v>272</v>
      </c>
      <c r="E527" s="208" t="s">
        <v>1</v>
      </c>
      <c r="F527" s="209" t="s">
        <v>4583</v>
      </c>
      <c r="G527" s="206"/>
      <c r="H527" s="210">
        <v>7.92</v>
      </c>
      <c r="I527" s="211"/>
      <c r="J527" s="206"/>
      <c r="K527" s="206"/>
      <c r="L527" s="212"/>
      <c r="M527" s="213"/>
      <c r="N527" s="214"/>
      <c r="O527" s="214"/>
      <c r="P527" s="214"/>
      <c r="Q527" s="214"/>
      <c r="R527" s="214"/>
      <c r="S527" s="214"/>
      <c r="T527" s="215"/>
      <c r="AT527" s="216" t="s">
        <v>272</v>
      </c>
      <c r="AU527" s="216" t="s">
        <v>73</v>
      </c>
      <c r="AV527" s="13" t="s">
        <v>73</v>
      </c>
      <c r="AW527" s="13" t="s">
        <v>30</v>
      </c>
      <c r="AX527" s="13" t="s">
        <v>64</v>
      </c>
      <c r="AY527" s="216" t="s">
        <v>263</v>
      </c>
    </row>
    <row r="528" spans="2:51" s="16" customFormat="1">
      <c r="B528" s="248"/>
      <c r="C528" s="249"/>
      <c r="D528" s="207" t="s">
        <v>272</v>
      </c>
      <c r="E528" s="250" t="s">
        <v>1</v>
      </c>
      <c r="F528" s="251" t="s">
        <v>4567</v>
      </c>
      <c r="G528" s="249"/>
      <c r="H528" s="250" t="s">
        <v>1</v>
      </c>
      <c r="I528" s="252"/>
      <c r="J528" s="249"/>
      <c r="K528" s="249"/>
      <c r="L528" s="253"/>
      <c r="M528" s="254"/>
      <c r="N528" s="255"/>
      <c r="O528" s="255"/>
      <c r="P528" s="255"/>
      <c r="Q528" s="255"/>
      <c r="R528" s="255"/>
      <c r="S528" s="255"/>
      <c r="T528" s="256"/>
      <c r="AT528" s="257" t="s">
        <v>272</v>
      </c>
      <c r="AU528" s="257" t="s">
        <v>73</v>
      </c>
      <c r="AV528" s="16" t="s">
        <v>71</v>
      </c>
      <c r="AW528" s="16" t="s">
        <v>30</v>
      </c>
      <c r="AX528" s="16" t="s">
        <v>64</v>
      </c>
      <c r="AY528" s="257" t="s">
        <v>263</v>
      </c>
    </row>
    <row r="529" spans="1:65" s="13" customFormat="1">
      <c r="B529" s="205"/>
      <c r="C529" s="206"/>
      <c r="D529" s="207" t="s">
        <v>272</v>
      </c>
      <c r="E529" s="208" t="s">
        <v>1</v>
      </c>
      <c r="F529" s="209" t="s">
        <v>4583</v>
      </c>
      <c r="G529" s="206"/>
      <c r="H529" s="210">
        <v>7.92</v>
      </c>
      <c r="I529" s="211"/>
      <c r="J529" s="206"/>
      <c r="K529" s="206"/>
      <c r="L529" s="212"/>
      <c r="M529" s="213"/>
      <c r="N529" s="214"/>
      <c r="O529" s="214"/>
      <c r="P529" s="214"/>
      <c r="Q529" s="214"/>
      <c r="R529" s="214"/>
      <c r="S529" s="214"/>
      <c r="T529" s="215"/>
      <c r="AT529" s="216" t="s">
        <v>272</v>
      </c>
      <c r="AU529" s="216" t="s">
        <v>73</v>
      </c>
      <c r="AV529" s="13" t="s">
        <v>73</v>
      </c>
      <c r="AW529" s="13" t="s">
        <v>30</v>
      </c>
      <c r="AX529" s="13" t="s">
        <v>64</v>
      </c>
      <c r="AY529" s="216" t="s">
        <v>263</v>
      </c>
    </row>
    <row r="530" spans="1:65" s="16" customFormat="1">
      <c r="B530" s="248"/>
      <c r="C530" s="249"/>
      <c r="D530" s="207" t="s">
        <v>272</v>
      </c>
      <c r="E530" s="250" t="s">
        <v>1</v>
      </c>
      <c r="F530" s="251" t="s">
        <v>4568</v>
      </c>
      <c r="G530" s="249"/>
      <c r="H530" s="250" t="s">
        <v>1</v>
      </c>
      <c r="I530" s="252"/>
      <c r="J530" s="249"/>
      <c r="K530" s="249"/>
      <c r="L530" s="253"/>
      <c r="M530" s="254"/>
      <c r="N530" s="255"/>
      <c r="O530" s="255"/>
      <c r="P530" s="255"/>
      <c r="Q530" s="255"/>
      <c r="R530" s="255"/>
      <c r="S530" s="255"/>
      <c r="T530" s="256"/>
      <c r="AT530" s="257" t="s">
        <v>272</v>
      </c>
      <c r="AU530" s="257" t="s">
        <v>73</v>
      </c>
      <c r="AV530" s="16" t="s">
        <v>71</v>
      </c>
      <c r="AW530" s="16" t="s">
        <v>30</v>
      </c>
      <c r="AX530" s="16" t="s">
        <v>64</v>
      </c>
      <c r="AY530" s="257" t="s">
        <v>263</v>
      </c>
    </row>
    <row r="531" spans="1:65" s="13" customFormat="1">
      <c r="B531" s="205"/>
      <c r="C531" s="206"/>
      <c r="D531" s="207" t="s">
        <v>272</v>
      </c>
      <c r="E531" s="208" t="s">
        <v>1</v>
      </c>
      <c r="F531" s="209" t="s">
        <v>4577</v>
      </c>
      <c r="G531" s="206"/>
      <c r="H531" s="210">
        <v>4.8</v>
      </c>
      <c r="I531" s="211"/>
      <c r="J531" s="206"/>
      <c r="K531" s="206"/>
      <c r="L531" s="212"/>
      <c r="M531" s="213"/>
      <c r="N531" s="214"/>
      <c r="O531" s="214"/>
      <c r="P531" s="214"/>
      <c r="Q531" s="214"/>
      <c r="R531" s="214"/>
      <c r="S531" s="214"/>
      <c r="T531" s="215"/>
      <c r="AT531" s="216" t="s">
        <v>272</v>
      </c>
      <c r="AU531" s="216" t="s">
        <v>73</v>
      </c>
      <c r="AV531" s="13" t="s">
        <v>73</v>
      </c>
      <c r="AW531" s="13" t="s">
        <v>30</v>
      </c>
      <c r="AX531" s="13" t="s">
        <v>64</v>
      </c>
      <c r="AY531" s="216" t="s">
        <v>263</v>
      </c>
    </row>
    <row r="532" spans="1:65" s="16" customFormat="1">
      <c r="B532" s="248"/>
      <c r="C532" s="249"/>
      <c r="D532" s="207" t="s">
        <v>272</v>
      </c>
      <c r="E532" s="250" t="s">
        <v>1</v>
      </c>
      <c r="F532" s="251" t="s">
        <v>4569</v>
      </c>
      <c r="G532" s="249"/>
      <c r="H532" s="250" t="s">
        <v>1</v>
      </c>
      <c r="I532" s="252"/>
      <c r="J532" s="249"/>
      <c r="K532" s="249"/>
      <c r="L532" s="253"/>
      <c r="M532" s="254"/>
      <c r="N532" s="255"/>
      <c r="O532" s="255"/>
      <c r="P532" s="255"/>
      <c r="Q532" s="255"/>
      <c r="R532" s="255"/>
      <c r="S532" s="255"/>
      <c r="T532" s="256"/>
      <c r="AT532" s="257" t="s">
        <v>272</v>
      </c>
      <c r="AU532" s="257" t="s">
        <v>73</v>
      </c>
      <c r="AV532" s="16" t="s">
        <v>71</v>
      </c>
      <c r="AW532" s="16" t="s">
        <v>30</v>
      </c>
      <c r="AX532" s="16" t="s">
        <v>64</v>
      </c>
      <c r="AY532" s="257" t="s">
        <v>263</v>
      </c>
    </row>
    <row r="533" spans="1:65" s="13" customFormat="1">
      <c r="B533" s="205"/>
      <c r="C533" s="206"/>
      <c r="D533" s="207" t="s">
        <v>272</v>
      </c>
      <c r="E533" s="208" t="s">
        <v>1</v>
      </c>
      <c r="F533" s="209" t="s">
        <v>4577</v>
      </c>
      <c r="G533" s="206"/>
      <c r="H533" s="210">
        <v>4.8</v>
      </c>
      <c r="I533" s="211"/>
      <c r="J533" s="206"/>
      <c r="K533" s="206"/>
      <c r="L533" s="212"/>
      <c r="M533" s="213"/>
      <c r="N533" s="214"/>
      <c r="O533" s="214"/>
      <c r="P533" s="214"/>
      <c r="Q533" s="214"/>
      <c r="R533" s="214"/>
      <c r="S533" s="214"/>
      <c r="T533" s="215"/>
      <c r="AT533" s="216" t="s">
        <v>272</v>
      </c>
      <c r="AU533" s="216" t="s">
        <v>73</v>
      </c>
      <c r="AV533" s="13" t="s">
        <v>73</v>
      </c>
      <c r="AW533" s="13" t="s">
        <v>30</v>
      </c>
      <c r="AX533" s="13" t="s">
        <v>64</v>
      </c>
      <c r="AY533" s="216" t="s">
        <v>263</v>
      </c>
    </row>
    <row r="534" spans="1:65" s="16" customFormat="1">
      <c r="B534" s="248"/>
      <c r="C534" s="249"/>
      <c r="D534" s="207" t="s">
        <v>272</v>
      </c>
      <c r="E534" s="250" t="s">
        <v>1</v>
      </c>
      <c r="F534" s="251" t="s">
        <v>4570</v>
      </c>
      <c r="G534" s="249"/>
      <c r="H534" s="250" t="s">
        <v>1</v>
      </c>
      <c r="I534" s="252"/>
      <c r="J534" s="249"/>
      <c r="K534" s="249"/>
      <c r="L534" s="253"/>
      <c r="M534" s="254"/>
      <c r="N534" s="255"/>
      <c r="O534" s="255"/>
      <c r="P534" s="255"/>
      <c r="Q534" s="255"/>
      <c r="R534" s="255"/>
      <c r="S534" s="255"/>
      <c r="T534" s="256"/>
      <c r="AT534" s="257" t="s">
        <v>272</v>
      </c>
      <c r="AU534" s="257" t="s">
        <v>73</v>
      </c>
      <c r="AV534" s="16" t="s">
        <v>71</v>
      </c>
      <c r="AW534" s="16" t="s">
        <v>30</v>
      </c>
      <c r="AX534" s="16" t="s">
        <v>64</v>
      </c>
      <c r="AY534" s="257" t="s">
        <v>263</v>
      </c>
    </row>
    <row r="535" spans="1:65" s="13" customFormat="1">
      <c r="B535" s="205"/>
      <c r="C535" s="206"/>
      <c r="D535" s="207" t="s">
        <v>272</v>
      </c>
      <c r="E535" s="208" t="s">
        <v>1</v>
      </c>
      <c r="F535" s="209" t="s">
        <v>4584</v>
      </c>
      <c r="G535" s="206"/>
      <c r="H535" s="210">
        <v>14.64</v>
      </c>
      <c r="I535" s="211"/>
      <c r="J535" s="206"/>
      <c r="K535" s="206"/>
      <c r="L535" s="212"/>
      <c r="M535" s="213"/>
      <c r="N535" s="214"/>
      <c r="O535" s="214"/>
      <c r="P535" s="214"/>
      <c r="Q535" s="214"/>
      <c r="R535" s="214"/>
      <c r="S535" s="214"/>
      <c r="T535" s="215"/>
      <c r="AT535" s="216" t="s">
        <v>272</v>
      </c>
      <c r="AU535" s="216" t="s">
        <v>73</v>
      </c>
      <c r="AV535" s="13" t="s">
        <v>73</v>
      </c>
      <c r="AW535" s="13" t="s">
        <v>30</v>
      </c>
      <c r="AX535" s="13" t="s">
        <v>64</v>
      </c>
      <c r="AY535" s="216" t="s">
        <v>263</v>
      </c>
    </row>
    <row r="536" spans="1:65" s="16" customFormat="1">
      <c r="B536" s="248"/>
      <c r="C536" s="249"/>
      <c r="D536" s="207" t="s">
        <v>272</v>
      </c>
      <c r="E536" s="250" t="s">
        <v>1</v>
      </c>
      <c r="F536" s="251" t="s">
        <v>4572</v>
      </c>
      <c r="G536" s="249"/>
      <c r="H536" s="250" t="s">
        <v>1</v>
      </c>
      <c r="I536" s="252"/>
      <c r="J536" s="249"/>
      <c r="K536" s="249"/>
      <c r="L536" s="253"/>
      <c r="M536" s="254"/>
      <c r="N536" s="255"/>
      <c r="O536" s="255"/>
      <c r="P536" s="255"/>
      <c r="Q536" s="255"/>
      <c r="R536" s="255"/>
      <c r="S536" s="255"/>
      <c r="T536" s="256"/>
      <c r="AT536" s="257" t="s">
        <v>272</v>
      </c>
      <c r="AU536" s="257" t="s">
        <v>73</v>
      </c>
      <c r="AV536" s="16" t="s">
        <v>71</v>
      </c>
      <c r="AW536" s="16" t="s">
        <v>30</v>
      </c>
      <c r="AX536" s="16" t="s">
        <v>64</v>
      </c>
      <c r="AY536" s="257" t="s">
        <v>263</v>
      </c>
    </row>
    <row r="537" spans="1:65" s="13" customFormat="1">
      <c r="B537" s="205"/>
      <c r="C537" s="206"/>
      <c r="D537" s="207" t="s">
        <v>272</v>
      </c>
      <c r="E537" s="208" t="s">
        <v>1</v>
      </c>
      <c r="F537" s="209" t="s">
        <v>4582</v>
      </c>
      <c r="G537" s="206"/>
      <c r="H537" s="210">
        <v>6.24</v>
      </c>
      <c r="I537" s="211"/>
      <c r="J537" s="206"/>
      <c r="K537" s="206"/>
      <c r="L537" s="212"/>
      <c r="M537" s="213"/>
      <c r="N537" s="214"/>
      <c r="O537" s="214"/>
      <c r="P537" s="214"/>
      <c r="Q537" s="214"/>
      <c r="R537" s="214"/>
      <c r="S537" s="214"/>
      <c r="T537" s="215"/>
      <c r="AT537" s="216" t="s">
        <v>272</v>
      </c>
      <c r="AU537" s="216" t="s">
        <v>73</v>
      </c>
      <c r="AV537" s="13" t="s">
        <v>73</v>
      </c>
      <c r="AW537" s="13" t="s">
        <v>30</v>
      </c>
      <c r="AX537" s="13" t="s">
        <v>64</v>
      </c>
      <c r="AY537" s="216" t="s">
        <v>263</v>
      </c>
    </row>
    <row r="538" spans="1:65" s="16" customFormat="1">
      <c r="B538" s="248"/>
      <c r="C538" s="249"/>
      <c r="D538" s="207" t="s">
        <v>272</v>
      </c>
      <c r="E538" s="250" t="s">
        <v>1</v>
      </c>
      <c r="F538" s="251" t="s">
        <v>4573</v>
      </c>
      <c r="G538" s="249"/>
      <c r="H538" s="250" t="s">
        <v>1</v>
      </c>
      <c r="I538" s="252"/>
      <c r="J538" s="249"/>
      <c r="K538" s="249"/>
      <c r="L538" s="253"/>
      <c r="M538" s="254"/>
      <c r="N538" s="255"/>
      <c r="O538" s="255"/>
      <c r="P538" s="255"/>
      <c r="Q538" s="255"/>
      <c r="R538" s="255"/>
      <c r="S538" s="255"/>
      <c r="T538" s="256"/>
      <c r="AT538" s="257" t="s">
        <v>272</v>
      </c>
      <c r="AU538" s="257" t="s">
        <v>73</v>
      </c>
      <c r="AV538" s="16" t="s">
        <v>71</v>
      </c>
      <c r="AW538" s="16" t="s">
        <v>30</v>
      </c>
      <c r="AX538" s="16" t="s">
        <v>64</v>
      </c>
      <c r="AY538" s="257" t="s">
        <v>263</v>
      </c>
    </row>
    <row r="539" spans="1:65" s="13" customFormat="1">
      <c r="B539" s="205"/>
      <c r="C539" s="206"/>
      <c r="D539" s="207" t="s">
        <v>272</v>
      </c>
      <c r="E539" s="208" t="s">
        <v>1</v>
      </c>
      <c r="F539" s="209" t="s">
        <v>4582</v>
      </c>
      <c r="G539" s="206"/>
      <c r="H539" s="210">
        <v>6.24</v>
      </c>
      <c r="I539" s="211"/>
      <c r="J539" s="206"/>
      <c r="K539" s="206"/>
      <c r="L539" s="212"/>
      <c r="M539" s="213"/>
      <c r="N539" s="214"/>
      <c r="O539" s="214"/>
      <c r="P539" s="214"/>
      <c r="Q539" s="214"/>
      <c r="R539" s="214"/>
      <c r="S539" s="214"/>
      <c r="T539" s="215"/>
      <c r="AT539" s="216" t="s">
        <v>272</v>
      </c>
      <c r="AU539" s="216" t="s">
        <v>73</v>
      </c>
      <c r="AV539" s="13" t="s">
        <v>73</v>
      </c>
      <c r="AW539" s="13" t="s">
        <v>30</v>
      </c>
      <c r="AX539" s="13" t="s">
        <v>64</v>
      </c>
      <c r="AY539" s="216" t="s">
        <v>263</v>
      </c>
    </row>
    <row r="540" spans="1:65" s="16" customFormat="1">
      <c r="B540" s="248"/>
      <c r="C540" s="249"/>
      <c r="D540" s="207" t="s">
        <v>272</v>
      </c>
      <c r="E540" s="250" t="s">
        <v>1</v>
      </c>
      <c r="F540" s="251" t="s">
        <v>4574</v>
      </c>
      <c r="G540" s="249"/>
      <c r="H540" s="250" t="s">
        <v>1</v>
      </c>
      <c r="I540" s="252"/>
      <c r="J540" s="249"/>
      <c r="K540" s="249"/>
      <c r="L540" s="253"/>
      <c r="M540" s="254"/>
      <c r="N540" s="255"/>
      <c r="O540" s="255"/>
      <c r="P540" s="255"/>
      <c r="Q540" s="255"/>
      <c r="R540" s="255"/>
      <c r="S540" s="255"/>
      <c r="T540" s="256"/>
      <c r="AT540" s="257" t="s">
        <v>272</v>
      </c>
      <c r="AU540" s="257" t="s">
        <v>73</v>
      </c>
      <c r="AV540" s="16" t="s">
        <v>71</v>
      </c>
      <c r="AW540" s="16" t="s">
        <v>30</v>
      </c>
      <c r="AX540" s="16" t="s">
        <v>64</v>
      </c>
      <c r="AY540" s="257" t="s">
        <v>263</v>
      </c>
    </row>
    <row r="541" spans="1:65" s="13" customFormat="1">
      <c r="B541" s="205"/>
      <c r="C541" s="206"/>
      <c r="D541" s="207" t="s">
        <v>272</v>
      </c>
      <c r="E541" s="208" t="s">
        <v>1</v>
      </c>
      <c r="F541" s="209" t="s">
        <v>4585</v>
      </c>
      <c r="G541" s="206"/>
      <c r="H541" s="210">
        <v>30.402000000000001</v>
      </c>
      <c r="I541" s="211"/>
      <c r="J541" s="206"/>
      <c r="K541" s="206"/>
      <c r="L541" s="212"/>
      <c r="M541" s="213"/>
      <c r="N541" s="214"/>
      <c r="O541" s="214"/>
      <c r="P541" s="214"/>
      <c r="Q541" s="214"/>
      <c r="R541" s="214"/>
      <c r="S541" s="214"/>
      <c r="T541" s="215"/>
      <c r="AT541" s="216" t="s">
        <v>272</v>
      </c>
      <c r="AU541" s="216" t="s">
        <v>73</v>
      </c>
      <c r="AV541" s="13" t="s">
        <v>73</v>
      </c>
      <c r="AW541" s="13" t="s">
        <v>30</v>
      </c>
      <c r="AX541" s="13" t="s">
        <v>64</v>
      </c>
      <c r="AY541" s="216" t="s">
        <v>263</v>
      </c>
    </row>
    <row r="542" spans="1:65" s="15" customFormat="1">
      <c r="B542" s="228"/>
      <c r="C542" s="229"/>
      <c r="D542" s="207" t="s">
        <v>272</v>
      </c>
      <c r="E542" s="230" t="s">
        <v>1</v>
      </c>
      <c r="F542" s="231" t="s">
        <v>280</v>
      </c>
      <c r="G542" s="229"/>
      <c r="H542" s="232">
        <v>204.69399999999999</v>
      </c>
      <c r="I542" s="233"/>
      <c r="J542" s="229"/>
      <c r="K542" s="229"/>
      <c r="L542" s="234"/>
      <c r="M542" s="235"/>
      <c r="N542" s="236"/>
      <c r="O542" s="236"/>
      <c r="P542" s="236"/>
      <c r="Q542" s="236"/>
      <c r="R542" s="236"/>
      <c r="S542" s="236"/>
      <c r="T542" s="237"/>
      <c r="AT542" s="238" t="s">
        <v>272</v>
      </c>
      <c r="AU542" s="238" t="s">
        <v>73</v>
      </c>
      <c r="AV542" s="15" t="s">
        <v>270</v>
      </c>
      <c r="AW542" s="15" t="s">
        <v>30</v>
      </c>
      <c r="AX542" s="15" t="s">
        <v>71</v>
      </c>
      <c r="AY542" s="238" t="s">
        <v>263</v>
      </c>
    </row>
    <row r="543" spans="1:65" s="2" customFormat="1" ht="16.5" customHeight="1">
      <c r="A543" s="35"/>
      <c r="B543" s="36"/>
      <c r="C543" s="191" t="s">
        <v>604</v>
      </c>
      <c r="D543" s="191" t="s">
        <v>266</v>
      </c>
      <c r="E543" s="192" t="s">
        <v>2992</v>
      </c>
      <c r="F543" s="193" t="s">
        <v>2993</v>
      </c>
      <c r="G543" s="194" t="s">
        <v>269</v>
      </c>
      <c r="H543" s="195">
        <v>204.69399999999999</v>
      </c>
      <c r="I543" s="196"/>
      <c r="J543" s="197">
        <f>ROUND(I543*H543,2)</f>
        <v>0</v>
      </c>
      <c r="K543" s="198"/>
      <c r="L543" s="40"/>
      <c r="M543" s="199" t="s">
        <v>1</v>
      </c>
      <c r="N543" s="200" t="s">
        <v>38</v>
      </c>
      <c r="O543" s="72"/>
      <c r="P543" s="201">
        <f>O543*H543</f>
        <v>0</v>
      </c>
      <c r="Q543" s="201">
        <v>0</v>
      </c>
      <c r="R543" s="201">
        <f>Q543*H543</f>
        <v>0</v>
      </c>
      <c r="S543" s="201">
        <v>0</v>
      </c>
      <c r="T543" s="202">
        <f>S543*H543</f>
        <v>0</v>
      </c>
      <c r="U543" s="35"/>
      <c r="V543" s="35"/>
      <c r="W543" s="35"/>
      <c r="X543" s="35"/>
      <c r="Y543" s="35"/>
      <c r="Z543" s="35"/>
      <c r="AA543" s="35"/>
      <c r="AB543" s="35"/>
      <c r="AC543" s="35"/>
      <c r="AD543" s="35"/>
      <c r="AE543" s="35"/>
      <c r="AR543" s="203" t="s">
        <v>270</v>
      </c>
      <c r="AT543" s="203" t="s">
        <v>266</v>
      </c>
      <c r="AU543" s="203" t="s">
        <v>73</v>
      </c>
      <c r="AY543" s="18" t="s">
        <v>263</v>
      </c>
      <c r="BE543" s="204">
        <f>IF(N543="základní",J543,0)</f>
        <v>0</v>
      </c>
      <c r="BF543" s="204">
        <f>IF(N543="snížená",J543,0)</f>
        <v>0</v>
      </c>
      <c r="BG543" s="204">
        <f>IF(N543="zákl. přenesená",J543,0)</f>
        <v>0</v>
      </c>
      <c r="BH543" s="204">
        <f>IF(N543="sníž. přenesená",J543,0)</f>
        <v>0</v>
      </c>
      <c r="BI543" s="204">
        <f>IF(N543="nulová",J543,0)</f>
        <v>0</v>
      </c>
      <c r="BJ543" s="18" t="s">
        <v>71</v>
      </c>
      <c r="BK543" s="204">
        <f>ROUND(I543*H543,2)</f>
        <v>0</v>
      </c>
      <c r="BL543" s="18" t="s">
        <v>270</v>
      </c>
      <c r="BM543" s="203" t="s">
        <v>4586</v>
      </c>
    </row>
    <row r="544" spans="1:65" s="2" customFormat="1" ht="19.5">
      <c r="A544" s="35"/>
      <c r="B544" s="36"/>
      <c r="C544" s="37"/>
      <c r="D544" s="207" t="s">
        <v>294</v>
      </c>
      <c r="E544" s="37"/>
      <c r="F544" s="239" t="s">
        <v>4587</v>
      </c>
      <c r="G544" s="37"/>
      <c r="H544" s="37"/>
      <c r="I544" s="240"/>
      <c r="J544" s="37"/>
      <c r="K544" s="37"/>
      <c r="L544" s="40"/>
      <c r="M544" s="241"/>
      <c r="N544" s="242"/>
      <c r="O544" s="72"/>
      <c r="P544" s="72"/>
      <c r="Q544" s="72"/>
      <c r="R544" s="72"/>
      <c r="S544" s="72"/>
      <c r="T544" s="73"/>
      <c r="U544" s="35"/>
      <c r="V544" s="35"/>
      <c r="W544" s="35"/>
      <c r="X544" s="35"/>
      <c r="Y544" s="35"/>
      <c r="Z544" s="35"/>
      <c r="AA544" s="35"/>
      <c r="AB544" s="35"/>
      <c r="AC544" s="35"/>
      <c r="AD544" s="35"/>
      <c r="AE544" s="35"/>
      <c r="AT544" s="18" t="s">
        <v>294</v>
      </c>
      <c r="AU544" s="18" t="s">
        <v>73</v>
      </c>
    </row>
    <row r="545" spans="2:51" s="16" customFormat="1">
      <c r="B545" s="248"/>
      <c r="C545" s="249"/>
      <c r="D545" s="207" t="s">
        <v>272</v>
      </c>
      <c r="E545" s="250" t="s">
        <v>1</v>
      </c>
      <c r="F545" s="251" t="s">
        <v>4540</v>
      </c>
      <c r="G545" s="249"/>
      <c r="H545" s="250" t="s">
        <v>1</v>
      </c>
      <c r="I545" s="252"/>
      <c r="J545" s="249"/>
      <c r="K545" s="249"/>
      <c r="L545" s="253"/>
      <c r="M545" s="254"/>
      <c r="N545" s="255"/>
      <c r="O545" s="255"/>
      <c r="P545" s="255"/>
      <c r="Q545" s="255"/>
      <c r="R545" s="255"/>
      <c r="S545" s="255"/>
      <c r="T545" s="256"/>
      <c r="AT545" s="257" t="s">
        <v>272</v>
      </c>
      <c r="AU545" s="257" t="s">
        <v>73</v>
      </c>
      <c r="AV545" s="16" t="s">
        <v>71</v>
      </c>
      <c r="AW545" s="16" t="s">
        <v>30</v>
      </c>
      <c r="AX545" s="16" t="s">
        <v>64</v>
      </c>
      <c r="AY545" s="257" t="s">
        <v>263</v>
      </c>
    </row>
    <row r="546" spans="2:51" s="13" customFormat="1">
      <c r="B546" s="205"/>
      <c r="C546" s="206"/>
      <c r="D546" s="207" t="s">
        <v>272</v>
      </c>
      <c r="E546" s="208" t="s">
        <v>1</v>
      </c>
      <c r="F546" s="209" t="s">
        <v>4577</v>
      </c>
      <c r="G546" s="206"/>
      <c r="H546" s="210">
        <v>4.8</v>
      </c>
      <c r="I546" s="211"/>
      <c r="J546" s="206"/>
      <c r="K546" s="206"/>
      <c r="L546" s="212"/>
      <c r="M546" s="213"/>
      <c r="N546" s="214"/>
      <c r="O546" s="214"/>
      <c r="P546" s="214"/>
      <c r="Q546" s="214"/>
      <c r="R546" s="214"/>
      <c r="S546" s="214"/>
      <c r="T546" s="215"/>
      <c r="AT546" s="216" t="s">
        <v>272</v>
      </c>
      <c r="AU546" s="216" t="s">
        <v>73</v>
      </c>
      <c r="AV546" s="13" t="s">
        <v>73</v>
      </c>
      <c r="AW546" s="13" t="s">
        <v>30</v>
      </c>
      <c r="AX546" s="13" t="s">
        <v>64</v>
      </c>
      <c r="AY546" s="216" t="s">
        <v>263</v>
      </c>
    </row>
    <row r="547" spans="2:51" s="16" customFormat="1">
      <c r="B547" s="248"/>
      <c r="C547" s="249"/>
      <c r="D547" s="207" t="s">
        <v>272</v>
      </c>
      <c r="E547" s="250" t="s">
        <v>1</v>
      </c>
      <c r="F547" s="251" t="s">
        <v>4542</v>
      </c>
      <c r="G547" s="249"/>
      <c r="H547" s="250" t="s">
        <v>1</v>
      </c>
      <c r="I547" s="252"/>
      <c r="J547" s="249"/>
      <c r="K547" s="249"/>
      <c r="L547" s="253"/>
      <c r="M547" s="254"/>
      <c r="N547" s="255"/>
      <c r="O547" s="255"/>
      <c r="P547" s="255"/>
      <c r="Q547" s="255"/>
      <c r="R547" s="255"/>
      <c r="S547" s="255"/>
      <c r="T547" s="256"/>
      <c r="AT547" s="257" t="s">
        <v>272</v>
      </c>
      <c r="AU547" s="257" t="s">
        <v>73</v>
      </c>
      <c r="AV547" s="16" t="s">
        <v>71</v>
      </c>
      <c r="AW547" s="16" t="s">
        <v>30</v>
      </c>
      <c r="AX547" s="16" t="s">
        <v>64</v>
      </c>
      <c r="AY547" s="257" t="s">
        <v>263</v>
      </c>
    </row>
    <row r="548" spans="2:51" s="13" customFormat="1">
      <c r="B548" s="205"/>
      <c r="C548" s="206"/>
      <c r="D548" s="207" t="s">
        <v>272</v>
      </c>
      <c r="E548" s="208" t="s">
        <v>1</v>
      </c>
      <c r="F548" s="209" t="s">
        <v>4577</v>
      </c>
      <c r="G548" s="206"/>
      <c r="H548" s="210">
        <v>4.8</v>
      </c>
      <c r="I548" s="211"/>
      <c r="J548" s="206"/>
      <c r="K548" s="206"/>
      <c r="L548" s="212"/>
      <c r="M548" s="213"/>
      <c r="N548" s="214"/>
      <c r="O548" s="214"/>
      <c r="P548" s="214"/>
      <c r="Q548" s="214"/>
      <c r="R548" s="214"/>
      <c r="S548" s="214"/>
      <c r="T548" s="215"/>
      <c r="AT548" s="216" t="s">
        <v>272</v>
      </c>
      <c r="AU548" s="216" t="s">
        <v>73</v>
      </c>
      <c r="AV548" s="13" t="s">
        <v>73</v>
      </c>
      <c r="AW548" s="13" t="s">
        <v>30</v>
      </c>
      <c r="AX548" s="13" t="s">
        <v>64</v>
      </c>
      <c r="AY548" s="216" t="s">
        <v>263</v>
      </c>
    </row>
    <row r="549" spans="2:51" s="16" customFormat="1">
      <c r="B549" s="248"/>
      <c r="C549" s="249"/>
      <c r="D549" s="207" t="s">
        <v>272</v>
      </c>
      <c r="E549" s="250" t="s">
        <v>1</v>
      </c>
      <c r="F549" s="251" t="s">
        <v>4543</v>
      </c>
      <c r="G549" s="249"/>
      <c r="H549" s="250" t="s">
        <v>1</v>
      </c>
      <c r="I549" s="252"/>
      <c r="J549" s="249"/>
      <c r="K549" s="249"/>
      <c r="L549" s="253"/>
      <c r="M549" s="254"/>
      <c r="N549" s="255"/>
      <c r="O549" s="255"/>
      <c r="P549" s="255"/>
      <c r="Q549" s="255"/>
      <c r="R549" s="255"/>
      <c r="S549" s="255"/>
      <c r="T549" s="256"/>
      <c r="AT549" s="257" t="s">
        <v>272</v>
      </c>
      <c r="AU549" s="257" t="s">
        <v>73</v>
      </c>
      <c r="AV549" s="16" t="s">
        <v>71</v>
      </c>
      <c r="AW549" s="16" t="s">
        <v>30</v>
      </c>
      <c r="AX549" s="16" t="s">
        <v>64</v>
      </c>
      <c r="AY549" s="257" t="s">
        <v>263</v>
      </c>
    </row>
    <row r="550" spans="2:51" s="13" customFormat="1">
      <c r="B550" s="205"/>
      <c r="C550" s="206"/>
      <c r="D550" s="207" t="s">
        <v>272</v>
      </c>
      <c r="E550" s="208" t="s">
        <v>1</v>
      </c>
      <c r="F550" s="209" t="s">
        <v>4577</v>
      </c>
      <c r="G550" s="206"/>
      <c r="H550" s="210">
        <v>4.8</v>
      </c>
      <c r="I550" s="211"/>
      <c r="J550" s="206"/>
      <c r="K550" s="206"/>
      <c r="L550" s="212"/>
      <c r="M550" s="213"/>
      <c r="N550" s="214"/>
      <c r="O550" s="214"/>
      <c r="P550" s="214"/>
      <c r="Q550" s="214"/>
      <c r="R550" s="214"/>
      <c r="S550" s="214"/>
      <c r="T550" s="215"/>
      <c r="AT550" s="216" t="s">
        <v>272</v>
      </c>
      <c r="AU550" s="216" t="s">
        <v>73</v>
      </c>
      <c r="AV550" s="13" t="s">
        <v>73</v>
      </c>
      <c r="AW550" s="13" t="s">
        <v>30</v>
      </c>
      <c r="AX550" s="13" t="s">
        <v>64</v>
      </c>
      <c r="AY550" s="216" t="s">
        <v>263</v>
      </c>
    </row>
    <row r="551" spans="2:51" s="16" customFormat="1">
      <c r="B551" s="248"/>
      <c r="C551" s="249"/>
      <c r="D551" s="207" t="s">
        <v>272</v>
      </c>
      <c r="E551" s="250" t="s">
        <v>1</v>
      </c>
      <c r="F551" s="251" t="s">
        <v>4544</v>
      </c>
      <c r="G551" s="249"/>
      <c r="H551" s="250" t="s">
        <v>1</v>
      </c>
      <c r="I551" s="252"/>
      <c r="J551" s="249"/>
      <c r="K551" s="249"/>
      <c r="L551" s="253"/>
      <c r="M551" s="254"/>
      <c r="N551" s="255"/>
      <c r="O551" s="255"/>
      <c r="P551" s="255"/>
      <c r="Q551" s="255"/>
      <c r="R551" s="255"/>
      <c r="S551" s="255"/>
      <c r="T551" s="256"/>
      <c r="AT551" s="257" t="s">
        <v>272</v>
      </c>
      <c r="AU551" s="257" t="s">
        <v>73</v>
      </c>
      <c r="AV551" s="16" t="s">
        <v>71</v>
      </c>
      <c r="AW551" s="16" t="s">
        <v>30</v>
      </c>
      <c r="AX551" s="16" t="s">
        <v>64</v>
      </c>
      <c r="AY551" s="257" t="s">
        <v>263</v>
      </c>
    </row>
    <row r="552" spans="2:51" s="13" customFormat="1">
      <c r="B552" s="205"/>
      <c r="C552" s="206"/>
      <c r="D552" s="207" t="s">
        <v>272</v>
      </c>
      <c r="E552" s="208" t="s">
        <v>1</v>
      </c>
      <c r="F552" s="209" t="s">
        <v>4577</v>
      </c>
      <c r="G552" s="206"/>
      <c r="H552" s="210">
        <v>4.8</v>
      </c>
      <c r="I552" s="211"/>
      <c r="J552" s="206"/>
      <c r="K552" s="206"/>
      <c r="L552" s="212"/>
      <c r="M552" s="213"/>
      <c r="N552" s="214"/>
      <c r="O552" s="214"/>
      <c r="P552" s="214"/>
      <c r="Q552" s="214"/>
      <c r="R552" s="214"/>
      <c r="S552" s="214"/>
      <c r="T552" s="215"/>
      <c r="AT552" s="216" t="s">
        <v>272</v>
      </c>
      <c r="AU552" s="216" t="s">
        <v>73</v>
      </c>
      <c r="AV552" s="13" t="s">
        <v>73</v>
      </c>
      <c r="AW552" s="13" t="s">
        <v>30</v>
      </c>
      <c r="AX552" s="13" t="s">
        <v>64</v>
      </c>
      <c r="AY552" s="216" t="s">
        <v>263</v>
      </c>
    </row>
    <row r="553" spans="2:51" s="16" customFormat="1">
      <c r="B553" s="248"/>
      <c r="C553" s="249"/>
      <c r="D553" s="207" t="s">
        <v>272</v>
      </c>
      <c r="E553" s="250" t="s">
        <v>1</v>
      </c>
      <c r="F553" s="251" t="s">
        <v>4478</v>
      </c>
      <c r="G553" s="249"/>
      <c r="H553" s="250" t="s">
        <v>1</v>
      </c>
      <c r="I553" s="252"/>
      <c r="J553" s="249"/>
      <c r="K553" s="249"/>
      <c r="L553" s="253"/>
      <c r="M553" s="254"/>
      <c r="N553" s="255"/>
      <c r="O553" s="255"/>
      <c r="P553" s="255"/>
      <c r="Q553" s="255"/>
      <c r="R553" s="255"/>
      <c r="S553" s="255"/>
      <c r="T553" s="256"/>
      <c r="AT553" s="257" t="s">
        <v>272</v>
      </c>
      <c r="AU553" s="257" t="s">
        <v>73</v>
      </c>
      <c r="AV553" s="16" t="s">
        <v>71</v>
      </c>
      <c r="AW553" s="16" t="s">
        <v>30</v>
      </c>
      <c r="AX553" s="16" t="s">
        <v>64</v>
      </c>
      <c r="AY553" s="257" t="s">
        <v>263</v>
      </c>
    </row>
    <row r="554" spans="2:51" s="16" customFormat="1">
      <c r="B554" s="248"/>
      <c r="C554" s="249"/>
      <c r="D554" s="207" t="s">
        <v>272</v>
      </c>
      <c r="E554" s="250" t="s">
        <v>1</v>
      </c>
      <c r="F554" s="251" t="s">
        <v>4545</v>
      </c>
      <c r="G554" s="249"/>
      <c r="H554" s="250" t="s">
        <v>1</v>
      </c>
      <c r="I554" s="252"/>
      <c r="J554" s="249"/>
      <c r="K554" s="249"/>
      <c r="L554" s="253"/>
      <c r="M554" s="254"/>
      <c r="N554" s="255"/>
      <c r="O554" s="255"/>
      <c r="P554" s="255"/>
      <c r="Q554" s="255"/>
      <c r="R554" s="255"/>
      <c r="S554" s="255"/>
      <c r="T554" s="256"/>
      <c r="AT554" s="257" t="s">
        <v>272</v>
      </c>
      <c r="AU554" s="257" t="s">
        <v>73</v>
      </c>
      <c r="AV554" s="16" t="s">
        <v>71</v>
      </c>
      <c r="AW554" s="16" t="s">
        <v>30</v>
      </c>
      <c r="AX554" s="16" t="s">
        <v>64</v>
      </c>
      <c r="AY554" s="257" t="s">
        <v>263</v>
      </c>
    </row>
    <row r="555" spans="2:51" s="13" customFormat="1">
      <c r="B555" s="205"/>
      <c r="C555" s="206"/>
      <c r="D555" s="207" t="s">
        <v>272</v>
      </c>
      <c r="E555" s="208" t="s">
        <v>1</v>
      </c>
      <c r="F555" s="209" t="s">
        <v>4578</v>
      </c>
      <c r="G555" s="206"/>
      <c r="H555" s="210">
        <v>5.4</v>
      </c>
      <c r="I555" s="211"/>
      <c r="J555" s="206"/>
      <c r="K555" s="206"/>
      <c r="L555" s="212"/>
      <c r="M555" s="213"/>
      <c r="N555" s="214"/>
      <c r="O555" s="214"/>
      <c r="P555" s="214"/>
      <c r="Q555" s="214"/>
      <c r="R555" s="214"/>
      <c r="S555" s="214"/>
      <c r="T555" s="215"/>
      <c r="AT555" s="216" t="s">
        <v>272</v>
      </c>
      <c r="AU555" s="216" t="s">
        <v>73</v>
      </c>
      <c r="AV555" s="13" t="s">
        <v>73</v>
      </c>
      <c r="AW555" s="13" t="s">
        <v>30</v>
      </c>
      <c r="AX555" s="13" t="s">
        <v>64</v>
      </c>
      <c r="AY555" s="216" t="s">
        <v>263</v>
      </c>
    </row>
    <row r="556" spans="2:51" s="16" customFormat="1">
      <c r="B556" s="248"/>
      <c r="C556" s="249"/>
      <c r="D556" s="207" t="s">
        <v>272</v>
      </c>
      <c r="E556" s="250" t="s">
        <v>1</v>
      </c>
      <c r="F556" s="251" t="s">
        <v>4547</v>
      </c>
      <c r="G556" s="249"/>
      <c r="H556" s="250" t="s">
        <v>1</v>
      </c>
      <c r="I556" s="252"/>
      <c r="J556" s="249"/>
      <c r="K556" s="249"/>
      <c r="L556" s="253"/>
      <c r="M556" s="254"/>
      <c r="N556" s="255"/>
      <c r="O556" s="255"/>
      <c r="P556" s="255"/>
      <c r="Q556" s="255"/>
      <c r="R556" s="255"/>
      <c r="S556" s="255"/>
      <c r="T556" s="256"/>
      <c r="AT556" s="257" t="s">
        <v>272</v>
      </c>
      <c r="AU556" s="257" t="s">
        <v>73</v>
      </c>
      <c r="AV556" s="16" t="s">
        <v>71</v>
      </c>
      <c r="AW556" s="16" t="s">
        <v>30</v>
      </c>
      <c r="AX556" s="16" t="s">
        <v>64</v>
      </c>
      <c r="AY556" s="257" t="s">
        <v>263</v>
      </c>
    </row>
    <row r="557" spans="2:51" s="13" customFormat="1">
      <c r="B557" s="205"/>
      <c r="C557" s="206"/>
      <c r="D557" s="207" t="s">
        <v>272</v>
      </c>
      <c r="E557" s="208" t="s">
        <v>1</v>
      </c>
      <c r="F557" s="209" t="s">
        <v>4578</v>
      </c>
      <c r="G557" s="206"/>
      <c r="H557" s="210">
        <v>5.4</v>
      </c>
      <c r="I557" s="211"/>
      <c r="J557" s="206"/>
      <c r="K557" s="206"/>
      <c r="L557" s="212"/>
      <c r="M557" s="213"/>
      <c r="N557" s="214"/>
      <c r="O557" s="214"/>
      <c r="P557" s="214"/>
      <c r="Q557" s="214"/>
      <c r="R557" s="214"/>
      <c r="S557" s="214"/>
      <c r="T557" s="215"/>
      <c r="AT557" s="216" t="s">
        <v>272</v>
      </c>
      <c r="AU557" s="216" t="s">
        <v>73</v>
      </c>
      <c r="AV557" s="13" t="s">
        <v>73</v>
      </c>
      <c r="AW557" s="13" t="s">
        <v>30</v>
      </c>
      <c r="AX557" s="13" t="s">
        <v>64</v>
      </c>
      <c r="AY557" s="216" t="s">
        <v>263</v>
      </c>
    </row>
    <row r="558" spans="2:51" s="16" customFormat="1">
      <c r="B558" s="248"/>
      <c r="C558" s="249"/>
      <c r="D558" s="207" t="s">
        <v>272</v>
      </c>
      <c r="E558" s="250" t="s">
        <v>1</v>
      </c>
      <c r="F558" s="251" t="s">
        <v>4548</v>
      </c>
      <c r="G558" s="249"/>
      <c r="H558" s="250" t="s">
        <v>1</v>
      </c>
      <c r="I558" s="252"/>
      <c r="J558" s="249"/>
      <c r="K558" s="249"/>
      <c r="L558" s="253"/>
      <c r="M558" s="254"/>
      <c r="N558" s="255"/>
      <c r="O558" s="255"/>
      <c r="P558" s="255"/>
      <c r="Q558" s="255"/>
      <c r="R558" s="255"/>
      <c r="S558" s="255"/>
      <c r="T558" s="256"/>
      <c r="AT558" s="257" t="s">
        <v>272</v>
      </c>
      <c r="AU558" s="257" t="s">
        <v>73</v>
      </c>
      <c r="AV558" s="16" t="s">
        <v>71</v>
      </c>
      <c r="AW558" s="16" t="s">
        <v>30</v>
      </c>
      <c r="AX558" s="16" t="s">
        <v>64</v>
      </c>
      <c r="AY558" s="257" t="s">
        <v>263</v>
      </c>
    </row>
    <row r="559" spans="2:51" s="13" customFormat="1">
      <c r="B559" s="205"/>
      <c r="C559" s="206"/>
      <c r="D559" s="207" t="s">
        <v>272</v>
      </c>
      <c r="E559" s="208" t="s">
        <v>1</v>
      </c>
      <c r="F559" s="209" t="s">
        <v>4578</v>
      </c>
      <c r="G559" s="206"/>
      <c r="H559" s="210">
        <v>5.4</v>
      </c>
      <c r="I559" s="211"/>
      <c r="J559" s="206"/>
      <c r="K559" s="206"/>
      <c r="L559" s="212"/>
      <c r="M559" s="213"/>
      <c r="N559" s="214"/>
      <c r="O559" s="214"/>
      <c r="P559" s="214"/>
      <c r="Q559" s="214"/>
      <c r="R559" s="214"/>
      <c r="S559" s="214"/>
      <c r="T559" s="215"/>
      <c r="AT559" s="216" t="s">
        <v>272</v>
      </c>
      <c r="AU559" s="216" t="s">
        <v>73</v>
      </c>
      <c r="AV559" s="13" t="s">
        <v>73</v>
      </c>
      <c r="AW559" s="13" t="s">
        <v>30</v>
      </c>
      <c r="AX559" s="13" t="s">
        <v>64</v>
      </c>
      <c r="AY559" s="216" t="s">
        <v>263</v>
      </c>
    </row>
    <row r="560" spans="2:51" s="16" customFormat="1">
      <c r="B560" s="248"/>
      <c r="C560" s="249"/>
      <c r="D560" s="207" t="s">
        <v>272</v>
      </c>
      <c r="E560" s="250" t="s">
        <v>1</v>
      </c>
      <c r="F560" s="251" t="s">
        <v>4549</v>
      </c>
      <c r="G560" s="249"/>
      <c r="H560" s="250" t="s">
        <v>1</v>
      </c>
      <c r="I560" s="252"/>
      <c r="J560" s="249"/>
      <c r="K560" s="249"/>
      <c r="L560" s="253"/>
      <c r="M560" s="254"/>
      <c r="N560" s="255"/>
      <c r="O560" s="255"/>
      <c r="P560" s="255"/>
      <c r="Q560" s="255"/>
      <c r="R560" s="255"/>
      <c r="S560" s="255"/>
      <c r="T560" s="256"/>
      <c r="AT560" s="257" t="s">
        <v>272</v>
      </c>
      <c r="AU560" s="257" t="s">
        <v>73</v>
      </c>
      <c r="AV560" s="16" t="s">
        <v>71</v>
      </c>
      <c r="AW560" s="16" t="s">
        <v>30</v>
      </c>
      <c r="AX560" s="16" t="s">
        <v>64</v>
      </c>
      <c r="AY560" s="257" t="s">
        <v>263</v>
      </c>
    </row>
    <row r="561" spans="2:51" s="13" customFormat="1">
      <c r="B561" s="205"/>
      <c r="C561" s="206"/>
      <c r="D561" s="207" t="s">
        <v>272</v>
      </c>
      <c r="E561" s="208" t="s">
        <v>1</v>
      </c>
      <c r="F561" s="209" t="s">
        <v>4578</v>
      </c>
      <c r="G561" s="206"/>
      <c r="H561" s="210">
        <v>5.4</v>
      </c>
      <c r="I561" s="211"/>
      <c r="J561" s="206"/>
      <c r="K561" s="206"/>
      <c r="L561" s="212"/>
      <c r="M561" s="213"/>
      <c r="N561" s="214"/>
      <c r="O561" s="214"/>
      <c r="P561" s="214"/>
      <c r="Q561" s="214"/>
      <c r="R561" s="214"/>
      <c r="S561" s="214"/>
      <c r="T561" s="215"/>
      <c r="AT561" s="216" t="s">
        <v>272</v>
      </c>
      <c r="AU561" s="216" t="s">
        <v>73</v>
      </c>
      <c r="AV561" s="13" t="s">
        <v>73</v>
      </c>
      <c r="AW561" s="13" t="s">
        <v>30</v>
      </c>
      <c r="AX561" s="13" t="s">
        <v>64</v>
      </c>
      <c r="AY561" s="216" t="s">
        <v>263</v>
      </c>
    </row>
    <row r="562" spans="2:51" s="16" customFormat="1">
      <c r="B562" s="248"/>
      <c r="C562" s="249"/>
      <c r="D562" s="207" t="s">
        <v>272</v>
      </c>
      <c r="E562" s="250" t="s">
        <v>1</v>
      </c>
      <c r="F562" s="251" t="s">
        <v>4550</v>
      </c>
      <c r="G562" s="249"/>
      <c r="H562" s="250" t="s">
        <v>1</v>
      </c>
      <c r="I562" s="252"/>
      <c r="J562" s="249"/>
      <c r="K562" s="249"/>
      <c r="L562" s="253"/>
      <c r="M562" s="254"/>
      <c r="N562" s="255"/>
      <c r="O562" s="255"/>
      <c r="P562" s="255"/>
      <c r="Q562" s="255"/>
      <c r="R562" s="255"/>
      <c r="S562" s="255"/>
      <c r="T562" s="256"/>
      <c r="AT562" s="257" t="s">
        <v>272</v>
      </c>
      <c r="AU562" s="257" t="s">
        <v>73</v>
      </c>
      <c r="AV562" s="16" t="s">
        <v>71</v>
      </c>
      <c r="AW562" s="16" t="s">
        <v>30</v>
      </c>
      <c r="AX562" s="16" t="s">
        <v>64</v>
      </c>
      <c r="AY562" s="257" t="s">
        <v>263</v>
      </c>
    </row>
    <row r="563" spans="2:51" s="13" customFormat="1">
      <c r="B563" s="205"/>
      <c r="C563" s="206"/>
      <c r="D563" s="207" t="s">
        <v>272</v>
      </c>
      <c r="E563" s="208" t="s">
        <v>1</v>
      </c>
      <c r="F563" s="209" t="s">
        <v>4578</v>
      </c>
      <c r="G563" s="206"/>
      <c r="H563" s="210">
        <v>5.4</v>
      </c>
      <c r="I563" s="211"/>
      <c r="J563" s="206"/>
      <c r="K563" s="206"/>
      <c r="L563" s="212"/>
      <c r="M563" s="213"/>
      <c r="N563" s="214"/>
      <c r="O563" s="214"/>
      <c r="P563" s="214"/>
      <c r="Q563" s="214"/>
      <c r="R563" s="214"/>
      <c r="S563" s="214"/>
      <c r="T563" s="215"/>
      <c r="AT563" s="216" t="s">
        <v>272</v>
      </c>
      <c r="AU563" s="216" t="s">
        <v>73</v>
      </c>
      <c r="AV563" s="13" t="s">
        <v>73</v>
      </c>
      <c r="AW563" s="13" t="s">
        <v>30</v>
      </c>
      <c r="AX563" s="13" t="s">
        <v>64</v>
      </c>
      <c r="AY563" s="216" t="s">
        <v>263</v>
      </c>
    </row>
    <row r="564" spans="2:51" s="16" customFormat="1">
      <c r="B564" s="248"/>
      <c r="C564" s="249"/>
      <c r="D564" s="207" t="s">
        <v>272</v>
      </c>
      <c r="E564" s="250" t="s">
        <v>1</v>
      </c>
      <c r="F564" s="251" t="s">
        <v>4551</v>
      </c>
      <c r="G564" s="249"/>
      <c r="H564" s="250" t="s">
        <v>1</v>
      </c>
      <c r="I564" s="252"/>
      <c r="J564" s="249"/>
      <c r="K564" s="249"/>
      <c r="L564" s="253"/>
      <c r="M564" s="254"/>
      <c r="N564" s="255"/>
      <c r="O564" s="255"/>
      <c r="P564" s="255"/>
      <c r="Q564" s="255"/>
      <c r="R564" s="255"/>
      <c r="S564" s="255"/>
      <c r="T564" s="256"/>
      <c r="AT564" s="257" t="s">
        <v>272</v>
      </c>
      <c r="AU564" s="257" t="s">
        <v>73</v>
      </c>
      <c r="AV564" s="16" t="s">
        <v>71</v>
      </c>
      <c r="AW564" s="16" t="s">
        <v>30</v>
      </c>
      <c r="AX564" s="16" t="s">
        <v>64</v>
      </c>
      <c r="AY564" s="257" t="s">
        <v>263</v>
      </c>
    </row>
    <row r="565" spans="2:51" s="13" customFormat="1">
      <c r="B565" s="205"/>
      <c r="C565" s="206"/>
      <c r="D565" s="207" t="s">
        <v>272</v>
      </c>
      <c r="E565" s="208" t="s">
        <v>1</v>
      </c>
      <c r="F565" s="209" t="s">
        <v>4579</v>
      </c>
      <c r="G565" s="206"/>
      <c r="H565" s="210">
        <v>10.476000000000001</v>
      </c>
      <c r="I565" s="211"/>
      <c r="J565" s="206"/>
      <c r="K565" s="206"/>
      <c r="L565" s="212"/>
      <c r="M565" s="213"/>
      <c r="N565" s="214"/>
      <c r="O565" s="214"/>
      <c r="P565" s="214"/>
      <c r="Q565" s="214"/>
      <c r="R565" s="214"/>
      <c r="S565" s="214"/>
      <c r="T565" s="215"/>
      <c r="AT565" s="216" t="s">
        <v>272</v>
      </c>
      <c r="AU565" s="216" t="s">
        <v>73</v>
      </c>
      <c r="AV565" s="13" t="s">
        <v>73</v>
      </c>
      <c r="AW565" s="13" t="s">
        <v>30</v>
      </c>
      <c r="AX565" s="13" t="s">
        <v>64</v>
      </c>
      <c r="AY565" s="216" t="s">
        <v>263</v>
      </c>
    </row>
    <row r="566" spans="2:51" s="16" customFormat="1">
      <c r="B566" s="248"/>
      <c r="C566" s="249"/>
      <c r="D566" s="207" t="s">
        <v>272</v>
      </c>
      <c r="E566" s="250" t="s">
        <v>1</v>
      </c>
      <c r="F566" s="251" t="s">
        <v>4553</v>
      </c>
      <c r="G566" s="249"/>
      <c r="H566" s="250" t="s">
        <v>1</v>
      </c>
      <c r="I566" s="252"/>
      <c r="J566" s="249"/>
      <c r="K566" s="249"/>
      <c r="L566" s="253"/>
      <c r="M566" s="254"/>
      <c r="N566" s="255"/>
      <c r="O566" s="255"/>
      <c r="P566" s="255"/>
      <c r="Q566" s="255"/>
      <c r="R566" s="255"/>
      <c r="S566" s="255"/>
      <c r="T566" s="256"/>
      <c r="AT566" s="257" t="s">
        <v>272</v>
      </c>
      <c r="AU566" s="257" t="s">
        <v>73</v>
      </c>
      <c r="AV566" s="16" t="s">
        <v>71</v>
      </c>
      <c r="AW566" s="16" t="s">
        <v>30</v>
      </c>
      <c r="AX566" s="16" t="s">
        <v>64</v>
      </c>
      <c r="AY566" s="257" t="s">
        <v>263</v>
      </c>
    </row>
    <row r="567" spans="2:51" s="13" customFormat="1">
      <c r="B567" s="205"/>
      <c r="C567" s="206"/>
      <c r="D567" s="207" t="s">
        <v>272</v>
      </c>
      <c r="E567" s="208" t="s">
        <v>1</v>
      </c>
      <c r="F567" s="209" t="s">
        <v>4580</v>
      </c>
      <c r="G567" s="206"/>
      <c r="H567" s="210">
        <v>5.2</v>
      </c>
      <c r="I567" s="211"/>
      <c r="J567" s="206"/>
      <c r="K567" s="206"/>
      <c r="L567" s="212"/>
      <c r="M567" s="213"/>
      <c r="N567" s="214"/>
      <c r="O567" s="214"/>
      <c r="P567" s="214"/>
      <c r="Q567" s="214"/>
      <c r="R567" s="214"/>
      <c r="S567" s="214"/>
      <c r="T567" s="215"/>
      <c r="AT567" s="216" t="s">
        <v>272</v>
      </c>
      <c r="AU567" s="216" t="s">
        <v>73</v>
      </c>
      <c r="AV567" s="13" t="s">
        <v>73</v>
      </c>
      <c r="AW567" s="13" t="s">
        <v>30</v>
      </c>
      <c r="AX567" s="13" t="s">
        <v>64</v>
      </c>
      <c r="AY567" s="216" t="s">
        <v>263</v>
      </c>
    </row>
    <row r="568" spans="2:51" s="16" customFormat="1">
      <c r="B568" s="248"/>
      <c r="C568" s="249"/>
      <c r="D568" s="207" t="s">
        <v>272</v>
      </c>
      <c r="E568" s="250" t="s">
        <v>1</v>
      </c>
      <c r="F568" s="251" t="s">
        <v>4554</v>
      </c>
      <c r="G568" s="249"/>
      <c r="H568" s="250" t="s">
        <v>1</v>
      </c>
      <c r="I568" s="252"/>
      <c r="J568" s="249"/>
      <c r="K568" s="249"/>
      <c r="L568" s="253"/>
      <c r="M568" s="254"/>
      <c r="N568" s="255"/>
      <c r="O568" s="255"/>
      <c r="P568" s="255"/>
      <c r="Q568" s="255"/>
      <c r="R568" s="255"/>
      <c r="S568" s="255"/>
      <c r="T568" s="256"/>
      <c r="AT568" s="257" t="s">
        <v>272</v>
      </c>
      <c r="AU568" s="257" t="s">
        <v>73</v>
      </c>
      <c r="AV568" s="16" t="s">
        <v>71</v>
      </c>
      <c r="AW568" s="16" t="s">
        <v>30</v>
      </c>
      <c r="AX568" s="16" t="s">
        <v>64</v>
      </c>
      <c r="AY568" s="257" t="s">
        <v>263</v>
      </c>
    </row>
    <row r="569" spans="2:51" s="13" customFormat="1">
      <c r="B569" s="205"/>
      <c r="C569" s="206"/>
      <c r="D569" s="207" t="s">
        <v>272</v>
      </c>
      <c r="E569" s="208" t="s">
        <v>1</v>
      </c>
      <c r="F569" s="209" t="s">
        <v>4581</v>
      </c>
      <c r="G569" s="206"/>
      <c r="H569" s="210">
        <v>9.9359999999999999</v>
      </c>
      <c r="I569" s="211"/>
      <c r="J569" s="206"/>
      <c r="K569" s="206"/>
      <c r="L569" s="212"/>
      <c r="M569" s="213"/>
      <c r="N569" s="214"/>
      <c r="O569" s="214"/>
      <c r="P569" s="214"/>
      <c r="Q569" s="214"/>
      <c r="R569" s="214"/>
      <c r="S569" s="214"/>
      <c r="T569" s="215"/>
      <c r="AT569" s="216" t="s">
        <v>272</v>
      </c>
      <c r="AU569" s="216" t="s">
        <v>73</v>
      </c>
      <c r="AV569" s="13" t="s">
        <v>73</v>
      </c>
      <c r="AW569" s="13" t="s">
        <v>30</v>
      </c>
      <c r="AX569" s="13" t="s">
        <v>64</v>
      </c>
      <c r="AY569" s="216" t="s">
        <v>263</v>
      </c>
    </row>
    <row r="570" spans="2:51" s="16" customFormat="1">
      <c r="B570" s="248"/>
      <c r="C570" s="249"/>
      <c r="D570" s="207" t="s">
        <v>272</v>
      </c>
      <c r="E570" s="250" t="s">
        <v>1</v>
      </c>
      <c r="F570" s="251" t="s">
        <v>4556</v>
      </c>
      <c r="G570" s="249"/>
      <c r="H570" s="250" t="s">
        <v>1</v>
      </c>
      <c r="I570" s="252"/>
      <c r="J570" s="249"/>
      <c r="K570" s="249"/>
      <c r="L570" s="253"/>
      <c r="M570" s="254"/>
      <c r="N570" s="255"/>
      <c r="O570" s="255"/>
      <c r="P570" s="255"/>
      <c r="Q570" s="255"/>
      <c r="R570" s="255"/>
      <c r="S570" s="255"/>
      <c r="T570" s="256"/>
      <c r="AT570" s="257" t="s">
        <v>272</v>
      </c>
      <c r="AU570" s="257" t="s">
        <v>73</v>
      </c>
      <c r="AV570" s="16" t="s">
        <v>71</v>
      </c>
      <c r="AW570" s="16" t="s">
        <v>30</v>
      </c>
      <c r="AX570" s="16" t="s">
        <v>64</v>
      </c>
      <c r="AY570" s="257" t="s">
        <v>263</v>
      </c>
    </row>
    <row r="571" spans="2:51" s="13" customFormat="1">
      <c r="B571" s="205"/>
      <c r="C571" s="206"/>
      <c r="D571" s="207" t="s">
        <v>272</v>
      </c>
      <c r="E571" s="208" t="s">
        <v>1</v>
      </c>
      <c r="F571" s="209" t="s">
        <v>4582</v>
      </c>
      <c r="G571" s="206"/>
      <c r="H571" s="210">
        <v>6.24</v>
      </c>
      <c r="I571" s="211"/>
      <c r="J571" s="206"/>
      <c r="K571" s="206"/>
      <c r="L571" s="212"/>
      <c r="M571" s="213"/>
      <c r="N571" s="214"/>
      <c r="O571" s="214"/>
      <c r="P571" s="214"/>
      <c r="Q571" s="214"/>
      <c r="R571" s="214"/>
      <c r="S571" s="214"/>
      <c r="T571" s="215"/>
      <c r="AT571" s="216" t="s">
        <v>272</v>
      </c>
      <c r="AU571" s="216" t="s">
        <v>73</v>
      </c>
      <c r="AV571" s="13" t="s">
        <v>73</v>
      </c>
      <c r="AW571" s="13" t="s">
        <v>30</v>
      </c>
      <c r="AX571" s="13" t="s">
        <v>64</v>
      </c>
      <c r="AY571" s="216" t="s">
        <v>263</v>
      </c>
    </row>
    <row r="572" spans="2:51" s="16" customFormat="1">
      <c r="B572" s="248"/>
      <c r="C572" s="249"/>
      <c r="D572" s="207" t="s">
        <v>272</v>
      </c>
      <c r="E572" s="250" t="s">
        <v>1</v>
      </c>
      <c r="F572" s="251" t="s">
        <v>4558</v>
      </c>
      <c r="G572" s="249"/>
      <c r="H572" s="250" t="s">
        <v>1</v>
      </c>
      <c r="I572" s="252"/>
      <c r="J572" s="249"/>
      <c r="K572" s="249"/>
      <c r="L572" s="253"/>
      <c r="M572" s="254"/>
      <c r="N572" s="255"/>
      <c r="O572" s="255"/>
      <c r="P572" s="255"/>
      <c r="Q572" s="255"/>
      <c r="R572" s="255"/>
      <c r="S572" s="255"/>
      <c r="T572" s="256"/>
      <c r="AT572" s="257" t="s">
        <v>272</v>
      </c>
      <c r="AU572" s="257" t="s">
        <v>73</v>
      </c>
      <c r="AV572" s="16" t="s">
        <v>71</v>
      </c>
      <c r="AW572" s="16" t="s">
        <v>30</v>
      </c>
      <c r="AX572" s="16" t="s">
        <v>64</v>
      </c>
      <c r="AY572" s="257" t="s">
        <v>263</v>
      </c>
    </row>
    <row r="573" spans="2:51" s="13" customFormat="1">
      <c r="B573" s="205"/>
      <c r="C573" s="206"/>
      <c r="D573" s="207" t="s">
        <v>272</v>
      </c>
      <c r="E573" s="208" t="s">
        <v>1</v>
      </c>
      <c r="F573" s="209" t="s">
        <v>4582</v>
      </c>
      <c r="G573" s="206"/>
      <c r="H573" s="210">
        <v>6.24</v>
      </c>
      <c r="I573" s="211"/>
      <c r="J573" s="206"/>
      <c r="K573" s="206"/>
      <c r="L573" s="212"/>
      <c r="M573" s="213"/>
      <c r="N573" s="214"/>
      <c r="O573" s="214"/>
      <c r="P573" s="214"/>
      <c r="Q573" s="214"/>
      <c r="R573" s="214"/>
      <c r="S573" s="214"/>
      <c r="T573" s="215"/>
      <c r="AT573" s="216" t="s">
        <v>272</v>
      </c>
      <c r="AU573" s="216" t="s">
        <v>73</v>
      </c>
      <c r="AV573" s="13" t="s">
        <v>73</v>
      </c>
      <c r="AW573" s="13" t="s">
        <v>30</v>
      </c>
      <c r="AX573" s="13" t="s">
        <v>64</v>
      </c>
      <c r="AY573" s="216" t="s">
        <v>263</v>
      </c>
    </row>
    <row r="574" spans="2:51" s="16" customFormat="1">
      <c r="B574" s="248"/>
      <c r="C574" s="249"/>
      <c r="D574" s="207" t="s">
        <v>272</v>
      </c>
      <c r="E574" s="250" t="s">
        <v>1</v>
      </c>
      <c r="F574" s="251" t="s">
        <v>4559</v>
      </c>
      <c r="G574" s="249"/>
      <c r="H574" s="250" t="s">
        <v>1</v>
      </c>
      <c r="I574" s="252"/>
      <c r="J574" s="249"/>
      <c r="K574" s="249"/>
      <c r="L574" s="253"/>
      <c r="M574" s="254"/>
      <c r="N574" s="255"/>
      <c r="O574" s="255"/>
      <c r="P574" s="255"/>
      <c r="Q574" s="255"/>
      <c r="R574" s="255"/>
      <c r="S574" s="255"/>
      <c r="T574" s="256"/>
      <c r="AT574" s="257" t="s">
        <v>272</v>
      </c>
      <c r="AU574" s="257" t="s">
        <v>73</v>
      </c>
      <c r="AV574" s="16" t="s">
        <v>71</v>
      </c>
      <c r="AW574" s="16" t="s">
        <v>30</v>
      </c>
      <c r="AX574" s="16" t="s">
        <v>64</v>
      </c>
      <c r="AY574" s="257" t="s">
        <v>263</v>
      </c>
    </row>
    <row r="575" spans="2:51" s="13" customFormat="1">
      <c r="B575" s="205"/>
      <c r="C575" s="206"/>
      <c r="D575" s="207" t="s">
        <v>272</v>
      </c>
      <c r="E575" s="208" t="s">
        <v>1</v>
      </c>
      <c r="F575" s="209" t="s">
        <v>4582</v>
      </c>
      <c r="G575" s="206"/>
      <c r="H575" s="210">
        <v>6.24</v>
      </c>
      <c r="I575" s="211"/>
      <c r="J575" s="206"/>
      <c r="K575" s="206"/>
      <c r="L575" s="212"/>
      <c r="M575" s="213"/>
      <c r="N575" s="214"/>
      <c r="O575" s="214"/>
      <c r="P575" s="214"/>
      <c r="Q575" s="214"/>
      <c r="R575" s="214"/>
      <c r="S575" s="214"/>
      <c r="T575" s="215"/>
      <c r="AT575" s="216" t="s">
        <v>272</v>
      </c>
      <c r="AU575" s="216" t="s">
        <v>73</v>
      </c>
      <c r="AV575" s="13" t="s">
        <v>73</v>
      </c>
      <c r="AW575" s="13" t="s">
        <v>30</v>
      </c>
      <c r="AX575" s="13" t="s">
        <v>64</v>
      </c>
      <c r="AY575" s="216" t="s">
        <v>263</v>
      </c>
    </row>
    <row r="576" spans="2:51" s="16" customFormat="1">
      <c r="B576" s="248"/>
      <c r="C576" s="249"/>
      <c r="D576" s="207" t="s">
        <v>272</v>
      </c>
      <c r="E576" s="250" t="s">
        <v>1</v>
      </c>
      <c r="F576" s="251" t="s">
        <v>4560</v>
      </c>
      <c r="G576" s="249"/>
      <c r="H576" s="250" t="s">
        <v>1</v>
      </c>
      <c r="I576" s="252"/>
      <c r="J576" s="249"/>
      <c r="K576" s="249"/>
      <c r="L576" s="253"/>
      <c r="M576" s="254"/>
      <c r="N576" s="255"/>
      <c r="O576" s="255"/>
      <c r="P576" s="255"/>
      <c r="Q576" s="255"/>
      <c r="R576" s="255"/>
      <c r="S576" s="255"/>
      <c r="T576" s="256"/>
      <c r="AT576" s="257" t="s">
        <v>272</v>
      </c>
      <c r="AU576" s="257" t="s">
        <v>73</v>
      </c>
      <c r="AV576" s="16" t="s">
        <v>71</v>
      </c>
      <c r="AW576" s="16" t="s">
        <v>30</v>
      </c>
      <c r="AX576" s="16" t="s">
        <v>64</v>
      </c>
      <c r="AY576" s="257" t="s">
        <v>263</v>
      </c>
    </row>
    <row r="577" spans="2:51" s="13" customFormat="1">
      <c r="B577" s="205"/>
      <c r="C577" s="206"/>
      <c r="D577" s="207" t="s">
        <v>272</v>
      </c>
      <c r="E577" s="208" t="s">
        <v>1</v>
      </c>
      <c r="F577" s="209" t="s">
        <v>4582</v>
      </c>
      <c r="G577" s="206"/>
      <c r="H577" s="210">
        <v>6.24</v>
      </c>
      <c r="I577" s="211"/>
      <c r="J577" s="206"/>
      <c r="K577" s="206"/>
      <c r="L577" s="212"/>
      <c r="M577" s="213"/>
      <c r="N577" s="214"/>
      <c r="O577" s="214"/>
      <c r="P577" s="214"/>
      <c r="Q577" s="214"/>
      <c r="R577" s="214"/>
      <c r="S577" s="214"/>
      <c r="T577" s="215"/>
      <c r="AT577" s="216" t="s">
        <v>272</v>
      </c>
      <c r="AU577" s="216" t="s">
        <v>73</v>
      </c>
      <c r="AV577" s="13" t="s">
        <v>73</v>
      </c>
      <c r="AW577" s="13" t="s">
        <v>30</v>
      </c>
      <c r="AX577" s="13" t="s">
        <v>64</v>
      </c>
      <c r="AY577" s="216" t="s">
        <v>263</v>
      </c>
    </row>
    <row r="578" spans="2:51" s="16" customFormat="1">
      <c r="B578" s="248"/>
      <c r="C578" s="249"/>
      <c r="D578" s="207" t="s">
        <v>272</v>
      </c>
      <c r="E578" s="250" t="s">
        <v>1</v>
      </c>
      <c r="F578" s="251" t="s">
        <v>4561</v>
      </c>
      <c r="G578" s="249"/>
      <c r="H578" s="250" t="s">
        <v>1</v>
      </c>
      <c r="I578" s="252"/>
      <c r="J578" s="249"/>
      <c r="K578" s="249"/>
      <c r="L578" s="253"/>
      <c r="M578" s="254"/>
      <c r="N578" s="255"/>
      <c r="O578" s="255"/>
      <c r="P578" s="255"/>
      <c r="Q578" s="255"/>
      <c r="R578" s="255"/>
      <c r="S578" s="255"/>
      <c r="T578" s="256"/>
      <c r="AT578" s="257" t="s">
        <v>272</v>
      </c>
      <c r="AU578" s="257" t="s">
        <v>73</v>
      </c>
      <c r="AV578" s="16" t="s">
        <v>71</v>
      </c>
      <c r="AW578" s="16" t="s">
        <v>30</v>
      </c>
      <c r="AX578" s="16" t="s">
        <v>64</v>
      </c>
      <c r="AY578" s="257" t="s">
        <v>263</v>
      </c>
    </row>
    <row r="579" spans="2:51" s="13" customFormat="1">
      <c r="B579" s="205"/>
      <c r="C579" s="206"/>
      <c r="D579" s="207" t="s">
        <v>272</v>
      </c>
      <c r="E579" s="208" t="s">
        <v>1</v>
      </c>
      <c r="F579" s="209" t="s">
        <v>4582</v>
      </c>
      <c r="G579" s="206"/>
      <c r="H579" s="210">
        <v>6.24</v>
      </c>
      <c r="I579" s="211"/>
      <c r="J579" s="206"/>
      <c r="K579" s="206"/>
      <c r="L579" s="212"/>
      <c r="M579" s="213"/>
      <c r="N579" s="214"/>
      <c r="O579" s="214"/>
      <c r="P579" s="214"/>
      <c r="Q579" s="214"/>
      <c r="R579" s="214"/>
      <c r="S579" s="214"/>
      <c r="T579" s="215"/>
      <c r="AT579" s="216" t="s">
        <v>272</v>
      </c>
      <c r="AU579" s="216" t="s">
        <v>73</v>
      </c>
      <c r="AV579" s="13" t="s">
        <v>73</v>
      </c>
      <c r="AW579" s="13" t="s">
        <v>30</v>
      </c>
      <c r="AX579" s="13" t="s">
        <v>64</v>
      </c>
      <c r="AY579" s="216" t="s">
        <v>263</v>
      </c>
    </row>
    <row r="580" spans="2:51" s="16" customFormat="1">
      <c r="B580" s="248"/>
      <c r="C580" s="249"/>
      <c r="D580" s="207" t="s">
        <v>272</v>
      </c>
      <c r="E580" s="250" t="s">
        <v>1</v>
      </c>
      <c r="F580" s="251" t="s">
        <v>4562</v>
      </c>
      <c r="G580" s="249"/>
      <c r="H580" s="250" t="s">
        <v>1</v>
      </c>
      <c r="I580" s="252"/>
      <c r="J580" s="249"/>
      <c r="K580" s="249"/>
      <c r="L580" s="253"/>
      <c r="M580" s="254"/>
      <c r="N580" s="255"/>
      <c r="O580" s="255"/>
      <c r="P580" s="255"/>
      <c r="Q580" s="255"/>
      <c r="R580" s="255"/>
      <c r="S580" s="255"/>
      <c r="T580" s="256"/>
      <c r="AT580" s="257" t="s">
        <v>272</v>
      </c>
      <c r="AU580" s="257" t="s">
        <v>73</v>
      </c>
      <c r="AV580" s="16" t="s">
        <v>71</v>
      </c>
      <c r="AW580" s="16" t="s">
        <v>30</v>
      </c>
      <c r="AX580" s="16" t="s">
        <v>64</v>
      </c>
      <c r="AY580" s="257" t="s">
        <v>263</v>
      </c>
    </row>
    <row r="581" spans="2:51" s="13" customFormat="1">
      <c r="B581" s="205"/>
      <c r="C581" s="206"/>
      <c r="D581" s="207" t="s">
        <v>272</v>
      </c>
      <c r="E581" s="208" t="s">
        <v>1</v>
      </c>
      <c r="F581" s="209" t="s">
        <v>4582</v>
      </c>
      <c r="G581" s="206"/>
      <c r="H581" s="210">
        <v>6.24</v>
      </c>
      <c r="I581" s="211"/>
      <c r="J581" s="206"/>
      <c r="K581" s="206"/>
      <c r="L581" s="212"/>
      <c r="M581" s="213"/>
      <c r="N581" s="214"/>
      <c r="O581" s="214"/>
      <c r="P581" s="214"/>
      <c r="Q581" s="214"/>
      <c r="R581" s="214"/>
      <c r="S581" s="214"/>
      <c r="T581" s="215"/>
      <c r="AT581" s="216" t="s">
        <v>272</v>
      </c>
      <c r="AU581" s="216" t="s">
        <v>73</v>
      </c>
      <c r="AV581" s="13" t="s">
        <v>73</v>
      </c>
      <c r="AW581" s="13" t="s">
        <v>30</v>
      </c>
      <c r="AX581" s="13" t="s">
        <v>64</v>
      </c>
      <c r="AY581" s="216" t="s">
        <v>263</v>
      </c>
    </row>
    <row r="582" spans="2:51" s="16" customFormat="1">
      <c r="B582" s="248"/>
      <c r="C582" s="249"/>
      <c r="D582" s="207" t="s">
        <v>272</v>
      </c>
      <c r="E582" s="250" t="s">
        <v>1</v>
      </c>
      <c r="F582" s="251" t="s">
        <v>4563</v>
      </c>
      <c r="G582" s="249"/>
      <c r="H582" s="250" t="s">
        <v>1</v>
      </c>
      <c r="I582" s="252"/>
      <c r="J582" s="249"/>
      <c r="K582" s="249"/>
      <c r="L582" s="253"/>
      <c r="M582" s="254"/>
      <c r="N582" s="255"/>
      <c r="O582" s="255"/>
      <c r="P582" s="255"/>
      <c r="Q582" s="255"/>
      <c r="R582" s="255"/>
      <c r="S582" s="255"/>
      <c r="T582" s="256"/>
      <c r="AT582" s="257" t="s">
        <v>272</v>
      </c>
      <c r="AU582" s="257" t="s">
        <v>73</v>
      </c>
      <c r="AV582" s="16" t="s">
        <v>71</v>
      </c>
      <c r="AW582" s="16" t="s">
        <v>30</v>
      </c>
      <c r="AX582" s="16" t="s">
        <v>64</v>
      </c>
      <c r="AY582" s="257" t="s">
        <v>263</v>
      </c>
    </row>
    <row r="583" spans="2:51" s="13" customFormat="1">
      <c r="B583" s="205"/>
      <c r="C583" s="206"/>
      <c r="D583" s="207" t="s">
        <v>272</v>
      </c>
      <c r="E583" s="208" t="s">
        <v>1</v>
      </c>
      <c r="F583" s="209" t="s">
        <v>4582</v>
      </c>
      <c r="G583" s="206"/>
      <c r="H583" s="210">
        <v>6.24</v>
      </c>
      <c r="I583" s="211"/>
      <c r="J583" s="206"/>
      <c r="K583" s="206"/>
      <c r="L583" s="212"/>
      <c r="M583" s="213"/>
      <c r="N583" s="214"/>
      <c r="O583" s="214"/>
      <c r="P583" s="214"/>
      <c r="Q583" s="214"/>
      <c r="R583" s="214"/>
      <c r="S583" s="214"/>
      <c r="T583" s="215"/>
      <c r="AT583" s="216" t="s">
        <v>272</v>
      </c>
      <c r="AU583" s="216" t="s">
        <v>73</v>
      </c>
      <c r="AV583" s="13" t="s">
        <v>73</v>
      </c>
      <c r="AW583" s="13" t="s">
        <v>30</v>
      </c>
      <c r="AX583" s="13" t="s">
        <v>64</v>
      </c>
      <c r="AY583" s="216" t="s">
        <v>263</v>
      </c>
    </row>
    <row r="584" spans="2:51" s="16" customFormat="1">
      <c r="B584" s="248"/>
      <c r="C584" s="249"/>
      <c r="D584" s="207" t="s">
        <v>272</v>
      </c>
      <c r="E584" s="250" t="s">
        <v>1</v>
      </c>
      <c r="F584" s="251" t="s">
        <v>4564</v>
      </c>
      <c r="G584" s="249"/>
      <c r="H584" s="250" t="s">
        <v>1</v>
      </c>
      <c r="I584" s="252"/>
      <c r="J584" s="249"/>
      <c r="K584" s="249"/>
      <c r="L584" s="253"/>
      <c r="M584" s="254"/>
      <c r="N584" s="255"/>
      <c r="O584" s="255"/>
      <c r="P584" s="255"/>
      <c r="Q584" s="255"/>
      <c r="R584" s="255"/>
      <c r="S584" s="255"/>
      <c r="T584" s="256"/>
      <c r="AT584" s="257" t="s">
        <v>272</v>
      </c>
      <c r="AU584" s="257" t="s">
        <v>73</v>
      </c>
      <c r="AV584" s="16" t="s">
        <v>71</v>
      </c>
      <c r="AW584" s="16" t="s">
        <v>30</v>
      </c>
      <c r="AX584" s="16" t="s">
        <v>64</v>
      </c>
      <c r="AY584" s="257" t="s">
        <v>263</v>
      </c>
    </row>
    <row r="585" spans="2:51" s="13" customFormat="1">
      <c r="B585" s="205"/>
      <c r="C585" s="206"/>
      <c r="D585" s="207" t="s">
        <v>272</v>
      </c>
      <c r="E585" s="208" t="s">
        <v>1</v>
      </c>
      <c r="F585" s="209" t="s">
        <v>4582</v>
      </c>
      <c r="G585" s="206"/>
      <c r="H585" s="210">
        <v>6.24</v>
      </c>
      <c r="I585" s="211"/>
      <c r="J585" s="206"/>
      <c r="K585" s="206"/>
      <c r="L585" s="212"/>
      <c r="M585" s="213"/>
      <c r="N585" s="214"/>
      <c r="O585" s="214"/>
      <c r="P585" s="214"/>
      <c r="Q585" s="214"/>
      <c r="R585" s="214"/>
      <c r="S585" s="214"/>
      <c r="T585" s="215"/>
      <c r="AT585" s="216" t="s">
        <v>272</v>
      </c>
      <c r="AU585" s="216" t="s">
        <v>73</v>
      </c>
      <c r="AV585" s="13" t="s">
        <v>73</v>
      </c>
      <c r="AW585" s="13" t="s">
        <v>30</v>
      </c>
      <c r="AX585" s="13" t="s">
        <v>64</v>
      </c>
      <c r="AY585" s="216" t="s">
        <v>263</v>
      </c>
    </row>
    <row r="586" spans="2:51" s="16" customFormat="1">
      <c r="B586" s="248"/>
      <c r="C586" s="249"/>
      <c r="D586" s="207" t="s">
        <v>272</v>
      </c>
      <c r="E586" s="250" t="s">
        <v>1</v>
      </c>
      <c r="F586" s="251" t="s">
        <v>4364</v>
      </c>
      <c r="G586" s="249"/>
      <c r="H586" s="250" t="s">
        <v>1</v>
      </c>
      <c r="I586" s="252"/>
      <c r="J586" s="249"/>
      <c r="K586" s="249"/>
      <c r="L586" s="253"/>
      <c r="M586" s="254"/>
      <c r="N586" s="255"/>
      <c r="O586" s="255"/>
      <c r="P586" s="255"/>
      <c r="Q586" s="255"/>
      <c r="R586" s="255"/>
      <c r="S586" s="255"/>
      <c r="T586" s="256"/>
      <c r="AT586" s="257" t="s">
        <v>272</v>
      </c>
      <c r="AU586" s="257" t="s">
        <v>73</v>
      </c>
      <c r="AV586" s="16" t="s">
        <v>71</v>
      </c>
      <c r="AW586" s="16" t="s">
        <v>30</v>
      </c>
      <c r="AX586" s="16" t="s">
        <v>64</v>
      </c>
      <c r="AY586" s="257" t="s">
        <v>263</v>
      </c>
    </row>
    <row r="587" spans="2:51" s="16" customFormat="1">
      <c r="B587" s="248"/>
      <c r="C587" s="249"/>
      <c r="D587" s="207" t="s">
        <v>272</v>
      </c>
      <c r="E587" s="250" t="s">
        <v>1</v>
      </c>
      <c r="F587" s="251" t="s">
        <v>4565</v>
      </c>
      <c r="G587" s="249"/>
      <c r="H587" s="250" t="s">
        <v>1</v>
      </c>
      <c r="I587" s="252"/>
      <c r="J587" s="249"/>
      <c r="K587" s="249"/>
      <c r="L587" s="253"/>
      <c r="M587" s="254"/>
      <c r="N587" s="255"/>
      <c r="O587" s="255"/>
      <c r="P587" s="255"/>
      <c r="Q587" s="255"/>
      <c r="R587" s="255"/>
      <c r="S587" s="255"/>
      <c r="T587" s="256"/>
      <c r="AT587" s="257" t="s">
        <v>272</v>
      </c>
      <c r="AU587" s="257" t="s">
        <v>73</v>
      </c>
      <c r="AV587" s="16" t="s">
        <v>71</v>
      </c>
      <c r="AW587" s="16" t="s">
        <v>30</v>
      </c>
      <c r="AX587" s="16" t="s">
        <v>64</v>
      </c>
      <c r="AY587" s="257" t="s">
        <v>263</v>
      </c>
    </row>
    <row r="588" spans="2:51" s="13" customFormat="1">
      <c r="B588" s="205"/>
      <c r="C588" s="206"/>
      <c r="D588" s="207" t="s">
        <v>272</v>
      </c>
      <c r="E588" s="208" t="s">
        <v>1</v>
      </c>
      <c r="F588" s="209" t="s">
        <v>4583</v>
      </c>
      <c r="G588" s="206"/>
      <c r="H588" s="210">
        <v>7.92</v>
      </c>
      <c r="I588" s="211"/>
      <c r="J588" s="206"/>
      <c r="K588" s="206"/>
      <c r="L588" s="212"/>
      <c r="M588" s="213"/>
      <c r="N588" s="214"/>
      <c r="O588" s="214"/>
      <c r="P588" s="214"/>
      <c r="Q588" s="214"/>
      <c r="R588" s="214"/>
      <c r="S588" s="214"/>
      <c r="T588" s="215"/>
      <c r="AT588" s="216" t="s">
        <v>272</v>
      </c>
      <c r="AU588" s="216" t="s">
        <v>73</v>
      </c>
      <c r="AV588" s="13" t="s">
        <v>73</v>
      </c>
      <c r="AW588" s="13" t="s">
        <v>30</v>
      </c>
      <c r="AX588" s="13" t="s">
        <v>64</v>
      </c>
      <c r="AY588" s="216" t="s">
        <v>263</v>
      </c>
    </row>
    <row r="589" spans="2:51" s="16" customFormat="1">
      <c r="B589" s="248"/>
      <c r="C589" s="249"/>
      <c r="D589" s="207" t="s">
        <v>272</v>
      </c>
      <c r="E589" s="250" t="s">
        <v>1</v>
      </c>
      <c r="F589" s="251" t="s">
        <v>4567</v>
      </c>
      <c r="G589" s="249"/>
      <c r="H589" s="250" t="s">
        <v>1</v>
      </c>
      <c r="I589" s="252"/>
      <c r="J589" s="249"/>
      <c r="K589" s="249"/>
      <c r="L589" s="253"/>
      <c r="M589" s="254"/>
      <c r="N589" s="255"/>
      <c r="O589" s="255"/>
      <c r="P589" s="255"/>
      <c r="Q589" s="255"/>
      <c r="R589" s="255"/>
      <c r="S589" s="255"/>
      <c r="T589" s="256"/>
      <c r="AT589" s="257" t="s">
        <v>272</v>
      </c>
      <c r="AU589" s="257" t="s">
        <v>73</v>
      </c>
      <c r="AV589" s="16" t="s">
        <v>71</v>
      </c>
      <c r="AW589" s="16" t="s">
        <v>30</v>
      </c>
      <c r="AX589" s="16" t="s">
        <v>64</v>
      </c>
      <c r="AY589" s="257" t="s">
        <v>263</v>
      </c>
    </row>
    <row r="590" spans="2:51" s="13" customFormat="1">
      <c r="B590" s="205"/>
      <c r="C590" s="206"/>
      <c r="D590" s="207" t="s">
        <v>272</v>
      </c>
      <c r="E590" s="208" t="s">
        <v>1</v>
      </c>
      <c r="F590" s="209" t="s">
        <v>4583</v>
      </c>
      <c r="G590" s="206"/>
      <c r="H590" s="210">
        <v>7.92</v>
      </c>
      <c r="I590" s="211"/>
      <c r="J590" s="206"/>
      <c r="K590" s="206"/>
      <c r="L590" s="212"/>
      <c r="M590" s="213"/>
      <c r="N590" s="214"/>
      <c r="O590" s="214"/>
      <c r="P590" s="214"/>
      <c r="Q590" s="214"/>
      <c r="R590" s="214"/>
      <c r="S590" s="214"/>
      <c r="T590" s="215"/>
      <c r="AT590" s="216" t="s">
        <v>272</v>
      </c>
      <c r="AU590" s="216" t="s">
        <v>73</v>
      </c>
      <c r="AV590" s="13" t="s">
        <v>73</v>
      </c>
      <c r="AW590" s="13" t="s">
        <v>30</v>
      </c>
      <c r="AX590" s="13" t="s">
        <v>64</v>
      </c>
      <c r="AY590" s="216" t="s">
        <v>263</v>
      </c>
    </row>
    <row r="591" spans="2:51" s="16" customFormat="1">
      <c r="B591" s="248"/>
      <c r="C591" s="249"/>
      <c r="D591" s="207" t="s">
        <v>272</v>
      </c>
      <c r="E591" s="250" t="s">
        <v>1</v>
      </c>
      <c r="F591" s="251" t="s">
        <v>4568</v>
      </c>
      <c r="G591" s="249"/>
      <c r="H591" s="250" t="s">
        <v>1</v>
      </c>
      <c r="I591" s="252"/>
      <c r="J591" s="249"/>
      <c r="K591" s="249"/>
      <c r="L591" s="253"/>
      <c r="M591" s="254"/>
      <c r="N591" s="255"/>
      <c r="O591" s="255"/>
      <c r="P591" s="255"/>
      <c r="Q591" s="255"/>
      <c r="R591" s="255"/>
      <c r="S591" s="255"/>
      <c r="T591" s="256"/>
      <c r="AT591" s="257" t="s">
        <v>272</v>
      </c>
      <c r="AU591" s="257" t="s">
        <v>73</v>
      </c>
      <c r="AV591" s="16" t="s">
        <v>71</v>
      </c>
      <c r="AW591" s="16" t="s">
        <v>30</v>
      </c>
      <c r="AX591" s="16" t="s">
        <v>64</v>
      </c>
      <c r="AY591" s="257" t="s">
        <v>263</v>
      </c>
    </row>
    <row r="592" spans="2:51" s="13" customFormat="1">
      <c r="B592" s="205"/>
      <c r="C592" s="206"/>
      <c r="D592" s="207" t="s">
        <v>272</v>
      </c>
      <c r="E592" s="208" t="s">
        <v>1</v>
      </c>
      <c r="F592" s="209" t="s">
        <v>4577</v>
      </c>
      <c r="G592" s="206"/>
      <c r="H592" s="210">
        <v>4.8</v>
      </c>
      <c r="I592" s="211"/>
      <c r="J592" s="206"/>
      <c r="K592" s="206"/>
      <c r="L592" s="212"/>
      <c r="M592" s="213"/>
      <c r="N592" s="214"/>
      <c r="O592" s="214"/>
      <c r="P592" s="214"/>
      <c r="Q592" s="214"/>
      <c r="R592" s="214"/>
      <c r="S592" s="214"/>
      <c r="T592" s="215"/>
      <c r="AT592" s="216" t="s">
        <v>272</v>
      </c>
      <c r="AU592" s="216" t="s">
        <v>73</v>
      </c>
      <c r="AV592" s="13" t="s">
        <v>73</v>
      </c>
      <c r="AW592" s="13" t="s">
        <v>30</v>
      </c>
      <c r="AX592" s="13" t="s">
        <v>64</v>
      </c>
      <c r="AY592" s="216" t="s">
        <v>263</v>
      </c>
    </row>
    <row r="593" spans="1:65" s="16" customFormat="1">
      <c r="B593" s="248"/>
      <c r="C593" s="249"/>
      <c r="D593" s="207" t="s">
        <v>272</v>
      </c>
      <c r="E593" s="250" t="s">
        <v>1</v>
      </c>
      <c r="F593" s="251" t="s">
        <v>4569</v>
      </c>
      <c r="G593" s="249"/>
      <c r="H593" s="250" t="s">
        <v>1</v>
      </c>
      <c r="I593" s="252"/>
      <c r="J593" s="249"/>
      <c r="K593" s="249"/>
      <c r="L593" s="253"/>
      <c r="M593" s="254"/>
      <c r="N593" s="255"/>
      <c r="O593" s="255"/>
      <c r="P593" s="255"/>
      <c r="Q593" s="255"/>
      <c r="R593" s="255"/>
      <c r="S593" s="255"/>
      <c r="T593" s="256"/>
      <c r="AT593" s="257" t="s">
        <v>272</v>
      </c>
      <c r="AU593" s="257" t="s">
        <v>73</v>
      </c>
      <c r="AV593" s="16" t="s">
        <v>71</v>
      </c>
      <c r="AW593" s="16" t="s">
        <v>30</v>
      </c>
      <c r="AX593" s="16" t="s">
        <v>64</v>
      </c>
      <c r="AY593" s="257" t="s">
        <v>263</v>
      </c>
    </row>
    <row r="594" spans="1:65" s="13" customFormat="1">
      <c r="B594" s="205"/>
      <c r="C594" s="206"/>
      <c r="D594" s="207" t="s">
        <v>272</v>
      </c>
      <c r="E594" s="208" t="s">
        <v>1</v>
      </c>
      <c r="F594" s="209" t="s">
        <v>4577</v>
      </c>
      <c r="G594" s="206"/>
      <c r="H594" s="210">
        <v>4.8</v>
      </c>
      <c r="I594" s="211"/>
      <c r="J594" s="206"/>
      <c r="K594" s="206"/>
      <c r="L594" s="212"/>
      <c r="M594" s="213"/>
      <c r="N594" s="214"/>
      <c r="O594" s="214"/>
      <c r="P594" s="214"/>
      <c r="Q594" s="214"/>
      <c r="R594" s="214"/>
      <c r="S594" s="214"/>
      <c r="T594" s="215"/>
      <c r="AT594" s="216" t="s">
        <v>272</v>
      </c>
      <c r="AU594" s="216" t="s">
        <v>73</v>
      </c>
      <c r="AV594" s="13" t="s">
        <v>73</v>
      </c>
      <c r="AW594" s="13" t="s">
        <v>30</v>
      </c>
      <c r="AX594" s="13" t="s">
        <v>64</v>
      </c>
      <c r="AY594" s="216" t="s">
        <v>263</v>
      </c>
    </row>
    <row r="595" spans="1:65" s="16" customFormat="1">
      <c r="B595" s="248"/>
      <c r="C595" s="249"/>
      <c r="D595" s="207" t="s">
        <v>272</v>
      </c>
      <c r="E595" s="250" t="s">
        <v>1</v>
      </c>
      <c r="F595" s="251" t="s">
        <v>4570</v>
      </c>
      <c r="G595" s="249"/>
      <c r="H595" s="250" t="s">
        <v>1</v>
      </c>
      <c r="I595" s="252"/>
      <c r="J595" s="249"/>
      <c r="K595" s="249"/>
      <c r="L595" s="253"/>
      <c r="M595" s="254"/>
      <c r="N595" s="255"/>
      <c r="O595" s="255"/>
      <c r="P595" s="255"/>
      <c r="Q595" s="255"/>
      <c r="R595" s="255"/>
      <c r="S595" s="255"/>
      <c r="T595" s="256"/>
      <c r="AT595" s="257" t="s">
        <v>272</v>
      </c>
      <c r="AU595" s="257" t="s">
        <v>73</v>
      </c>
      <c r="AV595" s="16" t="s">
        <v>71</v>
      </c>
      <c r="AW595" s="16" t="s">
        <v>30</v>
      </c>
      <c r="AX595" s="16" t="s">
        <v>64</v>
      </c>
      <c r="AY595" s="257" t="s">
        <v>263</v>
      </c>
    </row>
    <row r="596" spans="1:65" s="13" customFormat="1">
      <c r="B596" s="205"/>
      <c r="C596" s="206"/>
      <c r="D596" s="207" t="s">
        <v>272</v>
      </c>
      <c r="E596" s="208" t="s">
        <v>1</v>
      </c>
      <c r="F596" s="209" t="s">
        <v>4584</v>
      </c>
      <c r="G596" s="206"/>
      <c r="H596" s="210">
        <v>14.64</v>
      </c>
      <c r="I596" s="211"/>
      <c r="J596" s="206"/>
      <c r="K596" s="206"/>
      <c r="L596" s="212"/>
      <c r="M596" s="213"/>
      <c r="N596" s="214"/>
      <c r="O596" s="214"/>
      <c r="P596" s="214"/>
      <c r="Q596" s="214"/>
      <c r="R596" s="214"/>
      <c r="S596" s="214"/>
      <c r="T596" s="215"/>
      <c r="AT596" s="216" t="s">
        <v>272</v>
      </c>
      <c r="AU596" s="216" t="s">
        <v>73</v>
      </c>
      <c r="AV596" s="13" t="s">
        <v>73</v>
      </c>
      <c r="AW596" s="13" t="s">
        <v>30</v>
      </c>
      <c r="AX596" s="13" t="s">
        <v>64</v>
      </c>
      <c r="AY596" s="216" t="s">
        <v>263</v>
      </c>
    </row>
    <row r="597" spans="1:65" s="16" customFormat="1">
      <c r="B597" s="248"/>
      <c r="C597" s="249"/>
      <c r="D597" s="207" t="s">
        <v>272</v>
      </c>
      <c r="E597" s="250" t="s">
        <v>1</v>
      </c>
      <c r="F597" s="251" t="s">
        <v>4572</v>
      </c>
      <c r="G597" s="249"/>
      <c r="H597" s="250" t="s">
        <v>1</v>
      </c>
      <c r="I597" s="252"/>
      <c r="J597" s="249"/>
      <c r="K597" s="249"/>
      <c r="L597" s="253"/>
      <c r="M597" s="254"/>
      <c r="N597" s="255"/>
      <c r="O597" s="255"/>
      <c r="P597" s="255"/>
      <c r="Q597" s="255"/>
      <c r="R597" s="255"/>
      <c r="S597" s="255"/>
      <c r="T597" s="256"/>
      <c r="AT597" s="257" t="s">
        <v>272</v>
      </c>
      <c r="AU597" s="257" t="s">
        <v>73</v>
      </c>
      <c r="AV597" s="16" t="s">
        <v>71</v>
      </c>
      <c r="AW597" s="16" t="s">
        <v>30</v>
      </c>
      <c r="AX597" s="16" t="s">
        <v>64</v>
      </c>
      <c r="AY597" s="257" t="s">
        <v>263</v>
      </c>
    </row>
    <row r="598" spans="1:65" s="13" customFormat="1">
      <c r="B598" s="205"/>
      <c r="C598" s="206"/>
      <c r="D598" s="207" t="s">
        <v>272</v>
      </c>
      <c r="E598" s="208" t="s">
        <v>1</v>
      </c>
      <c r="F598" s="209" t="s">
        <v>4582</v>
      </c>
      <c r="G598" s="206"/>
      <c r="H598" s="210">
        <v>6.24</v>
      </c>
      <c r="I598" s="211"/>
      <c r="J598" s="206"/>
      <c r="K598" s="206"/>
      <c r="L598" s="212"/>
      <c r="M598" s="213"/>
      <c r="N598" s="214"/>
      <c r="O598" s="214"/>
      <c r="P598" s="214"/>
      <c r="Q598" s="214"/>
      <c r="R598" s="214"/>
      <c r="S598" s="214"/>
      <c r="T598" s="215"/>
      <c r="AT598" s="216" t="s">
        <v>272</v>
      </c>
      <c r="AU598" s="216" t="s">
        <v>73</v>
      </c>
      <c r="AV598" s="13" t="s">
        <v>73</v>
      </c>
      <c r="AW598" s="13" t="s">
        <v>30</v>
      </c>
      <c r="AX598" s="13" t="s">
        <v>64</v>
      </c>
      <c r="AY598" s="216" t="s">
        <v>263</v>
      </c>
    </row>
    <row r="599" spans="1:65" s="16" customFormat="1">
      <c r="B599" s="248"/>
      <c r="C599" s="249"/>
      <c r="D599" s="207" t="s">
        <v>272</v>
      </c>
      <c r="E599" s="250" t="s">
        <v>1</v>
      </c>
      <c r="F599" s="251" t="s">
        <v>4573</v>
      </c>
      <c r="G599" s="249"/>
      <c r="H599" s="250" t="s">
        <v>1</v>
      </c>
      <c r="I599" s="252"/>
      <c r="J599" s="249"/>
      <c r="K599" s="249"/>
      <c r="L599" s="253"/>
      <c r="M599" s="254"/>
      <c r="N599" s="255"/>
      <c r="O599" s="255"/>
      <c r="P599" s="255"/>
      <c r="Q599" s="255"/>
      <c r="R599" s="255"/>
      <c r="S599" s="255"/>
      <c r="T599" s="256"/>
      <c r="AT599" s="257" t="s">
        <v>272</v>
      </c>
      <c r="AU599" s="257" t="s">
        <v>73</v>
      </c>
      <c r="AV599" s="16" t="s">
        <v>71</v>
      </c>
      <c r="AW599" s="16" t="s">
        <v>30</v>
      </c>
      <c r="AX599" s="16" t="s">
        <v>64</v>
      </c>
      <c r="AY599" s="257" t="s">
        <v>263</v>
      </c>
    </row>
    <row r="600" spans="1:65" s="13" customFormat="1">
      <c r="B600" s="205"/>
      <c r="C600" s="206"/>
      <c r="D600" s="207" t="s">
        <v>272</v>
      </c>
      <c r="E600" s="208" t="s">
        <v>1</v>
      </c>
      <c r="F600" s="209" t="s">
        <v>4582</v>
      </c>
      <c r="G600" s="206"/>
      <c r="H600" s="210">
        <v>6.24</v>
      </c>
      <c r="I600" s="211"/>
      <c r="J600" s="206"/>
      <c r="K600" s="206"/>
      <c r="L600" s="212"/>
      <c r="M600" s="213"/>
      <c r="N600" s="214"/>
      <c r="O600" s="214"/>
      <c r="P600" s="214"/>
      <c r="Q600" s="214"/>
      <c r="R600" s="214"/>
      <c r="S600" s="214"/>
      <c r="T600" s="215"/>
      <c r="AT600" s="216" t="s">
        <v>272</v>
      </c>
      <c r="AU600" s="216" t="s">
        <v>73</v>
      </c>
      <c r="AV600" s="13" t="s">
        <v>73</v>
      </c>
      <c r="AW600" s="13" t="s">
        <v>30</v>
      </c>
      <c r="AX600" s="13" t="s">
        <v>64</v>
      </c>
      <c r="AY600" s="216" t="s">
        <v>263</v>
      </c>
    </row>
    <row r="601" spans="1:65" s="16" customFormat="1">
      <c r="B601" s="248"/>
      <c r="C601" s="249"/>
      <c r="D601" s="207" t="s">
        <v>272</v>
      </c>
      <c r="E601" s="250" t="s">
        <v>1</v>
      </c>
      <c r="F601" s="251" t="s">
        <v>4574</v>
      </c>
      <c r="G601" s="249"/>
      <c r="H601" s="250" t="s">
        <v>1</v>
      </c>
      <c r="I601" s="252"/>
      <c r="J601" s="249"/>
      <c r="K601" s="249"/>
      <c r="L601" s="253"/>
      <c r="M601" s="254"/>
      <c r="N601" s="255"/>
      <c r="O601" s="255"/>
      <c r="P601" s="255"/>
      <c r="Q601" s="255"/>
      <c r="R601" s="255"/>
      <c r="S601" s="255"/>
      <c r="T601" s="256"/>
      <c r="AT601" s="257" t="s">
        <v>272</v>
      </c>
      <c r="AU601" s="257" t="s">
        <v>73</v>
      </c>
      <c r="AV601" s="16" t="s">
        <v>71</v>
      </c>
      <c r="AW601" s="16" t="s">
        <v>30</v>
      </c>
      <c r="AX601" s="16" t="s">
        <v>64</v>
      </c>
      <c r="AY601" s="257" t="s">
        <v>263</v>
      </c>
    </row>
    <row r="602" spans="1:65" s="13" customFormat="1">
      <c r="B602" s="205"/>
      <c r="C602" s="206"/>
      <c r="D602" s="207" t="s">
        <v>272</v>
      </c>
      <c r="E602" s="208" t="s">
        <v>1</v>
      </c>
      <c r="F602" s="209" t="s">
        <v>4585</v>
      </c>
      <c r="G602" s="206"/>
      <c r="H602" s="210">
        <v>30.402000000000001</v>
      </c>
      <c r="I602" s="211"/>
      <c r="J602" s="206"/>
      <c r="K602" s="206"/>
      <c r="L602" s="212"/>
      <c r="M602" s="213"/>
      <c r="N602" s="214"/>
      <c r="O602" s="214"/>
      <c r="P602" s="214"/>
      <c r="Q602" s="214"/>
      <c r="R602" s="214"/>
      <c r="S602" s="214"/>
      <c r="T602" s="215"/>
      <c r="AT602" s="216" t="s">
        <v>272</v>
      </c>
      <c r="AU602" s="216" t="s">
        <v>73</v>
      </c>
      <c r="AV602" s="13" t="s">
        <v>73</v>
      </c>
      <c r="AW602" s="13" t="s">
        <v>30</v>
      </c>
      <c r="AX602" s="13" t="s">
        <v>64</v>
      </c>
      <c r="AY602" s="216" t="s">
        <v>263</v>
      </c>
    </row>
    <row r="603" spans="1:65" s="15" customFormat="1">
      <c r="B603" s="228"/>
      <c r="C603" s="229"/>
      <c r="D603" s="207" t="s">
        <v>272</v>
      </c>
      <c r="E603" s="230" t="s">
        <v>1</v>
      </c>
      <c r="F603" s="231" t="s">
        <v>280</v>
      </c>
      <c r="G603" s="229"/>
      <c r="H603" s="232">
        <v>204.69399999999999</v>
      </c>
      <c r="I603" s="233"/>
      <c r="J603" s="229"/>
      <c r="K603" s="229"/>
      <c r="L603" s="234"/>
      <c r="M603" s="235"/>
      <c r="N603" s="236"/>
      <c r="O603" s="236"/>
      <c r="P603" s="236"/>
      <c r="Q603" s="236"/>
      <c r="R603" s="236"/>
      <c r="S603" s="236"/>
      <c r="T603" s="237"/>
      <c r="AT603" s="238" t="s">
        <v>272</v>
      </c>
      <c r="AU603" s="238" t="s">
        <v>73</v>
      </c>
      <c r="AV603" s="15" t="s">
        <v>270</v>
      </c>
      <c r="AW603" s="15" t="s">
        <v>30</v>
      </c>
      <c r="AX603" s="15" t="s">
        <v>71</v>
      </c>
      <c r="AY603" s="238" t="s">
        <v>263</v>
      </c>
    </row>
    <row r="604" spans="1:65" s="2" customFormat="1" ht="21.75" customHeight="1">
      <c r="A604" s="35"/>
      <c r="B604" s="36"/>
      <c r="C604" s="191" t="s">
        <v>538</v>
      </c>
      <c r="D604" s="191" t="s">
        <v>266</v>
      </c>
      <c r="E604" s="192" t="s">
        <v>4588</v>
      </c>
      <c r="F604" s="193" t="s">
        <v>4589</v>
      </c>
      <c r="G604" s="194" t="s">
        <v>307</v>
      </c>
      <c r="H604" s="195">
        <v>21.196999999999999</v>
      </c>
      <c r="I604" s="196"/>
      <c r="J604" s="197">
        <f>ROUND(I604*H604,2)</f>
        <v>0</v>
      </c>
      <c r="K604" s="198"/>
      <c r="L604" s="40"/>
      <c r="M604" s="199" t="s">
        <v>1</v>
      </c>
      <c r="N604" s="200" t="s">
        <v>38</v>
      </c>
      <c r="O604" s="72"/>
      <c r="P604" s="201">
        <f>O604*H604</f>
        <v>0</v>
      </c>
      <c r="Q604" s="201">
        <v>0</v>
      </c>
      <c r="R604" s="201">
        <f>Q604*H604</f>
        <v>0</v>
      </c>
      <c r="S604" s="201">
        <v>0</v>
      </c>
      <c r="T604" s="202">
        <f>S604*H604</f>
        <v>0</v>
      </c>
      <c r="U604" s="35"/>
      <c r="V604" s="35"/>
      <c r="W604" s="35"/>
      <c r="X604" s="35"/>
      <c r="Y604" s="35"/>
      <c r="Z604" s="35"/>
      <c r="AA604" s="35"/>
      <c r="AB604" s="35"/>
      <c r="AC604" s="35"/>
      <c r="AD604" s="35"/>
      <c r="AE604" s="35"/>
      <c r="AR604" s="203" t="s">
        <v>270</v>
      </c>
      <c r="AT604" s="203" t="s">
        <v>266</v>
      </c>
      <c r="AU604" s="203" t="s">
        <v>73</v>
      </c>
      <c r="AY604" s="18" t="s">
        <v>263</v>
      </c>
      <c r="BE604" s="204">
        <f>IF(N604="základní",J604,0)</f>
        <v>0</v>
      </c>
      <c r="BF604" s="204">
        <f>IF(N604="snížená",J604,0)</f>
        <v>0</v>
      </c>
      <c r="BG604" s="204">
        <f>IF(N604="zákl. přenesená",J604,0)</f>
        <v>0</v>
      </c>
      <c r="BH604" s="204">
        <f>IF(N604="sníž. přenesená",J604,0)</f>
        <v>0</v>
      </c>
      <c r="BI604" s="204">
        <f>IF(N604="nulová",J604,0)</f>
        <v>0</v>
      </c>
      <c r="BJ604" s="18" t="s">
        <v>71</v>
      </c>
      <c r="BK604" s="204">
        <f>ROUND(I604*H604,2)</f>
        <v>0</v>
      </c>
      <c r="BL604" s="18" t="s">
        <v>270</v>
      </c>
      <c r="BM604" s="203" t="s">
        <v>4590</v>
      </c>
    </row>
    <row r="605" spans="1:65" s="2" customFormat="1" ht="19.5">
      <c r="A605" s="35"/>
      <c r="B605" s="36"/>
      <c r="C605" s="37"/>
      <c r="D605" s="207" t="s">
        <v>294</v>
      </c>
      <c r="E605" s="37"/>
      <c r="F605" s="239" t="s">
        <v>4591</v>
      </c>
      <c r="G605" s="37"/>
      <c r="H605" s="37"/>
      <c r="I605" s="240"/>
      <c r="J605" s="37"/>
      <c r="K605" s="37"/>
      <c r="L605" s="40"/>
      <c r="M605" s="241"/>
      <c r="N605" s="242"/>
      <c r="O605" s="72"/>
      <c r="P605" s="72"/>
      <c r="Q605" s="72"/>
      <c r="R605" s="72"/>
      <c r="S605" s="72"/>
      <c r="T605" s="73"/>
      <c r="U605" s="35"/>
      <c r="V605" s="35"/>
      <c r="W605" s="35"/>
      <c r="X605" s="35"/>
      <c r="Y605" s="35"/>
      <c r="Z605" s="35"/>
      <c r="AA605" s="35"/>
      <c r="AB605" s="35"/>
      <c r="AC605" s="35"/>
      <c r="AD605" s="35"/>
      <c r="AE605" s="35"/>
      <c r="AT605" s="18" t="s">
        <v>294</v>
      </c>
      <c r="AU605" s="18" t="s">
        <v>73</v>
      </c>
    </row>
    <row r="606" spans="1:65" s="2" customFormat="1" ht="24.2" customHeight="1">
      <c r="A606" s="35"/>
      <c r="B606" s="36"/>
      <c r="C606" s="191" t="s">
        <v>615</v>
      </c>
      <c r="D606" s="191" t="s">
        <v>266</v>
      </c>
      <c r="E606" s="192" t="s">
        <v>675</v>
      </c>
      <c r="F606" s="193" t="s">
        <v>676</v>
      </c>
      <c r="G606" s="194" t="s">
        <v>300</v>
      </c>
      <c r="H606" s="195">
        <v>72.218999999999994</v>
      </c>
      <c r="I606" s="196"/>
      <c r="J606" s="197">
        <f>ROUND(I606*H606,2)</f>
        <v>0</v>
      </c>
      <c r="K606" s="198"/>
      <c r="L606" s="40"/>
      <c r="M606" s="199" t="s">
        <v>1</v>
      </c>
      <c r="N606" s="200" t="s">
        <v>38</v>
      </c>
      <c r="O606" s="72"/>
      <c r="P606" s="201">
        <f>O606*H606</f>
        <v>0</v>
      </c>
      <c r="Q606" s="201">
        <v>0</v>
      </c>
      <c r="R606" s="201">
        <f>Q606*H606</f>
        <v>0</v>
      </c>
      <c r="S606" s="201">
        <v>0</v>
      </c>
      <c r="T606" s="202">
        <f>S606*H606</f>
        <v>0</v>
      </c>
      <c r="U606" s="35"/>
      <c r="V606" s="35"/>
      <c r="W606" s="35"/>
      <c r="X606" s="35"/>
      <c r="Y606" s="35"/>
      <c r="Z606" s="35"/>
      <c r="AA606" s="35"/>
      <c r="AB606" s="35"/>
      <c r="AC606" s="35"/>
      <c r="AD606" s="35"/>
      <c r="AE606" s="35"/>
      <c r="AR606" s="203" t="s">
        <v>270</v>
      </c>
      <c r="AT606" s="203" t="s">
        <v>266</v>
      </c>
      <c r="AU606" s="203" t="s">
        <v>73</v>
      </c>
      <c r="AY606" s="18" t="s">
        <v>263</v>
      </c>
      <c r="BE606" s="204">
        <f>IF(N606="základní",J606,0)</f>
        <v>0</v>
      </c>
      <c r="BF606" s="204">
        <f>IF(N606="snížená",J606,0)</f>
        <v>0</v>
      </c>
      <c r="BG606" s="204">
        <f>IF(N606="zákl. přenesená",J606,0)</f>
        <v>0</v>
      </c>
      <c r="BH606" s="204">
        <f>IF(N606="sníž. přenesená",J606,0)</f>
        <v>0</v>
      </c>
      <c r="BI606" s="204">
        <f>IF(N606="nulová",J606,0)</f>
        <v>0</v>
      </c>
      <c r="BJ606" s="18" t="s">
        <v>71</v>
      </c>
      <c r="BK606" s="204">
        <f>ROUND(I606*H606,2)</f>
        <v>0</v>
      </c>
      <c r="BL606" s="18" t="s">
        <v>270</v>
      </c>
      <c r="BM606" s="203" t="s">
        <v>4592</v>
      </c>
    </row>
    <row r="607" spans="1:65" s="2" customFormat="1" ht="19.5">
      <c r="A607" s="35"/>
      <c r="B607" s="36"/>
      <c r="C607" s="37"/>
      <c r="D607" s="207" t="s">
        <v>294</v>
      </c>
      <c r="E607" s="37"/>
      <c r="F607" s="239" t="s">
        <v>2178</v>
      </c>
      <c r="G607" s="37"/>
      <c r="H607" s="37"/>
      <c r="I607" s="240"/>
      <c r="J607" s="37"/>
      <c r="K607" s="37"/>
      <c r="L607" s="40"/>
      <c r="M607" s="241"/>
      <c r="N607" s="242"/>
      <c r="O607" s="72"/>
      <c r="P607" s="72"/>
      <c r="Q607" s="72"/>
      <c r="R607" s="72"/>
      <c r="S607" s="72"/>
      <c r="T607" s="73"/>
      <c r="U607" s="35"/>
      <c r="V607" s="35"/>
      <c r="W607" s="35"/>
      <c r="X607" s="35"/>
      <c r="Y607" s="35"/>
      <c r="Z607" s="35"/>
      <c r="AA607" s="35"/>
      <c r="AB607" s="35"/>
      <c r="AC607" s="35"/>
      <c r="AD607" s="35"/>
      <c r="AE607" s="35"/>
      <c r="AT607" s="18" t="s">
        <v>294</v>
      </c>
      <c r="AU607" s="18" t="s">
        <v>73</v>
      </c>
    </row>
    <row r="608" spans="1:65" s="16" customFormat="1">
      <c r="B608" s="248"/>
      <c r="C608" s="249"/>
      <c r="D608" s="207" t="s">
        <v>272</v>
      </c>
      <c r="E608" s="250" t="s">
        <v>1</v>
      </c>
      <c r="F608" s="251" t="s">
        <v>4361</v>
      </c>
      <c r="G608" s="249"/>
      <c r="H608" s="250" t="s">
        <v>1</v>
      </c>
      <c r="I608" s="252"/>
      <c r="J608" s="249"/>
      <c r="K608" s="249"/>
      <c r="L608" s="253"/>
      <c r="M608" s="254"/>
      <c r="N608" s="255"/>
      <c r="O608" s="255"/>
      <c r="P608" s="255"/>
      <c r="Q608" s="255"/>
      <c r="R608" s="255"/>
      <c r="S608" s="255"/>
      <c r="T608" s="256"/>
      <c r="AT608" s="257" t="s">
        <v>272</v>
      </c>
      <c r="AU608" s="257" t="s">
        <v>73</v>
      </c>
      <c r="AV608" s="16" t="s">
        <v>71</v>
      </c>
      <c r="AW608" s="16" t="s">
        <v>30</v>
      </c>
      <c r="AX608" s="16" t="s">
        <v>64</v>
      </c>
      <c r="AY608" s="257" t="s">
        <v>263</v>
      </c>
    </row>
    <row r="609" spans="2:51" s="13" customFormat="1">
      <c r="B609" s="205"/>
      <c r="C609" s="206"/>
      <c r="D609" s="207" t="s">
        <v>272</v>
      </c>
      <c r="E609" s="208" t="s">
        <v>1</v>
      </c>
      <c r="F609" s="209" t="s">
        <v>4593</v>
      </c>
      <c r="G609" s="206"/>
      <c r="H609" s="210">
        <v>11.1</v>
      </c>
      <c r="I609" s="211"/>
      <c r="J609" s="206"/>
      <c r="K609" s="206"/>
      <c r="L609" s="212"/>
      <c r="M609" s="213"/>
      <c r="N609" s="214"/>
      <c r="O609" s="214"/>
      <c r="P609" s="214"/>
      <c r="Q609" s="214"/>
      <c r="R609" s="214"/>
      <c r="S609" s="214"/>
      <c r="T609" s="215"/>
      <c r="AT609" s="216" t="s">
        <v>272</v>
      </c>
      <c r="AU609" s="216" t="s">
        <v>73</v>
      </c>
      <c r="AV609" s="13" t="s">
        <v>73</v>
      </c>
      <c r="AW609" s="13" t="s">
        <v>30</v>
      </c>
      <c r="AX609" s="13" t="s">
        <v>64</v>
      </c>
      <c r="AY609" s="216" t="s">
        <v>263</v>
      </c>
    </row>
    <row r="610" spans="2:51" s="13" customFormat="1">
      <c r="B610" s="205"/>
      <c r="C610" s="206"/>
      <c r="D610" s="207" t="s">
        <v>272</v>
      </c>
      <c r="E610" s="208" t="s">
        <v>1</v>
      </c>
      <c r="F610" s="209" t="s">
        <v>4594</v>
      </c>
      <c r="G610" s="206"/>
      <c r="H610" s="210">
        <v>0.90700000000000003</v>
      </c>
      <c r="I610" s="211"/>
      <c r="J610" s="206"/>
      <c r="K610" s="206"/>
      <c r="L610" s="212"/>
      <c r="M610" s="213"/>
      <c r="N610" s="214"/>
      <c r="O610" s="214"/>
      <c r="P610" s="214"/>
      <c r="Q610" s="214"/>
      <c r="R610" s="214"/>
      <c r="S610" s="214"/>
      <c r="T610" s="215"/>
      <c r="AT610" s="216" t="s">
        <v>272</v>
      </c>
      <c r="AU610" s="216" t="s">
        <v>73</v>
      </c>
      <c r="AV610" s="13" t="s">
        <v>73</v>
      </c>
      <c r="AW610" s="13" t="s">
        <v>30</v>
      </c>
      <c r="AX610" s="13" t="s">
        <v>64</v>
      </c>
      <c r="AY610" s="216" t="s">
        <v>263</v>
      </c>
    </row>
    <row r="611" spans="2:51" s="13" customFormat="1">
      <c r="B611" s="205"/>
      <c r="C611" s="206"/>
      <c r="D611" s="207" t="s">
        <v>272</v>
      </c>
      <c r="E611" s="208" t="s">
        <v>1</v>
      </c>
      <c r="F611" s="209" t="s">
        <v>4595</v>
      </c>
      <c r="G611" s="206"/>
      <c r="H611" s="210">
        <v>4.5270000000000001</v>
      </c>
      <c r="I611" s="211"/>
      <c r="J611" s="206"/>
      <c r="K611" s="206"/>
      <c r="L611" s="212"/>
      <c r="M611" s="213"/>
      <c r="N611" s="214"/>
      <c r="O611" s="214"/>
      <c r="P611" s="214"/>
      <c r="Q611" s="214"/>
      <c r="R611" s="214"/>
      <c r="S611" s="214"/>
      <c r="T611" s="215"/>
      <c r="AT611" s="216" t="s">
        <v>272</v>
      </c>
      <c r="AU611" s="216" t="s">
        <v>73</v>
      </c>
      <c r="AV611" s="13" t="s">
        <v>73</v>
      </c>
      <c r="AW611" s="13" t="s">
        <v>30</v>
      </c>
      <c r="AX611" s="13" t="s">
        <v>64</v>
      </c>
      <c r="AY611" s="216" t="s">
        <v>263</v>
      </c>
    </row>
    <row r="612" spans="2:51" s="13" customFormat="1">
      <c r="B612" s="205"/>
      <c r="C612" s="206"/>
      <c r="D612" s="207" t="s">
        <v>272</v>
      </c>
      <c r="E612" s="208" t="s">
        <v>1</v>
      </c>
      <c r="F612" s="209" t="s">
        <v>4596</v>
      </c>
      <c r="G612" s="206"/>
      <c r="H612" s="210">
        <v>0.68</v>
      </c>
      <c r="I612" s="211"/>
      <c r="J612" s="206"/>
      <c r="K612" s="206"/>
      <c r="L612" s="212"/>
      <c r="M612" s="213"/>
      <c r="N612" s="214"/>
      <c r="O612" s="214"/>
      <c r="P612" s="214"/>
      <c r="Q612" s="214"/>
      <c r="R612" s="214"/>
      <c r="S612" s="214"/>
      <c r="T612" s="215"/>
      <c r="AT612" s="216" t="s">
        <v>272</v>
      </c>
      <c r="AU612" s="216" t="s">
        <v>73</v>
      </c>
      <c r="AV612" s="13" t="s">
        <v>73</v>
      </c>
      <c r="AW612" s="13" t="s">
        <v>30</v>
      </c>
      <c r="AX612" s="13" t="s">
        <v>64</v>
      </c>
      <c r="AY612" s="216" t="s">
        <v>263</v>
      </c>
    </row>
    <row r="613" spans="2:51" s="13" customFormat="1">
      <c r="B613" s="205"/>
      <c r="C613" s="206"/>
      <c r="D613" s="207" t="s">
        <v>272</v>
      </c>
      <c r="E613" s="208" t="s">
        <v>1</v>
      </c>
      <c r="F613" s="209" t="s">
        <v>4597</v>
      </c>
      <c r="G613" s="206"/>
      <c r="H613" s="210">
        <v>1.0369999999999999</v>
      </c>
      <c r="I613" s="211"/>
      <c r="J613" s="206"/>
      <c r="K613" s="206"/>
      <c r="L613" s="212"/>
      <c r="M613" s="213"/>
      <c r="N613" s="214"/>
      <c r="O613" s="214"/>
      <c r="P613" s="214"/>
      <c r="Q613" s="214"/>
      <c r="R613" s="214"/>
      <c r="S613" s="214"/>
      <c r="T613" s="215"/>
      <c r="AT613" s="216" t="s">
        <v>272</v>
      </c>
      <c r="AU613" s="216" t="s">
        <v>73</v>
      </c>
      <c r="AV613" s="13" t="s">
        <v>73</v>
      </c>
      <c r="AW613" s="13" t="s">
        <v>30</v>
      </c>
      <c r="AX613" s="13" t="s">
        <v>64</v>
      </c>
      <c r="AY613" s="216" t="s">
        <v>263</v>
      </c>
    </row>
    <row r="614" spans="2:51" s="13" customFormat="1">
      <c r="B614" s="205"/>
      <c r="C614" s="206"/>
      <c r="D614" s="207" t="s">
        <v>272</v>
      </c>
      <c r="E614" s="208" t="s">
        <v>1</v>
      </c>
      <c r="F614" s="209" t="s">
        <v>4598</v>
      </c>
      <c r="G614" s="206"/>
      <c r="H614" s="210">
        <v>4.6180000000000003</v>
      </c>
      <c r="I614" s="211"/>
      <c r="J614" s="206"/>
      <c r="K614" s="206"/>
      <c r="L614" s="212"/>
      <c r="M614" s="213"/>
      <c r="N614" s="214"/>
      <c r="O614" s="214"/>
      <c r="P614" s="214"/>
      <c r="Q614" s="214"/>
      <c r="R614" s="214"/>
      <c r="S614" s="214"/>
      <c r="T614" s="215"/>
      <c r="AT614" s="216" t="s">
        <v>272</v>
      </c>
      <c r="AU614" s="216" t="s">
        <v>73</v>
      </c>
      <c r="AV614" s="13" t="s">
        <v>73</v>
      </c>
      <c r="AW614" s="13" t="s">
        <v>30</v>
      </c>
      <c r="AX614" s="13" t="s">
        <v>64</v>
      </c>
      <c r="AY614" s="216" t="s">
        <v>263</v>
      </c>
    </row>
    <row r="615" spans="2:51" s="13" customFormat="1">
      <c r="B615" s="205"/>
      <c r="C615" s="206"/>
      <c r="D615" s="207" t="s">
        <v>272</v>
      </c>
      <c r="E615" s="208" t="s">
        <v>1</v>
      </c>
      <c r="F615" s="209" t="s">
        <v>4599</v>
      </c>
      <c r="G615" s="206"/>
      <c r="H615" s="210">
        <v>0.90700000000000003</v>
      </c>
      <c r="I615" s="211"/>
      <c r="J615" s="206"/>
      <c r="K615" s="206"/>
      <c r="L615" s="212"/>
      <c r="M615" s="213"/>
      <c r="N615" s="214"/>
      <c r="O615" s="214"/>
      <c r="P615" s="214"/>
      <c r="Q615" s="214"/>
      <c r="R615" s="214"/>
      <c r="S615" s="214"/>
      <c r="T615" s="215"/>
      <c r="AT615" s="216" t="s">
        <v>272</v>
      </c>
      <c r="AU615" s="216" t="s">
        <v>73</v>
      </c>
      <c r="AV615" s="13" t="s">
        <v>73</v>
      </c>
      <c r="AW615" s="13" t="s">
        <v>30</v>
      </c>
      <c r="AX615" s="13" t="s">
        <v>64</v>
      </c>
      <c r="AY615" s="216" t="s">
        <v>263</v>
      </c>
    </row>
    <row r="616" spans="2:51" s="13" customFormat="1">
      <c r="B616" s="205"/>
      <c r="C616" s="206"/>
      <c r="D616" s="207" t="s">
        <v>272</v>
      </c>
      <c r="E616" s="208" t="s">
        <v>1</v>
      </c>
      <c r="F616" s="209" t="s">
        <v>4600</v>
      </c>
      <c r="G616" s="206"/>
      <c r="H616" s="210">
        <v>4.1820000000000004</v>
      </c>
      <c r="I616" s="211"/>
      <c r="J616" s="206"/>
      <c r="K616" s="206"/>
      <c r="L616" s="212"/>
      <c r="M616" s="213"/>
      <c r="N616" s="214"/>
      <c r="O616" s="214"/>
      <c r="P616" s="214"/>
      <c r="Q616" s="214"/>
      <c r="R616" s="214"/>
      <c r="S616" s="214"/>
      <c r="T616" s="215"/>
      <c r="AT616" s="216" t="s">
        <v>272</v>
      </c>
      <c r="AU616" s="216" t="s">
        <v>73</v>
      </c>
      <c r="AV616" s="13" t="s">
        <v>73</v>
      </c>
      <c r="AW616" s="13" t="s">
        <v>30</v>
      </c>
      <c r="AX616" s="13" t="s">
        <v>64</v>
      </c>
      <c r="AY616" s="216" t="s">
        <v>263</v>
      </c>
    </row>
    <row r="617" spans="2:51" s="13" customFormat="1">
      <c r="B617" s="205"/>
      <c r="C617" s="206"/>
      <c r="D617" s="207" t="s">
        <v>272</v>
      </c>
      <c r="E617" s="208" t="s">
        <v>1</v>
      </c>
      <c r="F617" s="209" t="s">
        <v>4601</v>
      </c>
      <c r="G617" s="206"/>
      <c r="H617" s="210">
        <v>1.0369999999999999</v>
      </c>
      <c r="I617" s="211"/>
      <c r="J617" s="206"/>
      <c r="K617" s="206"/>
      <c r="L617" s="212"/>
      <c r="M617" s="213"/>
      <c r="N617" s="214"/>
      <c r="O617" s="214"/>
      <c r="P617" s="214"/>
      <c r="Q617" s="214"/>
      <c r="R617" s="214"/>
      <c r="S617" s="214"/>
      <c r="T617" s="215"/>
      <c r="AT617" s="216" t="s">
        <v>272</v>
      </c>
      <c r="AU617" s="216" t="s">
        <v>73</v>
      </c>
      <c r="AV617" s="13" t="s">
        <v>73</v>
      </c>
      <c r="AW617" s="13" t="s">
        <v>30</v>
      </c>
      <c r="AX617" s="13" t="s">
        <v>64</v>
      </c>
      <c r="AY617" s="216" t="s">
        <v>263</v>
      </c>
    </row>
    <row r="618" spans="2:51" s="13" customFormat="1">
      <c r="B618" s="205"/>
      <c r="C618" s="206"/>
      <c r="D618" s="207" t="s">
        <v>272</v>
      </c>
      <c r="E618" s="208" t="s">
        <v>1</v>
      </c>
      <c r="F618" s="209" t="s">
        <v>4602</v>
      </c>
      <c r="G618" s="206"/>
      <c r="H618" s="210">
        <v>2.8079999999999998</v>
      </c>
      <c r="I618" s="211"/>
      <c r="J618" s="206"/>
      <c r="K618" s="206"/>
      <c r="L618" s="212"/>
      <c r="M618" s="213"/>
      <c r="N618" s="214"/>
      <c r="O618" s="214"/>
      <c r="P618" s="214"/>
      <c r="Q618" s="214"/>
      <c r="R618" s="214"/>
      <c r="S618" s="214"/>
      <c r="T618" s="215"/>
      <c r="AT618" s="216" t="s">
        <v>272</v>
      </c>
      <c r="AU618" s="216" t="s">
        <v>73</v>
      </c>
      <c r="AV618" s="13" t="s">
        <v>73</v>
      </c>
      <c r="AW618" s="13" t="s">
        <v>30</v>
      </c>
      <c r="AX618" s="13" t="s">
        <v>64</v>
      </c>
      <c r="AY618" s="216" t="s">
        <v>263</v>
      </c>
    </row>
    <row r="619" spans="2:51" s="13" customFormat="1">
      <c r="B619" s="205"/>
      <c r="C619" s="206"/>
      <c r="D619" s="207" t="s">
        <v>272</v>
      </c>
      <c r="E619" s="208" t="s">
        <v>1</v>
      </c>
      <c r="F619" s="209" t="s">
        <v>4603</v>
      </c>
      <c r="G619" s="206"/>
      <c r="H619" s="210">
        <v>0.90700000000000003</v>
      </c>
      <c r="I619" s="211"/>
      <c r="J619" s="206"/>
      <c r="K619" s="206"/>
      <c r="L619" s="212"/>
      <c r="M619" s="213"/>
      <c r="N619" s="214"/>
      <c r="O619" s="214"/>
      <c r="P619" s="214"/>
      <c r="Q619" s="214"/>
      <c r="R619" s="214"/>
      <c r="S619" s="214"/>
      <c r="T619" s="215"/>
      <c r="AT619" s="216" t="s">
        <v>272</v>
      </c>
      <c r="AU619" s="216" t="s">
        <v>73</v>
      </c>
      <c r="AV619" s="13" t="s">
        <v>73</v>
      </c>
      <c r="AW619" s="13" t="s">
        <v>30</v>
      </c>
      <c r="AX619" s="13" t="s">
        <v>64</v>
      </c>
      <c r="AY619" s="216" t="s">
        <v>263</v>
      </c>
    </row>
    <row r="620" spans="2:51" s="13" customFormat="1">
      <c r="B620" s="205"/>
      <c r="C620" s="206"/>
      <c r="D620" s="207" t="s">
        <v>272</v>
      </c>
      <c r="E620" s="208" t="s">
        <v>1</v>
      </c>
      <c r="F620" s="209" t="s">
        <v>4604</v>
      </c>
      <c r="G620" s="206"/>
      <c r="H620" s="210">
        <v>4.5359999999999996</v>
      </c>
      <c r="I620" s="211"/>
      <c r="J620" s="206"/>
      <c r="K620" s="206"/>
      <c r="L620" s="212"/>
      <c r="M620" s="213"/>
      <c r="N620" s="214"/>
      <c r="O620" s="214"/>
      <c r="P620" s="214"/>
      <c r="Q620" s="214"/>
      <c r="R620" s="214"/>
      <c r="S620" s="214"/>
      <c r="T620" s="215"/>
      <c r="AT620" s="216" t="s">
        <v>272</v>
      </c>
      <c r="AU620" s="216" t="s">
        <v>73</v>
      </c>
      <c r="AV620" s="13" t="s">
        <v>73</v>
      </c>
      <c r="AW620" s="13" t="s">
        <v>30</v>
      </c>
      <c r="AX620" s="13" t="s">
        <v>64</v>
      </c>
      <c r="AY620" s="216" t="s">
        <v>263</v>
      </c>
    </row>
    <row r="621" spans="2:51" s="13" customFormat="1">
      <c r="B621" s="205"/>
      <c r="C621" s="206"/>
      <c r="D621" s="207" t="s">
        <v>272</v>
      </c>
      <c r="E621" s="208" t="s">
        <v>1</v>
      </c>
      <c r="F621" s="209" t="s">
        <v>4605</v>
      </c>
      <c r="G621" s="206"/>
      <c r="H621" s="210">
        <v>1.0369999999999999</v>
      </c>
      <c r="I621" s="211"/>
      <c r="J621" s="206"/>
      <c r="K621" s="206"/>
      <c r="L621" s="212"/>
      <c r="M621" s="213"/>
      <c r="N621" s="214"/>
      <c r="O621" s="214"/>
      <c r="P621" s="214"/>
      <c r="Q621" s="214"/>
      <c r="R621" s="214"/>
      <c r="S621" s="214"/>
      <c r="T621" s="215"/>
      <c r="AT621" s="216" t="s">
        <v>272</v>
      </c>
      <c r="AU621" s="216" t="s">
        <v>73</v>
      </c>
      <c r="AV621" s="13" t="s">
        <v>73</v>
      </c>
      <c r="AW621" s="13" t="s">
        <v>30</v>
      </c>
      <c r="AX621" s="13" t="s">
        <v>64</v>
      </c>
      <c r="AY621" s="216" t="s">
        <v>263</v>
      </c>
    </row>
    <row r="622" spans="2:51" s="13" customFormat="1">
      <c r="B622" s="205"/>
      <c r="C622" s="206"/>
      <c r="D622" s="207" t="s">
        <v>272</v>
      </c>
      <c r="E622" s="208" t="s">
        <v>1</v>
      </c>
      <c r="F622" s="209" t="s">
        <v>4606</v>
      </c>
      <c r="G622" s="206"/>
      <c r="H622" s="210">
        <v>4.532</v>
      </c>
      <c r="I622" s="211"/>
      <c r="J622" s="206"/>
      <c r="K622" s="206"/>
      <c r="L622" s="212"/>
      <c r="M622" s="213"/>
      <c r="N622" s="214"/>
      <c r="O622" s="214"/>
      <c r="P622" s="214"/>
      <c r="Q622" s="214"/>
      <c r="R622" s="214"/>
      <c r="S622" s="214"/>
      <c r="T622" s="215"/>
      <c r="AT622" s="216" t="s">
        <v>272</v>
      </c>
      <c r="AU622" s="216" t="s">
        <v>73</v>
      </c>
      <c r="AV622" s="13" t="s">
        <v>73</v>
      </c>
      <c r="AW622" s="13" t="s">
        <v>30</v>
      </c>
      <c r="AX622" s="13" t="s">
        <v>64</v>
      </c>
      <c r="AY622" s="216" t="s">
        <v>263</v>
      </c>
    </row>
    <row r="623" spans="2:51" s="13" customFormat="1">
      <c r="B623" s="205"/>
      <c r="C623" s="206"/>
      <c r="D623" s="207" t="s">
        <v>272</v>
      </c>
      <c r="E623" s="208" t="s">
        <v>1</v>
      </c>
      <c r="F623" s="209" t="s">
        <v>4607</v>
      </c>
      <c r="G623" s="206"/>
      <c r="H623" s="210">
        <v>0.90700000000000003</v>
      </c>
      <c r="I623" s="211"/>
      <c r="J623" s="206"/>
      <c r="K623" s="206"/>
      <c r="L623" s="212"/>
      <c r="M623" s="213"/>
      <c r="N623" s="214"/>
      <c r="O623" s="214"/>
      <c r="P623" s="214"/>
      <c r="Q623" s="214"/>
      <c r="R623" s="214"/>
      <c r="S623" s="214"/>
      <c r="T623" s="215"/>
      <c r="AT623" s="216" t="s">
        <v>272</v>
      </c>
      <c r="AU623" s="216" t="s">
        <v>73</v>
      </c>
      <c r="AV623" s="13" t="s">
        <v>73</v>
      </c>
      <c r="AW623" s="13" t="s">
        <v>30</v>
      </c>
      <c r="AX623" s="13" t="s">
        <v>64</v>
      </c>
      <c r="AY623" s="216" t="s">
        <v>263</v>
      </c>
    </row>
    <row r="624" spans="2:51" s="13" customFormat="1">
      <c r="B624" s="205"/>
      <c r="C624" s="206"/>
      <c r="D624" s="207" t="s">
        <v>272</v>
      </c>
      <c r="E624" s="208" t="s">
        <v>1</v>
      </c>
      <c r="F624" s="209" t="s">
        <v>4593</v>
      </c>
      <c r="G624" s="206"/>
      <c r="H624" s="210">
        <v>11.1</v>
      </c>
      <c r="I624" s="211"/>
      <c r="J624" s="206"/>
      <c r="K624" s="206"/>
      <c r="L624" s="212"/>
      <c r="M624" s="213"/>
      <c r="N624" s="214"/>
      <c r="O624" s="214"/>
      <c r="P624" s="214"/>
      <c r="Q624" s="214"/>
      <c r="R624" s="214"/>
      <c r="S624" s="214"/>
      <c r="T624" s="215"/>
      <c r="AT624" s="216" t="s">
        <v>272</v>
      </c>
      <c r="AU624" s="216" t="s">
        <v>73</v>
      </c>
      <c r="AV624" s="13" t="s">
        <v>73</v>
      </c>
      <c r="AW624" s="13" t="s">
        <v>30</v>
      </c>
      <c r="AX624" s="13" t="s">
        <v>64</v>
      </c>
      <c r="AY624" s="216" t="s">
        <v>263</v>
      </c>
    </row>
    <row r="625" spans="1:65" s="13" customFormat="1">
      <c r="B625" s="205"/>
      <c r="C625" s="206"/>
      <c r="D625" s="207" t="s">
        <v>272</v>
      </c>
      <c r="E625" s="208" t="s">
        <v>1</v>
      </c>
      <c r="F625" s="209" t="s">
        <v>4608</v>
      </c>
      <c r="G625" s="206"/>
      <c r="H625" s="210">
        <v>5.8730000000000002</v>
      </c>
      <c r="I625" s="211"/>
      <c r="J625" s="206"/>
      <c r="K625" s="206"/>
      <c r="L625" s="212"/>
      <c r="M625" s="213"/>
      <c r="N625" s="214"/>
      <c r="O625" s="214"/>
      <c r="P625" s="214"/>
      <c r="Q625" s="214"/>
      <c r="R625" s="214"/>
      <c r="S625" s="214"/>
      <c r="T625" s="215"/>
      <c r="AT625" s="216" t="s">
        <v>272</v>
      </c>
      <c r="AU625" s="216" t="s">
        <v>73</v>
      </c>
      <c r="AV625" s="13" t="s">
        <v>73</v>
      </c>
      <c r="AW625" s="13" t="s">
        <v>30</v>
      </c>
      <c r="AX625" s="13" t="s">
        <v>64</v>
      </c>
      <c r="AY625" s="216" t="s">
        <v>263</v>
      </c>
    </row>
    <row r="626" spans="1:65" s="13" customFormat="1">
      <c r="B626" s="205"/>
      <c r="C626" s="206"/>
      <c r="D626" s="207" t="s">
        <v>272</v>
      </c>
      <c r="E626" s="208" t="s">
        <v>1</v>
      </c>
      <c r="F626" s="209" t="s">
        <v>4609</v>
      </c>
      <c r="G626" s="206"/>
      <c r="H626" s="210">
        <v>11.523999999999999</v>
      </c>
      <c r="I626" s="211"/>
      <c r="J626" s="206"/>
      <c r="K626" s="206"/>
      <c r="L626" s="212"/>
      <c r="M626" s="213"/>
      <c r="N626" s="214"/>
      <c r="O626" s="214"/>
      <c r="P626" s="214"/>
      <c r="Q626" s="214"/>
      <c r="R626" s="214"/>
      <c r="S626" s="214"/>
      <c r="T626" s="215"/>
      <c r="AT626" s="216" t="s">
        <v>272</v>
      </c>
      <c r="AU626" s="216" t="s">
        <v>73</v>
      </c>
      <c r="AV626" s="13" t="s">
        <v>73</v>
      </c>
      <c r="AW626" s="13" t="s">
        <v>30</v>
      </c>
      <c r="AX626" s="13" t="s">
        <v>64</v>
      </c>
      <c r="AY626" s="216" t="s">
        <v>263</v>
      </c>
    </row>
    <row r="627" spans="1:65" s="16" customFormat="1">
      <c r="B627" s="248"/>
      <c r="C627" s="249"/>
      <c r="D627" s="207" t="s">
        <v>272</v>
      </c>
      <c r="E627" s="250" t="s">
        <v>1</v>
      </c>
      <c r="F627" s="251" t="s">
        <v>4364</v>
      </c>
      <c r="G627" s="249"/>
      <c r="H627" s="250" t="s">
        <v>1</v>
      </c>
      <c r="I627" s="252"/>
      <c r="J627" s="249"/>
      <c r="K627" s="249"/>
      <c r="L627" s="253"/>
      <c r="M627" s="254"/>
      <c r="N627" s="255"/>
      <c r="O627" s="255"/>
      <c r="P627" s="255"/>
      <c r="Q627" s="255"/>
      <c r="R627" s="255"/>
      <c r="S627" s="255"/>
      <c r="T627" s="256"/>
      <c r="AT627" s="257" t="s">
        <v>272</v>
      </c>
      <c r="AU627" s="257" t="s">
        <v>73</v>
      </c>
      <c r="AV627" s="16" t="s">
        <v>71</v>
      </c>
      <c r="AW627" s="16" t="s">
        <v>30</v>
      </c>
      <c r="AX627" s="16" t="s">
        <v>64</v>
      </c>
      <c r="AY627" s="257" t="s">
        <v>263</v>
      </c>
    </row>
    <row r="628" spans="1:65" s="15" customFormat="1">
      <c r="B628" s="228"/>
      <c r="C628" s="229"/>
      <c r="D628" s="207" t="s">
        <v>272</v>
      </c>
      <c r="E628" s="230" t="s">
        <v>1</v>
      </c>
      <c r="F628" s="231" t="s">
        <v>280</v>
      </c>
      <c r="G628" s="229"/>
      <c r="H628" s="232">
        <v>72.218999999999994</v>
      </c>
      <c r="I628" s="233"/>
      <c r="J628" s="229"/>
      <c r="K628" s="229"/>
      <c r="L628" s="234"/>
      <c r="M628" s="235"/>
      <c r="N628" s="236"/>
      <c r="O628" s="236"/>
      <c r="P628" s="236"/>
      <c r="Q628" s="236"/>
      <c r="R628" s="236"/>
      <c r="S628" s="236"/>
      <c r="T628" s="237"/>
      <c r="AT628" s="238" t="s">
        <v>272</v>
      </c>
      <c r="AU628" s="238" t="s">
        <v>73</v>
      </c>
      <c r="AV628" s="15" t="s">
        <v>270</v>
      </c>
      <c r="AW628" s="15" t="s">
        <v>30</v>
      </c>
      <c r="AX628" s="15" t="s">
        <v>71</v>
      </c>
      <c r="AY628" s="238" t="s">
        <v>263</v>
      </c>
    </row>
    <row r="629" spans="1:65" s="2" customFormat="1" ht="16.5" customHeight="1">
      <c r="A629" s="35"/>
      <c r="B629" s="36"/>
      <c r="C629" s="191" t="s">
        <v>542</v>
      </c>
      <c r="D629" s="191" t="s">
        <v>266</v>
      </c>
      <c r="E629" s="192" t="s">
        <v>695</v>
      </c>
      <c r="F629" s="193" t="s">
        <v>696</v>
      </c>
      <c r="G629" s="194" t="s">
        <v>269</v>
      </c>
      <c r="H629" s="195">
        <v>797.73299999999995</v>
      </c>
      <c r="I629" s="196"/>
      <c r="J629" s="197">
        <f>ROUND(I629*H629,2)</f>
        <v>0</v>
      </c>
      <c r="K629" s="198"/>
      <c r="L629" s="40"/>
      <c r="M629" s="199" t="s">
        <v>1</v>
      </c>
      <c r="N629" s="200" t="s">
        <v>38</v>
      </c>
      <c r="O629" s="72"/>
      <c r="P629" s="201">
        <f>O629*H629</f>
        <v>0</v>
      </c>
      <c r="Q629" s="201">
        <v>0</v>
      </c>
      <c r="R629" s="201">
        <f>Q629*H629</f>
        <v>0</v>
      </c>
      <c r="S629" s="201">
        <v>0</v>
      </c>
      <c r="T629" s="202">
        <f>S629*H629</f>
        <v>0</v>
      </c>
      <c r="U629" s="35"/>
      <c r="V629" s="35"/>
      <c r="W629" s="35"/>
      <c r="X629" s="35"/>
      <c r="Y629" s="35"/>
      <c r="Z629" s="35"/>
      <c r="AA629" s="35"/>
      <c r="AB629" s="35"/>
      <c r="AC629" s="35"/>
      <c r="AD629" s="35"/>
      <c r="AE629" s="35"/>
      <c r="AR629" s="203" t="s">
        <v>270</v>
      </c>
      <c r="AT629" s="203" t="s">
        <v>266</v>
      </c>
      <c r="AU629" s="203" t="s">
        <v>73</v>
      </c>
      <c r="AY629" s="18" t="s">
        <v>263</v>
      </c>
      <c r="BE629" s="204">
        <f>IF(N629="základní",J629,0)</f>
        <v>0</v>
      </c>
      <c r="BF629" s="204">
        <f>IF(N629="snížená",J629,0)</f>
        <v>0</v>
      </c>
      <c r="BG629" s="204">
        <f>IF(N629="zákl. přenesená",J629,0)</f>
        <v>0</v>
      </c>
      <c r="BH629" s="204">
        <f>IF(N629="sníž. přenesená",J629,0)</f>
        <v>0</v>
      </c>
      <c r="BI629" s="204">
        <f>IF(N629="nulová",J629,0)</f>
        <v>0</v>
      </c>
      <c r="BJ629" s="18" t="s">
        <v>71</v>
      </c>
      <c r="BK629" s="204">
        <f>ROUND(I629*H629,2)</f>
        <v>0</v>
      </c>
      <c r="BL629" s="18" t="s">
        <v>270</v>
      </c>
      <c r="BM629" s="203" t="s">
        <v>4610</v>
      </c>
    </row>
    <row r="630" spans="1:65" s="2" customFormat="1" ht="19.5">
      <c r="A630" s="35"/>
      <c r="B630" s="36"/>
      <c r="C630" s="37"/>
      <c r="D630" s="207" t="s">
        <v>294</v>
      </c>
      <c r="E630" s="37"/>
      <c r="F630" s="239" t="s">
        <v>2187</v>
      </c>
      <c r="G630" s="37"/>
      <c r="H630" s="37"/>
      <c r="I630" s="240"/>
      <c r="J630" s="37"/>
      <c r="K630" s="37"/>
      <c r="L630" s="40"/>
      <c r="M630" s="241"/>
      <c r="N630" s="242"/>
      <c r="O630" s="72"/>
      <c r="P630" s="72"/>
      <c r="Q630" s="72"/>
      <c r="R630" s="72"/>
      <c r="S630" s="72"/>
      <c r="T630" s="73"/>
      <c r="U630" s="35"/>
      <c r="V630" s="35"/>
      <c r="W630" s="35"/>
      <c r="X630" s="35"/>
      <c r="Y630" s="35"/>
      <c r="Z630" s="35"/>
      <c r="AA630" s="35"/>
      <c r="AB630" s="35"/>
      <c r="AC630" s="35"/>
      <c r="AD630" s="35"/>
      <c r="AE630" s="35"/>
      <c r="AT630" s="18" t="s">
        <v>294</v>
      </c>
      <c r="AU630" s="18" t="s">
        <v>73</v>
      </c>
    </row>
    <row r="631" spans="1:65" s="16" customFormat="1">
      <c r="B631" s="248"/>
      <c r="C631" s="249"/>
      <c r="D631" s="207" t="s">
        <v>272</v>
      </c>
      <c r="E631" s="250" t="s">
        <v>1</v>
      </c>
      <c r="F631" s="251" t="s">
        <v>4361</v>
      </c>
      <c r="G631" s="249"/>
      <c r="H631" s="250" t="s">
        <v>1</v>
      </c>
      <c r="I631" s="252"/>
      <c r="J631" s="249"/>
      <c r="K631" s="249"/>
      <c r="L631" s="253"/>
      <c r="M631" s="254"/>
      <c r="N631" s="255"/>
      <c r="O631" s="255"/>
      <c r="P631" s="255"/>
      <c r="Q631" s="255"/>
      <c r="R631" s="255"/>
      <c r="S631" s="255"/>
      <c r="T631" s="256"/>
      <c r="AT631" s="257" t="s">
        <v>272</v>
      </c>
      <c r="AU631" s="257" t="s">
        <v>73</v>
      </c>
      <c r="AV631" s="16" t="s">
        <v>71</v>
      </c>
      <c r="AW631" s="16" t="s">
        <v>30</v>
      </c>
      <c r="AX631" s="16" t="s">
        <v>64</v>
      </c>
      <c r="AY631" s="257" t="s">
        <v>263</v>
      </c>
    </row>
    <row r="632" spans="1:65" s="16" customFormat="1">
      <c r="B632" s="248"/>
      <c r="C632" s="249"/>
      <c r="D632" s="207" t="s">
        <v>272</v>
      </c>
      <c r="E632" s="250" t="s">
        <v>1</v>
      </c>
      <c r="F632" s="251" t="s">
        <v>4611</v>
      </c>
      <c r="G632" s="249"/>
      <c r="H632" s="250" t="s">
        <v>1</v>
      </c>
      <c r="I632" s="252"/>
      <c r="J632" s="249"/>
      <c r="K632" s="249"/>
      <c r="L632" s="253"/>
      <c r="M632" s="254"/>
      <c r="N632" s="255"/>
      <c r="O632" s="255"/>
      <c r="P632" s="255"/>
      <c r="Q632" s="255"/>
      <c r="R632" s="255"/>
      <c r="S632" s="255"/>
      <c r="T632" s="256"/>
      <c r="AT632" s="257" t="s">
        <v>272</v>
      </c>
      <c r="AU632" s="257" t="s">
        <v>73</v>
      </c>
      <c r="AV632" s="16" t="s">
        <v>71</v>
      </c>
      <c r="AW632" s="16" t="s">
        <v>30</v>
      </c>
      <c r="AX632" s="16" t="s">
        <v>64</v>
      </c>
      <c r="AY632" s="257" t="s">
        <v>263</v>
      </c>
    </row>
    <row r="633" spans="1:65" s="13" customFormat="1" ht="22.5">
      <c r="B633" s="205"/>
      <c r="C633" s="206"/>
      <c r="D633" s="207" t="s">
        <v>272</v>
      </c>
      <c r="E633" s="208" t="s">
        <v>1</v>
      </c>
      <c r="F633" s="209" t="s">
        <v>4612</v>
      </c>
      <c r="G633" s="206"/>
      <c r="H633" s="210">
        <v>85.706999999999994</v>
      </c>
      <c r="I633" s="211"/>
      <c r="J633" s="206"/>
      <c r="K633" s="206"/>
      <c r="L633" s="212"/>
      <c r="M633" s="213"/>
      <c r="N633" s="214"/>
      <c r="O633" s="214"/>
      <c r="P633" s="214"/>
      <c r="Q633" s="214"/>
      <c r="R633" s="214"/>
      <c r="S633" s="214"/>
      <c r="T633" s="215"/>
      <c r="AT633" s="216" t="s">
        <v>272</v>
      </c>
      <c r="AU633" s="216" t="s">
        <v>73</v>
      </c>
      <c r="AV633" s="13" t="s">
        <v>73</v>
      </c>
      <c r="AW633" s="13" t="s">
        <v>30</v>
      </c>
      <c r="AX633" s="13" t="s">
        <v>64</v>
      </c>
      <c r="AY633" s="216" t="s">
        <v>263</v>
      </c>
    </row>
    <row r="634" spans="1:65" s="13" customFormat="1">
      <c r="B634" s="205"/>
      <c r="C634" s="206"/>
      <c r="D634" s="207" t="s">
        <v>272</v>
      </c>
      <c r="E634" s="208" t="s">
        <v>1</v>
      </c>
      <c r="F634" s="209" t="s">
        <v>4613</v>
      </c>
      <c r="G634" s="206"/>
      <c r="H634" s="210">
        <v>37.414000000000001</v>
      </c>
      <c r="I634" s="211"/>
      <c r="J634" s="206"/>
      <c r="K634" s="206"/>
      <c r="L634" s="212"/>
      <c r="M634" s="213"/>
      <c r="N634" s="214"/>
      <c r="O634" s="214"/>
      <c r="P634" s="214"/>
      <c r="Q634" s="214"/>
      <c r="R634" s="214"/>
      <c r="S634" s="214"/>
      <c r="T634" s="215"/>
      <c r="AT634" s="216" t="s">
        <v>272</v>
      </c>
      <c r="AU634" s="216" t="s">
        <v>73</v>
      </c>
      <c r="AV634" s="13" t="s">
        <v>73</v>
      </c>
      <c r="AW634" s="13" t="s">
        <v>30</v>
      </c>
      <c r="AX634" s="13" t="s">
        <v>64</v>
      </c>
      <c r="AY634" s="216" t="s">
        <v>263</v>
      </c>
    </row>
    <row r="635" spans="1:65" s="13" customFormat="1">
      <c r="B635" s="205"/>
      <c r="C635" s="206"/>
      <c r="D635" s="207" t="s">
        <v>272</v>
      </c>
      <c r="E635" s="208" t="s">
        <v>1</v>
      </c>
      <c r="F635" s="209" t="s">
        <v>4614</v>
      </c>
      <c r="G635" s="206"/>
      <c r="H635" s="210">
        <v>19.206</v>
      </c>
      <c r="I635" s="211"/>
      <c r="J635" s="206"/>
      <c r="K635" s="206"/>
      <c r="L635" s="212"/>
      <c r="M635" s="213"/>
      <c r="N635" s="214"/>
      <c r="O635" s="214"/>
      <c r="P635" s="214"/>
      <c r="Q635" s="214"/>
      <c r="R635" s="214"/>
      <c r="S635" s="214"/>
      <c r="T635" s="215"/>
      <c r="AT635" s="216" t="s">
        <v>272</v>
      </c>
      <c r="AU635" s="216" t="s">
        <v>73</v>
      </c>
      <c r="AV635" s="13" t="s">
        <v>73</v>
      </c>
      <c r="AW635" s="13" t="s">
        <v>30</v>
      </c>
      <c r="AX635" s="13" t="s">
        <v>64</v>
      </c>
      <c r="AY635" s="216" t="s">
        <v>263</v>
      </c>
    </row>
    <row r="636" spans="1:65" s="13" customFormat="1">
      <c r="B636" s="205"/>
      <c r="C636" s="206"/>
      <c r="D636" s="207" t="s">
        <v>272</v>
      </c>
      <c r="E636" s="208" t="s">
        <v>1</v>
      </c>
      <c r="F636" s="209" t="s">
        <v>4615</v>
      </c>
      <c r="G636" s="206"/>
      <c r="H636" s="210">
        <v>8.89</v>
      </c>
      <c r="I636" s="211"/>
      <c r="J636" s="206"/>
      <c r="K636" s="206"/>
      <c r="L636" s="212"/>
      <c r="M636" s="213"/>
      <c r="N636" s="214"/>
      <c r="O636" s="214"/>
      <c r="P636" s="214"/>
      <c r="Q636" s="214"/>
      <c r="R636" s="214"/>
      <c r="S636" s="214"/>
      <c r="T636" s="215"/>
      <c r="AT636" s="216" t="s">
        <v>272</v>
      </c>
      <c r="AU636" s="216" t="s">
        <v>73</v>
      </c>
      <c r="AV636" s="13" t="s">
        <v>73</v>
      </c>
      <c r="AW636" s="13" t="s">
        <v>30</v>
      </c>
      <c r="AX636" s="13" t="s">
        <v>64</v>
      </c>
      <c r="AY636" s="216" t="s">
        <v>263</v>
      </c>
    </row>
    <row r="637" spans="1:65" s="16" customFormat="1">
      <c r="B637" s="248"/>
      <c r="C637" s="249"/>
      <c r="D637" s="207" t="s">
        <v>272</v>
      </c>
      <c r="E637" s="250" t="s">
        <v>1</v>
      </c>
      <c r="F637" s="251" t="s">
        <v>4616</v>
      </c>
      <c r="G637" s="249"/>
      <c r="H637" s="250" t="s">
        <v>1</v>
      </c>
      <c r="I637" s="252"/>
      <c r="J637" s="249"/>
      <c r="K637" s="249"/>
      <c r="L637" s="253"/>
      <c r="M637" s="254"/>
      <c r="N637" s="255"/>
      <c r="O637" s="255"/>
      <c r="P637" s="255"/>
      <c r="Q637" s="255"/>
      <c r="R637" s="255"/>
      <c r="S637" s="255"/>
      <c r="T637" s="256"/>
      <c r="AT637" s="257" t="s">
        <v>272</v>
      </c>
      <c r="AU637" s="257" t="s">
        <v>73</v>
      </c>
      <c r="AV637" s="16" t="s">
        <v>71</v>
      </c>
      <c r="AW637" s="16" t="s">
        <v>30</v>
      </c>
      <c r="AX637" s="16" t="s">
        <v>64</v>
      </c>
      <c r="AY637" s="257" t="s">
        <v>263</v>
      </c>
    </row>
    <row r="638" spans="1:65" s="13" customFormat="1">
      <c r="B638" s="205"/>
      <c r="C638" s="206"/>
      <c r="D638" s="207" t="s">
        <v>272</v>
      </c>
      <c r="E638" s="208" t="s">
        <v>1</v>
      </c>
      <c r="F638" s="209" t="s">
        <v>4617</v>
      </c>
      <c r="G638" s="206"/>
      <c r="H638" s="210">
        <v>32.883000000000003</v>
      </c>
      <c r="I638" s="211"/>
      <c r="J638" s="206"/>
      <c r="K638" s="206"/>
      <c r="L638" s="212"/>
      <c r="M638" s="213"/>
      <c r="N638" s="214"/>
      <c r="O638" s="214"/>
      <c r="P638" s="214"/>
      <c r="Q638" s="214"/>
      <c r="R638" s="214"/>
      <c r="S638" s="214"/>
      <c r="T638" s="215"/>
      <c r="AT638" s="216" t="s">
        <v>272</v>
      </c>
      <c r="AU638" s="216" t="s">
        <v>73</v>
      </c>
      <c r="AV638" s="13" t="s">
        <v>73</v>
      </c>
      <c r="AW638" s="13" t="s">
        <v>30</v>
      </c>
      <c r="AX638" s="13" t="s">
        <v>64</v>
      </c>
      <c r="AY638" s="216" t="s">
        <v>263</v>
      </c>
    </row>
    <row r="639" spans="1:65" s="13" customFormat="1">
      <c r="B639" s="205"/>
      <c r="C639" s="206"/>
      <c r="D639" s="207" t="s">
        <v>272</v>
      </c>
      <c r="E639" s="208" t="s">
        <v>1</v>
      </c>
      <c r="F639" s="209" t="s">
        <v>4618</v>
      </c>
      <c r="G639" s="206"/>
      <c r="H639" s="210">
        <v>25.957999999999998</v>
      </c>
      <c r="I639" s="211"/>
      <c r="J639" s="206"/>
      <c r="K639" s="206"/>
      <c r="L639" s="212"/>
      <c r="M639" s="213"/>
      <c r="N639" s="214"/>
      <c r="O639" s="214"/>
      <c r="P639" s="214"/>
      <c r="Q639" s="214"/>
      <c r="R639" s="214"/>
      <c r="S639" s="214"/>
      <c r="T639" s="215"/>
      <c r="AT639" s="216" t="s">
        <v>272</v>
      </c>
      <c r="AU639" s="216" t="s">
        <v>73</v>
      </c>
      <c r="AV639" s="13" t="s">
        <v>73</v>
      </c>
      <c r="AW639" s="13" t="s">
        <v>30</v>
      </c>
      <c r="AX639" s="13" t="s">
        <v>64</v>
      </c>
      <c r="AY639" s="216" t="s">
        <v>263</v>
      </c>
    </row>
    <row r="640" spans="1:65" s="13" customFormat="1" ht="22.5">
      <c r="B640" s="205"/>
      <c r="C640" s="206"/>
      <c r="D640" s="207" t="s">
        <v>272</v>
      </c>
      <c r="E640" s="208" t="s">
        <v>1</v>
      </c>
      <c r="F640" s="209" t="s">
        <v>4619</v>
      </c>
      <c r="G640" s="206"/>
      <c r="H640" s="210">
        <v>54.476999999999997</v>
      </c>
      <c r="I640" s="211"/>
      <c r="J640" s="206"/>
      <c r="K640" s="206"/>
      <c r="L640" s="212"/>
      <c r="M640" s="213"/>
      <c r="N640" s="214"/>
      <c r="O640" s="214"/>
      <c r="P640" s="214"/>
      <c r="Q640" s="214"/>
      <c r="R640" s="214"/>
      <c r="S640" s="214"/>
      <c r="T640" s="215"/>
      <c r="AT640" s="216" t="s">
        <v>272</v>
      </c>
      <c r="AU640" s="216" t="s">
        <v>73</v>
      </c>
      <c r="AV640" s="13" t="s">
        <v>73</v>
      </c>
      <c r="AW640" s="13" t="s">
        <v>30</v>
      </c>
      <c r="AX640" s="13" t="s">
        <v>64</v>
      </c>
      <c r="AY640" s="216" t="s">
        <v>263</v>
      </c>
    </row>
    <row r="641" spans="1:65" s="13" customFormat="1">
      <c r="B641" s="205"/>
      <c r="C641" s="206"/>
      <c r="D641" s="207" t="s">
        <v>272</v>
      </c>
      <c r="E641" s="208" t="s">
        <v>1</v>
      </c>
      <c r="F641" s="209" t="s">
        <v>4620</v>
      </c>
      <c r="G641" s="206"/>
      <c r="H641" s="210">
        <v>2.8</v>
      </c>
      <c r="I641" s="211"/>
      <c r="J641" s="206"/>
      <c r="K641" s="206"/>
      <c r="L641" s="212"/>
      <c r="M641" s="213"/>
      <c r="N641" s="214"/>
      <c r="O641" s="214"/>
      <c r="P641" s="214"/>
      <c r="Q641" s="214"/>
      <c r="R641" s="214"/>
      <c r="S641" s="214"/>
      <c r="T641" s="215"/>
      <c r="AT641" s="216" t="s">
        <v>272</v>
      </c>
      <c r="AU641" s="216" t="s">
        <v>73</v>
      </c>
      <c r="AV641" s="13" t="s">
        <v>73</v>
      </c>
      <c r="AW641" s="13" t="s">
        <v>30</v>
      </c>
      <c r="AX641" s="13" t="s">
        <v>64</v>
      </c>
      <c r="AY641" s="216" t="s">
        <v>263</v>
      </c>
    </row>
    <row r="642" spans="1:65" s="13" customFormat="1" ht="22.5">
      <c r="B642" s="205"/>
      <c r="C642" s="206"/>
      <c r="D642" s="207" t="s">
        <v>272</v>
      </c>
      <c r="E642" s="208" t="s">
        <v>1</v>
      </c>
      <c r="F642" s="209" t="s">
        <v>4621</v>
      </c>
      <c r="G642" s="206"/>
      <c r="H642" s="210">
        <v>67.558000000000007</v>
      </c>
      <c r="I642" s="211"/>
      <c r="J642" s="206"/>
      <c r="K642" s="206"/>
      <c r="L642" s="212"/>
      <c r="M642" s="213"/>
      <c r="N642" s="214"/>
      <c r="O642" s="214"/>
      <c r="P642" s="214"/>
      <c r="Q642" s="214"/>
      <c r="R642" s="214"/>
      <c r="S642" s="214"/>
      <c r="T642" s="215"/>
      <c r="AT642" s="216" t="s">
        <v>272</v>
      </c>
      <c r="AU642" s="216" t="s">
        <v>73</v>
      </c>
      <c r="AV642" s="13" t="s">
        <v>73</v>
      </c>
      <c r="AW642" s="13" t="s">
        <v>30</v>
      </c>
      <c r="AX642" s="13" t="s">
        <v>64</v>
      </c>
      <c r="AY642" s="216" t="s">
        <v>263</v>
      </c>
    </row>
    <row r="643" spans="1:65" s="16" customFormat="1">
      <c r="B643" s="248"/>
      <c r="C643" s="249"/>
      <c r="D643" s="207" t="s">
        <v>272</v>
      </c>
      <c r="E643" s="250" t="s">
        <v>1</v>
      </c>
      <c r="F643" s="251" t="s">
        <v>4364</v>
      </c>
      <c r="G643" s="249"/>
      <c r="H643" s="250" t="s">
        <v>1</v>
      </c>
      <c r="I643" s="252"/>
      <c r="J643" s="249"/>
      <c r="K643" s="249"/>
      <c r="L643" s="253"/>
      <c r="M643" s="254"/>
      <c r="N643" s="255"/>
      <c r="O643" s="255"/>
      <c r="P643" s="255"/>
      <c r="Q643" s="255"/>
      <c r="R643" s="255"/>
      <c r="S643" s="255"/>
      <c r="T643" s="256"/>
      <c r="AT643" s="257" t="s">
        <v>272</v>
      </c>
      <c r="AU643" s="257" t="s">
        <v>73</v>
      </c>
      <c r="AV643" s="16" t="s">
        <v>71</v>
      </c>
      <c r="AW643" s="16" t="s">
        <v>30</v>
      </c>
      <c r="AX643" s="16" t="s">
        <v>64</v>
      </c>
      <c r="AY643" s="257" t="s">
        <v>263</v>
      </c>
    </row>
    <row r="644" spans="1:65" s="13" customFormat="1" ht="22.5">
      <c r="B644" s="205"/>
      <c r="C644" s="206"/>
      <c r="D644" s="207" t="s">
        <v>272</v>
      </c>
      <c r="E644" s="208" t="s">
        <v>1</v>
      </c>
      <c r="F644" s="209" t="s">
        <v>4622</v>
      </c>
      <c r="G644" s="206"/>
      <c r="H644" s="210">
        <v>84.2</v>
      </c>
      <c r="I644" s="211"/>
      <c r="J644" s="206"/>
      <c r="K644" s="206"/>
      <c r="L644" s="212"/>
      <c r="M644" s="213"/>
      <c r="N644" s="214"/>
      <c r="O644" s="214"/>
      <c r="P644" s="214"/>
      <c r="Q644" s="214"/>
      <c r="R644" s="214"/>
      <c r="S644" s="214"/>
      <c r="T644" s="215"/>
      <c r="AT644" s="216" t="s">
        <v>272</v>
      </c>
      <c r="AU644" s="216" t="s">
        <v>73</v>
      </c>
      <c r="AV644" s="13" t="s">
        <v>73</v>
      </c>
      <c r="AW644" s="13" t="s">
        <v>30</v>
      </c>
      <c r="AX644" s="13" t="s">
        <v>64</v>
      </c>
      <c r="AY644" s="216" t="s">
        <v>263</v>
      </c>
    </row>
    <row r="645" spans="1:65" s="13" customFormat="1">
      <c r="B645" s="205"/>
      <c r="C645" s="206"/>
      <c r="D645" s="207" t="s">
        <v>272</v>
      </c>
      <c r="E645" s="208" t="s">
        <v>1</v>
      </c>
      <c r="F645" s="209" t="s">
        <v>4623</v>
      </c>
      <c r="G645" s="206"/>
      <c r="H645" s="210">
        <v>82.8</v>
      </c>
      <c r="I645" s="211"/>
      <c r="J645" s="206"/>
      <c r="K645" s="206"/>
      <c r="L645" s="212"/>
      <c r="M645" s="213"/>
      <c r="N645" s="214"/>
      <c r="O645" s="214"/>
      <c r="P645" s="214"/>
      <c r="Q645" s="214"/>
      <c r="R645" s="214"/>
      <c r="S645" s="214"/>
      <c r="T645" s="215"/>
      <c r="AT645" s="216" t="s">
        <v>272</v>
      </c>
      <c r="AU645" s="216" t="s">
        <v>73</v>
      </c>
      <c r="AV645" s="13" t="s">
        <v>73</v>
      </c>
      <c r="AW645" s="13" t="s">
        <v>30</v>
      </c>
      <c r="AX645" s="13" t="s">
        <v>64</v>
      </c>
      <c r="AY645" s="216" t="s">
        <v>263</v>
      </c>
    </row>
    <row r="646" spans="1:65" s="13" customFormat="1">
      <c r="B646" s="205"/>
      <c r="C646" s="206"/>
      <c r="D646" s="207" t="s">
        <v>272</v>
      </c>
      <c r="E646" s="208" t="s">
        <v>1</v>
      </c>
      <c r="F646" s="209" t="s">
        <v>4624</v>
      </c>
      <c r="G646" s="206"/>
      <c r="H646" s="210">
        <v>3.4</v>
      </c>
      <c r="I646" s="211"/>
      <c r="J646" s="206"/>
      <c r="K646" s="206"/>
      <c r="L646" s="212"/>
      <c r="M646" s="213"/>
      <c r="N646" s="214"/>
      <c r="O646" s="214"/>
      <c r="P646" s="214"/>
      <c r="Q646" s="214"/>
      <c r="R646" s="214"/>
      <c r="S646" s="214"/>
      <c r="T646" s="215"/>
      <c r="AT646" s="216" t="s">
        <v>272</v>
      </c>
      <c r="AU646" s="216" t="s">
        <v>73</v>
      </c>
      <c r="AV646" s="13" t="s">
        <v>73</v>
      </c>
      <c r="AW646" s="13" t="s">
        <v>30</v>
      </c>
      <c r="AX646" s="13" t="s">
        <v>64</v>
      </c>
      <c r="AY646" s="216" t="s">
        <v>263</v>
      </c>
    </row>
    <row r="647" spans="1:65" s="16" customFormat="1">
      <c r="B647" s="248"/>
      <c r="C647" s="249"/>
      <c r="D647" s="207" t="s">
        <v>272</v>
      </c>
      <c r="E647" s="250" t="s">
        <v>1</v>
      </c>
      <c r="F647" s="251" t="s">
        <v>4366</v>
      </c>
      <c r="G647" s="249"/>
      <c r="H647" s="250" t="s">
        <v>1</v>
      </c>
      <c r="I647" s="252"/>
      <c r="J647" s="249"/>
      <c r="K647" s="249"/>
      <c r="L647" s="253"/>
      <c r="M647" s="254"/>
      <c r="N647" s="255"/>
      <c r="O647" s="255"/>
      <c r="P647" s="255"/>
      <c r="Q647" s="255"/>
      <c r="R647" s="255"/>
      <c r="S647" s="255"/>
      <c r="T647" s="256"/>
      <c r="AT647" s="257" t="s">
        <v>272</v>
      </c>
      <c r="AU647" s="257" t="s">
        <v>73</v>
      </c>
      <c r="AV647" s="16" t="s">
        <v>71</v>
      </c>
      <c r="AW647" s="16" t="s">
        <v>30</v>
      </c>
      <c r="AX647" s="16" t="s">
        <v>64</v>
      </c>
      <c r="AY647" s="257" t="s">
        <v>263</v>
      </c>
    </row>
    <row r="648" spans="1:65" s="13" customFormat="1">
      <c r="B648" s="205"/>
      <c r="C648" s="206"/>
      <c r="D648" s="207" t="s">
        <v>272</v>
      </c>
      <c r="E648" s="208" t="s">
        <v>1</v>
      </c>
      <c r="F648" s="209" t="s">
        <v>4625</v>
      </c>
      <c r="G648" s="206"/>
      <c r="H648" s="210">
        <v>163.80000000000001</v>
      </c>
      <c r="I648" s="211"/>
      <c r="J648" s="206"/>
      <c r="K648" s="206"/>
      <c r="L648" s="212"/>
      <c r="M648" s="213"/>
      <c r="N648" s="214"/>
      <c r="O648" s="214"/>
      <c r="P648" s="214"/>
      <c r="Q648" s="214"/>
      <c r="R648" s="214"/>
      <c r="S648" s="214"/>
      <c r="T648" s="215"/>
      <c r="AT648" s="216" t="s">
        <v>272</v>
      </c>
      <c r="AU648" s="216" t="s">
        <v>73</v>
      </c>
      <c r="AV648" s="13" t="s">
        <v>73</v>
      </c>
      <c r="AW648" s="13" t="s">
        <v>30</v>
      </c>
      <c r="AX648" s="13" t="s">
        <v>64</v>
      </c>
      <c r="AY648" s="216" t="s">
        <v>263</v>
      </c>
    </row>
    <row r="649" spans="1:65" s="13" customFormat="1">
      <c r="B649" s="205"/>
      <c r="C649" s="206"/>
      <c r="D649" s="207" t="s">
        <v>272</v>
      </c>
      <c r="E649" s="208" t="s">
        <v>1</v>
      </c>
      <c r="F649" s="209" t="s">
        <v>4533</v>
      </c>
      <c r="G649" s="206"/>
      <c r="H649" s="210">
        <v>128.63999999999999</v>
      </c>
      <c r="I649" s="211"/>
      <c r="J649" s="206"/>
      <c r="K649" s="206"/>
      <c r="L649" s="212"/>
      <c r="M649" s="213"/>
      <c r="N649" s="214"/>
      <c r="O649" s="214"/>
      <c r="P649" s="214"/>
      <c r="Q649" s="214"/>
      <c r="R649" s="214"/>
      <c r="S649" s="214"/>
      <c r="T649" s="215"/>
      <c r="AT649" s="216" t="s">
        <v>272</v>
      </c>
      <c r="AU649" s="216" t="s">
        <v>73</v>
      </c>
      <c r="AV649" s="13" t="s">
        <v>73</v>
      </c>
      <c r="AW649" s="13" t="s">
        <v>30</v>
      </c>
      <c r="AX649" s="13" t="s">
        <v>64</v>
      </c>
      <c r="AY649" s="216" t="s">
        <v>263</v>
      </c>
    </row>
    <row r="650" spans="1:65" s="15" customFormat="1">
      <c r="B650" s="228"/>
      <c r="C650" s="229"/>
      <c r="D650" s="207" t="s">
        <v>272</v>
      </c>
      <c r="E650" s="230" t="s">
        <v>1</v>
      </c>
      <c r="F650" s="231" t="s">
        <v>280</v>
      </c>
      <c r="G650" s="229"/>
      <c r="H650" s="232">
        <v>797.73299999999995</v>
      </c>
      <c r="I650" s="233"/>
      <c r="J650" s="229"/>
      <c r="K650" s="229"/>
      <c r="L650" s="234"/>
      <c r="M650" s="235"/>
      <c r="N650" s="236"/>
      <c r="O650" s="236"/>
      <c r="P650" s="236"/>
      <c r="Q650" s="236"/>
      <c r="R650" s="236"/>
      <c r="S650" s="236"/>
      <c r="T650" s="237"/>
      <c r="AT650" s="238" t="s">
        <v>272</v>
      </c>
      <c r="AU650" s="238" t="s">
        <v>73</v>
      </c>
      <c r="AV650" s="15" t="s">
        <v>270</v>
      </c>
      <c r="AW650" s="15" t="s">
        <v>30</v>
      </c>
      <c r="AX650" s="15" t="s">
        <v>71</v>
      </c>
      <c r="AY650" s="238" t="s">
        <v>263</v>
      </c>
    </row>
    <row r="651" spans="1:65" s="2" customFormat="1" ht="21.75" customHeight="1">
      <c r="A651" s="35"/>
      <c r="B651" s="36"/>
      <c r="C651" s="191" t="s">
        <v>621</v>
      </c>
      <c r="D651" s="191" t="s">
        <v>266</v>
      </c>
      <c r="E651" s="192" t="s">
        <v>698</v>
      </c>
      <c r="F651" s="193" t="s">
        <v>699</v>
      </c>
      <c r="G651" s="194" t="s">
        <v>269</v>
      </c>
      <c r="H651" s="195">
        <v>797.73299999999995</v>
      </c>
      <c r="I651" s="196"/>
      <c r="J651" s="197">
        <f>ROUND(I651*H651,2)</f>
        <v>0</v>
      </c>
      <c r="K651" s="198"/>
      <c r="L651" s="40"/>
      <c r="M651" s="199" t="s">
        <v>1</v>
      </c>
      <c r="N651" s="200" t="s">
        <v>38</v>
      </c>
      <c r="O651" s="72"/>
      <c r="P651" s="201">
        <f>O651*H651</f>
        <v>0</v>
      </c>
      <c r="Q651" s="201">
        <v>0</v>
      </c>
      <c r="R651" s="201">
        <f>Q651*H651</f>
        <v>0</v>
      </c>
      <c r="S651" s="201">
        <v>0</v>
      </c>
      <c r="T651" s="202">
        <f>S651*H651</f>
        <v>0</v>
      </c>
      <c r="U651" s="35"/>
      <c r="V651" s="35"/>
      <c r="W651" s="35"/>
      <c r="X651" s="35"/>
      <c r="Y651" s="35"/>
      <c r="Z651" s="35"/>
      <c r="AA651" s="35"/>
      <c r="AB651" s="35"/>
      <c r="AC651" s="35"/>
      <c r="AD651" s="35"/>
      <c r="AE651" s="35"/>
      <c r="AR651" s="203" t="s">
        <v>270</v>
      </c>
      <c r="AT651" s="203" t="s">
        <v>266</v>
      </c>
      <c r="AU651" s="203" t="s">
        <v>73</v>
      </c>
      <c r="AY651" s="18" t="s">
        <v>263</v>
      </c>
      <c r="BE651" s="204">
        <f>IF(N651="základní",J651,0)</f>
        <v>0</v>
      </c>
      <c r="BF651" s="204">
        <f>IF(N651="snížená",J651,0)</f>
        <v>0</v>
      </c>
      <c r="BG651" s="204">
        <f>IF(N651="zákl. přenesená",J651,0)</f>
        <v>0</v>
      </c>
      <c r="BH651" s="204">
        <f>IF(N651="sníž. přenesená",J651,0)</f>
        <v>0</v>
      </c>
      <c r="BI651" s="204">
        <f>IF(N651="nulová",J651,0)</f>
        <v>0</v>
      </c>
      <c r="BJ651" s="18" t="s">
        <v>71</v>
      </c>
      <c r="BK651" s="204">
        <f>ROUND(I651*H651,2)</f>
        <v>0</v>
      </c>
      <c r="BL651" s="18" t="s">
        <v>270</v>
      </c>
      <c r="BM651" s="203" t="s">
        <v>4626</v>
      </c>
    </row>
    <row r="652" spans="1:65" s="2" customFormat="1" ht="19.5">
      <c r="A652" s="35"/>
      <c r="B652" s="36"/>
      <c r="C652" s="37"/>
      <c r="D652" s="207" t="s">
        <v>294</v>
      </c>
      <c r="E652" s="37"/>
      <c r="F652" s="239" t="s">
        <v>2197</v>
      </c>
      <c r="G652" s="37"/>
      <c r="H652" s="37"/>
      <c r="I652" s="240"/>
      <c r="J652" s="37"/>
      <c r="K652" s="37"/>
      <c r="L652" s="40"/>
      <c r="M652" s="241"/>
      <c r="N652" s="242"/>
      <c r="O652" s="72"/>
      <c r="P652" s="72"/>
      <c r="Q652" s="72"/>
      <c r="R652" s="72"/>
      <c r="S652" s="72"/>
      <c r="T652" s="73"/>
      <c r="U652" s="35"/>
      <c r="V652" s="35"/>
      <c r="W652" s="35"/>
      <c r="X652" s="35"/>
      <c r="Y652" s="35"/>
      <c r="Z652" s="35"/>
      <c r="AA652" s="35"/>
      <c r="AB652" s="35"/>
      <c r="AC652" s="35"/>
      <c r="AD652" s="35"/>
      <c r="AE652" s="35"/>
      <c r="AT652" s="18" t="s">
        <v>294</v>
      </c>
      <c r="AU652" s="18" t="s">
        <v>73</v>
      </c>
    </row>
    <row r="653" spans="1:65" s="16" customFormat="1">
      <c r="B653" s="248"/>
      <c r="C653" s="249"/>
      <c r="D653" s="207" t="s">
        <v>272</v>
      </c>
      <c r="E653" s="250" t="s">
        <v>1</v>
      </c>
      <c r="F653" s="251" t="s">
        <v>4361</v>
      </c>
      <c r="G653" s="249"/>
      <c r="H653" s="250" t="s">
        <v>1</v>
      </c>
      <c r="I653" s="252"/>
      <c r="J653" s="249"/>
      <c r="K653" s="249"/>
      <c r="L653" s="253"/>
      <c r="M653" s="254"/>
      <c r="N653" s="255"/>
      <c r="O653" s="255"/>
      <c r="P653" s="255"/>
      <c r="Q653" s="255"/>
      <c r="R653" s="255"/>
      <c r="S653" s="255"/>
      <c r="T653" s="256"/>
      <c r="AT653" s="257" t="s">
        <v>272</v>
      </c>
      <c r="AU653" s="257" t="s">
        <v>73</v>
      </c>
      <c r="AV653" s="16" t="s">
        <v>71</v>
      </c>
      <c r="AW653" s="16" t="s">
        <v>30</v>
      </c>
      <c r="AX653" s="16" t="s">
        <v>64</v>
      </c>
      <c r="AY653" s="257" t="s">
        <v>263</v>
      </c>
    </row>
    <row r="654" spans="1:65" s="16" customFormat="1">
      <c r="B654" s="248"/>
      <c r="C654" s="249"/>
      <c r="D654" s="207" t="s">
        <v>272</v>
      </c>
      <c r="E654" s="250" t="s">
        <v>1</v>
      </c>
      <c r="F654" s="251" t="s">
        <v>4611</v>
      </c>
      <c r="G654" s="249"/>
      <c r="H654" s="250" t="s">
        <v>1</v>
      </c>
      <c r="I654" s="252"/>
      <c r="J654" s="249"/>
      <c r="K654" s="249"/>
      <c r="L654" s="253"/>
      <c r="M654" s="254"/>
      <c r="N654" s="255"/>
      <c r="O654" s="255"/>
      <c r="P654" s="255"/>
      <c r="Q654" s="255"/>
      <c r="R654" s="255"/>
      <c r="S654" s="255"/>
      <c r="T654" s="256"/>
      <c r="AT654" s="257" t="s">
        <v>272</v>
      </c>
      <c r="AU654" s="257" t="s">
        <v>73</v>
      </c>
      <c r="AV654" s="16" t="s">
        <v>71</v>
      </c>
      <c r="AW654" s="16" t="s">
        <v>30</v>
      </c>
      <c r="AX654" s="16" t="s">
        <v>64</v>
      </c>
      <c r="AY654" s="257" t="s">
        <v>263</v>
      </c>
    </row>
    <row r="655" spans="1:65" s="13" customFormat="1" ht="22.5">
      <c r="B655" s="205"/>
      <c r="C655" s="206"/>
      <c r="D655" s="207" t="s">
        <v>272</v>
      </c>
      <c r="E655" s="208" t="s">
        <v>1</v>
      </c>
      <c r="F655" s="209" t="s">
        <v>4612</v>
      </c>
      <c r="G655" s="206"/>
      <c r="H655" s="210">
        <v>85.706999999999994</v>
      </c>
      <c r="I655" s="211"/>
      <c r="J655" s="206"/>
      <c r="K655" s="206"/>
      <c r="L655" s="212"/>
      <c r="M655" s="213"/>
      <c r="N655" s="214"/>
      <c r="O655" s="214"/>
      <c r="P655" s="214"/>
      <c r="Q655" s="214"/>
      <c r="R655" s="214"/>
      <c r="S655" s="214"/>
      <c r="T655" s="215"/>
      <c r="AT655" s="216" t="s">
        <v>272</v>
      </c>
      <c r="AU655" s="216" t="s">
        <v>73</v>
      </c>
      <c r="AV655" s="13" t="s">
        <v>73</v>
      </c>
      <c r="AW655" s="13" t="s">
        <v>30</v>
      </c>
      <c r="AX655" s="13" t="s">
        <v>64</v>
      </c>
      <c r="AY655" s="216" t="s">
        <v>263</v>
      </c>
    </row>
    <row r="656" spans="1:65" s="13" customFormat="1">
      <c r="B656" s="205"/>
      <c r="C656" s="206"/>
      <c r="D656" s="207" t="s">
        <v>272</v>
      </c>
      <c r="E656" s="208" t="s">
        <v>1</v>
      </c>
      <c r="F656" s="209" t="s">
        <v>4613</v>
      </c>
      <c r="G656" s="206"/>
      <c r="H656" s="210">
        <v>37.414000000000001</v>
      </c>
      <c r="I656" s="211"/>
      <c r="J656" s="206"/>
      <c r="K656" s="206"/>
      <c r="L656" s="212"/>
      <c r="M656" s="213"/>
      <c r="N656" s="214"/>
      <c r="O656" s="214"/>
      <c r="P656" s="214"/>
      <c r="Q656" s="214"/>
      <c r="R656" s="214"/>
      <c r="S656" s="214"/>
      <c r="T656" s="215"/>
      <c r="AT656" s="216" t="s">
        <v>272</v>
      </c>
      <c r="AU656" s="216" t="s">
        <v>73</v>
      </c>
      <c r="AV656" s="13" t="s">
        <v>73</v>
      </c>
      <c r="AW656" s="13" t="s">
        <v>30</v>
      </c>
      <c r="AX656" s="13" t="s">
        <v>64</v>
      </c>
      <c r="AY656" s="216" t="s">
        <v>263</v>
      </c>
    </row>
    <row r="657" spans="2:51" s="13" customFormat="1">
      <c r="B657" s="205"/>
      <c r="C657" s="206"/>
      <c r="D657" s="207" t="s">
        <v>272</v>
      </c>
      <c r="E657" s="208" t="s">
        <v>1</v>
      </c>
      <c r="F657" s="209" t="s">
        <v>4614</v>
      </c>
      <c r="G657" s="206"/>
      <c r="H657" s="210">
        <v>19.206</v>
      </c>
      <c r="I657" s="211"/>
      <c r="J657" s="206"/>
      <c r="K657" s="206"/>
      <c r="L657" s="212"/>
      <c r="M657" s="213"/>
      <c r="N657" s="214"/>
      <c r="O657" s="214"/>
      <c r="P657" s="214"/>
      <c r="Q657" s="214"/>
      <c r="R657" s="214"/>
      <c r="S657" s="214"/>
      <c r="T657" s="215"/>
      <c r="AT657" s="216" t="s">
        <v>272</v>
      </c>
      <c r="AU657" s="216" t="s">
        <v>73</v>
      </c>
      <c r="AV657" s="13" t="s">
        <v>73</v>
      </c>
      <c r="AW657" s="13" t="s">
        <v>30</v>
      </c>
      <c r="AX657" s="13" t="s">
        <v>64</v>
      </c>
      <c r="AY657" s="216" t="s">
        <v>263</v>
      </c>
    </row>
    <row r="658" spans="2:51" s="13" customFormat="1">
      <c r="B658" s="205"/>
      <c r="C658" s="206"/>
      <c r="D658" s="207" t="s">
        <v>272</v>
      </c>
      <c r="E658" s="208" t="s">
        <v>1</v>
      </c>
      <c r="F658" s="209" t="s">
        <v>4615</v>
      </c>
      <c r="G658" s="206"/>
      <c r="H658" s="210">
        <v>8.89</v>
      </c>
      <c r="I658" s="211"/>
      <c r="J658" s="206"/>
      <c r="K658" s="206"/>
      <c r="L658" s="212"/>
      <c r="M658" s="213"/>
      <c r="N658" s="214"/>
      <c r="O658" s="214"/>
      <c r="P658" s="214"/>
      <c r="Q658" s="214"/>
      <c r="R658" s="214"/>
      <c r="S658" s="214"/>
      <c r="T658" s="215"/>
      <c r="AT658" s="216" t="s">
        <v>272</v>
      </c>
      <c r="AU658" s="216" t="s">
        <v>73</v>
      </c>
      <c r="AV658" s="13" t="s">
        <v>73</v>
      </c>
      <c r="AW658" s="13" t="s">
        <v>30</v>
      </c>
      <c r="AX658" s="13" t="s">
        <v>64</v>
      </c>
      <c r="AY658" s="216" t="s">
        <v>263</v>
      </c>
    </row>
    <row r="659" spans="2:51" s="16" customFormat="1">
      <c r="B659" s="248"/>
      <c r="C659" s="249"/>
      <c r="D659" s="207" t="s">
        <v>272</v>
      </c>
      <c r="E659" s="250" t="s">
        <v>1</v>
      </c>
      <c r="F659" s="251" t="s">
        <v>4616</v>
      </c>
      <c r="G659" s="249"/>
      <c r="H659" s="250" t="s">
        <v>1</v>
      </c>
      <c r="I659" s="252"/>
      <c r="J659" s="249"/>
      <c r="K659" s="249"/>
      <c r="L659" s="253"/>
      <c r="M659" s="254"/>
      <c r="N659" s="255"/>
      <c r="O659" s="255"/>
      <c r="P659" s="255"/>
      <c r="Q659" s="255"/>
      <c r="R659" s="255"/>
      <c r="S659" s="255"/>
      <c r="T659" s="256"/>
      <c r="AT659" s="257" t="s">
        <v>272</v>
      </c>
      <c r="AU659" s="257" t="s">
        <v>73</v>
      </c>
      <c r="AV659" s="16" t="s">
        <v>71</v>
      </c>
      <c r="AW659" s="16" t="s">
        <v>30</v>
      </c>
      <c r="AX659" s="16" t="s">
        <v>64</v>
      </c>
      <c r="AY659" s="257" t="s">
        <v>263</v>
      </c>
    </row>
    <row r="660" spans="2:51" s="13" customFormat="1">
      <c r="B660" s="205"/>
      <c r="C660" s="206"/>
      <c r="D660" s="207" t="s">
        <v>272</v>
      </c>
      <c r="E660" s="208" t="s">
        <v>1</v>
      </c>
      <c r="F660" s="209" t="s">
        <v>4617</v>
      </c>
      <c r="G660" s="206"/>
      <c r="H660" s="210">
        <v>32.883000000000003</v>
      </c>
      <c r="I660" s="211"/>
      <c r="J660" s="206"/>
      <c r="K660" s="206"/>
      <c r="L660" s="212"/>
      <c r="M660" s="213"/>
      <c r="N660" s="214"/>
      <c r="O660" s="214"/>
      <c r="P660" s="214"/>
      <c r="Q660" s="214"/>
      <c r="R660" s="214"/>
      <c r="S660" s="214"/>
      <c r="T660" s="215"/>
      <c r="AT660" s="216" t="s">
        <v>272</v>
      </c>
      <c r="AU660" s="216" t="s">
        <v>73</v>
      </c>
      <c r="AV660" s="13" t="s">
        <v>73</v>
      </c>
      <c r="AW660" s="13" t="s">
        <v>30</v>
      </c>
      <c r="AX660" s="13" t="s">
        <v>64</v>
      </c>
      <c r="AY660" s="216" t="s">
        <v>263</v>
      </c>
    </row>
    <row r="661" spans="2:51" s="13" customFormat="1">
      <c r="B661" s="205"/>
      <c r="C661" s="206"/>
      <c r="D661" s="207" t="s">
        <v>272</v>
      </c>
      <c r="E661" s="208" t="s">
        <v>1</v>
      </c>
      <c r="F661" s="209" t="s">
        <v>4618</v>
      </c>
      <c r="G661" s="206"/>
      <c r="H661" s="210">
        <v>25.957999999999998</v>
      </c>
      <c r="I661" s="211"/>
      <c r="J661" s="206"/>
      <c r="K661" s="206"/>
      <c r="L661" s="212"/>
      <c r="M661" s="213"/>
      <c r="N661" s="214"/>
      <c r="O661" s="214"/>
      <c r="P661" s="214"/>
      <c r="Q661" s="214"/>
      <c r="R661" s="214"/>
      <c r="S661" s="214"/>
      <c r="T661" s="215"/>
      <c r="AT661" s="216" t="s">
        <v>272</v>
      </c>
      <c r="AU661" s="216" t="s">
        <v>73</v>
      </c>
      <c r="AV661" s="13" t="s">
        <v>73</v>
      </c>
      <c r="AW661" s="13" t="s">
        <v>30</v>
      </c>
      <c r="AX661" s="13" t="s">
        <v>64</v>
      </c>
      <c r="AY661" s="216" t="s">
        <v>263</v>
      </c>
    </row>
    <row r="662" spans="2:51" s="13" customFormat="1" ht="22.5">
      <c r="B662" s="205"/>
      <c r="C662" s="206"/>
      <c r="D662" s="207" t="s">
        <v>272</v>
      </c>
      <c r="E662" s="208" t="s">
        <v>1</v>
      </c>
      <c r="F662" s="209" t="s">
        <v>4619</v>
      </c>
      <c r="G662" s="206"/>
      <c r="H662" s="210">
        <v>54.476999999999997</v>
      </c>
      <c r="I662" s="211"/>
      <c r="J662" s="206"/>
      <c r="K662" s="206"/>
      <c r="L662" s="212"/>
      <c r="M662" s="213"/>
      <c r="N662" s="214"/>
      <c r="O662" s="214"/>
      <c r="P662" s="214"/>
      <c r="Q662" s="214"/>
      <c r="R662" s="214"/>
      <c r="S662" s="214"/>
      <c r="T662" s="215"/>
      <c r="AT662" s="216" t="s">
        <v>272</v>
      </c>
      <c r="AU662" s="216" t="s">
        <v>73</v>
      </c>
      <c r="AV662" s="13" t="s">
        <v>73</v>
      </c>
      <c r="AW662" s="13" t="s">
        <v>30</v>
      </c>
      <c r="AX662" s="13" t="s">
        <v>64</v>
      </c>
      <c r="AY662" s="216" t="s">
        <v>263</v>
      </c>
    </row>
    <row r="663" spans="2:51" s="13" customFormat="1">
      <c r="B663" s="205"/>
      <c r="C663" s="206"/>
      <c r="D663" s="207" t="s">
        <v>272</v>
      </c>
      <c r="E663" s="208" t="s">
        <v>1</v>
      </c>
      <c r="F663" s="209" t="s">
        <v>4620</v>
      </c>
      <c r="G663" s="206"/>
      <c r="H663" s="210">
        <v>2.8</v>
      </c>
      <c r="I663" s="211"/>
      <c r="J663" s="206"/>
      <c r="K663" s="206"/>
      <c r="L663" s="212"/>
      <c r="M663" s="213"/>
      <c r="N663" s="214"/>
      <c r="O663" s="214"/>
      <c r="P663" s="214"/>
      <c r="Q663" s="214"/>
      <c r="R663" s="214"/>
      <c r="S663" s="214"/>
      <c r="T663" s="215"/>
      <c r="AT663" s="216" t="s">
        <v>272</v>
      </c>
      <c r="AU663" s="216" t="s">
        <v>73</v>
      </c>
      <c r="AV663" s="13" t="s">
        <v>73</v>
      </c>
      <c r="AW663" s="13" t="s">
        <v>30</v>
      </c>
      <c r="AX663" s="13" t="s">
        <v>64</v>
      </c>
      <c r="AY663" s="216" t="s">
        <v>263</v>
      </c>
    </row>
    <row r="664" spans="2:51" s="13" customFormat="1" ht="22.5">
      <c r="B664" s="205"/>
      <c r="C664" s="206"/>
      <c r="D664" s="207" t="s">
        <v>272</v>
      </c>
      <c r="E664" s="208" t="s">
        <v>1</v>
      </c>
      <c r="F664" s="209" t="s">
        <v>4621</v>
      </c>
      <c r="G664" s="206"/>
      <c r="H664" s="210">
        <v>67.558000000000007</v>
      </c>
      <c r="I664" s="211"/>
      <c r="J664" s="206"/>
      <c r="K664" s="206"/>
      <c r="L664" s="212"/>
      <c r="M664" s="213"/>
      <c r="N664" s="214"/>
      <c r="O664" s="214"/>
      <c r="P664" s="214"/>
      <c r="Q664" s="214"/>
      <c r="R664" s="214"/>
      <c r="S664" s="214"/>
      <c r="T664" s="215"/>
      <c r="AT664" s="216" t="s">
        <v>272</v>
      </c>
      <c r="AU664" s="216" t="s">
        <v>73</v>
      </c>
      <c r="AV664" s="13" t="s">
        <v>73</v>
      </c>
      <c r="AW664" s="13" t="s">
        <v>30</v>
      </c>
      <c r="AX664" s="13" t="s">
        <v>64</v>
      </c>
      <c r="AY664" s="216" t="s">
        <v>263</v>
      </c>
    </row>
    <row r="665" spans="2:51" s="16" customFormat="1">
      <c r="B665" s="248"/>
      <c r="C665" s="249"/>
      <c r="D665" s="207" t="s">
        <v>272</v>
      </c>
      <c r="E665" s="250" t="s">
        <v>1</v>
      </c>
      <c r="F665" s="251" t="s">
        <v>4364</v>
      </c>
      <c r="G665" s="249"/>
      <c r="H665" s="250" t="s">
        <v>1</v>
      </c>
      <c r="I665" s="252"/>
      <c r="J665" s="249"/>
      <c r="K665" s="249"/>
      <c r="L665" s="253"/>
      <c r="M665" s="254"/>
      <c r="N665" s="255"/>
      <c r="O665" s="255"/>
      <c r="P665" s="255"/>
      <c r="Q665" s="255"/>
      <c r="R665" s="255"/>
      <c r="S665" s="255"/>
      <c r="T665" s="256"/>
      <c r="AT665" s="257" t="s">
        <v>272</v>
      </c>
      <c r="AU665" s="257" t="s">
        <v>73</v>
      </c>
      <c r="AV665" s="16" t="s">
        <v>71</v>
      </c>
      <c r="AW665" s="16" t="s">
        <v>30</v>
      </c>
      <c r="AX665" s="16" t="s">
        <v>64</v>
      </c>
      <c r="AY665" s="257" t="s">
        <v>263</v>
      </c>
    </row>
    <row r="666" spans="2:51" s="13" customFormat="1" ht="22.5">
      <c r="B666" s="205"/>
      <c r="C666" s="206"/>
      <c r="D666" s="207" t="s">
        <v>272</v>
      </c>
      <c r="E666" s="208" t="s">
        <v>1</v>
      </c>
      <c r="F666" s="209" t="s">
        <v>4622</v>
      </c>
      <c r="G666" s="206"/>
      <c r="H666" s="210">
        <v>84.2</v>
      </c>
      <c r="I666" s="211"/>
      <c r="J666" s="206"/>
      <c r="K666" s="206"/>
      <c r="L666" s="212"/>
      <c r="M666" s="213"/>
      <c r="N666" s="214"/>
      <c r="O666" s="214"/>
      <c r="P666" s="214"/>
      <c r="Q666" s="214"/>
      <c r="R666" s="214"/>
      <c r="S666" s="214"/>
      <c r="T666" s="215"/>
      <c r="AT666" s="216" t="s">
        <v>272</v>
      </c>
      <c r="AU666" s="216" t="s">
        <v>73</v>
      </c>
      <c r="AV666" s="13" t="s">
        <v>73</v>
      </c>
      <c r="AW666" s="13" t="s">
        <v>30</v>
      </c>
      <c r="AX666" s="13" t="s">
        <v>64</v>
      </c>
      <c r="AY666" s="216" t="s">
        <v>263</v>
      </c>
    </row>
    <row r="667" spans="2:51" s="13" customFormat="1">
      <c r="B667" s="205"/>
      <c r="C667" s="206"/>
      <c r="D667" s="207" t="s">
        <v>272</v>
      </c>
      <c r="E667" s="208" t="s">
        <v>1</v>
      </c>
      <c r="F667" s="209" t="s">
        <v>4623</v>
      </c>
      <c r="G667" s="206"/>
      <c r="H667" s="210">
        <v>82.8</v>
      </c>
      <c r="I667" s="211"/>
      <c r="J667" s="206"/>
      <c r="K667" s="206"/>
      <c r="L667" s="212"/>
      <c r="M667" s="213"/>
      <c r="N667" s="214"/>
      <c r="O667" s="214"/>
      <c r="P667" s="214"/>
      <c r="Q667" s="214"/>
      <c r="R667" s="214"/>
      <c r="S667" s="214"/>
      <c r="T667" s="215"/>
      <c r="AT667" s="216" t="s">
        <v>272</v>
      </c>
      <c r="AU667" s="216" t="s">
        <v>73</v>
      </c>
      <c r="AV667" s="13" t="s">
        <v>73</v>
      </c>
      <c r="AW667" s="13" t="s">
        <v>30</v>
      </c>
      <c r="AX667" s="13" t="s">
        <v>64</v>
      </c>
      <c r="AY667" s="216" t="s">
        <v>263</v>
      </c>
    </row>
    <row r="668" spans="2:51" s="13" customFormat="1">
      <c r="B668" s="205"/>
      <c r="C668" s="206"/>
      <c r="D668" s="207" t="s">
        <v>272</v>
      </c>
      <c r="E668" s="208" t="s">
        <v>1</v>
      </c>
      <c r="F668" s="209" t="s">
        <v>4624</v>
      </c>
      <c r="G668" s="206"/>
      <c r="H668" s="210">
        <v>3.4</v>
      </c>
      <c r="I668" s="211"/>
      <c r="J668" s="206"/>
      <c r="K668" s="206"/>
      <c r="L668" s="212"/>
      <c r="M668" s="213"/>
      <c r="N668" s="214"/>
      <c r="O668" s="214"/>
      <c r="P668" s="214"/>
      <c r="Q668" s="214"/>
      <c r="R668" s="214"/>
      <c r="S668" s="214"/>
      <c r="T668" s="215"/>
      <c r="AT668" s="216" t="s">
        <v>272</v>
      </c>
      <c r="AU668" s="216" t="s">
        <v>73</v>
      </c>
      <c r="AV668" s="13" t="s">
        <v>73</v>
      </c>
      <c r="AW668" s="13" t="s">
        <v>30</v>
      </c>
      <c r="AX668" s="13" t="s">
        <v>64</v>
      </c>
      <c r="AY668" s="216" t="s">
        <v>263</v>
      </c>
    </row>
    <row r="669" spans="2:51" s="16" customFormat="1">
      <c r="B669" s="248"/>
      <c r="C669" s="249"/>
      <c r="D669" s="207" t="s">
        <v>272</v>
      </c>
      <c r="E669" s="250" t="s">
        <v>1</v>
      </c>
      <c r="F669" s="251" t="s">
        <v>4366</v>
      </c>
      <c r="G669" s="249"/>
      <c r="H669" s="250" t="s">
        <v>1</v>
      </c>
      <c r="I669" s="252"/>
      <c r="J669" s="249"/>
      <c r="K669" s="249"/>
      <c r="L669" s="253"/>
      <c r="M669" s="254"/>
      <c r="N669" s="255"/>
      <c r="O669" s="255"/>
      <c r="P669" s="255"/>
      <c r="Q669" s="255"/>
      <c r="R669" s="255"/>
      <c r="S669" s="255"/>
      <c r="T669" s="256"/>
      <c r="AT669" s="257" t="s">
        <v>272</v>
      </c>
      <c r="AU669" s="257" t="s">
        <v>73</v>
      </c>
      <c r="AV669" s="16" t="s">
        <v>71</v>
      </c>
      <c r="AW669" s="16" t="s">
        <v>30</v>
      </c>
      <c r="AX669" s="16" t="s">
        <v>64</v>
      </c>
      <c r="AY669" s="257" t="s">
        <v>263</v>
      </c>
    </row>
    <row r="670" spans="2:51" s="13" customFormat="1">
      <c r="B670" s="205"/>
      <c r="C670" s="206"/>
      <c r="D670" s="207" t="s">
        <v>272</v>
      </c>
      <c r="E670" s="208" t="s">
        <v>1</v>
      </c>
      <c r="F670" s="209" t="s">
        <v>4625</v>
      </c>
      <c r="G670" s="206"/>
      <c r="H670" s="210">
        <v>163.80000000000001</v>
      </c>
      <c r="I670" s="211"/>
      <c r="J670" s="206"/>
      <c r="K670" s="206"/>
      <c r="L670" s="212"/>
      <c r="M670" s="213"/>
      <c r="N670" s="214"/>
      <c r="O670" s="214"/>
      <c r="P670" s="214"/>
      <c r="Q670" s="214"/>
      <c r="R670" s="214"/>
      <c r="S670" s="214"/>
      <c r="T670" s="215"/>
      <c r="AT670" s="216" t="s">
        <v>272</v>
      </c>
      <c r="AU670" s="216" t="s">
        <v>73</v>
      </c>
      <c r="AV670" s="13" t="s">
        <v>73</v>
      </c>
      <c r="AW670" s="13" t="s">
        <v>30</v>
      </c>
      <c r="AX670" s="13" t="s">
        <v>64</v>
      </c>
      <c r="AY670" s="216" t="s">
        <v>263</v>
      </c>
    </row>
    <row r="671" spans="2:51" s="13" customFormat="1">
      <c r="B671" s="205"/>
      <c r="C671" s="206"/>
      <c r="D671" s="207" t="s">
        <v>272</v>
      </c>
      <c r="E671" s="208" t="s">
        <v>1</v>
      </c>
      <c r="F671" s="209" t="s">
        <v>4533</v>
      </c>
      <c r="G671" s="206"/>
      <c r="H671" s="210">
        <v>128.63999999999999</v>
      </c>
      <c r="I671" s="211"/>
      <c r="J671" s="206"/>
      <c r="K671" s="206"/>
      <c r="L671" s="212"/>
      <c r="M671" s="213"/>
      <c r="N671" s="214"/>
      <c r="O671" s="214"/>
      <c r="P671" s="214"/>
      <c r="Q671" s="214"/>
      <c r="R671" s="214"/>
      <c r="S671" s="214"/>
      <c r="T671" s="215"/>
      <c r="AT671" s="216" t="s">
        <v>272</v>
      </c>
      <c r="AU671" s="216" t="s">
        <v>73</v>
      </c>
      <c r="AV671" s="13" t="s">
        <v>73</v>
      </c>
      <c r="AW671" s="13" t="s">
        <v>30</v>
      </c>
      <c r="AX671" s="13" t="s">
        <v>64</v>
      </c>
      <c r="AY671" s="216" t="s">
        <v>263</v>
      </c>
    </row>
    <row r="672" spans="2:51" s="15" customFormat="1">
      <c r="B672" s="228"/>
      <c r="C672" s="229"/>
      <c r="D672" s="207" t="s">
        <v>272</v>
      </c>
      <c r="E672" s="230" t="s">
        <v>1</v>
      </c>
      <c r="F672" s="231" t="s">
        <v>280</v>
      </c>
      <c r="G672" s="229"/>
      <c r="H672" s="232">
        <v>797.73299999999995</v>
      </c>
      <c r="I672" s="233"/>
      <c r="J672" s="229"/>
      <c r="K672" s="229"/>
      <c r="L672" s="234"/>
      <c r="M672" s="235"/>
      <c r="N672" s="236"/>
      <c r="O672" s="236"/>
      <c r="P672" s="236"/>
      <c r="Q672" s="236"/>
      <c r="R672" s="236"/>
      <c r="S672" s="236"/>
      <c r="T672" s="237"/>
      <c r="AT672" s="238" t="s">
        <v>272</v>
      </c>
      <c r="AU672" s="238" t="s">
        <v>73</v>
      </c>
      <c r="AV672" s="15" t="s">
        <v>270</v>
      </c>
      <c r="AW672" s="15" t="s">
        <v>30</v>
      </c>
      <c r="AX672" s="15" t="s">
        <v>71</v>
      </c>
      <c r="AY672" s="238" t="s">
        <v>263</v>
      </c>
    </row>
    <row r="673" spans="1:65" s="2" customFormat="1" ht="24.2" customHeight="1">
      <c r="A673" s="35"/>
      <c r="B673" s="36"/>
      <c r="C673" s="191" t="s">
        <v>546</v>
      </c>
      <c r="D673" s="191" t="s">
        <v>266</v>
      </c>
      <c r="E673" s="192" t="s">
        <v>2198</v>
      </c>
      <c r="F673" s="193" t="s">
        <v>2199</v>
      </c>
      <c r="G673" s="194" t="s">
        <v>307</v>
      </c>
      <c r="H673" s="195">
        <v>19.861000000000001</v>
      </c>
      <c r="I673" s="196"/>
      <c r="J673" s="197">
        <f>ROUND(I673*H673,2)</f>
        <v>0</v>
      </c>
      <c r="K673" s="198"/>
      <c r="L673" s="40"/>
      <c r="M673" s="199" t="s">
        <v>1</v>
      </c>
      <c r="N673" s="200" t="s">
        <v>38</v>
      </c>
      <c r="O673" s="72"/>
      <c r="P673" s="201">
        <f>O673*H673</f>
        <v>0</v>
      </c>
      <c r="Q673" s="201">
        <v>0</v>
      </c>
      <c r="R673" s="201">
        <f>Q673*H673</f>
        <v>0</v>
      </c>
      <c r="S673" s="201">
        <v>0</v>
      </c>
      <c r="T673" s="202">
        <f>S673*H673</f>
        <v>0</v>
      </c>
      <c r="U673" s="35"/>
      <c r="V673" s="35"/>
      <c r="W673" s="35"/>
      <c r="X673" s="35"/>
      <c r="Y673" s="35"/>
      <c r="Z673" s="35"/>
      <c r="AA673" s="35"/>
      <c r="AB673" s="35"/>
      <c r="AC673" s="35"/>
      <c r="AD673" s="35"/>
      <c r="AE673" s="35"/>
      <c r="AR673" s="203" t="s">
        <v>270</v>
      </c>
      <c r="AT673" s="203" t="s">
        <v>266</v>
      </c>
      <c r="AU673" s="203" t="s">
        <v>73</v>
      </c>
      <c r="AY673" s="18" t="s">
        <v>263</v>
      </c>
      <c r="BE673" s="204">
        <f>IF(N673="základní",J673,0)</f>
        <v>0</v>
      </c>
      <c r="BF673" s="204">
        <f>IF(N673="snížená",J673,0)</f>
        <v>0</v>
      </c>
      <c r="BG673" s="204">
        <f>IF(N673="zákl. přenesená",J673,0)</f>
        <v>0</v>
      </c>
      <c r="BH673" s="204">
        <f>IF(N673="sníž. přenesená",J673,0)</f>
        <v>0</v>
      </c>
      <c r="BI673" s="204">
        <f>IF(N673="nulová",J673,0)</f>
        <v>0</v>
      </c>
      <c r="BJ673" s="18" t="s">
        <v>71</v>
      </c>
      <c r="BK673" s="204">
        <f>ROUND(I673*H673,2)</f>
        <v>0</v>
      </c>
      <c r="BL673" s="18" t="s">
        <v>270</v>
      </c>
      <c r="BM673" s="203" t="s">
        <v>4627</v>
      </c>
    </row>
    <row r="674" spans="1:65" s="2" customFormat="1" ht="19.5">
      <c r="A674" s="35"/>
      <c r="B674" s="36"/>
      <c r="C674" s="37"/>
      <c r="D674" s="207" t="s">
        <v>294</v>
      </c>
      <c r="E674" s="37"/>
      <c r="F674" s="239" t="s">
        <v>2201</v>
      </c>
      <c r="G674" s="37"/>
      <c r="H674" s="37"/>
      <c r="I674" s="240"/>
      <c r="J674" s="37"/>
      <c r="K674" s="37"/>
      <c r="L674" s="40"/>
      <c r="M674" s="241"/>
      <c r="N674" s="242"/>
      <c r="O674" s="72"/>
      <c r="P674" s="72"/>
      <c r="Q674" s="72"/>
      <c r="R674" s="72"/>
      <c r="S674" s="72"/>
      <c r="T674" s="73"/>
      <c r="U674" s="35"/>
      <c r="V674" s="35"/>
      <c r="W674" s="35"/>
      <c r="X674" s="35"/>
      <c r="Y674" s="35"/>
      <c r="Z674" s="35"/>
      <c r="AA674" s="35"/>
      <c r="AB674" s="35"/>
      <c r="AC674" s="35"/>
      <c r="AD674" s="35"/>
      <c r="AE674" s="35"/>
      <c r="AT674" s="18" t="s">
        <v>294</v>
      </c>
      <c r="AU674" s="18" t="s">
        <v>73</v>
      </c>
    </row>
    <row r="675" spans="1:65" s="12" customFormat="1" ht="22.9" customHeight="1">
      <c r="B675" s="175"/>
      <c r="C675" s="176"/>
      <c r="D675" s="177" t="s">
        <v>63</v>
      </c>
      <c r="E675" s="189" t="s">
        <v>302</v>
      </c>
      <c r="F675" s="189" t="s">
        <v>303</v>
      </c>
      <c r="G675" s="176"/>
      <c r="H675" s="176"/>
      <c r="I675" s="179"/>
      <c r="J675" s="190">
        <f>BK675</f>
        <v>0</v>
      </c>
      <c r="K675" s="176"/>
      <c r="L675" s="181"/>
      <c r="M675" s="182"/>
      <c r="N675" s="183"/>
      <c r="O675" s="183"/>
      <c r="P675" s="184">
        <f>SUM(P676:P687)</f>
        <v>0</v>
      </c>
      <c r="Q675" s="183"/>
      <c r="R675" s="184">
        <f>SUM(R676:R687)</f>
        <v>0</v>
      </c>
      <c r="S675" s="183"/>
      <c r="T675" s="185">
        <f>SUM(T676:T687)</f>
        <v>0</v>
      </c>
      <c r="AR675" s="186" t="s">
        <v>71</v>
      </c>
      <c r="AT675" s="187" t="s">
        <v>63</v>
      </c>
      <c r="AU675" s="187" t="s">
        <v>71</v>
      </c>
      <c r="AY675" s="186" t="s">
        <v>263</v>
      </c>
      <c r="BK675" s="188">
        <f>SUM(BK676:BK687)</f>
        <v>0</v>
      </c>
    </row>
    <row r="676" spans="1:65" s="2" customFormat="1" ht="33" customHeight="1">
      <c r="A676" s="35"/>
      <c r="B676" s="36"/>
      <c r="C676" s="191" t="s">
        <v>630</v>
      </c>
      <c r="D676" s="191" t="s">
        <v>266</v>
      </c>
      <c r="E676" s="192" t="s">
        <v>4628</v>
      </c>
      <c r="F676" s="193" t="s">
        <v>4629</v>
      </c>
      <c r="G676" s="194" t="s">
        <v>307</v>
      </c>
      <c r="H676" s="195">
        <v>18.349</v>
      </c>
      <c r="I676" s="196"/>
      <c r="J676" s="197">
        <f>ROUND(I676*H676,2)</f>
        <v>0</v>
      </c>
      <c r="K676" s="198"/>
      <c r="L676" s="40"/>
      <c r="M676" s="199" t="s">
        <v>1</v>
      </c>
      <c r="N676" s="200" t="s">
        <v>38</v>
      </c>
      <c r="O676" s="72"/>
      <c r="P676" s="201">
        <f>O676*H676</f>
        <v>0</v>
      </c>
      <c r="Q676" s="201">
        <v>0</v>
      </c>
      <c r="R676" s="201">
        <f>Q676*H676</f>
        <v>0</v>
      </c>
      <c r="S676" s="201">
        <v>0</v>
      </c>
      <c r="T676" s="202">
        <f>S676*H676</f>
        <v>0</v>
      </c>
      <c r="U676" s="35"/>
      <c r="V676" s="35"/>
      <c r="W676" s="35"/>
      <c r="X676" s="35"/>
      <c r="Y676" s="35"/>
      <c r="Z676" s="35"/>
      <c r="AA676" s="35"/>
      <c r="AB676" s="35"/>
      <c r="AC676" s="35"/>
      <c r="AD676" s="35"/>
      <c r="AE676" s="35"/>
      <c r="AR676" s="203" t="s">
        <v>270</v>
      </c>
      <c r="AT676" s="203" t="s">
        <v>266</v>
      </c>
      <c r="AU676" s="203" t="s">
        <v>73</v>
      </c>
      <c r="AY676" s="18" t="s">
        <v>263</v>
      </c>
      <c r="BE676" s="204">
        <f>IF(N676="základní",J676,0)</f>
        <v>0</v>
      </c>
      <c r="BF676" s="204">
        <f>IF(N676="snížená",J676,0)</f>
        <v>0</v>
      </c>
      <c r="BG676" s="204">
        <f>IF(N676="zákl. přenesená",J676,0)</f>
        <v>0</v>
      </c>
      <c r="BH676" s="204">
        <f>IF(N676="sníž. přenesená",J676,0)</f>
        <v>0</v>
      </c>
      <c r="BI676" s="204">
        <f>IF(N676="nulová",J676,0)</f>
        <v>0</v>
      </c>
      <c r="BJ676" s="18" t="s">
        <v>71</v>
      </c>
      <c r="BK676" s="204">
        <f>ROUND(I676*H676,2)</f>
        <v>0</v>
      </c>
      <c r="BL676" s="18" t="s">
        <v>270</v>
      </c>
      <c r="BM676" s="203" t="s">
        <v>4630</v>
      </c>
    </row>
    <row r="677" spans="1:65" s="2" customFormat="1" ht="19.5">
      <c r="A677" s="35"/>
      <c r="B677" s="36"/>
      <c r="C677" s="37"/>
      <c r="D677" s="207" t="s">
        <v>294</v>
      </c>
      <c r="E677" s="37"/>
      <c r="F677" s="239" t="s">
        <v>4631</v>
      </c>
      <c r="G677" s="37"/>
      <c r="H677" s="37"/>
      <c r="I677" s="240"/>
      <c r="J677" s="37"/>
      <c r="K677" s="37"/>
      <c r="L677" s="40"/>
      <c r="M677" s="241"/>
      <c r="N677" s="242"/>
      <c r="O677" s="72"/>
      <c r="P677" s="72"/>
      <c r="Q677" s="72"/>
      <c r="R677" s="72"/>
      <c r="S677" s="72"/>
      <c r="T677" s="73"/>
      <c r="U677" s="35"/>
      <c r="V677" s="35"/>
      <c r="W677" s="35"/>
      <c r="X677" s="35"/>
      <c r="Y677" s="35"/>
      <c r="Z677" s="35"/>
      <c r="AA677" s="35"/>
      <c r="AB677" s="35"/>
      <c r="AC677" s="35"/>
      <c r="AD677" s="35"/>
      <c r="AE677" s="35"/>
      <c r="AT677" s="18" t="s">
        <v>294</v>
      </c>
      <c r="AU677" s="18" t="s">
        <v>73</v>
      </c>
    </row>
    <row r="678" spans="1:65" s="2" customFormat="1" ht="21.75" customHeight="1">
      <c r="A678" s="35"/>
      <c r="B678" s="36"/>
      <c r="C678" s="191" t="s">
        <v>551</v>
      </c>
      <c r="D678" s="191" t="s">
        <v>266</v>
      </c>
      <c r="E678" s="192" t="s">
        <v>4632</v>
      </c>
      <c r="F678" s="193" t="s">
        <v>4633</v>
      </c>
      <c r="G678" s="194" t="s">
        <v>307</v>
      </c>
      <c r="H678" s="195">
        <v>183.49</v>
      </c>
      <c r="I678" s="196"/>
      <c r="J678" s="197">
        <f>ROUND(I678*H678,2)</f>
        <v>0</v>
      </c>
      <c r="K678" s="198"/>
      <c r="L678" s="40"/>
      <c r="M678" s="199" t="s">
        <v>1</v>
      </c>
      <c r="N678" s="200" t="s">
        <v>38</v>
      </c>
      <c r="O678" s="72"/>
      <c r="P678" s="201">
        <f>O678*H678</f>
        <v>0</v>
      </c>
      <c r="Q678" s="201">
        <v>0</v>
      </c>
      <c r="R678" s="201">
        <f>Q678*H678</f>
        <v>0</v>
      </c>
      <c r="S678" s="201">
        <v>0</v>
      </c>
      <c r="T678" s="202">
        <f>S678*H678</f>
        <v>0</v>
      </c>
      <c r="U678" s="35"/>
      <c r="V678" s="35"/>
      <c r="W678" s="35"/>
      <c r="X678" s="35"/>
      <c r="Y678" s="35"/>
      <c r="Z678" s="35"/>
      <c r="AA678" s="35"/>
      <c r="AB678" s="35"/>
      <c r="AC678" s="35"/>
      <c r="AD678" s="35"/>
      <c r="AE678" s="35"/>
      <c r="AR678" s="203" t="s">
        <v>270</v>
      </c>
      <c r="AT678" s="203" t="s">
        <v>266</v>
      </c>
      <c r="AU678" s="203" t="s">
        <v>73</v>
      </c>
      <c r="AY678" s="18" t="s">
        <v>263</v>
      </c>
      <c r="BE678" s="204">
        <f>IF(N678="základní",J678,0)</f>
        <v>0</v>
      </c>
      <c r="BF678" s="204">
        <f>IF(N678="snížená",J678,0)</f>
        <v>0</v>
      </c>
      <c r="BG678" s="204">
        <f>IF(N678="zákl. přenesená",J678,0)</f>
        <v>0</v>
      </c>
      <c r="BH678" s="204">
        <f>IF(N678="sníž. přenesená",J678,0)</f>
        <v>0</v>
      </c>
      <c r="BI678" s="204">
        <f>IF(N678="nulová",J678,0)</f>
        <v>0</v>
      </c>
      <c r="BJ678" s="18" t="s">
        <v>71</v>
      </c>
      <c r="BK678" s="204">
        <f>ROUND(I678*H678,2)</f>
        <v>0</v>
      </c>
      <c r="BL678" s="18" t="s">
        <v>270</v>
      </c>
      <c r="BM678" s="203" t="s">
        <v>4634</v>
      </c>
    </row>
    <row r="679" spans="1:65" s="2" customFormat="1" ht="19.5">
      <c r="A679" s="35"/>
      <c r="B679" s="36"/>
      <c r="C679" s="37"/>
      <c r="D679" s="207" t="s">
        <v>294</v>
      </c>
      <c r="E679" s="37"/>
      <c r="F679" s="239" t="s">
        <v>4635</v>
      </c>
      <c r="G679" s="37"/>
      <c r="H679" s="37"/>
      <c r="I679" s="240"/>
      <c r="J679" s="37"/>
      <c r="K679" s="37"/>
      <c r="L679" s="40"/>
      <c r="M679" s="241"/>
      <c r="N679" s="242"/>
      <c r="O679" s="72"/>
      <c r="P679" s="72"/>
      <c r="Q679" s="72"/>
      <c r="R679" s="72"/>
      <c r="S679" s="72"/>
      <c r="T679" s="73"/>
      <c r="U679" s="35"/>
      <c r="V679" s="35"/>
      <c r="W679" s="35"/>
      <c r="X679" s="35"/>
      <c r="Y679" s="35"/>
      <c r="Z679" s="35"/>
      <c r="AA679" s="35"/>
      <c r="AB679" s="35"/>
      <c r="AC679" s="35"/>
      <c r="AD679" s="35"/>
      <c r="AE679" s="35"/>
      <c r="AT679" s="18" t="s">
        <v>294</v>
      </c>
      <c r="AU679" s="18" t="s">
        <v>73</v>
      </c>
    </row>
    <row r="680" spans="1:65" s="13" customFormat="1">
      <c r="B680" s="205"/>
      <c r="C680" s="206"/>
      <c r="D680" s="207" t="s">
        <v>272</v>
      </c>
      <c r="E680" s="208" t="s">
        <v>1</v>
      </c>
      <c r="F680" s="209" t="s">
        <v>4636</v>
      </c>
      <c r="G680" s="206"/>
      <c r="H680" s="210">
        <v>183.49</v>
      </c>
      <c r="I680" s="211"/>
      <c r="J680" s="206"/>
      <c r="K680" s="206"/>
      <c r="L680" s="212"/>
      <c r="M680" s="213"/>
      <c r="N680" s="214"/>
      <c r="O680" s="214"/>
      <c r="P680" s="214"/>
      <c r="Q680" s="214"/>
      <c r="R680" s="214"/>
      <c r="S680" s="214"/>
      <c r="T680" s="215"/>
      <c r="AT680" s="216" t="s">
        <v>272</v>
      </c>
      <c r="AU680" s="216" t="s">
        <v>73</v>
      </c>
      <c r="AV680" s="13" t="s">
        <v>73</v>
      </c>
      <c r="AW680" s="13" t="s">
        <v>30</v>
      </c>
      <c r="AX680" s="13" t="s">
        <v>64</v>
      </c>
      <c r="AY680" s="216" t="s">
        <v>263</v>
      </c>
    </row>
    <row r="681" spans="1:65" s="15" customFormat="1">
      <c r="B681" s="228"/>
      <c r="C681" s="229"/>
      <c r="D681" s="207" t="s">
        <v>272</v>
      </c>
      <c r="E681" s="230" t="s">
        <v>1</v>
      </c>
      <c r="F681" s="231" t="s">
        <v>280</v>
      </c>
      <c r="G681" s="229"/>
      <c r="H681" s="232">
        <v>183.49</v>
      </c>
      <c r="I681" s="233"/>
      <c r="J681" s="229"/>
      <c r="K681" s="229"/>
      <c r="L681" s="234"/>
      <c r="M681" s="235"/>
      <c r="N681" s="236"/>
      <c r="O681" s="236"/>
      <c r="P681" s="236"/>
      <c r="Q681" s="236"/>
      <c r="R681" s="236"/>
      <c r="S681" s="236"/>
      <c r="T681" s="237"/>
      <c r="AT681" s="238" t="s">
        <v>272</v>
      </c>
      <c r="AU681" s="238" t="s">
        <v>73</v>
      </c>
      <c r="AV681" s="15" t="s">
        <v>270</v>
      </c>
      <c r="AW681" s="15" t="s">
        <v>30</v>
      </c>
      <c r="AX681" s="15" t="s">
        <v>71</v>
      </c>
      <c r="AY681" s="238" t="s">
        <v>263</v>
      </c>
    </row>
    <row r="682" spans="1:65" s="2" customFormat="1" ht="16.5" customHeight="1">
      <c r="A682" s="35"/>
      <c r="B682" s="36"/>
      <c r="C682" s="191" t="s">
        <v>640</v>
      </c>
      <c r="D682" s="191" t="s">
        <v>266</v>
      </c>
      <c r="E682" s="192" t="s">
        <v>4637</v>
      </c>
      <c r="F682" s="193" t="s">
        <v>4638</v>
      </c>
      <c r="G682" s="194" t="s">
        <v>307</v>
      </c>
      <c r="H682" s="195">
        <v>18.349</v>
      </c>
      <c r="I682" s="196"/>
      <c r="J682" s="197">
        <f>ROUND(I682*H682,2)</f>
        <v>0</v>
      </c>
      <c r="K682" s="198"/>
      <c r="L682" s="40"/>
      <c r="M682" s="199" t="s">
        <v>1</v>
      </c>
      <c r="N682" s="200" t="s">
        <v>38</v>
      </c>
      <c r="O682" s="72"/>
      <c r="P682" s="201">
        <f>O682*H682</f>
        <v>0</v>
      </c>
      <c r="Q682" s="201">
        <v>0</v>
      </c>
      <c r="R682" s="201">
        <f>Q682*H682</f>
        <v>0</v>
      </c>
      <c r="S682" s="201">
        <v>0</v>
      </c>
      <c r="T682" s="202">
        <f>S682*H682</f>
        <v>0</v>
      </c>
      <c r="U682" s="35"/>
      <c r="V682" s="35"/>
      <c r="W682" s="35"/>
      <c r="X682" s="35"/>
      <c r="Y682" s="35"/>
      <c r="Z682" s="35"/>
      <c r="AA682" s="35"/>
      <c r="AB682" s="35"/>
      <c r="AC682" s="35"/>
      <c r="AD682" s="35"/>
      <c r="AE682" s="35"/>
      <c r="AR682" s="203" t="s">
        <v>270</v>
      </c>
      <c r="AT682" s="203" t="s">
        <v>266</v>
      </c>
      <c r="AU682" s="203" t="s">
        <v>73</v>
      </c>
      <c r="AY682" s="18" t="s">
        <v>263</v>
      </c>
      <c r="BE682" s="204">
        <f>IF(N682="základní",J682,0)</f>
        <v>0</v>
      </c>
      <c r="BF682" s="204">
        <f>IF(N682="snížená",J682,0)</f>
        <v>0</v>
      </c>
      <c r="BG682" s="204">
        <f>IF(N682="zákl. přenesená",J682,0)</f>
        <v>0</v>
      </c>
      <c r="BH682" s="204">
        <f>IF(N682="sníž. přenesená",J682,0)</f>
        <v>0</v>
      </c>
      <c r="BI682" s="204">
        <f>IF(N682="nulová",J682,0)</f>
        <v>0</v>
      </c>
      <c r="BJ682" s="18" t="s">
        <v>71</v>
      </c>
      <c r="BK682" s="204">
        <f>ROUND(I682*H682,2)</f>
        <v>0</v>
      </c>
      <c r="BL682" s="18" t="s">
        <v>270</v>
      </c>
      <c r="BM682" s="203" t="s">
        <v>4639</v>
      </c>
    </row>
    <row r="683" spans="1:65" s="2" customFormat="1" ht="19.5">
      <c r="A683" s="35"/>
      <c r="B683" s="36"/>
      <c r="C683" s="37"/>
      <c r="D683" s="207" t="s">
        <v>294</v>
      </c>
      <c r="E683" s="37"/>
      <c r="F683" s="239" t="s">
        <v>4640</v>
      </c>
      <c r="G683" s="37"/>
      <c r="H683" s="37"/>
      <c r="I683" s="240"/>
      <c r="J683" s="37"/>
      <c r="K683" s="37"/>
      <c r="L683" s="40"/>
      <c r="M683" s="241"/>
      <c r="N683" s="242"/>
      <c r="O683" s="72"/>
      <c r="P683" s="72"/>
      <c r="Q683" s="72"/>
      <c r="R683" s="72"/>
      <c r="S683" s="72"/>
      <c r="T683" s="73"/>
      <c r="U683" s="35"/>
      <c r="V683" s="35"/>
      <c r="W683" s="35"/>
      <c r="X683" s="35"/>
      <c r="Y683" s="35"/>
      <c r="Z683" s="35"/>
      <c r="AA683" s="35"/>
      <c r="AB683" s="35"/>
      <c r="AC683" s="35"/>
      <c r="AD683" s="35"/>
      <c r="AE683" s="35"/>
      <c r="AT683" s="18" t="s">
        <v>294</v>
      </c>
      <c r="AU683" s="18" t="s">
        <v>73</v>
      </c>
    </row>
    <row r="684" spans="1:65" s="2" customFormat="1" ht="37.9" customHeight="1">
      <c r="A684" s="35"/>
      <c r="B684" s="36"/>
      <c r="C684" s="191" t="s">
        <v>557</v>
      </c>
      <c r="D684" s="191" t="s">
        <v>266</v>
      </c>
      <c r="E684" s="192" t="s">
        <v>4641</v>
      </c>
      <c r="F684" s="193" t="s">
        <v>4642</v>
      </c>
      <c r="G684" s="194" t="s">
        <v>307</v>
      </c>
      <c r="H684" s="195">
        <v>18.349</v>
      </c>
      <c r="I684" s="196"/>
      <c r="J684" s="197">
        <f>ROUND(I684*H684,2)</f>
        <v>0</v>
      </c>
      <c r="K684" s="198"/>
      <c r="L684" s="40"/>
      <c r="M684" s="199" t="s">
        <v>1</v>
      </c>
      <c r="N684" s="200" t="s">
        <v>38</v>
      </c>
      <c r="O684" s="72"/>
      <c r="P684" s="201">
        <f>O684*H684</f>
        <v>0</v>
      </c>
      <c r="Q684" s="201">
        <v>0</v>
      </c>
      <c r="R684" s="201">
        <f>Q684*H684</f>
        <v>0</v>
      </c>
      <c r="S684" s="201">
        <v>0</v>
      </c>
      <c r="T684" s="202">
        <f>S684*H684</f>
        <v>0</v>
      </c>
      <c r="U684" s="35"/>
      <c r="V684" s="35"/>
      <c r="W684" s="35"/>
      <c r="X684" s="35"/>
      <c r="Y684" s="35"/>
      <c r="Z684" s="35"/>
      <c r="AA684" s="35"/>
      <c r="AB684" s="35"/>
      <c r="AC684" s="35"/>
      <c r="AD684" s="35"/>
      <c r="AE684" s="35"/>
      <c r="AR684" s="203" t="s">
        <v>270</v>
      </c>
      <c r="AT684" s="203" t="s">
        <v>266</v>
      </c>
      <c r="AU684" s="203" t="s">
        <v>73</v>
      </c>
      <c r="AY684" s="18" t="s">
        <v>263</v>
      </c>
      <c r="BE684" s="204">
        <f>IF(N684="základní",J684,0)</f>
        <v>0</v>
      </c>
      <c r="BF684" s="204">
        <f>IF(N684="snížená",J684,0)</f>
        <v>0</v>
      </c>
      <c r="BG684" s="204">
        <f>IF(N684="zákl. přenesená",J684,0)</f>
        <v>0</v>
      </c>
      <c r="BH684" s="204">
        <f>IF(N684="sníž. přenesená",J684,0)</f>
        <v>0</v>
      </c>
      <c r="BI684" s="204">
        <f>IF(N684="nulová",J684,0)</f>
        <v>0</v>
      </c>
      <c r="BJ684" s="18" t="s">
        <v>71</v>
      </c>
      <c r="BK684" s="204">
        <f>ROUND(I684*H684,2)</f>
        <v>0</v>
      </c>
      <c r="BL684" s="18" t="s">
        <v>270</v>
      </c>
      <c r="BM684" s="203" t="s">
        <v>4643</v>
      </c>
    </row>
    <row r="685" spans="1:65" s="2" customFormat="1" ht="19.5">
      <c r="A685" s="35"/>
      <c r="B685" s="36"/>
      <c r="C685" s="37"/>
      <c r="D685" s="207" t="s">
        <v>294</v>
      </c>
      <c r="E685" s="37"/>
      <c r="F685" s="239" t="s">
        <v>4644</v>
      </c>
      <c r="G685" s="37"/>
      <c r="H685" s="37"/>
      <c r="I685" s="240"/>
      <c r="J685" s="37"/>
      <c r="K685" s="37"/>
      <c r="L685" s="40"/>
      <c r="M685" s="241"/>
      <c r="N685" s="242"/>
      <c r="O685" s="72"/>
      <c r="P685" s="72"/>
      <c r="Q685" s="72"/>
      <c r="R685" s="72"/>
      <c r="S685" s="72"/>
      <c r="T685" s="73"/>
      <c r="U685" s="35"/>
      <c r="V685" s="35"/>
      <c r="W685" s="35"/>
      <c r="X685" s="35"/>
      <c r="Y685" s="35"/>
      <c r="Z685" s="35"/>
      <c r="AA685" s="35"/>
      <c r="AB685" s="35"/>
      <c r="AC685" s="35"/>
      <c r="AD685" s="35"/>
      <c r="AE685" s="35"/>
      <c r="AT685" s="18" t="s">
        <v>294</v>
      </c>
      <c r="AU685" s="18" t="s">
        <v>73</v>
      </c>
    </row>
    <row r="686" spans="1:65" s="13" customFormat="1">
      <c r="B686" s="205"/>
      <c r="C686" s="206"/>
      <c r="D686" s="207" t="s">
        <v>272</v>
      </c>
      <c r="E686" s="208" t="s">
        <v>1</v>
      </c>
      <c r="F686" s="209" t="s">
        <v>4645</v>
      </c>
      <c r="G686" s="206"/>
      <c r="H686" s="210">
        <v>18.349</v>
      </c>
      <c r="I686" s="211"/>
      <c r="J686" s="206"/>
      <c r="K686" s="206"/>
      <c r="L686" s="212"/>
      <c r="M686" s="213"/>
      <c r="N686" s="214"/>
      <c r="O686" s="214"/>
      <c r="P686" s="214"/>
      <c r="Q686" s="214"/>
      <c r="R686" s="214"/>
      <c r="S686" s="214"/>
      <c r="T686" s="215"/>
      <c r="AT686" s="216" t="s">
        <v>272</v>
      </c>
      <c r="AU686" s="216" t="s">
        <v>73</v>
      </c>
      <c r="AV686" s="13" t="s">
        <v>73</v>
      </c>
      <c r="AW686" s="13" t="s">
        <v>30</v>
      </c>
      <c r="AX686" s="13" t="s">
        <v>64</v>
      </c>
      <c r="AY686" s="216" t="s">
        <v>263</v>
      </c>
    </row>
    <row r="687" spans="1:65" s="15" customFormat="1">
      <c r="B687" s="228"/>
      <c r="C687" s="229"/>
      <c r="D687" s="207" t="s">
        <v>272</v>
      </c>
      <c r="E687" s="230" t="s">
        <v>1</v>
      </c>
      <c r="F687" s="231" t="s">
        <v>280</v>
      </c>
      <c r="G687" s="229"/>
      <c r="H687" s="232">
        <v>18.349</v>
      </c>
      <c r="I687" s="233"/>
      <c r="J687" s="229"/>
      <c r="K687" s="229"/>
      <c r="L687" s="234"/>
      <c r="M687" s="235"/>
      <c r="N687" s="236"/>
      <c r="O687" s="236"/>
      <c r="P687" s="236"/>
      <c r="Q687" s="236"/>
      <c r="R687" s="236"/>
      <c r="S687" s="236"/>
      <c r="T687" s="237"/>
      <c r="AT687" s="238" t="s">
        <v>272</v>
      </c>
      <c r="AU687" s="238" t="s">
        <v>73</v>
      </c>
      <c r="AV687" s="15" t="s">
        <v>270</v>
      </c>
      <c r="AW687" s="15" t="s">
        <v>30</v>
      </c>
      <c r="AX687" s="15" t="s">
        <v>71</v>
      </c>
      <c r="AY687" s="238" t="s">
        <v>263</v>
      </c>
    </row>
    <row r="688" spans="1:65" s="12" customFormat="1" ht="22.9" customHeight="1">
      <c r="B688" s="175"/>
      <c r="C688" s="176"/>
      <c r="D688" s="177" t="s">
        <v>63</v>
      </c>
      <c r="E688" s="189" t="s">
        <v>395</v>
      </c>
      <c r="F688" s="189" t="s">
        <v>396</v>
      </c>
      <c r="G688" s="176"/>
      <c r="H688" s="176"/>
      <c r="I688" s="179"/>
      <c r="J688" s="190">
        <f>BK688</f>
        <v>0</v>
      </c>
      <c r="K688" s="176"/>
      <c r="L688" s="181"/>
      <c r="M688" s="182"/>
      <c r="N688" s="183"/>
      <c r="O688" s="183"/>
      <c r="P688" s="184">
        <f>SUM(P689:P690)</f>
        <v>0</v>
      </c>
      <c r="Q688" s="183"/>
      <c r="R688" s="184">
        <f>SUM(R689:R690)</f>
        <v>0</v>
      </c>
      <c r="S688" s="183"/>
      <c r="T688" s="185">
        <f>SUM(T689:T690)</f>
        <v>0</v>
      </c>
      <c r="AR688" s="186" t="s">
        <v>71</v>
      </c>
      <c r="AT688" s="187" t="s">
        <v>63</v>
      </c>
      <c r="AU688" s="187" t="s">
        <v>71</v>
      </c>
      <c r="AY688" s="186" t="s">
        <v>263</v>
      </c>
      <c r="BK688" s="188">
        <f>SUM(BK689:BK690)</f>
        <v>0</v>
      </c>
    </row>
    <row r="689" spans="1:65" s="2" customFormat="1" ht="24.2" customHeight="1">
      <c r="A689" s="35"/>
      <c r="B689" s="36"/>
      <c r="C689" s="191" t="s">
        <v>649</v>
      </c>
      <c r="D689" s="191" t="s">
        <v>266</v>
      </c>
      <c r="E689" s="192" t="s">
        <v>4646</v>
      </c>
      <c r="F689" s="193" t="s">
        <v>4647</v>
      </c>
      <c r="G689" s="194" t="s">
        <v>307</v>
      </c>
      <c r="H689" s="195">
        <v>2598.665</v>
      </c>
      <c r="I689" s="196"/>
      <c r="J689" s="197">
        <f>ROUND(I689*H689,2)</f>
        <v>0</v>
      </c>
      <c r="K689" s="198"/>
      <c r="L689" s="40"/>
      <c r="M689" s="199" t="s">
        <v>1</v>
      </c>
      <c r="N689" s="200" t="s">
        <v>38</v>
      </c>
      <c r="O689" s="72"/>
      <c r="P689" s="201">
        <f>O689*H689</f>
        <v>0</v>
      </c>
      <c r="Q689" s="201">
        <v>0</v>
      </c>
      <c r="R689" s="201">
        <f>Q689*H689</f>
        <v>0</v>
      </c>
      <c r="S689" s="201">
        <v>0</v>
      </c>
      <c r="T689" s="202">
        <f>S689*H689</f>
        <v>0</v>
      </c>
      <c r="U689" s="35"/>
      <c r="V689" s="35"/>
      <c r="W689" s="35"/>
      <c r="X689" s="35"/>
      <c r="Y689" s="35"/>
      <c r="Z689" s="35"/>
      <c r="AA689" s="35"/>
      <c r="AB689" s="35"/>
      <c r="AC689" s="35"/>
      <c r="AD689" s="35"/>
      <c r="AE689" s="35"/>
      <c r="AR689" s="203" t="s">
        <v>270</v>
      </c>
      <c r="AT689" s="203" t="s">
        <v>266</v>
      </c>
      <c r="AU689" s="203" t="s">
        <v>73</v>
      </c>
      <c r="AY689" s="18" t="s">
        <v>263</v>
      </c>
      <c r="BE689" s="204">
        <f>IF(N689="základní",J689,0)</f>
        <v>0</v>
      </c>
      <c r="BF689" s="204">
        <f>IF(N689="snížená",J689,0)</f>
        <v>0</v>
      </c>
      <c r="BG689" s="204">
        <f>IF(N689="zákl. přenesená",J689,0)</f>
        <v>0</v>
      </c>
      <c r="BH689" s="204">
        <f>IF(N689="sníž. přenesená",J689,0)</f>
        <v>0</v>
      </c>
      <c r="BI689" s="204">
        <f>IF(N689="nulová",J689,0)</f>
        <v>0</v>
      </c>
      <c r="BJ689" s="18" t="s">
        <v>71</v>
      </c>
      <c r="BK689" s="204">
        <f>ROUND(I689*H689,2)</f>
        <v>0</v>
      </c>
      <c r="BL689" s="18" t="s">
        <v>270</v>
      </c>
      <c r="BM689" s="203" t="s">
        <v>4648</v>
      </c>
    </row>
    <row r="690" spans="1:65" s="2" customFormat="1" ht="19.5">
      <c r="A690" s="35"/>
      <c r="B690" s="36"/>
      <c r="C690" s="37"/>
      <c r="D690" s="207" t="s">
        <v>294</v>
      </c>
      <c r="E690" s="37"/>
      <c r="F690" s="239" t="s">
        <v>4649</v>
      </c>
      <c r="G690" s="37"/>
      <c r="H690" s="37"/>
      <c r="I690" s="240"/>
      <c r="J690" s="37"/>
      <c r="K690" s="37"/>
      <c r="L690" s="40"/>
      <c r="M690" s="273"/>
      <c r="N690" s="274"/>
      <c r="O690" s="245"/>
      <c r="P690" s="245"/>
      <c r="Q690" s="245"/>
      <c r="R690" s="245"/>
      <c r="S690" s="245"/>
      <c r="T690" s="275"/>
      <c r="U690" s="35"/>
      <c r="V690" s="35"/>
      <c r="W690" s="35"/>
      <c r="X690" s="35"/>
      <c r="Y690" s="35"/>
      <c r="Z690" s="35"/>
      <c r="AA690" s="35"/>
      <c r="AB690" s="35"/>
      <c r="AC690" s="35"/>
      <c r="AD690" s="35"/>
      <c r="AE690" s="35"/>
      <c r="AT690" s="18" t="s">
        <v>294</v>
      </c>
      <c r="AU690" s="18" t="s">
        <v>73</v>
      </c>
    </row>
    <row r="691" spans="1:65" s="2" customFormat="1" ht="6.95" customHeight="1">
      <c r="A691" s="35"/>
      <c r="B691" s="55"/>
      <c r="C691" s="56"/>
      <c r="D691" s="56"/>
      <c r="E691" s="56"/>
      <c r="F691" s="56"/>
      <c r="G691" s="56"/>
      <c r="H691" s="56"/>
      <c r="I691" s="56"/>
      <c r="J691" s="56"/>
      <c r="K691" s="56"/>
      <c r="L691" s="40"/>
      <c r="M691" s="35"/>
      <c r="O691" s="35"/>
      <c r="P691" s="35"/>
      <c r="Q691" s="35"/>
      <c r="R691" s="35"/>
      <c r="S691" s="35"/>
      <c r="T691" s="35"/>
      <c r="U691" s="35"/>
      <c r="V691" s="35"/>
      <c r="W691" s="35"/>
      <c r="X691" s="35"/>
      <c r="Y691" s="35"/>
      <c r="Z691" s="35"/>
      <c r="AA691" s="35"/>
      <c r="AB691" s="35"/>
      <c r="AC691" s="35"/>
      <c r="AD691" s="35"/>
      <c r="AE691" s="35"/>
    </row>
  </sheetData>
  <sheetProtection algorithmName="SHA-512" hashValue="TyFG64M+ZNWHlQIyQwBcyfSLefZLnDOSu5v8gXsp9JIG/Epa+q/MJZftCX8ftim/xh3+p0FBD1C+mVAi/pCBsw==" saltValue="W9dThimE18ucfYTjHWGZug==" spinCount="100000" sheet="1" formatColumns="0" formatRows="0" autoFilter="0"/>
  <autoFilter ref="C124:K690" xr:uid="{00000000-0009-0000-0000-000014000000}"/>
  <mergeCells count="12">
    <mergeCell ref="E117:H117"/>
    <mergeCell ref="L2:V2"/>
    <mergeCell ref="E85:H85"/>
    <mergeCell ref="E87:H87"/>
    <mergeCell ref="E89:H89"/>
    <mergeCell ref="E113:H113"/>
    <mergeCell ref="E115:H115"/>
    <mergeCell ref="E7:H7"/>
    <mergeCell ref="E9:H9"/>
    <mergeCell ref="E11:H11"/>
    <mergeCell ref="E20:H20"/>
    <mergeCell ref="E29:H29"/>
  </mergeCells>
  <pageMargins left="0.39374999999999999" right="0.39374999999999999" top="0.39374999999999999" bottom="0.39374999999999999" header="0" footer="0"/>
  <pageSetup paperSize="9" scale="88" fitToHeight="100" orientation="portrait" blackAndWhite="1" r:id="rId1"/>
  <headerFooter>
    <oddHeader>&amp;L&amp;"Arial"&amp;8&amp;K000000INTERNAL&amp;1#</oddHeader>
    <oddFooter>&amp;CStrana &amp;P z &amp;N</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List22">
    <pageSetUpPr fitToPage="1"/>
  </sheetPr>
  <dimension ref="A2:BM132"/>
  <sheetViews>
    <sheetView showGridLines="0" workbookViewId="0">
      <selection activeCell="E20" sqref="E20:H20"/>
    </sheetView>
  </sheetViews>
  <sheetFormatPr defaultRowHeight="11.25"/>
  <cols>
    <col min="1" max="1" width="8.33203125" style="1" customWidth="1"/>
    <col min="2" max="2" width="1.1640625" style="1" customWidth="1"/>
    <col min="3" max="3" width="4.1640625" style="1" customWidth="1"/>
    <col min="4" max="4" width="4.33203125" style="1" customWidth="1"/>
    <col min="5" max="5" width="17.1640625" style="1" customWidth="1"/>
    <col min="6" max="6" width="50.83203125" style="1" customWidth="1"/>
    <col min="7" max="7" width="7.5" style="1" customWidth="1"/>
    <col min="8" max="8" width="14" style="1" customWidth="1"/>
    <col min="9" max="9" width="15.83203125" style="1" customWidth="1"/>
    <col min="10" max="10" width="22.33203125" style="1" customWidth="1"/>
    <col min="11" max="11" width="22.33203125" style="1" hidden="1" customWidth="1"/>
    <col min="12" max="12" width="9.33203125" style="1" customWidth="1"/>
    <col min="13" max="13" width="10.83203125" style="1" hidden="1" customWidth="1"/>
    <col min="14" max="14" width="9.33203125" style="1" hidden="1"/>
    <col min="15" max="20" width="14.1640625" style="1" hidden="1" customWidth="1"/>
    <col min="21" max="21" width="16.33203125" style="1" hidden="1" customWidth="1"/>
    <col min="22" max="22" width="12.33203125" style="1" customWidth="1"/>
    <col min="23" max="23" width="16.33203125" style="1" customWidth="1"/>
    <col min="24" max="24" width="12.33203125" style="1" customWidth="1"/>
    <col min="25" max="25" width="15" style="1" customWidth="1"/>
    <col min="26" max="26" width="11" style="1" customWidth="1"/>
    <col min="27" max="27" width="15" style="1" customWidth="1"/>
    <col min="28" max="28" width="16.33203125" style="1" customWidth="1"/>
    <col min="29" max="29" width="11" style="1" customWidth="1"/>
    <col min="30" max="30" width="15" style="1" customWidth="1"/>
    <col min="31" max="31" width="16.33203125" style="1" customWidth="1"/>
    <col min="44" max="65" width="9.33203125" style="1" hidden="1"/>
  </cols>
  <sheetData>
    <row r="2" spans="1:46" s="1" customFormat="1" ht="36.950000000000003" customHeight="1">
      <c r="L2" s="383"/>
      <c r="M2" s="383"/>
      <c r="N2" s="383"/>
      <c r="O2" s="383"/>
      <c r="P2" s="383"/>
      <c r="Q2" s="383"/>
      <c r="R2" s="383"/>
      <c r="S2" s="383"/>
      <c r="T2" s="383"/>
      <c r="U2" s="383"/>
      <c r="V2" s="383"/>
      <c r="AT2" s="18" t="s">
        <v>131</v>
      </c>
    </row>
    <row r="3" spans="1:46" s="1" customFormat="1" ht="6.95" customHeight="1">
      <c r="B3" s="114"/>
      <c r="C3" s="115"/>
      <c r="D3" s="115"/>
      <c r="E3" s="115"/>
      <c r="F3" s="115"/>
      <c r="G3" s="115"/>
      <c r="H3" s="115"/>
      <c r="I3" s="115"/>
      <c r="J3" s="115"/>
      <c r="K3" s="115"/>
      <c r="L3" s="21"/>
      <c r="AT3" s="18" t="s">
        <v>73</v>
      </c>
    </row>
    <row r="4" spans="1:46" s="1" customFormat="1" ht="24.95" customHeight="1">
      <c r="B4" s="21"/>
      <c r="D4" s="116" t="s">
        <v>240</v>
      </c>
      <c r="L4" s="21"/>
      <c r="M4" s="117" t="s">
        <v>10</v>
      </c>
      <c r="AT4" s="18" t="s">
        <v>4</v>
      </c>
    </row>
    <row r="5" spans="1:46" s="1" customFormat="1" ht="6.95" customHeight="1">
      <c r="B5" s="21"/>
      <c r="L5" s="21"/>
    </row>
    <row r="6" spans="1:46" s="1" customFormat="1" ht="12" customHeight="1">
      <c r="B6" s="21"/>
      <c r="D6" s="118" t="s">
        <v>15</v>
      </c>
      <c r="L6" s="21"/>
    </row>
    <row r="7" spans="1:46" s="1" customFormat="1" ht="16.5" customHeight="1">
      <c r="B7" s="21"/>
      <c r="E7" s="412" t="str">
        <f>'Rekapitulace stavby'!K6</f>
        <v>Modernizace teplárny OB6</v>
      </c>
      <c r="F7" s="413"/>
      <c r="G7" s="413"/>
      <c r="H7" s="413"/>
      <c r="L7" s="21"/>
    </row>
    <row r="8" spans="1:46" s="1" customFormat="1" ht="12" customHeight="1">
      <c r="B8" s="21"/>
      <c r="D8" s="118" t="s">
        <v>241</v>
      </c>
      <c r="L8" s="21"/>
    </row>
    <row r="9" spans="1:46" s="2" customFormat="1" ht="16.5" customHeight="1">
      <c r="A9" s="35"/>
      <c r="B9" s="40"/>
      <c r="C9" s="35"/>
      <c r="D9" s="35"/>
      <c r="E9" s="412" t="s">
        <v>4358</v>
      </c>
      <c r="F9" s="415"/>
      <c r="G9" s="415"/>
      <c r="H9" s="415"/>
      <c r="I9" s="35"/>
      <c r="J9" s="35"/>
      <c r="K9" s="35"/>
      <c r="L9" s="52"/>
      <c r="S9" s="35"/>
      <c r="T9" s="35"/>
      <c r="U9" s="35"/>
      <c r="V9" s="35"/>
      <c r="W9" s="35"/>
      <c r="X9" s="35"/>
      <c r="Y9" s="35"/>
      <c r="Z9" s="35"/>
      <c r="AA9" s="35"/>
      <c r="AB9" s="35"/>
      <c r="AC9" s="35"/>
      <c r="AD9" s="35"/>
      <c r="AE9" s="35"/>
    </row>
    <row r="10" spans="1:46" s="2" customFormat="1" ht="12" customHeight="1">
      <c r="A10" s="35"/>
      <c r="B10" s="40"/>
      <c r="C10" s="35"/>
      <c r="D10" s="118" t="s">
        <v>432</v>
      </c>
      <c r="E10" s="35"/>
      <c r="F10" s="35"/>
      <c r="G10" s="35"/>
      <c r="H10" s="35"/>
      <c r="I10" s="35"/>
      <c r="J10" s="35"/>
      <c r="K10" s="35"/>
      <c r="L10" s="52"/>
      <c r="S10" s="35"/>
      <c r="T10" s="35"/>
      <c r="U10" s="35"/>
      <c r="V10" s="35"/>
      <c r="W10" s="35"/>
      <c r="X10" s="35"/>
      <c r="Y10" s="35"/>
      <c r="Z10" s="35"/>
      <c r="AA10" s="35"/>
      <c r="AB10" s="35"/>
      <c r="AC10" s="35"/>
      <c r="AD10" s="35"/>
      <c r="AE10" s="35"/>
    </row>
    <row r="11" spans="1:46" s="2" customFormat="1" ht="16.5" customHeight="1">
      <c r="A11" s="35"/>
      <c r="B11" s="40"/>
      <c r="C11" s="35"/>
      <c r="D11" s="35"/>
      <c r="E11" s="414" t="s">
        <v>4650</v>
      </c>
      <c r="F11" s="415"/>
      <c r="G11" s="415"/>
      <c r="H11" s="415"/>
      <c r="I11" s="35"/>
      <c r="J11" s="35"/>
      <c r="K11" s="35"/>
      <c r="L11" s="52"/>
      <c r="S11" s="35"/>
      <c r="T11" s="35"/>
      <c r="U11" s="35"/>
      <c r="V11" s="35"/>
      <c r="W11" s="35"/>
      <c r="X11" s="35"/>
      <c r="Y11" s="35"/>
      <c r="Z11" s="35"/>
      <c r="AA11" s="35"/>
      <c r="AB11" s="35"/>
      <c r="AC11" s="35"/>
      <c r="AD11" s="35"/>
      <c r="AE11" s="35"/>
    </row>
    <row r="12" spans="1:46" s="2" customFormat="1">
      <c r="A12" s="35"/>
      <c r="B12" s="40"/>
      <c r="C12" s="35"/>
      <c r="D12" s="35"/>
      <c r="E12" s="35"/>
      <c r="F12" s="35"/>
      <c r="G12" s="35"/>
      <c r="H12" s="35"/>
      <c r="I12" s="35"/>
      <c r="J12" s="35"/>
      <c r="K12" s="35"/>
      <c r="L12" s="52"/>
      <c r="S12" s="35"/>
      <c r="T12" s="35"/>
      <c r="U12" s="35"/>
      <c r="V12" s="35"/>
      <c r="W12" s="35"/>
      <c r="X12" s="35"/>
      <c r="Y12" s="35"/>
      <c r="Z12" s="35"/>
      <c r="AA12" s="35"/>
      <c r="AB12" s="35"/>
      <c r="AC12" s="35"/>
      <c r="AD12" s="35"/>
      <c r="AE12" s="35"/>
    </row>
    <row r="13" spans="1:46" s="2" customFormat="1" ht="12" customHeight="1">
      <c r="A13" s="35"/>
      <c r="B13" s="40"/>
      <c r="C13" s="35"/>
      <c r="D13" s="118" t="s">
        <v>17</v>
      </c>
      <c r="E13" s="35"/>
      <c r="F13" s="109" t="s">
        <v>1</v>
      </c>
      <c r="G13" s="35"/>
      <c r="H13" s="35"/>
      <c r="I13" s="118" t="s">
        <v>18</v>
      </c>
      <c r="J13" s="109" t="s">
        <v>1</v>
      </c>
      <c r="K13" s="35"/>
      <c r="L13" s="52"/>
      <c r="S13" s="35"/>
      <c r="T13" s="35"/>
      <c r="U13" s="35"/>
      <c r="V13" s="35"/>
      <c r="W13" s="35"/>
      <c r="X13" s="35"/>
      <c r="Y13" s="35"/>
      <c r="Z13" s="35"/>
      <c r="AA13" s="35"/>
      <c r="AB13" s="35"/>
      <c r="AC13" s="35"/>
      <c r="AD13" s="35"/>
      <c r="AE13" s="35"/>
    </row>
    <row r="14" spans="1:46" s="2" customFormat="1" ht="12" customHeight="1">
      <c r="A14" s="35"/>
      <c r="B14" s="40"/>
      <c r="C14" s="35"/>
      <c r="D14" s="118" t="s">
        <v>19</v>
      </c>
      <c r="E14" s="35"/>
      <c r="F14" s="109" t="s">
        <v>20</v>
      </c>
      <c r="G14" s="35"/>
      <c r="H14" s="35"/>
      <c r="I14" s="118" t="s">
        <v>21</v>
      </c>
      <c r="J14" s="119">
        <f>'Rekapitulace stavby'!AN8</f>
        <v>45363</v>
      </c>
      <c r="K14" s="35"/>
      <c r="L14" s="52"/>
      <c r="S14" s="35"/>
      <c r="T14" s="35"/>
      <c r="U14" s="35"/>
      <c r="V14" s="35"/>
      <c r="W14" s="35"/>
      <c r="X14" s="35"/>
      <c r="Y14" s="35"/>
      <c r="Z14" s="35"/>
      <c r="AA14" s="35"/>
      <c r="AB14" s="35"/>
      <c r="AC14" s="35"/>
      <c r="AD14" s="35"/>
      <c r="AE14" s="35"/>
    </row>
    <row r="15" spans="1:46" s="2" customFormat="1" ht="10.9" customHeight="1">
      <c r="A15" s="35"/>
      <c r="B15" s="40"/>
      <c r="C15" s="35"/>
      <c r="D15" s="35"/>
      <c r="E15" s="35"/>
      <c r="F15" s="35"/>
      <c r="G15" s="35"/>
      <c r="H15" s="35"/>
      <c r="I15" s="35"/>
      <c r="J15" s="35"/>
      <c r="K15" s="35"/>
      <c r="L15" s="52"/>
      <c r="S15" s="35"/>
      <c r="T15" s="35"/>
      <c r="U15" s="35"/>
      <c r="V15" s="35"/>
      <c r="W15" s="35"/>
      <c r="X15" s="35"/>
      <c r="Y15" s="35"/>
      <c r="Z15" s="35"/>
      <c r="AA15" s="35"/>
      <c r="AB15" s="35"/>
      <c r="AC15" s="35"/>
      <c r="AD15" s="35"/>
      <c r="AE15" s="35"/>
    </row>
    <row r="16" spans="1:46" s="2" customFormat="1" ht="12" customHeight="1">
      <c r="A16" s="35"/>
      <c r="B16" s="40"/>
      <c r="C16" s="35"/>
      <c r="D16" s="118" t="s">
        <v>22</v>
      </c>
      <c r="E16" s="35"/>
      <c r="F16" s="35"/>
      <c r="G16" s="35"/>
      <c r="H16" s="35"/>
      <c r="I16" s="118" t="s">
        <v>23</v>
      </c>
      <c r="J16" s="109" t="s">
        <v>1</v>
      </c>
      <c r="K16" s="35"/>
      <c r="L16" s="52"/>
      <c r="S16" s="35"/>
      <c r="T16" s="35"/>
      <c r="U16" s="35"/>
      <c r="V16" s="35"/>
      <c r="W16" s="35"/>
      <c r="X16" s="35"/>
      <c r="Y16" s="35"/>
      <c r="Z16" s="35"/>
      <c r="AA16" s="35"/>
      <c r="AB16" s="35"/>
      <c r="AC16" s="35"/>
      <c r="AD16" s="35"/>
      <c r="AE16" s="35"/>
    </row>
    <row r="17" spans="1:31" s="2" customFormat="1" ht="18" customHeight="1">
      <c r="A17" s="35"/>
      <c r="B17" s="40"/>
      <c r="C17" s="35"/>
      <c r="D17" s="35"/>
      <c r="E17" s="109" t="s">
        <v>24</v>
      </c>
      <c r="F17" s="35"/>
      <c r="G17" s="35"/>
      <c r="H17" s="35"/>
      <c r="I17" s="118" t="s">
        <v>25</v>
      </c>
      <c r="J17" s="109" t="s">
        <v>1</v>
      </c>
      <c r="K17" s="35"/>
      <c r="L17" s="52"/>
      <c r="S17" s="35"/>
      <c r="T17" s="35"/>
      <c r="U17" s="35"/>
      <c r="V17" s="35"/>
      <c r="W17" s="35"/>
      <c r="X17" s="35"/>
      <c r="Y17" s="35"/>
      <c r="Z17" s="35"/>
      <c r="AA17" s="35"/>
      <c r="AB17" s="35"/>
      <c r="AC17" s="35"/>
      <c r="AD17" s="35"/>
      <c r="AE17" s="35"/>
    </row>
    <row r="18" spans="1:31" s="2" customFormat="1" ht="6.95" customHeight="1">
      <c r="A18" s="35"/>
      <c r="B18" s="40"/>
      <c r="C18" s="35"/>
      <c r="D18" s="35"/>
      <c r="E18" s="35"/>
      <c r="F18" s="35"/>
      <c r="G18" s="35"/>
      <c r="H18" s="35"/>
      <c r="I18" s="35"/>
      <c r="J18" s="35"/>
      <c r="K18" s="35"/>
      <c r="L18" s="52"/>
      <c r="S18" s="35"/>
      <c r="T18" s="35"/>
      <c r="U18" s="35"/>
      <c r="V18" s="35"/>
      <c r="W18" s="35"/>
      <c r="X18" s="35"/>
      <c r="Y18" s="35"/>
      <c r="Z18" s="35"/>
      <c r="AA18" s="35"/>
      <c r="AB18" s="35"/>
      <c r="AC18" s="35"/>
      <c r="AD18" s="35"/>
      <c r="AE18" s="35"/>
    </row>
    <row r="19" spans="1:31" s="2" customFormat="1" ht="12" customHeight="1">
      <c r="A19" s="35"/>
      <c r="B19" s="40"/>
      <c r="C19" s="35"/>
      <c r="D19" s="118" t="s">
        <v>26</v>
      </c>
      <c r="E19" s="35"/>
      <c r="F19" s="35"/>
      <c r="G19" s="35"/>
      <c r="H19" s="35"/>
      <c r="I19" s="118" t="s">
        <v>23</v>
      </c>
      <c r="J19" s="31" t="str">
        <f>'Rekapitulace stavby'!AN13</f>
        <v>Vyplň údaj</v>
      </c>
      <c r="K19" s="35"/>
      <c r="L19" s="52"/>
      <c r="S19" s="35"/>
      <c r="T19" s="35"/>
      <c r="U19" s="35"/>
      <c r="V19" s="35"/>
      <c r="W19" s="35"/>
      <c r="X19" s="35"/>
      <c r="Y19" s="35"/>
      <c r="Z19" s="35"/>
      <c r="AA19" s="35"/>
      <c r="AB19" s="35"/>
      <c r="AC19" s="35"/>
      <c r="AD19" s="35"/>
      <c r="AE19" s="35"/>
    </row>
    <row r="20" spans="1:31" s="2" customFormat="1" ht="18" customHeight="1">
      <c r="A20" s="35"/>
      <c r="B20" s="40"/>
      <c r="C20" s="35"/>
      <c r="D20" s="35"/>
      <c r="E20" s="416" t="str">
        <f>'Rekapitulace stavby'!E14</f>
        <v>Vyplň údaj</v>
      </c>
      <c r="F20" s="417"/>
      <c r="G20" s="417"/>
      <c r="H20" s="417"/>
      <c r="I20" s="118" t="s">
        <v>25</v>
      </c>
      <c r="J20" s="31" t="str">
        <f>'Rekapitulace stavby'!AN14</f>
        <v>Vyplň údaj</v>
      </c>
      <c r="K20" s="35"/>
      <c r="L20" s="52"/>
      <c r="S20" s="35"/>
      <c r="T20" s="35"/>
      <c r="U20" s="35"/>
      <c r="V20" s="35"/>
      <c r="W20" s="35"/>
      <c r="X20" s="35"/>
      <c r="Y20" s="35"/>
      <c r="Z20" s="35"/>
      <c r="AA20" s="35"/>
      <c r="AB20" s="35"/>
      <c r="AC20" s="35"/>
      <c r="AD20" s="35"/>
      <c r="AE20" s="35"/>
    </row>
    <row r="21" spans="1:31" s="2" customFormat="1" ht="6.95" customHeight="1">
      <c r="A21" s="35"/>
      <c r="B21" s="40"/>
      <c r="C21" s="35"/>
      <c r="D21" s="35"/>
      <c r="E21" s="35"/>
      <c r="F21" s="35"/>
      <c r="G21" s="35"/>
      <c r="H21" s="35"/>
      <c r="I21" s="35"/>
      <c r="J21" s="35"/>
      <c r="K21" s="35"/>
      <c r="L21" s="52"/>
      <c r="S21" s="35"/>
      <c r="T21" s="35"/>
      <c r="U21" s="35"/>
      <c r="V21" s="35"/>
      <c r="W21" s="35"/>
      <c r="X21" s="35"/>
      <c r="Y21" s="35"/>
      <c r="Z21" s="35"/>
      <c r="AA21" s="35"/>
      <c r="AB21" s="35"/>
      <c r="AC21" s="35"/>
      <c r="AD21" s="35"/>
      <c r="AE21" s="35"/>
    </row>
    <row r="22" spans="1:31" s="2" customFormat="1" ht="12" customHeight="1">
      <c r="A22" s="35"/>
      <c r="B22" s="40"/>
      <c r="C22" s="35"/>
      <c r="D22" s="118" t="s">
        <v>28</v>
      </c>
      <c r="E22" s="35"/>
      <c r="F22" s="35"/>
      <c r="G22" s="35"/>
      <c r="H22" s="35"/>
      <c r="I22" s="118" t="s">
        <v>23</v>
      </c>
      <c r="J22" s="109" t="s">
        <v>1</v>
      </c>
      <c r="K22" s="35"/>
      <c r="L22" s="52"/>
      <c r="S22" s="35"/>
      <c r="T22" s="35"/>
      <c r="U22" s="35"/>
      <c r="V22" s="35"/>
      <c r="W22" s="35"/>
      <c r="X22" s="35"/>
      <c r="Y22" s="35"/>
      <c r="Z22" s="35"/>
      <c r="AA22" s="35"/>
      <c r="AB22" s="35"/>
      <c r="AC22" s="35"/>
      <c r="AD22" s="35"/>
      <c r="AE22" s="35"/>
    </row>
    <row r="23" spans="1:31" s="2" customFormat="1" ht="18" customHeight="1">
      <c r="A23" s="35"/>
      <c r="B23" s="40"/>
      <c r="C23" s="35"/>
      <c r="D23" s="35"/>
      <c r="E23" s="109" t="s">
        <v>29</v>
      </c>
      <c r="F23" s="35"/>
      <c r="G23" s="35"/>
      <c r="H23" s="35"/>
      <c r="I23" s="118" t="s">
        <v>25</v>
      </c>
      <c r="J23" s="109" t="s">
        <v>1</v>
      </c>
      <c r="K23" s="35"/>
      <c r="L23" s="52"/>
      <c r="S23" s="35"/>
      <c r="T23" s="35"/>
      <c r="U23" s="35"/>
      <c r="V23" s="35"/>
      <c r="W23" s="35"/>
      <c r="X23" s="35"/>
      <c r="Y23" s="35"/>
      <c r="Z23" s="35"/>
      <c r="AA23" s="35"/>
      <c r="AB23" s="35"/>
      <c r="AC23" s="35"/>
      <c r="AD23" s="35"/>
      <c r="AE23" s="35"/>
    </row>
    <row r="24" spans="1:31" s="2" customFormat="1" ht="6.95" customHeight="1">
      <c r="A24" s="35"/>
      <c r="B24" s="40"/>
      <c r="C24" s="35"/>
      <c r="D24" s="35"/>
      <c r="E24" s="35"/>
      <c r="F24" s="35"/>
      <c r="G24" s="35"/>
      <c r="H24" s="35"/>
      <c r="I24" s="35"/>
      <c r="J24" s="35"/>
      <c r="K24" s="35"/>
      <c r="L24" s="52"/>
      <c r="S24" s="35"/>
      <c r="T24" s="35"/>
      <c r="U24" s="35"/>
      <c r="V24" s="35"/>
      <c r="W24" s="35"/>
      <c r="X24" s="35"/>
      <c r="Y24" s="35"/>
      <c r="Z24" s="35"/>
      <c r="AA24" s="35"/>
      <c r="AB24" s="35"/>
      <c r="AC24" s="35"/>
      <c r="AD24" s="35"/>
      <c r="AE24" s="35"/>
    </row>
    <row r="25" spans="1:31" s="2" customFormat="1" ht="12" customHeight="1">
      <c r="A25" s="35"/>
      <c r="B25" s="40"/>
      <c r="C25" s="35"/>
      <c r="D25" s="118" t="s">
        <v>31</v>
      </c>
      <c r="E25" s="35"/>
      <c r="F25" s="35"/>
      <c r="G25" s="35"/>
      <c r="H25" s="35"/>
      <c r="I25" s="118" t="s">
        <v>23</v>
      </c>
      <c r="J25" s="109" t="s">
        <v>1</v>
      </c>
      <c r="K25" s="35"/>
      <c r="L25" s="52"/>
      <c r="S25" s="35"/>
      <c r="T25" s="35"/>
      <c r="U25" s="35"/>
      <c r="V25" s="35"/>
      <c r="W25" s="35"/>
      <c r="X25" s="35"/>
      <c r="Y25" s="35"/>
      <c r="Z25" s="35"/>
      <c r="AA25" s="35"/>
      <c r="AB25" s="35"/>
      <c r="AC25" s="35"/>
      <c r="AD25" s="35"/>
      <c r="AE25" s="35"/>
    </row>
    <row r="26" spans="1:31" s="2" customFormat="1" ht="18" customHeight="1">
      <c r="A26" s="35"/>
      <c r="B26" s="40"/>
      <c r="C26" s="35"/>
      <c r="D26" s="35"/>
      <c r="E26" s="109" t="s">
        <v>29</v>
      </c>
      <c r="F26" s="35"/>
      <c r="G26" s="35"/>
      <c r="H26" s="35"/>
      <c r="I26" s="118" t="s">
        <v>25</v>
      </c>
      <c r="J26" s="109" t="s">
        <v>1</v>
      </c>
      <c r="K26" s="35"/>
      <c r="L26" s="52"/>
      <c r="S26" s="35"/>
      <c r="T26" s="35"/>
      <c r="U26" s="35"/>
      <c r="V26" s="35"/>
      <c r="W26" s="35"/>
      <c r="X26" s="35"/>
      <c r="Y26" s="35"/>
      <c r="Z26" s="35"/>
      <c r="AA26" s="35"/>
      <c r="AB26" s="35"/>
      <c r="AC26" s="35"/>
      <c r="AD26" s="35"/>
      <c r="AE26" s="35"/>
    </row>
    <row r="27" spans="1:31" s="2" customFormat="1" ht="6.95" customHeight="1">
      <c r="A27" s="35"/>
      <c r="B27" s="40"/>
      <c r="C27" s="35"/>
      <c r="D27" s="35"/>
      <c r="E27" s="35"/>
      <c r="F27" s="35"/>
      <c r="G27" s="35"/>
      <c r="H27" s="35"/>
      <c r="I27" s="35"/>
      <c r="J27" s="35"/>
      <c r="K27" s="35"/>
      <c r="L27" s="52"/>
      <c r="S27" s="35"/>
      <c r="T27" s="35"/>
      <c r="U27" s="35"/>
      <c r="V27" s="35"/>
      <c r="W27" s="35"/>
      <c r="X27" s="35"/>
      <c r="Y27" s="35"/>
      <c r="Z27" s="35"/>
      <c r="AA27" s="35"/>
      <c r="AB27" s="35"/>
      <c r="AC27" s="35"/>
      <c r="AD27" s="35"/>
      <c r="AE27" s="35"/>
    </row>
    <row r="28" spans="1:31" s="2" customFormat="1" ht="12" customHeight="1">
      <c r="A28" s="35"/>
      <c r="B28" s="40"/>
      <c r="C28" s="35"/>
      <c r="D28" s="118" t="s">
        <v>32</v>
      </c>
      <c r="E28" s="35"/>
      <c r="F28" s="35"/>
      <c r="G28" s="35"/>
      <c r="H28" s="35"/>
      <c r="I28" s="35"/>
      <c r="J28" s="35"/>
      <c r="K28" s="35"/>
      <c r="L28" s="52"/>
      <c r="S28" s="35"/>
      <c r="T28" s="35"/>
      <c r="U28" s="35"/>
      <c r="V28" s="35"/>
      <c r="W28" s="35"/>
      <c r="X28" s="35"/>
      <c r="Y28" s="35"/>
      <c r="Z28" s="35"/>
      <c r="AA28" s="35"/>
      <c r="AB28" s="35"/>
      <c r="AC28" s="35"/>
      <c r="AD28" s="35"/>
      <c r="AE28" s="35"/>
    </row>
    <row r="29" spans="1:31" s="8" customFormat="1" ht="16.5" customHeight="1">
      <c r="A29" s="120"/>
      <c r="B29" s="121"/>
      <c r="C29" s="120"/>
      <c r="D29" s="120"/>
      <c r="E29" s="418" t="s">
        <v>1</v>
      </c>
      <c r="F29" s="418"/>
      <c r="G29" s="418"/>
      <c r="H29" s="418"/>
      <c r="I29" s="120"/>
      <c r="J29" s="120"/>
      <c r="K29" s="120"/>
      <c r="L29" s="122"/>
      <c r="S29" s="120"/>
      <c r="T29" s="120"/>
      <c r="U29" s="120"/>
      <c r="V29" s="120"/>
      <c r="W29" s="120"/>
      <c r="X29" s="120"/>
      <c r="Y29" s="120"/>
      <c r="Z29" s="120"/>
      <c r="AA29" s="120"/>
      <c r="AB29" s="120"/>
      <c r="AC29" s="120"/>
      <c r="AD29" s="120"/>
      <c r="AE29" s="120"/>
    </row>
    <row r="30" spans="1:31" s="2" customFormat="1" ht="6.95" customHeight="1">
      <c r="A30" s="35"/>
      <c r="B30" s="40"/>
      <c r="C30" s="35"/>
      <c r="D30" s="35"/>
      <c r="E30" s="35"/>
      <c r="F30" s="35"/>
      <c r="G30" s="35"/>
      <c r="H30" s="35"/>
      <c r="I30" s="35"/>
      <c r="J30" s="35"/>
      <c r="K30" s="35"/>
      <c r="L30" s="52"/>
      <c r="S30" s="35"/>
      <c r="T30" s="35"/>
      <c r="U30" s="35"/>
      <c r="V30" s="35"/>
      <c r="W30" s="35"/>
      <c r="X30" s="35"/>
      <c r="Y30" s="35"/>
      <c r="Z30" s="35"/>
      <c r="AA30" s="35"/>
      <c r="AB30" s="35"/>
      <c r="AC30" s="35"/>
      <c r="AD30" s="35"/>
      <c r="AE30" s="35"/>
    </row>
    <row r="31" spans="1:31" s="2" customFormat="1" ht="6.95" customHeight="1">
      <c r="A31" s="35"/>
      <c r="B31" s="40"/>
      <c r="C31" s="35"/>
      <c r="D31" s="123"/>
      <c r="E31" s="123"/>
      <c r="F31" s="123"/>
      <c r="G31" s="123"/>
      <c r="H31" s="123"/>
      <c r="I31" s="123"/>
      <c r="J31" s="123"/>
      <c r="K31" s="123"/>
      <c r="L31" s="52"/>
      <c r="S31" s="35"/>
      <c r="T31" s="35"/>
      <c r="U31" s="35"/>
      <c r="V31" s="35"/>
      <c r="W31" s="35"/>
      <c r="X31" s="35"/>
      <c r="Y31" s="35"/>
      <c r="Z31" s="35"/>
      <c r="AA31" s="35"/>
      <c r="AB31" s="35"/>
      <c r="AC31" s="35"/>
      <c r="AD31" s="35"/>
      <c r="AE31" s="35"/>
    </row>
    <row r="32" spans="1:31" s="2" customFormat="1" ht="25.35" customHeight="1">
      <c r="A32" s="35"/>
      <c r="B32" s="40"/>
      <c r="C32" s="35"/>
      <c r="D32" s="124" t="s">
        <v>33</v>
      </c>
      <c r="E32" s="35"/>
      <c r="F32" s="35"/>
      <c r="G32" s="35"/>
      <c r="H32" s="35"/>
      <c r="I32" s="35"/>
      <c r="J32" s="125">
        <f>ROUND(J121, 2)</f>
        <v>0</v>
      </c>
      <c r="K32" s="35"/>
      <c r="L32" s="52"/>
      <c r="S32" s="35"/>
      <c r="T32" s="35"/>
      <c r="U32" s="35"/>
      <c r="V32" s="35"/>
      <c r="W32" s="35"/>
      <c r="X32" s="35"/>
      <c r="Y32" s="35"/>
      <c r="Z32" s="35"/>
      <c r="AA32" s="35"/>
      <c r="AB32" s="35"/>
      <c r="AC32" s="35"/>
      <c r="AD32" s="35"/>
      <c r="AE32" s="35"/>
    </row>
    <row r="33" spans="1:31" s="2" customFormat="1" ht="6.95" customHeight="1">
      <c r="A33" s="35"/>
      <c r="B33" s="40"/>
      <c r="C33" s="35"/>
      <c r="D33" s="123"/>
      <c r="E33" s="123"/>
      <c r="F33" s="123"/>
      <c r="G33" s="123"/>
      <c r="H33" s="123"/>
      <c r="I33" s="123"/>
      <c r="J33" s="123"/>
      <c r="K33" s="123"/>
      <c r="L33" s="52"/>
      <c r="S33" s="35"/>
      <c r="T33" s="35"/>
      <c r="U33" s="35"/>
      <c r="V33" s="35"/>
      <c r="W33" s="35"/>
      <c r="X33" s="35"/>
      <c r="Y33" s="35"/>
      <c r="Z33" s="35"/>
      <c r="AA33" s="35"/>
      <c r="AB33" s="35"/>
      <c r="AC33" s="35"/>
      <c r="AD33" s="35"/>
      <c r="AE33" s="35"/>
    </row>
    <row r="34" spans="1:31" s="2" customFormat="1" ht="14.45" customHeight="1">
      <c r="A34" s="35"/>
      <c r="B34" s="40"/>
      <c r="C34" s="35"/>
      <c r="D34" s="35"/>
      <c r="E34" s="35"/>
      <c r="F34" s="126" t="s">
        <v>35</v>
      </c>
      <c r="G34" s="35"/>
      <c r="H34" s="35"/>
      <c r="I34" s="126" t="s">
        <v>34</v>
      </c>
      <c r="J34" s="126" t="s">
        <v>36</v>
      </c>
      <c r="K34" s="35"/>
      <c r="L34" s="52"/>
      <c r="S34" s="35"/>
      <c r="T34" s="35"/>
      <c r="U34" s="35"/>
      <c r="V34" s="35"/>
      <c r="W34" s="35"/>
      <c r="X34" s="35"/>
      <c r="Y34" s="35"/>
      <c r="Z34" s="35"/>
      <c r="AA34" s="35"/>
      <c r="AB34" s="35"/>
      <c r="AC34" s="35"/>
      <c r="AD34" s="35"/>
      <c r="AE34" s="35"/>
    </row>
    <row r="35" spans="1:31" s="2" customFormat="1" ht="14.45" customHeight="1">
      <c r="A35" s="35"/>
      <c r="B35" s="40"/>
      <c r="C35" s="35"/>
      <c r="D35" s="127" t="s">
        <v>37</v>
      </c>
      <c r="E35" s="118" t="s">
        <v>38</v>
      </c>
      <c r="F35" s="128">
        <f>ROUND((SUM(BE121:BE131)),  2)</f>
        <v>0</v>
      </c>
      <c r="G35" s="35"/>
      <c r="H35" s="35"/>
      <c r="I35" s="129">
        <v>0.21</v>
      </c>
      <c r="J35" s="128">
        <f>ROUND(((SUM(BE121:BE131))*I35),  2)</f>
        <v>0</v>
      </c>
      <c r="K35" s="35"/>
      <c r="L35" s="52"/>
      <c r="S35" s="35"/>
      <c r="T35" s="35"/>
      <c r="U35" s="35"/>
      <c r="V35" s="35"/>
      <c r="W35" s="35"/>
      <c r="X35" s="35"/>
      <c r="Y35" s="35"/>
      <c r="Z35" s="35"/>
      <c r="AA35" s="35"/>
      <c r="AB35" s="35"/>
      <c r="AC35" s="35"/>
      <c r="AD35" s="35"/>
      <c r="AE35" s="35"/>
    </row>
    <row r="36" spans="1:31" s="2" customFormat="1" ht="14.45" customHeight="1">
      <c r="A36" s="35"/>
      <c r="B36" s="40"/>
      <c r="C36" s="35"/>
      <c r="D36" s="35"/>
      <c r="E36" s="118" t="s">
        <v>39</v>
      </c>
      <c r="F36" s="128">
        <f>ROUND((SUM(BF121:BF131)),  2)</f>
        <v>0</v>
      </c>
      <c r="G36" s="35"/>
      <c r="H36" s="35"/>
      <c r="I36" s="129">
        <v>0.12</v>
      </c>
      <c r="J36" s="128">
        <f>ROUND(((SUM(BF121:BF131))*I36),  2)</f>
        <v>0</v>
      </c>
      <c r="K36" s="35"/>
      <c r="L36" s="52"/>
      <c r="S36" s="35"/>
      <c r="T36" s="35"/>
      <c r="U36" s="35"/>
      <c r="V36" s="35"/>
      <c r="W36" s="35"/>
      <c r="X36" s="35"/>
      <c r="Y36" s="35"/>
      <c r="Z36" s="35"/>
      <c r="AA36" s="35"/>
      <c r="AB36" s="35"/>
      <c r="AC36" s="35"/>
      <c r="AD36" s="35"/>
      <c r="AE36" s="35"/>
    </row>
    <row r="37" spans="1:31" s="2" customFormat="1" ht="14.45" hidden="1" customHeight="1">
      <c r="A37" s="35"/>
      <c r="B37" s="40"/>
      <c r="C37" s="35"/>
      <c r="D37" s="35"/>
      <c r="E37" s="118" t="s">
        <v>40</v>
      </c>
      <c r="F37" s="128">
        <f>ROUND((SUM(BG121:BG131)),  2)</f>
        <v>0</v>
      </c>
      <c r="G37" s="35"/>
      <c r="H37" s="35"/>
      <c r="I37" s="129">
        <v>0.21</v>
      </c>
      <c r="J37" s="128">
        <f>0</f>
        <v>0</v>
      </c>
      <c r="K37" s="35"/>
      <c r="L37" s="52"/>
      <c r="S37" s="35"/>
      <c r="T37" s="35"/>
      <c r="U37" s="35"/>
      <c r="V37" s="35"/>
      <c r="W37" s="35"/>
      <c r="X37" s="35"/>
      <c r="Y37" s="35"/>
      <c r="Z37" s="35"/>
      <c r="AA37" s="35"/>
      <c r="AB37" s="35"/>
      <c r="AC37" s="35"/>
      <c r="AD37" s="35"/>
      <c r="AE37" s="35"/>
    </row>
    <row r="38" spans="1:31" s="2" customFormat="1" ht="14.45" hidden="1" customHeight="1">
      <c r="A38" s="35"/>
      <c r="B38" s="40"/>
      <c r="C38" s="35"/>
      <c r="D38" s="35"/>
      <c r="E38" s="118" t="s">
        <v>41</v>
      </c>
      <c r="F38" s="128">
        <f>ROUND((SUM(BH121:BH131)),  2)</f>
        <v>0</v>
      </c>
      <c r="G38" s="35"/>
      <c r="H38" s="35"/>
      <c r="I38" s="129">
        <v>0.12</v>
      </c>
      <c r="J38" s="128">
        <f>0</f>
        <v>0</v>
      </c>
      <c r="K38" s="35"/>
      <c r="L38" s="52"/>
      <c r="S38" s="35"/>
      <c r="T38" s="35"/>
      <c r="U38" s="35"/>
      <c r="V38" s="35"/>
      <c r="W38" s="35"/>
      <c r="X38" s="35"/>
      <c r="Y38" s="35"/>
      <c r="Z38" s="35"/>
      <c r="AA38" s="35"/>
      <c r="AB38" s="35"/>
      <c r="AC38" s="35"/>
      <c r="AD38" s="35"/>
      <c r="AE38" s="35"/>
    </row>
    <row r="39" spans="1:31" s="2" customFormat="1" ht="14.45" hidden="1" customHeight="1">
      <c r="A39" s="35"/>
      <c r="B39" s="40"/>
      <c r="C39" s="35"/>
      <c r="D39" s="35"/>
      <c r="E39" s="118" t="s">
        <v>42</v>
      </c>
      <c r="F39" s="128">
        <f>ROUND((SUM(BI121:BI131)),  2)</f>
        <v>0</v>
      </c>
      <c r="G39" s="35"/>
      <c r="H39" s="35"/>
      <c r="I39" s="129">
        <v>0</v>
      </c>
      <c r="J39" s="128">
        <f>0</f>
        <v>0</v>
      </c>
      <c r="K39" s="35"/>
      <c r="L39" s="52"/>
      <c r="S39" s="35"/>
      <c r="T39" s="35"/>
      <c r="U39" s="35"/>
      <c r="V39" s="35"/>
      <c r="W39" s="35"/>
      <c r="X39" s="35"/>
      <c r="Y39" s="35"/>
      <c r="Z39" s="35"/>
      <c r="AA39" s="35"/>
      <c r="AB39" s="35"/>
      <c r="AC39" s="35"/>
      <c r="AD39" s="35"/>
      <c r="AE39" s="35"/>
    </row>
    <row r="40" spans="1:31" s="2" customFormat="1" ht="6.95" customHeight="1">
      <c r="A40" s="35"/>
      <c r="B40" s="40"/>
      <c r="C40" s="35"/>
      <c r="D40" s="35"/>
      <c r="E40" s="35"/>
      <c r="F40" s="35"/>
      <c r="G40" s="35"/>
      <c r="H40" s="35"/>
      <c r="I40" s="35"/>
      <c r="J40" s="35"/>
      <c r="K40" s="35"/>
      <c r="L40" s="52"/>
      <c r="S40" s="35"/>
      <c r="T40" s="35"/>
      <c r="U40" s="35"/>
      <c r="V40" s="35"/>
      <c r="W40" s="35"/>
      <c r="X40" s="35"/>
      <c r="Y40" s="35"/>
      <c r="Z40" s="35"/>
      <c r="AA40" s="35"/>
      <c r="AB40" s="35"/>
      <c r="AC40" s="35"/>
      <c r="AD40" s="35"/>
      <c r="AE40" s="35"/>
    </row>
    <row r="41" spans="1:31" s="2" customFormat="1" ht="25.35" customHeight="1">
      <c r="A41" s="35"/>
      <c r="B41" s="40"/>
      <c r="C41" s="130"/>
      <c r="D41" s="131" t="s">
        <v>43</v>
      </c>
      <c r="E41" s="132"/>
      <c r="F41" s="132"/>
      <c r="G41" s="133" t="s">
        <v>44</v>
      </c>
      <c r="H41" s="134" t="s">
        <v>7622</v>
      </c>
      <c r="I41" s="132"/>
      <c r="J41" s="135">
        <f>SUM(J32:J39)</f>
        <v>0</v>
      </c>
      <c r="K41" s="136"/>
      <c r="L41" s="52"/>
      <c r="S41" s="35"/>
      <c r="T41" s="35"/>
      <c r="U41" s="35"/>
      <c r="V41" s="35"/>
      <c r="W41" s="35"/>
      <c r="X41" s="35"/>
      <c r="Y41" s="35"/>
      <c r="Z41" s="35"/>
      <c r="AA41" s="35"/>
      <c r="AB41" s="35"/>
      <c r="AC41" s="35"/>
      <c r="AD41" s="35"/>
      <c r="AE41" s="35"/>
    </row>
    <row r="42" spans="1:31" s="2" customFormat="1" ht="14.45" customHeight="1">
      <c r="A42" s="35"/>
      <c r="B42" s="40"/>
      <c r="C42" s="35"/>
      <c r="D42" s="35"/>
      <c r="E42" s="35"/>
      <c r="F42" s="35"/>
      <c r="G42" s="35"/>
      <c r="H42" s="35"/>
      <c r="I42" s="35"/>
      <c r="J42" s="35"/>
      <c r="K42" s="35"/>
      <c r="L42" s="52"/>
      <c r="S42" s="35"/>
      <c r="T42" s="35"/>
      <c r="U42" s="35"/>
      <c r="V42" s="35"/>
      <c r="W42" s="35"/>
      <c r="X42" s="35"/>
      <c r="Y42" s="35"/>
      <c r="Z42" s="35"/>
      <c r="AA42" s="35"/>
      <c r="AB42" s="35"/>
      <c r="AC42" s="35"/>
      <c r="AD42" s="35"/>
      <c r="AE42" s="35"/>
    </row>
    <row r="43" spans="1:31" s="1" customFormat="1" ht="14.45" customHeight="1">
      <c r="B43" s="21"/>
      <c r="L43" s="21"/>
    </row>
    <row r="44" spans="1:31" s="1" customFormat="1" ht="14.45" customHeight="1">
      <c r="B44" s="21"/>
      <c r="L44" s="21"/>
    </row>
    <row r="45" spans="1:31" s="1" customFormat="1" ht="14.45" customHeight="1">
      <c r="B45" s="21"/>
      <c r="L45" s="21"/>
    </row>
    <row r="46" spans="1:31" s="1" customFormat="1" ht="14.45" customHeight="1">
      <c r="B46" s="21"/>
      <c r="L46" s="21"/>
    </row>
    <row r="47" spans="1:31" s="1" customFormat="1" ht="14.45" customHeight="1">
      <c r="B47" s="21"/>
      <c r="L47" s="21"/>
    </row>
    <row r="48" spans="1:31" s="1" customFormat="1" ht="14.45" customHeight="1">
      <c r="B48" s="21"/>
      <c r="L48" s="21"/>
    </row>
    <row r="49" spans="1:31" s="1" customFormat="1" ht="14.45" customHeight="1">
      <c r="B49" s="21"/>
      <c r="L49" s="21"/>
    </row>
    <row r="50" spans="1:31" s="2" customFormat="1" ht="14.45" customHeight="1">
      <c r="B50" s="52"/>
      <c r="D50" s="137" t="s">
        <v>45</v>
      </c>
      <c r="E50" s="138"/>
      <c r="F50" s="138"/>
      <c r="G50" s="137" t="s">
        <v>46</v>
      </c>
      <c r="H50" s="138"/>
      <c r="I50" s="138"/>
      <c r="J50" s="138"/>
      <c r="K50" s="138"/>
      <c r="L50" s="52"/>
    </row>
    <row r="51" spans="1:31">
      <c r="B51" s="21"/>
      <c r="L51" s="21"/>
    </row>
    <row r="52" spans="1:31">
      <c r="B52" s="21"/>
      <c r="L52" s="21"/>
    </row>
    <row r="53" spans="1:31">
      <c r="B53" s="21"/>
      <c r="L53" s="21"/>
    </row>
    <row r="54" spans="1:31">
      <c r="B54" s="21"/>
      <c r="L54" s="21"/>
    </row>
    <row r="55" spans="1:31">
      <c r="B55" s="21"/>
      <c r="L55" s="21"/>
    </row>
    <row r="56" spans="1:31">
      <c r="B56" s="21"/>
      <c r="L56" s="21"/>
    </row>
    <row r="57" spans="1:31">
      <c r="B57" s="21"/>
      <c r="L57" s="21"/>
    </row>
    <row r="58" spans="1:31">
      <c r="B58" s="21"/>
      <c r="L58" s="21"/>
    </row>
    <row r="59" spans="1:31">
      <c r="B59" s="21"/>
      <c r="L59" s="21"/>
    </row>
    <row r="60" spans="1:31">
      <c r="B60" s="21"/>
      <c r="L60" s="21"/>
    </row>
    <row r="61" spans="1:31" s="2" customFormat="1" ht="12.75">
      <c r="A61" s="35"/>
      <c r="B61" s="40"/>
      <c r="C61" s="35"/>
      <c r="D61" s="139" t="s">
        <v>47</v>
      </c>
      <c r="E61" s="140"/>
      <c r="F61" s="141" t="s">
        <v>48</v>
      </c>
      <c r="G61" s="139" t="s">
        <v>47</v>
      </c>
      <c r="H61" s="140"/>
      <c r="I61" s="140"/>
      <c r="J61" s="142" t="s">
        <v>48</v>
      </c>
      <c r="K61" s="140"/>
      <c r="L61" s="52"/>
      <c r="S61" s="35"/>
      <c r="T61" s="35"/>
      <c r="U61" s="35"/>
      <c r="V61" s="35"/>
      <c r="W61" s="35"/>
      <c r="X61" s="35"/>
      <c r="Y61" s="35"/>
      <c r="Z61" s="35"/>
      <c r="AA61" s="35"/>
      <c r="AB61" s="35"/>
      <c r="AC61" s="35"/>
      <c r="AD61" s="35"/>
      <c r="AE61" s="35"/>
    </row>
    <row r="62" spans="1:31">
      <c r="B62" s="21"/>
      <c r="L62" s="21"/>
    </row>
    <row r="63" spans="1:31">
      <c r="B63" s="21"/>
      <c r="L63" s="21"/>
    </row>
    <row r="64" spans="1:31">
      <c r="B64" s="21"/>
      <c r="L64" s="21"/>
    </row>
    <row r="65" spans="1:31" s="2" customFormat="1" ht="12.75">
      <c r="A65" s="35"/>
      <c r="B65" s="40"/>
      <c r="C65" s="35"/>
      <c r="D65" s="137" t="s">
        <v>49</v>
      </c>
      <c r="E65" s="143"/>
      <c r="F65" s="143"/>
      <c r="G65" s="137" t="s">
        <v>50</v>
      </c>
      <c r="H65" s="143"/>
      <c r="I65" s="143"/>
      <c r="J65" s="143"/>
      <c r="K65" s="143"/>
      <c r="L65" s="52"/>
      <c r="S65" s="35"/>
      <c r="T65" s="35"/>
      <c r="U65" s="35"/>
      <c r="V65" s="35"/>
      <c r="W65" s="35"/>
      <c r="X65" s="35"/>
      <c r="Y65" s="35"/>
      <c r="Z65" s="35"/>
      <c r="AA65" s="35"/>
      <c r="AB65" s="35"/>
      <c r="AC65" s="35"/>
      <c r="AD65" s="35"/>
      <c r="AE65" s="35"/>
    </row>
    <row r="66" spans="1:31">
      <c r="B66" s="21"/>
      <c r="L66" s="21"/>
    </row>
    <row r="67" spans="1:31">
      <c r="B67" s="21"/>
      <c r="L67" s="21"/>
    </row>
    <row r="68" spans="1:31">
      <c r="B68" s="21"/>
      <c r="L68" s="21"/>
    </row>
    <row r="69" spans="1:31">
      <c r="B69" s="21"/>
      <c r="L69" s="21"/>
    </row>
    <row r="70" spans="1:31">
      <c r="B70" s="21"/>
      <c r="L70" s="21"/>
    </row>
    <row r="71" spans="1:31">
      <c r="B71" s="21"/>
      <c r="L71" s="21"/>
    </row>
    <row r="72" spans="1:31">
      <c r="B72" s="21"/>
      <c r="L72" s="21"/>
    </row>
    <row r="73" spans="1:31">
      <c r="B73" s="21"/>
      <c r="L73" s="21"/>
    </row>
    <row r="74" spans="1:31">
      <c r="B74" s="21"/>
      <c r="L74" s="21"/>
    </row>
    <row r="75" spans="1:31">
      <c r="B75" s="21"/>
      <c r="L75" s="21"/>
    </row>
    <row r="76" spans="1:31" s="2" customFormat="1" ht="12.75">
      <c r="A76" s="35"/>
      <c r="B76" s="40"/>
      <c r="C76" s="35"/>
      <c r="D76" s="139" t="s">
        <v>47</v>
      </c>
      <c r="E76" s="140"/>
      <c r="F76" s="141" t="s">
        <v>48</v>
      </c>
      <c r="G76" s="139" t="s">
        <v>47</v>
      </c>
      <c r="H76" s="140"/>
      <c r="I76" s="140"/>
      <c r="J76" s="142" t="s">
        <v>48</v>
      </c>
      <c r="K76" s="140"/>
      <c r="L76" s="52"/>
      <c r="S76" s="35"/>
      <c r="T76" s="35"/>
      <c r="U76" s="35"/>
      <c r="V76" s="35"/>
      <c r="W76" s="35"/>
      <c r="X76" s="35"/>
      <c r="Y76" s="35"/>
      <c r="Z76" s="35"/>
      <c r="AA76" s="35"/>
      <c r="AB76" s="35"/>
      <c r="AC76" s="35"/>
      <c r="AD76" s="35"/>
      <c r="AE76" s="35"/>
    </row>
    <row r="77" spans="1:31" s="2" customFormat="1" ht="14.45" customHeight="1">
      <c r="A77" s="35"/>
      <c r="B77" s="144"/>
      <c r="C77" s="145"/>
      <c r="D77" s="145"/>
      <c r="E77" s="145"/>
      <c r="F77" s="145"/>
      <c r="G77" s="145"/>
      <c r="H77" s="145"/>
      <c r="I77" s="145"/>
      <c r="J77" s="145"/>
      <c r="K77" s="145"/>
      <c r="L77" s="52"/>
      <c r="S77" s="35"/>
      <c r="T77" s="35"/>
      <c r="U77" s="35"/>
      <c r="V77" s="35"/>
      <c r="W77" s="35"/>
      <c r="X77" s="35"/>
      <c r="Y77" s="35"/>
      <c r="Z77" s="35"/>
      <c r="AA77" s="35"/>
      <c r="AB77" s="35"/>
      <c r="AC77" s="35"/>
      <c r="AD77" s="35"/>
      <c r="AE77" s="35"/>
    </row>
    <row r="81" spans="1:31" s="2" customFormat="1" ht="6.95" customHeight="1">
      <c r="A81" s="35"/>
      <c r="B81" s="146"/>
      <c r="C81" s="147"/>
      <c r="D81" s="147"/>
      <c r="E81" s="147"/>
      <c r="F81" s="147"/>
      <c r="G81" s="147"/>
      <c r="H81" s="147"/>
      <c r="I81" s="147"/>
      <c r="J81" s="147"/>
      <c r="K81" s="147"/>
      <c r="L81" s="52"/>
      <c r="S81" s="35"/>
      <c r="T81" s="35"/>
      <c r="U81" s="35"/>
      <c r="V81" s="35"/>
      <c r="W81" s="35"/>
      <c r="X81" s="35"/>
      <c r="Y81" s="35"/>
      <c r="Z81" s="35"/>
      <c r="AA81" s="35"/>
      <c r="AB81" s="35"/>
      <c r="AC81" s="35"/>
      <c r="AD81" s="35"/>
      <c r="AE81" s="35"/>
    </row>
    <row r="82" spans="1:31" s="2" customFormat="1" ht="24.95" customHeight="1">
      <c r="A82" s="35"/>
      <c r="B82" s="36"/>
      <c r="C82" s="24" t="s">
        <v>242</v>
      </c>
      <c r="D82" s="37"/>
      <c r="E82" s="37"/>
      <c r="F82" s="37"/>
      <c r="G82" s="37"/>
      <c r="H82" s="37"/>
      <c r="I82" s="37"/>
      <c r="J82" s="37"/>
      <c r="K82" s="37"/>
      <c r="L82" s="52"/>
      <c r="S82" s="35"/>
      <c r="T82" s="35"/>
      <c r="U82" s="35"/>
      <c r="V82" s="35"/>
      <c r="W82" s="35"/>
      <c r="X82" s="35"/>
      <c r="Y82" s="35"/>
      <c r="Z82" s="35"/>
      <c r="AA82" s="35"/>
      <c r="AB82" s="35"/>
      <c r="AC82" s="35"/>
      <c r="AD82" s="35"/>
      <c r="AE82" s="35"/>
    </row>
    <row r="83" spans="1:31" s="2" customFormat="1" ht="6.95" customHeight="1">
      <c r="A83" s="35"/>
      <c r="B83" s="36"/>
      <c r="C83" s="37"/>
      <c r="D83" s="37"/>
      <c r="E83" s="37"/>
      <c r="F83" s="37"/>
      <c r="G83" s="37"/>
      <c r="H83" s="37"/>
      <c r="I83" s="37"/>
      <c r="J83" s="37"/>
      <c r="K83" s="37"/>
      <c r="L83" s="52"/>
      <c r="S83" s="35"/>
      <c r="T83" s="35"/>
      <c r="U83" s="35"/>
      <c r="V83" s="35"/>
      <c r="W83" s="35"/>
      <c r="X83" s="35"/>
      <c r="Y83" s="35"/>
      <c r="Z83" s="35"/>
      <c r="AA83" s="35"/>
      <c r="AB83" s="35"/>
      <c r="AC83" s="35"/>
      <c r="AD83" s="35"/>
      <c r="AE83" s="35"/>
    </row>
    <row r="84" spans="1:31" s="2" customFormat="1" ht="12" customHeight="1">
      <c r="A84" s="35"/>
      <c r="B84" s="36"/>
      <c r="C84" s="30" t="s">
        <v>15</v>
      </c>
      <c r="D84" s="37"/>
      <c r="E84" s="37"/>
      <c r="F84" s="37"/>
      <c r="G84" s="37"/>
      <c r="H84" s="37"/>
      <c r="I84" s="37"/>
      <c r="J84" s="37"/>
      <c r="K84" s="37"/>
      <c r="L84" s="52"/>
      <c r="S84" s="35"/>
      <c r="T84" s="35"/>
      <c r="U84" s="35"/>
      <c r="V84" s="35"/>
      <c r="W84" s="35"/>
      <c r="X84" s="35"/>
      <c r="Y84" s="35"/>
      <c r="Z84" s="35"/>
      <c r="AA84" s="35"/>
      <c r="AB84" s="35"/>
      <c r="AC84" s="35"/>
      <c r="AD84" s="35"/>
      <c r="AE84" s="35"/>
    </row>
    <row r="85" spans="1:31" s="2" customFormat="1" ht="16.5" customHeight="1">
      <c r="A85" s="35"/>
      <c r="B85" s="36"/>
      <c r="C85" s="37"/>
      <c r="D85" s="37"/>
      <c r="E85" s="410" t="str">
        <f>E7</f>
        <v>Modernizace teplárny OB6</v>
      </c>
      <c r="F85" s="411"/>
      <c r="G85" s="411"/>
      <c r="H85" s="411"/>
      <c r="I85" s="37"/>
      <c r="J85" s="37"/>
      <c r="K85" s="37"/>
      <c r="L85" s="52"/>
      <c r="S85" s="35"/>
      <c r="T85" s="35"/>
      <c r="U85" s="35"/>
      <c r="V85" s="35"/>
      <c r="W85" s="35"/>
      <c r="X85" s="35"/>
      <c r="Y85" s="35"/>
      <c r="Z85" s="35"/>
      <c r="AA85" s="35"/>
      <c r="AB85" s="35"/>
      <c r="AC85" s="35"/>
      <c r="AD85" s="35"/>
      <c r="AE85" s="35"/>
    </row>
    <row r="86" spans="1:31" s="1" customFormat="1" ht="12" customHeight="1">
      <c r="B86" s="22"/>
      <c r="C86" s="30" t="s">
        <v>241</v>
      </c>
      <c r="D86" s="23"/>
      <c r="E86" s="23"/>
      <c r="F86" s="23"/>
      <c r="G86" s="23"/>
      <c r="H86" s="23"/>
      <c r="I86" s="23"/>
      <c r="J86" s="23"/>
      <c r="K86" s="23"/>
      <c r="L86" s="21"/>
    </row>
    <row r="87" spans="1:31" s="2" customFormat="1" ht="16.5" customHeight="1">
      <c r="A87" s="35"/>
      <c r="B87" s="36"/>
      <c r="C87" s="37"/>
      <c r="D87" s="37"/>
      <c r="E87" s="410" t="s">
        <v>4358</v>
      </c>
      <c r="F87" s="409"/>
      <c r="G87" s="409"/>
      <c r="H87" s="409"/>
      <c r="I87" s="37"/>
      <c r="J87" s="37"/>
      <c r="K87" s="37"/>
      <c r="L87" s="52"/>
      <c r="S87" s="35"/>
      <c r="T87" s="35"/>
      <c r="U87" s="35"/>
      <c r="V87" s="35"/>
      <c r="W87" s="35"/>
      <c r="X87" s="35"/>
      <c r="Y87" s="35"/>
      <c r="Z87" s="35"/>
      <c r="AA87" s="35"/>
      <c r="AB87" s="35"/>
      <c r="AC87" s="35"/>
      <c r="AD87" s="35"/>
      <c r="AE87" s="35"/>
    </row>
    <row r="88" spans="1:31" s="2" customFormat="1" ht="12" customHeight="1">
      <c r="A88" s="35"/>
      <c r="B88" s="36"/>
      <c r="C88" s="30" t="s">
        <v>432</v>
      </c>
      <c r="D88" s="37"/>
      <c r="E88" s="37"/>
      <c r="F88" s="37"/>
      <c r="G88" s="37"/>
      <c r="H88" s="37"/>
      <c r="I88" s="37"/>
      <c r="J88" s="37"/>
      <c r="K88" s="37"/>
      <c r="L88" s="52"/>
      <c r="S88" s="35"/>
      <c r="T88" s="35"/>
      <c r="U88" s="35"/>
      <c r="V88" s="35"/>
      <c r="W88" s="35"/>
      <c r="X88" s="35"/>
      <c r="Y88" s="35"/>
      <c r="Z88" s="35"/>
      <c r="AA88" s="35"/>
      <c r="AB88" s="35"/>
      <c r="AC88" s="35"/>
      <c r="AD88" s="35"/>
      <c r="AE88" s="35"/>
    </row>
    <row r="89" spans="1:31" s="2" customFormat="1" ht="16.5" customHeight="1">
      <c r="A89" s="35"/>
      <c r="B89" s="36"/>
      <c r="C89" s="37"/>
      <c r="D89" s="37"/>
      <c r="E89" s="384" t="str">
        <f>E11</f>
        <v>SO 104.2-D1.4.4 - Elektroinstalace</v>
      </c>
      <c r="F89" s="409"/>
      <c r="G89" s="409"/>
      <c r="H89" s="409"/>
      <c r="I89" s="37"/>
      <c r="J89" s="37"/>
      <c r="K89" s="37"/>
      <c r="L89" s="52"/>
      <c r="S89" s="35"/>
      <c r="T89" s="35"/>
      <c r="U89" s="35"/>
      <c r="V89" s="35"/>
      <c r="W89" s="35"/>
      <c r="X89" s="35"/>
      <c r="Y89" s="35"/>
      <c r="Z89" s="35"/>
      <c r="AA89" s="35"/>
      <c r="AB89" s="35"/>
      <c r="AC89" s="35"/>
      <c r="AD89" s="35"/>
      <c r="AE89" s="35"/>
    </row>
    <row r="90" spans="1:31" s="2" customFormat="1" ht="6.95" customHeight="1">
      <c r="A90" s="35"/>
      <c r="B90" s="36"/>
      <c r="C90" s="37"/>
      <c r="D90" s="37"/>
      <c r="E90" s="37"/>
      <c r="F90" s="37"/>
      <c r="G90" s="37"/>
      <c r="H90" s="37"/>
      <c r="I90" s="37"/>
      <c r="J90" s="37"/>
      <c r="K90" s="37"/>
      <c r="L90" s="52"/>
      <c r="S90" s="35"/>
      <c r="T90" s="35"/>
      <c r="U90" s="35"/>
      <c r="V90" s="35"/>
      <c r="W90" s="35"/>
      <c r="X90" s="35"/>
      <c r="Y90" s="35"/>
      <c r="Z90" s="35"/>
      <c r="AA90" s="35"/>
      <c r="AB90" s="35"/>
      <c r="AC90" s="35"/>
      <c r="AD90" s="35"/>
      <c r="AE90" s="35"/>
    </row>
    <row r="91" spans="1:31" s="2" customFormat="1" ht="12" customHeight="1">
      <c r="A91" s="35"/>
      <c r="B91" s="36"/>
      <c r="C91" s="30" t="s">
        <v>19</v>
      </c>
      <c r="D91" s="37"/>
      <c r="E91" s="37"/>
      <c r="F91" s="28" t="str">
        <f>F14</f>
        <v>Mladá Boleslav</v>
      </c>
      <c r="G91" s="37"/>
      <c r="H91" s="37"/>
      <c r="I91" s="30" t="s">
        <v>21</v>
      </c>
      <c r="J91" s="67">
        <f>IF(J14="","",J14)</f>
        <v>45363</v>
      </c>
      <c r="K91" s="37"/>
      <c r="L91" s="52"/>
      <c r="S91" s="35"/>
      <c r="T91" s="35"/>
      <c r="U91" s="35"/>
      <c r="V91" s="35"/>
      <c r="W91" s="35"/>
      <c r="X91" s="35"/>
      <c r="Y91" s="35"/>
      <c r="Z91" s="35"/>
      <c r="AA91" s="35"/>
      <c r="AB91" s="35"/>
      <c r="AC91" s="35"/>
      <c r="AD91" s="35"/>
      <c r="AE91" s="35"/>
    </row>
    <row r="92" spans="1:31" s="2" customFormat="1" ht="6.95" customHeight="1">
      <c r="A92" s="35"/>
      <c r="B92" s="36"/>
      <c r="C92" s="37"/>
      <c r="D92" s="37"/>
      <c r="E92" s="37"/>
      <c r="F92" s="37"/>
      <c r="G92" s="37"/>
      <c r="H92" s="37"/>
      <c r="I92" s="37"/>
      <c r="J92" s="37"/>
      <c r="K92" s="37"/>
      <c r="L92" s="52"/>
      <c r="S92" s="35"/>
      <c r="T92" s="35"/>
      <c r="U92" s="35"/>
      <c r="V92" s="35"/>
      <c r="W92" s="35"/>
      <c r="X92" s="35"/>
      <c r="Y92" s="35"/>
      <c r="Z92" s="35"/>
      <c r="AA92" s="35"/>
      <c r="AB92" s="35"/>
      <c r="AC92" s="35"/>
      <c r="AD92" s="35"/>
      <c r="AE92" s="35"/>
    </row>
    <row r="93" spans="1:31" s="2" customFormat="1" ht="15.2" customHeight="1">
      <c r="A93" s="35"/>
      <c r="B93" s="36"/>
      <c r="C93" s="30" t="s">
        <v>22</v>
      </c>
      <c r="D93" s="37"/>
      <c r="E93" s="37"/>
      <c r="F93" s="28" t="str">
        <f>E17</f>
        <v xml:space="preserve">ŠKO-ENERGO s.r.o. </v>
      </c>
      <c r="G93" s="37"/>
      <c r="H93" s="37"/>
      <c r="I93" s="30" t="s">
        <v>28</v>
      </c>
      <c r="J93" s="33" t="str">
        <f>E23</f>
        <v>AFRY CZ s.r.o.</v>
      </c>
      <c r="K93" s="37"/>
      <c r="L93" s="52"/>
      <c r="S93" s="35"/>
      <c r="T93" s="35"/>
      <c r="U93" s="35"/>
      <c r="V93" s="35"/>
      <c r="W93" s="35"/>
      <c r="X93" s="35"/>
      <c r="Y93" s="35"/>
      <c r="Z93" s="35"/>
      <c r="AA93" s="35"/>
      <c r="AB93" s="35"/>
      <c r="AC93" s="35"/>
      <c r="AD93" s="35"/>
      <c r="AE93" s="35"/>
    </row>
    <row r="94" spans="1:31" s="2" customFormat="1" ht="15.2" customHeight="1">
      <c r="A94" s="35"/>
      <c r="B94" s="36"/>
      <c r="C94" s="30" t="s">
        <v>26</v>
      </c>
      <c r="D94" s="37"/>
      <c r="E94" s="37"/>
      <c r="F94" s="28" t="str">
        <f>IF(E20="","",E20)</f>
        <v>Vyplň údaj</v>
      </c>
      <c r="G94" s="37"/>
      <c r="H94" s="37"/>
      <c r="I94" s="30" t="s">
        <v>31</v>
      </c>
      <c r="J94" s="33" t="str">
        <f>E26</f>
        <v>AFRY CZ s.r.o.</v>
      </c>
      <c r="K94" s="37"/>
      <c r="L94" s="52"/>
      <c r="S94" s="35"/>
      <c r="T94" s="35"/>
      <c r="U94" s="35"/>
      <c r="V94" s="35"/>
      <c r="W94" s="35"/>
      <c r="X94" s="35"/>
      <c r="Y94" s="35"/>
      <c r="Z94" s="35"/>
      <c r="AA94" s="35"/>
      <c r="AB94" s="35"/>
      <c r="AC94" s="35"/>
      <c r="AD94" s="35"/>
      <c r="AE94" s="35"/>
    </row>
    <row r="95" spans="1:31" s="2" customFormat="1" ht="10.35" customHeight="1">
      <c r="A95" s="35"/>
      <c r="B95" s="36"/>
      <c r="C95" s="37"/>
      <c r="D95" s="37"/>
      <c r="E95" s="37"/>
      <c r="F95" s="37"/>
      <c r="G95" s="37"/>
      <c r="H95" s="37"/>
      <c r="I95" s="37"/>
      <c r="J95" s="37"/>
      <c r="K95" s="37"/>
      <c r="L95" s="52"/>
      <c r="S95" s="35"/>
      <c r="T95" s="35"/>
      <c r="U95" s="35"/>
      <c r="V95" s="35"/>
      <c r="W95" s="35"/>
      <c r="X95" s="35"/>
      <c r="Y95" s="35"/>
      <c r="Z95" s="35"/>
      <c r="AA95" s="35"/>
      <c r="AB95" s="35"/>
      <c r="AC95" s="35"/>
      <c r="AD95" s="35"/>
      <c r="AE95" s="35"/>
    </row>
    <row r="96" spans="1:31" s="2" customFormat="1" ht="29.25" customHeight="1">
      <c r="A96" s="35"/>
      <c r="B96" s="36"/>
      <c r="C96" s="148" t="s">
        <v>243</v>
      </c>
      <c r="D96" s="149"/>
      <c r="E96" s="149"/>
      <c r="F96" s="149"/>
      <c r="G96" s="149"/>
      <c r="H96" s="149"/>
      <c r="I96" s="149"/>
      <c r="J96" s="150" t="s">
        <v>7631</v>
      </c>
      <c r="K96" s="149"/>
      <c r="L96" s="52"/>
      <c r="S96" s="35"/>
      <c r="T96" s="35"/>
      <c r="U96" s="35"/>
      <c r="V96" s="35"/>
      <c r="W96" s="35"/>
      <c r="X96" s="35"/>
      <c r="Y96" s="35"/>
      <c r="Z96" s="35"/>
      <c r="AA96" s="35"/>
      <c r="AB96" s="35"/>
      <c r="AC96" s="35"/>
      <c r="AD96" s="35"/>
      <c r="AE96" s="35"/>
    </row>
    <row r="97" spans="1:47" s="2" customFormat="1" ht="10.35" customHeight="1">
      <c r="A97" s="35"/>
      <c r="B97" s="36"/>
      <c r="C97" s="37"/>
      <c r="D97" s="37"/>
      <c r="E97" s="37"/>
      <c r="F97" s="37"/>
      <c r="G97" s="37"/>
      <c r="H97" s="37"/>
      <c r="I97" s="37"/>
      <c r="J97" s="37"/>
      <c r="K97" s="37"/>
      <c r="L97" s="52"/>
      <c r="S97" s="35"/>
      <c r="T97" s="35"/>
      <c r="U97" s="35"/>
      <c r="V97" s="35"/>
      <c r="W97" s="35"/>
      <c r="X97" s="35"/>
      <c r="Y97" s="35"/>
      <c r="Z97" s="35"/>
      <c r="AA97" s="35"/>
      <c r="AB97" s="35"/>
      <c r="AC97" s="35"/>
      <c r="AD97" s="35"/>
      <c r="AE97" s="35"/>
    </row>
    <row r="98" spans="1:47" s="2" customFormat="1" ht="22.9" customHeight="1">
      <c r="A98" s="35"/>
      <c r="B98" s="36"/>
      <c r="C98" s="151" t="s">
        <v>244</v>
      </c>
      <c r="D98" s="37"/>
      <c r="E98" s="37"/>
      <c r="F98" s="37"/>
      <c r="G98" s="37"/>
      <c r="H98" s="37"/>
      <c r="I98" s="37"/>
      <c r="J98" s="85">
        <f>J121</f>
        <v>0</v>
      </c>
      <c r="K98" s="37"/>
      <c r="L98" s="52"/>
      <c r="S98" s="35"/>
      <c r="T98" s="35"/>
      <c r="U98" s="35"/>
      <c r="V98" s="35"/>
      <c r="W98" s="35"/>
      <c r="X98" s="35"/>
      <c r="Y98" s="35"/>
      <c r="Z98" s="35"/>
      <c r="AA98" s="35"/>
      <c r="AB98" s="35"/>
      <c r="AC98" s="35"/>
      <c r="AD98" s="35"/>
      <c r="AE98" s="35"/>
      <c r="AU98" s="18" t="s">
        <v>245</v>
      </c>
    </row>
    <row r="99" spans="1:47" s="9" customFormat="1" ht="24.95" customHeight="1">
      <c r="B99" s="152"/>
      <c r="C99" s="153"/>
      <c r="D99" s="154" t="s">
        <v>4651</v>
      </c>
      <c r="E99" s="155"/>
      <c r="F99" s="155"/>
      <c r="G99" s="155"/>
      <c r="H99" s="155"/>
      <c r="I99" s="155"/>
      <c r="J99" s="156">
        <f>J122</f>
        <v>0</v>
      </c>
      <c r="K99" s="153"/>
      <c r="L99" s="157"/>
    </row>
    <row r="100" spans="1:47" s="2" customFormat="1" ht="21.75" customHeight="1">
      <c r="A100" s="35"/>
      <c r="B100" s="36"/>
      <c r="C100" s="37"/>
      <c r="D100" s="37"/>
      <c r="E100" s="37"/>
      <c r="F100" s="37"/>
      <c r="G100" s="37"/>
      <c r="H100" s="37"/>
      <c r="I100" s="37"/>
      <c r="J100" s="37"/>
      <c r="K100" s="37"/>
      <c r="L100" s="52"/>
      <c r="S100" s="35"/>
      <c r="T100" s="35"/>
      <c r="U100" s="35"/>
      <c r="V100" s="35"/>
      <c r="W100" s="35"/>
      <c r="X100" s="35"/>
      <c r="Y100" s="35"/>
      <c r="Z100" s="35"/>
      <c r="AA100" s="35"/>
      <c r="AB100" s="35"/>
      <c r="AC100" s="35"/>
      <c r="AD100" s="35"/>
      <c r="AE100" s="35"/>
    </row>
    <row r="101" spans="1:47" s="2" customFormat="1" ht="6.95" customHeight="1">
      <c r="A101" s="35"/>
      <c r="B101" s="55"/>
      <c r="C101" s="56"/>
      <c r="D101" s="56"/>
      <c r="E101" s="56"/>
      <c r="F101" s="56"/>
      <c r="G101" s="56"/>
      <c r="H101" s="56"/>
      <c r="I101" s="56"/>
      <c r="J101" s="56"/>
      <c r="K101" s="56"/>
      <c r="L101" s="52"/>
      <c r="S101" s="35"/>
      <c r="T101" s="35"/>
      <c r="U101" s="35"/>
      <c r="V101" s="35"/>
      <c r="W101" s="35"/>
      <c r="X101" s="35"/>
      <c r="Y101" s="35"/>
      <c r="Z101" s="35"/>
      <c r="AA101" s="35"/>
      <c r="AB101" s="35"/>
      <c r="AC101" s="35"/>
      <c r="AD101" s="35"/>
      <c r="AE101" s="35"/>
    </row>
    <row r="105" spans="1:47" s="2" customFormat="1" ht="6.95" customHeight="1">
      <c r="A105" s="35"/>
      <c r="B105" s="57"/>
      <c r="C105" s="58"/>
      <c r="D105" s="58"/>
      <c r="E105" s="58"/>
      <c r="F105" s="58"/>
      <c r="G105" s="58"/>
      <c r="H105" s="58"/>
      <c r="I105" s="58"/>
      <c r="J105" s="58"/>
      <c r="K105" s="58"/>
      <c r="L105" s="52"/>
      <c r="S105" s="35"/>
      <c r="T105" s="35"/>
      <c r="U105" s="35"/>
      <c r="V105" s="35"/>
      <c r="W105" s="35"/>
      <c r="X105" s="35"/>
      <c r="Y105" s="35"/>
      <c r="Z105" s="35"/>
      <c r="AA105" s="35"/>
      <c r="AB105" s="35"/>
      <c r="AC105" s="35"/>
      <c r="AD105" s="35"/>
      <c r="AE105" s="35"/>
    </row>
    <row r="106" spans="1:47" s="2" customFormat="1" ht="24.95" customHeight="1">
      <c r="A106" s="35"/>
      <c r="B106" s="36"/>
      <c r="C106" s="24" t="s">
        <v>249</v>
      </c>
      <c r="D106" s="37"/>
      <c r="E106" s="37"/>
      <c r="F106" s="37"/>
      <c r="G106" s="37"/>
      <c r="H106" s="37"/>
      <c r="I106" s="37"/>
      <c r="J106" s="37"/>
      <c r="K106" s="37"/>
      <c r="L106" s="52"/>
      <c r="S106" s="35"/>
      <c r="T106" s="35"/>
      <c r="U106" s="35"/>
      <c r="V106" s="35"/>
      <c r="W106" s="35"/>
      <c r="X106" s="35"/>
      <c r="Y106" s="35"/>
      <c r="Z106" s="35"/>
      <c r="AA106" s="35"/>
      <c r="AB106" s="35"/>
      <c r="AC106" s="35"/>
      <c r="AD106" s="35"/>
      <c r="AE106" s="35"/>
    </row>
    <row r="107" spans="1:47" s="2" customFormat="1" ht="6.95" customHeight="1">
      <c r="A107" s="35"/>
      <c r="B107" s="36"/>
      <c r="C107" s="37"/>
      <c r="D107" s="37"/>
      <c r="E107" s="37"/>
      <c r="F107" s="37"/>
      <c r="G107" s="37"/>
      <c r="H107" s="37"/>
      <c r="I107" s="37"/>
      <c r="J107" s="37"/>
      <c r="K107" s="37"/>
      <c r="L107" s="52"/>
      <c r="S107" s="35"/>
      <c r="T107" s="35"/>
      <c r="U107" s="35"/>
      <c r="V107" s="35"/>
      <c r="W107" s="35"/>
      <c r="X107" s="35"/>
      <c r="Y107" s="35"/>
      <c r="Z107" s="35"/>
      <c r="AA107" s="35"/>
      <c r="AB107" s="35"/>
      <c r="AC107" s="35"/>
      <c r="AD107" s="35"/>
      <c r="AE107" s="35"/>
    </row>
    <row r="108" spans="1:47" s="2" customFormat="1" ht="12" customHeight="1">
      <c r="A108" s="35"/>
      <c r="B108" s="36"/>
      <c r="C108" s="30" t="s">
        <v>15</v>
      </c>
      <c r="D108" s="37"/>
      <c r="E108" s="37"/>
      <c r="F108" s="37"/>
      <c r="G108" s="37"/>
      <c r="H108" s="37"/>
      <c r="I108" s="37"/>
      <c r="J108" s="37"/>
      <c r="K108" s="37"/>
      <c r="L108" s="52"/>
      <c r="S108" s="35"/>
      <c r="T108" s="35"/>
      <c r="U108" s="35"/>
      <c r="V108" s="35"/>
      <c r="W108" s="35"/>
      <c r="X108" s="35"/>
      <c r="Y108" s="35"/>
      <c r="Z108" s="35"/>
      <c r="AA108" s="35"/>
      <c r="AB108" s="35"/>
      <c r="AC108" s="35"/>
      <c r="AD108" s="35"/>
      <c r="AE108" s="35"/>
    </row>
    <row r="109" spans="1:47" s="2" customFormat="1" ht="16.5" customHeight="1">
      <c r="A109" s="35"/>
      <c r="B109" s="36"/>
      <c r="C109" s="37"/>
      <c r="D109" s="37"/>
      <c r="E109" s="410" t="str">
        <f>E7</f>
        <v>Modernizace teplárny OB6</v>
      </c>
      <c r="F109" s="411"/>
      <c r="G109" s="411"/>
      <c r="H109" s="411"/>
      <c r="I109" s="37"/>
      <c r="J109" s="37"/>
      <c r="K109" s="37"/>
      <c r="L109" s="52"/>
      <c r="S109" s="35"/>
      <c r="T109" s="35"/>
      <c r="U109" s="35"/>
      <c r="V109" s="35"/>
      <c r="W109" s="35"/>
      <c r="X109" s="35"/>
      <c r="Y109" s="35"/>
      <c r="Z109" s="35"/>
      <c r="AA109" s="35"/>
      <c r="AB109" s="35"/>
      <c r="AC109" s="35"/>
      <c r="AD109" s="35"/>
      <c r="AE109" s="35"/>
    </row>
    <row r="110" spans="1:47" s="1" customFormat="1" ht="12" customHeight="1">
      <c r="B110" s="22"/>
      <c r="C110" s="30" t="s">
        <v>241</v>
      </c>
      <c r="D110" s="23"/>
      <c r="E110" s="23"/>
      <c r="F110" s="23"/>
      <c r="G110" s="23"/>
      <c r="H110" s="23"/>
      <c r="I110" s="23"/>
      <c r="J110" s="23"/>
      <c r="K110" s="23"/>
      <c r="L110" s="21"/>
    </row>
    <row r="111" spans="1:47" s="2" customFormat="1" ht="16.5" customHeight="1">
      <c r="A111" s="35"/>
      <c r="B111" s="36"/>
      <c r="C111" s="37"/>
      <c r="D111" s="37"/>
      <c r="E111" s="410" t="s">
        <v>4358</v>
      </c>
      <c r="F111" s="409"/>
      <c r="G111" s="409"/>
      <c r="H111" s="409"/>
      <c r="I111" s="37"/>
      <c r="J111" s="37"/>
      <c r="K111" s="37"/>
      <c r="L111" s="52"/>
      <c r="S111" s="35"/>
      <c r="T111" s="35"/>
      <c r="U111" s="35"/>
      <c r="V111" s="35"/>
      <c r="W111" s="35"/>
      <c r="X111" s="35"/>
      <c r="Y111" s="35"/>
      <c r="Z111" s="35"/>
      <c r="AA111" s="35"/>
      <c r="AB111" s="35"/>
      <c r="AC111" s="35"/>
      <c r="AD111" s="35"/>
      <c r="AE111" s="35"/>
    </row>
    <row r="112" spans="1:47" s="2" customFormat="1" ht="12" customHeight="1">
      <c r="A112" s="35"/>
      <c r="B112" s="36"/>
      <c r="C112" s="30" t="s">
        <v>432</v>
      </c>
      <c r="D112" s="37"/>
      <c r="E112" s="37"/>
      <c r="F112" s="37"/>
      <c r="G112" s="37"/>
      <c r="H112" s="37"/>
      <c r="I112" s="37"/>
      <c r="J112" s="37"/>
      <c r="K112" s="37"/>
      <c r="L112" s="52"/>
      <c r="S112" s="35"/>
      <c r="T112" s="35"/>
      <c r="U112" s="35"/>
      <c r="V112" s="35"/>
      <c r="W112" s="35"/>
      <c r="X112" s="35"/>
      <c r="Y112" s="35"/>
      <c r="Z112" s="35"/>
      <c r="AA112" s="35"/>
      <c r="AB112" s="35"/>
      <c r="AC112" s="35"/>
      <c r="AD112" s="35"/>
      <c r="AE112" s="35"/>
    </row>
    <row r="113" spans="1:65" s="2" customFormat="1" ht="16.5" customHeight="1">
      <c r="A113" s="35"/>
      <c r="B113" s="36"/>
      <c r="C113" s="37"/>
      <c r="D113" s="37"/>
      <c r="E113" s="384" t="str">
        <f>E11</f>
        <v>SO 104.2-D1.4.4 - Elektroinstalace</v>
      </c>
      <c r="F113" s="409"/>
      <c r="G113" s="409"/>
      <c r="H113" s="409"/>
      <c r="I113" s="37"/>
      <c r="J113" s="37"/>
      <c r="K113" s="37"/>
      <c r="L113" s="52"/>
      <c r="S113" s="35"/>
      <c r="T113" s="35"/>
      <c r="U113" s="35"/>
      <c r="V113" s="35"/>
      <c r="W113" s="35"/>
      <c r="X113" s="35"/>
      <c r="Y113" s="35"/>
      <c r="Z113" s="35"/>
      <c r="AA113" s="35"/>
      <c r="AB113" s="35"/>
      <c r="AC113" s="35"/>
      <c r="AD113" s="35"/>
      <c r="AE113" s="35"/>
    </row>
    <row r="114" spans="1:65" s="2" customFormat="1" ht="6.95" customHeight="1">
      <c r="A114" s="35"/>
      <c r="B114" s="36"/>
      <c r="C114" s="37"/>
      <c r="D114" s="37"/>
      <c r="E114" s="37"/>
      <c r="F114" s="37"/>
      <c r="G114" s="37"/>
      <c r="H114" s="37"/>
      <c r="I114" s="37"/>
      <c r="J114" s="37"/>
      <c r="K114" s="37"/>
      <c r="L114" s="52"/>
      <c r="S114" s="35"/>
      <c r="T114" s="35"/>
      <c r="U114" s="35"/>
      <c r="V114" s="35"/>
      <c r="W114" s="35"/>
      <c r="X114" s="35"/>
      <c r="Y114" s="35"/>
      <c r="Z114" s="35"/>
      <c r="AA114" s="35"/>
      <c r="AB114" s="35"/>
      <c r="AC114" s="35"/>
      <c r="AD114" s="35"/>
      <c r="AE114" s="35"/>
    </row>
    <row r="115" spans="1:65" s="2" customFormat="1" ht="12" customHeight="1">
      <c r="A115" s="35"/>
      <c r="B115" s="36"/>
      <c r="C115" s="30" t="s">
        <v>19</v>
      </c>
      <c r="D115" s="37"/>
      <c r="E115" s="37"/>
      <c r="F115" s="28" t="str">
        <f>F14</f>
        <v>Mladá Boleslav</v>
      </c>
      <c r="G115" s="37"/>
      <c r="H115" s="37"/>
      <c r="I115" s="30" t="s">
        <v>21</v>
      </c>
      <c r="J115" s="67">
        <f>IF(J14="","",J14)</f>
        <v>45363</v>
      </c>
      <c r="K115" s="37"/>
      <c r="L115" s="52"/>
      <c r="S115" s="35"/>
      <c r="T115" s="35"/>
      <c r="U115" s="35"/>
      <c r="V115" s="35"/>
      <c r="W115" s="35"/>
      <c r="X115" s="35"/>
      <c r="Y115" s="35"/>
      <c r="Z115" s="35"/>
      <c r="AA115" s="35"/>
      <c r="AB115" s="35"/>
      <c r="AC115" s="35"/>
      <c r="AD115" s="35"/>
      <c r="AE115" s="35"/>
    </row>
    <row r="116" spans="1:65" s="2" customFormat="1" ht="6.95" customHeight="1">
      <c r="A116" s="35"/>
      <c r="B116" s="36"/>
      <c r="C116" s="37"/>
      <c r="D116" s="37"/>
      <c r="E116" s="37"/>
      <c r="F116" s="37"/>
      <c r="G116" s="37"/>
      <c r="H116" s="37"/>
      <c r="I116" s="37"/>
      <c r="J116" s="37"/>
      <c r="K116" s="37"/>
      <c r="L116" s="52"/>
      <c r="S116" s="35"/>
      <c r="T116" s="35"/>
      <c r="U116" s="35"/>
      <c r="V116" s="35"/>
      <c r="W116" s="35"/>
      <c r="X116" s="35"/>
      <c r="Y116" s="35"/>
      <c r="Z116" s="35"/>
      <c r="AA116" s="35"/>
      <c r="AB116" s="35"/>
      <c r="AC116" s="35"/>
      <c r="AD116" s="35"/>
      <c r="AE116" s="35"/>
    </row>
    <row r="117" spans="1:65" s="2" customFormat="1" ht="15.2" customHeight="1">
      <c r="A117" s="35"/>
      <c r="B117" s="36"/>
      <c r="C117" s="30" t="s">
        <v>22</v>
      </c>
      <c r="D117" s="37"/>
      <c r="E117" s="37"/>
      <c r="F117" s="28" t="str">
        <f>E17</f>
        <v xml:space="preserve">ŠKO-ENERGO s.r.o. </v>
      </c>
      <c r="G117" s="37"/>
      <c r="H117" s="37"/>
      <c r="I117" s="30" t="s">
        <v>28</v>
      </c>
      <c r="J117" s="33" t="str">
        <f>E23</f>
        <v>AFRY CZ s.r.o.</v>
      </c>
      <c r="K117" s="37"/>
      <c r="L117" s="52"/>
      <c r="S117" s="35"/>
      <c r="T117" s="35"/>
      <c r="U117" s="35"/>
      <c r="V117" s="35"/>
      <c r="W117" s="35"/>
      <c r="X117" s="35"/>
      <c r="Y117" s="35"/>
      <c r="Z117" s="35"/>
      <c r="AA117" s="35"/>
      <c r="AB117" s="35"/>
      <c r="AC117" s="35"/>
      <c r="AD117" s="35"/>
      <c r="AE117" s="35"/>
    </row>
    <row r="118" spans="1:65" s="2" customFormat="1" ht="15.2" customHeight="1">
      <c r="A118" s="35"/>
      <c r="B118" s="36"/>
      <c r="C118" s="30" t="s">
        <v>26</v>
      </c>
      <c r="D118" s="37"/>
      <c r="E118" s="37"/>
      <c r="F118" s="28" t="str">
        <f>IF(E20="","",E20)</f>
        <v>Vyplň údaj</v>
      </c>
      <c r="G118" s="37"/>
      <c r="H118" s="37"/>
      <c r="I118" s="30" t="s">
        <v>31</v>
      </c>
      <c r="J118" s="33" t="str">
        <f>E26</f>
        <v>AFRY CZ s.r.o.</v>
      </c>
      <c r="K118" s="37"/>
      <c r="L118" s="52"/>
      <c r="S118" s="35"/>
      <c r="T118" s="35"/>
      <c r="U118" s="35"/>
      <c r="V118" s="35"/>
      <c r="W118" s="35"/>
      <c r="X118" s="35"/>
      <c r="Y118" s="35"/>
      <c r="Z118" s="35"/>
      <c r="AA118" s="35"/>
      <c r="AB118" s="35"/>
      <c r="AC118" s="35"/>
      <c r="AD118" s="35"/>
      <c r="AE118" s="35"/>
    </row>
    <row r="119" spans="1:65" s="2" customFormat="1" ht="10.35" customHeight="1">
      <c r="A119" s="35"/>
      <c r="B119" s="36"/>
      <c r="C119" s="37"/>
      <c r="D119" s="37"/>
      <c r="E119" s="37"/>
      <c r="F119" s="37"/>
      <c r="G119" s="37"/>
      <c r="H119" s="37"/>
      <c r="I119" s="37"/>
      <c r="J119" s="37"/>
      <c r="K119" s="37"/>
      <c r="L119" s="52"/>
      <c r="S119" s="35"/>
      <c r="T119" s="35"/>
      <c r="U119" s="35"/>
      <c r="V119" s="35"/>
      <c r="W119" s="35"/>
      <c r="X119" s="35"/>
      <c r="Y119" s="35"/>
      <c r="Z119" s="35"/>
      <c r="AA119" s="35"/>
      <c r="AB119" s="35"/>
      <c r="AC119" s="35"/>
      <c r="AD119" s="35"/>
      <c r="AE119" s="35"/>
    </row>
    <row r="120" spans="1:65" s="11" customFormat="1" ht="29.25" customHeight="1">
      <c r="A120" s="163"/>
      <c r="B120" s="164"/>
      <c r="C120" s="165" t="s">
        <v>250</v>
      </c>
      <c r="D120" s="166" t="s">
        <v>55</v>
      </c>
      <c r="E120" s="166" t="s">
        <v>53</v>
      </c>
      <c r="F120" s="166" t="s">
        <v>54</v>
      </c>
      <c r="G120" s="166" t="s">
        <v>251</v>
      </c>
      <c r="H120" s="166" t="s">
        <v>252</v>
      </c>
      <c r="I120" s="166" t="s">
        <v>7632</v>
      </c>
      <c r="J120" s="167" t="s">
        <v>7631</v>
      </c>
      <c r="K120" s="168" t="s">
        <v>253</v>
      </c>
      <c r="L120" s="169"/>
      <c r="M120" s="76" t="s">
        <v>1</v>
      </c>
      <c r="N120" s="77" t="s">
        <v>37</v>
      </c>
      <c r="O120" s="77" t="s">
        <v>254</v>
      </c>
      <c r="P120" s="77" t="s">
        <v>255</v>
      </c>
      <c r="Q120" s="77" t="s">
        <v>256</v>
      </c>
      <c r="R120" s="77" t="s">
        <v>257</v>
      </c>
      <c r="S120" s="77" t="s">
        <v>258</v>
      </c>
      <c r="T120" s="78" t="s">
        <v>259</v>
      </c>
      <c r="U120" s="163"/>
      <c r="V120" s="163"/>
      <c r="W120" s="163"/>
      <c r="X120" s="163"/>
      <c r="Y120" s="163"/>
      <c r="Z120" s="163"/>
      <c r="AA120" s="163"/>
      <c r="AB120" s="163"/>
      <c r="AC120" s="163"/>
      <c r="AD120" s="163"/>
      <c r="AE120" s="163"/>
    </row>
    <row r="121" spans="1:65" s="2" customFormat="1" ht="22.9" customHeight="1">
      <c r="A121" s="35"/>
      <c r="B121" s="36"/>
      <c r="C121" s="83" t="s">
        <v>260</v>
      </c>
      <c r="D121" s="37"/>
      <c r="E121" s="37"/>
      <c r="F121" s="37"/>
      <c r="G121" s="37"/>
      <c r="H121" s="37"/>
      <c r="I121" s="37"/>
      <c r="J121" s="170">
        <f>BK121</f>
        <v>0</v>
      </c>
      <c r="K121" s="37"/>
      <c r="L121" s="40"/>
      <c r="M121" s="79"/>
      <c r="N121" s="171"/>
      <c r="O121" s="80"/>
      <c r="P121" s="172">
        <f>P122</f>
        <v>0</v>
      </c>
      <c r="Q121" s="80"/>
      <c r="R121" s="172">
        <f>R122</f>
        <v>0</v>
      </c>
      <c r="S121" s="80"/>
      <c r="T121" s="173">
        <f>T122</f>
        <v>0</v>
      </c>
      <c r="U121" s="35"/>
      <c r="V121" s="35"/>
      <c r="W121" s="35"/>
      <c r="X121" s="35"/>
      <c r="Y121" s="35"/>
      <c r="Z121" s="35"/>
      <c r="AA121" s="35"/>
      <c r="AB121" s="35"/>
      <c r="AC121" s="35"/>
      <c r="AD121" s="35"/>
      <c r="AE121" s="35"/>
      <c r="AT121" s="18" t="s">
        <v>63</v>
      </c>
      <c r="AU121" s="18" t="s">
        <v>245</v>
      </c>
      <c r="BK121" s="174">
        <f>BK122</f>
        <v>0</v>
      </c>
    </row>
    <row r="122" spans="1:65" s="12" customFormat="1" ht="25.9" customHeight="1">
      <c r="B122" s="175"/>
      <c r="C122" s="176"/>
      <c r="D122" s="177" t="s">
        <v>63</v>
      </c>
      <c r="E122" s="178" t="s">
        <v>1813</v>
      </c>
      <c r="F122" s="178" t="s">
        <v>4652</v>
      </c>
      <c r="G122" s="176"/>
      <c r="H122" s="176"/>
      <c r="I122" s="179"/>
      <c r="J122" s="180">
        <f>BK122</f>
        <v>0</v>
      </c>
      <c r="K122" s="176"/>
      <c r="L122" s="181"/>
      <c r="M122" s="182"/>
      <c r="N122" s="183"/>
      <c r="O122" s="183"/>
      <c r="P122" s="184">
        <f>SUM(P123:P131)</f>
        <v>0</v>
      </c>
      <c r="Q122" s="183"/>
      <c r="R122" s="184">
        <f>SUM(R123:R131)</f>
        <v>0</v>
      </c>
      <c r="S122" s="183"/>
      <c r="T122" s="185">
        <f>SUM(T123:T131)</f>
        <v>0</v>
      </c>
      <c r="AR122" s="186" t="s">
        <v>71</v>
      </c>
      <c r="AT122" s="187" t="s">
        <v>63</v>
      </c>
      <c r="AU122" s="187" t="s">
        <v>64</v>
      </c>
      <c r="AY122" s="186" t="s">
        <v>263</v>
      </c>
      <c r="BK122" s="188">
        <f>SUM(BK123:BK131)</f>
        <v>0</v>
      </c>
    </row>
    <row r="123" spans="1:65" s="2" customFormat="1" ht="16.5" customHeight="1">
      <c r="A123" s="35"/>
      <c r="B123" s="36"/>
      <c r="C123" s="191" t="s">
        <v>71</v>
      </c>
      <c r="D123" s="191" t="s">
        <v>266</v>
      </c>
      <c r="E123" s="192" t="s">
        <v>1946</v>
      </c>
      <c r="F123" s="193" t="s">
        <v>2852</v>
      </c>
      <c r="G123" s="194" t="s">
        <v>1863</v>
      </c>
      <c r="H123" s="195">
        <v>1</v>
      </c>
      <c r="I123" s="196"/>
      <c r="J123" s="197">
        <f t="shared" ref="J123:J131" si="0">ROUND(I123*H123,2)</f>
        <v>0</v>
      </c>
      <c r="K123" s="198"/>
      <c r="L123" s="40"/>
      <c r="M123" s="199" t="s">
        <v>1</v>
      </c>
      <c r="N123" s="200" t="s">
        <v>38</v>
      </c>
      <c r="O123" s="72"/>
      <c r="P123" s="201">
        <f t="shared" ref="P123:P131" si="1">O123*H123</f>
        <v>0</v>
      </c>
      <c r="Q123" s="201">
        <v>0</v>
      </c>
      <c r="R123" s="201">
        <f t="shared" ref="R123:R131" si="2">Q123*H123</f>
        <v>0</v>
      </c>
      <c r="S123" s="201">
        <v>0</v>
      </c>
      <c r="T123" s="202">
        <f t="shared" ref="T123:T131" si="3">S123*H123</f>
        <v>0</v>
      </c>
      <c r="U123" s="35"/>
      <c r="V123" s="35"/>
      <c r="W123" s="35"/>
      <c r="X123" s="35"/>
      <c r="Y123" s="35"/>
      <c r="Z123" s="35"/>
      <c r="AA123" s="35"/>
      <c r="AB123" s="35"/>
      <c r="AC123" s="35"/>
      <c r="AD123" s="35"/>
      <c r="AE123" s="35"/>
      <c r="AR123" s="203" t="s">
        <v>270</v>
      </c>
      <c r="AT123" s="203" t="s">
        <v>266</v>
      </c>
      <c r="AU123" s="203" t="s">
        <v>71</v>
      </c>
      <c r="AY123" s="18" t="s">
        <v>263</v>
      </c>
      <c r="BE123" s="204">
        <f t="shared" ref="BE123:BE131" si="4">IF(N123="základní",J123,0)</f>
        <v>0</v>
      </c>
      <c r="BF123" s="204">
        <f t="shared" ref="BF123:BF131" si="5">IF(N123="snížená",J123,0)</f>
        <v>0</v>
      </c>
      <c r="BG123" s="204">
        <f t="shared" ref="BG123:BG131" si="6">IF(N123="zákl. přenesená",J123,0)</f>
        <v>0</v>
      </c>
      <c r="BH123" s="204">
        <f t="shared" ref="BH123:BH131" si="7">IF(N123="sníž. přenesená",J123,0)</f>
        <v>0</v>
      </c>
      <c r="BI123" s="204">
        <f t="shared" ref="BI123:BI131" si="8">IF(N123="nulová",J123,0)</f>
        <v>0</v>
      </c>
      <c r="BJ123" s="18" t="s">
        <v>71</v>
      </c>
      <c r="BK123" s="204">
        <f t="shared" ref="BK123:BK131" si="9">ROUND(I123*H123,2)</f>
        <v>0</v>
      </c>
      <c r="BL123" s="18" t="s">
        <v>270</v>
      </c>
      <c r="BM123" s="203" t="s">
        <v>4653</v>
      </c>
    </row>
    <row r="124" spans="1:65" s="2" customFormat="1" ht="24.2" customHeight="1">
      <c r="A124" s="35"/>
      <c r="B124" s="36"/>
      <c r="C124" s="191" t="s">
        <v>73</v>
      </c>
      <c r="D124" s="191" t="s">
        <v>266</v>
      </c>
      <c r="E124" s="192" t="s">
        <v>1949</v>
      </c>
      <c r="F124" s="193" t="s">
        <v>1950</v>
      </c>
      <c r="G124" s="194" t="s">
        <v>1863</v>
      </c>
      <c r="H124" s="195">
        <v>1</v>
      </c>
      <c r="I124" s="196"/>
      <c r="J124" s="197">
        <f t="shared" si="0"/>
        <v>0</v>
      </c>
      <c r="K124" s="198"/>
      <c r="L124" s="40"/>
      <c r="M124" s="199" t="s">
        <v>1</v>
      </c>
      <c r="N124" s="200" t="s">
        <v>38</v>
      </c>
      <c r="O124" s="72"/>
      <c r="P124" s="201">
        <f t="shared" si="1"/>
        <v>0</v>
      </c>
      <c r="Q124" s="201">
        <v>0</v>
      </c>
      <c r="R124" s="201">
        <f t="shared" si="2"/>
        <v>0</v>
      </c>
      <c r="S124" s="201">
        <v>0</v>
      </c>
      <c r="T124" s="202">
        <f t="shared" si="3"/>
        <v>0</v>
      </c>
      <c r="U124" s="35"/>
      <c r="V124" s="35"/>
      <c r="W124" s="35"/>
      <c r="X124" s="35"/>
      <c r="Y124" s="35"/>
      <c r="Z124" s="35"/>
      <c r="AA124" s="35"/>
      <c r="AB124" s="35"/>
      <c r="AC124" s="35"/>
      <c r="AD124" s="35"/>
      <c r="AE124" s="35"/>
      <c r="AR124" s="203" t="s">
        <v>270</v>
      </c>
      <c r="AT124" s="203" t="s">
        <v>266</v>
      </c>
      <c r="AU124" s="203" t="s">
        <v>71</v>
      </c>
      <c r="AY124" s="18" t="s">
        <v>263</v>
      </c>
      <c r="BE124" s="204">
        <f t="shared" si="4"/>
        <v>0</v>
      </c>
      <c r="BF124" s="204">
        <f t="shared" si="5"/>
        <v>0</v>
      </c>
      <c r="BG124" s="204">
        <f t="shared" si="6"/>
        <v>0</v>
      </c>
      <c r="BH124" s="204">
        <f t="shared" si="7"/>
        <v>0</v>
      </c>
      <c r="BI124" s="204">
        <f t="shared" si="8"/>
        <v>0</v>
      </c>
      <c r="BJ124" s="18" t="s">
        <v>71</v>
      </c>
      <c r="BK124" s="204">
        <f t="shared" si="9"/>
        <v>0</v>
      </c>
      <c r="BL124" s="18" t="s">
        <v>270</v>
      </c>
      <c r="BM124" s="203" t="s">
        <v>4654</v>
      </c>
    </row>
    <row r="125" spans="1:65" s="2" customFormat="1" ht="16.5" customHeight="1">
      <c r="A125" s="35"/>
      <c r="B125" s="36"/>
      <c r="C125" s="191" t="s">
        <v>276</v>
      </c>
      <c r="D125" s="191" t="s">
        <v>266</v>
      </c>
      <c r="E125" s="192" t="s">
        <v>1952</v>
      </c>
      <c r="F125" s="193" t="s">
        <v>1953</v>
      </c>
      <c r="G125" s="194" t="s">
        <v>1863</v>
      </c>
      <c r="H125" s="195">
        <v>1</v>
      </c>
      <c r="I125" s="196"/>
      <c r="J125" s="197">
        <f t="shared" si="0"/>
        <v>0</v>
      </c>
      <c r="K125" s="198"/>
      <c r="L125" s="40"/>
      <c r="M125" s="199" t="s">
        <v>1</v>
      </c>
      <c r="N125" s="200" t="s">
        <v>38</v>
      </c>
      <c r="O125" s="72"/>
      <c r="P125" s="201">
        <f t="shared" si="1"/>
        <v>0</v>
      </c>
      <c r="Q125" s="201">
        <v>0</v>
      </c>
      <c r="R125" s="201">
        <f t="shared" si="2"/>
        <v>0</v>
      </c>
      <c r="S125" s="201">
        <v>0</v>
      </c>
      <c r="T125" s="202">
        <f t="shared" si="3"/>
        <v>0</v>
      </c>
      <c r="U125" s="35"/>
      <c r="V125" s="35"/>
      <c r="W125" s="35"/>
      <c r="X125" s="35"/>
      <c r="Y125" s="35"/>
      <c r="Z125" s="35"/>
      <c r="AA125" s="35"/>
      <c r="AB125" s="35"/>
      <c r="AC125" s="35"/>
      <c r="AD125" s="35"/>
      <c r="AE125" s="35"/>
      <c r="AR125" s="203" t="s">
        <v>270</v>
      </c>
      <c r="AT125" s="203" t="s">
        <v>266</v>
      </c>
      <c r="AU125" s="203" t="s">
        <v>71</v>
      </c>
      <c r="AY125" s="18" t="s">
        <v>263</v>
      </c>
      <c r="BE125" s="204">
        <f t="shared" si="4"/>
        <v>0</v>
      </c>
      <c r="BF125" s="204">
        <f t="shared" si="5"/>
        <v>0</v>
      </c>
      <c r="BG125" s="204">
        <f t="shared" si="6"/>
        <v>0</v>
      </c>
      <c r="BH125" s="204">
        <f t="shared" si="7"/>
        <v>0</v>
      </c>
      <c r="BI125" s="204">
        <f t="shared" si="8"/>
        <v>0</v>
      </c>
      <c r="BJ125" s="18" t="s">
        <v>71</v>
      </c>
      <c r="BK125" s="204">
        <f t="shared" si="9"/>
        <v>0</v>
      </c>
      <c r="BL125" s="18" t="s">
        <v>270</v>
      </c>
      <c r="BM125" s="203" t="s">
        <v>4655</v>
      </c>
    </row>
    <row r="126" spans="1:65" s="2" customFormat="1" ht="16.5" customHeight="1">
      <c r="A126" s="35"/>
      <c r="B126" s="36"/>
      <c r="C126" s="191" t="s">
        <v>270</v>
      </c>
      <c r="D126" s="191" t="s">
        <v>266</v>
      </c>
      <c r="E126" s="192" t="s">
        <v>1955</v>
      </c>
      <c r="F126" s="193" t="s">
        <v>4656</v>
      </c>
      <c r="G126" s="194" t="s">
        <v>1863</v>
      </c>
      <c r="H126" s="195">
        <v>1</v>
      </c>
      <c r="I126" s="196"/>
      <c r="J126" s="197">
        <f t="shared" si="0"/>
        <v>0</v>
      </c>
      <c r="K126" s="198"/>
      <c r="L126" s="40"/>
      <c r="M126" s="199" t="s">
        <v>1</v>
      </c>
      <c r="N126" s="200" t="s">
        <v>38</v>
      </c>
      <c r="O126" s="72"/>
      <c r="P126" s="201">
        <f t="shared" si="1"/>
        <v>0</v>
      </c>
      <c r="Q126" s="201">
        <v>0</v>
      </c>
      <c r="R126" s="201">
        <f t="shared" si="2"/>
        <v>0</v>
      </c>
      <c r="S126" s="201">
        <v>0</v>
      </c>
      <c r="T126" s="202">
        <f t="shared" si="3"/>
        <v>0</v>
      </c>
      <c r="U126" s="35"/>
      <c r="V126" s="35"/>
      <c r="W126" s="35"/>
      <c r="X126" s="35"/>
      <c r="Y126" s="35"/>
      <c r="Z126" s="35"/>
      <c r="AA126" s="35"/>
      <c r="AB126" s="35"/>
      <c r="AC126" s="35"/>
      <c r="AD126" s="35"/>
      <c r="AE126" s="35"/>
      <c r="AR126" s="203" t="s">
        <v>270</v>
      </c>
      <c r="AT126" s="203" t="s">
        <v>266</v>
      </c>
      <c r="AU126" s="203" t="s">
        <v>71</v>
      </c>
      <c r="AY126" s="18" t="s">
        <v>263</v>
      </c>
      <c r="BE126" s="204">
        <f t="shared" si="4"/>
        <v>0</v>
      </c>
      <c r="BF126" s="204">
        <f t="shared" si="5"/>
        <v>0</v>
      </c>
      <c r="BG126" s="204">
        <f t="shared" si="6"/>
        <v>0</v>
      </c>
      <c r="BH126" s="204">
        <f t="shared" si="7"/>
        <v>0</v>
      </c>
      <c r="BI126" s="204">
        <f t="shared" si="8"/>
        <v>0</v>
      </c>
      <c r="BJ126" s="18" t="s">
        <v>71</v>
      </c>
      <c r="BK126" s="204">
        <f t="shared" si="9"/>
        <v>0</v>
      </c>
      <c r="BL126" s="18" t="s">
        <v>270</v>
      </c>
      <c r="BM126" s="203" t="s">
        <v>4657</v>
      </c>
    </row>
    <row r="127" spans="1:65" s="2" customFormat="1" ht="16.5" customHeight="1">
      <c r="A127" s="35"/>
      <c r="B127" s="36"/>
      <c r="C127" s="191" t="s">
        <v>297</v>
      </c>
      <c r="D127" s="191" t="s">
        <v>266</v>
      </c>
      <c r="E127" s="192" t="s">
        <v>4658</v>
      </c>
      <c r="F127" s="193" t="s">
        <v>4659</v>
      </c>
      <c r="G127" s="194" t="s">
        <v>1863</v>
      </c>
      <c r="H127" s="195">
        <v>1</v>
      </c>
      <c r="I127" s="196"/>
      <c r="J127" s="197">
        <f t="shared" si="0"/>
        <v>0</v>
      </c>
      <c r="K127" s="198"/>
      <c r="L127" s="40"/>
      <c r="M127" s="199" t="s">
        <v>1</v>
      </c>
      <c r="N127" s="200" t="s">
        <v>38</v>
      </c>
      <c r="O127" s="72"/>
      <c r="P127" s="201">
        <f t="shared" si="1"/>
        <v>0</v>
      </c>
      <c r="Q127" s="201">
        <v>0</v>
      </c>
      <c r="R127" s="201">
        <f t="shared" si="2"/>
        <v>0</v>
      </c>
      <c r="S127" s="201">
        <v>0</v>
      </c>
      <c r="T127" s="202">
        <f t="shared" si="3"/>
        <v>0</v>
      </c>
      <c r="U127" s="35"/>
      <c r="V127" s="35"/>
      <c r="W127" s="35"/>
      <c r="X127" s="35"/>
      <c r="Y127" s="35"/>
      <c r="Z127" s="35"/>
      <c r="AA127" s="35"/>
      <c r="AB127" s="35"/>
      <c r="AC127" s="35"/>
      <c r="AD127" s="35"/>
      <c r="AE127" s="35"/>
      <c r="AR127" s="203" t="s">
        <v>270</v>
      </c>
      <c r="AT127" s="203" t="s">
        <v>266</v>
      </c>
      <c r="AU127" s="203" t="s">
        <v>71</v>
      </c>
      <c r="AY127" s="18" t="s">
        <v>263</v>
      </c>
      <c r="BE127" s="204">
        <f t="shared" si="4"/>
        <v>0</v>
      </c>
      <c r="BF127" s="204">
        <f t="shared" si="5"/>
        <v>0</v>
      </c>
      <c r="BG127" s="204">
        <f t="shared" si="6"/>
        <v>0</v>
      </c>
      <c r="BH127" s="204">
        <f t="shared" si="7"/>
        <v>0</v>
      </c>
      <c r="BI127" s="204">
        <f t="shared" si="8"/>
        <v>0</v>
      </c>
      <c r="BJ127" s="18" t="s">
        <v>71</v>
      </c>
      <c r="BK127" s="204">
        <f t="shared" si="9"/>
        <v>0</v>
      </c>
      <c r="BL127" s="18" t="s">
        <v>270</v>
      </c>
      <c r="BM127" s="203" t="s">
        <v>4660</v>
      </c>
    </row>
    <row r="128" spans="1:65" s="2" customFormat="1" ht="16.5" customHeight="1">
      <c r="A128" s="35"/>
      <c r="B128" s="36"/>
      <c r="C128" s="261" t="s">
        <v>304</v>
      </c>
      <c r="D128" s="261" t="s">
        <v>401</v>
      </c>
      <c r="E128" s="262" t="s">
        <v>1922</v>
      </c>
      <c r="F128" s="263" t="s">
        <v>1923</v>
      </c>
      <c r="G128" s="264" t="s">
        <v>1863</v>
      </c>
      <c r="H128" s="265">
        <v>1</v>
      </c>
      <c r="I128" s="266"/>
      <c r="J128" s="267">
        <f t="shared" si="0"/>
        <v>0</v>
      </c>
      <c r="K128" s="268"/>
      <c r="L128" s="269"/>
      <c r="M128" s="270" t="s">
        <v>1</v>
      </c>
      <c r="N128" s="271" t="s">
        <v>38</v>
      </c>
      <c r="O128" s="72"/>
      <c r="P128" s="201">
        <f t="shared" si="1"/>
        <v>0</v>
      </c>
      <c r="Q128" s="201">
        <v>0</v>
      </c>
      <c r="R128" s="201">
        <f t="shared" si="2"/>
        <v>0</v>
      </c>
      <c r="S128" s="201">
        <v>0</v>
      </c>
      <c r="T128" s="202">
        <f t="shared" si="3"/>
        <v>0</v>
      </c>
      <c r="U128" s="35"/>
      <c r="V128" s="35"/>
      <c r="W128" s="35"/>
      <c r="X128" s="35"/>
      <c r="Y128" s="35"/>
      <c r="Z128" s="35"/>
      <c r="AA128" s="35"/>
      <c r="AB128" s="35"/>
      <c r="AC128" s="35"/>
      <c r="AD128" s="35"/>
      <c r="AE128" s="35"/>
      <c r="AR128" s="203" t="s">
        <v>314</v>
      </c>
      <c r="AT128" s="203" t="s">
        <v>401</v>
      </c>
      <c r="AU128" s="203" t="s">
        <v>71</v>
      </c>
      <c r="AY128" s="18" t="s">
        <v>263</v>
      </c>
      <c r="BE128" s="204">
        <f t="shared" si="4"/>
        <v>0</v>
      </c>
      <c r="BF128" s="204">
        <f t="shared" si="5"/>
        <v>0</v>
      </c>
      <c r="BG128" s="204">
        <f t="shared" si="6"/>
        <v>0</v>
      </c>
      <c r="BH128" s="204">
        <f t="shared" si="7"/>
        <v>0</v>
      </c>
      <c r="BI128" s="204">
        <f t="shared" si="8"/>
        <v>0</v>
      </c>
      <c r="BJ128" s="18" t="s">
        <v>71</v>
      </c>
      <c r="BK128" s="204">
        <f t="shared" si="9"/>
        <v>0</v>
      </c>
      <c r="BL128" s="18" t="s">
        <v>270</v>
      </c>
      <c r="BM128" s="203" t="s">
        <v>4661</v>
      </c>
    </row>
    <row r="129" spans="1:65" s="2" customFormat="1" ht="16.5" customHeight="1">
      <c r="A129" s="35"/>
      <c r="B129" s="36"/>
      <c r="C129" s="261" t="s">
        <v>309</v>
      </c>
      <c r="D129" s="261" t="s">
        <v>401</v>
      </c>
      <c r="E129" s="262" t="s">
        <v>1925</v>
      </c>
      <c r="F129" s="263" t="s">
        <v>1926</v>
      </c>
      <c r="G129" s="264" t="s">
        <v>796</v>
      </c>
      <c r="H129" s="265">
        <v>800</v>
      </c>
      <c r="I129" s="266"/>
      <c r="J129" s="267">
        <f t="shared" si="0"/>
        <v>0</v>
      </c>
      <c r="K129" s="268"/>
      <c r="L129" s="269"/>
      <c r="M129" s="270" t="s">
        <v>1</v>
      </c>
      <c r="N129" s="271" t="s">
        <v>38</v>
      </c>
      <c r="O129" s="72"/>
      <c r="P129" s="201">
        <f t="shared" si="1"/>
        <v>0</v>
      </c>
      <c r="Q129" s="201">
        <v>0</v>
      </c>
      <c r="R129" s="201">
        <f t="shared" si="2"/>
        <v>0</v>
      </c>
      <c r="S129" s="201">
        <v>0</v>
      </c>
      <c r="T129" s="202">
        <f t="shared" si="3"/>
        <v>0</v>
      </c>
      <c r="U129" s="35"/>
      <c r="V129" s="35"/>
      <c r="W129" s="35"/>
      <c r="X129" s="35"/>
      <c r="Y129" s="35"/>
      <c r="Z129" s="35"/>
      <c r="AA129" s="35"/>
      <c r="AB129" s="35"/>
      <c r="AC129" s="35"/>
      <c r="AD129" s="35"/>
      <c r="AE129" s="35"/>
      <c r="AR129" s="203" t="s">
        <v>314</v>
      </c>
      <c r="AT129" s="203" t="s">
        <v>401</v>
      </c>
      <c r="AU129" s="203" t="s">
        <v>71</v>
      </c>
      <c r="AY129" s="18" t="s">
        <v>263</v>
      </c>
      <c r="BE129" s="204">
        <f t="shared" si="4"/>
        <v>0</v>
      </c>
      <c r="BF129" s="204">
        <f t="shared" si="5"/>
        <v>0</v>
      </c>
      <c r="BG129" s="204">
        <f t="shared" si="6"/>
        <v>0</v>
      </c>
      <c r="BH129" s="204">
        <f t="shared" si="7"/>
        <v>0</v>
      </c>
      <c r="BI129" s="204">
        <f t="shared" si="8"/>
        <v>0</v>
      </c>
      <c r="BJ129" s="18" t="s">
        <v>71</v>
      </c>
      <c r="BK129" s="204">
        <f t="shared" si="9"/>
        <v>0</v>
      </c>
      <c r="BL129" s="18" t="s">
        <v>270</v>
      </c>
      <c r="BM129" s="203" t="s">
        <v>4662</v>
      </c>
    </row>
    <row r="130" spans="1:65" s="2" customFormat="1" ht="16.5" customHeight="1">
      <c r="A130" s="35"/>
      <c r="B130" s="36"/>
      <c r="C130" s="261" t="s">
        <v>314</v>
      </c>
      <c r="D130" s="261" t="s">
        <v>401</v>
      </c>
      <c r="E130" s="262" t="s">
        <v>1931</v>
      </c>
      <c r="F130" s="263" t="s">
        <v>1932</v>
      </c>
      <c r="G130" s="264" t="s">
        <v>796</v>
      </c>
      <c r="H130" s="265">
        <v>200</v>
      </c>
      <c r="I130" s="266"/>
      <c r="J130" s="267">
        <f t="shared" si="0"/>
        <v>0</v>
      </c>
      <c r="K130" s="268"/>
      <c r="L130" s="269"/>
      <c r="M130" s="270" t="s">
        <v>1</v>
      </c>
      <c r="N130" s="271" t="s">
        <v>38</v>
      </c>
      <c r="O130" s="72"/>
      <c r="P130" s="201">
        <f t="shared" si="1"/>
        <v>0</v>
      </c>
      <c r="Q130" s="201">
        <v>0</v>
      </c>
      <c r="R130" s="201">
        <f t="shared" si="2"/>
        <v>0</v>
      </c>
      <c r="S130" s="201">
        <v>0</v>
      </c>
      <c r="T130" s="202">
        <f t="shared" si="3"/>
        <v>0</v>
      </c>
      <c r="U130" s="35"/>
      <c r="V130" s="35"/>
      <c r="W130" s="35"/>
      <c r="X130" s="35"/>
      <c r="Y130" s="35"/>
      <c r="Z130" s="35"/>
      <c r="AA130" s="35"/>
      <c r="AB130" s="35"/>
      <c r="AC130" s="35"/>
      <c r="AD130" s="35"/>
      <c r="AE130" s="35"/>
      <c r="AR130" s="203" t="s">
        <v>314</v>
      </c>
      <c r="AT130" s="203" t="s">
        <v>401</v>
      </c>
      <c r="AU130" s="203" t="s">
        <v>71</v>
      </c>
      <c r="AY130" s="18" t="s">
        <v>263</v>
      </c>
      <c r="BE130" s="204">
        <f t="shared" si="4"/>
        <v>0</v>
      </c>
      <c r="BF130" s="204">
        <f t="shared" si="5"/>
        <v>0</v>
      </c>
      <c r="BG130" s="204">
        <f t="shared" si="6"/>
        <v>0</v>
      </c>
      <c r="BH130" s="204">
        <f t="shared" si="7"/>
        <v>0</v>
      </c>
      <c r="BI130" s="204">
        <f t="shared" si="8"/>
        <v>0</v>
      </c>
      <c r="BJ130" s="18" t="s">
        <v>71</v>
      </c>
      <c r="BK130" s="204">
        <f t="shared" si="9"/>
        <v>0</v>
      </c>
      <c r="BL130" s="18" t="s">
        <v>270</v>
      </c>
      <c r="BM130" s="203" t="s">
        <v>4663</v>
      </c>
    </row>
    <row r="131" spans="1:65" s="2" customFormat="1" ht="16.5" customHeight="1">
      <c r="A131" s="35"/>
      <c r="B131" s="36"/>
      <c r="C131" s="261" t="s">
        <v>264</v>
      </c>
      <c r="D131" s="261" t="s">
        <v>401</v>
      </c>
      <c r="E131" s="262" t="s">
        <v>1937</v>
      </c>
      <c r="F131" s="263" t="s">
        <v>2892</v>
      </c>
      <c r="G131" s="264" t="s">
        <v>1867</v>
      </c>
      <c r="H131" s="265">
        <v>120</v>
      </c>
      <c r="I131" s="266"/>
      <c r="J131" s="267">
        <f t="shared" si="0"/>
        <v>0</v>
      </c>
      <c r="K131" s="268"/>
      <c r="L131" s="269"/>
      <c r="M131" s="276" t="s">
        <v>1</v>
      </c>
      <c r="N131" s="277" t="s">
        <v>38</v>
      </c>
      <c r="O131" s="245"/>
      <c r="P131" s="246">
        <f t="shared" si="1"/>
        <v>0</v>
      </c>
      <c r="Q131" s="246">
        <v>0</v>
      </c>
      <c r="R131" s="246">
        <f t="shared" si="2"/>
        <v>0</v>
      </c>
      <c r="S131" s="246">
        <v>0</v>
      </c>
      <c r="T131" s="247">
        <f t="shared" si="3"/>
        <v>0</v>
      </c>
      <c r="U131" s="35"/>
      <c r="V131" s="35"/>
      <c r="W131" s="35"/>
      <c r="X131" s="35"/>
      <c r="Y131" s="35"/>
      <c r="Z131" s="35"/>
      <c r="AA131" s="35"/>
      <c r="AB131" s="35"/>
      <c r="AC131" s="35"/>
      <c r="AD131" s="35"/>
      <c r="AE131" s="35"/>
      <c r="AR131" s="203" t="s">
        <v>314</v>
      </c>
      <c r="AT131" s="203" t="s">
        <v>401</v>
      </c>
      <c r="AU131" s="203" t="s">
        <v>71</v>
      </c>
      <c r="AY131" s="18" t="s">
        <v>263</v>
      </c>
      <c r="BE131" s="204">
        <f t="shared" si="4"/>
        <v>0</v>
      </c>
      <c r="BF131" s="204">
        <f t="shared" si="5"/>
        <v>0</v>
      </c>
      <c r="BG131" s="204">
        <f t="shared" si="6"/>
        <v>0</v>
      </c>
      <c r="BH131" s="204">
        <f t="shared" si="7"/>
        <v>0</v>
      </c>
      <c r="BI131" s="204">
        <f t="shared" si="8"/>
        <v>0</v>
      </c>
      <c r="BJ131" s="18" t="s">
        <v>71</v>
      </c>
      <c r="BK131" s="204">
        <f t="shared" si="9"/>
        <v>0</v>
      </c>
      <c r="BL131" s="18" t="s">
        <v>270</v>
      </c>
      <c r="BM131" s="203" t="s">
        <v>4664</v>
      </c>
    </row>
    <row r="132" spans="1:65" s="2" customFormat="1" ht="6.95" customHeight="1">
      <c r="A132" s="35"/>
      <c r="B132" s="55"/>
      <c r="C132" s="56"/>
      <c r="D132" s="56"/>
      <c r="E132" s="56"/>
      <c r="F132" s="56"/>
      <c r="G132" s="56"/>
      <c r="H132" s="56"/>
      <c r="I132" s="56"/>
      <c r="J132" s="56"/>
      <c r="K132" s="56"/>
      <c r="L132" s="40"/>
      <c r="M132" s="35"/>
      <c r="O132" s="35"/>
      <c r="P132" s="35"/>
      <c r="Q132" s="35"/>
      <c r="R132" s="35"/>
      <c r="S132" s="35"/>
      <c r="T132" s="35"/>
      <c r="U132" s="35"/>
      <c r="V132" s="35"/>
      <c r="W132" s="35"/>
      <c r="X132" s="35"/>
      <c r="Y132" s="35"/>
      <c r="Z132" s="35"/>
      <c r="AA132" s="35"/>
      <c r="AB132" s="35"/>
      <c r="AC132" s="35"/>
      <c r="AD132" s="35"/>
      <c r="AE132" s="35"/>
    </row>
  </sheetData>
  <sheetProtection algorithmName="SHA-512" hashValue="WNKIxDMiNq38EwzQn+u9EBJWuS2opgO1GOzShRX7FdFMRaIJgI9ZKvVzWlL2W6FOrzekaU2aNsvMu589AudW1Q==" saltValue="2LDQRebYbrP+jktvXKcqng==" spinCount="100000" sheet="1" objects="1" scenarios="1" formatColumns="0" formatRows="0" autoFilter="0"/>
  <autoFilter ref="C120:K131" xr:uid="{00000000-0009-0000-0000-000015000000}"/>
  <mergeCells count="12">
    <mergeCell ref="E113:H113"/>
    <mergeCell ref="L2:V2"/>
    <mergeCell ref="E85:H85"/>
    <mergeCell ref="E87:H87"/>
    <mergeCell ref="E89:H89"/>
    <mergeCell ref="E109:H109"/>
    <mergeCell ref="E111:H111"/>
    <mergeCell ref="E7:H7"/>
    <mergeCell ref="E9:H9"/>
    <mergeCell ref="E11:H11"/>
    <mergeCell ref="E20:H20"/>
    <mergeCell ref="E29:H29"/>
  </mergeCells>
  <pageMargins left="0.39374999999999999" right="0.39374999999999999" top="0.39374999999999999" bottom="0.39374999999999999" header="0" footer="0"/>
  <pageSetup paperSize="9" scale="88" fitToHeight="100" orientation="portrait" blackAndWhite="1" r:id="rId1"/>
  <headerFooter>
    <oddHeader>&amp;L&amp;"Arial"&amp;8&amp;K000000INTERNAL&amp;1#</oddHeader>
    <oddFooter>&amp;CStrana &amp;P z &amp;N</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List23">
    <pageSetUpPr fitToPage="1"/>
  </sheetPr>
  <dimension ref="A2:BM264"/>
  <sheetViews>
    <sheetView showGridLines="0" workbookViewId="0">
      <selection activeCell="I138" sqref="I138:I264"/>
    </sheetView>
  </sheetViews>
  <sheetFormatPr defaultRowHeight="11.25"/>
  <cols>
    <col min="1" max="1" width="8.33203125" style="1" customWidth="1"/>
    <col min="2" max="2" width="1.1640625" style="1" customWidth="1"/>
    <col min="3" max="3" width="4.1640625" style="1" customWidth="1"/>
    <col min="4" max="4" width="4.33203125" style="1" customWidth="1"/>
    <col min="5" max="5" width="17.1640625" style="1" customWidth="1"/>
    <col min="6" max="6" width="50.83203125" style="1" customWidth="1"/>
    <col min="7" max="7" width="7.5" style="1" customWidth="1"/>
    <col min="8" max="8" width="14" style="1" customWidth="1"/>
    <col min="9" max="9" width="15.83203125" style="1" customWidth="1"/>
    <col min="10" max="10" width="22.33203125" style="1" customWidth="1"/>
    <col min="11" max="11" width="22.33203125" style="1" hidden="1" customWidth="1"/>
    <col min="12" max="12" width="9.33203125" style="1" customWidth="1"/>
    <col min="13" max="13" width="10.83203125" style="1" hidden="1" customWidth="1"/>
    <col min="14" max="14" width="9.33203125" style="1" hidden="1"/>
    <col min="15" max="20" width="14.1640625" style="1" hidden="1" customWidth="1"/>
    <col min="21" max="21" width="16.33203125" style="1" hidden="1" customWidth="1"/>
    <col min="22" max="22" width="12.33203125" style="1" customWidth="1"/>
    <col min="23" max="23" width="16.33203125" style="1" customWidth="1"/>
    <col min="24" max="24" width="12.33203125" style="1" customWidth="1"/>
    <col min="25" max="25" width="15" style="1" customWidth="1"/>
    <col min="26" max="26" width="11" style="1" customWidth="1"/>
    <col min="27" max="27" width="15" style="1" customWidth="1"/>
    <col min="28" max="28" width="16.33203125" style="1" customWidth="1"/>
    <col min="29" max="29" width="11" style="1" customWidth="1"/>
    <col min="30" max="30" width="15" style="1" customWidth="1"/>
    <col min="31" max="31" width="16.33203125" style="1" customWidth="1"/>
    <col min="44" max="65" width="9.33203125" style="1" hidden="1"/>
  </cols>
  <sheetData>
    <row r="2" spans="1:46" s="1" customFormat="1" ht="36.950000000000003" customHeight="1">
      <c r="L2" s="383"/>
      <c r="M2" s="383"/>
      <c r="N2" s="383"/>
      <c r="O2" s="383"/>
      <c r="P2" s="383"/>
      <c r="Q2" s="383"/>
      <c r="R2" s="383"/>
      <c r="S2" s="383"/>
      <c r="T2" s="383"/>
      <c r="U2" s="383"/>
      <c r="V2" s="383"/>
      <c r="AT2" s="18" t="s">
        <v>136</v>
      </c>
    </row>
    <row r="3" spans="1:46" s="1" customFormat="1" ht="6.95" customHeight="1">
      <c r="B3" s="114"/>
      <c r="C3" s="115"/>
      <c r="D3" s="115"/>
      <c r="E3" s="115"/>
      <c r="F3" s="115"/>
      <c r="G3" s="115"/>
      <c r="H3" s="115"/>
      <c r="I3" s="115"/>
      <c r="J3" s="115"/>
      <c r="K3" s="115"/>
      <c r="L3" s="21"/>
      <c r="AT3" s="18" t="s">
        <v>73</v>
      </c>
    </row>
    <row r="4" spans="1:46" s="1" customFormat="1" ht="24.95" customHeight="1">
      <c r="B4" s="21"/>
      <c r="D4" s="116" t="s">
        <v>240</v>
      </c>
      <c r="L4" s="21"/>
      <c r="M4" s="117" t="s">
        <v>10</v>
      </c>
      <c r="AT4" s="18" t="s">
        <v>4</v>
      </c>
    </row>
    <row r="5" spans="1:46" s="1" customFormat="1" ht="6.95" customHeight="1">
      <c r="B5" s="21"/>
      <c r="L5" s="21"/>
    </row>
    <row r="6" spans="1:46" s="1" customFormat="1" ht="12" customHeight="1">
      <c r="B6" s="21"/>
      <c r="D6" s="118" t="s">
        <v>15</v>
      </c>
      <c r="L6" s="21"/>
    </row>
    <row r="7" spans="1:46" s="1" customFormat="1" ht="16.5" customHeight="1">
      <c r="B7" s="21"/>
      <c r="E7" s="412" t="str">
        <f>'Rekapitulace stavby'!K6</f>
        <v>Modernizace teplárny OB6</v>
      </c>
      <c r="F7" s="413"/>
      <c r="G7" s="413"/>
      <c r="H7" s="413"/>
      <c r="L7" s="21"/>
    </row>
    <row r="8" spans="1:46" s="1" customFormat="1" ht="12" customHeight="1">
      <c r="B8" s="21"/>
      <c r="D8" s="118" t="s">
        <v>241</v>
      </c>
      <c r="L8" s="21"/>
    </row>
    <row r="9" spans="1:46" s="2" customFormat="1" ht="16.5" customHeight="1">
      <c r="A9" s="35"/>
      <c r="B9" s="40"/>
      <c r="C9" s="35"/>
      <c r="D9" s="35"/>
      <c r="E9" s="412" t="s">
        <v>4665</v>
      </c>
      <c r="F9" s="415"/>
      <c r="G9" s="415"/>
      <c r="H9" s="415"/>
      <c r="I9" s="35"/>
      <c r="J9" s="35"/>
      <c r="K9" s="35"/>
      <c r="L9" s="52"/>
      <c r="S9" s="35"/>
      <c r="T9" s="35"/>
      <c r="U9" s="35"/>
      <c r="V9" s="35"/>
      <c r="W9" s="35"/>
      <c r="X9" s="35"/>
      <c r="Y9" s="35"/>
      <c r="Z9" s="35"/>
      <c r="AA9" s="35"/>
      <c r="AB9" s="35"/>
      <c r="AC9" s="35"/>
      <c r="AD9" s="35"/>
      <c r="AE9" s="35"/>
    </row>
    <row r="10" spans="1:46" s="2" customFormat="1" ht="12" customHeight="1">
      <c r="A10" s="35"/>
      <c r="B10" s="40"/>
      <c r="C10" s="35"/>
      <c r="D10" s="118" t="s">
        <v>432</v>
      </c>
      <c r="E10" s="35"/>
      <c r="F10" s="35"/>
      <c r="G10" s="35"/>
      <c r="H10" s="35"/>
      <c r="I10" s="35"/>
      <c r="J10" s="35"/>
      <c r="K10" s="35"/>
      <c r="L10" s="52"/>
      <c r="S10" s="35"/>
      <c r="T10" s="35"/>
      <c r="U10" s="35"/>
      <c r="V10" s="35"/>
      <c r="W10" s="35"/>
      <c r="X10" s="35"/>
      <c r="Y10" s="35"/>
      <c r="Z10" s="35"/>
      <c r="AA10" s="35"/>
      <c r="AB10" s="35"/>
      <c r="AC10" s="35"/>
      <c r="AD10" s="35"/>
      <c r="AE10" s="35"/>
    </row>
    <row r="11" spans="1:46" s="2" customFormat="1" ht="16.5" customHeight="1">
      <c r="A11" s="35"/>
      <c r="B11" s="40"/>
      <c r="C11" s="35"/>
      <c r="D11" s="35"/>
      <c r="E11" s="414" t="s">
        <v>4666</v>
      </c>
      <c r="F11" s="415"/>
      <c r="G11" s="415"/>
      <c r="H11" s="415"/>
      <c r="I11" s="35"/>
      <c r="J11" s="35"/>
      <c r="K11" s="35"/>
      <c r="L11" s="52"/>
      <c r="S11" s="35"/>
      <c r="T11" s="35"/>
      <c r="U11" s="35"/>
      <c r="V11" s="35"/>
      <c r="W11" s="35"/>
      <c r="X11" s="35"/>
      <c r="Y11" s="35"/>
      <c r="Z11" s="35"/>
      <c r="AA11" s="35"/>
      <c r="AB11" s="35"/>
      <c r="AC11" s="35"/>
      <c r="AD11" s="35"/>
      <c r="AE11" s="35"/>
    </row>
    <row r="12" spans="1:46" s="2" customFormat="1">
      <c r="A12" s="35"/>
      <c r="B12" s="40"/>
      <c r="C12" s="35"/>
      <c r="D12" s="35"/>
      <c r="E12" s="35"/>
      <c r="F12" s="35"/>
      <c r="G12" s="35"/>
      <c r="H12" s="35"/>
      <c r="I12" s="35"/>
      <c r="J12" s="35"/>
      <c r="K12" s="35"/>
      <c r="L12" s="52"/>
      <c r="S12" s="35"/>
      <c r="T12" s="35"/>
      <c r="U12" s="35"/>
      <c r="V12" s="35"/>
      <c r="W12" s="35"/>
      <c r="X12" s="35"/>
      <c r="Y12" s="35"/>
      <c r="Z12" s="35"/>
      <c r="AA12" s="35"/>
      <c r="AB12" s="35"/>
      <c r="AC12" s="35"/>
      <c r="AD12" s="35"/>
      <c r="AE12" s="35"/>
    </row>
    <row r="13" spans="1:46" s="2" customFormat="1" ht="12" customHeight="1">
      <c r="A13" s="35"/>
      <c r="B13" s="40"/>
      <c r="C13" s="35"/>
      <c r="D13" s="118" t="s">
        <v>17</v>
      </c>
      <c r="E13" s="35"/>
      <c r="F13" s="109" t="s">
        <v>1</v>
      </c>
      <c r="G13" s="35"/>
      <c r="H13" s="35"/>
      <c r="I13" s="118" t="s">
        <v>18</v>
      </c>
      <c r="J13" s="109" t="s">
        <v>1</v>
      </c>
      <c r="K13" s="35"/>
      <c r="L13" s="52"/>
      <c r="S13" s="35"/>
      <c r="T13" s="35"/>
      <c r="U13" s="35"/>
      <c r="V13" s="35"/>
      <c r="W13" s="35"/>
      <c r="X13" s="35"/>
      <c r="Y13" s="35"/>
      <c r="Z13" s="35"/>
      <c r="AA13" s="35"/>
      <c r="AB13" s="35"/>
      <c r="AC13" s="35"/>
      <c r="AD13" s="35"/>
      <c r="AE13" s="35"/>
    </row>
    <row r="14" spans="1:46" s="2" customFormat="1" ht="12" customHeight="1">
      <c r="A14" s="35"/>
      <c r="B14" s="40"/>
      <c r="C14" s="35"/>
      <c r="D14" s="118" t="s">
        <v>19</v>
      </c>
      <c r="E14" s="35"/>
      <c r="F14" s="109" t="s">
        <v>20</v>
      </c>
      <c r="G14" s="35"/>
      <c r="H14" s="35"/>
      <c r="I14" s="118" t="s">
        <v>21</v>
      </c>
      <c r="J14" s="119">
        <f>'Rekapitulace stavby'!AN8</f>
        <v>45363</v>
      </c>
      <c r="K14" s="35"/>
      <c r="L14" s="52"/>
      <c r="S14" s="35"/>
      <c r="T14" s="35"/>
      <c r="U14" s="35"/>
      <c r="V14" s="35"/>
      <c r="W14" s="35"/>
      <c r="X14" s="35"/>
      <c r="Y14" s="35"/>
      <c r="Z14" s="35"/>
      <c r="AA14" s="35"/>
      <c r="AB14" s="35"/>
      <c r="AC14" s="35"/>
      <c r="AD14" s="35"/>
      <c r="AE14" s="35"/>
    </row>
    <row r="15" spans="1:46" s="2" customFormat="1" ht="10.9" customHeight="1">
      <c r="A15" s="35"/>
      <c r="B15" s="40"/>
      <c r="C15" s="35"/>
      <c r="D15" s="35"/>
      <c r="E15" s="35"/>
      <c r="F15" s="35"/>
      <c r="G15" s="35"/>
      <c r="H15" s="35"/>
      <c r="I15" s="35"/>
      <c r="J15" s="35"/>
      <c r="K15" s="35"/>
      <c r="L15" s="52"/>
      <c r="S15" s="35"/>
      <c r="T15" s="35"/>
      <c r="U15" s="35"/>
      <c r="V15" s="35"/>
      <c r="W15" s="35"/>
      <c r="X15" s="35"/>
      <c r="Y15" s="35"/>
      <c r="Z15" s="35"/>
      <c r="AA15" s="35"/>
      <c r="AB15" s="35"/>
      <c r="AC15" s="35"/>
      <c r="AD15" s="35"/>
      <c r="AE15" s="35"/>
    </row>
    <row r="16" spans="1:46" s="2" customFormat="1" ht="12" customHeight="1">
      <c r="A16" s="35"/>
      <c r="B16" s="40"/>
      <c r="C16" s="35"/>
      <c r="D16" s="118" t="s">
        <v>22</v>
      </c>
      <c r="E16" s="35"/>
      <c r="F16" s="35"/>
      <c r="G16" s="35"/>
      <c r="H16" s="35"/>
      <c r="I16" s="118" t="s">
        <v>23</v>
      </c>
      <c r="J16" s="109" t="s">
        <v>1</v>
      </c>
      <c r="K16" s="35"/>
      <c r="L16" s="52"/>
      <c r="S16" s="35"/>
      <c r="T16" s="35"/>
      <c r="U16" s="35"/>
      <c r="V16" s="35"/>
      <c r="W16" s="35"/>
      <c r="X16" s="35"/>
      <c r="Y16" s="35"/>
      <c r="Z16" s="35"/>
      <c r="AA16" s="35"/>
      <c r="AB16" s="35"/>
      <c r="AC16" s="35"/>
      <c r="AD16" s="35"/>
      <c r="AE16" s="35"/>
    </row>
    <row r="17" spans="1:31" s="2" customFormat="1" ht="18" customHeight="1">
      <c r="A17" s="35"/>
      <c r="B17" s="40"/>
      <c r="C17" s="35"/>
      <c r="D17" s="35"/>
      <c r="E17" s="109" t="s">
        <v>24</v>
      </c>
      <c r="F17" s="35"/>
      <c r="G17" s="35"/>
      <c r="H17" s="35"/>
      <c r="I17" s="118" t="s">
        <v>25</v>
      </c>
      <c r="J17" s="109" t="s">
        <v>1</v>
      </c>
      <c r="K17" s="35"/>
      <c r="L17" s="52"/>
      <c r="S17" s="35"/>
      <c r="T17" s="35"/>
      <c r="U17" s="35"/>
      <c r="V17" s="35"/>
      <c r="W17" s="35"/>
      <c r="X17" s="35"/>
      <c r="Y17" s="35"/>
      <c r="Z17" s="35"/>
      <c r="AA17" s="35"/>
      <c r="AB17" s="35"/>
      <c r="AC17" s="35"/>
      <c r="AD17" s="35"/>
      <c r="AE17" s="35"/>
    </row>
    <row r="18" spans="1:31" s="2" customFormat="1" ht="6.95" customHeight="1">
      <c r="A18" s="35"/>
      <c r="B18" s="40"/>
      <c r="C18" s="35"/>
      <c r="D18" s="35"/>
      <c r="E18" s="35"/>
      <c r="F18" s="35"/>
      <c r="G18" s="35"/>
      <c r="H18" s="35"/>
      <c r="I18" s="35"/>
      <c r="J18" s="35"/>
      <c r="K18" s="35"/>
      <c r="L18" s="52"/>
      <c r="S18" s="35"/>
      <c r="T18" s="35"/>
      <c r="U18" s="35"/>
      <c r="V18" s="35"/>
      <c r="W18" s="35"/>
      <c r="X18" s="35"/>
      <c r="Y18" s="35"/>
      <c r="Z18" s="35"/>
      <c r="AA18" s="35"/>
      <c r="AB18" s="35"/>
      <c r="AC18" s="35"/>
      <c r="AD18" s="35"/>
      <c r="AE18" s="35"/>
    </row>
    <row r="19" spans="1:31" s="2" customFormat="1" ht="12" customHeight="1">
      <c r="A19" s="35"/>
      <c r="B19" s="40"/>
      <c r="C19" s="35"/>
      <c r="D19" s="118" t="s">
        <v>26</v>
      </c>
      <c r="E19" s="35"/>
      <c r="F19" s="35"/>
      <c r="G19" s="35"/>
      <c r="H19" s="35"/>
      <c r="I19" s="118" t="s">
        <v>23</v>
      </c>
      <c r="J19" s="31" t="str">
        <f>'Rekapitulace stavby'!AN13</f>
        <v>Vyplň údaj</v>
      </c>
      <c r="K19" s="35"/>
      <c r="L19" s="52"/>
      <c r="S19" s="35"/>
      <c r="T19" s="35"/>
      <c r="U19" s="35"/>
      <c r="V19" s="35"/>
      <c r="W19" s="35"/>
      <c r="X19" s="35"/>
      <c r="Y19" s="35"/>
      <c r="Z19" s="35"/>
      <c r="AA19" s="35"/>
      <c r="AB19" s="35"/>
      <c r="AC19" s="35"/>
      <c r="AD19" s="35"/>
      <c r="AE19" s="35"/>
    </row>
    <row r="20" spans="1:31" s="2" customFormat="1" ht="18" customHeight="1">
      <c r="A20" s="35"/>
      <c r="B20" s="40"/>
      <c r="C20" s="35"/>
      <c r="D20" s="35"/>
      <c r="E20" s="416" t="str">
        <f>'Rekapitulace stavby'!E14</f>
        <v>Vyplň údaj</v>
      </c>
      <c r="F20" s="417"/>
      <c r="G20" s="417"/>
      <c r="H20" s="417"/>
      <c r="I20" s="118" t="s">
        <v>25</v>
      </c>
      <c r="J20" s="31" t="str">
        <f>'Rekapitulace stavby'!AN14</f>
        <v>Vyplň údaj</v>
      </c>
      <c r="K20" s="35"/>
      <c r="L20" s="52"/>
      <c r="S20" s="35"/>
      <c r="T20" s="35"/>
      <c r="U20" s="35"/>
      <c r="V20" s="35"/>
      <c r="W20" s="35"/>
      <c r="X20" s="35"/>
      <c r="Y20" s="35"/>
      <c r="Z20" s="35"/>
      <c r="AA20" s="35"/>
      <c r="AB20" s="35"/>
      <c r="AC20" s="35"/>
      <c r="AD20" s="35"/>
      <c r="AE20" s="35"/>
    </row>
    <row r="21" spans="1:31" s="2" customFormat="1" ht="6.95" customHeight="1">
      <c r="A21" s="35"/>
      <c r="B21" s="40"/>
      <c r="C21" s="35"/>
      <c r="D21" s="35"/>
      <c r="E21" s="35"/>
      <c r="F21" s="35"/>
      <c r="G21" s="35"/>
      <c r="H21" s="35"/>
      <c r="I21" s="35"/>
      <c r="J21" s="35"/>
      <c r="K21" s="35"/>
      <c r="L21" s="52"/>
      <c r="S21" s="35"/>
      <c r="T21" s="35"/>
      <c r="U21" s="35"/>
      <c r="V21" s="35"/>
      <c r="W21" s="35"/>
      <c r="X21" s="35"/>
      <c r="Y21" s="35"/>
      <c r="Z21" s="35"/>
      <c r="AA21" s="35"/>
      <c r="AB21" s="35"/>
      <c r="AC21" s="35"/>
      <c r="AD21" s="35"/>
      <c r="AE21" s="35"/>
    </row>
    <row r="22" spans="1:31" s="2" customFormat="1" ht="12" customHeight="1">
      <c r="A22" s="35"/>
      <c r="B22" s="40"/>
      <c r="C22" s="35"/>
      <c r="D22" s="118" t="s">
        <v>28</v>
      </c>
      <c r="E22" s="35"/>
      <c r="F22" s="35"/>
      <c r="G22" s="35"/>
      <c r="H22" s="35"/>
      <c r="I22" s="118" t="s">
        <v>23</v>
      </c>
      <c r="J22" s="109" t="s">
        <v>1</v>
      </c>
      <c r="K22" s="35"/>
      <c r="L22" s="52"/>
      <c r="S22" s="35"/>
      <c r="T22" s="35"/>
      <c r="U22" s="35"/>
      <c r="V22" s="35"/>
      <c r="W22" s="35"/>
      <c r="X22" s="35"/>
      <c r="Y22" s="35"/>
      <c r="Z22" s="35"/>
      <c r="AA22" s="35"/>
      <c r="AB22" s="35"/>
      <c r="AC22" s="35"/>
      <c r="AD22" s="35"/>
      <c r="AE22" s="35"/>
    </row>
    <row r="23" spans="1:31" s="2" customFormat="1" ht="18" customHeight="1">
      <c r="A23" s="35"/>
      <c r="B23" s="40"/>
      <c r="C23" s="35"/>
      <c r="D23" s="35"/>
      <c r="E23" s="109" t="s">
        <v>29</v>
      </c>
      <c r="F23" s="35"/>
      <c r="G23" s="35"/>
      <c r="H23" s="35"/>
      <c r="I23" s="118" t="s">
        <v>25</v>
      </c>
      <c r="J23" s="109" t="s">
        <v>1</v>
      </c>
      <c r="K23" s="35"/>
      <c r="L23" s="52"/>
      <c r="S23" s="35"/>
      <c r="T23" s="35"/>
      <c r="U23" s="35"/>
      <c r="V23" s="35"/>
      <c r="W23" s="35"/>
      <c r="X23" s="35"/>
      <c r="Y23" s="35"/>
      <c r="Z23" s="35"/>
      <c r="AA23" s="35"/>
      <c r="AB23" s="35"/>
      <c r="AC23" s="35"/>
      <c r="AD23" s="35"/>
      <c r="AE23" s="35"/>
    </row>
    <row r="24" spans="1:31" s="2" customFormat="1" ht="6.95" customHeight="1">
      <c r="A24" s="35"/>
      <c r="B24" s="40"/>
      <c r="C24" s="35"/>
      <c r="D24" s="35"/>
      <c r="E24" s="35"/>
      <c r="F24" s="35"/>
      <c r="G24" s="35"/>
      <c r="H24" s="35"/>
      <c r="I24" s="35"/>
      <c r="J24" s="35"/>
      <c r="K24" s="35"/>
      <c r="L24" s="52"/>
      <c r="S24" s="35"/>
      <c r="T24" s="35"/>
      <c r="U24" s="35"/>
      <c r="V24" s="35"/>
      <c r="W24" s="35"/>
      <c r="X24" s="35"/>
      <c r="Y24" s="35"/>
      <c r="Z24" s="35"/>
      <c r="AA24" s="35"/>
      <c r="AB24" s="35"/>
      <c r="AC24" s="35"/>
      <c r="AD24" s="35"/>
      <c r="AE24" s="35"/>
    </row>
    <row r="25" spans="1:31" s="2" customFormat="1" ht="12" customHeight="1">
      <c r="A25" s="35"/>
      <c r="B25" s="40"/>
      <c r="C25" s="35"/>
      <c r="D25" s="118" t="s">
        <v>31</v>
      </c>
      <c r="E25" s="35"/>
      <c r="F25" s="35"/>
      <c r="G25" s="35"/>
      <c r="H25" s="35"/>
      <c r="I25" s="118" t="s">
        <v>23</v>
      </c>
      <c r="J25" s="109" t="s">
        <v>1</v>
      </c>
      <c r="K25" s="35"/>
      <c r="L25" s="52"/>
      <c r="S25" s="35"/>
      <c r="T25" s="35"/>
      <c r="U25" s="35"/>
      <c r="V25" s="35"/>
      <c r="W25" s="35"/>
      <c r="X25" s="35"/>
      <c r="Y25" s="35"/>
      <c r="Z25" s="35"/>
      <c r="AA25" s="35"/>
      <c r="AB25" s="35"/>
      <c r="AC25" s="35"/>
      <c r="AD25" s="35"/>
      <c r="AE25" s="35"/>
    </row>
    <row r="26" spans="1:31" s="2" customFormat="1" ht="18" customHeight="1">
      <c r="A26" s="35"/>
      <c r="B26" s="40"/>
      <c r="C26" s="35"/>
      <c r="D26" s="35"/>
      <c r="E26" s="109" t="s">
        <v>29</v>
      </c>
      <c r="F26" s="35"/>
      <c r="G26" s="35"/>
      <c r="H26" s="35"/>
      <c r="I26" s="118" t="s">
        <v>25</v>
      </c>
      <c r="J26" s="109" t="s">
        <v>1</v>
      </c>
      <c r="K26" s="35"/>
      <c r="L26" s="52"/>
      <c r="S26" s="35"/>
      <c r="T26" s="35"/>
      <c r="U26" s="35"/>
      <c r="V26" s="35"/>
      <c r="W26" s="35"/>
      <c r="X26" s="35"/>
      <c r="Y26" s="35"/>
      <c r="Z26" s="35"/>
      <c r="AA26" s="35"/>
      <c r="AB26" s="35"/>
      <c r="AC26" s="35"/>
      <c r="AD26" s="35"/>
      <c r="AE26" s="35"/>
    </row>
    <row r="27" spans="1:31" s="2" customFormat="1" ht="6.95" customHeight="1">
      <c r="A27" s="35"/>
      <c r="B27" s="40"/>
      <c r="C27" s="35"/>
      <c r="D27" s="35"/>
      <c r="E27" s="35"/>
      <c r="F27" s="35"/>
      <c r="G27" s="35"/>
      <c r="H27" s="35"/>
      <c r="I27" s="35"/>
      <c r="J27" s="35"/>
      <c r="K27" s="35"/>
      <c r="L27" s="52"/>
      <c r="S27" s="35"/>
      <c r="T27" s="35"/>
      <c r="U27" s="35"/>
      <c r="V27" s="35"/>
      <c r="W27" s="35"/>
      <c r="X27" s="35"/>
      <c r="Y27" s="35"/>
      <c r="Z27" s="35"/>
      <c r="AA27" s="35"/>
      <c r="AB27" s="35"/>
      <c r="AC27" s="35"/>
      <c r="AD27" s="35"/>
      <c r="AE27" s="35"/>
    </row>
    <row r="28" spans="1:31" s="2" customFormat="1" ht="12" customHeight="1">
      <c r="A28" s="35"/>
      <c r="B28" s="40"/>
      <c r="C28" s="35"/>
      <c r="D28" s="118" t="s">
        <v>32</v>
      </c>
      <c r="E28" s="35"/>
      <c r="F28" s="35"/>
      <c r="G28" s="35"/>
      <c r="H28" s="35"/>
      <c r="I28" s="35"/>
      <c r="J28" s="35"/>
      <c r="K28" s="35"/>
      <c r="L28" s="52"/>
      <c r="S28" s="35"/>
      <c r="T28" s="35"/>
      <c r="U28" s="35"/>
      <c r="V28" s="35"/>
      <c r="W28" s="35"/>
      <c r="X28" s="35"/>
      <c r="Y28" s="35"/>
      <c r="Z28" s="35"/>
      <c r="AA28" s="35"/>
      <c r="AB28" s="35"/>
      <c r="AC28" s="35"/>
      <c r="AD28" s="35"/>
      <c r="AE28" s="35"/>
    </row>
    <row r="29" spans="1:31" s="8" customFormat="1" ht="16.5" customHeight="1">
      <c r="A29" s="120"/>
      <c r="B29" s="121"/>
      <c r="C29" s="120"/>
      <c r="D29" s="120"/>
      <c r="E29" s="418" t="s">
        <v>1</v>
      </c>
      <c r="F29" s="418"/>
      <c r="G29" s="418"/>
      <c r="H29" s="418"/>
      <c r="I29" s="120"/>
      <c r="J29" s="120"/>
      <c r="K29" s="120"/>
      <c r="L29" s="122"/>
      <c r="S29" s="120"/>
      <c r="T29" s="120"/>
      <c r="U29" s="120"/>
      <c r="V29" s="120"/>
      <c r="W29" s="120"/>
      <c r="X29" s="120"/>
      <c r="Y29" s="120"/>
      <c r="Z29" s="120"/>
      <c r="AA29" s="120"/>
      <c r="AB29" s="120"/>
      <c r="AC29" s="120"/>
      <c r="AD29" s="120"/>
      <c r="AE29" s="120"/>
    </row>
    <row r="30" spans="1:31" s="2" customFormat="1" ht="6.95" customHeight="1">
      <c r="A30" s="35"/>
      <c r="B30" s="40"/>
      <c r="C30" s="35"/>
      <c r="D30" s="35"/>
      <c r="E30" s="35"/>
      <c r="F30" s="35"/>
      <c r="G30" s="35"/>
      <c r="H30" s="35"/>
      <c r="I30" s="35"/>
      <c r="J30" s="35"/>
      <c r="K30" s="35"/>
      <c r="L30" s="52"/>
      <c r="S30" s="35"/>
      <c r="T30" s="35"/>
      <c r="U30" s="35"/>
      <c r="V30" s="35"/>
      <c r="W30" s="35"/>
      <c r="X30" s="35"/>
      <c r="Y30" s="35"/>
      <c r="Z30" s="35"/>
      <c r="AA30" s="35"/>
      <c r="AB30" s="35"/>
      <c r="AC30" s="35"/>
      <c r="AD30" s="35"/>
      <c r="AE30" s="35"/>
    </row>
    <row r="31" spans="1:31" s="2" customFormat="1" ht="6.95" customHeight="1">
      <c r="A31" s="35"/>
      <c r="B31" s="40"/>
      <c r="C31" s="35"/>
      <c r="D31" s="123"/>
      <c r="E31" s="123"/>
      <c r="F31" s="123"/>
      <c r="G31" s="123"/>
      <c r="H31" s="123"/>
      <c r="I31" s="123"/>
      <c r="J31" s="123"/>
      <c r="K31" s="123"/>
      <c r="L31" s="52"/>
      <c r="S31" s="35"/>
      <c r="T31" s="35"/>
      <c r="U31" s="35"/>
      <c r="V31" s="35"/>
      <c r="W31" s="35"/>
      <c r="X31" s="35"/>
      <c r="Y31" s="35"/>
      <c r="Z31" s="35"/>
      <c r="AA31" s="35"/>
      <c r="AB31" s="35"/>
      <c r="AC31" s="35"/>
      <c r="AD31" s="35"/>
      <c r="AE31" s="35"/>
    </row>
    <row r="32" spans="1:31" s="2" customFormat="1" ht="25.35" customHeight="1">
      <c r="A32" s="35"/>
      <c r="B32" s="40"/>
      <c r="C32" s="35"/>
      <c r="D32" s="124" t="s">
        <v>33</v>
      </c>
      <c r="E32" s="35"/>
      <c r="F32" s="35"/>
      <c r="G32" s="35"/>
      <c r="H32" s="35"/>
      <c r="I32" s="35"/>
      <c r="J32" s="125">
        <f>ROUND(J135, 2)</f>
        <v>0</v>
      </c>
      <c r="K32" s="35"/>
      <c r="L32" s="52"/>
      <c r="S32" s="35"/>
      <c r="T32" s="35"/>
      <c r="U32" s="35"/>
      <c r="V32" s="35"/>
      <c r="W32" s="35"/>
      <c r="X32" s="35"/>
      <c r="Y32" s="35"/>
      <c r="Z32" s="35"/>
      <c r="AA32" s="35"/>
      <c r="AB32" s="35"/>
      <c r="AC32" s="35"/>
      <c r="AD32" s="35"/>
      <c r="AE32" s="35"/>
    </row>
    <row r="33" spans="1:31" s="2" customFormat="1" ht="6.95" customHeight="1">
      <c r="A33" s="35"/>
      <c r="B33" s="40"/>
      <c r="C33" s="35"/>
      <c r="D33" s="123"/>
      <c r="E33" s="123"/>
      <c r="F33" s="123"/>
      <c r="G33" s="123"/>
      <c r="H33" s="123"/>
      <c r="I33" s="123"/>
      <c r="J33" s="123"/>
      <c r="K33" s="123"/>
      <c r="L33" s="52"/>
      <c r="S33" s="35"/>
      <c r="T33" s="35"/>
      <c r="U33" s="35"/>
      <c r="V33" s="35"/>
      <c r="W33" s="35"/>
      <c r="X33" s="35"/>
      <c r="Y33" s="35"/>
      <c r="Z33" s="35"/>
      <c r="AA33" s="35"/>
      <c r="AB33" s="35"/>
      <c r="AC33" s="35"/>
      <c r="AD33" s="35"/>
      <c r="AE33" s="35"/>
    </row>
    <row r="34" spans="1:31" s="2" customFormat="1" ht="14.45" customHeight="1">
      <c r="A34" s="35"/>
      <c r="B34" s="40"/>
      <c r="C34" s="35"/>
      <c r="D34" s="35"/>
      <c r="E34" s="35"/>
      <c r="F34" s="126" t="s">
        <v>35</v>
      </c>
      <c r="G34" s="35"/>
      <c r="H34" s="35"/>
      <c r="I34" s="126" t="s">
        <v>34</v>
      </c>
      <c r="J34" s="126" t="s">
        <v>36</v>
      </c>
      <c r="K34" s="35"/>
      <c r="L34" s="52"/>
      <c r="S34" s="35"/>
      <c r="T34" s="35"/>
      <c r="U34" s="35"/>
      <c r="V34" s="35"/>
      <c r="W34" s="35"/>
      <c r="X34" s="35"/>
      <c r="Y34" s="35"/>
      <c r="Z34" s="35"/>
      <c r="AA34" s="35"/>
      <c r="AB34" s="35"/>
      <c r="AC34" s="35"/>
      <c r="AD34" s="35"/>
      <c r="AE34" s="35"/>
    </row>
    <row r="35" spans="1:31" s="2" customFormat="1" ht="14.45" customHeight="1">
      <c r="A35" s="35"/>
      <c r="B35" s="40"/>
      <c r="C35" s="35"/>
      <c r="D35" s="127" t="s">
        <v>37</v>
      </c>
      <c r="E35" s="118" t="s">
        <v>38</v>
      </c>
      <c r="F35" s="128">
        <f>ROUND((SUM(BE135:BE263)),  2)</f>
        <v>0</v>
      </c>
      <c r="G35" s="35"/>
      <c r="H35" s="35"/>
      <c r="I35" s="129">
        <v>0.21</v>
      </c>
      <c r="J35" s="128">
        <f>ROUND(((SUM(BE135:BE263))*I35),  2)</f>
        <v>0</v>
      </c>
      <c r="K35" s="35"/>
      <c r="L35" s="52"/>
      <c r="S35" s="35"/>
      <c r="T35" s="35"/>
      <c r="U35" s="35"/>
      <c r="V35" s="35"/>
      <c r="W35" s="35"/>
      <c r="X35" s="35"/>
      <c r="Y35" s="35"/>
      <c r="Z35" s="35"/>
      <c r="AA35" s="35"/>
      <c r="AB35" s="35"/>
      <c r="AC35" s="35"/>
      <c r="AD35" s="35"/>
      <c r="AE35" s="35"/>
    </row>
    <row r="36" spans="1:31" s="2" customFormat="1" ht="14.45" customHeight="1">
      <c r="A36" s="35"/>
      <c r="B36" s="40"/>
      <c r="C36" s="35"/>
      <c r="D36" s="35"/>
      <c r="E36" s="118" t="s">
        <v>39</v>
      </c>
      <c r="F36" s="128">
        <f>ROUND((SUM(BF135:BF263)),  2)</f>
        <v>0</v>
      </c>
      <c r="G36" s="35"/>
      <c r="H36" s="35"/>
      <c r="I36" s="129">
        <v>0.12</v>
      </c>
      <c r="J36" s="128">
        <f>ROUND(((SUM(BF135:BF263))*I36),  2)</f>
        <v>0</v>
      </c>
      <c r="K36" s="35"/>
      <c r="L36" s="52"/>
      <c r="S36" s="35"/>
      <c r="T36" s="35"/>
      <c r="U36" s="35"/>
      <c r="V36" s="35"/>
      <c r="W36" s="35"/>
      <c r="X36" s="35"/>
      <c r="Y36" s="35"/>
      <c r="Z36" s="35"/>
      <c r="AA36" s="35"/>
      <c r="AB36" s="35"/>
      <c r="AC36" s="35"/>
      <c r="AD36" s="35"/>
      <c r="AE36" s="35"/>
    </row>
    <row r="37" spans="1:31" s="2" customFormat="1" ht="14.45" hidden="1" customHeight="1">
      <c r="A37" s="35"/>
      <c r="B37" s="40"/>
      <c r="C37" s="35"/>
      <c r="D37" s="35"/>
      <c r="E37" s="118" t="s">
        <v>40</v>
      </c>
      <c r="F37" s="128">
        <f>ROUND((SUM(BG135:BG263)),  2)</f>
        <v>0</v>
      </c>
      <c r="G37" s="35"/>
      <c r="H37" s="35"/>
      <c r="I37" s="129">
        <v>0.21</v>
      </c>
      <c r="J37" s="128">
        <f>0</f>
        <v>0</v>
      </c>
      <c r="K37" s="35"/>
      <c r="L37" s="52"/>
      <c r="S37" s="35"/>
      <c r="T37" s="35"/>
      <c r="U37" s="35"/>
      <c r="V37" s="35"/>
      <c r="W37" s="35"/>
      <c r="X37" s="35"/>
      <c r="Y37" s="35"/>
      <c r="Z37" s="35"/>
      <c r="AA37" s="35"/>
      <c r="AB37" s="35"/>
      <c r="AC37" s="35"/>
      <c r="AD37" s="35"/>
      <c r="AE37" s="35"/>
    </row>
    <row r="38" spans="1:31" s="2" customFormat="1" ht="14.45" hidden="1" customHeight="1">
      <c r="A38" s="35"/>
      <c r="B38" s="40"/>
      <c r="C38" s="35"/>
      <c r="D38" s="35"/>
      <c r="E38" s="118" t="s">
        <v>41</v>
      </c>
      <c r="F38" s="128">
        <f>ROUND((SUM(BH135:BH263)),  2)</f>
        <v>0</v>
      </c>
      <c r="G38" s="35"/>
      <c r="H38" s="35"/>
      <c r="I38" s="129">
        <v>0.12</v>
      </c>
      <c r="J38" s="128">
        <f>0</f>
        <v>0</v>
      </c>
      <c r="K38" s="35"/>
      <c r="L38" s="52"/>
      <c r="S38" s="35"/>
      <c r="T38" s="35"/>
      <c r="U38" s="35"/>
      <c r="V38" s="35"/>
      <c r="W38" s="35"/>
      <c r="X38" s="35"/>
      <c r="Y38" s="35"/>
      <c r="Z38" s="35"/>
      <c r="AA38" s="35"/>
      <c r="AB38" s="35"/>
      <c r="AC38" s="35"/>
      <c r="AD38" s="35"/>
      <c r="AE38" s="35"/>
    </row>
    <row r="39" spans="1:31" s="2" customFormat="1" ht="14.45" hidden="1" customHeight="1">
      <c r="A39" s="35"/>
      <c r="B39" s="40"/>
      <c r="C39" s="35"/>
      <c r="D39" s="35"/>
      <c r="E39" s="118" t="s">
        <v>42</v>
      </c>
      <c r="F39" s="128">
        <f>ROUND((SUM(BI135:BI263)),  2)</f>
        <v>0</v>
      </c>
      <c r="G39" s="35"/>
      <c r="H39" s="35"/>
      <c r="I39" s="129">
        <v>0</v>
      </c>
      <c r="J39" s="128">
        <f>0</f>
        <v>0</v>
      </c>
      <c r="K39" s="35"/>
      <c r="L39" s="52"/>
      <c r="S39" s="35"/>
      <c r="T39" s="35"/>
      <c r="U39" s="35"/>
      <c r="V39" s="35"/>
      <c r="W39" s="35"/>
      <c r="X39" s="35"/>
      <c r="Y39" s="35"/>
      <c r="Z39" s="35"/>
      <c r="AA39" s="35"/>
      <c r="AB39" s="35"/>
      <c r="AC39" s="35"/>
      <c r="AD39" s="35"/>
      <c r="AE39" s="35"/>
    </row>
    <row r="40" spans="1:31" s="2" customFormat="1" ht="6.95" customHeight="1">
      <c r="A40" s="35"/>
      <c r="B40" s="40"/>
      <c r="C40" s="35"/>
      <c r="D40" s="35"/>
      <c r="E40" s="35"/>
      <c r="F40" s="35"/>
      <c r="G40" s="35"/>
      <c r="H40" s="35"/>
      <c r="I40" s="35"/>
      <c r="J40" s="35"/>
      <c r="K40" s="35"/>
      <c r="L40" s="52"/>
      <c r="S40" s="35"/>
      <c r="T40" s="35"/>
      <c r="U40" s="35"/>
      <c r="V40" s="35"/>
      <c r="W40" s="35"/>
      <c r="X40" s="35"/>
      <c r="Y40" s="35"/>
      <c r="Z40" s="35"/>
      <c r="AA40" s="35"/>
      <c r="AB40" s="35"/>
      <c r="AC40" s="35"/>
      <c r="AD40" s="35"/>
      <c r="AE40" s="35"/>
    </row>
    <row r="41" spans="1:31" s="2" customFormat="1" ht="25.35" customHeight="1">
      <c r="A41" s="35"/>
      <c r="B41" s="40"/>
      <c r="C41" s="130"/>
      <c r="D41" s="131" t="s">
        <v>43</v>
      </c>
      <c r="E41" s="132"/>
      <c r="F41" s="132"/>
      <c r="G41" s="133" t="s">
        <v>44</v>
      </c>
      <c r="H41" s="134" t="s">
        <v>7622</v>
      </c>
      <c r="I41" s="132"/>
      <c r="J41" s="135">
        <f>SUM(J32:J39)</f>
        <v>0</v>
      </c>
      <c r="K41" s="136"/>
      <c r="L41" s="52"/>
      <c r="S41" s="35"/>
      <c r="T41" s="35"/>
      <c r="U41" s="35"/>
      <c r="V41" s="35"/>
      <c r="W41" s="35"/>
      <c r="X41" s="35"/>
      <c r="Y41" s="35"/>
      <c r="Z41" s="35"/>
      <c r="AA41" s="35"/>
      <c r="AB41" s="35"/>
      <c r="AC41" s="35"/>
      <c r="AD41" s="35"/>
      <c r="AE41" s="35"/>
    </row>
    <row r="42" spans="1:31" s="2" customFormat="1" ht="14.45" customHeight="1">
      <c r="A42" s="35"/>
      <c r="B42" s="40"/>
      <c r="C42" s="35"/>
      <c r="D42" s="35"/>
      <c r="E42" s="35"/>
      <c r="F42" s="35"/>
      <c r="G42" s="35"/>
      <c r="H42" s="35"/>
      <c r="I42" s="35"/>
      <c r="J42" s="35"/>
      <c r="K42" s="35"/>
      <c r="L42" s="52"/>
      <c r="S42" s="35"/>
      <c r="T42" s="35"/>
      <c r="U42" s="35"/>
      <c r="V42" s="35"/>
      <c r="W42" s="35"/>
      <c r="X42" s="35"/>
      <c r="Y42" s="35"/>
      <c r="Z42" s="35"/>
      <c r="AA42" s="35"/>
      <c r="AB42" s="35"/>
      <c r="AC42" s="35"/>
      <c r="AD42" s="35"/>
      <c r="AE42" s="35"/>
    </row>
    <row r="43" spans="1:31" s="1" customFormat="1" ht="14.45" customHeight="1">
      <c r="B43" s="21"/>
      <c r="L43" s="21"/>
    </row>
    <row r="44" spans="1:31" s="1" customFormat="1" ht="14.45" customHeight="1">
      <c r="B44" s="21"/>
      <c r="L44" s="21"/>
    </row>
    <row r="45" spans="1:31" s="1" customFormat="1" ht="14.45" customHeight="1">
      <c r="B45" s="21"/>
      <c r="L45" s="21"/>
    </row>
    <row r="46" spans="1:31" s="1" customFormat="1" ht="14.45" customHeight="1">
      <c r="B46" s="21"/>
      <c r="L46" s="21"/>
    </row>
    <row r="47" spans="1:31" s="1" customFormat="1" ht="14.45" customHeight="1">
      <c r="B47" s="21"/>
      <c r="L47" s="21"/>
    </row>
    <row r="48" spans="1:31" s="1" customFormat="1" ht="14.45" customHeight="1">
      <c r="B48" s="21"/>
      <c r="L48" s="21"/>
    </row>
    <row r="49" spans="1:31" s="1" customFormat="1" ht="14.45" customHeight="1">
      <c r="B49" s="21"/>
      <c r="L49" s="21"/>
    </row>
    <row r="50" spans="1:31" s="2" customFormat="1" ht="14.45" customHeight="1">
      <c r="B50" s="52"/>
      <c r="D50" s="137" t="s">
        <v>45</v>
      </c>
      <c r="E50" s="138"/>
      <c r="F50" s="138"/>
      <c r="G50" s="137" t="s">
        <v>46</v>
      </c>
      <c r="H50" s="138"/>
      <c r="I50" s="138"/>
      <c r="J50" s="138"/>
      <c r="K50" s="138"/>
      <c r="L50" s="52"/>
    </row>
    <row r="51" spans="1:31">
      <c r="B51" s="21"/>
      <c r="L51" s="21"/>
    </row>
    <row r="52" spans="1:31">
      <c r="B52" s="21"/>
      <c r="L52" s="21"/>
    </row>
    <row r="53" spans="1:31">
      <c r="B53" s="21"/>
      <c r="L53" s="21"/>
    </row>
    <row r="54" spans="1:31">
      <c r="B54" s="21"/>
      <c r="L54" s="21"/>
    </row>
    <row r="55" spans="1:31">
      <c r="B55" s="21"/>
      <c r="L55" s="21"/>
    </row>
    <row r="56" spans="1:31">
      <c r="B56" s="21"/>
      <c r="L56" s="21"/>
    </row>
    <row r="57" spans="1:31">
      <c r="B57" s="21"/>
      <c r="L57" s="21"/>
    </row>
    <row r="58" spans="1:31">
      <c r="B58" s="21"/>
      <c r="L58" s="21"/>
    </row>
    <row r="59" spans="1:31">
      <c r="B59" s="21"/>
      <c r="L59" s="21"/>
    </row>
    <row r="60" spans="1:31">
      <c r="B60" s="21"/>
      <c r="L60" s="21"/>
    </row>
    <row r="61" spans="1:31" s="2" customFormat="1" ht="12.75">
      <c r="A61" s="35"/>
      <c r="B61" s="40"/>
      <c r="C61" s="35"/>
      <c r="D61" s="139" t="s">
        <v>47</v>
      </c>
      <c r="E61" s="140"/>
      <c r="F61" s="141" t="s">
        <v>48</v>
      </c>
      <c r="G61" s="139" t="s">
        <v>47</v>
      </c>
      <c r="H61" s="140"/>
      <c r="I61" s="140"/>
      <c r="J61" s="142" t="s">
        <v>48</v>
      </c>
      <c r="K61" s="140"/>
      <c r="L61" s="52"/>
      <c r="S61" s="35"/>
      <c r="T61" s="35"/>
      <c r="U61" s="35"/>
      <c r="V61" s="35"/>
      <c r="W61" s="35"/>
      <c r="X61" s="35"/>
      <c r="Y61" s="35"/>
      <c r="Z61" s="35"/>
      <c r="AA61" s="35"/>
      <c r="AB61" s="35"/>
      <c r="AC61" s="35"/>
      <c r="AD61" s="35"/>
      <c r="AE61" s="35"/>
    </row>
    <row r="62" spans="1:31">
      <c r="B62" s="21"/>
      <c r="L62" s="21"/>
    </row>
    <row r="63" spans="1:31">
      <c r="B63" s="21"/>
      <c r="L63" s="21"/>
    </row>
    <row r="64" spans="1:31">
      <c r="B64" s="21"/>
      <c r="L64" s="21"/>
    </row>
    <row r="65" spans="1:31" s="2" customFormat="1" ht="12.75">
      <c r="A65" s="35"/>
      <c r="B65" s="40"/>
      <c r="C65" s="35"/>
      <c r="D65" s="137" t="s">
        <v>49</v>
      </c>
      <c r="E65" s="143"/>
      <c r="F65" s="143"/>
      <c r="G65" s="137" t="s">
        <v>50</v>
      </c>
      <c r="H65" s="143"/>
      <c r="I65" s="143"/>
      <c r="J65" s="143"/>
      <c r="K65" s="143"/>
      <c r="L65" s="52"/>
      <c r="S65" s="35"/>
      <c r="T65" s="35"/>
      <c r="U65" s="35"/>
      <c r="V65" s="35"/>
      <c r="W65" s="35"/>
      <c r="X65" s="35"/>
      <c r="Y65" s="35"/>
      <c r="Z65" s="35"/>
      <c r="AA65" s="35"/>
      <c r="AB65" s="35"/>
      <c r="AC65" s="35"/>
      <c r="AD65" s="35"/>
      <c r="AE65" s="35"/>
    </row>
    <row r="66" spans="1:31">
      <c r="B66" s="21"/>
      <c r="L66" s="21"/>
    </row>
    <row r="67" spans="1:31">
      <c r="B67" s="21"/>
      <c r="L67" s="21"/>
    </row>
    <row r="68" spans="1:31">
      <c r="B68" s="21"/>
      <c r="L68" s="21"/>
    </row>
    <row r="69" spans="1:31">
      <c r="B69" s="21"/>
      <c r="L69" s="21"/>
    </row>
    <row r="70" spans="1:31">
      <c r="B70" s="21"/>
      <c r="L70" s="21"/>
    </row>
    <row r="71" spans="1:31">
      <c r="B71" s="21"/>
      <c r="L71" s="21"/>
    </row>
    <row r="72" spans="1:31">
      <c r="B72" s="21"/>
      <c r="L72" s="21"/>
    </row>
    <row r="73" spans="1:31">
      <c r="B73" s="21"/>
      <c r="L73" s="21"/>
    </row>
    <row r="74" spans="1:31">
      <c r="B74" s="21"/>
      <c r="L74" s="21"/>
    </row>
    <row r="75" spans="1:31">
      <c r="B75" s="21"/>
      <c r="L75" s="21"/>
    </row>
    <row r="76" spans="1:31" s="2" customFormat="1" ht="12.75">
      <c r="A76" s="35"/>
      <c r="B76" s="40"/>
      <c r="C76" s="35"/>
      <c r="D76" s="139" t="s">
        <v>47</v>
      </c>
      <c r="E76" s="140"/>
      <c r="F76" s="141" t="s">
        <v>48</v>
      </c>
      <c r="G76" s="139" t="s">
        <v>47</v>
      </c>
      <c r="H76" s="140"/>
      <c r="I76" s="140"/>
      <c r="J76" s="142" t="s">
        <v>48</v>
      </c>
      <c r="K76" s="140"/>
      <c r="L76" s="52"/>
      <c r="S76" s="35"/>
      <c r="T76" s="35"/>
      <c r="U76" s="35"/>
      <c r="V76" s="35"/>
      <c r="W76" s="35"/>
      <c r="X76" s="35"/>
      <c r="Y76" s="35"/>
      <c r="Z76" s="35"/>
      <c r="AA76" s="35"/>
      <c r="AB76" s="35"/>
      <c r="AC76" s="35"/>
      <c r="AD76" s="35"/>
      <c r="AE76" s="35"/>
    </row>
    <row r="77" spans="1:31" s="2" customFormat="1" ht="14.45" customHeight="1">
      <c r="A77" s="35"/>
      <c r="B77" s="144"/>
      <c r="C77" s="145"/>
      <c r="D77" s="145"/>
      <c r="E77" s="145"/>
      <c r="F77" s="145"/>
      <c r="G77" s="145"/>
      <c r="H77" s="145"/>
      <c r="I77" s="145"/>
      <c r="J77" s="145"/>
      <c r="K77" s="145"/>
      <c r="L77" s="52"/>
      <c r="S77" s="35"/>
      <c r="T77" s="35"/>
      <c r="U77" s="35"/>
      <c r="V77" s="35"/>
      <c r="W77" s="35"/>
      <c r="X77" s="35"/>
      <c r="Y77" s="35"/>
      <c r="Z77" s="35"/>
      <c r="AA77" s="35"/>
      <c r="AB77" s="35"/>
      <c r="AC77" s="35"/>
      <c r="AD77" s="35"/>
      <c r="AE77" s="35"/>
    </row>
    <row r="81" spans="1:31" s="2" customFormat="1" ht="6.95" customHeight="1">
      <c r="A81" s="35"/>
      <c r="B81" s="146"/>
      <c r="C81" s="147"/>
      <c r="D81" s="147"/>
      <c r="E81" s="147"/>
      <c r="F81" s="147"/>
      <c r="G81" s="147"/>
      <c r="H81" s="147"/>
      <c r="I81" s="147"/>
      <c r="J81" s="147"/>
      <c r="K81" s="147"/>
      <c r="L81" s="52"/>
      <c r="S81" s="35"/>
      <c r="T81" s="35"/>
      <c r="U81" s="35"/>
      <c r="V81" s="35"/>
      <c r="W81" s="35"/>
      <c r="X81" s="35"/>
      <c r="Y81" s="35"/>
      <c r="Z81" s="35"/>
      <c r="AA81" s="35"/>
      <c r="AB81" s="35"/>
      <c r="AC81" s="35"/>
      <c r="AD81" s="35"/>
      <c r="AE81" s="35"/>
    </row>
    <row r="82" spans="1:31" s="2" customFormat="1" ht="24.95" customHeight="1">
      <c r="A82" s="35"/>
      <c r="B82" s="36"/>
      <c r="C82" s="24" t="s">
        <v>242</v>
      </c>
      <c r="D82" s="37"/>
      <c r="E82" s="37"/>
      <c r="F82" s="37"/>
      <c r="G82" s="37"/>
      <c r="H82" s="37"/>
      <c r="I82" s="37"/>
      <c r="J82" s="37"/>
      <c r="K82" s="37"/>
      <c r="L82" s="52"/>
      <c r="S82" s="35"/>
      <c r="T82" s="35"/>
      <c r="U82" s="35"/>
      <c r="V82" s="35"/>
      <c r="W82" s="35"/>
      <c r="X82" s="35"/>
      <c r="Y82" s="35"/>
      <c r="Z82" s="35"/>
      <c r="AA82" s="35"/>
      <c r="AB82" s="35"/>
      <c r="AC82" s="35"/>
      <c r="AD82" s="35"/>
      <c r="AE82" s="35"/>
    </row>
    <row r="83" spans="1:31" s="2" customFormat="1" ht="6.95" customHeight="1">
      <c r="A83" s="35"/>
      <c r="B83" s="36"/>
      <c r="C83" s="37"/>
      <c r="D83" s="37"/>
      <c r="E83" s="37"/>
      <c r="F83" s="37"/>
      <c r="G83" s="37"/>
      <c r="H83" s="37"/>
      <c r="I83" s="37"/>
      <c r="J83" s="37"/>
      <c r="K83" s="37"/>
      <c r="L83" s="52"/>
      <c r="S83" s="35"/>
      <c r="T83" s="35"/>
      <c r="U83" s="35"/>
      <c r="V83" s="35"/>
      <c r="W83" s="35"/>
      <c r="X83" s="35"/>
      <c r="Y83" s="35"/>
      <c r="Z83" s="35"/>
      <c r="AA83" s="35"/>
      <c r="AB83" s="35"/>
      <c r="AC83" s="35"/>
      <c r="AD83" s="35"/>
      <c r="AE83" s="35"/>
    </row>
    <row r="84" spans="1:31" s="2" customFormat="1" ht="12" customHeight="1">
      <c r="A84" s="35"/>
      <c r="B84" s="36"/>
      <c r="C84" s="30" t="s">
        <v>15</v>
      </c>
      <c r="D84" s="37"/>
      <c r="E84" s="37"/>
      <c r="F84" s="37"/>
      <c r="G84" s="37"/>
      <c r="H84" s="37"/>
      <c r="I84" s="37"/>
      <c r="J84" s="37"/>
      <c r="K84" s="37"/>
      <c r="L84" s="52"/>
      <c r="S84" s="35"/>
      <c r="T84" s="35"/>
      <c r="U84" s="35"/>
      <c r="V84" s="35"/>
      <c r="W84" s="35"/>
      <c r="X84" s="35"/>
      <c r="Y84" s="35"/>
      <c r="Z84" s="35"/>
      <c r="AA84" s="35"/>
      <c r="AB84" s="35"/>
      <c r="AC84" s="35"/>
      <c r="AD84" s="35"/>
      <c r="AE84" s="35"/>
    </row>
    <row r="85" spans="1:31" s="2" customFormat="1" ht="16.5" customHeight="1">
      <c r="A85" s="35"/>
      <c r="B85" s="36"/>
      <c r="C85" s="37"/>
      <c r="D85" s="37"/>
      <c r="E85" s="410" t="str">
        <f>E7</f>
        <v>Modernizace teplárny OB6</v>
      </c>
      <c r="F85" s="411"/>
      <c r="G85" s="411"/>
      <c r="H85" s="411"/>
      <c r="I85" s="37"/>
      <c r="J85" s="37"/>
      <c r="K85" s="37"/>
      <c r="L85" s="52"/>
      <c r="S85" s="35"/>
      <c r="T85" s="35"/>
      <c r="U85" s="35"/>
      <c r="V85" s="35"/>
      <c r="W85" s="35"/>
      <c r="X85" s="35"/>
      <c r="Y85" s="35"/>
      <c r="Z85" s="35"/>
      <c r="AA85" s="35"/>
      <c r="AB85" s="35"/>
      <c r="AC85" s="35"/>
      <c r="AD85" s="35"/>
      <c r="AE85" s="35"/>
    </row>
    <row r="86" spans="1:31" s="1" customFormat="1" ht="12" customHeight="1">
      <c r="B86" s="22"/>
      <c r="C86" s="30" t="s">
        <v>241</v>
      </c>
      <c r="D86" s="23"/>
      <c r="E86" s="23"/>
      <c r="F86" s="23"/>
      <c r="G86" s="23"/>
      <c r="H86" s="23"/>
      <c r="I86" s="23"/>
      <c r="J86" s="23"/>
      <c r="K86" s="23"/>
      <c r="L86" s="21"/>
    </row>
    <row r="87" spans="1:31" s="2" customFormat="1" ht="16.5" customHeight="1">
      <c r="A87" s="35"/>
      <c r="B87" s="36"/>
      <c r="C87" s="37"/>
      <c r="D87" s="37"/>
      <c r="E87" s="410" t="s">
        <v>4665</v>
      </c>
      <c r="F87" s="409"/>
      <c r="G87" s="409"/>
      <c r="H87" s="409"/>
      <c r="I87" s="37"/>
      <c r="J87" s="37"/>
      <c r="K87" s="37"/>
      <c r="L87" s="52"/>
      <c r="S87" s="35"/>
      <c r="T87" s="35"/>
      <c r="U87" s="35"/>
      <c r="V87" s="35"/>
      <c r="W87" s="35"/>
      <c r="X87" s="35"/>
      <c r="Y87" s="35"/>
      <c r="Z87" s="35"/>
      <c r="AA87" s="35"/>
      <c r="AB87" s="35"/>
      <c r="AC87" s="35"/>
      <c r="AD87" s="35"/>
      <c r="AE87" s="35"/>
    </row>
    <row r="88" spans="1:31" s="2" customFormat="1" ht="12" customHeight="1">
      <c r="A88" s="35"/>
      <c r="B88" s="36"/>
      <c r="C88" s="30" t="s">
        <v>432</v>
      </c>
      <c r="D88" s="37"/>
      <c r="E88" s="37"/>
      <c r="F88" s="37"/>
      <c r="G88" s="37"/>
      <c r="H88" s="37"/>
      <c r="I88" s="37"/>
      <c r="J88" s="37"/>
      <c r="K88" s="37"/>
      <c r="L88" s="52"/>
      <c r="S88" s="35"/>
      <c r="T88" s="35"/>
      <c r="U88" s="35"/>
      <c r="V88" s="35"/>
      <c r="W88" s="35"/>
      <c r="X88" s="35"/>
      <c r="Y88" s="35"/>
      <c r="Z88" s="35"/>
      <c r="AA88" s="35"/>
      <c r="AB88" s="35"/>
      <c r="AC88" s="35"/>
      <c r="AD88" s="35"/>
      <c r="AE88" s="35"/>
    </row>
    <row r="89" spans="1:31" s="2" customFormat="1" ht="16.5" customHeight="1">
      <c r="A89" s="35"/>
      <c r="B89" s="36"/>
      <c r="C89" s="37"/>
      <c r="D89" s="37"/>
      <c r="E89" s="384" t="str">
        <f>E11</f>
        <v>SO 105-D1.1 - Architektonicko-stavební řešení SHZ</v>
      </c>
      <c r="F89" s="409"/>
      <c r="G89" s="409"/>
      <c r="H89" s="409"/>
      <c r="I89" s="37"/>
      <c r="J89" s="37"/>
      <c r="K89" s="37"/>
      <c r="L89" s="52"/>
      <c r="S89" s="35"/>
      <c r="T89" s="35"/>
      <c r="U89" s="35"/>
      <c r="V89" s="35"/>
      <c r="W89" s="35"/>
      <c r="X89" s="35"/>
      <c r="Y89" s="35"/>
      <c r="Z89" s="35"/>
      <c r="AA89" s="35"/>
      <c r="AB89" s="35"/>
      <c r="AC89" s="35"/>
      <c r="AD89" s="35"/>
      <c r="AE89" s="35"/>
    </row>
    <row r="90" spans="1:31" s="2" customFormat="1" ht="6.95" customHeight="1">
      <c r="A90" s="35"/>
      <c r="B90" s="36"/>
      <c r="C90" s="37"/>
      <c r="D90" s="37"/>
      <c r="E90" s="37"/>
      <c r="F90" s="37"/>
      <c r="G90" s="37"/>
      <c r="H90" s="37"/>
      <c r="I90" s="37"/>
      <c r="J90" s="37"/>
      <c r="K90" s="37"/>
      <c r="L90" s="52"/>
      <c r="S90" s="35"/>
      <c r="T90" s="35"/>
      <c r="U90" s="35"/>
      <c r="V90" s="35"/>
      <c r="W90" s="35"/>
      <c r="X90" s="35"/>
      <c r="Y90" s="35"/>
      <c r="Z90" s="35"/>
      <c r="AA90" s="35"/>
      <c r="AB90" s="35"/>
      <c r="AC90" s="35"/>
      <c r="AD90" s="35"/>
      <c r="AE90" s="35"/>
    </row>
    <row r="91" spans="1:31" s="2" customFormat="1" ht="12" customHeight="1">
      <c r="A91" s="35"/>
      <c r="B91" s="36"/>
      <c r="C91" s="30" t="s">
        <v>19</v>
      </c>
      <c r="D91" s="37"/>
      <c r="E91" s="37"/>
      <c r="F91" s="28" t="str">
        <f>F14</f>
        <v>Mladá Boleslav</v>
      </c>
      <c r="G91" s="37"/>
      <c r="H91" s="37"/>
      <c r="I91" s="30" t="s">
        <v>21</v>
      </c>
      <c r="J91" s="67">
        <f>IF(J14="","",J14)</f>
        <v>45363</v>
      </c>
      <c r="K91" s="37"/>
      <c r="L91" s="52"/>
      <c r="S91" s="35"/>
      <c r="T91" s="35"/>
      <c r="U91" s="35"/>
      <c r="V91" s="35"/>
      <c r="W91" s="35"/>
      <c r="X91" s="35"/>
      <c r="Y91" s="35"/>
      <c r="Z91" s="35"/>
      <c r="AA91" s="35"/>
      <c r="AB91" s="35"/>
      <c r="AC91" s="35"/>
      <c r="AD91" s="35"/>
      <c r="AE91" s="35"/>
    </row>
    <row r="92" spans="1:31" s="2" customFormat="1" ht="6.95" customHeight="1">
      <c r="A92" s="35"/>
      <c r="B92" s="36"/>
      <c r="C92" s="37"/>
      <c r="D92" s="37"/>
      <c r="E92" s="37"/>
      <c r="F92" s="37"/>
      <c r="G92" s="37"/>
      <c r="H92" s="37"/>
      <c r="I92" s="37"/>
      <c r="J92" s="37"/>
      <c r="K92" s="37"/>
      <c r="L92" s="52"/>
      <c r="S92" s="35"/>
      <c r="T92" s="35"/>
      <c r="U92" s="35"/>
      <c r="V92" s="35"/>
      <c r="W92" s="35"/>
      <c r="X92" s="35"/>
      <c r="Y92" s="35"/>
      <c r="Z92" s="35"/>
      <c r="AA92" s="35"/>
      <c r="AB92" s="35"/>
      <c r="AC92" s="35"/>
      <c r="AD92" s="35"/>
      <c r="AE92" s="35"/>
    </row>
    <row r="93" spans="1:31" s="2" customFormat="1" ht="15.2" customHeight="1">
      <c r="A93" s="35"/>
      <c r="B93" s="36"/>
      <c r="C93" s="30" t="s">
        <v>22</v>
      </c>
      <c r="D93" s="37"/>
      <c r="E93" s="37"/>
      <c r="F93" s="28" t="str">
        <f>E17</f>
        <v xml:space="preserve">ŠKO-ENERGO s.r.o. </v>
      </c>
      <c r="G93" s="37"/>
      <c r="H93" s="37"/>
      <c r="I93" s="30" t="s">
        <v>28</v>
      </c>
      <c r="J93" s="33" t="str">
        <f>E23</f>
        <v>AFRY CZ s.r.o.</v>
      </c>
      <c r="K93" s="37"/>
      <c r="L93" s="52"/>
      <c r="S93" s="35"/>
      <c r="T93" s="35"/>
      <c r="U93" s="35"/>
      <c r="V93" s="35"/>
      <c r="W93" s="35"/>
      <c r="X93" s="35"/>
      <c r="Y93" s="35"/>
      <c r="Z93" s="35"/>
      <c r="AA93" s="35"/>
      <c r="AB93" s="35"/>
      <c r="AC93" s="35"/>
      <c r="AD93" s="35"/>
      <c r="AE93" s="35"/>
    </row>
    <row r="94" spans="1:31" s="2" customFormat="1" ht="15.2" customHeight="1">
      <c r="A94" s="35"/>
      <c r="B94" s="36"/>
      <c r="C94" s="30" t="s">
        <v>26</v>
      </c>
      <c r="D94" s="37"/>
      <c r="E94" s="37"/>
      <c r="F94" s="28" t="str">
        <f>IF(E20="","",E20)</f>
        <v>Vyplň údaj</v>
      </c>
      <c r="G94" s="37"/>
      <c r="H94" s="37"/>
      <c r="I94" s="30" t="s">
        <v>31</v>
      </c>
      <c r="J94" s="33" t="str">
        <f>E26</f>
        <v>AFRY CZ s.r.o.</v>
      </c>
      <c r="K94" s="37"/>
      <c r="L94" s="52"/>
      <c r="S94" s="35"/>
      <c r="T94" s="35"/>
      <c r="U94" s="35"/>
      <c r="V94" s="35"/>
      <c r="W94" s="35"/>
      <c r="X94" s="35"/>
      <c r="Y94" s="35"/>
      <c r="Z94" s="35"/>
      <c r="AA94" s="35"/>
      <c r="AB94" s="35"/>
      <c r="AC94" s="35"/>
      <c r="AD94" s="35"/>
      <c r="AE94" s="35"/>
    </row>
    <row r="95" spans="1:31" s="2" customFormat="1" ht="10.35" customHeight="1">
      <c r="A95" s="35"/>
      <c r="B95" s="36"/>
      <c r="C95" s="37"/>
      <c r="D95" s="37"/>
      <c r="E95" s="37"/>
      <c r="F95" s="37"/>
      <c r="G95" s="37"/>
      <c r="H95" s="37"/>
      <c r="I95" s="37"/>
      <c r="J95" s="37"/>
      <c r="K95" s="37"/>
      <c r="L95" s="52"/>
      <c r="S95" s="35"/>
      <c r="T95" s="35"/>
      <c r="U95" s="35"/>
      <c r="V95" s="35"/>
      <c r="W95" s="35"/>
      <c r="X95" s="35"/>
      <c r="Y95" s="35"/>
      <c r="Z95" s="35"/>
      <c r="AA95" s="35"/>
      <c r="AB95" s="35"/>
      <c r="AC95" s="35"/>
      <c r="AD95" s="35"/>
      <c r="AE95" s="35"/>
    </row>
    <row r="96" spans="1:31" s="2" customFormat="1" ht="29.25" customHeight="1">
      <c r="A96" s="35"/>
      <c r="B96" s="36"/>
      <c r="C96" s="148" t="s">
        <v>243</v>
      </c>
      <c r="D96" s="149"/>
      <c r="E96" s="149"/>
      <c r="F96" s="149"/>
      <c r="G96" s="149"/>
      <c r="H96" s="149"/>
      <c r="I96" s="149"/>
      <c r="J96" s="150" t="s">
        <v>7631</v>
      </c>
      <c r="K96" s="149"/>
      <c r="L96" s="52"/>
      <c r="S96" s="35"/>
      <c r="T96" s="35"/>
      <c r="U96" s="35"/>
      <c r="V96" s="35"/>
      <c r="W96" s="35"/>
      <c r="X96" s="35"/>
      <c r="Y96" s="35"/>
      <c r="Z96" s="35"/>
      <c r="AA96" s="35"/>
      <c r="AB96" s="35"/>
      <c r="AC96" s="35"/>
      <c r="AD96" s="35"/>
      <c r="AE96" s="35"/>
    </row>
    <row r="97" spans="1:47" s="2" customFormat="1" ht="10.35" customHeight="1">
      <c r="A97" s="35"/>
      <c r="B97" s="36"/>
      <c r="C97" s="37"/>
      <c r="D97" s="37"/>
      <c r="E97" s="37"/>
      <c r="F97" s="37"/>
      <c r="G97" s="37"/>
      <c r="H97" s="37"/>
      <c r="I97" s="37"/>
      <c r="J97" s="37"/>
      <c r="K97" s="37"/>
      <c r="L97" s="52"/>
      <c r="S97" s="35"/>
      <c r="T97" s="35"/>
      <c r="U97" s="35"/>
      <c r="V97" s="35"/>
      <c r="W97" s="35"/>
      <c r="X97" s="35"/>
      <c r="Y97" s="35"/>
      <c r="Z97" s="35"/>
      <c r="AA97" s="35"/>
      <c r="AB97" s="35"/>
      <c r="AC97" s="35"/>
      <c r="AD97" s="35"/>
      <c r="AE97" s="35"/>
    </row>
    <row r="98" spans="1:47" s="2" customFormat="1" ht="22.9" customHeight="1">
      <c r="A98" s="35"/>
      <c r="B98" s="36"/>
      <c r="C98" s="151" t="s">
        <v>244</v>
      </c>
      <c r="D98" s="37"/>
      <c r="E98" s="37"/>
      <c r="F98" s="37"/>
      <c r="G98" s="37"/>
      <c r="H98" s="37"/>
      <c r="I98" s="37"/>
      <c r="J98" s="85">
        <f>J135</f>
        <v>0</v>
      </c>
      <c r="K98" s="37"/>
      <c r="L98" s="52"/>
      <c r="S98" s="35"/>
      <c r="T98" s="35"/>
      <c r="U98" s="35"/>
      <c r="V98" s="35"/>
      <c r="W98" s="35"/>
      <c r="X98" s="35"/>
      <c r="Y98" s="35"/>
      <c r="Z98" s="35"/>
      <c r="AA98" s="35"/>
      <c r="AB98" s="35"/>
      <c r="AC98" s="35"/>
      <c r="AD98" s="35"/>
      <c r="AE98" s="35"/>
      <c r="AU98" s="18" t="s">
        <v>245</v>
      </c>
    </row>
    <row r="99" spans="1:47" s="9" customFormat="1" ht="24.95" customHeight="1">
      <c r="B99" s="152"/>
      <c r="C99" s="153"/>
      <c r="D99" s="154" t="s">
        <v>246</v>
      </c>
      <c r="E99" s="155"/>
      <c r="F99" s="155"/>
      <c r="G99" s="155"/>
      <c r="H99" s="155"/>
      <c r="I99" s="155"/>
      <c r="J99" s="156">
        <f>J136</f>
        <v>0</v>
      </c>
      <c r="K99" s="153"/>
      <c r="L99" s="157"/>
    </row>
    <row r="100" spans="1:47" s="10" customFormat="1" ht="19.899999999999999" customHeight="1">
      <c r="B100" s="158"/>
      <c r="C100" s="103"/>
      <c r="D100" s="159" t="s">
        <v>331</v>
      </c>
      <c r="E100" s="160"/>
      <c r="F100" s="160"/>
      <c r="G100" s="160"/>
      <c r="H100" s="160"/>
      <c r="I100" s="160"/>
      <c r="J100" s="161">
        <f>J137</f>
        <v>0</v>
      </c>
      <c r="K100" s="103"/>
      <c r="L100" s="162"/>
    </row>
    <row r="101" spans="1:47" s="10" customFormat="1" ht="19.899999999999999" customHeight="1">
      <c r="B101" s="158"/>
      <c r="C101" s="103"/>
      <c r="D101" s="159" t="s">
        <v>332</v>
      </c>
      <c r="E101" s="160"/>
      <c r="F101" s="160"/>
      <c r="G101" s="160"/>
      <c r="H101" s="160"/>
      <c r="I101" s="160"/>
      <c r="J101" s="161">
        <f>J150</f>
        <v>0</v>
      </c>
      <c r="K101" s="103"/>
      <c r="L101" s="162"/>
    </row>
    <row r="102" spans="1:47" s="10" customFormat="1" ht="19.899999999999999" customHeight="1">
      <c r="B102" s="158"/>
      <c r="C102" s="103"/>
      <c r="D102" s="159" t="s">
        <v>434</v>
      </c>
      <c r="E102" s="160"/>
      <c r="F102" s="160"/>
      <c r="G102" s="160"/>
      <c r="H102" s="160"/>
      <c r="I102" s="160"/>
      <c r="J102" s="161">
        <f>J179</f>
        <v>0</v>
      </c>
      <c r="K102" s="103"/>
      <c r="L102" s="162"/>
    </row>
    <row r="103" spans="1:47" s="10" customFormat="1" ht="19.899999999999999" customHeight="1">
      <c r="B103" s="158"/>
      <c r="C103" s="103"/>
      <c r="D103" s="159" t="s">
        <v>435</v>
      </c>
      <c r="E103" s="160"/>
      <c r="F103" s="160"/>
      <c r="G103" s="160"/>
      <c r="H103" s="160"/>
      <c r="I103" s="160"/>
      <c r="J103" s="161">
        <f>J188</f>
        <v>0</v>
      </c>
      <c r="K103" s="103"/>
      <c r="L103" s="162"/>
    </row>
    <row r="104" spans="1:47" s="10" customFormat="1" ht="19.899999999999999" customHeight="1">
      <c r="B104" s="158"/>
      <c r="C104" s="103"/>
      <c r="D104" s="159" t="s">
        <v>437</v>
      </c>
      <c r="E104" s="160"/>
      <c r="F104" s="160"/>
      <c r="G104" s="160"/>
      <c r="H104" s="160"/>
      <c r="I104" s="160"/>
      <c r="J104" s="161">
        <f>J199</f>
        <v>0</v>
      </c>
      <c r="K104" s="103"/>
      <c r="L104" s="162"/>
    </row>
    <row r="105" spans="1:47" s="10" customFormat="1" ht="19.899999999999999" customHeight="1">
      <c r="B105" s="158"/>
      <c r="C105" s="103"/>
      <c r="D105" s="159" t="s">
        <v>333</v>
      </c>
      <c r="E105" s="160"/>
      <c r="F105" s="160"/>
      <c r="G105" s="160"/>
      <c r="H105" s="160"/>
      <c r="I105" s="160"/>
      <c r="J105" s="161">
        <f>J208</f>
        <v>0</v>
      </c>
      <c r="K105" s="103"/>
      <c r="L105" s="162"/>
    </row>
    <row r="106" spans="1:47" s="9" customFormat="1" ht="24.95" customHeight="1">
      <c r="B106" s="152"/>
      <c r="C106" s="153"/>
      <c r="D106" s="154" t="s">
        <v>438</v>
      </c>
      <c r="E106" s="155"/>
      <c r="F106" s="155"/>
      <c r="G106" s="155"/>
      <c r="H106" s="155"/>
      <c r="I106" s="155"/>
      <c r="J106" s="156">
        <f>J210</f>
        <v>0</v>
      </c>
      <c r="K106" s="153"/>
      <c r="L106" s="157"/>
    </row>
    <row r="107" spans="1:47" s="10" customFormat="1" ht="19.899999999999999" customHeight="1">
      <c r="B107" s="158"/>
      <c r="C107" s="103"/>
      <c r="D107" s="159" t="s">
        <v>440</v>
      </c>
      <c r="E107" s="160"/>
      <c r="F107" s="160"/>
      <c r="G107" s="160"/>
      <c r="H107" s="160"/>
      <c r="I107" s="160"/>
      <c r="J107" s="161">
        <f>J211</f>
        <v>0</v>
      </c>
      <c r="K107" s="103"/>
      <c r="L107" s="162"/>
    </row>
    <row r="108" spans="1:47" s="10" customFormat="1" ht="19.899999999999999" customHeight="1">
      <c r="B108" s="158"/>
      <c r="C108" s="103"/>
      <c r="D108" s="159" t="s">
        <v>441</v>
      </c>
      <c r="E108" s="160"/>
      <c r="F108" s="160"/>
      <c r="G108" s="160"/>
      <c r="H108" s="160"/>
      <c r="I108" s="160"/>
      <c r="J108" s="161">
        <f>J218</f>
        <v>0</v>
      </c>
      <c r="K108" s="103"/>
      <c r="L108" s="162"/>
    </row>
    <row r="109" spans="1:47" s="10" customFormat="1" ht="19.899999999999999" customHeight="1">
      <c r="B109" s="158"/>
      <c r="C109" s="103"/>
      <c r="D109" s="159" t="s">
        <v>4667</v>
      </c>
      <c r="E109" s="160"/>
      <c r="F109" s="160"/>
      <c r="G109" s="160"/>
      <c r="H109" s="160"/>
      <c r="I109" s="160"/>
      <c r="J109" s="161">
        <f>J234</f>
        <v>0</v>
      </c>
      <c r="K109" s="103"/>
      <c r="L109" s="162"/>
    </row>
    <row r="110" spans="1:47" s="10" customFormat="1" ht="19.899999999999999" customHeight="1">
      <c r="B110" s="158"/>
      <c r="C110" s="103"/>
      <c r="D110" s="159" t="s">
        <v>442</v>
      </c>
      <c r="E110" s="160"/>
      <c r="F110" s="160"/>
      <c r="G110" s="160"/>
      <c r="H110" s="160"/>
      <c r="I110" s="160"/>
      <c r="J110" s="161">
        <f>J242</f>
        <v>0</v>
      </c>
      <c r="K110" s="103"/>
      <c r="L110" s="162"/>
    </row>
    <row r="111" spans="1:47" s="10" customFormat="1" ht="19.899999999999999" customHeight="1">
      <c r="B111" s="158"/>
      <c r="C111" s="103"/>
      <c r="D111" s="159" t="s">
        <v>443</v>
      </c>
      <c r="E111" s="160"/>
      <c r="F111" s="160"/>
      <c r="G111" s="160"/>
      <c r="H111" s="160"/>
      <c r="I111" s="160"/>
      <c r="J111" s="161">
        <f>J244</f>
        <v>0</v>
      </c>
      <c r="K111" s="103"/>
      <c r="L111" s="162"/>
    </row>
    <row r="112" spans="1:47" s="10" customFormat="1" ht="19.899999999999999" customHeight="1">
      <c r="B112" s="158"/>
      <c r="C112" s="103"/>
      <c r="D112" s="159" t="s">
        <v>4668</v>
      </c>
      <c r="E112" s="160"/>
      <c r="F112" s="160"/>
      <c r="G112" s="160"/>
      <c r="H112" s="160"/>
      <c r="I112" s="160"/>
      <c r="J112" s="161">
        <f>J250</f>
        <v>0</v>
      </c>
      <c r="K112" s="103"/>
      <c r="L112" s="162"/>
    </row>
    <row r="113" spans="1:31" s="10" customFormat="1" ht="19.899999999999999" customHeight="1">
      <c r="B113" s="158"/>
      <c r="C113" s="103"/>
      <c r="D113" s="159" t="s">
        <v>2909</v>
      </c>
      <c r="E113" s="160"/>
      <c r="F113" s="160"/>
      <c r="G113" s="160"/>
      <c r="H113" s="160"/>
      <c r="I113" s="160"/>
      <c r="J113" s="161">
        <f>J257</f>
        <v>0</v>
      </c>
      <c r="K113" s="103"/>
      <c r="L113" s="162"/>
    </row>
    <row r="114" spans="1:31" s="2" customFormat="1" ht="21.75" customHeight="1">
      <c r="A114" s="35"/>
      <c r="B114" s="36"/>
      <c r="C114" s="37"/>
      <c r="D114" s="37"/>
      <c r="E114" s="37"/>
      <c r="F114" s="37"/>
      <c r="G114" s="37"/>
      <c r="H114" s="37"/>
      <c r="I114" s="37"/>
      <c r="J114" s="37"/>
      <c r="K114" s="37"/>
      <c r="L114" s="52"/>
      <c r="S114" s="35"/>
      <c r="T114" s="35"/>
      <c r="U114" s="35"/>
      <c r="V114" s="35"/>
      <c r="W114" s="35"/>
      <c r="X114" s="35"/>
      <c r="Y114" s="35"/>
      <c r="Z114" s="35"/>
      <c r="AA114" s="35"/>
      <c r="AB114" s="35"/>
      <c r="AC114" s="35"/>
      <c r="AD114" s="35"/>
      <c r="AE114" s="35"/>
    </row>
    <row r="115" spans="1:31" s="2" customFormat="1" ht="6.95" customHeight="1">
      <c r="A115" s="35"/>
      <c r="B115" s="55"/>
      <c r="C115" s="56"/>
      <c r="D115" s="56"/>
      <c r="E115" s="56"/>
      <c r="F115" s="56"/>
      <c r="G115" s="56"/>
      <c r="H115" s="56"/>
      <c r="I115" s="56"/>
      <c r="J115" s="56"/>
      <c r="K115" s="56"/>
      <c r="L115" s="52"/>
      <c r="S115" s="35"/>
      <c r="T115" s="35"/>
      <c r="U115" s="35"/>
      <c r="V115" s="35"/>
      <c r="W115" s="35"/>
      <c r="X115" s="35"/>
      <c r="Y115" s="35"/>
      <c r="Z115" s="35"/>
      <c r="AA115" s="35"/>
      <c r="AB115" s="35"/>
      <c r="AC115" s="35"/>
      <c r="AD115" s="35"/>
      <c r="AE115" s="35"/>
    </row>
    <row r="119" spans="1:31" s="2" customFormat="1" ht="6.95" customHeight="1">
      <c r="A119" s="35"/>
      <c r="B119" s="57"/>
      <c r="C119" s="58"/>
      <c r="D119" s="58"/>
      <c r="E119" s="58"/>
      <c r="F119" s="58"/>
      <c r="G119" s="58"/>
      <c r="H119" s="58"/>
      <c r="I119" s="58"/>
      <c r="J119" s="58"/>
      <c r="K119" s="58"/>
      <c r="L119" s="52"/>
      <c r="S119" s="35"/>
      <c r="T119" s="35"/>
      <c r="U119" s="35"/>
      <c r="V119" s="35"/>
      <c r="W119" s="35"/>
      <c r="X119" s="35"/>
      <c r="Y119" s="35"/>
      <c r="Z119" s="35"/>
      <c r="AA119" s="35"/>
      <c r="AB119" s="35"/>
      <c r="AC119" s="35"/>
      <c r="AD119" s="35"/>
      <c r="AE119" s="35"/>
    </row>
    <row r="120" spans="1:31" s="2" customFormat="1" ht="24.95" customHeight="1">
      <c r="A120" s="35"/>
      <c r="B120" s="36"/>
      <c r="C120" s="24" t="s">
        <v>249</v>
      </c>
      <c r="D120" s="37"/>
      <c r="E120" s="37"/>
      <c r="F120" s="37"/>
      <c r="G120" s="37"/>
      <c r="H120" s="37"/>
      <c r="I120" s="37"/>
      <c r="J120" s="37"/>
      <c r="K120" s="37"/>
      <c r="L120" s="52"/>
      <c r="S120" s="35"/>
      <c r="T120" s="35"/>
      <c r="U120" s="35"/>
      <c r="V120" s="35"/>
      <c r="W120" s="35"/>
      <c r="X120" s="35"/>
      <c r="Y120" s="35"/>
      <c r="Z120" s="35"/>
      <c r="AA120" s="35"/>
      <c r="AB120" s="35"/>
      <c r="AC120" s="35"/>
      <c r="AD120" s="35"/>
      <c r="AE120" s="35"/>
    </row>
    <row r="121" spans="1:31" s="2" customFormat="1" ht="6.95" customHeight="1">
      <c r="A121" s="35"/>
      <c r="B121" s="36"/>
      <c r="C121" s="37"/>
      <c r="D121" s="37"/>
      <c r="E121" s="37"/>
      <c r="F121" s="37"/>
      <c r="G121" s="37"/>
      <c r="H121" s="37"/>
      <c r="I121" s="37"/>
      <c r="J121" s="37"/>
      <c r="K121" s="37"/>
      <c r="L121" s="52"/>
      <c r="S121" s="35"/>
      <c r="T121" s="35"/>
      <c r="U121" s="35"/>
      <c r="V121" s="35"/>
      <c r="W121" s="35"/>
      <c r="X121" s="35"/>
      <c r="Y121" s="35"/>
      <c r="Z121" s="35"/>
      <c r="AA121" s="35"/>
      <c r="AB121" s="35"/>
      <c r="AC121" s="35"/>
      <c r="AD121" s="35"/>
      <c r="AE121" s="35"/>
    </row>
    <row r="122" spans="1:31" s="2" customFormat="1" ht="12" customHeight="1">
      <c r="A122" s="35"/>
      <c r="B122" s="36"/>
      <c r="C122" s="30" t="s">
        <v>15</v>
      </c>
      <c r="D122" s="37"/>
      <c r="E122" s="37"/>
      <c r="F122" s="37"/>
      <c r="G122" s="37"/>
      <c r="H122" s="37"/>
      <c r="I122" s="37"/>
      <c r="J122" s="37"/>
      <c r="K122" s="37"/>
      <c r="L122" s="52"/>
      <c r="S122" s="35"/>
      <c r="T122" s="35"/>
      <c r="U122" s="35"/>
      <c r="V122" s="35"/>
      <c r="W122" s="35"/>
      <c r="X122" s="35"/>
      <c r="Y122" s="35"/>
      <c r="Z122" s="35"/>
      <c r="AA122" s="35"/>
      <c r="AB122" s="35"/>
      <c r="AC122" s="35"/>
      <c r="AD122" s="35"/>
      <c r="AE122" s="35"/>
    </row>
    <row r="123" spans="1:31" s="2" customFormat="1" ht="16.5" customHeight="1">
      <c r="A123" s="35"/>
      <c r="B123" s="36"/>
      <c r="C123" s="37"/>
      <c r="D123" s="37"/>
      <c r="E123" s="410" t="str">
        <f>E7</f>
        <v>Modernizace teplárny OB6</v>
      </c>
      <c r="F123" s="411"/>
      <c r="G123" s="411"/>
      <c r="H123" s="411"/>
      <c r="I123" s="37"/>
      <c r="J123" s="37"/>
      <c r="K123" s="37"/>
      <c r="L123" s="52"/>
      <c r="S123" s="35"/>
      <c r="T123" s="35"/>
      <c r="U123" s="35"/>
      <c r="V123" s="35"/>
      <c r="W123" s="35"/>
      <c r="X123" s="35"/>
      <c r="Y123" s="35"/>
      <c r="Z123" s="35"/>
      <c r="AA123" s="35"/>
      <c r="AB123" s="35"/>
      <c r="AC123" s="35"/>
      <c r="AD123" s="35"/>
      <c r="AE123" s="35"/>
    </row>
    <row r="124" spans="1:31" s="1" customFormat="1" ht="12" customHeight="1">
      <c r="B124" s="22"/>
      <c r="C124" s="30" t="s">
        <v>241</v>
      </c>
      <c r="D124" s="23"/>
      <c r="E124" s="23"/>
      <c r="F124" s="23"/>
      <c r="G124" s="23"/>
      <c r="H124" s="23"/>
      <c r="I124" s="23"/>
      <c r="J124" s="23"/>
      <c r="K124" s="23"/>
      <c r="L124" s="21"/>
    </row>
    <row r="125" spans="1:31" s="2" customFormat="1" ht="16.5" customHeight="1">
      <c r="A125" s="35"/>
      <c r="B125" s="36"/>
      <c r="C125" s="37"/>
      <c r="D125" s="37"/>
      <c r="E125" s="410" t="s">
        <v>4665</v>
      </c>
      <c r="F125" s="409"/>
      <c r="G125" s="409"/>
      <c r="H125" s="409"/>
      <c r="I125" s="37"/>
      <c r="J125" s="37"/>
      <c r="K125" s="37"/>
      <c r="L125" s="52"/>
      <c r="S125" s="35"/>
      <c r="T125" s="35"/>
      <c r="U125" s="35"/>
      <c r="V125" s="35"/>
      <c r="W125" s="35"/>
      <c r="X125" s="35"/>
      <c r="Y125" s="35"/>
      <c r="Z125" s="35"/>
      <c r="AA125" s="35"/>
      <c r="AB125" s="35"/>
      <c r="AC125" s="35"/>
      <c r="AD125" s="35"/>
      <c r="AE125" s="35"/>
    </row>
    <row r="126" spans="1:31" s="2" customFormat="1" ht="12" customHeight="1">
      <c r="A126" s="35"/>
      <c r="B126" s="36"/>
      <c r="C126" s="30" t="s">
        <v>432</v>
      </c>
      <c r="D126" s="37"/>
      <c r="E126" s="37"/>
      <c r="F126" s="37"/>
      <c r="G126" s="37"/>
      <c r="H126" s="37"/>
      <c r="I126" s="37"/>
      <c r="J126" s="37"/>
      <c r="K126" s="37"/>
      <c r="L126" s="52"/>
      <c r="S126" s="35"/>
      <c r="T126" s="35"/>
      <c r="U126" s="35"/>
      <c r="V126" s="35"/>
      <c r="W126" s="35"/>
      <c r="X126" s="35"/>
      <c r="Y126" s="35"/>
      <c r="Z126" s="35"/>
      <c r="AA126" s="35"/>
      <c r="AB126" s="35"/>
      <c r="AC126" s="35"/>
      <c r="AD126" s="35"/>
      <c r="AE126" s="35"/>
    </row>
    <row r="127" spans="1:31" s="2" customFormat="1" ht="16.5" customHeight="1">
      <c r="A127" s="35"/>
      <c r="B127" s="36"/>
      <c r="C127" s="37"/>
      <c r="D127" s="37"/>
      <c r="E127" s="384" t="str">
        <f>E11</f>
        <v>SO 105-D1.1 - Architektonicko-stavební řešení SHZ</v>
      </c>
      <c r="F127" s="409"/>
      <c r="G127" s="409"/>
      <c r="H127" s="409"/>
      <c r="I127" s="37"/>
      <c r="J127" s="37"/>
      <c r="K127" s="37"/>
      <c r="L127" s="52"/>
      <c r="S127" s="35"/>
      <c r="T127" s="35"/>
      <c r="U127" s="35"/>
      <c r="V127" s="35"/>
      <c r="W127" s="35"/>
      <c r="X127" s="35"/>
      <c r="Y127" s="35"/>
      <c r="Z127" s="35"/>
      <c r="AA127" s="35"/>
      <c r="AB127" s="35"/>
      <c r="AC127" s="35"/>
      <c r="AD127" s="35"/>
      <c r="AE127" s="35"/>
    </row>
    <row r="128" spans="1:31" s="2" customFormat="1" ht="6.95" customHeight="1">
      <c r="A128" s="35"/>
      <c r="B128" s="36"/>
      <c r="C128" s="37"/>
      <c r="D128" s="37"/>
      <c r="E128" s="37"/>
      <c r="F128" s="37"/>
      <c r="G128" s="37"/>
      <c r="H128" s="37"/>
      <c r="I128" s="37"/>
      <c r="J128" s="37"/>
      <c r="K128" s="37"/>
      <c r="L128" s="52"/>
      <c r="S128" s="35"/>
      <c r="T128" s="35"/>
      <c r="U128" s="35"/>
      <c r="V128" s="35"/>
      <c r="W128" s="35"/>
      <c r="X128" s="35"/>
      <c r="Y128" s="35"/>
      <c r="Z128" s="35"/>
      <c r="AA128" s="35"/>
      <c r="AB128" s="35"/>
      <c r="AC128" s="35"/>
      <c r="AD128" s="35"/>
      <c r="AE128" s="35"/>
    </row>
    <row r="129" spans="1:65" s="2" customFormat="1" ht="12" customHeight="1">
      <c r="A129" s="35"/>
      <c r="B129" s="36"/>
      <c r="C129" s="30" t="s">
        <v>19</v>
      </c>
      <c r="D129" s="37"/>
      <c r="E129" s="37"/>
      <c r="F129" s="28" t="str">
        <f>F14</f>
        <v>Mladá Boleslav</v>
      </c>
      <c r="G129" s="37"/>
      <c r="H129" s="37"/>
      <c r="I129" s="30" t="s">
        <v>21</v>
      </c>
      <c r="J129" s="67">
        <f>IF(J14="","",J14)</f>
        <v>45363</v>
      </c>
      <c r="K129" s="37"/>
      <c r="L129" s="52"/>
      <c r="S129" s="35"/>
      <c r="T129" s="35"/>
      <c r="U129" s="35"/>
      <c r="V129" s="35"/>
      <c r="W129" s="35"/>
      <c r="X129" s="35"/>
      <c r="Y129" s="35"/>
      <c r="Z129" s="35"/>
      <c r="AA129" s="35"/>
      <c r="AB129" s="35"/>
      <c r="AC129" s="35"/>
      <c r="AD129" s="35"/>
      <c r="AE129" s="35"/>
    </row>
    <row r="130" spans="1:65" s="2" customFormat="1" ht="6.95" customHeight="1">
      <c r="A130" s="35"/>
      <c r="B130" s="36"/>
      <c r="C130" s="37"/>
      <c r="D130" s="37"/>
      <c r="E130" s="37"/>
      <c r="F130" s="37"/>
      <c r="G130" s="37"/>
      <c r="H130" s="37"/>
      <c r="I130" s="37"/>
      <c r="J130" s="37"/>
      <c r="K130" s="37"/>
      <c r="L130" s="52"/>
      <c r="S130" s="35"/>
      <c r="T130" s="35"/>
      <c r="U130" s="35"/>
      <c r="V130" s="35"/>
      <c r="W130" s="35"/>
      <c r="X130" s="35"/>
      <c r="Y130" s="35"/>
      <c r="Z130" s="35"/>
      <c r="AA130" s="35"/>
      <c r="AB130" s="35"/>
      <c r="AC130" s="35"/>
      <c r="AD130" s="35"/>
      <c r="AE130" s="35"/>
    </row>
    <row r="131" spans="1:65" s="2" customFormat="1" ht="15.2" customHeight="1">
      <c r="A131" s="35"/>
      <c r="B131" s="36"/>
      <c r="C131" s="30" t="s">
        <v>22</v>
      </c>
      <c r="D131" s="37"/>
      <c r="E131" s="37"/>
      <c r="F131" s="28" t="str">
        <f>E17</f>
        <v xml:space="preserve">ŠKO-ENERGO s.r.o. </v>
      </c>
      <c r="G131" s="37"/>
      <c r="H131" s="37"/>
      <c r="I131" s="30" t="s">
        <v>28</v>
      </c>
      <c r="J131" s="33" t="str">
        <f>E23</f>
        <v>AFRY CZ s.r.o.</v>
      </c>
      <c r="K131" s="37"/>
      <c r="L131" s="52"/>
      <c r="S131" s="35"/>
      <c r="T131" s="35"/>
      <c r="U131" s="35"/>
      <c r="V131" s="35"/>
      <c r="W131" s="35"/>
      <c r="X131" s="35"/>
      <c r="Y131" s="35"/>
      <c r="Z131" s="35"/>
      <c r="AA131" s="35"/>
      <c r="AB131" s="35"/>
      <c r="AC131" s="35"/>
      <c r="AD131" s="35"/>
      <c r="AE131" s="35"/>
    </row>
    <row r="132" spans="1:65" s="2" customFormat="1" ht="15.2" customHeight="1">
      <c r="A132" s="35"/>
      <c r="B132" s="36"/>
      <c r="C132" s="30" t="s">
        <v>26</v>
      </c>
      <c r="D132" s="37"/>
      <c r="E132" s="37"/>
      <c r="F132" s="28" t="str">
        <f>IF(E20="","",E20)</f>
        <v>Vyplň údaj</v>
      </c>
      <c r="G132" s="37"/>
      <c r="H132" s="37"/>
      <c r="I132" s="30" t="s">
        <v>31</v>
      </c>
      <c r="J132" s="33" t="str">
        <f>E26</f>
        <v>AFRY CZ s.r.o.</v>
      </c>
      <c r="K132" s="37"/>
      <c r="L132" s="52"/>
      <c r="S132" s="35"/>
      <c r="T132" s="35"/>
      <c r="U132" s="35"/>
      <c r="V132" s="35"/>
      <c r="W132" s="35"/>
      <c r="X132" s="35"/>
      <c r="Y132" s="35"/>
      <c r="Z132" s="35"/>
      <c r="AA132" s="35"/>
      <c r="AB132" s="35"/>
      <c r="AC132" s="35"/>
      <c r="AD132" s="35"/>
      <c r="AE132" s="35"/>
    </row>
    <row r="133" spans="1:65" s="2" customFormat="1" ht="10.35" customHeight="1">
      <c r="A133" s="35"/>
      <c r="B133" s="36"/>
      <c r="C133" s="37"/>
      <c r="D133" s="37"/>
      <c r="E133" s="37"/>
      <c r="F133" s="37"/>
      <c r="G133" s="37"/>
      <c r="H133" s="37"/>
      <c r="I133" s="37"/>
      <c r="J133" s="37"/>
      <c r="K133" s="37"/>
      <c r="L133" s="52"/>
      <c r="S133" s="35"/>
      <c r="T133" s="35"/>
      <c r="U133" s="35"/>
      <c r="V133" s="35"/>
      <c r="W133" s="35"/>
      <c r="X133" s="35"/>
      <c r="Y133" s="35"/>
      <c r="Z133" s="35"/>
      <c r="AA133" s="35"/>
      <c r="AB133" s="35"/>
      <c r="AC133" s="35"/>
      <c r="AD133" s="35"/>
      <c r="AE133" s="35"/>
    </row>
    <row r="134" spans="1:65" s="11" customFormat="1" ht="29.25" customHeight="1">
      <c r="A134" s="163"/>
      <c r="B134" s="164"/>
      <c r="C134" s="165" t="s">
        <v>250</v>
      </c>
      <c r="D134" s="166" t="s">
        <v>55</v>
      </c>
      <c r="E134" s="166" t="s">
        <v>53</v>
      </c>
      <c r="F134" s="166" t="s">
        <v>54</v>
      </c>
      <c r="G134" s="166" t="s">
        <v>251</v>
      </c>
      <c r="H134" s="166" t="s">
        <v>252</v>
      </c>
      <c r="I134" s="166" t="s">
        <v>7632</v>
      </c>
      <c r="J134" s="167" t="s">
        <v>7631</v>
      </c>
      <c r="K134" s="168" t="s">
        <v>253</v>
      </c>
      <c r="L134" s="169"/>
      <c r="M134" s="76" t="s">
        <v>1</v>
      </c>
      <c r="N134" s="77" t="s">
        <v>37</v>
      </c>
      <c r="O134" s="77" t="s">
        <v>254</v>
      </c>
      <c r="P134" s="77" t="s">
        <v>255</v>
      </c>
      <c r="Q134" s="77" t="s">
        <v>256</v>
      </c>
      <c r="R134" s="77" t="s">
        <v>257</v>
      </c>
      <c r="S134" s="77" t="s">
        <v>258</v>
      </c>
      <c r="T134" s="78" t="s">
        <v>259</v>
      </c>
      <c r="U134" s="163"/>
      <c r="V134" s="163"/>
      <c r="W134" s="163"/>
      <c r="X134" s="163"/>
      <c r="Y134" s="163"/>
      <c r="Z134" s="163"/>
      <c r="AA134" s="163"/>
      <c r="AB134" s="163"/>
      <c r="AC134" s="163"/>
      <c r="AD134" s="163"/>
      <c r="AE134" s="163"/>
    </row>
    <row r="135" spans="1:65" s="2" customFormat="1" ht="22.9" customHeight="1">
      <c r="A135" s="35"/>
      <c r="B135" s="36"/>
      <c r="C135" s="83" t="s">
        <v>260</v>
      </c>
      <c r="D135" s="37"/>
      <c r="E135" s="37"/>
      <c r="F135" s="37"/>
      <c r="G135" s="37"/>
      <c r="H135" s="37"/>
      <c r="I135" s="37"/>
      <c r="J135" s="170">
        <f>BK135</f>
        <v>0</v>
      </c>
      <c r="K135" s="37"/>
      <c r="L135" s="40"/>
      <c r="M135" s="79"/>
      <c r="N135" s="171"/>
      <c r="O135" s="80"/>
      <c r="P135" s="172">
        <f>P136+P210</f>
        <v>0</v>
      </c>
      <c r="Q135" s="80"/>
      <c r="R135" s="172">
        <f>R136+R210</f>
        <v>3402.0534006899993</v>
      </c>
      <c r="S135" s="80"/>
      <c r="T135" s="173">
        <f>T136+T210</f>
        <v>0</v>
      </c>
      <c r="U135" s="35"/>
      <c r="V135" s="35"/>
      <c r="W135" s="35"/>
      <c r="X135" s="35"/>
      <c r="Y135" s="35"/>
      <c r="Z135" s="35"/>
      <c r="AA135" s="35"/>
      <c r="AB135" s="35"/>
      <c r="AC135" s="35"/>
      <c r="AD135" s="35"/>
      <c r="AE135" s="35"/>
      <c r="AT135" s="18" t="s">
        <v>63</v>
      </c>
      <c r="AU135" s="18" t="s">
        <v>245</v>
      </c>
      <c r="BK135" s="174">
        <f>BK136+BK210</f>
        <v>0</v>
      </c>
    </row>
    <row r="136" spans="1:65" s="12" customFormat="1" ht="25.9" customHeight="1">
      <c r="B136" s="175"/>
      <c r="C136" s="176"/>
      <c r="D136" s="177" t="s">
        <v>63</v>
      </c>
      <c r="E136" s="178" t="s">
        <v>261</v>
      </c>
      <c r="F136" s="178" t="s">
        <v>262</v>
      </c>
      <c r="G136" s="176"/>
      <c r="H136" s="176"/>
      <c r="I136" s="179"/>
      <c r="J136" s="180">
        <f>BK136</f>
        <v>0</v>
      </c>
      <c r="K136" s="176"/>
      <c r="L136" s="181"/>
      <c r="M136" s="182"/>
      <c r="N136" s="183"/>
      <c r="O136" s="183"/>
      <c r="P136" s="184">
        <f>P137+P150+P179+P188+P199+P208</f>
        <v>0</v>
      </c>
      <c r="Q136" s="183"/>
      <c r="R136" s="184">
        <f>R137+R150+R179+R188+R199+R208</f>
        <v>3378.9505974499993</v>
      </c>
      <c r="S136" s="183"/>
      <c r="T136" s="185">
        <f>T137+T150+T179+T188+T199+T208</f>
        <v>0</v>
      </c>
      <c r="AR136" s="186" t="s">
        <v>71</v>
      </c>
      <c r="AT136" s="187" t="s">
        <v>63</v>
      </c>
      <c r="AU136" s="187" t="s">
        <v>64</v>
      </c>
      <c r="AY136" s="186" t="s">
        <v>263</v>
      </c>
      <c r="BK136" s="188">
        <f>BK137+BK150+BK179+BK188+BK199+BK208</f>
        <v>0</v>
      </c>
    </row>
    <row r="137" spans="1:65" s="12" customFormat="1" ht="22.9" customHeight="1">
      <c r="B137" s="175"/>
      <c r="C137" s="176"/>
      <c r="D137" s="177" t="s">
        <v>63</v>
      </c>
      <c r="E137" s="189" t="s">
        <v>71</v>
      </c>
      <c r="F137" s="189" t="s">
        <v>336</v>
      </c>
      <c r="G137" s="176"/>
      <c r="H137" s="176"/>
      <c r="I137" s="179"/>
      <c r="J137" s="190">
        <f>BK137</f>
        <v>0</v>
      </c>
      <c r="K137" s="176"/>
      <c r="L137" s="181"/>
      <c r="M137" s="182"/>
      <c r="N137" s="183"/>
      <c r="O137" s="183"/>
      <c r="P137" s="184">
        <f>SUM(P138:P149)</f>
        <v>0</v>
      </c>
      <c r="Q137" s="183"/>
      <c r="R137" s="184">
        <f>SUM(R138:R149)</f>
        <v>0</v>
      </c>
      <c r="S137" s="183"/>
      <c r="T137" s="185">
        <f>SUM(T138:T149)</f>
        <v>0</v>
      </c>
      <c r="AR137" s="186" t="s">
        <v>71</v>
      </c>
      <c r="AT137" s="187" t="s">
        <v>63</v>
      </c>
      <c r="AU137" s="187" t="s">
        <v>71</v>
      </c>
      <c r="AY137" s="186" t="s">
        <v>263</v>
      </c>
      <c r="BK137" s="188">
        <f>SUM(BK138:BK149)</f>
        <v>0</v>
      </c>
    </row>
    <row r="138" spans="1:65" s="2" customFormat="1" ht="33" customHeight="1">
      <c r="A138" s="35"/>
      <c r="B138" s="36"/>
      <c r="C138" s="191" t="s">
        <v>71</v>
      </c>
      <c r="D138" s="191" t="s">
        <v>266</v>
      </c>
      <c r="E138" s="192" t="s">
        <v>4669</v>
      </c>
      <c r="F138" s="193" t="s">
        <v>4670</v>
      </c>
      <c r="G138" s="194" t="s">
        <v>300</v>
      </c>
      <c r="H138" s="195">
        <v>654.875</v>
      </c>
      <c r="I138" s="196"/>
      <c r="J138" s="197">
        <f>ROUND(I138*H138,2)</f>
        <v>0</v>
      </c>
      <c r="K138" s="198"/>
      <c r="L138" s="40"/>
      <c r="M138" s="199" t="s">
        <v>1</v>
      </c>
      <c r="N138" s="200" t="s">
        <v>38</v>
      </c>
      <c r="O138" s="72"/>
      <c r="P138" s="201">
        <f>O138*H138</f>
        <v>0</v>
      </c>
      <c r="Q138" s="201">
        <v>0</v>
      </c>
      <c r="R138" s="201">
        <f>Q138*H138</f>
        <v>0</v>
      </c>
      <c r="S138" s="201">
        <v>0</v>
      </c>
      <c r="T138" s="202">
        <f>S138*H138</f>
        <v>0</v>
      </c>
      <c r="U138" s="35"/>
      <c r="V138" s="35"/>
      <c r="W138" s="35"/>
      <c r="X138" s="35"/>
      <c r="Y138" s="35"/>
      <c r="Z138" s="35"/>
      <c r="AA138" s="35"/>
      <c r="AB138" s="35"/>
      <c r="AC138" s="35"/>
      <c r="AD138" s="35"/>
      <c r="AE138" s="35"/>
      <c r="AR138" s="203" t="s">
        <v>270</v>
      </c>
      <c r="AT138" s="203" t="s">
        <v>266</v>
      </c>
      <c r="AU138" s="203" t="s">
        <v>73</v>
      </c>
      <c r="AY138" s="18" t="s">
        <v>263</v>
      </c>
      <c r="BE138" s="204">
        <f>IF(N138="základní",J138,0)</f>
        <v>0</v>
      </c>
      <c r="BF138" s="204">
        <f>IF(N138="snížená",J138,0)</f>
        <v>0</v>
      </c>
      <c r="BG138" s="204">
        <f>IF(N138="zákl. přenesená",J138,0)</f>
        <v>0</v>
      </c>
      <c r="BH138" s="204">
        <f>IF(N138="sníž. přenesená",J138,0)</f>
        <v>0</v>
      </c>
      <c r="BI138" s="204">
        <f>IF(N138="nulová",J138,0)</f>
        <v>0</v>
      </c>
      <c r="BJ138" s="18" t="s">
        <v>71</v>
      </c>
      <c r="BK138" s="204">
        <f>ROUND(I138*H138,2)</f>
        <v>0</v>
      </c>
      <c r="BL138" s="18" t="s">
        <v>270</v>
      </c>
      <c r="BM138" s="203" t="s">
        <v>4671</v>
      </c>
    </row>
    <row r="139" spans="1:65" s="13" customFormat="1">
      <c r="B139" s="205"/>
      <c r="C139" s="206"/>
      <c r="D139" s="207" t="s">
        <v>272</v>
      </c>
      <c r="E139" s="208" t="s">
        <v>1</v>
      </c>
      <c r="F139" s="209" t="s">
        <v>4672</v>
      </c>
      <c r="G139" s="206"/>
      <c r="H139" s="210">
        <v>654.875</v>
      </c>
      <c r="I139" s="211"/>
      <c r="J139" s="206"/>
      <c r="K139" s="206"/>
      <c r="L139" s="212"/>
      <c r="M139" s="213"/>
      <c r="N139" s="214"/>
      <c r="O139" s="214"/>
      <c r="P139" s="214"/>
      <c r="Q139" s="214"/>
      <c r="R139" s="214"/>
      <c r="S139" s="214"/>
      <c r="T139" s="215"/>
      <c r="AT139" s="216" t="s">
        <v>272</v>
      </c>
      <c r="AU139" s="216" t="s">
        <v>73</v>
      </c>
      <c r="AV139" s="13" t="s">
        <v>73</v>
      </c>
      <c r="AW139" s="13" t="s">
        <v>30</v>
      </c>
      <c r="AX139" s="13" t="s">
        <v>71</v>
      </c>
      <c r="AY139" s="216" t="s">
        <v>263</v>
      </c>
    </row>
    <row r="140" spans="1:65" s="2" customFormat="1" ht="24.2" customHeight="1">
      <c r="A140" s="35"/>
      <c r="B140" s="36"/>
      <c r="C140" s="191" t="s">
        <v>73</v>
      </c>
      <c r="D140" s="191" t="s">
        <v>266</v>
      </c>
      <c r="E140" s="192" t="s">
        <v>4673</v>
      </c>
      <c r="F140" s="193" t="s">
        <v>4674</v>
      </c>
      <c r="G140" s="194" t="s">
        <v>300</v>
      </c>
      <c r="H140" s="195">
        <v>662.07500000000005</v>
      </c>
      <c r="I140" s="196"/>
      <c r="J140" s="197">
        <f>ROUND(I140*H140,2)</f>
        <v>0</v>
      </c>
      <c r="K140" s="198"/>
      <c r="L140" s="40"/>
      <c r="M140" s="199" t="s">
        <v>1</v>
      </c>
      <c r="N140" s="200" t="s">
        <v>38</v>
      </c>
      <c r="O140" s="72"/>
      <c r="P140" s="201">
        <f>O140*H140</f>
        <v>0</v>
      </c>
      <c r="Q140" s="201">
        <v>0</v>
      </c>
      <c r="R140" s="201">
        <f>Q140*H140</f>
        <v>0</v>
      </c>
      <c r="S140" s="201">
        <v>0</v>
      </c>
      <c r="T140" s="202">
        <f>S140*H140</f>
        <v>0</v>
      </c>
      <c r="U140" s="35"/>
      <c r="V140" s="35"/>
      <c r="W140" s="35"/>
      <c r="X140" s="35"/>
      <c r="Y140" s="35"/>
      <c r="Z140" s="35"/>
      <c r="AA140" s="35"/>
      <c r="AB140" s="35"/>
      <c r="AC140" s="35"/>
      <c r="AD140" s="35"/>
      <c r="AE140" s="35"/>
      <c r="AR140" s="203" t="s">
        <v>270</v>
      </c>
      <c r="AT140" s="203" t="s">
        <v>266</v>
      </c>
      <c r="AU140" s="203" t="s">
        <v>73</v>
      </c>
      <c r="AY140" s="18" t="s">
        <v>263</v>
      </c>
      <c r="BE140" s="204">
        <f>IF(N140="základní",J140,0)</f>
        <v>0</v>
      </c>
      <c r="BF140" s="204">
        <f>IF(N140="snížená",J140,0)</f>
        <v>0</v>
      </c>
      <c r="BG140" s="204">
        <f>IF(N140="zákl. přenesená",J140,0)</f>
        <v>0</v>
      </c>
      <c r="BH140" s="204">
        <f>IF(N140="sníž. přenesená",J140,0)</f>
        <v>0</v>
      </c>
      <c r="BI140" s="204">
        <f>IF(N140="nulová",J140,0)</f>
        <v>0</v>
      </c>
      <c r="BJ140" s="18" t="s">
        <v>71</v>
      </c>
      <c r="BK140" s="204">
        <f>ROUND(I140*H140,2)</f>
        <v>0</v>
      </c>
      <c r="BL140" s="18" t="s">
        <v>270</v>
      </c>
      <c r="BM140" s="203" t="s">
        <v>4675</v>
      </c>
    </row>
    <row r="141" spans="1:65" s="13" customFormat="1">
      <c r="B141" s="205"/>
      <c r="C141" s="206"/>
      <c r="D141" s="207" t="s">
        <v>272</v>
      </c>
      <c r="E141" s="208" t="s">
        <v>1</v>
      </c>
      <c r="F141" s="209" t="s">
        <v>4676</v>
      </c>
      <c r="G141" s="206"/>
      <c r="H141" s="210">
        <v>654.875</v>
      </c>
      <c r="I141" s="211"/>
      <c r="J141" s="206"/>
      <c r="K141" s="206"/>
      <c r="L141" s="212"/>
      <c r="M141" s="213"/>
      <c r="N141" s="214"/>
      <c r="O141" s="214"/>
      <c r="P141" s="214"/>
      <c r="Q141" s="214"/>
      <c r="R141" s="214"/>
      <c r="S141" s="214"/>
      <c r="T141" s="215"/>
      <c r="AT141" s="216" t="s">
        <v>272</v>
      </c>
      <c r="AU141" s="216" t="s">
        <v>73</v>
      </c>
      <c r="AV141" s="13" t="s">
        <v>73</v>
      </c>
      <c r="AW141" s="13" t="s">
        <v>30</v>
      </c>
      <c r="AX141" s="13" t="s">
        <v>64</v>
      </c>
      <c r="AY141" s="216" t="s">
        <v>263</v>
      </c>
    </row>
    <row r="142" spans="1:65" s="13" customFormat="1">
      <c r="B142" s="205"/>
      <c r="C142" s="206"/>
      <c r="D142" s="207" t="s">
        <v>272</v>
      </c>
      <c r="E142" s="208" t="s">
        <v>1</v>
      </c>
      <c r="F142" s="209" t="s">
        <v>4677</v>
      </c>
      <c r="G142" s="206"/>
      <c r="H142" s="210">
        <v>7.2</v>
      </c>
      <c r="I142" s="211"/>
      <c r="J142" s="206"/>
      <c r="K142" s="206"/>
      <c r="L142" s="212"/>
      <c r="M142" s="213"/>
      <c r="N142" s="214"/>
      <c r="O142" s="214"/>
      <c r="P142" s="214"/>
      <c r="Q142" s="214"/>
      <c r="R142" s="214"/>
      <c r="S142" s="214"/>
      <c r="T142" s="215"/>
      <c r="AT142" s="216" t="s">
        <v>272</v>
      </c>
      <c r="AU142" s="216" t="s">
        <v>73</v>
      </c>
      <c r="AV142" s="13" t="s">
        <v>73</v>
      </c>
      <c r="AW142" s="13" t="s">
        <v>30</v>
      </c>
      <c r="AX142" s="13" t="s">
        <v>64</v>
      </c>
      <c r="AY142" s="216" t="s">
        <v>263</v>
      </c>
    </row>
    <row r="143" spans="1:65" s="15" customFormat="1">
      <c r="B143" s="228"/>
      <c r="C143" s="229"/>
      <c r="D143" s="207" t="s">
        <v>272</v>
      </c>
      <c r="E143" s="230" t="s">
        <v>1</v>
      </c>
      <c r="F143" s="231" t="s">
        <v>280</v>
      </c>
      <c r="G143" s="229"/>
      <c r="H143" s="232">
        <v>662.07500000000005</v>
      </c>
      <c r="I143" s="233"/>
      <c r="J143" s="229"/>
      <c r="K143" s="229"/>
      <c r="L143" s="234"/>
      <c r="M143" s="235"/>
      <c r="N143" s="236"/>
      <c r="O143" s="236"/>
      <c r="P143" s="236"/>
      <c r="Q143" s="236"/>
      <c r="R143" s="236"/>
      <c r="S143" s="236"/>
      <c r="T143" s="237"/>
      <c r="AT143" s="238" t="s">
        <v>272</v>
      </c>
      <c r="AU143" s="238" t="s">
        <v>73</v>
      </c>
      <c r="AV143" s="15" t="s">
        <v>270</v>
      </c>
      <c r="AW143" s="15" t="s">
        <v>30</v>
      </c>
      <c r="AX143" s="15" t="s">
        <v>71</v>
      </c>
      <c r="AY143" s="238" t="s">
        <v>263</v>
      </c>
    </row>
    <row r="144" spans="1:65" s="2" customFormat="1" ht="37.9" customHeight="1">
      <c r="A144" s="35"/>
      <c r="B144" s="36"/>
      <c r="C144" s="191" t="s">
        <v>276</v>
      </c>
      <c r="D144" s="191" t="s">
        <v>266</v>
      </c>
      <c r="E144" s="192" t="s">
        <v>2091</v>
      </c>
      <c r="F144" s="193" t="s">
        <v>2092</v>
      </c>
      <c r="G144" s="194" t="s">
        <v>300</v>
      </c>
      <c r="H144" s="195">
        <v>662.07500000000005</v>
      </c>
      <c r="I144" s="196"/>
      <c r="J144" s="197">
        <f>ROUND(I144*H144,2)</f>
        <v>0</v>
      </c>
      <c r="K144" s="198"/>
      <c r="L144" s="40"/>
      <c r="M144" s="199" t="s">
        <v>1</v>
      </c>
      <c r="N144" s="200" t="s">
        <v>38</v>
      </c>
      <c r="O144" s="72"/>
      <c r="P144" s="201">
        <f>O144*H144</f>
        <v>0</v>
      </c>
      <c r="Q144" s="201">
        <v>0</v>
      </c>
      <c r="R144" s="201">
        <f>Q144*H144</f>
        <v>0</v>
      </c>
      <c r="S144" s="201">
        <v>0</v>
      </c>
      <c r="T144" s="202">
        <f>S144*H144</f>
        <v>0</v>
      </c>
      <c r="U144" s="35"/>
      <c r="V144" s="35"/>
      <c r="W144" s="35"/>
      <c r="X144" s="35"/>
      <c r="Y144" s="35"/>
      <c r="Z144" s="35"/>
      <c r="AA144" s="35"/>
      <c r="AB144" s="35"/>
      <c r="AC144" s="35"/>
      <c r="AD144" s="35"/>
      <c r="AE144" s="35"/>
      <c r="AR144" s="203" t="s">
        <v>270</v>
      </c>
      <c r="AT144" s="203" t="s">
        <v>266</v>
      </c>
      <c r="AU144" s="203" t="s">
        <v>73</v>
      </c>
      <c r="AY144" s="18" t="s">
        <v>263</v>
      </c>
      <c r="BE144" s="204">
        <f>IF(N144="základní",J144,0)</f>
        <v>0</v>
      </c>
      <c r="BF144" s="204">
        <f>IF(N144="snížená",J144,0)</f>
        <v>0</v>
      </c>
      <c r="BG144" s="204">
        <f>IF(N144="zákl. přenesená",J144,0)</f>
        <v>0</v>
      </c>
      <c r="BH144" s="204">
        <f>IF(N144="sníž. přenesená",J144,0)</f>
        <v>0</v>
      </c>
      <c r="BI144" s="204">
        <f>IF(N144="nulová",J144,0)</f>
        <v>0</v>
      </c>
      <c r="BJ144" s="18" t="s">
        <v>71</v>
      </c>
      <c r="BK144" s="204">
        <f>ROUND(I144*H144,2)</f>
        <v>0</v>
      </c>
      <c r="BL144" s="18" t="s">
        <v>270</v>
      </c>
      <c r="BM144" s="203" t="s">
        <v>4678</v>
      </c>
    </row>
    <row r="145" spans="1:65" s="2" customFormat="1" ht="37.9" customHeight="1">
      <c r="A145" s="35"/>
      <c r="B145" s="36"/>
      <c r="C145" s="191" t="s">
        <v>270</v>
      </c>
      <c r="D145" s="191" t="s">
        <v>266</v>
      </c>
      <c r="E145" s="192" t="s">
        <v>531</v>
      </c>
      <c r="F145" s="193" t="s">
        <v>532</v>
      </c>
      <c r="G145" s="194" t="s">
        <v>300</v>
      </c>
      <c r="H145" s="195">
        <v>13241.5</v>
      </c>
      <c r="I145" s="196"/>
      <c r="J145" s="197">
        <f>ROUND(I145*H145,2)</f>
        <v>0</v>
      </c>
      <c r="K145" s="198"/>
      <c r="L145" s="40"/>
      <c r="M145" s="199" t="s">
        <v>1</v>
      </c>
      <c r="N145" s="200" t="s">
        <v>38</v>
      </c>
      <c r="O145" s="72"/>
      <c r="P145" s="201">
        <f>O145*H145</f>
        <v>0</v>
      </c>
      <c r="Q145" s="201">
        <v>0</v>
      </c>
      <c r="R145" s="201">
        <f>Q145*H145</f>
        <v>0</v>
      </c>
      <c r="S145" s="201">
        <v>0</v>
      </c>
      <c r="T145" s="202">
        <f>S145*H145</f>
        <v>0</v>
      </c>
      <c r="U145" s="35"/>
      <c r="V145" s="35"/>
      <c r="W145" s="35"/>
      <c r="X145" s="35"/>
      <c r="Y145" s="35"/>
      <c r="Z145" s="35"/>
      <c r="AA145" s="35"/>
      <c r="AB145" s="35"/>
      <c r="AC145" s="35"/>
      <c r="AD145" s="35"/>
      <c r="AE145" s="35"/>
      <c r="AR145" s="203" t="s">
        <v>270</v>
      </c>
      <c r="AT145" s="203" t="s">
        <v>266</v>
      </c>
      <c r="AU145" s="203" t="s">
        <v>73</v>
      </c>
      <c r="AY145" s="18" t="s">
        <v>263</v>
      </c>
      <c r="BE145" s="204">
        <f>IF(N145="základní",J145,0)</f>
        <v>0</v>
      </c>
      <c r="BF145" s="204">
        <f>IF(N145="snížená",J145,0)</f>
        <v>0</v>
      </c>
      <c r="BG145" s="204">
        <f>IF(N145="zákl. přenesená",J145,0)</f>
        <v>0</v>
      </c>
      <c r="BH145" s="204">
        <f>IF(N145="sníž. přenesená",J145,0)</f>
        <v>0</v>
      </c>
      <c r="BI145" s="204">
        <f>IF(N145="nulová",J145,0)</f>
        <v>0</v>
      </c>
      <c r="BJ145" s="18" t="s">
        <v>71</v>
      </c>
      <c r="BK145" s="204">
        <f>ROUND(I145*H145,2)</f>
        <v>0</v>
      </c>
      <c r="BL145" s="18" t="s">
        <v>270</v>
      </c>
      <c r="BM145" s="203" t="s">
        <v>4679</v>
      </c>
    </row>
    <row r="146" spans="1:65" s="13" customFormat="1">
      <c r="B146" s="205"/>
      <c r="C146" s="206"/>
      <c r="D146" s="207" t="s">
        <v>272</v>
      </c>
      <c r="E146" s="206"/>
      <c r="F146" s="209" t="s">
        <v>4680</v>
      </c>
      <c r="G146" s="206"/>
      <c r="H146" s="210">
        <v>13241.5</v>
      </c>
      <c r="I146" s="211"/>
      <c r="J146" s="206"/>
      <c r="K146" s="206"/>
      <c r="L146" s="212"/>
      <c r="M146" s="213"/>
      <c r="N146" s="214"/>
      <c r="O146" s="214"/>
      <c r="P146" s="214"/>
      <c r="Q146" s="214"/>
      <c r="R146" s="214"/>
      <c r="S146" s="214"/>
      <c r="T146" s="215"/>
      <c r="AT146" s="216" t="s">
        <v>272</v>
      </c>
      <c r="AU146" s="216" t="s">
        <v>73</v>
      </c>
      <c r="AV146" s="13" t="s">
        <v>73</v>
      </c>
      <c r="AW146" s="13" t="s">
        <v>4</v>
      </c>
      <c r="AX146" s="13" t="s">
        <v>71</v>
      </c>
      <c r="AY146" s="216" t="s">
        <v>263</v>
      </c>
    </row>
    <row r="147" spans="1:65" s="2" customFormat="1" ht="33" customHeight="1">
      <c r="A147" s="35"/>
      <c r="B147" s="36"/>
      <c r="C147" s="191" t="s">
        <v>297</v>
      </c>
      <c r="D147" s="191" t="s">
        <v>266</v>
      </c>
      <c r="E147" s="192" t="s">
        <v>544</v>
      </c>
      <c r="F147" s="193" t="s">
        <v>545</v>
      </c>
      <c r="G147" s="194" t="s">
        <v>307</v>
      </c>
      <c r="H147" s="195">
        <v>1191.7349999999999</v>
      </c>
      <c r="I147" s="196"/>
      <c r="J147" s="197">
        <f>ROUND(I147*H147,2)</f>
        <v>0</v>
      </c>
      <c r="K147" s="198"/>
      <c r="L147" s="40"/>
      <c r="M147" s="199" t="s">
        <v>1</v>
      </c>
      <c r="N147" s="200" t="s">
        <v>38</v>
      </c>
      <c r="O147" s="72"/>
      <c r="P147" s="201">
        <f>O147*H147</f>
        <v>0</v>
      </c>
      <c r="Q147" s="201">
        <v>0</v>
      </c>
      <c r="R147" s="201">
        <f>Q147*H147</f>
        <v>0</v>
      </c>
      <c r="S147" s="201">
        <v>0</v>
      </c>
      <c r="T147" s="202">
        <f>S147*H147</f>
        <v>0</v>
      </c>
      <c r="U147" s="35"/>
      <c r="V147" s="35"/>
      <c r="W147" s="35"/>
      <c r="X147" s="35"/>
      <c r="Y147" s="35"/>
      <c r="Z147" s="35"/>
      <c r="AA147" s="35"/>
      <c r="AB147" s="35"/>
      <c r="AC147" s="35"/>
      <c r="AD147" s="35"/>
      <c r="AE147" s="35"/>
      <c r="AR147" s="203" t="s">
        <v>270</v>
      </c>
      <c r="AT147" s="203" t="s">
        <v>266</v>
      </c>
      <c r="AU147" s="203" t="s">
        <v>73</v>
      </c>
      <c r="AY147" s="18" t="s">
        <v>263</v>
      </c>
      <c r="BE147" s="204">
        <f>IF(N147="základní",J147,0)</f>
        <v>0</v>
      </c>
      <c r="BF147" s="204">
        <f>IF(N147="snížená",J147,0)</f>
        <v>0</v>
      </c>
      <c r="BG147" s="204">
        <f>IF(N147="zákl. přenesená",J147,0)</f>
        <v>0</v>
      </c>
      <c r="BH147" s="204">
        <f>IF(N147="sníž. přenesená",J147,0)</f>
        <v>0</v>
      </c>
      <c r="BI147" s="204">
        <f>IF(N147="nulová",J147,0)</f>
        <v>0</v>
      </c>
      <c r="BJ147" s="18" t="s">
        <v>71</v>
      </c>
      <c r="BK147" s="204">
        <f>ROUND(I147*H147,2)</f>
        <v>0</v>
      </c>
      <c r="BL147" s="18" t="s">
        <v>270</v>
      </c>
      <c r="BM147" s="203" t="s">
        <v>4681</v>
      </c>
    </row>
    <row r="148" spans="1:65" s="13" customFormat="1">
      <c r="B148" s="205"/>
      <c r="C148" s="206"/>
      <c r="D148" s="207" t="s">
        <v>272</v>
      </c>
      <c r="E148" s="206"/>
      <c r="F148" s="209" t="s">
        <v>4682</v>
      </c>
      <c r="G148" s="206"/>
      <c r="H148" s="210">
        <v>1191.7349999999999</v>
      </c>
      <c r="I148" s="211"/>
      <c r="J148" s="206"/>
      <c r="K148" s="206"/>
      <c r="L148" s="212"/>
      <c r="M148" s="213"/>
      <c r="N148" s="214"/>
      <c r="O148" s="214"/>
      <c r="P148" s="214"/>
      <c r="Q148" s="214"/>
      <c r="R148" s="214"/>
      <c r="S148" s="214"/>
      <c r="T148" s="215"/>
      <c r="AT148" s="216" t="s">
        <v>272</v>
      </c>
      <c r="AU148" s="216" t="s">
        <v>73</v>
      </c>
      <c r="AV148" s="13" t="s">
        <v>73</v>
      </c>
      <c r="AW148" s="13" t="s">
        <v>4</v>
      </c>
      <c r="AX148" s="13" t="s">
        <v>71</v>
      </c>
      <c r="AY148" s="216" t="s">
        <v>263</v>
      </c>
    </row>
    <row r="149" spans="1:65" s="2" customFormat="1" ht="24.2" customHeight="1">
      <c r="A149" s="35"/>
      <c r="B149" s="36"/>
      <c r="C149" s="191" t="s">
        <v>304</v>
      </c>
      <c r="D149" s="191" t="s">
        <v>266</v>
      </c>
      <c r="E149" s="192" t="s">
        <v>549</v>
      </c>
      <c r="F149" s="193" t="s">
        <v>550</v>
      </c>
      <c r="G149" s="194" t="s">
        <v>300</v>
      </c>
      <c r="H149" s="195">
        <v>5</v>
      </c>
      <c r="I149" s="196"/>
      <c r="J149" s="197">
        <f>ROUND(I149*H149,2)</f>
        <v>0</v>
      </c>
      <c r="K149" s="198"/>
      <c r="L149" s="40"/>
      <c r="M149" s="199" t="s">
        <v>1</v>
      </c>
      <c r="N149" s="200" t="s">
        <v>38</v>
      </c>
      <c r="O149" s="72"/>
      <c r="P149" s="201">
        <f>O149*H149</f>
        <v>0</v>
      </c>
      <c r="Q149" s="201">
        <v>0</v>
      </c>
      <c r="R149" s="201">
        <f>Q149*H149</f>
        <v>0</v>
      </c>
      <c r="S149" s="201">
        <v>0</v>
      </c>
      <c r="T149" s="202">
        <f>S149*H149</f>
        <v>0</v>
      </c>
      <c r="U149" s="35"/>
      <c r="V149" s="35"/>
      <c r="W149" s="35"/>
      <c r="X149" s="35"/>
      <c r="Y149" s="35"/>
      <c r="Z149" s="35"/>
      <c r="AA149" s="35"/>
      <c r="AB149" s="35"/>
      <c r="AC149" s="35"/>
      <c r="AD149" s="35"/>
      <c r="AE149" s="35"/>
      <c r="AR149" s="203" t="s">
        <v>270</v>
      </c>
      <c r="AT149" s="203" t="s">
        <v>266</v>
      </c>
      <c r="AU149" s="203" t="s">
        <v>73</v>
      </c>
      <c r="AY149" s="18" t="s">
        <v>263</v>
      </c>
      <c r="BE149" s="204">
        <f>IF(N149="základní",J149,0)</f>
        <v>0</v>
      </c>
      <c r="BF149" s="204">
        <f>IF(N149="snížená",J149,0)</f>
        <v>0</v>
      </c>
      <c r="BG149" s="204">
        <f>IF(N149="zákl. přenesená",J149,0)</f>
        <v>0</v>
      </c>
      <c r="BH149" s="204">
        <f>IF(N149="sníž. přenesená",J149,0)</f>
        <v>0</v>
      </c>
      <c r="BI149" s="204">
        <f>IF(N149="nulová",J149,0)</f>
        <v>0</v>
      </c>
      <c r="BJ149" s="18" t="s">
        <v>71</v>
      </c>
      <c r="BK149" s="204">
        <f>ROUND(I149*H149,2)</f>
        <v>0</v>
      </c>
      <c r="BL149" s="18" t="s">
        <v>270</v>
      </c>
      <c r="BM149" s="203" t="s">
        <v>4683</v>
      </c>
    </row>
    <row r="150" spans="1:65" s="12" customFormat="1" ht="22.9" customHeight="1">
      <c r="B150" s="175"/>
      <c r="C150" s="176"/>
      <c r="D150" s="177" t="s">
        <v>63</v>
      </c>
      <c r="E150" s="189" t="s">
        <v>73</v>
      </c>
      <c r="F150" s="189" t="s">
        <v>361</v>
      </c>
      <c r="G150" s="176"/>
      <c r="H150" s="176"/>
      <c r="I150" s="179"/>
      <c r="J150" s="190">
        <f>BK150</f>
        <v>0</v>
      </c>
      <c r="K150" s="176"/>
      <c r="L150" s="181"/>
      <c r="M150" s="182"/>
      <c r="N150" s="183"/>
      <c r="O150" s="183"/>
      <c r="P150" s="184">
        <f>SUM(P151:P178)</f>
        <v>0</v>
      </c>
      <c r="Q150" s="183"/>
      <c r="R150" s="184">
        <f>SUM(R151:R178)</f>
        <v>2765.2645223399995</v>
      </c>
      <c r="S150" s="183"/>
      <c r="T150" s="185">
        <f>SUM(T151:T178)</f>
        <v>0</v>
      </c>
      <c r="AR150" s="186" t="s">
        <v>71</v>
      </c>
      <c r="AT150" s="187" t="s">
        <v>63</v>
      </c>
      <c r="AU150" s="187" t="s">
        <v>71</v>
      </c>
      <c r="AY150" s="186" t="s">
        <v>263</v>
      </c>
      <c r="BK150" s="188">
        <f>SUM(BK151:BK178)</f>
        <v>0</v>
      </c>
    </row>
    <row r="151" spans="1:65" s="2" customFormat="1" ht="21.75" customHeight="1">
      <c r="A151" s="35"/>
      <c r="B151" s="36"/>
      <c r="C151" s="191" t="s">
        <v>309</v>
      </c>
      <c r="D151" s="191" t="s">
        <v>266</v>
      </c>
      <c r="E151" s="192" t="s">
        <v>310</v>
      </c>
      <c r="F151" s="193" t="s">
        <v>4684</v>
      </c>
      <c r="G151" s="194" t="s">
        <v>292</v>
      </c>
      <c r="H151" s="195">
        <v>1</v>
      </c>
      <c r="I151" s="196"/>
      <c r="J151" s="197">
        <f>ROUND(I151*H151,2)</f>
        <v>0</v>
      </c>
      <c r="K151" s="198"/>
      <c r="L151" s="40"/>
      <c r="M151" s="199" t="s">
        <v>1</v>
      </c>
      <c r="N151" s="200" t="s">
        <v>38</v>
      </c>
      <c r="O151" s="72"/>
      <c r="P151" s="201">
        <f>O151*H151</f>
        <v>0</v>
      </c>
      <c r="Q151" s="201">
        <v>0</v>
      </c>
      <c r="R151" s="201">
        <f>Q151*H151</f>
        <v>0</v>
      </c>
      <c r="S151" s="201">
        <v>0</v>
      </c>
      <c r="T151" s="202">
        <f>S151*H151</f>
        <v>0</v>
      </c>
      <c r="U151" s="35"/>
      <c r="V151" s="35"/>
      <c r="W151" s="35"/>
      <c r="X151" s="35"/>
      <c r="Y151" s="35"/>
      <c r="Z151" s="35"/>
      <c r="AA151" s="35"/>
      <c r="AB151" s="35"/>
      <c r="AC151" s="35"/>
      <c r="AD151" s="35"/>
      <c r="AE151" s="35"/>
      <c r="AR151" s="203" t="s">
        <v>270</v>
      </c>
      <c r="AT151" s="203" t="s">
        <v>266</v>
      </c>
      <c r="AU151" s="203" t="s">
        <v>73</v>
      </c>
      <c r="AY151" s="18" t="s">
        <v>263</v>
      </c>
      <c r="BE151" s="204">
        <f>IF(N151="základní",J151,0)</f>
        <v>0</v>
      </c>
      <c r="BF151" s="204">
        <f>IF(N151="snížená",J151,0)</f>
        <v>0</v>
      </c>
      <c r="BG151" s="204">
        <f>IF(N151="zákl. přenesená",J151,0)</f>
        <v>0</v>
      </c>
      <c r="BH151" s="204">
        <f>IF(N151="sníž. přenesená",J151,0)</f>
        <v>0</v>
      </c>
      <c r="BI151" s="204">
        <f>IF(N151="nulová",J151,0)</f>
        <v>0</v>
      </c>
      <c r="BJ151" s="18" t="s">
        <v>71</v>
      </c>
      <c r="BK151" s="204">
        <f>ROUND(I151*H151,2)</f>
        <v>0</v>
      </c>
      <c r="BL151" s="18" t="s">
        <v>270</v>
      </c>
      <c r="BM151" s="203" t="s">
        <v>4685</v>
      </c>
    </row>
    <row r="152" spans="1:65" s="2" customFormat="1" ht="16.5" customHeight="1">
      <c r="A152" s="35"/>
      <c r="B152" s="36"/>
      <c r="C152" s="191" t="s">
        <v>314</v>
      </c>
      <c r="D152" s="191" t="s">
        <v>266</v>
      </c>
      <c r="E152" s="192" t="s">
        <v>298</v>
      </c>
      <c r="F152" s="193" t="s">
        <v>4686</v>
      </c>
      <c r="G152" s="194" t="s">
        <v>292</v>
      </c>
      <c r="H152" s="195">
        <v>0</v>
      </c>
      <c r="I152" s="196"/>
      <c r="J152" s="197">
        <f>ROUND(I152*H152,2)</f>
        <v>0</v>
      </c>
      <c r="K152" s="198"/>
      <c r="L152" s="40"/>
      <c r="M152" s="199" t="s">
        <v>1</v>
      </c>
      <c r="N152" s="200" t="s">
        <v>38</v>
      </c>
      <c r="O152" s="72"/>
      <c r="P152" s="201">
        <f>O152*H152</f>
        <v>0</v>
      </c>
      <c r="Q152" s="201">
        <v>0</v>
      </c>
      <c r="R152" s="201">
        <f>Q152*H152</f>
        <v>0</v>
      </c>
      <c r="S152" s="201">
        <v>0</v>
      </c>
      <c r="T152" s="202">
        <f>S152*H152</f>
        <v>0</v>
      </c>
      <c r="U152" s="35"/>
      <c r="V152" s="35"/>
      <c r="W152" s="35"/>
      <c r="X152" s="35"/>
      <c r="Y152" s="35"/>
      <c r="Z152" s="35"/>
      <c r="AA152" s="35"/>
      <c r="AB152" s="35"/>
      <c r="AC152" s="35"/>
      <c r="AD152" s="35"/>
      <c r="AE152" s="35"/>
      <c r="AR152" s="203" t="s">
        <v>270</v>
      </c>
      <c r="AT152" s="203" t="s">
        <v>266</v>
      </c>
      <c r="AU152" s="203" t="s">
        <v>73</v>
      </c>
      <c r="AY152" s="18" t="s">
        <v>263</v>
      </c>
      <c r="BE152" s="204">
        <f>IF(N152="základní",J152,0)</f>
        <v>0</v>
      </c>
      <c r="BF152" s="204">
        <f>IF(N152="snížená",J152,0)</f>
        <v>0</v>
      </c>
      <c r="BG152" s="204">
        <f>IF(N152="zákl. přenesená",J152,0)</f>
        <v>0</v>
      </c>
      <c r="BH152" s="204">
        <f>IF(N152="sníž. přenesená",J152,0)</f>
        <v>0</v>
      </c>
      <c r="BI152" s="204">
        <f>IF(N152="nulová",J152,0)</f>
        <v>0</v>
      </c>
      <c r="BJ152" s="18" t="s">
        <v>71</v>
      </c>
      <c r="BK152" s="204">
        <f>ROUND(I152*H152,2)</f>
        <v>0</v>
      </c>
      <c r="BL152" s="18" t="s">
        <v>270</v>
      </c>
      <c r="BM152" s="203" t="s">
        <v>4687</v>
      </c>
    </row>
    <row r="153" spans="1:65" s="2" customFormat="1" ht="24.2" customHeight="1">
      <c r="A153" s="35"/>
      <c r="B153" s="36"/>
      <c r="C153" s="191" t="s">
        <v>264</v>
      </c>
      <c r="D153" s="191" t="s">
        <v>266</v>
      </c>
      <c r="E153" s="192" t="s">
        <v>4688</v>
      </c>
      <c r="F153" s="193" t="s">
        <v>4689</v>
      </c>
      <c r="G153" s="194" t="s">
        <v>300</v>
      </c>
      <c r="H153" s="195">
        <v>183.01499999999999</v>
      </c>
      <c r="I153" s="196"/>
      <c r="J153" s="197">
        <f>ROUND(I153*H153,2)</f>
        <v>0</v>
      </c>
      <c r="K153" s="198"/>
      <c r="L153" s="40"/>
      <c r="M153" s="199" t="s">
        <v>1</v>
      </c>
      <c r="N153" s="200" t="s">
        <v>38</v>
      </c>
      <c r="O153" s="72"/>
      <c r="P153" s="201">
        <f>O153*H153</f>
        <v>0</v>
      </c>
      <c r="Q153" s="201">
        <v>2.16</v>
      </c>
      <c r="R153" s="201">
        <f>Q153*H153</f>
        <v>395.31239999999997</v>
      </c>
      <c r="S153" s="201">
        <v>0</v>
      </c>
      <c r="T153" s="202">
        <f>S153*H153</f>
        <v>0</v>
      </c>
      <c r="U153" s="35"/>
      <c r="V153" s="35"/>
      <c r="W153" s="35"/>
      <c r="X153" s="35"/>
      <c r="Y153" s="35"/>
      <c r="Z153" s="35"/>
      <c r="AA153" s="35"/>
      <c r="AB153" s="35"/>
      <c r="AC153" s="35"/>
      <c r="AD153" s="35"/>
      <c r="AE153" s="35"/>
      <c r="AR153" s="203" t="s">
        <v>270</v>
      </c>
      <c r="AT153" s="203" t="s">
        <v>266</v>
      </c>
      <c r="AU153" s="203" t="s">
        <v>73</v>
      </c>
      <c r="AY153" s="18" t="s">
        <v>263</v>
      </c>
      <c r="BE153" s="204">
        <f>IF(N153="základní",J153,0)</f>
        <v>0</v>
      </c>
      <c r="BF153" s="204">
        <f>IF(N153="snížená",J153,0)</f>
        <v>0</v>
      </c>
      <c r="BG153" s="204">
        <f>IF(N153="zákl. přenesená",J153,0)</f>
        <v>0</v>
      </c>
      <c r="BH153" s="204">
        <f>IF(N153="sníž. přenesená",J153,0)</f>
        <v>0</v>
      </c>
      <c r="BI153" s="204">
        <f>IF(N153="nulová",J153,0)</f>
        <v>0</v>
      </c>
      <c r="BJ153" s="18" t="s">
        <v>71</v>
      </c>
      <c r="BK153" s="204">
        <f>ROUND(I153*H153,2)</f>
        <v>0</v>
      </c>
      <c r="BL153" s="18" t="s">
        <v>270</v>
      </c>
      <c r="BM153" s="203" t="s">
        <v>4690</v>
      </c>
    </row>
    <row r="154" spans="1:65" s="13" customFormat="1">
      <c r="B154" s="205"/>
      <c r="C154" s="206"/>
      <c r="D154" s="207" t="s">
        <v>272</v>
      </c>
      <c r="E154" s="208" t="s">
        <v>1</v>
      </c>
      <c r="F154" s="209" t="s">
        <v>4691</v>
      </c>
      <c r="G154" s="206"/>
      <c r="H154" s="210">
        <v>86.715000000000003</v>
      </c>
      <c r="I154" s="211"/>
      <c r="J154" s="206"/>
      <c r="K154" s="206"/>
      <c r="L154" s="212"/>
      <c r="M154" s="213"/>
      <c r="N154" s="214"/>
      <c r="O154" s="214"/>
      <c r="P154" s="214"/>
      <c r="Q154" s="214"/>
      <c r="R154" s="214"/>
      <c r="S154" s="214"/>
      <c r="T154" s="215"/>
      <c r="AT154" s="216" t="s">
        <v>272</v>
      </c>
      <c r="AU154" s="216" t="s">
        <v>73</v>
      </c>
      <c r="AV154" s="13" t="s">
        <v>73</v>
      </c>
      <c r="AW154" s="13" t="s">
        <v>30</v>
      </c>
      <c r="AX154" s="13" t="s">
        <v>64</v>
      </c>
      <c r="AY154" s="216" t="s">
        <v>263</v>
      </c>
    </row>
    <row r="155" spans="1:65" s="13" customFormat="1">
      <c r="B155" s="205"/>
      <c r="C155" s="206"/>
      <c r="D155" s="207" t="s">
        <v>272</v>
      </c>
      <c r="E155" s="208" t="s">
        <v>1</v>
      </c>
      <c r="F155" s="209" t="s">
        <v>4692</v>
      </c>
      <c r="G155" s="206"/>
      <c r="H155" s="210">
        <v>96.3</v>
      </c>
      <c r="I155" s="211"/>
      <c r="J155" s="206"/>
      <c r="K155" s="206"/>
      <c r="L155" s="212"/>
      <c r="M155" s="213"/>
      <c r="N155" s="214"/>
      <c r="O155" s="214"/>
      <c r="P155" s="214"/>
      <c r="Q155" s="214"/>
      <c r="R155" s="214"/>
      <c r="S155" s="214"/>
      <c r="T155" s="215"/>
      <c r="AT155" s="216" t="s">
        <v>272</v>
      </c>
      <c r="AU155" s="216" t="s">
        <v>73</v>
      </c>
      <c r="AV155" s="13" t="s">
        <v>73</v>
      </c>
      <c r="AW155" s="13" t="s">
        <v>30</v>
      </c>
      <c r="AX155" s="13" t="s">
        <v>64</v>
      </c>
      <c r="AY155" s="216" t="s">
        <v>263</v>
      </c>
    </row>
    <row r="156" spans="1:65" s="15" customFormat="1">
      <c r="B156" s="228"/>
      <c r="C156" s="229"/>
      <c r="D156" s="207" t="s">
        <v>272</v>
      </c>
      <c r="E156" s="230" t="s">
        <v>1</v>
      </c>
      <c r="F156" s="231" t="s">
        <v>280</v>
      </c>
      <c r="G156" s="229"/>
      <c r="H156" s="232">
        <v>183.01499999999999</v>
      </c>
      <c r="I156" s="233"/>
      <c r="J156" s="229"/>
      <c r="K156" s="229"/>
      <c r="L156" s="234"/>
      <c r="M156" s="235"/>
      <c r="N156" s="236"/>
      <c r="O156" s="236"/>
      <c r="P156" s="236"/>
      <c r="Q156" s="236"/>
      <c r="R156" s="236"/>
      <c r="S156" s="236"/>
      <c r="T156" s="237"/>
      <c r="AT156" s="238" t="s">
        <v>272</v>
      </c>
      <c r="AU156" s="238" t="s">
        <v>73</v>
      </c>
      <c r="AV156" s="15" t="s">
        <v>270</v>
      </c>
      <c r="AW156" s="15" t="s">
        <v>30</v>
      </c>
      <c r="AX156" s="15" t="s">
        <v>71</v>
      </c>
      <c r="AY156" s="238" t="s">
        <v>263</v>
      </c>
    </row>
    <row r="157" spans="1:65" s="2" customFormat="1" ht="24.2" customHeight="1">
      <c r="B157" s="52"/>
      <c r="C157" s="327">
        <v>10</v>
      </c>
      <c r="D157" s="327" t="s">
        <v>266</v>
      </c>
      <c r="E157" s="328" t="s">
        <v>2107</v>
      </c>
      <c r="F157" s="329" t="s">
        <v>7612</v>
      </c>
      <c r="G157" s="330" t="s">
        <v>796</v>
      </c>
      <c r="H157" s="331">
        <v>440</v>
      </c>
      <c r="I157" s="196"/>
      <c r="J157" s="332">
        <f>ROUND(I157*H157,2)</f>
        <v>0</v>
      </c>
      <c r="K157" s="333"/>
      <c r="L157" s="52"/>
      <c r="M157" s="199" t="s">
        <v>1</v>
      </c>
      <c r="N157" s="334" t="s">
        <v>38</v>
      </c>
      <c r="P157" s="335">
        <f>O157*H157</f>
        <v>0</v>
      </c>
      <c r="Q157" s="335">
        <v>0</v>
      </c>
      <c r="R157" s="335">
        <f>Q157*H157</f>
        <v>0</v>
      </c>
      <c r="S157" s="335">
        <v>0</v>
      </c>
      <c r="T157" s="336">
        <f>S157*H157</f>
        <v>0</v>
      </c>
      <c r="AR157" s="203" t="s">
        <v>270</v>
      </c>
      <c r="AT157" s="203" t="s">
        <v>266</v>
      </c>
      <c r="AU157" s="203" t="s">
        <v>73</v>
      </c>
      <c r="AY157" s="337" t="s">
        <v>263</v>
      </c>
      <c r="BE157" s="338">
        <f>IF(N157="základní",J157,0)</f>
        <v>0</v>
      </c>
      <c r="BF157" s="338">
        <f>IF(N157="snížená",J157,0)</f>
        <v>0</v>
      </c>
      <c r="BG157" s="338">
        <f>IF(N157="zákl. přenesená",J157,0)</f>
        <v>0</v>
      </c>
      <c r="BH157" s="338">
        <f>IF(N157="sníž. přenesená",J157,0)</f>
        <v>0</v>
      </c>
      <c r="BI157" s="338">
        <f>IF(N157="nulová",J157,0)</f>
        <v>0</v>
      </c>
      <c r="BJ157" s="337" t="s">
        <v>71</v>
      </c>
      <c r="BK157" s="338">
        <f>ROUND(I157*H157,2)</f>
        <v>0</v>
      </c>
      <c r="BL157" s="337" t="s">
        <v>270</v>
      </c>
      <c r="BM157" s="203" t="s">
        <v>2108</v>
      </c>
    </row>
    <row r="158" spans="1:65" s="2" customFormat="1" ht="19.5">
      <c r="B158" s="52"/>
      <c r="D158" s="339" t="s">
        <v>294</v>
      </c>
      <c r="F158" s="340" t="s">
        <v>7609</v>
      </c>
      <c r="I158" s="341"/>
      <c r="L158" s="52"/>
      <c r="M158" s="342"/>
      <c r="T158" s="343"/>
      <c r="AT158" s="337" t="s">
        <v>294</v>
      </c>
      <c r="AU158" s="337" t="s">
        <v>73</v>
      </c>
    </row>
    <row r="159" spans="1:65" s="16" customFormat="1">
      <c r="B159" s="253"/>
      <c r="D159" s="339" t="s">
        <v>272</v>
      </c>
      <c r="E159" s="257" t="s">
        <v>1</v>
      </c>
      <c r="F159" s="344" t="s">
        <v>2109</v>
      </c>
      <c r="H159" s="257" t="s">
        <v>1</v>
      </c>
      <c r="I159" s="252"/>
      <c r="L159" s="253"/>
      <c r="M159" s="345"/>
      <c r="T159" s="346"/>
      <c r="AT159" s="257" t="s">
        <v>272</v>
      </c>
      <c r="AU159" s="257" t="s">
        <v>73</v>
      </c>
      <c r="AV159" s="16" t="s">
        <v>71</v>
      </c>
      <c r="AW159" s="16" t="s">
        <v>30</v>
      </c>
      <c r="AX159" s="16" t="s">
        <v>64</v>
      </c>
      <c r="AY159" s="257" t="s">
        <v>263</v>
      </c>
    </row>
    <row r="160" spans="1:65" s="13" customFormat="1">
      <c r="B160" s="212"/>
      <c r="D160" s="339" t="s">
        <v>272</v>
      </c>
      <c r="E160" s="216" t="s">
        <v>1</v>
      </c>
      <c r="F160" s="347">
        <v>440</v>
      </c>
      <c r="H160" s="348">
        <v>440</v>
      </c>
      <c r="I160" s="211"/>
      <c r="L160" s="212"/>
      <c r="M160" s="349"/>
      <c r="T160" s="350"/>
      <c r="AT160" s="216" t="s">
        <v>272</v>
      </c>
      <c r="AU160" s="216" t="s">
        <v>73</v>
      </c>
      <c r="AV160" s="13" t="s">
        <v>73</v>
      </c>
      <c r="AW160" s="13" t="s">
        <v>30</v>
      </c>
      <c r="AX160" s="13" t="s">
        <v>64</v>
      </c>
      <c r="AY160" s="216" t="s">
        <v>263</v>
      </c>
    </row>
    <row r="161" spans="1:65" s="15" customFormat="1">
      <c r="B161" s="234"/>
      <c r="D161" s="339" t="s">
        <v>272</v>
      </c>
      <c r="E161" s="238" t="s">
        <v>1</v>
      </c>
      <c r="F161" s="351" t="s">
        <v>280</v>
      </c>
      <c r="H161" s="352">
        <v>440</v>
      </c>
      <c r="I161" s="233"/>
      <c r="L161" s="234"/>
      <c r="M161" s="353"/>
      <c r="T161" s="354"/>
      <c r="AT161" s="238" t="s">
        <v>272</v>
      </c>
      <c r="AU161" s="238" t="s">
        <v>73</v>
      </c>
      <c r="AV161" s="15" t="s">
        <v>270</v>
      </c>
      <c r="AW161" s="15" t="s">
        <v>30</v>
      </c>
      <c r="AX161" s="15" t="s">
        <v>71</v>
      </c>
      <c r="AY161" s="238" t="s">
        <v>263</v>
      </c>
    </row>
    <row r="162" spans="1:65" s="2" customFormat="1" ht="33" customHeight="1">
      <c r="B162" s="52"/>
      <c r="C162" s="327">
        <v>11</v>
      </c>
      <c r="D162" s="327" t="s">
        <v>266</v>
      </c>
      <c r="E162" s="328" t="s">
        <v>2111</v>
      </c>
      <c r="F162" s="329" t="s">
        <v>7606</v>
      </c>
      <c r="G162" s="330" t="s">
        <v>796</v>
      </c>
      <c r="H162" s="331">
        <v>440</v>
      </c>
      <c r="I162" s="196"/>
      <c r="J162" s="332">
        <f>ROUND(I162*H162,2)</f>
        <v>0</v>
      </c>
      <c r="K162" s="333"/>
      <c r="L162" s="52"/>
      <c r="M162" s="199" t="s">
        <v>1</v>
      </c>
      <c r="N162" s="334" t="s">
        <v>38</v>
      </c>
      <c r="P162" s="335">
        <f>O162*H162</f>
        <v>0</v>
      </c>
      <c r="Q162" s="335">
        <v>0</v>
      </c>
      <c r="R162" s="335">
        <f>Q162*H162</f>
        <v>0</v>
      </c>
      <c r="S162" s="335">
        <v>0</v>
      </c>
      <c r="T162" s="336">
        <f>S162*H162</f>
        <v>0</v>
      </c>
      <c r="AR162" s="203" t="s">
        <v>270</v>
      </c>
      <c r="AT162" s="203" t="s">
        <v>266</v>
      </c>
      <c r="AU162" s="203" t="s">
        <v>73</v>
      </c>
      <c r="AY162" s="337" t="s">
        <v>263</v>
      </c>
      <c r="BE162" s="338">
        <f>IF(N162="základní",J162,0)</f>
        <v>0</v>
      </c>
      <c r="BF162" s="338">
        <f>IF(N162="snížená",J162,0)</f>
        <v>0</v>
      </c>
      <c r="BG162" s="338">
        <f>IF(N162="zákl. přenesená",J162,0)</f>
        <v>0</v>
      </c>
      <c r="BH162" s="338">
        <f>IF(N162="sníž. přenesená",J162,0)</f>
        <v>0</v>
      </c>
      <c r="BI162" s="338">
        <f>IF(N162="nulová",J162,0)</f>
        <v>0</v>
      </c>
      <c r="BJ162" s="337" t="s">
        <v>71</v>
      </c>
      <c r="BK162" s="338">
        <f>ROUND(I162*H162,2)</f>
        <v>0</v>
      </c>
      <c r="BL162" s="337" t="s">
        <v>270</v>
      </c>
      <c r="BM162" s="203" t="s">
        <v>2112</v>
      </c>
    </row>
    <row r="163" spans="1:65" s="2" customFormat="1" ht="19.5">
      <c r="B163" s="52"/>
      <c r="D163" s="339" t="s">
        <v>294</v>
      </c>
      <c r="F163" s="340" t="s">
        <v>2113</v>
      </c>
      <c r="I163" s="341"/>
      <c r="L163" s="52"/>
      <c r="M163" s="342"/>
      <c r="T163" s="343"/>
      <c r="AT163" s="337" t="s">
        <v>294</v>
      </c>
      <c r="AU163" s="337" t="s">
        <v>73</v>
      </c>
    </row>
    <row r="164" spans="1:65" s="16" customFormat="1">
      <c r="B164" s="253"/>
      <c r="D164" s="339" t="s">
        <v>272</v>
      </c>
      <c r="E164" s="257" t="s">
        <v>1</v>
      </c>
      <c r="F164" s="344" t="s">
        <v>2109</v>
      </c>
      <c r="H164" s="257" t="s">
        <v>1</v>
      </c>
      <c r="I164" s="252"/>
      <c r="L164" s="253"/>
      <c r="M164" s="345"/>
      <c r="T164" s="346"/>
      <c r="AT164" s="257" t="s">
        <v>272</v>
      </c>
      <c r="AU164" s="257" t="s">
        <v>73</v>
      </c>
      <c r="AV164" s="16" t="s">
        <v>71</v>
      </c>
      <c r="AW164" s="16" t="s">
        <v>30</v>
      </c>
      <c r="AX164" s="16" t="s">
        <v>64</v>
      </c>
      <c r="AY164" s="257" t="s">
        <v>263</v>
      </c>
    </row>
    <row r="165" spans="1:65" s="13" customFormat="1">
      <c r="B165" s="212"/>
      <c r="D165" s="339" t="s">
        <v>272</v>
      </c>
      <c r="E165" s="216" t="s">
        <v>1</v>
      </c>
      <c r="F165" s="347">
        <v>440</v>
      </c>
      <c r="H165" s="348">
        <v>440</v>
      </c>
      <c r="I165" s="211"/>
      <c r="L165" s="212"/>
      <c r="M165" s="349"/>
      <c r="T165" s="350"/>
      <c r="AT165" s="216" t="s">
        <v>272</v>
      </c>
      <c r="AU165" s="216" t="s">
        <v>73</v>
      </c>
      <c r="AV165" s="13" t="s">
        <v>73</v>
      </c>
      <c r="AW165" s="13" t="s">
        <v>30</v>
      </c>
      <c r="AX165" s="13" t="s">
        <v>64</v>
      </c>
      <c r="AY165" s="216" t="s">
        <v>263</v>
      </c>
    </row>
    <row r="166" spans="1:65" s="15" customFormat="1">
      <c r="B166" s="234"/>
      <c r="D166" s="339" t="s">
        <v>272</v>
      </c>
      <c r="E166" s="238" t="s">
        <v>1</v>
      </c>
      <c r="F166" s="351" t="s">
        <v>280</v>
      </c>
      <c r="H166" s="352">
        <v>440</v>
      </c>
      <c r="I166" s="233"/>
      <c r="L166" s="234"/>
      <c r="M166" s="353"/>
      <c r="T166" s="354"/>
      <c r="AT166" s="238" t="s">
        <v>272</v>
      </c>
      <c r="AU166" s="238" t="s">
        <v>73</v>
      </c>
      <c r="AV166" s="15" t="s">
        <v>270</v>
      </c>
      <c r="AW166" s="15" t="s">
        <v>30</v>
      </c>
      <c r="AX166" s="15" t="s">
        <v>71</v>
      </c>
      <c r="AY166" s="238" t="s">
        <v>263</v>
      </c>
    </row>
    <row r="167" spans="1:65" s="2" customFormat="1" ht="24.2" customHeight="1">
      <c r="B167" s="52"/>
      <c r="C167" s="327">
        <v>12</v>
      </c>
      <c r="D167" s="327" t="s">
        <v>266</v>
      </c>
      <c r="E167" s="328" t="s">
        <v>2948</v>
      </c>
      <c r="F167" s="329" t="s">
        <v>7607</v>
      </c>
      <c r="G167" s="330" t="s">
        <v>796</v>
      </c>
      <c r="H167" s="331">
        <v>440</v>
      </c>
      <c r="I167" s="196"/>
      <c r="J167" s="332">
        <f>ROUND(I167*H167,2)</f>
        <v>0</v>
      </c>
      <c r="K167" s="333"/>
      <c r="L167" s="52"/>
      <c r="M167" s="199" t="s">
        <v>1</v>
      </c>
      <c r="N167" s="334" t="s">
        <v>38</v>
      </c>
      <c r="P167" s="335">
        <f>O167*H167</f>
        <v>0</v>
      </c>
      <c r="Q167" s="335">
        <v>0</v>
      </c>
      <c r="R167" s="335">
        <f>Q167*H167</f>
        <v>0</v>
      </c>
      <c r="S167" s="335">
        <v>0</v>
      </c>
      <c r="T167" s="336">
        <f>S167*H167</f>
        <v>0</v>
      </c>
      <c r="AR167" s="203" t="s">
        <v>270</v>
      </c>
      <c r="AT167" s="203" t="s">
        <v>266</v>
      </c>
      <c r="AU167" s="203" t="s">
        <v>73</v>
      </c>
      <c r="AY167" s="337" t="s">
        <v>263</v>
      </c>
      <c r="BE167" s="338">
        <f>IF(N167="základní",J167,0)</f>
        <v>0</v>
      </c>
      <c r="BF167" s="338">
        <f>IF(N167="snížená",J167,0)</f>
        <v>0</v>
      </c>
      <c r="BG167" s="338">
        <f>IF(N167="zákl. přenesená",J167,0)</f>
        <v>0</v>
      </c>
      <c r="BH167" s="338">
        <f>IF(N167="sníž. přenesená",J167,0)</f>
        <v>0</v>
      </c>
      <c r="BI167" s="338">
        <f>IF(N167="nulová",J167,0)</f>
        <v>0</v>
      </c>
      <c r="BJ167" s="337" t="s">
        <v>71</v>
      </c>
      <c r="BK167" s="338">
        <f>ROUND(I167*H167,2)</f>
        <v>0</v>
      </c>
      <c r="BL167" s="337" t="s">
        <v>270</v>
      </c>
      <c r="BM167" s="203" t="s">
        <v>2949</v>
      </c>
    </row>
    <row r="168" spans="1:65" s="2" customFormat="1" ht="24.2" customHeight="1">
      <c r="B168" s="52"/>
      <c r="C168" s="355"/>
      <c r="D168" s="355" t="s">
        <v>401</v>
      </c>
      <c r="E168" s="356" t="s">
        <v>2952</v>
      </c>
      <c r="F168" s="357" t="s">
        <v>2953</v>
      </c>
      <c r="G168" s="358" t="s">
        <v>300</v>
      </c>
      <c r="H168" s="359">
        <v>523</v>
      </c>
      <c r="I168" s="266"/>
      <c r="J168" s="360">
        <f>ROUND(I168*H168,2)</f>
        <v>0</v>
      </c>
      <c r="K168" s="361"/>
      <c r="L168" s="269"/>
      <c r="M168" s="270" t="s">
        <v>1</v>
      </c>
      <c r="N168" s="362" t="s">
        <v>38</v>
      </c>
      <c r="P168" s="335">
        <f>O168*H168</f>
        <v>0</v>
      </c>
      <c r="Q168" s="335">
        <v>2.4289999999999998</v>
      </c>
      <c r="R168" s="335">
        <f>Q168*H168</f>
        <v>1270.367</v>
      </c>
      <c r="S168" s="335">
        <v>0</v>
      </c>
      <c r="T168" s="336">
        <f>S168*H168</f>
        <v>0</v>
      </c>
      <c r="AR168" s="203" t="s">
        <v>314</v>
      </c>
      <c r="AT168" s="203" t="s">
        <v>401</v>
      </c>
      <c r="AU168" s="203" t="s">
        <v>73</v>
      </c>
      <c r="AY168" s="337" t="s">
        <v>263</v>
      </c>
      <c r="BE168" s="338">
        <f>IF(N168="základní",J168,0)</f>
        <v>0</v>
      </c>
      <c r="BF168" s="338">
        <f>IF(N168="snížená",J168,0)</f>
        <v>0</v>
      </c>
      <c r="BG168" s="338">
        <f>IF(N168="zákl. přenesená",J168,0)</f>
        <v>0</v>
      </c>
      <c r="BH168" s="338">
        <f>IF(N168="sníž. přenesená",J168,0)</f>
        <v>0</v>
      </c>
      <c r="BI168" s="338">
        <f>IF(N168="nulová",J168,0)</f>
        <v>0</v>
      </c>
      <c r="BJ168" s="337" t="s">
        <v>71</v>
      </c>
      <c r="BK168" s="338">
        <f>ROUND(I168*H168,2)</f>
        <v>0</v>
      </c>
      <c r="BL168" s="337" t="s">
        <v>270</v>
      </c>
      <c r="BM168" s="203" t="s">
        <v>2954</v>
      </c>
    </row>
    <row r="169" spans="1:65" s="2" customFormat="1" ht="24.2" customHeight="1">
      <c r="A169" s="35"/>
      <c r="B169" s="36"/>
      <c r="C169" s="191" t="s">
        <v>397</v>
      </c>
      <c r="D169" s="191" t="s">
        <v>266</v>
      </c>
      <c r="E169" s="192" t="s">
        <v>2114</v>
      </c>
      <c r="F169" s="193" t="s">
        <v>7614</v>
      </c>
      <c r="G169" s="194" t="s">
        <v>307</v>
      </c>
      <c r="H169" s="195">
        <v>62.76</v>
      </c>
      <c r="I169" s="196"/>
      <c r="J169" s="197">
        <f>ROUND(I169*H169,2)</f>
        <v>0</v>
      </c>
      <c r="K169" s="198"/>
      <c r="L169" s="40"/>
      <c r="M169" s="199" t="s">
        <v>1</v>
      </c>
      <c r="N169" s="200" t="s">
        <v>38</v>
      </c>
      <c r="O169" s="72"/>
      <c r="P169" s="201">
        <f>O169*H169</f>
        <v>0</v>
      </c>
      <c r="Q169" s="201">
        <v>1.11381</v>
      </c>
      <c r="R169" s="201">
        <f>Q169*H169</f>
        <v>69.902715599999993</v>
      </c>
      <c r="S169" s="201">
        <v>0</v>
      </c>
      <c r="T169" s="202">
        <f>S169*H169</f>
        <v>0</v>
      </c>
      <c r="U169" s="35"/>
      <c r="V169" s="35"/>
      <c r="W169" s="35"/>
      <c r="X169" s="35"/>
      <c r="Y169" s="35"/>
      <c r="Z169" s="35"/>
      <c r="AA169" s="35"/>
      <c r="AB169" s="35"/>
      <c r="AC169" s="35"/>
      <c r="AD169" s="35"/>
      <c r="AE169" s="35"/>
      <c r="AR169" s="203" t="s">
        <v>270</v>
      </c>
      <c r="AT169" s="203" t="s">
        <v>266</v>
      </c>
      <c r="AU169" s="203" t="s">
        <v>73</v>
      </c>
      <c r="AY169" s="18" t="s">
        <v>263</v>
      </c>
      <c r="BE169" s="204">
        <f>IF(N169="základní",J169,0)</f>
        <v>0</v>
      </c>
      <c r="BF169" s="204">
        <f>IF(N169="snížená",J169,0)</f>
        <v>0</v>
      </c>
      <c r="BG169" s="204">
        <f>IF(N169="zákl. přenesená",J169,0)</f>
        <v>0</v>
      </c>
      <c r="BH169" s="204">
        <f>IF(N169="sníž. přenesená",J169,0)</f>
        <v>0</v>
      </c>
      <c r="BI169" s="204">
        <f>IF(N169="nulová",J169,0)</f>
        <v>0</v>
      </c>
      <c r="BJ169" s="18" t="s">
        <v>71</v>
      </c>
      <c r="BK169" s="204">
        <f>ROUND(I169*H169,2)</f>
        <v>0</v>
      </c>
      <c r="BL169" s="18" t="s">
        <v>270</v>
      </c>
      <c r="BM169" s="203" t="s">
        <v>4695</v>
      </c>
    </row>
    <row r="170" spans="1:65" s="13" customFormat="1">
      <c r="B170" s="205"/>
      <c r="C170" s="206"/>
      <c r="D170" s="207" t="s">
        <v>272</v>
      </c>
      <c r="E170" s="206"/>
      <c r="F170" s="209"/>
      <c r="G170" s="206"/>
      <c r="H170" s="210"/>
      <c r="I170" s="211"/>
      <c r="J170" s="206"/>
      <c r="K170" s="206"/>
      <c r="L170" s="212"/>
      <c r="M170" s="213"/>
      <c r="N170" s="214"/>
      <c r="O170" s="214"/>
      <c r="P170" s="214"/>
      <c r="Q170" s="214"/>
      <c r="R170" s="214"/>
      <c r="S170" s="214"/>
      <c r="T170" s="215"/>
      <c r="AT170" s="216" t="s">
        <v>272</v>
      </c>
      <c r="AU170" s="216" t="s">
        <v>73</v>
      </c>
      <c r="AV170" s="13" t="s">
        <v>73</v>
      </c>
      <c r="AW170" s="13" t="s">
        <v>4</v>
      </c>
      <c r="AX170" s="13" t="s">
        <v>71</v>
      </c>
      <c r="AY170" s="216" t="s">
        <v>263</v>
      </c>
    </row>
    <row r="171" spans="1:65" s="2" customFormat="1" ht="24.2" customHeight="1">
      <c r="A171" s="35"/>
      <c r="B171" s="36"/>
      <c r="C171" s="191" t="s">
        <v>405</v>
      </c>
      <c r="D171" s="191" t="s">
        <v>266</v>
      </c>
      <c r="E171" s="192" t="s">
        <v>4696</v>
      </c>
      <c r="F171" s="193" t="s">
        <v>4697</v>
      </c>
      <c r="G171" s="194" t="s">
        <v>300</v>
      </c>
      <c r="H171" s="195">
        <v>28.905000000000001</v>
      </c>
      <c r="I171" s="196"/>
      <c r="J171" s="197">
        <f>ROUND(I171*H171,2)</f>
        <v>0</v>
      </c>
      <c r="K171" s="198"/>
      <c r="L171" s="40"/>
      <c r="M171" s="199" t="s">
        <v>1</v>
      </c>
      <c r="N171" s="200" t="s">
        <v>38</v>
      </c>
      <c r="O171" s="72"/>
      <c r="P171" s="201">
        <f>O171*H171</f>
        <v>0</v>
      </c>
      <c r="Q171" s="201">
        <v>2.5018699999999998</v>
      </c>
      <c r="R171" s="201">
        <f>Q171*H171</f>
        <v>72.316552349999995</v>
      </c>
      <c r="S171" s="201">
        <v>0</v>
      </c>
      <c r="T171" s="202">
        <f>S171*H171</f>
        <v>0</v>
      </c>
      <c r="U171" s="35"/>
      <c r="V171" s="35"/>
      <c r="W171" s="35"/>
      <c r="X171" s="35"/>
      <c r="Y171" s="35"/>
      <c r="Z171" s="35"/>
      <c r="AA171" s="35"/>
      <c r="AB171" s="35"/>
      <c r="AC171" s="35"/>
      <c r="AD171" s="35"/>
      <c r="AE171" s="35"/>
      <c r="AR171" s="203" t="s">
        <v>270</v>
      </c>
      <c r="AT171" s="203" t="s">
        <v>266</v>
      </c>
      <c r="AU171" s="203" t="s">
        <v>73</v>
      </c>
      <c r="AY171" s="18" t="s">
        <v>263</v>
      </c>
      <c r="BE171" s="204">
        <f>IF(N171="základní",J171,0)</f>
        <v>0</v>
      </c>
      <c r="BF171" s="204">
        <f>IF(N171="snížená",J171,0)</f>
        <v>0</v>
      </c>
      <c r="BG171" s="204">
        <f>IF(N171="zákl. přenesená",J171,0)</f>
        <v>0</v>
      </c>
      <c r="BH171" s="204">
        <f>IF(N171="sníž. přenesená",J171,0)</f>
        <v>0</v>
      </c>
      <c r="BI171" s="204">
        <f>IF(N171="nulová",J171,0)</f>
        <v>0</v>
      </c>
      <c r="BJ171" s="18" t="s">
        <v>71</v>
      </c>
      <c r="BK171" s="204">
        <f>ROUND(I171*H171,2)</f>
        <v>0</v>
      </c>
      <c r="BL171" s="18" t="s">
        <v>270</v>
      </c>
      <c r="BM171" s="203" t="s">
        <v>4698</v>
      </c>
    </row>
    <row r="172" spans="1:65" s="13" customFormat="1">
      <c r="B172" s="205"/>
      <c r="C172" s="206"/>
      <c r="D172" s="207" t="s">
        <v>272</v>
      </c>
      <c r="E172" s="208" t="s">
        <v>1</v>
      </c>
      <c r="F172" s="209" t="s">
        <v>4699</v>
      </c>
      <c r="G172" s="206"/>
      <c r="H172" s="210">
        <v>28.905000000000001</v>
      </c>
      <c r="I172" s="211"/>
      <c r="J172" s="206"/>
      <c r="K172" s="206"/>
      <c r="L172" s="212"/>
      <c r="M172" s="213"/>
      <c r="N172" s="214"/>
      <c r="O172" s="214"/>
      <c r="P172" s="214"/>
      <c r="Q172" s="214"/>
      <c r="R172" s="214"/>
      <c r="S172" s="214"/>
      <c r="T172" s="215"/>
      <c r="AT172" s="216" t="s">
        <v>272</v>
      </c>
      <c r="AU172" s="216" t="s">
        <v>73</v>
      </c>
      <c r="AV172" s="13" t="s">
        <v>73</v>
      </c>
      <c r="AW172" s="13" t="s">
        <v>30</v>
      </c>
      <c r="AX172" s="13" t="s">
        <v>71</v>
      </c>
      <c r="AY172" s="216" t="s">
        <v>263</v>
      </c>
    </row>
    <row r="173" spans="1:65" s="2" customFormat="1" ht="24.2" customHeight="1">
      <c r="A173" s="35"/>
      <c r="B173" s="36"/>
      <c r="C173" s="191" t="s">
        <v>412</v>
      </c>
      <c r="D173" s="191" t="s">
        <v>266</v>
      </c>
      <c r="E173" s="192" t="s">
        <v>4700</v>
      </c>
      <c r="F173" s="193" t="s">
        <v>4701</v>
      </c>
      <c r="G173" s="194" t="s">
        <v>300</v>
      </c>
      <c r="H173" s="195">
        <v>361.16300000000001</v>
      </c>
      <c r="I173" s="196"/>
      <c r="J173" s="197">
        <f>ROUND(I173*H173,2)</f>
        <v>0</v>
      </c>
      <c r="K173" s="198"/>
      <c r="L173" s="40"/>
      <c r="M173" s="199" t="s">
        <v>1</v>
      </c>
      <c r="N173" s="200" t="s">
        <v>38</v>
      </c>
      <c r="O173" s="72"/>
      <c r="P173" s="201">
        <f>O173*H173</f>
        <v>0</v>
      </c>
      <c r="Q173" s="201">
        <v>2.5018699999999998</v>
      </c>
      <c r="R173" s="201">
        <f>Q173*H173</f>
        <v>903.58287480999991</v>
      </c>
      <c r="S173" s="201">
        <v>0</v>
      </c>
      <c r="T173" s="202">
        <f>S173*H173</f>
        <v>0</v>
      </c>
      <c r="U173" s="35"/>
      <c r="V173" s="35"/>
      <c r="W173" s="35"/>
      <c r="X173" s="35"/>
      <c r="Y173" s="35"/>
      <c r="Z173" s="35"/>
      <c r="AA173" s="35"/>
      <c r="AB173" s="35"/>
      <c r="AC173" s="35"/>
      <c r="AD173" s="35"/>
      <c r="AE173" s="35"/>
      <c r="AR173" s="203" t="s">
        <v>270</v>
      </c>
      <c r="AT173" s="203" t="s">
        <v>266</v>
      </c>
      <c r="AU173" s="203" t="s">
        <v>73</v>
      </c>
      <c r="AY173" s="18" t="s">
        <v>263</v>
      </c>
      <c r="BE173" s="204">
        <f>IF(N173="základní",J173,0)</f>
        <v>0</v>
      </c>
      <c r="BF173" s="204">
        <f>IF(N173="snížená",J173,0)</f>
        <v>0</v>
      </c>
      <c r="BG173" s="204">
        <f>IF(N173="zákl. přenesená",J173,0)</f>
        <v>0</v>
      </c>
      <c r="BH173" s="204">
        <f>IF(N173="sníž. přenesená",J173,0)</f>
        <v>0</v>
      </c>
      <c r="BI173" s="204">
        <f>IF(N173="nulová",J173,0)</f>
        <v>0</v>
      </c>
      <c r="BJ173" s="18" t="s">
        <v>71</v>
      </c>
      <c r="BK173" s="204">
        <f>ROUND(I173*H173,2)</f>
        <v>0</v>
      </c>
      <c r="BL173" s="18" t="s">
        <v>270</v>
      </c>
      <c r="BM173" s="203" t="s">
        <v>4702</v>
      </c>
    </row>
    <row r="174" spans="1:65" s="13" customFormat="1">
      <c r="B174" s="205"/>
      <c r="C174" s="206"/>
      <c r="D174" s="207" t="s">
        <v>272</v>
      </c>
      <c r="E174" s="208" t="s">
        <v>1</v>
      </c>
      <c r="F174" s="209" t="s">
        <v>4703</v>
      </c>
      <c r="G174" s="206"/>
      <c r="H174" s="210">
        <v>72.263000000000005</v>
      </c>
      <c r="I174" s="211"/>
      <c r="J174" s="206"/>
      <c r="K174" s="206"/>
      <c r="L174" s="212"/>
      <c r="M174" s="213"/>
      <c r="N174" s="214"/>
      <c r="O174" s="214"/>
      <c r="P174" s="214"/>
      <c r="Q174" s="214"/>
      <c r="R174" s="214"/>
      <c r="S174" s="214"/>
      <c r="T174" s="215"/>
      <c r="AT174" s="216" t="s">
        <v>272</v>
      </c>
      <c r="AU174" s="216" t="s">
        <v>73</v>
      </c>
      <c r="AV174" s="13" t="s">
        <v>73</v>
      </c>
      <c r="AW174" s="13" t="s">
        <v>30</v>
      </c>
      <c r="AX174" s="13" t="s">
        <v>64</v>
      </c>
      <c r="AY174" s="216" t="s">
        <v>263</v>
      </c>
    </row>
    <row r="175" spans="1:65" s="13" customFormat="1">
      <c r="B175" s="205"/>
      <c r="C175" s="206"/>
      <c r="D175" s="207" t="s">
        <v>272</v>
      </c>
      <c r="E175" s="208" t="s">
        <v>1</v>
      </c>
      <c r="F175" s="209" t="s">
        <v>4704</v>
      </c>
      <c r="G175" s="206"/>
      <c r="H175" s="210">
        <v>288.89999999999998</v>
      </c>
      <c r="I175" s="211"/>
      <c r="J175" s="206"/>
      <c r="K175" s="206"/>
      <c r="L175" s="212"/>
      <c r="M175" s="213"/>
      <c r="N175" s="214"/>
      <c r="O175" s="214"/>
      <c r="P175" s="214"/>
      <c r="Q175" s="214"/>
      <c r="R175" s="214"/>
      <c r="S175" s="214"/>
      <c r="T175" s="215"/>
      <c r="AT175" s="216" t="s">
        <v>272</v>
      </c>
      <c r="AU175" s="216" t="s">
        <v>73</v>
      </c>
      <c r="AV175" s="13" t="s">
        <v>73</v>
      </c>
      <c r="AW175" s="13" t="s">
        <v>30</v>
      </c>
      <c r="AX175" s="13" t="s">
        <v>64</v>
      </c>
      <c r="AY175" s="216" t="s">
        <v>263</v>
      </c>
    </row>
    <row r="176" spans="1:65" s="15" customFormat="1">
      <c r="B176" s="228"/>
      <c r="C176" s="229"/>
      <c r="D176" s="207" t="s">
        <v>272</v>
      </c>
      <c r="E176" s="230" t="s">
        <v>1</v>
      </c>
      <c r="F176" s="231" t="s">
        <v>280</v>
      </c>
      <c r="G176" s="229"/>
      <c r="H176" s="232">
        <v>361.16300000000001</v>
      </c>
      <c r="I176" s="233"/>
      <c r="J176" s="229"/>
      <c r="K176" s="229"/>
      <c r="L176" s="234"/>
      <c r="M176" s="235"/>
      <c r="N176" s="236"/>
      <c r="O176" s="236"/>
      <c r="P176" s="236"/>
      <c r="Q176" s="236"/>
      <c r="R176" s="236"/>
      <c r="S176" s="236"/>
      <c r="T176" s="237"/>
      <c r="AT176" s="238" t="s">
        <v>272</v>
      </c>
      <c r="AU176" s="238" t="s">
        <v>73</v>
      </c>
      <c r="AV176" s="15" t="s">
        <v>270</v>
      </c>
      <c r="AW176" s="15" t="s">
        <v>30</v>
      </c>
      <c r="AX176" s="15" t="s">
        <v>71</v>
      </c>
      <c r="AY176" s="238" t="s">
        <v>263</v>
      </c>
    </row>
    <row r="177" spans="1:65" s="2" customFormat="1" ht="24.2" customHeight="1">
      <c r="A177" s="35"/>
      <c r="B177" s="36"/>
      <c r="C177" s="191" t="s">
        <v>416</v>
      </c>
      <c r="D177" s="191" t="s">
        <v>266</v>
      </c>
      <c r="E177" s="192" t="s">
        <v>605</v>
      </c>
      <c r="F177" s="193" t="s">
        <v>4705</v>
      </c>
      <c r="G177" s="194" t="s">
        <v>307</v>
      </c>
      <c r="H177" s="195">
        <v>50.709000000000003</v>
      </c>
      <c r="I177" s="196"/>
      <c r="J177" s="197">
        <f>ROUND(I177*H177,2)</f>
        <v>0</v>
      </c>
      <c r="K177" s="198"/>
      <c r="L177" s="40"/>
      <c r="M177" s="199" t="s">
        <v>1</v>
      </c>
      <c r="N177" s="200" t="s">
        <v>38</v>
      </c>
      <c r="O177" s="72"/>
      <c r="P177" s="201">
        <f>O177*H177</f>
        <v>0</v>
      </c>
      <c r="Q177" s="201">
        <v>1.0606199999999999</v>
      </c>
      <c r="R177" s="201">
        <f>Q177*H177</f>
        <v>53.782979579999996</v>
      </c>
      <c r="S177" s="201">
        <v>0</v>
      </c>
      <c r="T177" s="202">
        <f>S177*H177</f>
        <v>0</v>
      </c>
      <c r="U177" s="35"/>
      <c r="V177" s="35"/>
      <c r="W177" s="35"/>
      <c r="X177" s="35"/>
      <c r="Y177" s="35"/>
      <c r="Z177" s="35"/>
      <c r="AA177" s="35"/>
      <c r="AB177" s="35"/>
      <c r="AC177" s="35"/>
      <c r="AD177" s="35"/>
      <c r="AE177" s="35"/>
      <c r="AR177" s="203" t="s">
        <v>270</v>
      </c>
      <c r="AT177" s="203" t="s">
        <v>266</v>
      </c>
      <c r="AU177" s="203" t="s">
        <v>73</v>
      </c>
      <c r="AY177" s="18" t="s">
        <v>263</v>
      </c>
      <c r="BE177" s="204">
        <f>IF(N177="základní",J177,0)</f>
        <v>0</v>
      </c>
      <c r="BF177" s="204">
        <f>IF(N177="snížená",J177,0)</f>
        <v>0</v>
      </c>
      <c r="BG177" s="204">
        <f>IF(N177="zákl. přenesená",J177,0)</f>
        <v>0</v>
      </c>
      <c r="BH177" s="204">
        <f>IF(N177="sníž. přenesená",J177,0)</f>
        <v>0</v>
      </c>
      <c r="BI177" s="204">
        <f>IF(N177="nulová",J177,0)</f>
        <v>0</v>
      </c>
      <c r="BJ177" s="18" t="s">
        <v>71</v>
      </c>
      <c r="BK177" s="204">
        <f>ROUND(I177*H177,2)</f>
        <v>0</v>
      </c>
      <c r="BL177" s="18" t="s">
        <v>270</v>
      </c>
      <c r="BM177" s="203" t="s">
        <v>4706</v>
      </c>
    </row>
    <row r="178" spans="1:65" s="13" customFormat="1">
      <c r="B178" s="205"/>
      <c r="C178" s="206"/>
      <c r="D178" s="207" t="s">
        <v>272</v>
      </c>
      <c r="E178" s="208" t="s">
        <v>1</v>
      </c>
      <c r="F178" s="209" t="s">
        <v>4707</v>
      </c>
      <c r="G178" s="206"/>
      <c r="H178" s="210">
        <v>50.709000000000003</v>
      </c>
      <c r="I178" s="211"/>
      <c r="J178" s="206"/>
      <c r="K178" s="206"/>
      <c r="L178" s="212"/>
      <c r="M178" s="213"/>
      <c r="N178" s="214"/>
      <c r="O178" s="214"/>
      <c r="P178" s="214"/>
      <c r="Q178" s="214"/>
      <c r="R178" s="214"/>
      <c r="S178" s="214"/>
      <c r="T178" s="215"/>
      <c r="AT178" s="216" t="s">
        <v>272</v>
      </c>
      <c r="AU178" s="216" t="s">
        <v>73</v>
      </c>
      <c r="AV178" s="13" t="s">
        <v>73</v>
      </c>
      <c r="AW178" s="13" t="s">
        <v>30</v>
      </c>
      <c r="AX178" s="13" t="s">
        <v>71</v>
      </c>
      <c r="AY178" s="216" t="s">
        <v>263</v>
      </c>
    </row>
    <row r="179" spans="1:65" s="12" customFormat="1" ht="22.9" customHeight="1">
      <c r="B179" s="175"/>
      <c r="C179" s="176"/>
      <c r="D179" s="177" t="s">
        <v>63</v>
      </c>
      <c r="E179" s="189" t="s">
        <v>276</v>
      </c>
      <c r="F179" s="189" t="s">
        <v>705</v>
      </c>
      <c r="G179" s="176"/>
      <c r="H179" s="176"/>
      <c r="I179" s="179"/>
      <c r="J179" s="190">
        <f>BK179</f>
        <v>0</v>
      </c>
      <c r="K179" s="176"/>
      <c r="L179" s="181"/>
      <c r="M179" s="182"/>
      <c r="N179" s="183"/>
      <c r="O179" s="183"/>
      <c r="P179" s="184">
        <f>SUM(P180:P187)</f>
        <v>0</v>
      </c>
      <c r="Q179" s="183"/>
      <c r="R179" s="184">
        <f>SUM(R180:R187)</f>
        <v>35.401507119999998</v>
      </c>
      <c r="S179" s="183"/>
      <c r="T179" s="185">
        <f>SUM(T180:T187)</f>
        <v>0</v>
      </c>
      <c r="AR179" s="186" t="s">
        <v>71</v>
      </c>
      <c r="AT179" s="187" t="s">
        <v>63</v>
      </c>
      <c r="AU179" s="187" t="s">
        <v>71</v>
      </c>
      <c r="AY179" s="186" t="s">
        <v>263</v>
      </c>
      <c r="BK179" s="188">
        <f>SUM(BK180:BK187)</f>
        <v>0</v>
      </c>
    </row>
    <row r="180" spans="1:65" s="2" customFormat="1" ht="24.2" customHeight="1">
      <c r="A180" s="35"/>
      <c r="B180" s="36"/>
      <c r="C180" s="191" t="s">
        <v>421</v>
      </c>
      <c r="D180" s="191" t="s">
        <v>266</v>
      </c>
      <c r="E180" s="192" t="s">
        <v>4708</v>
      </c>
      <c r="F180" s="193" t="s">
        <v>4709</v>
      </c>
      <c r="G180" s="194" t="s">
        <v>269</v>
      </c>
      <c r="H180" s="195">
        <v>4.4550000000000001</v>
      </c>
      <c r="I180" s="196"/>
      <c r="J180" s="197">
        <f>ROUND(I180*H180,2)</f>
        <v>0</v>
      </c>
      <c r="K180" s="198"/>
      <c r="L180" s="40"/>
      <c r="M180" s="199" t="s">
        <v>1</v>
      </c>
      <c r="N180" s="200" t="s">
        <v>38</v>
      </c>
      <c r="O180" s="72"/>
      <c r="P180" s="201">
        <f>O180*H180</f>
        <v>0</v>
      </c>
      <c r="Q180" s="201">
        <v>0.14380999999999999</v>
      </c>
      <c r="R180" s="201">
        <f>Q180*H180</f>
        <v>0.64067355000000004</v>
      </c>
      <c r="S180" s="201">
        <v>0</v>
      </c>
      <c r="T180" s="202">
        <f>S180*H180</f>
        <v>0</v>
      </c>
      <c r="U180" s="35"/>
      <c r="V180" s="35"/>
      <c r="W180" s="35"/>
      <c r="X180" s="35"/>
      <c r="Y180" s="35"/>
      <c r="Z180" s="35"/>
      <c r="AA180" s="35"/>
      <c r="AB180" s="35"/>
      <c r="AC180" s="35"/>
      <c r="AD180" s="35"/>
      <c r="AE180" s="35"/>
      <c r="AR180" s="203" t="s">
        <v>270</v>
      </c>
      <c r="AT180" s="203" t="s">
        <v>266</v>
      </c>
      <c r="AU180" s="203" t="s">
        <v>73</v>
      </c>
      <c r="AY180" s="18" t="s">
        <v>263</v>
      </c>
      <c r="BE180" s="204">
        <f>IF(N180="základní",J180,0)</f>
        <v>0</v>
      </c>
      <c r="BF180" s="204">
        <f>IF(N180="snížená",J180,0)</f>
        <v>0</v>
      </c>
      <c r="BG180" s="204">
        <f>IF(N180="zákl. přenesená",J180,0)</f>
        <v>0</v>
      </c>
      <c r="BH180" s="204">
        <f>IF(N180="sníž. přenesená",J180,0)</f>
        <v>0</v>
      </c>
      <c r="BI180" s="204">
        <f>IF(N180="nulová",J180,0)</f>
        <v>0</v>
      </c>
      <c r="BJ180" s="18" t="s">
        <v>71</v>
      </c>
      <c r="BK180" s="204">
        <f>ROUND(I180*H180,2)</f>
        <v>0</v>
      </c>
      <c r="BL180" s="18" t="s">
        <v>270</v>
      </c>
      <c r="BM180" s="203" t="s">
        <v>4710</v>
      </c>
    </row>
    <row r="181" spans="1:65" s="13" customFormat="1">
      <c r="B181" s="205"/>
      <c r="C181" s="206"/>
      <c r="D181" s="207" t="s">
        <v>272</v>
      </c>
      <c r="E181" s="208" t="s">
        <v>1</v>
      </c>
      <c r="F181" s="209" t="s">
        <v>4711</v>
      </c>
      <c r="G181" s="206"/>
      <c r="H181" s="210">
        <v>4.4550000000000001</v>
      </c>
      <c r="I181" s="211"/>
      <c r="J181" s="206"/>
      <c r="K181" s="206"/>
      <c r="L181" s="212"/>
      <c r="M181" s="213"/>
      <c r="N181" s="214"/>
      <c r="O181" s="214"/>
      <c r="P181" s="214"/>
      <c r="Q181" s="214"/>
      <c r="R181" s="214"/>
      <c r="S181" s="214"/>
      <c r="T181" s="215"/>
      <c r="AT181" s="216" t="s">
        <v>272</v>
      </c>
      <c r="AU181" s="216" t="s">
        <v>73</v>
      </c>
      <c r="AV181" s="13" t="s">
        <v>73</v>
      </c>
      <c r="AW181" s="13" t="s">
        <v>30</v>
      </c>
      <c r="AX181" s="13" t="s">
        <v>71</v>
      </c>
      <c r="AY181" s="216" t="s">
        <v>263</v>
      </c>
    </row>
    <row r="182" spans="1:65" s="2" customFormat="1" ht="24.2" customHeight="1">
      <c r="A182" s="35"/>
      <c r="B182" s="36"/>
      <c r="C182" s="191" t="s">
        <v>426</v>
      </c>
      <c r="D182" s="191" t="s">
        <v>266</v>
      </c>
      <c r="E182" s="192" t="s">
        <v>4712</v>
      </c>
      <c r="F182" s="193" t="s">
        <v>4713</v>
      </c>
      <c r="G182" s="194" t="s">
        <v>269</v>
      </c>
      <c r="H182" s="195">
        <v>86.247</v>
      </c>
      <c r="I182" s="196"/>
      <c r="J182" s="197">
        <f>ROUND(I182*H182,2)</f>
        <v>0</v>
      </c>
      <c r="K182" s="198"/>
      <c r="L182" s="40"/>
      <c r="M182" s="199" t="s">
        <v>1</v>
      </c>
      <c r="N182" s="200" t="s">
        <v>38</v>
      </c>
      <c r="O182" s="72"/>
      <c r="P182" s="201">
        <f>O182*H182</f>
        <v>0</v>
      </c>
      <c r="Q182" s="201">
        <v>0.30131000000000002</v>
      </c>
      <c r="R182" s="201">
        <f>Q182*H182</f>
        <v>25.987083570000003</v>
      </c>
      <c r="S182" s="201">
        <v>0</v>
      </c>
      <c r="T182" s="202">
        <f>S182*H182</f>
        <v>0</v>
      </c>
      <c r="U182" s="35"/>
      <c r="V182" s="35"/>
      <c r="W182" s="35"/>
      <c r="X182" s="35"/>
      <c r="Y182" s="35"/>
      <c r="Z182" s="35"/>
      <c r="AA182" s="35"/>
      <c r="AB182" s="35"/>
      <c r="AC182" s="35"/>
      <c r="AD182" s="35"/>
      <c r="AE182" s="35"/>
      <c r="AR182" s="203" t="s">
        <v>270</v>
      </c>
      <c r="AT182" s="203" t="s">
        <v>266</v>
      </c>
      <c r="AU182" s="203" t="s">
        <v>73</v>
      </c>
      <c r="AY182" s="18" t="s">
        <v>263</v>
      </c>
      <c r="BE182" s="204">
        <f>IF(N182="základní",J182,0)</f>
        <v>0</v>
      </c>
      <c r="BF182" s="204">
        <f>IF(N182="snížená",J182,0)</f>
        <v>0</v>
      </c>
      <c r="BG182" s="204">
        <f>IF(N182="zákl. přenesená",J182,0)</f>
        <v>0</v>
      </c>
      <c r="BH182" s="204">
        <f>IF(N182="sníž. přenesená",J182,0)</f>
        <v>0</v>
      </c>
      <c r="BI182" s="204">
        <f>IF(N182="nulová",J182,0)</f>
        <v>0</v>
      </c>
      <c r="BJ182" s="18" t="s">
        <v>71</v>
      </c>
      <c r="BK182" s="204">
        <f>ROUND(I182*H182,2)</f>
        <v>0</v>
      </c>
      <c r="BL182" s="18" t="s">
        <v>270</v>
      </c>
      <c r="BM182" s="203" t="s">
        <v>4714</v>
      </c>
    </row>
    <row r="183" spans="1:65" s="13" customFormat="1">
      <c r="B183" s="205"/>
      <c r="C183" s="206"/>
      <c r="D183" s="207" t="s">
        <v>272</v>
      </c>
      <c r="E183" s="208" t="s">
        <v>1</v>
      </c>
      <c r="F183" s="209" t="s">
        <v>4715</v>
      </c>
      <c r="G183" s="206"/>
      <c r="H183" s="210">
        <v>91.046999999999997</v>
      </c>
      <c r="I183" s="211"/>
      <c r="J183" s="206"/>
      <c r="K183" s="206"/>
      <c r="L183" s="212"/>
      <c r="M183" s="213"/>
      <c r="N183" s="214"/>
      <c r="O183" s="214"/>
      <c r="P183" s="214"/>
      <c r="Q183" s="214"/>
      <c r="R183" s="214"/>
      <c r="S183" s="214"/>
      <c r="T183" s="215"/>
      <c r="AT183" s="216" t="s">
        <v>272</v>
      </c>
      <c r="AU183" s="216" t="s">
        <v>73</v>
      </c>
      <c r="AV183" s="13" t="s">
        <v>73</v>
      </c>
      <c r="AW183" s="13" t="s">
        <v>30</v>
      </c>
      <c r="AX183" s="13" t="s">
        <v>64</v>
      </c>
      <c r="AY183" s="216" t="s">
        <v>263</v>
      </c>
    </row>
    <row r="184" spans="1:65" s="13" customFormat="1">
      <c r="B184" s="205"/>
      <c r="C184" s="206"/>
      <c r="D184" s="207" t="s">
        <v>272</v>
      </c>
      <c r="E184" s="208" t="s">
        <v>1</v>
      </c>
      <c r="F184" s="209" t="s">
        <v>4716</v>
      </c>
      <c r="G184" s="206"/>
      <c r="H184" s="210">
        <v>-4.8</v>
      </c>
      <c r="I184" s="211"/>
      <c r="J184" s="206"/>
      <c r="K184" s="206"/>
      <c r="L184" s="212"/>
      <c r="M184" s="213"/>
      <c r="N184" s="214"/>
      <c r="O184" s="214"/>
      <c r="P184" s="214"/>
      <c r="Q184" s="214"/>
      <c r="R184" s="214"/>
      <c r="S184" s="214"/>
      <c r="T184" s="215"/>
      <c r="AT184" s="216" t="s">
        <v>272</v>
      </c>
      <c r="AU184" s="216" t="s">
        <v>73</v>
      </c>
      <c r="AV184" s="13" t="s">
        <v>73</v>
      </c>
      <c r="AW184" s="13" t="s">
        <v>30</v>
      </c>
      <c r="AX184" s="13" t="s">
        <v>64</v>
      </c>
      <c r="AY184" s="216" t="s">
        <v>263</v>
      </c>
    </row>
    <row r="185" spans="1:65" s="15" customFormat="1">
      <c r="B185" s="228"/>
      <c r="C185" s="229"/>
      <c r="D185" s="207" t="s">
        <v>272</v>
      </c>
      <c r="E185" s="230" t="s">
        <v>1</v>
      </c>
      <c r="F185" s="231" t="s">
        <v>280</v>
      </c>
      <c r="G185" s="229"/>
      <c r="H185" s="232">
        <v>86.247</v>
      </c>
      <c r="I185" s="233"/>
      <c r="J185" s="229"/>
      <c r="K185" s="229"/>
      <c r="L185" s="234"/>
      <c r="M185" s="235"/>
      <c r="N185" s="236"/>
      <c r="O185" s="236"/>
      <c r="P185" s="236"/>
      <c r="Q185" s="236"/>
      <c r="R185" s="236"/>
      <c r="S185" s="236"/>
      <c r="T185" s="237"/>
      <c r="AT185" s="238" t="s">
        <v>272</v>
      </c>
      <c r="AU185" s="238" t="s">
        <v>73</v>
      </c>
      <c r="AV185" s="15" t="s">
        <v>270</v>
      </c>
      <c r="AW185" s="15" t="s">
        <v>30</v>
      </c>
      <c r="AX185" s="15" t="s">
        <v>71</v>
      </c>
      <c r="AY185" s="238" t="s">
        <v>263</v>
      </c>
    </row>
    <row r="186" spans="1:65" s="2" customFormat="1" ht="24.2" customHeight="1">
      <c r="A186" s="35"/>
      <c r="B186" s="36"/>
      <c r="C186" s="191" t="s">
        <v>554</v>
      </c>
      <c r="D186" s="191" t="s">
        <v>266</v>
      </c>
      <c r="E186" s="192" t="s">
        <v>4717</v>
      </c>
      <c r="F186" s="193" t="s">
        <v>4718</v>
      </c>
      <c r="G186" s="194" t="s">
        <v>374</v>
      </c>
      <c r="H186" s="195">
        <v>1</v>
      </c>
      <c r="I186" s="196"/>
      <c r="J186" s="197">
        <f>ROUND(I186*H186,2)</f>
        <v>0</v>
      </c>
      <c r="K186" s="198"/>
      <c r="L186" s="40"/>
      <c r="M186" s="199" t="s">
        <v>1</v>
      </c>
      <c r="N186" s="200" t="s">
        <v>38</v>
      </c>
      <c r="O186" s="72"/>
      <c r="P186" s="201">
        <f>O186*H186</f>
        <v>0</v>
      </c>
      <c r="Q186" s="201">
        <v>1.26814</v>
      </c>
      <c r="R186" s="201">
        <f>Q186*H186</f>
        <v>1.26814</v>
      </c>
      <c r="S186" s="201">
        <v>0</v>
      </c>
      <c r="T186" s="202">
        <f>S186*H186</f>
        <v>0</v>
      </c>
      <c r="U186" s="35"/>
      <c r="V186" s="35"/>
      <c r="W186" s="35"/>
      <c r="X186" s="35"/>
      <c r="Y186" s="35"/>
      <c r="Z186" s="35"/>
      <c r="AA186" s="35"/>
      <c r="AB186" s="35"/>
      <c r="AC186" s="35"/>
      <c r="AD186" s="35"/>
      <c r="AE186" s="35"/>
      <c r="AR186" s="203" t="s">
        <v>270</v>
      </c>
      <c r="AT186" s="203" t="s">
        <v>266</v>
      </c>
      <c r="AU186" s="203" t="s">
        <v>73</v>
      </c>
      <c r="AY186" s="18" t="s">
        <v>263</v>
      </c>
      <c r="BE186" s="204">
        <f>IF(N186="základní",J186,0)</f>
        <v>0</v>
      </c>
      <c r="BF186" s="204">
        <f>IF(N186="snížená",J186,0)</f>
        <v>0</v>
      </c>
      <c r="BG186" s="204">
        <f>IF(N186="zákl. přenesená",J186,0)</f>
        <v>0</v>
      </c>
      <c r="BH186" s="204">
        <f>IF(N186="sníž. přenesená",J186,0)</f>
        <v>0</v>
      </c>
      <c r="BI186" s="204">
        <f>IF(N186="nulová",J186,0)</f>
        <v>0</v>
      </c>
      <c r="BJ186" s="18" t="s">
        <v>71</v>
      </c>
      <c r="BK186" s="204">
        <f>ROUND(I186*H186,2)</f>
        <v>0</v>
      </c>
      <c r="BL186" s="18" t="s">
        <v>270</v>
      </c>
      <c r="BM186" s="203" t="s">
        <v>4719</v>
      </c>
    </row>
    <row r="187" spans="1:65" s="2" customFormat="1" ht="16.5" customHeight="1">
      <c r="A187" s="35"/>
      <c r="B187" s="36"/>
      <c r="C187" s="191" t="s">
        <v>493</v>
      </c>
      <c r="D187" s="191" t="s">
        <v>266</v>
      </c>
      <c r="E187" s="192" t="s">
        <v>4720</v>
      </c>
      <c r="F187" s="193" t="s">
        <v>4721</v>
      </c>
      <c r="G187" s="194" t="s">
        <v>4722</v>
      </c>
      <c r="H187" s="195">
        <v>3</v>
      </c>
      <c r="I187" s="196"/>
      <c r="J187" s="197">
        <f>ROUND(I187*H187,2)</f>
        <v>0</v>
      </c>
      <c r="K187" s="198"/>
      <c r="L187" s="40"/>
      <c r="M187" s="199" t="s">
        <v>1</v>
      </c>
      <c r="N187" s="200" t="s">
        <v>38</v>
      </c>
      <c r="O187" s="72"/>
      <c r="P187" s="201">
        <f>O187*H187</f>
        <v>0</v>
      </c>
      <c r="Q187" s="201">
        <v>2.5018699999999998</v>
      </c>
      <c r="R187" s="201">
        <f>Q187*H187</f>
        <v>7.505609999999999</v>
      </c>
      <c r="S187" s="201">
        <v>0</v>
      </c>
      <c r="T187" s="202">
        <f>S187*H187</f>
        <v>0</v>
      </c>
      <c r="U187" s="35"/>
      <c r="V187" s="35"/>
      <c r="W187" s="35"/>
      <c r="X187" s="35"/>
      <c r="Y187" s="35"/>
      <c r="Z187" s="35"/>
      <c r="AA187" s="35"/>
      <c r="AB187" s="35"/>
      <c r="AC187" s="35"/>
      <c r="AD187" s="35"/>
      <c r="AE187" s="35"/>
      <c r="AR187" s="203" t="s">
        <v>270</v>
      </c>
      <c r="AT187" s="203" t="s">
        <v>266</v>
      </c>
      <c r="AU187" s="203" t="s">
        <v>73</v>
      </c>
      <c r="AY187" s="18" t="s">
        <v>263</v>
      </c>
      <c r="BE187" s="204">
        <f>IF(N187="základní",J187,0)</f>
        <v>0</v>
      </c>
      <c r="BF187" s="204">
        <f>IF(N187="snížená",J187,0)</f>
        <v>0</v>
      </c>
      <c r="BG187" s="204">
        <f>IF(N187="zákl. přenesená",J187,0)</f>
        <v>0</v>
      </c>
      <c r="BH187" s="204">
        <f>IF(N187="sníž. přenesená",J187,0)</f>
        <v>0</v>
      </c>
      <c r="BI187" s="204">
        <f>IF(N187="nulová",J187,0)</f>
        <v>0</v>
      </c>
      <c r="BJ187" s="18" t="s">
        <v>71</v>
      </c>
      <c r="BK187" s="204">
        <f>ROUND(I187*H187,2)</f>
        <v>0</v>
      </c>
      <c r="BL187" s="18" t="s">
        <v>270</v>
      </c>
      <c r="BM187" s="203" t="s">
        <v>4723</v>
      </c>
    </row>
    <row r="188" spans="1:65" s="12" customFormat="1" ht="22.9" customHeight="1">
      <c r="B188" s="175"/>
      <c r="C188" s="176"/>
      <c r="D188" s="177" t="s">
        <v>63</v>
      </c>
      <c r="E188" s="189" t="s">
        <v>270</v>
      </c>
      <c r="F188" s="189" t="s">
        <v>829</v>
      </c>
      <c r="G188" s="176"/>
      <c r="H188" s="176"/>
      <c r="I188" s="179"/>
      <c r="J188" s="190">
        <f>BK188</f>
        <v>0</v>
      </c>
      <c r="K188" s="176"/>
      <c r="L188" s="181"/>
      <c r="M188" s="182"/>
      <c r="N188" s="183"/>
      <c r="O188" s="183"/>
      <c r="P188" s="184">
        <f>SUM(P189:P198)</f>
        <v>0</v>
      </c>
      <c r="Q188" s="183"/>
      <c r="R188" s="184">
        <f>SUM(R189:R198)</f>
        <v>570.12744149999992</v>
      </c>
      <c r="S188" s="183"/>
      <c r="T188" s="185">
        <f>SUM(T189:T198)</f>
        <v>0</v>
      </c>
      <c r="AR188" s="186" t="s">
        <v>71</v>
      </c>
      <c r="AT188" s="187" t="s">
        <v>63</v>
      </c>
      <c r="AU188" s="187" t="s">
        <v>71</v>
      </c>
      <c r="AY188" s="186" t="s">
        <v>263</v>
      </c>
      <c r="BK188" s="188">
        <f>SUM(BK189:BK198)</f>
        <v>0</v>
      </c>
    </row>
    <row r="189" spans="1:65" s="2" customFormat="1" ht="16.5" customHeight="1">
      <c r="A189" s="35"/>
      <c r="B189" s="36"/>
      <c r="C189" s="191" t="s">
        <v>7</v>
      </c>
      <c r="D189" s="191" t="s">
        <v>266</v>
      </c>
      <c r="E189" s="192" t="s">
        <v>4724</v>
      </c>
      <c r="F189" s="193" t="s">
        <v>4725</v>
      </c>
      <c r="G189" s="194" t="s">
        <v>269</v>
      </c>
      <c r="H189" s="195">
        <v>224.77500000000001</v>
      </c>
      <c r="I189" s="196"/>
      <c r="J189" s="197">
        <f t="shared" ref="J189:J195" si="0">ROUND(I189*H189,2)</f>
        <v>0</v>
      </c>
      <c r="K189" s="198"/>
      <c r="L189" s="40"/>
      <c r="M189" s="199" t="s">
        <v>1</v>
      </c>
      <c r="N189" s="200" t="s">
        <v>38</v>
      </c>
      <c r="O189" s="72"/>
      <c r="P189" s="201">
        <f t="shared" ref="P189:P195" si="1">O189*H189</f>
        <v>0</v>
      </c>
      <c r="Q189" s="201">
        <v>2.5020099999999998</v>
      </c>
      <c r="R189" s="201">
        <f t="shared" ref="R189:R195" si="2">Q189*H189</f>
        <v>562.38929774999997</v>
      </c>
      <c r="S189" s="201">
        <v>0</v>
      </c>
      <c r="T189" s="202">
        <f t="shared" ref="T189:T195" si="3">S189*H189</f>
        <v>0</v>
      </c>
      <c r="U189" s="35"/>
      <c r="V189" s="35"/>
      <c r="W189" s="35"/>
      <c r="X189" s="35"/>
      <c r="Y189" s="35"/>
      <c r="Z189" s="35"/>
      <c r="AA189" s="35"/>
      <c r="AB189" s="35"/>
      <c r="AC189" s="35"/>
      <c r="AD189" s="35"/>
      <c r="AE189" s="35"/>
      <c r="AR189" s="203" t="s">
        <v>270</v>
      </c>
      <c r="AT189" s="203" t="s">
        <v>266</v>
      </c>
      <c r="AU189" s="203" t="s">
        <v>73</v>
      </c>
      <c r="AY189" s="18" t="s">
        <v>263</v>
      </c>
      <c r="BE189" s="204">
        <f t="shared" ref="BE189:BE195" si="4">IF(N189="základní",J189,0)</f>
        <v>0</v>
      </c>
      <c r="BF189" s="204">
        <f t="shared" ref="BF189:BF195" si="5">IF(N189="snížená",J189,0)</f>
        <v>0</v>
      </c>
      <c r="BG189" s="204">
        <f t="shared" ref="BG189:BG195" si="6">IF(N189="zákl. přenesená",J189,0)</f>
        <v>0</v>
      </c>
      <c r="BH189" s="204">
        <f t="shared" ref="BH189:BH195" si="7">IF(N189="sníž. přenesená",J189,0)</f>
        <v>0</v>
      </c>
      <c r="BI189" s="204">
        <f t="shared" ref="BI189:BI195" si="8">IF(N189="nulová",J189,0)</f>
        <v>0</v>
      </c>
      <c r="BJ189" s="18" t="s">
        <v>71</v>
      </c>
      <c r="BK189" s="204">
        <f t="shared" ref="BK189:BK195" si="9">ROUND(I189*H189,2)</f>
        <v>0</v>
      </c>
      <c r="BL189" s="18" t="s">
        <v>270</v>
      </c>
      <c r="BM189" s="203" t="s">
        <v>4726</v>
      </c>
    </row>
    <row r="190" spans="1:65" s="2" customFormat="1" ht="24.2" customHeight="1">
      <c r="A190" s="35"/>
      <c r="B190" s="36"/>
      <c r="C190" s="191" t="s">
        <v>496</v>
      </c>
      <c r="D190" s="191" t="s">
        <v>266</v>
      </c>
      <c r="E190" s="192" t="s">
        <v>4727</v>
      </c>
      <c r="F190" s="193" t="s">
        <v>4728</v>
      </c>
      <c r="G190" s="194" t="s">
        <v>269</v>
      </c>
      <c r="H190" s="195">
        <v>224.77500000000001</v>
      </c>
      <c r="I190" s="196"/>
      <c r="J190" s="197">
        <f t="shared" si="0"/>
        <v>0</v>
      </c>
      <c r="K190" s="198"/>
      <c r="L190" s="40"/>
      <c r="M190" s="199" t="s">
        <v>1</v>
      </c>
      <c r="N190" s="200" t="s">
        <v>38</v>
      </c>
      <c r="O190" s="72"/>
      <c r="P190" s="201">
        <f t="shared" si="1"/>
        <v>0</v>
      </c>
      <c r="Q190" s="201">
        <v>5.3299999999999997E-3</v>
      </c>
      <c r="R190" s="201">
        <f t="shared" si="2"/>
        <v>1.1980507499999999</v>
      </c>
      <c r="S190" s="201">
        <v>0</v>
      </c>
      <c r="T190" s="202">
        <f t="shared" si="3"/>
        <v>0</v>
      </c>
      <c r="U190" s="35"/>
      <c r="V190" s="35"/>
      <c r="W190" s="35"/>
      <c r="X190" s="35"/>
      <c r="Y190" s="35"/>
      <c r="Z190" s="35"/>
      <c r="AA190" s="35"/>
      <c r="AB190" s="35"/>
      <c r="AC190" s="35"/>
      <c r="AD190" s="35"/>
      <c r="AE190" s="35"/>
      <c r="AR190" s="203" t="s">
        <v>270</v>
      </c>
      <c r="AT190" s="203" t="s">
        <v>266</v>
      </c>
      <c r="AU190" s="203" t="s">
        <v>73</v>
      </c>
      <c r="AY190" s="18" t="s">
        <v>263</v>
      </c>
      <c r="BE190" s="204">
        <f t="shared" si="4"/>
        <v>0</v>
      </c>
      <c r="BF190" s="204">
        <f t="shared" si="5"/>
        <v>0</v>
      </c>
      <c r="BG190" s="204">
        <f t="shared" si="6"/>
        <v>0</v>
      </c>
      <c r="BH190" s="204">
        <f t="shared" si="7"/>
        <v>0</v>
      </c>
      <c r="BI190" s="204">
        <f t="shared" si="8"/>
        <v>0</v>
      </c>
      <c r="BJ190" s="18" t="s">
        <v>71</v>
      </c>
      <c r="BK190" s="204">
        <f t="shared" si="9"/>
        <v>0</v>
      </c>
      <c r="BL190" s="18" t="s">
        <v>270</v>
      </c>
      <c r="BM190" s="203" t="s">
        <v>4729</v>
      </c>
    </row>
    <row r="191" spans="1:65" s="2" customFormat="1" ht="24.2" customHeight="1">
      <c r="A191" s="35"/>
      <c r="B191" s="36"/>
      <c r="C191" s="191" t="s">
        <v>576</v>
      </c>
      <c r="D191" s="191" t="s">
        <v>266</v>
      </c>
      <c r="E191" s="192" t="s">
        <v>4730</v>
      </c>
      <c r="F191" s="193" t="s">
        <v>4731</v>
      </c>
      <c r="G191" s="194" t="s">
        <v>269</v>
      </c>
      <c r="H191" s="195">
        <v>224.77500000000001</v>
      </c>
      <c r="I191" s="196"/>
      <c r="J191" s="197">
        <f t="shared" si="0"/>
        <v>0</v>
      </c>
      <c r="K191" s="198"/>
      <c r="L191" s="40"/>
      <c r="M191" s="199" t="s">
        <v>1</v>
      </c>
      <c r="N191" s="200" t="s">
        <v>38</v>
      </c>
      <c r="O191" s="72"/>
      <c r="P191" s="201">
        <f t="shared" si="1"/>
        <v>0</v>
      </c>
      <c r="Q191" s="201">
        <v>0</v>
      </c>
      <c r="R191" s="201">
        <f t="shared" si="2"/>
        <v>0</v>
      </c>
      <c r="S191" s="201">
        <v>0</v>
      </c>
      <c r="T191" s="202">
        <f t="shared" si="3"/>
        <v>0</v>
      </c>
      <c r="U191" s="35"/>
      <c r="V191" s="35"/>
      <c r="W191" s="35"/>
      <c r="X191" s="35"/>
      <c r="Y191" s="35"/>
      <c r="Z191" s="35"/>
      <c r="AA191" s="35"/>
      <c r="AB191" s="35"/>
      <c r="AC191" s="35"/>
      <c r="AD191" s="35"/>
      <c r="AE191" s="35"/>
      <c r="AR191" s="203" t="s">
        <v>270</v>
      </c>
      <c r="AT191" s="203" t="s">
        <v>266</v>
      </c>
      <c r="AU191" s="203" t="s">
        <v>73</v>
      </c>
      <c r="AY191" s="18" t="s">
        <v>263</v>
      </c>
      <c r="BE191" s="204">
        <f t="shared" si="4"/>
        <v>0</v>
      </c>
      <c r="BF191" s="204">
        <f t="shared" si="5"/>
        <v>0</v>
      </c>
      <c r="BG191" s="204">
        <f t="shared" si="6"/>
        <v>0</v>
      </c>
      <c r="BH191" s="204">
        <f t="shared" si="7"/>
        <v>0</v>
      </c>
      <c r="BI191" s="204">
        <f t="shared" si="8"/>
        <v>0</v>
      </c>
      <c r="BJ191" s="18" t="s">
        <v>71</v>
      </c>
      <c r="BK191" s="204">
        <f t="shared" si="9"/>
        <v>0</v>
      </c>
      <c r="BL191" s="18" t="s">
        <v>270</v>
      </c>
      <c r="BM191" s="203" t="s">
        <v>4732</v>
      </c>
    </row>
    <row r="192" spans="1:65" s="2" customFormat="1" ht="24.2" customHeight="1">
      <c r="A192" s="35"/>
      <c r="B192" s="36"/>
      <c r="C192" s="191" t="s">
        <v>500</v>
      </c>
      <c r="D192" s="191" t="s">
        <v>266</v>
      </c>
      <c r="E192" s="192" t="s">
        <v>4733</v>
      </c>
      <c r="F192" s="193" t="s">
        <v>4734</v>
      </c>
      <c r="G192" s="194" t="s">
        <v>269</v>
      </c>
      <c r="H192" s="195">
        <v>224.77500000000001</v>
      </c>
      <c r="I192" s="196"/>
      <c r="J192" s="197">
        <f t="shared" si="0"/>
        <v>0</v>
      </c>
      <c r="K192" s="198"/>
      <c r="L192" s="40"/>
      <c r="M192" s="199" t="s">
        <v>1</v>
      </c>
      <c r="N192" s="200" t="s">
        <v>38</v>
      </c>
      <c r="O192" s="72"/>
      <c r="P192" s="201">
        <f t="shared" si="1"/>
        <v>0</v>
      </c>
      <c r="Q192" s="201">
        <v>9.2000000000000003E-4</v>
      </c>
      <c r="R192" s="201">
        <f t="shared" si="2"/>
        <v>0.206793</v>
      </c>
      <c r="S192" s="201">
        <v>0</v>
      </c>
      <c r="T192" s="202">
        <f t="shared" si="3"/>
        <v>0</v>
      </c>
      <c r="U192" s="35"/>
      <c r="V192" s="35"/>
      <c r="W192" s="35"/>
      <c r="X192" s="35"/>
      <c r="Y192" s="35"/>
      <c r="Z192" s="35"/>
      <c r="AA192" s="35"/>
      <c r="AB192" s="35"/>
      <c r="AC192" s="35"/>
      <c r="AD192" s="35"/>
      <c r="AE192" s="35"/>
      <c r="AR192" s="203" t="s">
        <v>270</v>
      </c>
      <c r="AT192" s="203" t="s">
        <v>266</v>
      </c>
      <c r="AU192" s="203" t="s">
        <v>73</v>
      </c>
      <c r="AY192" s="18" t="s">
        <v>263</v>
      </c>
      <c r="BE192" s="204">
        <f t="shared" si="4"/>
        <v>0</v>
      </c>
      <c r="BF192" s="204">
        <f t="shared" si="5"/>
        <v>0</v>
      </c>
      <c r="BG192" s="204">
        <f t="shared" si="6"/>
        <v>0</v>
      </c>
      <c r="BH192" s="204">
        <f t="shared" si="7"/>
        <v>0</v>
      </c>
      <c r="BI192" s="204">
        <f t="shared" si="8"/>
        <v>0</v>
      </c>
      <c r="BJ192" s="18" t="s">
        <v>71</v>
      </c>
      <c r="BK192" s="204">
        <f t="shared" si="9"/>
        <v>0</v>
      </c>
      <c r="BL192" s="18" t="s">
        <v>270</v>
      </c>
      <c r="BM192" s="203" t="s">
        <v>4735</v>
      </c>
    </row>
    <row r="193" spans="1:65" s="2" customFormat="1" ht="24.2" customHeight="1">
      <c r="A193" s="35"/>
      <c r="B193" s="36"/>
      <c r="C193" s="191" t="s">
        <v>587</v>
      </c>
      <c r="D193" s="191" t="s">
        <v>266</v>
      </c>
      <c r="E193" s="192" t="s">
        <v>4736</v>
      </c>
      <c r="F193" s="193" t="s">
        <v>4737</v>
      </c>
      <c r="G193" s="194" t="s">
        <v>269</v>
      </c>
      <c r="H193" s="195">
        <v>224.77500000000001</v>
      </c>
      <c r="I193" s="196"/>
      <c r="J193" s="197">
        <f t="shared" si="0"/>
        <v>0</v>
      </c>
      <c r="K193" s="198"/>
      <c r="L193" s="40"/>
      <c r="M193" s="199" t="s">
        <v>1</v>
      </c>
      <c r="N193" s="200" t="s">
        <v>38</v>
      </c>
      <c r="O193" s="72"/>
      <c r="P193" s="201">
        <f t="shared" si="1"/>
        <v>0</v>
      </c>
      <c r="Q193" s="201">
        <v>0</v>
      </c>
      <c r="R193" s="201">
        <f t="shared" si="2"/>
        <v>0</v>
      </c>
      <c r="S193" s="201">
        <v>0</v>
      </c>
      <c r="T193" s="202">
        <f t="shared" si="3"/>
        <v>0</v>
      </c>
      <c r="U193" s="35"/>
      <c r="V193" s="35"/>
      <c r="W193" s="35"/>
      <c r="X193" s="35"/>
      <c r="Y193" s="35"/>
      <c r="Z193" s="35"/>
      <c r="AA193" s="35"/>
      <c r="AB193" s="35"/>
      <c r="AC193" s="35"/>
      <c r="AD193" s="35"/>
      <c r="AE193" s="35"/>
      <c r="AR193" s="203" t="s">
        <v>270</v>
      </c>
      <c r="AT193" s="203" t="s">
        <v>266</v>
      </c>
      <c r="AU193" s="203" t="s">
        <v>73</v>
      </c>
      <c r="AY193" s="18" t="s">
        <v>263</v>
      </c>
      <c r="BE193" s="204">
        <f t="shared" si="4"/>
        <v>0</v>
      </c>
      <c r="BF193" s="204">
        <f t="shared" si="5"/>
        <v>0</v>
      </c>
      <c r="BG193" s="204">
        <f t="shared" si="6"/>
        <v>0</v>
      </c>
      <c r="BH193" s="204">
        <f t="shared" si="7"/>
        <v>0</v>
      </c>
      <c r="BI193" s="204">
        <f t="shared" si="8"/>
        <v>0</v>
      </c>
      <c r="BJ193" s="18" t="s">
        <v>71</v>
      </c>
      <c r="BK193" s="204">
        <f t="shared" si="9"/>
        <v>0</v>
      </c>
      <c r="BL193" s="18" t="s">
        <v>270</v>
      </c>
      <c r="BM193" s="203" t="s">
        <v>4738</v>
      </c>
    </row>
    <row r="194" spans="1:65" s="2" customFormat="1" ht="16.5" customHeight="1">
      <c r="A194" s="35"/>
      <c r="B194" s="36"/>
      <c r="C194" s="191" t="s">
        <v>506</v>
      </c>
      <c r="D194" s="191" t="s">
        <v>266</v>
      </c>
      <c r="E194" s="192" t="s">
        <v>2454</v>
      </c>
      <c r="F194" s="193" t="s">
        <v>2455</v>
      </c>
      <c r="G194" s="194" t="s">
        <v>307</v>
      </c>
      <c r="H194" s="195">
        <v>6</v>
      </c>
      <c r="I194" s="196"/>
      <c r="J194" s="197">
        <f t="shared" si="0"/>
        <v>0</v>
      </c>
      <c r="K194" s="198"/>
      <c r="L194" s="40"/>
      <c r="M194" s="199" t="s">
        <v>1</v>
      </c>
      <c r="N194" s="200" t="s">
        <v>38</v>
      </c>
      <c r="O194" s="72"/>
      <c r="P194" s="201">
        <f t="shared" si="1"/>
        <v>0</v>
      </c>
      <c r="Q194" s="201">
        <v>1.05555</v>
      </c>
      <c r="R194" s="201">
        <f t="shared" si="2"/>
        <v>6.3332999999999995</v>
      </c>
      <c r="S194" s="201">
        <v>0</v>
      </c>
      <c r="T194" s="202">
        <f t="shared" si="3"/>
        <v>0</v>
      </c>
      <c r="U194" s="35"/>
      <c r="V194" s="35"/>
      <c r="W194" s="35"/>
      <c r="X194" s="35"/>
      <c r="Y194" s="35"/>
      <c r="Z194" s="35"/>
      <c r="AA194" s="35"/>
      <c r="AB194" s="35"/>
      <c r="AC194" s="35"/>
      <c r="AD194" s="35"/>
      <c r="AE194" s="35"/>
      <c r="AR194" s="203" t="s">
        <v>270</v>
      </c>
      <c r="AT194" s="203" t="s">
        <v>266</v>
      </c>
      <c r="AU194" s="203" t="s">
        <v>73</v>
      </c>
      <c r="AY194" s="18" t="s">
        <v>263</v>
      </c>
      <c r="BE194" s="204">
        <f t="shared" si="4"/>
        <v>0</v>
      </c>
      <c r="BF194" s="204">
        <f t="shared" si="5"/>
        <v>0</v>
      </c>
      <c r="BG194" s="204">
        <f t="shared" si="6"/>
        <v>0</v>
      </c>
      <c r="BH194" s="204">
        <f t="shared" si="7"/>
        <v>0</v>
      </c>
      <c r="BI194" s="204">
        <f t="shared" si="8"/>
        <v>0</v>
      </c>
      <c r="BJ194" s="18" t="s">
        <v>71</v>
      </c>
      <c r="BK194" s="204">
        <f t="shared" si="9"/>
        <v>0</v>
      </c>
      <c r="BL194" s="18" t="s">
        <v>270</v>
      </c>
      <c r="BM194" s="203" t="s">
        <v>4739</v>
      </c>
    </row>
    <row r="195" spans="1:65" s="2" customFormat="1" ht="33" customHeight="1">
      <c r="A195" s="35"/>
      <c r="B195" s="36"/>
      <c r="C195" s="191" t="s">
        <v>595</v>
      </c>
      <c r="D195" s="191" t="s">
        <v>266</v>
      </c>
      <c r="E195" s="192" t="s">
        <v>4740</v>
      </c>
      <c r="F195" s="193" t="s">
        <v>4741</v>
      </c>
      <c r="G195" s="194" t="s">
        <v>300</v>
      </c>
      <c r="H195" s="195">
        <v>61.005000000000003</v>
      </c>
      <c r="I195" s="196"/>
      <c r="J195" s="197">
        <f t="shared" si="0"/>
        <v>0</v>
      </c>
      <c r="K195" s="198"/>
      <c r="L195" s="40"/>
      <c r="M195" s="199" t="s">
        <v>1</v>
      </c>
      <c r="N195" s="200" t="s">
        <v>38</v>
      </c>
      <c r="O195" s="72"/>
      <c r="P195" s="201">
        <f t="shared" si="1"/>
        <v>0</v>
      </c>
      <c r="Q195" s="201">
        <v>0</v>
      </c>
      <c r="R195" s="201">
        <f t="shared" si="2"/>
        <v>0</v>
      </c>
      <c r="S195" s="201">
        <v>0</v>
      </c>
      <c r="T195" s="202">
        <f t="shared" si="3"/>
        <v>0</v>
      </c>
      <c r="U195" s="35"/>
      <c r="V195" s="35"/>
      <c r="W195" s="35"/>
      <c r="X195" s="35"/>
      <c r="Y195" s="35"/>
      <c r="Z195" s="35"/>
      <c r="AA195" s="35"/>
      <c r="AB195" s="35"/>
      <c r="AC195" s="35"/>
      <c r="AD195" s="35"/>
      <c r="AE195" s="35"/>
      <c r="AR195" s="203" t="s">
        <v>270</v>
      </c>
      <c r="AT195" s="203" t="s">
        <v>266</v>
      </c>
      <c r="AU195" s="203" t="s">
        <v>73</v>
      </c>
      <c r="AY195" s="18" t="s">
        <v>263</v>
      </c>
      <c r="BE195" s="204">
        <f t="shared" si="4"/>
        <v>0</v>
      </c>
      <c r="BF195" s="204">
        <f t="shared" si="5"/>
        <v>0</v>
      </c>
      <c r="BG195" s="204">
        <f t="shared" si="6"/>
        <v>0</v>
      </c>
      <c r="BH195" s="204">
        <f t="shared" si="7"/>
        <v>0</v>
      </c>
      <c r="BI195" s="204">
        <f t="shared" si="8"/>
        <v>0</v>
      </c>
      <c r="BJ195" s="18" t="s">
        <v>71</v>
      </c>
      <c r="BK195" s="204">
        <f t="shared" si="9"/>
        <v>0</v>
      </c>
      <c r="BL195" s="18" t="s">
        <v>270</v>
      </c>
      <c r="BM195" s="203" t="s">
        <v>4742</v>
      </c>
    </row>
    <row r="196" spans="1:65" s="13" customFormat="1">
      <c r="B196" s="205"/>
      <c r="C196" s="206"/>
      <c r="D196" s="207" t="s">
        <v>272</v>
      </c>
      <c r="E196" s="208" t="s">
        <v>1</v>
      </c>
      <c r="F196" s="209" t="s">
        <v>4743</v>
      </c>
      <c r="G196" s="206"/>
      <c r="H196" s="210">
        <v>28.905000000000001</v>
      </c>
      <c r="I196" s="211"/>
      <c r="J196" s="206"/>
      <c r="K196" s="206"/>
      <c r="L196" s="212"/>
      <c r="M196" s="213"/>
      <c r="N196" s="214"/>
      <c r="O196" s="214"/>
      <c r="P196" s="214"/>
      <c r="Q196" s="214"/>
      <c r="R196" s="214"/>
      <c r="S196" s="214"/>
      <c r="T196" s="215"/>
      <c r="AT196" s="216" t="s">
        <v>272</v>
      </c>
      <c r="AU196" s="216" t="s">
        <v>73</v>
      </c>
      <c r="AV196" s="13" t="s">
        <v>73</v>
      </c>
      <c r="AW196" s="13" t="s">
        <v>30</v>
      </c>
      <c r="AX196" s="13" t="s">
        <v>64</v>
      </c>
      <c r="AY196" s="216" t="s">
        <v>263</v>
      </c>
    </row>
    <row r="197" spans="1:65" s="13" customFormat="1">
      <c r="B197" s="205"/>
      <c r="C197" s="206"/>
      <c r="D197" s="207" t="s">
        <v>272</v>
      </c>
      <c r="E197" s="208" t="s">
        <v>1</v>
      </c>
      <c r="F197" s="209" t="s">
        <v>4744</v>
      </c>
      <c r="G197" s="206"/>
      <c r="H197" s="210">
        <v>32.1</v>
      </c>
      <c r="I197" s="211"/>
      <c r="J197" s="206"/>
      <c r="K197" s="206"/>
      <c r="L197" s="212"/>
      <c r="M197" s="213"/>
      <c r="N197" s="214"/>
      <c r="O197" s="214"/>
      <c r="P197" s="214"/>
      <c r="Q197" s="214"/>
      <c r="R197" s="214"/>
      <c r="S197" s="214"/>
      <c r="T197" s="215"/>
      <c r="AT197" s="216" t="s">
        <v>272</v>
      </c>
      <c r="AU197" s="216" t="s">
        <v>73</v>
      </c>
      <c r="AV197" s="13" t="s">
        <v>73</v>
      </c>
      <c r="AW197" s="13" t="s">
        <v>30</v>
      </c>
      <c r="AX197" s="13" t="s">
        <v>64</v>
      </c>
      <c r="AY197" s="216" t="s">
        <v>263</v>
      </c>
    </row>
    <row r="198" spans="1:65" s="15" customFormat="1">
      <c r="B198" s="228"/>
      <c r="C198" s="229"/>
      <c r="D198" s="207" t="s">
        <v>272</v>
      </c>
      <c r="E198" s="230" t="s">
        <v>1</v>
      </c>
      <c r="F198" s="231" t="s">
        <v>280</v>
      </c>
      <c r="G198" s="229"/>
      <c r="H198" s="232">
        <v>61.005000000000003</v>
      </c>
      <c r="I198" s="233"/>
      <c r="J198" s="229"/>
      <c r="K198" s="229"/>
      <c r="L198" s="234"/>
      <c r="M198" s="235"/>
      <c r="N198" s="236"/>
      <c r="O198" s="236"/>
      <c r="P198" s="236"/>
      <c r="Q198" s="236"/>
      <c r="R198" s="236"/>
      <c r="S198" s="236"/>
      <c r="T198" s="237"/>
      <c r="AT198" s="238" t="s">
        <v>272</v>
      </c>
      <c r="AU198" s="238" t="s">
        <v>73</v>
      </c>
      <c r="AV198" s="15" t="s">
        <v>270</v>
      </c>
      <c r="AW198" s="15" t="s">
        <v>30</v>
      </c>
      <c r="AX198" s="15" t="s">
        <v>71</v>
      </c>
      <c r="AY198" s="238" t="s">
        <v>263</v>
      </c>
    </row>
    <row r="199" spans="1:65" s="12" customFormat="1" ht="22.9" customHeight="1">
      <c r="B199" s="175"/>
      <c r="C199" s="176"/>
      <c r="D199" s="177" t="s">
        <v>63</v>
      </c>
      <c r="E199" s="189" t="s">
        <v>304</v>
      </c>
      <c r="F199" s="189" t="s">
        <v>1034</v>
      </c>
      <c r="G199" s="176"/>
      <c r="H199" s="176"/>
      <c r="I199" s="179"/>
      <c r="J199" s="190">
        <f>BK199</f>
        <v>0</v>
      </c>
      <c r="K199" s="176"/>
      <c r="L199" s="181"/>
      <c r="M199" s="182"/>
      <c r="N199" s="183"/>
      <c r="O199" s="183"/>
      <c r="P199" s="184">
        <f>SUM(P200:P207)</f>
        <v>0</v>
      </c>
      <c r="Q199" s="183"/>
      <c r="R199" s="184">
        <f>SUM(R200:R207)</f>
        <v>8.1571264900000013</v>
      </c>
      <c r="S199" s="183"/>
      <c r="T199" s="185">
        <f>SUM(T200:T207)</f>
        <v>0</v>
      </c>
      <c r="AR199" s="186" t="s">
        <v>71</v>
      </c>
      <c r="AT199" s="187" t="s">
        <v>63</v>
      </c>
      <c r="AU199" s="187" t="s">
        <v>71</v>
      </c>
      <c r="AY199" s="186" t="s">
        <v>263</v>
      </c>
      <c r="BK199" s="188">
        <f>SUM(BK200:BK207)</f>
        <v>0</v>
      </c>
    </row>
    <row r="200" spans="1:65" s="2" customFormat="1" ht="21.75" customHeight="1">
      <c r="A200" s="35"/>
      <c r="B200" s="36"/>
      <c r="C200" s="191" t="s">
        <v>533</v>
      </c>
      <c r="D200" s="191" t="s">
        <v>266</v>
      </c>
      <c r="E200" s="192" t="s">
        <v>4745</v>
      </c>
      <c r="F200" s="193" t="s">
        <v>4746</v>
      </c>
      <c r="G200" s="194" t="s">
        <v>269</v>
      </c>
      <c r="H200" s="195">
        <v>224.77500000000001</v>
      </c>
      <c r="I200" s="196"/>
      <c r="J200" s="197">
        <f>ROUND(I200*H200,2)</f>
        <v>0</v>
      </c>
      <c r="K200" s="198"/>
      <c r="L200" s="40"/>
      <c r="M200" s="199" t="s">
        <v>1</v>
      </c>
      <c r="N200" s="200" t="s">
        <v>38</v>
      </c>
      <c r="O200" s="72"/>
      <c r="P200" s="201">
        <f>O200*H200</f>
        <v>0</v>
      </c>
      <c r="Q200" s="201">
        <v>1.7330000000000002E-2</v>
      </c>
      <c r="R200" s="201">
        <f>Q200*H200</f>
        <v>3.8953507500000004</v>
      </c>
      <c r="S200" s="201">
        <v>0</v>
      </c>
      <c r="T200" s="202">
        <f>S200*H200</f>
        <v>0</v>
      </c>
      <c r="U200" s="35"/>
      <c r="V200" s="35"/>
      <c r="W200" s="35"/>
      <c r="X200" s="35"/>
      <c r="Y200" s="35"/>
      <c r="Z200" s="35"/>
      <c r="AA200" s="35"/>
      <c r="AB200" s="35"/>
      <c r="AC200" s="35"/>
      <c r="AD200" s="35"/>
      <c r="AE200" s="35"/>
      <c r="AR200" s="203" t="s">
        <v>270</v>
      </c>
      <c r="AT200" s="203" t="s">
        <v>266</v>
      </c>
      <c r="AU200" s="203" t="s">
        <v>73</v>
      </c>
      <c r="AY200" s="18" t="s">
        <v>263</v>
      </c>
      <c r="BE200" s="204">
        <f>IF(N200="základní",J200,0)</f>
        <v>0</v>
      </c>
      <c r="BF200" s="204">
        <f>IF(N200="snížená",J200,0)</f>
        <v>0</v>
      </c>
      <c r="BG200" s="204">
        <f>IF(N200="zákl. přenesená",J200,0)</f>
        <v>0</v>
      </c>
      <c r="BH200" s="204">
        <f>IF(N200="sníž. přenesená",J200,0)</f>
        <v>0</v>
      </c>
      <c r="BI200" s="204">
        <f>IF(N200="nulová",J200,0)</f>
        <v>0</v>
      </c>
      <c r="BJ200" s="18" t="s">
        <v>71</v>
      </c>
      <c r="BK200" s="204">
        <f>ROUND(I200*H200,2)</f>
        <v>0</v>
      </c>
      <c r="BL200" s="18" t="s">
        <v>270</v>
      </c>
      <c r="BM200" s="203" t="s">
        <v>4747</v>
      </c>
    </row>
    <row r="201" spans="1:65" s="2" customFormat="1" ht="21.75" customHeight="1">
      <c r="A201" s="35"/>
      <c r="B201" s="36"/>
      <c r="C201" s="191" t="s">
        <v>604</v>
      </c>
      <c r="D201" s="191" t="s">
        <v>266</v>
      </c>
      <c r="E201" s="192" t="s">
        <v>4748</v>
      </c>
      <c r="F201" s="193" t="s">
        <v>4749</v>
      </c>
      <c r="G201" s="194" t="s">
        <v>269</v>
      </c>
      <c r="H201" s="195">
        <v>215.61799999999999</v>
      </c>
      <c r="I201" s="196"/>
      <c r="J201" s="197">
        <f>ROUND(I201*H201,2)</f>
        <v>0</v>
      </c>
      <c r="K201" s="198"/>
      <c r="L201" s="40"/>
      <c r="M201" s="199" t="s">
        <v>1</v>
      </c>
      <c r="N201" s="200" t="s">
        <v>38</v>
      </c>
      <c r="O201" s="72"/>
      <c r="P201" s="201">
        <f>O201*H201</f>
        <v>0</v>
      </c>
      <c r="Q201" s="201">
        <v>1.7330000000000002E-2</v>
      </c>
      <c r="R201" s="201">
        <f>Q201*H201</f>
        <v>3.7366599400000005</v>
      </c>
      <c r="S201" s="201">
        <v>0</v>
      </c>
      <c r="T201" s="202">
        <f>S201*H201</f>
        <v>0</v>
      </c>
      <c r="U201" s="35"/>
      <c r="V201" s="35"/>
      <c r="W201" s="35"/>
      <c r="X201" s="35"/>
      <c r="Y201" s="35"/>
      <c r="Z201" s="35"/>
      <c r="AA201" s="35"/>
      <c r="AB201" s="35"/>
      <c r="AC201" s="35"/>
      <c r="AD201" s="35"/>
      <c r="AE201" s="35"/>
      <c r="AR201" s="203" t="s">
        <v>270</v>
      </c>
      <c r="AT201" s="203" t="s">
        <v>266</v>
      </c>
      <c r="AU201" s="203" t="s">
        <v>73</v>
      </c>
      <c r="AY201" s="18" t="s">
        <v>263</v>
      </c>
      <c r="BE201" s="204">
        <f>IF(N201="základní",J201,0)</f>
        <v>0</v>
      </c>
      <c r="BF201" s="204">
        <f>IF(N201="snížená",J201,0)</f>
        <v>0</v>
      </c>
      <c r="BG201" s="204">
        <f>IF(N201="zákl. přenesená",J201,0)</f>
        <v>0</v>
      </c>
      <c r="BH201" s="204">
        <f>IF(N201="sníž. přenesená",J201,0)</f>
        <v>0</v>
      </c>
      <c r="BI201" s="204">
        <f>IF(N201="nulová",J201,0)</f>
        <v>0</v>
      </c>
      <c r="BJ201" s="18" t="s">
        <v>71</v>
      </c>
      <c r="BK201" s="204">
        <f>ROUND(I201*H201,2)</f>
        <v>0</v>
      </c>
      <c r="BL201" s="18" t="s">
        <v>270</v>
      </c>
      <c r="BM201" s="203" t="s">
        <v>4750</v>
      </c>
    </row>
    <row r="202" spans="1:65" s="13" customFormat="1">
      <c r="B202" s="205"/>
      <c r="C202" s="206"/>
      <c r="D202" s="207" t="s">
        <v>272</v>
      </c>
      <c r="E202" s="208" t="s">
        <v>1</v>
      </c>
      <c r="F202" s="209" t="s">
        <v>4751</v>
      </c>
      <c r="G202" s="206"/>
      <c r="H202" s="210">
        <v>227.61799999999999</v>
      </c>
      <c r="I202" s="211"/>
      <c r="J202" s="206"/>
      <c r="K202" s="206"/>
      <c r="L202" s="212"/>
      <c r="M202" s="213"/>
      <c r="N202" s="214"/>
      <c r="O202" s="214"/>
      <c r="P202" s="214"/>
      <c r="Q202" s="214"/>
      <c r="R202" s="214"/>
      <c r="S202" s="214"/>
      <c r="T202" s="215"/>
      <c r="AT202" s="216" t="s">
        <v>272</v>
      </c>
      <c r="AU202" s="216" t="s">
        <v>73</v>
      </c>
      <c r="AV202" s="13" t="s">
        <v>73</v>
      </c>
      <c r="AW202" s="13" t="s">
        <v>30</v>
      </c>
      <c r="AX202" s="13" t="s">
        <v>64</v>
      </c>
      <c r="AY202" s="216" t="s">
        <v>263</v>
      </c>
    </row>
    <row r="203" spans="1:65" s="13" customFormat="1">
      <c r="B203" s="205"/>
      <c r="C203" s="206"/>
      <c r="D203" s="207" t="s">
        <v>272</v>
      </c>
      <c r="E203" s="208" t="s">
        <v>1</v>
      </c>
      <c r="F203" s="209" t="s">
        <v>4752</v>
      </c>
      <c r="G203" s="206"/>
      <c r="H203" s="210">
        <v>-12</v>
      </c>
      <c r="I203" s="211"/>
      <c r="J203" s="206"/>
      <c r="K203" s="206"/>
      <c r="L203" s="212"/>
      <c r="M203" s="213"/>
      <c r="N203" s="214"/>
      <c r="O203" s="214"/>
      <c r="P203" s="214"/>
      <c r="Q203" s="214"/>
      <c r="R203" s="214"/>
      <c r="S203" s="214"/>
      <c r="T203" s="215"/>
      <c r="AT203" s="216" t="s">
        <v>272</v>
      </c>
      <c r="AU203" s="216" t="s">
        <v>73</v>
      </c>
      <c r="AV203" s="13" t="s">
        <v>73</v>
      </c>
      <c r="AW203" s="13" t="s">
        <v>30</v>
      </c>
      <c r="AX203" s="13" t="s">
        <v>64</v>
      </c>
      <c r="AY203" s="216" t="s">
        <v>263</v>
      </c>
    </row>
    <row r="204" spans="1:65" s="15" customFormat="1">
      <c r="B204" s="228"/>
      <c r="C204" s="229"/>
      <c r="D204" s="207" t="s">
        <v>272</v>
      </c>
      <c r="E204" s="230" t="s">
        <v>1</v>
      </c>
      <c r="F204" s="231" t="s">
        <v>280</v>
      </c>
      <c r="G204" s="229"/>
      <c r="H204" s="232">
        <v>215.61799999999999</v>
      </c>
      <c r="I204" s="233"/>
      <c r="J204" s="229"/>
      <c r="K204" s="229"/>
      <c r="L204" s="234"/>
      <c r="M204" s="235"/>
      <c r="N204" s="236"/>
      <c r="O204" s="236"/>
      <c r="P204" s="236"/>
      <c r="Q204" s="236"/>
      <c r="R204" s="236"/>
      <c r="S204" s="236"/>
      <c r="T204" s="237"/>
      <c r="AT204" s="238" t="s">
        <v>272</v>
      </c>
      <c r="AU204" s="238" t="s">
        <v>73</v>
      </c>
      <c r="AV204" s="15" t="s">
        <v>270</v>
      </c>
      <c r="AW204" s="15" t="s">
        <v>30</v>
      </c>
      <c r="AX204" s="15" t="s">
        <v>71</v>
      </c>
      <c r="AY204" s="238" t="s">
        <v>263</v>
      </c>
    </row>
    <row r="205" spans="1:65" s="2" customFormat="1" ht="16.5" customHeight="1">
      <c r="A205" s="35"/>
      <c r="B205" s="36"/>
      <c r="C205" s="191" t="s">
        <v>538</v>
      </c>
      <c r="D205" s="191" t="s">
        <v>266</v>
      </c>
      <c r="E205" s="192" t="s">
        <v>4753</v>
      </c>
      <c r="F205" s="193" t="s">
        <v>4754</v>
      </c>
      <c r="G205" s="194" t="s">
        <v>269</v>
      </c>
      <c r="H205" s="195">
        <v>236.11500000000001</v>
      </c>
      <c r="I205" s="196"/>
      <c r="J205" s="197">
        <f>ROUND(I205*H205,2)</f>
        <v>0</v>
      </c>
      <c r="K205" s="198"/>
      <c r="L205" s="40"/>
      <c r="M205" s="199" t="s">
        <v>1</v>
      </c>
      <c r="N205" s="200" t="s">
        <v>38</v>
      </c>
      <c r="O205" s="72"/>
      <c r="P205" s="201">
        <f>O205*H205</f>
        <v>0</v>
      </c>
      <c r="Q205" s="201">
        <v>1.82E-3</v>
      </c>
      <c r="R205" s="201">
        <f>Q205*H205</f>
        <v>0.42972930000000004</v>
      </c>
      <c r="S205" s="201">
        <v>0</v>
      </c>
      <c r="T205" s="202">
        <f>S205*H205</f>
        <v>0</v>
      </c>
      <c r="U205" s="35"/>
      <c r="V205" s="35"/>
      <c r="W205" s="35"/>
      <c r="X205" s="35"/>
      <c r="Y205" s="35"/>
      <c r="Z205" s="35"/>
      <c r="AA205" s="35"/>
      <c r="AB205" s="35"/>
      <c r="AC205" s="35"/>
      <c r="AD205" s="35"/>
      <c r="AE205" s="35"/>
      <c r="AR205" s="203" t="s">
        <v>270</v>
      </c>
      <c r="AT205" s="203" t="s">
        <v>266</v>
      </c>
      <c r="AU205" s="203" t="s">
        <v>73</v>
      </c>
      <c r="AY205" s="18" t="s">
        <v>263</v>
      </c>
      <c r="BE205" s="204">
        <f>IF(N205="základní",J205,0)</f>
        <v>0</v>
      </c>
      <c r="BF205" s="204">
        <f>IF(N205="snížená",J205,0)</f>
        <v>0</v>
      </c>
      <c r="BG205" s="204">
        <f>IF(N205="zákl. přenesená",J205,0)</f>
        <v>0</v>
      </c>
      <c r="BH205" s="204">
        <f>IF(N205="sníž. přenesená",J205,0)</f>
        <v>0</v>
      </c>
      <c r="BI205" s="204">
        <f>IF(N205="nulová",J205,0)</f>
        <v>0</v>
      </c>
      <c r="BJ205" s="18" t="s">
        <v>71</v>
      </c>
      <c r="BK205" s="204">
        <f>ROUND(I205*H205,2)</f>
        <v>0</v>
      </c>
      <c r="BL205" s="18" t="s">
        <v>270</v>
      </c>
      <c r="BM205" s="203" t="s">
        <v>4755</v>
      </c>
    </row>
    <row r="206" spans="1:65" s="13" customFormat="1">
      <c r="B206" s="205"/>
      <c r="C206" s="206"/>
      <c r="D206" s="207" t="s">
        <v>272</v>
      </c>
      <c r="E206" s="208" t="s">
        <v>1</v>
      </c>
      <c r="F206" s="209" t="s">
        <v>4756</v>
      </c>
      <c r="G206" s="206"/>
      <c r="H206" s="210">
        <v>236.11500000000001</v>
      </c>
      <c r="I206" s="211"/>
      <c r="J206" s="206"/>
      <c r="K206" s="206"/>
      <c r="L206" s="212"/>
      <c r="M206" s="213"/>
      <c r="N206" s="214"/>
      <c r="O206" s="214"/>
      <c r="P206" s="214"/>
      <c r="Q206" s="214"/>
      <c r="R206" s="214"/>
      <c r="S206" s="214"/>
      <c r="T206" s="215"/>
      <c r="AT206" s="216" t="s">
        <v>272</v>
      </c>
      <c r="AU206" s="216" t="s">
        <v>73</v>
      </c>
      <c r="AV206" s="13" t="s">
        <v>73</v>
      </c>
      <c r="AW206" s="13" t="s">
        <v>30</v>
      </c>
      <c r="AX206" s="13" t="s">
        <v>71</v>
      </c>
      <c r="AY206" s="216" t="s">
        <v>263</v>
      </c>
    </row>
    <row r="207" spans="1:65" s="2" customFormat="1" ht="16.5" customHeight="1">
      <c r="A207" s="35"/>
      <c r="B207" s="36"/>
      <c r="C207" s="191" t="s">
        <v>615</v>
      </c>
      <c r="D207" s="191" t="s">
        <v>266</v>
      </c>
      <c r="E207" s="192" t="s">
        <v>4757</v>
      </c>
      <c r="F207" s="193" t="s">
        <v>4758</v>
      </c>
      <c r="G207" s="194" t="s">
        <v>269</v>
      </c>
      <c r="H207" s="195">
        <v>289.05</v>
      </c>
      <c r="I207" s="196"/>
      <c r="J207" s="197">
        <f>ROUND(I207*H207,2)</f>
        <v>0</v>
      </c>
      <c r="K207" s="198"/>
      <c r="L207" s="40"/>
      <c r="M207" s="199" t="s">
        <v>1</v>
      </c>
      <c r="N207" s="200" t="s">
        <v>38</v>
      </c>
      <c r="O207" s="72"/>
      <c r="P207" s="201">
        <f>O207*H207</f>
        <v>0</v>
      </c>
      <c r="Q207" s="201">
        <v>3.3E-4</v>
      </c>
      <c r="R207" s="201">
        <f>Q207*H207</f>
        <v>9.5386499999999999E-2</v>
      </c>
      <c r="S207" s="201">
        <v>0</v>
      </c>
      <c r="T207" s="202">
        <f>S207*H207</f>
        <v>0</v>
      </c>
      <c r="U207" s="35"/>
      <c r="V207" s="35"/>
      <c r="W207" s="35"/>
      <c r="X207" s="35"/>
      <c r="Y207" s="35"/>
      <c r="Z207" s="35"/>
      <c r="AA207" s="35"/>
      <c r="AB207" s="35"/>
      <c r="AC207" s="35"/>
      <c r="AD207" s="35"/>
      <c r="AE207" s="35"/>
      <c r="AR207" s="203" t="s">
        <v>270</v>
      </c>
      <c r="AT207" s="203" t="s">
        <v>266</v>
      </c>
      <c r="AU207" s="203" t="s">
        <v>73</v>
      </c>
      <c r="AY207" s="18" t="s">
        <v>263</v>
      </c>
      <c r="BE207" s="204">
        <f>IF(N207="základní",J207,0)</f>
        <v>0</v>
      </c>
      <c r="BF207" s="204">
        <f>IF(N207="snížená",J207,0)</f>
        <v>0</v>
      </c>
      <c r="BG207" s="204">
        <f>IF(N207="zákl. přenesená",J207,0)</f>
        <v>0</v>
      </c>
      <c r="BH207" s="204">
        <f>IF(N207="sníž. přenesená",J207,0)</f>
        <v>0</v>
      </c>
      <c r="BI207" s="204">
        <f>IF(N207="nulová",J207,0)</f>
        <v>0</v>
      </c>
      <c r="BJ207" s="18" t="s">
        <v>71</v>
      </c>
      <c r="BK207" s="204">
        <f>ROUND(I207*H207,2)</f>
        <v>0</v>
      </c>
      <c r="BL207" s="18" t="s">
        <v>270</v>
      </c>
      <c r="BM207" s="203" t="s">
        <v>4759</v>
      </c>
    </row>
    <row r="208" spans="1:65" s="12" customFormat="1" ht="22.9" customHeight="1">
      <c r="B208" s="175"/>
      <c r="C208" s="176"/>
      <c r="D208" s="177" t="s">
        <v>63</v>
      </c>
      <c r="E208" s="189" t="s">
        <v>395</v>
      </c>
      <c r="F208" s="189" t="s">
        <v>396</v>
      </c>
      <c r="G208" s="176"/>
      <c r="H208" s="176"/>
      <c r="I208" s="179"/>
      <c r="J208" s="190">
        <f>BK208</f>
        <v>0</v>
      </c>
      <c r="K208" s="176"/>
      <c r="L208" s="181"/>
      <c r="M208" s="182"/>
      <c r="N208" s="183"/>
      <c r="O208" s="183"/>
      <c r="P208" s="184">
        <f>P209</f>
        <v>0</v>
      </c>
      <c r="Q208" s="183"/>
      <c r="R208" s="184">
        <f>R209</f>
        <v>0</v>
      </c>
      <c r="S208" s="183"/>
      <c r="T208" s="185">
        <f>T209</f>
        <v>0</v>
      </c>
      <c r="AR208" s="186" t="s">
        <v>71</v>
      </c>
      <c r="AT208" s="187" t="s">
        <v>63</v>
      </c>
      <c r="AU208" s="187" t="s">
        <v>71</v>
      </c>
      <c r="AY208" s="186" t="s">
        <v>263</v>
      </c>
      <c r="BK208" s="188">
        <f>BK209</f>
        <v>0</v>
      </c>
    </row>
    <row r="209" spans="1:65" s="2" customFormat="1" ht="16.5" customHeight="1">
      <c r="A209" s="35"/>
      <c r="B209" s="36"/>
      <c r="C209" s="191" t="s">
        <v>542</v>
      </c>
      <c r="D209" s="191" t="s">
        <v>266</v>
      </c>
      <c r="E209" s="192" t="s">
        <v>2032</v>
      </c>
      <c r="F209" s="193" t="s">
        <v>2033</v>
      </c>
      <c r="G209" s="194" t="s">
        <v>307</v>
      </c>
      <c r="H209" s="195">
        <v>2057.212</v>
      </c>
      <c r="I209" s="196"/>
      <c r="J209" s="197">
        <f>ROUND(I209*H209,2)</f>
        <v>0</v>
      </c>
      <c r="K209" s="198"/>
      <c r="L209" s="40"/>
      <c r="M209" s="199" t="s">
        <v>1</v>
      </c>
      <c r="N209" s="200" t="s">
        <v>38</v>
      </c>
      <c r="O209" s="72"/>
      <c r="P209" s="201">
        <f>O209*H209</f>
        <v>0</v>
      </c>
      <c r="Q209" s="201">
        <v>0</v>
      </c>
      <c r="R209" s="201">
        <f>Q209*H209</f>
        <v>0</v>
      </c>
      <c r="S209" s="201">
        <v>0</v>
      </c>
      <c r="T209" s="202">
        <f>S209*H209</f>
        <v>0</v>
      </c>
      <c r="U209" s="35"/>
      <c r="V209" s="35"/>
      <c r="W209" s="35"/>
      <c r="X209" s="35"/>
      <c r="Y209" s="35"/>
      <c r="Z209" s="35"/>
      <c r="AA209" s="35"/>
      <c r="AB209" s="35"/>
      <c r="AC209" s="35"/>
      <c r="AD209" s="35"/>
      <c r="AE209" s="35"/>
      <c r="AR209" s="203" t="s">
        <v>270</v>
      </c>
      <c r="AT209" s="203" t="s">
        <v>266</v>
      </c>
      <c r="AU209" s="203" t="s">
        <v>73</v>
      </c>
      <c r="AY209" s="18" t="s">
        <v>263</v>
      </c>
      <c r="BE209" s="204">
        <f>IF(N209="základní",J209,0)</f>
        <v>0</v>
      </c>
      <c r="BF209" s="204">
        <f>IF(N209="snížená",J209,0)</f>
        <v>0</v>
      </c>
      <c r="BG209" s="204">
        <f>IF(N209="zákl. přenesená",J209,0)</f>
        <v>0</v>
      </c>
      <c r="BH209" s="204">
        <f>IF(N209="sníž. přenesená",J209,0)</f>
        <v>0</v>
      </c>
      <c r="BI209" s="204">
        <f>IF(N209="nulová",J209,0)</f>
        <v>0</v>
      </c>
      <c r="BJ209" s="18" t="s">
        <v>71</v>
      </c>
      <c r="BK209" s="204">
        <f>ROUND(I209*H209,2)</f>
        <v>0</v>
      </c>
      <c r="BL209" s="18" t="s">
        <v>270</v>
      </c>
      <c r="BM209" s="203" t="s">
        <v>4760</v>
      </c>
    </row>
    <row r="210" spans="1:65" s="12" customFormat="1" ht="25.9" customHeight="1">
      <c r="B210" s="175"/>
      <c r="C210" s="176"/>
      <c r="D210" s="177" t="s">
        <v>63</v>
      </c>
      <c r="E210" s="178" t="s">
        <v>1134</v>
      </c>
      <c r="F210" s="178" t="s">
        <v>1135</v>
      </c>
      <c r="G210" s="176"/>
      <c r="H210" s="176"/>
      <c r="I210" s="179"/>
      <c r="J210" s="180">
        <f>BK210</f>
        <v>0</v>
      </c>
      <c r="K210" s="176"/>
      <c r="L210" s="181"/>
      <c r="M210" s="182"/>
      <c r="N210" s="183"/>
      <c r="O210" s="183"/>
      <c r="P210" s="184">
        <f>P211+P218+P234+P242+P244+P250+P257</f>
        <v>0</v>
      </c>
      <c r="Q210" s="183"/>
      <c r="R210" s="184">
        <f>R211+R218+R234+R242+R244+R250+R257</f>
        <v>23.10280324</v>
      </c>
      <c r="S210" s="183"/>
      <c r="T210" s="185">
        <f>T211+T218+T234+T242+T244+T250+T257</f>
        <v>0</v>
      </c>
      <c r="AR210" s="186" t="s">
        <v>73</v>
      </c>
      <c r="AT210" s="187" t="s">
        <v>63</v>
      </c>
      <c r="AU210" s="187" t="s">
        <v>64</v>
      </c>
      <c r="AY210" s="186" t="s">
        <v>263</v>
      </c>
      <c r="BK210" s="188">
        <f>BK211+BK218+BK234+BK242+BK244+BK250+BK257</f>
        <v>0</v>
      </c>
    </row>
    <row r="211" spans="1:65" s="12" customFormat="1" ht="22.9" customHeight="1">
      <c r="B211" s="175"/>
      <c r="C211" s="176"/>
      <c r="D211" s="177" t="s">
        <v>63</v>
      </c>
      <c r="E211" s="189" t="s">
        <v>1180</v>
      </c>
      <c r="F211" s="189" t="s">
        <v>1181</v>
      </c>
      <c r="G211" s="176"/>
      <c r="H211" s="176"/>
      <c r="I211" s="179"/>
      <c r="J211" s="190">
        <f>BK211</f>
        <v>0</v>
      </c>
      <c r="K211" s="176"/>
      <c r="L211" s="181"/>
      <c r="M211" s="182"/>
      <c r="N211" s="183"/>
      <c r="O211" s="183"/>
      <c r="P211" s="184">
        <f>SUM(P212:P217)</f>
        <v>0</v>
      </c>
      <c r="Q211" s="183"/>
      <c r="R211" s="184">
        <f>SUM(R212:R217)</f>
        <v>0.55014750000000001</v>
      </c>
      <c r="S211" s="183"/>
      <c r="T211" s="185">
        <f>SUM(T212:T217)</f>
        <v>0</v>
      </c>
      <c r="AR211" s="186" t="s">
        <v>73</v>
      </c>
      <c r="AT211" s="187" t="s">
        <v>63</v>
      </c>
      <c r="AU211" s="187" t="s">
        <v>71</v>
      </c>
      <c r="AY211" s="186" t="s">
        <v>263</v>
      </c>
      <c r="BK211" s="188">
        <f>SUM(BK212:BK217)</f>
        <v>0</v>
      </c>
    </row>
    <row r="212" spans="1:65" s="2" customFormat="1" ht="37.9" customHeight="1">
      <c r="A212" s="35"/>
      <c r="B212" s="36"/>
      <c r="C212" s="191" t="s">
        <v>621</v>
      </c>
      <c r="D212" s="191" t="s">
        <v>266</v>
      </c>
      <c r="E212" s="192" t="s">
        <v>4761</v>
      </c>
      <c r="F212" s="193" t="s">
        <v>4762</v>
      </c>
      <c r="G212" s="194" t="s">
        <v>269</v>
      </c>
      <c r="H212" s="195">
        <v>224.77500000000001</v>
      </c>
      <c r="I212" s="196"/>
      <c r="J212" s="197">
        <f>ROUND(I212*H212,2)</f>
        <v>0</v>
      </c>
      <c r="K212" s="198"/>
      <c r="L212" s="40"/>
      <c r="M212" s="199" t="s">
        <v>1</v>
      </c>
      <c r="N212" s="200" t="s">
        <v>38</v>
      </c>
      <c r="O212" s="72"/>
      <c r="P212" s="201">
        <f>O212*H212</f>
        <v>0</v>
      </c>
      <c r="Q212" s="201">
        <v>0</v>
      </c>
      <c r="R212" s="201">
        <f>Q212*H212</f>
        <v>0</v>
      </c>
      <c r="S212" s="201">
        <v>0</v>
      </c>
      <c r="T212" s="202">
        <f>S212*H212</f>
        <v>0</v>
      </c>
      <c r="U212" s="35"/>
      <c r="V212" s="35"/>
      <c r="W212" s="35"/>
      <c r="X212" s="35"/>
      <c r="Y212" s="35"/>
      <c r="Z212" s="35"/>
      <c r="AA212" s="35"/>
      <c r="AB212" s="35"/>
      <c r="AC212" s="35"/>
      <c r="AD212" s="35"/>
      <c r="AE212" s="35"/>
      <c r="AR212" s="203" t="s">
        <v>416</v>
      </c>
      <c r="AT212" s="203" t="s">
        <v>266</v>
      </c>
      <c r="AU212" s="203" t="s">
        <v>73</v>
      </c>
      <c r="AY212" s="18" t="s">
        <v>263</v>
      </c>
      <c r="BE212" s="204">
        <f>IF(N212="základní",J212,0)</f>
        <v>0</v>
      </c>
      <c r="BF212" s="204">
        <f>IF(N212="snížená",J212,0)</f>
        <v>0</v>
      </c>
      <c r="BG212" s="204">
        <f>IF(N212="zákl. přenesená",J212,0)</f>
        <v>0</v>
      </c>
      <c r="BH212" s="204">
        <f>IF(N212="sníž. přenesená",J212,0)</f>
        <v>0</v>
      </c>
      <c r="BI212" s="204">
        <f>IF(N212="nulová",J212,0)</f>
        <v>0</v>
      </c>
      <c r="BJ212" s="18" t="s">
        <v>71</v>
      </c>
      <c r="BK212" s="204">
        <f>ROUND(I212*H212,2)</f>
        <v>0</v>
      </c>
      <c r="BL212" s="18" t="s">
        <v>416</v>
      </c>
      <c r="BM212" s="203" t="s">
        <v>4763</v>
      </c>
    </row>
    <row r="213" spans="1:65" s="13" customFormat="1">
      <c r="B213" s="205"/>
      <c r="C213" s="206"/>
      <c r="D213" s="207" t="s">
        <v>272</v>
      </c>
      <c r="E213" s="208" t="s">
        <v>1</v>
      </c>
      <c r="F213" s="209" t="s">
        <v>4764</v>
      </c>
      <c r="G213" s="206"/>
      <c r="H213" s="210">
        <v>224.77500000000001</v>
      </c>
      <c r="I213" s="211"/>
      <c r="J213" s="206"/>
      <c r="K213" s="206"/>
      <c r="L213" s="212"/>
      <c r="M213" s="213"/>
      <c r="N213" s="214"/>
      <c r="O213" s="214"/>
      <c r="P213" s="214"/>
      <c r="Q213" s="214"/>
      <c r="R213" s="214"/>
      <c r="S213" s="214"/>
      <c r="T213" s="215"/>
      <c r="AT213" s="216" t="s">
        <v>272</v>
      </c>
      <c r="AU213" s="216" t="s">
        <v>73</v>
      </c>
      <c r="AV213" s="13" t="s">
        <v>73</v>
      </c>
      <c r="AW213" s="13" t="s">
        <v>30</v>
      </c>
      <c r="AX213" s="13" t="s">
        <v>71</v>
      </c>
      <c r="AY213" s="216" t="s">
        <v>263</v>
      </c>
    </row>
    <row r="214" spans="1:65" s="2" customFormat="1" ht="24.2" customHeight="1">
      <c r="A214" s="35"/>
      <c r="B214" s="36"/>
      <c r="C214" s="261" t="s">
        <v>546</v>
      </c>
      <c r="D214" s="261" t="s">
        <v>401</v>
      </c>
      <c r="E214" s="262" t="s">
        <v>1209</v>
      </c>
      <c r="F214" s="263" t="s">
        <v>1210</v>
      </c>
      <c r="G214" s="264" t="s">
        <v>269</v>
      </c>
      <c r="H214" s="265">
        <v>261.97500000000002</v>
      </c>
      <c r="I214" s="266"/>
      <c r="J214" s="267">
        <f>ROUND(I214*H214,2)</f>
        <v>0</v>
      </c>
      <c r="K214" s="268"/>
      <c r="L214" s="269"/>
      <c r="M214" s="270" t="s">
        <v>1</v>
      </c>
      <c r="N214" s="271" t="s">
        <v>38</v>
      </c>
      <c r="O214" s="72"/>
      <c r="P214" s="201">
        <f>O214*H214</f>
        <v>0</v>
      </c>
      <c r="Q214" s="201">
        <v>2.0999999999999999E-3</v>
      </c>
      <c r="R214" s="201">
        <f>Q214*H214</f>
        <v>0.55014750000000001</v>
      </c>
      <c r="S214" s="201">
        <v>0</v>
      </c>
      <c r="T214" s="202">
        <f>S214*H214</f>
        <v>0</v>
      </c>
      <c r="U214" s="35"/>
      <c r="V214" s="35"/>
      <c r="W214" s="35"/>
      <c r="X214" s="35"/>
      <c r="Y214" s="35"/>
      <c r="Z214" s="35"/>
      <c r="AA214" s="35"/>
      <c r="AB214" s="35"/>
      <c r="AC214" s="35"/>
      <c r="AD214" s="35"/>
      <c r="AE214" s="35"/>
      <c r="AR214" s="203" t="s">
        <v>542</v>
      </c>
      <c r="AT214" s="203" t="s">
        <v>401</v>
      </c>
      <c r="AU214" s="203" t="s">
        <v>73</v>
      </c>
      <c r="AY214" s="18" t="s">
        <v>263</v>
      </c>
      <c r="BE214" s="204">
        <f>IF(N214="základní",J214,0)</f>
        <v>0</v>
      </c>
      <c r="BF214" s="204">
        <f>IF(N214="snížená",J214,0)</f>
        <v>0</v>
      </c>
      <c r="BG214" s="204">
        <f>IF(N214="zákl. přenesená",J214,0)</f>
        <v>0</v>
      </c>
      <c r="BH214" s="204">
        <f>IF(N214="sníž. přenesená",J214,0)</f>
        <v>0</v>
      </c>
      <c r="BI214" s="204">
        <f>IF(N214="nulová",J214,0)</f>
        <v>0</v>
      </c>
      <c r="BJ214" s="18" t="s">
        <v>71</v>
      </c>
      <c r="BK214" s="204">
        <f>ROUND(I214*H214,2)</f>
        <v>0</v>
      </c>
      <c r="BL214" s="18" t="s">
        <v>416</v>
      </c>
      <c r="BM214" s="203" t="s">
        <v>4765</v>
      </c>
    </row>
    <row r="215" spans="1:65" s="13" customFormat="1">
      <c r="B215" s="205"/>
      <c r="C215" s="206"/>
      <c r="D215" s="207" t="s">
        <v>272</v>
      </c>
      <c r="E215" s="206"/>
      <c r="F215" s="209" t="s">
        <v>4766</v>
      </c>
      <c r="G215" s="206"/>
      <c r="H215" s="210">
        <v>261.97500000000002</v>
      </c>
      <c r="I215" s="211"/>
      <c r="J215" s="206"/>
      <c r="K215" s="206"/>
      <c r="L215" s="212"/>
      <c r="M215" s="213"/>
      <c r="N215" s="214"/>
      <c r="O215" s="214"/>
      <c r="P215" s="214"/>
      <c r="Q215" s="214"/>
      <c r="R215" s="214"/>
      <c r="S215" s="214"/>
      <c r="T215" s="215"/>
      <c r="AT215" s="216" t="s">
        <v>272</v>
      </c>
      <c r="AU215" s="216" t="s">
        <v>73</v>
      </c>
      <c r="AV215" s="13" t="s">
        <v>73</v>
      </c>
      <c r="AW215" s="13" t="s">
        <v>4</v>
      </c>
      <c r="AX215" s="13" t="s">
        <v>71</v>
      </c>
      <c r="AY215" s="216" t="s">
        <v>263</v>
      </c>
    </row>
    <row r="216" spans="1:65" s="2" customFormat="1" ht="16.5" customHeight="1">
      <c r="A216" s="35"/>
      <c r="B216" s="36"/>
      <c r="C216" s="261" t="s">
        <v>630</v>
      </c>
      <c r="D216" s="261" t="s">
        <v>401</v>
      </c>
      <c r="E216" s="262" t="s">
        <v>4767</v>
      </c>
      <c r="F216" s="263" t="s">
        <v>4768</v>
      </c>
      <c r="G216" s="264" t="s">
        <v>4722</v>
      </c>
      <c r="H216" s="265">
        <v>1</v>
      </c>
      <c r="I216" s="266"/>
      <c r="J216" s="267">
        <f>ROUND(I216*H216,2)</f>
        <v>0</v>
      </c>
      <c r="K216" s="268"/>
      <c r="L216" s="269"/>
      <c r="M216" s="270" t="s">
        <v>1</v>
      </c>
      <c r="N216" s="271" t="s">
        <v>38</v>
      </c>
      <c r="O216" s="72"/>
      <c r="P216" s="201">
        <f>O216*H216</f>
        <v>0</v>
      </c>
      <c r="Q216" s="201">
        <v>0</v>
      </c>
      <c r="R216" s="201">
        <f>Q216*H216</f>
        <v>0</v>
      </c>
      <c r="S216" s="201">
        <v>0</v>
      </c>
      <c r="T216" s="202">
        <f>S216*H216</f>
        <v>0</v>
      </c>
      <c r="U216" s="35"/>
      <c r="V216" s="35"/>
      <c r="W216" s="35"/>
      <c r="X216" s="35"/>
      <c r="Y216" s="35"/>
      <c r="Z216" s="35"/>
      <c r="AA216" s="35"/>
      <c r="AB216" s="35"/>
      <c r="AC216" s="35"/>
      <c r="AD216" s="35"/>
      <c r="AE216" s="35"/>
      <c r="AR216" s="203" t="s">
        <v>542</v>
      </c>
      <c r="AT216" s="203" t="s">
        <v>401</v>
      </c>
      <c r="AU216" s="203" t="s">
        <v>73</v>
      </c>
      <c r="AY216" s="18" t="s">
        <v>263</v>
      </c>
      <c r="BE216" s="204">
        <f>IF(N216="základní",J216,0)</f>
        <v>0</v>
      </c>
      <c r="BF216" s="204">
        <f>IF(N216="snížená",J216,0)</f>
        <v>0</v>
      </c>
      <c r="BG216" s="204">
        <f>IF(N216="zákl. přenesená",J216,0)</f>
        <v>0</v>
      </c>
      <c r="BH216" s="204">
        <f>IF(N216="sníž. přenesená",J216,0)</f>
        <v>0</v>
      </c>
      <c r="BI216" s="204">
        <f>IF(N216="nulová",J216,0)</f>
        <v>0</v>
      </c>
      <c r="BJ216" s="18" t="s">
        <v>71</v>
      </c>
      <c r="BK216" s="204">
        <f>ROUND(I216*H216,2)</f>
        <v>0</v>
      </c>
      <c r="BL216" s="18" t="s">
        <v>416</v>
      </c>
      <c r="BM216" s="203" t="s">
        <v>4769</v>
      </c>
    </row>
    <row r="217" spans="1:65" s="2" customFormat="1" ht="24.2" customHeight="1">
      <c r="A217" s="35"/>
      <c r="B217" s="36"/>
      <c r="C217" s="191" t="s">
        <v>551</v>
      </c>
      <c r="D217" s="191" t="s">
        <v>266</v>
      </c>
      <c r="E217" s="192" t="s">
        <v>4770</v>
      </c>
      <c r="F217" s="193" t="s">
        <v>4771</v>
      </c>
      <c r="G217" s="194" t="s">
        <v>2787</v>
      </c>
      <c r="H217" s="272"/>
      <c r="I217" s="196"/>
      <c r="J217" s="197">
        <f>ROUND(I217*H217,2)</f>
        <v>0</v>
      </c>
      <c r="K217" s="198"/>
      <c r="L217" s="40"/>
      <c r="M217" s="199" t="s">
        <v>1</v>
      </c>
      <c r="N217" s="200" t="s">
        <v>38</v>
      </c>
      <c r="O217" s="72"/>
      <c r="P217" s="201">
        <f>O217*H217</f>
        <v>0</v>
      </c>
      <c r="Q217" s="201">
        <v>0</v>
      </c>
      <c r="R217" s="201">
        <f>Q217*H217</f>
        <v>0</v>
      </c>
      <c r="S217" s="201">
        <v>0</v>
      </c>
      <c r="T217" s="202">
        <f>S217*H217</f>
        <v>0</v>
      </c>
      <c r="U217" s="35"/>
      <c r="V217" s="35"/>
      <c r="W217" s="35"/>
      <c r="X217" s="35"/>
      <c r="Y217" s="35"/>
      <c r="Z217" s="35"/>
      <c r="AA217" s="35"/>
      <c r="AB217" s="35"/>
      <c r="AC217" s="35"/>
      <c r="AD217" s="35"/>
      <c r="AE217" s="35"/>
      <c r="AR217" s="203" t="s">
        <v>416</v>
      </c>
      <c r="AT217" s="203" t="s">
        <v>266</v>
      </c>
      <c r="AU217" s="203" t="s">
        <v>73</v>
      </c>
      <c r="AY217" s="18" t="s">
        <v>263</v>
      </c>
      <c r="BE217" s="204">
        <f>IF(N217="základní",J217,0)</f>
        <v>0</v>
      </c>
      <c r="BF217" s="204">
        <f>IF(N217="snížená",J217,0)</f>
        <v>0</v>
      </c>
      <c r="BG217" s="204">
        <f>IF(N217="zákl. přenesená",J217,0)</f>
        <v>0</v>
      </c>
      <c r="BH217" s="204">
        <f>IF(N217="sníž. přenesená",J217,0)</f>
        <v>0</v>
      </c>
      <c r="BI217" s="204">
        <f>IF(N217="nulová",J217,0)</f>
        <v>0</v>
      </c>
      <c r="BJ217" s="18" t="s">
        <v>71</v>
      </c>
      <c r="BK217" s="204">
        <f>ROUND(I217*H217,2)</f>
        <v>0</v>
      </c>
      <c r="BL217" s="18" t="s">
        <v>416</v>
      </c>
      <c r="BM217" s="203" t="s">
        <v>4772</v>
      </c>
    </row>
    <row r="218" spans="1:65" s="12" customFormat="1" ht="22.9" customHeight="1">
      <c r="B218" s="175"/>
      <c r="C218" s="176"/>
      <c r="D218" s="177" t="s">
        <v>63</v>
      </c>
      <c r="E218" s="189" t="s">
        <v>1255</v>
      </c>
      <c r="F218" s="189" t="s">
        <v>1256</v>
      </c>
      <c r="G218" s="176"/>
      <c r="H218" s="176"/>
      <c r="I218" s="179"/>
      <c r="J218" s="190">
        <f>BK218</f>
        <v>0</v>
      </c>
      <c r="K218" s="176"/>
      <c r="L218" s="181"/>
      <c r="M218" s="182"/>
      <c r="N218" s="183"/>
      <c r="O218" s="183"/>
      <c r="P218" s="184">
        <f>SUM(P219:P233)</f>
        <v>0</v>
      </c>
      <c r="Q218" s="183"/>
      <c r="R218" s="184">
        <f>SUM(R219:R233)</f>
        <v>14.59159172</v>
      </c>
      <c r="S218" s="183"/>
      <c r="T218" s="185">
        <f>SUM(T219:T233)</f>
        <v>0</v>
      </c>
      <c r="AR218" s="186" t="s">
        <v>73</v>
      </c>
      <c r="AT218" s="187" t="s">
        <v>63</v>
      </c>
      <c r="AU218" s="187" t="s">
        <v>71</v>
      </c>
      <c r="AY218" s="186" t="s">
        <v>263</v>
      </c>
      <c r="BK218" s="188">
        <f>SUM(BK219:BK233)</f>
        <v>0</v>
      </c>
    </row>
    <row r="219" spans="1:65" s="2" customFormat="1" ht="24.2" customHeight="1">
      <c r="A219" s="35"/>
      <c r="B219" s="36"/>
      <c r="C219" s="191" t="s">
        <v>640</v>
      </c>
      <c r="D219" s="191" t="s">
        <v>266</v>
      </c>
      <c r="E219" s="192" t="s">
        <v>1264</v>
      </c>
      <c r="F219" s="193" t="s">
        <v>1265</v>
      </c>
      <c r="G219" s="194" t="s">
        <v>269</v>
      </c>
      <c r="H219" s="195">
        <v>224.77500000000001</v>
      </c>
      <c r="I219" s="196"/>
      <c r="J219" s="197">
        <f>ROUND(I219*H219,2)</f>
        <v>0</v>
      </c>
      <c r="K219" s="198"/>
      <c r="L219" s="40"/>
      <c r="M219" s="199" t="s">
        <v>1</v>
      </c>
      <c r="N219" s="200" t="s">
        <v>38</v>
      </c>
      <c r="O219" s="72"/>
      <c r="P219" s="201">
        <f>O219*H219</f>
        <v>0</v>
      </c>
      <c r="Q219" s="201">
        <v>0</v>
      </c>
      <c r="R219" s="201">
        <f>Q219*H219</f>
        <v>0</v>
      </c>
      <c r="S219" s="201">
        <v>0</v>
      </c>
      <c r="T219" s="202">
        <f>S219*H219</f>
        <v>0</v>
      </c>
      <c r="U219" s="35"/>
      <c r="V219" s="35"/>
      <c r="W219" s="35"/>
      <c r="X219" s="35"/>
      <c r="Y219" s="35"/>
      <c r="Z219" s="35"/>
      <c r="AA219" s="35"/>
      <c r="AB219" s="35"/>
      <c r="AC219" s="35"/>
      <c r="AD219" s="35"/>
      <c r="AE219" s="35"/>
      <c r="AR219" s="203" t="s">
        <v>416</v>
      </c>
      <c r="AT219" s="203" t="s">
        <v>266</v>
      </c>
      <c r="AU219" s="203" t="s">
        <v>73</v>
      </c>
      <c r="AY219" s="18" t="s">
        <v>263</v>
      </c>
      <c r="BE219" s="204">
        <f>IF(N219="základní",J219,0)</f>
        <v>0</v>
      </c>
      <c r="BF219" s="204">
        <f>IF(N219="snížená",J219,0)</f>
        <v>0</v>
      </c>
      <c r="BG219" s="204">
        <f>IF(N219="zákl. přenesená",J219,0)</f>
        <v>0</v>
      </c>
      <c r="BH219" s="204">
        <f>IF(N219="sníž. přenesená",J219,0)</f>
        <v>0</v>
      </c>
      <c r="BI219" s="204">
        <f>IF(N219="nulová",J219,0)</f>
        <v>0</v>
      </c>
      <c r="BJ219" s="18" t="s">
        <v>71</v>
      </c>
      <c r="BK219" s="204">
        <f>ROUND(I219*H219,2)</f>
        <v>0</v>
      </c>
      <c r="BL219" s="18" t="s">
        <v>416</v>
      </c>
      <c r="BM219" s="203" t="s">
        <v>4773</v>
      </c>
    </row>
    <row r="220" spans="1:65" s="13" customFormat="1">
      <c r="B220" s="205"/>
      <c r="C220" s="206"/>
      <c r="D220" s="207" t="s">
        <v>272</v>
      </c>
      <c r="E220" s="208" t="s">
        <v>1</v>
      </c>
      <c r="F220" s="209" t="s">
        <v>4764</v>
      </c>
      <c r="G220" s="206"/>
      <c r="H220" s="210">
        <v>224.77500000000001</v>
      </c>
      <c r="I220" s="211"/>
      <c r="J220" s="206"/>
      <c r="K220" s="206"/>
      <c r="L220" s="212"/>
      <c r="M220" s="213"/>
      <c r="N220" s="214"/>
      <c r="O220" s="214"/>
      <c r="P220" s="214"/>
      <c r="Q220" s="214"/>
      <c r="R220" s="214"/>
      <c r="S220" s="214"/>
      <c r="T220" s="215"/>
      <c r="AT220" s="216" t="s">
        <v>272</v>
      </c>
      <c r="AU220" s="216" t="s">
        <v>73</v>
      </c>
      <c r="AV220" s="13" t="s">
        <v>73</v>
      </c>
      <c r="AW220" s="13" t="s">
        <v>30</v>
      </c>
      <c r="AX220" s="13" t="s">
        <v>71</v>
      </c>
      <c r="AY220" s="216" t="s">
        <v>263</v>
      </c>
    </row>
    <row r="221" spans="1:65" s="2" customFormat="1" ht="24.2" customHeight="1">
      <c r="A221" s="35"/>
      <c r="B221" s="36"/>
      <c r="C221" s="261" t="s">
        <v>557</v>
      </c>
      <c r="D221" s="261" t="s">
        <v>401</v>
      </c>
      <c r="E221" s="262" t="s">
        <v>2695</v>
      </c>
      <c r="F221" s="263" t="s">
        <v>4774</v>
      </c>
      <c r="G221" s="264" t="s">
        <v>269</v>
      </c>
      <c r="H221" s="265">
        <v>472.02800000000002</v>
      </c>
      <c r="I221" s="266"/>
      <c r="J221" s="267">
        <f>ROUND(I221*H221,2)</f>
        <v>0</v>
      </c>
      <c r="K221" s="268"/>
      <c r="L221" s="269"/>
      <c r="M221" s="270" t="s">
        <v>1</v>
      </c>
      <c r="N221" s="271" t="s">
        <v>38</v>
      </c>
      <c r="O221" s="72"/>
      <c r="P221" s="201">
        <f>O221*H221</f>
        <v>0</v>
      </c>
      <c r="Q221" s="201">
        <v>2.674E-2</v>
      </c>
      <c r="R221" s="201">
        <f>Q221*H221</f>
        <v>12.622028720000001</v>
      </c>
      <c r="S221" s="201">
        <v>0</v>
      </c>
      <c r="T221" s="202">
        <f>S221*H221</f>
        <v>0</v>
      </c>
      <c r="U221" s="35"/>
      <c r="V221" s="35"/>
      <c r="W221" s="35"/>
      <c r="X221" s="35"/>
      <c r="Y221" s="35"/>
      <c r="Z221" s="35"/>
      <c r="AA221" s="35"/>
      <c r="AB221" s="35"/>
      <c r="AC221" s="35"/>
      <c r="AD221" s="35"/>
      <c r="AE221" s="35"/>
      <c r="AR221" s="203" t="s">
        <v>542</v>
      </c>
      <c r="AT221" s="203" t="s">
        <v>401</v>
      </c>
      <c r="AU221" s="203" t="s">
        <v>73</v>
      </c>
      <c r="AY221" s="18" t="s">
        <v>263</v>
      </c>
      <c r="BE221" s="204">
        <f>IF(N221="základní",J221,0)</f>
        <v>0</v>
      </c>
      <c r="BF221" s="204">
        <f>IF(N221="snížená",J221,0)</f>
        <v>0</v>
      </c>
      <c r="BG221" s="204">
        <f>IF(N221="zákl. přenesená",J221,0)</f>
        <v>0</v>
      </c>
      <c r="BH221" s="204">
        <f>IF(N221="sníž. přenesená",J221,0)</f>
        <v>0</v>
      </c>
      <c r="BI221" s="204">
        <f>IF(N221="nulová",J221,0)</f>
        <v>0</v>
      </c>
      <c r="BJ221" s="18" t="s">
        <v>71</v>
      </c>
      <c r="BK221" s="204">
        <f>ROUND(I221*H221,2)</f>
        <v>0</v>
      </c>
      <c r="BL221" s="18" t="s">
        <v>416</v>
      </c>
      <c r="BM221" s="203" t="s">
        <v>4775</v>
      </c>
    </row>
    <row r="222" spans="1:65" s="13" customFormat="1">
      <c r="B222" s="205"/>
      <c r="C222" s="206"/>
      <c r="D222" s="207" t="s">
        <v>272</v>
      </c>
      <c r="E222" s="206"/>
      <c r="F222" s="209" t="s">
        <v>4776</v>
      </c>
      <c r="G222" s="206"/>
      <c r="H222" s="210">
        <v>472.02800000000002</v>
      </c>
      <c r="I222" s="211"/>
      <c r="J222" s="206"/>
      <c r="K222" s="206"/>
      <c r="L222" s="212"/>
      <c r="M222" s="213"/>
      <c r="N222" s="214"/>
      <c r="O222" s="214"/>
      <c r="P222" s="214"/>
      <c r="Q222" s="214"/>
      <c r="R222" s="214"/>
      <c r="S222" s="214"/>
      <c r="T222" s="215"/>
      <c r="AT222" s="216" t="s">
        <v>272</v>
      </c>
      <c r="AU222" s="216" t="s">
        <v>73</v>
      </c>
      <c r="AV222" s="13" t="s">
        <v>73</v>
      </c>
      <c r="AW222" s="13" t="s">
        <v>4</v>
      </c>
      <c r="AX222" s="13" t="s">
        <v>71</v>
      </c>
      <c r="AY222" s="216" t="s">
        <v>263</v>
      </c>
    </row>
    <row r="223" spans="1:65" s="2" customFormat="1" ht="24.2" customHeight="1">
      <c r="A223" s="35"/>
      <c r="B223" s="36"/>
      <c r="C223" s="191" t="s">
        <v>649</v>
      </c>
      <c r="D223" s="191" t="s">
        <v>266</v>
      </c>
      <c r="E223" s="192" t="s">
        <v>4777</v>
      </c>
      <c r="F223" s="193" t="s">
        <v>4778</v>
      </c>
      <c r="G223" s="194" t="s">
        <v>269</v>
      </c>
      <c r="H223" s="195">
        <v>224.77500000000001</v>
      </c>
      <c r="I223" s="196"/>
      <c r="J223" s="197">
        <f>ROUND(I223*H223,2)</f>
        <v>0</v>
      </c>
      <c r="K223" s="198"/>
      <c r="L223" s="40"/>
      <c r="M223" s="199" t="s">
        <v>1</v>
      </c>
      <c r="N223" s="200" t="s">
        <v>38</v>
      </c>
      <c r="O223" s="72"/>
      <c r="P223" s="201">
        <f>O223*H223</f>
        <v>0</v>
      </c>
      <c r="Q223" s="201">
        <v>4.0000000000000003E-5</v>
      </c>
      <c r="R223" s="201">
        <f>Q223*H223</f>
        <v>8.9910000000000007E-3</v>
      </c>
      <c r="S223" s="201">
        <v>0</v>
      </c>
      <c r="T223" s="202">
        <f>S223*H223</f>
        <v>0</v>
      </c>
      <c r="U223" s="35"/>
      <c r="V223" s="35"/>
      <c r="W223" s="35"/>
      <c r="X223" s="35"/>
      <c r="Y223" s="35"/>
      <c r="Z223" s="35"/>
      <c r="AA223" s="35"/>
      <c r="AB223" s="35"/>
      <c r="AC223" s="35"/>
      <c r="AD223" s="35"/>
      <c r="AE223" s="35"/>
      <c r="AR223" s="203" t="s">
        <v>416</v>
      </c>
      <c r="AT223" s="203" t="s">
        <v>266</v>
      </c>
      <c r="AU223" s="203" t="s">
        <v>73</v>
      </c>
      <c r="AY223" s="18" t="s">
        <v>263</v>
      </c>
      <c r="BE223" s="204">
        <f>IF(N223="základní",J223,0)</f>
        <v>0</v>
      </c>
      <c r="BF223" s="204">
        <f>IF(N223="snížená",J223,0)</f>
        <v>0</v>
      </c>
      <c r="BG223" s="204">
        <f>IF(N223="zákl. přenesená",J223,0)</f>
        <v>0</v>
      </c>
      <c r="BH223" s="204">
        <f>IF(N223="sníž. přenesená",J223,0)</f>
        <v>0</v>
      </c>
      <c r="BI223" s="204">
        <f>IF(N223="nulová",J223,0)</f>
        <v>0</v>
      </c>
      <c r="BJ223" s="18" t="s">
        <v>71</v>
      </c>
      <c r="BK223" s="204">
        <f>ROUND(I223*H223,2)</f>
        <v>0</v>
      </c>
      <c r="BL223" s="18" t="s">
        <v>416</v>
      </c>
      <c r="BM223" s="203" t="s">
        <v>4779</v>
      </c>
    </row>
    <row r="224" spans="1:65" s="2" customFormat="1" ht="37.9" customHeight="1">
      <c r="A224" s="35"/>
      <c r="B224" s="36"/>
      <c r="C224" s="261" t="s">
        <v>560</v>
      </c>
      <c r="D224" s="261" t="s">
        <v>401</v>
      </c>
      <c r="E224" s="262" t="s">
        <v>4780</v>
      </c>
      <c r="F224" s="263" t="s">
        <v>4781</v>
      </c>
      <c r="G224" s="264" t="s">
        <v>269</v>
      </c>
      <c r="H224" s="265">
        <v>261.97500000000002</v>
      </c>
      <c r="I224" s="266"/>
      <c r="J224" s="267">
        <f>ROUND(I224*H224,2)</f>
        <v>0</v>
      </c>
      <c r="K224" s="268"/>
      <c r="L224" s="269"/>
      <c r="M224" s="270" t="s">
        <v>1</v>
      </c>
      <c r="N224" s="271" t="s">
        <v>38</v>
      </c>
      <c r="O224" s="72"/>
      <c r="P224" s="201">
        <f>O224*H224</f>
        <v>0</v>
      </c>
      <c r="Q224" s="201">
        <v>5.4000000000000003E-3</v>
      </c>
      <c r="R224" s="201">
        <f>Q224*H224</f>
        <v>1.4146650000000003</v>
      </c>
      <c r="S224" s="201">
        <v>0</v>
      </c>
      <c r="T224" s="202">
        <f>S224*H224</f>
        <v>0</v>
      </c>
      <c r="U224" s="35"/>
      <c r="V224" s="35"/>
      <c r="W224" s="35"/>
      <c r="X224" s="35"/>
      <c r="Y224" s="35"/>
      <c r="Z224" s="35"/>
      <c r="AA224" s="35"/>
      <c r="AB224" s="35"/>
      <c r="AC224" s="35"/>
      <c r="AD224" s="35"/>
      <c r="AE224" s="35"/>
      <c r="AR224" s="203" t="s">
        <v>542</v>
      </c>
      <c r="AT224" s="203" t="s">
        <v>401</v>
      </c>
      <c r="AU224" s="203" t="s">
        <v>73</v>
      </c>
      <c r="AY224" s="18" t="s">
        <v>263</v>
      </c>
      <c r="BE224" s="204">
        <f>IF(N224="základní",J224,0)</f>
        <v>0</v>
      </c>
      <c r="BF224" s="204">
        <f>IF(N224="snížená",J224,0)</f>
        <v>0</v>
      </c>
      <c r="BG224" s="204">
        <f>IF(N224="zákl. přenesená",J224,0)</f>
        <v>0</v>
      </c>
      <c r="BH224" s="204">
        <f>IF(N224="sníž. přenesená",J224,0)</f>
        <v>0</v>
      </c>
      <c r="BI224" s="204">
        <f>IF(N224="nulová",J224,0)</f>
        <v>0</v>
      </c>
      <c r="BJ224" s="18" t="s">
        <v>71</v>
      </c>
      <c r="BK224" s="204">
        <f>ROUND(I224*H224,2)</f>
        <v>0</v>
      </c>
      <c r="BL224" s="18" t="s">
        <v>416</v>
      </c>
      <c r="BM224" s="203" t="s">
        <v>4782</v>
      </c>
    </row>
    <row r="225" spans="1:65" s="13" customFormat="1">
      <c r="B225" s="205"/>
      <c r="C225" s="206"/>
      <c r="D225" s="207" t="s">
        <v>272</v>
      </c>
      <c r="E225" s="206"/>
      <c r="F225" s="209" t="s">
        <v>4766</v>
      </c>
      <c r="G225" s="206"/>
      <c r="H225" s="210">
        <v>261.97500000000002</v>
      </c>
      <c r="I225" s="211"/>
      <c r="J225" s="206"/>
      <c r="K225" s="206"/>
      <c r="L225" s="212"/>
      <c r="M225" s="213"/>
      <c r="N225" s="214"/>
      <c r="O225" s="214"/>
      <c r="P225" s="214"/>
      <c r="Q225" s="214"/>
      <c r="R225" s="214"/>
      <c r="S225" s="214"/>
      <c r="T225" s="215"/>
      <c r="AT225" s="216" t="s">
        <v>272</v>
      </c>
      <c r="AU225" s="216" t="s">
        <v>73</v>
      </c>
      <c r="AV225" s="13" t="s">
        <v>73</v>
      </c>
      <c r="AW225" s="13" t="s">
        <v>4</v>
      </c>
      <c r="AX225" s="13" t="s">
        <v>71</v>
      </c>
      <c r="AY225" s="216" t="s">
        <v>263</v>
      </c>
    </row>
    <row r="226" spans="1:65" s="2" customFormat="1" ht="24.2" customHeight="1">
      <c r="A226" s="35"/>
      <c r="B226" s="36"/>
      <c r="C226" s="191" t="s">
        <v>659</v>
      </c>
      <c r="D226" s="191" t="s">
        <v>266</v>
      </c>
      <c r="E226" s="192" t="s">
        <v>4783</v>
      </c>
      <c r="F226" s="193" t="s">
        <v>4784</v>
      </c>
      <c r="G226" s="194" t="s">
        <v>269</v>
      </c>
      <c r="H226" s="195">
        <v>224.77500000000001</v>
      </c>
      <c r="I226" s="196"/>
      <c r="J226" s="197">
        <f>ROUND(I226*H226,2)</f>
        <v>0</v>
      </c>
      <c r="K226" s="198"/>
      <c r="L226" s="40"/>
      <c r="M226" s="199" t="s">
        <v>1</v>
      </c>
      <c r="N226" s="200" t="s">
        <v>38</v>
      </c>
      <c r="O226" s="72"/>
      <c r="P226" s="201">
        <f>O226*H226</f>
        <v>0</v>
      </c>
      <c r="Q226" s="201">
        <v>4.0000000000000003E-5</v>
      </c>
      <c r="R226" s="201">
        <f>Q226*H226</f>
        <v>8.9910000000000007E-3</v>
      </c>
      <c r="S226" s="201">
        <v>0</v>
      </c>
      <c r="T226" s="202">
        <f>S226*H226</f>
        <v>0</v>
      </c>
      <c r="U226" s="35"/>
      <c r="V226" s="35"/>
      <c r="W226" s="35"/>
      <c r="X226" s="35"/>
      <c r="Y226" s="35"/>
      <c r="Z226" s="35"/>
      <c r="AA226" s="35"/>
      <c r="AB226" s="35"/>
      <c r="AC226" s="35"/>
      <c r="AD226" s="35"/>
      <c r="AE226" s="35"/>
      <c r="AR226" s="203" t="s">
        <v>416</v>
      </c>
      <c r="AT226" s="203" t="s">
        <v>266</v>
      </c>
      <c r="AU226" s="203" t="s">
        <v>73</v>
      </c>
      <c r="AY226" s="18" t="s">
        <v>263</v>
      </c>
      <c r="BE226" s="204">
        <f>IF(N226="základní",J226,0)</f>
        <v>0</v>
      </c>
      <c r="BF226" s="204">
        <f>IF(N226="snížená",J226,0)</f>
        <v>0</v>
      </c>
      <c r="BG226" s="204">
        <f>IF(N226="zákl. přenesená",J226,0)</f>
        <v>0</v>
      </c>
      <c r="BH226" s="204">
        <f>IF(N226="sníž. přenesená",J226,0)</f>
        <v>0</v>
      </c>
      <c r="BI226" s="204">
        <f>IF(N226="nulová",J226,0)</f>
        <v>0</v>
      </c>
      <c r="BJ226" s="18" t="s">
        <v>71</v>
      </c>
      <c r="BK226" s="204">
        <f>ROUND(I226*H226,2)</f>
        <v>0</v>
      </c>
      <c r="BL226" s="18" t="s">
        <v>416</v>
      </c>
      <c r="BM226" s="203" t="s">
        <v>4785</v>
      </c>
    </row>
    <row r="227" spans="1:65" s="13" customFormat="1">
      <c r="B227" s="205"/>
      <c r="C227" s="206"/>
      <c r="D227" s="207" t="s">
        <v>272</v>
      </c>
      <c r="E227" s="208" t="s">
        <v>1</v>
      </c>
      <c r="F227" s="209" t="s">
        <v>4764</v>
      </c>
      <c r="G227" s="206"/>
      <c r="H227" s="210">
        <v>224.77500000000001</v>
      </c>
      <c r="I227" s="211"/>
      <c r="J227" s="206"/>
      <c r="K227" s="206"/>
      <c r="L227" s="212"/>
      <c r="M227" s="213"/>
      <c r="N227" s="214"/>
      <c r="O227" s="214"/>
      <c r="P227" s="214"/>
      <c r="Q227" s="214"/>
      <c r="R227" s="214"/>
      <c r="S227" s="214"/>
      <c r="T227" s="215"/>
      <c r="AT227" s="216" t="s">
        <v>272</v>
      </c>
      <c r="AU227" s="216" t="s">
        <v>73</v>
      </c>
      <c r="AV227" s="13" t="s">
        <v>73</v>
      </c>
      <c r="AW227" s="13" t="s">
        <v>30</v>
      </c>
      <c r="AX227" s="13" t="s">
        <v>71</v>
      </c>
      <c r="AY227" s="216" t="s">
        <v>263</v>
      </c>
    </row>
    <row r="228" spans="1:65" s="2" customFormat="1" ht="24.2" customHeight="1">
      <c r="A228" s="35"/>
      <c r="B228" s="36"/>
      <c r="C228" s="261" t="s">
        <v>568</v>
      </c>
      <c r="D228" s="261" t="s">
        <v>401</v>
      </c>
      <c r="E228" s="262" t="s">
        <v>4786</v>
      </c>
      <c r="F228" s="263" t="s">
        <v>4787</v>
      </c>
      <c r="G228" s="264" t="s">
        <v>269</v>
      </c>
      <c r="H228" s="265">
        <v>261.97500000000002</v>
      </c>
      <c r="I228" s="266"/>
      <c r="J228" s="267">
        <f>ROUND(I228*H228,2)</f>
        <v>0</v>
      </c>
      <c r="K228" s="268"/>
      <c r="L228" s="269"/>
      <c r="M228" s="270" t="s">
        <v>1</v>
      </c>
      <c r="N228" s="271" t="s">
        <v>38</v>
      </c>
      <c r="O228" s="72"/>
      <c r="P228" s="201">
        <f>O228*H228</f>
        <v>0</v>
      </c>
      <c r="Q228" s="201">
        <v>1.6000000000000001E-4</v>
      </c>
      <c r="R228" s="201">
        <f>Q228*H228</f>
        <v>4.1916000000000009E-2</v>
      </c>
      <c r="S228" s="201">
        <v>0</v>
      </c>
      <c r="T228" s="202">
        <f>S228*H228</f>
        <v>0</v>
      </c>
      <c r="U228" s="35"/>
      <c r="V228" s="35"/>
      <c r="W228" s="35"/>
      <c r="X228" s="35"/>
      <c r="Y228" s="35"/>
      <c r="Z228" s="35"/>
      <c r="AA228" s="35"/>
      <c r="AB228" s="35"/>
      <c r="AC228" s="35"/>
      <c r="AD228" s="35"/>
      <c r="AE228" s="35"/>
      <c r="AR228" s="203" t="s">
        <v>542</v>
      </c>
      <c r="AT228" s="203" t="s">
        <v>401</v>
      </c>
      <c r="AU228" s="203" t="s">
        <v>73</v>
      </c>
      <c r="AY228" s="18" t="s">
        <v>263</v>
      </c>
      <c r="BE228" s="204">
        <f>IF(N228="základní",J228,0)</f>
        <v>0</v>
      </c>
      <c r="BF228" s="204">
        <f>IF(N228="snížená",J228,0)</f>
        <v>0</v>
      </c>
      <c r="BG228" s="204">
        <f>IF(N228="zákl. přenesená",J228,0)</f>
        <v>0</v>
      </c>
      <c r="BH228" s="204">
        <f>IF(N228="sníž. přenesená",J228,0)</f>
        <v>0</v>
      </c>
      <c r="BI228" s="204">
        <f>IF(N228="nulová",J228,0)</f>
        <v>0</v>
      </c>
      <c r="BJ228" s="18" t="s">
        <v>71</v>
      </c>
      <c r="BK228" s="204">
        <f>ROUND(I228*H228,2)</f>
        <v>0</v>
      </c>
      <c r="BL228" s="18" t="s">
        <v>416</v>
      </c>
      <c r="BM228" s="203" t="s">
        <v>4788</v>
      </c>
    </row>
    <row r="229" spans="1:65" s="13" customFormat="1">
      <c r="B229" s="205"/>
      <c r="C229" s="206"/>
      <c r="D229" s="207" t="s">
        <v>272</v>
      </c>
      <c r="E229" s="206"/>
      <c r="F229" s="209" t="s">
        <v>4766</v>
      </c>
      <c r="G229" s="206"/>
      <c r="H229" s="210">
        <v>261.97500000000002</v>
      </c>
      <c r="I229" s="211"/>
      <c r="J229" s="206"/>
      <c r="K229" s="206"/>
      <c r="L229" s="212"/>
      <c r="M229" s="213"/>
      <c r="N229" s="214"/>
      <c r="O229" s="214"/>
      <c r="P229" s="214"/>
      <c r="Q229" s="214"/>
      <c r="R229" s="214"/>
      <c r="S229" s="214"/>
      <c r="T229" s="215"/>
      <c r="AT229" s="216" t="s">
        <v>272</v>
      </c>
      <c r="AU229" s="216" t="s">
        <v>73</v>
      </c>
      <c r="AV229" s="13" t="s">
        <v>73</v>
      </c>
      <c r="AW229" s="13" t="s">
        <v>4</v>
      </c>
      <c r="AX229" s="13" t="s">
        <v>71</v>
      </c>
      <c r="AY229" s="216" t="s">
        <v>263</v>
      </c>
    </row>
    <row r="230" spans="1:65" s="2" customFormat="1" ht="24.2" customHeight="1">
      <c r="A230" s="35"/>
      <c r="B230" s="36"/>
      <c r="C230" s="191" t="s">
        <v>694</v>
      </c>
      <c r="D230" s="191" t="s">
        <v>266</v>
      </c>
      <c r="E230" s="192" t="s">
        <v>4789</v>
      </c>
      <c r="F230" s="193" t="s">
        <v>4790</v>
      </c>
      <c r="G230" s="194" t="s">
        <v>269</v>
      </c>
      <c r="H230" s="195">
        <v>224.77500000000001</v>
      </c>
      <c r="I230" s="196"/>
      <c r="J230" s="197">
        <f>ROUND(I230*H230,2)</f>
        <v>0</v>
      </c>
      <c r="K230" s="198"/>
      <c r="L230" s="40"/>
      <c r="M230" s="199" t="s">
        <v>1</v>
      </c>
      <c r="N230" s="200" t="s">
        <v>38</v>
      </c>
      <c r="O230" s="72"/>
      <c r="P230" s="201">
        <f>O230*H230</f>
        <v>0</v>
      </c>
      <c r="Q230" s="201">
        <v>0</v>
      </c>
      <c r="R230" s="201">
        <f>Q230*H230</f>
        <v>0</v>
      </c>
      <c r="S230" s="201">
        <v>0</v>
      </c>
      <c r="T230" s="202">
        <f>S230*H230</f>
        <v>0</v>
      </c>
      <c r="U230" s="35"/>
      <c r="V230" s="35"/>
      <c r="W230" s="35"/>
      <c r="X230" s="35"/>
      <c r="Y230" s="35"/>
      <c r="Z230" s="35"/>
      <c r="AA230" s="35"/>
      <c r="AB230" s="35"/>
      <c r="AC230" s="35"/>
      <c r="AD230" s="35"/>
      <c r="AE230" s="35"/>
      <c r="AR230" s="203" t="s">
        <v>416</v>
      </c>
      <c r="AT230" s="203" t="s">
        <v>266</v>
      </c>
      <c r="AU230" s="203" t="s">
        <v>73</v>
      </c>
      <c r="AY230" s="18" t="s">
        <v>263</v>
      </c>
      <c r="BE230" s="204">
        <f>IF(N230="základní",J230,0)</f>
        <v>0</v>
      </c>
      <c r="BF230" s="204">
        <f>IF(N230="snížená",J230,0)</f>
        <v>0</v>
      </c>
      <c r="BG230" s="204">
        <f>IF(N230="zákl. přenesená",J230,0)</f>
        <v>0</v>
      </c>
      <c r="BH230" s="204">
        <f>IF(N230="sníž. přenesená",J230,0)</f>
        <v>0</v>
      </c>
      <c r="BI230" s="204">
        <f>IF(N230="nulová",J230,0)</f>
        <v>0</v>
      </c>
      <c r="BJ230" s="18" t="s">
        <v>71</v>
      </c>
      <c r="BK230" s="204">
        <f>ROUND(I230*H230,2)</f>
        <v>0</v>
      </c>
      <c r="BL230" s="18" t="s">
        <v>416</v>
      </c>
      <c r="BM230" s="203" t="s">
        <v>4791</v>
      </c>
    </row>
    <row r="231" spans="1:65" s="2" customFormat="1" ht="16.5" customHeight="1">
      <c r="A231" s="35"/>
      <c r="B231" s="36"/>
      <c r="C231" s="261" t="s">
        <v>573</v>
      </c>
      <c r="D231" s="261" t="s">
        <v>401</v>
      </c>
      <c r="E231" s="262" t="s">
        <v>4792</v>
      </c>
      <c r="F231" s="263" t="s">
        <v>4793</v>
      </c>
      <c r="G231" s="264" t="s">
        <v>307</v>
      </c>
      <c r="H231" s="265">
        <v>0.495</v>
      </c>
      <c r="I231" s="266"/>
      <c r="J231" s="267">
        <f>ROUND(I231*H231,2)</f>
        <v>0</v>
      </c>
      <c r="K231" s="268"/>
      <c r="L231" s="269"/>
      <c r="M231" s="270" t="s">
        <v>1</v>
      </c>
      <c r="N231" s="271" t="s">
        <v>38</v>
      </c>
      <c r="O231" s="72"/>
      <c r="P231" s="201">
        <f>O231*H231</f>
        <v>0</v>
      </c>
      <c r="Q231" s="201">
        <v>1</v>
      </c>
      <c r="R231" s="201">
        <f>Q231*H231</f>
        <v>0.495</v>
      </c>
      <c r="S231" s="201">
        <v>0</v>
      </c>
      <c r="T231" s="202">
        <f>S231*H231</f>
        <v>0</v>
      </c>
      <c r="U231" s="35"/>
      <c r="V231" s="35"/>
      <c r="W231" s="35"/>
      <c r="X231" s="35"/>
      <c r="Y231" s="35"/>
      <c r="Z231" s="35"/>
      <c r="AA231" s="35"/>
      <c r="AB231" s="35"/>
      <c r="AC231" s="35"/>
      <c r="AD231" s="35"/>
      <c r="AE231" s="35"/>
      <c r="AR231" s="203" t="s">
        <v>542</v>
      </c>
      <c r="AT231" s="203" t="s">
        <v>401</v>
      </c>
      <c r="AU231" s="203" t="s">
        <v>73</v>
      </c>
      <c r="AY231" s="18" t="s">
        <v>263</v>
      </c>
      <c r="BE231" s="204">
        <f>IF(N231="základní",J231,0)</f>
        <v>0</v>
      </c>
      <c r="BF231" s="204">
        <f>IF(N231="snížená",J231,0)</f>
        <v>0</v>
      </c>
      <c r="BG231" s="204">
        <f>IF(N231="zákl. přenesená",J231,0)</f>
        <v>0</v>
      </c>
      <c r="BH231" s="204">
        <f>IF(N231="sníž. přenesená",J231,0)</f>
        <v>0</v>
      </c>
      <c r="BI231" s="204">
        <f>IF(N231="nulová",J231,0)</f>
        <v>0</v>
      </c>
      <c r="BJ231" s="18" t="s">
        <v>71</v>
      </c>
      <c r="BK231" s="204">
        <f>ROUND(I231*H231,2)</f>
        <v>0</v>
      </c>
      <c r="BL231" s="18" t="s">
        <v>416</v>
      </c>
      <c r="BM231" s="203" t="s">
        <v>4794</v>
      </c>
    </row>
    <row r="232" spans="1:65" s="13" customFormat="1">
      <c r="B232" s="205"/>
      <c r="C232" s="206"/>
      <c r="D232" s="207" t="s">
        <v>272</v>
      </c>
      <c r="E232" s="206"/>
      <c r="F232" s="209" t="s">
        <v>4795</v>
      </c>
      <c r="G232" s="206"/>
      <c r="H232" s="210">
        <v>0.495</v>
      </c>
      <c r="I232" s="211"/>
      <c r="J232" s="206"/>
      <c r="K232" s="206"/>
      <c r="L232" s="212"/>
      <c r="M232" s="213"/>
      <c r="N232" s="214"/>
      <c r="O232" s="214"/>
      <c r="P232" s="214"/>
      <c r="Q232" s="214"/>
      <c r="R232" s="214"/>
      <c r="S232" s="214"/>
      <c r="T232" s="215"/>
      <c r="AT232" s="216" t="s">
        <v>272</v>
      </c>
      <c r="AU232" s="216" t="s">
        <v>73</v>
      </c>
      <c r="AV232" s="13" t="s">
        <v>73</v>
      </c>
      <c r="AW232" s="13" t="s">
        <v>4</v>
      </c>
      <c r="AX232" s="13" t="s">
        <v>71</v>
      </c>
      <c r="AY232" s="216" t="s">
        <v>263</v>
      </c>
    </row>
    <row r="233" spans="1:65" s="2" customFormat="1" ht="24.2" customHeight="1">
      <c r="A233" s="35"/>
      <c r="B233" s="36"/>
      <c r="C233" s="191" t="s">
        <v>701</v>
      </c>
      <c r="D233" s="191" t="s">
        <v>266</v>
      </c>
      <c r="E233" s="192" t="s">
        <v>1617</v>
      </c>
      <c r="F233" s="193" t="s">
        <v>1618</v>
      </c>
      <c r="G233" s="194" t="s">
        <v>307</v>
      </c>
      <c r="H233" s="195">
        <v>14.592000000000001</v>
      </c>
      <c r="I233" s="196"/>
      <c r="J233" s="197">
        <f>ROUND(I233*H233,2)</f>
        <v>0</v>
      </c>
      <c r="K233" s="198"/>
      <c r="L233" s="40"/>
      <c r="M233" s="199" t="s">
        <v>1</v>
      </c>
      <c r="N233" s="200" t="s">
        <v>38</v>
      </c>
      <c r="O233" s="72"/>
      <c r="P233" s="201">
        <f>O233*H233</f>
        <v>0</v>
      </c>
      <c r="Q233" s="201">
        <v>0</v>
      </c>
      <c r="R233" s="201">
        <f>Q233*H233</f>
        <v>0</v>
      </c>
      <c r="S233" s="201">
        <v>0</v>
      </c>
      <c r="T233" s="202">
        <f>S233*H233</f>
        <v>0</v>
      </c>
      <c r="U233" s="35"/>
      <c r="V233" s="35"/>
      <c r="W233" s="35"/>
      <c r="X233" s="35"/>
      <c r="Y233" s="35"/>
      <c r="Z233" s="35"/>
      <c r="AA233" s="35"/>
      <c r="AB233" s="35"/>
      <c r="AC233" s="35"/>
      <c r="AD233" s="35"/>
      <c r="AE233" s="35"/>
      <c r="AR233" s="203" t="s">
        <v>416</v>
      </c>
      <c r="AT233" s="203" t="s">
        <v>266</v>
      </c>
      <c r="AU233" s="203" t="s">
        <v>73</v>
      </c>
      <c r="AY233" s="18" t="s">
        <v>263</v>
      </c>
      <c r="BE233" s="204">
        <f>IF(N233="základní",J233,0)</f>
        <v>0</v>
      </c>
      <c r="BF233" s="204">
        <f>IF(N233="snížená",J233,0)</f>
        <v>0</v>
      </c>
      <c r="BG233" s="204">
        <f>IF(N233="zákl. přenesená",J233,0)</f>
        <v>0</v>
      </c>
      <c r="BH233" s="204">
        <f>IF(N233="sníž. přenesená",J233,0)</f>
        <v>0</v>
      </c>
      <c r="BI233" s="204">
        <f>IF(N233="nulová",J233,0)</f>
        <v>0</v>
      </c>
      <c r="BJ233" s="18" t="s">
        <v>71</v>
      </c>
      <c r="BK233" s="204">
        <f>ROUND(I233*H233,2)</f>
        <v>0</v>
      </c>
      <c r="BL233" s="18" t="s">
        <v>416</v>
      </c>
      <c r="BM233" s="203" t="s">
        <v>4796</v>
      </c>
    </row>
    <row r="234" spans="1:65" s="12" customFormat="1" ht="22.9" customHeight="1">
      <c r="B234" s="175"/>
      <c r="C234" s="176"/>
      <c r="D234" s="177" t="s">
        <v>63</v>
      </c>
      <c r="E234" s="189" t="s">
        <v>4797</v>
      </c>
      <c r="F234" s="189" t="s">
        <v>4798</v>
      </c>
      <c r="G234" s="176"/>
      <c r="H234" s="176"/>
      <c r="I234" s="179"/>
      <c r="J234" s="190">
        <f>BK234</f>
        <v>0</v>
      </c>
      <c r="K234" s="176"/>
      <c r="L234" s="181"/>
      <c r="M234" s="182"/>
      <c r="N234" s="183"/>
      <c r="O234" s="183"/>
      <c r="P234" s="184">
        <f>SUM(P235:P241)</f>
        <v>0</v>
      </c>
      <c r="Q234" s="183"/>
      <c r="R234" s="184">
        <f>SUM(R235:R241)</f>
        <v>4.3031553999999996</v>
      </c>
      <c r="S234" s="183"/>
      <c r="T234" s="185">
        <f>SUM(T235:T241)</f>
        <v>0</v>
      </c>
      <c r="AR234" s="186" t="s">
        <v>73</v>
      </c>
      <c r="AT234" s="187" t="s">
        <v>63</v>
      </c>
      <c r="AU234" s="187" t="s">
        <v>71</v>
      </c>
      <c r="AY234" s="186" t="s">
        <v>263</v>
      </c>
      <c r="BK234" s="188">
        <f>SUM(BK235:BK241)</f>
        <v>0</v>
      </c>
    </row>
    <row r="235" spans="1:65" s="2" customFormat="1" ht="24.2" customHeight="1">
      <c r="A235" s="35"/>
      <c r="B235" s="36"/>
      <c r="C235" s="191" t="s">
        <v>579</v>
      </c>
      <c r="D235" s="191" t="s">
        <v>266</v>
      </c>
      <c r="E235" s="192" t="s">
        <v>4799</v>
      </c>
      <c r="F235" s="193" t="s">
        <v>4800</v>
      </c>
      <c r="G235" s="194" t="s">
        <v>269</v>
      </c>
      <c r="H235" s="195">
        <v>289.05</v>
      </c>
      <c r="I235" s="196"/>
      <c r="J235" s="197">
        <f>ROUND(I235*H235,2)</f>
        <v>0</v>
      </c>
      <c r="K235" s="198"/>
      <c r="L235" s="40"/>
      <c r="M235" s="199" t="s">
        <v>1</v>
      </c>
      <c r="N235" s="200" t="s">
        <v>38</v>
      </c>
      <c r="O235" s="72"/>
      <c r="P235" s="201">
        <f>O235*H235</f>
        <v>0</v>
      </c>
      <c r="Q235" s="201">
        <v>1.2999999999999999E-3</v>
      </c>
      <c r="R235" s="201">
        <f>Q235*H235</f>
        <v>0.37576500000000002</v>
      </c>
      <c r="S235" s="201">
        <v>0</v>
      </c>
      <c r="T235" s="202">
        <f>S235*H235</f>
        <v>0</v>
      </c>
      <c r="U235" s="35"/>
      <c r="V235" s="35"/>
      <c r="W235" s="35"/>
      <c r="X235" s="35"/>
      <c r="Y235" s="35"/>
      <c r="Z235" s="35"/>
      <c r="AA235" s="35"/>
      <c r="AB235" s="35"/>
      <c r="AC235" s="35"/>
      <c r="AD235" s="35"/>
      <c r="AE235" s="35"/>
      <c r="AR235" s="203" t="s">
        <v>416</v>
      </c>
      <c r="AT235" s="203" t="s">
        <v>266</v>
      </c>
      <c r="AU235" s="203" t="s">
        <v>73</v>
      </c>
      <c r="AY235" s="18" t="s">
        <v>263</v>
      </c>
      <c r="BE235" s="204">
        <f>IF(N235="základní",J235,0)</f>
        <v>0</v>
      </c>
      <c r="BF235" s="204">
        <f>IF(N235="snížená",J235,0)</f>
        <v>0</v>
      </c>
      <c r="BG235" s="204">
        <f>IF(N235="zákl. přenesená",J235,0)</f>
        <v>0</v>
      </c>
      <c r="BH235" s="204">
        <f>IF(N235="sníž. přenesená",J235,0)</f>
        <v>0</v>
      </c>
      <c r="BI235" s="204">
        <f>IF(N235="nulová",J235,0)</f>
        <v>0</v>
      </c>
      <c r="BJ235" s="18" t="s">
        <v>71</v>
      </c>
      <c r="BK235" s="204">
        <f>ROUND(I235*H235,2)</f>
        <v>0</v>
      </c>
      <c r="BL235" s="18" t="s">
        <v>416</v>
      </c>
      <c r="BM235" s="203" t="s">
        <v>4801</v>
      </c>
    </row>
    <row r="236" spans="1:65" s="2" customFormat="1" ht="37.9" customHeight="1">
      <c r="A236" s="35"/>
      <c r="B236" s="36"/>
      <c r="C236" s="261" t="s">
        <v>717</v>
      </c>
      <c r="D236" s="261" t="s">
        <v>401</v>
      </c>
      <c r="E236" s="262" t="s">
        <v>4780</v>
      </c>
      <c r="F236" s="263" t="s">
        <v>4781</v>
      </c>
      <c r="G236" s="264" t="s">
        <v>269</v>
      </c>
      <c r="H236" s="265">
        <v>673.77599999999995</v>
      </c>
      <c r="I236" s="266"/>
      <c r="J236" s="267">
        <f>ROUND(I236*H236,2)</f>
        <v>0</v>
      </c>
      <c r="K236" s="268"/>
      <c r="L236" s="269"/>
      <c r="M236" s="270" t="s">
        <v>1</v>
      </c>
      <c r="N236" s="271" t="s">
        <v>38</v>
      </c>
      <c r="O236" s="72"/>
      <c r="P236" s="201">
        <f>O236*H236</f>
        <v>0</v>
      </c>
      <c r="Q236" s="201">
        <v>5.4000000000000003E-3</v>
      </c>
      <c r="R236" s="201">
        <f>Q236*H236</f>
        <v>3.6383904</v>
      </c>
      <c r="S236" s="201">
        <v>0</v>
      </c>
      <c r="T236" s="202">
        <f>S236*H236</f>
        <v>0</v>
      </c>
      <c r="U236" s="35"/>
      <c r="V236" s="35"/>
      <c r="W236" s="35"/>
      <c r="X236" s="35"/>
      <c r="Y236" s="35"/>
      <c r="Z236" s="35"/>
      <c r="AA236" s="35"/>
      <c r="AB236" s="35"/>
      <c r="AC236" s="35"/>
      <c r="AD236" s="35"/>
      <c r="AE236" s="35"/>
      <c r="AR236" s="203" t="s">
        <v>542</v>
      </c>
      <c r="AT236" s="203" t="s">
        <v>401</v>
      </c>
      <c r="AU236" s="203" t="s">
        <v>73</v>
      </c>
      <c r="AY236" s="18" t="s">
        <v>263</v>
      </c>
      <c r="BE236" s="204">
        <f>IF(N236="základní",J236,0)</f>
        <v>0</v>
      </c>
      <c r="BF236" s="204">
        <f>IF(N236="snížená",J236,0)</f>
        <v>0</v>
      </c>
      <c r="BG236" s="204">
        <f>IF(N236="zákl. přenesená",J236,0)</f>
        <v>0</v>
      </c>
      <c r="BH236" s="204">
        <f>IF(N236="sníž. přenesená",J236,0)</f>
        <v>0</v>
      </c>
      <c r="BI236" s="204">
        <f>IF(N236="nulová",J236,0)</f>
        <v>0</v>
      </c>
      <c r="BJ236" s="18" t="s">
        <v>71</v>
      </c>
      <c r="BK236" s="204">
        <f>ROUND(I236*H236,2)</f>
        <v>0</v>
      </c>
      <c r="BL236" s="18" t="s">
        <v>416</v>
      </c>
      <c r="BM236" s="203" t="s">
        <v>4802</v>
      </c>
    </row>
    <row r="237" spans="1:65" s="13" customFormat="1">
      <c r="B237" s="205"/>
      <c r="C237" s="206"/>
      <c r="D237" s="207" t="s">
        <v>272</v>
      </c>
      <c r="E237" s="206"/>
      <c r="F237" s="209" t="s">
        <v>4803</v>
      </c>
      <c r="G237" s="206"/>
      <c r="H237" s="210">
        <v>673.77599999999995</v>
      </c>
      <c r="I237" s="211"/>
      <c r="J237" s="206"/>
      <c r="K237" s="206"/>
      <c r="L237" s="212"/>
      <c r="M237" s="213"/>
      <c r="N237" s="214"/>
      <c r="O237" s="214"/>
      <c r="P237" s="214"/>
      <c r="Q237" s="214"/>
      <c r="R237" s="214"/>
      <c r="S237" s="214"/>
      <c r="T237" s="215"/>
      <c r="AT237" s="216" t="s">
        <v>272</v>
      </c>
      <c r="AU237" s="216" t="s">
        <v>73</v>
      </c>
      <c r="AV237" s="13" t="s">
        <v>73</v>
      </c>
      <c r="AW237" s="13" t="s">
        <v>4</v>
      </c>
      <c r="AX237" s="13" t="s">
        <v>71</v>
      </c>
      <c r="AY237" s="216" t="s">
        <v>263</v>
      </c>
    </row>
    <row r="238" spans="1:65" s="2" customFormat="1" ht="16.5" customHeight="1">
      <c r="A238" s="35"/>
      <c r="B238" s="36"/>
      <c r="C238" s="261" t="s">
        <v>584</v>
      </c>
      <c r="D238" s="261" t="s">
        <v>401</v>
      </c>
      <c r="E238" s="262" t="s">
        <v>1143</v>
      </c>
      <c r="F238" s="263" t="s">
        <v>1144</v>
      </c>
      <c r="G238" s="264" t="s">
        <v>307</v>
      </c>
      <c r="H238" s="265">
        <v>0.28899999999999998</v>
      </c>
      <c r="I238" s="266"/>
      <c r="J238" s="267">
        <f>ROUND(I238*H238,2)</f>
        <v>0</v>
      </c>
      <c r="K238" s="268"/>
      <c r="L238" s="269"/>
      <c r="M238" s="270" t="s">
        <v>1</v>
      </c>
      <c r="N238" s="271" t="s">
        <v>38</v>
      </c>
      <c r="O238" s="72"/>
      <c r="P238" s="201">
        <f>O238*H238</f>
        <v>0</v>
      </c>
      <c r="Q238" s="201">
        <v>1</v>
      </c>
      <c r="R238" s="201">
        <f>Q238*H238</f>
        <v>0.28899999999999998</v>
      </c>
      <c r="S238" s="201">
        <v>0</v>
      </c>
      <c r="T238" s="202">
        <f>S238*H238</f>
        <v>0</v>
      </c>
      <c r="U238" s="35"/>
      <c r="V238" s="35"/>
      <c r="W238" s="35"/>
      <c r="X238" s="35"/>
      <c r="Y238" s="35"/>
      <c r="Z238" s="35"/>
      <c r="AA238" s="35"/>
      <c r="AB238" s="35"/>
      <c r="AC238" s="35"/>
      <c r="AD238" s="35"/>
      <c r="AE238" s="35"/>
      <c r="AR238" s="203" t="s">
        <v>542</v>
      </c>
      <c r="AT238" s="203" t="s">
        <v>401</v>
      </c>
      <c r="AU238" s="203" t="s">
        <v>73</v>
      </c>
      <c r="AY238" s="18" t="s">
        <v>263</v>
      </c>
      <c r="BE238" s="204">
        <f>IF(N238="základní",J238,0)</f>
        <v>0</v>
      </c>
      <c r="BF238" s="204">
        <f>IF(N238="snížená",J238,0)</f>
        <v>0</v>
      </c>
      <c r="BG238" s="204">
        <f>IF(N238="zákl. přenesená",J238,0)</f>
        <v>0</v>
      </c>
      <c r="BH238" s="204">
        <f>IF(N238="sníž. přenesená",J238,0)</f>
        <v>0</v>
      </c>
      <c r="BI238" s="204">
        <f>IF(N238="nulová",J238,0)</f>
        <v>0</v>
      </c>
      <c r="BJ238" s="18" t="s">
        <v>71</v>
      </c>
      <c r="BK238" s="204">
        <f>ROUND(I238*H238,2)</f>
        <v>0</v>
      </c>
      <c r="BL238" s="18" t="s">
        <v>416</v>
      </c>
      <c r="BM238" s="203" t="s">
        <v>4804</v>
      </c>
    </row>
    <row r="239" spans="1:65" s="2" customFormat="1" ht="19.5">
      <c r="A239" s="35"/>
      <c r="B239" s="36"/>
      <c r="C239" s="37"/>
      <c r="D239" s="207" t="s">
        <v>294</v>
      </c>
      <c r="E239" s="37"/>
      <c r="F239" s="239" t="s">
        <v>4805</v>
      </c>
      <c r="G239" s="37"/>
      <c r="H239" s="37"/>
      <c r="I239" s="240"/>
      <c r="J239" s="37"/>
      <c r="K239" s="37"/>
      <c r="L239" s="40"/>
      <c r="M239" s="241"/>
      <c r="N239" s="242"/>
      <c r="O239" s="72"/>
      <c r="P239" s="72"/>
      <c r="Q239" s="72"/>
      <c r="R239" s="72"/>
      <c r="S239" s="72"/>
      <c r="T239" s="73"/>
      <c r="U239" s="35"/>
      <c r="V239" s="35"/>
      <c r="W239" s="35"/>
      <c r="X239" s="35"/>
      <c r="Y239" s="35"/>
      <c r="Z239" s="35"/>
      <c r="AA239" s="35"/>
      <c r="AB239" s="35"/>
      <c r="AC239" s="35"/>
      <c r="AD239" s="35"/>
      <c r="AE239" s="35"/>
      <c r="AT239" s="18" t="s">
        <v>294</v>
      </c>
      <c r="AU239" s="18" t="s">
        <v>73</v>
      </c>
    </row>
    <row r="240" spans="1:65" s="13" customFormat="1">
      <c r="B240" s="205"/>
      <c r="C240" s="206"/>
      <c r="D240" s="207" t="s">
        <v>272</v>
      </c>
      <c r="E240" s="206"/>
      <c r="F240" s="209" t="s">
        <v>4806</v>
      </c>
      <c r="G240" s="206"/>
      <c r="H240" s="210">
        <v>0.28899999999999998</v>
      </c>
      <c r="I240" s="211"/>
      <c r="J240" s="206"/>
      <c r="K240" s="206"/>
      <c r="L240" s="212"/>
      <c r="M240" s="213"/>
      <c r="N240" s="214"/>
      <c r="O240" s="214"/>
      <c r="P240" s="214"/>
      <c r="Q240" s="214"/>
      <c r="R240" s="214"/>
      <c r="S240" s="214"/>
      <c r="T240" s="215"/>
      <c r="AT240" s="216" t="s">
        <v>272</v>
      </c>
      <c r="AU240" s="216" t="s">
        <v>73</v>
      </c>
      <c r="AV240" s="13" t="s">
        <v>73</v>
      </c>
      <c r="AW240" s="13" t="s">
        <v>4</v>
      </c>
      <c r="AX240" s="13" t="s">
        <v>71</v>
      </c>
      <c r="AY240" s="216" t="s">
        <v>263</v>
      </c>
    </row>
    <row r="241" spans="1:65" s="2" customFormat="1" ht="24.2" customHeight="1">
      <c r="A241" s="35"/>
      <c r="B241" s="36"/>
      <c r="C241" s="191" t="s">
        <v>733</v>
      </c>
      <c r="D241" s="191" t="s">
        <v>266</v>
      </c>
      <c r="E241" s="192" t="s">
        <v>4807</v>
      </c>
      <c r="F241" s="193" t="s">
        <v>4808</v>
      </c>
      <c r="G241" s="194" t="s">
        <v>307</v>
      </c>
      <c r="H241" s="195">
        <v>4.3029999999999999</v>
      </c>
      <c r="I241" s="196"/>
      <c r="J241" s="197">
        <f>ROUND(I241*H241,2)</f>
        <v>0</v>
      </c>
      <c r="K241" s="198"/>
      <c r="L241" s="40"/>
      <c r="M241" s="199" t="s">
        <v>1</v>
      </c>
      <c r="N241" s="200" t="s">
        <v>38</v>
      </c>
      <c r="O241" s="72"/>
      <c r="P241" s="201">
        <f>O241*H241</f>
        <v>0</v>
      </c>
      <c r="Q241" s="201">
        <v>0</v>
      </c>
      <c r="R241" s="201">
        <f>Q241*H241</f>
        <v>0</v>
      </c>
      <c r="S241" s="201">
        <v>0</v>
      </c>
      <c r="T241" s="202">
        <f>S241*H241</f>
        <v>0</v>
      </c>
      <c r="U241" s="35"/>
      <c r="V241" s="35"/>
      <c r="W241" s="35"/>
      <c r="X241" s="35"/>
      <c r="Y241" s="35"/>
      <c r="Z241" s="35"/>
      <c r="AA241" s="35"/>
      <c r="AB241" s="35"/>
      <c r="AC241" s="35"/>
      <c r="AD241" s="35"/>
      <c r="AE241" s="35"/>
      <c r="AR241" s="203" t="s">
        <v>416</v>
      </c>
      <c r="AT241" s="203" t="s">
        <v>266</v>
      </c>
      <c r="AU241" s="203" t="s">
        <v>73</v>
      </c>
      <c r="AY241" s="18" t="s">
        <v>263</v>
      </c>
      <c r="BE241" s="204">
        <f>IF(N241="základní",J241,0)</f>
        <v>0</v>
      </c>
      <c r="BF241" s="204">
        <f>IF(N241="snížená",J241,0)</f>
        <v>0</v>
      </c>
      <c r="BG241" s="204">
        <f>IF(N241="zákl. přenesená",J241,0)</f>
        <v>0</v>
      </c>
      <c r="BH241" s="204">
        <f>IF(N241="sníž. přenesená",J241,0)</f>
        <v>0</v>
      </c>
      <c r="BI241" s="204">
        <f>IF(N241="nulová",J241,0)</f>
        <v>0</v>
      </c>
      <c r="BJ241" s="18" t="s">
        <v>71</v>
      </c>
      <c r="BK241" s="204">
        <f>ROUND(I241*H241,2)</f>
        <v>0</v>
      </c>
      <c r="BL241" s="18" t="s">
        <v>416</v>
      </c>
      <c r="BM241" s="203" t="s">
        <v>4809</v>
      </c>
    </row>
    <row r="242" spans="1:65" s="12" customFormat="1" ht="22.9" customHeight="1">
      <c r="B242" s="175"/>
      <c r="C242" s="176"/>
      <c r="D242" s="177" t="s">
        <v>63</v>
      </c>
      <c r="E242" s="189" t="s">
        <v>1291</v>
      </c>
      <c r="F242" s="189" t="s">
        <v>1292</v>
      </c>
      <c r="G242" s="176"/>
      <c r="H242" s="176"/>
      <c r="I242" s="179"/>
      <c r="J242" s="190">
        <f>BK242</f>
        <v>0</v>
      </c>
      <c r="K242" s="176"/>
      <c r="L242" s="181"/>
      <c r="M242" s="182"/>
      <c r="N242" s="183"/>
      <c r="O242" s="183"/>
      <c r="P242" s="184">
        <f>P243</f>
        <v>0</v>
      </c>
      <c r="Q242" s="183"/>
      <c r="R242" s="184">
        <f>R243</f>
        <v>0</v>
      </c>
      <c r="S242" s="183"/>
      <c r="T242" s="185">
        <f>T243</f>
        <v>0</v>
      </c>
      <c r="AR242" s="186" t="s">
        <v>73</v>
      </c>
      <c r="AT242" s="187" t="s">
        <v>63</v>
      </c>
      <c r="AU242" s="187" t="s">
        <v>71</v>
      </c>
      <c r="AY242" s="186" t="s">
        <v>263</v>
      </c>
      <c r="BK242" s="188">
        <f>BK243</f>
        <v>0</v>
      </c>
    </row>
    <row r="243" spans="1:65" s="2" customFormat="1" ht="16.5" customHeight="1">
      <c r="A243" s="35"/>
      <c r="B243" s="36"/>
      <c r="C243" s="191" t="s">
        <v>590</v>
      </c>
      <c r="D243" s="191" t="s">
        <v>266</v>
      </c>
      <c r="E243" s="192" t="s">
        <v>4810</v>
      </c>
      <c r="F243" s="193" t="s">
        <v>4811</v>
      </c>
      <c r="G243" s="194" t="s">
        <v>292</v>
      </c>
      <c r="H243" s="195">
        <v>1</v>
      </c>
      <c r="I243" s="196"/>
      <c r="J243" s="197">
        <f>ROUND(I243*H243,2)</f>
        <v>0</v>
      </c>
      <c r="K243" s="198"/>
      <c r="L243" s="40"/>
      <c r="M243" s="199" t="s">
        <v>1</v>
      </c>
      <c r="N243" s="200" t="s">
        <v>38</v>
      </c>
      <c r="O243" s="72"/>
      <c r="P243" s="201">
        <f>O243*H243</f>
        <v>0</v>
      </c>
      <c r="Q243" s="201">
        <v>0</v>
      </c>
      <c r="R243" s="201">
        <f>Q243*H243</f>
        <v>0</v>
      </c>
      <c r="S243" s="201">
        <v>0</v>
      </c>
      <c r="T243" s="202">
        <f>S243*H243</f>
        <v>0</v>
      </c>
      <c r="U243" s="35"/>
      <c r="V243" s="35"/>
      <c r="W243" s="35"/>
      <c r="X243" s="35"/>
      <c r="Y243" s="35"/>
      <c r="Z243" s="35"/>
      <c r="AA243" s="35"/>
      <c r="AB243" s="35"/>
      <c r="AC243" s="35"/>
      <c r="AD243" s="35"/>
      <c r="AE243" s="35"/>
      <c r="AR243" s="203" t="s">
        <v>416</v>
      </c>
      <c r="AT243" s="203" t="s">
        <v>266</v>
      </c>
      <c r="AU243" s="203" t="s">
        <v>73</v>
      </c>
      <c r="AY243" s="18" t="s">
        <v>263</v>
      </c>
      <c r="BE243" s="204">
        <f>IF(N243="základní",J243,0)</f>
        <v>0</v>
      </c>
      <c r="BF243" s="204">
        <f>IF(N243="snížená",J243,0)</f>
        <v>0</v>
      </c>
      <c r="BG243" s="204">
        <f>IF(N243="zákl. přenesená",J243,0)</f>
        <v>0</v>
      </c>
      <c r="BH243" s="204">
        <f>IF(N243="sníž. přenesená",J243,0)</f>
        <v>0</v>
      </c>
      <c r="BI243" s="204">
        <f>IF(N243="nulová",J243,0)</f>
        <v>0</v>
      </c>
      <c r="BJ243" s="18" t="s">
        <v>71</v>
      </c>
      <c r="BK243" s="204">
        <f>ROUND(I243*H243,2)</f>
        <v>0</v>
      </c>
      <c r="BL243" s="18" t="s">
        <v>416</v>
      </c>
      <c r="BM243" s="203" t="s">
        <v>4812</v>
      </c>
    </row>
    <row r="244" spans="1:65" s="12" customFormat="1" ht="22.9" customHeight="1">
      <c r="B244" s="175"/>
      <c r="C244" s="176"/>
      <c r="D244" s="177" t="s">
        <v>63</v>
      </c>
      <c r="E244" s="189" t="s">
        <v>1335</v>
      </c>
      <c r="F244" s="189" t="s">
        <v>1336</v>
      </c>
      <c r="G244" s="176"/>
      <c r="H244" s="176"/>
      <c r="I244" s="179"/>
      <c r="J244" s="190">
        <f>BK244</f>
        <v>0</v>
      </c>
      <c r="K244" s="176"/>
      <c r="L244" s="181"/>
      <c r="M244" s="182"/>
      <c r="N244" s="183"/>
      <c r="O244" s="183"/>
      <c r="P244" s="184">
        <f>SUM(P245:P249)</f>
        <v>0</v>
      </c>
      <c r="Q244" s="183"/>
      <c r="R244" s="184">
        <f>SUM(R245:R249)</f>
        <v>3.0890000000000001E-2</v>
      </c>
      <c r="S244" s="183"/>
      <c r="T244" s="185">
        <f>SUM(T245:T249)</f>
        <v>0</v>
      </c>
      <c r="AR244" s="186" t="s">
        <v>73</v>
      </c>
      <c r="AT244" s="187" t="s">
        <v>63</v>
      </c>
      <c r="AU244" s="187" t="s">
        <v>71</v>
      </c>
      <c r="AY244" s="186" t="s">
        <v>263</v>
      </c>
      <c r="BK244" s="188">
        <f>SUM(BK245:BK249)</f>
        <v>0</v>
      </c>
    </row>
    <row r="245" spans="1:65" s="2" customFormat="1" ht="16.5" customHeight="1">
      <c r="A245" s="35"/>
      <c r="B245" s="36"/>
      <c r="C245" s="191" t="s">
        <v>740</v>
      </c>
      <c r="D245" s="191" t="s">
        <v>266</v>
      </c>
      <c r="E245" s="192" t="s">
        <v>4813</v>
      </c>
      <c r="F245" s="193" t="s">
        <v>4814</v>
      </c>
      <c r="G245" s="194" t="s">
        <v>292</v>
      </c>
      <c r="H245" s="195">
        <v>1</v>
      </c>
      <c r="I245" s="196"/>
      <c r="J245" s="197">
        <f>ROUND(I245*H245,2)</f>
        <v>0</v>
      </c>
      <c r="K245" s="198"/>
      <c r="L245" s="40"/>
      <c r="M245" s="199" t="s">
        <v>1</v>
      </c>
      <c r="N245" s="200" t="s">
        <v>38</v>
      </c>
      <c r="O245" s="72"/>
      <c r="P245" s="201">
        <f>O245*H245</f>
        <v>0</v>
      </c>
      <c r="Q245" s="201">
        <v>6.0000000000000001E-3</v>
      </c>
      <c r="R245" s="201">
        <f>Q245*H245</f>
        <v>6.0000000000000001E-3</v>
      </c>
      <c r="S245" s="201">
        <v>0</v>
      </c>
      <c r="T245" s="202">
        <f>S245*H245</f>
        <v>0</v>
      </c>
      <c r="U245" s="35"/>
      <c r="V245" s="35"/>
      <c r="W245" s="35"/>
      <c r="X245" s="35"/>
      <c r="Y245" s="35"/>
      <c r="Z245" s="35"/>
      <c r="AA245" s="35"/>
      <c r="AB245" s="35"/>
      <c r="AC245" s="35"/>
      <c r="AD245" s="35"/>
      <c r="AE245" s="35"/>
      <c r="AR245" s="203" t="s">
        <v>416</v>
      </c>
      <c r="AT245" s="203" t="s">
        <v>266</v>
      </c>
      <c r="AU245" s="203" t="s">
        <v>73</v>
      </c>
      <c r="AY245" s="18" t="s">
        <v>263</v>
      </c>
      <c r="BE245" s="204">
        <f>IF(N245="základní",J245,0)</f>
        <v>0</v>
      </c>
      <c r="BF245" s="204">
        <f>IF(N245="snížená",J245,0)</f>
        <v>0</v>
      </c>
      <c r="BG245" s="204">
        <f>IF(N245="zákl. přenesená",J245,0)</f>
        <v>0</v>
      </c>
      <c r="BH245" s="204">
        <f>IF(N245="sníž. přenesená",J245,0)</f>
        <v>0</v>
      </c>
      <c r="BI245" s="204">
        <f>IF(N245="nulová",J245,0)</f>
        <v>0</v>
      </c>
      <c r="BJ245" s="18" t="s">
        <v>71</v>
      </c>
      <c r="BK245" s="204">
        <f>ROUND(I245*H245,2)</f>
        <v>0</v>
      </c>
      <c r="BL245" s="18" t="s">
        <v>416</v>
      </c>
      <c r="BM245" s="203" t="s">
        <v>4815</v>
      </c>
    </row>
    <row r="246" spans="1:65" s="2" customFormat="1" ht="16.5" customHeight="1">
      <c r="A246" s="35"/>
      <c r="B246" s="36"/>
      <c r="C246" s="191" t="s">
        <v>594</v>
      </c>
      <c r="D246" s="191" t="s">
        <v>266</v>
      </c>
      <c r="E246" s="192" t="s">
        <v>4816</v>
      </c>
      <c r="F246" s="193" t="s">
        <v>4817</v>
      </c>
      <c r="G246" s="194" t="s">
        <v>374</v>
      </c>
      <c r="H246" s="195">
        <v>1</v>
      </c>
      <c r="I246" s="196"/>
      <c r="J246" s="197">
        <f>ROUND(I246*H246,2)</f>
        <v>0</v>
      </c>
      <c r="K246" s="198"/>
      <c r="L246" s="40"/>
      <c r="M246" s="199" t="s">
        <v>1</v>
      </c>
      <c r="N246" s="200" t="s">
        <v>38</v>
      </c>
      <c r="O246" s="72"/>
      <c r="P246" s="201">
        <f>O246*H246</f>
        <v>0</v>
      </c>
      <c r="Q246" s="201">
        <v>6.6E-4</v>
      </c>
      <c r="R246" s="201">
        <f>Q246*H246</f>
        <v>6.6E-4</v>
      </c>
      <c r="S246" s="201">
        <v>0</v>
      </c>
      <c r="T246" s="202">
        <f>S246*H246</f>
        <v>0</v>
      </c>
      <c r="U246" s="35"/>
      <c r="V246" s="35"/>
      <c r="W246" s="35"/>
      <c r="X246" s="35"/>
      <c r="Y246" s="35"/>
      <c r="Z246" s="35"/>
      <c r="AA246" s="35"/>
      <c r="AB246" s="35"/>
      <c r="AC246" s="35"/>
      <c r="AD246" s="35"/>
      <c r="AE246" s="35"/>
      <c r="AR246" s="203" t="s">
        <v>416</v>
      </c>
      <c r="AT246" s="203" t="s">
        <v>266</v>
      </c>
      <c r="AU246" s="203" t="s">
        <v>73</v>
      </c>
      <c r="AY246" s="18" t="s">
        <v>263</v>
      </c>
      <c r="BE246" s="204">
        <f>IF(N246="základní",J246,0)</f>
        <v>0</v>
      </c>
      <c r="BF246" s="204">
        <f>IF(N246="snížená",J246,0)</f>
        <v>0</v>
      </c>
      <c r="BG246" s="204">
        <f>IF(N246="zákl. přenesená",J246,0)</f>
        <v>0</v>
      </c>
      <c r="BH246" s="204">
        <f>IF(N246="sníž. přenesená",J246,0)</f>
        <v>0</v>
      </c>
      <c r="BI246" s="204">
        <f>IF(N246="nulová",J246,0)</f>
        <v>0</v>
      </c>
      <c r="BJ246" s="18" t="s">
        <v>71</v>
      </c>
      <c r="BK246" s="204">
        <f>ROUND(I246*H246,2)</f>
        <v>0</v>
      </c>
      <c r="BL246" s="18" t="s">
        <v>416</v>
      </c>
      <c r="BM246" s="203" t="s">
        <v>4818</v>
      </c>
    </row>
    <row r="247" spans="1:65" s="2" customFormat="1" ht="16.5" customHeight="1">
      <c r="A247" s="35"/>
      <c r="B247" s="36"/>
      <c r="C247" s="261" t="s">
        <v>767</v>
      </c>
      <c r="D247" s="261" t="s">
        <v>401</v>
      </c>
      <c r="E247" s="262" t="s">
        <v>4819</v>
      </c>
      <c r="F247" s="263" t="s">
        <v>4820</v>
      </c>
      <c r="G247" s="264" t="s">
        <v>4722</v>
      </c>
      <c r="H247" s="265">
        <v>1</v>
      </c>
      <c r="I247" s="266"/>
      <c r="J247" s="267">
        <f>ROUND(I247*H247,2)</f>
        <v>0</v>
      </c>
      <c r="K247" s="268"/>
      <c r="L247" s="269"/>
      <c r="M247" s="270" t="s">
        <v>1</v>
      </c>
      <c r="N247" s="271" t="s">
        <v>38</v>
      </c>
      <c r="O247" s="72"/>
      <c r="P247" s="201">
        <f>O247*H247</f>
        <v>0</v>
      </c>
      <c r="Q247" s="201">
        <v>2.4230000000000002E-2</v>
      </c>
      <c r="R247" s="201">
        <f>Q247*H247</f>
        <v>2.4230000000000002E-2</v>
      </c>
      <c r="S247" s="201">
        <v>0</v>
      </c>
      <c r="T247" s="202">
        <f>S247*H247</f>
        <v>0</v>
      </c>
      <c r="U247" s="35"/>
      <c r="V247" s="35"/>
      <c r="W247" s="35"/>
      <c r="X247" s="35"/>
      <c r="Y247" s="35"/>
      <c r="Z247" s="35"/>
      <c r="AA247" s="35"/>
      <c r="AB247" s="35"/>
      <c r="AC247" s="35"/>
      <c r="AD247" s="35"/>
      <c r="AE247" s="35"/>
      <c r="AR247" s="203" t="s">
        <v>542</v>
      </c>
      <c r="AT247" s="203" t="s">
        <v>401</v>
      </c>
      <c r="AU247" s="203" t="s">
        <v>73</v>
      </c>
      <c r="AY247" s="18" t="s">
        <v>263</v>
      </c>
      <c r="BE247" s="204">
        <f>IF(N247="základní",J247,0)</f>
        <v>0</v>
      </c>
      <c r="BF247" s="204">
        <f>IF(N247="snížená",J247,0)</f>
        <v>0</v>
      </c>
      <c r="BG247" s="204">
        <f>IF(N247="zákl. přenesená",J247,0)</f>
        <v>0</v>
      </c>
      <c r="BH247" s="204">
        <f>IF(N247="sníž. přenesená",J247,0)</f>
        <v>0</v>
      </c>
      <c r="BI247" s="204">
        <f>IF(N247="nulová",J247,0)</f>
        <v>0</v>
      </c>
      <c r="BJ247" s="18" t="s">
        <v>71</v>
      </c>
      <c r="BK247" s="204">
        <f>ROUND(I247*H247,2)</f>
        <v>0</v>
      </c>
      <c r="BL247" s="18" t="s">
        <v>416</v>
      </c>
      <c r="BM247" s="203" t="s">
        <v>4821</v>
      </c>
    </row>
    <row r="248" spans="1:65" s="2" customFormat="1" ht="19.5">
      <c r="A248" s="35"/>
      <c r="B248" s="36"/>
      <c r="C248" s="37"/>
      <c r="D248" s="207" t="s">
        <v>294</v>
      </c>
      <c r="E248" s="37"/>
      <c r="F248" s="239" t="s">
        <v>4822</v>
      </c>
      <c r="G248" s="37"/>
      <c r="H248" s="37"/>
      <c r="I248" s="240"/>
      <c r="J248" s="37"/>
      <c r="K248" s="37"/>
      <c r="L248" s="40"/>
      <c r="M248" s="241"/>
      <c r="N248" s="242"/>
      <c r="O248" s="72"/>
      <c r="P248" s="72"/>
      <c r="Q248" s="72"/>
      <c r="R248" s="72"/>
      <c r="S248" s="72"/>
      <c r="T248" s="73"/>
      <c r="U248" s="35"/>
      <c r="V248" s="35"/>
      <c r="W248" s="35"/>
      <c r="X248" s="35"/>
      <c r="Y248" s="35"/>
      <c r="Z248" s="35"/>
      <c r="AA248" s="35"/>
      <c r="AB248" s="35"/>
      <c r="AC248" s="35"/>
      <c r="AD248" s="35"/>
      <c r="AE248" s="35"/>
      <c r="AT248" s="18" t="s">
        <v>294</v>
      </c>
      <c r="AU248" s="18" t="s">
        <v>73</v>
      </c>
    </row>
    <row r="249" spans="1:65" s="2" customFormat="1" ht="24.2" customHeight="1">
      <c r="A249" s="35"/>
      <c r="B249" s="36"/>
      <c r="C249" s="191" t="s">
        <v>598</v>
      </c>
      <c r="D249" s="191" t="s">
        <v>266</v>
      </c>
      <c r="E249" s="192" t="s">
        <v>4823</v>
      </c>
      <c r="F249" s="193" t="s">
        <v>4824</v>
      </c>
      <c r="G249" s="194" t="s">
        <v>2787</v>
      </c>
      <c r="H249" s="272"/>
      <c r="I249" s="196"/>
      <c r="J249" s="197">
        <f>ROUND(I249*H249,2)</f>
        <v>0</v>
      </c>
      <c r="K249" s="198"/>
      <c r="L249" s="40"/>
      <c r="M249" s="199" t="s">
        <v>1</v>
      </c>
      <c r="N249" s="200" t="s">
        <v>38</v>
      </c>
      <c r="O249" s="72"/>
      <c r="P249" s="201">
        <f>O249*H249</f>
        <v>0</v>
      </c>
      <c r="Q249" s="201">
        <v>0</v>
      </c>
      <c r="R249" s="201">
        <f>Q249*H249</f>
        <v>0</v>
      </c>
      <c r="S249" s="201">
        <v>0</v>
      </c>
      <c r="T249" s="202">
        <f>S249*H249</f>
        <v>0</v>
      </c>
      <c r="U249" s="35"/>
      <c r="V249" s="35"/>
      <c r="W249" s="35"/>
      <c r="X249" s="35"/>
      <c r="Y249" s="35"/>
      <c r="Z249" s="35"/>
      <c r="AA249" s="35"/>
      <c r="AB249" s="35"/>
      <c r="AC249" s="35"/>
      <c r="AD249" s="35"/>
      <c r="AE249" s="35"/>
      <c r="AR249" s="203" t="s">
        <v>416</v>
      </c>
      <c r="AT249" s="203" t="s">
        <v>266</v>
      </c>
      <c r="AU249" s="203" t="s">
        <v>73</v>
      </c>
      <c r="AY249" s="18" t="s">
        <v>263</v>
      </c>
      <c r="BE249" s="204">
        <f>IF(N249="základní",J249,0)</f>
        <v>0</v>
      </c>
      <c r="BF249" s="204">
        <f>IF(N249="snížená",J249,0)</f>
        <v>0</v>
      </c>
      <c r="BG249" s="204">
        <f>IF(N249="zákl. přenesená",J249,0)</f>
        <v>0</v>
      </c>
      <c r="BH249" s="204">
        <f>IF(N249="sníž. přenesená",J249,0)</f>
        <v>0</v>
      </c>
      <c r="BI249" s="204">
        <f>IF(N249="nulová",J249,0)</f>
        <v>0</v>
      </c>
      <c r="BJ249" s="18" t="s">
        <v>71</v>
      </c>
      <c r="BK249" s="204">
        <f>ROUND(I249*H249,2)</f>
        <v>0</v>
      </c>
      <c r="BL249" s="18" t="s">
        <v>416</v>
      </c>
      <c r="BM249" s="203" t="s">
        <v>4825</v>
      </c>
    </row>
    <row r="250" spans="1:65" s="12" customFormat="1" ht="22.9" customHeight="1">
      <c r="B250" s="175"/>
      <c r="C250" s="176"/>
      <c r="D250" s="177" t="s">
        <v>63</v>
      </c>
      <c r="E250" s="189" t="s">
        <v>4826</v>
      </c>
      <c r="F250" s="189" t="s">
        <v>4827</v>
      </c>
      <c r="G250" s="176"/>
      <c r="H250" s="176"/>
      <c r="I250" s="179"/>
      <c r="J250" s="190">
        <f>BK250</f>
        <v>0</v>
      </c>
      <c r="K250" s="176"/>
      <c r="L250" s="181"/>
      <c r="M250" s="182"/>
      <c r="N250" s="183"/>
      <c r="O250" s="183"/>
      <c r="P250" s="184">
        <f>SUM(P251:P256)</f>
        <v>0</v>
      </c>
      <c r="Q250" s="183"/>
      <c r="R250" s="184">
        <f>SUM(R251:R256)</f>
        <v>3.4772850000000002</v>
      </c>
      <c r="S250" s="183"/>
      <c r="T250" s="185">
        <f>SUM(T251:T256)</f>
        <v>0</v>
      </c>
      <c r="AR250" s="186" t="s">
        <v>73</v>
      </c>
      <c r="AT250" s="187" t="s">
        <v>63</v>
      </c>
      <c r="AU250" s="187" t="s">
        <v>71</v>
      </c>
      <c r="AY250" s="186" t="s">
        <v>263</v>
      </c>
      <c r="BK250" s="188">
        <f>SUM(BK251:BK256)</f>
        <v>0</v>
      </c>
    </row>
    <row r="251" spans="1:65" s="2" customFormat="1" ht="24.2" customHeight="1">
      <c r="A251" s="35"/>
      <c r="B251" s="36"/>
      <c r="C251" s="191" t="s">
        <v>775</v>
      </c>
      <c r="D251" s="191" t="s">
        <v>266</v>
      </c>
      <c r="E251" s="192" t="s">
        <v>4828</v>
      </c>
      <c r="F251" s="193" t="s">
        <v>4829</v>
      </c>
      <c r="G251" s="194" t="s">
        <v>269</v>
      </c>
      <c r="H251" s="195">
        <v>610.04999999999995</v>
      </c>
      <c r="I251" s="196"/>
      <c r="J251" s="197">
        <f>ROUND(I251*H251,2)</f>
        <v>0</v>
      </c>
      <c r="K251" s="198"/>
      <c r="L251" s="40"/>
      <c r="M251" s="199" t="s">
        <v>1</v>
      </c>
      <c r="N251" s="200" t="s">
        <v>38</v>
      </c>
      <c r="O251" s="72"/>
      <c r="P251" s="201">
        <f>O251*H251</f>
        <v>0</v>
      </c>
      <c r="Q251" s="201">
        <v>2.9999999999999997E-4</v>
      </c>
      <c r="R251" s="201">
        <f>Q251*H251</f>
        <v>0.18301499999999998</v>
      </c>
      <c r="S251" s="201">
        <v>0</v>
      </c>
      <c r="T251" s="202">
        <f>S251*H251</f>
        <v>0</v>
      </c>
      <c r="U251" s="35"/>
      <c r="V251" s="35"/>
      <c r="W251" s="35"/>
      <c r="X251" s="35"/>
      <c r="Y251" s="35"/>
      <c r="Z251" s="35"/>
      <c r="AA251" s="35"/>
      <c r="AB251" s="35"/>
      <c r="AC251" s="35"/>
      <c r="AD251" s="35"/>
      <c r="AE251" s="35"/>
      <c r="AR251" s="203" t="s">
        <v>416</v>
      </c>
      <c r="AT251" s="203" t="s">
        <v>266</v>
      </c>
      <c r="AU251" s="203" t="s">
        <v>73</v>
      </c>
      <c r="AY251" s="18" t="s">
        <v>263</v>
      </c>
      <c r="BE251" s="204">
        <f>IF(N251="základní",J251,0)</f>
        <v>0</v>
      </c>
      <c r="BF251" s="204">
        <f>IF(N251="snížená",J251,0)</f>
        <v>0</v>
      </c>
      <c r="BG251" s="204">
        <f>IF(N251="zákl. přenesená",J251,0)</f>
        <v>0</v>
      </c>
      <c r="BH251" s="204">
        <f>IF(N251="sníž. přenesená",J251,0)</f>
        <v>0</v>
      </c>
      <c r="BI251" s="204">
        <f>IF(N251="nulová",J251,0)</f>
        <v>0</v>
      </c>
      <c r="BJ251" s="18" t="s">
        <v>71</v>
      </c>
      <c r="BK251" s="204">
        <f>ROUND(I251*H251,2)</f>
        <v>0</v>
      </c>
      <c r="BL251" s="18" t="s">
        <v>416</v>
      </c>
      <c r="BM251" s="203" t="s">
        <v>4830</v>
      </c>
    </row>
    <row r="252" spans="1:65" s="13" customFormat="1">
      <c r="B252" s="205"/>
      <c r="C252" s="206"/>
      <c r="D252" s="207" t="s">
        <v>272</v>
      </c>
      <c r="E252" s="208" t="s">
        <v>1</v>
      </c>
      <c r="F252" s="209" t="s">
        <v>4831</v>
      </c>
      <c r="G252" s="206"/>
      <c r="H252" s="210">
        <v>289.05</v>
      </c>
      <c r="I252" s="211"/>
      <c r="J252" s="206"/>
      <c r="K252" s="206"/>
      <c r="L252" s="212"/>
      <c r="M252" s="213"/>
      <c r="N252" s="214"/>
      <c r="O252" s="214"/>
      <c r="P252" s="214"/>
      <c r="Q252" s="214"/>
      <c r="R252" s="214"/>
      <c r="S252" s="214"/>
      <c r="T252" s="215"/>
      <c r="AT252" s="216" t="s">
        <v>272</v>
      </c>
      <c r="AU252" s="216" t="s">
        <v>73</v>
      </c>
      <c r="AV252" s="13" t="s">
        <v>73</v>
      </c>
      <c r="AW252" s="13" t="s">
        <v>30</v>
      </c>
      <c r="AX252" s="13" t="s">
        <v>64</v>
      </c>
      <c r="AY252" s="216" t="s">
        <v>263</v>
      </c>
    </row>
    <row r="253" spans="1:65" s="13" customFormat="1">
      <c r="B253" s="205"/>
      <c r="C253" s="206"/>
      <c r="D253" s="207" t="s">
        <v>272</v>
      </c>
      <c r="E253" s="208" t="s">
        <v>1</v>
      </c>
      <c r="F253" s="209" t="s">
        <v>4832</v>
      </c>
      <c r="G253" s="206"/>
      <c r="H253" s="210">
        <v>321</v>
      </c>
      <c r="I253" s="211"/>
      <c r="J253" s="206"/>
      <c r="K253" s="206"/>
      <c r="L253" s="212"/>
      <c r="M253" s="213"/>
      <c r="N253" s="214"/>
      <c r="O253" s="214"/>
      <c r="P253" s="214"/>
      <c r="Q253" s="214"/>
      <c r="R253" s="214"/>
      <c r="S253" s="214"/>
      <c r="T253" s="215"/>
      <c r="AT253" s="216" t="s">
        <v>272</v>
      </c>
      <c r="AU253" s="216" t="s">
        <v>73</v>
      </c>
      <c r="AV253" s="13" t="s">
        <v>73</v>
      </c>
      <c r="AW253" s="13" t="s">
        <v>30</v>
      </c>
      <c r="AX253" s="13" t="s">
        <v>64</v>
      </c>
      <c r="AY253" s="216" t="s">
        <v>263</v>
      </c>
    </row>
    <row r="254" spans="1:65" s="15" customFormat="1">
      <c r="B254" s="228"/>
      <c r="C254" s="229"/>
      <c r="D254" s="207" t="s">
        <v>272</v>
      </c>
      <c r="E254" s="230" t="s">
        <v>1</v>
      </c>
      <c r="F254" s="231" t="s">
        <v>280</v>
      </c>
      <c r="G254" s="229"/>
      <c r="H254" s="232">
        <v>610.04999999999995</v>
      </c>
      <c r="I254" s="233"/>
      <c r="J254" s="229"/>
      <c r="K254" s="229"/>
      <c r="L254" s="234"/>
      <c r="M254" s="235"/>
      <c r="N254" s="236"/>
      <c r="O254" s="236"/>
      <c r="P254" s="236"/>
      <c r="Q254" s="236"/>
      <c r="R254" s="236"/>
      <c r="S254" s="236"/>
      <c r="T254" s="237"/>
      <c r="AT254" s="238" t="s">
        <v>272</v>
      </c>
      <c r="AU254" s="238" t="s">
        <v>73</v>
      </c>
      <c r="AV254" s="15" t="s">
        <v>270</v>
      </c>
      <c r="AW254" s="15" t="s">
        <v>30</v>
      </c>
      <c r="AX254" s="15" t="s">
        <v>71</v>
      </c>
      <c r="AY254" s="238" t="s">
        <v>263</v>
      </c>
    </row>
    <row r="255" spans="1:65" s="2" customFormat="1" ht="24.2" customHeight="1">
      <c r="A255" s="35"/>
      <c r="B255" s="36"/>
      <c r="C255" s="191" t="s">
        <v>601</v>
      </c>
      <c r="D255" s="191" t="s">
        <v>266</v>
      </c>
      <c r="E255" s="192" t="s">
        <v>4833</v>
      </c>
      <c r="F255" s="193" t="s">
        <v>4834</v>
      </c>
      <c r="G255" s="194" t="s">
        <v>269</v>
      </c>
      <c r="H255" s="195">
        <v>610.04999999999995</v>
      </c>
      <c r="I255" s="196"/>
      <c r="J255" s="197">
        <f>ROUND(I255*H255,2)</f>
        <v>0</v>
      </c>
      <c r="K255" s="198"/>
      <c r="L255" s="40"/>
      <c r="M255" s="199" t="s">
        <v>1</v>
      </c>
      <c r="N255" s="200" t="s">
        <v>38</v>
      </c>
      <c r="O255" s="72"/>
      <c r="P255" s="201">
        <f>O255*H255</f>
        <v>0</v>
      </c>
      <c r="Q255" s="201">
        <v>5.4000000000000003E-3</v>
      </c>
      <c r="R255" s="201">
        <f>Q255*H255</f>
        <v>3.29427</v>
      </c>
      <c r="S255" s="201">
        <v>0</v>
      </c>
      <c r="T255" s="202">
        <f>S255*H255</f>
        <v>0</v>
      </c>
      <c r="U255" s="35"/>
      <c r="V255" s="35"/>
      <c r="W255" s="35"/>
      <c r="X255" s="35"/>
      <c r="Y255" s="35"/>
      <c r="Z255" s="35"/>
      <c r="AA255" s="35"/>
      <c r="AB255" s="35"/>
      <c r="AC255" s="35"/>
      <c r="AD255" s="35"/>
      <c r="AE255" s="35"/>
      <c r="AR255" s="203" t="s">
        <v>416</v>
      </c>
      <c r="AT255" s="203" t="s">
        <v>266</v>
      </c>
      <c r="AU255" s="203" t="s">
        <v>73</v>
      </c>
      <c r="AY255" s="18" t="s">
        <v>263</v>
      </c>
      <c r="BE255" s="204">
        <f>IF(N255="základní",J255,0)</f>
        <v>0</v>
      </c>
      <c r="BF255" s="204">
        <f>IF(N255="snížená",J255,0)</f>
        <v>0</v>
      </c>
      <c r="BG255" s="204">
        <f>IF(N255="zákl. přenesená",J255,0)</f>
        <v>0</v>
      </c>
      <c r="BH255" s="204">
        <f>IF(N255="sníž. přenesená",J255,0)</f>
        <v>0</v>
      </c>
      <c r="BI255" s="204">
        <f>IF(N255="nulová",J255,0)</f>
        <v>0</v>
      </c>
      <c r="BJ255" s="18" t="s">
        <v>71</v>
      </c>
      <c r="BK255" s="204">
        <f>ROUND(I255*H255,2)</f>
        <v>0</v>
      </c>
      <c r="BL255" s="18" t="s">
        <v>416</v>
      </c>
      <c r="BM255" s="203" t="s">
        <v>4835</v>
      </c>
    </row>
    <row r="256" spans="1:65" s="2" customFormat="1" ht="24.2" customHeight="1">
      <c r="A256" s="35"/>
      <c r="B256" s="36"/>
      <c r="C256" s="191" t="s">
        <v>784</v>
      </c>
      <c r="D256" s="191" t="s">
        <v>266</v>
      </c>
      <c r="E256" s="192" t="s">
        <v>4836</v>
      </c>
      <c r="F256" s="193" t="s">
        <v>4837</v>
      </c>
      <c r="G256" s="194" t="s">
        <v>2787</v>
      </c>
      <c r="H256" s="272"/>
      <c r="I256" s="196"/>
      <c r="J256" s="197">
        <f>ROUND(I256*H256,2)</f>
        <v>0</v>
      </c>
      <c r="K256" s="198"/>
      <c r="L256" s="40"/>
      <c r="M256" s="199" t="s">
        <v>1</v>
      </c>
      <c r="N256" s="200" t="s">
        <v>38</v>
      </c>
      <c r="O256" s="72"/>
      <c r="P256" s="201">
        <f>O256*H256</f>
        <v>0</v>
      </c>
      <c r="Q256" s="201">
        <v>0</v>
      </c>
      <c r="R256" s="201">
        <f>Q256*H256</f>
        <v>0</v>
      </c>
      <c r="S256" s="201">
        <v>0</v>
      </c>
      <c r="T256" s="202">
        <f>S256*H256</f>
        <v>0</v>
      </c>
      <c r="U256" s="35"/>
      <c r="V256" s="35"/>
      <c r="W256" s="35"/>
      <c r="X256" s="35"/>
      <c r="Y256" s="35"/>
      <c r="Z256" s="35"/>
      <c r="AA256" s="35"/>
      <c r="AB256" s="35"/>
      <c r="AC256" s="35"/>
      <c r="AD256" s="35"/>
      <c r="AE256" s="35"/>
      <c r="AR256" s="203" t="s">
        <v>416</v>
      </c>
      <c r="AT256" s="203" t="s">
        <v>266</v>
      </c>
      <c r="AU256" s="203" t="s">
        <v>73</v>
      </c>
      <c r="AY256" s="18" t="s">
        <v>263</v>
      </c>
      <c r="BE256" s="204">
        <f>IF(N256="základní",J256,0)</f>
        <v>0</v>
      </c>
      <c r="BF256" s="204">
        <f>IF(N256="snížená",J256,0)</f>
        <v>0</v>
      </c>
      <c r="BG256" s="204">
        <f>IF(N256="zákl. přenesená",J256,0)</f>
        <v>0</v>
      </c>
      <c r="BH256" s="204">
        <f>IF(N256="sníž. přenesená",J256,0)</f>
        <v>0</v>
      </c>
      <c r="BI256" s="204">
        <f>IF(N256="nulová",J256,0)</f>
        <v>0</v>
      </c>
      <c r="BJ256" s="18" t="s">
        <v>71</v>
      </c>
      <c r="BK256" s="204">
        <f>ROUND(I256*H256,2)</f>
        <v>0</v>
      </c>
      <c r="BL256" s="18" t="s">
        <v>416</v>
      </c>
      <c r="BM256" s="203" t="s">
        <v>4838</v>
      </c>
    </row>
    <row r="257" spans="1:65" s="12" customFormat="1" ht="22.9" customHeight="1">
      <c r="B257" s="175"/>
      <c r="C257" s="176"/>
      <c r="D257" s="177" t="s">
        <v>63</v>
      </c>
      <c r="E257" s="189" t="s">
        <v>3883</v>
      </c>
      <c r="F257" s="189" t="s">
        <v>3884</v>
      </c>
      <c r="G257" s="176"/>
      <c r="H257" s="176"/>
      <c r="I257" s="179"/>
      <c r="J257" s="190">
        <f>BK257</f>
        <v>0</v>
      </c>
      <c r="K257" s="176"/>
      <c r="L257" s="181"/>
      <c r="M257" s="182"/>
      <c r="N257" s="183"/>
      <c r="O257" s="183"/>
      <c r="P257" s="184">
        <f>SUM(P258:P263)</f>
        <v>0</v>
      </c>
      <c r="Q257" s="183"/>
      <c r="R257" s="184">
        <f>SUM(R258:R263)</f>
        <v>0.14973361999999998</v>
      </c>
      <c r="S257" s="183"/>
      <c r="T257" s="185">
        <f>SUM(T258:T263)</f>
        <v>0</v>
      </c>
      <c r="AR257" s="186" t="s">
        <v>73</v>
      </c>
      <c r="AT257" s="187" t="s">
        <v>63</v>
      </c>
      <c r="AU257" s="187" t="s">
        <v>71</v>
      </c>
      <c r="AY257" s="186" t="s">
        <v>263</v>
      </c>
      <c r="BK257" s="188">
        <f>SUM(BK258:BK263)</f>
        <v>0</v>
      </c>
    </row>
    <row r="258" spans="1:65" s="2" customFormat="1" ht="33" customHeight="1">
      <c r="A258" s="35"/>
      <c r="B258" s="36"/>
      <c r="C258" s="191" t="s">
        <v>607</v>
      </c>
      <c r="D258" s="191" t="s">
        <v>266</v>
      </c>
      <c r="E258" s="192" t="s">
        <v>4839</v>
      </c>
      <c r="F258" s="193" t="s">
        <v>4840</v>
      </c>
      <c r="G258" s="194" t="s">
        <v>269</v>
      </c>
      <c r="H258" s="195">
        <v>440.39299999999997</v>
      </c>
      <c r="I258" s="196"/>
      <c r="J258" s="197">
        <f>ROUND(I258*H258,2)</f>
        <v>0</v>
      </c>
      <c r="K258" s="198"/>
      <c r="L258" s="40"/>
      <c r="M258" s="199" t="s">
        <v>1</v>
      </c>
      <c r="N258" s="200" t="s">
        <v>38</v>
      </c>
      <c r="O258" s="72"/>
      <c r="P258" s="201">
        <f>O258*H258</f>
        <v>0</v>
      </c>
      <c r="Q258" s="201">
        <v>2.0000000000000001E-4</v>
      </c>
      <c r="R258" s="201">
        <f>Q258*H258</f>
        <v>8.8078599999999993E-2</v>
      </c>
      <c r="S258" s="201">
        <v>0</v>
      </c>
      <c r="T258" s="202">
        <f>S258*H258</f>
        <v>0</v>
      </c>
      <c r="U258" s="35"/>
      <c r="V258" s="35"/>
      <c r="W258" s="35"/>
      <c r="X258" s="35"/>
      <c r="Y258" s="35"/>
      <c r="Z258" s="35"/>
      <c r="AA258" s="35"/>
      <c r="AB258" s="35"/>
      <c r="AC258" s="35"/>
      <c r="AD258" s="35"/>
      <c r="AE258" s="35"/>
      <c r="AR258" s="203" t="s">
        <v>416</v>
      </c>
      <c r="AT258" s="203" t="s">
        <v>266</v>
      </c>
      <c r="AU258" s="203" t="s">
        <v>73</v>
      </c>
      <c r="AY258" s="18" t="s">
        <v>263</v>
      </c>
      <c r="BE258" s="204">
        <f>IF(N258="základní",J258,0)</f>
        <v>0</v>
      </c>
      <c r="BF258" s="204">
        <f>IF(N258="snížená",J258,0)</f>
        <v>0</v>
      </c>
      <c r="BG258" s="204">
        <f>IF(N258="zákl. přenesená",J258,0)</f>
        <v>0</v>
      </c>
      <c r="BH258" s="204">
        <f>IF(N258="sníž. přenesená",J258,0)</f>
        <v>0</v>
      </c>
      <c r="BI258" s="204">
        <f>IF(N258="nulová",J258,0)</f>
        <v>0</v>
      </c>
      <c r="BJ258" s="18" t="s">
        <v>71</v>
      </c>
      <c r="BK258" s="204">
        <f>ROUND(I258*H258,2)</f>
        <v>0</v>
      </c>
      <c r="BL258" s="18" t="s">
        <v>416</v>
      </c>
      <c r="BM258" s="203" t="s">
        <v>4841</v>
      </c>
    </row>
    <row r="259" spans="1:65" s="13" customFormat="1">
      <c r="B259" s="205"/>
      <c r="C259" s="206"/>
      <c r="D259" s="207" t="s">
        <v>272</v>
      </c>
      <c r="E259" s="208" t="s">
        <v>1</v>
      </c>
      <c r="F259" s="209" t="s">
        <v>4842</v>
      </c>
      <c r="G259" s="206"/>
      <c r="H259" s="210">
        <v>224.77500000000001</v>
      </c>
      <c r="I259" s="211"/>
      <c r="J259" s="206"/>
      <c r="K259" s="206"/>
      <c r="L259" s="212"/>
      <c r="M259" s="213"/>
      <c r="N259" s="214"/>
      <c r="O259" s="214"/>
      <c r="P259" s="214"/>
      <c r="Q259" s="214"/>
      <c r="R259" s="214"/>
      <c r="S259" s="214"/>
      <c r="T259" s="215"/>
      <c r="AT259" s="216" t="s">
        <v>272</v>
      </c>
      <c r="AU259" s="216" t="s">
        <v>73</v>
      </c>
      <c r="AV259" s="13" t="s">
        <v>73</v>
      </c>
      <c r="AW259" s="13" t="s">
        <v>30</v>
      </c>
      <c r="AX259" s="13" t="s">
        <v>64</v>
      </c>
      <c r="AY259" s="216" t="s">
        <v>263</v>
      </c>
    </row>
    <row r="260" spans="1:65" s="13" customFormat="1">
      <c r="B260" s="205"/>
      <c r="C260" s="206"/>
      <c r="D260" s="207" t="s">
        <v>272</v>
      </c>
      <c r="E260" s="208" t="s">
        <v>1</v>
      </c>
      <c r="F260" s="209" t="s">
        <v>4751</v>
      </c>
      <c r="G260" s="206"/>
      <c r="H260" s="210">
        <v>227.61799999999999</v>
      </c>
      <c r="I260" s="211"/>
      <c r="J260" s="206"/>
      <c r="K260" s="206"/>
      <c r="L260" s="212"/>
      <c r="M260" s="213"/>
      <c r="N260" s="214"/>
      <c r="O260" s="214"/>
      <c r="P260" s="214"/>
      <c r="Q260" s="214"/>
      <c r="R260" s="214"/>
      <c r="S260" s="214"/>
      <c r="T260" s="215"/>
      <c r="AT260" s="216" t="s">
        <v>272</v>
      </c>
      <c r="AU260" s="216" t="s">
        <v>73</v>
      </c>
      <c r="AV260" s="13" t="s">
        <v>73</v>
      </c>
      <c r="AW260" s="13" t="s">
        <v>30</v>
      </c>
      <c r="AX260" s="13" t="s">
        <v>64</v>
      </c>
      <c r="AY260" s="216" t="s">
        <v>263</v>
      </c>
    </row>
    <row r="261" spans="1:65" s="13" customFormat="1">
      <c r="B261" s="205"/>
      <c r="C261" s="206"/>
      <c r="D261" s="207" t="s">
        <v>272</v>
      </c>
      <c r="E261" s="208" t="s">
        <v>1</v>
      </c>
      <c r="F261" s="209" t="s">
        <v>4752</v>
      </c>
      <c r="G261" s="206"/>
      <c r="H261" s="210">
        <v>-12</v>
      </c>
      <c r="I261" s="211"/>
      <c r="J261" s="206"/>
      <c r="K261" s="206"/>
      <c r="L261" s="212"/>
      <c r="M261" s="213"/>
      <c r="N261" s="214"/>
      <c r="O261" s="214"/>
      <c r="P261" s="214"/>
      <c r="Q261" s="214"/>
      <c r="R261" s="214"/>
      <c r="S261" s="214"/>
      <c r="T261" s="215"/>
      <c r="AT261" s="216" t="s">
        <v>272</v>
      </c>
      <c r="AU261" s="216" t="s">
        <v>73</v>
      </c>
      <c r="AV261" s="13" t="s">
        <v>73</v>
      </c>
      <c r="AW261" s="13" t="s">
        <v>30</v>
      </c>
      <c r="AX261" s="13" t="s">
        <v>64</v>
      </c>
      <c r="AY261" s="216" t="s">
        <v>263</v>
      </c>
    </row>
    <row r="262" spans="1:65" s="15" customFormat="1">
      <c r="B262" s="228"/>
      <c r="C262" s="229"/>
      <c r="D262" s="207" t="s">
        <v>272</v>
      </c>
      <c r="E262" s="230" t="s">
        <v>1</v>
      </c>
      <c r="F262" s="231" t="s">
        <v>280</v>
      </c>
      <c r="G262" s="229"/>
      <c r="H262" s="232">
        <v>440.39299999999997</v>
      </c>
      <c r="I262" s="233"/>
      <c r="J262" s="229"/>
      <c r="K262" s="229"/>
      <c r="L262" s="234"/>
      <c r="M262" s="235"/>
      <c r="N262" s="236"/>
      <c r="O262" s="236"/>
      <c r="P262" s="236"/>
      <c r="Q262" s="236"/>
      <c r="R262" s="236"/>
      <c r="S262" s="236"/>
      <c r="T262" s="237"/>
      <c r="AT262" s="238" t="s">
        <v>272</v>
      </c>
      <c r="AU262" s="238" t="s">
        <v>73</v>
      </c>
      <c r="AV262" s="15" t="s">
        <v>270</v>
      </c>
      <c r="AW262" s="15" t="s">
        <v>30</v>
      </c>
      <c r="AX262" s="15" t="s">
        <v>71</v>
      </c>
      <c r="AY262" s="238" t="s">
        <v>263</v>
      </c>
    </row>
    <row r="263" spans="1:65" s="2" customFormat="1" ht="33" customHeight="1">
      <c r="A263" s="35"/>
      <c r="B263" s="36"/>
      <c r="C263" s="191" t="s">
        <v>793</v>
      </c>
      <c r="D263" s="191" t="s">
        <v>266</v>
      </c>
      <c r="E263" s="192" t="s">
        <v>4843</v>
      </c>
      <c r="F263" s="193" t="s">
        <v>4844</v>
      </c>
      <c r="G263" s="194" t="s">
        <v>269</v>
      </c>
      <c r="H263" s="195">
        <v>440.39299999999997</v>
      </c>
      <c r="I263" s="196"/>
      <c r="J263" s="197">
        <f>ROUND(I263*H263,2)</f>
        <v>0</v>
      </c>
      <c r="K263" s="198"/>
      <c r="L263" s="40"/>
      <c r="M263" s="243" t="s">
        <v>1</v>
      </c>
      <c r="N263" s="244" t="s">
        <v>38</v>
      </c>
      <c r="O263" s="245"/>
      <c r="P263" s="246">
        <f>O263*H263</f>
        <v>0</v>
      </c>
      <c r="Q263" s="246">
        <v>1.3999999999999999E-4</v>
      </c>
      <c r="R263" s="246">
        <f>Q263*H263</f>
        <v>6.1655019999999991E-2</v>
      </c>
      <c r="S263" s="246">
        <v>0</v>
      </c>
      <c r="T263" s="247">
        <f>S263*H263</f>
        <v>0</v>
      </c>
      <c r="U263" s="35"/>
      <c r="V263" s="35"/>
      <c r="W263" s="35"/>
      <c r="X263" s="35"/>
      <c r="Y263" s="35"/>
      <c r="Z263" s="35"/>
      <c r="AA263" s="35"/>
      <c r="AB263" s="35"/>
      <c r="AC263" s="35"/>
      <c r="AD263" s="35"/>
      <c r="AE263" s="35"/>
      <c r="AR263" s="203" t="s">
        <v>416</v>
      </c>
      <c r="AT263" s="203" t="s">
        <v>266</v>
      </c>
      <c r="AU263" s="203" t="s">
        <v>73</v>
      </c>
      <c r="AY263" s="18" t="s">
        <v>263</v>
      </c>
      <c r="BE263" s="204">
        <f>IF(N263="základní",J263,0)</f>
        <v>0</v>
      </c>
      <c r="BF263" s="204">
        <f>IF(N263="snížená",J263,0)</f>
        <v>0</v>
      </c>
      <c r="BG263" s="204">
        <f>IF(N263="zákl. přenesená",J263,0)</f>
        <v>0</v>
      </c>
      <c r="BH263" s="204">
        <f>IF(N263="sníž. přenesená",J263,0)</f>
        <v>0</v>
      </c>
      <c r="BI263" s="204">
        <f>IF(N263="nulová",J263,0)</f>
        <v>0</v>
      </c>
      <c r="BJ263" s="18" t="s">
        <v>71</v>
      </c>
      <c r="BK263" s="204">
        <f>ROUND(I263*H263,2)</f>
        <v>0</v>
      </c>
      <c r="BL263" s="18" t="s">
        <v>416</v>
      </c>
      <c r="BM263" s="203" t="s">
        <v>4845</v>
      </c>
    </row>
    <row r="264" spans="1:65" s="2" customFormat="1" ht="6.95" customHeight="1">
      <c r="A264" s="35"/>
      <c r="B264" s="55"/>
      <c r="C264" s="56"/>
      <c r="D264" s="56"/>
      <c r="E264" s="56"/>
      <c r="F264" s="56"/>
      <c r="G264" s="56"/>
      <c r="H264" s="56"/>
      <c r="I264" s="56"/>
      <c r="J264" s="56"/>
      <c r="K264" s="56"/>
      <c r="L264" s="40"/>
      <c r="M264" s="35"/>
      <c r="O264" s="35"/>
      <c r="P264" s="35"/>
      <c r="Q264" s="35"/>
      <c r="R264" s="35"/>
      <c r="S264" s="35"/>
      <c r="T264" s="35"/>
      <c r="U264" s="35"/>
      <c r="V264" s="35"/>
      <c r="W264" s="35"/>
      <c r="X264" s="35"/>
      <c r="Y264" s="35"/>
      <c r="Z264" s="35"/>
      <c r="AA264" s="35"/>
      <c r="AB264" s="35"/>
      <c r="AC264" s="35"/>
      <c r="AD264" s="35"/>
      <c r="AE264" s="35"/>
    </row>
  </sheetData>
  <sheetProtection algorithmName="SHA-512" hashValue="Xlg3x41PWsHAQcuqKxno+CdtpWBzNEBVCr5u6itSl7hITn4EfkAfOt+qhVK37zoN3H6W4Ut2UIwZTdXPpH7bXw==" saltValue="TbiTvdXl/UwbR/hKBIWFlg==" spinCount="100000" sheet="1" formatColumns="0" formatRows="0" autoFilter="0"/>
  <autoFilter ref="C134:K263" xr:uid="{00000000-0009-0000-0000-000016000000}"/>
  <mergeCells count="12">
    <mergeCell ref="E127:H127"/>
    <mergeCell ref="L2:V2"/>
    <mergeCell ref="E85:H85"/>
    <mergeCell ref="E87:H87"/>
    <mergeCell ref="E89:H89"/>
    <mergeCell ref="E123:H123"/>
    <mergeCell ref="E125:H125"/>
    <mergeCell ref="E7:H7"/>
    <mergeCell ref="E9:H9"/>
    <mergeCell ref="E11:H11"/>
    <mergeCell ref="E20:H20"/>
    <mergeCell ref="E29:H29"/>
  </mergeCells>
  <pageMargins left="0.39374999999999999" right="0.39374999999999999" top="0.39374999999999999" bottom="0.39374999999999999" header="0" footer="0"/>
  <pageSetup paperSize="9" scale="88" fitToHeight="100" orientation="portrait" blackAndWhite="1" r:id="rId1"/>
  <headerFooter>
    <oddHeader>&amp;L&amp;"Arial"&amp;8&amp;K000000INTERNAL&amp;1#</oddHeader>
    <oddFooter>&amp;CStrana &amp;P z &amp;N</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List24">
    <pageSetUpPr fitToPage="1"/>
  </sheetPr>
  <dimension ref="A2:BM164"/>
  <sheetViews>
    <sheetView showGridLines="0" workbookViewId="0">
      <selection activeCell="E20" sqref="E20:H20"/>
    </sheetView>
  </sheetViews>
  <sheetFormatPr defaultRowHeight="11.25"/>
  <cols>
    <col min="1" max="1" width="8.33203125" style="1" customWidth="1"/>
    <col min="2" max="2" width="1.1640625" style="1" customWidth="1"/>
    <col min="3" max="3" width="4.1640625" style="1" customWidth="1"/>
    <col min="4" max="4" width="4.33203125" style="1" customWidth="1"/>
    <col min="5" max="5" width="17.1640625" style="1" customWidth="1"/>
    <col min="6" max="6" width="50.83203125" style="1" customWidth="1"/>
    <col min="7" max="7" width="7.5" style="1" customWidth="1"/>
    <col min="8" max="8" width="14" style="1" customWidth="1"/>
    <col min="9" max="9" width="15.83203125" style="1" customWidth="1"/>
    <col min="10" max="10" width="22.33203125" style="1" customWidth="1"/>
    <col min="11" max="11" width="22.33203125" style="1" hidden="1" customWidth="1"/>
    <col min="12" max="12" width="9.33203125" style="1" customWidth="1"/>
    <col min="13" max="13" width="10.83203125" style="1" hidden="1" customWidth="1"/>
    <col min="14" max="14" width="9.33203125" style="1" hidden="1"/>
    <col min="15" max="20" width="14.1640625" style="1" hidden="1" customWidth="1"/>
    <col min="21" max="21" width="16.33203125" style="1" hidden="1" customWidth="1"/>
    <col min="22" max="22" width="12.33203125" style="1" customWidth="1"/>
    <col min="23" max="23" width="16.33203125" style="1" customWidth="1"/>
    <col min="24" max="24" width="12.33203125" style="1" customWidth="1"/>
    <col min="25" max="25" width="15" style="1" customWidth="1"/>
    <col min="26" max="26" width="11" style="1" customWidth="1"/>
    <col min="27" max="27" width="15" style="1" customWidth="1"/>
    <col min="28" max="28" width="16.33203125" style="1" customWidth="1"/>
    <col min="29" max="29" width="11" style="1" customWidth="1"/>
    <col min="30" max="30" width="15" style="1" customWidth="1"/>
    <col min="31" max="31" width="16.33203125" style="1" customWidth="1"/>
    <col min="44" max="65" width="9.33203125" style="1" hidden="1"/>
  </cols>
  <sheetData>
    <row r="2" spans="1:46" s="1" customFormat="1" ht="36.950000000000003" customHeight="1">
      <c r="L2" s="383"/>
      <c r="M2" s="383"/>
      <c r="N2" s="383"/>
      <c r="O2" s="383"/>
      <c r="P2" s="383"/>
      <c r="Q2" s="383"/>
      <c r="R2" s="383"/>
      <c r="S2" s="383"/>
      <c r="T2" s="383"/>
      <c r="U2" s="383"/>
      <c r="V2" s="383"/>
      <c r="AT2" s="18" t="s">
        <v>138</v>
      </c>
    </row>
    <row r="3" spans="1:46" s="1" customFormat="1" ht="6.95" customHeight="1">
      <c r="B3" s="114"/>
      <c r="C3" s="115"/>
      <c r="D3" s="115"/>
      <c r="E3" s="115"/>
      <c r="F3" s="115"/>
      <c r="G3" s="115"/>
      <c r="H3" s="115"/>
      <c r="I3" s="115"/>
      <c r="J3" s="115"/>
      <c r="K3" s="115"/>
      <c r="L3" s="21"/>
      <c r="AT3" s="18" t="s">
        <v>73</v>
      </c>
    </row>
    <row r="4" spans="1:46" s="1" customFormat="1" ht="24.95" customHeight="1">
      <c r="B4" s="21"/>
      <c r="D4" s="116" t="s">
        <v>240</v>
      </c>
      <c r="L4" s="21"/>
      <c r="M4" s="117" t="s">
        <v>10</v>
      </c>
      <c r="AT4" s="18" t="s">
        <v>4</v>
      </c>
    </row>
    <row r="5" spans="1:46" s="1" customFormat="1" ht="6.95" customHeight="1">
      <c r="B5" s="21"/>
      <c r="L5" s="21"/>
    </row>
    <row r="6" spans="1:46" s="1" customFormat="1" ht="12" customHeight="1">
      <c r="B6" s="21"/>
      <c r="D6" s="118" t="s">
        <v>15</v>
      </c>
      <c r="L6" s="21"/>
    </row>
    <row r="7" spans="1:46" s="1" customFormat="1" ht="16.5" customHeight="1">
      <c r="B7" s="21"/>
      <c r="E7" s="412" t="str">
        <f>'Rekapitulace stavby'!K6</f>
        <v>Modernizace teplárny OB6</v>
      </c>
      <c r="F7" s="413"/>
      <c r="G7" s="413"/>
      <c r="H7" s="413"/>
      <c r="L7" s="21"/>
    </row>
    <row r="8" spans="1:46" s="1" customFormat="1" ht="12" customHeight="1">
      <c r="B8" s="21"/>
      <c r="D8" s="118" t="s">
        <v>241</v>
      </c>
      <c r="L8" s="21"/>
    </row>
    <row r="9" spans="1:46" s="2" customFormat="1" ht="16.5" customHeight="1">
      <c r="A9" s="35"/>
      <c r="B9" s="40"/>
      <c r="C9" s="35"/>
      <c r="D9" s="35"/>
      <c r="E9" s="412" t="s">
        <v>4665</v>
      </c>
      <c r="F9" s="415"/>
      <c r="G9" s="415"/>
      <c r="H9" s="415"/>
      <c r="I9" s="35"/>
      <c r="J9" s="35"/>
      <c r="K9" s="35"/>
      <c r="L9" s="52"/>
      <c r="S9" s="35"/>
      <c r="T9" s="35"/>
      <c r="U9" s="35"/>
      <c r="V9" s="35"/>
      <c r="W9" s="35"/>
      <c r="X9" s="35"/>
      <c r="Y9" s="35"/>
      <c r="Z9" s="35"/>
      <c r="AA9" s="35"/>
      <c r="AB9" s="35"/>
      <c r="AC9" s="35"/>
      <c r="AD9" s="35"/>
      <c r="AE9" s="35"/>
    </row>
    <row r="10" spans="1:46" s="2" customFormat="1" ht="12" customHeight="1">
      <c r="A10" s="35"/>
      <c r="B10" s="40"/>
      <c r="C10" s="35"/>
      <c r="D10" s="118" t="s">
        <v>432</v>
      </c>
      <c r="E10" s="35"/>
      <c r="F10" s="35"/>
      <c r="G10" s="35"/>
      <c r="H10" s="35"/>
      <c r="I10" s="35"/>
      <c r="J10" s="35"/>
      <c r="K10" s="35"/>
      <c r="L10" s="52"/>
      <c r="S10" s="35"/>
      <c r="T10" s="35"/>
      <c r="U10" s="35"/>
      <c r="V10" s="35"/>
      <c r="W10" s="35"/>
      <c r="X10" s="35"/>
      <c r="Y10" s="35"/>
      <c r="Z10" s="35"/>
      <c r="AA10" s="35"/>
      <c r="AB10" s="35"/>
      <c r="AC10" s="35"/>
      <c r="AD10" s="35"/>
      <c r="AE10" s="35"/>
    </row>
    <row r="11" spans="1:46" s="2" customFormat="1" ht="16.5" customHeight="1">
      <c r="A11" s="35"/>
      <c r="B11" s="40"/>
      <c r="C11" s="35"/>
      <c r="D11" s="35"/>
      <c r="E11" s="414" t="s">
        <v>4846</v>
      </c>
      <c r="F11" s="415"/>
      <c r="G11" s="415"/>
      <c r="H11" s="415"/>
      <c r="I11" s="35"/>
      <c r="J11" s="35"/>
      <c r="K11" s="35"/>
      <c r="L11" s="52"/>
      <c r="S11" s="35"/>
      <c r="T11" s="35"/>
      <c r="U11" s="35"/>
      <c r="V11" s="35"/>
      <c r="W11" s="35"/>
      <c r="X11" s="35"/>
      <c r="Y11" s="35"/>
      <c r="Z11" s="35"/>
      <c r="AA11" s="35"/>
      <c r="AB11" s="35"/>
      <c r="AC11" s="35"/>
      <c r="AD11" s="35"/>
      <c r="AE11" s="35"/>
    </row>
    <row r="12" spans="1:46" s="2" customFormat="1">
      <c r="A12" s="35"/>
      <c r="B12" s="40"/>
      <c r="C12" s="35"/>
      <c r="D12" s="35"/>
      <c r="E12" s="35"/>
      <c r="F12" s="35"/>
      <c r="G12" s="35"/>
      <c r="H12" s="35"/>
      <c r="I12" s="35"/>
      <c r="J12" s="35"/>
      <c r="K12" s="35"/>
      <c r="L12" s="52"/>
      <c r="S12" s="35"/>
      <c r="T12" s="35"/>
      <c r="U12" s="35"/>
      <c r="V12" s="35"/>
      <c r="W12" s="35"/>
      <c r="X12" s="35"/>
      <c r="Y12" s="35"/>
      <c r="Z12" s="35"/>
      <c r="AA12" s="35"/>
      <c r="AB12" s="35"/>
      <c r="AC12" s="35"/>
      <c r="AD12" s="35"/>
      <c r="AE12" s="35"/>
    </row>
    <row r="13" spans="1:46" s="2" customFormat="1" ht="12" customHeight="1">
      <c r="A13" s="35"/>
      <c r="B13" s="40"/>
      <c r="C13" s="35"/>
      <c r="D13" s="118" t="s">
        <v>17</v>
      </c>
      <c r="E13" s="35"/>
      <c r="F13" s="109" t="s">
        <v>1</v>
      </c>
      <c r="G13" s="35"/>
      <c r="H13" s="35"/>
      <c r="I13" s="118" t="s">
        <v>18</v>
      </c>
      <c r="J13" s="109" t="s">
        <v>1</v>
      </c>
      <c r="K13" s="35"/>
      <c r="L13" s="52"/>
      <c r="S13" s="35"/>
      <c r="T13" s="35"/>
      <c r="U13" s="35"/>
      <c r="V13" s="35"/>
      <c r="W13" s="35"/>
      <c r="X13" s="35"/>
      <c r="Y13" s="35"/>
      <c r="Z13" s="35"/>
      <c r="AA13" s="35"/>
      <c r="AB13" s="35"/>
      <c r="AC13" s="35"/>
      <c r="AD13" s="35"/>
      <c r="AE13" s="35"/>
    </row>
    <row r="14" spans="1:46" s="2" customFormat="1" ht="12" customHeight="1">
      <c r="A14" s="35"/>
      <c r="B14" s="40"/>
      <c r="C14" s="35"/>
      <c r="D14" s="118" t="s">
        <v>19</v>
      </c>
      <c r="E14" s="35"/>
      <c r="F14" s="109" t="s">
        <v>20</v>
      </c>
      <c r="G14" s="35"/>
      <c r="H14" s="35"/>
      <c r="I14" s="118" t="s">
        <v>21</v>
      </c>
      <c r="J14" s="119">
        <f>'Rekapitulace stavby'!AN8</f>
        <v>45363</v>
      </c>
      <c r="K14" s="35"/>
      <c r="L14" s="52"/>
      <c r="S14" s="35"/>
      <c r="T14" s="35"/>
      <c r="U14" s="35"/>
      <c r="V14" s="35"/>
      <c r="W14" s="35"/>
      <c r="X14" s="35"/>
      <c r="Y14" s="35"/>
      <c r="Z14" s="35"/>
      <c r="AA14" s="35"/>
      <c r="AB14" s="35"/>
      <c r="AC14" s="35"/>
      <c r="AD14" s="35"/>
      <c r="AE14" s="35"/>
    </row>
    <row r="15" spans="1:46" s="2" customFormat="1" ht="10.9" customHeight="1">
      <c r="A15" s="35"/>
      <c r="B15" s="40"/>
      <c r="C15" s="35"/>
      <c r="D15" s="35"/>
      <c r="E15" s="35"/>
      <c r="F15" s="35"/>
      <c r="G15" s="35"/>
      <c r="H15" s="35"/>
      <c r="I15" s="35"/>
      <c r="J15" s="35"/>
      <c r="K15" s="35"/>
      <c r="L15" s="52"/>
      <c r="S15" s="35"/>
      <c r="T15" s="35"/>
      <c r="U15" s="35"/>
      <c r="V15" s="35"/>
      <c r="W15" s="35"/>
      <c r="X15" s="35"/>
      <c r="Y15" s="35"/>
      <c r="Z15" s="35"/>
      <c r="AA15" s="35"/>
      <c r="AB15" s="35"/>
      <c r="AC15" s="35"/>
      <c r="AD15" s="35"/>
      <c r="AE15" s="35"/>
    </row>
    <row r="16" spans="1:46" s="2" customFormat="1" ht="12" customHeight="1">
      <c r="A16" s="35"/>
      <c r="B16" s="40"/>
      <c r="C16" s="35"/>
      <c r="D16" s="118" t="s">
        <v>22</v>
      </c>
      <c r="E16" s="35"/>
      <c r="F16" s="35"/>
      <c r="G16" s="35"/>
      <c r="H16" s="35"/>
      <c r="I16" s="118" t="s">
        <v>23</v>
      </c>
      <c r="J16" s="109" t="s">
        <v>1</v>
      </c>
      <c r="K16" s="35"/>
      <c r="L16" s="52"/>
      <c r="S16" s="35"/>
      <c r="T16" s="35"/>
      <c r="U16" s="35"/>
      <c r="V16" s="35"/>
      <c r="W16" s="35"/>
      <c r="X16" s="35"/>
      <c r="Y16" s="35"/>
      <c r="Z16" s="35"/>
      <c r="AA16" s="35"/>
      <c r="AB16" s="35"/>
      <c r="AC16" s="35"/>
      <c r="AD16" s="35"/>
      <c r="AE16" s="35"/>
    </row>
    <row r="17" spans="1:31" s="2" customFormat="1" ht="18" customHeight="1">
      <c r="A17" s="35"/>
      <c r="B17" s="40"/>
      <c r="C17" s="35"/>
      <c r="D17" s="35"/>
      <c r="E17" s="109" t="s">
        <v>24</v>
      </c>
      <c r="F17" s="35"/>
      <c r="G17" s="35"/>
      <c r="H17" s="35"/>
      <c r="I17" s="118" t="s">
        <v>25</v>
      </c>
      <c r="J17" s="109" t="s">
        <v>1</v>
      </c>
      <c r="K17" s="35"/>
      <c r="L17" s="52"/>
      <c r="S17" s="35"/>
      <c r="T17" s="35"/>
      <c r="U17" s="35"/>
      <c r="V17" s="35"/>
      <c r="W17" s="35"/>
      <c r="X17" s="35"/>
      <c r="Y17" s="35"/>
      <c r="Z17" s="35"/>
      <c r="AA17" s="35"/>
      <c r="AB17" s="35"/>
      <c r="AC17" s="35"/>
      <c r="AD17" s="35"/>
      <c r="AE17" s="35"/>
    </row>
    <row r="18" spans="1:31" s="2" customFormat="1" ht="6.95" customHeight="1">
      <c r="A18" s="35"/>
      <c r="B18" s="40"/>
      <c r="C18" s="35"/>
      <c r="D18" s="35"/>
      <c r="E18" s="35"/>
      <c r="F18" s="35"/>
      <c r="G18" s="35"/>
      <c r="H18" s="35"/>
      <c r="I18" s="35"/>
      <c r="J18" s="35"/>
      <c r="K18" s="35"/>
      <c r="L18" s="52"/>
      <c r="S18" s="35"/>
      <c r="T18" s="35"/>
      <c r="U18" s="35"/>
      <c r="V18" s="35"/>
      <c r="W18" s="35"/>
      <c r="X18" s="35"/>
      <c r="Y18" s="35"/>
      <c r="Z18" s="35"/>
      <c r="AA18" s="35"/>
      <c r="AB18" s="35"/>
      <c r="AC18" s="35"/>
      <c r="AD18" s="35"/>
      <c r="AE18" s="35"/>
    </row>
    <row r="19" spans="1:31" s="2" customFormat="1" ht="12" customHeight="1">
      <c r="A19" s="35"/>
      <c r="B19" s="40"/>
      <c r="C19" s="35"/>
      <c r="D19" s="118" t="s">
        <v>26</v>
      </c>
      <c r="E19" s="35"/>
      <c r="F19" s="35"/>
      <c r="G19" s="35"/>
      <c r="H19" s="35"/>
      <c r="I19" s="118" t="s">
        <v>23</v>
      </c>
      <c r="J19" s="31" t="str">
        <f>'Rekapitulace stavby'!AN13</f>
        <v>Vyplň údaj</v>
      </c>
      <c r="K19" s="35"/>
      <c r="L19" s="52"/>
      <c r="S19" s="35"/>
      <c r="T19" s="35"/>
      <c r="U19" s="35"/>
      <c r="V19" s="35"/>
      <c r="W19" s="35"/>
      <c r="X19" s="35"/>
      <c r="Y19" s="35"/>
      <c r="Z19" s="35"/>
      <c r="AA19" s="35"/>
      <c r="AB19" s="35"/>
      <c r="AC19" s="35"/>
      <c r="AD19" s="35"/>
      <c r="AE19" s="35"/>
    </row>
    <row r="20" spans="1:31" s="2" customFormat="1" ht="18" customHeight="1">
      <c r="A20" s="35"/>
      <c r="B20" s="40"/>
      <c r="C20" s="35"/>
      <c r="D20" s="35"/>
      <c r="E20" s="416" t="str">
        <f>'Rekapitulace stavby'!E14</f>
        <v>Vyplň údaj</v>
      </c>
      <c r="F20" s="417"/>
      <c r="G20" s="417"/>
      <c r="H20" s="417"/>
      <c r="I20" s="118" t="s">
        <v>25</v>
      </c>
      <c r="J20" s="31" t="str">
        <f>'Rekapitulace stavby'!AN14</f>
        <v>Vyplň údaj</v>
      </c>
      <c r="K20" s="35"/>
      <c r="L20" s="52"/>
      <c r="S20" s="35"/>
      <c r="T20" s="35"/>
      <c r="U20" s="35"/>
      <c r="V20" s="35"/>
      <c r="W20" s="35"/>
      <c r="X20" s="35"/>
      <c r="Y20" s="35"/>
      <c r="Z20" s="35"/>
      <c r="AA20" s="35"/>
      <c r="AB20" s="35"/>
      <c r="AC20" s="35"/>
      <c r="AD20" s="35"/>
      <c r="AE20" s="35"/>
    </row>
    <row r="21" spans="1:31" s="2" customFormat="1" ht="6.95" customHeight="1">
      <c r="A21" s="35"/>
      <c r="B21" s="40"/>
      <c r="C21" s="35"/>
      <c r="D21" s="35"/>
      <c r="E21" s="35"/>
      <c r="F21" s="35"/>
      <c r="G21" s="35"/>
      <c r="H21" s="35"/>
      <c r="I21" s="35"/>
      <c r="J21" s="35"/>
      <c r="K21" s="35"/>
      <c r="L21" s="52"/>
      <c r="S21" s="35"/>
      <c r="T21" s="35"/>
      <c r="U21" s="35"/>
      <c r="V21" s="35"/>
      <c r="W21" s="35"/>
      <c r="X21" s="35"/>
      <c r="Y21" s="35"/>
      <c r="Z21" s="35"/>
      <c r="AA21" s="35"/>
      <c r="AB21" s="35"/>
      <c r="AC21" s="35"/>
      <c r="AD21" s="35"/>
      <c r="AE21" s="35"/>
    </row>
    <row r="22" spans="1:31" s="2" customFormat="1" ht="12" customHeight="1">
      <c r="A22" s="35"/>
      <c r="B22" s="40"/>
      <c r="C22" s="35"/>
      <c r="D22" s="118" t="s">
        <v>28</v>
      </c>
      <c r="E22" s="35"/>
      <c r="F22" s="35"/>
      <c r="G22" s="35"/>
      <c r="H22" s="35"/>
      <c r="I22" s="118" t="s">
        <v>23</v>
      </c>
      <c r="J22" s="109" t="s">
        <v>1</v>
      </c>
      <c r="K22" s="35"/>
      <c r="L22" s="52"/>
      <c r="S22" s="35"/>
      <c r="T22" s="35"/>
      <c r="U22" s="35"/>
      <c r="V22" s="35"/>
      <c r="W22" s="35"/>
      <c r="X22" s="35"/>
      <c r="Y22" s="35"/>
      <c r="Z22" s="35"/>
      <c r="AA22" s="35"/>
      <c r="AB22" s="35"/>
      <c r="AC22" s="35"/>
      <c r="AD22" s="35"/>
      <c r="AE22" s="35"/>
    </row>
    <row r="23" spans="1:31" s="2" customFormat="1" ht="18" customHeight="1">
      <c r="A23" s="35"/>
      <c r="B23" s="40"/>
      <c r="C23" s="35"/>
      <c r="D23" s="35"/>
      <c r="E23" s="109" t="s">
        <v>29</v>
      </c>
      <c r="F23" s="35"/>
      <c r="G23" s="35"/>
      <c r="H23" s="35"/>
      <c r="I23" s="118" t="s">
        <v>25</v>
      </c>
      <c r="J23" s="109" t="s">
        <v>1</v>
      </c>
      <c r="K23" s="35"/>
      <c r="L23" s="52"/>
      <c r="S23" s="35"/>
      <c r="T23" s="35"/>
      <c r="U23" s="35"/>
      <c r="V23" s="35"/>
      <c r="W23" s="35"/>
      <c r="X23" s="35"/>
      <c r="Y23" s="35"/>
      <c r="Z23" s="35"/>
      <c r="AA23" s="35"/>
      <c r="AB23" s="35"/>
      <c r="AC23" s="35"/>
      <c r="AD23" s="35"/>
      <c r="AE23" s="35"/>
    </row>
    <row r="24" spans="1:31" s="2" customFormat="1" ht="6.95" customHeight="1">
      <c r="A24" s="35"/>
      <c r="B24" s="40"/>
      <c r="C24" s="35"/>
      <c r="D24" s="35"/>
      <c r="E24" s="35"/>
      <c r="F24" s="35"/>
      <c r="G24" s="35"/>
      <c r="H24" s="35"/>
      <c r="I24" s="35"/>
      <c r="J24" s="35"/>
      <c r="K24" s="35"/>
      <c r="L24" s="52"/>
      <c r="S24" s="35"/>
      <c r="T24" s="35"/>
      <c r="U24" s="35"/>
      <c r="V24" s="35"/>
      <c r="W24" s="35"/>
      <c r="X24" s="35"/>
      <c r="Y24" s="35"/>
      <c r="Z24" s="35"/>
      <c r="AA24" s="35"/>
      <c r="AB24" s="35"/>
      <c r="AC24" s="35"/>
      <c r="AD24" s="35"/>
      <c r="AE24" s="35"/>
    </row>
    <row r="25" spans="1:31" s="2" customFormat="1" ht="12" customHeight="1">
      <c r="A25" s="35"/>
      <c r="B25" s="40"/>
      <c r="C25" s="35"/>
      <c r="D25" s="118" t="s">
        <v>31</v>
      </c>
      <c r="E25" s="35"/>
      <c r="F25" s="35"/>
      <c r="G25" s="35"/>
      <c r="H25" s="35"/>
      <c r="I25" s="118" t="s">
        <v>23</v>
      </c>
      <c r="J25" s="109" t="s">
        <v>1</v>
      </c>
      <c r="K25" s="35"/>
      <c r="L25" s="52"/>
      <c r="S25" s="35"/>
      <c r="T25" s="35"/>
      <c r="U25" s="35"/>
      <c r="V25" s="35"/>
      <c r="W25" s="35"/>
      <c r="X25" s="35"/>
      <c r="Y25" s="35"/>
      <c r="Z25" s="35"/>
      <c r="AA25" s="35"/>
      <c r="AB25" s="35"/>
      <c r="AC25" s="35"/>
      <c r="AD25" s="35"/>
      <c r="AE25" s="35"/>
    </row>
    <row r="26" spans="1:31" s="2" customFormat="1" ht="18" customHeight="1">
      <c r="A26" s="35"/>
      <c r="B26" s="40"/>
      <c r="C26" s="35"/>
      <c r="D26" s="35"/>
      <c r="E26" s="109" t="s">
        <v>29</v>
      </c>
      <c r="F26" s="35"/>
      <c r="G26" s="35"/>
      <c r="H26" s="35"/>
      <c r="I26" s="118" t="s">
        <v>25</v>
      </c>
      <c r="J26" s="109" t="s">
        <v>1</v>
      </c>
      <c r="K26" s="35"/>
      <c r="L26" s="52"/>
      <c r="S26" s="35"/>
      <c r="T26" s="35"/>
      <c r="U26" s="35"/>
      <c r="V26" s="35"/>
      <c r="W26" s="35"/>
      <c r="X26" s="35"/>
      <c r="Y26" s="35"/>
      <c r="Z26" s="35"/>
      <c r="AA26" s="35"/>
      <c r="AB26" s="35"/>
      <c r="AC26" s="35"/>
      <c r="AD26" s="35"/>
      <c r="AE26" s="35"/>
    </row>
    <row r="27" spans="1:31" s="2" customFormat="1" ht="6.95" customHeight="1">
      <c r="A27" s="35"/>
      <c r="B27" s="40"/>
      <c r="C27" s="35"/>
      <c r="D27" s="35"/>
      <c r="E27" s="35"/>
      <c r="F27" s="35"/>
      <c r="G27" s="35"/>
      <c r="H27" s="35"/>
      <c r="I27" s="35"/>
      <c r="J27" s="35"/>
      <c r="K27" s="35"/>
      <c r="L27" s="52"/>
      <c r="S27" s="35"/>
      <c r="T27" s="35"/>
      <c r="U27" s="35"/>
      <c r="V27" s="35"/>
      <c r="W27" s="35"/>
      <c r="X27" s="35"/>
      <c r="Y27" s="35"/>
      <c r="Z27" s="35"/>
      <c r="AA27" s="35"/>
      <c r="AB27" s="35"/>
      <c r="AC27" s="35"/>
      <c r="AD27" s="35"/>
      <c r="AE27" s="35"/>
    </row>
    <row r="28" spans="1:31" s="2" customFormat="1" ht="12" customHeight="1">
      <c r="A28" s="35"/>
      <c r="B28" s="40"/>
      <c r="C28" s="35"/>
      <c r="D28" s="118" t="s">
        <v>32</v>
      </c>
      <c r="E28" s="35"/>
      <c r="F28" s="35"/>
      <c r="G28" s="35"/>
      <c r="H28" s="35"/>
      <c r="I28" s="35"/>
      <c r="J28" s="35"/>
      <c r="K28" s="35"/>
      <c r="L28" s="52"/>
      <c r="S28" s="35"/>
      <c r="T28" s="35"/>
      <c r="U28" s="35"/>
      <c r="V28" s="35"/>
      <c r="W28" s="35"/>
      <c r="X28" s="35"/>
      <c r="Y28" s="35"/>
      <c r="Z28" s="35"/>
      <c r="AA28" s="35"/>
      <c r="AB28" s="35"/>
      <c r="AC28" s="35"/>
      <c r="AD28" s="35"/>
      <c r="AE28" s="35"/>
    </row>
    <row r="29" spans="1:31" s="8" customFormat="1" ht="16.5" customHeight="1">
      <c r="A29" s="120"/>
      <c r="B29" s="121"/>
      <c r="C29" s="120"/>
      <c r="D29" s="120"/>
      <c r="E29" s="418" t="s">
        <v>1</v>
      </c>
      <c r="F29" s="418"/>
      <c r="G29" s="418"/>
      <c r="H29" s="418"/>
      <c r="I29" s="120"/>
      <c r="J29" s="120"/>
      <c r="K29" s="120"/>
      <c r="L29" s="122"/>
      <c r="S29" s="120"/>
      <c r="T29" s="120"/>
      <c r="U29" s="120"/>
      <c r="V29" s="120"/>
      <c r="W29" s="120"/>
      <c r="X29" s="120"/>
      <c r="Y29" s="120"/>
      <c r="Z29" s="120"/>
      <c r="AA29" s="120"/>
      <c r="AB29" s="120"/>
      <c r="AC29" s="120"/>
      <c r="AD29" s="120"/>
      <c r="AE29" s="120"/>
    </row>
    <row r="30" spans="1:31" s="2" customFormat="1" ht="6.95" customHeight="1">
      <c r="A30" s="35"/>
      <c r="B30" s="40"/>
      <c r="C30" s="35"/>
      <c r="D30" s="35"/>
      <c r="E30" s="35"/>
      <c r="F30" s="35"/>
      <c r="G30" s="35"/>
      <c r="H30" s="35"/>
      <c r="I30" s="35"/>
      <c r="J30" s="35"/>
      <c r="K30" s="35"/>
      <c r="L30" s="52"/>
      <c r="S30" s="35"/>
      <c r="T30" s="35"/>
      <c r="U30" s="35"/>
      <c r="V30" s="35"/>
      <c r="W30" s="35"/>
      <c r="X30" s="35"/>
      <c r="Y30" s="35"/>
      <c r="Z30" s="35"/>
      <c r="AA30" s="35"/>
      <c r="AB30" s="35"/>
      <c r="AC30" s="35"/>
      <c r="AD30" s="35"/>
      <c r="AE30" s="35"/>
    </row>
    <row r="31" spans="1:31" s="2" customFormat="1" ht="6.95" customHeight="1">
      <c r="A31" s="35"/>
      <c r="B31" s="40"/>
      <c r="C31" s="35"/>
      <c r="D31" s="123"/>
      <c r="E31" s="123"/>
      <c r="F31" s="123"/>
      <c r="G31" s="123"/>
      <c r="H31" s="123"/>
      <c r="I31" s="123"/>
      <c r="J31" s="123"/>
      <c r="K31" s="123"/>
      <c r="L31" s="52"/>
      <c r="S31" s="35"/>
      <c r="T31" s="35"/>
      <c r="U31" s="35"/>
      <c r="V31" s="35"/>
      <c r="W31" s="35"/>
      <c r="X31" s="35"/>
      <c r="Y31" s="35"/>
      <c r="Z31" s="35"/>
      <c r="AA31" s="35"/>
      <c r="AB31" s="35"/>
      <c r="AC31" s="35"/>
      <c r="AD31" s="35"/>
      <c r="AE31" s="35"/>
    </row>
    <row r="32" spans="1:31" s="2" customFormat="1" ht="25.35" customHeight="1">
      <c r="A32" s="35"/>
      <c r="B32" s="40"/>
      <c r="C32" s="35"/>
      <c r="D32" s="124" t="s">
        <v>33</v>
      </c>
      <c r="E32" s="35"/>
      <c r="F32" s="35"/>
      <c r="G32" s="35"/>
      <c r="H32" s="35"/>
      <c r="I32" s="35"/>
      <c r="J32" s="125">
        <f>ROUND(J127, 2)</f>
        <v>0</v>
      </c>
      <c r="K32" s="35"/>
      <c r="L32" s="52"/>
      <c r="S32" s="35"/>
      <c r="T32" s="35"/>
      <c r="U32" s="35"/>
      <c r="V32" s="35"/>
      <c r="W32" s="35"/>
      <c r="X32" s="35"/>
      <c r="Y32" s="35"/>
      <c r="Z32" s="35"/>
      <c r="AA32" s="35"/>
      <c r="AB32" s="35"/>
      <c r="AC32" s="35"/>
      <c r="AD32" s="35"/>
      <c r="AE32" s="35"/>
    </row>
    <row r="33" spans="1:31" s="2" customFormat="1" ht="6.95" customHeight="1">
      <c r="A33" s="35"/>
      <c r="B33" s="40"/>
      <c r="C33" s="35"/>
      <c r="D33" s="123"/>
      <c r="E33" s="123"/>
      <c r="F33" s="123"/>
      <c r="G33" s="123"/>
      <c r="H33" s="123"/>
      <c r="I33" s="123"/>
      <c r="J33" s="123"/>
      <c r="K33" s="123"/>
      <c r="L33" s="52"/>
      <c r="S33" s="35"/>
      <c r="T33" s="35"/>
      <c r="U33" s="35"/>
      <c r="V33" s="35"/>
      <c r="W33" s="35"/>
      <c r="X33" s="35"/>
      <c r="Y33" s="35"/>
      <c r="Z33" s="35"/>
      <c r="AA33" s="35"/>
      <c r="AB33" s="35"/>
      <c r="AC33" s="35"/>
      <c r="AD33" s="35"/>
      <c r="AE33" s="35"/>
    </row>
    <row r="34" spans="1:31" s="2" customFormat="1" ht="14.45" customHeight="1">
      <c r="A34" s="35"/>
      <c r="B34" s="40"/>
      <c r="C34" s="35"/>
      <c r="D34" s="35"/>
      <c r="E34" s="35"/>
      <c r="F34" s="126" t="s">
        <v>35</v>
      </c>
      <c r="G34" s="35"/>
      <c r="H34" s="35"/>
      <c r="I34" s="126" t="s">
        <v>34</v>
      </c>
      <c r="J34" s="126" t="s">
        <v>36</v>
      </c>
      <c r="K34" s="35"/>
      <c r="L34" s="52"/>
      <c r="S34" s="35"/>
      <c r="T34" s="35"/>
      <c r="U34" s="35"/>
      <c r="V34" s="35"/>
      <c r="W34" s="35"/>
      <c r="X34" s="35"/>
      <c r="Y34" s="35"/>
      <c r="Z34" s="35"/>
      <c r="AA34" s="35"/>
      <c r="AB34" s="35"/>
      <c r="AC34" s="35"/>
      <c r="AD34" s="35"/>
      <c r="AE34" s="35"/>
    </row>
    <row r="35" spans="1:31" s="2" customFormat="1" ht="14.45" customHeight="1">
      <c r="A35" s="35"/>
      <c r="B35" s="40"/>
      <c r="C35" s="35"/>
      <c r="D35" s="127" t="s">
        <v>37</v>
      </c>
      <c r="E35" s="118" t="s">
        <v>38</v>
      </c>
      <c r="F35" s="128">
        <f>ROUND((SUM(BE127:BE163)),  2)</f>
        <v>0</v>
      </c>
      <c r="G35" s="35"/>
      <c r="H35" s="35"/>
      <c r="I35" s="129">
        <v>0.21</v>
      </c>
      <c r="J35" s="128">
        <f>ROUND(((SUM(BE127:BE163))*I35),  2)</f>
        <v>0</v>
      </c>
      <c r="K35" s="35"/>
      <c r="L35" s="52"/>
      <c r="S35" s="35"/>
      <c r="T35" s="35"/>
      <c r="U35" s="35"/>
      <c r="V35" s="35"/>
      <c r="W35" s="35"/>
      <c r="X35" s="35"/>
      <c r="Y35" s="35"/>
      <c r="Z35" s="35"/>
      <c r="AA35" s="35"/>
      <c r="AB35" s="35"/>
      <c r="AC35" s="35"/>
      <c r="AD35" s="35"/>
      <c r="AE35" s="35"/>
    </row>
    <row r="36" spans="1:31" s="2" customFormat="1" ht="14.45" customHeight="1">
      <c r="A36" s="35"/>
      <c r="B36" s="40"/>
      <c r="C36" s="35"/>
      <c r="D36" s="35"/>
      <c r="E36" s="118" t="s">
        <v>39</v>
      </c>
      <c r="F36" s="128">
        <f>ROUND((SUM(BF127:BF163)),  2)</f>
        <v>0</v>
      </c>
      <c r="G36" s="35"/>
      <c r="H36" s="35"/>
      <c r="I36" s="129">
        <v>0.12</v>
      </c>
      <c r="J36" s="128">
        <f>ROUND(((SUM(BF127:BF163))*I36),  2)</f>
        <v>0</v>
      </c>
      <c r="K36" s="35"/>
      <c r="L36" s="52"/>
      <c r="S36" s="35"/>
      <c r="T36" s="35"/>
      <c r="U36" s="35"/>
      <c r="V36" s="35"/>
      <c r="W36" s="35"/>
      <c r="X36" s="35"/>
      <c r="Y36" s="35"/>
      <c r="Z36" s="35"/>
      <c r="AA36" s="35"/>
      <c r="AB36" s="35"/>
      <c r="AC36" s="35"/>
      <c r="AD36" s="35"/>
      <c r="AE36" s="35"/>
    </row>
    <row r="37" spans="1:31" s="2" customFormat="1" ht="14.45" hidden="1" customHeight="1">
      <c r="A37" s="35"/>
      <c r="B37" s="40"/>
      <c r="C37" s="35"/>
      <c r="D37" s="35"/>
      <c r="E37" s="118" t="s">
        <v>40</v>
      </c>
      <c r="F37" s="128">
        <f>ROUND((SUM(BG127:BG163)),  2)</f>
        <v>0</v>
      </c>
      <c r="G37" s="35"/>
      <c r="H37" s="35"/>
      <c r="I37" s="129">
        <v>0.21</v>
      </c>
      <c r="J37" s="128">
        <f>0</f>
        <v>0</v>
      </c>
      <c r="K37" s="35"/>
      <c r="L37" s="52"/>
      <c r="S37" s="35"/>
      <c r="T37" s="35"/>
      <c r="U37" s="35"/>
      <c r="V37" s="35"/>
      <c r="W37" s="35"/>
      <c r="X37" s="35"/>
      <c r="Y37" s="35"/>
      <c r="Z37" s="35"/>
      <c r="AA37" s="35"/>
      <c r="AB37" s="35"/>
      <c r="AC37" s="35"/>
      <c r="AD37" s="35"/>
      <c r="AE37" s="35"/>
    </row>
    <row r="38" spans="1:31" s="2" customFormat="1" ht="14.45" hidden="1" customHeight="1">
      <c r="A38" s="35"/>
      <c r="B38" s="40"/>
      <c r="C38" s="35"/>
      <c r="D38" s="35"/>
      <c r="E38" s="118" t="s">
        <v>41</v>
      </c>
      <c r="F38" s="128">
        <f>ROUND((SUM(BH127:BH163)),  2)</f>
        <v>0</v>
      </c>
      <c r="G38" s="35"/>
      <c r="H38" s="35"/>
      <c r="I38" s="129">
        <v>0.12</v>
      </c>
      <c r="J38" s="128">
        <f>0</f>
        <v>0</v>
      </c>
      <c r="K38" s="35"/>
      <c r="L38" s="52"/>
      <c r="S38" s="35"/>
      <c r="T38" s="35"/>
      <c r="U38" s="35"/>
      <c r="V38" s="35"/>
      <c r="W38" s="35"/>
      <c r="X38" s="35"/>
      <c r="Y38" s="35"/>
      <c r="Z38" s="35"/>
      <c r="AA38" s="35"/>
      <c r="AB38" s="35"/>
      <c r="AC38" s="35"/>
      <c r="AD38" s="35"/>
      <c r="AE38" s="35"/>
    </row>
    <row r="39" spans="1:31" s="2" customFormat="1" ht="14.45" hidden="1" customHeight="1">
      <c r="A39" s="35"/>
      <c r="B39" s="40"/>
      <c r="C39" s="35"/>
      <c r="D39" s="35"/>
      <c r="E39" s="118" t="s">
        <v>42</v>
      </c>
      <c r="F39" s="128">
        <f>ROUND((SUM(BI127:BI163)),  2)</f>
        <v>0</v>
      </c>
      <c r="G39" s="35"/>
      <c r="H39" s="35"/>
      <c r="I39" s="129">
        <v>0</v>
      </c>
      <c r="J39" s="128">
        <f>0</f>
        <v>0</v>
      </c>
      <c r="K39" s="35"/>
      <c r="L39" s="52"/>
      <c r="S39" s="35"/>
      <c r="T39" s="35"/>
      <c r="U39" s="35"/>
      <c r="V39" s="35"/>
      <c r="W39" s="35"/>
      <c r="X39" s="35"/>
      <c r="Y39" s="35"/>
      <c r="Z39" s="35"/>
      <c r="AA39" s="35"/>
      <c r="AB39" s="35"/>
      <c r="AC39" s="35"/>
      <c r="AD39" s="35"/>
      <c r="AE39" s="35"/>
    </row>
    <row r="40" spans="1:31" s="2" customFormat="1" ht="6.95" customHeight="1">
      <c r="A40" s="35"/>
      <c r="B40" s="40"/>
      <c r="C40" s="35"/>
      <c r="D40" s="35"/>
      <c r="E40" s="35"/>
      <c r="F40" s="35"/>
      <c r="G40" s="35"/>
      <c r="H40" s="35"/>
      <c r="I40" s="35"/>
      <c r="J40" s="35"/>
      <c r="K40" s="35"/>
      <c r="L40" s="52"/>
      <c r="S40" s="35"/>
      <c r="T40" s="35"/>
      <c r="U40" s="35"/>
      <c r="V40" s="35"/>
      <c r="W40" s="35"/>
      <c r="X40" s="35"/>
      <c r="Y40" s="35"/>
      <c r="Z40" s="35"/>
      <c r="AA40" s="35"/>
      <c r="AB40" s="35"/>
      <c r="AC40" s="35"/>
      <c r="AD40" s="35"/>
      <c r="AE40" s="35"/>
    </row>
    <row r="41" spans="1:31" s="2" customFormat="1" ht="25.35" customHeight="1">
      <c r="A41" s="35"/>
      <c r="B41" s="40"/>
      <c r="C41" s="130"/>
      <c r="D41" s="131" t="s">
        <v>43</v>
      </c>
      <c r="E41" s="132"/>
      <c r="F41" s="132"/>
      <c r="G41" s="133" t="s">
        <v>44</v>
      </c>
      <c r="H41" s="134" t="s">
        <v>7622</v>
      </c>
      <c r="I41" s="132"/>
      <c r="J41" s="135">
        <f>SUM(J32:J39)</f>
        <v>0</v>
      </c>
      <c r="K41" s="136"/>
      <c r="L41" s="52"/>
      <c r="S41" s="35"/>
      <c r="T41" s="35"/>
      <c r="U41" s="35"/>
      <c r="V41" s="35"/>
      <c r="W41" s="35"/>
      <c r="X41" s="35"/>
      <c r="Y41" s="35"/>
      <c r="Z41" s="35"/>
      <c r="AA41" s="35"/>
      <c r="AB41" s="35"/>
      <c r="AC41" s="35"/>
      <c r="AD41" s="35"/>
      <c r="AE41" s="35"/>
    </row>
    <row r="42" spans="1:31" s="2" customFormat="1" ht="14.45" customHeight="1">
      <c r="A42" s="35"/>
      <c r="B42" s="40"/>
      <c r="C42" s="35"/>
      <c r="D42" s="35"/>
      <c r="E42" s="35"/>
      <c r="F42" s="35"/>
      <c r="G42" s="35"/>
      <c r="H42" s="35"/>
      <c r="I42" s="35"/>
      <c r="J42" s="35"/>
      <c r="K42" s="35"/>
      <c r="L42" s="52"/>
      <c r="S42" s="35"/>
      <c r="T42" s="35"/>
      <c r="U42" s="35"/>
      <c r="V42" s="35"/>
      <c r="W42" s="35"/>
      <c r="X42" s="35"/>
      <c r="Y42" s="35"/>
      <c r="Z42" s="35"/>
      <c r="AA42" s="35"/>
      <c r="AB42" s="35"/>
      <c r="AC42" s="35"/>
      <c r="AD42" s="35"/>
      <c r="AE42" s="35"/>
    </row>
    <row r="43" spans="1:31" s="1" customFormat="1" ht="14.45" customHeight="1">
      <c r="B43" s="21"/>
      <c r="L43" s="21"/>
    </row>
    <row r="44" spans="1:31" s="1" customFormat="1" ht="14.45" customHeight="1">
      <c r="B44" s="21"/>
      <c r="L44" s="21"/>
    </row>
    <row r="45" spans="1:31" s="1" customFormat="1" ht="14.45" customHeight="1">
      <c r="B45" s="21"/>
      <c r="L45" s="21"/>
    </row>
    <row r="46" spans="1:31" s="1" customFormat="1" ht="14.45" customHeight="1">
      <c r="B46" s="21"/>
      <c r="L46" s="21"/>
    </row>
    <row r="47" spans="1:31" s="1" customFormat="1" ht="14.45" customHeight="1">
      <c r="B47" s="21"/>
      <c r="L47" s="21"/>
    </row>
    <row r="48" spans="1:31" s="1" customFormat="1" ht="14.45" customHeight="1">
      <c r="B48" s="21"/>
      <c r="L48" s="21"/>
    </row>
    <row r="49" spans="1:31" s="1" customFormat="1" ht="14.45" customHeight="1">
      <c r="B49" s="21"/>
      <c r="L49" s="21"/>
    </row>
    <row r="50" spans="1:31" s="2" customFormat="1" ht="14.45" customHeight="1">
      <c r="B50" s="52"/>
      <c r="D50" s="137" t="s">
        <v>45</v>
      </c>
      <c r="E50" s="138"/>
      <c r="F50" s="138"/>
      <c r="G50" s="137" t="s">
        <v>46</v>
      </c>
      <c r="H50" s="138"/>
      <c r="I50" s="138"/>
      <c r="J50" s="138"/>
      <c r="K50" s="138"/>
      <c r="L50" s="52"/>
    </row>
    <row r="51" spans="1:31">
      <c r="B51" s="21"/>
      <c r="L51" s="21"/>
    </row>
    <row r="52" spans="1:31">
      <c r="B52" s="21"/>
      <c r="L52" s="21"/>
    </row>
    <row r="53" spans="1:31">
      <c r="B53" s="21"/>
      <c r="L53" s="21"/>
    </row>
    <row r="54" spans="1:31">
      <c r="B54" s="21"/>
      <c r="L54" s="21"/>
    </row>
    <row r="55" spans="1:31">
      <c r="B55" s="21"/>
      <c r="L55" s="21"/>
    </row>
    <row r="56" spans="1:31">
      <c r="B56" s="21"/>
      <c r="L56" s="21"/>
    </row>
    <row r="57" spans="1:31">
      <c r="B57" s="21"/>
      <c r="L57" s="21"/>
    </row>
    <row r="58" spans="1:31">
      <c r="B58" s="21"/>
      <c r="L58" s="21"/>
    </row>
    <row r="59" spans="1:31">
      <c r="B59" s="21"/>
      <c r="L59" s="21"/>
    </row>
    <row r="60" spans="1:31">
      <c r="B60" s="21"/>
      <c r="L60" s="21"/>
    </row>
    <row r="61" spans="1:31" s="2" customFormat="1" ht="12.75">
      <c r="A61" s="35"/>
      <c r="B61" s="40"/>
      <c r="C61" s="35"/>
      <c r="D61" s="139" t="s">
        <v>47</v>
      </c>
      <c r="E61" s="140"/>
      <c r="F61" s="141" t="s">
        <v>48</v>
      </c>
      <c r="G61" s="139" t="s">
        <v>47</v>
      </c>
      <c r="H61" s="140"/>
      <c r="I61" s="140"/>
      <c r="J61" s="142" t="s">
        <v>48</v>
      </c>
      <c r="K61" s="140"/>
      <c r="L61" s="52"/>
      <c r="S61" s="35"/>
      <c r="T61" s="35"/>
      <c r="U61" s="35"/>
      <c r="V61" s="35"/>
      <c r="W61" s="35"/>
      <c r="X61" s="35"/>
      <c r="Y61" s="35"/>
      <c r="Z61" s="35"/>
      <c r="AA61" s="35"/>
      <c r="AB61" s="35"/>
      <c r="AC61" s="35"/>
      <c r="AD61" s="35"/>
      <c r="AE61" s="35"/>
    </row>
    <row r="62" spans="1:31">
      <c r="B62" s="21"/>
      <c r="L62" s="21"/>
    </row>
    <row r="63" spans="1:31">
      <c r="B63" s="21"/>
      <c r="L63" s="21"/>
    </row>
    <row r="64" spans="1:31">
      <c r="B64" s="21"/>
      <c r="L64" s="21"/>
    </row>
    <row r="65" spans="1:31" s="2" customFormat="1" ht="12.75">
      <c r="A65" s="35"/>
      <c r="B65" s="40"/>
      <c r="C65" s="35"/>
      <c r="D65" s="137" t="s">
        <v>49</v>
      </c>
      <c r="E65" s="143"/>
      <c r="F65" s="143"/>
      <c r="G65" s="137" t="s">
        <v>50</v>
      </c>
      <c r="H65" s="143"/>
      <c r="I65" s="143"/>
      <c r="J65" s="143"/>
      <c r="K65" s="143"/>
      <c r="L65" s="52"/>
      <c r="S65" s="35"/>
      <c r="T65" s="35"/>
      <c r="U65" s="35"/>
      <c r="V65" s="35"/>
      <c r="W65" s="35"/>
      <c r="X65" s="35"/>
      <c r="Y65" s="35"/>
      <c r="Z65" s="35"/>
      <c r="AA65" s="35"/>
      <c r="AB65" s="35"/>
      <c r="AC65" s="35"/>
      <c r="AD65" s="35"/>
      <c r="AE65" s="35"/>
    </row>
    <row r="66" spans="1:31">
      <c r="B66" s="21"/>
      <c r="L66" s="21"/>
    </row>
    <row r="67" spans="1:31">
      <c r="B67" s="21"/>
      <c r="L67" s="21"/>
    </row>
    <row r="68" spans="1:31">
      <c r="B68" s="21"/>
      <c r="L68" s="21"/>
    </row>
    <row r="69" spans="1:31">
      <c r="B69" s="21"/>
      <c r="L69" s="21"/>
    </row>
    <row r="70" spans="1:31">
      <c r="B70" s="21"/>
      <c r="L70" s="21"/>
    </row>
    <row r="71" spans="1:31">
      <c r="B71" s="21"/>
      <c r="L71" s="21"/>
    </row>
    <row r="72" spans="1:31">
      <c r="B72" s="21"/>
      <c r="L72" s="21"/>
    </row>
    <row r="73" spans="1:31">
      <c r="B73" s="21"/>
      <c r="L73" s="21"/>
    </row>
    <row r="74" spans="1:31">
      <c r="B74" s="21"/>
      <c r="L74" s="21"/>
    </row>
    <row r="75" spans="1:31">
      <c r="B75" s="21"/>
      <c r="L75" s="21"/>
    </row>
    <row r="76" spans="1:31" s="2" customFormat="1" ht="12.75">
      <c r="A76" s="35"/>
      <c r="B76" s="40"/>
      <c r="C76" s="35"/>
      <c r="D76" s="139" t="s">
        <v>47</v>
      </c>
      <c r="E76" s="140"/>
      <c r="F76" s="141" t="s">
        <v>48</v>
      </c>
      <c r="G76" s="139" t="s">
        <v>47</v>
      </c>
      <c r="H76" s="140"/>
      <c r="I76" s="140"/>
      <c r="J76" s="142" t="s">
        <v>48</v>
      </c>
      <c r="K76" s="140"/>
      <c r="L76" s="52"/>
      <c r="S76" s="35"/>
      <c r="T76" s="35"/>
      <c r="U76" s="35"/>
      <c r="V76" s="35"/>
      <c r="W76" s="35"/>
      <c r="X76" s="35"/>
      <c r="Y76" s="35"/>
      <c r="Z76" s="35"/>
      <c r="AA76" s="35"/>
      <c r="AB76" s="35"/>
      <c r="AC76" s="35"/>
      <c r="AD76" s="35"/>
      <c r="AE76" s="35"/>
    </row>
    <row r="77" spans="1:31" s="2" customFormat="1" ht="14.45" customHeight="1">
      <c r="A77" s="35"/>
      <c r="B77" s="144"/>
      <c r="C77" s="145"/>
      <c r="D77" s="145"/>
      <c r="E77" s="145"/>
      <c r="F77" s="145"/>
      <c r="G77" s="145"/>
      <c r="H77" s="145"/>
      <c r="I77" s="145"/>
      <c r="J77" s="145"/>
      <c r="K77" s="145"/>
      <c r="L77" s="52"/>
      <c r="S77" s="35"/>
      <c r="T77" s="35"/>
      <c r="U77" s="35"/>
      <c r="V77" s="35"/>
      <c r="W77" s="35"/>
      <c r="X77" s="35"/>
      <c r="Y77" s="35"/>
      <c r="Z77" s="35"/>
      <c r="AA77" s="35"/>
      <c r="AB77" s="35"/>
      <c r="AC77" s="35"/>
      <c r="AD77" s="35"/>
      <c r="AE77" s="35"/>
    </row>
    <row r="81" spans="1:31" s="2" customFormat="1" ht="6.95" customHeight="1">
      <c r="A81" s="35"/>
      <c r="B81" s="146"/>
      <c r="C81" s="147"/>
      <c r="D81" s="147"/>
      <c r="E81" s="147"/>
      <c r="F81" s="147"/>
      <c r="G81" s="147"/>
      <c r="H81" s="147"/>
      <c r="I81" s="147"/>
      <c r="J81" s="147"/>
      <c r="K81" s="147"/>
      <c r="L81" s="52"/>
      <c r="S81" s="35"/>
      <c r="T81" s="35"/>
      <c r="U81" s="35"/>
      <c r="V81" s="35"/>
      <c r="W81" s="35"/>
      <c r="X81" s="35"/>
      <c r="Y81" s="35"/>
      <c r="Z81" s="35"/>
      <c r="AA81" s="35"/>
      <c r="AB81" s="35"/>
      <c r="AC81" s="35"/>
      <c r="AD81" s="35"/>
      <c r="AE81" s="35"/>
    </row>
    <row r="82" spans="1:31" s="2" customFormat="1" ht="24.95" customHeight="1">
      <c r="A82" s="35"/>
      <c r="B82" s="36"/>
      <c r="C82" s="24" t="s">
        <v>242</v>
      </c>
      <c r="D82" s="37"/>
      <c r="E82" s="37"/>
      <c r="F82" s="37"/>
      <c r="G82" s="37"/>
      <c r="H82" s="37"/>
      <c r="I82" s="37"/>
      <c r="J82" s="37"/>
      <c r="K82" s="37"/>
      <c r="L82" s="52"/>
      <c r="S82" s="35"/>
      <c r="T82" s="35"/>
      <c r="U82" s="35"/>
      <c r="V82" s="35"/>
      <c r="W82" s="35"/>
      <c r="X82" s="35"/>
      <c r="Y82" s="35"/>
      <c r="Z82" s="35"/>
      <c r="AA82" s="35"/>
      <c r="AB82" s="35"/>
      <c r="AC82" s="35"/>
      <c r="AD82" s="35"/>
      <c r="AE82" s="35"/>
    </row>
    <row r="83" spans="1:31" s="2" customFormat="1" ht="6.95" customHeight="1">
      <c r="A83" s="35"/>
      <c r="B83" s="36"/>
      <c r="C83" s="37"/>
      <c r="D83" s="37"/>
      <c r="E83" s="37"/>
      <c r="F83" s="37"/>
      <c r="G83" s="37"/>
      <c r="H83" s="37"/>
      <c r="I83" s="37"/>
      <c r="J83" s="37"/>
      <c r="K83" s="37"/>
      <c r="L83" s="52"/>
      <c r="S83" s="35"/>
      <c r="T83" s="35"/>
      <c r="U83" s="35"/>
      <c r="V83" s="35"/>
      <c r="W83" s="35"/>
      <c r="X83" s="35"/>
      <c r="Y83" s="35"/>
      <c r="Z83" s="35"/>
      <c r="AA83" s="35"/>
      <c r="AB83" s="35"/>
      <c r="AC83" s="35"/>
      <c r="AD83" s="35"/>
      <c r="AE83" s="35"/>
    </row>
    <row r="84" spans="1:31" s="2" customFormat="1" ht="12" customHeight="1">
      <c r="A84" s="35"/>
      <c r="B84" s="36"/>
      <c r="C84" s="30" t="s">
        <v>15</v>
      </c>
      <c r="D84" s="37"/>
      <c r="E84" s="37"/>
      <c r="F84" s="37"/>
      <c r="G84" s="37"/>
      <c r="H84" s="37"/>
      <c r="I84" s="37"/>
      <c r="J84" s="37"/>
      <c r="K84" s="37"/>
      <c r="L84" s="52"/>
      <c r="S84" s="35"/>
      <c r="T84" s="35"/>
      <c r="U84" s="35"/>
      <c r="V84" s="35"/>
      <c r="W84" s="35"/>
      <c r="X84" s="35"/>
      <c r="Y84" s="35"/>
      <c r="Z84" s="35"/>
      <c r="AA84" s="35"/>
      <c r="AB84" s="35"/>
      <c r="AC84" s="35"/>
      <c r="AD84" s="35"/>
      <c r="AE84" s="35"/>
    </row>
    <row r="85" spans="1:31" s="2" customFormat="1" ht="16.5" customHeight="1">
      <c r="A85" s="35"/>
      <c r="B85" s="36"/>
      <c r="C85" s="37"/>
      <c r="D85" s="37"/>
      <c r="E85" s="410" t="str">
        <f>E7</f>
        <v>Modernizace teplárny OB6</v>
      </c>
      <c r="F85" s="411"/>
      <c r="G85" s="411"/>
      <c r="H85" s="411"/>
      <c r="I85" s="37"/>
      <c r="J85" s="37"/>
      <c r="K85" s="37"/>
      <c r="L85" s="52"/>
      <c r="S85" s="35"/>
      <c r="T85" s="35"/>
      <c r="U85" s="35"/>
      <c r="V85" s="35"/>
      <c r="W85" s="35"/>
      <c r="X85" s="35"/>
      <c r="Y85" s="35"/>
      <c r="Z85" s="35"/>
      <c r="AA85" s="35"/>
      <c r="AB85" s="35"/>
      <c r="AC85" s="35"/>
      <c r="AD85" s="35"/>
      <c r="AE85" s="35"/>
    </row>
    <row r="86" spans="1:31" s="1" customFormat="1" ht="12" customHeight="1">
      <c r="B86" s="22"/>
      <c r="C86" s="30" t="s">
        <v>241</v>
      </c>
      <c r="D86" s="23"/>
      <c r="E86" s="23"/>
      <c r="F86" s="23"/>
      <c r="G86" s="23"/>
      <c r="H86" s="23"/>
      <c r="I86" s="23"/>
      <c r="J86" s="23"/>
      <c r="K86" s="23"/>
      <c r="L86" s="21"/>
    </row>
    <row r="87" spans="1:31" s="2" customFormat="1" ht="16.5" customHeight="1">
      <c r="A87" s="35"/>
      <c r="B87" s="36"/>
      <c r="C87" s="37"/>
      <c r="D87" s="37"/>
      <c r="E87" s="410" t="s">
        <v>4665</v>
      </c>
      <c r="F87" s="409"/>
      <c r="G87" s="409"/>
      <c r="H87" s="409"/>
      <c r="I87" s="37"/>
      <c r="J87" s="37"/>
      <c r="K87" s="37"/>
      <c r="L87" s="52"/>
      <c r="S87" s="35"/>
      <c r="T87" s="35"/>
      <c r="U87" s="35"/>
      <c r="V87" s="35"/>
      <c r="W87" s="35"/>
      <c r="X87" s="35"/>
      <c r="Y87" s="35"/>
      <c r="Z87" s="35"/>
      <c r="AA87" s="35"/>
      <c r="AB87" s="35"/>
      <c r="AC87" s="35"/>
      <c r="AD87" s="35"/>
      <c r="AE87" s="35"/>
    </row>
    <row r="88" spans="1:31" s="2" customFormat="1" ht="12" customHeight="1">
      <c r="A88" s="35"/>
      <c r="B88" s="36"/>
      <c r="C88" s="30" t="s">
        <v>432</v>
      </c>
      <c r="D88" s="37"/>
      <c r="E88" s="37"/>
      <c r="F88" s="37"/>
      <c r="G88" s="37"/>
      <c r="H88" s="37"/>
      <c r="I88" s="37"/>
      <c r="J88" s="37"/>
      <c r="K88" s="37"/>
      <c r="L88" s="52"/>
      <c r="S88" s="35"/>
      <c r="T88" s="35"/>
      <c r="U88" s="35"/>
      <c r="V88" s="35"/>
      <c r="W88" s="35"/>
      <c r="X88" s="35"/>
      <c r="Y88" s="35"/>
      <c r="Z88" s="35"/>
      <c r="AA88" s="35"/>
      <c r="AB88" s="35"/>
      <c r="AC88" s="35"/>
      <c r="AD88" s="35"/>
      <c r="AE88" s="35"/>
    </row>
    <row r="89" spans="1:31" s="2" customFormat="1" ht="16.5" customHeight="1">
      <c r="A89" s="35"/>
      <c r="B89" s="36"/>
      <c r="C89" s="37"/>
      <c r="D89" s="37"/>
      <c r="E89" s="384" t="str">
        <f>E11</f>
        <v>SO 105-D1.4.1 - ZTI</v>
      </c>
      <c r="F89" s="409"/>
      <c r="G89" s="409"/>
      <c r="H89" s="409"/>
      <c r="I89" s="37"/>
      <c r="J89" s="37"/>
      <c r="K89" s="37"/>
      <c r="L89" s="52"/>
      <c r="S89" s="35"/>
      <c r="T89" s="35"/>
      <c r="U89" s="35"/>
      <c r="V89" s="35"/>
      <c r="W89" s="35"/>
      <c r="X89" s="35"/>
      <c r="Y89" s="35"/>
      <c r="Z89" s="35"/>
      <c r="AA89" s="35"/>
      <c r="AB89" s="35"/>
      <c r="AC89" s="35"/>
      <c r="AD89" s="35"/>
      <c r="AE89" s="35"/>
    </row>
    <row r="90" spans="1:31" s="2" customFormat="1" ht="6.95" customHeight="1">
      <c r="A90" s="35"/>
      <c r="B90" s="36"/>
      <c r="C90" s="37"/>
      <c r="D90" s="37"/>
      <c r="E90" s="37"/>
      <c r="F90" s="37"/>
      <c r="G90" s="37"/>
      <c r="H90" s="37"/>
      <c r="I90" s="37"/>
      <c r="J90" s="37"/>
      <c r="K90" s="37"/>
      <c r="L90" s="52"/>
      <c r="S90" s="35"/>
      <c r="T90" s="35"/>
      <c r="U90" s="35"/>
      <c r="V90" s="35"/>
      <c r="W90" s="35"/>
      <c r="X90" s="35"/>
      <c r="Y90" s="35"/>
      <c r="Z90" s="35"/>
      <c r="AA90" s="35"/>
      <c r="AB90" s="35"/>
      <c r="AC90" s="35"/>
      <c r="AD90" s="35"/>
      <c r="AE90" s="35"/>
    </row>
    <row r="91" spans="1:31" s="2" customFormat="1" ht="12" customHeight="1">
      <c r="A91" s="35"/>
      <c r="B91" s="36"/>
      <c r="C91" s="30" t="s">
        <v>19</v>
      </c>
      <c r="D91" s="37"/>
      <c r="E91" s="37"/>
      <c r="F91" s="28" t="str">
        <f>F14</f>
        <v>Mladá Boleslav</v>
      </c>
      <c r="G91" s="37"/>
      <c r="H91" s="37"/>
      <c r="I91" s="30" t="s">
        <v>21</v>
      </c>
      <c r="J91" s="67">
        <f>IF(J14="","",J14)</f>
        <v>45363</v>
      </c>
      <c r="K91" s="37"/>
      <c r="L91" s="52"/>
      <c r="S91" s="35"/>
      <c r="T91" s="35"/>
      <c r="U91" s="35"/>
      <c r="V91" s="35"/>
      <c r="W91" s="35"/>
      <c r="X91" s="35"/>
      <c r="Y91" s="35"/>
      <c r="Z91" s="35"/>
      <c r="AA91" s="35"/>
      <c r="AB91" s="35"/>
      <c r="AC91" s="35"/>
      <c r="AD91" s="35"/>
      <c r="AE91" s="35"/>
    </row>
    <row r="92" spans="1:31" s="2" customFormat="1" ht="6.95" customHeight="1">
      <c r="A92" s="35"/>
      <c r="B92" s="36"/>
      <c r="C92" s="37"/>
      <c r="D92" s="37"/>
      <c r="E92" s="37"/>
      <c r="F92" s="37"/>
      <c r="G92" s="37"/>
      <c r="H92" s="37"/>
      <c r="I92" s="37"/>
      <c r="J92" s="37"/>
      <c r="K92" s="37"/>
      <c r="L92" s="52"/>
      <c r="S92" s="35"/>
      <c r="T92" s="35"/>
      <c r="U92" s="35"/>
      <c r="V92" s="35"/>
      <c r="W92" s="35"/>
      <c r="X92" s="35"/>
      <c r="Y92" s="35"/>
      <c r="Z92" s="35"/>
      <c r="AA92" s="35"/>
      <c r="AB92" s="35"/>
      <c r="AC92" s="35"/>
      <c r="AD92" s="35"/>
      <c r="AE92" s="35"/>
    </row>
    <row r="93" spans="1:31" s="2" customFormat="1" ht="15.2" customHeight="1">
      <c r="A93" s="35"/>
      <c r="B93" s="36"/>
      <c r="C93" s="30" t="s">
        <v>22</v>
      </c>
      <c r="D93" s="37"/>
      <c r="E93" s="37"/>
      <c r="F93" s="28" t="str">
        <f>E17</f>
        <v xml:space="preserve">ŠKO-ENERGO s.r.o. </v>
      </c>
      <c r="G93" s="37"/>
      <c r="H93" s="37"/>
      <c r="I93" s="30" t="s">
        <v>28</v>
      </c>
      <c r="J93" s="33" t="str">
        <f>E23</f>
        <v>AFRY CZ s.r.o.</v>
      </c>
      <c r="K93" s="37"/>
      <c r="L93" s="52"/>
      <c r="S93" s="35"/>
      <c r="T93" s="35"/>
      <c r="U93" s="35"/>
      <c r="V93" s="35"/>
      <c r="W93" s="35"/>
      <c r="X93" s="35"/>
      <c r="Y93" s="35"/>
      <c r="Z93" s="35"/>
      <c r="AA93" s="35"/>
      <c r="AB93" s="35"/>
      <c r="AC93" s="35"/>
      <c r="AD93" s="35"/>
      <c r="AE93" s="35"/>
    </row>
    <row r="94" spans="1:31" s="2" customFormat="1" ht="15.2" customHeight="1">
      <c r="A94" s="35"/>
      <c r="B94" s="36"/>
      <c r="C94" s="30" t="s">
        <v>26</v>
      </c>
      <c r="D94" s="37"/>
      <c r="E94" s="37"/>
      <c r="F94" s="28" t="str">
        <f>IF(E20="","",E20)</f>
        <v>Vyplň údaj</v>
      </c>
      <c r="G94" s="37"/>
      <c r="H94" s="37"/>
      <c r="I94" s="30" t="s">
        <v>31</v>
      </c>
      <c r="J94" s="33" t="str">
        <f>E26</f>
        <v>AFRY CZ s.r.o.</v>
      </c>
      <c r="K94" s="37"/>
      <c r="L94" s="52"/>
      <c r="S94" s="35"/>
      <c r="T94" s="35"/>
      <c r="U94" s="35"/>
      <c r="V94" s="35"/>
      <c r="W94" s="35"/>
      <c r="X94" s="35"/>
      <c r="Y94" s="35"/>
      <c r="Z94" s="35"/>
      <c r="AA94" s="35"/>
      <c r="AB94" s="35"/>
      <c r="AC94" s="35"/>
      <c r="AD94" s="35"/>
      <c r="AE94" s="35"/>
    </row>
    <row r="95" spans="1:31" s="2" customFormat="1" ht="10.35" customHeight="1">
      <c r="A95" s="35"/>
      <c r="B95" s="36"/>
      <c r="C95" s="37"/>
      <c r="D95" s="37"/>
      <c r="E95" s="37"/>
      <c r="F95" s="37"/>
      <c r="G95" s="37"/>
      <c r="H95" s="37"/>
      <c r="I95" s="37"/>
      <c r="J95" s="37"/>
      <c r="K95" s="37"/>
      <c r="L95" s="52"/>
      <c r="S95" s="35"/>
      <c r="T95" s="35"/>
      <c r="U95" s="35"/>
      <c r="V95" s="35"/>
      <c r="W95" s="35"/>
      <c r="X95" s="35"/>
      <c r="Y95" s="35"/>
      <c r="Z95" s="35"/>
      <c r="AA95" s="35"/>
      <c r="AB95" s="35"/>
      <c r="AC95" s="35"/>
      <c r="AD95" s="35"/>
      <c r="AE95" s="35"/>
    </row>
    <row r="96" spans="1:31" s="2" customFormat="1" ht="29.25" customHeight="1">
      <c r="A96" s="35"/>
      <c r="B96" s="36"/>
      <c r="C96" s="148" t="s">
        <v>243</v>
      </c>
      <c r="D96" s="149"/>
      <c r="E96" s="149"/>
      <c r="F96" s="149"/>
      <c r="G96" s="149"/>
      <c r="H96" s="149"/>
      <c r="I96" s="149"/>
      <c r="J96" s="150" t="s">
        <v>7631</v>
      </c>
      <c r="K96" s="149"/>
      <c r="L96" s="52"/>
      <c r="S96" s="35"/>
      <c r="T96" s="35"/>
      <c r="U96" s="35"/>
      <c r="V96" s="35"/>
      <c r="W96" s="35"/>
      <c r="X96" s="35"/>
      <c r="Y96" s="35"/>
      <c r="Z96" s="35"/>
      <c r="AA96" s="35"/>
      <c r="AB96" s="35"/>
      <c r="AC96" s="35"/>
      <c r="AD96" s="35"/>
      <c r="AE96" s="35"/>
    </row>
    <row r="97" spans="1:47" s="2" customFormat="1" ht="10.35" customHeight="1">
      <c r="A97" s="35"/>
      <c r="B97" s="36"/>
      <c r="C97" s="37"/>
      <c r="D97" s="37"/>
      <c r="E97" s="37"/>
      <c r="F97" s="37"/>
      <c r="G97" s="37"/>
      <c r="H97" s="37"/>
      <c r="I97" s="37"/>
      <c r="J97" s="37"/>
      <c r="K97" s="37"/>
      <c r="L97" s="52"/>
      <c r="S97" s="35"/>
      <c r="T97" s="35"/>
      <c r="U97" s="35"/>
      <c r="V97" s="35"/>
      <c r="W97" s="35"/>
      <c r="X97" s="35"/>
      <c r="Y97" s="35"/>
      <c r="Z97" s="35"/>
      <c r="AA97" s="35"/>
      <c r="AB97" s="35"/>
      <c r="AC97" s="35"/>
      <c r="AD97" s="35"/>
      <c r="AE97" s="35"/>
    </row>
    <row r="98" spans="1:47" s="2" customFormat="1" ht="22.9" customHeight="1">
      <c r="A98" s="35"/>
      <c r="B98" s="36"/>
      <c r="C98" s="151" t="s">
        <v>244</v>
      </c>
      <c r="D98" s="37"/>
      <c r="E98" s="37"/>
      <c r="F98" s="37"/>
      <c r="G98" s="37"/>
      <c r="H98" s="37"/>
      <c r="I98" s="37"/>
      <c r="J98" s="85">
        <f>J127</f>
        <v>0</v>
      </c>
      <c r="K98" s="37"/>
      <c r="L98" s="52"/>
      <c r="S98" s="35"/>
      <c r="T98" s="35"/>
      <c r="U98" s="35"/>
      <c r="V98" s="35"/>
      <c r="W98" s="35"/>
      <c r="X98" s="35"/>
      <c r="Y98" s="35"/>
      <c r="Z98" s="35"/>
      <c r="AA98" s="35"/>
      <c r="AB98" s="35"/>
      <c r="AC98" s="35"/>
      <c r="AD98" s="35"/>
      <c r="AE98" s="35"/>
      <c r="AU98" s="18" t="s">
        <v>245</v>
      </c>
    </row>
    <row r="99" spans="1:47" s="9" customFormat="1" ht="24.95" customHeight="1">
      <c r="B99" s="152"/>
      <c r="C99" s="153"/>
      <c r="D99" s="154" t="s">
        <v>246</v>
      </c>
      <c r="E99" s="155"/>
      <c r="F99" s="155"/>
      <c r="G99" s="155"/>
      <c r="H99" s="155"/>
      <c r="I99" s="155"/>
      <c r="J99" s="156">
        <f>J128</f>
        <v>0</v>
      </c>
      <c r="K99" s="153"/>
      <c r="L99" s="157"/>
    </row>
    <row r="100" spans="1:47" s="10" customFormat="1" ht="19.899999999999999" customHeight="1">
      <c r="B100" s="158"/>
      <c r="C100" s="103"/>
      <c r="D100" s="159" t="s">
        <v>1654</v>
      </c>
      <c r="E100" s="160"/>
      <c r="F100" s="160"/>
      <c r="G100" s="160"/>
      <c r="H100" s="160"/>
      <c r="I100" s="160"/>
      <c r="J100" s="161">
        <f>J129</f>
        <v>0</v>
      </c>
      <c r="K100" s="103"/>
      <c r="L100" s="162"/>
    </row>
    <row r="101" spans="1:47" s="10" customFormat="1" ht="19.899999999999999" customHeight="1">
      <c r="B101" s="158"/>
      <c r="C101" s="103"/>
      <c r="D101" s="159" t="s">
        <v>333</v>
      </c>
      <c r="E101" s="160"/>
      <c r="F101" s="160"/>
      <c r="G101" s="160"/>
      <c r="H101" s="160"/>
      <c r="I101" s="160"/>
      <c r="J101" s="161">
        <f>J144</f>
        <v>0</v>
      </c>
      <c r="K101" s="103"/>
      <c r="L101" s="162"/>
    </row>
    <row r="102" spans="1:47" s="9" customFormat="1" ht="24.95" customHeight="1">
      <c r="B102" s="152"/>
      <c r="C102" s="153"/>
      <c r="D102" s="154" t="s">
        <v>438</v>
      </c>
      <c r="E102" s="155"/>
      <c r="F102" s="155"/>
      <c r="G102" s="155"/>
      <c r="H102" s="155"/>
      <c r="I102" s="155"/>
      <c r="J102" s="156">
        <f>J146</f>
        <v>0</v>
      </c>
      <c r="K102" s="153"/>
      <c r="L102" s="157"/>
    </row>
    <row r="103" spans="1:47" s="10" customFormat="1" ht="19.899999999999999" customHeight="1">
      <c r="B103" s="158"/>
      <c r="C103" s="103"/>
      <c r="D103" s="159" t="s">
        <v>1655</v>
      </c>
      <c r="E103" s="160"/>
      <c r="F103" s="160"/>
      <c r="G103" s="160"/>
      <c r="H103" s="160"/>
      <c r="I103" s="160"/>
      <c r="J103" s="161">
        <f>J147</f>
        <v>0</v>
      </c>
      <c r="K103" s="103"/>
      <c r="L103" s="162"/>
    </row>
    <row r="104" spans="1:47" s="10" customFormat="1" ht="19.899999999999999" customHeight="1">
      <c r="B104" s="158"/>
      <c r="C104" s="103"/>
      <c r="D104" s="159" t="s">
        <v>1656</v>
      </c>
      <c r="E104" s="160"/>
      <c r="F104" s="160"/>
      <c r="G104" s="160"/>
      <c r="H104" s="160"/>
      <c r="I104" s="160"/>
      <c r="J104" s="161">
        <f>J153</f>
        <v>0</v>
      </c>
      <c r="K104" s="103"/>
      <c r="L104" s="162"/>
    </row>
    <row r="105" spans="1:47" s="10" customFormat="1" ht="19.899999999999999" customHeight="1">
      <c r="B105" s="158"/>
      <c r="C105" s="103"/>
      <c r="D105" s="159" t="s">
        <v>3897</v>
      </c>
      <c r="E105" s="160"/>
      <c r="F105" s="160"/>
      <c r="G105" s="160"/>
      <c r="H105" s="160"/>
      <c r="I105" s="160"/>
      <c r="J105" s="161">
        <f>J158</f>
        <v>0</v>
      </c>
      <c r="K105" s="103"/>
      <c r="L105" s="162"/>
    </row>
    <row r="106" spans="1:47" s="2" customFormat="1" ht="21.75" customHeight="1">
      <c r="A106" s="35"/>
      <c r="B106" s="36"/>
      <c r="C106" s="37"/>
      <c r="D106" s="37"/>
      <c r="E106" s="37"/>
      <c r="F106" s="37"/>
      <c r="G106" s="37"/>
      <c r="H106" s="37"/>
      <c r="I106" s="37"/>
      <c r="J106" s="37"/>
      <c r="K106" s="37"/>
      <c r="L106" s="52"/>
      <c r="S106" s="35"/>
      <c r="T106" s="35"/>
      <c r="U106" s="35"/>
      <c r="V106" s="35"/>
      <c r="W106" s="35"/>
      <c r="X106" s="35"/>
      <c r="Y106" s="35"/>
      <c r="Z106" s="35"/>
      <c r="AA106" s="35"/>
      <c r="AB106" s="35"/>
      <c r="AC106" s="35"/>
      <c r="AD106" s="35"/>
      <c r="AE106" s="35"/>
    </row>
    <row r="107" spans="1:47" s="2" customFormat="1" ht="6.95" customHeight="1">
      <c r="A107" s="35"/>
      <c r="B107" s="55"/>
      <c r="C107" s="56"/>
      <c r="D107" s="56"/>
      <c r="E107" s="56"/>
      <c r="F107" s="56"/>
      <c r="G107" s="56"/>
      <c r="H107" s="56"/>
      <c r="I107" s="56"/>
      <c r="J107" s="56"/>
      <c r="K107" s="56"/>
      <c r="L107" s="52"/>
      <c r="S107" s="35"/>
      <c r="T107" s="35"/>
      <c r="U107" s="35"/>
      <c r="V107" s="35"/>
      <c r="W107" s="35"/>
      <c r="X107" s="35"/>
      <c r="Y107" s="35"/>
      <c r="Z107" s="35"/>
      <c r="AA107" s="35"/>
      <c r="AB107" s="35"/>
      <c r="AC107" s="35"/>
      <c r="AD107" s="35"/>
      <c r="AE107" s="35"/>
    </row>
    <row r="111" spans="1:47" s="2" customFormat="1" ht="6.95" customHeight="1">
      <c r="A111" s="35"/>
      <c r="B111" s="57"/>
      <c r="C111" s="58"/>
      <c r="D111" s="58"/>
      <c r="E111" s="58"/>
      <c r="F111" s="58"/>
      <c r="G111" s="58"/>
      <c r="H111" s="58"/>
      <c r="I111" s="58"/>
      <c r="J111" s="58"/>
      <c r="K111" s="58"/>
      <c r="L111" s="52"/>
      <c r="S111" s="35"/>
      <c r="T111" s="35"/>
      <c r="U111" s="35"/>
      <c r="V111" s="35"/>
      <c r="W111" s="35"/>
      <c r="X111" s="35"/>
      <c r="Y111" s="35"/>
      <c r="Z111" s="35"/>
      <c r="AA111" s="35"/>
      <c r="AB111" s="35"/>
      <c r="AC111" s="35"/>
      <c r="AD111" s="35"/>
      <c r="AE111" s="35"/>
    </row>
    <row r="112" spans="1:47" s="2" customFormat="1" ht="24.95" customHeight="1">
      <c r="A112" s="35"/>
      <c r="B112" s="36"/>
      <c r="C112" s="24" t="s">
        <v>249</v>
      </c>
      <c r="D112" s="37"/>
      <c r="E112" s="37"/>
      <c r="F112" s="37"/>
      <c r="G112" s="37"/>
      <c r="H112" s="37"/>
      <c r="I112" s="37"/>
      <c r="J112" s="37"/>
      <c r="K112" s="37"/>
      <c r="L112" s="52"/>
      <c r="S112" s="35"/>
      <c r="T112" s="35"/>
      <c r="U112" s="35"/>
      <c r="V112" s="35"/>
      <c r="W112" s="35"/>
      <c r="X112" s="35"/>
      <c r="Y112" s="35"/>
      <c r="Z112" s="35"/>
      <c r="AA112" s="35"/>
      <c r="AB112" s="35"/>
      <c r="AC112" s="35"/>
      <c r="AD112" s="35"/>
      <c r="AE112" s="35"/>
    </row>
    <row r="113" spans="1:63" s="2" customFormat="1" ht="6.95" customHeight="1">
      <c r="A113" s="35"/>
      <c r="B113" s="36"/>
      <c r="C113" s="37"/>
      <c r="D113" s="37"/>
      <c r="E113" s="37"/>
      <c r="F113" s="37"/>
      <c r="G113" s="37"/>
      <c r="H113" s="37"/>
      <c r="I113" s="37"/>
      <c r="J113" s="37"/>
      <c r="K113" s="37"/>
      <c r="L113" s="52"/>
      <c r="S113" s="35"/>
      <c r="T113" s="35"/>
      <c r="U113" s="35"/>
      <c r="V113" s="35"/>
      <c r="W113" s="35"/>
      <c r="X113" s="35"/>
      <c r="Y113" s="35"/>
      <c r="Z113" s="35"/>
      <c r="AA113" s="35"/>
      <c r="AB113" s="35"/>
      <c r="AC113" s="35"/>
      <c r="AD113" s="35"/>
      <c r="AE113" s="35"/>
    </row>
    <row r="114" spans="1:63" s="2" customFormat="1" ht="12" customHeight="1">
      <c r="A114" s="35"/>
      <c r="B114" s="36"/>
      <c r="C114" s="30" t="s">
        <v>15</v>
      </c>
      <c r="D114" s="37"/>
      <c r="E114" s="37"/>
      <c r="F114" s="37"/>
      <c r="G114" s="37"/>
      <c r="H114" s="37"/>
      <c r="I114" s="37"/>
      <c r="J114" s="37"/>
      <c r="K114" s="37"/>
      <c r="L114" s="52"/>
      <c r="S114" s="35"/>
      <c r="T114" s="35"/>
      <c r="U114" s="35"/>
      <c r="V114" s="35"/>
      <c r="W114" s="35"/>
      <c r="X114" s="35"/>
      <c r="Y114" s="35"/>
      <c r="Z114" s="35"/>
      <c r="AA114" s="35"/>
      <c r="AB114" s="35"/>
      <c r="AC114" s="35"/>
      <c r="AD114" s="35"/>
      <c r="AE114" s="35"/>
    </row>
    <row r="115" spans="1:63" s="2" customFormat="1" ht="16.5" customHeight="1">
      <c r="A115" s="35"/>
      <c r="B115" s="36"/>
      <c r="C115" s="37"/>
      <c r="D115" s="37"/>
      <c r="E115" s="410" t="str">
        <f>E7</f>
        <v>Modernizace teplárny OB6</v>
      </c>
      <c r="F115" s="411"/>
      <c r="G115" s="411"/>
      <c r="H115" s="411"/>
      <c r="I115" s="37"/>
      <c r="J115" s="37"/>
      <c r="K115" s="37"/>
      <c r="L115" s="52"/>
      <c r="S115" s="35"/>
      <c r="T115" s="35"/>
      <c r="U115" s="35"/>
      <c r="V115" s="35"/>
      <c r="W115" s="35"/>
      <c r="X115" s="35"/>
      <c r="Y115" s="35"/>
      <c r="Z115" s="35"/>
      <c r="AA115" s="35"/>
      <c r="AB115" s="35"/>
      <c r="AC115" s="35"/>
      <c r="AD115" s="35"/>
      <c r="AE115" s="35"/>
    </row>
    <row r="116" spans="1:63" s="1" customFormat="1" ht="12" customHeight="1">
      <c r="B116" s="22"/>
      <c r="C116" s="30" t="s">
        <v>241</v>
      </c>
      <c r="D116" s="23"/>
      <c r="E116" s="23"/>
      <c r="F116" s="23"/>
      <c r="G116" s="23"/>
      <c r="H116" s="23"/>
      <c r="I116" s="23"/>
      <c r="J116" s="23"/>
      <c r="K116" s="23"/>
      <c r="L116" s="21"/>
    </row>
    <row r="117" spans="1:63" s="2" customFormat="1" ht="16.5" customHeight="1">
      <c r="A117" s="35"/>
      <c r="B117" s="36"/>
      <c r="C117" s="37"/>
      <c r="D117" s="37"/>
      <c r="E117" s="410" t="s">
        <v>4665</v>
      </c>
      <c r="F117" s="409"/>
      <c r="G117" s="409"/>
      <c r="H117" s="409"/>
      <c r="I117" s="37"/>
      <c r="J117" s="37"/>
      <c r="K117" s="37"/>
      <c r="L117" s="52"/>
      <c r="S117" s="35"/>
      <c r="T117" s="35"/>
      <c r="U117" s="35"/>
      <c r="V117" s="35"/>
      <c r="W117" s="35"/>
      <c r="X117" s="35"/>
      <c r="Y117" s="35"/>
      <c r="Z117" s="35"/>
      <c r="AA117" s="35"/>
      <c r="AB117" s="35"/>
      <c r="AC117" s="35"/>
      <c r="AD117" s="35"/>
      <c r="AE117" s="35"/>
    </row>
    <row r="118" spans="1:63" s="2" customFormat="1" ht="12" customHeight="1">
      <c r="A118" s="35"/>
      <c r="B118" s="36"/>
      <c r="C118" s="30" t="s">
        <v>432</v>
      </c>
      <c r="D118" s="37"/>
      <c r="E118" s="37"/>
      <c r="F118" s="37"/>
      <c r="G118" s="37"/>
      <c r="H118" s="37"/>
      <c r="I118" s="37"/>
      <c r="J118" s="37"/>
      <c r="K118" s="37"/>
      <c r="L118" s="52"/>
      <c r="S118" s="35"/>
      <c r="T118" s="35"/>
      <c r="U118" s="35"/>
      <c r="V118" s="35"/>
      <c r="W118" s="35"/>
      <c r="X118" s="35"/>
      <c r="Y118" s="35"/>
      <c r="Z118" s="35"/>
      <c r="AA118" s="35"/>
      <c r="AB118" s="35"/>
      <c r="AC118" s="35"/>
      <c r="AD118" s="35"/>
      <c r="AE118" s="35"/>
    </row>
    <row r="119" spans="1:63" s="2" customFormat="1" ht="16.5" customHeight="1">
      <c r="A119" s="35"/>
      <c r="B119" s="36"/>
      <c r="C119" s="37"/>
      <c r="D119" s="37"/>
      <c r="E119" s="384" t="str">
        <f>E11</f>
        <v>SO 105-D1.4.1 - ZTI</v>
      </c>
      <c r="F119" s="409"/>
      <c r="G119" s="409"/>
      <c r="H119" s="409"/>
      <c r="I119" s="37"/>
      <c r="J119" s="37"/>
      <c r="K119" s="37"/>
      <c r="L119" s="52"/>
      <c r="S119" s="35"/>
      <c r="T119" s="35"/>
      <c r="U119" s="35"/>
      <c r="V119" s="35"/>
      <c r="W119" s="35"/>
      <c r="X119" s="35"/>
      <c r="Y119" s="35"/>
      <c r="Z119" s="35"/>
      <c r="AA119" s="35"/>
      <c r="AB119" s="35"/>
      <c r="AC119" s="35"/>
      <c r="AD119" s="35"/>
      <c r="AE119" s="35"/>
    </row>
    <row r="120" spans="1:63" s="2" customFormat="1" ht="6.95" customHeight="1">
      <c r="A120" s="35"/>
      <c r="B120" s="36"/>
      <c r="C120" s="37"/>
      <c r="D120" s="37"/>
      <c r="E120" s="37"/>
      <c r="F120" s="37"/>
      <c r="G120" s="37"/>
      <c r="H120" s="37"/>
      <c r="I120" s="37"/>
      <c r="J120" s="37"/>
      <c r="K120" s="37"/>
      <c r="L120" s="52"/>
      <c r="S120" s="35"/>
      <c r="T120" s="35"/>
      <c r="U120" s="35"/>
      <c r="V120" s="35"/>
      <c r="W120" s="35"/>
      <c r="X120" s="35"/>
      <c r="Y120" s="35"/>
      <c r="Z120" s="35"/>
      <c r="AA120" s="35"/>
      <c r="AB120" s="35"/>
      <c r="AC120" s="35"/>
      <c r="AD120" s="35"/>
      <c r="AE120" s="35"/>
    </row>
    <row r="121" spans="1:63" s="2" customFormat="1" ht="12" customHeight="1">
      <c r="A121" s="35"/>
      <c r="B121" s="36"/>
      <c r="C121" s="30" t="s">
        <v>19</v>
      </c>
      <c r="D121" s="37"/>
      <c r="E121" s="37"/>
      <c r="F121" s="28" t="str">
        <f>F14</f>
        <v>Mladá Boleslav</v>
      </c>
      <c r="G121" s="37"/>
      <c r="H121" s="37"/>
      <c r="I121" s="30" t="s">
        <v>21</v>
      </c>
      <c r="J121" s="67">
        <f>IF(J14="","",J14)</f>
        <v>45363</v>
      </c>
      <c r="K121" s="37"/>
      <c r="L121" s="52"/>
      <c r="S121" s="35"/>
      <c r="T121" s="35"/>
      <c r="U121" s="35"/>
      <c r="V121" s="35"/>
      <c r="W121" s="35"/>
      <c r="X121" s="35"/>
      <c r="Y121" s="35"/>
      <c r="Z121" s="35"/>
      <c r="AA121" s="35"/>
      <c r="AB121" s="35"/>
      <c r="AC121" s="35"/>
      <c r="AD121" s="35"/>
      <c r="AE121" s="35"/>
    </row>
    <row r="122" spans="1:63" s="2" customFormat="1" ht="6.95" customHeight="1">
      <c r="A122" s="35"/>
      <c r="B122" s="36"/>
      <c r="C122" s="37"/>
      <c r="D122" s="37"/>
      <c r="E122" s="37"/>
      <c r="F122" s="37"/>
      <c r="G122" s="37"/>
      <c r="H122" s="37"/>
      <c r="I122" s="37"/>
      <c r="J122" s="37"/>
      <c r="K122" s="37"/>
      <c r="L122" s="52"/>
      <c r="S122" s="35"/>
      <c r="T122" s="35"/>
      <c r="U122" s="35"/>
      <c r="V122" s="35"/>
      <c r="W122" s="35"/>
      <c r="X122" s="35"/>
      <c r="Y122" s="35"/>
      <c r="Z122" s="35"/>
      <c r="AA122" s="35"/>
      <c r="AB122" s="35"/>
      <c r="AC122" s="35"/>
      <c r="AD122" s="35"/>
      <c r="AE122" s="35"/>
    </row>
    <row r="123" spans="1:63" s="2" customFormat="1" ht="15.2" customHeight="1">
      <c r="A123" s="35"/>
      <c r="B123" s="36"/>
      <c r="C123" s="30" t="s">
        <v>22</v>
      </c>
      <c r="D123" s="37"/>
      <c r="E123" s="37"/>
      <c r="F123" s="28" t="str">
        <f>E17</f>
        <v xml:space="preserve">ŠKO-ENERGO s.r.o. </v>
      </c>
      <c r="G123" s="37"/>
      <c r="H123" s="37"/>
      <c r="I123" s="30" t="s">
        <v>28</v>
      </c>
      <c r="J123" s="33" t="str">
        <f>E23</f>
        <v>AFRY CZ s.r.o.</v>
      </c>
      <c r="K123" s="37"/>
      <c r="L123" s="52"/>
      <c r="S123" s="35"/>
      <c r="T123" s="35"/>
      <c r="U123" s="35"/>
      <c r="V123" s="35"/>
      <c r="W123" s="35"/>
      <c r="X123" s="35"/>
      <c r="Y123" s="35"/>
      <c r="Z123" s="35"/>
      <c r="AA123" s="35"/>
      <c r="AB123" s="35"/>
      <c r="AC123" s="35"/>
      <c r="AD123" s="35"/>
      <c r="AE123" s="35"/>
    </row>
    <row r="124" spans="1:63" s="2" customFormat="1" ht="15.2" customHeight="1">
      <c r="A124" s="35"/>
      <c r="B124" s="36"/>
      <c r="C124" s="30" t="s">
        <v>26</v>
      </c>
      <c r="D124" s="37"/>
      <c r="E124" s="37"/>
      <c r="F124" s="28" t="str">
        <f>IF(E20="","",E20)</f>
        <v>Vyplň údaj</v>
      </c>
      <c r="G124" s="37"/>
      <c r="H124" s="37"/>
      <c r="I124" s="30" t="s">
        <v>31</v>
      </c>
      <c r="J124" s="33" t="str">
        <f>E26</f>
        <v>AFRY CZ s.r.o.</v>
      </c>
      <c r="K124" s="37"/>
      <c r="L124" s="52"/>
      <c r="S124" s="35"/>
      <c r="T124" s="35"/>
      <c r="U124" s="35"/>
      <c r="V124" s="35"/>
      <c r="W124" s="35"/>
      <c r="X124" s="35"/>
      <c r="Y124" s="35"/>
      <c r="Z124" s="35"/>
      <c r="AA124" s="35"/>
      <c r="AB124" s="35"/>
      <c r="AC124" s="35"/>
      <c r="AD124" s="35"/>
      <c r="AE124" s="35"/>
    </row>
    <row r="125" spans="1:63" s="2" customFormat="1" ht="10.35" customHeight="1">
      <c r="A125" s="35"/>
      <c r="B125" s="36"/>
      <c r="C125" s="37"/>
      <c r="D125" s="37"/>
      <c r="E125" s="37"/>
      <c r="F125" s="37"/>
      <c r="G125" s="37"/>
      <c r="H125" s="37"/>
      <c r="I125" s="37"/>
      <c r="J125" s="37"/>
      <c r="K125" s="37"/>
      <c r="L125" s="52"/>
      <c r="S125" s="35"/>
      <c r="T125" s="35"/>
      <c r="U125" s="35"/>
      <c r="V125" s="35"/>
      <c r="W125" s="35"/>
      <c r="X125" s="35"/>
      <c r="Y125" s="35"/>
      <c r="Z125" s="35"/>
      <c r="AA125" s="35"/>
      <c r="AB125" s="35"/>
      <c r="AC125" s="35"/>
      <c r="AD125" s="35"/>
      <c r="AE125" s="35"/>
    </row>
    <row r="126" spans="1:63" s="11" customFormat="1" ht="29.25" customHeight="1">
      <c r="A126" s="163"/>
      <c r="B126" s="164"/>
      <c r="C126" s="165" t="s">
        <v>250</v>
      </c>
      <c r="D126" s="166" t="s">
        <v>55</v>
      </c>
      <c r="E126" s="166" t="s">
        <v>53</v>
      </c>
      <c r="F126" s="166" t="s">
        <v>54</v>
      </c>
      <c r="G126" s="166" t="s">
        <v>251</v>
      </c>
      <c r="H126" s="166" t="s">
        <v>252</v>
      </c>
      <c r="I126" s="166" t="s">
        <v>7632</v>
      </c>
      <c r="J126" s="167" t="s">
        <v>7631</v>
      </c>
      <c r="K126" s="168" t="s">
        <v>253</v>
      </c>
      <c r="L126" s="169"/>
      <c r="M126" s="76" t="s">
        <v>1</v>
      </c>
      <c r="N126" s="77" t="s">
        <v>37</v>
      </c>
      <c r="O126" s="77" t="s">
        <v>254</v>
      </c>
      <c r="P126" s="77" t="s">
        <v>255</v>
      </c>
      <c r="Q126" s="77" t="s">
        <v>256</v>
      </c>
      <c r="R126" s="77" t="s">
        <v>257</v>
      </c>
      <c r="S126" s="77" t="s">
        <v>258</v>
      </c>
      <c r="T126" s="78" t="s">
        <v>259</v>
      </c>
      <c r="U126" s="163"/>
      <c r="V126" s="163"/>
      <c r="W126" s="163"/>
      <c r="X126" s="163"/>
      <c r="Y126" s="163"/>
      <c r="Z126" s="163"/>
      <c r="AA126" s="163"/>
      <c r="AB126" s="163"/>
      <c r="AC126" s="163"/>
      <c r="AD126" s="163"/>
      <c r="AE126" s="163"/>
    </row>
    <row r="127" spans="1:63" s="2" customFormat="1" ht="22.9" customHeight="1">
      <c r="A127" s="35"/>
      <c r="B127" s="36"/>
      <c r="C127" s="83" t="s">
        <v>260</v>
      </c>
      <c r="D127" s="37"/>
      <c r="E127" s="37"/>
      <c r="F127" s="37"/>
      <c r="G127" s="37"/>
      <c r="H127" s="37"/>
      <c r="I127" s="37"/>
      <c r="J127" s="170">
        <f>BK127</f>
        <v>0</v>
      </c>
      <c r="K127" s="37"/>
      <c r="L127" s="40"/>
      <c r="M127" s="79"/>
      <c r="N127" s="171"/>
      <c r="O127" s="80"/>
      <c r="P127" s="172">
        <f>P128+P146</f>
        <v>0</v>
      </c>
      <c r="Q127" s="80"/>
      <c r="R127" s="172">
        <f>R128+R146</f>
        <v>0.19933700000000001</v>
      </c>
      <c r="S127" s="80"/>
      <c r="T127" s="173">
        <f>T128+T146</f>
        <v>0</v>
      </c>
      <c r="U127" s="35"/>
      <c r="V127" s="35"/>
      <c r="W127" s="35"/>
      <c r="X127" s="35"/>
      <c r="Y127" s="35"/>
      <c r="Z127" s="35"/>
      <c r="AA127" s="35"/>
      <c r="AB127" s="35"/>
      <c r="AC127" s="35"/>
      <c r="AD127" s="35"/>
      <c r="AE127" s="35"/>
      <c r="AT127" s="18" t="s">
        <v>63</v>
      </c>
      <c r="AU127" s="18" t="s">
        <v>245</v>
      </c>
      <c r="BK127" s="174">
        <f>BK128+BK146</f>
        <v>0</v>
      </c>
    </row>
    <row r="128" spans="1:63" s="12" customFormat="1" ht="25.9" customHeight="1">
      <c r="B128" s="175"/>
      <c r="C128" s="176"/>
      <c r="D128" s="177" t="s">
        <v>63</v>
      </c>
      <c r="E128" s="178" t="s">
        <v>261</v>
      </c>
      <c r="F128" s="178" t="s">
        <v>262</v>
      </c>
      <c r="G128" s="176"/>
      <c r="H128" s="176"/>
      <c r="I128" s="179"/>
      <c r="J128" s="180">
        <f>BK128</f>
        <v>0</v>
      </c>
      <c r="K128" s="176"/>
      <c r="L128" s="181"/>
      <c r="M128" s="182"/>
      <c r="N128" s="183"/>
      <c r="O128" s="183"/>
      <c r="P128" s="184">
        <f>P129+P144</f>
        <v>0</v>
      </c>
      <c r="Q128" s="183"/>
      <c r="R128" s="184">
        <f>R129+R144</f>
        <v>0.14124700000000001</v>
      </c>
      <c r="S128" s="183"/>
      <c r="T128" s="185">
        <f>T129+T144</f>
        <v>0</v>
      </c>
      <c r="AR128" s="186" t="s">
        <v>71</v>
      </c>
      <c r="AT128" s="187" t="s">
        <v>63</v>
      </c>
      <c r="AU128" s="187" t="s">
        <v>64</v>
      </c>
      <c r="AY128" s="186" t="s">
        <v>263</v>
      </c>
      <c r="BK128" s="188">
        <f>BK129+BK144</f>
        <v>0</v>
      </c>
    </row>
    <row r="129" spans="1:65" s="12" customFormat="1" ht="22.9" customHeight="1">
      <c r="B129" s="175"/>
      <c r="C129" s="176"/>
      <c r="D129" s="177" t="s">
        <v>63</v>
      </c>
      <c r="E129" s="189" t="s">
        <v>314</v>
      </c>
      <c r="F129" s="189" t="s">
        <v>1712</v>
      </c>
      <c r="G129" s="176"/>
      <c r="H129" s="176"/>
      <c r="I129" s="179"/>
      <c r="J129" s="190">
        <f>BK129</f>
        <v>0</v>
      </c>
      <c r="K129" s="176"/>
      <c r="L129" s="181"/>
      <c r="M129" s="182"/>
      <c r="N129" s="183"/>
      <c r="O129" s="183"/>
      <c r="P129" s="184">
        <f>SUM(P130:P143)</f>
        <v>0</v>
      </c>
      <c r="Q129" s="183"/>
      <c r="R129" s="184">
        <f>SUM(R130:R143)</f>
        <v>0.14124700000000001</v>
      </c>
      <c r="S129" s="183"/>
      <c r="T129" s="185">
        <f>SUM(T130:T143)</f>
        <v>0</v>
      </c>
      <c r="AR129" s="186" t="s">
        <v>71</v>
      </c>
      <c r="AT129" s="187" t="s">
        <v>63</v>
      </c>
      <c r="AU129" s="187" t="s">
        <v>71</v>
      </c>
      <c r="AY129" s="186" t="s">
        <v>263</v>
      </c>
      <c r="BK129" s="188">
        <f>SUM(BK130:BK143)</f>
        <v>0</v>
      </c>
    </row>
    <row r="130" spans="1:65" s="2" customFormat="1" ht="24.2" customHeight="1">
      <c r="A130" s="35"/>
      <c r="B130" s="36"/>
      <c r="C130" s="191" t="s">
        <v>71</v>
      </c>
      <c r="D130" s="191" t="s">
        <v>266</v>
      </c>
      <c r="E130" s="192" t="s">
        <v>4847</v>
      </c>
      <c r="F130" s="193" t="s">
        <v>4848</v>
      </c>
      <c r="G130" s="194" t="s">
        <v>796</v>
      </c>
      <c r="H130" s="195">
        <v>4</v>
      </c>
      <c r="I130" s="196"/>
      <c r="J130" s="197">
        <f>ROUND(I130*H130,2)</f>
        <v>0</v>
      </c>
      <c r="K130" s="198"/>
      <c r="L130" s="40"/>
      <c r="M130" s="199" t="s">
        <v>1</v>
      </c>
      <c r="N130" s="200" t="s">
        <v>38</v>
      </c>
      <c r="O130" s="72"/>
      <c r="P130" s="201">
        <f>O130*H130</f>
        <v>0</v>
      </c>
      <c r="Q130" s="201">
        <v>1.0000000000000001E-5</v>
      </c>
      <c r="R130" s="201">
        <f>Q130*H130</f>
        <v>4.0000000000000003E-5</v>
      </c>
      <c r="S130" s="201">
        <v>0</v>
      </c>
      <c r="T130" s="202">
        <f>S130*H130</f>
        <v>0</v>
      </c>
      <c r="U130" s="35"/>
      <c r="V130" s="35"/>
      <c r="W130" s="35"/>
      <c r="X130" s="35"/>
      <c r="Y130" s="35"/>
      <c r="Z130" s="35"/>
      <c r="AA130" s="35"/>
      <c r="AB130" s="35"/>
      <c r="AC130" s="35"/>
      <c r="AD130" s="35"/>
      <c r="AE130" s="35"/>
      <c r="AR130" s="203" t="s">
        <v>270</v>
      </c>
      <c r="AT130" s="203" t="s">
        <v>266</v>
      </c>
      <c r="AU130" s="203" t="s">
        <v>73</v>
      </c>
      <c r="AY130" s="18" t="s">
        <v>263</v>
      </c>
      <c r="BE130" s="204">
        <f>IF(N130="základní",J130,0)</f>
        <v>0</v>
      </c>
      <c r="BF130" s="204">
        <f>IF(N130="snížená",J130,0)</f>
        <v>0</v>
      </c>
      <c r="BG130" s="204">
        <f>IF(N130="zákl. přenesená",J130,0)</f>
        <v>0</v>
      </c>
      <c r="BH130" s="204">
        <f>IF(N130="sníž. přenesená",J130,0)</f>
        <v>0</v>
      </c>
      <c r="BI130" s="204">
        <f>IF(N130="nulová",J130,0)</f>
        <v>0</v>
      </c>
      <c r="BJ130" s="18" t="s">
        <v>71</v>
      </c>
      <c r="BK130" s="204">
        <f>ROUND(I130*H130,2)</f>
        <v>0</v>
      </c>
      <c r="BL130" s="18" t="s">
        <v>270</v>
      </c>
      <c r="BM130" s="203" t="s">
        <v>4849</v>
      </c>
    </row>
    <row r="131" spans="1:65" s="2" customFormat="1" ht="24.2" customHeight="1">
      <c r="A131" s="35"/>
      <c r="B131" s="36"/>
      <c r="C131" s="261" t="s">
        <v>73</v>
      </c>
      <c r="D131" s="261" t="s">
        <v>401</v>
      </c>
      <c r="E131" s="262" t="s">
        <v>4850</v>
      </c>
      <c r="F131" s="263" t="s">
        <v>4851</v>
      </c>
      <c r="G131" s="264" t="s">
        <v>796</v>
      </c>
      <c r="H131" s="265">
        <v>4</v>
      </c>
      <c r="I131" s="266"/>
      <c r="J131" s="267">
        <f>ROUND(I131*H131,2)</f>
        <v>0</v>
      </c>
      <c r="K131" s="268"/>
      <c r="L131" s="269"/>
      <c r="M131" s="270" t="s">
        <v>1</v>
      </c>
      <c r="N131" s="271" t="s">
        <v>38</v>
      </c>
      <c r="O131" s="72"/>
      <c r="P131" s="201">
        <f>O131*H131</f>
        <v>0</v>
      </c>
      <c r="Q131" s="201">
        <v>1.4E-3</v>
      </c>
      <c r="R131" s="201">
        <f>Q131*H131</f>
        <v>5.5999999999999999E-3</v>
      </c>
      <c r="S131" s="201">
        <v>0</v>
      </c>
      <c r="T131" s="202">
        <f>S131*H131</f>
        <v>0</v>
      </c>
      <c r="U131" s="35"/>
      <c r="V131" s="35"/>
      <c r="W131" s="35"/>
      <c r="X131" s="35"/>
      <c r="Y131" s="35"/>
      <c r="Z131" s="35"/>
      <c r="AA131" s="35"/>
      <c r="AB131" s="35"/>
      <c r="AC131" s="35"/>
      <c r="AD131" s="35"/>
      <c r="AE131" s="35"/>
      <c r="AR131" s="203" t="s">
        <v>314</v>
      </c>
      <c r="AT131" s="203" t="s">
        <v>401</v>
      </c>
      <c r="AU131" s="203" t="s">
        <v>73</v>
      </c>
      <c r="AY131" s="18" t="s">
        <v>263</v>
      </c>
      <c r="BE131" s="204">
        <f>IF(N131="základní",J131,0)</f>
        <v>0</v>
      </c>
      <c r="BF131" s="204">
        <f>IF(N131="snížená",J131,0)</f>
        <v>0</v>
      </c>
      <c r="BG131" s="204">
        <f>IF(N131="zákl. přenesená",J131,0)</f>
        <v>0</v>
      </c>
      <c r="BH131" s="204">
        <f>IF(N131="sníž. přenesená",J131,0)</f>
        <v>0</v>
      </c>
      <c r="BI131" s="204">
        <f>IF(N131="nulová",J131,0)</f>
        <v>0</v>
      </c>
      <c r="BJ131" s="18" t="s">
        <v>71</v>
      </c>
      <c r="BK131" s="204">
        <f>ROUND(I131*H131,2)</f>
        <v>0</v>
      </c>
      <c r="BL131" s="18" t="s">
        <v>270</v>
      </c>
      <c r="BM131" s="203" t="s">
        <v>4852</v>
      </c>
    </row>
    <row r="132" spans="1:65" s="2" customFormat="1" ht="24.2" customHeight="1">
      <c r="A132" s="35"/>
      <c r="B132" s="36"/>
      <c r="C132" s="191" t="s">
        <v>276</v>
      </c>
      <c r="D132" s="191" t="s">
        <v>266</v>
      </c>
      <c r="E132" s="192" t="s">
        <v>4853</v>
      </c>
      <c r="F132" s="193" t="s">
        <v>4854</v>
      </c>
      <c r="G132" s="194" t="s">
        <v>796</v>
      </c>
      <c r="H132" s="195">
        <v>59.35</v>
      </c>
      <c r="I132" s="196"/>
      <c r="J132" s="197">
        <f>ROUND(I132*H132,2)</f>
        <v>0</v>
      </c>
      <c r="K132" s="198"/>
      <c r="L132" s="40"/>
      <c r="M132" s="199" t="s">
        <v>1</v>
      </c>
      <c r="N132" s="200" t="s">
        <v>38</v>
      </c>
      <c r="O132" s="72"/>
      <c r="P132" s="201">
        <f>O132*H132</f>
        <v>0</v>
      </c>
      <c r="Q132" s="201">
        <v>1.0000000000000001E-5</v>
      </c>
      <c r="R132" s="201">
        <f>Q132*H132</f>
        <v>5.9350000000000006E-4</v>
      </c>
      <c r="S132" s="201">
        <v>0</v>
      </c>
      <c r="T132" s="202">
        <f>S132*H132</f>
        <v>0</v>
      </c>
      <c r="U132" s="35"/>
      <c r="V132" s="35"/>
      <c r="W132" s="35"/>
      <c r="X132" s="35"/>
      <c r="Y132" s="35"/>
      <c r="Z132" s="35"/>
      <c r="AA132" s="35"/>
      <c r="AB132" s="35"/>
      <c r="AC132" s="35"/>
      <c r="AD132" s="35"/>
      <c r="AE132" s="35"/>
      <c r="AR132" s="203" t="s">
        <v>270</v>
      </c>
      <c r="AT132" s="203" t="s">
        <v>266</v>
      </c>
      <c r="AU132" s="203" t="s">
        <v>73</v>
      </c>
      <c r="AY132" s="18" t="s">
        <v>263</v>
      </c>
      <c r="BE132" s="204">
        <f>IF(N132="základní",J132,0)</f>
        <v>0</v>
      </c>
      <c r="BF132" s="204">
        <f>IF(N132="snížená",J132,0)</f>
        <v>0</v>
      </c>
      <c r="BG132" s="204">
        <f>IF(N132="zákl. přenesená",J132,0)</f>
        <v>0</v>
      </c>
      <c r="BH132" s="204">
        <f>IF(N132="sníž. přenesená",J132,0)</f>
        <v>0</v>
      </c>
      <c r="BI132" s="204">
        <f>IF(N132="nulová",J132,0)</f>
        <v>0</v>
      </c>
      <c r="BJ132" s="18" t="s">
        <v>71</v>
      </c>
      <c r="BK132" s="204">
        <f>ROUND(I132*H132,2)</f>
        <v>0</v>
      </c>
      <c r="BL132" s="18" t="s">
        <v>270</v>
      </c>
      <c r="BM132" s="203" t="s">
        <v>4855</v>
      </c>
    </row>
    <row r="133" spans="1:65" s="13" customFormat="1">
      <c r="B133" s="205"/>
      <c r="C133" s="206"/>
      <c r="D133" s="207" t="s">
        <v>272</v>
      </c>
      <c r="E133" s="208" t="s">
        <v>1</v>
      </c>
      <c r="F133" s="209" t="s">
        <v>4856</v>
      </c>
      <c r="G133" s="206"/>
      <c r="H133" s="210">
        <v>13.5</v>
      </c>
      <c r="I133" s="211"/>
      <c r="J133" s="206"/>
      <c r="K133" s="206"/>
      <c r="L133" s="212"/>
      <c r="M133" s="213"/>
      <c r="N133" s="214"/>
      <c r="O133" s="214"/>
      <c r="P133" s="214"/>
      <c r="Q133" s="214"/>
      <c r="R133" s="214"/>
      <c r="S133" s="214"/>
      <c r="T133" s="215"/>
      <c r="AT133" s="216" t="s">
        <v>272</v>
      </c>
      <c r="AU133" s="216" t="s">
        <v>73</v>
      </c>
      <c r="AV133" s="13" t="s">
        <v>73</v>
      </c>
      <c r="AW133" s="13" t="s">
        <v>30</v>
      </c>
      <c r="AX133" s="13" t="s">
        <v>64</v>
      </c>
      <c r="AY133" s="216" t="s">
        <v>263</v>
      </c>
    </row>
    <row r="134" spans="1:65" s="13" customFormat="1">
      <c r="B134" s="205"/>
      <c r="C134" s="206"/>
      <c r="D134" s="207" t="s">
        <v>272</v>
      </c>
      <c r="E134" s="208" t="s">
        <v>1</v>
      </c>
      <c r="F134" s="209" t="s">
        <v>4857</v>
      </c>
      <c r="G134" s="206"/>
      <c r="H134" s="210">
        <v>45.85</v>
      </c>
      <c r="I134" s="211"/>
      <c r="J134" s="206"/>
      <c r="K134" s="206"/>
      <c r="L134" s="212"/>
      <c r="M134" s="213"/>
      <c r="N134" s="214"/>
      <c r="O134" s="214"/>
      <c r="P134" s="214"/>
      <c r="Q134" s="214"/>
      <c r="R134" s="214"/>
      <c r="S134" s="214"/>
      <c r="T134" s="215"/>
      <c r="AT134" s="216" t="s">
        <v>272</v>
      </c>
      <c r="AU134" s="216" t="s">
        <v>73</v>
      </c>
      <c r="AV134" s="13" t="s">
        <v>73</v>
      </c>
      <c r="AW134" s="13" t="s">
        <v>30</v>
      </c>
      <c r="AX134" s="13" t="s">
        <v>64</v>
      </c>
      <c r="AY134" s="216" t="s">
        <v>263</v>
      </c>
    </row>
    <row r="135" spans="1:65" s="15" customFormat="1">
      <c r="B135" s="228"/>
      <c r="C135" s="229"/>
      <c r="D135" s="207" t="s">
        <v>272</v>
      </c>
      <c r="E135" s="230" t="s">
        <v>1</v>
      </c>
      <c r="F135" s="231" t="s">
        <v>280</v>
      </c>
      <c r="G135" s="229"/>
      <c r="H135" s="232">
        <v>59.35</v>
      </c>
      <c r="I135" s="233"/>
      <c r="J135" s="229"/>
      <c r="K135" s="229"/>
      <c r="L135" s="234"/>
      <c r="M135" s="235"/>
      <c r="N135" s="236"/>
      <c r="O135" s="236"/>
      <c r="P135" s="236"/>
      <c r="Q135" s="236"/>
      <c r="R135" s="236"/>
      <c r="S135" s="236"/>
      <c r="T135" s="237"/>
      <c r="AT135" s="238" t="s">
        <v>272</v>
      </c>
      <c r="AU135" s="238" t="s">
        <v>73</v>
      </c>
      <c r="AV135" s="15" t="s">
        <v>270</v>
      </c>
      <c r="AW135" s="15" t="s">
        <v>30</v>
      </c>
      <c r="AX135" s="15" t="s">
        <v>71</v>
      </c>
      <c r="AY135" s="238" t="s">
        <v>263</v>
      </c>
    </row>
    <row r="136" spans="1:65" s="2" customFormat="1" ht="24.2" customHeight="1">
      <c r="A136" s="35"/>
      <c r="B136" s="36"/>
      <c r="C136" s="261" t="s">
        <v>270</v>
      </c>
      <c r="D136" s="261" t="s">
        <v>401</v>
      </c>
      <c r="E136" s="262" t="s">
        <v>4858</v>
      </c>
      <c r="F136" s="263" t="s">
        <v>4859</v>
      </c>
      <c r="G136" s="264" t="s">
        <v>796</v>
      </c>
      <c r="H136" s="265">
        <v>60.24</v>
      </c>
      <c r="I136" s="266"/>
      <c r="J136" s="267">
        <f>ROUND(I136*H136,2)</f>
        <v>0</v>
      </c>
      <c r="K136" s="268"/>
      <c r="L136" s="269"/>
      <c r="M136" s="270" t="s">
        <v>1</v>
      </c>
      <c r="N136" s="271" t="s">
        <v>38</v>
      </c>
      <c r="O136" s="72"/>
      <c r="P136" s="201">
        <f>O136*H136</f>
        <v>0</v>
      </c>
      <c r="Q136" s="201">
        <v>1.8E-3</v>
      </c>
      <c r="R136" s="201">
        <f>Q136*H136</f>
        <v>0.108432</v>
      </c>
      <c r="S136" s="201">
        <v>0</v>
      </c>
      <c r="T136" s="202">
        <f>S136*H136</f>
        <v>0</v>
      </c>
      <c r="U136" s="35"/>
      <c r="V136" s="35"/>
      <c r="W136" s="35"/>
      <c r="X136" s="35"/>
      <c r="Y136" s="35"/>
      <c r="Z136" s="35"/>
      <c r="AA136" s="35"/>
      <c r="AB136" s="35"/>
      <c r="AC136" s="35"/>
      <c r="AD136" s="35"/>
      <c r="AE136" s="35"/>
      <c r="AR136" s="203" t="s">
        <v>314</v>
      </c>
      <c r="AT136" s="203" t="s">
        <v>401</v>
      </c>
      <c r="AU136" s="203" t="s">
        <v>73</v>
      </c>
      <c r="AY136" s="18" t="s">
        <v>263</v>
      </c>
      <c r="BE136" s="204">
        <f>IF(N136="základní",J136,0)</f>
        <v>0</v>
      </c>
      <c r="BF136" s="204">
        <f>IF(N136="snížená",J136,0)</f>
        <v>0</v>
      </c>
      <c r="BG136" s="204">
        <f>IF(N136="zákl. přenesená",J136,0)</f>
        <v>0</v>
      </c>
      <c r="BH136" s="204">
        <f>IF(N136="sníž. přenesená",J136,0)</f>
        <v>0</v>
      </c>
      <c r="BI136" s="204">
        <f>IF(N136="nulová",J136,0)</f>
        <v>0</v>
      </c>
      <c r="BJ136" s="18" t="s">
        <v>71</v>
      </c>
      <c r="BK136" s="204">
        <f>ROUND(I136*H136,2)</f>
        <v>0</v>
      </c>
      <c r="BL136" s="18" t="s">
        <v>270</v>
      </c>
      <c r="BM136" s="203" t="s">
        <v>4860</v>
      </c>
    </row>
    <row r="137" spans="1:65" s="13" customFormat="1">
      <c r="B137" s="205"/>
      <c r="C137" s="206"/>
      <c r="D137" s="207" t="s">
        <v>272</v>
      </c>
      <c r="E137" s="206"/>
      <c r="F137" s="209" t="s">
        <v>4861</v>
      </c>
      <c r="G137" s="206"/>
      <c r="H137" s="210">
        <v>60.24</v>
      </c>
      <c r="I137" s="211"/>
      <c r="J137" s="206"/>
      <c r="K137" s="206"/>
      <c r="L137" s="212"/>
      <c r="M137" s="213"/>
      <c r="N137" s="214"/>
      <c r="O137" s="214"/>
      <c r="P137" s="214"/>
      <c r="Q137" s="214"/>
      <c r="R137" s="214"/>
      <c r="S137" s="214"/>
      <c r="T137" s="215"/>
      <c r="AT137" s="216" t="s">
        <v>272</v>
      </c>
      <c r="AU137" s="216" t="s">
        <v>73</v>
      </c>
      <c r="AV137" s="13" t="s">
        <v>73</v>
      </c>
      <c r="AW137" s="13" t="s">
        <v>4</v>
      </c>
      <c r="AX137" s="13" t="s">
        <v>71</v>
      </c>
      <c r="AY137" s="216" t="s">
        <v>263</v>
      </c>
    </row>
    <row r="138" spans="1:65" s="2" customFormat="1" ht="24.2" customHeight="1">
      <c r="A138" s="35"/>
      <c r="B138" s="36"/>
      <c r="C138" s="191" t="s">
        <v>297</v>
      </c>
      <c r="D138" s="191" t="s">
        <v>266</v>
      </c>
      <c r="E138" s="192" t="s">
        <v>4862</v>
      </c>
      <c r="F138" s="193" t="s">
        <v>4863</v>
      </c>
      <c r="G138" s="194" t="s">
        <v>796</v>
      </c>
      <c r="H138" s="195">
        <v>9</v>
      </c>
      <c r="I138" s="196"/>
      <c r="J138" s="197">
        <f>ROUND(I138*H138,2)</f>
        <v>0</v>
      </c>
      <c r="K138" s="198"/>
      <c r="L138" s="40"/>
      <c r="M138" s="199" t="s">
        <v>1</v>
      </c>
      <c r="N138" s="200" t="s">
        <v>38</v>
      </c>
      <c r="O138" s="72"/>
      <c r="P138" s="201">
        <f>O138*H138</f>
        <v>0</v>
      </c>
      <c r="Q138" s="201">
        <v>1.0000000000000001E-5</v>
      </c>
      <c r="R138" s="201">
        <f>Q138*H138</f>
        <v>9.0000000000000006E-5</v>
      </c>
      <c r="S138" s="201">
        <v>0</v>
      </c>
      <c r="T138" s="202">
        <f>S138*H138</f>
        <v>0</v>
      </c>
      <c r="U138" s="35"/>
      <c r="V138" s="35"/>
      <c r="W138" s="35"/>
      <c r="X138" s="35"/>
      <c r="Y138" s="35"/>
      <c r="Z138" s="35"/>
      <c r="AA138" s="35"/>
      <c r="AB138" s="35"/>
      <c r="AC138" s="35"/>
      <c r="AD138" s="35"/>
      <c r="AE138" s="35"/>
      <c r="AR138" s="203" t="s">
        <v>270</v>
      </c>
      <c r="AT138" s="203" t="s">
        <v>266</v>
      </c>
      <c r="AU138" s="203" t="s">
        <v>73</v>
      </c>
      <c r="AY138" s="18" t="s">
        <v>263</v>
      </c>
      <c r="BE138" s="204">
        <f>IF(N138="základní",J138,0)</f>
        <v>0</v>
      </c>
      <c r="BF138" s="204">
        <f>IF(N138="snížená",J138,0)</f>
        <v>0</v>
      </c>
      <c r="BG138" s="204">
        <f>IF(N138="zákl. přenesená",J138,0)</f>
        <v>0</v>
      </c>
      <c r="BH138" s="204">
        <f>IF(N138="sníž. přenesená",J138,0)</f>
        <v>0</v>
      </c>
      <c r="BI138" s="204">
        <f>IF(N138="nulová",J138,0)</f>
        <v>0</v>
      </c>
      <c r="BJ138" s="18" t="s">
        <v>71</v>
      </c>
      <c r="BK138" s="204">
        <f>ROUND(I138*H138,2)</f>
        <v>0</v>
      </c>
      <c r="BL138" s="18" t="s">
        <v>270</v>
      </c>
      <c r="BM138" s="203" t="s">
        <v>4864</v>
      </c>
    </row>
    <row r="139" spans="1:65" s="13" customFormat="1">
      <c r="B139" s="205"/>
      <c r="C139" s="206"/>
      <c r="D139" s="207" t="s">
        <v>272</v>
      </c>
      <c r="E139" s="208" t="s">
        <v>1</v>
      </c>
      <c r="F139" s="209" t="s">
        <v>4865</v>
      </c>
      <c r="G139" s="206"/>
      <c r="H139" s="210">
        <v>6</v>
      </c>
      <c r="I139" s="211"/>
      <c r="J139" s="206"/>
      <c r="K139" s="206"/>
      <c r="L139" s="212"/>
      <c r="M139" s="213"/>
      <c r="N139" s="214"/>
      <c r="O139" s="214"/>
      <c r="P139" s="214"/>
      <c r="Q139" s="214"/>
      <c r="R139" s="214"/>
      <c r="S139" s="214"/>
      <c r="T139" s="215"/>
      <c r="AT139" s="216" t="s">
        <v>272</v>
      </c>
      <c r="AU139" s="216" t="s">
        <v>73</v>
      </c>
      <c r="AV139" s="13" t="s">
        <v>73</v>
      </c>
      <c r="AW139" s="13" t="s">
        <v>30</v>
      </c>
      <c r="AX139" s="13" t="s">
        <v>64</v>
      </c>
      <c r="AY139" s="216" t="s">
        <v>263</v>
      </c>
    </row>
    <row r="140" spans="1:65" s="13" customFormat="1">
      <c r="B140" s="205"/>
      <c r="C140" s="206"/>
      <c r="D140" s="207" t="s">
        <v>272</v>
      </c>
      <c r="E140" s="208" t="s">
        <v>1</v>
      </c>
      <c r="F140" s="209" t="s">
        <v>4866</v>
      </c>
      <c r="G140" s="206"/>
      <c r="H140" s="210">
        <v>3</v>
      </c>
      <c r="I140" s="211"/>
      <c r="J140" s="206"/>
      <c r="K140" s="206"/>
      <c r="L140" s="212"/>
      <c r="M140" s="213"/>
      <c r="N140" s="214"/>
      <c r="O140" s="214"/>
      <c r="P140" s="214"/>
      <c r="Q140" s="214"/>
      <c r="R140" s="214"/>
      <c r="S140" s="214"/>
      <c r="T140" s="215"/>
      <c r="AT140" s="216" t="s">
        <v>272</v>
      </c>
      <c r="AU140" s="216" t="s">
        <v>73</v>
      </c>
      <c r="AV140" s="13" t="s">
        <v>73</v>
      </c>
      <c r="AW140" s="13" t="s">
        <v>30</v>
      </c>
      <c r="AX140" s="13" t="s">
        <v>64</v>
      </c>
      <c r="AY140" s="216" t="s">
        <v>263</v>
      </c>
    </row>
    <row r="141" spans="1:65" s="15" customFormat="1">
      <c r="B141" s="228"/>
      <c r="C141" s="229"/>
      <c r="D141" s="207" t="s">
        <v>272</v>
      </c>
      <c r="E141" s="230" t="s">
        <v>1</v>
      </c>
      <c r="F141" s="231" t="s">
        <v>280</v>
      </c>
      <c r="G141" s="229"/>
      <c r="H141" s="232">
        <v>9</v>
      </c>
      <c r="I141" s="233"/>
      <c r="J141" s="229"/>
      <c r="K141" s="229"/>
      <c r="L141" s="234"/>
      <c r="M141" s="235"/>
      <c r="N141" s="236"/>
      <c r="O141" s="236"/>
      <c r="P141" s="236"/>
      <c r="Q141" s="236"/>
      <c r="R141" s="236"/>
      <c r="S141" s="236"/>
      <c r="T141" s="237"/>
      <c r="AT141" s="238" t="s">
        <v>272</v>
      </c>
      <c r="AU141" s="238" t="s">
        <v>73</v>
      </c>
      <c r="AV141" s="15" t="s">
        <v>270</v>
      </c>
      <c r="AW141" s="15" t="s">
        <v>30</v>
      </c>
      <c r="AX141" s="15" t="s">
        <v>71</v>
      </c>
      <c r="AY141" s="238" t="s">
        <v>263</v>
      </c>
    </row>
    <row r="142" spans="1:65" s="2" customFormat="1" ht="24.2" customHeight="1">
      <c r="A142" s="35"/>
      <c r="B142" s="36"/>
      <c r="C142" s="261" t="s">
        <v>304</v>
      </c>
      <c r="D142" s="261" t="s">
        <v>401</v>
      </c>
      <c r="E142" s="262" t="s">
        <v>4867</v>
      </c>
      <c r="F142" s="263" t="s">
        <v>4868</v>
      </c>
      <c r="G142" s="264" t="s">
        <v>796</v>
      </c>
      <c r="H142" s="265">
        <v>9.1349999999999998</v>
      </c>
      <c r="I142" s="266"/>
      <c r="J142" s="267">
        <f>ROUND(I142*H142,2)</f>
        <v>0</v>
      </c>
      <c r="K142" s="268"/>
      <c r="L142" s="269"/>
      <c r="M142" s="270" t="s">
        <v>1</v>
      </c>
      <c r="N142" s="271" t="s">
        <v>38</v>
      </c>
      <c r="O142" s="72"/>
      <c r="P142" s="201">
        <f>O142*H142</f>
        <v>0</v>
      </c>
      <c r="Q142" s="201">
        <v>2.8999999999999998E-3</v>
      </c>
      <c r="R142" s="201">
        <f>Q142*H142</f>
        <v>2.6491499999999998E-2</v>
      </c>
      <c r="S142" s="201">
        <v>0</v>
      </c>
      <c r="T142" s="202">
        <f>S142*H142</f>
        <v>0</v>
      </c>
      <c r="U142" s="35"/>
      <c r="V142" s="35"/>
      <c r="W142" s="35"/>
      <c r="X142" s="35"/>
      <c r="Y142" s="35"/>
      <c r="Z142" s="35"/>
      <c r="AA142" s="35"/>
      <c r="AB142" s="35"/>
      <c r="AC142" s="35"/>
      <c r="AD142" s="35"/>
      <c r="AE142" s="35"/>
      <c r="AR142" s="203" t="s">
        <v>314</v>
      </c>
      <c r="AT142" s="203" t="s">
        <v>401</v>
      </c>
      <c r="AU142" s="203" t="s">
        <v>73</v>
      </c>
      <c r="AY142" s="18" t="s">
        <v>263</v>
      </c>
      <c r="BE142" s="204">
        <f>IF(N142="základní",J142,0)</f>
        <v>0</v>
      </c>
      <c r="BF142" s="204">
        <f>IF(N142="snížená",J142,0)</f>
        <v>0</v>
      </c>
      <c r="BG142" s="204">
        <f>IF(N142="zákl. přenesená",J142,0)</f>
        <v>0</v>
      </c>
      <c r="BH142" s="204">
        <f>IF(N142="sníž. přenesená",J142,0)</f>
        <v>0</v>
      </c>
      <c r="BI142" s="204">
        <f>IF(N142="nulová",J142,0)</f>
        <v>0</v>
      </c>
      <c r="BJ142" s="18" t="s">
        <v>71</v>
      </c>
      <c r="BK142" s="204">
        <f>ROUND(I142*H142,2)</f>
        <v>0</v>
      </c>
      <c r="BL142" s="18" t="s">
        <v>270</v>
      </c>
      <c r="BM142" s="203" t="s">
        <v>4869</v>
      </c>
    </row>
    <row r="143" spans="1:65" s="13" customFormat="1">
      <c r="B143" s="205"/>
      <c r="C143" s="206"/>
      <c r="D143" s="207" t="s">
        <v>272</v>
      </c>
      <c r="E143" s="206"/>
      <c r="F143" s="209" t="s">
        <v>4870</v>
      </c>
      <c r="G143" s="206"/>
      <c r="H143" s="210">
        <v>9.1349999999999998</v>
      </c>
      <c r="I143" s="211"/>
      <c r="J143" s="206"/>
      <c r="K143" s="206"/>
      <c r="L143" s="212"/>
      <c r="M143" s="213"/>
      <c r="N143" s="214"/>
      <c r="O143" s="214"/>
      <c r="P143" s="214"/>
      <c r="Q143" s="214"/>
      <c r="R143" s="214"/>
      <c r="S143" s="214"/>
      <c r="T143" s="215"/>
      <c r="AT143" s="216" t="s">
        <v>272</v>
      </c>
      <c r="AU143" s="216" t="s">
        <v>73</v>
      </c>
      <c r="AV143" s="13" t="s">
        <v>73</v>
      </c>
      <c r="AW143" s="13" t="s">
        <v>4</v>
      </c>
      <c r="AX143" s="13" t="s">
        <v>71</v>
      </c>
      <c r="AY143" s="216" t="s">
        <v>263</v>
      </c>
    </row>
    <row r="144" spans="1:65" s="12" customFormat="1" ht="22.9" customHeight="1">
      <c r="B144" s="175"/>
      <c r="C144" s="176"/>
      <c r="D144" s="177" t="s">
        <v>63</v>
      </c>
      <c r="E144" s="189" t="s">
        <v>395</v>
      </c>
      <c r="F144" s="189" t="s">
        <v>396</v>
      </c>
      <c r="G144" s="176"/>
      <c r="H144" s="176"/>
      <c r="I144" s="179"/>
      <c r="J144" s="190">
        <f>BK144</f>
        <v>0</v>
      </c>
      <c r="K144" s="176"/>
      <c r="L144" s="181"/>
      <c r="M144" s="182"/>
      <c r="N144" s="183"/>
      <c r="O144" s="183"/>
      <c r="P144" s="184">
        <f>P145</f>
        <v>0</v>
      </c>
      <c r="Q144" s="183"/>
      <c r="R144" s="184">
        <f>R145</f>
        <v>0</v>
      </c>
      <c r="S144" s="183"/>
      <c r="T144" s="185">
        <f>T145</f>
        <v>0</v>
      </c>
      <c r="AR144" s="186" t="s">
        <v>71</v>
      </c>
      <c r="AT144" s="187" t="s">
        <v>63</v>
      </c>
      <c r="AU144" s="187" t="s">
        <v>71</v>
      </c>
      <c r="AY144" s="186" t="s">
        <v>263</v>
      </c>
      <c r="BK144" s="188">
        <f>BK145</f>
        <v>0</v>
      </c>
    </row>
    <row r="145" spans="1:65" s="2" customFormat="1" ht="16.5" customHeight="1">
      <c r="A145" s="35"/>
      <c r="B145" s="36"/>
      <c r="C145" s="191" t="s">
        <v>309</v>
      </c>
      <c r="D145" s="191" t="s">
        <v>266</v>
      </c>
      <c r="E145" s="192" t="s">
        <v>2032</v>
      </c>
      <c r="F145" s="193" t="s">
        <v>2033</v>
      </c>
      <c r="G145" s="194" t="s">
        <v>307</v>
      </c>
      <c r="H145" s="195">
        <v>0.14099999999999999</v>
      </c>
      <c r="I145" s="196"/>
      <c r="J145" s="197">
        <f>ROUND(I145*H145,2)</f>
        <v>0</v>
      </c>
      <c r="K145" s="198"/>
      <c r="L145" s="40"/>
      <c r="M145" s="199" t="s">
        <v>1</v>
      </c>
      <c r="N145" s="200" t="s">
        <v>38</v>
      </c>
      <c r="O145" s="72"/>
      <c r="P145" s="201">
        <f>O145*H145</f>
        <v>0</v>
      </c>
      <c r="Q145" s="201">
        <v>0</v>
      </c>
      <c r="R145" s="201">
        <f>Q145*H145</f>
        <v>0</v>
      </c>
      <c r="S145" s="201">
        <v>0</v>
      </c>
      <c r="T145" s="202">
        <f>S145*H145</f>
        <v>0</v>
      </c>
      <c r="U145" s="35"/>
      <c r="V145" s="35"/>
      <c r="W145" s="35"/>
      <c r="X145" s="35"/>
      <c r="Y145" s="35"/>
      <c r="Z145" s="35"/>
      <c r="AA145" s="35"/>
      <c r="AB145" s="35"/>
      <c r="AC145" s="35"/>
      <c r="AD145" s="35"/>
      <c r="AE145" s="35"/>
      <c r="AR145" s="203" t="s">
        <v>270</v>
      </c>
      <c r="AT145" s="203" t="s">
        <v>266</v>
      </c>
      <c r="AU145" s="203" t="s">
        <v>73</v>
      </c>
      <c r="AY145" s="18" t="s">
        <v>263</v>
      </c>
      <c r="BE145" s="204">
        <f>IF(N145="základní",J145,0)</f>
        <v>0</v>
      </c>
      <c r="BF145" s="204">
        <f>IF(N145="snížená",J145,0)</f>
        <v>0</v>
      </c>
      <c r="BG145" s="204">
        <f>IF(N145="zákl. přenesená",J145,0)</f>
        <v>0</v>
      </c>
      <c r="BH145" s="204">
        <f>IF(N145="sníž. přenesená",J145,0)</f>
        <v>0</v>
      </c>
      <c r="BI145" s="204">
        <f>IF(N145="nulová",J145,0)</f>
        <v>0</v>
      </c>
      <c r="BJ145" s="18" t="s">
        <v>71</v>
      </c>
      <c r="BK145" s="204">
        <f>ROUND(I145*H145,2)</f>
        <v>0</v>
      </c>
      <c r="BL145" s="18" t="s">
        <v>270</v>
      </c>
      <c r="BM145" s="203" t="s">
        <v>4760</v>
      </c>
    </row>
    <row r="146" spans="1:65" s="12" customFormat="1" ht="25.9" customHeight="1">
      <c r="B146" s="175"/>
      <c r="C146" s="176"/>
      <c r="D146" s="177" t="s">
        <v>63</v>
      </c>
      <c r="E146" s="178" t="s">
        <v>1134</v>
      </c>
      <c r="F146" s="178" t="s">
        <v>1135</v>
      </c>
      <c r="G146" s="176"/>
      <c r="H146" s="176"/>
      <c r="I146" s="179"/>
      <c r="J146" s="180">
        <f>BK146</f>
        <v>0</v>
      </c>
      <c r="K146" s="176"/>
      <c r="L146" s="181"/>
      <c r="M146" s="182"/>
      <c r="N146" s="183"/>
      <c r="O146" s="183"/>
      <c r="P146" s="184">
        <f>P147+P153+P158</f>
        <v>0</v>
      </c>
      <c r="Q146" s="183"/>
      <c r="R146" s="184">
        <f>R147+R153+R158</f>
        <v>5.8089999999999996E-2</v>
      </c>
      <c r="S146" s="183"/>
      <c r="T146" s="185">
        <f>T147+T153+T158</f>
        <v>0</v>
      </c>
      <c r="AR146" s="186" t="s">
        <v>73</v>
      </c>
      <c r="AT146" s="187" t="s">
        <v>63</v>
      </c>
      <c r="AU146" s="187" t="s">
        <v>64</v>
      </c>
      <c r="AY146" s="186" t="s">
        <v>263</v>
      </c>
      <c r="BK146" s="188">
        <f>BK147+BK153+BK158</f>
        <v>0</v>
      </c>
    </row>
    <row r="147" spans="1:65" s="12" customFormat="1" ht="22.9" customHeight="1">
      <c r="B147" s="175"/>
      <c r="C147" s="176"/>
      <c r="D147" s="177" t="s">
        <v>63</v>
      </c>
      <c r="E147" s="189" t="s">
        <v>1758</v>
      </c>
      <c r="F147" s="189" t="s">
        <v>1759</v>
      </c>
      <c r="G147" s="176"/>
      <c r="H147" s="176"/>
      <c r="I147" s="179"/>
      <c r="J147" s="190">
        <f>BK147</f>
        <v>0</v>
      </c>
      <c r="K147" s="176"/>
      <c r="L147" s="181"/>
      <c r="M147" s="182"/>
      <c r="N147" s="183"/>
      <c r="O147" s="183"/>
      <c r="P147" s="184">
        <f>SUM(P148:P152)</f>
        <v>0</v>
      </c>
      <c r="Q147" s="183"/>
      <c r="R147" s="184">
        <f>SUM(R148:R152)</f>
        <v>2.8469999999999999E-2</v>
      </c>
      <c r="S147" s="183"/>
      <c r="T147" s="185">
        <f>SUM(T148:T152)</f>
        <v>0</v>
      </c>
      <c r="AR147" s="186" t="s">
        <v>73</v>
      </c>
      <c r="AT147" s="187" t="s">
        <v>63</v>
      </c>
      <c r="AU147" s="187" t="s">
        <v>71</v>
      </c>
      <c r="AY147" s="186" t="s">
        <v>263</v>
      </c>
      <c r="BK147" s="188">
        <f>SUM(BK148:BK152)</f>
        <v>0</v>
      </c>
    </row>
    <row r="148" spans="1:65" s="2" customFormat="1" ht="24.2" customHeight="1">
      <c r="A148" s="35"/>
      <c r="B148" s="36"/>
      <c r="C148" s="191" t="s">
        <v>314</v>
      </c>
      <c r="D148" s="191" t="s">
        <v>266</v>
      </c>
      <c r="E148" s="192" t="s">
        <v>4871</v>
      </c>
      <c r="F148" s="193" t="s">
        <v>4872</v>
      </c>
      <c r="G148" s="194" t="s">
        <v>796</v>
      </c>
      <c r="H148" s="195">
        <v>1.5</v>
      </c>
      <c r="I148" s="196"/>
      <c r="J148" s="197">
        <f>ROUND(I148*H148,2)</f>
        <v>0</v>
      </c>
      <c r="K148" s="198"/>
      <c r="L148" s="40"/>
      <c r="M148" s="199" t="s">
        <v>1</v>
      </c>
      <c r="N148" s="200" t="s">
        <v>38</v>
      </c>
      <c r="O148" s="72"/>
      <c r="P148" s="201">
        <f>O148*H148</f>
        <v>0</v>
      </c>
      <c r="Q148" s="201">
        <v>4.8000000000000001E-4</v>
      </c>
      <c r="R148" s="201">
        <f>Q148*H148</f>
        <v>7.2000000000000005E-4</v>
      </c>
      <c r="S148" s="201">
        <v>0</v>
      </c>
      <c r="T148" s="202">
        <f>S148*H148</f>
        <v>0</v>
      </c>
      <c r="U148" s="35"/>
      <c r="V148" s="35"/>
      <c r="W148" s="35"/>
      <c r="X148" s="35"/>
      <c r="Y148" s="35"/>
      <c r="Z148" s="35"/>
      <c r="AA148" s="35"/>
      <c r="AB148" s="35"/>
      <c r="AC148" s="35"/>
      <c r="AD148" s="35"/>
      <c r="AE148" s="35"/>
      <c r="AR148" s="203" t="s">
        <v>416</v>
      </c>
      <c r="AT148" s="203" t="s">
        <v>266</v>
      </c>
      <c r="AU148" s="203" t="s">
        <v>73</v>
      </c>
      <c r="AY148" s="18" t="s">
        <v>263</v>
      </c>
      <c r="BE148" s="204">
        <f>IF(N148="základní",J148,0)</f>
        <v>0</v>
      </c>
      <c r="BF148" s="204">
        <f>IF(N148="snížená",J148,0)</f>
        <v>0</v>
      </c>
      <c r="BG148" s="204">
        <f>IF(N148="zákl. přenesená",J148,0)</f>
        <v>0</v>
      </c>
      <c r="BH148" s="204">
        <f>IF(N148="sníž. přenesená",J148,0)</f>
        <v>0</v>
      </c>
      <c r="BI148" s="204">
        <f>IF(N148="nulová",J148,0)</f>
        <v>0</v>
      </c>
      <c r="BJ148" s="18" t="s">
        <v>71</v>
      </c>
      <c r="BK148" s="204">
        <f>ROUND(I148*H148,2)</f>
        <v>0</v>
      </c>
      <c r="BL148" s="18" t="s">
        <v>416</v>
      </c>
      <c r="BM148" s="203" t="s">
        <v>4873</v>
      </c>
    </row>
    <row r="149" spans="1:65" s="2" customFormat="1" ht="24.2" customHeight="1">
      <c r="A149" s="35"/>
      <c r="B149" s="36"/>
      <c r="C149" s="191" t="s">
        <v>264</v>
      </c>
      <c r="D149" s="191" t="s">
        <v>266</v>
      </c>
      <c r="E149" s="192" t="s">
        <v>4874</v>
      </c>
      <c r="F149" s="193" t="s">
        <v>4875</v>
      </c>
      <c r="G149" s="194" t="s">
        <v>374</v>
      </c>
      <c r="H149" s="195">
        <v>7</v>
      </c>
      <c r="I149" s="196"/>
      <c r="J149" s="197">
        <f>ROUND(I149*H149,2)</f>
        <v>0</v>
      </c>
      <c r="K149" s="198"/>
      <c r="L149" s="40"/>
      <c r="M149" s="199" t="s">
        <v>1</v>
      </c>
      <c r="N149" s="200" t="s">
        <v>38</v>
      </c>
      <c r="O149" s="72"/>
      <c r="P149" s="201">
        <f>O149*H149</f>
        <v>0</v>
      </c>
      <c r="Q149" s="201">
        <v>3.2699999999999999E-3</v>
      </c>
      <c r="R149" s="201">
        <f>Q149*H149</f>
        <v>2.2890000000000001E-2</v>
      </c>
      <c r="S149" s="201">
        <v>0</v>
      </c>
      <c r="T149" s="202">
        <f>S149*H149</f>
        <v>0</v>
      </c>
      <c r="U149" s="35"/>
      <c r="V149" s="35"/>
      <c r="W149" s="35"/>
      <c r="X149" s="35"/>
      <c r="Y149" s="35"/>
      <c r="Z149" s="35"/>
      <c r="AA149" s="35"/>
      <c r="AB149" s="35"/>
      <c r="AC149" s="35"/>
      <c r="AD149" s="35"/>
      <c r="AE149" s="35"/>
      <c r="AR149" s="203" t="s">
        <v>416</v>
      </c>
      <c r="AT149" s="203" t="s">
        <v>266</v>
      </c>
      <c r="AU149" s="203" t="s">
        <v>73</v>
      </c>
      <c r="AY149" s="18" t="s">
        <v>263</v>
      </c>
      <c r="BE149" s="204">
        <f>IF(N149="základní",J149,0)</f>
        <v>0</v>
      </c>
      <c r="BF149" s="204">
        <f>IF(N149="snížená",J149,0)</f>
        <v>0</v>
      </c>
      <c r="BG149" s="204">
        <f>IF(N149="zákl. přenesená",J149,0)</f>
        <v>0</v>
      </c>
      <c r="BH149" s="204">
        <f>IF(N149="sníž. přenesená",J149,0)</f>
        <v>0</v>
      </c>
      <c r="BI149" s="204">
        <f>IF(N149="nulová",J149,0)</f>
        <v>0</v>
      </c>
      <c r="BJ149" s="18" t="s">
        <v>71</v>
      </c>
      <c r="BK149" s="204">
        <f>ROUND(I149*H149,2)</f>
        <v>0</v>
      </c>
      <c r="BL149" s="18" t="s">
        <v>416</v>
      </c>
      <c r="BM149" s="203" t="s">
        <v>4876</v>
      </c>
    </row>
    <row r="150" spans="1:65" s="2" customFormat="1" ht="24.2" customHeight="1">
      <c r="A150" s="35"/>
      <c r="B150" s="36"/>
      <c r="C150" s="191" t="s">
        <v>322</v>
      </c>
      <c r="D150" s="191" t="s">
        <v>266</v>
      </c>
      <c r="E150" s="192" t="s">
        <v>4877</v>
      </c>
      <c r="F150" s="193" t="s">
        <v>4878</v>
      </c>
      <c r="G150" s="194" t="s">
        <v>374</v>
      </c>
      <c r="H150" s="195">
        <v>2</v>
      </c>
      <c r="I150" s="196"/>
      <c r="J150" s="197">
        <f>ROUND(I150*H150,2)</f>
        <v>0</v>
      </c>
      <c r="K150" s="198"/>
      <c r="L150" s="40"/>
      <c r="M150" s="199" t="s">
        <v>1</v>
      </c>
      <c r="N150" s="200" t="s">
        <v>38</v>
      </c>
      <c r="O150" s="72"/>
      <c r="P150" s="201">
        <f>O150*H150</f>
        <v>0</v>
      </c>
      <c r="Q150" s="201">
        <v>2.4299999999999999E-3</v>
      </c>
      <c r="R150" s="201">
        <f>Q150*H150</f>
        <v>4.8599999999999997E-3</v>
      </c>
      <c r="S150" s="201">
        <v>0</v>
      </c>
      <c r="T150" s="202">
        <f>S150*H150</f>
        <v>0</v>
      </c>
      <c r="U150" s="35"/>
      <c r="V150" s="35"/>
      <c r="W150" s="35"/>
      <c r="X150" s="35"/>
      <c r="Y150" s="35"/>
      <c r="Z150" s="35"/>
      <c r="AA150" s="35"/>
      <c r="AB150" s="35"/>
      <c r="AC150" s="35"/>
      <c r="AD150" s="35"/>
      <c r="AE150" s="35"/>
      <c r="AR150" s="203" t="s">
        <v>416</v>
      </c>
      <c r="AT150" s="203" t="s">
        <v>266</v>
      </c>
      <c r="AU150" s="203" t="s">
        <v>73</v>
      </c>
      <c r="AY150" s="18" t="s">
        <v>263</v>
      </c>
      <c r="BE150" s="204">
        <f>IF(N150="základní",J150,0)</f>
        <v>0</v>
      </c>
      <c r="BF150" s="204">
        <f>IF(N150="snížená",J150,0)</f>
        <v>0</v>
      </c>
      <c r="BG150" s="204">
        <f>IF(N150="zákl. přenesená",J150,0)</f>
        <v>0</v>
      </c>
      <c r="BH150" s="204">
        <f>IF(N150="sníž. přenesená",J150,0)</f>
        <v>0</v>
      </c>
      <c r="BI150" s="204">
        <f>IF(N150="nulová",J150,0)</f>
        <v>0</v>
      </c>
      <c r="BJ150" s="18" t="s">
        <v>71</v>
      </c>
      <c r="BK150" s="204">
        <f>ROUND(I150*H150,2)</f>
        <v>0</v>
      </c>
      <c r="BL150" s="18" t="s">
        <v>416</v>
      </c>
      <c r="BM150" s="203" t="s">
        <v>4879</v>
      </c>
    </row>
    <row r="151" spans="1:65" s="2" customFormat="1" ht="21.75" customHeight="1">
      <c r="A151" s="35"/>
      <c r="B151" s="36"/>
      <c r="C151" s="191" t="s">
        <v>327</v>
      </c>
      <c r="D151" s="191" t="s">
        <v>266</v>
      </c>
      <c r="E151" s="192" t="s">
        <v>3933</v>
      </c>
      <c r="F151" s="193" t="s">
        <v>4880</v>
      </c>
      <c r="G151" s="194" t="s">
        <v>4722</v>
      </c>
      <c r="H151" s="195">
        <v>1</v>
      </c>
      <c r="I151" s="196"/>
      <c r="J151" s="197">
        <f>ROUND(I151*H151,2)</f>
        <v>0</v>
      </c>
      <c r="K151" s="198"/>
      <c r="L151" s="40"/>
      <c r="M151" s="199" t="s">
        <v>1</v>
      </c>
      <c r="N151" s="200" t="s">
        <v>38</v>
      </c>
      <c r="O151" s="72"/>
      <c r="P151" s="201">
        <f>O151*H151</f>
        <v>0</v>
      </c>
      <c r="Q151" s="201">
        <v>0</v>
      </c>
      <c r="R151" s="201">
        <f>Q151*H151</f>
        <v>0</v>
      </c>
      <c r="S151" s="201">
        <v>0</v>
      </c>
      <c r="T151" s="202">
        <f>S151*H151</f>
        <v>0</v>
      </c>
      <c r="U151" s="35"/>
      <c r="V151" s="35"/>
      <c r="W151" s="35"/>
      <c r="X151" s="35"/>
      <c r="Y151" s="35"/>
      <c r="Z151" s="35"/>
      <c r="AA151" s="35"/>
      <c r="AB151" s="35"/>
      <c r="AC151" s="35"/>
      <c r="AD151" s="35"/>
      <c r="AE151" s="35"/>
      <c r="AR151" s="203" t="s">
        <v>416</v>
      </c>
      <c r="AT151" s="203" t="s">
        <v>266</v>
      </c>
      <c r="AU151" s="203" t="s">
        <v>73</v>
      </c>
      <c r="AY151" s="18" t="s">
        <v>263</v>
      </c>
      <c r="BE151" s="204">
        <f>IF(N151="základní",J151,0)</f>
        <v>0</v>
      </c>
      <c r="BF151" s="204">
        <f>IF(N151="snížená",J151,0)</f>
        <v>0</v>
      </c>
      <c r="BG151" s="204">
        <f>IF(N151="zákl. přenesená",J151,0)</f>
        <v>0</v>
      </c>
      <c r="BH151" s="204">
        <f>IF(N151="sníž. přenesená",J151,0)</f>
        <v>0</v>
      </c>
      <c r="BI151" s="204">
        <f>IF(N151="nulová",J151,0)</f>
        <v>0</v>
      </c>
      <c r="BJ151" s="18" t="s">
        <v>71</v>
      </c>
      <c r="BK151" s="204">
        <f>ROUND(I151*H151,2)</f>
        <v>0</v>
      </c>
      <c r="BL151" s="18" t="s">
        <v>416</v>
      </c>
      <c r="BM151" s="203" t="s">
        <v>4881</v>
      </c>
    </row>
    <row r="152" spans="1:65" s="2" customFormat="1" ht="24.2" customHeight="1">
      <c r="A152" s="35"/>
      <c r="B152" s="36"/>
      <c r="C152" s="191" t="s">
        <v>8</v>
      </c>
      <c r="D152" s="191" t="s">
        <v>266</v>
      </c>
      <c r="E152" s="192" t="s">
        <v>3937</v>
      </c>
      <c r="F152" s="193" t="s">
        <v>4882</v>
      </c>
      <c r="G152" s="194" t="s">
        <v>2787</v>
      </c>
      <c r="H152" s="272"/>
      <c r="I152" s="196"/>
      <c r="J152" s="197">
        <f>ROUND(I152*H152,2)</f>
        <v>0</v>
      </c>
      <c r="K152" s="198"/>
      <c r="L152" s="40"/>
      <c r="M152" s="199" t="s">
        <v>1</v>
      </c>
      <c r="N152" s="200" t="s">
        <v>38</v>
      </c>
      <c r="O152" s="72"/>
      <c r="P152" s="201">
        <f>O152*H152</f>
        <v>0</v>
      </c>
      <c r="Q152" s="201">
        <v>0</v>
      </c>
      <c r="R152" s="201">
        <f>Q152*H152</f>
        <v>0</v>
      </c>
      <c r="S152" s="201">
        <v>0</v>
      </c>
      <c r="T152" s="202">
        <f>S152*H152</f>
        <v>0</v>
      </c>
      <c r="U152" s="35"/>
      <c r="V152" s="35"/>
      <c r="W152" s="35"/>
      <c r="X152" s="35"/>
      <c r="Y152" s="35"/>
      <c r="Z152" s="35"/>
      <c r="AA152" s="35"/>
      <c r="AB152" s="35"/>
      <c r="AC152" s="35"/>
      <c r="AD152" s="35"/>
      <c r="AE152" s="35"/>
      <c r="AR152" s="203" t="s">
        <v>416</v>
      </c>
      <c r="AT152" s="203" t="s">
        <v>266</v>
      </c>
      <c r="AU152" s="203" t="s">
        <v>73</v>
      </c>
      <c r="AY152" s="18" t="s">
        <v>263</v>
      </c>
      <c r="BE152" s="204">
        <f>IF(N152="základní",J152,0)</f>
        <v>0</v>
      </c>
      <c r="BF152" s="204">
        <f>IF(N152="snížená",J152,0)</f>
        <v>0</v>
      </c>
      <c r="BG152" s="204">
        <f>IF(N152="zákl. přenesená",J152,0)</f>
        <v>0</v>
      </c>
      <c r="BH152" s="204">
        <f>IF(N152="sníž. přenesená",J152,0)</f>
        <v>0</v>
      </c>
      <c r="BI152" s="204">
        <f>IF(N152="nulová",J152,0)</f>
        <v>0</v>
      </c>
      <c r="BJ152" s="18" t="s">
        <v>71</v>
      </c>
      <c r="BK152" s="204">
        <f>ROUND(I152*H152,2)</f>
        <v>0</v>
      </c>
      <c r="BL152" s="18" t="s">
        <v>416</v>
      </c>
      <c r="BM152" s="203" t="s">
        <v>4883</v>
      </c>
    </row>
    <row r="153" spans="1:65" s="12" customFormat="1" ht="22.9" customHeight="1">
      <c r="B153" s="175"/>
      <c r="C153" s="176"/>
      <c r="D153" s="177" t="s">
        <v>63</v>
      </c>
      <c r="E153" s="189" t="s">
        <v>1782</v>
      </c>
      <c r="F153" s="189" t="s">
        <v>1783</v>
      </c>
      <c r="G153" s="176"/>
      <c r="H153" s="176"/>
      <c r="I153" s="179"/>
      <c r="J153" s="190">
        <f>BK153</f>
        <v>0</v>
      </c>
      <c r="K153" s="176"/>
      <c r="L153" s="181"/>
      <c r="M153" s="182"/>
      <c r="N153" s="183"/>
      <c r="O153" s="183"/>
      <c r="P153" s="184">
        <f>SUM(P154:P157)</f>
        <v>0</v>
      </c>
      <c r="Q153" s="183"/>
      <c r="R153" s="184">
        <f>SUM(R154:R157)</f>
        <v>9.1399999999999988E-3</v>
      </c>
      <c r="S153" s="183"/>
      <c r="T153" s="185">
        <f>SUM(T154:T157)</f>
        <v>0</v>
      </c>
      <c r="AR153" s="186" t="s">
        <v>73</v>
      </c>
      <c r="AT153" s="187" t="s">
        <v>63</v>
      </c>
      <c r="AU153" s="187" t="s">
        <v>71</v>
      </c>
      <c r="AY153" s="186" t="s">
        <v>263</v>
      </c>
      <c r="BK153" s="188">
        <f>SUM(BK154:BK157)</f>
        <v>0</v>
      </c>
    </row>
    <row r="154" spans="1:65" s="2" customFormat="1" ht="24.2" customHeight="1">
      <c r="A154" s="35"/>
      <c r="B154" s="36"/>
      <c r="C154" s="191" t="s">
        <v>397</v>
      </c>
      <c r="D154" s="191" t="s">
        <v>266</v>
      </c>
      <c r="E154" s="192" t="s">
        <v>4884</v>
      </c>
      <c r="F154" s="193" t="s">
        <v>4885</v>
      </c>
      <c r="G154" s="194" t="s">
        <v>796</v>
      </c>
      <c r="H154" s="195">
        <v>24</v>
      </c>
      <c r="I154" s="196"/>
      <c r="J154" s="197">
        <f>ROUND(I154*H154,2)</f>
        <v>0</v>
      </c>
      <c r="K154" s="198"/>
      <c r="L154" s="40"/>
      <c r="M154" s="199" t="s">
        <v>1</v>
      </c>
      <c r="N154" s="200" t="s">
        <v>38</v>
      </c>
      <c r="O154" s="72"/>
      <c r="P154" s="201">
        <f>O154*H154</f>
        <v>0</v>
      </c>
      <c r="Q154" s="201">
        <v>3.8000000000000002E-4</v>
      </c>
      <c r="R154" s="201">
        <f>Q154*H154</f>
        <v>9.1199999999999996E-3</v>
      </c>
      <c r="S154" s="201">
        <v>0</v>
      </c>
      <c r="T154" s="202">
        <f>S154*H154</f>
        <v>0</v>
      </c>
      <c r="U154" s="35"/>
      <c r="V154" s="35"/>
      <c r="W154" s="35"/>
      <c r="X154" s="35"/>
      <c r="Y154" s="35"/>
      <c r="Z154" s="35"/>
      <c r="AA154" s="35"/>
      <c r="AB154" s="35"/>
      <c r="AC154" s="35"/>
      <c r="AD154" s="35"/>
      <c r="AE154" s="35"/>
      <c r="AR154" s="203" t="s">
        <v>416</v>
      </c>
      <c r="AT154" s="203" t="s">
        <v>266</v>
      </c>
      <c r="AU154" s="203" t="s">
        <v>73</v>
      </c>
      <c r="AY154" s="18" t="s">
        <v>263</v>
      </c>
      <c r="BE154" s="204">
        <f>IF(N154="základní",J154,0)</f>
        <v>0</v>
      </c>
      <c r="BF154" s="204">
        <f>IF(N154="snížená",J154,0)</f>
        <v>0</v>
      </c>
      <c r="BG154" s="204">
        <f>IF(N154="zákl. přenesená",J154,0)</f>
        <v>0</v>
      </c>
      <c r="BH154" s="204">
        <f>IF(N154="sníž. přenesená",J154,0)</f>
        <v>0</v>
      </c>
      <c r="BI154" s="204">
        <f>IF(N154="nulová",J154,0)</f>
        <v>0</v>
      </c>
      <c r="BJ154" s="18" t="s">
        <v>71</v>
      </c>
      <c r="BK154" s="204">
        <f>ROUND(I154*H154,2)</f>
        <v>0</v>
      </c>
      <c r="BL154" s="18" t="s">
        <v>416</v>
      </c>
      <c r="BM154" s="203" t="s">
        <v>4886</v>
      </c>
    </row>
    <row r="155" spans="1:65" s="13" customFormat="1">
      <c r="B155" s="205"/>
      <c r="C155" s="206"/>
      <c r="D155" s="207" t="s">
        <v>272</v>
      </c>
      <c r="E155" s="208" t="s">
        <v>1</v>
      </c>
      <c r="F155" s="209" t="s">
        <v>4887</v>
      </c>
      <c r="G155" s="206"/>
      <c r="H155" s="210">
        <v>24</v>
      </c>
      <c r="I155" s="211"/>
      <c r="J155" s="206"/>
      <c r="K155" s="206"/>
      <c r="L155" s="212"/>
      <c r="M155" s="213"/>
      <c r="N155" s="214"/>
      <c r="O155" s="214"/>
      <c r="P155" s="214"/>
      <c r="Q155" s="214"/>
      <c r="R155" s="214"/>
      <c r="S155" s="214"/>
      <c r="T155" s="215"/>
      <c r="AT155" s="216" t="s">
        <v>272</v>
      </c>
      <c r="AU155" s="216" t="s">
        <v>73</v>
      </c>
      <c r="AV155" s="13" t="s">
        <v>73</v>
      </c>
      <c r="AW155" s="13" t="s">
        <v>30</v>
      </c>
      <c r="AX155" s="13" t="s">
        <v>71</v>
      </c>
      <c r="AY155" s="216" t="s">
        <v>263</v>
      </c>
    </row>
    <row r="156" spans="1:65" s="2" customFormat="1" ht="24.2" customHeight="1">
      <c r="A156" s="35"/>
      <c r="B156" s="36"/>
      <c r="C156" s="191" t="s">
        <v>405</v>
      </c>
      <c r="D156" s="191" t="s">
        <v>266</v>
      </c>
      <c r="E156" s="192" t="s">
        <v>4888</v>
      </c>
      <c r="F156" s="193" t="s">
        <v>4889</v>
      </c>
      <c r="G156" s="194" t="s">
        <v>4722</v>
      </c>
      <c r="H156" s="195">
        <v>1</v>
      </c>
      <c r="I156" s="196"/>
      <c r="J156" s="197">
        <f>ROUND(I156*H156,2)</f>
        <v>0</v>
      </c>
      <c r="K156" s="198"/>
      <c r="L156" s="40"/>
      <c r="M156" s="199" t="s">
        <v>1</v>
      </c>
      <c r="N156" s="200" t="s">
        <v>38</v>
      </c>
      <c r="O156" s="72"/>
      <c r="P156" s="201">
        <f>O156*H156</f>
        <v>0</v>
      </c>
      <c r="Q156" s="201">
        <v>2.0000000000000002E-5</v>
      </c>
      <c r="R156" s="201">
        <f>Q156*H156</f>
        <v>2.0000000000000002E-5</v>
      </c>
      <c r="S156" s="201">
        <v>0</v>
      </c>
      <c r="T156" s="202">
        <f>S156*H156</f>
        <v>0</v>
      </c>
      <c r="U156" s="35"/>
      <c r="V156" s="35"/>
      <c r="W156" s="35"/>
      <c r="X156" s="35"/>
      <c r="Y156" s="35"/>
      <c r="Z156" s="35"/>
      <c r="AA156" s="35"/>
      <c r="AB156" s="35"/>
      <c r="AC156" s="35"/>
      <c r="AD156" s="35"/>
      <c r="AE156" s="35"/>
      <c r="AR156" s="203" t="s">
        <v>416</v>
      </c>
      <c r="AT156" s="203" t="s">
        <v>266</v>
      </c>
      <c r="AU156" s="203" t="s">
        <v>73</v>
      </c>
      <c r="AY156" s="18" t="s">
        <v>263</v>
      </c>
      <c r="BE156" s="204">
        <f>IF(N156="základní",J156,0)</f>
        <v>0</v>
      </c>
      <c r="BF156" s="204">
        <f>IF(N156="snížená",J156,0)</f>
        <v>0</v>
      </c>
      <c r="BG156" s="204">
        <f>IF(N156="zákl. přenesená",J156,0)</f>
        <v>0</v>
      </c>
      <c r="BH156" s="204">
        <f>IF(N156="sníž. přenesená",J156,0)</f>
        <v>0</v>
      </c>
      <c r="BI156" s="204">
        <f>IF(N156="nulová",J156,0)</f>
        <v>0</v>
      </c>
      <c r="BJ156" s="18" t="s">
        <v>71</v>
      </c>
      <c r="BK156" s="204">
        <f>ROUND(I156*H156,2)</f>
        <v>0</v>
      </c>
      <c r="BL156" s="18" t="s">
        <v>416</v>
      </c>
      <c r="BM156" s="203" t="s">
        <v>4890</v>
      </c>
    </row>
    <row r="157" spans="1:65" s="2" customFormat="1" ht="24.2" customHeight="1">
      <c r="A157" s="35"/>
      <c r="B157" s="36"/>
      <c r="C157" s="191" t="s">
        <v>412</v>
      </c>
      <c r="D157" s="191" t="s">
        <v>266</v>
      </c>
      <c r="E157" s="192" t="s">
        <v>2785</v>
      </c>
      <c r="F157" s="193" t="s">
        <v>2786</v>
      </c>
      <c r="G157" s="194" t="s">
        <v>2787</v>
      </c>
      <c r="H157" s="272"/>
      <c r="I157" s="196"/>
      <c r="J157" s="197">
        <f>ROUND(I157*H157,2)</f>
        <v>0</v>
      </c>
      <c r="K157" s="198"/>
      <c r="L157" s="40"/>
      <c r="M157" s="199" t="s">
        <v>1</v>
      </c>
      <c r="N157" s="200" t="s">
        <v>38</v>
      </c>
      <c r="O157" s="72"/>
      <c r="P157" s="201">
        <f>O157*H157</f>
        <v>0</v>
      </c>
      <c r="Q157" s="201">
        <v>0</v>
      </c>
      <c r="R157" s="201">
        <f>Q157*H157</f>
        <v>0</v>
      </c>
      <c r="S157" s="201">
        <v>0</v>
      </c>
      <c r="T157" s="202">
        <f>S157*H157</f>
        <v>0</v>
      </c>
      <c r="U157" s="35"/>
      <c r="V157" s="35"/>
      <c r="W157" s="35"/>
      <c r="X157" s="35"/>
      <c r="Y157" s="35"/>
      <c r="Z157" s="35"/>
      <c r="AA157" s="35"/>
      <c r="AB157" s="35"/>
      <c r="AC157" s="35"/>
      <c r="AD157" s="35"/>
      <c r="AE157" s="35"/>
      <c r="AR157" s="203" t="s">
        <v>416</v>
      </c>
      <c r="AT157" s="203" t="s">
        <v>266</v>
      </c>
      <c r="AU157" s="203" t="s">
        <v>73</v>
      </c>
      <c r="AY157" s="18" t="s">
        <v>263</v>
      </c>
      <c r="BE157" s="204">
        <f>IF(N157="základní",J157,0)</f>
        <v>0</v>
      </c>
      <c r="BF157" s="204">
        <f>IF(N157="snížená",J157,0)</f>
        <v>0</v>
      </c>
      <c r="BG157" s="204">
        <f>IF(N157="zákl. přenesená",J157,0)</f>
        <v>0</v>
      </c>
      <c r="BH157" s="204">
        <f>IF(N157="sníž. přenesená",J157,0)</f>
        <v>0</v>
      </c>
      <c r="BI157" s="204">
        <f>IF(N157="nulová",J157,0)</f>
        <v>0</v>
      </c>
      <c r="BJ157" s="18" t="s">
        <v>71</v>
      </c>
      <c r="BK157" s="204">
        <f>ROUND(I157*H157,2)</f>
        <v>0</v>
      </c>
      <c r="BL157" s="18" t="s">
        <v>416</v>
      </c>
      <c r="BM157" s="203" t="s">
        <v>4891</v>
      </c>
    </row>
    <row r="158" spans="1:65" s="12" customFormat="1" ht="22.9" customHeight="1">
      <c r="B158" s="175"/>
      <c r="C158" s="176"/>
      <c r="D158" s="177" t="s">
        <v>63</v>
      </c>
      <c r="E158" s="189" t="s">
        <v>3978</v>
      </c>
      <c r="F158" s="189" t="s">
        <v>3979</v>
      </c>
      <c r="G158" s="176"/>
      <c r="H158" s="176"/>
      <c r="I158" s="179"/>
      <c r="J158" s="190">
        <f>BK158</f>
        <v>0</v>
      </c>
      <c r="K158" s="176"/>
      <c r="L158" s="181"/>
      <c r="M158" s="182"/>
      <c r="N158" s="183"/>
      <c r="O158" s="183"/>
      <c r="P158" s="184">
        <f>SUM(P159:P163)</f>
        <v>0</v>
      </c>
      <c r="Q158" s="183"/>
      <c r="R158" s="184">
        <f>SUM(R159:R163)</f>
        <v>2.0479999999999998E-2</v>
      </c>
      <c r="S158" s="183"/>
      <c r="T158" s="185">
        <f>SUM(T159:T163)</f>
        <v>0</v>
      </c>
      <c r="AR158" s="186" t="s">
        <v>73</v>
      </c>
      <c r="AT158" s="187" t="s">
        <v>63</v>
      </c>
      <c r="AU158" s="187" t="s">
        <v>71</v>
      </c>
      <c r="AY158" s="186" t="s">
        <v>263</v>
      </c>
      <c r="BK158" s="188">
        <f>SUM(BK159:BK163)</f>
        <v>0</v>
      </c>
    </row>
    <row r="159" spans="1:65" s="2" customFormat="1" ht="24.2" customHeight="1">
      <c r="A159" s="35"/>
      <c r="B159" s="36"/>
      <c r="C159" s="191" t="s">
        <v>416</v>
      </c>
      <c r="D159" s="191" t="s">
        <v>266</v>
      </c>
      <c r="E159" s="192" t="s">
        <v>4892</v>
      </c>
      <c r="F159" s="193" t="s">
        <v>4893</v>
      </c>
      <c r="G159" s="194" t="s">
        <v>1794</v>
      </c>
      <c r="H159" s="195">
        <v>1</v>
      </c>
      <c r="I159" s="196"/>
      <c r="J159" s="197">
        <f>ROUND(I159*H159,2)</f>
        <v>0</v>
      </c>
      <c r="K159" s="198"/>
      <c r="L159" s="40"/>
      <c r="M159" s="199" t="s">
        <v>1</v>
      </c>
      <c r="N159" s="200" t="s">
        <v>38</v>
      </c>
      <c r="O159" s="72"/>
      <c r="P159" s="201">
        <f>O159*H159</f>
        <v>0</v>
      </c>
      <c r="Q159" s="201">
        <v>1.7729999999999999E-2</v>
      </c>
      <c r="R159" s="201">
        <f>Q159*H159</f>
        <v>1.7729999999999999E-2</v>
      </c>
      <c r="S159" s="201">
        <v>0</v>
      </c>
      <c r="T159" s="202">
        <f>S159*H159</f>
        <v>0</v>
      </c>
      <c r="U159" s="35"/>
      <c r="V159" s="35"/>
      <c r="W159" s="35"/>
      <c r="X159" s="35"/>
      <c r="Y159" s="35"/>
      <c r="Z159" s="35"/>
      <c r="AA159" s="35"/>
      <c r="AB159" s="35"/>
      <c r="AC159" s="35"/>
      <c r="AD159" s="35"/>
      <c r="AE159" s="35"/>
      <c r="AR159" s="203" t="s">
        <v>416</v>
      </c>
      <c r="AT159" s="203" t="s">
        <v>266</v>
      </c>
      <c r="AU159" s="203" t="s">
        <v>73</v>
      </c>
      <c r="AY159" s="18" t="s">
        <v>263</v>
      </c>
      <c r="BE159" s="204">
        <f>IF(N159="základní",J159,0)</f>
        <v>0</v>
      </c>
      <c r="BF159" s="204">
        <f>IF(N159="snížená",J159,0)</f>
        <v>0</v>
      </c>
      <c r="BG159" s="204">
        <f>IF(N159="zákl. přenesená",J159,0)</f>
        <v>0</v>
      </c>
      <c r="BH159" s="204">
        <f>IF(N159="sníž. přenesená",J159,0)</f>
        <v>0</v>
      </c>
      <c r="BI159" s="204">
        <f>IF(N159="nulová",J159,0)</f>
        <v>0</v>
      </c>
      <c r="BJ159" s="18" t="s">
        <v>71</v>
      </c>
      <c r="BK159" s="204">
        <f>ROUND(I159*H159,2)</f>
        <v>0</v>
      </c>
      <c r="BL159" s="18" t="s">
        <v>416</v>
      </c>
      <c r="BM159" s="203" t="s">
        <v>4894</v>
      </c>
    </row>
    <row r="160" spans="1:65" s="2" customFormat="1" ht="16.5" customHeight="1">
      <c r="A160" s="35"/>
      <c r="B160" s="36"/>
      <c r="C160" s="191" t="s">
        <v>421</v>
      </c>
      <c r="D160" s="191" t="s">
        <v>266</v>
      </c>
      <c r="E160" s="192" t="s">
        <v>4895</v>
      </c>
      <c r="F160" s="193" t="s">
        <v>4896</v>
      </c>
      <c r="G160" s="194" t="s">
        <v>374</v>
      </c>
      <c r="H160" s="195">
        <v>1</v>
      </c>
      <c r="I160" s="196"/>
      <c r="J160" s="197">
        <f>ROUND(I160*H160,2)</f>
        <v>0</v>
      </c>
      <c r="K160" s="198"/>
      <c r="L160" s="40"/>
      <c r="M160" s="199" t="s">
        <v>1</v>
      </c>
      <c r="N160" s="200" t="s">
        <v>38</v>
      </c>
      <c r="O160" s="72"/>
      <c r="P160" s="201">
        <f>O160*H160</f>
        <v>0</v>
      </c>
      <c r="Q160" s="201">
        <v>7.1000000000000002E-4</v>
      </c>
      <c r="R160" s="201">
        <f>Q160*H160</f>
        <v>7.1000000000000002E-4</v>
      </c>
      <c r="S160" s="201">
        <v>0</v>
      </c>
      <c r="T160" s="202">
        <f>S160*H160</f>
        <v>0</v>
      </c>
      <c r="U160" s="35"/>
      <c r="V160" s="35"/>
      <c r="W160" s="35"/>
      <c r="X160" s="35"/>
      <c r="Y160" s="35"/>
      <c r="Z160" s="35"/>
      <c r="AA160" s="35"/>
      <c r="AB160" s="35"/>
      <c r="AC160" s="35"/>
      <c r="AD160" s="35"/>
      <c r="AE160" s="35"/>
      <c r="AR160" s="203" t="s">
        <v>416</v>
      </c>
      <c r="AT160" s="203" t="s">
        <v>266</v>
      </c>
      <c r="AU160" s="203" t="s">
        <v>73</v>
      </c>
      <c r="AY160" s="18" t="s">
        <v>263</v>
      </c>
      <c r="BE160" s="204">
        <f>IF(N160="základní",J160,0)</f>
        <v>0</v>
      </c>
      <c r="BF160" s="204">
        <f>IF(N160="snížená",J160,0)</f>
        <v>0</v>
      </c>
      <c r="BG160" s="204">
        <f>IF(N160="zákl. přenesená",J160,0)</f>
        <v>0</v>
      </c>
      <c r="BH160" s="204">
        <f>IF(N160="sníž. přenesená",J160,0)</f>
        <v>0</v>
      </c>
      <c r="BI160" s="204">
        <f>IF(N160="nulová",J160,0)</f>
        <v>0</v>
      </c>
      <c r="BJ160" s="18" t="s">
        <v>71</v>
      </c>
      <c r="BK160" s="204">
        <f>ROUND(I160*H160,2)</f>
        <v>0</v>
      </c>
      <c r="BL160" s="18" t="s">
        <v>416</v>
      </c>
      <c r="BM160" s="203" t="s">
        <v>4897</v>
      </c>
    </row>
    <row r="161" spans="1:65" s="2" customFormat="1" ht="21.75" customHeight="1">
      <c r="A161" s="35"/>
      <c r="B161" s="36"/>
      <c r="C161" s="191" t="s">
        <v>426</v>
      </c>
      <c r="D161" s="191" t="s">
        <v>266</v>
      </c>
      <c r="E161" s="192" t="s">
        <v>4898</v>
      </c>
      <c r="F161" s="193" t="s">
        <v>4899</v>
      </c>
      <c r="G161" s="194" t="s">
        <v>1794</v>
      </c>
      <c r="H161" s="195">
        <v>1</v>
      </c>
      <c r="I161" s="196"/>
      <c r="J161" s="197">
        <f>ROUND(I161*H161,2)</f>
        <v>0</v>
      </c>
      <c r="K161" s="198"/>
      <c r="L161" s="40"/>
      <c r="M161" s="199" t="s">
        <v>1</v>
      </c>
      <c r="N161" s="200" t="s">
        <v>38</v>
      </c>
      <c r="O161" s="72"/>
      <c r="P161" s="201">
        <f>O161*H161</f>
        <v>0</v>
      </c>
      <c r="Q161" s="201">
        <v>1.8E-3</v>
      </c>
      <c r="R161" s="201">
        <f>Q161*H161</f>
        <v>1.8E-3</v>
      </c>
      <c r="S161" s="201">
        <v>0</v>
      </c>
      <c r="T161" s="202">
        <f>S161*H161</f>
        <v>0</v>
      </c>
      <c r="U161" s="35"/>
      <c r="V161" s="35"/>
      <c r="W161" s="35"/>
      <c r="X161" s="35"/>
      <c r="Y161" s="35"/>
      <c r="Z161" s="35"/>
      <c r="AA161" s="35"/>
      <c r="AB161" s="35"/>
      <c r="AC161" s="35"/>
      <c r="AD161" s="35"/>
      <c r="AE161" s="35"/>
      <c r="AR161" s="203" t="s">
        <v>416</v>
      </c>
      <c r="AT161" s="203" t="s">
        <v>266</v>
      </c>
      <c r="AU161" s="203" t="s">
        <v>73</v>
      </c>
      <c r="AY161" s="18" t="s">
        <v>263</v>
      </c>
      <c r="BE161" s="204">
        <f>IF(N161="základní",J161,0)</f>
        <v>0</v>
      </c>
      <c r="BF161" s="204">
        <f>IF(N161="snížená",J161,0)</f>
        <v>0</v>
      </c>
      <c r="BG161" s="204">
        <f>IF(N161="zákl. přenesená",J161,0)</f>
        <v>0</v>
      </c>
      <c r="BH161" s="204">
        <f>IF(N161="sníž. přenesená",J161,0)</f>
        <v>0</v>
      </c>
      <c r="BI161" s="204">
        <f>IF(N161="nulová",J161,0)</f>
        <v>0</v>
      </c>
      <c r="BJ161" s="18" t="s">
        <v>71</v>
      </c>
      <c r="BK161" s="204">
        <f>ROUND(I161*H161,2)</f>
        <v>0</v>
      </c>
      <c r="BL161" s="18" t="s">
        <v>416</v>
      </c>
      <c r="BM161" s="203" t="s">
        <v>4900</v>
      </c>
    </row>
    <row r="162" spans="1:65" s="2" customFormat="1" ht="16.5" customHeight="1">
      <c r="A162" s="35"/>
      <c r="B162" s="36"/>
      <c r="C162" s="191" t="s">
        <v>554</v>
      </c>
      <c r="D162" s="191" t="s">
        <v>266</v>
      </c>
      <c r="E162" s="192" t="s">
        <v>4901</v>
      </c>
      <c r="F162" s="193" t="s">
        <v>4902</v>
      </c>
      <c r="G162" s="194" t="s">
        <v>374</v>
      </c>
      <c r="H162" s="195">
        <v>1</v>
      </c>
      <c r="I162" s="196"/>
      <c r="J162" s="197">
        <f>ROUND(I162*H162,2)</f>
        <v>0</v>
      </c>
      <c r="K162" s="198"/>
      <c r="L162" s="40"/>
      <c r="M162" s="199" t="s">
        <v>1</v>
      </c>
      <c r="N162" s="200" t="s">
        <v>38</v>
      </c>
      <c r="O162" s="72"/>
      <c r="P162" s="201">
        <f>O162*H162</f>
        <v>0</v>
      </c>
      <c r="Q162" s="201">
        <v>2.4000000000000001E-4</v>
      </c>
      <c r="R162" s="201">
        <f>Q162*H162</f>
        <v>2.4000000000000001E-4</v>
      </c>
      <c r="S162" s="201">
        <v>0</v>
      </c>
      <c r="T162" s="202">
        <f>S162*H162</f>
        <v>0</v>
      </c>
      <c r="U162" s="35"/>
      <c r="V162" s="35"/>
      <c r="W162" s="35"/>
      <c r="X162" s="35"/>
      <c r="Y162" s="35"/>
      <c r="Z162" s="35"/>
      <c r="AA162" s="35"/>
      <c r="AB162" s="35"/>
      <c r="AC162" s="35"/>
      <c r="AD162" s="35"/>
      <c r="AE162" s="35"/>
      <c r="AR162" s="203" t="s">
        <v>416</v>
      </c>
      <c r="AT162" s="203" t="s">
        <v>266</v>
      </c>
      <c r="AU162" s="203" t="s">
        <v>73</v>
      </c>
      <c r="AY162" s="18" t="s">
        <v>263</v>
      </c>
      <c r="BE162" s="204">
        <f>IF(N162="základní",J162,0)</f>
        <v>0</v>
      </c>
      <c r="BF162" s="204">
        <f>IF(N162="snížená",J162,0)</f>
        <v>0</v>
      </c>
      <c r="BG162" s="204">
        <f>IF(N162="zákl. přenesená",J162,0)</f>
        <v>0</v>
      </c>
      <c r="BH162" s="204">
        <f>IF(N162="sníž. přenesená",J162,0)</f>
        <v>0</v>
      </c>
      <c r="BI162" s="204">
        <f>IF(N162="nulová",J162,0)</f>
        <v>0</v>
      </c>
      <c r="BJ162" s="18" t="s">
        <v>71</v>
      </c>
      <c r="BK162" s="204">
        <f>ROUND(I162*H162,2)</f>
        <v>0</v>
      </c>
      <c r="BL162" s="18" t="s">
        <v>416</v>
      </c>
      <c r="BM162" s="203" t="s">
        <v>4903</v>
      </c>
    </row>
    <row r="163" spans="1:65" s="2" customFormat="1" ht="24.2" customHeight="1">
      <c r="A163" s="35"/>
      <c r="B163" s="36"/>
      <c r="C163" s="191" t="s">
        <v>493</v>
      </c>
      <c r="D163" s="191" t="s">
        <v>266</v>
      </c>
      <c r="E163" s="192" t="s">
        <v>4012</v>
      </c>
      <c r="F163" s="193" t="s">
        <v>4013</v>
      </c>
      <c r="G163" s="194" t="s">
        <v>2787</v>
      </c>
      <c r="H163" s="272"/>
      <c r="I163" s="196"/>
      <c r="J163" s="197">
        <f>ROUND(I163*H163,2)</f>
        <v>0</v>
      </c>
      <c r="K163" s="198"/>
      <c r="L163" s="40"/>
      <c r="M163" s="243" t="s">
        <v>1</v>
      </c>
      <c r="N163" s="244" t="s">
        <v>38</v>
      </c>
      <c r="O163" s="245"/>
      <c r="P163" s="246">
        <f>O163*H163</f>
        <v>0</v>
      </c>
      <c r="Q163" s="246">
        <v>0</v>
      </c>
      <c r="R163" s="246">
        <f>Q163*H163</f>
        <v>0</v>
      </c>
      <c r="S163" s="246">
        <v>0</v>
      </c>
      <c r="T163" s="247">
        <f>S163*H163</f>
        <v>0</v>
      </c>
      <c r="U163" s="35"/>
      <c r="V163" s="35"/>
      <c r="W163" s="35"/>
      <c r="X163" s="35"/>
      <c r="Y163" s="35"/>
      <c r="Z163" s="35"/>
      <c r="AA163" s="35"/>
      <c r="AB163" s="35"/>
      <c r="AC163" s="35"/>
      <c r="AD163" s="35"/>
      <c r="AE163" s="35"/>
      <c r="AR163" s="203" t="s">
        <v>416</v>
      </c>
      <c r="AT163" s="203" t="s">
        <v>266</v>
      </c>
      <c r="AU163" s="203" t="s">
        <v>73</v>
      </c>
      <c r="AY163" s="18" t="s">
        <v>263</v>
      </c>
      <c r="BE163" s="204">
        <f>IF(N163="základní",J163,0)</f>
        <v>0</v>
      </c>
      <c r="BF163" s="204">
        <f>IF(N163="snížená",J163,0)</f>
        <v>0</v>
      </c>
      <c r="BG163" s="204">
        <f>IF(N163="zákl. přenesená",J163,0)</f>
        <v>0</v>
      </c>
      <c r="BH163" s="204">
        <f>IF(N163="sníž. přenesená",J163,0)</f>
        <v>0</v>
      </c>
      <c r="BI163" s="204">
        <f>IF(N163="nulová",J163,0)</f>
        <v>0</v>
      </c>
      <c r="BJ163" s="18" t="s">
        <v>71</v>
      </c>
      <c r="BK163" s="204">
        <f>ROUND(I163*H163,2)</f>
        <v>0</v>
      </c>
      <c r="BL163" s="18" t="s">
        <v>416</v>
      </c>
      <c r="BM163" s="203" t="s">
        <v>4904</v>
      </c>
    </row>
    <row r="164" spans="1:65" s="2" customFormat="1" ht="6.95" customHeight="1">
      <c r="A164" s="35"/>
      <c r="B164" s="55"/>
      <c r="C164" s="56"/>
      <c r="D164" s="56"/>
      <c r="E164" s="56"/>
      <c r="F164" s="56"/>
      <c r="G164" s="56"/>
      <c r="H164" s="56"/>
      <c r="I164" s="56"/>
      <c r="J164" s="56"/>
      <c r="K164" s="56"/>
      <c r="L164" s="40"/>
      <c r="M164" s="35"/>
      <c r="O164" s="35"/>
      <c r="P164" s="35"/>
      <c r="Q164" s="35"/>
      <c r="R164" s="35"/>
      <c r="S164" s="35"/>
      <c r="T164" s="35"/>
      <c r="U164" s="35"/>
      <c r="V164" s="35"/>
      <c r="W164" s="35"/>
      <c r="X164" s="35"/>
      <c r="Y164" s="35"/>
      <c r="Z164" s="35"/>
      <c r="AA164" s="35"/>
      <c r="AB164" s="35"/>
      <c r="AC164" s="35"/>
      <c r="AD164" s="35"/>
      <c r="AE164" s="35"/>
    </row>
  </sheetData>
  <sheetProtection algorithmName="SHA-512" hashValue="l4hVVzRZCQ1TxKemFgMqUdHJ2wZtjVCm61jdCkOAW3B2hg4LPS47akkOwqXACvDOoyFfNTMq162+otTwKt0tdw==" saltValue="/T9ZkMvF/y4KydNKXTSG3Q==" spinCount="100000" sheet="1" objects="1" scenarios="1" formatColumns="0" formatRows="0" autoFilter="0"/>
  <autoFilter ref="C126:K163" xr:uid="{00000000-0009-0000-0000-000017000000}"/>
  <mergeCells count="12">
    <mergeCell ref="E119:H119"/>
    <mergeCell ref="L2:V2"/>
    <mergeCell ref="E85:H85"/>
    <mergeCell ref="E87:H87"/>
    <mergeCell ref="E89:H89"/>
    <mergeCell ref="E115:H115"/>
    <mergeCell ref="E117:H117"/>
    <mergeCell ref="E7:H7"/>
    <mergeCell ref="E9:H9"/>
    <mergeCell ref="E11:H11"/>
    <mergeCell ref="E20:H20"/>
    <mergeCell ref="E29:H29"/>
  </mergeCells>
  <pageMargins left="0.39374999999999999" right="0.39374999999999999" top="0.39374999999999999" bottom="0.39374999999999999" header="0" footer="0"/>
  <pageSetup paperSize="9" scale="88" fitToHeight="100" orientation="portrait" blackAndWhite="1" r:id="rId1"/>
  <headerFooter>
    <oddHeader>&amp;L&amp;"Arial"&amp;8&amp;K000000INTERNAL&amp;1#</oddHeader>
    <oddFooter>&amp;CStrana &amp;P z &amp;N</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List25">
    <pageSetUpPr fitToPage="1"/>
  </sheetPr>
  <dimension ref="A2:BM134"/>
  <sheetViews>
    <sheetView showGridLines="0" workbookViewId="0">
      <selection activeCell="F123" sqref="F123"/>
    </sheetView>
  </sheetViews>
  <sheetFormatPr defaultRowHeight="11.25"/>
  <cols>
    <col min="1" max="1" width="8.33203125" style="1" customWidth="1"/>
    <col min="2" max="2" width="1.1640625" style="1" customWidth="1"/>
    <col min="3" max="3" width="4.1640625" style="1" customWidth="1"/>
    <col min="4" max="4" width="4.33203125" style="1" customWidth="1"/>
    <col min="5" max="5" width="17.1640625" style="1" customWidth="1"/>
    <col min="6" max="6" width="50.83203125" style="1" customWidth="1"/>
    <col min="7" max="7" width="7.5" style="1" customWidth="1"/>
    <col min="8" max="8" width="14" style="1" customWidth="1"/>
    <col min="9" max="9" width="15.83203125" style="1" customWidth="1"/>
    <col min="10" max="10" width="22.33203125" style="1" customWidth="1"/>
    <col min="11" max="11" width="22.33203125" style="1" hidden="1" customWidth="1"/>
    <col min="12" max="12" width="9.33203125" style="1" customWidth="1"/>
    <col min="13" max="13" width="10.83203125" style="1" hidden="1" customWidth="1"/>
    <col min="14" max="14" width="9.33203125" style="1" hidden="1"/>
    <col min="15" max="20" width="14.1640625" style="1" hidden="1" customWidth="1"/>
    <col min="21" max="21" width="16.33203125" style="1" hidden="1" customWidth="1"/>
    <col min="22" max="22" width="12.33203125" style="1" customWidth="1"/>
    <col min="23" max="23" width="16.33203125" style="1" customWidth="1"/>
    <col min="24" max="24" width="12.33203125" style="1" customWidth="1"/>
    <col min="25" max="25" width="15" style="1" customWidth="1"/>
    <col min="26" max="26" width="11" style="1" customWidth="1"/>
    <col min="27" max="27" width="15" style="1" customWidth="1"/>
    <col min="28" max="28" width="16.33203125" style="1" customWidth="1"/>
    <col min="29" max="29" width="11" style="1" customWidth="1"/>
    <col min="30" max="30" width="15" style="1" customWidth="1"/>
    <col min="31" max="31" width="16.33203125" style="1" customWidth="1"/>
    <col min="44" max="65" width="9.33203125" style="1" hidden="1"/>
  </cols>
  <sheetData>
    <row r="2" spans="1:46" s="1" customFormat="1" ht="36.950000000000003" customHeight="1">
      <c r="L2" s="383"/>
      <c r="M2" s="383"/>
      <c r="N2" s="383"/>
      <c r="O2" s="383"/>
      <c r="P2" s="383"/>
      <c r="Q2" s="383"/>
      <c r="R2" s="383"/>
      <c r="S2" s="383"/>
      <c r="T2" s="383"/>
      <c r="U2" s="383"/>
      <c r="V2" s="383"/>
      <c r="AT2" s="18" t="s">
        <v>141</v>
      </c>
    </row>
    <row r="3" spans="1:46" s="1" customFormat="1" ht="6.95" customHeight="1">
      <c r="B3" s="114"/>
      <c r="C3" s="115"/>
      <c r="D3" s="115"/>
      <c r="E3" s="115"/>
      <c r="F3" s="115"/>
      <c r="G3" s="115"/>
      <c r="H3" s="115"/>
      <c r="I3" s="115"/>
      <c r="J3" s="115"/>
      <c r="K3" s="115"/>
      <c r="L3" s="21"/>
      <c r="AT3" s="18" t="s">
        <v>73</v>
      </c>
    </row>
    <row r="4" spans="1:46" s="1" customFormat="1" ht="24.95" customHeight="1">
      <c r="B4" s="21"/>
      <c r="D4" s="116" t="s">
        <v>240</v>
      </c>
      <c r="L4" s="21"/>
      <c r="M4" s="117" t="s">
        <v>10</v>
      </c>
      <c r="AT4" s="18" t="s">
        <v>4</v>
      </c>
    </row>
    <row r="5" spans="1:46" s="1" customFormat="1" ht="6.95" customHeight="1">
      <c r="B5" s="21"/>
      <c r="L5" s="21"/>
    </row>
    <row r="6" spans="1:46" s="1" customFormat="1" ht="12" customHeight="1">
      <c r="B6" s="21"/>
      <c r="D6" s="118" t="s">
        <v>15</v>
      </c>
      <c r="L6" s="21"/>
    </row>
    <row r="7" spans="1:46" s="1" customFormat="1" ht="16.5" customHeight="1">
      <c r="B7" s="21"/>
      <c r="E7" s="412" t="str">
        <f>'Rekapitulace stavby'!K6</f>
        <v>Modernizace teplárny OB6</v>
      </c>
      <c r="F7" s="413"/>
      <c r="G7" s="413"/>
      <c r="H7" s="413"/>
      <c r="L7" s="21"/>
    </row>
    <row r="8" spans="1:46" s="1" customFormat="1" ht="12" customHeight="1">
      <c r="B8" s="21"/>
      <c r="D8" s="118" t="s">
        <v>241</v>
      </c>
      <c r="L8" s="21"/>
    </row>
    <row r="9" spans="1:46" s="2" customFormat="1" ht="16.5" customHeight="1">
      <c r="A9" s="35"/>
      <c r="B9" s="40"/>
      <c r="C9" s="35"/>
      <c r="D9" s="35"/>
      <c r="E9" s="412" t="s">
        <v>4665</v>
      </c>
      <c r="F9" s="415"/>
      <c r="G9" s="415"/>
      <c r="H9" s="415"/>
      <c r="I9" s="35"/>
      <c r="J9" s="35"/>
      <c r="K9" s="35"/>
      <c r="L9" s="52"/>
      <c r="S9" s="35"/>
      <c r="T9" s="35"/>
      <c r="U9" s="35"/>
      <c r="V9" s="35"/>
      <c r="W9" s="35"/>
      <c r="X9" s="35"/>
      <c r="Y9" s="35"/>
      <c r="Z9" s="35"/>
      <c r="AA9" s="35"/>
      <c r="AB9" s="35"/>
      <c r="AC9" s="35"/>
      <c r="AD9" s="35"/>
      <c r="AE9" s="35"/>
    </row>
    <row r="10" spans="1:46" s="2" customFormat="1" ht="12" customHeight="1">
      <c r="A10" s="35"/>
      <c r="B10" s="40"/>
      <c r="C10" s="35"/>
      <c r="D10" s="118" t="s">
        <v>432</v>
      </c>
      <c r="E10" s="35"/>
      <c r="F10" s="35"/>
      <c r="G10" s="35"/>
      <c r="H10" s="35"/>
      <c r="I10" s="35"/>
      <c r="J10" s="35"/>
      <c r="K10" s="35"/>
      <c r="L10" s="52"/>
      <c r="S10" s="35"/>
      <c r="T10" s="35"/>
      <c r="U10" s="35"/>
      <c r="V10" s="35"/>
      <c r="W10" s="35"/>
      <c r="X10" s="35"/>
      <c r="Y10" s="35"/>
      <c r="Z10" s="35"/>
      <c r="AA10" s="35"/>
      <c r="AB10" s="35"/>
      <c r="AC10" s="35"/>
      <c r="AD10" s="35"/>
      <c r="AE10" s="35"/>
    </row>
    <row r="11" spans="1:46" s="2" customFormat="1" ht="16.5" customHeight="1">
      <c r="A11" s="35"/>
      <c r="B11" s="40"/>
      <c r="C11" s="35"/>
      <c r="D11" s="35"/>
      <c r="E11" s="414" t="s">
        <v>4905</v>
      </c>
      <c r="F11" s="415"/>
      <c r="G11" s="415"/>
      <c r="H11" s="415"/>
      <c r="I11" s="35"/>
      <c r="J11" s="35"/>
      <c r="K11" s="35"/>
      <c r="L11" s="52"/>
      <c r="S11" s="35"/>
      <c r="T11" s="35"/>
      <c r="U11" s="35"/>
      <c r="V11" s="35"/>
      <c r="W11" s="35"/>
      <c r="X11" s="35"/>
      <c r="Y11" s="35"/>
      <c r="Z11" s="35"/>
      <c r="AA11" s="35"/>
      <c r="AB11" s="35"/>
      <c r="AC11" s="35"/>
      <c r="AD11" s="35"/>
      <c r="AE11" s="35"/>
    </row>
    <row r="12" spans="1:46" s="2" customFormat="1">
      <c r="A12" s="35"/>
      <c r="B12" s="40"/>
      <c r="C12" s="35"/>
      <c r="D12" s="35"/>
      <c r="E12" s="35"/>
      <c r="F12" s="35"/>
      <c r="G12" s="35"/>
      <c r="H12" s="35"/>
      <c r="I12" s="35"/>
      <c r="J12" s="35"/>
      <c r="K12" s="35"/>
      <c r="L12" s="52"/>
      <c r="S12" s="35"/>
      <c r="T12" s="35"/>
      <c r="U12" s="35"/>
      <c r="V12" s="35"/>
      <c r="W12" s="35"/>
      <c r="X12" s="35"/>
      <c r="Y12" s="35"/>
      <c r="Z12" s="35"/>
      <c r="AA12" s="35"/>
      <c r="AB12" s="35"/>
      <c r="AC12" s="35"/>
      <c r="AD12" s="35"/>
      <c r="AE12" s="35"/>
    </row>
    <row r="13" spans="1:46" s="2" customFormat="1" ht="12" customHeight="1">
      <c r="A13" s="35"/>
      <c r="B13" s="40"/>
      <c r="C13" s="35"/>
      <c r="D13" s="118" t="s">
        <v>17</v>
      </c>
      <c r="E13" s="35"/>
      <c r="F13" s="109" t="s">
        <v>1</v>
      </c>
      <c r="G13" s="35"/>
      <c r="H13" s="35"/>
      <c r="I13" s="118" t="s">
        <v>18</v>
      </c>
      <c r="J13" s="109" t="s">
        <v>1</v>
      </c>
      <c r="K13" s="35"/>
      <c r="L13" s="52"/>
      <c r="S13" s="35"/>
      <c r="T13" s="35"/>
      <c r="U13" s="35"/>
      <c r="V13" s="35"/>
      <c r="W13" s="35"/>
      <c r="X13" s="35"/>
      <c r="Y13" s="35"/>
      <c r="Z13" s="35"/>
      <c r="AA13" s="35"/>
      <c r="AB13" s="35"/>
      <c r="AC13" s="35"/>
      <c r="AD13" s="35"/>
      <c r="AE13" s="35"/>
    </row>
    <row r="14" spans="1:46" s="2" customFormat="1" ht="12" customHeight="1">
      <c r="A14" s="35"/>
      <c r="B14" s="40"/>
      <c r="C14" s="35"/>
      <c r="D14" s="118" t="s">
        <v>19</v>
      </c>
      <c r="E14" s="35"/>
      <c r="F14" s="109" t="s">
        <v>20</v>
      </c>
      <c r="G14" s="35"/>
      <c r="H14" s="35"/>
      <c r="I14" s="118" t="s">
        <v>21</v>
      </c>
      <c r="J14" s="119">
        <f>'Rekapitulace stavby'!AN8</f>
        <v>45363</v>
      </c>
      <c r="K14" s="35"/>
      <c r="L14" s="52"/>
      <c r="S14" s="35"/>
      <c r="T14" s="35"/>
      <c r="U14" s="35"/>
      <c r="V14" s="35"/>
      <c r="W14" s="35"/>
      <c r="X14" s="35"/>
      <c r="Y14" s="35"/>
      <c r="Z14" s="35"/>
      <c r="AA14" s="35"/>
      <c r="AB14" s="35"/>
      <c r="AC14" s="35"/>
      <c r="AD14" s="35"/>
      <c r="AE14" s="35"/>
    </row>
    <row r="15" spans="1:46" s="2" customFormat="1" ht="10.9" customHeight="1">
      <c r="A15" s="35"/>
      <c r="B15" s="40"/>
      <c r="C15" s="35"/>
      <c r="D15" s="35"/>
      <c r="E15" s="35"/>
      <c r="F15" s="35"/>
      <c r="G15" s="35"/>
      <c r="H15" s="35"/>
      <c r="I15" s="35"/>
      <c r="J15" s="35"/>
      <c r="K15" s="35"/>
      <c r="L15" s="52"/>
      <c r="S15" s="35"/>
      <c r="T15" s="35"/>
      <c r="U15" s="35"/>
      <c r="V15" s="35"/>
      <c r="W15" s="35"/>
      <c r="X15" s="35"/>
      <c r="Y15" s="35"/>
      <c r="Z15" s="35"/>
      <c r="AA15" s="35"/>
      <c r="AB15" s="35"/>
      <c r="AC15" s="35"/>
      <c r="AD15" s="35"/>
      <c r="AE15" s="35"/>
    </row>
    <row r="16" spans="1:46" s="2" customFormat="1" ht="12" customHeight="1">
      <c r="A16" s="35"/>
      <c r="B16" s="40"/>
      <c r="C16" s="35"/>
      <c r="D16" s="118" t="s">
        <v>22</v>
      </c>
      <c r="E16" s="35"/>
      <c r="F16" s="35"/>
      <c r="G16" s="35"/>
      <c r="H16" s="35"/>
      <c r="I16" s="118" t="s">
        <v>23</v>
      </c>
      <c r="J16" s="109" t="s">
        <v>1</v>
      </c>
      <c r="K16" s="35"/>
      <c r="L16" s="52"/>
      <c r="S16" s="35"/>
      <c r="T16" s="35"/>
      <c r="U16" s="35"/>
      <c r="V16" s="35"/>
      <c r="W16" s="35"/>
      <c r="X16" s="35"/>
      <c r="Y16" s="35"/>
      <c r="Z16" s="35"/>
      <c r="AA16" s="35"/>
      <c r="AB16" s="35"/>
      <c r="AC16" s="35"/>
      <c r="AD16" s="35"/>
      <c r="AE16" s="35"/>
    </row>
    <row r="17" spans="1:31" s="2" customFormat="1" ht="18" customHeight="1">
      <c r="A17" s="35"/>
      <c r="B17" s="40"/>
      <c r="C17" s="35"/>
      <c r="D17" s="35"/>
      <c r="E17" s="109" t="s">
        <v>24</v>
      </c>
      <c r="F17" s="35"/>
      <c r="G17" s="35"/>
      <c r="H17" s="35"/>
      <c r="I17" s="118" t="s">
        <v>25</v>
      </c>
      <c r="J17" s="109" t="s">
        <v>1</v>
      </c>
      <c r="K17" s="35"/>
      <c r="L17" s="52"/>
      <c r="S17" s="35"/>
      <c r="T17" s="35"/>
      <c r="U17" s="35"/>
      <c r="V17" s="35"/>
      <c r="W17" s="35"/>
      <c r="X17" s="35"/>
      <c r="Y17" s="35"/>
      <c r="Z17" s="35"/>
      <c r="AA17" s="35"/>
      <c r="AB17" s="35"/>
      <c r="AC17" s="35"/>
      <c r="AD17" s="35"/>
      <c r="AE17" s="35"/>
    </row>
    <row r="18" spans="1:31" s="2" customFormat="1" ht="6.95" customHeight="1">
      <c r="A18" s="35"/>
      <c r="B18" s="40"/>
      <c r="C18" s="35"/>
      <c r="D18" s="35"/>
      <c r="E18" s="35"/>
      <c r="F18" s="35"/>
      <c r="G18" s="35"/>
      <c r="H18" s="35"/>
      <c r="I18" s="35"/>
      <c r="J18" s="35"/>
      <c r="K18" s="35"/>
      <c r="L18" s="52"/>
      <c r="S18" s="35"/>
      <c r="T18" s="35"/>
      <c r="U18" s="35"/>
      <c r="V18" s="35"/>
      <c r="W18" s="35"/>
      <c r="X18" s="35"/>
      <c r="Y18" s="35"/>
      <c r="Z18" s="35"/>
      <c r="AA18" s="35"/>
      <c r="AB18" s="35"/>
      <c r="AC18" s="35"/>
      <c r="AD18" s="35"/>
      <c r="AE18" s="35"/>
    </row>
    <row r="19" spans="1:31" s="2" customFormat="1" ht="12" customHeight="1">
      <c r="A19" s="35"/>
      <c r="B19" s="40"/>
      <c r="C19" s="35"/>
      <c r="D19" s="118" t="s">
        <v>26</v>
      </c>
      <c r="E19" s="35"/>
      <c r="F19" s="35"/>
      <c r="G19" s="35"/>
      <c r="H19" s="35"/>
      <c r="I19" s="118" t="s">
        <v>23</v>
      </c>
      <c r="J19" s="31" t="str">
        <f>'Rekapitulace stavby'!AN13</f>
        <v>Vyplň údaj</v>
      </c>
      <c r="K19" s="35"/>
      <c r="L19" s="52"/>
      <c r="S19" s="35"/>
      <c r="T19" s="35"/>
      <c r="U19" s="35"/>
      <c r="V19" s="35"/>
      <c r="W19" s="35"/>
      <c r="X19" s="35"/>
      <c r="Y19" s="35"/>
      <c r="Z19" s="35"/>
      <c r="AA19" s="35"/>
      <c r="AB19" s="35"/>
      <c r="AC19" s="35"/>
      <c r="AD19" s="35"/>
      <c r="AE19" s="35"/>
    </row>
    <row r="20" spans="1:31" s="2" customFormat="1" ht="18" customHeight="1">
      <c r="A20" s="35"/>
      <c r="B20" s="40"/>
      <c r="C20" s="35"/>
      <c r="D20" s="35"/>
      <c r="E20" s="416" t="str">
        <f>'Rekapitulace stavby'!E14</f>
        <v>Vyplň údaj</v>
      </c>
      <c r="F20" s="417"/>
      <c r="G20" s="417"/>
      <c r="H20" s="417"/>
      <c r="I20" s="118" t="s">
        <v>25</v>
      </c>
      <c r="J20" s="31" t="str">
        <f>'Rekapitulace stavby'!AN14</f>
        <v>Vyplň údaj</v>
      </c>
      <c r="K20" s="35"/>
      <c r="L20" s="52"/>
      <c r="S20" s="35"/>
      <c r="T20" s="35"/>
      <c r="U20" s="35"/>
      <c r="V20" s="35"/>
      <c r="W20" s="35"/>
      <c r="X20" s="35"/>
      <c r="Y20" s="35"/>
      <c r="Z20" s="35"/>
      <c r="AA20" s="35"/>
      <c r="AB20" s="35"/>
      <c r="AC20" s="35"/>
      <c r="AD20" s="35"/>
      <c r="AE20" s="35"/>
    </row>
    <row r="21" spans="1:31" s="2" customFormat="1" ht="6.95" customHeight="1">
      <c r="A21" s="35"/>
      <c r="B21" s="40"/>
      <c r="C21" s="35"/>
      <c r="D21" s="35"/>
      <c r="E21" s="35"/>
      <c r="F21" s="35"/>
      <c r="G21" s="35"/>
      <c r="H21" s="35"/>
      <c r="I21" s="35"/>
      <c r="J21" s="35"/>
      <c r="K21" s="35"/>
      <c r="L21" s="52"/>
      <c r="S21" s="35"/>
      <c r="T21" s="35"/>
      <c r="U21" s="35"/>
      <c r="V21" s="35"/>
      <c r="W21" s="35"/>
      <c r="X21" s="35"/>
      <c r="Y21" s="35"/>
      <c r="Z21" s="35"/>
      <c r="AA21" s="35"/>
      <c r="AB21" s="35"/>
      <c r="AC21" s="35"/>
      <c r="AD21" s="35"/>
      <c r="AE21" s="35"/>
    </row>
    <row r="22" spans="1:31" s="2" customFormat="1" ht="12" customHeight="1">
      <c r="A22" s="35"/>
      <c r="B22" s="40"/>
      <c r="C22" s="35"/>
      <c r="D22" s="118" t="s">
        <v>28</v>
      </c>
      <c r="E22" s="35"/>
      <c r="F22" s="35"/>
      <c r="G22" s="35"/>
      <c r="H22" s="35"/>
      <c r="I22" s="118" t="s">
        <v>23</v>
      </c>
      <c r="J22" s="109" t="s">
        <v>1</v>
      </c>
      <c r="K22" s="35"/>
      <c r="L22" s="52"/>
      <c r="S22" s="35"/>
      <c r="T22" s="35"/>
      <c r="U22" s="35"/>
      <c r="V22" s="35"/>
      <c r="W22" s="35"/>
      <c r="X22" s="35"/>
      <c r="Y22" s="35"/>
      <c r="Z22" s="35"/>
      <c r="AA22" s="35"/>
      <c r="AB22" s="35"/>
      <c r="AC22" s="35"/>
      <c r="AD22" s="35"/>
      <c r="AE22" s="35"/>
    </row>
    <row r="23" spans="1:31" s="2" customFormat="1" ht="18" customHeight="1">
      <c r="A23" s="35"/>
      <c r="B23" s="40"/>
      <c r="C23" s="35"/>
      <c r="D23" s="35"/>
      <c r="E23" s="109" t="s">
        <v>29</v>
      </c>
      <c r="F23" s="35"/>
      <c r="G23" s="35"/>
      <c r="H23" s="35"/>
      <c r="I23" s="118" t="s">
        <v>25</v>
      </c>
      <c r="J23" s="109" t="s">
        <v>1</v>
      </c>
      <c r="K23" s="35"/>
      <c r="L23" s="52"/>
      <c r="S23" s="35"/>
      <c r="T23" s="35"/>
      <c r="U23" s="35"/>
      <c r="V23" s="35"/>
      <c r="W23" s="35"/>
      <c r="X23" s="35"/>
      <c r="Y23" s="35"/>
      <c r="Z23" s="35"/>
      <c r="AA23" s="35"/>
      <c r="AB23" s="35"/>
      <c r="AC23" s="35"/>
      <c r="AD23" s="35"/>
      <c r="AE23" s="35"/>
    </row>
    <row r="24" spans="1:31" s="2" customFormat="1" ht="6.95" customHeight="1">
      <c r="A24" s="35"/>
      <c r="B24" s="40"/>
      <c r="C24" s="35"/>
      <c r="D24" s="35"/>
      <c r="E24" s="35"/>
      <c r="F24" s="35"/>
      <c r="G24" s="35"/>
      <c r="H24" s="35"/>
      <c r="I24" s="35"/>
      <c r="J24" s="35"/>
      <c r="K24" s="35"/>
      <c r="L24" s="52"/>
      <c r="S24" s="35"/>
      <c r="T24" s="35"/>
      <c r="U24" s="35"/>
      <c r="V24" s="35"/>
      <c r="W24" s="35"/>
      <c r="X24" s="35"/>
      <c r="Y24" s="35"/>
      <c r="Z24" s="35"/>
      <c r="AA24" s="35"/>
      <c r="AB24" s="35"/>
      <c r="AC24" s="35"/>
      <c r="AD24" s="35"/>
      <c r="AE24" s="35"/>
    </row>
    <row r="25" spans="1:31" s="2" customFormat="1" ht="12" customHeight="1">
      <c r="A25" s="35"/>
      <c r="B25" s="40"/>
      <c r="C25" s="35"/>
      <c r="D25" s="118" t="s">
        <v>31</v>
      </c>
      <c r="E25" s="35"/>
      <c r="F25" s="35"/>
      <c r="G25" s="35"/>
      <c r="H25" s="35"/>
      <c r="I25" s="118" t="s">
        <v>23</v>
      </c>
      <c r="J25" s="109" t="s">
        <v>1</v>
      </c>
      <c r="K25" s="35"/>
      <c r="L25" s="52"/>
      <c r="S25" s="35"/>
      <c r="T25" s="35"/>
      <c r="U25" s="35"/>
      <c r="V25" s="35"/>
      <c r="W25" s="35"/>
      <c r="X25" s="35"/>
      <c r="Y25" s="35"/>
      <c r="Z25" s="35"/>
      <c r="AA25" s="35"/>
      <c r="AB25" s="35"/>
      <c r="AC25" s="35"/>
      <c r="AD25" s="35"/>
      <c r="AE25" s="35"/>
    </row>
    <row r="26" spans="1:31" s="2" customFormat="1" ht="18" customHeight="1">
      <c r="A26" s="35"/>
      <c r="B26" s="40"/>
      <c r="C26" s="35"/>
      <c r="D26" s="35"/>
      <c r="E26" s="109" t="s">
        <v>29</v>
      </c>
      <c r="F26" s="35"/>
      <c r="G26" s="35"/>
      <c r="H26" s="35"/>
      <c r="I26" s="118" t="s">
        <v>25</v>
      </c>
      <c r="J26" s="109" t="s">
        <v>1</v>
      </c>
      <c r="K26" s="35"/>
      <c r="L26" s="52"/>
      <c r="S26" s="35"/>
      <c r="T26" s="35"/>
      <c r="U26" s="35"/>
      <c r="V26" s="35"/>
      <c r="W26" s="35"/>
      <c r="X26" s="35"/>
      <c r="Y26" s="35"/>
      <c r="Z26" s="35"/>
      <c r="AA26" s="35"/>
      <c r="AB26" s="35"/>
      <c r="AC26" s="35"/>
      <c r="AD26" s="35"/>
      <c r="AE26" s="35"/>
    </row>
    <row r="27" spans="1:31" s="2" customFormat="1" ht="6.95" customHeight="1">
      <c r="A27" s="35"/>
      <c r="B27" s="40"/>
      <c r="C27" s="35"/>
      <c r="D27" s="35"/>
      <c r="E27" s="35"/>
      <c r="F27" s="35"/>
      <c r="G27" s="35"/>
      <c r="H27" s="35"/>
      <c r="I27" s="35"/>
      <c r="J27" s="35"/>
      <c r="K27" s="35"/>
      <c r="L27" s="52"/>
      <c r="S27" s="35"/>
      <c r="T27" s="35"/>
      <c r="U27" s="35"/>
      <c r="V27" s="35"/>
      <c r="W27" s="35"/>
      <c r="X27" s="35"/>
      <c r="Y27" s="35"/>
      <c r="Z27" s="35"/>
      <c r="AA27" s="35"/>
      <c r="AB27" s="35"/>
      <c r="AC27" s="35"/>
      <c r="AD27" s="35"/>
      <c r="AE27" s="35"/>
    </row>
    <row r="28" spans="1:31" s="2" customFormat="1" ht="12" customHeight="1">
      <c r="A28" s="35"/>
      <c r="B28" s="40"/>
      <c r="C28" s="35"/>
      <c r="D28" s="118" t="s">
        <v>32</v>
      </c>
      <c r="E28" s="35"/>
      <c r="F28" s="35"/>
      <c r="G28" s="35"/>
      <c r="H28" s="35"/>
      <c r="I28" s="35"/>
      <c r="J28" s="35"/>
      <c r="K28" s="35"/>
      <c r="L28" s="52"/>
      <c r="S28" s="35"/>
      <c r="T28" s="35"/>
      <c r="U28" s="35"/>
      <c r="V28" s="35"/>
      <c r="W28" s="35"/>
      <c r="X28" s="35"/>
      <c r="Y28" s="35"/>
      <c r="Z28" s="35"/>
      <c r="AA28" s="35"/>
      <c r="AB28" s="35"/>
      <c r="AC28" s="35"/>
      <c r="AD28" s="35"/>
      <c r="AE28" s="35"/>
    </row>
    <row r="29" spans="1:31" s="8" customFormat="1" ht="16.5" customHeight="1">
      <c r="A29" s="120"/>
      <c r="B29" s="121"/>
      <c r="C29" s="120"/>
      <c r="D29" s="120"/>
      <c r="E29" s="418" t="s">
        <v>1</v>
      </c>
      <c r="F29" s="418"/>
      <c r="G29" s="418"/>
      <c r="H29" s="418"/>
      <c r="I29" s="120"/>
      <c r="J29" s="120"/>
      <c r="K29" s="120"/>
      <c r="L29" s="122"/>
      <c r="S29" s="120"/>
      <c r="T29" s="120"/>
      <c r="U29" s="120"/>
      <c r="V29" s="120"/>
      <c r="W29" s="120"/>
      <c r="X29" s="120"/>
      <c r="Y29" s="120"/>
      <c r="Z29" s="120"/>
      <c r="AA29" s="120"/>
      <c r="AB29" s="120"/>
      <c r="AC29" s="120"/>
      <c r="AD29" s="120"/>
      <c r="AE29" s="120"/>
    </row>
    <row r="30" spans="1:31" s="2" customFormat="1" ht="6.95" customHeight="1">
      <c r="A30" s="35"/>
      <c r="B30" s="40"/>
      <c r="C30" s="35"/>
      <c r="D30" s="35"/>
      <c r="E30" s="35"/>
      <c r="F30" s="35"/>
      <c r="G30" s="35"/>
      <c r="H30" s="35"/>
      <c r="I30" s="35"/>
      <c r="J30" s="35"/>
      <c r="K30" s="35"/>
      <c r="L30" s="52"/>
      <c r="S30" s="35"/>
      <c r="T30" s="35"/>
      <c r="U30" s="35"/>
      <c r="V30" s="35"/>
      <c r="W30" s="35"/>
      <c r="X30" s="35"/>
      <c r="Y30" s="35"/>
      <c r="Z30" s="35"/>
      <c r="AA30" s="35"/>
      <c r="AB30" s="35"/>
      <c r="AC30" s="35"/>
      <c r="AD30" s="35"/>
      <c r="AE30" s="35"/>
    </row>
    <row r="31" spans="1:31" s="2" customFormat="1" ht="6.95" customHeight="1">
      <c r="A31" s="35"/>
      <c r="B31" s="40"/>
      <c r="C31" s="35"/>
      <c r="D31" s="123"/>
      <c r="E31" s="123"/>
      <c r="F31" s="123"/>
      <c r="G31" s="123"/>
      <c r="H31" s="123"/>
      <c r="I31" s="123"/>
      <c r="J31" s="123"/>
      <c r="K31" s="123"/>
      <c r="L31" s="52"/>
      <c r="S31" s="35"/>
      <c r="T31" s="35"/>
      <c r="U31" s="35"/>
      <c r="V31" s="35"/>
      <c r="W31" s="35"/>
      <c r="X31" s="35"/>
      <c r="Y31" s="35"/>
      <c r="Z31" s="35"/>
      <c r="AA31" s="35"/>
      <c r="AB31" s="35"/>
      <c r="AC31" s="35"/>
      <c r="AD31" s="35"/>
      <c r="AE31" s="35"/>
    </row>
    <row r="32" spans="1:31" s="2" customFormat="1" ht="25.35" customHeight="1">
      <c r="A32" s="35"/>
      <c r="B32" s="40"/>
      <c r="C32" s="35"/>
      <c r="D32" s="124" t="s">
        <v>33</v>
      </c>
      <c r="E32" s="35"/>
      <c r="F32" s="35"/>
      <c r="G32" s="35"/>
      <c r="H32" s="35"/>
      <c r="I32" s="35"/>
      <c r="J32" s="125">
        <f>ROUND(J121, 2)</f>
        <v>0</v>
      </c>
      <c r="K32" s="35"/>
      <c r="L32" s="52"/>
      <c r="S32" s="35"/>
      <c r="T32" s="35"/>
      <c r="U32" s="35"/>
      <c r="V32" s="35"/>
      <c r="W32" s="35"/>
      <c r="X32" s="35"/>
      <c r="Y32" s="35"/>
      <c r="Z32" s="35"/>
      <c r="AA32" s="35"/>
      <c r="AB32" s="35"/>
      <c r="AC32" s="35"/>
      <c r="AD32" s="35"/>
      <c r="AE32" s="35"/>
    </row>
    <row r="33" spans="1:31" s="2" customFormat="1" ht="6.95" customHeight="1">
      <c r="A33" s="35"/>
      <c r="B33" s="40"/>
      <c r="C33" s="35"/>
      <c r="D33" s="123"/>
      <c r="E33" s="123"/>
      <c r="F33" s="123"/>
      <c r="G33" s="123"/>
      <c r="H33" s="123"/>
      <c r="I33" s="123"/>
      <c r="J33" s="123"/>
      <c r="K33" s="123"/>
      <c r="L33" s="52"/>
      <c r="S33" s="35"/>
      <c r="T33" s="35"/>
      <c r="U33" s="35"/>
      <c r="V33" s="35"/>
      <c r="W33" s="35"/>
      <c r="X33" s="35"/>
      <c r="Y33" s="35"/>
      <c r="Z33" s="35"/>
      <c r="AA33" s="35"/>
      <c r="AB33" s="35"/>
      <c r="AC33" s="35"/>
      <c r="AD33" s="35"/>
      <c r="AE33" s="35"/>
    </row>
    <row r="34" spans="1:31" s="2" customFormat="1" ht="14.45" customHeight="1">
      <c r="A34" s="35"/>
      <c r="B34" s="40"/>
      <c r="C34" s="35"/>
      <c r="D34" s="35"/>
      <c r="E34" s="35"/>
      <c r="F34" s="126" t="s">
        <v>35</v>
      </c>
      <c r="G34" s="35"/>
      <c r="H34" s="35"/>
      <c r="I34" s="126" t="s">
        <v>34</v>
      </c>
      <c r="J34" s="126" t="s">
        <v>36</v>
      </c>
      <c r="K34" s="35"/>
      <c r="L34" s="52"/>
      <c r="S34" s="35"/>
      <c r="T34" s="35"/>
      <c r="U34" s="35"/>
      <c r="V34" s="35"/>
      <c r="W34" s="35"/>
      <c r="X34" s="35"/>
      <c r="Y34" s="35"/>
      <c r="Z34" s="35"/>
      <c r="AA34" s="35"/>
      <c r="AB34" s="35"/>
      <c r="AC34" s="35"/>
      <c r="AD34" s="35"/>
      <c r="AE34" s="35"/>
    </row>
    <row r="35" spans="1:31" s="2" customFormat="1" ht="14.45" customHeight="1">
      <c r="A35" s="35"/>
      <c r="B35" s="40"/>
      <c r="C35" s="35"/>
      <c r="D35" s="127" t="s">
        <v>37</v>
      </c>
      <c r="E35" s="118" t="s">
        <v>38</v>
      </c>
      <c r="F35" s="128">
        <f>ROUND((SUM(BE121:BE133)),  2)</f>
        <v>0</v>
      </c>
      <c r="G35" s="35"/>
      <c r="H35" s="35"/>
      <c r="I35" s="129">
        <v>0.21</v>
      </c>
      <c r="J35" s="128">
        <f>ROUND(((SUM(BE121:BE133))*I35),  2)</f>
        <v>0</v>
      </c>
      <c r="K35" s="35"/>
      <c r="L35" s="52"/>
      <c r="S35" s="35"/>
      <c r="T35" s="35"/>
      <c r="U35" s="35"/>
      <c r="V35" s="35"/>
      <c r="W35" s="35"/>
      <c r="X35" s="35"/>
      <c r="Y35" s="35"/>
      <c r="Z35" s="35"/>
      <c r="AA35" s="35"/>
      <c r="AB35" s="35"/>
      <c r="AC35" s="35"/>
      <c r="AD35" s="35"/>
      <c r="AE35" s="35"/>
    </row>
    <row r="36" spans="1:31" s="2" customFormat="1" ht="14.45" customHeight="1">
      <c r="A36" s="35"/>
      <c r="B36" s="40"/>
      <c r="C36" s="35"/>
      <c r="D36" s="35"/>
      <c r="E36" s="118" t="s">
        <v>39</v>
      </c>
      <c r="F36" s="128">
        <f>ROUND((SUM(BF121:BF133)),  2)</f>
        <v>0</v>
      </c>
      <c r="G36" s="35"/>
      <c r="H36" s="35"/>
      <c r="I36" s="129">
        <v>0.12</v>
      </c>
      <c r="J36" s="128">
        <f>ROUND(((SUM(BF121:BF133))*I36),  2)</f>
        <v>0</v>
      </c>
      <c r="K36" s="35"/>
      <c r="L36" s="52"/>
      <c r="S36" s="35"/>
      <c r="T36" s="35"/>
      <c r="U36" s="35"/>
      <c r="V36" s="35"/>
      <c r="W36" s="35"/>
      <c r="X36" s="35"/>
      <c r="Y36" s="35"/>
      <c r="Z36" s="35"/>
      <c r="AA36" s="35"/>
      <c r="AB36" s="35"/>
      <c r="AC36" s="35"/>
      <c r="AD36" s="35"/>
      <c r="AE36" s="35"/>
    </row>
    <row r="37" spans="1:31" s="2" customFormat="1" ht="14.45" hidden="1" customHeight="1">
      <c r="A37" s="35"/>
      <c r="B37" s="40"/>
      <c r="C37" s="35"/>
      <c r="D37" s="35"/>
      <c r="E37" s="118" t="s">
        <v>40</v>
      </c>
      <c r="F37" s="128">
        <f>ROUND((SUM(BG121:BG133)),  2)</f>
        <v>0</v>
      </c>
      <c r="G37" s="35"/>
      <c r="H37" s="35"/>
      <c r="I37" s="129">
        <v>0.21</v>
      </c>
      <c r="J37" s="128">
        <f>0</f>
        <v>0</v>
      </c>
      <c r="K37" s="35"/>
      <c r="L37" s="52"/>
      <c r="S37" s="35"/>
      <c r="T37" s="35"/>
      <c r="U37" s="35"/>
      <c r="V37" s="35"/>
      <c r="W37" s="35"/>
      <c r="X37" s="35"/>
      <c r="Y37" s="35"/>
      <c r="Z37" s="35"/>
      <c r="AA37" s="35"/>
      <c r="AB37" s="35"/>
      <c r="AC37" s="35"/>
      <c r="AD37" s="35"/>
      <c r="AE37" s="35"/>
    </row>
    <row r="38" spans="1:31" s="2" customFormat="1" ht="14.45" hidden="1" customHeight="1">
      <c r="A38" s="35"/>
      <c r="B38" s="40"/>
      <c r="C38" s="35"/>
      <c r="D38" s="35"/>
      <c r="E38" s="118" t="s">
        <v>41</v>
      </c>
      <c r="F38" s="128">
        <f>ROUND((SUM(BH121:BH133)),  2)</f>
        <v>0</v>
      </c>
      <c r="G38" s="35"/>
      <c r="H38" s="35"/>
      <c r="I38" s="129">
        <v>0.12</v>
      </c>
      <c r="J38" s="128">
        <f>0</f>
        <v>0</v>
      </c>
      <c r="K38" s="35"/>
      <c r="L38" s="52"/>
      <c r="S38" s="35"/>
      <c r="T38" s="35"/>
      <c r="U38" s="35"/>
      <c r="V38" s="35"/>
      <c r="W38" s="35"/>
      <c r="X38" s="35"/>
      <c r="Y38" s="35"/>
      <c r="Z38" s="35"/>
      <c r="AA38" s="35"/>
      <c r="AB38" s="35"/>
      <c r="AC38" s="35"/>
      <c r="AD38" s="35"/>
      <c r="AE38" s="35"/>
    </row>
    <row r="39" spans="1:31" s="2" customFormat="1" ht="14.45" hidden="1" customHeight="1">
      <c r="A39" s="35"/>
      <c r="B39" s="40"/>
      <c r="C39" s="35"/>
      <c r="D39" s="35"/>
      <c r="E39" s="118" t="s">
        <v>42</v>
      </c>
      <c r="F39" s="128">
        <f>ROUND((SUM(BI121:BI133)),  2)</f>
        <v>0</v>
      </c>
      <c r="G39" s="35"/>
      <c r="H39" s="35"/>
      <c r="I39" s="129">
        <v>0</v>
      </c>
      <c r="J39" s="128">
        <f>0</f>
        <v>0</v>
      </c>
      <c r="K39" s="35"/>
      <c r="L39" s="52"/>
      <c r="S39" s="35"/>
      <c r="T39" s="35"/>
      <c r="U39" s="35"/>
      <c r="V39" s="35"/>
      <c r="W39" s="35"/>
      <c r="X39" s="35"/>
      <c r="Y39" s="35"/>
      <c r="Z39" s="35"/>
      <c r="AA39" s="35"/>
      <c r="AB39" s="35"/>
      <c r="AC39" s="35"/>
      <c r="AD39" s="35"/>
      <c r="AE39" s="35"/>
    </row>
    <row r="40" spans="1:31" s="2" customFormat="1" ht="6.95" customHeight="1">
      <c r="A40" s="35"/>
      <c r="B40" s="40"/>
      <c r="C40" s="35"/>
      <c r="D40" s="35"/>
      <c r="E40" s="35"/>
      <c r="F40" s="35"/>
      <c r="G40" s="35"/>
      <c r="H40" s="35"/>
      <c r="I40" s="35"/>
      <c r="J40" s="35"/>
      <c r="K40" s="35"/>
      <c r="L40" s="52"/>
      <c r="S40" s="35"/>
      <c r="T40" s="35"/>
      <c r="U40" s="35"/>
      <c r="V40" s="35"/>
      <c r="W40" s="35"/>
      <c r="X40" s="35"/>
      <c r="Y40" s="35"/>
      <c r="Z40" s="35"/>
      <c r="AA40" s="35"/>
      <c r="AB40" s="35"/>
      <c r="AC40" s="35"/>
      <c r="AD40" s="35"/>
      <c r="AE40" s="35"/>
    </row>
    <row r="41" spans="1:31" s="2" customFormat="1" ht="25.35" customHeight="1">
      <c r="A41" s="35"/>
      <c r="B41" s="40"/>
      <c r="C41" s="130"/>
      <c r="D41" s="131" t="s">
        <v>43</v>
      </c>
      <c r="E41" s="132"/>
      <c r="F41" s="132"/>
      <c r="G41" s="133" t="s">
        <v>44</v>
      </c>
      <c r="H41" s="134" t="s">
        <v>7622</v>
      </c>
      <c r="I41" s="132"/>
      <c r="J41" s="135">
        <f>SUM(J32:J39)</f>
        <v>0</v>
      </c>
      <c r="K41" s="136"/>
      <c r="L41" s="52"/>
      <c r="S41" s="35"/>
      <c r="T41" s="35"/>
      <c r="U41" s="35"/>
      <c r="V41" s="35"/>
      <c r="W41" s="35"/>
      <c r="X41" s="35"/>
      <c r="Y41" s="35"/>
      <c r="Z41" s="35"/>
      <c r="AA41" s="35"/>
      <c r="AB41" s="35"/>
      <c r="AC41" s="35"/>
      <c r="AD41" s="35"/>
      <c r="AE41" s="35"/>
    </row>
    <row r="42" spans="1:31" s="2" customFormat="1" ht="14.45" customHeight="1">
      <c r="A42" s="35"/>
      <c r="B42" s="40"/>
      <c r="C42" s="35"/>
      <c r="D42" s="35"/>
      <c r="E42" s="35"/>
      <c r="F42" s="35"/>
      <c r="G42" s="35"/>
      <c r="H42" s="35"/>
      <c r="I42" s="35"/>
      <c r="J42" s="35"/>
      <c r="K42" s="35"/>
      <c r="L42" s="52"/>
      <c r="S42" s="35"/>
      <c r="T42" s="35"/>
      <c r="U42" s="35"/>
      <c r="V42" s="35"/>
      <c r="W42" s="35"/>
      <c r="X42" s="35"/>
      <c r="Y42" s="35"/>
      <c r="Z42" s="35"/>
      <c r="AA42" s="35"/>
      <c r="AB42" s="35"/>
      <c r="AC42" s="35"/>
      <c r="AD42" s="35"/>
      <c r="AE42" s="35"/>
    </row>
    <row r="43" spans="1:31" s="1" customFormat="1" ht="14.45" customHeight="1">
      <c r="B43" s="21"/>
      <c r="L43" s="21"/>
    </row>
    <row r="44" spans="1:31" s="1" customFormat="1" ht="14.45" customHeight="1">
      <c r="B44" s="21"/>
      <c r="L44" s="21"/>
    </row>
    <row r="45" spans="1:31" s="1" customFormat="1" ht="14.45" customHeight="1">
      <c r="B45" s="21"/>
      <c r="L45" s="21"/>
    </row>
    <row r="46" spans="1:31" s="1" customFormat="1" ht="14.45" customHeight="1">
      <c r="B46" s="21"/>
      <c r="L46" s="21"/>
    </row>
    <row r="47" spans="1:31" s="1" customFormat="1" ht="14.45" customHeight="1">
      <c r="B47" s="21"/>
      <c r="L47" s="21"/>
    </row>
    <row r="48" spans="1:31" s="1" customFormat="1" ht="14.45" customHeight="1">
      <c r="B48" s="21"/>
      <c r="L48" s="21"/>
    </row>
    <row r="49" spans="1:31" s="1" customFormat="1" ht="14.45" customHeight="1">
      <c r="B49" s="21"/>
      <c r="L49" s="21"/>
    </row>
    <row r="50" spans="1:31" s="2" customFormat="1" ht="14.45" customHeight="1">
      <c r="B50" s="52"/>
      <c r="D50" s="137" t="s">
        <v>45</v>
      </c>
      <c r="E50" s="138"/>
      <c r="F50" s="138"/>
      <c r="G50" s="137" t="s">
        <v>46</v>
      </c>
      <c r="H50" s="138"/>
      <c r="I50" s="138"/>
      <c r="J50" s="138"/>
      <c r="K50" s="138"/>
      <c r="L50" s="52"/>
    </row>
    <row r="51" spans="1:31">
      <c r="B51" s="21"/>
      <c r="L51" s="21"/>
    </row>
    <row r="52" spans="1:31">
      <c r="B52" s="21"/>
      <c r="L52" s="21"/>
    </row>
    <row r="53" spans="1:31">
      <c r="B53" s="21"/>
      <c r="L53" s="21"/>
    </row>
    <row r="54" spans="1:31">
      <c r="B54" s="21"/>
      <c r="L54" s="21"/>
    </row>
    <row r="55" spans="1:31">
      <c r="B55" s="21"/>
      <c r="L55" s="21"/>
    </row>
    <row r="56" spans="1:31">
      <c r="B56" s="21"/>
      <c r="L56" s="21"/>
    </row>
    <row r="57" spans="1:31">
      <c r="B57" s="21"/>
      <c r="L57" s="21"/>
    </row>
    <row r="58" spans="1:31">
      <c r="B58" s="21"/>
      <c r="L58" s="21"/>
    </row>
    <row r="59" spans="1:31">
      <c r="B59" s="21"/>
      <c r="L59" s="21"/>
    </row>
    <row r="60" spans="1:31">
      <c r="B60" s="21"/>
      <c r="L60" s="21"/>
    </row>
    <row r="61" spans="1:31" s="2" customFormat="1" ht="12.75">
      <c r="A61" s="35"/>
      <c r="B61" s="40"/>
      <c r="C61" s="35"/>
      <c r="D61" s="139" t="s">
        <v>47</v>
      </c>
      <c r="E61" s="140"/>
      <c r="F61" s="141" t="s">
        <v>48</v>
      </c>
      <c r="G61" s="139" t="s">
        <v>47</v>
      </c>
      <c r="H61" s="140"/>
      <c r="I61" s="140"/>
      <c r="J61" s="142" t="s">
        <v>48</v>
      </c>
      <c r="K61" s="140"/>
      <c r="L61" s="52"/>
      <c r="S61" s="35"/>
      <c r="T61" s="35"/>
      <c r="U61" s="35"/>
      <c r="V61" s="35"/>
      <c r="W61" s="35"/>
      <c r="X61" s="35"/>
      <c r="Y61" s="35"/>
      <c r="Z61" s="35"/>
      <c r="AA61" s="35"/>
      <c r="AB61" s="35"/>
      <c r="AC61" s="35"/>
      <c r="AD61" s="35"/>
      <c r="AE61" s="35"/>
    </row>
    <row r="62" spans="1:31">
      <c r="B62" s="21"/>
      <c r="L62" s="21"/>
    </row>
    <row r="63" spans="1:31">
      <c r="B63" s="21"/>
      <c r="L63" s="21"/>
    </row>
    <row r="64" spans="1:31">
      <c r="B64" s="21"/>
      <c r="L64" s="21"/>
    </row>
    <row r="65" spans="1:31" s="2" customFormat="1" ht="12.75">
      <c r="A65" s="35"/>
      <c r="B65" s="40"/>
      <c r="C65" s="35"/>
      <c r="D65" s="137" t="s">
        <v>49</v>
      </c>
      <c r="E65" s="143"/>
      <c r="F65" s="143"/>
      <c r="G65" s="137" t="s">
        <v>50</v>
      </c>
      <c r="H65" s="143"/>
      <c r="I65" s="143"/>
      <c r="J65" s="143"/>
      <c r="K65" s="143"/>
      <c r="L65" s="52"/>
      <c r="S65" s="35"/>
      <c r="T65" s="35"/>
      <c r="U65" s="35"/>
      <c r="V65" s="35"/>
      <c r="W65" s="35"/>
      <c r="X65" s="35"/>
      <c r="Y65" s="35"/>
      <c r="Z65" s="35"/>
      <c r="AA65" s="35"/>
      <c r="AB65" s="35"/>
      <c r="AC65" s="35"/>
      <c r="AD65" s="35"/>
      <c r="AE65" s="35"/>
    </row>
    <row r="66" spans="1:31">
      <c r="B66" s="21"/>
      <c r="L66" s="21"/>
    </row>
    <row r="67" spans="1:31">
      <c r="B67" s="21"/>
      <c r="L67" s="21"/>
    </row>
    <row r="68" spans="1:31">
      <c r="B68" s="21"/>
      <c r="L68" s="21"/>
    </row>
    <row r="69" spans="1:31">
      <c r="B69" s="21"/>
      <c r="L69" s="21"/>
    </row>
    <row r="70" spans="1:31">
      <c r="B70" s="21"/>
      <c r="L70" s="21"/>
    </row>
    <row r="71" spans="1:31">
      <c r="B71" s="21"/>
      <c r="L71" s="21"/>
    </row>
    <row r="72" spans="1:31">
      <c r="B72" s="21"/>
      <c r="L72" s="21"/>
    </row>
    <row r="73" spans="1:31">
      <c r="B73" s="21"/>
      <c r="L73" s="21"/>
    </row>
    <row r="74" spans="1:31">
      <c r="B74" s="21"/>
      <c r="L74" s="21"/>
    </row>
    <row r="75" spans="1:31">
      <c r="B75" s="21"/>
      <c r="L75" s="21"/>
    </row>
    <row r="76" spans="1:31" s="2" customFormat="1" ht="12.75">
      <c r="A76" s="35"/>
      <c r="B76" s="40"/>
      <c r="C76" s="35"/>
      <c r="D76" s="139" t="s">
        <v>47</v>
      </c>
      <c r="E76" s="140"/>
      <c r="F76" s="141" t="s">
        <v>48</v>
      </c>
      <c r="G76" s="139" t="s">
        <v>47</v>
      </c>
      <c r="H76" s="140"/>
      <c r="I76" s="140"/>
      <c r="J76" s="142" t="s">
        <v>48</v>
      </c>
      <c r="K76" s="140"/>
      <c r="L76" s="52"/>
      <c r="S76" s="35"/>
      <c r="T76" s="35"/>
      <c r="U76" s="35"/>
      <c r="V76" s="35"/>
      <c r="W76" s="35"/>
      <c r="X76" s="35"/>
      <c r="Y76" s="35"/>
      <c r="Z76" s="35"/>
      <c r="AA76" s="35"/>
      <c r="AB76" s="35"/>
      <c r="AC76" s="35"/>
      <c r="AD76" s="35"/>
      <c r="AE76" s="35"/>
    </row>
    <row r="77" spans="1:31" s="2" customFormat="1" ht="14.45" customHeight="1">
      <c r="A77" s="35"/>
      <c r="B77" s="144"/>
      <c r="C77" s="145"/>
      <c r="D77" s="145"/>
      <c r="E77" s="145"/>
      <c r="F77" s="145"/>
      <c r="G77" s="145"/>
      <c r="H77" s="145"/>
      <c r="I77" s="145"/>
      <c r="J77" s="145"/>
      <c r="K77" s="145"/>
      <c r="L77" s="52"/>
      <c r="S77" s="35"/>
      <c r="T77" s="35"/>
      <c r="U77" s="35"/>
      <c r="V77" s="35"/>
      <c r="W77" s="35"/>
      <c r="X77" s="35"/>
      <c r="Y77" s="35"/>
      <c r="Z77" s="35"/>
      <c r="AA77" s="35"/>
      <c r="AB77" s="35"/>
      <c r="AC77" s="35"/>
      <c r="AD77" s="35"/>
      <c r="AE77" s="35"/>
    </row>
    <row r="81" spans="1:31" s="2" customFormat="1" ht="6.95" customHeight="1">
      <c r="A81" s="35"/>
      <c r="B81" s="146"/>
      <c r="C81" s="147"/>
      <c r="D81" s="147"/>
      <c r="E81" s="147"/>
      <c r="F81" s="147"/>
      <c r="G81" s="147"/>
      <c r="H81" s="147"/>
      <c r="I81" s="147"/>
      <c r="J81" s="147"/>
      <c r="K81" s="147"/>
      <c r="L81" s="52"/>
      <c r="S81" s="35"/>
      <c r="T81" s="35"/>
      <c r="U81" s="35"/>
      <c r="V81" s="35"/>
      <c r="W81" s="35"/>
      <c r="X81" s="35"/>
      <c r="Y81" s="35"/>
      <c r="Z81" s="35"/>
      <c r="AA81" s="35"/>
      <c r="AB81" s="35"/>
      <c r="AC81" s="35"/>
      <c r="AD81" s="35"/>
      <c r="AE81" s="35"/>
    </row>
    <row r="82" spans="1:31" s="2" customFormat="1" ht="24.95" customHeight="1">
      <c r="A82" s="35"/>
      <c r="B82" s="36"/>
      <c r="C82" s="24" t="s">
        <v>242</v>
      </c>
      <c r="D82" s="37"/>
      <c r="E82" s="37"/>
      <c r="F82" s="37"/>
      <c r="G82" s="37"/>
      <c r="H82" s="37"/>
      <c r="I82" s="37"/>
      <c r="J82" s="37"/>
      <c r="K82" s="37"/>
      <c r="L82" s="52"/>
      <c r="S82" s="35"/>
      <c r="T82" s="35"/>
      <c r="U82" s="35"/>
      <c r="V82" s="35"/>
      <c r="W82" s="35"/>
      <c r="X82" s="35"/>
      <c r="Y82" s="35"/>
      <c r="Z82" s="35"/>
      <c r="AA82" s="35"/>
      <c r="AB82" s="35"/>
      <c r="AC82" s="35"/>
      <c r="AD82" s="35"/>
      <c r="AE82" s="35"/>
    </row>
    <row r="83" spans="1:31" s="2" customFormat="1" ht="6.95" customHeight="1">
      <c r="A83" s="35"/>
      <c r="B83" s="36"/>
      <c r="C83" s="37"/>
      <c r="D83" s="37"/>
      <c r="E83" s="37"/>
      <c r="F83" s="37"/>
      <c r="G83" s="37"/>
      <c r="H83" s="37"/>
      <c r="I83" s="37"/>
      <c r="J83" s="37"/>
      <c r="K83" s="37"/>
      <c r="L83" s="52"/>
      <c r="S83" s="35"/>
      <c r="T83" s="35"/>
      <c r="U83" s="35"/>
      <c r="V83" s="35"/>
      <c r="W83" s="35"/>
      <c r="X83" s="35"/>
      <c r="Y83" s="35"/>
      <c r="Z83" s="35"/>
      <c r="AA83" s="35"/>
      <c r="AB83" s="35"/>
      <c r="AC83" s="35"/>
      <c r="AD83" s="35"/>
      <c r="AE83" s="35"/>
    </row>
    <row r="84" spans="1:31" s="2" customFormat="1" ht="12" customHeight="1">
      <c r="A84" s="35"/>
      <c r="B84" s="36"/>
      <c r="C84" s="30" t="s">
        <v>15</v>
      </c>
      <c r="D84" s="37"/>
      <c r="E84" s="37"/>
      <c r="F84" s="37"/>
      <c r="G84" s="37"/>
      <c r="H84" s="37"/>
      <c r="I84" s="37"/>
      <c r="J84" s="37"/>
      <c r="K84" s="37"/>
      <c r="L84" s="52"/>
      <c r="S84" s="35"/>
      <c r="T84" s="35"/>
      <c r="U84" s="35"/>
      <c r="V84" s="35"/>
      <c r="W84" s="35"/>
      <c r="X84" s="35"/>
      <c r="Y84" s="35"/>
      <c r="Z84" s="35"/>
      <c r="AA84" s="35"/>
      <c r="AB84" s="35"/>
      <c r="AC84" s="35"/>
      <c r="AD84" s="35"/>
      <c r="AE84" s="35"/>
    </row>
    <row r="85" spans="1:31" s="2" customFormat="1" ht="16.5" customHeight="1">
      <c r="A85" s="35"/>
      <c r="B85" s="36"/>
      <c r="C85" s="37"/>
      <c r="D85" s="37"/>
      <c r="E85" s="410" t="str">
        <f>E7</f>
        <v>Modernizace teplárny OB6</v>
      </c>
      <c r="F85" s="411"/>
      <c r="G85" s="411"/>
      <c r="H85" s="411"/>
      <c r="I85" s="37"/>
      <c r="J85" s="37"/>
      <c r="K85" s="37"/>
      <c r="L85" s="52"/>
      <c r="S85" s="35"/>
      <c r="T85" s="35"/>
      <c r="U85" s="35"/>
      <c r="V85" s="35"/>
      <c r="W85" s="35"/>
      <c r="X85" s="35"/>
      <c r="Y85" s="35"/>
      <c r="Z85" s="35"/>
      <c r="AA85" s="35"/>
      <c r="AB85" s="35"/>
      <c r="AC85" s="35"/>
      <c r="AD85" s="35"/>
      <c r="AE85" s="35"/>
    </row>
    <row r="86" spans="1:31" s="1" customFormat="1" ht="12" customHeight="1">
      <c r="B86" s="22"/>
      <c r="C86" s="30" t="s">
        <v>241</v>
      </c>
      <c r="D86" s="23"/>
      <c r="E86" s="23"/>
      <c r="F86" s="23"/>
      <c r="G86" s="23"/>
      <c r="H86" s="23"/>
      <c r="I86" s="23"/>
      <c r="J86" s="23"/>
      <c r="K86" s="23"/>
      <c r="L86" s="21"/>
    </row>
    <row r="87" spans="1:31" s="2" customFormat="1" ht="16.5" customHeight="1">
      <c r="A87" s="35"/>
      <c r="B87" s="36"/>
      <c r="C87" s="37"/>
      <c r="D87" s="37"/>
      <c r="E87" s="410" t="s">
        <v>4665</v>
      </c>
      <c r="F87" s="409"/>
      <c r="G87" s="409"/>
      <c r="H87" s="409"/>
      <c r="I87" s="37"/>
      <c r="J87" s="37"/>
      <c r="K87" s="37"/>
      <c r="L87" s="52"/>
      <c r="S87" s="35"/>
      <c r="T87" s="35"/>
      <c r="U87" s="35"/>
      <c r="V87" s="35"/>
      <c r="W87" s="35"/>
      <c r="X87" s="35"/>
      <c r="Y87" s="35"/>
      <c r="Z87" s="35"/>
      <c r="AA87" s="35"/>
      <c r="AB87" s="35"/>
      <c r="AC87" s="35"/>
      <c r="AD87" s="35"/>
      <c r="AE87" s="35"/>
    </row>
    <row r="88" spans="1:31" s="2" customFormat="1" ht="12" customHeight="1">
      <c r="A88" s="35"/>
      <c r="B88" s="36"/>
      <c r="C88" s="30" t="s">
        <v>432</v>
      </c>
      <c r="D88" s="37"/>
      <c r="E88" s="37"/>
      <c r="F88" s="37"/>
      <c r="G88" s="37"/>
      <c r="H88" s="37"/>
      <c r="I88" s="37"/>
      <c r="J88" s="37"/>
      <c r="K88" s="37"/>
      <c r="L88" s="52"/>
      <c r="S88" s="35"/>
      <c r="T88" s="35"/>
      <c r="U88" s="35"/>
      <c r="V88" s="35"/>
      <c r="W88" s="35"/>
      <c r="X88" s="35"/>
      <c r="Y88" s="35"/>
      <c r="Z88" s="35"/>
      <c r="AA88" s="35"/>
      <c r="AB88" s="35"/>
      <c r="AC88" s="35"/>
      <c r="AD88" s="35"/>
      <c r="AE88" s="35"/>
    </row>
    <row r="89" spans="1:31" s="2" customFormat="1" ht="16.5" customHeight="1">
      <c r="A89" s="35"/>
      <c r="B89" s="36"/>
      <c r="C89" s="37"/>
      <c r="D89" s="37"/>
      <c r="E89" s="384" t="str">
        <f>E11</f>
        <v>SO 105-D1.4.2 - Decentrální vytápění</v>
      </c>
      <c r="F89" s="409"/>
      <c r="G89" s="409"/>
      <c r="H89" s="409"/>
      <c r="I89" s="37"/>
      <c r="J89" s="37"/>
      <c r="K89" s="37"/>
      <c r="L89" s="52"/>
      <c r="S89" s="35"/>
      <c r="T89" s="35"/>
      <c r="U89" s="35"/>
      <c r="V89" s="35"/>
      <c r="W89" s="35"/>
      <c r="X89" s="35"/>
      <c r="Y89" s="35"/>
      <c r="Z89" s="35"/>
      <c r="AA89" s="35"/>
      <c r="AB89" s="35"/>
      <c r="AC89" s="35"/>
      <c r="AD89" s="35"/>
      <c r="AE89" s="35"/>
    </row>
    <row r="90" spans="1:31" s="2" customFormat="1" ht="6.95" customHeight="1">
      <c r="A90" s="35"/>
      <c r="B90" s="36"/>
      <c r="C90" s="37"/>
      <c r="D90" s="37"/>
      <c r="E90" s="37"/>
      <c r="F90" s="37"/>
      <c r="G90" s="37"/>
      <c r="H90" s="37"/>
      <c r="I90" s="37"/>
      <c r="J90" s="37"/>
      <c r="K90" s="37"/>
      <c r="L90" s="52"/>
      <c r="S90" s="35"/>
      <c r="T90" s="35"/>
      <c r="U90" s="35"/>
      <c r="V90" s="35"/>
      <c r="W90" s="35"/>
      <c r="X90" s="35"/>
      <c r="Y90" s="35"/>
      <c r="Z90" s="35"/>
      <c r="AA90" s="35"/>
      <c r="AB90" s="35"/>
      <c r="AC90" s="35"/>
      <c r="AD90" s="35"/>
      <c r="AE90" s="35"/>
    </row>
    <row r="91" spans="1:31" s="2" customFormat="1" ht="12" customHeight="1">
      <c r="A91" s="35"/>
      <c r="B91" s="36"/>
      <c r="C91" s="30" t="s">
        <v>19</v>
      </c>
      <c r="D91" s="37"/>
      <c r="E91" s="37"/>
      <c r="F91" s="28" t="str">
        <f>F14</f>
        <v>Mladá Boleslav</v>
      </c>
      <c r="G91" s="37"/>
      <c r="H91" s="37"/>
      <c r="I91" s="30" t="s">
        <v>21</v>
      </c>
      <c r="J91" s="67">
        <f>IF(J14="","",J14)</f>
        <v>45363</v>
      </c>
      <c r="K91" s="37"/>
      <c r="L91" s="52"/>
      <c r="S91" s="35"/>
      <c r="T91" s="35"/>
      <c r="U91" s="35"/>
      <c r="V91" s="35"/>
      <c r="W91" s="35"/>
      <c r="X91" s="35"/>
      <c r="Y91" s="35"/>
      <c r="Z91" s="35"/>
      <c r="AA91" s="35"/>
      <c r="AB91" s="35"/>
      <c r="AC91" s="35"/>
      <c r="AD91" s="35"/>
      <c r="AE91" s="35"/>
    </row>
    <row r="92" spans="1:31" s="2" customFormat="1" ht="6.95" customHeight="1">
      <c r="A92" s="35"/>
      <c r="B92" s="36"/>
      <c r="C92" s="37"/>
      <c r="D92" s="37"/>
      <c r="E92" s="37"/>
      <c r="F92" s="37"/>
      <c r="G92" s="37"/>
      <c r="H92" s="37"/>
      <c r="I92" s="37"/>
      <c r="J92" s="37"/>
      <c r="K92" s="37"/>
      <c r="L92" s="52"/>
      <c r="S92" s="35"/>
      <c r="T92" s="35"/>
      <c r="U92" s="35"/>
      <c r="V92" s="35"/>
      <c r="W92" s="35"/>
      <c r="X92" s="35"/>
      <c r="Y92" s="35"/>
      <c r="Z92" s="35"/>
      <c r="AA92" s="35"/>
      <c r="AB92" s="35"/>
      <c r="AC92" s="35"/>
      <c r="AD92" s="35"/>
      <c r="AE92" s="35"/>
    </row>
    <row r="93" spans="1:31" s="2" customFormat="1" ht="15.2" customHeight="1">
      <c r="A93" s="35"/>
      <c r="B93" s="36"/>
      <c r="C93" s="30" t="s">
        <v>22</v>
      </c>
      <c r="D93" s="37"/>
      <c r="E93" s="37"/>
      <c r="F93" s="28" t="str">
        <f>E17</f>
        <v xml:space="preserve">ŠKO-ENERGO s.r.o. </v>
      </c>
      <c r="G93" s="37"/>
      <c r="H93" s="37"/>
      <c r="I93" s="30" t="s">
        <v>28</v>
      </c>
      <c r="J93" s="33" t="str">
        <f>E23</f>
        <v>AFRY CZ s.r.o.</v>
      </c>
      <c r="K93" s="37"/>
      <c r="L93" s="52"/>
      <c r="S93" s="35"/>
      <c r="T93" s="35"/>
      <c r="U93" s="35"/>
      <c r="V93" s="35"/>
      <c r="W93" s="35"/>
      <c r="X93" s="35"/>
      <c r="Y93" s="35"/>
      <c r="Z93" s="35"/>
      <c r="AA93" s="35"/>
      <c r="AB93" s="35"/>
      <c r="AC93" s="35"/>
      <c r="AD93" s="35"/>
      <c r="AE93" s="35"/>
    </row>
    <row r="94" spans="1:31" s="2" customFormat="1" ht="15.2" customHeight="1">
      <c r="A94" s="35"/>
      <c r="B94" s="36"/>
      <c r="C94" s="30" t="s">
        <v>26</v>
      </c>
      <c r="D94" s="37"/>
      <c r="E94" s="37"/>
      <c r="F94" s="28" t="str">
        <f>IF(E20="","",E20)</f>
        <v>Vyplň údaj</v>
      </c>
      <c r="G94" s="37"/>
      <c r="H94" s="37"/>
      <c r="I94" s="30" t="s">
        <v>31</v>
      </c>
      <c r="J94" s="33" t="str">
        <f>E26</f>
        <v>AFRY CZ s.r.o.</v>
      </c>
      <c r="K94" s="37"/>
      <c r="L94" s="52"/>
      <c r="S94" s="35"/>
      <c r="T94" s="35"/>
      <c r="U94" s="35"/>
      <c r="V94" s="35"/>
      <c r="W94" s="35"/>
      <c r="X94" s="35"/>
      <c r="Y94" s="35"/>
      <c r="Z94" s="35"/>
      <c r="AA94" s="35"/>
      <c r="AB94" s="35"/>
      <c r="AC94" s="35"/>
      <c r="AD94" s="35"/>
      <c r="AE94" s="35"/>
    </row>
    <row r="95" spans="1:31" s="2" customFormat="1" ht="10.35" customHeight="1">
      <c r="A95" s="35"/>
      <c r="B95" s="36"/>
      <c r="C95" s="37"/>
      <c r="D95" s="37"/>
      <c r="E95" s="37"/>
      <c r="F95" s="37"/>
      <c r="G95" s="37"/>
      <c r="H95" s="37"/>
      <c r="I95" s="37"/>
      <c r="J95" s="37"/>
      <c r="K95" s="37"/>
      <c r="L95" s="52"/>
      <c r="S95" s="35"/>
      <c r="T95" s="35"/>
      <c r="U95" s="35"/>
      <c r="V95" s="35"/>
      <c r="W95" s="35"/>
      <c r="X95" s="35"/>
      <c r="Y95" s="35"/>
      <c r="Z95" s="35"/>
      <c r="AA95" s="35"/>
      <c r="AB95" s="35"/>
      <c r="AC95" s="35"/>
      <c r="AD95" s="35"/>
      <c r="AE95" s="35"/>
    </row>
    <row r="96" spans="1:31" s="2" customFormat="1" ht="29.25" customHeight="1">
      <c r="A96" s="35"/>
      <c r="B96" s="36"/>
      <c r="C96" s="148" t="s">
        <v>243</v>
      </c>
      <c r="D96" s="149"/>
      <c r="E96" s="149"/>
      <c r="F96" s="149"/>
      <c r="G96" s="149"/>
      <c r="H96" s="149"/>
      <c r="I96" s="149"/>
      <c r="J96" s="150" t="s">
        <v>7631</v>
      </c>
      <c r="K96" s="149"/>
      <c r="L96" s="52"/>
      <c r="S96" s="35"/>
      <c r="T96" s="35"/>
      <c r="U96" s="35"/>
      <c r="V96" s="35"/>
      <c r="W96" s="35"/>
      <c r="X96" s="35"/>
      <c r="Y96" s="35"/>
      <c r="Z96" s="35"/>
      <c r="AA96" s="35"/>
      <c r="AB96" s="35"/>
      <c r="AC96" s="35"/>
      <c r="AD96" s="35"/>
      <c r="AE96" s="35"/>
    </row>
    <row r="97" spans="1:47" s="2" customFormat="1" ht="10.35" customHeight="1">
      <c r="A97" s="35"/>
      <c r="B97" s="36"/>
      <c r="C97" s="37"/>
      <c r="D97" s="37"/>
      <c r="E97" s="37"/>
      <c r="F97" s="37"/>
      <c r="G97" s="37"/>
      <c r="H97" s="37"/>
      <c r="I97" s="37"/>
      <c r="J97" s="37"/>
      <c r="K97" s="37"/>
      <c r="L97" s="52"/>
      <c r="S97" s="35"/>
      <c r="T97" s="35"/>
      <c r="U97" s="35"/>
      <c r="V97" s="35"/>
      <c r="W97" s="35"/>
      <c r="X97" s="35"/>
      <c r="Y97" s="35"/>
      <c r="Z97" s="35"/>
      <c r="AA97" s="35"/>
      <c r="AB97" s="35"/>
      <c r="AC97" s="35"/>
      <c r="AD97" s="35"/>
      <c r="AE97" s="35"/>
    </row>
    <row r="98" spans="1:47" s="2" customFormat="1" ht="22.9" customHeight="1">
      <c r="A98" s="35"/>
      <c r="B98" s="36"/>
      <c r="C98" s="151" t="s">
        <v>244</v>
      </c>
      <c r="D98" s="37"/>
      <c r="E98" s="37"/>
      <c r="F98" s="37"/>
      <c r="G98" s="37"/>
      <c r="H98" s="37"/>
      <c r="I98" s="37"/>
      <c r="J98" s="85">
        <f>J121</f>
        <v>0</v>
      </c>
      <c r="K98" s="37"/>
      <c r="L98" s="52"/>
      <c r="S98" s="35"/>
      <c r="T98" s="35"/>
      <c r="U98" s="35"/>
      <c r="V98" s="35"/>
      <c r="W98" s="35"/>
      <c r="X98" s="35"/>
      <c r="Y98" s="35"/>
      <c r="Z98" s="35"/>
      <c r="AA98" s="35"/>
      <c r="AB98" s="35"/>
      <c r="AC98" s="35"/>
      <c r="AD98" s="35"/>
      <c r="AE98" s="35"/>
      <c r="AU98" s="18" t="s">
        <v>245</v>
      </c>
    </row>
    <row r="99" spans="1:47" s="9" customFormat="1" ht="24.95" customHeight="1">
      <c r="B99" s="152"/>
      <c r="C99" s="153"/>
      <c r="D99" s="154" t="s">
        <v>4906</v>
      </c>
      <c r="E99" s="155"/>
      <c r="F99" s="155"/>
      <c r="G99" s="155"/>
      <c r="H99" s="155"/>
      <c r="I99" s="155"/>
      <c r="J99" s="156">
        <f>J122</f>
        <v>0</v>
      </c>
      <c r="K99" s="153"/>
      <c r="L99" s="157"/>
    </row>
    <row r="100" spans="1:47" s="2" customFormat="1" ht="21.75" customHeight="1">
      <c r="A100" s="35"/>
      <c r="B100" s="36"/>
      <c r="C100" s="37"/>
      <c r="D100" s="37"/>
      <c r="E100" s="37"/>
      <c r="F100" s="37"/>
      <c r="G100" s="37"/>
      <c r="H100" s="37"/>
      <c r="I100" s="37"/>
      <c r="J100" s="37"/>
      <c r="K100" s="37"/>
      <c r="L100" s="52"/>
      <c r="S100" s="35"/>
      <c r="T100" s="35"/>
      <c r="U100" s="35"/>
      <c r="V100" s="35"/>
      <c r="W100" s="35"/>
      <c r="X100" s="35"/>
      <c r="Y100" s="35"/>
      <c r="Z100" s="35"/>
      <c r="AA100" s="35"/>
      <c r="AB100" s="35"/>
      <c r="AC100" s="35"/>
      <c r="AD100" s="35"/>
      <c r="AE100" s="35"/>
    </row>
    <row r="101" spans="1:47" s="2" customFormat="1" ht="6.95" customHeight="1">
      <c r="A101" s="35"/>
      <c r="B101" s="55"/>
      <c r="C101" s="56"/>
      <c r="D101" s="56"/>
      <c r="E101" s="56"/>
      <c r="F101" s="56"/>
      <c r="G101" s="56"/>
      <c r="H101" s="56"/>
      <c r="I101" s="56"/>
      <c r="J101" s="56"/>
      <c r="K101" s="56"/>
      <c r="L101" s="52"/>
      <c r="S101" s="35"/>
      <c r="T101" s="35"/>
      <c r="U101" s="35"/>
      <c r="V101" s="35"/>
      <c r="W101" s="35"/>
      <c r="X101" s="35"/>
      <c r="Y101" s="35"/>
      <c r="Z101" s="35"/>
      <c r="AA101" s="35"/>
      <c r="AB101" s="35"/>
      <c r="AC101" s="35"/>
      <c r="AD101" s="35"/>
      <c r="AE101" s="35"/>
    </row>
    <row r="105" spans="1:47" s="2" customFormat="1" ht="6.95" customHeight="1">
      <c r="A105" s="35"/>
      <c r="B105" s="57"/>
      <c r="C105" s="58"/>
      <c r="D105" s="58"/>
      <c r="E105" s="58"/>
      <c r="F105" s="58"/>
      <c r="G105" s="58"/>
      <c r="H105" s="58"/>
      <c r="I105" s="58"/>
      <c r="J105" s="58"/>
      <c r="K105" s="58"/>
      <c r="L105" s="52"/>
      <c r="S105" s="35"/>
      <c r="T105" s="35"/>
      <c r="U105" s="35"/>
      <c r="V105" s="35"/>
      <c r="W105" s="35"/>
      <c r="X105" s="35"/>
      <c r="Y105" s="35"/>
      <c r="Z105" s="35"/>
      <c r="AA105" s="35"/>
      <c r="AB105" s="35"/>
      <c r="AC105" s="35"/>
      <c r="AD105" s="35"/>
      <c r="AE105" s="35"/>
    </row>
    <row r="106" spans="1:47" s="2" customFormat="1" ht="24.95" customHeight="1">
      <c r="A106" s="35"/>
      <c r="B106" s="36"/>
      <c r="C106" s="24" t="s">
        <v>249</v>
      </c>
      <c r="D106" s="37"/>
      <c r="E106" s="37"/>
      <c r="F106" s="37"/>
      <c r="G106" s="37"/>
      <c r="H106" s="37"/>
      <c r="I106" s="37"/>
      <c r="J106" s="37"/>
      <c r="K106" s="37"/>
      <c r="L106" s="52"/>
      <c r="S106" s="35"/>
      <c r="T106" s="35"/>
      <c r="U106" s="35"/>
      <c r="V106" s="35"/>
      <c r="W106" s="35"/>
      <c r="X106" s="35"/>
      <c r="Y106" s="35"/>
      <c r="Z106" s="35"/>
      <c r="AA106" s="35"/>
      <c r="AB106" s="35"/>
      <c r="AC106" s="35"/>
      <c r="AD106" s="35"/>
      <c r="AE106" s="35"/>
    </row>
    <row r="107" spans="1:47" s="2" customFormat="1" ht="6.95" customHeight="1">
      <c r="A107" s="35"/>
      <c r="B107" s="36"/>
      <c r="C107" s="37"/>
      <c r="D107" s="37"/>
      <c r="E107" s="37"/>
      <c r="F107" s="37"/>
      <c r="G107" s="37"/>
      <c r="H107" s="37"/>
      <c r="I107" s="37"/>
      <c r="J107" s="37"/>
      <c r="K107" s="37"/>
      <c r="L107" s="52"/>
      <c r="S107" s="35"/>
      <c r="T107" s="35"/>
      <c r="U107" s="35"/>
      <c r="V107" s="35"/>
      <c r="W107" s="35"/>
      <c r="X107" s="35"/>
      <c r="Y107" s="35"/>
      <c r="Z107" s="35"/>
      <c r="AA107" s="35"/>
      <c r="AB107" s="35"/>
      <c r="AC107" s="35"/>
      <c r="AD107" s="35"/>
      <c r="AE107" s="35"/>
    </row>
    <row r="108" spans="1:47" s="2" customFormat="1" ht="12" customHeight="1">
      <c r="A108" s="35"/>
      <c r="B108" s="36"/>
      <c r="C108" s="30" t="s">
        <v>15</v>
      </c>
      <c r="D108" s="37"/>
      <c r="E108" s="37"/>
      <c r="F108" s="37"/>
      <c r="G108" s="37"/>
      <c r="H108" s="37"/>
      <c r="I108" s="37"/>
      <c r="J108" s="37"/>
      <c r="K108" s="37"/>
      <c r="L108" s="52"/>
      <c r="S108" s="35"/>
      <c r="T108" s="35"/>
      <c r="U108" s="35"/>
      <c r="V108" s="35"/>
      <c r="W108" s="35"/>
      <c r="X108" s="35"/>
      <c r="Y108" s="35"/>
      <c r="Z108" s="35"/>
      <c r="AA108" s="35"/>
      <c r="AB108" s="35"/>
      <c r="AC108" s="35"/>
      <c r="AD108" s="35"/>
      <c r="AE108" s="35"/>
    </row>
    <row r="109" spans="1:47" s="2" customFormat="1" ht="16.5" customHeight="1">
      <c r="A109" s="35"/>
      <c r="B109" s="36"/>
      <c r="C109" s="37"/>
      <c r="D109" s="37"/>
      <c r="E109" s="410" t="str">
        <f>E7</f>
        <v>Modernizace teplárny OB6</v>
      </c>
      <c r="F109" s="411"/>
      <c r="G109" s="411"/>
      <c r="H109" s="411"/>
      <c r="I109" s="37"/>
      <c r="J109" s="37"/>
      <c r="K109" s="37"/>
      <c r="L109" s="52"/>
      <c r="S109" s="35"/>
      <c r="T109" s="35"/>
      <c r="U109" s="35"/>
      <c r="V109" s="35"/>
      <c r="W109" s="35"/>
      <c r="X109" s="35"/>
      <c r="Y109" s="35"/>
      <c r="Z109" s="35"/>
      <c r="AA109" s="35"/>
      <c r="AB109" s="35"/>
      <c r="AC109" s="35"/>
      <c r="AD109" s="35"/>
      <c r="AE109" s="35"/>
    </row>
    <row r="110" spans="1:47" s="1" customFormat="1" ht="12" customHeight="1">
      <c r="B110" s="22"/>
      <c r="C110" s="30" t="s">
        <v>241</v>
      </c>
      <c r="D110" s="23"/>
      <c r="E110" s="23"/>
      <c r="F110" s="23"/>
      <c r="G110" s="23"/>
      <c r="H110" s="23"/>
      <c r="I110" s="23"/>
      <c r="J110" s="23"/>
      <c r="K110" s="23"/>
      <c r="L110" s="21"/>
    </row>
    <row r="111" spans="1:47" s="2" customFormat="1" ht="16.5" customHeight="1">
      <c r="A111" s="35"/>
      <c r="B111" s="36"/>
      <c r="C111" s="37"/>
      <c r="D111" s="37"/>
      <c r="E111" s="410" t="s">
        <v>4665</v>
      </c>
      <c r="F111" s="409"/>
      <c r="G111" s="409"/>
      <c r="H111" s="409"/>
      <c r="I111" s="37"/>
      <c r="J111" s="37"/>
      <c r="K111" s="37"/>
      <c r="L111" s="52"/>
      <c r="S111" s="35"/>
      <c r="T111" s="35"/>
      <c r="U111" s="35"/>
      <c r="V111" s="35"/>
      <c r="W111" s="35"/>
      <c r="X111" s="35"/>
      <c r="Y111" s="35"/>
      <c r="Z111" s="35"/>
      <c r="AA111" s="35"/>
      <c r="AB111" s="35"/>
      <c r="AC111" s="35"/>
      <c r="AD111" s="35"/>
      <c r="AE111" s="35"/>
    </row>
    <row r="112" spans="1:47" s="2" customFormat="1" ht="12" customHeight="1">
      <c r="A112" s="35"/>
      <c r="B112" s="36"/>
      <c r="C112" s="30" t="s">
        <v>432</v>
      </c>
      <c r="D112" s="37"/>
      <c r="E112" s="37"/>
      <c r="F112" s="37"/>
      <c r="G112" s="37"/>
      <c r="H112" s="37"/>
      <c r="I112" s="37"/>
      <c r="J112" s="37"/>
      <c r="K112" s="37"/>
      <c r="L112" s="52"/>
      <c r="S112" s="35"/>
      <c r="T112" s="35"/>
      <c r="U112" s="35"/>
      <c r="V112" s="35"/>
      <c r="W112" s="35"/>
      <c r="X112" s="35"/>
      <c r="Y112" s="35"/>
      <c r="Z112" s="35"/>
      <c r="AA112" s="35"/>
      <c r="AB112" s="35"/>
      <c r="AC112" s="35"/>
      <c r="AD112" s="35"/>
      <c r="AE112" s="35"/>
    </row>
    <row r="113" spans="1:65" s="2" customFormat="1" ht="16.5" customHeight="1">
      <c r="A113" s="35"/>
      <c r="B113" s="36"/>
      <c r="C113" s="37"/>
      <c r="D113" s="37"/>
      <c r="E113" s="384" t="str">
        <f>E11</f>
        <v>SO 105-D1.4.2 - Decentrální vytápění</v>
      </c>
      <c r="F113" s="409"/>
      <c r="G113" s="409"/>
      <c r="H113" s="409"/>
      <c r="I113" s="37"/>
      <c r="J113" s="37"/>
      <c r="K113" s="37"/>
      <c r="L113" s="52"/>
      <c r="S113" s="35"/>
      <c r="T113" s="35"/>
      <c r="U113" s="35"/>
      <c r="V113" s="35"/>
      <c r="W113" s="35"/>
      <c r="X113" s="35"/>
      <c r="Y113" s="35"/>
      <c r="Z113" s="35"/>
      <c r="AA113" s="35"/>
      <c r="AB113" s="35"/>
      <c r="AC113" s="35"/>
      <c r="AD113" s="35"/>
      <c r="AE113" s="35"/>
    </row>
    <row r="114" spans="1:65" s="2" customFormat="1" ht="6.95" customHeight="1">
      <c r="A114" s="35"/>
      <c r="B114" s="36"/>
      <c r="C114" s="37"/>
      <c r="D114" s="37"/>
      <c r="E114" s="37"/>
      <c r="F114" s="37"/>
      <c r="G114" s="37"/>
      <c r="H114" s="37"/>
      <c r="I114" s="37"/>
      <c r="J114" s="37"/>
      <c r="K114" s="37"/>
      <c r="L114" s="52"/>
      <c r="S114" s="35"/>
      <c r="T114" s="35"/>
      <c r="U114" s="35"/>
      <c r="V114" s="35"/>
      <c r="W114" s="35"/>
      <c r="X114" s="35"/>
      <c r="Y114" s="35"/>
      <c r="Z114" s="35"/>
      <c r="AA114" s="35"/>
      <c r="AB114" s="35"/>
      <c r="AC114" s="35"/>
      <c r="AD114" s="35"/>
      <c r="AE114" s="35"/>
    </row>
    <row r="115" spans="1:65" s="2" customFormat="1" ht="12" customHeight="1">
      <c r="A115" s="35"/>
      <c r="B115" s="36"/>
      <c r="C115" s="30" t="s">
        <v>19</v>
      </c>
      <c r="D115" s="37"/>
      <c r="E115" s="37"/>
      <c r="F115" s="28" t="str">
        <f>F14</f>
        <v>Mladá Boleslav</v>
      </c>
      <c r="G115" s="37"/>
      <c r="H115" s="37"/>
      <c r="I115" s="30" t="s">
        <v>21</v>
      </c>
      <c r="J115" s="67">
        <f>IF(J14="","",J14)</f>
        <v>45363</v>
      </c>
      <c r="K115" s="37"/>
      <c r="L115" s="52"/>
      <c r="S115" s="35"/>
      <c r="T115" s="35"/>
      <c r="U115" s="35"/>
      <c r="V115" s="35"/>
      <c r="W115" s="35"/>
      <c r="X115" s="35"/>
      <c r="Y115" s="35"/>
      <c r="Z115" s="35"/>
      <c r="AA115" s="35"/>
      <c r="AB115" s="35"/>
      <c r="AC115" s="35"/>
      <c r="AD115" s="35"/>
      <c r="AE115" s="35"/>
    </row>
    <row r="116" spans="1:65" s="2" customFormat="1" ht="6.95" customHeight="1">
      <c r="A116" s="35"/>
      <c r="B116" s="36"/>
      <c r="C116" s="37"/>
      <c r="D116" s="37"/>
      <c r="E116" s="37"/>
      <c r="F116" s="37"/>
      <c r="G116" s="37"/>
      <c r="H116" s="37"/>
      <c r="I116" s="37"/>
      <c r="J116" s="37"/>
      <c r="K116" s="37"/>
      <c r="L116" s="52"/>
      <c r="S116" s="35"/>
      <c r="T116" s="35"/>
      <c r="U116" s="35"/>
      <c r="V116" s="35"/>
      <c r="W116" s="35"/>
      <c r="X116" s="35"/>
      <c r="Y116" s="35"/>
      <c r="Z116" s="35"/>
      <c r="AA116" s="35"/>
      <c r="AB116" s="35"/>
      <c r="AC116" s="35"/>
      <c r="AD116" s="35"/>
      <c r="AE116" s="35"/>
    </row>
    <row r="117" spans="1:65" s="2" customFormat="1" ht="15.2" customHeight="1">
      <c r="A117" s="35"/>
      <c r="B117" s="36"/>
      <c r="C117" s="30" t="s">
        <v>22</v>
      </c>
      <c r="D117" s="37"/>
      <c r="E117" s="37"/>
      <c r="F117" s="28" t="str">
        <f>E17</f>
        <v xml:space="preserve">ŠKO-ENERGO s.r.o. </v>
      </c>
      <c r="G117" s="37"/>
      <c r="H117" s="37"/>
      <c r="I117" s="30" t="s">
        <v>28</v>
      </c>
      <c r="J117" s="33" t="str">
        <f>E23</f>
        <v>AFRY CZ s.r.o.</v>
      </c>
      <c r="K117" s="37"/>
      <c r="L117" s="52"/>
      <c r="S117" s="35"/>
      <c r="T117" s="35"/>
      <c r="U117" s="35"/>
      <c r="V117" s="35"/>
      <c r="W117" s="35"/>
      <c r="X117" s="35"/>
      <c r="Y117" s="35"/>
      <c r="Z117" s="35"/>
      <c r="AA117" s="35"/>
      <c r="AB117" s="35"/>
      <c r="AC117" s="35"/>
      <c r="AD117" s="35"/>
      <c r="AE117" s="35"/>
    </row>
    <row r="118" spans="1:65" s="2" customFormat="1" ht="15.2" customHeight="1">
      <c r="A118" s="35"/>
      <c r="B118" s="36"/>
      <c r="C118" s="30" t="s">
        <v>26</v>
      </c>
      <c r="D118" s="37"/>
      <c r="E118" s="37"/>
      <c r="F118" s="28" t="str">
        <f>IF(E20="","",E20)</f>
        <v>Vyplň údaj</v>
      </c>
      <c r="G118" s="37"/>
      <c r="H118" s="37"/>
      <c r="I118" s="30" t="s">
        <v>31</v>
      </c>
      <c r="J118" s="33" t="str">
        <f>E26</f>
        <v>AFRY CZ s.r.o.</v>
      </c>
      <c r="K118" s="37"/>
      <c r="L118" s="52"/>
      <c r="S118" s="35"/>
      <c r="T118" s="35"/>
      <c r="U118" s="35"/>
      <c r="V118" s="35"/>
      <c r="W118" s="35"/>
      <c r="X118" s="35"/>
      <c r="Y118" s="35"/>
      <c r="Z118" s="35"/>
      <c r="AA118" s="35"/>
      <c r="AB118" s="35"/>
      <c r="AC118" s="35"/>
      <c r="AD118" s="35"/>
      <c r="AE118" s="35"/>
    </row>
    <row r="119" spans="1:65" s="2" customFormat="1" ht="10.35" customHeight="1">
      <c r="A119" s="35"/>
      <c r="B119" s="36"/>
      <c r="C119" s="37"/>
      <c r="D119" s="37"/>
      <c r="E119" s="37"/>
      <c r="F119" s="37"/>
      <c r="G119" s="37"/>
      <c r="H119" s="37"/>
      <c r="I119" s="37"/>
      <c r="J119" s="37"/>
      <c r="K119" s="37"/>
      <c r="L119" s="52"/>
      <c r="S119" s="35"/>
      <c r="T119" s="35"/>
      <c r="U119" s="35"/>
      <c r="V119" s="35"/>
      <c r="W119" s="35"/>
      <c r="X119" s="35"/>
      <c r="Y119" s="35"/>
      <c r="Z119" s="35"/>
      <c r="AA119" s="35"/>
      <c r="AB119" s="35"/>
      <c r="AC119" s="35"/>
      <c r="AD119" s="35"/>
      <c r="AE119" s="35"/>
    </row>
    <row r="120" spans="1:65" s="11" customFormat="1" ht="29.25" customHeight="1">
      <c r="A120" s="163"/>
      <c r="B120" s="164"/>
      <c r="C120" s="165" t="s">
        <v>250</v>
      </c>
      <c r="D120" s="166" t="s">
        <v>55</v>
      </c>
      <c r="E120" s="166" t="s">
        <v>53</v>
      </c>
      <c r="F120" s="166" t="s">
        <v>54</v>
      </c>
      <c r="G120" s="166" t="s">
        <v>251</v>
      </c>
      <c r="H120" s="166" t="s">
        <v>252</v>
      </c>
      <c r="I120" s="166" t="s">
        <v>7632</v>
      </c>
      <c r="J120" s="167" t="s">
        <v>7631</v>
      </c>
      <c r="K120" s="168" t="s">
        <v>253</v>
      </c>
      <c r="L120" s="169"/>
      <c r="M120" s="76" t="s">
        <v>1</v>
      </c>
      <c r="N120" s="77" t="s">
        <v>37</v>
      </c>
      <c r="O120" s="77" t="s">
        <v>254</v>
      </c>
      <c r="P120" s="77" t="s">
        <v>255</v>
      </c>
      <c r="Q120" s="77" t="s">
        <v>256</v>
      </c>
      <c r="R120" s="77" t="s">
        <v>257</v>
      </c>
      <c r="S120" s="77" t="s">
        <v>258</v>
      </c>
      <c r="T120" s="78" t="s">
        <v>259</v>
      </c>
      <c r="U120" s="163"/>
      <c r="V120" s="163"/>
      <c r="W120" s="163"/>
      <c r="X120" s="163"/>
      <c r="Y120" s="163"/>
      <c r="Z120" s="163"/>
      <c r="AA120" s="163"/>
      <c r="AB120" s="163"/>
      <c r="AC120" s="163"/>
      <c r="AD120" s="163"/>
      <c r="AE120" s="163"/>
    </row>
    <row r="121" spans="1:65" s="2" customFormat="1" ht="22.9" customHeight="1">
      <c r="A121" s="35"/>
      <c r="B121" s="36"/>
      <c r="C121" s="83" t="s">
        <v>260</v>
      </c>
      <c r="D121" s="37"/>
      <c r="E121" s="37"/>
      <c r="F121" s="37"/>
      <c r="G121" s="37"/>
      <c r="H121" s="37"/>
      <c r="I121" s="37"/>
      <c r="J121" s="170">
        <f>BK121</f>
        <v>0</v>
      </c>
      <c r="K121" s="37"/>
      <c r="L121" s="40"/>
      <c r="M121" s="79"/>
      <c r="N121" s="171"/>
      <c r="O121" s="80"/>
      <c r="P121" s="172">
        <f>P122</f>
        <v>0</v>
      </c>
      <c r="Q121" s="80"/>
      <c r="R121" s="172">
        <f>R122</f>
        <v>0</v>
      </c>
      <c r="S121" s="80"/>
      <c r="T121" s="173">
        <f>T122</f>
        <v>0</v>
      </c>
      <c r="U121" s="35"/>
      <c r="V121" s="35"/>
      <c r="W121" s="35"/>
      <c r="X121" s="35"/>
      <c r="Y121" s="35"/>
      <c r="Z121" s="35"/>
      <c r="AA121" s="35"/>
      <c r="AB121" s="35"/>
      <c r="AC121" s="35"/>
      <c r="AD121" s="35"/>
      <c r="AE121" s="35"/>
      <c r="AT121" s="18" t="s">
        <v>63</v>
      </c>
      <c r="AU121" s="18" t="s">
        <v>245</v>
      </c>
      <c r="BK121" s="174">
        <f>BK122</f>
        <v>0</v>
      </c>
    </row>
    <row r="122" spans="1:65" s="12" customFormat="1" ht="25.9" customHeight="1">
      <c r="B122" s="175"/>
      <c r="C122" s="176"/>
      <c r="D122" s="177" t="s">
        <v>63</v>
      </c>
      <c r="E122" s="178" t="s">
        <v>1813</v>
      </c>
      <c r="F122" s="178" t="s">
        <v>4907</v>
      </c>
      <c r="G122" s="176"/>
      <c r="H122" s="176"/>
      <c r="I122" s="179"/>
      <c r="J122" s="180">
        <f>BK122</f>
        <v>0</v>
      </c>
      <c r="K122" s="176"/>
      <c r="L122" s="181"/>
      <c r="M122" s="182"/>
      <c r="N122" s="183"/>
      <c r="O122" s="183"/>
      <c r="P122" s="184">
        <f>SUM(P123:P133)</f>
        <v>0</v>
      </c>
      <c r="Q122" s="183"/>
      <c r="R122" s="184">
        <f>SUM(R123:R133)</f>
        <v>0</v>
      </c>
      <c r="S122" s="183"/>
      <c r="T122" s="185">
        <f>SUM(T123:T133)</f>
        <v>0</v>
      </c>
      <c r="AR122" s="186" t="s">
        <v>71</v>
      </c>
      <c r="AT122" s="187" t="s">
        <v>63</v>
      </c>
      <c r="AU122" s="187" t="s">
        <v>64</v>
      </c>
      <c r="AY122" s="186" t="s">
        <v>263</v>
      </c>
      <c r="BK122" s="188">
        <f>SUM(BK123:BK133)</f>
        <v>0</v>
      </c>
    </row>
    <row r="123" spans="1:65" s="2" customFormat="1" ht="66.75" customHeight="1">
      <c r="A123" s="35"/>
      <c r="B123" s="36"/>
      <c r="C123" s="261" t="s">
        <v>71</v>
      </c>
      <c r="D123" s="261" t="s">
        <v>401</v>
      </c>
      <c r="E123" s="262" t="s">
        <v>2860</v>
      </c>
      <c r="F123" s="263" t="s">
        <v>4908</v>
      </c>
      <c r="G123" s="264" t="s">
        <v>1794</v>
      </c>
      <c r="H123" s="265">
        <v>2</v>
      </c>
      <c r="I123" s="266"/>
      <c r="J123" s="267">
        <f t="shared" ref="J123:J133" si="0">ROUND(I123*H123,2)</f>
        <v>0</v>
      </c>
      <c r="K123" s="268"/>
      <c r="L123" s="269"/>
      <c r="M123" s="270" t="s">
        <v>1</v>
      </c>
      <c r="N123" s="271" t="s">
        <v>38</v>
      </c>
      <c r="O123" s="72"/>
      <c r="P123" s="201">
        <f t="shared" ref="P123:P133" si="1">O123*H123</f>
        <v>0</v>
      </c>
      <c r="Q123" s="201">
        <v>0</v>
      </c>
      <c r="R123" s="201">
        <f t="shared" ref="R123:R133" si="2">Q123*H123</f>
        <v>0</v>
      </c>
      <c r="S123" s="201">
        <v>0</v>
      </c>
      <c r="T123" s="202">
        <f t="shared" ref="T123:T133" si="3">S123*H123</f>
        <v>0</v>
      </c>
      <c r="U123" s="35"/>
      <c r="V123" s="35"/>
      <c r="W123" s="35"/>
      <c r="X123" s="35"/>
      <c r="Y123" s="35"/>
      <c r="Z123" s="35"/>
      <c r="AA123" s="35"/>
      <c r="AB123" s="35"/>
      <c r="AC123" s="35"/>
      <c r="AD123" s="35"/>
      <c r="AE123" s="35"/>
      <c r="AR123" s="203" t="s">
        <v>314</v>
      </c>
      <c r="AT123" s="203" t="s">
        <v>401</v>
      </c>
      <c r="AU123" s="203" t="s">
        <v>71</v>
      </c>
      <c r="AY123" s="18" t="s">
        <v>263</v>
      </c>
      <c r="BE123" s="204">
        <f t="shared" ref="BE123:BE133" si="4">IF(N123="základní",J123,0)</f>
        <v>0</v>
      </c>
      <c r="BF123" s="204">
        <f t="shared" ref="BF123:BF133" si="5">IF(N123="snížená",J123,0)</f>
        <v>0</v>
      </c>
      <c r="BG123" s="204">
        <f t="shared" ref="BG123:BG133" si="6">IF(N123="zákl. přenesená",J123,0)</f>
        <v>0</v>
      </c>
      <c r="BH123" s="204">
        <f t="shared" ref="BH123:BH133" si="7">IF(N123="sníž. přenesená",J123,0)</f>
        <v>0</v>
      </c>
      <c r="BI123" s="204">
        <f t="shared" ref="BI123:BI133" si="8">IF(N123="nulová",J123,0)</f>
        <v>0</v>
      </c>
      <c r="BJ123" s="18" t="s">
        <v>71</v>
      </c>
      <c r="BK123" s="204">
        <f t="shared" ref="BK123:BK133" si="9">ROUND(I123*H123,2)</f>
        <v>0</v>
      </c>
      <c r="BL123" s="18" t="s">
        <v>270</v>
      </c>
      <c r="BM123" s="203" t="s">
        <v>4909</v>
      </c>
    </row>
    <row r="124" spans="1:65" s="2" customFormat="1" ht="16.5" customHeight="1">
      <c r="A124" s="35"/>
      <c r="B124" s="36"/>
      <c r="C124" s="261" t="s">
        <v>73</v>
      </c>
      <c r="D124" s="261" t="s">
        <v>401</v>
      </c>
      <c r="E124" s="262" t="s">
        <v>1865</v>
      </c>
      <c r="F124" s="263" t="s">
        <v>4910</v>
      </c>
      <c r="G124" s="264" t="s">
        <v>1887</v>
      </c>
      <c r="H124" s="265">
        <v>4</v>
      </c>
      <c r="I124" s="266"/>
      <c r="J124" s="267">
        <f t="shared" si="0"/>
        <v>0</v>
      </c>
      <c r="K124" s="268"/>
      <c r="L124" s="269"/>
      <c r="M124" s="270" t="s">
        <v>1</v>
      </c>
      <c r="N124" s="271" t="s">
        <v>38</v>
      </c>
      <c r="O124" s="72"/>
      <c r="P124" s="201">
        <f t="shared" si="1"/>
        <v>0</v>
      </c>
      <c r="Q124" s="201">
        <v>0</v>
      </c>
      <c r="R124" s="201">
        <f t="shared" si="2"/>
        <v>0</v>
      </c>
      <c r="S124" s="201">
        <v>0</v>
      </c>
      <c r="T124" s="202">
        <f t="shared" si="3"/>
        <v>0</v>
      </c>
      <c r="U124" s="35"/>
      <c r="V124" s="35"/>
      <c r="W124" s="35"/>
      <c r="X124" s="35"/>
      <c r="Y124" s="35"/>
      <c r="Z124" s="35"/>
      <c r="AA124" s="35"/>
      <c r="AB124" s="35"/>
      <c r="AC124" s="35"/>
      <c r="AD124" s="35"/>
      <c r="AE124" s="35"/>
      <c r="AR124" s="203" t="s">
        <v>314</v>
      </c>
      <c r="AT124" s="203" t="s">
        <v>401</v>
      </c>
      <c r="AU124" s="203" t="s">
        <v>71</v>
      </c>
      <c r="AY124" s="18" t="s">
        <v>263</v>
      </c>
      <c r="BE124" s="204">
        <f t="shared" si="4"/>
        <v>0</v>
      </c>
      <c r="BF124" s="204">
        <f t="shared" si="5"/>
        <v>0</v>
      </c>
      <c r="BG124" s="204">
        <f t="shared" si="6"/>
        <v>0</v>
      </c>
      <c r="BH124" s="204">
        <f t="shared" si="7"/>
        <v>0</v>
      </c>
      <c r="BI124" s="204">
        <f t="shared" si="8"/>
        <v>0</v>
      </c>
      <c r="BJ124" s="18" t="s">
        <v>71</v>
      </c>
      <c r="BK124" s="204">
        <f t="shared" si="9"/>
        <v>0</v>
      </c>
      <c r="BL124" s="18" t="s">
        <v>270</v>
      </c>
      <c r="BM124" s="203" t="s">
        <v>4911</v>
      </c>
    </row>
    <row r="125" spans="1:65" s="2" customFormat="1" ht="16.5" customHeight="1">
      <c r="A125" s="35"/>
      <c r="B125" s="36"/>
      <c r="C125" s="261" t="s">
        <v>276</v>
      </c>
      <c r="D125" s="261" t="s">
        <v>401</v>
      </c>
      <c r="E125" s="262" t="s">
        <v>1869</v>
      </c>
      <c r="F125" s="263" t="s">
        <v>4912</v>
      </c>
      <c r="G125" s="264" t="s">
        <v>1057</v>
      </c>
      <c r="H125" s="265">
        <v>2</v>
      </c>
      <c r="I125" s="266"/>
      <c r="J125" s="267">
        <f t="shared" si="0"/>
        <v>0</v>
      </c>
      <c r="K125" s="268"/>
      <c r="L125" s="269"/>
      <c r="M125" s="270" t="s">
        <v>1</v>
      </c>
      <c r="N125" s="271" t="s">
        <v>38</v>
      </c>
      <c r="O125" s="72"/>
      <c r="P125" s="201">
        <f t="shared" si="1"/>
        <v>0</v>
      </c>
      <c r="Q125" s="201">
        <v>0</v>
      </c>
      <c r="R125" s="201">
        <f t="shared" si="2"/>
        <v>0</v>
      </c>
      <c r="S125" s="201">
        <v>0</v>
      </c>
      <c r="T125" s="202">
        <f t="shared" si="3"/>
        <v>0</v>
      </c>
      <c r="U125" s="35"/>
      <c r="V125" s="35"/>
      <c r="W125" s="35"/>
      <c r="X125" s="35"/>
      <c r="Y125" s="35"/>
      <c r="Z125" s="35"/>
      <c r="AA125" s="35"/>
      <c r="AB125" s="35"/>
      <c r="AC125" s="35"/>
      <c r="AD125" s="35"/>
      <c r="AE125" s="35"/>
      <c r="AR125" s="203" t="s">
        <v>314</v>
      </c>
      <c r="AT125" s="203" t="s">
        <v>401</v>
      </c>
      <c r="AU125" s="203" t="s">
        <v>71</v>
      </c>
      <c r="AY125" s="18" t="s">
        <v>263</v>
      </c>
      <c r="BE125" s="204">
        <f t="shared" si="4"/>
        <v>0</v>
      </c>
      <c r="BF125" s="204">
        <f t="shared" si="5"/>
        <v>0</v>
      </c>
      <c r="BG125" s="204">
        <f t="shared" si="6"/>
        <v>0</v>
      </c>
      <c r="BH125" s="204">
        <f t="shared" si="7"/>
        <v>0</v>
      </c>
      <c r="BI125" s="204">
        <f t="shared" si="8"/>
        <v>0</v>
      </c>
      <c r="BJ125" s="18" t="s">
        <v>71</v>
      </c>
      <c r="BK125" s="204">
        <f t="shared" si="9"/>
        <v>0</v>
      </c>
      <c r="BL125" s="18" t="s">
        <v>270</v>
      </c>
      <c r="BM125" s="203" t="s">
        <v>4913</v>
      </c>
    </row>
    <row r="126" spans="1:65" s="2" customFormat="1" ht="16.5" customHeight="1">
      <c r="A126" s="35"/>
      <c r="B126" s="36"/>
      <c r="C126" s="191" t="s">
        <v>270</v>
      </c>
      <c r="D126" s="191" t="s">
        <v>266</v>
      </c>
      <c r="E126" s="192" t="s">
        <v>1892</v>
      </c>
      <c r="F126" s="193" t="s">
        <v>4914</v>
      </c>
      <c r="G126" s="194" t="s">
        <v>1794</v>
      </c>
      <c r="H126" s="195">
        <v>1</v>
      </c>
      <c r="I126" s="196"/>
      <c r="J126" s="197">
        <f t="shared" si="0"/>
        <v>0</v>
      </c>
      <c r="K126" s="198"/>
      <c r="L126" s="40"/>
      <c r="M126" s="199" t="s">
        <v>1</v>
      </c>
      <c r="N126" s="200" t="s">
        <v>38</v>
      </c>
      <c r="O126" s="72"/>
      <c r="P126" s="201">
        <f t="shared" si="1"/>
        <v>0</v>
      </c>
      <c r="Q126" s="201">
        <v>0</v>
      </c>
      <c r="R126" s="201">
        <f t="shared" si="2"/>
        <v>0</v>
      </c>
      <c r="S126" s="201">
        <v>0</v>
      </c>
      <c r="T126" s="202">
        <f t="shared" si="3"/>
        <v>0</v>
      </c>
      <c r="U126" s="35"/>
      <c r="V126" s="35"/>
      <c r="W126" s="35"/>
      <c r="X126" s="35"/>
      <c r="Y126" s="35"/>
      <c r="Z126" s="35"/>
      <c r="AA126" s="35"/>
      <c r="AB126" s="35"/>
      <c r="AC126" s="35"/>
      <c r="AD126" s="35"/>
      <c r="AE126" s="35"/>
      <c r="AR126" s="203" t="s">
        <v>270</v>
      </c>
      <c r="AT126" s="203" t="s">
        <v>266</v>
      </c>
      <c r="AU126" s="203" t="s">
        <v>71</v>
      </c>
      <c r="AY126" s="18" t="s">
        <v>263</v>
      </c>
      <c r="BE126" s="204">
        <f t="shared" si="4"/>
        <v>0</v>
      </c>
      <c r="BF126" s="204">
        <f t="shared" si="5"/>
        <v>0</v>
      </c>
      <c r="BG126" s="204">
        <f t="shared" si="6"/>
        <v>0</v>
      </c>
      <c r="BH126" s="204">
        <f t="shared" si="7"/>
        <v>0</v>
      </c>
      <c r="BI126" s="204">
        <f t="shared" si="8"/>
        <v>0</v>
      </c>
      <c r="BJ126" s="18" t="s">
        <v>71</v>
      </c>
      <c r="BK126" s="204">
        <f t="shared" si="9"/>
        <v>0</v>
      </c>
      <c r="BL126" s="18" t="s">
        <v>270</v>
      </c>
      <c r="BM126" s="203" t="s">
        <v>4915</v>
      </c>
    </row>
    <row r="127" spans="1:65" s="2" customFormat="1" ht="16.5" customHeight="1">
      <c r="A127" s="35"/>
      <c r="B127" s="36"/>
      <c r="C127" s="191" t="s">
        <v>297</v>
      </c>
      <c r="D127" s="191" t="s">
        <v>266</v>
      </c>
      <c r="E127" s="192" t="s">
        <v>1895</v>
      </c>
      <c r="F127" s="193" t="s">
        <v>4916</v>
      </c>
      <c r="G127" s="194" t="s">
        <v>1794</v>
      </c>
      <c r="H127" s="195">
        <v>1</v>
      </c>
      <c r="I127" s="196"/>
      <c r="J127" s="197">
        <f t="shared" si="0"/>
        <v>0</v>
      </c>
      <c r="K127" s="198"/>
      <c r="L127" s="40"/>
      <c r="M127" s="199" t="s">
        <v>1</v>
      </c>
      <c r="N127" s="200" t="s">
        <v>38</v>
      </c>
      <c r="O127" s="72"/>
      <c r="P127" s="201">
        <f t="shared" si="1"/>
        <v>0</v>
      </c>
      <c r="Q127" s="201">
        <v>0</v>
      </c>
      <c r="R127" s="201">
        <f t="shared" si="2"/>
        <v>0</v>
      </c>
      <c r="S127" s="201">
        <v>0</v>
      </c>
      <c r="T127" s="202">
        <f t="shared" si="3"/>
        <v>0</v>
      </c>
      <c r="U127" s="35"/>
      <c r="V127" s="35"/>
      <c r="W127" s="35"/>
      <c r="X127" s="35"/>
      <c r="Y127" s="35"/>
      <c r="Z127" s="35"/>
      <c r="AA127" s="35"/>
      <c r="AB127" s="35"/>
      <c r="AC127" s="35"/>
      <c r="AD127" s="35"/>
      <c r="AE127" s="35"/>
      <c r="AR127" s="203" t="s">
        <v>270</v>
      </c>
      <c r="AT127" s="203" t="s">
        <v>266</v>
      </c>
      <c r="AU127" s="203" t="s">
        <v>71</v>
      </c>
      <c r="AY127" s="18" t="s">
        <v>263</v>
      </c>
      <c r="BE127" s="204">
        <f t="shared" si="4"/>
        <v>0</v>
      </c>
      <c r="BF127" s="204">
        <f t="shared" si="5"/>
        <v>0</v>
      </c>
      <c r="BG127" s="204">
        <f t="shared" si="6"/>
        <v>0</v>
      </c>
      <c r="BH127" s="204">
        <f t="shared" si="7"/>
        <v>0</v>
      </c>
      <c r="BI127" s="204">
        <f t="shared" si="8"/>
        <v>0</v>
      </c>
      <c r="BJ127" s="18" t="s">
        <v>71</v>
      </c>
      <c r="BK127" s="204">
        <f t="shared" si="9"/>
        <v>0</v>
      </c>
      <c r="BL127" s="18" t="s">
        <v>270</v>
      </c>
      <c r="BM127" s="203" t="s">
        <v>4917</v>
      </c>
    </row>
    <row r="128" spans="1:65" s="2" customFormat="1" ht="16.5" customHeight="1">
      <c r="A128" s="35"/>
      <c r="B128" s="36"/>
      <c r="C128" s="191" t="s">
        <v>304</v>
      </c>
      <c r="D128" s="191" t="s">
        <v>266</v>
      </c>
      <c r="E128" s="192" t="s">
        <v>1872</v>
      </c>
      <c r="F128" s="193" t="s">
        <v>4918</v>
      </c>
      <c r="G128" s="194" t="s">
        <v>448</v>
      </c>
      <c r="H128" s="195">
        <v>5</v>
      </c>
      <c r="I128" s="196"/>
      <c r="J128" s="197">
        <f t="shared" si="0"/>
        <v>0</v>
      </c>
      <c r="K128" s="198"/>
      <c r="L128" s="40"/>
      <c r="M128" s="199" t="s">
        <v>1</v>
      </c>
      <c r="N128" s="200" t="s">
        <v>38</v>
      </c>
      <c r="O128" s="72"/>
      <c r="P128" s="201">
        <f t="shared" si="1"/>
        <v>0</v>
      </c>
      <c r="Q128" s="201">
        <v>0</v>
      </c>
      <c r="R128" s="201">
        <f t="shared" si="2"/>
        <v>0</v>
      </c>
      <c r="S128" s="201">
        <v>0</v>
      </c>
      <c r="T128" s="202">
        <f t="shared" si="3"/>
        <v>0</v>
      </c>
      <c r="U128" s="35"/>
      <c r="V128" s="35"/>
      <c r="W128" s="35"/>
      <c r="X128" s="35"/>
      <c r="Y128" s="35"/>
      <c r="Z128" s="35"/>
      <c r="AA128" s="35"/>
      <c r="AB128" s="35"/>
      <c r="AC128" s="35"/>
      <c r="AD128" s="35"/>
      <c r="AE128" s="35"/>
      <c r="AR128" s="203" t="s">
        <v>270</v>
      </c>
      <c r="AT128" s="203" t="s">
        <v>266</v>
      </c>
      <c r="AU128" s="203" t="s">
        <v>71</v>
      </c>
      <c r="AY128" s="18" t="s">
        <v>263</v>
      </c>
      <c r="BE128" s="204">
        <f t="shared" si="4"/>
        <v>0</v>
      </c>
      <c r="BF128" s="204">
        <f t="shared" si="5"/>
        <v>0</v>
      </c>
      <c r="BG128" s="204">
        <f t="shared" si="6"/>
        <v>0</v>
      </c>
      <c r="BH128" s="204">
        <f t="shared" si="7"/>
        <v>0</v>
      </c>
      <c r="BI128" s="204">
        <f t="shared" si="8"/>
        <v>0</v>
      </c>
      <c r="BJ128" s="18" t="s">
        <v>71</v>
      </c>
      <c r="BK128" s="204">
        <f t="shared" si="9"/>
        <v>0</v>
      </c>
      <c r="BL128" s="18" t="s">
        <v>270</v>
      </c>
      <c r="BM128" s="203" t="s">
        <v>4919</v>
      </c>
    </row>
    <row r="129" spans="1:65" s="2" customFormat="1" ht="16.5" customHeight="1">
      <c r="A129" s="35"/>
      <c r="B129" s="36"/>
      <c r="C129" s="191" t="s">
        <v>309</v>
      </c>
      <c r="D129" s="191" t="s">
        <v>266</v>
      </c>
      <c r="E129" s="192" t="s">
        <v>1876</v>
      </c>
      <c r="F129" s="193" t="s">
        <v>4920</v>
      </c>
      <c r="G129" s="194" t="s">
        <v>448</v>
      </c>
      <c r="H129" s="195">
        <v>5</v>
      </c>
      <c r="I129" s="196"/>
      <c r="J129" s="197">
        <f t="shared" si="0"/>
        <v>0</v>
      </c>
      <c r="K129" s="198"/>
      <c r="L129" s="40"/>
      <c r="M129" s="199" t="s">
        <v>1</v>
      </c>
      <c r="N129" s="200" t="s">
        <v>38</v>
      </c>
      <c r="O129" s="72"/>
      <c r="P129" s="201">
        <f t="shared" si="1"/>
        <v>0</v>
      </c>
      <c r="Q129" s="201">
        <v>0</v>
      </c>
      <c r="R129" s="201">
        <f t="shared" si="2"/>
        <v>0</v>
      </c>
      <c r="S129" s="201">
        <v>0</v>
      </c>
      <c r="T129" s="202">
        <f t="shared" si="3"/>
        <v>0</v>
      </c>
      <c r="U129" s="35"/>
      <c r="V129" s="35"/>
      <c r="W129" s="35"/>
      <c r="X129" s="35"/>
      <c r="Y129" s="35"/>
      <c r="Z129" s="35"/>
      <c r="AA129" s="35"/>
      <c r="AB129" s="35"/>
      <c r="AC129" s="35"/>
      <c r="AD129" s="35"/>
      <c r="AE129" s="35"/>
      <c r="AR129" s="203" t="s">
        <v>270</v>
      </c>
      <c r="AT129" s="203" t="s">
        <v>266</v>
      </c>
      <c r="AU129" s="203" t="s">
        <v>71</v>
      </c>
      <c r="AY129" s="18" t="s">
        <v>263</v>
      </c>
      <c r="BE129" s="204">
        <f t="shared" si="4"/>
        <v>0</v>
      </c>
      <c r="BF129" s="204">
        <f t="shared" si="5"/>
        <v>0</v>
      </c>
      <c r="BG129" s="204">
        <f t="shared" si="6"/>
        <v>0</v>
      </c>
      <c r="BH129" s="204">
        <f t="shared" si="7"/>
        <v>0</v>
      </c>
      <c r="BI129" s="204">
        <f t="shared" si="8"/>
        <v>0</v>
      </c>
      <c r="BJ129" s="18" t="s">
        <v>71</v>
      </c>
      <c r="BK129" s="204">
        <f t="shared" si="9"/>
        <v>0</v>
      </c>
      <c r="BL129" s="18" t="s">
        <v>270</v>
      </c>
      <c r="BM129" s="203" t="s">
        <v>4921</v>
      </c>
    </row>
    <row r="130" spans="1:65" s="2" customFormat="1" ht="16.5" customHeight="1">
      <c r="A130" s="35"/>
      <c r="B130" s="36"/>
      <c r="C130" s="191" t="s">
        <v>314</v>
      </c>
      <c r="D130" s="191" t="s">
        <v>266</v>
      </c>
      <c r="E130" s="192" t="s">
        <v>1879</v>
      </c>
      <c r="F130" s="193" t="s">
        <v>4922</v>
      </c>
      <c r="G130" s="194" t="s">
        <v>448</v>
      </c>
      <c r="H130" s="195">
        <v>2</v>
      </c>
      <c r="I130" s="196"/>
      <c r="J130" s="197">
        <f t="shared" si="0"/>
        <v>0</v>
      </c>
      <c r="K130" s="198"/>
      <c r="L130" s="40"/>
      <c r="M130" s="199" t="s">
        <v>1</v>
      </c>
      <c r="N130" s="200" t="s">
        <v>38</v>
      </c>
      <c r="O130" s="72"/>
      <c r="P130" s="201">
        <f t="shared" si="1"/>
        <v>0</v>
      </c>
      <c r="Q130" s="201">
        <v>0</v>
      </c>
      <c r="R130" s="201">
        <f t="shared" si="2"/>
        <v>0</v>
      </c>
      <c r="S130" s="201">
        <v>0</v>
      </c>
      <c r="T130" s="202">
        <f t="shared" si="3"/>
        <v>0</v>
      </c>
      <c r="U130" s="35"/>
      <c r="V130" s="35"/>
      <c r="W130" s="35"/>
      <c r="X130" s="35"/>
      <c r="Y130" s="35"/>
      <c r="Z130" s="35"/>
      <c r="AA130" s="35"/>
      <c r="AB130" s="35"/>
      <c r="AC130" s="35"/>
      <c r="AD130" s="35"/>
      <c r="AE130" s="35"/>
      <c r="AR130" s="203" t="s">
        <v>270</v>
      </c>
      <c r="AT130" s="203" t="s">
        <v>266</v>
      </c>
      <c r="AU130" s="203" t="s">
        <v>71</v>
      </c>
      <c r="AY130" s="18" t="s">
        <v>263</v>
      </c>
      <c r="BE130" s="204">
        <f t="shared" si="4"/>
        <v>0</v>
      </c>
      <c r="BF130" s="204">
        <f t="shared" si="5"/>
        <v>0</v>
      </c>
      <c r="BG130" s="204">
        <f t="shared" si="6"/>
        <v>0</v>
      </c>
      <c r="BH130" s="204">
        <f t="shared" si="7"/>
        <v>0</v>
      </c>
      <c r="BI130" s="204">
        <f t="shared" si="8"/>
        <v>0</v>
      </c>
      <c r="BJ130" s="18" t="s">
        <v>71</v>
      </c>
      <c r="BK130" s="204">
        <f t="shared" si="9"/>
        <v>0</v>
      </c>
      <c r="BL130" s="18" t="s">
        <v>270</v>
      </c>
      <c r="BM130" s="203" t="s">
        <v>4923</v>
      </c>
    </row>
    <row r="131" spans="1:65" s="2" customFormat="1" ht="16.5" customHeight="1">
      <c r="A131" s="35"/>
      <c r="B131" s="36"/>
      <c r="C131" s="191" t="s">
        <v>264</v>
      </c>
      <c r="D131" s="191" t="s">
        <v>266</v>
      </c>
      <c r="E131" s="192" t="s">
        <v>1882</v>
      </c>
      <c r="F131" s="193" t="s">
        <v>4924</v>
      </c>
      <c r="G131" s="194" t="s">
        <v>448</v>
      </c>
      <c r="H131" s="195">
        <v>2</v>
      </c>
      <c r="I131" s="196"/>
      <c r="J131" s="197">
        <f t="shared" si="0"/>
        <v>0</v>
      </c>
      <c r="K131" s="198"/>
      <c r="L131" s="40"/>
      <c r="M131" s="199" t="s">
        <v>1</v>
      </c>
      <c r="N131" s="200" t="s">
        <v>38</v>
      </c>
      <c r="O131" s="72"/>
      <c r="P131" s="201">
        <f t="shared" si="1"/>
        <v>0</v>
      </c>
      <c r="Q131" s="201">
        <v>0</v>
      </c>
      <c r="R131" s="201">
        <f t="shared" si="2"/>
        <v>0</v>
      </c>
      <c r="S131" s="201">
        <v>0</v>
      </c>
      <c r="T131" s="202">
        <f t="shared" si="3"/>
        <v>0</v>
      </c>
      <c r="U131" s="35"/>
      <c r="V131" s="35"/>
      <c r="W131" s="35"/>
      <c r="X131" s="35"/>
      <c r="Y131" s="35"/>
      <c r="Z131" s="35"/>
      <c r="AA131" s="35"/>
      <c r="AB131" s="35"/>
      <c r="AC131" s="35"/>
      <c r="AD131" s="35"/>
      <c r="AE131" s="35"/>
      <c r="AR131" s="203" t="s">
        <v>270</v>
      </c>
      <c r="AT131" s="203" t="s">
        <v>266</v>
      </c>
      <c r="AU131" s="203" t="s">
        <v>71</v>
      </c>
      <c r="AY131" s="18" t="s">
        <v>263</v>
      </c>
      <c r="BE131" s="204">
        <f t="shared" si="4"/>
        <v>0</v>
      </c>
      <c r="BF131" s="204">
        <f t="shared" si="5"/>
        <v>0</v>
      </c>
      <c r="BG131" s="204">
        <f t="shared" si="6"/>
        <v>0</v>
      </c>
      <c r="BH131" s="204">
        <f t="shared" si="7"/>
        <v>0</v>
      </c>
      <c r="BI131" s="204">
        <f t="shared" si="8"/>
        <v>0</v>
      </c>
      <c r="BJ131" s="18" t="s">
        <v>71</v>
      </c>
      <c r="BK131" s="204">
        <f t="shared" si="9"/>
        <v>0</v>
      </c>
      <c r="BL131" s="18" t="s">
        <v>270</v>
      </c>
      <c r="BM131" s="203" t="s">
        <v>4925</v>
      </c>
    </row>
    <row r="132" spans="1:65" s="2" customFormat="1" ht="16.5" customHeight="1">
      <c r="A132" s="35"/>
      <c r="B132" s="36"/>
      <c r="C132" s="191" t="s">
        <v>322</v>
      </c>
      <c r="D132" s="191" t="s">
        <v>266</v>
      </c>
      <c r="E132" s="192" t="s">
        <v>1885</v>
      </c>
      <c r="F132" s="193" t="s">
        <v>1857</v>
      </c>
      <c r="G132" s="194" t="s">
        <v>448</v>
      </c>
      <c r="H132" s="195">
        <v>1</v>
      </c>
      <c r="I132" s="196"/>
      <c r="J132" s="197">
        <f t="shared" si="0"/>
        <v>0</v>
      </c>
      <c r="K132" s="198"/>
      <c r="L132" s="40"/>
      <c r="M132" s="199" t="s">
        <v>1</v>
      </c>
      <c r="N132" s="200" t="s">
        <v>38</v>
      </c>
      <c r="O132" s="72"/>
      <c r="P132" s="201">
        <f t="shared" si="1"/>
        <v>0</v>
      </c>
      <c r="Q132" s="201">
        <v>0</v>
      </c>
      <c r="R132" s="201">
        <f t="shared" si="2"/>
        <v>0</v>
      </c>
      <c r="S132" s="201">
        <v>0</v>
      </c>
      <c r="T132" s="202">
        <f t="shared" si="3"/>
        <v>0</v>
      </c>
      <c r="U132" s="35"/>
      <c r="V132" s="35"/>
      <c r="W132" s="35"/>
      <c r="X132" s="35"/>
      <c r="Y132" s="35"/>
      <c r="Z132" s="35"/>
      <c r="AA132" s="35"/>
      <c r="AB132" s="35"/>
      <c r="AC132" s="35"/>
      <c r="AD132" s="35"/>
      <c r="AE132" s="35"/>
      <c r="AR132" s="203" t="s">
        <v>270</v>
      </c>
      <c r="AT132" s="203" t="s">
        <v>266</v>
      </c>
      <c r="AU132" s="203" t="s">
        <v>71</v>
      </c>
      <c r="AY132" s="18" t="s">
        <v>263</v>
      </c>
      <c r="BE132" s="204">
        <f t="shared" si="4"/>
        <v>0</v>
      </c>
      <c r="BF132" s="204">
        <f t="shared" si="5"/>
        <v>0</v>
      </c>
      <c r="BG132" s="204">
        <f t="shared" si="6"/>
        <v>0</v>
      </c>
      <c r="BH132" s="204">
        <f t="shared" si="7"/>
        <v>0</v>
      </c>
      <c r="BI132" s="204">
        <f t="shared" si="8"/>
        <v>0</v>
      </c>
      <c r="BJ132" s="18" t="s">
        <v>71</v>
      </c>
      <c r="BK132" s="204">
        <f t="shared" si="9"/>
        <v>0</v>
      </c>
      <c r="BL132" s="18" t="s">
        <v>270</v>
      </c>
      <c r="BM132" s="203" t="s">
        <v>4926</v>
      </c>
    </row>
    <row r="133" spans="1:65" s="2" customFormat="1" ht="16.5" customHeight="1">
      <c r="A133" s="35"/>
      <c r="B133" s="36"/>
      <c r="C133" s="191" t="s">
        <v>327</v>
      </c>
      <c r="D133" s="191" t="s">
        <v>266</v>
      </c>
      <c r="E133" s="192" t="s">
        <v>1889</v>
      </c>
      <c r="F133" s="193" t="s">
        <v>4927</v>
      </c>
      <c r="G133" s="194" t="s">
        <v>1794</v>
      </c>
      <c r="H133" s="195">
        <v>1</v>
      </c>
      <c r="I133" s="196"/>
      <c r="J133" s="197">
        <f t="shared" si="0"/>
        <v>0</v>
      </c>
      <c r="K133" s="198"/>
      <c r="L133" s="40"/>
      <c r="M133" s="243" t="s">
        <v>1</v>
      </c>
      <c r="N133" s="244" t="s">
        <v>38</v>
      </c>
      <c r="O133" s="245"/>
      <c r="P133" s="246">
        <f t="shared" si="1"/>
        <v>0</v>
      </c>
      <c r="Q133" s="246">
        <v>0</v>
      </c>
      <c r="R133" s="246">
        <f t="shared" si="2"/>
        <v>0</v>
      </c>
      <c r="S133" s="246">
        <v>0</v>
      </c>
      <c r="T133" s="247">
        <f t="shared" si="3"/>
        <v>0</v>
      </c>
      <c r="U133" s="35"/>
      <c r="V133" s="35"/>
      <c r="W133" s="35"/>
      <c r="X133" s="35"/>
      <c r="Y133" s="35"/>
      <c r="Z133" s="35"/>
      <c r="AA133" s="35"/>
      <c r="AB133" s="35"/>
      <c r="AC133" s="35"/>
      <c r="AD133" s="35"/>
      <c r="AE133" s="35"/>
      <c r="AR133" s="203" t="s">
        <v>270</v>
      </c>
      <c r="AT133" s="203" t="s">
        <v>266</v>
      </c>
      <c r="AU133" s="203" t="s">
        <v>71</v>
      </c>
      <c r="AY133" s="18" t="s">
        <v>263</v>
      </c>
      <c r="BE133" s="204">
        <f t="shared" si="4"/>
        <v>0</v>
      </c>
      <c r="BF133" s="204">
        <f t="shared" si="5"/>
        <v>0</v>
      </c>
      <c r="BG133" s="204">
        <f t="shared" si="6"/>
        <v>0</v>
      </c>
      <c r="BH133" s="204">
        <f t="shared" si="7"/>
        <v>0</v>
      </c>
      <c r="BI133" s="204">
        <f t="shared" si="8"/>
        <v>0</v>
      </c>
      <c r="BJ133" s="18" t="s">
        <v>71</v>
      </c>
      <c r="BK133" s="204">
        <f t="shared" si="9"/>
        <v>0</v>
      </c>
      <c r="BL133" s="18" t="s">
        <v>270</v>
      </c>
      <c r="BM133" s="203" t="s">
        <v>4928</v>
      </c>
    </row>
    <row r="134" spans="1:65" s="2" customFormat="1" ht="6.95" customHeight="1">
      <c r="A134" s="35"/>
      <c r="B134" s="55"/>
      <c r="C134" s="56"/>
      <c r="D134" s="56"/>
      <c r="E134" s="56"/>
      <c r="F134" s="56"/>
      <c r="G134" s="56"/>
      <c r="H134" s="56"/>
      <c r="I134" s="56"/>
      <c r="J134" s="56"/>
      <c r="K134" s="56"/>
      <c r="L134" s="40"/>
      <c r="M134" s="35"/>
      <c r="O134" s="35"/>
      <c r="P134" s="35"/>
      <c r="Q134" s="35"/>
      <c r="R134" s="35"/>
      <c r="S134" s="35"/>
      <c r="T134" s="35"/>
      <c r="U134" s="35"/>
      <c r="V134" s="35"/>
      <c r="W134" s="35"/>
      <c r="X134" s="35"/>
      <c r="Y134" s="35"/>
      <c r="Z134" s="35"/>
      <c r="AA134" s="35"/>
      <c r="AB134" s="35"/>
      <c r="AC134" s="35"/>
      <c r="AD134" s="35"/>
      <c r="AE134" s="35"/>
    </row>
  </sheetData>
  <sheetProtection algorithmName="SHA-512" hashValue="ZRnlRKAqO68oOdvUux92ioeGKcpaJJQt9ZYr78F89vHxpNONsrPbZHqEnsYbNH9qNYm0cMJVuGAWZ9CifWeqnA==" saltValue="QCh4Mpyv6pq2VBzDO4gVdg==" spinCount="100000" sheet="1" objects="1" scenarios="1" formatColumns="0" formatRows="0" autoFilter="0"/>
  <autoFilter ref="C120:K133" xr:uid="{00000000-0009-0000-0000-000018000000}"/>
  <mergeCells count="12">
    <mergeCell ref="E113:H113"/>
    <mergeCell ref="L2:V2"/>
    <mergeCell ref="E85:H85"/>
    <mergeCell ref="E87:H87"/>
    <mergeCell ref="E89:H89"/>
    <mergeCell ref="E109:H109"/>
    <mergeCell ref="E111:H111"/>
    <mergeCell ref="E7:H7"/>
    <mergeCell ref="E9:H9"/>
    <mergeCell ref="E11:H11"/>
    <mergeCell ref="E20:H20"/>
    <mergeCell ref="E29:H29"/>
  </mergeCells>
  <pageMargins left="0.39374999999999999" right="0.39374999999999999" top="0.39374999999999999" bottom="0.39374999999999999" header="0" footer="0"/>
  <pageSetup paperSize="9" scale="88" fitToHeight="100" orientation="portrait" blackAndWhite="1" r:id="rId1"/>
  <headerFooter>
    <oddHeader>&amp;L&amp;"Arial"&amp;8&amp;K000000INTERNAL&amp;1#</oddHeader>
    <oddFooter>&amp;CStrana &amp;P z &amp;N</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List26">
    <pageSetUpPr fitToPage="1"/>
  </sheetPr>
  <dimension ref="A2:BM140"/>
  <sheetViews>
    <sheetView showGridLines="0" workbookViewId="0">
      <selection activeCell="F125" sqref="F125:F128"/>
    </sheetView>
  </sheetViews>
  <sheetFormatPr defaultRowHeight="11.25"/>
  <cols>
    <col min="1" max="1" width="8.33203125" style="1" customWidth="1"/>
    <col min="2" max="2" width="1.1640625" style="1" customWidth="1"/>
    <col min="3" max="3" width="4.1640625" style="1" customWidth="1"/>
    <col min="4" max="4" width="4.33203125" style="1" customWidth="1"/>
    <col min="5" max="5" width="17.1640625" style="1" customWidth="1"/>
    <col min="6" max="6" width="50.83203125" style="1" customWidth="1"/>
    <col min="7" max="7" width="7.5" style="1" customWidth="1"/>
    <col min="8" max="8" width="14" style="1" customWidth="1"/>
    <col min="9" max="9" width="15.83203125" style="1" customWidth="1"/>
    <col min="10" max="10" width="22.33203125" style="1" customWidth="1"/>
    <col min="11" max="11" width="22.33203125" style="1" hidden="1" customWidth="1"/>
    <col min="12" max="12" width="9.33203125" style="1" customWidth="1"/>
    <col min="13" max="13" width="10.83203125" style="1" hidden="1" customWidth="1"/>
    <col min="14" max="14" width="9.33203125" style="1" hidden="1"/>
    <col min="15" max="20" width="14.1640625" style="1" hidden="1" customWidth="1"/>
    <col min="21" max="21" width="16.33203125" style="1" hidden="1" customWidth="1"/>
    <col min="22" max="22" width="12.33203125" style="1" customWidth="1"/>
    <col min="23" max="23" width="16.33203125" style="1" customWidth="1"/>
    <col min="24" max="24" width="12.33203125" style="1" customWidth="1"/>
    <col min="25" max="25" width="15" style="1" customWidth="1"/>
    <col min="26" max="26" width="11" style="1" customWidth="1"/>
    <col min="27" max="27" width="15" style="1" customWidth="1"/>
    <col min="28" max="28" width="16.33203125" style="1" customWidth="1"/>
    <col min="29" max="29" width="11" style="1" customWidth="1"/>
    <col min="30" max="30" width="15" style="1" customWidth="1"/>
    <col min="31" max="31" width="16.33203125" style="1" customWidth="1"/>
    <col min="44" max="65" width="9.33203125" style="1" hidden="1"/>
  </cols>
  <sheetData>
    <row r="2" spans="1:46" s="1" customFormat="1" ht="36.950000000000003" customHeight="1">
      <c r="L2" s="383"/>
      <c r="M2" s="383"/>
      <c r="N2" s="383"/>
      <c r="O2" s="383"/>
      <c r="P2" s="383"/>
      <c r="Q2" s="383"/>
      <c r="R2" s="383"/>
      <c r="S2" s="383"/>
      <c r="T2" s="383"/>
      <c r="U2" s="383"/>
      <c r="V2" s="383"/>
      <c r="AT2" s="18" t="s">
        <v>144</v>
      </c>
    </row>
    <row r="3" spans="1:46" s="1" customFormat="1" ht="6.95" customHeight="1">
      <c r="B3" s="114"/>
      <c r="C3" s="115"/>
      <c r="D3" s="115"/>
      <c r="E3" s="115"/>
      <c r="F3" s="115"/>
      <c r="G3" s="115"/>
      <c r="H3" s="115"/>
      <c r="I3" s="115"/>
      <c r="J3" s="115"/>
      <c r="K3" s="115"/>
      <c r="L3" s="21"/>
      <c r="AT3" s="18" t="s">
        <v>73</v>
      </c>
    </row>
    <row r="4" spans="1:46" s="1" customFormat="1" ht="24.95" customHeight="1">
      <c r="B4" s="21"/>
      <c r="D4" s="116" t="s">
        <v>240</v>
      </c>
      <c r="L4" s="21"/>
      <c r="M4" s="117" t="s">
        <v>10</v>
      </c>
      <c r="AT4" s="18" t="s">
        <v>4</v>
      </c>
    </row>
    <row r="5" spans="1:46" s="1" customFormat="1" ht="6.95" customHeight="1">
      <c r="B5" s="21"/>
      <c r="L5" s="21"/>
    </row>
    <row r="6" spans="1:46" s="1" customFormat="1" ht="12" customHeight="1">
      <c r="B6" s="21"/>
      <c r="D6" s="118" t="s">
        <v>15</v>
      </c>
      <c r="L6" s="21"/>
    </row>
    <row r="7" spans="1:46" s="1" customFormat="1" ht="16.5" customHeight="1">
      <c r="B7" s="21"/>
      <c r="E7" s="412" t="str">
        <f>'Rekapitulace stavby'!K6</f>
        <v>Modernizace teplárny OB6</v>
      </c>
      <c r="F7" s="413"/>
      <c r="G7" s="413"/>
      <c r="H7" s="413"/>
      <c r="L7" s="21"/>
    </row>
    <row r="8" spans="1:46" s="1" customFormat="1" ht="12" customHeight="1">
      <c r="B8" s="21"/>
      <c r="D8" s="118" t="s">
        <v>241</v>
      </c>
      <c r="L8" s="21"/>
    </row>
    <row r="9" spans="1:46" s="2" customFormat="1" ht="16.5" customHeight="1">
      <c r="A9" s="35"/>
      <c r="B9" s="40"/>
      <c r="C9" s="35"/>
      <c r="D9" s="35"/>
      <c r="E9" s="412" t="s">
        <v>4665</v>
      </c>
      <c r="F9" s="415"/>
      <c r="G9" s="415"/>
      <c r="H9" s="415"/>
      <c r="I9" s="35"/>
      <c r="J9" s="35"/>
      <c r="K9" s="35"/>
      <c r="L9" s="52"/>
      <c r="S9" s="35"/>
      <c r="T9" s="35"/>
      <c r="U9" s="35"/>
      <c r="V9" s="35"/>
      <c r="W9" s="35"/>
      <c r="X9" s="35"/>
      <c r="Y9" s="35"/>
      <c r="Z9" s="35"/>
      <c r="AA9" s="35"/>
      <c r="AB9" s="35"/>
      <c r="AC9" s="35"/>
      <c r="AD9" s="35"/>
      <c r="AE9" s="35"/>
    </row>
    <row r="10" spans="1:46" s="2" customFormat="1" ht="12" customHeight="1">
      <c r="A10" s="35"/>
      <c r="B10" s="40"/>
      <c r="C10" s="35"/>
      <c r="D10" s="118" t="s">
        <v>432</v>
      </c>
      <c r="E10" s="35"/>
      <c r="F10" s="35"/>
      <c r="G10" s="35"/>
      <c r="H10" s="35"/>
      <c r="I10" s="35"/>
      <c r="J10" s="35"/>
      <c r="K10" s="35"/>
      <c r="L10" s="52"/>
      <c r="S10" s="35"/>
      <c r="T10" s="35"/>
      <c r="U10" s="35"/>
      <c r="V10" s="35"/>
      <c r="W10" s="35"/>
      <c r="X10" s="35"/>
      <c r="Y10" s="35"/>
      <c r="Z10" s="35"/>
      <c r="AA10" s="35"/>
      <c r="AB10" s="35"/>
      <c r="AC10" s="35"/>
      <c r="AD10" s="35"/>
      <c r="AE10" s="35"/>
    </row>
    <row r="11" spans="1:46" s="2" customFormat="1" ht="16.5" customHeight="1">
      <c r="A11" s="35"/>
      <c r="B11" s="40"/>
      <c r="C11" s="35"/>
      <c r="D11" s="35"/>
      <c r="E11" s="414" t="s">
        <v>4929</v>
      </c>
      <c r="F11" s="415"/>
      <c r="G11" s="415"/>
      <c r="H11" s="415"/>
      <c r="I11" s="35"/>
      <c r="J11" s="35"/>
      <c r="K11" s="35"/>
      <c r="L11" s="52"/>
      <c r="S11" s="35"/>
      <c r="T11" s="35"/>
      <c r="U11" s="35"/>
      <c r="V11" s="35"/>
      <c r="W11" s="35"/>
      <c r="X11" s="35"/>
      <c r="Y11" s="35"/>
      <c r="Z11" s="35"/>
      <c r="AA11" s="35"/>
      <c r="AB11" s="35"/>
      <c r="AC11" s="35"/>
      <c r="AD11" s="35"/>
      <c r="AE11" s="35"/>
    </row>
    <row r="12" spans="1:46" s="2" customFormat="1">
      <c r="A12" s="35"/>
      <c r="B12" s="40"/>
      <c r="C12" s="35"/>
      <c r="D12" s="35"/>
      <c r="E12" s="35"/>
      <c r="F12" s="35"/>
      <c r="G12" s="35"/>
      <c r="H12" s="35"/>
      <c r="I12" s="35"/>
      <c r="J12" s="35"/>
      <c r="K12" s="35"/>
      <c r="L12" s="52"/>
      <c r="S12" s="35"/>
      <c r="T12" s="35"/>
      <c r="U12" s="35"/>
      <c r="V12" s="35"/>
      <c r="W12" s="35"/>
      <c r="X12" s="35"/>
      <c r="Y12" s="35"/>
      <c r="Z12" s="35"/>
      <c r="AA12" s="35"/>
      <c r="AB12" s="35"/>
      <c r="AC12" s="35"/>
      <c r="AD12" s="35"/>
      <c r="AE12" s="35"/>
    </row>
    <row r="13" spans="1:46" s="2" customFormat="1" ht="12" customHeight="1">
      <c r="A13" s="35"/>
      <c r="B13" s="40"/>
      <c r="C13" s="35"/>
      <c r="D13" s="118" t="s">
        <v>17</v>
      </c>
      <c r="E13" s="35"/>
      <c r="F13" s="109" t="s">
        <v>1</v>
      </c>
      <c r="G13" s="35"/>
      <c r="H13" s="35"/>
      <c r="I13" s="118" t="s">
        <v>18</v>
      </c>
      <c r="J13" s="109" t="s">
        <v>1</v>
      </c>
      <c r="K13" s="35"/>
      <c r="L13" s="52"/>
      <c r="S13" s="35"/>
      <c r="T13" s="35"/>
      <c r="U13" s="35"/>
      <c r="V13" s="35"/>
      <c r="W13" s="35"/>
      <c r="X13" s="35"/>
      <c r="Y13" s="35"/>
      <c r="Z13" s="35"/>
      <c r="AA13" s="35"/>
      <c r="AB13" s="35"/>
      <c r="AC13" s="35"/>
      <c r="AD13" s="35"/>
      <c r="AE13" s="35"/>
    </row>
    <row r="14" spans="1:46" s="2" customFormat="1" ht="12" customHeight="1">
      <c r="A14" s="35"/>
      <c r="B14" s="40"/>
      <c r="C14" s="35"/>
      <c r="D14" s="118" t="s">
        <v>19</v>
      </c>
      <c r="E14" s="35"/>
      <c r="F14" s="109" t="s">
        <v>20</v>
      </c>
      <c r="G14" s="35"/>
      <c r="H14" s="35"/>
      <c r="I14" s="118" t="s">
        <v>21</v>
      </c>
      <c r="J14" s="119">
        <f>'Rekapitulace stavby'!AN8</f>
        <v>45363</v>
      </c>
      <c r="K14" s="35"/>
      <c r="L14" s="52"/>
      <c r="S14" s="35"/>
      <c r="T14" s="35"/>
      <c r="U14" s="35"/>
      <c r="V14" s="35"/>
      <c r="W14" s="35"/>
      <c r="X14" s="35"/>
      <c r="Y14" s="35"/>
      <c r="Z14" s="35"/>
      <c r="AA14" s="35"/>
      <c r="AB14" s="35"/>
      <c r="AC14" s="35"/>
      <c r="AD14" s="35"/>
      <c r="AE14" s="35"/>
    </row>
    <row r="15" spans="1:46" s="2" customFormat="1" ht="10.9" customHeight="1">
      <c r="A15" s="35"/>
      <c r="B15" s="40"/>
      <c r="C15" s="35"/>
      <c r="D15" s="35"/>
      <c r="E15" s="35"/>
      <c r="F15" s="35"/>
      <c r="G15" s="35"/>
      <c r="H15" s="35"/>
      <c r="I15" s="35"/>
      <c r="J15" s="35"/>
      <c r="K15" s="35"/>
      <c r="L15" s="52"/>
      <c r="S15" s="35"/>
      <c r="T15" s="35"/>
      <c r="U15" s="35"/>
      <c r="V15" s="35"/>
      <c r="W15" s="35"/>
      <c r="X15" s="35"/>
      <c r="Y15" s="35"/>
      <c r="Z15" s="35"/>
      <c r="AA15" s="35"/>
      <c r="AB15" s="35"/>
      <c r="AC15" s="35"/>
      <c r="AD15" s="35"/>
      <c r="AE15" s="35"/>
    </row>
    <row r="16" spans="1:46" s="2" customFormat="1" ht="12" customHeight="1">
      <c r="A16" s="35"/>
      <c r="B16" s="40"/>
      <c r="C16" s="35"/>
      <c r="D16" s="118" t="s">
        <v>22</v>
      </c>
      <c r="E16" s="35"/>
      <c r="F16" s="35"/>
      <c r="G16" s="35"/>
      <c r="H16" s="35"/>
      <c r="I16" s="118" t="s">
        <v>23</v>
      </c>
      <c r="J16" s="109" t="s">
        <v>1</v>
      </c>
      <c r="K16" s="35"/>
      <c r="L16" s="52"/>
      <c r="S16" s="35"/>
      <c r="T16" s="35"/>
      <c r="U16" s="35"/>
      <c r="V16" s="35"/>
      <c r="W16" s="35"/>
      <c r="X16" s="35"/>
      <c r="Y16" s="35"/>
      <c r="Z16" s="35"/>
      <c r="AA16" s="35"/>
      <c r="AB16" s="35"/>
      <c r="AC16" s="35"/>
      <c r="AD16" s="35"/>
      <c r="AE16" s="35"/>
    </row>
    <row r="17" spans="1:31" s="2" customFormat="1" ht="18" customHeight="1">
      <c r="A17" s="35"/>
      <c r="B17" s="40"/>
      <c r="C17" s="35"/>
      <c r="D17" s="35"/>
      <c r="E17" s="109" t="s">
        <v>24</v>
      </c>
      <c r="F17" s="35"/>
      <c r="G17" s="35"/>
      <c r="H17" s="35"/>
      <c r="I17" s="118" t="s">
        <v>25</v>
      </c>
      <c r="J17" s="109" t="s">
        <v>1</v>
      </c>
      <c r="K17" s="35"/>
      <c r="L17" s="52"/>
      <c r="S17" s="35"/>
      <c r="T17" s="35"/>
      <c r="U17" s="35"/>
      <c r="V17" s="35"/>
      <c r="W17" s="35"/>
      <c r="X17" s="35"/>
      <c r="Y17" s="35"/>
      <c r="Z17" s="35"/>
      <c r="AA17" s="35"/>
      <c r="AB17" s="35"/>
      <c r="AC17" s="35"/>
      <c r="AD17" s="35"/>
      <c r="AE17" s="35"/>
    </row>
    <row r="18" spans="1:31" s="2" customFormat="1" ht="6.95" customHeight="1">
      <c r="A18" s="35"/>
      <c r="B18" s="40"/>
      <c r="C18" s="35"/>
      <c r="D18" s="35"/>
      <c r="E18" s="35"/>
      <c r="F18" s="35"/>
      <c r="G18" s="35"/>
      <c r="H18" s="35"/>
      <c r="I18" s="35"/>
      <c r="J18" s="35"/>
      <c r="K18" s="35"/>
      <c r="L18" s="52"/>
      <c r="S18" s="35"/>
      <c r="T18" s="35"/>
      <c r="U18" s="35"/>
      <c r="V18" s="35"/>
      <c r="W18" s="35"/>
      <c r="X18" s="35"/>
      <c r="Y18" s="35"/>
      <c r="Z18" s="35"/>
      <c r="AA18" s="35"/>
      <c r="AB18" s="35"/>
      <c r="AC18" s="35"/>
      <c r="AD18" s="35"/>
      <c r="AE18" s="35"/>
    </row>
    <row r="19" spans="1:31" s="2" customFormat="1" ht="12" customHeight="1">
      <c r="A19" s="35"/>
      <c r="B19" s="40"/>
      <c r="C19" s="35"/>
      <c r="D19" s="118" t="s">
        <v>26</v>
      </c>
      <c r="E19" s="35"/>
      <c r="F19" s="35"/>
      <c r="G19" s="35"/>
      <c r="H19" s="35"/>
      <c r="I19" s="118" t="s">
        <v>23</v>
      </c>
      <c r="J19" s="31" t="str">
        <f>'Rekapitulace stavby'!AN13</f>
        <v>Vyplň údaj</v>
      </c>
      <c r="K19" s="35"/>
      <c r="L19" s="52"/>
      <c r="S19" s="35"/>
      <c r="T19" s="35"/>
      <c r="U19" s="35"/>
      <c r="V19" s="35"/>
      <c r="W19" s="35"/>
      <c r="X19" s="35"/>
      <c r="Y19" s="35"/>
      <c r="Z19" s="35"/>
      <c r="AA19" s="35"/>
      <c r="AB19" s="35"/>
      <c r="AC19" s="35"/>
      <c r="AD19" s="35"/>
      <c r="AE19" s="35"/>
    </row>
    <row r="20" spans="1:31" s="2" customFormat="1" ht="18" customHeight="1">
      <c r="A20" s="35"/>
      <c r="B20" s="40"/>
      <c r="C20" s="35"/>
      <c r="D20" s="35"/>
      <c r="E20" s="416" t="str">
        <f>'Rekapitulace stavby'!E14</f>
        <v>Vyplň údaj</v>
      </c>
      <c r="F20" s="417"/>
      <c r="G20" s="417"/>
      <c r="H20" s="417"/>
      <c r="I20" s="118" t="s">
        <v>25</v>
      </c>
      <c r="J20" s="31" t="str">
        <f>'Rekapitulace stavby'!AN14</f>
        <v>Vyplň údaj</v>
      </c>
      <c r="K20" s="35"/>
      <c r="L20" s="52"/>
      <c r="S20" s="35"/>
      <c r="T20" s="35"/>
      <c r="U20" s="35"/>
      <c r="V20" s="35"/>
      <c r="W20" s="35"/>
      <c r="X20" s="35"/>
      <c r="Y20" s="35"/>
      <c r="Z20" s="35"/>
      <c r="AA20" s="35"/>
      <c r="AB20" s="35"/>
      <c r="AC20" s="35"/>
      <c r="AD20" s="35"/>
      <c r="AE20" s="35"/>
    </row>
    <row r="21" spans="1:31" s="2" customFormat="1" ht="6.95" customHeight="1">
      <c r="A21" s="35"/>
      <c r="B21" s="40"/>
      <c r="C21" s="35"/>
      <c r="D21" s="35"/>
      <c r="E21" s="35"/>
      <c r="F21" s="35"/>
      <c r="G21" s="35"/>
      <c r="H21" s="35"/>
      <c r="I21" s="35"/>
      <c r="J21" s="35"/>
      <c r="K21" s="35"/>
      <c r="L21" s="52"/>
      <c r="S21" s="35"/>
      <c r="T21" s="35"/>
      <c r="U21" s="35"/>
      <c r="V21" s="35"/>
      <c r="W21" s="35"/>
      <c r="X21" s="35"/>
      <c r="Y21" s="35"/>
      <c r="Z21" s="35"/>
      <c r="AA21" s="35"/>
      <c r="AB21" s="35"/>
      <c r="AC21" s="35"/>
      <c r="AD21" s="35"/>
      <c r="AE21" s="35"/>
    </row>
    <row r="22" spans="1:31" s="2" customFormat="1" ht="12" customHeight="1">
      <c r="A22" s="35"/>
      <c r="B22" s="40"/>
      <c r="C22" s="35"/>
      <c r="D22" s="118" t="s">
        <v>28</v>
      </c>
      <c r="E22" s="35"/>
      <c r="F22" s="35"/>
      <c r="G22" s="35"/>
      <c r="H22" s="35"/>
      <c r="I22" s="118" t="s">
        <v>23</v>
      </c>
      <c r="J22" s="109" t="s">
        <v>1</v>
      </c>
      <c r="K22" s="35"/>
      <c r="L22" s="52"/>
      <c r="S22" s="35"/>
      <c r="T22" s="35"/>
      <c r="U22" s="35"/>
      <c r="V22" s="35"/>
      <c r="W22" s="35"/>
      <c r="X22" s="35"/>
      <c r="Y22" s="35"/>
      <c r="Z22" s="35"/>
      <c r="AA22" s="35"/>
      <c r="AB22" s="35"/>
      <c r="AC22" s="35"/>
      <c r="AD22" s="35"/>
      <c r="AE22" s="35"/>
    </row>
    <row r="23" spans="1:31" s="2" customFormat="1" ht="18" customHeight="1">
      <c r="A23" s="35"/>
      <c r="B23" s="40"/>
      <c r="C23" s="35"/>
      <c r="D23" s="35"/>
      <c r="E23" s="109" t="s">
        <v>29</v>
      </c>
      <c r="F23" s="35"/>
      <c r="G23" s="35"/>
      <c r="H23" s="35"/>
      <c r="I23" s="118" t="s">
        <v>25</v>
      </c>
      <c r="J23" s="109" t="s">
        <v>1</v>
      </c>
      <c r="K23" s="35"/>
      <c r="L23" s="52"/>
      <c r="S23" s="35"/>
      <c r="T23" s="35"/>
      <c r="U23" s="35"/>
      <c r="V23" s="35"/>
      <c r="W23" s="35"/>
      <c r="X23" s="35"/>
      <c r="Y23" s="35"/>
      <c r="Z23" s="35"/>
      <c r="AA23" s="35"/>
      <c r="AB23" s="35"/>
      <c r="AC23" s="35"/>
      <c r="AD23" s="35"/>
      <c r="AE23" s="35"/>
    </row>
    <row r="24" spans="1:31" s="2" customFormat="1" ht="6.95" customHeight="1">
      <c r="A24" s="35"/>
      <c r="B24" s="40"/>
      <c r="C24" s="35"/>
      <c r="D24" s="35"/>
      <c r="E24" s="35"/>
      <c r="F24" s="35"/>
      <c r="G24" s="35"/>
      <c r="H24" s="35"/>
      <c r="I24" s="35"/>
      <c r="J24" s="35"/>
      <c r="K24" s="35"/>
      <c r="L24" s="52"/>
      <c r="S24" s="35"/>
      <c r="T24" s="35"/>
      <c r="U24" s="35"/>
      <c r="V24" s="35"/>
      <c r="W24" s="35"/>
      <c r="X24" s="35"/>
      <c r="Y24" s="35"/>
      <c r="Z24" s="35"/>
      <c r="AA24" s="35"/>
      <c r="AB24" s="35"/>
      <c r="AC24" s="35"/>
      <c r="AD24" s="35"/>
      <c r="AE24" s="35"/>
    </row>
    <row r="25" spans="1:31" s="2" customFormat="1" ht="12" customHeight="1">
      <c r="A25" s="35"/>
      <c r="B25" s="40"/>
      <c r="C25" s="35"/>
      <c r="D25" s="118" t="s">
        <v>31</v>
      </c>
      <c r="E25" s="35"/>
      <c r="F25" s="35"/>
      <c r="G25" s="35"/>
      <c r="H25" s="35"/>
      <c r="I25" s="118" t="s">
        <v>23</v>
      </c>
      <c r="J25" s="109" t="s">
        <v>1</v>
      </c>
      <c r="K25" s="35"/>
      <c r="L25" s="52"/>
      <c r="S25" s="35"/>
      <c r="T25" s="35"/>
      <c r="U25" s="35"/>
      <c r="V25" s="35"/>
      <c r="W25" s="35"/>
      <c r="X25" s="35"/>
      <c r="Y25" s="35"/>
      <c r="Z25" s="35"/>
      <c r="AA25" s="35"/>
      <c r="AB25" s="35"/>
      <c r="AC25" s="35"/>
      <c r="AD25" s="35"/>
      <c r="AE25" s="35"/>
    </row>
    <row r="26" spans="1:31" s="2" customFormat="1" ht="18" customHeight="1">
      <c r="A26" s="35"/>
      <c r="B26" s="40"/>
      <c r="C26" s="35"/>
      <c r="D26" s="35"/>
      <c r="E26" s="109" t="s">
        <v>29</v>
      </c>
      <c r="F26" s="35"/>
      <c r="G26" s="35"/>
      <c r="H26" s="35"/>
      <c r="I26" s="118" t="s">
        <v>25</v>
      </c>
      <c r="J26" s="109" t="s">
        <v>1</v>
      </c>
      <c r="K26" s="35"/>
      <c r="L26" s="52"/>
      <c r="S26" s="35"/>
      <c r="T26" s="35"/>
      <c r="U26" s="35"/>
      <c r="V26" s="35"/>
      <c r="W26" s="35"/>
      <c r="X26" s="35"/>
      <c r="Y26" s="35"/>
      <c r="Z26" s="35"/>
      <c r="AA26" s="35"/>
      <c r="AB26" s="35"/>
      <c r="AC26" s="35"/>
      <c r="AD26" s="35"/>
      <c r="AE26" s="35"/>
    </row>
    <row r="27" spans="1:31" s="2" customFormat="1" ht="6.95" customHeight="1">
      <c r="A27" s="35"/>
      <c r="B27" s="40"/>
      <c r="C27" s="35"/>
      <c r="D27" s="35"/>
      <c r="E27" s="35"/>
      <c r="F27" s="35"/>
      <c r="G27" s="35"/>
      <c r="H27" s="35"/>
      <c r="I27" s="35"/>
      <c r="J27" s="35"/>
      <c r="K27" s="35"/>
      <c r="L27" s="52"/>
      <c r="S27" s="35"/>
      <c r="T27" s="35"/>
      <c r="U27" s="35"/>
      <c r="V27" s="35"/>
      <c r="W27" s="35"/>
      <c r="X27" s="35"/>
      <c r="Y27" s="35"/>
      <c r="Z27" s="35"/>
      <c r="AA27" s="35"/>
      <c r="AB27" s="35"/>
      <c r="AC27" s="35"/>
      <c r="AD27" s="35"/>
      <c r="AE27" s="35"/>
    </row>
    <row r="28" spans="1:31" s="2" customFormat="1" ht="12" customHeight="1">
      <c r="A28" s="35"/>
      <c r="B28" s="40"/>
      <c r="C28" s="35"/>
      <c r="D28" s="118" t="s">
        <v>32</v>
      </c>
      <c r="E28" s="35"/>
      <c r="F28" s="35"/>
      <c r="G28" s="35"/>
      <c r="H28" s="35"/>
      <c r="I28" s="35"/>
      <c r="J28" s="35"/>
      <c r="K28" s="35"/>
      <c r="L28" s="52"/>
      <c r="S28" s="35"/>
      <c r="T28" s="35"/>
      <c r="U28" s="35"/>
      <c r="V28" s="35"/>
      <c r="W28" s="35"/>
      <c r="X28" s="35"/>
      <c r="Y28" s="35"/>
      <c r="Z28" s="35"/>
      <c r="AA28" s="35"/>
      <c r="AB28" s="35"/>
      <c r="AC28" s="35"/>
      <c r="AD28" s="35"/>
      <c r="AE28" s="35"/>
    </row>
    <row r="29" spans="1:31" s="8" customFormat="1" ht="16.5" customHeight="1">
      <c r="A29" s="120"/>
      <c r="B29" s="121"/>
      <c r="C29" s="120"/>
      <c r="D29" s="120"/>
      <c r="E29" s="418" t="s">
        <v>1</v>
      </c>
      <c r="F29" s="418"/>
      <c r="G29" s="418"/>
      <c r="H29" s="418"/>
      <c r="I29" s="120"/>
      <c r="J29" s="120"/>
      <c r="K29" s="120"/>
      <c r="L29" s="122"/>
      <c r="S29" s="120"/>
      <c r="T29" s="120"/>
      <c r="U29" s="120"/>
      <c r="V29" s="120"/>
      <c r="W29" s="120"/>
      <c r="X29" s="120"/>
      <c r="Y29" s="120"/>
      <c r="Z29" s="120"/>
      <c r="AA29" s="120"/>
      <c r="AB29" s="120"/>
      <c r="AC29" s="120"/>
      <c r="AD29" s="120"/>
      <c r="AE29" s="120"/>
    </row>
    <row r="30" spans="1:31" s="2" customFormat="1" ht="6.95" customHeight="1">
      <c r="A30" s="35"/>
      <c r="B30" s="40"/>
      <c r="C30" s="35"/>
      <c r="D30" s="35"/>
      <c r="E30" s="35"/>
      <c r="F30" s="35"/>
      <c r="G30" s="35"/>
      <c r="H30" s="35"/>
      <c r="I30" s="35"/>
      <c r="J30" s="35"/>
      <c r="K30" s="35"/>
      <c r="L30" s="52"/>
      <c r="S30" s="35"/>
      <c r="T30" s="35"/>
      <c r="U30" s="35"/>
      <c r="V30" s="35"/>
      <c r="W30" s="35"/>
      <c r="X30" s="35"/>
      <c r="Y30" s="35"/>
      <c r="Z30" s="35"/>
      <c r="AA30" s="35"/>
      <c r="AB30" s="35"/>
      <c r="AC30" s="35"/>
      <c r="AD30" s="35"/>
      <c r="AE30" s="35"/>
    </row>
    <row r="31" spans="1:31" s="2" customFormat="1" ht="6.95" customHeight="1">
      <c r="A31" s="35"/>
      <c r="B31" s="40"/>
      <c r="C31" s="35"/>
      <c r="D31" s="123"/>
      <c r="E31" s="123"/>
      <c r="F31" s="123"/>
      <c r="G31" s="123"/>
      <c r="H31" s="123"/>
      <c r="I31" s="123"/>
      <c r="J31" s="123"/>
      <c r="K31" s="123"/>
      <c r="L31" s="52"/>
      <c r="S31" s="35"/>
      <c r="T31" s="35"/>
      <c r="U31" s="35"/>
      <c r="V31" s="35"/>
      <c r="W31" s="35"/>
      <c r="X31" s="35"/>
      <c r="Y31" s="35"/>
      <c r="Z31" s="35"/>
      <c r="AA31" s="35"/>
      <c r="AB31" s="35"/>
      <c r="AC31" s="35"/>
      <c r="AD31" s="35"/>
      <c r="AE31" s="35"/>
    </row>
    <row r="32" spans="1:31" s="2" customFormat="1" ht="25.35" customHeight="1">
      <c r="A32" s="35"/>
      <c r="B32" s="40"/>
      <c r="C32" s="35"/>
      <c r="D32" s="124" t="s">
        <v>33</v>
      </c>
      <c r="E32" s="35"/>
      <c r="F32" s="35"/>
      <c r="G32" s="35"/>
      <c r="H32" s="35"/>
      <c r="I32" s="35"/>
      <c r="J32" s="125">
        <f>ROUND(J121, 2)</f>
        <v>0</v>
      </c>
      <c r="K32" s="35"/>
      <c r="L32" s="52"/>
      <c r="S32" s="35"/>
      <c r="T32" s="35"/>
      <c r="U32" s="35"/>
      <c r="V32" s="35"/>
      <c r="W32" s="35"/>
      <c r="X32" s="35"/>
      <c r="Y32" s="35"/>
      <c r="Z32" s="35"/>
      <c r="AA32" s="35"/>
      <c r="AB32" s="35"/>
      <c r="AC32" s="35"/>
      <c r="AD32" s="35"/>
      <c r="AE32" s="35"/>
    </row>
    <row r="33" spans="1:31" s="2" customFormat="1" ht="6.95" customHeight="1">
      <c r="A33" s="35"/>
      <c r="B33" s="40"/>
      <c r="C33" s="35"/>
      <c r="D33" s="123"/>
      <c r="E33" s="123"/>
      <c r="F33" s="123"/>
      <c r="G33" s="123"/>
      <c r="H33" s="123"/>
      <c r="I33" s="123"/>
      <c r="J33" s="123"/>
      <c r="K33" s="123"/>
      <c r="L33" s="52"/>
      <c r="S33" s="35"/>
      <c r="T33" s="35"/>
      <c r="U33" s="35"/>
      <c r="V33" s="35"/>
      <c r="W33" s="35"/>
      <c r="X33" s="35"/>
      <c r="Y33" s="35"/>
      <c r="Z33" s="35"/>
      <c r="AA33" s="35"/>
      <c r="AB33" s="35"/>
      <c r="AC33" s="35"/>
      <c r="AD33" s="35"/>
      <c r="AE33" s="35"/>
    </row>
    <row r="34" spans="1:31" s="2" customFormat="1" ht="14.45" customHeight="1">
      <c r="A34" s="35"/>
      <c r="B34" s="40"/>
      <c r="C34" s="35"/>
      <c r="D34" s="35"/>
      <c r="E34" s="35"/>
      <c r="F34" s="126" t="s">
        <v>35</v>
      </c>
      <c r="G34" s="35"/>
      <c r="H34" s="35"/>
      <c r="I34" s="126" t="s">
        <v>34</v>
      </c>
      <c r="J34" s="126" t="s">
        <v>36</v>
      </c>
      <c r="K34" s="35"/>
      <c r="L34" s="52"/>
      <c r="S34" s="35"/>
      <c r="T34" s="35"/>
      <c r="U34" s="35"/>
      <c r="V34" s="35"/>
      <c r="W34" s="35"/>
      <c r="X34" s="35"/>
      <c r="Y34" s="35"/>
      <c r="Z34" s="35"/>
      <c r="AA34" s="35"/>
      <c r="AB34" s="35"/>
      <c r="AC34" s="35"/>
      <c r="AD34" s="35"/>
      <c r="AE34" s="35"/>
    </row>
    <row r="35" spans="1:31" s="2" customFormat="1" ht="14.45" customHeight="1">
      <c r="A35" s="35"/>
      <c r="B35" s="40"/>
      <c r="C35" s="35"/>
      <c r="D35" s="127" t="s">
        <v>37</v>
      </c>
      <c r="E35" s="118" t="s">
        <v>38</v>
      </c>
      <c r="F35" s="128">
        <f>ROUND((SUM(BE121:BE139)),  2)</f>
        <v>0</v>
      </c>
      <c r="G35" s="35"/>
      <c r="H35" s="35"/>
      <c r="I35" s="129">
        <v>0.21</v>
      </c>
      <c r="J35" s="128">
        <f>ROUND(((SUM(BE121:BE139))*I35),  2)</f>
        <v>0</v>
      </c>
      <c r="K35" s="35"/>
      <c r="L35" s="52"/>
      <c r="S35" s="35"/>
      <c r="T35" s="35"/>
      <c r="U35" s="35"/>
      <c r="V35" s="35"/>
      <c r="W35" s="35"/>
      <c r="X35" s="35"/>
      <c r="Y35" s="35"/>
      <c r="Z35" s="35"/>
      <c r="AA35" s="35"/>
      <c r="AB35" s="35"/>
      <c r="AC35" s="35"/>
      <c r="AD35" s="35"/>
      <c r="AE35" s="35"/>
    </row>
    <row r="36" spans="1:31" s="2" customFormat="1" ht="14.45" customHeight="1">
      <c r="A36" s="35"/>
      <c r="B36" s="40"/>
      <c r="C36" s="35"/>
      <c r="D36" s="35"/>
      <c r="E36" s="118" t="s">
        <v>39</v>
      </c>
      <c r="F36" s="128">
        <f>ROUND((SUM(BF121:BF139)),  2)</f>
        <v>0</v>
      </c>
      <c r="G36" s="35"/>
      <c r="H36" s="35"/>
      <c r="I36" s="129">
        <v>0.12</v>
      </c>
      <c r="J36" s="128">
        <f>ROUND(((SUM(BF121:BF139))*I36),  2)</f>
        <v>0</v>
      </c>
      <c r="K36" s="35"/>
      <c r="L36" s="52"/>
      <c r="S36" s="35"/>
      <c r="T36" s="35"/>
      <c r="U36" s="35"/>
      <c r="V36" s="35"/>
      <c r="W36" s="35"/>
      <c r="X36" s="35"/>
      <c r="Y36" s="35"/>
      <c r="Z36" s="35"/>
      <c r="AA36" s="35"/>
      <c r="AB36" s="35"/>
      <c r="AC36" s="35"/>
      <c r="AD36" s="35"/>
      <c r="AE36" s="35"/>
    </row>
    <row r="37" spans="1:31" s="2" customFormat="1" ht="14.45" hidden="1" customHeight="1">
      <c r="A37" s="35"/>
      <c r="B37" s="40"/>
      <c r="C37" s="35"/>
      <c r="D37" s="35"/>
      <c r="E37" s="118" t="s">
        <v>40</v>
      </c>
      <c r="F37" s="128">
        <f>ROUND((SUM(BG121:BG139)),  2)</f>
        <v>0</v>
      </c>
      <c r="G37" s="35"/>
      <c r="H37" s="35"/>
      <c r="I37" s="129">
        <v>0.21</v>
      </c>
      <c r="J37" s="128">
        <f>0</f>
        <v>0</v>
      </c>
      <c r="K37" s="35"/>
      <c r="L37" s="52"/>
      <c r="S37" s="35"/>
      <c r="T37" s="35"/>
      <c r="U37" s="35"/>
      <c r="V37" s="35"/>
      <c r="W37" s="35"/>
      <c r="X37" s="35"/>
      <c r="Y37" s="35"/>
      <c r="Z37" s="35"/>
      <c r="AA37" s="35"/>
      <c r="AB37" s="35"/>
      <c r="AC37" s="35"/>
      <c r="AD37" s="35"/>
      <c r="AE37" s="35"/>
    </row>
    <row r="38" spans="1:31" s="2" customFormat="1" ht="14.45" hidden="1" customHeight="1">
      <c r="A38" s="35"/>
      <c r="B38" s="40"/>
      <c r="C38" s="35"/>
      <c r="D38" s="35"/>
      <c r="E38" s="118" t="s">
        <v>41</v>
      </c>
      <c r="F38" s="128">
        <f>ROUND((SUM(BH121:BH139)),  2)</f>
        <v>0</v>
      </c>
      <c r="G38" s="35"/>
      <c r="H38" s="35"/>
      <c r="I38" s="129">
        <v>0.12</v>
      </c>
      <c r="J38" s="128">
        <f>0</f>
        <v>0</v>
      </c>
      <c r="K38" s="35"/>
      <c r="L38" s="52"/>
      <c r="S38" s="35"/>
      <c r="T38" s="35"/>
      <c r="U38" s="35"/>
      <c r="V38" s="35"/>
      <c r="W38" s="35"/>
      <c r="X38" s="35"/>
      <c r="Y38" s="35"/>
      <c r="Z38" s="35"/>
      <c r="AA38" s="35"/>
      <c r="AB38" s="35"/>
      <c r="AC38" s="35"/>
      <c r="AD38" s="35"/>
      <c r="AE38" s="35"/>
    </row>
    <row r="39" spans="1:31" s="2" customFormat="1" ht="14.45" hidden="1" customHeight="1">
      <c r="A39" s="35"/>
      <c r="B39" s="40"/>
      <c r="C39" s="35"/>
      <c r="D39" s="35"/>
      <c r="E39" s="118" t="s">
        <v>42</v>
      </c>
      <c r="F39" s="128">
        <f>ROUND((SUM(BI121:BI139)),  2)</f>
        <v>0</v>
      </c>
      <c r="G39" s="35"/>
      <c r="H39" s="35"/>
      <c r="I39" s="129">
        <v>0</v>
      </c>
      <c r="J39" s="128">
        <f>0</f>
        <v>0</v>
      </c>
      <c r="K39" s="35"/>
      <c r="L39" s="52"/>
      <c r="S39" s="35"/>
      <c r="T39" s="35"/>
      <c r="U39" s="35"/>
      <c r="V39" s="35"/>
      <c r="W39" s="35"/>
      <c r="X39" s="35"/>
      <c r="Y39" s="35"/>
      <c r="Z39" s="35"/>
      <c r="AA39" s="35"/>
      <c r="AB39" s="35"/>
      <c r="AC39" s="35"/>
      <c r="AD39" s="35"/>
      <c r="AE39" s="35"/>
    </row>
    <row r="40" spans="1:31" s="2" customFormat="1" ht="6.95" customHeight="1">
      <c r="A40" s="35"/>
      <c r="B40" s="40"/>
      <c r="C40" s="35"/>
      <c r="D40" s="35"/>
      <c r="E40" s="35"/>
      <c r="F40" s="35"/>
      <c r="G40" s="35"/>
      <c r="H40" s="35"/>
      <c r="I40" s="35"/>
      <c r="J40" s="35"/>
      <c r="K40" s="35"/>
      <c r="L40" s="52"/>
      <c r="S40" s="35"/>
      <c r="T40" s="35"/>
      <c r="U40" s="35"/>
      <c r="V40" s="35"/>
      <c r="W40" s="35"/>
      <c r="X40" s="35"/>
      <c r="Y40" s="35"/>
      <c r="Z40" s="35"/>
      <c r="AA40" s="35"/>
      <c r="AB40" s="35"/>
      <c r="AC40" s="35"/>
      <c r="AD40" s="35"/>
      <c r="AE40" s="35"/>
    </row>
    <row r="41" spans="1:31" s="2" customFormat="1" ht="25.35" customHeight="1">
      <c r="A41" s="35"/>
      <c r="B41" s="40"/>
      <c r="C41" s="130"/>
      <c r="D41" s="131" t="s">
        <v>43</v>
      </c>
      <c r="E41" s="132"/>
      <c r="F41" s="132"/>
      <c r="G41" s="133" t="s">
        <v>44</v>
      </c>
      <c r="H41" s="134" t="s">
        <v>7622</v>
      </c>
      <c r="I41" s="132"/>
      <c r="J41" s="135">
        <f>SUM(J32:J39)</f>
        <v>0</v>
      </c>
      <c r="K41" s="136"/>
      <c r="L41" s="52"/>
      <c r="S41" s="35"/>
      <c r="T41" s="35"/>
      <c r="U41" s="35"/>
      <c r="V41" s="35"/>
      <c r="W41" s="35"/>
      <c r="X41" s="35"/>
      <c r="Y41" s="35"/>
      <c r="Z41" s="35"/>
      <c r="AA41" s="35"/>
      <c r="AB41" s="35"/>
      <c r="AC41" s="35"/>
      <c r="AD41" s="35"/>
      <c r="AE41" s="35"/>
    </row>
    <row r="42" spans="1:31" s="2" customFormat="1" ht="14.45" customHeight="1">
      <c r="A42" s="35"/>
      <c r="B42" s="40"/>
      <c r="C42" s="35"/>
      <c r="D42" s="35"/>
      <c r="E42" s="35"/>
      <c r="F42" s="35"/>
      <c r="G42" s="35"/>
      <c r="H42" s="35"/>
      <c r="I42" s="35"/>
      <c r="J42" s="35"/>
      <c r="K42" s="35"/>
      <c r="L42" s="52"/>
      <c r="S42" s="35"/>
      <c r="T42" s="35"/>
      <c r="U42" s="35"/>
      <c r="V42" s="35"/>
      <c r="W42" s="35"/>
      <c r="X42" s="35"/>
      <c r="Y42" s="35"/>
      <c r="Z42" s="35"/>
      <c r="AA42" s="35"/>
      <c r="AB42" s="35"/>
      <c r="AC42" s="35"/>
      <c r="AD42" s="35"/>
      <c r="AE42" s="35"/>
    </row>
    <row r="43" spans="1:31" s="1" customFormat="1" ht="14.45" customHeight="1">
      <c r="B43" s="21"/>
      <c r="L43" s="21"/>
    </row>
    <row r="44" spans="1:31" s="1" customFormat="1" ht="14.45" customHeight="1">
      <c r="B44" s="21"/>
      <c r="L44" s="21"/>
    </row>
    <row r="45" spans="1:31" s="1" customFormat="1" ht="14.45" customHeight="1">
      <c r="B45" s="21"/>
      <c r="L45" s="21"/>
    </row>
    <row r="46" spans="1:31" s="1" customFormat="1" ht="14.45" customHeight="1">
      <c r="B46" s="21"/>
      <c r="L46" s="21"/>
    </row>
    <row r="47" spans="1:31" s="1" customFormat="1" ht="14.45" customHeight="1">
      <c r="B47" s="21"/>
      <c r="L47" s="21"/>
    </row>
    <row r="48" spans="1:31" s="1" customFormat="1" ht="14.45" customHeight="1">
      <c r="B48" s="21"/>
      <c r="L48" s="21"/>
    </row>
    <row r="49" spans="1:31" s="1" customFormat="1" ht="14.45" customHeight="1">
      <c r="B49" s="21"/>
      <c r="L49" s="21"/>
    </row>
    <row r="50" spans="1:31" s="2" customFormat="1" ht="14.45" customHeight="1">
      <c r="B50" s="52"/>
      <c r="D50" s="137" t="s">
        <v>45</v>
      </c>
      <c r="E50" s="138"/>
      <c r="F50" s="138"/>
      <c r="G50" s="137" t="s">
        <v>46</v>
      </c>
      <c r="H50" s="138"/>
      <c r="I50" s="138"/>
      <c r="J50" s="138"/>
      <c r="K50" s="138"/>
      <c r="L50" s="52"/>
    </row>
    <row r="51" spans="1:31">
      <c r="B51" s="21"/>
      <c r="L51" s="21"/>
    </row>
    <row r="52" spans="1:31">
      <c r="B52" s="21"/>
      <c r="L52" s="21"/>
    </row>
    <row r="53" spans="1:31">
      <c r="B53" s="21"/>
      <c r="L53" s="21"/>
    </row>
    <row r="54" spans="1:31">
      <c r="B54" s="21"/>
      <c r="L54" s="21"/>
    </row>
    <row r="55" spans="1:31">
      <c r="B55" s="21"/>
      <c r="L55" s="21"/>
    </row>
    <row r="56" spans="1:31">
      <c r="B56" s="21"/>
      <c r="L56" s="21"/>
    </row>
    <row r="57" spans="1:31">
      <c r="B57" s="21"/>
      <c r="L57" s="21"/>
    </row>
    <row r="58" spans="1:31">
      <c r="B58" s="21"/>
      <c r="L58" s="21"/>
    </row>
    <row r="59" spans="1:31">
      <c r="B59" s="21"/>
      <c r="L59" s="21"/>
    </row>
    <row r="60" spans="1:31">
      <c r="B60" s="21"/>
      <c r="L60" s="21"/>
    </row>
    <row r="61" spans="1:31" s="2" customFormat="1" ht="12.75">
      <c r="A61" s="35"/>
      <c r="B61" s="40"/>
      <c r="C61" s="35"/>
      <c r="D61" s="139" t="s">
        <v>47</v>
      </c>
      <c r="E61" s="140"/>
      <c r="F61" s="141" t="s">
        <v>48</v>
      </c>
      <c r="G61" s="139" t="s">
        <v>47</v>
      </c>
      <c r="H61" s="140"/>
      <c r="I61" s="140"/>
      <c r="J61" s="142" t="s">
        <v>48</v>
      </c>
      <c r="K61" s="140"/>
      <c r="L61" s="52"/>
      <c r="S61" s="35"/>
      <c r="T61" s="35"/>
      <c r="U61" s="35"/>
      <c r="V61" s="35"/>
      <c r="W61" s="35"/>
      <c r="X61" s="35"/>
      <c r="Y61" s="35"/>
      <c r="Z61" s="35"/>
      <c r="AA61" s="35"/>
      <c r="AB61" s="35"/>
      <c r="AC61" s="35"/>
      <c r="AD61" s="35"/>
      <c r="AE61" s="35"/>
    </row>
    <row r="62" spans="1:31">
      <c r="B62" s="21"/>
      <c r="L62" s="21"/>
    </row>
    <row r="63" spans="1:31">
      <c r="B63" s="21"/>
      <c r="L63" s="21"/>
    </row>
    <row r="64" spans="1:31">
      <c r="B64" s="21"/>
      <c r="L64" s="21"/>
    </row>
    <row r="65" spans="1:31" s="2" customFormat="1" ht="12.75">
      <c r="A65" s="35"/>
      <c r="B65" s="40"/>
      <c r="C65" s="35"/>
      <c r="D65" s="137" t="s">
        <v>49</v>
      </c>
      <c r="E65" s="143"/>
      <c r="F65" s="143"/>
      <c r="G65" s="137" t="s">
        <v>50</v>
      </c>
      <c r="H65" s="143"/>
      <c r="I65" s="143"/>
      <c r="J65" s="143"/>
      <c r="K65" s="143"/>
      <c r="L65" s="52"/>
      <c r="S65" s="35"/>
      <c r="T65" s="35"/>
      <c r="U65" s="35"/>
      <c r="V65" s="35"/>
      <c r="W65" s="35"/>
      <c r="X65" s="35"/>
      <c r="Y65" s="35"/>
      <c r="Z65" s="35"/>
      <c r="AA65" s="35"/>
      <c r="AB65" s="35"/>
      <c r="AC65" s="35"/>
      <c r="AD65" s="35"/>
      <c r="AE65" s="35"/>
    </row>
    <row r="66" spans="1:31">
      <c r="B66" s="21"/>
      <c r="L66" s="21"/>
    </row>
    <row r="67" spans="1:31">
      <c r="B67" s="21"/>
      <c r="L67" s="21"/>
    </row>
    <row r="68" spans="1:31">
      <c r="B68" s="21"/>
      <c r="L68" s="21"/>
    </row>
    <row r="69" spans="1:31">
      <c r="B69" s="21"/>
      <c r="L69" s="21"/>
    </row>
    <row r="70" spans="1:31">
      <c r="B70" s="21"/>
      <c r="L70" s="21"/>
    </row>
    <row r="71" spans="1:31">
      <c r="B71" s="21"/>
      <c r="L71" s="21"/>
    </row>
    <row r="72" spans="1:31">
      <c r="B72" s="21"/>
      <c r="L72" s="21"/>
    </row>
    <row r="73" spans="1:31">
      <c r="B73" s="21"/>
      <c r="L73" s="21"/>
    </row>
    <row r="74" spans="1:31">
      <c r="B74" s="21"/>
      <c r="L74" s="21"/>
    </row>
    <row r="75" spans="1:31">
      <c r="B75" s="21"/>
      <c r="L75" s="21"/>
    </row>
    <row r="76" spans="1:31" s="2" customFormat="1" ht="12.75">
      <c r="A76" s="35"/>
      <c r="B76" s="40"/>
      <c r="C76" s="35"/>
      <c r="D76" s="139" t="s">
        <v>47</v>
      </c>
      <c r="E76" s="140"/>
      <c r="F76" s="141" t="s">
        <v>48</v>
      </c>
      <c r="G76" s="139" t="s">
        <v>47</v>
      </c>
      <c r="H76" s="140"/>
      <c r="I76" s="140"/>
      <c r="J76" s="142" t="s">
        <v>48</v>
      </c>
      <c r="K76" s="140"/>
      <c r="L76" s="52"/>
      <c r="S76" s="35"/>
      <c r="T76" s="35"/>
      <c r="U76" s="35"/>
      <c r="V76" s="35"/>
      <c r="W76" s="35"/>
      <c r="X76" s="35"/>
      <c r="Y76" s="35"/>
      <c r="Z76" s="35"/>
      <c r="AA76" s="35"/>
      <c r="AB76" s="35"/>
      <c r="AC76" s="35"/>
      <c r="AD76" s="35"/>
      <c r="AE76" s="35"/>
    </row>
    <row r="77" spans="1:31" s="2" customFormat="1" ht="14.45" customHeight="1">
      <c r="A77" s="35"/>
      <c r="B77" s="144"/>
      <c r="C77" s="145"/>
      <c r="D77" s="145"/>
      <c r="E77" s="145"/>
      <c r="F77" s="145"/>
      <c r="G77" s="145"/>
      <c r="H77" s="145"/>
      <c r="I77" s="145"/>
      <c r="J77" s="145"/>
      <c r="K77" s="145"/>
      <c r="L77" s="52"/>
      <c r="S77" s="35"/>
      <c r="T77" s="35"/>
      <c r="U77" s="35"/>
      <c r="V77" s="35"/>
      <c r="W77" s="35"/>
      <c r="X77" s="35"/>
      <c r="Y77" s="35"/>
      <c r="Z77" s="35"/>
      <c r="AA77" s="35"/>
      <c r="AB77" s="35"/>
      <c r="AC77" s="35"/>
      <c r="AD77" s="35"/>
      <c r="AE77" s="35"/>
    </row>
    <row r="81" spans="1:31" s="2" customFormat="1" ht="6.95" customHeight="1">
      <c r="A81" s="35"/>
      <c r="B81" s="146"/>
      <c r="C81" s="147"/>
      <c r="D81" s="147"/>
      <c r="E81" s="147"/>
      <c r="F81" s="147"/>
      <c r="G81" s="147"/>
      <c r="H81" s="147"/>
      <c r="I81" s="147"/>
      <c r="J81" s="147"/>
      <c r="K81" s="147"/>
      <c r="L81" s="52"/>
      <c r="S81" s="35"/>
      <c r="T81" s="35"/>
      <c r="U81" s="35"/>
      <c r="V81" s="35"/>
      <c r="W81" s="35"/>
      <c r="X81" s="35"/>
      <c r="Y81" s="35"/>
      <c r="Z81" s="35"/>
      <c r="AA81" s="35"/>
      <c r="AB81" s="35"/>
      <c r="AC81" s="35"/>
      <c r="AD81" s="35"/>
      <c r="AE81" s="35"/>
    </row>
    <row r="82" spans="1:31" s="2" customFormat="1" ht="24.95" customHeight="1">
      <c r="A82" s="35"/>
      <c r="B82" s="36"/>
      <c r="C82" s="24" t="s">
        <v>242</v>
      </c>
      <c r="D82" s="37"/>
      <c r="E82" s="37"/>
      <c r="F82" s="37"/>
      <c r="G82" s="37"/>
      <c r="H82" s="37"/>
      <c r="I82" s="37"/>
      <c r="J82" s="37"/>
      <c r="K82" s="37"/>
      <c r="L82" s="52"/>
      <c r="S82" s="35"/>
      <c r="T82" s="35"/>
      <c r="U82" s="35"/>
      <c r="V82" s="35"/>
      <c r="W82" s="35"/>
      <c r="X82" s="35"/>
      <c r="Y82" s="35"/>
      <c r="Z82" s="35"/>
      <c r="AA82" s="35"/>
      <c r="AB82" s="35"/>
      <c r="AC82" s="35"/>
      <c r="AD82" s="35"/>
      <c r="AE82" s="35"/>
    </row>
    <row r="83" spans="1:31" s="2" customFormat="1" ht="6.95" customHeight="1">
      <c r="A83" s="35"/>
      <c r="B83" s="36"/>
      <c r="C83" s="37"/>
      <c r="D83" s="37"/>
      <c r="E83" s="37"/>
      <c r="F83" s="37"/>
      <c r="G83" s="37"/>
      <c r="H83" s="37"/>
      <c r="I83" s="37"/>
      <c r="J83" s="37"/>
      <c r="K83" s="37"/>
      <c r="L83" s="52"/>
      <c r="S83" s="35"/>
      <c r="T83" s="35"/>
      <c r="U83" s="35"/>
      <c r="V83" s="35"/>
      <c r="W83" s="35"/>
      <c r="X83" s="35"/>
      <c r="Y83" s="35"/>
      <c r="Z83" s="35"/>
      <c r="AA83" s="35"/>
      <c r="AB83" s="35"/>
      <c r="AC83" s="35"/>
      <c r="AD83" s="35"/>
      <c r="AE83" s="35"/>
    </row>
    <row r="84" spans="1:31" s="2" customFormat="1" ht="12" customHeight="1">
      <c r="A84" s="35"/>
      <c r="B84" s="36"/>
      <c r="C84" s="30" t="s">
        <v>15</v>
      </c>
      <c r="D84" s="37"/>
      <c r="E84" s="37"/>
      <c r="F84" s="37"/>
      <c r="G84" s="37"/>
      <c r="H84" s="37"/>
      <c r="I84" s="37"/>
      <c r="J84" s="37"/>
      <c r="K84" s="37"/>
      <c r="L84" s="52"/>
      <c r="S84" s="35"/>
      <c r="T84" s="35"/>
      <c r="U84" s="35"/>
      <c r="V84" s="35"/>
      <c r="W84" s="35"/>
      <c r="X84" s="35"/>
      <c r="Y84" s="35"/>
      <c r="Z84" s="35"/>
      <c r="AA84" s="35"/>
      <c r="AB84" s="35"/>
      <c r="AC84" s="35"/>
      <c r="AD84" s="35"/>
      <c r="AE84" s="35"/>
    </row>
    <row r="85" spans="1:31" s="2" customFormat="1" ht="16.5" customHeight="1">
      <c r="A85" s="35"/>
      <c r="B85" s="36"/>
      <c r="C85" s="37"/>
      <c r="D85" s="37"/>
      <c r="E85" s="410" t="str">
        <f>E7</f>
        <v>Modernizace teplárny OB6</v>
      </c>
      <c r="F85" s="411"/>
      <c r="G85" s="411"/>
      <c r="H85" s="411"/>
      <c r="I85" s="37"/>
      <c r="J85" s="37"/>
      <c r="K85" s="37"/>
      <c r="L85" s="52"/>
      <c r="S85" s="35"/>
      <c r="T85" s="35"/>
      <c r="U85" s="35"/>
      <c r="V85" s="35"/>
      <c r="W85" s="35"/>
      <c r="X85" s="35"/>
      <c r="Y85" s="35"/>
      <c r="Z85" s="35"/>
      <c r="AA85" s="35"/>
      <c r="AB85" s="35"/>
      <c r="AC85" s="35"/>
      <c r="AD85" s="35"/>
      <c r="AE85" s="35"/>
    </row>
    <row r="86" spans="1:31" s="1" customFormat="1" ht="12" customHeight="1">
      <c r="B86" s="22"/>
      <c r="C86" s="30" t="s">
        <v>241</v>
      </c>
      <c r="D86" s="23"/>
      <c r="E86" s="23"/>
      <c r="F86" s="23"/>
      <c r="G86" s="23"/>
      <c r="H86" s="23"/>
      <c r="I86" s="23"/>
      <c r="J86" s="23"/>
      <c r="K86" s="23"/>
      <c r="L86" s="21"/>
    </row>
    <row r="87" spans="1:31" s="2" customFormat="1" ht="16.5" customHeight="1">
      <c r="A87" s="35"/>
      <c r="B87" s="36"/>
      <c r="C87" s="37"/>
      <c r="D87" s="37"/>
      <c r="E87" s="410" t="s">
        <v>4665</v>
      </c>
      <c r="F87" s="409"/>
      <c r="G87" s="409"/>
      <c r="H87" s="409"/>
      <c r="I87" s="37"/>
      <c r="J87" s="37"/>
      <c r="K87" s="37"/>
      <c r="L87" s="52"/>
      <c r="S87" s="35"/>
      <c r="T87" s="35"/>
      <c r="U87" s="35"/>
      <c r="V87" s="35"/>
      <c r="W87" s="35"/>
      <c r="X87" s="35"/>
      <c r="Y87" s="35"/>
      <c r="Z87" s="35"/>
      <c r="AA87" s="35"/>
      <c r="AB87" s="35"/>
      <c r="AC87" s="35"/>
      <c r="AD87" s="35"/>
      <c r="AE87" s="35"/>
    </row>
    <row r="88" spans="1:31" s="2" customFormat="1" ht="12" customHeight="1">
      <c r="A88" s="35"/>
      <c r="B88" s="36"/>
      <c r="C88" s="30" t="s">
        <v>432</v>
      </c>
      <c r="D88" s="37"/>
      <c r="E88" s="37"/>
      <c r="F88" s="37"/>
      <c r="G88" s="37"/>
      <c r="H88" s="37"/>
      <c r="I88" s="37"/>
      <c r="J88" s="37"/>
      <c r="K88" s="37"/>
      <c r="L88" s="52"/>
      <c r="S88" s="35"/>
      <c r="T88" s="35"/>
      <c r="U88" s="35"/>
      <c r="V88" s="35"/>
      <c r="W88" s="35"/>
      <c r="X88" s="35"/>
      <c r="Y88" s="35"/>
      <c r="Z88" s="35"/>
      <c r="AA88" s="35"/>
      <c r="AB88" s="35"/>
      <c r="AC88" s="35"/>
      <c r="AD88" s="35"/>
      <c r="AE88" s="35"/>
    </row>
    <row r="89" spans="1:31" s="2" customFormat="1" ht="16.5" customHeight="1">
      <c r="A89" s="35"/>
      <c r="B89" s="36"/>
      <c r="C89" s="37"/>
      <c r="D89" s="37"/>
      <c r="E89" s="384" t="str">
        <f>E11</f>
        <v>SO 105-D1.4.3 - Větrání strojovny SHZ</v>
      </c>
      <c r="F89" s="409"/>
      <c r="G89" s="409"/>
      <c r="H89" s="409"/>
      <c r="I89" s="37"/>
      <c r="J89" s="37"/>
      <c r="K89" s="37"/>
      <c r="L89" s="52"/>
      <c r="S89" s="35"/>
      <c r="T89" s="35"/>
      <c r="U89" s="35"/>
      <c r="V89" s="35"/>
      <c r="W89" s="35"/>
      <c r="X89" s="35"/>
      <c r="Y89" s="35"/>
      <c r="Z89" s="35"/>
      <c r="AA89" s="35"/>
      <c r="AB89" s="35"/>
      <c r="AC89" s="35"/>
      <c r="AD89" s="35"/>
      <c r="AE89" s="35"/>
    </row>
    <row r="90" spans="1:31" s="2" customFormat="1" ht="6.95" customHeight="1">
      <c r="A90" s="35"/>
      <c r="B90" s="36"/>
      <c r="C90" s="37"/>
      <c r="D90" s="37"/>
      <c r="E90" s="37"/>
      <c r="F90" s="37"/>
      <c r="G90" s="37"/>
      <c r="H90" s="37"/>
      <c r="I90" s="37"/>
      <c r="J90" s="37"/>
      <c r="K90" s="37"/>
      <c r="L90" s="52"/>
      <c r="S90" s="35"/>
      <c r="T90" s="35"/>
      <c r="U90" s="35"/>
      <c r="V90" s="35"/>
      <c r="W90" s="35"/>
      <c r="X90" s="35"/>
      <c r="Y90" s="35"/>
      <c r="Z90" s="35"/>
      <c r="AA90" s="35"/>
      <c r="AB90" s="35"/>
      <c r="AC90" s="35"/>
      <c r="AD90" s="35"/>
      <c r="AE90" s="35"/>
    </row>
    <row r="91" spans="1:31" s="2" customFormat="1" ht="12" customHeight="1">
      <c r="A91" s="35"/>
      <c r="B91" s="36"/>
      <c r="C91" s="30" t="s">
        <v>19</v>
      </c>
      <c r="D91" s="37"/>
      <c r="E91" s="37"/>
      <c r="F91" s="28" t="str">
        <f>F14</f>
        <v>Mladá Boleslav</v>
      </c>
      <c r="G91" s="37"/>
      <c r="H91" s="37"/>
      <c r="I91" s="30" t="s">
        <v>21</v>
      </c>
      <c r="J91" s="67">
        <f>IF(J14="","",J14)</f>
        <v>45363</v>
      </c>
      <c r="K91" s="37"/>
      <c r="L91" s="52"/>
      <c r="S91" s="35"/>
      <c r="T91" s="35"/>
      <c r="U91" s="35"/>
      <c r="V91" s="35"/>
      <c r="W91" s="35"/>
      <c r="X91" s="35"/>
      <c r="Y91" s="35"/>
      <c r="Z91" s="35"/>
      <c r="AA91" s="35"/>
      <c r="AB91" s="35"/>
      <c r="AC91" s="35"/>
      <c r="AD91" s="35"/>
      <c r="AE91" s="35"/>
    </row>
    <row r="92" spans="1:31" s="2" customFormat="1" ht="6.95" customHeight="1">
      <c r="A92" s="35"/>
      <c r="B92" s="36"/>
      <c r="C92" s="37"/>
      <c r="D92" s="37"/>
      <c r="E92" s="37"/>
      <c r="F92" s="37"/>
      <c r="G92" s="37"/>
      <c r="H92" s="37"/>
      <c r="I92" s="37"/>
      <c r="J92" s="37"/>
      <c r="K92" s="37"/>
      <c r="L92" s="52"/>
      <c r="S92" s="35"/>
      <c r="T92" s="35"/>
      <c r="U92" s="35"/>
      <c r="V92" s="35"/>
      <c r="W92" s="35"/>
      <c r="X92" s="35"/>
      <c r="Y92" s="35"/>
      <c r="Z92" s="35"/>
      <c r="AA92" s="35"/>
      <c r="AB92" s="35"/>
      <c r="AC92" s="35"/>
      <c r="AD92" s="35"/>
      <c r="AE92" s="35"/>
    </row>
    <row r="93" spans="1:31" s="2" customFormat="1" ht="15.2" customHeight="1">
      <c r="A93" s="35"/>
      <c r="B93" s="36"/>
      <c r="C93" s="30" t="s">
        <v>22</v>
      </c>
      <c r="D93" s="37"/>
      <c r="E93" s="37"/>
      <c r="F93" s="28" t="str">
        <f>E17</f>
        <v xml:space="preserve">ŠKO-ENERGO s.r.o. </v>
      </c>
      <c r="G93" s="37"/>
      <c r="H93" s="37"/>
      <c r="I93" s="30" t="s">
        <v>28</v>
      </c>
      <c r="J93" s="33" t="str">
        <f>E23</f>
        <v>AFRY CZ s.r.o.</v>
      </c>
      <c r="K93" s="37"/>
      <c r="L93" s="52"/>
      <c r="S93" s="35"/>
      <c r="T93" s="35"/>
      <c r="U93" s="35"/>
      <c r="V93" s="35"/>
      <c r="W93" s="35"/>
      <c r="X93" s="35"/>
      <c r="Y93" s="35"/>
      <c r="Z93" s="35"/>
      <c r="AA93" s="35"/>
      <c r="AB93" s="35"/>
      <c r="AC93" s="35"/>
      <c r="AD93" s="35"/>
      <c r="AE93" s="35"/>
    </row>
    <row r="94" spans="1:31" s="2" customFormat="1" ht="15.2" customHeight="1">
      <c r="A94" s="35"/>
      <c r="B94" s="36"/>
      <c r="C94" s="30" t="s">
        <v>26</v>
      </c>
      <c r="D94" s="37"/>
      <c r="E94" s="37"/>
      <c r="F94" s="28" t="str">
        <f>IF(E20="","",E20)</f>
        <v>Vyplň údaj</v>
      </c>
      <c r="G94" s="37"/>
      <c r="H94" s="37"/>
      <c r="I94" s="30" t="s">
        <v>31</v>
      </c>
      <c r="J94" s="33" t="str">
        <f>E26</f>
        <v>AFRY CZ s.r.o.</v>
      </c>
      <c r="K94" s="37"/>
      <c r="L94" s="52"/>
      <c r="S94" s="35"/>
      <c r="T94" s="35"/>
      <c r="U94" s="35"/>
      <c r="V94" s="35"/>
      <c r="W94" s="35"/>
      <c r="X94" s="35"/>
      <c r="Y94" s="35"/>
      <c r="Z94" s="35"/>
      <c r="AA94" s="35"/>
      <c r="AB94" s="35"/>
      <c r="AC94" s="35"/>
      <c r="AD94" s="35"/>
      <c r="AE94" s="35"/>
    </row>
    <row r="95" spans="1:31" s="2" customFormat="1" ht="10.35" customHeight="1">
      <c r="A95" s="35"/>
      <c r="B95" s="36"/>
      <c r="C95" s="37"/>
      <c r="D95" s="37"/>
      <c r="E95" s="37"/>
      <c r="F95" s="37"/>
      <c r="G95" s="37"/>
      <c r="H95" s="37"/>
      <c r="I95" s="37"/>
      <c r="J95" s="37"/>
      <c r="K95" s="37"/>
      <c r="L95" s="52"/>
      <c r="S95" s="35"/>
      <c r="T95" s="35"/>
      <c r="U95" s="35"/>
      <c r="V95" s="35"/>
      <c r="W95" s="35"/>
      <c r="X95" s="35"/>
      <c r="Y95" s="35"/>
      <c r="Z95" s="35"/>
      <c r="AA95" s="35"/>
      <c r="AB95" s="35"/>
      <c r="AC95" s="35"/>
      <c r="AD95" s="35"/>
      <c r="AE95" s="35"/>
    </row>
    <row r="96" spans="1:31" s="2" customFormat="1" ht="29.25" customHeight="1">
      <c r="A96" s="35"/>
      <c r="B96" s="36"/>
      <c r="C96" s="148" t="s">
        <v>243</v>
      </c>
      <c r="D96" s="149"/>
      <c r="E96" s="149"/>
      <c r="F96" s="149"/>
      <c r="G96" s="149"/>
      <c r="H96" s="149"/>
      <c r="I96" s="149"/>
      <c r="J96" s="150" t="s">
        <v>7631</v>
      </c>
      <c r="K96" s="149"/>
      <c r="L96" s="52"/>
      <c r="S96" s="35"/>
      <c r="T96" s="35"/>
      <c r="U96" s="35"/>
      <c r="V96" s="35"/>
      <c r="W96" s="35"/>
      <c r="X96" s="35"/>
      <c r="Y96" s="35"/>
      <c r="Z96" s="35"/>
      <c r="AA96" s="35"/>
      <c r="AB96" s="35"/>
      <c r="AC96" s="35"/>
      <c r="AD96" s="35"/>
      <c r="AE96" s="35"/>
    </row>
    <row r="97" spans="1:47" s="2" customFormat="1" ht="10.35" customHeight="1">
      <c r="A97" s="35"/>
      <c r="B97" s="36"/>
      <c r="C97" s="37"/>
      <c r="D97" s="37"/>
      <c r="E97" s="37"/>
      <c r="F97" s="37"/>
      <c r="G97" s="37"/>
      <c r="H97" s="37"/>
      <c r="I97" s="37"/>
      <c r="J97" s="37"/>
      <c r="K97" s="37"/>
      <c r="L97" s="52"/>
      <c r="S97" s="35"/>
      <c r="T97" s="35"/>
      <c r="U97" s="35"/>
      <c r="V97" s="35"/>
      <c r="W97" s="35"/>
      <c r="X97" s="35"/>
      <c r="Y97" s="35"/>
      <c r="Z97" s="35"/>
      <c r="AA97" s="35"/>
      <c r="AB97" s="35"/>
      <c r="AC97" s="35"/>
      <c r="AD97" s="35"/>
      <c r="AE97" s="35"/>
    </row>
    <row r="98" spans="1:47" s="2" customFormat="1" ht="22.9" customHeight="1">
      <c r="A98" s="35"/>
      <c r="B98" s="36"/>
      <c r="C98" s="151" t="s">
        <v>244</v>
      </c>
      <c r="D98" s="37"/>
      <c r="E98" s="37"/>
      <c r="F98" s="37"/>
      <c r="G98" s="37"/>
      <c r="H98" s="37"/>
      <c r="I98" s="37"/>
      <c r="J98" s="85">
        <f>J121</f>
        <v>0</v>
      </c>
      <c r="K98" s="37"/>
      <c r="L98" s="52"/>
      <c r="S98" s="35"/>
      <c r="T98" s="35"/>
      <c r="U98" s="35"/>
      <c r="V98" s="35"/>
      <c r="W98" s="35"/>
      <c r="X98" s="35"/>
      <c r="Y98" s="35"/>
      <c r="Z98" s="35"/>
      <c r="AA98" s="35"/>
      <c r="AB98" s="35"/>
      <c r="AC98" s="35"/>
      <c r="AD98" s="35"/>
      <c r="AE98" s="35"/>
      <c r="AU98" s="18" t="s">
        <v>245</v>
      </c>
    </row>
    <row r="99" spans="1:47" s="9" customFormat="1" ht="24.95" customHeight="1">
      <c r="B99" s="152"/>
      <c r="C99" s="153"/>
      <c r="D99" s="154" t="s">
        <v>4930</v>
      </c>
      <c r="E99" s="155"/>
      <c r="F99" s="155"/>
      <c r="G99" s="155"/>
      <c r="H99" s="155"/>
      <c r="I99" s="155"/>
      <c r="J99" s="156">
        <f>J122</f>
        <v>0</v>
      </c>
      <c r="K99" s="153"/>
      <c r="L99" s="157"/>
    </row>
    <row r="100" spans="1:47" s="2" customFormat="1" ht="21.75" customHeight="1">
      <c r="A100" s="35"/>
      <c r="B100" s="36"/>
      <c r="C100" s="37"/>
      <c r="D100" s="37"/>
      <c r="E100" s="37"/>
      <c r="F100" s="37"/>
      <c r="G100" s="37"/>
      <c r="H100" s="37"/>
      <c r="I100" s="37"/>
      <c r="J100" s="37"/>
      <c r="K100" s="37"/>
      <c r="L100" s="52"/>
      <c r="S100" s="35"/>
      <c r="T100" s="35"/>
      <c r="U100" s="35"/>
      <c r="V100" s="35"/>
      <c r="W100" s="35"/>
      <c r="X100" s="35"/>
      <c r="Y100" s="35"/>
      <c r="Z100" s="35"/>
      <c r="AA100" s="35"/>
      <c r="AB100" s="35"/>
      <c r="AC100" s="35"/>
      <c r="AD100" s="35"/>
      <c r="AE100" s="35"/>
    </row>
    <row r="101" spans="1:47" s="2" customFormat="1" ht="6.95" customHeight="1">
      <c r="A101" s="35"/>
      <c r="B101" s="55"/>
      <c r="C101" s="56"/>
      <c r="D101" s="56"/>
      <c r="E101" s="56"/>
      <c r="F101" s="56"/>
      <c r="G101" s="56"/>
      <c r="H101" s="56"/>
      <c r="I101" s="56"/>
      <c r="J101" s="56"/>
      <c r="K101" s="56"/>
      <c r="L101" s="52"/>
      <c r="S101" s="35"/>
      <c r="T101" s="35"/>
      <c r="U101" s="35"/>
      <c r="V101" s="35"/>
      <c r="W101" s="35"/>
      <c r="X101" s="35"/>
      <c r="Y101" s="35"/>
      <c r="Z101" s="35"/>
      <c r="AA101" s="35"/>
      <c r="AB101" s="35"/>
      <c r="AC101" s="35"/>
      <c r="AD101" s="35"/>
      <c r="AE101" s="35"/>
    </row>
    <row r="105" spans="1:47" s="2" customFormat="1" ht="6.95" customHeight="1">
      <c r="A105" s="35"/>
      <c r="B105" s="57"/>
      <c r="C105" s="58"/>
      <c r="D105" s="58"/>
      <c r="E105" s="58"/>
      <c r="F105" s="58"/>
      <c r="G105" s="58"/>
      <c r="H105" s="58"/>
      <c r="I105" s="58"/>
      <c r="J105" s="58"/>
      <c r="K105" s="58"/>
      <c r="L105" s="52"/>
      <c r="S105" s="35"/>
      <c r="T105" s="35"/>
      <c r="U105" s="35"/>
      <c r="V105" s="35"/>
      <c r="W105" s="35"/>
      <c r="X105" s="35"/>
      <c r="Y105" s="35"/>
      <c r="Z105" s="35"/>
      <c r="AA105" s="35"/>
      <c r="AB105" s="35"/>
      <c r="AC105" s="35"/>
      <c r="AD105" s="35"/>
      <c r="AE105" s="35"/>
    </row>
    <row r="106" spans="1:47" s="2" customFormat="1" ht="24.95" customHeight="1">
      <c r="A106" s="35"/>
      <c r="B106" s="36"/>
      <c r="C106" s="24" t="s">
        <v>249</v>
      </c>
      <c r="D106" s="37"/>
      <c r="E106" s="37"/>
      <c r="F106" s="37"/>
      <c r="G106" s="37"/>
      <c r="H106" s="37"/>
      <c r="I106" s="37"/>
      <c r="J106" s="37"/>
      <c r="K106" s="37"/>
      <c r="L106" s="52"/>
      <c r="S106" s="35"/>
      <c r="T106" s="35"/>
      <c r="U106" s="35"/>
      <c r="V106" s="35"/>
      <c r="W106" s="35"/>
      <c r="X106" s="35"/>
      <c r="Y106" s="35"/>
      <c r="Z106" s="35"/>
      <c r="AA106" s="35"/>
      <c r="AB106" s="35"/>
      <c r="AC106" s="35"/>
      <c r="AD106" s="35"/>
      <c r="AE106" s="35"/>
    </row>
    <row r="107" spans="1:47" s="2" customFormat="1" ht="6.95" customHeight="1">
      <c r="A107" s="35"/>
      <c r="B107" s="36"/>
      <c r="C107" s="37"/>
      <c r="D107" s="37"/>
      <c r="E107" s="37"/>
      <c r="F107" s="37"/>
      <c r="G107" s="37"/>
      <c r="H107" s="37"/>
      <c r="I107" s="37"/>
      <c r="J107" s="37"/>
      <c r="K107" s="37"/>
      <c r="L107" s="52"/>
      <c r="S107" s="35"/>
      <c r="T107" s="35"/>
      <c r="U107" s="35"/>
      <c r="V107" s="35"/>
      <c r="W107" s="35"/>
      <c r="X107" s="35"/>
      <c r="Y107" s="35"/>
      <c r="Z107" s="35"/>
      <c r="AA107" s="35"/>
      <c r="AB107" s="35"/>
      <c r="AC107" s="35"/>
      <c r="AD107" s="35"/>
      <c r="AE107" s="35"/>
    </row>
    <row r="108" spans="1:47" s="2" customFormat="1" ht="12" customHeight="1">
      <c r="A108" s="35"/>
      <c r="B108" s="36"/>
      <c r="C108" s="30" t="s">
        <v>15</v>
      </c>
      <c r="D108" s="37"/>
      <c r="E108" s="37"/>
      <c r="F108" s="37"/>
      <c r="G108" s="37"/>
      <c r="H108" s="37"/>
      <c r="I108" s="37"/>
      <c r="J108" s="37"/>
      <c r="K108" s="37"/>
      <c r="L108" s="52"/>
      <c r="S108" s="35"/>
      <c r="T108" s="35"/>
      <c r="U108" s="35"/>
      <c r="V108" s="35"/>
      <c r="W108" s="35"/>
      <c r="X108" s="35"/>
      <c r="Y108" s="35"/>
      <c r="Z108" s="35"/>
      <c r="AA108" s="35"/>
      <c r="AB108" s="35"/>
      <c r="AC108" s="35"/>
      <c r="AD108" s="35"/>
      <c r="AE108" s="35"/>
    </row>
    <row r="109" spans="1:47" s="2" customFormat="1" ht="16.5" customHeight="1">
      <c r="A109" s="35"/>
      <c r="B109" s="36"/>
      <c r="C109" s="37"/>
      <c r="D109" s="37"/>
      <c r="E109" s="410" t="str">
        <f>E7</f>
        <v>Modernizace teplárny OB6</v>
      </c>
      <c r="F109" s="411"/>
      <c r="G109" s="411"/>
      <c r="H109" s="411"/>
      <c r="I109" s="37"/>
      <c r="J109" s="37"/>
      <c r="K109" s="37"/>
      <c r="L109" s="52"/>
      <c r="S109" s="35"/>
      <c r="T109" s="35"/>
      <c r="U109" s="35"/>
      <c r="V109" s="35"/>
      <c r="W109" s="35"/>
      <c r="X109" s="35"/>
      <c r="Y109" s="35"/>
      <c r="Z109" s="35"/>
      <c r="AA109" s="35"/>
      <c r="AB109" s="35"/>
      <c r="AC109" s="35"/>
      <c r="AD109" s="35"/>
      <c r="AE109" s="35"/>
    </row>
    <row r="110" spans="1:47" s="1" customFormat="1" ht="12" customHeight="1">
      <c r="B110" s="22"/>
      <c r="C110" s="30" t="s">
        <v>241</v>
      </c>
      <c r="D110" s="23"/>
      <c r="E110" s="23"/>
      <c r="F110" s="23"/>
      <c r="G110" s="23"/>
      <c r="H110" s="23"/>
      <c r="I110" s="23"/>
      <c r="J110" s="23"/>
      <c r="K110" s="23"/>
      <c r="L110" s="21"/>
    </row>
    <row r="111" spans="1:47" s="2" customFormat="1" ht="16.5" customHeight="1">
      <c r="A111" s="35"/>
      <c r="B111" s="36"/>
      <c r="C111" s="37"/>
      <c r="D111" s="37"/>
      <c r="E111" s="410" t="s">
        <v>4665</v>
      </c>
      <c r="F111" s="409"/>
      <c r="G111" s="409"/>
      <c r="H111" s="409"/>
      <c r="I111" s="37"/>
      <c r="J111" s="37"/>
      <c r="K111" s="37"/>
      <c r="L111" s="52"/>
      <c r="S111" s="35"/>
      <c r="T111" s="35"/>
      <c r="U111" s="35"/>
      <c r="V111" s="35"/>
      <c r="W111" s="35"/>
      <c r="X111" s="35"/>
      <c r="Y111" s="35"/>
      <c r="Z111" s="35"/>
      <c r="AA111" s="35"/>
      <c r="AB111" s="35"/>
      <c r="AC111" s="35"/>
      <c r="AD111" s="35"/>
      <c r="AE111" s="35"/>
    </row>
    <row r="112" spans="1:47" s="2" customFormat="1" ht="12" customHeight="1">
      <c r="A112" s="35"/>
      <c r="B112" s="36"/>
      <c r="C112" s="30" t="s">
        <v>432</v>
      </c>
      <c r="D112" s="37"/>
      <c r="E112" s="37"/>
      <c r="F112" s="37"/>
      <c r="G112" s="37"/>
      <c r="H112" s="37"/>
      <c r="I112" s="37"/>
      <c r="J112" s="37"/>
      <c r="K112" s="37"/>
      <c r="L112" s="52"/>
      <c r="S112" s="35"/>
      <c r="T112" s="35"/>
      <c r="U112" s="35"/>
      <c r="V112" s="35"/>
      <c r="W112" s="35"/>
      <c r="X112" s="35"/>
      <c r="Y112" s="35"/>
      <c r="Z112" s="35"/>
      <c r="AA112" s="35"/>
      <c r="AB112" s="35"/>
      <c r="AC112" s="35"/>
      <c r="AD112" s="35"/>
      <c r="AE112" s="35"/>
    </row>
    <row r="113" spans="1:65" s="2" customFormat="1" ht="16.5" customHeight="1">
      <c r="A113" s="35"/>
      <c r="B113" s="36"/>
      <c r="C113" s="37"/>
      <c r="D113" s="37"/>
      <c r="E113" s="384" t="str">
        <f>E11</f>
        <v>SO 105-D1.4.3 - Větrání strojovny SHZ</v>
      </c>
      <c r="F113" s="409"/>
      <c r="G113" s="409"/>
      <c r="H113" s="409"/>
      <c r="I113" s="37"/>
      <c r="J113" s="37"/>
      <c r="K113" s="37"/>
      <c r="L113" s="52"/>
      <c r="S113" s="35"/>
      <c r="T113" s="35"/>
      <c r="U113" s="35"/>
      <c r="V113" s="35"/>
      <c r="W113" s="35"/>
      <c r="X113" s="35"/>
      <c r="Y113" s="35"/>
      <c r="Z113" s="35"/>
      <c r="AA113" s="35"/>
      <c r="AB113" s="35"/>
      <c r="AC113" s="35"/>
      <c r="AD113" s="35"/>
      <c r="AE113" s="35"/>
    </row>
    <row r="114" spans="1:65" s="2" customFormat="1" ht="6.95" customHeight="1">
      <c r="A114" s="35"/>
      <c r="B114" s="36"/>
      <c r="C114" s="37"/>
      <c r="D114" s="37"/>
      <c r="E114" s="37"/>
      <c r="F114" s="37"/>
      <c r="G114" s="37"/>
      <c r="H114" s="37"/>
      <c r="I114" s="37"/>
      <c r="J114" s="37"/>
      <c r="K114" s="37"/>
      <c r="L114" s="52"/>
      <c r="S114" s="35"/>
      <c r="T114" s="35"/>
      <c r="U114" s="35"/>
      <c r="V114" s="35"/>
      <c r="W114" s="35"/>
      <c r="X114" s="35"/>
      <c r="Y114" s="35"/>
      <c r="Z114" s="35"/>
      <c r="AA114" s="35"/>
      <c r="AB114" s="35"/>
      <c r="AC114" s="35"/>
      <c r="AD114" s="35"/>
      <c r="AE114" s="35"/>
    </row>
    <row r="115" spans="1:65" s="2" customFormat="1" ht="12" customHeight="1">
      <c r="A115" s="35"/>
      <c r="B115" s="36"/>
      <c r="C115" s="30" t="s">
        <v>19</v>
      </c>
      <c r="D115" s="37"/>
      <c r="E115" s="37"/>
      <c r="F115" s="28" t="str">
        <f>F14</f>
        <v>Mladá Boleslav</v>
      </c>
      <c r="G115" s="37"/>
      <c r="H115" s="37"/>
      <c r="I115" s="30" t="s">
        <v>21</v>
      </c>
      <c r="J115" s="67">
        <f>IF(J14="","",J14)</f>
        <v>45363</v>
      </c>
      <c r="K115" s="37"/>
      <c r="L115" s="52"/>
      <c r="S115" s="35"/>
      <c r="T115" s="35"/>
      <c r="U115" s="35"/>
      <c r="V115" s="35"/>
      <c r="W115" s="35"/>
      <c r="X115" s="35"/>
      <c r="Y115" s="35"/>
      <c r="Z115" s="35"/>
      <c r="AA115" s="35"/>
      <c r="AB115" s="35"/>
      <c r="AC115" s="35"/>
      <c r="AD115" s="35"/>
      <c r="AE115" s="35"/>
    </row>
    <row r="116" spans="1:65" s="2" customFormat="1" ht="6.95" customHeight="1">
      <c r="A116" s="35"/>
      <c r="B116" s="36"/>
      <c r="C116" s="37"/>
      <c r="D116" s="37"/>
      <c r="E116" s="37"/>
      <c r="F116" s="37"/>
      <c r="G116" s="37"/>
      <c r="H116" s="37"/>
      <c r="I116" s="37"/>
      <c r="J116" s="37"/>
      <c r="K116" s="37"/>
      <c r="L116" s="52"/>
      <c r="S116" s="35"/>
      <c r="T116" s="35"/>
      <c r="U116" s="35"/>
      <c r="V116" s="35"/>
      <c r="W116" s="35"/>
      <c r="X116" s="35"/>
      <c r="Y116" s="35"/>
      <c r="Z116" s="35"/>
      <c r="AA116" s="35"/>
      <c r="AB116" s="35"/>
      <c r="AC116" s="35"/>
      <c r="AD116" s="35"/>
      <c r="AE116" s="35"/>
    </row>
    <row r="117" spans="1:65" s="2" customFormat="1" ht="15.2" customHeight="1">
      <c r="A117" s="35"/>
      <c r="B117" s="36"/>
      <c r="C117" s="30" t="s">
        <v>22</v>
      </c>
      <c r="D117" s="37"/>
      <c r="E117" s="37"/>
      <c r="F117" s="28" t="str">
        <f>E17</f>
        <v xml:space="preserve">ŠKO-ENERGO s.r.o. </v>
      </c>
      <c r="G117" s="37"/>
      <c r="H117" s="37"/>
      <c r="I117" s="30" t="s">
        <v>28</v>
      </c>
      <c r="J117" s="33" t="str">
        <f>E23</f>
        <v>AFRY CZ s.r.o.</v>
      </c>
      <c r="K117" s="37"/>
      <c r="L117" s="52"/>
      <c r="S117" s="35"/>
      <c r="T117" s="35"/>
      <c r="U117" s="35"/>
      <c r="V117" s="35"/>
      <c r="W117" s="35"/>
      <c r="X117" s="35"/>
      <c r="Y117" s="35"/>
      <c r="Z117" s="35"/>
      <c r="AA117" s="35"/>
      <c r="AB117" s="35"/>
      <c r="AC117" s="35"/>
      <c r="AD117" s="35"/>
      <c r="AE117" s="35"/>
    </row>
    <row r="118" spans="1:65" s="2" customFormat="1" ht="15.2" customHeight="1">
      <c r="A118" s="35"/>
      <c r="B118" s="36"/>
      <c r="C118" s="30" t="s">
        <v>26</v>
      </c>
      <c r="D118" s="37"/>
      <c r="E118" s="37"/>
      <c r="F118" s="28" t="str">
        <f>IF(E20="","",E20)</f>
        <v>Vyplň údaj</v>
      </c>
      <c r="G118" s="37"/>
      <c r="H118" s="37"/>
      <c r="I118" s="30" t="s">
        <v>31</v>
      </c>
      <c r="J118" s="33" t="str">
        <f>E26</f>
        <v>AFRY CZ s.r.o.</v>
      </c>
      <c r="K118" s="37"/>
      <c r="L118" s="52"/>
      <c r="S118" s="35"/>
      <c r="T118" s="35"/>
      <c r="U118" s="35"/>
      <c r="V118" s="35"/>
      <c r="W118" s="35"/>
      <c r="X118" s="35"/>
      <c r="Y118" s="35"/>
      <c r="Z118" s="35"/>
      <c r="AA118" s="35"/>
      <c r="AB118" s="35"/>
      <c r="AC118" s="35"/>
      <c r="AD118" s="35"/>
      <c r="AE118" s="35"/>
    </row>
    <row r="119" spans="1:65" s="2" customFormat="1" ht="10.35" customHeight="1">
      <c r="A119" s="35"/>
      <c r="B119" s="36"/>
      <c r="C119" s="37"/>
      <c r="D119" s="37"/>
      <c r="E119" s="37"/>
      <c r="F119" s="37"/>
      <c r="G119" s="37"/>
      <c r="H119" s="37"/>
      <c r="I119" s="37"/>
      <c r="J119" s="37"/>
      <c r="K119" s="37"/>
      <c r="L119" s="52"/>
      <c r="S119" s="35"/>
      <c r="T119" s="35"/>
      <c r="U119" s="35"/>
      <c r="V119" s="35"/>
      <c r="W119" s="35"/>
      <c r="X119" s="35"/>
      <c r="Y119" s="35"/>
      <c r="Z119" s="35"/>
      <c r="AA119" s="35"/>
      <c r="AB119" s="35"/>
      <c r="AC119" s="35"/>
      <c r="AD119" s="35"/>
      <c r="AE119" s="35"/>
    </row>
    <row r="120" spans="1:65" s="11" customFormat="1" ht="29.25" customHeight="1">
      <c r="A120" s="163"/>
      <c r="B120" s="164"/>
      <c r="C120" s="165" t="s">
        <v>250</v>
      </c>
      <c r="D120" s="166" t="s">
        <v>55</v>
      </c>
      <c r="E120" s="166" t="s">
        <v>53</v>
      </c>
      <c r="F120" s="166" t="s">
        <v>54</v>
      </c>
      <c r="G120" s="166" t="s">
        <v>251</v>
      </c>
      <c r="H120" s="166" t="s">
        <v>252</v>
      </c>
      <c r="I120" s="166" t="s">
        <v>7632</v>
      </c>
      <c r="J120" s="167" t="s">
        <v>7631</v>
      </c>
      <c r="K120" s="168" t="s">
        <v>253</v>
      </c>
      <c r="L120" s="169"/>
      <c r="M120" s="76" t="s">
        <v>1</v>
      </c>
      <c r="N120" s="77" t="s">
        <v>37</v>
      </c>
      <c r="O120" s="77" t="s">
        <v>254</v>
      </c>
      <c r="P120" s="77" t="s">
        <v>255</v>
      </c>
      <c r="Q120" s="77" t="s">
        <v>256</v>
      </c>
      <c r="R120" s="77" t="s">
        <v>257</v>
      </c>
      <c r="S120" s="77" t="s">
        <v>258</v>
      </c>
      <c r="T120" s="78" t="s">
        <v>259</v>
      </c>
      <c r="U120" s="163"/>
      <c r="V120" s="163"/>
      <c r="W120" s="163"/>
      <c r="X120" s="163"/>
      <c r="Y120" s="163"/>
      <c r="Z120" s="163"/>
      <c r="AA120" s="163"/>
      <c r="AB120" s="163"/>
      <c r="AC120" s="163"/>
      <c r="AD120" s="163"/>
      <c r="AE120" s="163"/>
    </row>
    <row r="121" spans="1:65" s="2" customFormat="1" ht="22.9" customHeight="1">
      <c r="A121" s="35"/>
      <c r="B121" s="36"/>
      <c r="C121" s="83" t="s">
        <v>260</v>
      </c>
      <c r="D121" s="37"/>
      <c r="E121" s="37"/>
      <c r="F121" s="37"/>
      <c r="G121" s="37"/>
      <c r="H121" s="37"/>
      <c r="I121" s="37"/>
      <c r="J121" s="170">
        <f>BK121</f>
        <v>0</v>
      </c>
      <c r="K121" s="37"/>
      <c r="L121" s="40"/>
      <c r="M121" s="79"/>
      <c r="N121" s="171"/>
      <c r="O121" s="80"/>
      <c r="P121" s="172">
        <f>P122</f>
        <v>0</v>
      </c>
      <c r="Q121" s="80"/>
      <c r="R121" s="172">
        <f>R122</f>
        <v>0</v>
      </c>
      <c r="S121" s="80"/>
      <c r="T121" s="173">
        <f>T122</f>
        <v>0</v>
      </c>
      <c r="U121" s="35"/>
      <c r="V121" s="35"/>
      <c r="W121" s="35"/>
      <c r="X121" s="35"/>
      <c r="Y121" s="35"/>
      <c r="Z121" s="35"/>
      <c r="AA121" s="35"/>
      <c r="AB121" s="35"/>
      <c r="AC121" s="35"/>
      <c r="AD121" s="35"/>
      <c r="AE121" s="35"/>
      <c r="AT121" s="18" t="s">
        <v>63</v>
      </c>
      <c r="AU121" s="18" t="s">
        <v>245</v>
      </c>
      <c r="BK121" s="174">
        <f>BK122</f>
        <v>0</v>
      </c>
    </row>
    <row r="122" spans="1:65" s="12" customFormat="1" ht="25.9" customHeight="1">
      <c r="B122" s="175"/>
      <c r="C122" s="176"/>
      <c r="D122" s="177" t="s">
        <v>63</v>
      </c>
      <c r="E122" s="178" t="s">
        <v>1813</v>
      </c>
      <c r="F122" s="178" t="s">
        <v>4931</v>
      </c>
      <c r="G122" s="176"/>
      <c r="H122" s="176"/>
      <c r="I122" s="179"/>
      <c r="J122" s="180">
        <f>BK122</f>
        <v>0</v>
      </c>
      <c r="K122" s="176"/>
      <c r="L122" s="181"/>
      <c r="M122" s="182"/>
      <c r="N122" s="183"/>
      <c r="O122" s="183"/>
      <c r="P122" s="184">
        <f>SUM(P123:P139)</f>
        <v>0</v>
      </c>
      <c r="Q122" s="183"/>
      <c r="R122" s="184">
        <f>SUM(R123:R139)</f>
        <v>0</v>
      </c>
      <c r="S122" s="183"/>
      <c r="T122" s="185">
        <f>SUM(T123:T139)</f>
        <v>0</v>
      </c>
      <c r="AR122" s="186" t="s">
        <v>71</v>
      </c>
      <c r="AT122" s="187" t="s">
        <v>63</v>
      </c>
      <c r="AU122" s="187" t="s">
        <v>64</v>
      </c>
      <c r="AY122" s="186" t="s">
        <v>263</v>
      </c>
      <c r="BK122" s="188">
        <f>SUM(BK123:BK139)</f>
        <v>0</v>
      </c>
    </row>
    <row r="123" spans="1:65" s="2" customFormat="1" ht="24.2" customHeight="1">
      <c r="A123" s="35"/>
      <c r="B123" s="36"/>
      <c r="C123" s="261" t="s">
        <v>71</v>
      </c>
      <c r="D123" s="261" t="s">
        <v>401</v>
      </c>
      <c r="E123" s="262" t="s">
        <v>1898</v>
      </c>
      <c r="F123" s="263" t="s">
        <v>4932</v>
      </c>
      <c r="G123" s="264" t="s">
        <v>1794</v>
      </c>
      <c r="H123" s="265">
        <v>1</v>
      </c>
      <c r="I123" s="266"/>
      <c r="J123" s="267">
        <f>ROUND(I123*H123,2)</f>
        <v>0</v>
      </c>
      <c r="K123" s="268"/>
      <c r="L123" s="269"/>
      <c r="M123" s="270" t="s">
        <v>1</v>
      </c>
      <c r="N123" s="271" t="s">
        <v>38</v>
      </c>
      <c r="O123" s="72"/>
      <c r="P123" s="201">
        <f>O123*H123</f>
        <v>0</v>
      </c>
      <c r="Q123" s="201">
        <v>0</v>
      </c>
      <c r="R123" s="201">
        <f>Q123*H123</f>
        <v>0</v>
      </c>
      <c r="S123" s="201">
        <v>0</v>
      </c>
      <c r="T123" s="202">
        <f>S123*H123</f>
        <v>0</v>
      </c>
      <c r="U123" s="35"/>
      <c r="V123" s="35"/>
      <c r="W123" s="35"/>
      <c r="X123" s="35"/>
      <c r="Y123" s="35"/>
      <c r="Z123" s="35"/>
      <c r="AA123" s="35"/>
      <c r="AB123" s="35"/>
      <c r="AC123" s="35"/>
      <c r="AD123" s="35"/>
      <c r="AE123" s="35"/>
      <c r="AR123" s="203" t="s">
        <v>314</v>
      </c>
      <c r="AT123" s="203" t="s">
        <v>401</v>
      </c>
      <c r="AU123" s="203" t="s">
        <v>71</v>
      </c>
      <c r="AY123" s="18" t="s">
        <v>263</v>
      </c>
      <c r="BE123" s="204">
        <f>IF(N123="základní",J123,0)</f>
        <v>0</v>
      </c>
      <c r="BF123" s="204">
        <f>IF(N123="snížená",J123,0)</f>
        <v>0</v>
      </c>
      <c r="BG123" s="204">
        <f>IF(N123="zákl. přenesená",J123,0)</f>
        <v>0</v>
      </c>
      <c r="BH123" s="204">
        <f>IF(N123="sníž. přenesená",J123,0)</f>
        <v>0</v>
      </c>
      <c r="BI123" s="204">
        <f>IF(N123="nulová",J123,0)</f>
        <v>0</v>
      </c>
      <c r="BJ123" s="18" t="s">
        <v>71</v>
      </c>
      <c r="BK123" s="204">
        <f>ROUND(I123*H123,2)</f>
        <v>0</v>
      </c>
      <c r="BL123" s="18" t="s">
        <v>270</v>
      </c>
      <c r="BM123" s="203" t="s">
        <v>4933</v>
      </c>
    </row>
    <row r="124" spans="1:65" s="2" customFormat="1" ht="48.75">
      <c r="A124" s="35"/>
      <c r="B124" s="36"/>
      <c r="C124" s="37"/>
      <c r="D124" s="207" t="s">
        <v>294</v>
      </c>
      <c r="E124" s="37"/>
      <c r="F124" s="239" t="s">
        <v>4934</v>
      </c>
      <c r="G124" s="37"/>
      <c r="H124" s="37"/>
      <c r="I124" s="240"/>
      <c r="J124" s="37"/>
      <c r="K124" s="37"/>
      <c r="L124" s="40"/>
      <c r="M124" s="241"/>
      <c r="N124" s="242"/>
      <c r="O124" s="72"/>
      <c r="P124" s="72"/>
      <c r="Q124" s="72"/>
      <c r="R124" s="72"/>
      <c r="S124" s="72"/>
      <c r="T124" s="73"/>
      <c r="U124" s="35"/>
      <c r="V124" s="35"/>
      <c r="W124" s="35"/>
      <c r="X124" s="35"/>
      <c r="Y124" s="35"/>
      <c r="Z124" s="35"/>
      <c r="AA124" s="35"/>
      <c r="AB124" s="35"/>
      <c r="AC124" s="35"/>
      <c r="AD124" s="35"/>
      <c r="AE124" s="35"/>
      <c r="AT124" s="18" t="s">
        <v>294</v>
      </c>
      <c r="AU124" s="18" t="s">
        <v>71</v>
      </c>
    </row>
    <row r="125" spans="1:65" s="2" customFormat="1" ht="24.2" customHeight="1">
      <c r="A125" s="35"/>
      <c r="B125" s="36"/>
      <c r="C125" s="261" t="s">
        <v>73</v>
      </c>
      <c r="D125" s="261" t="s">
        <v>401</v>
      </c>
      <c r="E125" s="262" t="s">
        <v>1901</v>
      </c>
      <c r="F125" s="263" t="s">
        <v>4935</v>
      </c>
      <c r="G125" s="264" t="s">
        <v>1887</v>
      </c>
      <c r="H125" s="265">
        <v>1</v>
      </c>
      <c r="I125" s="266"/>
      <c r="J125" s="267">
        <f t="shared" ref="J125:J133" si="0">ROUND(I125*H125,2)</f>
        <v>0</v>
      </c>
      <c r="K125" s="268"/>
      <c r="L125" s="269"/>
      <c r="M125" s="270" t="s">
        <v>1</v>
      </c>
      <c r="N125" s="271" t="s">
        <v>38</v>
      </c>
      <c r="O125" s="72"/>
      <c r="P125" s="201">
        <f t="shared" ref="P125:P133" si="1">O125*H125</f>
        <v>0</v>
      </c>
      <c r="Q125" s="201">
        <v>0</v>
      </c>
      <c r="R125" s="201">
        <f t="shared" ref="R125:R133" si="2">Q125*H125</f>
        <v>0</v>
      </c>
      <c r="S125" s="201">
        <v>0</v>
      </c>
      <c r="T125" s="202">
        <f t="shared" ref="T125:T133" si="3">S125*H125</f>
        <v>0</v>
      </c>
      <c r="U125" s="35"/>
      <c r="V125" s="35"/>
      <c r="W125" s="35"/>
      <c r="X125" s="35"/>
      <c r="Y125" s="35"/>
      <c r="Z125" s="35"/>
      <c r="AA125" s="35"/>
      <c r="AB125" s="35"/>
      <c r="AC125" s="35"/>
      <c r="AD125" s="35"/>
      <c r="AE125" s="35"/>
      <c r="AR125" s="203" t="s">
        <v>314</v>
      </c>
      <c r="AT125" s="203" t="s">
        <v>401</v>
      </c>
      <c r="AU125" s="203" t="s">
        <v>71</v>
      </c>
      <c r="AY125" s="18" t="s">
        <v>263</v>
      </c>
      <c r="BE125" s="204">
        <f t="shared" ref="BE125:BE133" si="4">IF(N125="základní",J125,0)</f>
        <v>0</v>
      </c>
      <c r="BF125" s="204">
        <f t="shared" ref="BF125:BF133" si="5">IF(N125="snížená",J125,0)</f>
        <v>0</v>
      </c>
      <c r="BG125" s="204">
        <f t="shared" ref="BG125:BG133" si="6">IF(N125="zákl. přenesená",J125,0)</f>
        <v>0</v>
      </c>
      <c r="BH125" s="204">
        <f t="shared" ref="BH125:BH133" si="7">IF(N125="sníž. přenesená",J125,0)</f>
        <v>0</v>
      </c>
      <c r="BI125" s="204">
        <f t="shared" ref="BI125:BI133" si="8">IF(N125="nulová",J125,0)</f>
        <v>0</v>
      </c>
      <c r="BJ125" s="18" t="s">
        <v>71</v>
      </c>
      <c r="BK125" s="204">
        <f t="shared" ref="BK125:BK133" si="9">ROUND(I125*H125,2)</f>
        <v>0</v>
      </c>
      <c r="BL125" s="18" t="s">
        <v>270</v>
      </c>
      <c r="BM125" s="203" t="s">
        <v>4936</v>
      </c>
    </row>
    <row r="126" spans="1:65" s="2" customFormat="1" ht="49.15" customHeight="1">
      <c r="A126" s="35"/>
      <c r="B126" s="36"/>
      <c r="C126" s="261" t="s">
        <v>276</v>
      </c>
      <c r="D126" s="261" t="s">
        <v>401</v>
      </c>
      <c r="E126" s="262" t="s">
        <v>1904</v>
      </c>
      <c r="F126" s="263" t="s">
        <v>4937</v>
      </c>
      <c r="G126" s="264" t="s">
        <v>1887</v>
      </c>
      <c r="H126" s="265">
        <v>2</v>
      </c>
      <c r="I126" s="266"/>
      <c r="J126" s="267">
        <f t="shared" si="0"/>
        <v>0</v>
      </c>
      <c r="K126" s="268"/>
      <c r="L126" s="269"/>
      <c r="M126" s="270" t="s">
        <v>1</v>
      </c>
      <c r="N126" s="271" t="s">
        <v>38</v>
      </c>
      <c r="O126" s="72"/>
      <c r="P126" s="201">
        <f t="shared" si="1"/>
        <v>0</v>
      </c>
      <c r="Q126" s="201">
        <v>0</v>
      </c>
      <c r="R126" s="201">
        <f t="shared" si="2"/>
        <v>0</v>
      </c>
      <c r="S126" s="201">
        <v>0</v>
      </c>
      <c r="T126" s="202">
        <f t="shared" si="3"/>
        <v>0</v>
      </c>
      <c r="U126" s="35"/>
      <c r="V126" s="35"/>
      <c r="W126" s="35"/>
      <c r="X126" s="35"/>
      <c r="Y126" s="35"/>
      <c r="Z126" s="35"/>
      <c r="AA126" s="35"/>
      <c r="AB126" s="35"/>
      <c r="AC126" s="35"/>
      <c r="AD126" s="35"/>
      <c r="AE126" s="35"/>
      <c r="AR126" s="203" t="s">
        <v>314</v>
      </c>
      <c r="AT126" s="203" t="s">
        <v>401</v>
      </c>
      <c r="AU126" s="203" t="s">
        <v>71</v>
      </c>
      <c r="AY126" s="18" t="s">
        <v>263</v>
      </c>
      <c r="BE126" s="204">
        <f t="shared" si="4"/>
        <v>0</v>
      </c>
      <c r="BF126" s="204">
        <f t="shared" si="5"/>
        <v>0</v>
      </c>
      <c r="BG126" s="204">
        <f t="shared" si="6"/>
        <v>0</v>
      </c>
      <c r="BH126" s="204">
        <f t="shared" si="7"/>
        <v>0</v>
      </c>
      <c r="BI126" s="204">
        <f t="shared" si="8"/>
        <v>0</v>
      </c>
      <c r="BJ126" s="18" t="s">
        <v>71</v>
      </c>
      <c r="BK126" s="204">
        <f t="shared" si="9"/>
        <v>0</v>
      </c>
      <c r="BL126" s="18" t="s">
        <v>270</v>
      </c>
      <c r="BM126" s="203" t="s">
        <v>4938</v>
      </c>
    </row>
    <row r="127" spans="1:65" s="2" customFormat="1" ht="24.2" customHeight="1">
      <c r="A127" s="35"/>
      <c r="B127" s="36"/>
      <c r="C127" s="261" t="s">
        <v>270</v>
      </c>
      <c r="D127" s="261" t="s">
        <v>401</v>
      </c>
      <c r="E127" s="262" t="s">
        <v>1907</v>
      </c>
      <c r="F127" s="263" t="s">
        <v>4939</v>
      </c>
      <c r="G127" s="264" t="s">
        <v>1887</v>
      </c>
      <c r="H127" s="265">
        <v>9</v>
      </c>
      <c r="I127" s="266"/>
      <c r="J127" s="267">
        <f t="shared" si="0"/>
        <v>0</v>
      </c>
      <c r="K127" s="268"/>
      <c r="L127" s="269"/>
      <c r="M127" s="270" t="s">
        <v>1</v>
      </c>
      <c r="N127" s="271" t="s">
        <v>38</v>
      </c>
      <c r="O127" s="72"/>
      <c r="P127" s="201">
        <f t="shared" si="1"/>
        <v>0</v>
      </c>
      <c r="Q127" s="201">
        <v>0</v>
      </c>
      <c r="R127" s="201">
        <f t="shared" si="2"/>
        <v>0</v>
      </c>
      <c r="S127" s="201">
        <v>0</v>
      </c>
      <c r="T127" s="202">
        <f t="shared" si="3"/>
        <v>0</v>
      </c>
      <c r="U127" s="35"/>
      <c r="V127" s="35"/>
      <c r="W127" s="35"/>
      <c r="X127" s="35"/>
      <c r="Y127" s="35"/>
      <c r="Z127" s="35"/>
      <c r="AA127" s="35"/>
      <c r="AB127" s="35"/>
      <c r="AC127" s="35"/>
      <c r="AD127" s="35"/>
      <c r="AE127" s="35"/>
      <c r="AR127" s="203" t="s">
        <v>314</v>
      </c>
      <c r="AT127" s="203" t="s">
        <v>401</v>
      </c>
      <c r="AU127" s="203" t="s">
        <v>71</v>
      </c>
      <c r="AY127" s="18" t="s">
        <v>263</v>
      </c>
      <c r="BE127" s="204">
        <f t="shared" si="4"/>
        <v>0</v>
      </c>
      <c r="BF127" s="204">
        <f t="shared" si="5"/>
        <v>0</v>
      </c>
      <c r="BG127" s="204">
        <f t="shared" si="6"/>
        <v>0</v>
      </c>
      <c r="BH127" s="204">
        <f t="shared" si="7"/>
        <v>0</v>
      </c>
      <c r="BI127" s="204">
        <f t="shared" si="8"/>
        <v>0</v>
      </c>
      <c r="BJ127" s="18" t="s">
        <v>71</v>
      </c>
      <c r="BK127" s="204">
        <f t="shared" si="9"/>
        <v>0</v>
      </c>
      <c r="BL127" s="18" t="s">
        <v>270</v>
      </c>
      <c r="BM127" s="203" t="s">
        <v>4940</v>
      </c>
    </row>
    <row r="128" spans="1:65" s="2" customFormat="1" ht="37.9" customHeight="1">
      <c r="A128" s="35"/>
      <c r="B128" s="36"/>
      <c r="C128" s="261" t="s">
        <v>297</v>
      </c>
      <c r="D128" s="261" t="s">
        <v>401</v>
      </c>
      <c r="E128" s="262" t="s">
        <v>1910</v>
      </c>
      <c r="F128" s="263" t="s">
        <v>4941</v>
      </c>
      <c r="G128" s="264" t="s">
        <v>1887</v>
      </c>
      <c r="H128" s="265">
        <v>1</v>
      </c>
      <c r="I128" s="266"/>
      <c r="J128" s="267">
        <f t="shared" si="0"/>
        <v>0</v>
      </c>
      <c r="K128" s="268"/>
      <c r="L128" s="269"/>
      <c r="M128" s="270" t="s">
        <v>1</v>
      </c>
      <c r="N128" s="271" t="s">
        <v>38</v>
      </c>
      <c r="O128" s="72"/>
      <c r="P128" s="201">
        <f t="shared" si="1"/>
        <v>0</v>
      </c>
      <c r="Q128" s="201">
        <v>0</v>
      </c>
      <c r="R128" s="201">
        <f t="shared" si="2"/>
        <v>0</v>
      </c>
      <c r="S128" s="201">
        <v>0</v>
      </c>
      <c r="T128" s="202">
        <f t="shared" si="3"/>
        <v>0</v>
      </c>
      <c r="U128" s="35"/>
      <c r="V128" s="35"/>
      <c r="W128" s="35"/>
      <c r="X128" s="35"/>
      <c r="Y128" s="35"/>
      <c r="Z128" s="35"/>
      <c r="AA128" s="35"/>
      <c r="AB128" s="35"/>
      <c r="AC128" s="35"/>
      <c r="AD128" s="35"/>
      <c r="AE128" s="35"/>
      <c r="AR128" s="203" t="s">
        <v>314</v>
      </c>
      <c r="AT128" s="203" t="s">
        <v>401</v>
      </c>
      <c r="AU128" s="203" t="s">
        <v>71</v>
      </c>
      <c r="AY128" s="18" t="s">
        <v>263</v>
      </c>
      <c r="BE128" s="204">
        <f t="shared" si="4"/>
        <v>0</v>
      </c>
      <c r="BF128" s="204">
        <f t="shared" si="5"/>
        <v>0</v>
      </c>
      <c r="BG128" s="204">
        <f t="shared" si="6"/>
        <v>0</v>
      </c>
      <c r="BH128" s="204">
        <f t="shared" si="7"/>
        <v>0</v>
      </c>
      <c r="BI128" s="204">
        <f t="shared" si="8"/>
        <v>0</v>
      </c>
      <c r="BJ128" s="18" t="s">
        <v>71</v>
      </c>
      <c r="BK128" s="204">
        <f t="shared" si="9"/>
        <v>0</v>
      </c>
      <c r="BL128" s="18" t="s">
        <v>270</v>
      </c>
      <c r="BM128" s="203" t="s">
        <v>4942</v>
      </c>
    </row>
    <row r="129" spans="1:65" s="2" customFormat="1" ht="37.9" customHeight="1">
      <c r="A129" s="35"/>
      <c r="B129" s="36"/>
      <c r="C129" s="261" t="s">
        <v>304</v>
      </c>
      <c r="D129" s="261" t="s">
        <v>401</v>
      </c>
      <c r="E129" s="262" t="s">
        <v>1919</v>
      </c>
      <c r="F129" s="263" t="s">
        <v>4943</v>
      </c>
      <c r="G129" s="264" t="s">
        <v>1887</v>
      </c>
      <c r="H129" s="265">
        <v>2</v>
      </c>
      <c r="I129" s="266"/>
      <c r="J129" s="267">
        <f t="shared" si="0"/>
        <v>0</v>
      </c>
      <c r="K129" s="268"/>
      <c r="L129" s="269"/>
      <c r="M129" s="270" t="s">
        <v>1</v>
      </c>
      <c r="N129" s="271" t="s">
        <v>38</v>
      </c>
      <c r="O129" s="72"/>
      <c r="P129" s="201">
        <f t="shared" si="1"/>
        <v>0</v>
      </c>
      <c r="Q129" s="201">
        <v>0</v>
      </c>
      <c r="R129" s="201">
        <f t="shared" si="2"/>
        <v>0</v>
      </c>
      <c r="S129" s="201">
        <v>0</v>
      </c>
      <c r="T129" s="202">
        <f t="shared" si="3"/>
        <v>0</v>
      </c>
      <c r="U129" s="35"/>
      <c r="V129" s="35"/>
      <c r="W129" s="35"/>
      <c r="X129" s="35"/>
      <c r="Y129" s="35"/>
      <c r="Z129" s="35"/>
      <c r="AA129" s="35"/>
      <c r="AB129" s="35"/>
      <c r="AC129" s="35"/>
      <c r="AD129" s="35"/>
      <c r="AE129" s="35"/>
      <c r="AR129" s="203" t="s">
        <v>314</v>
      </c>
      <c r="AT129" s="203" t="s">
        <v>401</v>
      </c>
      <c r="AU129" s="203" t="s">
        <v>71</v>
      </c>
      <c r="AY129" s="18" t="s">
        <v>263</v>
      </c>
      <c r="BE129" s="204">
        <f t="shared" si="4"/>
        <v>0</v>
      </c>
      <c r="BF129" s="204">
        <f t="shared" si="5"/>
        <v>0</v>
      </c>
      <c r="BG129" s="204">
        <f t="shared" si="6"/>
        <v>0</v>
      </c>
      <c r="BH129" s="204">
        <f t="shared" si="7"/>
        <v>0</v>
      </c>
      <c r="BI129" s="204">
        <f t="shared" si="8"/>
        <v>0</v>
      </c>
      <c r="BJ129" s="18" t="s">
        <v>71</v>
      </c>
      <c r="BK129" s="204">
        <f t="shared" si="9"/>
        <v>0</v>
      </c>
      <c r="BL129" s="18" t="s">
        <v>270</v>
      </c>
      <c r="BM129" s="203" t="s">
        <v>4944</v>
      </c>
    </row>
    <row r="130" spans="1:65" s="2" customFormat="1" ht="21.75" customHeight="1">
      <c r="A130" s="35"/>
      <c r="B130" s="36"/>
      <c r="C130" s="261" t="s">
        <v>309</v>
      </c>
      <c r="D130" s="261" t="s">
        <v>401</v>
      </c>
      <c r="E130" s="262" t="s">
        <v>1922</v>
      </c>
      <c r="F130" s="263" t="s">
        <v>4945</v>
      </c>
      <c r="G130" s="264" t="s">
        <v>269</v>
      </c>
      <c r="H130" s="265">
        <v>44</v>
      </c>
      <c r="I130" s="266"/>
      <c r="J130" s="267">
        <f t="shared" si="0"/>
        <v>0</v>
      </c>
      <c r="K130" s="268"/>
      <c r="L130" s="269"/>
      <c r="M130" s="270" t="s">
        <v>1</v>
      </c>
      <c r="N130" s="271" t="s">
        <v>38</v>
      </c>
      <c r="O130" s="72"/>
      <c r="P130" s="201">
        <f t="shared" si="1"/>
        <v>0</v>
      </c>
      <c r="Q130" s="201">
        <v>0</v>
      </c>
      <c r="R130" s="201">
        <f t="shared" si="2"/>
        <v>0</v>
      </c>
      <c r="S130" s="201">
        <v>0</v>
      </c>
      <c r="T130" s="202">
        <f t="shared" si="3"/>
        <v>0</v>
      </c>
      <c r="U130" s="35"/>
      <c r="V130" s="35"/>
      <c r="W130" s="35"/>
      <c r="X130" s="35"/>
      <c r="Y130" s="35"/>
      <c r="Z130" s="35"/>
      <c r="AA130" s="35"/>
      <c r="AB130" s="35"/>
      <c r="AC130" s="35"/>
      <c r="AD130" s="35"/>
      <c r="AE130" s="35"/>
      <c r="AR130" s="203" t="s">
        <v>314</v>
      </c>
      <c r="AT130" s="203" t="s">
        <v>401</v>
      </c>
      <c r="AU130" s="203" t="s">
        <v>71</v>
      </c>
      <c r="AY130" s="18" t="s">
        <v>263</v>
      </c>
      <c r="BE130" s="204">
        <f t="shared" si="4"/>
        <v>0</v>
      </c>
      <c r="BF130" s="204">
        <f t="shared" si="5"/>
        <v>0</v>
      </c>
      <c r="BG130" s="204">
        <f t="shared" si="6"/>
        <v>0</v>
      </c>
      <c r="BH130" s="204">
        <f t="shared" si="7"/>
        <v>0</v>
      </c>
      <c r="BI130" s="204">
        <f t="shared" si="8"/>
        <v>0</v>
      </c>
      <c r="BJ130" s="18" t="s">
        <v>71</v>
      </c>
      <c r="BK130" s="204">
        <f t="shared" si="9"/>
        <v>0</v>
      </c>
      <c r="BL130" s="18" t="s">
        <v>270</v>
      </c>
      <c r="BM130" s="203" t="s">
        <v>4946</v>
      </c>
    </row>
    <row r="131" spans="1:65" s="2" customFormat="1" ht="16.5" customHeight="1">
      <c r="A131" s="35"/>
      <c r="B131" s="36"/>
      <c r="C131" s="261" t="s">
        <v>314</v>
      </c>
      <c r="D131" s="261" t="s">
        <v>401</v>
      </c>
      <c r="E131" s="262" t="s">
        <v>1925</v>
      </c>
      <c r="F131" s="263" t="s">
        <v>4947</v>
      </c>
      <c r="G131" s="264" t="s">
        <v>1057</v>
      </c>
      <c r="H131" s="265">
        <v>70</v>
      </c>
      <c r="I131" s="266"/>
      <c r="J131" s="267">
        <f t="shared" si="0"/>
        <v>0</v>
      </c>
      <c r="K131" s="268"/>
      <c r="L131" s="269"/>
      <c r="M131" s="270" t="s">
        <v>1</v>
      </c>
      <c r="N131" s="271" t="s">
        <v>38</v>
      </c>
      <c r="O131" s="72"/>
      <c r="P131" s="201">
        <f t="shared" si="1"/>
        <v>0</v>
      </c>
      <c r="Q131" s="201">
        <v>0</v>
      </c>
      <c r="R131" s="201">
        <f t="shared" si="2"/>
        <v>0</v>
      </c>
      <c r="S131" s="201">
        <v>0</v>
      </c>
      <c r="T131" s="202">
        <f t="shared" si="3"/>
        <v>0</v>
      </c>
      <c r="U131" s="35"/>
      <c r="V131" s="35"/>
      <c r="W131" s="35"/>
      <c r="X131" s="35"/>
      <c r="Y131" s="35"/>
      <c r="Z131" s="35"/>
      <c r="AA131" s="35"/>
      <c r="AB131" s="35"/>
      <c r="AC131" s="35"/>
      <c r="AD131" s="35"/>
      <c r="AE131" s="35"/>
      <c r="AR131" s="203" t="s">
        <v>314</v>
      </c>
      <c r="AT131" s="203" t="s">
        <v>401</v>
      </c>
      <c r="AU131" s="203" t="s">
        <v>71</v>
      </c>
      <c r="AY131" s="18" t="s">
        <v>263</v>
      </c>
      <c r="BE131" s="204">
        <f t="shared" si="4"/>
        <v>0</v>
      </c>
      <c r="BF131" s="204">
        <f t="shared" si="5"/>
        <v>0</v>
      </c>
      <c r="BG131" s="204">
        <f t="shared" si="6"/>
        <v>0</v>
      </c>
      <c r="BH131" s="204">
        <f t="shared" si="7"/>
        <v>0</v>
      </c>
      <c r="BI131" s="204">
        <f t="shared" si="8"/>
        <v>0</v>
      </c>
      <c r="BJ131" s="18" t="s">
        <v>71</v>
      </c>
      <c r="BK131" s="204">
        <f t="shared" si="9"/>
        <v>0</v>
      </c>
      <c r="BL131" s="18" t="s">
        <v>270</v>
      </c>
      <c r="BM131" s="203" t="s">
        <v>4948</v>
      </c>
    </row>
    <row r="132" spans="1:65" s="2" customFormat="1" ht="16.5" customHeight="1">
      <c r="A132" s="35"/>
      <c r="B132" s="36"/>
      <c r="C132" s="191" t="s">
        <v>264</v>
      </c>
      <c r="D132" s="191" t="s">
        <v>266</v>
      </c>
      <c r="E132" s="192" t="s">
        <v>1928</v>
      </c>
      <c r="F132" s="193" t="s">
        <v>4949</v>
      </c>
      <c r="G132" s="194" t="s">
        <v>448</v>
      </c>
      <c r="H132" s="195">
        <v>5</v>
      </c>
      <c r="I132" s="196"/>
      <c r="J132" s="197">
        <f t="shared" si="0"/>
        <v>0</v>
      </c>
      <c r="K132" s="198"/>
      <c r="L132" s="40"/>
      <c r="M132" s="199" t="s">
        <v>1</v>
      </c>
      <c r="N132" s="200" t="s">
        <v>38</v>
      </c>
      <c r="O132" s="72"/>
      <c r="P132" s="201">
        <f t="shared" si="1"/>
        <v>0</v>
      </c>
      <c r="Q132" s="201">
        <v>0</v>
      </c>
      <c r="R132" s="201">
        <f t="shared" si="2"/>
        <v>0</v>
      </c>
      <c r="S132" s="201">
        <v>0</v>
      </c>
      <c r="T132" s="202">
        <f t="shared" si="3"/>
        <v>0</v>
      </c>
      <c r="U132" s="35"/>
      <c r="V132" s="35"/>
      <c r="W132" s="35"/>
      <c r="X132" s="35"/>
      <c r="Y132" s="35"/>
      <c r="Z132" s="35"/>
      <c r="AA132" s="35"/>
      <c r="AB132" s="35"/>
      <c r="AC132" s="35"/>
      <c r="AD132" s="35"/>
      <c r="AE132" s="35"/>
      <c r="AR132" s="203" t="s">
        <v>270</v>
      </c>
      <c r="AT132" s="203" t="s">
        <v>266</v>
      </c>
      <c r="AU132" s="203" t="s">
        <v>71</v>
      </c>
      <c r="AY132" s="18" t="s">
        <v>263</v>
      </c>
      <c r="BE132" s="204">
        <f t="shared" si="4"/>
        <v>0</v>
      </c>
      <c r="BF132" s="204">
        <f t="shared" si="5"/>
        <v>0</v>
      </c>
      <c r="BG132" s="204">
        <f t="shared" si="6"/>
        <v>0</v>
      </c>
      <c r="BH132" s="204">
        <f t="shared" si="7"/>
        <v>0</v>
      </c>
      <c r="BI132" s="204">
        <f t="shared" si="8"/>
        <v>0</v>
      </c>
      <c r="BJ132" s="18" t="s">
        <v>71</v>
      </c>
      <c r="BK132" s="204">
        <f t="shared" si="9"/>
        <v>0</v>
      </c>
      <c r="BL132" s="18" t="s">
        <v>270</v>
      </c>
      <c r="BM132" s="203" t="s">
        <v>4950</v>
      </c>
    </row>
    <row r="133" spans="1:65" s="2" customFormat="1" ht="16.5" customHeight="1">
      <c r="A133" s="35"/>
      <c r="B133" s="36"/>
      <c r="C133" s="191" t="s">
        <v>322</v>
      </c>
      <c r="D133" s="191" t="s">
        <v>266</v>
      </c>
      <c r="E133" s="192" t="s">
        <v>1931</v>
      </c>
      <c r="F133" s="193" t="s">
        <v>4951</v>
      </c>
      <c r="G133" s="194" t="s">
        <v>1794</v>
      </c>
      <c r="H133" s="195">
        <v>1</v>
      </c>
      <c r="I133" s="196"/>
      <c r="J133" s="197">
        <f t="shared" si="0"/>
        <v>0</v>
      </c>
      <c r="K133" s="198"/>
      <c r="L133" s="40"/>
      <c r="M133" s="199" t="s">
        <v>1</v>
      </c>
      <c r="N133" s="200" t="s">
        <v>38</v>
      </c>
      <c r="O133" s="72"/>
      <c r="P133" s="201">
        <f t="shared" si="1"/>
        <v>0</v>
      </c>
      <c r="Q133" s="201">
        <v>0</v>
      </c>
      <c r="R133" s="201">
        <f t="shared" si="2"/>
        <v>0</v>
      </c>
      <c r="S133" s="201">
        <v>0</v>
      </c>
      <c r="T133" s="202">
        <f t="shared" si="3"/>
        <v>0</v>
      </c>
      <c r="U133" s="35"/>
      <c r="V133" s="35"/>
      <c r="W133" s="35"/>
      <c r="X133" s="35"/>
      <c r="Y133" s="35"/>
      <c r="Z133" s="35"/>
      <c r="AA133" s="35"/>
      <c r="AB133" s="35"/>
      <c r="AC133" s="35"/>
      <c r="AD133" s="35"/>
      <c r="AE133" s="35"/>
      <c r="AR133" s="203" t="s">
        <v>270</v>
      </c>
      <c r="AT133" s="203" t="s">
        <v>266</v>
      </c>
      <c r="AU133" s="203" t="s">
        <v>71</v>
      </c>
      <c r="AY133" s="18" t="s">
        <v>263</v>
      </c>
      <c r="BE133" s="204">
        <f t="shared" si="4"/>
        <v>0</v>
      </c>
      <c r="BF133" s="204">
        <f t="shared" si="5"/>
        <v>0</v>
      </c>
      <c r="BG133" s="204">
        <f t="shared" si="6"/>
        <v>0</v>
      </c>
      <c r="BH133" s="204">
        <f t="shared" si="7"/>
        <v>0</v>
      </c>
      <c r="BI133" s="204">
        <f t="shared" si="8"/>
        <v>0</v>
      </c>
      <c r="BJ133" s="18" t="s">
        <v>71</v>
      </c>
      <c r="BK133" s="204">
        <f t="shared" si="9"/>
        <v>0</v>
      </c>
      <c r="BL133" s="18" t="s">
        <v>270</v>
      </c>
      <c r="BM133" s="203" t="s">
        <v>4952</v>
      </c>
    </row>
    <row r="134" spans="1:65" s="2" customFormat="1" ht="136.5">
      <c r="A134" s="35"/>
      <c r="B134" s="36"/>
      <c r="C134" s="37"/>
      <c r="D134" s="207" t="s">
        <v>294</v>
      </c>
      <c r="E134" s="37"/>
      <c r="F134" s="239" t="s">
        <v>4953</v>
      </c>
      <c r="G134" s="37"/>
      <c r="H134" s="37"/>
      <c r="I134" s="240"/>
      <c r="J134" s="37"/>
      <c r="K134" s="37"/>
      <c r="L134" s="40"/>
      <c r="M134" s="241"/>
      <c r="N134" s="242"/>
      <c r="O134" s="72"/>
      <c r="P134" s="72"/>
      <c r="Q134" s="72"/>
      <c r="R134" s="72"/>
      <c r="S134" s="72"/>
      <c r="T134" s="73"/>
      <c r="U134" s="35"/>
      <c r="V134" s="35"/>
      <c r="W134" s="35"/>
      <c r="X134" s="35"/>
      <c r="Y134" s="35"/>
      <c r="Z134" s="35"/>
      <c r="AA134" s="35"/>
      <c r="AB134" s="35"/>
      <c r="AC134" s="35"/>
      <c r="AD134" s="35"/>
      <c r="AE134" s="35"/>
      <c r="AT134" s="18" t="s">
        <v>294</v>
      </c>
      <c r="AU134" s="18" t="s">
        <v>71</v>
      </c>
    </row>
    <row r="135" spans="1:65" s="2" customFormat="1" ht="16.5" customHeight="1">
      <c r="A135" s="35"/>
      <c r="B135" s="36"/>
      <c r="C135" s="191" t="s">
        <v>327</v>
      </c>
      <c r="D135" s="191" t="s">
        <v>266</v>
      </c>
      <c r="E135" s="192" t="s">
        <v>1934</v>
      </c>
      <c r="F135" s="193" t="s">
        <v>4914</v>
      </c>
      <c r="G135" s="194" t="s">
        <v>1794</v>
      </c>
      <c r="H135" s="195">
        <v>1</v>
      </c>
      <c r="I135" s="196"/>
      <c r="J135" s="197">
        <f>ROUND(I135*H135,2)</f>
        <v>0</v>
      </c>
      <c r="K135" s="198"/>
      <c r="L135" s="40"/>
      <c r="M135" s="199" t="s">
        <v>1</v>
      </c>
      <c r="N135" s="200" t="s">
        <v>38</v>
      </c>
      <c r="O135" s="72"/>
      <c r="P135" s="201">
        <f>O135*H135</f>
        <v>0</v>
      </c>
      <c r="Q135" s="201">
        <v>0</v>
      </c>
      <c r="R135" s="201">
        <f>Q135*H135</f>
        <v>0</v>
      </c>
      <c r="S135" s="201">
        <v>0</v>
      </c>
      <c r="T135" s="202">
        <f>S135*H135</f>
        <v>0</v>
      </c>
      <c r="U135" s="35"/>
      <c r="V135" s="35"/>
      <c r="W135" s="35"/>
      <c r="X135" s="35"/>
      <c r="Y135" s="35"/>
      <c r="Z135" s="35"/>
      <c r="AA135" s="35"/>
      <c r="AB135" s="35"/>
      <c r="AC135" s="35"/>
      <c r="AD135" s="35"/>
      <c r="AE135" s="35"/>
      <c r="AR135" s="203" t="s">
        <v>270</v>
      </c>
      <c r="AT135" s="203" t="s">
        <v>266</v>
      </c>
      <c r="AU135" s="203" t="s">
        <v>71</v>
      </c>
      <c r="AY135" s="18" t="s">
        <v>263</v>
      </c>
      <c r="BE135" s="204">
        <f>IF(N135="základní",J135,0)</f>
        <v>0</v>
      </c>
      <c r="BF135" s="204">
        <f>IF(N135="snížená",J135,0)</f>
        <v>0</v>
      </c>
      <c r="BG135" s="204">
        <f>IF(N135="zákl. přenesená",J135,0)</f>
        <v>0</v>
      </c>
      <c r="BH135" s="204">
        <f>IF(N135="sníž. přenesená",J135,0)</f>
        <v>0</v>
      </c>
      <c r="BI135" s="204">
        <f>IF(N135="nulová",J135,0)</f>
        <v>0</v>
      </c>
      <c r="BJ135" s="18" t="s">
        <v>71</v>
      </c>
      <c r="BK135" s="204">
        <f>ROUND(I135*H135,2)</f>
        <v>0</v>
      </c>
      <c r="BL135" s="18" t="s">
        <v>270</v>
      </c>
      <c r="BM135" s="203" t="s">
        <v>4954</v>
      </c>
    </row>
    <row r="136" spans="1:65" s="2" customFormat="1" ht="16.5" customHeight="1">
      <c r="A136" s="35"/>
      <c r="B136" s="36"/>
      <c r="C136" s="191" t="s">
        <v>8</v>
      </c>
      <c r="D136" s="191" t="s">
        <v>266</v>
      </c>
      <c r="E136" s="192" t="s">
        <v>1872</v>
      </c>
      <c r="F136" s="193" t="s">
        <v>4918</v>
      </c>
      <c r="G136" s="194" t="s">
        <v>448</v>
      </c>
      <c r="H136" s="195">
        <v>5</v>
      </c>
      <c r="I136" s="196"/>
      <c r="J136" s="197">
        <f>ROUND(I136*H136,2)</f>
        <v>0</v>
      </c>
      <c r="K136" s="198"/>
      <c r="L136" s="40"/>
      <c r="M136" s="199" t="s">
        <v>1</v>
      </c>
      <c r="N136" s="200" t="s">
        <v>38</v>
      </c>
      <c r="O136" s="72"/>
      <c r="P136" s="201">
        <f>O136*H136</f>
        <v>0</v>
      </c>
      <c r="Q136" s="201">
        <v>0</v>
      </c>
      <c r="R136" s="201">
        <f>Q136*H136</f>
        <v>0</v>
      </c>
      <c r="S136" s="201">
        <v>0</v>
      </c>
      <c r="T136" s="202">
        <f>S136*H136</f>
        <v>0</v>
      </c>
      <c r="U136" s="35"/>
      <c r="V136" s="35"/>
      <c r="W136" s="35"/>
      <c r="X136" s="35"/>
      <c r="Y136" s="35"/>
      <c r="Z136" s="35"/>
      <c r="AA136" s="35"/>
      <c r="AB136" s="35"/>
      <c r="AC136" s="35"/>
      <c r="AD136" s="35"/>
      <c r="AE136" s="35"/>
      <c r="AR136" s="203" t="s">
        <v>270</v>
      </c>
      <c r="AT136" s="203" t="s">
        <v>266</v>
      </c>
      <c r="AU136" s="203" t="s">
        <v>71</v>
      </c>
      <c r="AY136" s="18" t="s">
        <v>263</v>
      </c>
      <c r="BE136" s="204">
        <f>IF(N136="základní",J136,0)</f>
        <v>0</v>
      </c>
      <c r="BF136" s="204">
        <f>IF(N136="snížená",J136,0)</f>
        <v>0</v>
      </c>
      <c r="BG136" s="204">
        <f>IF(N136="zákl. přenesená",J136,0)</f>
        <v>0</v>
      </c>
      <c r="BH136" s="204">
        <f>IF(N136="sníž. přenesená",J136,0)</f>
        <v>0</v>
      </c>
      <c r="BI136" s="204">
        <f>IF(N136="nulová",J136,0)</f>
        <v>0</v>
      </c>
      <c r="BJ136" s="18" t="s">
        <v>71</v>
      </c>
      <c r="BK136" s="204">
        <f>ROUND(I136*H136,2)</f>
        <v>0</v>
      </c>
      <c r="BL136" s="18" t="s">
        <v>270</v>
      </c>
      <c r="BM136" s="203" t="s">
        <v>4955</v>
      </c>
    </row>
    <row r="137" spans="1:65" s="2" customFormat="1" ht="16.5" customHeight="1">
      <c r="A137" s="35"/>
      <c r="B137" s="36"/>
      <c r="C137" s="191" t="s">
        <v>397</v>
      </c>
      <c r="D137" s="191" t="s">
        <v>266</v>
      </c>
      <c r="E137" s="192" t="s">
        <v>1879</v>
      </c>
      <c r="F137" s="193" t="s">
        <v>4922</v>
      </c>
      <c r="G137" s="194" t="s">
        <v>448</v>
      </c>
      <c r="H137" s="195">
        <v>2</v>
      </c>
      <c r="I137" s="196"/>
      <c r="J137" s="197">
        <f>ROUND(I137*H137,2)</f>
        <v>0</v>
      </c>
      <c r="K137" s="198"/>
      <c r="L137" s="40"/>
      <c r="M137" s="199" t="s">
        <v>1</v>
      </c>
      <c r="N137" s="200" t="s">
        <v>38</v>
      </c>
      <c r="O137" s="72"/>
      <c r="P137" s="201">
        <f>O137*H137</f>
        <v>0</v>
      </c>
      <c r="Q137" s="201">
        <v>0</v>
      </c>
      <c r="R137" s="201">
        <f>Q137*H137</f>
        <v>0</v>
      </c>
      <c r="S137" s="201">
        <v>0</v>
      </c>
      <c r="T137" s="202">
        <f>S137*H137</f>
        <v>0</v>
      </c>
      <c r="U137" s="35"/>
      <c r="V137" s="35"/>
      <c r="W137" s="35"/>
      <c r="X137" s="35"/>
      <c r="Y137" s="35"/>
      <c r="Z137" s="35"/>
      <c r="AA137" s="35"/>
      <c r="AB137" s="35"/>
      <c r="AC137" s="35"/>
      <c r="AD137" s="35"/>
      <c r="AE137" s="35"/>
      <c r="AR137" s="203" t="s">
        <v>270</v>
      </c>
      <c r="AT137" s="203" t="s">
        <v>266</v>
      </c>
      <c r="AU137" s="203" t="s">
        <v>71</v>
      </c>
      <c r="AY137" s="18" t="s">
        <v>263</v>
      </c>
      <c r="BE137" s="204">
        <f>IF(N137="základní",J137,0)</f>
        <v>0</v>
      </c>
      <c r="BF137" s="204">
        <f>IF(N137="snížená",J137,0)</f>
        <v>0</v>
      </c>
      <c r="BG137" s="204">
        <f>IF(N137="zákl. přenesená",J137,0)</f>
        <v>0</v>
      </c>
      <c r="BH137" s="204">
        <f>IF(N137="sníž. přenesená",J137,0)</f>
        <v>0</v>
      </c>
      <c r="BI137" s="204">
        <f>IF(N137="nulová",J137,0)</f>
        <v>0</v>
      </c>
      <c r="BJ137" s="18" t="s">
        <v>71</v>
      </c>
      <c r="BK137" s="204">
        <f>ROUND(I137*H137,2)</f>
        <v>0</v>
      </c>
      <c r="BL137" s="18" t="s">
        <v>270</v>
      </c>
      <c r="BM137" s="203" t="s">
        <v>4956</v>
      </c>
    </row>
    <row r="138" spans="1:65" s="2" customFormat="1" ht="16.5" customHeight="1">
      <c r="A138" s="35"/>
      <c r="B138" s="36"/>
      <c r="C138" s="191" t="s">
        <v>405</v>
      </c>
      <c r="D138" s="191" t="s">
        <v>266</v>
      </c>
      <c r="E138" s="192" t="s">
        <v>1882</v>
      </c>
      <c r="F138" s="193" t="s">
        <v>4924</v>
      </c>
      <c r="G138" s="194" t="s">
        <v>448</v>
      </c>
      <c r="H138" s="195">
        <v>2</v>
      </c>
      <c r="I138" s="196"/>
      <c r="J138" s="197">
        <f>ROUND(I138*H138,2)</f>
        <v>0</v>
      </c>
      <c r="K138" s="198"/>
      <c r="L138" s="40"/>
      <c r="M138" s="199" t="s">
        <v>1</v>
      </c>
      <c r="N138" s="200" t="s">
        <v>38</v>
      </c>
      <c r="O138" s="72"/>
      <c r="P138" s="201">
        <f>O138*H138</f>
        <v>0</v>
      </c>
      <c r="Q138" s="201">
        <v>0</v>
      </c>
      <c r="R138" s="201">
        <f>Q138*H138</f>
        <v>0</v>
      </c>
      <c r="S138" s="201">
        <v>0</v>
      </c>
      <c r="T138" s="202">
        <f>S138*H138</f>
        <v>0</v>
      </c>
      <c r="U138" s="35"/>
      <c r="V138" s="35"/>
      <c r="W138" s="35"/>
      <c r="X138" s="35"/>
      <c r="Y138" s="35"/>
      <c r="Z138" s="35"/>
      <c r="AA138" s="35"/>
      <c r="AB138" s="35"/>
      <c r="AC138" s="35"/>
      <c r="AD138" s="35"/>
      <c r="AE138" s="35"/>
      <c r="AR138" s="203" t="s">
        <v>270</v>
      </c>
      <c r="AT138" s="203" t="s">
        <v>266</v>
      </c>
      <c r="AU138" s="203" t="s">
        <v>71</v>
      </c>
      <c r="AY138" s="18" t="s">
        <v>263</v>
      </c>
      <c r="BE138" s="204">
        <f>IF(N138="základní",J138,0)</f>
        <v>0</v>
      </c>
      <c r="BF138" s="204">
        <f>IF(N138="snížená",J138,0)</f>
        <v>0</v>
      </c>
      <c r="BG138" s="204">
        <f>IF(N138="zákl. přenesená",J138,0)</f>
        <v>0</v>
      </c>
      <c r="BH138" s="204">
        <f>IF(N138="sníž. přenesená",J138,0)</f>
        <v>0</v>
      </c>
      <c r="BI138" s="204">
        <f>IF(N138="nulová",J138,0)</f>
        <v>0</v>
      </c>
      <c r="BJ138" s="18" t="s">
        <v>71</v>
      </c>
      <c r="BK138" s="204">
        <f>ROUND(I138*H138,2)</f>
        <v>0</v>
      </c>
      <c r="BL138" s="18" t="s">
        <v>270</v>
      </c>
      <c r="BM138" s="203" t="s">
        <v>4957</v>
      </c>
    </row>
    <row r="139" spans="1:65" s="2" customFormat="1" ht="16.5" customHeight="1">
      <c r="A139" s="35"/>
      <c r="B139" s="36"/>
      <c r="C139" s="191" t="s">
        <v>412</v>
      </c>
      <c r="D139" s="191" t="s">
        <v>266</v>
      </c>
      <c r="E139" s="192" t="s">
        <v>1885</v>
      </c>
      <c r="F139" s="193" t="s">
        <v>1857</v>
      </c>
      <c r="G139" s="194" t="s">
        <v>448</v>
      </c>
      <c r="H139" s="195">
        <v>1</v>
      </c>
      <c r="I139" s="196"/>
      <c r="J139" s="197">
        <f>ROUND(I139*H139,2)</f>
        <v>0</v>
      </c>
      <c r="K139" s="198"/>
      <c r="L139" s="40"/>
      <c r="M139" s="243" t="s">
        <v>1</v>
      </c>
      <c r="N139" s="244" t="s">
        <v>38</v>
      </c>
      <c r="O139" s="245"/>
      <c r="P139" s="246">
        <f>O139*H139</f>
        <v>0</v>
      </c>
      <c r="Q139" s="246">
        <v>0</v>
      </c>
      <c r="R139" s="246">
        <f>Q139*H139</f>
        <v>0</v>
      </c>
      <c r="S139" s="246">
        <v>0</v>
      </c>
      <c r="T139" s="247">
        <f>S139*H139</f>
        <v>0</v>
      </c>
      <c r="U139" s="35"/>
      <c r="V139" s="35"/>
      <c r="W139" s="35"/>
      <c r="X139" s="35"/>
      <c r="Y139" s="35"/>
      <c r="Z139" s="35"/>
      <c r="AA139" s="35"/>
      <c r="AB139" s="35"/>
      <c r="AC139" s="35"/>
      <c r="AD139" s="35"/>
      <c r="AE139" s="35"/>
      <c r="AR139" s="203" t="s">
        <v>270</v>
      </c>
      <c r="AT139" s="203" t="s">
        <v>266</v>
      </c>
      <c r="AU139" s="203" t="s">
        <v>71</v>
      </c>
      <c r="AY139" s="18" t="s">
        <v>263</v>
      </c>
      <c r="BE139" s="204">
        <f>IF(N139="základní",J139,0)</f>
        <v>0</v>
      </c>
      <c r="BF139" s="204">
        <f>IF(N139="snížená",J139,0)</f>
        <v>0</v>
      </c>
      <c r="BG139" s="204">
        <f>IF(N139="zákl. přenesená",J139,0)</f>
        <v>0</v>
      </c>
      <c r="BH139" s="204">
        <f>IF(N139="sníž. přenesená",J139,0)</f>
        <v>0</v>
      </c>
      <c r="BI139" s="204">
        <f>IF(N139="nulová",J139,0)</f>
        <v>0</v>
      </c>
      <c r="BJ139" s="18" t="s">
        <v>71</v>
      </c>
      <c r="BK139" s="204">
        <f>ROUND(I139*H139,2)</f>
        <v>0</v>
      </c>
      <c r="BL139" s="18" t="s">
        <v>270</v>
      </c>
      <c r="BM139" s="203" t="s">
        <v>4958</v>
      </c>
    </row>
    <row r="140" spans="1:65" s="2" customFormat="1" ht="6.95" customHeight="1">
      <c r="A140" s="35"/>
      <c r="B140" s="55"/>
      <c r="C140" s="56"/>
      <c r="D140" s="56"/>
      <c r="E140" s="56"/>
      <c r="F140" s="56"/>
      <c r="G140" s="56"/>
      <c r="H140" s="56"/>
      <c r="I140" s="56"/>
      <c r="J140" s="56"/>
      <c r="K140" s="56"/>
      <c r="L140" s="40"/>
      <c r="M140" s="35"/>
      <c r="O140" s="35"/>
      <c r="P140" s="35"/>
      <c r="Q140" s="35"/>
      <c r="R140" s="35"/>
      <c r="S140" s="35"/>
      <c r="T140" s="35"/>
      <c r="U140" s="35"/>
      <c r="V140" s="35"/>
      <c r="W140" s="35"/>
      <c r="X140" s="35"/>
      <c r="Y140" s="35"/>
      <c r="Z140" s="35"/>
      <c r="AA140" s="35"/>
      <c r="AB140" s="35"/>
      <c r="AC140" s="35"/>
      <c r="AD140" s="35"/>
      <c r="AE140" s="35"/>
    </row>
  </sheetData>
  <sheetProtection algorithmName="SHA-512" hashValue="y4vRRUbw8FmkpkjiQT7wKnzlPQ4+q4ABctiZ6qFw8JbrudLPpt8rBeK3RlG1CA8gTPE8FEGiEb5oxeQxKdAYWQ==" saltValue="jPtYoYbyreXB5pxz8es7Tg==" spinCount="100000" sheet="1" objects="1" scenarios="1" formatColumns="0" formatRows="0" autoFilter="0"/>
  <autoFilter ref="C120:K139" xr:uid="{00000000-0009-0000-0000-000019000000}"/>
  <mergeCells count="12">
    <mergeCell ref="E113:H113"/>
    <mergeCell ref="L2:V2"/>
    <mergeCell ref="E85:H85"/>
    <mergeCell ref="E87:H87"/>
    <mergeCell ref="E89:H89"/>
    <mergeCell ref="E109:H109"/>
    <mergeCell ref="E111:H111"/>
    <mergeCell ref="E7:H7"/>
    <mergeCell ref="E9:H9"/>
    <mergeCell ref="E11:H11"/>
    <mergeCell ref="E20:H20"/>
    <mergeCell ref="E29:H29"/>
  </mergeCells>
  <pageMargins left="0.39374999999999999" right="0.39374999999999999" top="0.39374999999999999" bottom="0.39374999999999999" header="0" footer="0"/>
  <pageSetup paperSize="9" scale="88" fitToHeight="100" orientation="portrait" blackAndWhite="1" r:id="rId1"/>
  <headerFooter>
    <oddHeader>&amp;L&amp;"Arial"&amp;8&amp;K000000INTERNAL&amp;1#</oddHeader>
    <oddFooter>&amp;CStrana &amp;P z &amp;N</odd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List27">
    <pageSetUpPr fitToPage="1"/>
  </sheetPr>
  <dimension ref="A2:BM147"/>
  <sheetViews>
    <sheetView showGridLines="0" workbookViewId="0">
      <selection activeCell="E20" sqref="E20:H20"/>
    </sheetView>
  </sheetViews>
  <sheetFormatPr defaultRowHeight="11.25"/>
  <cols>
    <col min="1" max="1" width="8.33203125" style="1" customWidth="1"/>
    <col min="2" max="2" width="1.1640625" style="1" customWidth="1"/>
    <col min="3" max="3" width="4.1640625" style="1" customWidth="1"/>
    <col min="4" max="4" width="4.33203125" style="1" customWidth="1"/>
    <col min="5" max="5" width="17.1640625" style="1" customWidth="1"/>
    <col min="6" max="6" width="50.83203125" style="1" customWidth="1"/>
    <col min="7" max="7" width="7.5" style="1" customWidth="1"/>
    <col min="8" max="8" width="14" style="1" customWidth="1"/>
    <col min="9" max="9" width="15.83203125" style="1" customWidth="1"/>
    <col min="10" max="10" width="22.33203125" style="1" customWidth="1"/>
    <col min="11" max="11" width="22.33203125" style="1" hidden="1" customWidth="1"/>
    <col min="12" max="12" width="9.33203125" style="1" customWidth="1"/>
    <col min="13" max="13" width="10.83203125" style="1" hidden="1" customWidth="1"/>
    <col min="14" max="14" width="9.33203125" style="1" hidden="1"/>
    <col min="15" max="20" width="14.1640625" style="1" hidden="1" customWidth="1"/>
    <col min="21" max="21" width="16.33203125" style="1" hidden="1" customWidth="1"/>
    <col min="22" max="22" width="12.33203125" style="1" customWidth="1"/>
    <col min="23" max="23" width="16.33203125" style="1" customWidth="1"/>
    <col min="24" max="24" width="12.33203125" style="1" customWidth="1"/>
    <col min="25" max="25" width="15" style="1" customWidth="1"/>
    <col min="26" max="26" width="11" style="1" customWidth="1"/>
    <col min="27" max="27" width="15" style="1" customWidth="1"/>
    <col min="28" max="28" width="16.33203125" style="1" customWidth="1"/>
    <col min="29" max="29" width="11" style="1" customWidth="1"/>
    <col min="30" max="30" width="15" style="1" customWidth="1"/>
    <col min="31" max="31" width="16.33203125" style="1" customWidth="1"/>
    <col min="44" max="65" width="9.33203125" style="1" hidden="1"/>
  </cols>
  <sheetData>
    <row r="2" spans="1:46" s="1" customFormat="1" ht="36.950000000000003" customHeight="1">
      <c r="L2" s="383"/>
      <c r="M2" s="383"/>
      <c r="N2" s="383"/>
      <c r="O2" s="383"/>
      <c r="P2" s="383"/>
      <c r="Q2" s="383"/>
      <c r="R2" s="383"/>
      <c r="S2" s="383"/>
      <c r="T2" s="383"/>
      <c r="U2" s="383"/>
      <c r="V2" s="383"/>
      <c r="AT2" s="18" t="s">
        <v>146</v>
      </c>
    </row>
    <row r="3" spans="1:46" s="1" customFormat="1" ht="6.95" customHeight="1">
      <c r="B3" s="114"/>
      <c r="C3" s="115"/>
      <c r="D3" s="115"/>
      <c r="E3" s="115"/>
      <c r="F3" s="115"/>
      <c r="G3" s="115"/>
      <c r="H3" s="115"/>
      <c r="I3" s="115"/>
      <c r="J3" s="115"/>
      <c r="K3" s="115"/>
      <c r="L3" s="21"/>
      <c r="AT3" s="18" t="s">
        <v>73</v>
      </c>
    </row>
    <row r="4" spans="1:46" s="1" customFormat="1" ht="24.95" customHeight="1">
      <c r="B4" s="21"/>
      <c r="D4" s="116" t="s">
        <v>240</v>
      </c>
      <c r="L4" s="21"/>
      <c r="M4" s="117" t="s">
        <v>10</v>
      </c>
      <c r="AT4" s="18" t="s">
        <v>4</v>
      </c>
    </row>
    <row r="5" spans="1:46" s="1" customFormat="1" ht="6.95" customHeight="1">
      <c r="B5" s="21"/>
      <c r="L5" s="21"/>
    </row>
    <row r="6" spans="1:46" s="1" customFormat="1" ht="12" customHeight="1">
      <c r="B6" s="21"/>
      <c r="D6" s="118" t="s">
        <v>15</v>
      </c>
      <c r="L6" s="21"/>
    </row>
    <row r="7" spans="1:46" s="1" customFormat="1" ht="16.5" customHeight="1">
      <c r="B7" s="21"/>
      <c r="E7" s="412" t="str">
        <f>'Rekapitulace stavby'!K6</f>
        <v>Modernizace teplárny OB6</v>
      </c>
      <c r="F7" s="413"/>
      <c r="G7" s="413"/>
      <c r="H7" s="413"/>
      <c r="L7" s="21"/>
    </row>
    <row r="8" spans="1:46" s="1" customFormat="1" ht="12" customHeight="1">
      <c r="B8" s="21"/>
      <c r="D8" s="118" t="s">
        <v>241</v>
      </c>
      <c r="L8" s="21"/>
    </row>
    <row r="9" spans="1:46" s="2" customFormat="1" ht="16.5" customHeight="1">
      <c r="A9" s="35"/>
      <c r="B9" s="40"/>
      <c r="C9" s="35"/>
      <c r="D9" s="35"/>
      <c r="E9" s="412" t="s">
        <v>4665</v>
      </c>
      <c r="F9" s="415"/>
      <c r="G9" s="415"/>
      <c r="H9" s="415"/>
      <c r="I9" s="35"/>
      <c r="J9" s="35"/>
      <c r="K9" s="35"/>
      <c r="L9" s="52"/>
      <c r="S9" s="35"/>
      <c r="T9" s="35"/>
      <c r="U9" s="35"/>
      <c r="V9" s="35"/>
      <c r="W9" s="35"/>
      <c r="X9" s="35"/>
      <c r="Y9" s="35"/>
      <c r="Z9" s="35"/>
      <c r="AA9" s="35"/>
      <c r="AB9" s="35"/>
      <c r="AC9" s="35"/>
      <c r="AD9" s="35"/>
      <c r="AE9" s="35"/>
    </row>
    <row r="10" spans="1:46" s="2" customFormat="1" ht="12" customHeight="1">
      <c r="A10" s="35"/>
      <c r="B10" s="40"/>
      <c r="C10" s="35"/>
      <c r="D10" s="118" t="s">
        <v>432</v>
      </c>
      <c r="E10" s="35"/>
      <c r="F10" s="35"/>
      <c r="G10" s="35"/>
      <c r="H10" s="35"/>
      <c r="I10" s="35"/>
      <c r="J10" s="35"/>
      <c r="K10" s="35"/>
      <c r="L10" s="52"/>
      <c r="S10" s="35"/>
      <c r="T10" s="35"/>
      <c r="U10" s="35"/>
      <c r="V10" s="35"/>
      <c r="W10" s="35"/>
      <c r="X10" s="35"/>
      <c r="Y10" s="35"/>
      <c r="Z10" s="35"/>
      <c r="AA10" s="35"/>
      <c r="AB10" s="35"/>
      <c r="AC10" s="35"/>
      <c r="AD10" s="35"/>
      <c r="AE10" s="35"/>
    </row>
    <row r="11" spans="1:46" s="2" customFormat="1" ht="16.5" customHeight="1">
      <c r="A11" s="35"/>
      <c r="B11" s="40"/>
      <c r="C11" s="35"/>
      <c r="D11" s="35"/>
      <c r="E11" s="414" t="s">
        <v>4959</v>
      </c>
      <c r="F11" s="415"/>
      <c r="G11" s="415"/>
      <c r="H11" s="415"/>
      <c r="I11" s="35"/>
      <c r="J11" s="35"/>
      <c r="K11" s="35"/>
      <c r="L11" s="52"/>
      <c r="S11" s="35"/>
      <c r="T11" s="35"/>
      <c r="U11" s="35"/>
      <c r="V11" s="35"/>
      <c r="W11" s="35"/>
      <c r="X11" s="35"/>
      <c r="Y11" s="35"/>
      <c r="Z11" s="35"/>
      <c r="AA11" s="35"/>
      <c r="AB11" s="35"/>
      <c r="AC11" s="35"/>
      <c r="AD11" s="35"/>
      <c r="AE11" s="35"/>
    </row>
    <row r="12" spans="1:46" s="2" customFormat="1">
      <c r="A12" s="35"/>
      <c r="B12" s="40"/>
      <c r="C12" s="35"/>
      <c r="D12" s="35"/>
      <c r="E12" s="35"/>
      <c r="F12" s="35"/>
      <c r="G12" s="35"/>
      <c r="H12" s="35"/>
      <c r="I12" s="35"/>
      <c r="J12" s="35"/>
      <c r="K12" s="35"/>
      <c r="L12" s="52"/>
      <c r="S12" s="35"/>
      <c r="T12" s="35"/>
      <c r="U12" s="35"/>
      <c r="V12" s="35"/>
      <c r="W12" s="35"/>
      <c r="X12" s="35"/>
      <c r="Y12" s="35"/>
      <c r="Z12" s="35"/>
      <c r="AA12" s="35"/>
      <c r="AB12" s="35"/>
      <c r="AC12" s="35"/>
      <c r="AD12" s="35"/>
      <c r="AE12" s="35"/>
    </row>
    <row r="13" spans="1:46" s="2" customFormat="1" ht="12" customHeight="1">
      <c r="A13" s="35"/>
      <c r="B13" s="40"/>
      <c r="C13" s="35"/>
      <c r="D13" s="118" t="s">
        <v>17</v>
      </c>
      <c r="E13" s="35"/>
      <c r="F13" s="109" t="s">
        <v>1</v>
      </c>
      <c r="G13" s="35"/>
      <c r="H13" s="35"/>
      <c r="I13" s="118" t="s">
        <v>18</v>
      </c>
      <c r="J13" s="109" t="s">
        <v>1</v>
      </c>
      <c r="K13" s="35"/>
      <c r="L13" s="52"/>
      <c r="S13" s="35"/>
      <c r="T13" s="35"/>
      <c r="U13" s="35"/>
      <c r="V13" s="35"/>
      <c r="W13" s="35"/>
      <c r="X13" s="35"/>
      <c r="Y13" s="35"/>
      <c r="Z13" s="35"/>
      <c r="AA13" s="35"/>
      <c r="AB13" s="35"/>
      <c r="AC13" s="35"/>
      <c r="AD13" s="35"/>
      <c r="AE13" s="35"/>
    </row>
    <row r="14" spans="1:46" s="2" customFormat="1" ht="12" customHeight="1">
      <c r="A14" s="35"/>
      <c r="B14" s="40"/>
      <c r="C14" s="35"/>
      <c r="D14" s="118" t="s">
        <v>19</v>
      </c>
      <c r="E14" s="35"/>
      <c r="F14" s="109" t="s">
        <v>20</v>
      </c>
      <c r="G14" s="35"/>
      <c r="H14" s="35"/>
      <c r="I14" s="118" t="s">
        <v>21</v>
      </c>
      <c r="J14" s="119">
        <f>'Rekapitulace stavby'!AN8</f>
        <v>45363</v>
      </c>
      <c r="K14" s="35"/>
      <c r="L14" s="52"/>
      <c r="S14" s="35"/>
      <c r="T14" s="35"/>
      <c r="U14" s="35"/>
      <c r="V14" s="35"/>
      <c r="W14" s="35"/>
      <c r="X14" s="35"/>
      <c r="Y14" s="35"/>
      <c r="Z14" s="35"/>
      <c r="AA14" s="35"/>
      <c r="AB14" s="35"/>
      <c r="AC14" s="35"/>
      <c r="AD14" s="35"/>
      <c r="AE14" s="35"/>
    </row>
    <row r="15" spans="1:46" s="2" customFormat="1" ht="10.9" customHeight="1">
      <c r="A15" s="35"/>
      <c r="B15" s="40"/>
      <c r="C15" s="35"/>
      <c r="D15" s="35"/>
      <c r="E15" s="35"/>
      <c r="F15" s="35"/>
      <c r="G15" s="35"/>
      <c r="H15" s="35"/>
      <c r="I15" s="35"/>
      <c r="J15" s="35"/>
      <c r="K15" s="35"/>
      <c r="L15" s="52"/>
      <c r="S15" s="35"/>
      <c r="T15" s="35"/>
      <c r="U15" s="35"/>
      <c r="V15" s="35"/>
      <c r="W15" s="35"/>
      <c r="X15" s="35"/>
      <c r="Y15" s="35"/>
      <c r="Z15" s="35"/>
      <c r="AA15" s="35"/>
      <c r="AB15" s="35"/>
      <c r="AC15" s="35"/>
      <c r="AD15" s="35"/>
      <c r="AE15" s="35"/>
    </row>
    <row r="16" spans="1:46" s="2" customFormat="1" ht="12" customHeight="1">
      <c r="A16" s="35"/>
      <c r="B16" s="40"/>
      <c r="C16" s="35"/>
      <c r="D16" s="118" t="s">
        <v>22</v>
      </c>
      <c r="E16" s="35"/>
      <c r="F16" s="35"/>
      <c r="G16" s="35"/>
      <c r="H16" s="35"/>
      <c r="I16" s="118" t="s">
        <v>23</v>
      </c>
      <c r="J16" s="109" t="s">
        <v>1</v>
      </c>
      <c r="K16" s="35"/>
      <c r="L16" s="52"/>
      <c r="S16" s="35"/>
      <c r="T16" s="35"/>
      <c r="U16" s="35"/>
      <c r="V16" s="35"/>
      <c r="W16" s="35"/>
      <c r="X16" s="35"/>
      <c r="Y16" s="35"/>
      <c r="Z16" s="35"/>
      <c r="AA16" s="35"/>
      <c r="AB16" s="35"/>
      <c r="AC16" s="35"/>
      <c r="AD16" s="35"/>
      <c r="AE16" s="35"/>
    </row>
    <row r="17" spans="1:31" s="2" customFormat="1" ht="18" customHeight="1">
      <c r="A17" s="35"/>
      <c r="B17" s="40"/>
      <c r="C17" s="35"/>
      <c r="D17" s="35"/>
      <c r="E17" s="109" t="s">
        <v>24</v>
      </c>
      <c r="F17" s="35"/>
      <c r="G17" s="35"/>
      <c r="H17" s="35"/>
      <c r="I17" s="118" t="s">
        <v>25</v>
      </c>
      <c r="J17" s="109" t="s">
        <v>1</v>
      </c>
      <c r="K17" s="35"/>
      <c r="L17" s="52"/>
      <c r="S17" s="35"/>
      <c r="T17" s="35"/>
      <c r="U17" s="35"/>
      <c r="V17" s="35"/>
      <c r="W17" s="35"/>
      <c r="X17" s="35"/>
      <c r="Y17" s="35"/>
      <c r="Z17" s="35"/>
      <c r="AA17" s="35"/>
      <c r="AB17" s="35"/>
      <c r="AC17" s="35"/>
      <c r="AD17" s="35"/>
      <c r="AE17" s="35"/>
    </row>
    <row r="18" spans="1:31" s="2" customFormat="1" ht="6.95" customHeight="1">
      <c r="A18" s="35"/>
      <c r="B18" s="40"/>
      <c r="C18" s="35"/>
      <c r="D18" s="35"/>
      <c r="E18" s="35"/>
      <c r="F18" s="35"/>
      <c r="G18" s="35"/>
      <c r="H18" s="35"/>
      <c r="I18" s="35"/>
      <c r="J18" s="35"/>
      <c r="K18" s="35"/>
      <c r="L18" s="52"/>
      <c r="S18" s="35"/>
      <c r="T18" s="35"/>
      <c r="U18" s="35"/>
      <c r="V18" s="35"/>
      <c r="W18" s="35"/>
      <c r="X18" s="35"/>
      <c r="Y18" s="35"/>
      <c r="Z18" s="35"/>
      <c r="AA18" s="35"/>
      <c r="AB18" s="35"/>
      <c r="AC18" s="35"/>
      <c r="AD18" s="35"/>
      <c r="AE18" s="35"/>
    </row>
    <row r="19" spans="1:31" s="2" customFormat="1" ht="12" customHeight="1">
      <c r="A19" s="35"/>
      <c r="B19" s="40"/>
      <c r="C19" s="35"/>
      <c r="D19" s="118" t="s">
        <v>26</v>
      </c>
      <c r="E19" s="35"/>
      <c r="F19" s="35"/>
      <c r="G19" s="35"/>
      <c r="H19" s="35"/>
      <c r="I19" s="118" t="s">
        <v>23</v>
      </c>
      <c r="J19" s="31" t="str">
        <f>'Rekapitulace stavby'!AN13</f>
        <v>Vyplň údaj</v>
      </c>
      <c r="K19" s="35"/>
      <c r="L19" s="52"/>
      <c r="S19" s="35"/>
      <c r="T19" s="35"/>
      <c r="U19" s="35"/>
      <c r="V19" s="35"/>
      <c r="W19" s="35"/>
      <c r="X19" s="35"/>
      <c r="Y19" s="35"/>
      <c r="Z19" s="35"/>
      <c r="AA19" s="35"/>
      <c r="AB19" s="35"/>
      <c r="AC19" s="35"/>
      <c r="AD19" s="35"/>
      <c r="AE19" s="35"/>
    </row>
    <row r="20" spans="1:31" s="2" customFormat="1" ht="18" customHeight="1">
      <c r="A20" s="35"/>
      <c r="B20" s="40"/>
      <c r="C20" s="35"/>
      <c r="D20" s="35"/>
      <c r="E20" s="416" t="str">
        <f>'Rekapitulace stavby'!E14</f>
        <v>Vyplň údaj</v>
      </c>
      <c r="F20" s="417"/>
      <c r="G20" s="417"/>
      <c r="H20" s="417"/>
      <c r="I20" s="118" t="s">
        <v>25</v>
      </c>
      <c r="J20" s="31" t="str">
        <f>'Rekapitulace stavby'!AN14</f>
        <v>Vyplň údaj</v>
      </c>
      <c r="K20" s="35"/>
      <c r="L20" s="52"/>
      <c r="S20" s="35"/>
      <c r="T20" s="35"/>
      <c r="U20" s="35"/>
      <c r="V20" s="35"/>
      <c r="W20" s="35"/>
      <c r="X20" s="35"/>
      <c r="Y20" s="35"/>
      <c r="Z20" s="35"/>
      <c r="AA20" s="35"/>
      <c r="AB20" s="35"/>
      <c r="AC20" s="35"/>
      <c r="AD20" s="35"/>
      <c r="AE20" s="35"/>
    </row>
    <row r="21" spans="1:31" s="2" customFormat="1" ht="6.95" customHeight="1">
      <c r="A21" s="35"/>
      <c r="B21" s="40"/>
      <c r="C21" s="35"/>
      <c r="D21" s="35"/>
      <c r="E21" s="35"/>
      <c r="F21" s="35"/>
      <c r="G21" s="35"/>
      <c r="H21" s="35"/>
      <c r="I21" s="35"/>
      <c r="J21" s="35"/>
      <c r="K21" s="35"/>
      <c r="L21" s="52"/>
      <c r="S21" s="35"/>
      <c r="T21" s="35"/>
      <c r="U21" s="35"/>
      <c r="V21" s="35"/>
      <c r="W21" s="35"/>
      <c r="X21" s="35"/>
      <c r="Y21" s="35"/>
      <c r="Z21" s="35"/>
      <c r="AA21" s="35"/>
      <c r="AB21" s="35"/>
      <c r="AC21" s="35"/>
      <c r="AD21" s="35"/>
      <c r="AE21" s="35"/>
    </row>
    <row r="22" spans="1:31" s="2" customFormat="1" ht="12" customHeight="1">
      <c r="A22" s="35"/>
      <c r="B22" s="40"/>
      <c r="C22" s="35"/>
      <c r="D22" s="118" t="s">
        <v>28</v>
      </c>
      <c r="E22" s="35"/>
      <c r="F22" s="35"/>
      <c r="G22" s="35"/>
      <c r="H22" s="35"/>
      <c r="I22" s="118" t="s">
        <v>23</v>
      </c>
      <c r="J22" s="109" t="s">
        <v>1</v>
      </c>
      <c r="K22" s="35"/>
      <c r="L22" s="52"/>
      <c r="S22" s="35"/>
      <c r="T22" s="35"/>
      <c r="U22" s="35"/>
      <c r="V22" s="35"/>
      <c r="W22" s="35"/>
      <c r="X22" s="35"/>
      <c r="Y22" s="35"/>
      <c r="Z22" s="35"/>
      <c r="AA22" s="35"/>
      <c r="AB22" s="35"/>
      <c r="AC22" s="35"/>
      <c r="AD22" s="35"/>
      <c r="AE22" s="35"/>
    </row>
    <row r="23" spans="1:31" s="2" customFormat="1" ht="18" customHeight="1">
      <c r="A23" s="35"/>
      <c r="B23" s="40"/>
      <c r="C23" s="35"/>
      <c r="D23" s="35"/>
      <c r="E23" s="109" t="s">
        <v>29</v>
      </c>
      <c r="F23" s="35"/>
      <c r="G23" s="35"/>
      <c r="H23" s="35"/>
      <c r="I23" s="118" t="s">
        <v>25</v>
      </c>
      <c r="J23" s="109" t="s">
        <v>1</v>
      </c>
      <c r="K23" s="35"/>
      <c r="L23" s="52"/>
      <c r="S23" s="35"/>
      <c r="T23" s="35"/>
      <c r="U23" s="35"/>
      <c r="V23" s="35"/>
      <c r="W23" s="35"/>
      <c r="X23" s="35"/>
      <c r="Y23" s="35"/>
      <c r="Z23" s="35"/>
      <c r="AA23" s="35"/>
      <c r="AB23" s="35"/>
      <c r="AC23" s="35"/>
      <c r="AD23" s="35"/>
      <c r="AE23" s="35"/>
    </row>
    <row r="24" spans="1:31" s="2" customFormat="1" ht="6.95" customHeight="1">
      <c r="A24" s="35"/>
      <c r="B24" s="40"/>
      <c r="C24" s="35"/>
      <c r="D24" s="35"/>
      <c r="E24" s="35"/>
      <c r="F24" s="35"/>
      <c r="G24" s="35"/>
      <c r="H24" s="35"/>
      <c r="I24" s="35"/>
      <c r="J24" s="35"/>
      <c r="K24" s="35"/>
      <c r="L24" s="52"/>
      <c r="S24" s="35"/>
      <c r="T24" s="35"/>
      <c r="U24" s="35"/>
      <c r="V24" s="35"/>
      <c r="W24" s="35"/>
      <c r="X24" s="35"/>
      <c r="Y24" s="35"/>
      <c r="Z24" s="35"/>
      <c r="AA24" s="35"/>
      <c r="AB24" s="35"/>
      <c r="AC24" s="35"/>
      <c r="AD24" s="35"/>
      <c r="AE24" s="35"/>
    </row>
    <row r="25" spans="1:31" s="2" customFormat="1" ht="12" customHeight="1">
      <c r="A25" s="35"/>
      <c r="B25" s="40"/>
      <c r="C25" s="35"/>
      <c r="D25" s="118" t="s">
        <v>31</v>
      </c>
      <c r="E25" s="35"/>
      <c r="F25" s="35"/>
      <c r="G25" s="35"/>
      <c r="H25" s="35"/>
      <c r="I25" s="118" t="s">
        <v>23</v>
      </c>
      <c r="J25" s="109" t="s">
        <v>1</v>
      </c>
      <c r="K25" s="35"/>
      <c r="L25" s="52"/>
      <c r="S25" s="35"/>
      <c r="T25" s="35"/>
      <c r="U25" s="35"/>
      <c r="V25" s="35"/>
      <c r="W25" s="35"/>
      <c r="X25" s="35"/>
      <c r="Y25" s="35"/>
      <c r="Z25" s="35"/>
      <c r="AA25" s="35"/>
      <c r="AB25" s="35"/>
      <c r="AC25" s="35"/>
      <c r="AD25" s="35"/>
      <c r="AE25" s="35"/>
    </row>
    <row r="26" spans="1:31" s="2" customFormat="1" ht="18" customHeight="1">
      <c r="A26" s="35"/>
      <c r="B26" s="40"/>
      <c r="C26" s="35"/>
      <c r="D26" s="35"/>
      <c r="E26" s="109" t="s">
        <v>29</v>
      </c>
      <c r="F26" s="35"/>
      <c r="G26" s="35"/>
      <c r="H26" s="35"/>
      <c r="I26" s="118" t="s">
        <v>25</v>
      </c>
      <c r="J26" s="109" t="s">
        <v>1</v>
      </c>
      <c r="K26" s="35"/>
      <c r="L26" s="52"/>
      <c r="S26" s="35"/>
      <c r="T26" s="35"/>
      <c r="U26" s="35"/>
      <c r="V26" s="35"/>
      <c r="W26" s="35"/>
      <c r="X26" s="35"/>
      <c r="Y26" s="35"/>
      <c r="Z26" s="35"/>
      <c r="AA26" s="35"/>
      <c r="AB26" s="35"/>
      <c r="AC26" s="35"/>
      <c r="AD26" s="35"/>
      <c r="AE26" s="35"/>
    </row>
    <row r="27" spans="1:31" s="2" customFormat="1" ht="6.95" customHeight="1">
      <c r="A27" s="35"/>
      <c r="B27" s="40"/>
      <c r="C27" s="35"/>
      <c r="D27" s="35"/>
      <c r="E27" s="35"/>
      <c r="F27" s="35"/>
      <c r="G27" s="35"/>
      <c r="H27" s="35"/>
      <c r="I27" s="35"/>
      <c r="J27" s="35"/>
      <c r="K27" s="35"/>
      <c r="L27" s="52"/>
      <c r="S27" s="35"/>
      <c r="T27" s="35"/>
      <c r="U27" s="35"/>
      <c r="V27" s="35"/>
      <c r="W27" s="35"/>
      <c r="X27" s="35"/>
      <c r="Y27" s="35"/>
      <c r="Z27" s="35"/>
      <c r="AA27" s="35"/>
      <c r="AB27" s="35"/>
      <c r="AC27" s="35"/>
      <c r="AD27" s="35"/>
      <c r="AE27" s="35"/>
    </row>
    <row r="28" spans="1:31" s="2" customFormat="1" ht="12" customHeight="1">
      <c r="A28" s="35"/>
      <c r="B28" s="40"/>
      <c r="C28" s="35"/>
      <c r="D28" s="118" t="s">
        <v>32</v>
      </c>
      <c r="E28" s="35"/>
      <c r="F28" s="35"/>
      <c r="G28" s="35"/>
      <c r="H28" s="35"/>
      <c r="I28" s="35"/>
      <c r="J28" s="35"/>
      <c r="K28" s="35"/>
      <c r="L28" s="52"/>
      <c r="S28" s="35"/>
      <c r="T28" s="35"/>
      <c r="U28" s="35"/>
      <c r="V28" s="35"/>
      <c r="W28" s="35"/>
      <c r="X28" s="35"/>
      <c r="Y28" s="35"/>
      <c r="Z28" s="35"/>
      <c r="AA28" s="35"/>
      <c r="AB28" s="35"/>
      <c r="AC28" s="35"/>
      <c r="AD28" s="35"/>
      <c r="AE28" s="35"/>
    </row>
    <row r="29" spans="1:31" s="8" customFormat="1" ht="16.5" customHeight="1">
      <c r="A29" s="120"/>
      <c r="B29" s="121"/>
      <c r="C29" s="120"/>
      <c r="D29" s="120"/>
      <c r="E29" s="418" t="s">
        <v>1</v>
      </c>
      <c r="F29" s="418"/>
      <c r="G29" s="418"/>
      <c r="H29" s="418"/>
      <c r="I29" s="120"/>
      <c r="J29" s="120"/>
      <c r="K29" s="120"/>
      <c r="L29" s="122"/>
      <c r="S29" s="120"/>
      <c r="T29" s="120"/>
      <c r="U29" s="120"/>
      <c r="V29" s="120"/>
      <c r="W29" s="120"/>
      <c r="X29" s="120"/>
      <c r="Y29" s="120"/>
      <c r="Z29" s="120"/>
      <c r="AA29" s="120"/>
      <c r="AB29" s="120"/>
      <c r="AC29" s="120"/>
      <c r="AD29" s="120"/>
      <c r="AE29" s="120"/>
    </row>
    <row r="30" spans="1:31" s="2" customFormat="1" ht="6.95" customHeight="1">
      <c r="A30" s="35"/>
      <c r="B30" s="40"/>
      <c r="C30" s="35"/>
      <c r="D30" s="35"/>
      <c r="E30" s="35"/>
      <c r="F30" s="35"/>
      <c r="G30" s="35"/>
      <c r="H30" s="35"/>
      <c r="I30" s="35"/>
      <c r="J30" s="35"/>
      <c r="K30" s="35"/>
      <c r="L30" s="52"/>
      <c r="S30" s="35"/>
      <c r="T30" s="35"/>
      <c r="U30" s="35"/>
      <c r="V30" s="35"/>
      <c r="W30" s="35"/>
      <c r="X30" s="35"/>
      <c r="Y30" s="35"/>
      <c r="Z30" s="35"/>
      <c r="AA30" s="35"/>
      <c r="AB30" s="35"/>
      <c r="AC30" s="35"/>
      <c r="AD30" s="35"/>
      <c r="AE30" s="35"/>
    </row>
    <row r="31" spans="1:31" s="2" customFormat="1" ht="6.95" customHeight="1">
      <c r="A31" s="35"/>
      <c r="B31" s="40"/>
      <c r="C31" s="35"/>
      <c r="D31" s="123"/>
      <c r="E31" s="123"/>
      <c r="F31" s="123"/>
      <c r="G31" s="123"/>
      <c r="H31" s="123"/>
      <c r="I31" s="123"/>
      <c r="J31" s="123"/>
      <c r="K31" s="123"/>
      <c r="L31" s="52"/>
      <c r="S31" s="35"/>
      <c r="T31" s="35"/>
      <c r="U31" s="35"/>
      <c r="V31" s="35"/>
      <c r="W31" s="35"/>
      <c r="X31" s="35"/>
      <c r="Y31" s="35"/>
      <c r="Z31" s="35"/>
      <c r="AA31" s="35"/>
      <c r="AB31" s="35"/>
      <c r="AC31" s="35"/>
      <c r="AD31" s="35"/>
      <c r="AE31" s="35"/>
    </row>
    <row r="32" spans="1:31" s="2" customFormat="1" ht="25.35" customHeight="1">
      <c r="A32" s="35"/>
      <c r="B32" s="40"/>
      <c r="C32" s="35"/>
      <c r="D32" s="124" t="s">
        <v>33</v>
      </c>
      <c r="E32" s="35"/>
      <c r="F32" s="35"/>
      <c r="G32" s="35"/>
      <c r="H32" s="35"/>
      <c r="I32" s="35"/>
      <c r="J32" s="125">
        <f>ROUND(J121, 2)</f>
        <v>0</v>
      </c>
      <c r="K32" s="35"/>
      <c r="L32" s="52"/>
      <c r="S32" s="35"/>
      <c r="T32" s="35"/>
      <c r="U32" s="35"/>
      <c r="V32" s="35"/>
      <c r="W32" s="35"/>
      <c r="X32" s="35"/>
      <c r="Y32" s="35"/>
      <c r="Z32" s="35"/>
      <c r="AA32" s="35"/>
      <c r="AB32" s="35"/>
      <c r="AC32" s="35"/>
      <c r="AD32" s="35"/>
      <c r="AE32" s="35"/>
    </row>
    <row r="33" spans="1:31" s="2" customFormat="1" ht="6.95" customHeight="1">
      <c r="A33" s="35"/>
      <c r="B33" s="40"/>
      <c r="C33" s="35"/>
      <c r="D33" s="123"/>
      <c r="E33" s="123"/>
      <c r="F33" s="123"/>
      <c r="G33" s="123"/>
      <c r="H33" s="123"/>
      <c r="I33" s="123"/>
      <c r="J33" s="123"/>
      <c r="K33" s="123"/>
      <c r="L33" s="52"/>
      <c r="S33" s="35"/>
      <c r="T33" s="35"/>
      <c r="U33" s="35"/>
      <c r="V33" s="35"/>
      <c r="W33" s="35"/>
      <c r="X33" s="35"/>
      <c r="Y33" s="35"/>
      <c r="Z33" s="35"/>
      <c r="AA33" s="35"/>
      <c r="AB33" s="35"/>
      <c r="AC33" s="35"/>
      <c r="AD33" s="35"/>
      <c r="AE33" s="35"/>
    </row>
    <row r="34" spans="1:31" s="2" customFormat="1" ht="14.45" customHeight="1">
      <c r="A34" s="35"/>
      <c r="B34" s="40"/>
      <c r="C34" s="35"/>
      <c r="D34" s="35"/>
      <c r="E34" s="35"/>
      <c r="F34" s="126" t="s">
        <v>35</v>
      </c>
      <c r="G34" s="35"/>
      <c r="H34" s="35"/>
      <c r="I34" s="126" t="s">
        <v>34</v>
      </c>
      <c r="J34" s="126" t="s">
        <v>36</v>
      </c>
      <c r="K34" s="35"/>
      <c r="L34" s="52"/>
      <c r="S34" s="35"/>
      <c r="T34" s="35"/>
      <c r="U34" s="35"/>
      <c r="V34" s="35"/>
      <c r="W34" s="35"/>
      <c r="X34" s="35"/>
      <c r="Y34" s="35"/>
      <c r="Z34" s="35"/>
      <c r="AA34" s="35"/>
      <c r="AB34" s="35"/>
      <c r="AC34" s="35"/>
      <c r="AD34" s="35"/>
      <c r="AE34" s="35"/>
    </row>
    <row r="35" spans="1:31" s="2" customFormat="1" ht="14.45" customHeight="1">
      <c r="A35" s="35"/>
      <c r="B35" s="40"/>
      <c r="C35" s="35"/>
      <c r="D35" s="127" t="s">
        <v>37</v>
      </c>
      <c r="E35" s="118" t="s">
        <v>38</v>
      </c>
      <c r="F35" s="128">
        <f>ROUND((SUM(BE121:BE146)),  2)</f>
        <v>0</v>
      </c>
      <c r="G35" s="35"/>
      <c r="H35" s="35"/>
      <c r="I35" s="129">
        <v>0.21</v>
      </c>
      <c r="J35" s="128">
        <f>ROUND(((SUM(BE121:BE146))*I35),  2)</f>
        <v>0</v>
      </c>
      <c r="K35" s="35"/>
      <c r="L35" s="52"/>
      <c r="S35" s="35"/>
      <c r="T35" s="35"/>
      <c r="U35" s="35"/>
      <c r="V35" s="35"/>
      <c r="W35" s="35"/>
      <c r="X35" s="35"/>
      <c r="Y35" s="35"/>
      <c r="Z35" s="35"/>
      <c r="AA35" s="35"/>
      <c r="AB35" s="35"/>
      <c r="AC35" s="35"/>
      <c r="AD35" s="35"/>
      <c r="AE35" s="35"/>
    </row>
    <row r="36" spans="1:31" s="2" customFormat="1" ht="14.45" customHeight="1">
      <c r="A36" s="35"/>
      <c r="B36" s="40"/>
      <c r="C36" s="35"/>
      <c r="D36" s="35"/>
      <c r="E36" s="118" t="s">
        <v>39</v>
      </c>
      <c r="F36" s="128">
        <f>ROUND((SUM(BF121:BF146)),  2)</f>
        <v>0</v>
      </c>
      <c r="G36" s="35"/>
      <c r="H36" s="35"/>
      <c r="I36" s="129">
        <v>0.12</v>
      </c>
      <c r="J36" s="128">
        <f>ROUND(((SUM(BF121:BF146))*I36),  2)</f>
        <v>0</v>
      </c>
      <c r="K36" s="35"/>
      <c r="L36" s="52"/>
      <c r="S36" s="35"/>
      <c r="T36" s="35"/>
      <c r="U36" s="35"/>
      <c r="V36" s="35"/>
      <c r="W36" s="35"/>
      <c r="X36" s="35"/>
      <c r="Y36" s="35"/>
      <c r="Z36" s="35"/>
      <c r="AA36" s="35"/>
      <c r="AB36" s="35"/>
      <c r="AC36" s="35"/>
      <c r="AD36" s="35"/>
      <c r="AE36" s="35"/>
    </row>
    <row r="37" spans="1:31" s="2" customFormat="1" ht="14.45" hidden="1" customHeight="1">
      <c r="A37" s="35"/>
      <c r="B37" s="40"/>
      <c r="C37" s="35"/>
      <c r="D37" s="35"/>
      <c r="E37" s="118" t="s">
        <v>40</v>
      </c>
      <c r="F37" s="128">
        <f>ROUND((SUM(BG121:BG146)),  2)</f>
        <v>0</v>
      </c>
      <c r="G37" s="35"/>
      <c r="H37" s="35"/>
      <c r="I37" s="129">
        <v>0.21</v>
      </c>
      <c r="J37" s="128">
        <f>0</f>
        <v>0</v>
      </c>
      <c r="K37" s="35"/>
      <c r="L37" s="52"/>
      <c r="S37" s="35"/>
      <c r="T37" s="35"/>
      <c r="U37" s="35"/>
      <c r="V37" s="35"/>
      <c r="W37" s="35"/>
      <c r="X37" s="35"/>
      <c r="Y37" s="35"/>
      <c r="Z37" s="35"/>
      <c r="AA37" s="35"/>
      <c r="AB37" s="35"/>
      <c r="AC37" s="35"/>
      <c r="AD37" s="35"/>
      <c r="AE37" s="35"/>
    </row>
    <row r="38" spans="1:31" s="2" customFormat="1" ht="14.45" hidden="1" customHeight="1">
      <c r="A38" s="35"/>
      <c r="B38" s="40"/>
      <c r="C38" s="35"/>
      <c r="D38" s="35"/>
      <c r="E38" s="118" t="s">
        <v>41</v>
      </c>
      <c r="F38" s="128">
        <f>ROUND((SUM(BH121:BH146)),  2)</f>
        <v>0</v>
      </c>
      <c r="G38" s="35"/>
      <c r="H38" s="35"/>
      <c r="I38" s="129">
        <v>0.12</v>
      </c>
      <c r="J38" s="128">
        <f>0</f>
        <v>0</v>
      </c>
      <c r="K38" s="35"/>
      <c r="L38" s="52"/>
      <c r="S38" s="35"/>
      <c r="T38" s="35"/>
      <c r="U38" s="35"/>
      <c r="V38" s="35"/>
      <c r="W38" s="35"/>
      <c r="X38" s="35"/>
      <c r="Y38" s="35"/>
      <c r="Z38" s="35"/>
      <c r="AA38" s="35"/>
      <c r="AB38" s="35"/>
      <c r="AC38" s="35"/>
      <c r="AD38" s="35"/>
      <c r="AE38" s="35"/>
    </row>
    <row r="39" spans="1:31" s="2" customFormat="1" ht="14.45" hidden="1" customHeight="1">
      <c r="A39" s="35"/>
      <c r="B39" s="40"/>
      <c r="C39" s="35"/>
      <c r="D39" s="35"/>
      <c r="E39" s="118" t="s">
        <v>42</v>
      </c>
      <c r="F39" s="128">
        <f>ROUND((SUM(BI121:BI146)),  2)</f>
        <v>0</v>
      </c>
      <c r="G39" s="35"/>
      <c r="H39" s="35"/>
      <c r="I39" s="129">
        <v>0</v>
      </c>
      <c r="J39" s="128">
        <f>0</f>
        <v>0</v>
      </c>
      <c r="K39" s="35"/>
      <c r="L39" s="52"/>
      <c r="S39" s="35"/>
      <c r="T39" s="35"/>
      <c r="U39" s="35"/>
      <c r="V39" s="35"/>
      <c r="W39" s="35"/>
      <c r="X39" s="35"/>
      <c r="Y39" s="35"/>
      <c r="Z39" s="35"/>
      <c r="AA39" s="35"/>
      <c r="AB39" s="35"/>
      <c r="AC39" s="35"/>
      <c r="AD39" s="35"/>
      <c r="AE39" s="35"/>
    </row>
    <row r="40" spans="1:31" s="2" customFormat="1" ht="6.95" customHeight="1">
      <c r="A40" s="35"/>
      <c r="B40" s="40"/>
      <c r="C40" s="35"/>
      <c r="D40" s="35"/>
      <c r="E40" s="35"/>
      <c r="F40" s="35"/>
      <c r="G40" s="35"/>
      <c r="H40" s="35"/>
      <c r="I40" s="35"/>
      <c r="J40" s="35"/>
      <c r="K40" s="35"/>
      <c r="L40" s="52"/>
      <c r="S40" s="35"/>
      <c r="T40" s="35"/>
      <c r="U40" s="35"/>
      <c r="V40" s="35"/>
      <c r="W40" s="35"/>
      <c r="X40" s="35"/>
      <c r="Y40" s="35"/>
      <c r="Z40" s="35"/>
      <c r="AA40" s="35"/>
      <c r="AB40" s="35"/>
      <c r="AC40" s="35"/>
      <c r="AD40" s="35"/>
      <c r="AE40" s="35"/>
    </row>
    <row r="41" spans="1:31" s="2" customFormat="1" ht="25.35" customHeight="1">
      <c r="A41" s="35"/>
      <c r="B41" s="40"/>
      <c r="C41" s="130"/>
      <c r="D41" s="131" t="s">
        <v>43</v>
      </c>
      <c r="E41" s="132"/>
      <c r="F41" s="132"/>
      <c r="G41" s="133" t="s">
        <v>44</v>
      </c>
      <c r="H41" s="134" t="s">
        <v>7622</v>
      </c>
      <c r="I41" s="132"/>
      <c r="J41" s="135">
        <f>SUM(J32:J39)</f>
        <v>0</v>
      </c>
      <c r="K41" s="136"/>
      <c r="L41" s="52"/>
      <c r="S41" s="35"/>
      <c r="T41" s="35"/>
      <c r="U41" s="35"/>
      <c r="V41" s="35"/>
      <c r="W41" s="35"/>
      <c r="X41" s="35"/>
      <c r="Y41" s="35"/>
      <c r="Z41" s="35"/>
      <c r="AA41" s="35"/>
      <c r="AB41" s="35"/>
      <c r="AC41" s="35"/>
      <c r="AD41" s="35"/>
      <c r="AE41" s="35"/>
    </row>
    <row r="42" spans="1:31" s="2" customFormat="1" ht="14.45" customHeight="1">
      <c r="A42" s="35"/>
      <c r="B42" s="40"/>
      <c r="C42" s="35"/>
      <c r="D42" s="35"/>
      <c r="E42" s="35"/>
      <c r="F42" s="35"/>
      <c r="G42" s="35"/>
      <c r="H42" s="35"/>
      <c r="I42" s="35"/>
      <c r="J42" s="35"/>
      <c r="K42" s="35"/>
      <c r="L42" s="52"/>
      <c r="S42" s="35"/>
      <c r="T42" s="35"/>
      <c r="U42" s="35"/>
      <c r="V42" s="35"/>
      <c r="W42" s="35"/>
      <c r="X42" s="35"/>
      <c r="Y42" s="35"/>
      <c r="Z42" s="35"/>
      <c r="AA42" s="35"/>
      <c r="AB42" s="35"/>
      <c r="AC42" s="35"/>
      <c r="AD42" s="35"/>
      <c r="AE42" s="35"/>
    </row>
    <row r="43" spans="1:31" s="1" customFormat="1" ht="14.45" customHeight="1">
      <c r="B43" s="21"/>
      <c r="L43" s="21"/>
    </row>
    <row r="44" spans="1:31" s="1" customFormat="1" ht="14.45" customHeight="1">
      <c r="B44" s="21"/>
      <c r="L44" s="21"/>
    </row>
    <row r="45" spans="1:31" s="1" customFormat="1" ht="14.45" customHeight="1">
      <c r="B45" s="21"/>
      <c r="L45" s="21"/>
    </row>
    <row r="46" spans="1:31" s="1" customFormat="1" ht="14.45" customHeight="1">
      <c r="B46" s="21"/>
      <c r="L46" s="21"/>
    </row>
    <row r="47" spans="1:31" s="1" customFormat="1" ht="14.45" customHeight="1">
      <c r="B47" s="21"/>
      <c r="L47" s="21"/>
    </row>
    <row r="48" spans="1:31" s="1" customFormat="1" ht="14.45" customHeight="1">
      <c r="B48" s="21"/>
      <c r="L48" s="21"/>
    </row>
    <row r="49" spans="1:31" s="1" customFormat="1" ht="14.45" customHeight="1">
      <c r="B49" s="21"/>
      <c r="L49" s="21"/>
    </row>
    <row r="50" spans="1:31" s="2" customFormat="1" ht="14.45" customHeight="1">
      <c r="B50" s="52"/>
      <c r="D50" s="137" t="s">
        <v>45</v>
      </c>
      <c r="E50" s="138"/>
      <c r="F50" s="138"/>
      <c r="G50" s="137" t="s">
        <v>46</v>
      </c>
      <c r="H50" s="138"/>
      <c r="I50" s="138"/>
      <c r="J50" s="138"/>
      <c r="K50" s="138"/>
      <c r="L50" s="52"/>
    </row>
    <row r="51" spans="1:31">
      <c r="B51" s="21"/>
      <c r="L51" s="21"/>
    </row>
    <row r="52" spans="1:31">
      <c r="B52" s="21"/>
      <c r="L52" s="21"/>
    </row>
    <row r="53" spans="1:31">
      <c r="B53" s="21"/>
      <c r="L53" s="21"/>
    </row>
    <row r="54" spans="1:31">
      <c r="B54" s="21"/>
      <c r="L54" s="21"/>
    </row>
    <row r="55" spans="1:31">
      <c r="B55" s="21"/>
      <c r="L55" s="21"/>
    </row>
    <row r="56" spans="1:31">
      <c r="B56" s="21"/>
      <c r="L56" s="21"/>
    </row>
    <row r="57" spans="1:31">
      <c r="B57" s="21"/>
      <c r="L57" s="21"/>
    </row>
    <row r="58" spans="1:31">
      <c r="B58" s="21"/>
      <c r="L58" s="21"/>
    </row>
    <row r="59" spans="1:31">
      <c r="B59" s="21"/>
      <c r="L59" s="21"/>
    </row>
    <row r="60" spans="1:31">
      <c r="B60" s="21"/>
      <c r="L60" s="21"/>
    </row>
    <row r="61" spans="1:31" s="2" customFormat="1" ht="12.75">
      <c r="A61" s="35"/>
      <c r="B61" s="40"/>
      <c r="C61" s="35"/>
      <c r="D61" s="139" t="s">
        <v>47</v>
      </c>
      <c r="E61" s="140"/>
      <c r="F61" s="141" t="s">
        <v>48</v>
      </c>
      <c r="G61" s="139" t="s">
        <v>47</v>
      </c>
      <c r="H61" s="140"/>
      <c r="I61" s="140"/>
      <c r="J61" s="142" t="s">
        <v>48</v>
      </c>
      <c r="K61" s="140"/>
      <c r="L61" s="52"/>
      <c r="S61" s="35"/>
      <c r="T61" s="35"/>
      <c r="U61" s="35"/>
      <c r="V61" s="35"/>
      <c r="W61" s="35"/>
      <c r="X61" s="35"/>
      <c r="Y61" s="35"/>
      <c r="Z61" s="35"/>
      <c r="AA61" s="35"/>
      <c r="AB61" s="35"/>
      <c r="AC61" s="35"/>
      <c r="AD61" s="35"/>
      <c r="AE61" s="35"/>
    </row>
    <row r="62" spans="1:31">
      <c r="B62" s="21"/>
      <c r="L62" s="21"/>
    </row>
    <row r="63" spans="1:31">
      <c r="B63" s="21"/>
      <c r="L63" s="21"/>
    </row>
    <row r="64" spans="1:31">
      <c r="B64" s="21"/>
      <c r="L64" s="21"/>
    </row>
    <row r="65" spans="1:31" s="2" customFormat="1" ht="12.75">
      <c r="A65" s="35"/>
      <c r="B65" s="40"/>
      <c r="C65" s="35"/>
      <c r="D65" s="137" t="s">
        <v>49</v>
      </c>
      <c r="E65" s="143"/>
      <c r="F65" s="143"/>
      <c r="G65" s="137" t="s">
        <v>50</v>
      </c>
      <c r="H65" s="143"/>
      <c r="I65" s="143"/>
      <c r="J65" s="143"/>
      <c r="K65" s="143"/>
      <c r="L65" s="52"/>
      <c r="S65" s="35"/>
      <c r="T65" s="35"/>
      <c r="U65" s="35"/>
      <c r="V65" s="35"/>
      <c r="W65" s="35"/>
      <c r="X65" s="35"/>
      <c r="Y65" s="35"/>
      <c r="Z65" s="35"/>
      <c r="AA65" s="35"/>
      <c r="AB65" s="35"/>
      <c r="AC65" s="35"/>
      <c r="AD65" s="35"/>
      <c r="AE65" s="35"/>
    </row>
    <row r="66" spans="1:31">
      <c r="B66" s="21"/>
      <c r="L66" s="21"/>
    </row>
    <row r="67" spans="1:31">
      <c r="B67" s="21"/>
      <c r="L67" s="21"/>
    </row>
    <row r="68" spans="1:31">
      <c r="B68" s="21"/>
      <c r="L68" s="21"/>
    </row>
    <row r="69" spans="1:31">
      <c r="B69" s="21"/>
      <c r="L69" s="21"/>
    </row>
    <row r="70" spans="1:31">
      <c r="B70" s="21"/>
      <c r="L70" s="21"/>
    </row>
    <row r="71" spans="1:31">
      <c r="B71" s="21"/>
      <c r="L71" s="21"/>
    </row>
    <row r="72" spans="1:31">
      <c r="B72" s="21"/>
      <c r="L72" s="21"/>
    </row>
    <row r="73" spans="1:31">
      <c r="B73" s="21"/>
      <c r="L73" s="21"/>
    </row>
    <row r="74" spans="1:31">
      <c r="B74" s="21"/>
      <c r="L74" s="21"/>
    </row>
    <row r="75" spans="1:31">
      <c r="B75" s="21"/>
      <c r="L75" s="21"/>
    </row>
    <row r="76" spans="1:31" s="2" customFormat="1" ht="12.75">
      <c r="A76" s="35"/>
      <c r="B76" s="40"/>
      <c r="C76" s="35"/>
      <c r="D76" s="139" t="s">
        <v>47</v>
      </c>
      <c r="E76" s="140"/>
      <c r="F76" s="141" t="s">
        <v>48</v>
      </c>
      <c r="G76" s="139" t="s">
        <v>47</v>
      </c>
      <c r="H76" s="140"/>
      <c r="I76" s="140"/>
      <c r="J76" s="142" t="s">
        <v>48</v>
      </c>
      <c r="K76" s="140"/>
      <c r="L76" s="52"/>
      <c r="S76" s="35"/>
      <c r="T76" s="35"/>
      <c r="U76" s="35"/>
      <c r="V76" s="35"/>
      <c r="W76" s="35"/>
      <c r="X76" s="35"/>
      <c r="Y76" s="35"/>
      <c r="Z76" s="35"/>
      <c r="AA76" s="35"/>
      <c r="AB76" s="35"/>
      <c r="AC76" s="35"/>
      <c r="AD76" s="35"/>
      <c r="AE76" s="35"/>
    </row>
    <row r="77" spans="1:31" s="2" customFormat="1" ht="14.45" customHeight="1">
      <c r="A77" s="35"/>
      <c r="B77" s="144"/>
      <c r="C77" s="145"/>
      <c r="D77" s="145"/>
      <c r="E77" s="145"/>
      <c r="F77" s="145"/>
      <c r="G77" s="145"/>
      <c r="H77" s="145"/>
      <c r="I77" s="145"/>
      <c r="J77" s="145"/>
      <c r="K77" s="145"/>
      <c r="L77" s="52"/>
      <c r="S77" s="35"/>
      <c r="T77" s="35"/>
      <c r="U77" s="35"/>
      <c r="V77" s="35"/>
      <c r="W77" s="35"/>
      <c r="X77" s="35"/>
      <c r="Y77" s="35"/>
      <c r="Z77" s="35"/>
      <c r="AA77" s="35"/>
      <c r="AB77" s="35"/>
      <c r="AC77" s="35"/>
      <c r="AD77" s="35"/>
      <c r="AE77" s="35"/>
    </row>
    <row r="81" spans="1:31" s="2" customFormat="1" ht="6.95" customHeight="1">
      <c r="A81" s="35"/>
      <c r="B81" s="146"/>
      <c r="C81" s="147"/>
      <c r="D81" s="147"/>
      <c r="E81" s="147"/>
      <c r="F81" s="147"/>
      <c r="G81" s="147"/>
      <c r="H81" s="147"/>
      <c r="I81" s="147"/>
      <c r="J81" s="147"/>
      <c r="K81" s="147"/>
      <c r="L81" s="52"/>
      <c r="S81" s="35"/>
      <c r="T81" s="35"/>
      <c r="U81" s="35"/>
      <c r="V81" s="35"/>
      <c r="W81" s="35"/>
      <c r="X81" s="35"/>
      <c r="Y81" s="35"/>
      <c r="Z81" s="35"/>
      <c r="AA81" s="35"/>
      <c r="AB81" s="35"/>
      <c r="AC81" s="35"/>
      <c r="AD81" s="35"/>
      <c r="AE81" s="35"/>
    </row>
    <row r="82" spans="1:31" s="2" customFormat="1" ht="24.95" customHeight="1">
      <c r="A82" s="35"/>
      <c r="B82" s="36"/>
      <c r="C82" s="24" t="s">
        <v>242</v>
      </c>
      <c r="D82" s="37"/>
      <c r="E82" s="37"/>
      <c r="F82" s="37"/>
      <c r="G82" s="37"/>
      <c r="H82" s="37"/>
      <c r="I82" s="37"/>
      <c r="J82" s="37"/>
      <c r="K82" s="37"/>
      <c r="L82" s="52"/>
      <c r="S82" s="35"/>
      <c r="T82" s="35"/>
      <c r="U82" s="35"/>
      <c r="V82" s="35"/>
      <c r="W82" s="35"/>
      <c r="X82" s="35"/>
      <c r="Y82" s="35"/>
      <c r="Z82" s="35"/>
      <c r="AA82" s="35"/>
      <c r="AB82" s="35"/>
      <c r="AC82" s="35"/>
      <c r="AD82" s="35"/>
      <c r="AE82" s="35"/>
    </row>
    <row r="83" spans="1:31" s="2" customFormat="1" ht="6.95" customHeight="1">
      <c r="A83" s="35"/>
      <c r="B83" s="36"/>
      <c r="C83" s="37"/>
      <c r="D83" s="37"/>
      <c r="E83" s="37"/>
      <c r="F83" s="37"/>
      <c r="G83" s="37"/>
      <c r="H83" s="37"/>
      <c r="I83" s="37"/>
      <c r="J83" s="37"/>
      <c r="K83" s="37"/>
      <c r="L83" s="52"/>
      <c r="S83" s="35"/>
      <c r="T83" s="35"/>
      <c r="U83" s="35"/>
      <c r="V83" s="35"/>
      <c r="W83" s="35"/>
      <c r="X83" s="35"/>
      <c r="Y83" s="35"/>
      <c r="Z83" s="35"/>
      <c r="AA83" s="35"/>
      <c r="AB83" s="35"/>
      <c r="AC83" s="35"/>
      <c r="AD83" s="35"/>
      <c r="AE83" s="35"/>
    </row>
    <row r="84" spans="1:31" s="2" customFormat="1" ht="12" customHeight="1">
      <c r="A84" s="35"/>
      <c r="B84" s="36"/>
      <c r="C84" s="30" t="s">
        <v>15</v>
      </c>
      <c r="D84" s="37"/>
      <c r="E84" s="37"/>
      <c r="F84" s="37"/>
      <c r="G84" s="37"/>
      <c r="H84" s="37"/>
      <c r="I84" s="37"/>
      <c r="J84" s="37"/>
      <c r="K84" s="37"/>
      <c r="L84" s="52"/>
      <c r="S84" s="35"/>
      <c r="T84" s="35"/>
      <c r="U84" s="35"/>
      <c r="V84" s="35"/>
      <c r="W84" s="35"/>
      <c r="X84" s="35"/>
      <c r="Y84" s="35"/>
      <c r="Z84" s="35"/>
      <c r="AA84" s="35"/>
      <c r="AB84" s="35"/>
      <c r="AC84" s="35"/>
      <c r="AD84" s="35"/>
      <c r="AE84" s="35"/>
    </row>
    <row r="85" spans="1:31" s="2" customFormat="1" ht="16.5" customHeight="1">
      <c r="A85" s="35"/>
      <c r="B85" s="36"/>
      <c r="C85" s="37"/>
      <c r="D85" s="37"/>
      <c r="E85" s="410" t="str">
        <f>E7</f>
        <v>Modernizace teplárny OB6</v>
      </c>
      <c r="F85" s="411"/>
      <c r="G85" s="411"/>
      <c r="H85" s="411"/>
      <c r="I85" s="37"/>
      <c r="J85" s="37"/>
      <c r="K85" s="37"/>
      <c r="L85" s="52"/>
      <c r="S85" s="35"/>
      <c r="T85" s="35"/>
      <c r="U85" s="35"/>
      <c r="V85" s="35"/>
      <c r="W85" s="35"/>
      <c r="X85" s="35"/>
      <c r="Y85" s="35"/>
      <c r="Z85" s="35"/>
      <c r="AA85" s="35"/>
      <c r="AB85" s="35"/>
      <c r="AC85" s="35"/>
      <c r="AD85" s="35"/>
      <c r="AE85" s="35"/>
    </row>
    <row r="86" spans="1:31" s="1" customFormat="1" ht="12" customHeight="1">
      <c r="B86" s="22"/>
      <c r="C86" s="30" t="s">
        <v>241</v>
      </c>
      <c r="D86" s="23"/>
      <c r="E86" s="23"/>
      <c r="F86" s="23"/>
      <c r="G86" s="23"/>
      <c r="H86" s="23"/>
      <c r="I86" s="23"/>
      <c r="J86" s="23"/>
      <c r="K86" s="23"/>
      <c r="L86" s="21"/>
    </row>
    <row r="87" spans="1:31" s="2" customFormat="1" ht="16.5" customHeight="1">
      <c r="A87" s="35"/>
      <c r="B87" s="36"/>
      <c r="C87" s="37"/>
      <c r="D87" s="37"/>
      <c r="E87" s="410" t="s">
        <v>4665</v>
      </c>
      <c r="F87" s="409"/>
      <c r="G87" s="409"/>
      <c r="H87" s="409"/>
      <c r="I87" s="37"/>
      <c r="J87" s="37"/>
      <c r="K87" s="37"/>
      <c r="L87" s="52"/>
      <c r="S87" s="35"/>
      <c r="T87" s="35"/>
      <c r="U87" s="35"/>
      <c r="V87" s="35"/>
      <c r="W87" s="35"/>
      <c r="X87" s="35"/>
      <c r="Y87" s="35"/>
      <c r="Z87" s="35"/>
      <c r="AA87" s="35"/>
      <c r="AB87" s="35"/>
      <c r="AC87" s="35"/>
      <c r="AD87" s="35"/>
      <c r="AE87" s="35"/>
    </row>
    <row r="88" spans="1:31" s="2" customFormat="1" ht="12" customHeight="1">
      <c r="A88" s="35"/>
      <c r="B88" s="36"/>
      <c r="C88" s="30" t="s">
        <v>432</v>
      </c>
      <c r="D88" s="37"/>
      <c r="E88" s="37"/>
      <c r="F88" s="37"/>
      <c r="G88" s="37"/>
      <c r="H88" s="37"/>
      <c r="I88" s="37"/>
      <c r="J88" s="37"/>
      <c r="K88" s="37"/>
      <c r="L88" s="52"/>
      <c r="S88" s="35"/>
      <c r="T88" s="35"/>
      <c r="U88" s="35"/>
      <c r="V88" s="35"/>
      <c r="W88" s="35"/>
      <c r="X88" s="35"/>
      <c r="Y88" s="35"/>
      <c r="Z88" s="35"/>
      <c r="AA88" s="35"/>
      <c r="AB88" s="35"/>
      <c r="AC88" s="35"/>
      <c r="AD88" s="35"/>
      <c r="AE88" s="35"/>
    </row>
    <row r="89" spans="1:31" s="2" customFormat="1" ht="16.5" customHeight="1">
      <c r="A89" s="35"/>
      <c r="B89" s="36"/>
      <c r="C89" s="37"/>
      <c r="D89" s="37"/>
      <c r="E89" s="384" t="str">
        <f>E11</f>
        <v>SO 105-D1.4.4 - Elektroinstalace</v>
      </c>
      <c r="F89" s="409"/>
      <c r="G89" s="409"/>
      <c r="H89" s="409"/>
      <c r="I89" s="37"/>
      <c r="J89" s="37"/>
      <c r="K89" s="37"/>
      <c r="L89" s="52"/>
      <c r="S89" s="35"/>
      <c r="T89" s="35"/>
      <c r="U89" s="35"/>
      <c r="V89" s="35"/>
      <c r="W89" s="35"/>
      <c r="X89" s="35"/>
      <c r="Y89" s="35"/>
      <c r="Z89" s="35"/>
      <c r="AA89" s="35"/>
      <c r="AB89" s="35"/>
      <c r="AC89" s="35"/>
      <c r="AD89" s="35"/>
      <c r="AE89" s="35"/>
    </row>
    <row r="90" spans="1:31" s="2" customFormat="1" ht="6.95" customHeight="1">
      <c r="A90" s="35"/>
      <c r="B90" s="36"/>
      <c r="C90" s="37"/>
      <c r="D90" s="37"/>
      <c r="E90" s="37"/>
      <c r="F90" s="37"/>
      <c r="G90" s="37"/>
      <c r="H90" s="37"/>
      <c r="I90" s="37"/>
      <c r="J90" s="37"/>
      <c r="K90" s="37"/>
      <c r="L90" s="52"/>
      <c r="S90" s="35"/>
      <c r="T90" s="35"/>
      <c r="U90" s="35"/>
      <c r="V90" s="35"/>
      <c r="W90" s="35"/>
      <c r="X90" s="35"/>
      <c r="Y90" s="35"/>
      <c r="Z90" s="35"/>
      <c r="AA90" s="35"/>
      <c r="AB90" s="35"/>
      <c r="AC90" s="35"/>
      <c r="AD90" s="35"/>
      <c r="AE90" s="35"/>
    </row>
    <row r="91" spans="1:31" s="2" customFormat="1" ht="12" customHeight="1">
      <c r="A91" s="35"/>
      <c r="B91" s="36"/>
      <c r="C91" s="30" t="s">
        <v>19</v>
      </c>
      <c r="D91" s="37"/>
      <c r="E91" s="37"/>
      <c r="F91" s="28" t="str">
        <f>F14</f>
        <v>Mladá Boleslav</v>
      </c>
      <c r="G91" s="37"/>
      <c r="H91" s="37"/>
      <c r="I91" s="30" t="s">
        <v>21</v>
      </c>
      <c r="J91" s="67">
        <f>IF(J14="","",J14)</f>
        <v>45363</v>
      </c>
      <c r="K91" s="37"/>
      <c r="L91" s="52"/>
      <c r="S91" s="35"/>
      <c r="T91" s="35"/>
      <c r="U91" s="35"/>
      <c r="V91" s="35"/>
      <c r="W91" s="35"/>
      <c r="X91" s="35"/>
      <c r="Y91" s="35"/>
      <c r="Z91" s="35"/>
      <c r="AA91" s="35"/>
      <c r="AB91" s="35"/>
      <c r="AC91" s="35"/>
      <c r="AD91" s="35"/>
      <c r="AE91" s="35"/>
    </row>
    <row r="92" spans="1:31" s="2" customFormat="1" ht="6.95" customHeight="1">
      <c r="A92" s="35"/>
      <c r="B92" s="36"/>
      <c r="C92" s="37"/>
      <c r="D92" s="37"/>
      <c r="E92" s="37"/>
      <c r="F92" s="37"/>
      <c r="G92" s="37"/>
      <c r="H92" s="37"/>
      <c r="I92" s="37"/>
      <c r="J92" s="37"/>
      <c r="K92" s="37"/>
      <c r="L92" s="52"/>
      <c r="S92" s="35"/>
      <c r="T92" s="35"/>
      <c r="U92" s="35"/>
      <c r="V92" s="35"/>
      <c r="W92" s="35"/>
      <c r="X92" s="35"/>
      <c r="Y92" s="35"/>
      <c r="Z92" s="35"/>
      <c r="AA92" s="35"/>
      <c r="AB92" s="35"/>
      <c r="AC92" s="35"/>
      <c r="AD92" s="35"/>
      <c r="AE92" s="35"/>
    </row>
    <row r="93" spans="1:31" s="2" customFormat="1" ht="15.2" customHeight="1">
      <c r="A93" s="35"/>
      <c r="B93" s="36"/>
      <c r="C93" s="30" t="s">
        <v>22</v>
      </c>
      <c r="D93" s="37"/>
      <c r="E93" s="37"/>
      <c r="F93" s="28" t="str">
        <f>E17</f>
        <v xml:space="preserve">ŠKO-ENERGO s.r.o. </v>
      </c>
      <c r="G93" s="37"/>
      <c r="H93" s="37"/>
      <c r="I93" s="30" t="s">
        <v>28</v>
      </c>
      <c r="J93" s="33" t="str">
        <f>E23</f>
        <v>AFRY CZ s.r.o.</v>
      </c>
      <c r="K93" s="37"/>
      <c r="L93" s="52"/>
      <c r="S93" s="35"/>
      <c r="T93" s="35"/>
      <c r="U93" s="35"/>
      <c r="V93" s="35"/>
      <c r="W93" s="35"/>
      <c r="X93" s="35"/>
      <c r="Y93" s="35"/>
      <c r="Z93" s="35"/>
      <c r="AA93" s="35"/>
      <c r="AB93" s="35"/>
      <c r="AC93" s="35"/>
      <c r="AD93" s="35"/>
      <c r="AE93" s="35"/>
    </row>
    <row r="94" spans="1:31" s="2" customFormat="1" ht="15.2" customHeight="1">
      <c r="A94" s="35"/>
      <c r="B94" s="36"/>
      <c r="C94" s="30" t="s">
        <v>26</v>
      </c>
      <c r="D94" s="37"/>
      <c r="E94" s="37"/>
      <c r="F94" s="28" t="str">
        <f>IF(E20="","",E20)</f>
        <v>Vyplň údaj</v>
      </c>
      <c r="G94" s="37"/>
      <c r="H94" s="37"/>
      <c r="I94" s="30" t="s">
        <v>31</v>
      </c>
      <c r="J94" s="33" t="str">
        <f>E26</f>
        <v>AFRY CZ s.r.o.</v>
      </c>
      <c r="K94" s="37"/>
      <c r="L94" s="52"/>
      <c r="S94" s="35"/>
      <c r="T94" s="35"/>
      <c r="U94" s="35"/>
      <c r="V94" s="35"/>
      <c r="W94" s="35"/>
      <c r="X94" s="35"/>
      <c r="Y94" s="35"/>
      <c r="Z94" s="35"/>
      <c r="AA94" s="35"/>
      <c r="AB94" s="35"/>
      <c r="AC94" s="35"/>
      <c r="AD94" s="35"/>
      <c r="AE94" s="35"/>
    </row>
    <row r="95" spans="1:31" s="2" customFormat="1" ht="10.35" customHeight="1">
      <c r="A95" s="35"/>
      <c r="B95" s="36"/>
      <c r="C95" s="37"/>
      <c r="D95" s="37"/>
      <c r="E95" s="37"/>
      <c r="F95" s="37"/>
      <c r="G95" s="37"/>
      <c r="H95" s="37"/>
      <c r="I95" s="37"/>
      <c r="J95" s="37"/>
      <c r="K95" s="37"/>
      <c r="L95" s="52"/>
      <c r="S95" s="35"/>
      <c r="T95" s="35"/>
      <c r="U95" s="35"/>
      <c r="V95" s="35"/>
      <c r="W95" s="35"/>
      <c r="X95" s="35"/>
      <c r="Y95" s="35"/>
      <c r="Z95" s="35"/>
      <c r="AA95" s="35"/>
      <c r="AB95" s="35"/>
      <c r="AC95" s="35"/>
      <c r="AD95" s="35"/>
      <c r="AE95" s="35"/>
    </row>
    <row r="96" spans="1:31" s="2" customFormat="1" ht="29.25" customHeight="1">
      <c r="A96" s="35"/>
      <c r="B96" s="36"/>
      <c r="C96" s="148" t="s">
        <v>243</v>
      </c>
      <c r="D96" s="149"/>
      <c r="E96" s="149"/>
      <c r="F96" s="149"/>
      <c r="G96" s="149"/>
      <c r="H96" s="149"/>
      <c r="I96" s="149"/>
      <c r="J96" s="150" t="s">
        <v>7631</v>
      </c>
      <c r="K96" s="149"/>
      <c r="L96" s="52"/>
      <c r="S96" s="35"/>
      <c r="T96" s="35"/>
      <c r="U96" s="35"/>
      <c r="V96" s="35"/>
      <c r="W96" s="35"/>
      <c r="X96" s="35"/>
      <c r="Y96" s="35"/>
      <c r="Z96" s="35"/>
      <c r="AA96" s="35"/>
      <c r="AB96" s="35"/>
      <c r="AC96" s="35"/>
      <c r="AD96" s="35"/>
      <c r="AE96" s="35"/>
    </row>
    <row r="97" spans="1:47" s="2" customFormat="1" ht="10.35" customHeight="1">
      <c r="A97" s="35"/>
      <c r="B97" s="36"/>
      <c r="C97" s="37"/>
      <c r="D97" s="37"/>
      <c r="E97" s="37"/>
      <c r="F97" s="37"/>
      <c r="G97" s="37"/>
      <c r="H97" s="37"/>
      <c r="I97" s="37"/>
      <c r="J97" s="37"/>
      <c r="K97" s="37"/>
      <c r="L97" s="52"/>
      <c r="S97" s="35"/>
      <c r="T97" s="35"/>
      <c r="U97" s="35"/>
      <c r="V97" s="35"/>
      <c r="W97" s="35"/>
      <c r="X97" s="35"/>
      <c r="Y97" s="35"/>
      <c r="Z97" s="35"/>
      <c r="AA97" s="35"/>
      <c r="AB97" s="35"/>
      <c r="AC97" s="35"/>
      <c r="AD97" s="35"/>
      <c r="AE97" s="35"/>
    </row>
    <row r="98" spans="1:47" s="2" customFormat="1" ht="22.9" customHeight="1">
      <c r="A98" s="35"/>
      <c r="B98" s="36"/>
      <c r="C98" s="151" t="s">
        <v>244</v>
      </c>
      <c r="D98" s="37"/>
      <c r="E98" s="37"/>
      <c r="F98" s="37"/>
      <c r="G98" s="37"/>
      <c r="H98" s="37"/>
      <c r="I98" s="37"/>
      <c r="J98" s="85">
        <f>J121</f>
        <v>0</v>
      </c>
      <c r="K98" s="37"/>
      <c r="L98" s="52"/>
      <c r="S98" s="35"/>
      <c r="T98" s="35"/>
      <c r="U98" s="35"/>
      <c r="V98" s="35"/>
      <c r="W98" s="35"/>
      <c r="X98" s="35"/>
      <c r="Y98" s="35"/>
      <c r="Z98" s="35"/>
      <c r="AA98" s="35"/>
      <c r="AB98" s="35"/>
      <c r="AC98" s="35"/>
      <c r="AD98" s="35"/>
      <c r="AE98" s="35"/>
      <c r="AU98" s="18" t="s">
        <v>245</v>
      </c>
    </row>
    <row r="99" spans="1:47" s="9" customFormat="1" ht="24.95" customHeight="1">
      <c r="B99" s="152"/>
      <c r="C99" s="153"/>
      <c r="D99" s="154" t="s">
        <v>4960</v>
      </c>
      <c r="E99" s="155"/>
      <c r="F99" s="155"/>
      <c r="G99" s="155"/>
      <c r="H99" s="155"/>
      <c r="I99" s="155"/>
      <c r="J99" s="156">
        <f>J122</f>
        <v>0</v>
      </c>
      <c r="K99" s="153"/>
      <c r="L99" s="157"/>
    </row>
    <row r="100" spans="1:47" s="2" customFormat="1" ht="21.75" customHeight="1">
      <c r="A100" s="35"/>
      <c r="B100" s="36"/>
      <c r="C100" s="37"/>
      <c r="D100" s="37"/>
      <c r="E100" s="37"/>
      <c r="F100" s="37"/>
      <c r="G100" s="37"/>
      <c r="H100" s="37"/>
      <c r="I100" s="37"/>
      <c r="J100" s="37"/>
      <c r="K100" s="37"/>
      <c r="L100" s="52"/>
      <c r="S100" s="35"/>
      <c r="T100" s="35"/>
      <c r="U100" s="35"/>
      <c r="V100" s="35"/>
      <c r="W100" s="35"/>
      <c r="X100" s="35"/>
      <c r="Y100" s="35"/>
      <c r="Z100" s="35"/>
      <c r="AA100" s="35"/>
      <c r="AB100" s="35"/>
      <c r="AC100" s="35"/>
      <c r="AD100" s="35"/>
      <c r="AE100" s="35"/>
    </row>
    <row r="101" spans="1:47" s="2" customFormat="1" ht="6.95" customHeight="1">
      <c r="A101" s="35"/>
      <c r="B101" s="55"/>
      <c r="C101" s="56"/>
      <c r="D101" s="56"/>
      <c r="E101" s="56"/>
      <c r="F101" s="56"/>
      <c r="G101" s="56"/>
      <c r="H101" s="56"/>
      <c r="I101" s="56"/>
      <c r="J101" s="56"/>
      <c r="K101" s="56"/>
      <c r="L101" s="52"/>
      <c r="S101" s="35"/>
      <c r="T101" s="35"/>
      <c r="U101" s="35"/>
      <c r="V101" s="35"/>
      <c r="W101" s="35"/>
      <c r="X101" s="35"/>
      <c r="Y101" s="35"/>
      <c r="Z101" s="35"/>
      <c r="AA101" s="35"/>
      <c r="AB101" s="35"/>
      <c r="AC101" s="35"/>
      <c r="AD101" s="35"/>
      <c r="AE101" s="35"/>
    </row>
    <row r="105" spans="1:47" s="2" customFormat="1" ht="6.95" customHeight="1">
      <c r="A105" s="35"/>
      <c r="B105" s="57"/>
      <c r="C105" s="58"/>
      <c r="D105" s="58"/>
      <c r="E105" s="58"/>
      <c r="F105" s="58"/>
      <c r="G105" s="58"/>
      <c r="H105" s="58"/>
      <c r="I105" s="58"/>
      <c r="J105" s="58"/>
      <c r="K105" s="58"/>
      <c r="L105" s="52"/>
      <c r="S105" s="35"/>
      <c r="T105" s="35"/>
      <c r="U105" s="35"/>
      <c r="V105" s="35"/>
      <c r="W105" s="35"/>
      <c r="X105" s="35"/>
      <c r="Y105" s="35"/>
      <c r="Z105" s="35"/>
      <c r="AA105" s="35"/>
      <c r="AB105" s="35"/>
      <c r="AC105" s="35"/>
      <c r="AD105" s="35"/>
      <c r="AE105" s="35"/>
    </row>
    <row r="106" spans="1:47" s="2" customFormat="1" ht="24.95" customHeight="1">
      <c r="A106" s="35"/>
      <c r="B106" s="36"/>
      <c r="C106" s="24" t="s">
        <v>249</v>
      </c>
      <c r="D106" s="37"/>
      <c r="E106" s="37"/>
      <c r="F106" s="37"/>
      <c r="G106" s="37"/>
      <c r="H106" s="37"/>
      <c r="I106" s="37"/>
      <c r="J106" s="37"/>
      <c r="K106" s="37"/>
      <c r="L106" s="52"/>
      <c r="S106" s="35"/>
      <c r="T106" s="35"/>
      <c r="U106" s="35"/>
      <c r="V106" s="35"/>
      <c r="W106" s="35"/>
      <c r="X106" s="35"/>
      <c r="Y106" s="35"/>
      <c r="Z106" s="35"/>
      <c r="AA106" s="35"/>
      <c r="AB106" s="35"/>
      <c r="AC106" s="35"/>
      <c r="AD106" s="35"/>
      <c r="AE106" s="35"/>
    </row>
    <row r="107" spans="1:47" s="2" customFormat="1" ht="6.95" customHeight="1">
      <c r="A107" s="35"/>
      <c r="B107" s="36"/>
      <c r="C107" s="37"/>
      <c r="D107" s="37"/>
      <c r="E107" s="37"/>
      <c r="F107" s="37"/>
      <c r="G107" s="37"/>
      <c r="H107" s="37"/>
      <c r="I107" s="37"/>
      <c r="J107" s="37"/>
      <c r="K107" s="37"/>
      <c r="L107" s="52"/>
      <c r="S107" s="35"/>
      <c r="T107" s="35"/>
      <c r="U107" s="35"/>
      <c r="V107" s="35"/>
      <c r="W107" s="35"/>
      <c r="X107" s="35"/>
      <c r="Y107" s="35"/>
      <c r="Z107" s="35"/>
      <c r="AA107" s="35"/>
      <c r="AB107" s="35"/>
      <c r="AC107" s="35"/>
      <c r="AD107" s="35"/>
      <c r="AE107" s="35"/>
    </row>
    <row r="108" spans="1:47" s="2" customFormat="1" ht="12" customHeight="1">
      <c r="A108" s="35"/>
      <c r="B108" s="36"/>
      <c r="C108" s="30" t="s">
        <v>15</v>
      </c>
      <c r="D108" s="37"/>
      <c r="E108" s="37"/>
      <c r="F108" s="37"/>
      <c r="G108" s="37"/>
      <c r="H108" s="37"/>
      <c r="I108" s="37"/>
      <c r="J108" s="37"/>
      <c r="K108" s="37"/>
      <c r="L108" s="52"/>
      <c r="S108" s="35"/>
      <c r="T108" s="35"/>
      <c r="U108" s="35"/>
      <c r="V108" s="35"/>
      <c r="W108" s="35"/>
      <c r="X108" s="35"/>
      <c r="Y108" s="35"/>
      <c r="Z108" s="35"/>
      <c r="AA108" s="35"/>
      <c r="AB108" s="35"/>
      <c r="AC108" s="35"/>
      <c r="AD108" s="35"/>
      <c r="AE108" s="35"/>
    </row>
    <row r="109" spans="1:47" s="2" customFormat="1" ht="16.5" customHeight="1">
      <c r="A109" s="35"/>
      <c r="B109" s="36"/>
      <c r="C109" s="37"/>
      <c r="D109" s="37"/>
      <c r="E109" s="410" t="str">
        <f>E7</f>
        <v>Modernizace teplárny OB6</v>
      </c>
      <c r="F109" s="411"/>
      <c r="G109" s="411"/>
      <c r="H109" s="411"/>
      <c r="I109" s="37"/>
      <c r="J109" s="37"/>
      <c r="K109" s="37"/>
      <c r="L109" s="52"/>
      <c r="S109" s="35"/>
      <c r="T109" s="35"/>
      <c r="U109" s="35"/>
      <c r="V109" s="35"/>
      <c r="W109" s="35"/>
      <c r="X109" s="35"/>
      <c r="Y109" s="35"/>
      <c r="Z109" s="35"/>
      <c r="AA109" s="35"/>
      <c r="AB109" s="35"/>
      <c r="AC109" s="35"/>
      <c r="AD109" s="35"/>
      <c r="AE109" s="35"/>
    </row>
    <row r="110" spans="1:47" s="1" customFormat="1" ht="12" customHeight="1">
      <c r="B110" s="22"/>
      <c r="C110" s="30" t="s">
        <v>241</v>
      </c>
      <c r="D110" s="23"/>
      <c r="E110" s="23"/>
      <c r="F110" s="23"/>
      <c r="G110" s="23"/>
      <c r="H110" s="23"/>
      <c r="I110" s="23"/>
      <c r="J110" s="23"/>
      <c r="K110" s="23"/>
      <c r="L110" s="21"/>
    </row>
    <row r="111" spans="1:47" s="2" customFormat="1" ht="16.5" customHeight="1">
      <c r="A111" s="35"/>
      <c r="B111" s="36"/>
      <c r="C111" s="37"/>
      <c r="D111" s="37"/>
      <c r="E111" s="410" t="s">
        <v>4665</v>
      </c>
      <c r="F111" s="409"/>
      <c r="G111" s="409"/>
      <c r="H111" s="409"/>
      <c r="I111" s="37"/>
      <c r="J111" s="37"/>
      <c r="K111" s="37"/>
      <c r="L111" s="52"/>
      <c r="S111" s="35"/>
      <c r="T111" s="35"/>
      <c r="U111" s="35"/>
      <c r="V111" s="35"/>
      <c r="W111" s="35"/>
      <c r="X111" s="35"/>
      <c r="Y111" s="35"/>
      <c r="Z111" s="35"/>
      <c r="AA111" s="35"/>
      <c r="AB111" s="35"/>
      <c r="AC111" s="35"/>
      <c r="AD111" s="35"/>
      <c r="AE111" s="35"/>
    </row>
    <row r="112" spans="1:47" s="2" customFormat="1" ht="12" customHeight="1">
      <c r="A112" s="35"/>
      <c r="B112" s="36"/>
      <c r="C112" s="30" t="s">
        <v>432</v>
      </c>
      <c r="D112" s="37"/>
      <c r="E112" s="37"/>
      <c r="F112" s="37"/>
      <c r="G112" s="37"/>
      <c r="H112" s="37"/>
      <c r="I112" s="37"/>
      <c r="J112" s="37"/>
      <c r="K112" s="37"/>
      <c r="L112" s="52"/>
      <c r="S112" s="35"/>
      <c r="T112" s="35"/>
      <c r="U112" s="35"/>
      <c r="V112" s="35"/>
      <c r="W112" s="35"/>
      <c r="X112" s="35"/>
      <c r="Y112" s="35"/>
      <c r="Z112" s="35"/>
      <c r="AA112" s="35"/>
      <c r="AB112" s="35"/>
      <c r="AC112" s="35"/>
      <c r="AD112" s="35"/>
      <c r="AE112" s="35"/>
    </row>
    <row r="113" spans="1:65" s="2" customFormat="1" ht="16.5" customHeight="1">
      <c r="A113" s="35"/>
      <c r="B113" s="36"/>
      <c r="C113" s="37"/>
      <c r="D113" s="37"/>
      <c r="E113" s="384" t="str">
        <f>E11</f>
        <v>SO 105-D1.4.4 - Elektroinstalace</v>
      </c>
      <c r="F113" s="409"/>
      <c r="G113" s="409"/>
      <c r="H113" s="409"/>
      <c r="I113" s="37"/>
      <c r="J113" s="37"/>
      <c r="K113" s="37"/>
      <c r="L113" s="52"/>
      <c r="S113" s="35"/>
      <c r="T113" s="35"/>
      <c r="U113" s="35"/>
      <c r="V113" s="35"/>
      <c r="W113" s="35"/>
      <c r="X113" s="35"/>
      <c r="Y113" s="35"/>
      <c r="Z113" s="35"/>
      <c r="AA113" s="35"/>
      <c r="AB113" s="35"/>
      <c r="AC113" s="35"/>
      <c r="AD113" s="35"/>
      <c r="AE113" s="35"/>
    </row>
    <row r="114" spans="1:65" s="2" customFormat="1" ht="6.95" customHeight="1">
      <c r="A114" s="35"/>
      <c r="B114" s="36"/>
      <c r="C114" s="37"/>
      <c r="D114" s="37"/>
      <c r="E114" s="37"/>
      <c r="F114" s="37"/>
      <c r="G114" s="37"/>
      <c r="H114" s="37"/>
      <c r="I114" s="37"/>
      <c r="J114" s="37"/>
      <c r="K114" s="37"/>
      <c r="L114" s="52"/>
      <c r="S114" s="35"/>
      <c r="T114" s="35"/>
      <c r="U114" s="35"/>
      <c r="V114" s="35"/>
      <c r="W114" s="35"/>
      <c r="X114" s="35"/>
      <c r="Y114" s="35"/>
      <c r="Z114" s="35"/>
      <c r="AA114" s="35"/>
      <c r="AB114" s="35"/>
      <c r="AC114" s="35"/>
      <c r="AD114" s="35"/>
      <c r="AE114" s="35"/>
    </row>
    <row r="115" spans="1:65" s="2" customFormat="1" ht="12" customHeight="1">
      <c r="A115" s="35"/>
      <c r="B115" s="36"/>
      <c r="C115" s="30" t="s">
        <v>19</v>
      </c>
      <c r="D115" s="37"/>
      <c r="E115" s="37"/>
      <c r="F115" s="28" t="str">
        <f>F14</f>
        <v>Mladá Boleslav</v>
      </c>
      <c r="G115" s="37"/>
      <c r="H115" s="37"/>
      <c r="I115" s="30" t="s">
        <v>21</v>
      </c>
      <c r="J115" s="67">
        <f>IF(J14="","",J14)</f>
        <v>45363</v>
      </c>
      <c r="K115" s="37"/>
      <c r="L115" s="52"/>
      <c r="S115" s="35"/>
      <c r="T115" s="35"/>
      <c r="U115" s="35"/>
      <c r="V115" s="35"/>
      <c r="W115" s="35"/>
      <c r="X115" s="35"/>
      <c r="Y115" s="35"/>
      <c r="Z115" s="35"/>
      <c r="AA115" s="35"/>
      <c r="AB115" s="35"/>
      <c r="AC115" s="35"/>
      <c r="AD115" s="35"/>
      <c r="AE115" s="35"/>
    </row>
    <row r="116" spans="1:65" s="2" customFormat="1" ht="6.95" customHeight="1">
      <c r="A116" s="35"/>
      <c r="B116" s="36"/>
      <c r="C116" s="37"/>
      <c r="D116" s="37"/>
      <c r="E116" s="37"/>
      <c r="F116" s="37"/>
      <c r="G116" s="37"/>
      <c r="H116" s="37"/>
      <c r="I116" s="37"/>
      <c r="J116" s="37"/>
      <c r="K116" s="37"/>
      <c r="L116" s="52"/>
      <c r="S116" s="35"/>
      <c r="T116" s="35"/>
      <c r="U116" s="35"/>
      <c r="V116" s="35"/>
      <c r="W116" s="35"/>
      <c r="X116" s="35"/>
      <c r="Y116" s="35"/>
      <c r="Z116" s="35"/>
      <c r="AA116" s="35"/>
      <c r="AB116" s="35"/>
      <c r="AC116" s="35"/>
      <c r="AD116" s="35"/>
      <c r="AE116" s="35"/>
    </row>
    <row r="117" spans="1:65" s="2" customFormat="1" ht="15.2" customHeight="1">
      <c r="A117" s="35"/>
      <c r="B117" s="36"/>
      <c r="C117" s="30" t="s">
        <v>22</v>
      </c>
      <c r="D117" s="37"/>
      <c r="E117" s="37"/>
      <c r="F117" s="28" t="str">
        <f>E17</f>
        <v xml:space="preserve">ŠKO-ENERGO s.r.o. </v>
      </c>
      <c r="G117" s="37"/>
      <c r="H117" s="37"/>
      <c r="I117" s="30" t="s">
        <v>28</v>
      </c>
      <c r="J117" s="33" t="str">
        <f>E23</f>
        <v>AFRY CZ s.r.o.</v>
      </c>
      <c r="K117" s="37"/>
      <c r="L117" s="52"/>
      <c r="S117" s="35"/>
      <c r="T117" s="35"/>
      <c r="U117" s="35"/>
      <c r="V117" s="35"/>
      <c r="W117" s="35"/>
      <c r="X117" s="35"/>
      <c r="Y117" s="35"/>
      <c r="Z117" s="35"/>
      <c r="AA117" s="35"/>
      <c r="AB117" s="35"/>
      <c r="AC117" s="35"/>
      <c r="AD117" s="35"/>
      <c r="AE117" s="35"/>
    </row>
    <row r="118" spans="1:65" s="2" customFormat="1" ht="15.2" customHeight="1">
      <c r="A118" s="35"/>
      <c r="B118" s="36"/>
      <c r="C118" s="30" t="s">
        <v>26</v>
      </c>
      <c r="D118" s="37"/>
      <c r="E118" s="37"/>
      <c r="F118" s="28" t="str">
        <f>IF(E20="","",E20)</f>
        <v>Vyplň údaj</v>
      </c>
      <c r="G118" s="37"/>
      <c r="H118" s="37"/>
      <c r="I118" s="30" t="s">
        <v>31</v>
      </c>
      <c r="J118" s="33" t="str">
        <f>E26</f>
        <v>AFRY CZ s.r.o.</v>
      </c>
      <c r="K118" s="37"/>
      <c r="L118" s="52"/>
      <c r="S118" s="35"/>
      <c r="T118" s="35"/>
      <c r="U118" s="35"/>
      <c r="V118" s="35"/>
      <c r="W118" s="35"/>
      <c r="X118" s="35"/>
      <c r="Y118" s="35"/>
      <c r="Z118" s="35"/>
      <c r="AA118" s="35"/>
      <c r="AB118" s="35"/>
      <c r="AC118" s="35"/>
      <c r="AD118" s="35"/>
      <c r="AE118" s="35"/>
    </row>
    <row r="119" spans="1:65" s="2" customFormat="1" ht="10.35" customHeight="1">
      <c r="A119" s="35"/>
      <c r="B119" s="36"/>
      <c r="C119" s="37"/>
      <c r="D119" s="37"/>
      <c r="E119" s="37"/>
      <c r="F119" s="37"/>
      <c r="G119" s="37"/>
      <c r="H119" s="37"/>
      <c r="I119" s="37"/>
      <c r="J119" s="37"/>
      <c r="K119" s="37"/>
      <c r="L119" s="52"/>
      <c r="S119" s="35"/>
      <c r="T119" s="35"/>
      <c r="U119" s="35"/>
      <c r="V119" s="35"/>
      <c r="W119" s="35"/>
      <c r="X119" s="35"/>
      <c r="Y119" s="35"/>
      <c r="Z119" s="35"/>
      <c r="AA119" s="35"/>
      <c r="AB119" s="35"/>
      <c r="AC119" s="35"/>
      <c r="AD119" s="35"/>
      <c r="AE119" s="35"/>
    </row>
    <row r="120" spans="1:65" s="11" customFormat="1" ht="29.25" customHeight="1">
      <c r="A120" s="163"/>
      <c r="B120" s="164"/>
      <c r="C120" s="165" t="s">
        <v>250</v>
      </c>
      <c r="D120" s="166" t="s">
        <v>55</v>
      </c>
      <c r="E120" s="166" t="s">
        <v>53</v>
      </c>
      <c r="F120" s="166" t="s">
        <v>54</v>
      </c>
      <c r="G120" s="166" t="s">
        <v>251</v>
      </c>
      <c r="H120" s="166" t="s">
        <v>252</v>
      </c>
      <c r="I120" s="166" t="s">
        <v>7632</v>
      </c>
      <c r="J120" s="167" t="s">
        <v>7631</v>
      </c>
      <c r="K120" s="168" t="s">
        <v>253</v>
      </c>
      <c r="L120" s="169"/>
      <c r="M120" s="76" t="s">
        <v>1</v>
      </c>
      <c r="N120" s="77" t="s">
        <v>37</v>
      </c>
      <c r="O120" s="77" t="s">
        <v>254</v>
      </c>
      <c r="P120" s="77" t="s">
        <v>255</v>
      </c>
      <c r="Q120" s="77" t="s">
        <v>256</v>
      </c>
      <c r="R120" s="77" t="s">
        <v>257</v>
      </c>
      <c r="S120" s="77" t="s">
        <v>258</v>
      </c>
      <c r="T120" s="78" t="s">
        <v>259</v>
      </c>
      <c r="U120" s="163"/>
      <c r="V120" s="163"/>
      <c r="W120" s="163"/>
      <c r="X120" s="163"/>
      <c r="Y120" s="163"/>
      <c r="Z120" s="163"/>
      <c r="AA120" s="163"/>
      <c r="AB120" s="163"/>
      <c r="AC120" s="163"/>
      <c r="AD120" s="163"/>
      <c r="AE120" s="163"/>
    </row>
    <row r="121" spans="1:65" s="2" customFormat="1" ht="22.9" customHeight="1">
      <c r="A121" s="35"/>
      <c r="B121" s="36"/>
      <c r="C121" s="83" t="s">
        <v>260</v>
      </c>
      <c r="D121" s="37"/>
      <c r="E121" s="37"/>
      <c r="F121" s="37"/>
      <c r="G121" s="37"/>
      <c r="H121" s="37"/>
      <c r="I121" s="37"/>
      <c r="J121" s="170">
        <f>BK121</f>
        <v>0</v>
      </c>
      <c r="K121" s="37"/>
      <c r="L121" s="40"/>
      <c r="M121" s="79"/>
      <c r="N121" s="171"/>
      <c r="O121" s="80"/>
      <c r="P121" s="172">
        <f>P122</f>
        <v>0</v>
      </c>
      <c r="Q121" s="80"/>
      <c r="R121" s="172">
        <f>R122</f>
        <v>0</v>
      </c>
      <c r="S121" s="80"/>
      <c r="T121" s="173">
        <f>T122</f>
        <v>0</v>
      </c>
      <c r="U121" s="35"/>
      <c r="V121" s="35"/>
      <c r="W121" s="35"/>
      <c r="X121" s="35"/>
      <c r="Y121" s="35"/>
      <c r="Z121" s="35"/>
      <c r="AA121" s="35"/>
      <c r="AB121" s="35"/>
      <c r="AC121" s="35"/>
      <c r="AD121" s="35"/>
      <c r="AE121" s="35"/>
      <c r="AT121" s="18" t="s">
        <v>63</v>
      </c>
      <c r="AU121" s="18" t="s">
        <v>245</v>
      </c>
      <c r="BK121" s="174">
        <f>BK122</f>
        <v>0</v>
      </c>
    </row>
    <row r="122" spans="1:65" s="12" customFormat="1" ht="25.9" customHeight="1">
      <c r="B122" s="175"/>
      <c r="C122" s="176"/>
      <c r="D122" s="177" t="s">
        <v>63</v>
      </c>
      <c r="E122" s="178" t="s">
        <v>1813</v>
      </c>
      <c r="F122" s="178" t="s">
        <v>4961</v>
      </c>
      <c r="G122" s="176"/>
      <c r="H122" s="176"/>
      <c r="I122" s="179"/>
      <c r="J122" s="180">
        <f>BK122</f>
        <v>0</v>
      </c>
      <c r="K122" s="176"/>
      <c r="L122" s="181"/>
      <c r="M122" s="182"/>
      <c r="N122" s="183"/>
      <c r="O122" s="183"/>
      <c r="P122" s="184">
        <f>SUM(P123:P146)</f>
        <v>0</v>
      </c>
      <c r="Q122" s="183"/>
      <c r="R122" s="184">
        <f>SUM(R123:R146)</f>
        <v>0</v>
      </c>
      <c r="S122" s="183"/>
      <c r="T122" s="185">
        <f>SUM(T123:T146)</f>
        <v>0</v>
      </c>
      <c r="AR122" s="186" t="s">
        <v>71</v>
      </c>
      <c r="AT122" s="187" t="s">
        <v>63</v>
      </c>
      <c r="AU122" s="187" t="s">
        <v>64</v>
      </c>
      <c r="AY122" s="186" t="s">
        <v>263</v>
      </c>
      <c r="BK122" s="188">
        <f>SUM(BK123:BK146)</f>
        <v>0</v>
      </c>
    </row>
    <row r="123" spans="1:65" s="2" customFormat="1" ht="16.5" customHeight="1">
      <c r="A123" s="35"/>
      <c r="B123" s="36"/>
      <c r="C123" s="191" t="s">
        <v>71</v>
      </c>
      <c r="D123" s="191" t="s">
        <v>266</v>
      </c>
      <c r="E123" s="192" t="s">
        <v>2860</v>
      </c>
      <c r="F123" s="193" t="s">
        <v>2861</v>
      </c>
      <c r="G123" s="194" t="s">
        <v>1863</v>
      </c>
      <c r="H123" s="195">
        <v>1</v>
      </c>
      <c r="I123" s="196"/>
      <c r="J123" s="197">
        <f t="shared" ref="J123:J146" si="0">ROUND(I123*H123,2)</f>
        <v>0</v>
      </c>
      <c r="K123" s="198"/>
      <c r="L123" s="40"/>
      <c r="M123" s="199" t="s">
        <v>1</v>
      </c>
      <c r="N123" s="200" t="s">
        <v>38</v>
      </c>
      <c r="O123" s="72"/>
      <c r="P123" s="201">
        <f t="shared" ref="P123:P146" si="1">O123*H123</f>
        <v>0</v>
      </c>
      <c r="Q123" s="201">
        <v>0</v>
      </c>
      <c r="R123" s="201">
        <f t="shared" ref="R123:R146" si="2">Q123*H123</f>
        <v>0</v>
      </c>
      <c r="S123" s="201">
        <v>0</v>
      </c>
      <c r="T123" s="202">
        <f t="shared" ref="T123:T146" si="3">S123*H123</f>
        <v>0</v>
      </c>
      <c r="U123" s="35"/>
      <c r="V123" s="35"/>
      <c r="W123" s="35"/>
      <c r="X123" s="35"/>
      <c r="Y123" s="35"/>
      <c r="Z123" s="35"/>
      <c r="AA123" s="35"/>
      <c r="AB123" s="35"/>
      <c r="AC123" s="35"/>
      <c r="AD123" s="35"/>
      <c r="AE123" s="35"/>
      <c r="AR123" s="203" t="s">
        <v>270</v>
      </c>
      <c r="AT123" s="203" t="s">
        <v>266</v>
      </c>
      <c r="AU123" s="203" t="s">
        <v>71</v>
      </c>
      <c r="AY123" s="18" t="s">
        <v>263</v>
      </c>
      <c r="BE123" s="204">
        <f t="shared" ref="BE123:BE146" si="4">IF(N123="základní",J123,0)</f>
        <v>0</v>
      </c>
      <c r="BF123" s="204">
        <f t="shared" ref="BF123:BF146" si="5">IF(N123="snížená",J123,0)</f>
        <v>0</v>
      </c>
      <c r="BG123" s="204">
        <f t="shared" ref="BG123:BG146" si="6">IF(N123="zákl. přenesená",J123,0)</f>
        <v>0</v>
      </c>
      <c r="BH123" s="204">
        <f t="shared" ref="BH123:BH146" si="7">IF(N123="sníž. přenesená",J123,0)</f>
        <v>0</v>
      </c>
      <c r="BI123" s="204">
        <f t="shared" ref="BI123:BI146" si="8">IF(N123="nulová",J123,0)</f>
        <v>0</v>
      </c>
      <c r="BJ123" s="18" t="s">
        <v>71</v>
      </c>
      <c r="BK123" s="204">
        <f t="shared" ref="BK123:BK146" si="9">ROUND(I123*H123,2)</f>
        <v>0</v>
      </c>
      <c r="BL123" s="18" t="s">
        <v>270</v>
      </c>
      <c r="BM123" s="203" t="s">
        <v>4962</v>
      </c>
    </row>
    <row r="124" spans="1:65" s="2" customFormat="1" ht="24.2" customHeight="1">
      <c r="A124" s="35"/>
      <c r="B124" s="36"/>
      <c r="C124" s="261" t="s">
        <v>73</v>
      </c>
      <c r="D124" s="261" t="s">
        <v>401</v>
      </c>
      <c r="E124" s="262" t="s">
        <v>4963</v>
      </c>
      <c r="F124" s="263" t="s">
        <v>4964</v>
      </c>
      <c r="G124" s="264" t="s">
        <v>1867</v>
      </c>
      <c r="H124" s="265">
        <v>1</v>
      </c>
      <c r="I124" s="266"/>
      <c r="J124" s="267">
        <f t="shared" si="0"/>
        <v>0</v>
      </c>
      <c r="K124" s="268"/>
      <c r="L124" s="269"/>
      <c r="M124" s="270" t="s">
        <v>1</v>
      </c>
      <c r="N124" s="271" t="s">
        <v>38</v>
      </c>
      <c r="O124" s="72"/>
      <c r="P124" s="201">
        <f t="shared" si="1"/>
        <v>0</v>
      </c>
      <c r="Q124" s="201">
        <v>0</v>
      </c>
      <c r="R124" s="201">
        <f t="shared" si="2"/>
        <v>0</v>
      </c>
      <c r="S124" s="201">
        <v>0</v>
      </c>
      <c r="T124" s="202">
        <f t="shared" si="3"/>
        <v>0</v>
      </c>
      <c r="U124" s="35"/>
      <c r="V124" s="35"/>
      <c r="W124" s="35"/>
      <c r="X124" s="35"/>
      <c r="Y124" s="35"/>
      <c r="Z124" s="35"/>
      <c r="AA124" s="35"/>
      <c r="AB124" s="35"/>
      <c r="AC124" s="35"/>
      <c r="AD124" s="35"/>
      <c r="AE124" s="35"/>
      <c r="AR124" s="203" t="s">
        <v>314</v>
      </c>
      <c r="AT124" s="203" t="s">
        <v>401</v>
      </c>
      <c r="AU124" s="203" t="s">
        <v>71</v>
      </c>
      <c r="AY124" s="18" t="s">
        <v>263</v>
      </c>
      <c r="BE124" s="204">
        <f t="shared" si="4"/>
        <v>0</v>
      </c>
      <c r="BF124" s="204">
        <f t="shared" si="5"/>
        <v>0</v>
      </c>
      <c r="BG124" s="204">
        <f t="shared" si="6"/>
        <v>0</v>
      </c>
      <c r="BH124" s="204">
        <f t="shared" si="7"/>
        <v>0</v>
      </c>
      <c r="BI124" s="204">
        <f t="shared" si="8"/>
        <v>0</v>
      </c>
      <c r="BJ124" s="18" t="s">
        <v>71</v>
      </c>
      <c r="BK124" s="204">
        <f t="shared" si="9"/>
        <v>0</v>
      </c>
      <c r="BL124" s="18" t="s">
        <v>270</v>
      </c>
      <c r="BM124" s="203" t="s">
        <v>4965</v>
      </c>
    </row>
    <row r="125" spans="1:65" s="2" customFormat="1" ht="37.9" customHeight="1">
      <c r="A125" s="35"/>
      <c r="B125" s="36"/>
      <c r="C125" s="261" t="s">
        <v>276</v>
      </c>
      <c r="D125" s="261" t="s">
        <v>401</v>
      </c>
      <c r="E125" s="262" t="s">
        <v>1876</v>
      </c>
      <c r="F125" s="263" t="s">
        <v>4966</v>
      </c>
      <c r="G125" s="264" t="s">
        <v>1867</v>
      </c>
      <c r="H125" s="265">
        <v>17</v>
      </c>
      <c r="I125" s="266"/>
      <c r="J125" s="267">
        <f t="shared" si="0"/>
        <v>0</v>
      </c>
      <c r="K125" s="268"/>
      <c r="L125" s="269"/>
      <c r="M125" s="270" t="s">
        <v>1</v>
      </c>
      <c r="N125" s="271" t="s">
        <v>38</v>
      </c>
      <c r="O125" s="72"/>
      <c r="P125" s="201">
        <f t="shared" si="1"/>
        <v>0</v>
      </c>
      <c r="Q125" s="201">
        <v>0</v>
      </c>
      <c r="R125" s="201">
        <f t="shared" si="2"/>
        <v>0</v>
      </c>
      <c r="S125" s="201">
        <v>0</v>
      </c>
      <c r="T125" s="202">
        <f t="shared" si="3"/>
        <v>0</v>
      </c>
      <c r="U125" s="35"/>
      <c r="V125" s="35"/>
      <c r="W125" s="35"/>
      <c r="X125" s="35"/>
      <c r="Y125" s="35"/>
      <c r="Z125" s="35"/>
      <c r="AA125" s="35"/>
      <c r="AB125" s="35"/>
      <c r="AC125" s="35"/>
      <c r="AD125" s="35"/>
      <c r="AE125" s="35"/>
      <c r="AR125" s="203" t="s">
        <v>314</v>
      </c>
      <c r="AT125" s="203" t="s">
        <v>401</v>
      </c>
      <c r="AU125" s="203" t="s">
        <v>71</v>
      </c>
      <c r="AY125" s="18" t="s">
        <v>263</v>
      </c>
      <c r="BE125" s="204">
        <f t="shared" si="4"/>
        <v>0</v>
      </c>
      <c r="BF125" s="204">
        <f t="shared" si="5"/>
        <v>0</v>
      </c>
      <c r="BG125" s="204">
        <f t="shared" si="6"/>
        <v>0</v>
      </c>
      <c r="BH125" s="204">
        <f t="shared" si="7"/>
        <v>0</v>
      </c>
      <c r="BI125" s="204">
        <f t="shared" si="8"/>
        <v>0</v>
      </c>
      <c r="BJ125" s="18" t="s">
        <v>71</v>
      </c>
      <c r="BK125" s="204">
        <f t="shared" si="9"/>
        <v>0</v>
      </c>
      <c r="BL125" s="18" t="s">
        <v>270</v>
      </c>
      <c r="BM125" s="203" t="s">
        <v>4967</v>
      </c>
    </row>
    <row r="126" spans="1:65" s="2" customFormat="1" ht="37.9" customHeight="1">
      <c r="A126" s="35"/>
      <c r="B126" s="36"/>
      <c r="C126" s="261" t="s">
        <v>270</v>
      </c>
      <c r="D126" s="261" t="s">
        <v>401</v>
      </c>
      <c r="E126" s="262" t="s">
        <v>1889</v>
      </c>
      <c r="F126" s="263" t="s">
        <v>1890</v>
      </c>
      <c r="G126" s="264" t="s">
        <v>1867</v>
      </c>
      <c r="H126" s="265">
        <v>1</v>
      </c>
      <c r="I126" s="266"/>
      <c r="J126" s="267">
        <f t="shared" si="0"/>
        <v>0</v>
      </c>
      <c r="K126" s="268"/>
      <c r="L126" s="269"/>
      <c r="M126" s="270" t="s">
        <v>1</v>
      </c>
      <c r="N126" s="271" t="s">
        <v>38</v>
      </c>
      <c r="O126" s="72"/>
      <c r="P126" s="201">
        <f t="shared" si="1"/>
        <v>0</v>
      </c>
      <c r="Q126" s="201">
        <v>0</v>
      </c>
      <c r="R126" s="201">
        <f t="shared" si="2"/>
        <v>0</v>
      </c>
      <c r="S126" s="201">
        <v>0</v>
      </c>
      <c r="T126" s="202">
        <f t="shared" si="3"/>
        <v>0</v>
      </c>
      <c r="U126" s="35"/>
      <c r="V126" s="35"/>
      <c r="W126" s="35"/>
      <c r="X126" s="35"/>
      <c r="Y126" s="35"/>
      <c r="Z126" s="35"/>
      <c r="AA126" s="35"/>
      <c r="AB126" s="35"/>
      <c r="AC126" s="35"/>
      <c r="AD126" s="35"/>
      <c r="AE126" s="35"/>
      <c r="AR126" s="203" t="s">
        <v>314</v>
      </c>
      <c r="AT126" s="203" t="s">
        <v>401</v>
      </c>
      <c r="AU126" s="203" t="s">
        <v>71</v>
      </c>
      <c r="AY126" s="18" t="s">
        <v>263</v>
      </c>
      <c r="BE126" s="204">
        <f t="shared" si="4"/>
        <v>0</v>
      </c>
      <c r="BF126" s="204">
        <f t="shared" si="5"/>
        <v>0</v>
      </c>
      <c r="BG126" s="204">
        <f t="shared" si="6"/>
        <v>0</v>
      </c>
      <c r="BH126" s="204">
        <f t="shared" si="7"/>
        <v>0</v>
      </c>
      <c r="BI126" s="204">
        <f t="shared" si="8"/>
        <v>0</v>
      </c>
      <c r="BJ126" s="18" t="s">
        <v>71</v>
      </c>
      <c r="BK126" s="204">
        <f t="shared" si="9"/>
        <v>0</v>
      </c>
      <c r="BL126" s="18" t="s">
        <v>270</v>
      </c>
      <c r="BM126" s="203" t="s">
        <v>4968</v>
      </c>
    </row>
    <row r="127" spans="1:65" s="2" customFormat="1" ht="16.5" customHeight="1">
      <c r="A127" s="35"/>
      <c r="B127" s="36"/>
      <c r="C127" s="261" t="s">
        <v>297</v>
      </c>
      <c r="D127" s="261" t="s">
        <v>401</v>
      </c>
      <c r="E127" s="262" t="s">
        <v>1892</v>
      </c>
      <c r="F127" s="263" t="s">
        <v>1893</v>
      </c>
      <c r="G127" s="264" t="s">
        <v>1867</v>
      </c>
      <c r="H127" s="265">
        <v>1</v>
      </c>
      <c r="I127" s="266"/>
      <c r="J127" s="267">
        <f t="shared" si="0"/>
        <v>0</v>
      </c>
      <c r="K127" s="268"/>
      <c r="L127" s="269"/>
      <c r="M127" s="270" t="s">
        <v>1</v>
      </c>
      <c r="N127" s="271" t="s">
        <v>38</v>
      </c>
      <c r="O127" s="72"/>
      <c r="P127" s="201">
        <f t="shared" si="1"/>
        <v>0</v>
      </c>
      <c r="Q127" s="201">
        <v>0</v>
      </c>
      <c r="R127" s="201">
        <f t="shared" si="2"/>
        <v>0</v>
      </c>
      <c r="S127" s="201">
        <v>0</v>
      </c>
      <c r="T127" s="202">
        <f t="shared" si="3"/>
        <v>0</v>
      </c>
      <c r="U127" s="35"/>
      <c r="V127" s="35"/>
      <c r="W127" s="35"/>
      <c r="X127" s="35"/>
      <c r="Y127" s="35"/>
      <c r="Z127" s="35"/>
      <c r="AA127" s="35"/>
      <c r="AB127" s="35"/>
      <c r="AC127" s="35"/>
      <c r="AD127" s="35"/>
      <c r="AE127" s="35"/>
      <c r="AR127" s="203" t="s">
        <v>314</v>
      </c>
      <c r="AT127" s="203" t="s">
        <v>401</v>
      </c>
      <c r="AU127" s="203" t="s">
        <v>71</v>
      </c>
      <c r="AY127" s="18" t="s">
        <v>263</v>
      </c>
      <c r="BE127" s="204">
        <f t="shared" si="4"/>
        <v>0</v>
      </c>
      <c r="BF127" s="204">
        <f t="shared" si="5"/>
        <v>0</v>
      </c>
      <c r="BG127" s="204">
        <f t="shared" si="6"/>
        <v>0</v>
      </c>
      <c r="BH127" s="204">
        <f t="shared" si="7"/>
        <v>0</v>
      </c>
      <c r="BI127" s="204">
        <f t="shared" si="8"/>
        <v>0</v>
      </c>
      <c r="BJ127" s="18" t="s">
        <v>71</v>
      </c>
      <c r="BK127" s="204">
        <f t="shared" si="9"/>
        <v>0</v>
      </c>
      <c r="BL127" s="18" t="s">
        <v>270</v>
      </c>
      <c r="BM127" s="203" t="s">
        <v>4969</v>
      </c>
    </row>
    <row r="128" spans="1:65" s="2" customFormat="1" ht="24.2" customHeight="1">
      <c r="A128" s="35"/>
      <c r="B128" s="36"/>
      <c r="C128" s="261" t="s">
        <v>304</v>
      </c>
      <c r="D128" s="261" t="s">
        <v>401</v>
      </c>
      <c r="E128" s="262" t="s">
        <v>1895</v>
      </c>
      <c r="F128" s="263" t="s">
        <v>1896</v>
      </c>
      <c r="G128" s="264" t="s">
        <v>1867</v>
      </c>
      <c r="H128" s="265">
        <v>2</v>
      </c>
      <c r="I128" s="266"/>
      <c r="J128" s="267">
        <f t="shared" si="0"/>
        <v>0</v>
      </c>
      <c r="K128" s="268"/>
      <c r="L128" s="269"/>
      <c r="M128" s="270" t="s">
        <v>1</v>
      </c>
      <c r="N128" s="271" t="s">
        <v>38</v>
      </c>
      <c r="O128" s="72"/>
      <c r="P128" s="201">
        <f t="shared" si="1"/>
        <v>0</v>
      </c>
      <c r="Q128" s="201">
        <v>0</v>
      </c>
      <c r="R128" s="201">
        <f t="shared" si="2"/>
        <v>0</v>
      </c>
      <c r="S128" s="201">
        <v>0</v>
      </c>
      <c r="T128" s="202">
        <f t="shared" si="3"/>
        <v>0</v>
      </c>
      <c r="U128" s="35"/>
      <c r="V128" s="35"/>
      <c r="W128" s="35"/>
      <c r="X128" s="35"/>
      <c r="Y128" s="35"/>
      <c r="Z128" s="35"/>
      <c r="AA128" s="35"/>
      <c r="AB128" s="35"/>
      <c r="AC128" s="35"/>
      <c r="AD128" s="35"/>
      <c r="AE128" s="35"/>
      <c r="AR128" s="203" t="s">
        <v>314</v>
      </c>
      <c r="AT128" s="203" t="s">
        <v>401</v>
      </c>
      <c r="AU128" s="203" t="s">
        <v>71</v>
      </c>
      <c r="AY128" s="18" t="s">
        <v>263</v>
      </c>
      <c r="BE128" s="204">
        <f t="shared" si="4"/>
        <v>0</v>
      </c>
      <c r="BF128" s="204">
        <f t="shared" si="5"/>
        <v>0</v>
      </c>
      <c r="BG128" s="204">
        <f t="shared" si="6"/>
        <v>0</v>
      </c>
      <c r="BH128" s="204">
        <f t="shared" si="7"/>
        <v>0</v>
      </c>
      <c r="BI128" s="204">
        <f t="shared" si="8"/>
        <v>0</v>
      </c>
      <c r="BJ128" s="18" t="s">
        <v>71</v>
      </c>
      <c r="BK128" s="204">
        <f t="shared" si="9"/>
        <v>0</v>
      </c>
      <c r="BL128" s="18" t="s">
        <v>270</v>
      </c>
      <c r="BM128" s="203" t="s">
        <v>4970</v>
      </c>
    </row>
    <row r="129" spans="1:65" s="2" customFormat="1" ht="16.5" customHeight="1">
      <c r="A129" s="35"/>
      <c r="B129" s="36"/>
      <c r="C129" s="261" t="s">
        <v>309</v>
      </c>
      <c r="D129" s="261" t="s">
        <v>401</v>
      </c>
      <c r="E129" s="262" t="s">
        <v>1901</v>
      </c>
      <c r="F129" s="263" t="s">
        <v>1902</v>
      </c>
      <c r="G129" s="264" t="s">
        <v>796</v>
      </c>
      <c r="H129" s="265">
        <v>200</v>
      </c>
      <c r="I129" s="266"/>
      <c r="J129" s="267">
        <f t="shared" si="0"/>
        <v>0</v>
      </c>
      <c r="K129" s="268"/>
      <c r="L129" s="269"/>
      <c r="M129" s="270" t="s">
        <v>1</v>
      </c>
      <c r="N129" s="271" t="s">
        <v>38</v>
      </c>
      <c r="O129" s="72"/>
      <c r="P129" s="201">
        <f t="shared" si="1"/>
        <v>0</v>
      </c>
      <c r="Q129" s="201">
        <v>0</v>
      </c>
      <c r="R129" s="201">
        <f t="shared" si="2"/>
        <v>0</v>
      </c>
      <c r="S129" s="201">
        <v>0</v>
      </c>
      <c r="T129" s="202">
        <f t="shared" si="3"/>
        <v>0</v>
      </c>
      <c r="U129" s="35"/>
      <c r="V129" s="35"/>
      <c r="W129" s="35"/>
      <c r="X129" s="35"/>
      <c r="Y129" s="35"/>
      <c r="Z129" s="35"/>
      <c r="AA129" s="35"/>
      <c r="AB129" s="35"/>
      <c r="AC129" s="35"/>
      <c r="AD129" s="35"/>
      <c r="AE129" s="35"/>
      <c r="AR129" s="203" t="s">
        <v>314</v>
      </c>
      <c r="AT129" s="203" t="s">
        <v>401</v>
      </c>
      <c r="AU129" s="203" t="s">
        <v>71</v>
      </c>
      <c r="AY129" s="18" t="s">
        <v>263</v>
      </c>
      <c r="BE129" s="204">
        <f t="shared" si="4"/>
        <v>0</v>
      </c>
      <c r="BF129" s="204">
        <f t="shared" si="5"/>
        <v>0</v>
      </c>
      <c r="BG129" s="204">
        <f t="shared" si="6"/>
        <v>0</v>
      </c>
      <c r="BH129" s="204">
        <f t="shared" si="7"/>
        <v>0</v>
      </c>
      <c r="BI129" s="204">
        <f t="shared" si="8"/>
        <v>0</v>
      </c>
      <c r="BJ129" s="18" t="s">
        <v>71</v>
      </c>
      <c r="BK129" s="204">
        <f t="shared" si="9"/>
        <v>0</v>
      </c>
      <c r="BL129" s="18" t="s">
        <v>270</v>
      </c>
      <c r="BM129" s="203" t="s">
        <v>4971</v>
      </c>
    </row>
    <row r="130" spans="1:65" s="2" customFormat="1" ht="16.5" customHeight="1">
      <c r="A130" s="35"/>
      <c r="B130" s="36"/>
      <c r="C130" s="261" t="s">
        <v>314</v>
      </c>
      <c r="D130" s="261" t="s">
        <v>401</v>
      </c>
      <c r="E130" s="262" t="s">
        <v>1904</v>
      </c>
      <c r="F130" s="263" t="s">
        <v>1905</v>
      </c>
      <c r="G130" s="264" t="s">
        <v>796</v>
      </c>
      <c r="H130" s="265">
        <v>30</v>
      </c>
      <c r="I130" s="266"/>
      <c r="J130" s="267">
        <f t="shared" si="0"/>
        <v>0</v>
      </c>
      <c r="K130" s="268"/>
      <c r="L130" s="269"/>
      <c r="M130" s="270" t="s">
        <v>1</v>
      </c>
      <c r="N130" s="271" t="s">
        <v>38</v>
      </c>
      <c r="O130" s="72"/>
      <c r="P130" s="201">
        <f t="shared" si="1"/>
        <v>0</v>
      </c>
      <c r="Q130" s="201">
        <v>0</v>
      </c>
      <c r="R130" s="201">
        <f t="shared" si="2"/>
        <v>0</v>
      </c>
      <c r="S130" s="201">
        <v>0</v>
      </c>
      <c r="T130" s="202">
        <f t="shared" si="3"/>
        <v>0</v>
      </c>
      <c r="U130" s="35"/>
      <c r="V130" s="35"/>
      <c r="W130" s="35"/>
      <c r="X130" s="35"/>
      <c r="Y130" s="35"/>
      <c r="Z130" s="35"/>
      <c r="AA130" s="35"/>
      <c r="AB130" s="35"/>
      <c r="AC130" s="35"/>
      <c r="AD130" s="35"/>
      <c r="AE130" s="35"/>
      <c r="AR130" s="203" t="s">
        <v>314</v>
      </c>
      <c r="AT130" s="203" t="s">
        <v>401</v>
      </c>
      <c r="AU130" s="203" t="s">
        <v>71</v>
      </c>
      <c r="AY130" s="18" t="s">
        <v>263</v>
      </c>
      <c r="BE130" s="204">
        <f t="shared" si="4"/>
        <v>0</v>
      </c>
      <c r="BF130" s="204">
        <f t="shared" si="5"/>
        <v>0</v>
      </c>
      <c r="BG130" s="204">
        <f t="shared" si="6"/>
        <v>0</v>
      </c>
      <c r="BH130" s="204">
        <f t="shared" si="7"/>
        <v>0</v>
      </c>
      <c r="BI130" s="204">
        <f t="shared" si="8"/>
        <v>0</v>
      </c>
      <c r="BJ130" s="18" t="s">
        <v>71</v>
      </c>
      <c r="BK130" s="204">
        <f t="shared" si="9"/>
        <v>0</v>
      </c>
      <c r="BL130" s="18" t="s">
        <v>270</v>
      </c>
      <c r="BM130" s="203" t="s">
        <v>4972</v>
      </c>
    </row>
    <row r="131" spans="1:65" s="2" customFormat="1" ht="16.5" customHeight="1">
      <c r="A131" s="35"/>
      <c r="B131" s="36"/>
      <c r="C131" s="261" t="s">
        <v>264</v>
      </c>
      <c r="D131" s="261" t="s">
        <v>401</v>
      </c>
      <c r="E131" s="262" t="s">
        <v>1907</v>
      </c>
      <c r="F131" s="263" t="s">
        <v>1908</v>
      </c>
      <c r="G131" s="264" t="s">
        <v>796</v>
      </c>
      <c r="H131" s="265">
        <v>30</v>
      </c>
      <c r="I131" s="266"/>
      <c r="J131" s="267">
        <f t="shared" si="0"/>
        <v>0</v>
      </c>
      <c r="K131" s="268"/>
      <c r="L131" s="269"/>
      <c r="M131" s="270" t="s">
        <v>1</v>
      </c>
      <c r="N131" s="271" t="s">
        <v>38</v>
      </c>
      <c r="O131" s="72"/>
      <c r="P131" s="201">
        <f t="shared" si="1"/>
        <v>0</v>
      </c>
      <c r="Q131" s="201">
        <v>0</v>
      </c>
      <c r="R131" s="201">
        <f t="shared" si="2"/>
        <v>0</v>
      </c>
      <c r="S131" s="201">
        <v>0</v>
      </c>
      <c r="T131" s="202">
        <f t="shared" si="3"/>
        <v>0</v>
      </c>
      <c r="U131" s="35"/>
      <c r="V131" s="35"/>
      <c r="W131" s="35"/>
      <c r="X131" s="35"/>
      <c r="Y131" s="35"/>
      <c r="Z131" s="35"/>
      <c r="AA131" s="35"/>
      <c r="AB131" s="35"/>
      <c r="AC131" s="35"/>
      <c r="AD131" s="35"/>
      <c r="AE131" s="35"/>
      <c r="AR131" s="203" t="s">
        <v>314</v>
      </c>
      <c r="AT131" s="203" t="s">
        <v>401</v>
      </c>
      <c r="AU131" s="203" t="s">
        <v>71</v>
      </c>
      <c r="AY131" s="18" t="s">
        <v>263</v>
      </c>
      <c r="BE131" s="204">
        <f t="shared" si="4"/>
        <v>0</v>
      </c>
      <c r="BF131" s="204">
        <f t="shared" si="5"/>
        <v>0</v>
      </c>
      <c r="BG131" s="204">
        <f t="shared" si="6"/>
        <v>0</v>
      </c>
      <c r="BH131" s="204">
        <f t="shared" si="7"/>
        <v>0</v>
      </c>
      <c r="BI131" s="204">
        <f t="shared" si="8"/>
        <v>0</v>
      </c>
      <c r="BJ131" s="18" t="s">
        <v>71</v>
      </c>
      <c r="BK131" s="204">
        <f t="shared" si="9"/>
        <v>0</v>
      </c>
      <c r="BL131" s="18" t="s">
        <v>270</v>
      </c>
      <c r="BM131" s="203" t="s">
        <v>4973</v>
      </c>
    </row>
    <row r="132" spans="1:65" s="2" customFormat="1" ht="24.2" customHeight="1">
      <c r="A132" s="35"/>
      <c r="B132" s="36"/>
      <c r="C132" s="261" t="s">
        <v>322</v>
      </c>
      <c r="D132" s="261" t="s">
        <v>401</v>
      </c>
      <c r="E132" s="262" t="s">
        <v>2882</v>
      </c>
      <c r="F132" s="263" t="s">
        <v>1917</v>
      </c>
      <c r="G132" s="264" t="s">
        <v>796</v>
      </c>
      <c r="H132" s="265">
        <v>30</v>
      </c>
      <c r="I132" s="266"/>
      <c r="J132" s="267">
        <f t="shared" si="0"/>
        <v>0</v>
      </c>
      <c r="K132" s="268"/>
      <c r="L132" s="269"/>
      <c r="M132" s="270" t="s">
        <v>1</v>
      </c>
      <c r="N132" s="271" t="s">
        <v>38</v>
      </c>
      <c r="O132" s="72"/>
      <c r="P132" s="201">
        <f t="shared" si="1"/>
        <v>0</v>
      </c>
      <c r="Q132" s="201">
        <v>0</v>
      </c>
      <c r="R132" s="201">
        <f t="shared" si="2"/>
        <v>0</v>
      </c>
      <c r="S132" s="201">
        <v>0</v>
      </c>
      <c r="T132" s="202">
        <f t="shared" si="3"/>
        <v>0</v>
      </c>
      <c r="U132" s="35"/>
      <c r="V132" s="35"/>
      <c r="W132" s="35"/>
      <c r="X132" s="35"/>
      <c r="Y132" s="35"/>
      <c r="Z132" s="35"/>
      <c r="AA132" s="35"/>
      <c r="AB132" s="35"/>
      <c r="AC132" s="35"/>
      <c r="AD132" s="35"/>
      <c r="AE132" s="35"/>
      <c r="AR132" s="203" t="s">
        <v>314</v>
      </c>
      <c r="AT132" s="203" t="s">
        <v>401</v>
      </c>
      <c r="AU132" s="203" t="s">
        <v>71</v>
      </c>
      <c r="AY132" s="18" t="s">
        <v>263</v>
      </c>
      <c r="BE132" s="204">
        <f t="shared" si="4"/>
        <v>0</v>
      </c>
      <c r="BF132" s="204">
        <f t="shared" si="5"/>
        <v>0</v>
      </c>
      <c r="BG132" s="204">
        <f t="shared" si="6"/>
        <v>0</v>
      </c>
      <c r="BH132" s="204">
        <f t="shared" si="7"/>
        <v>0</v>
      </c>
      <c r="BI132" s="204">
        <f t="shared" si="8"/>
        <v>0</v>
      </c>
      <c r="BJ132" s="18" t="s">
        <v>71</v>
      </c>
      <c r="BK132" s="204">
        <f t="shared" si="9"/>
        <v>0</v>
      </c>
      <c r="BL132" s="18" t="s">
        <v>270</v>
      </c>
      <c r="BM132" s="203" t="s">
        <v>4974</v>
      </c>
    </row>
    <row r="133" spans="1:65" s="2" customFormat="1" ht="16.5" customHeight="1">
      <c r="A133" s="35"/>
      <c r="B133" s="36"/>
      <c r="C133" s="191" t="s">
        <v>327</v>
      </c>
      <c r="D133" s="191" t="s">
        <v>266</v>
      </c>
      <c r="E133" s="192" t="s">
        <v>1919</v>
      </c>
      <c r="F133" s="193" t="s">
        <v>1920</v>
      </c>
      <c r="G133" s="194" t="s">
        <v>1863</v>
      </c>
      <c r="H133" s="195">
        <v>1</v>
      </c>
      <c r="I133" s="196"/>
      <c r="J133" s="197">
        <f t="shared" si="0"/>
        <v>0</v>
      </c>
      <c r="K133" s="198"/>
      <c r="L133" s="40"/>
      <c r="M133" s="199" t="s">
        <v>1</v>
      </c>
      <c r="N133" s="200" t="s">
        <v>38</v>
      </c>
      <c r="O133" s="72"/>
      <c r="P133" s="201">
        <f t="shared" si="1"/>
        <v>0</v>
      </c>
      <c r="Q133" s="201">
        <v>0</v>
      </c>
      <c r="R133" s="201">
        <f t="shared" si="2"/>
        <v>0</v>
      </c>
      <c r="S133" s="201">
        <v>0</v>
      </c>
      <c r="T133" s="202">
        <f t="shared" si="3"/>
        <v>0</v>
      </c>
      <c r="U133" s="35"/>
      <c r="V133" s="35"/>
      <c r="W133" s="35"/>
      <c r="X133" s="35"/>
      <c r="Y133" s="35"/>
      <c r="Z133" s="35"/>
      <c r="AA133" s="35"/>
      <c r="AB133" s="35"/>
      <c r="AC133" s="35"/>
      <c r="AD133" s="35"/>
      <c r="AE133" s="35"/>
      <c r="AR133" s="203" t="s">
        <v>270</v>
      </c>
      <c r="AT133" s="203" t="s">
        <v>266</v>
      </c>
      <c r="AU133" s="203" t="s">
        <v>71</v>
      </c>
      <c r="AY133" s="18" t="s">
        <v>263</v>
      </c>
      <c r="BE133" s="204">
        <f t="shared" si="4"/>
        <v>0</v>
      </c>
      <c r="BF133" s="204">
        <f t="shared" si="5"/>
        <v>0</v>
      </c>
      <c r="BG133" s="204">
        <f t="shared" si="6"/>
        <v>0</v>
      </c>
      <c r="BH133" s="204">
        <f t="shared" si="7"/>
        <v>0</v>
      </c>
      <c r="BI133" s="204">
        <f t="shared" si="8"/>
        <v>0</v>
      </c>
      <c r="BJ133" s="18" t="s">
        <v>71</v>
      </c>
      <c r="BK133" s="204">
        <f t="shared" si="9"/>
        <v>0</v>
      </c>
      <c r="BL133" s="18" t="s">
        <v>270</v>
      </c>
      <c r="BM133" s="203" t="s">
        <v>4975</v>
      </c>
    </row>
    <row r="134" spans="1:65" s="2" customFormat="1" ht="16.5" customHeight="1">
      <c r="A134" s="35"/>
      <c r="B134" s="36"/>
      <c r="C134" s="261" t="s">
        <v>8</v>
      </c>
      <c r="D134" s="261" t="s">
        <v>401</v>
      </c>
      <c r="E134" s="262" t="s">
        <v>1922</v>
      </c>
      <c r="F134" s="263" t="s">
        <v>1923</v>
      </c>
      <c r="G134" s="264" t="s">
        <v>1863</v>
      </c>
      <c r="H134" s="265">
        <v>1</v>
      </c>
      <c r="I134" s="266"/>
      <c r="J134" s="267">
        <f t="shared" si="0"/>
        <v>0</v>
      </c>
      <c r="K134" s="268"/>
      <c r="L134" s="269"/>
      <c r="M134" s="270" t="s">
        <v>1</v>
      </c>
      <c r="N134" s="271" t="s">
        <v>38</v>
      </c>
      <c r="O134" s="72"/>
      <c r="P134" s="201">
        <f t="shared" si="1"/>
        <v>0</v>
      </c>
      <c r="Q134" s="201">
        <v>0</v>
      </c>
      <c r="R134" s="201">
        <f t="shared" si="2"/>
        <v>0</v>
      </c>
      <c r="S134" s="201">
        <v>0</v>
      </c>
      <c r="T134" s="202">
        <f t="shared" si="3"/>
        <v>0</v>
      </c>
      <c r="U134" s="35"/>
      <c r="V134" s="35"/>
      <c r="W134" s="35"/>
      <c r="X134" s="35"/>
      <c r="Y134" s="35"/>
      <c r="Z134" s="35"/>
      <c r="AA134" s="35"/>
      <c r="AB134" s="35"/>
      <c r="AC134" s="35"/>
      <c r="AD134" s="35"/>
      <c r="AE134" s="35"/>
      <c r="AR134" s="203" t="s">
        <v>314</v>
      </c>
      <c r="AT134" s="203" t="s">
        <v>401</v>
      </c>
      <c r="AU134" s="203" t="s">
        <v>71</v>
      </c>
      <c r="AY134" s="18" t="s">
        <v>263</v>
      </c>
      <c r="BE134" s="204">
        <f t="shared" si="4"/>
        <v>0</v>
      </c>
      <c r="BF134" s="204">
        <f t="shared" si="5"/>
        <v>0</v>
      </c>
      <c r="BG134" s="204">
        <f t="shared" si="6"/>
        <v>0</v>
      </c>
      <c r="BH134" s="204">
        <f t="shared" si="7"/>
        <v>0</v>
      </c>
      <c r="BI134" s="204">
        <f t="shared" si="8"/>
        <v>0</v>
      </c>
      <c r="BJ134" s="18" t="s">
        <v>71</v>
      </c>
      <c r="BK134" s="204">
        <f t="shared" si="9"/>
        <v>0</v>
      </c>
      <c r="BL134" s="18" t="s">
        <v>270</v>
      </c>
      <c r="BM134" s="203" t="s">
        <v>4976</v>
      </c>
    </row>
    <row r="135" spans="1:65" s="2" customFormat="1" ht="16.5" customHeight="1">
      <c r="A135" s="35"/>
      <c r="B135" s="36"/>
      <c r="C135" s="261" t="s">
        <v>397</v>
      </c>
      <c r="D135" s="261" t="s">
        <v>401</v>
      </c>
      <c r="E135" s="262" t="s">
        <v>1925</v>
      </c>
      <c r="F135" s="263" t="s">
        <v>1926</v>
      </c>
      <c r="G135" s="264" t="s">
        <v>796</v>
      </c>
      <c r="H135" s="265">
        <v>150</v>
      </c>
      <c r="I135" s="266"/>
      <c r="J135" s="267">
        <f t="shared" si="0"/>
        <v>0</v>
      </c>
      <c r="K135" s="268"/>
      <c r="L135" s="269"/>
      <c r="M135" s="270" t="s">
        <v>1</v>
      </c>
      <c r="N135" s="271" t="s">
        <v>38</v>
      </c>
      <c r="O135" s="72"/>
      <c r="P135" s="201">
        <f t="shared" si="1"/>
        <v>0</v>
      </c>
      <c r="Q135" s="201">
        <v>0</v>
      </c>
      <c r="R135" s="201">
        <f t="shared" si="2"/>
        <v>0</v>
      </c>
      <c r="S135" s="201">
        <v>0</v>
      </c>
      <c r="T135" s="202">
        <f t="shared" si="3"/>
        <v>0</v>
      </c>
      <c r="U135" s="35"/>
      <c r="V135" s="35"/>
      <c r="W135" s="35"/>
      <c r="X135" s="35"/>
      <c r="Y135" s="35"/>
      <c r="Z135" s="35"/>
      <c r="AA135" s="35"/>
      <c r="AB135" s="35"/>
      <c r="AC135" s="35"/>
      <c r="AD135" s="35"/>
      <c r="AE135" s="35"/>
      <c r="AR135" s="203" t="s">
        <v>314</v>
      </c>
      <c r="AT135" s="203" t="s">
        <v>401</v>
      </c>
      <c r="AU135" s="203" t="s">
        <v>71</v>
      </c>
      <c r="AY135" s="18" t="s">
        <v>263</v>
      </c>
      <c r="BE135" s="204">
        <f t="shared" si="4"/>
        <v>0</v>
      </c>
      <c r="BF135" s="204">
        <f t="shared" si="5"/>
        <v>0</v>
      </c>
      <c r="BG135" s="204">
        <f t="shared" si="6"/>
        <v>0</v>
      </c>
      <c r="BH135" s="204">
        <f t="shared" si="7"/>
        <v>0</v>
      </c>
      <c r="BI135" s="204">
        <f t="shared" si="8"/>
        <v>0</v>
      </c>
      <c r="BJ135" s="18" t="s">
        <v>71</v>
      </c>
      <c r="BK135" s="204">
        <f t="shared" si="9"/>
        <v>0</v>
      </c>
      <c r="BL135" s="18" t="s">
        <v>270</v>
      </c>
      <c r="BM135" s="203" t="s">
        <v>4977</v>
      </c>
    </row>
    <row r="136" spans="1:65" s="2" customFormat="1" ht="16.5" customHeight="1">
      <c r="A136" s="35"/>
      <c r="B136" s="36"/>
      <c r="C136" s="261" t="s">
        <v>405</v>
      </c>
      <c r="D136" s="261" t="s">
        <v>401</v>
      </c>
      <c r="E136" s="262" t="s">
        <v>1928</v>
      </c>
      <c r="F136" s="263" t="s">
        <v>1929</v>
      </c>
      <c r="G136" s="264" t="s">
        <v>796</v>
      </c>
      <c r="H136" s="265">
        <v>150</v>
      </c>
      <c r="I136" s="266"/>
      <c r="J136" s="267">
        <f t="shared" si="0"/>
        <v>0</v>
      </c>
      <c r="K136" s="268"/>
      <c r="L136" s="269"/>
      <c r="M136" s="270" t="s">
        <v>1</v>
      </c>
      <c r="N136" s="271" t="s">
        <v>38</v>
      </c>
      <c r="O136" s="72"/>
      <c r="P136" s="201">
        <f t="shared" si="1"/>
        <v>0</v>
      </c>
      <c r="Q136" s="201">
        <v>0</v>
      </c>
      <c r="R136" s="201">
        <f t="shared" si="2"/>
        <v>0</v>
      </c>
      <c r="S136" s="201">
        <v>0</v>
      </c>
      <c r="T136" s="202">
        <f t="shared" si="3"/>
        <v>0</v>
      </c>
      <c r="U136" s="35"/>
      <c r="V136" s="35"/>
      <c r="W136" s="35"/>
      <c r="X136" s="35"/>
      <c r="Y136" s="35"/>
      <c r="Z136" s="35"/>
      <c r="AA136" s="35"/>
      <c r="AB136" s="35"/>
      <c r="AC136" s="35"/>
      <c r="AD136" s="35"/>
      <c r="AE136" s="35"/>
      <c r="AR136" s="203" t="s">
        <v>314</v>
      </c>
      <c r="AT136" s="203" t="s">
        <v>401</v>
      </c>
      <c r="AU136" s="203" t="s">
        <v>71</v>
      </c>
      <c r="AY136" s="18" t="s">
        <v>263</v>
      </c>
      <c r="BE136" s="204">
        <f t="shared" si="4"/>
        <v>0</v>
      </c>
      <c r="BF136" s="204">
        <f t="shared" si="5"/>
        <v>0</v>
      </c>
      <c r="BG136" s="204">
        <f t="shared" si="6"/>
        <v>0</v>
      </c>
      <c r="BH136" s="204">
        <f t="shared" si="7"/>
        <v>0</v>
      </c>
      <c r="BI136" s="204">
        <f t="shared" si="8"/>
        <v>0</v>
      </c>
      <c r="BJ136" s="18" t="s">
        <v>71</v>
      </c>
      <c r="BK136" s="204">
        <f t="shared" si="9"/>
        <v>0</v>
      </c>
      <c r="BL136" s="18" t="s">
        <v>270</v>
      </c>
      <c r="BM136" s="203" t="s">
        <v>4978</v>
      </c>
    </row>
    <row r="137" spans="1:65" s="2" customFormat="1" ht="16.5" customHeight="1">
      <c r="A137" s="35"/>
      <c r="B137" s="36"/>
      <c r="C137" s="261" t="s">
        <v>412</v>
      </c>
      <c r="D137" s="261" t="s">
        <v>401</v>
      </c>
      <c r="E137" s="262" t="s">
        <v>1931</v>
      </c>
      <c r="F137" s="263" t="s">
        <v>1932</v>
      </c>
      <c r="G137" s="264" t="s">
        <v>796</v>
      </c>
      <c r="H137" s="265">
        <v>100</v>
      </c>
      <c r="I137" s="266"/>
      <c r="J137" s="267">
        <f t="shared" si="0"/>
        <v>0</v>
      </c>
      <c r="K137" s="268"/>
      <c r="L137" s="269"/>
      <c r="M137" s="270" t="s">
        <v>1</v>
      </c>
      <c r="N137" s="271" t="s">
        <v>38</v>
      </c>
      <c r="O137" s="72"/>
      <c r="P137" s="201">
        <f t="shared" si="1"/>
        <v>0</v>
      </c>
      <c r="Q137" s="201">
        <v>0</v>
      </c>
      <c r="R137" s="201">
        <f t="shared" si="2"/>
        <v>0</v>
      </c>
      <c r="S137" s="201">
        <v>0</v>
      </c>
      <c r="T137" s="202">
        <f t="shared" si="3"/>
        <v>0</v>
      </c>
      <c r="U137" s="35"/>
      <c r="V137" s="35"/>
      <c r="W137" s="35"/>
      <c r="X137" s="35"/>
      <c r="Y137" s="35"/>
      <c r="Z137" s="35"/>
      <c r="AA137" s="35"/>
      <c r="AB137" s="35"/>
      <c r="AC137" s="35"/>
      <c r="AD137" s="35"/>
      <c r="AE137" s="35"/>
      <c r="AR137" s="203" t="s">
        <v>314</v>
      </c>
      <c r="AT137" s="203" t="s">
        <v>401</v>
      </c>
      <c r="AU137" s="203" t="s">
        <v>71</v>
      </c>
      <c r="AY137" s="18" t="s">
        <v>263</v>
      </c>
      <c r="BE137" s="204">
        <f t="shared" si="4"/>
        <v>0</v>
      </c>
      <c r="BF137" s="204">
        <f t="shared" si="5"/>
        <v>0</v>
      </c>
      <c r="BG137" s="204">
        <f t="shared" si="6"/>
        <v>0</v>
      </c>
      <c r="BH137" s="204">
        <f t="shared" si="7"/>
        <v>0</v>
      </c>
      <c r="BI137" s="204">
        <f t="shared" si="8"/>
        <v>0</v>
      </c>
      <c r="BJ137" s="18" t="s">
        <v>71</v>
      </c>
      <c r="BK137" s="204">
        <f t="shared" si="9"/>
        <v>0</v>
      </c>
      <c r="BL137" s="18" t="s">
        <v>270</v>
      </c>
      <c r="BM137" s="203" t="s">
        <v>4979</v>
      </c>
    </row>
    <row r="138" spans="1:65" s="2" customFormat="1" ht="16.5" customHeight="1">
      <c r="A138" s="35"/>
      <c r="B138" s="36"/>
      <c r="C138" s="261" t="s">
        <v>416</v>
      </c>
      <c r="D138" s="261" t="s">
        <v>401</v>
      </c>
      <c r="E138" s="262" t="s">
        <v>1934</v>
      </c>
      <c r="F138" s="263" t="s">
        <v>1935</v>
      </c>
      <c r="G138" s="264" t="s">
        <v>1867</v>
      </c>
      <c r="H138" s="265">
        <v>9</v>
      </c>
      <c r="I138" s="266"/>
      <c r="J138" s="267">
        <f t="shared" si="0"/>
        <v>0</v>
      </c>
      <c r="K138" s="268"/>
      <c r="L138" s="269"/>
      <c r="M138" s="270" t="s">
        <v>1</v>
      </c>
      <c r="N138" s="271" t="s">
        <v>38</v>
      </c>
      <c r="O138" s="72"/>
      <c r="P138" s="201">
        <f t="shared" si="1"/>
        <v>0</v>
      </c>
      <c r="Q138" s="201">
        <v>0</v>
      </c>
      <c r="R138" s="201">
        <f t="shared" si="2"/>
        <v>0</v>
      </c>
      <c r="S138" s="201">
        <v>0</v>
      </c>
      <c r="T138" s="202">
        <f t="shared" si="3"/>
        <v>0</v>
      </c>
      <c r="U138" s="35"/>
      <c r="V138" s="35"/>
      <c r="W138" s="35"/>
      <c r="X138" s="35"/>
      <c r="Y138" s="35"/>
      <c r="Z138" s="35"/>
      <c r="AA138" s="35"/>
      <c r="AB138" s="35"/>
      <c r="AC138" s="35"/>
      <c r="AD138" s="35"/>
      <c r="AE138" s="35"/>
      <c r="AR138" s="203" t="s">
        <v>314</v>
      </c>
      <c r="AT138" s="203" t="s">
        <v>401</v>
      </c>
      <c r="AU138" s="203" t="s">
        <v>71</v>
      </c>
      <c r="AY138" s="18" t="s">
        <v>263</v>
      </c>
      <c r="BE138" s="204">
        <f t="shared" si="4"/>
        <v>0</v>
      </c>
      <c r="BF138" s="204">
        <f t="shared" si="5"/>
        <v>0</v>
      </c>
      <c r="BG138" s="204">
        <f t="shared" si="6"/>
        <v>0</v>
      </c>
      <c r="BH138" s="204">
        <f t="shared" si="7"/>
        <v>0</v>
      </c>
      <c r="BI138" s="204">
        <f t="shared" si="8"/>
        <v>0</v>
      </c>
      <c r="BJ138" s="18" t="s">
        <v>71</v>
      </c>
      <c r="BK138" s="204">
        <f t="shared" si="9"/>
        <v>0</v>
      </c>
      <c r="BL138" s="18" t="s">
        <v>270</v>
      </c>
      <c r="BM138" s="203" t="s">
        <v>4980</v>
      </c>
    </row>
    <row r="139" spans="1:65" s="2" customFormat="1" ht="16.5" customHeight="1">
      <c r="A139" s="35"/>
      <c r="B139" s="36"/>
      <c r="C139" s="261" t="s">
        <v>421</v>
      </c>
      <c r="D139" s="261" t="s">
        <v>401</v>
      </c>
      <c r="E139" s="262" t="s">
        <v>1937</v>
      </c>
      <c r="F139" s="263" t="s">
        <v>2892</v>
      </c>
      <c r="G139" s="264" t="s">
        <v>1867</v>
      </c>
      <c r="H139" s="265">
        <v>36</v>
      </c>
      <c r="I139" s="266"/>
      <c r="J139" s="267">
        <f t="shared" si="0"/>
        <v>0</v>
      </c>
      <c r="K139" s="268"/>
      <c r="L139" s="269"/>
      <c r="M139" s="270" t="s">
        <v>1</v>
      </c>
      <c r="N139" s="271" t="s">
        <v>38</v>
      </c>
      <c r="O139" s="72"/>
      <c r="P139" s="201">
        <f t="shared" si="1"/>
        <v>0</v>
      </c>
      <c r="Q139" s="201">
        <v>0</v>
      </c>
      <c r="R139" s="201">
        <f t="shared" si="2"/>
        <v>0</v>
      </c>
      <c r="S139" s="201">
        <v>0</v>
      </c>
      <c r="T139" s="202">
        <f t="shared" si="3"/>
        <v>0</v>
      </c>
      <c r="U139" s="35"/>
      <c r="V139" s="35"/>
      <c r="W139" s="35"/>
      <c r="X139" s="35"/>
      <c r="Y139" s="35"/>
      <c r="Z139" s="35"/>
      <c r="AA139" s="35"/>
      <c r="AB139" s="35"/>
      <c r="AC139" s="35"/>
      <c r="AD139" s="35"/>
      <c r="AE139" s="35"/>
      <c r="AR139" s="203" t="s">
        <v>314</v>
      </c>
      <c r="AT139" s="203" t="s">
        <v>401</v>
      </c>
      <c r="AU139" s="203" t="s">
        <v>71</v>
      </c>
      <c r="AY139" s="18" t="s">
        <v>263</v>
      </c>
      <c r="BE139" s="204">
        <f t="shared" si="4"/>
        <v>0</v>
      </c>
      <c r="BF139" s="204">
        <f t="shared" si="5"/>
        <v>0</v>
      </c>
      <c r="BG139" s="204">
        <f t="shared" si="6"/>
        <v>0</v>
      </c>
      <c r="BH139" s="204">
        <f t="shared" si="7"/>
        <v>0</v>
      </c>
      <c r="BI139" s="204">
        <f t="shared" si="8"/>
        <v>0</v>
      </c>
      <c r="BJ139" s="18" t="s">
        <v>71</v>
      </c>
      <c r="BK139" s="204">
        <f t="shared" si="9"/>
        <v>0</v>
      </c>
      <c r="BL139" s="18" t="s">
        <v>270</v>
      </c>
      <c r="BM139" s="203" t="s">
        <v>4981</v>
      </c>
    </row>
    <row r="140" spans="1:65" s="2" customFormat="1" ht="16.5" customHeight="1">
      <c r="A140" s="35"/>
      <c r="B140" s="36"/>
      <c r="C140" s="261" t="s">
        <v>426</v>
      </c>
      <c r="D140" s="261" t="s">
        <v>401</v>
      </c>
      <c r="E140" s="262" t="s">
        <v>1940</v>
      </c>
      <c r="F140" s="263" t="s">
        <v>1941</v>
      </c>
      <c r="G140" s="264" t="s">
        <v>1867</v>
      </c>
      <c r="H140" s="265">
        <v>18</v>
      </c>
      <c r="I140" s="266"/>
      <c r="J140" s="267">
        <f t="shared" si="0"/>
        <v>0</v>
      </c>
      <c r="K140" s="268"/>
      <c r="L140" s="269"/>
      <c r="M140" s="270" t="s">
        <v>1</v>
      </c>
      <c r="N140" s="271" t="s">
        <v>38</v>
      </c>
      <c r="O140" s="72"/>
      <c r="P140" s="201">
        <f t="shared" si="1"/>
        <v>0</v>
      </c>
      <c r="Q140" s="201">
        <v>0</v>
      </c>
      <c r="R140" s="201">
        <f t="shared" si="2"/>
        <v>0</v>
      </c>
      <c r="S140" s="201">
        <v>0</v>
      </c>
      <c r="T140" s="202">
        <f t="shared" si="3"/>
        <v>0</v>
      </c>
      <c r="U140" s="35"/>
      <c r="V140" s="35"/>
      <c r="W140" s="35"/>
      <c r="X140" s="35"/>
      <c r="Y140" s="35"/>
      <c r="Z140" s="35"/>
      <c r="AA140" s="35"/>
      <c r="AB140" s="35"/>
      <c r="AC140" s="35"/>
      <c r="AD140" s="35"/>
      <c r="AE140" s="35"/>
      <c r="AR140" s="203" t="s">
        <v>314</v>
      </c>
      <c r="AT140" s="203" t="s">
        <v>401</v>
      </c>
      <c r="AU140" s="203" t="s">
        <v>71</v>
      </c>
      <c r="AY140" s="18" t="s">
        <v>263</v>
      </c>
      <c r="BE140" s="204">
        <f t="shared" si="4"/>
        <v>0</v>
      </c>
      <c r="BF140" s="204">
        <f t="shared" si="5"/>
        <v>0</v>
      </c>
      <c r="BG140" s="204">
        <f t="shared" si="6"/>
        <v>0</v>
      </c>
      <c r="BH140" s="204">
        <f t="shared" si="7"/>
        <v>0</v>
      </c>
      <c r="BI140" s="204">
        <f t="shared" si="8"/>
        <v>0</v>
      </c>
      <c r="BJ140" s="18" t="s">
        <v>71</v>
      </c>
      <c r="BK140" s="204">
        <f t="shared" si="9"/>
        <v>0</v>
      </c>
      <c r="BL140" s="18" t="s">
        <v>270</v>
      </c>
      <c r="BM140" s="203" t="s">
        <v>4982</v>
      </c>
    </row>
    <row r="141" spans="1:65" s="2" customFormat="1" ht="16.5" customHeight="1">
      <c r="A141" s="35"/>
      <c r="B141" s="36"/>
      <c r="C141" s="261" t="s">
        <v>554</v>
      </c>
      <c r="D141" s="261" t="s">
        <v>401</v>
      </c>
      <c r="E141" s="262" t="s">
        <v>1943</v>
      </c>
      <c r="F141" s="263" t="s">
        <v>1944</v>
      </c>
      <c r="G141" s="264" t="s">
        <v>1867</v>
      </c>
      <c r="H141" s="265">
        <v>9</v>
      </c>
      <c r="I141" s="266"/>
      <c r="J141" s="267">
        <f t="shared" si="0"/>
        <v>0</v>
      </c>
      <c r="K141" s="268"/>
      <c r="L141" s="269"/>
      <c r="M141" s="270" t="s">
        <v>1</v>
      </c>
      <c r="N141" s="271" t="s">
        <v>38</v>
      </c>
      <c r="O141" s="72"/>
      <c r="P141" s="201">
        <f t="shared" si="1"/>
        <v>0</v>
      </c>
      <c r="Q141" s="201">
        <v>0</v>
      </c>
      <c r="R141" s="201">
        <f t="shared" si="2"/>
        <v>0</v>
      </c>
      <c r="S141" s="201">
        <v>0</v>
      </c>
      <c r="T141" s="202">
        <f t="shared" si="3"/>
        <v>0</v>
      </c>
      <c r="U141" s="35"/>
      <c r="V141" s="35"/>
      <c r="W141" s="35"/>
      <c r="X141" s="35"/>
      <c r="Y141" s="35"/>
      <c r="Z141" s="35"/>
      <c r="AA141" s="35"/>
      <c r="AB141" s="35"/>
      <c r="AC141" s="35"/>
      <c r="AD141" s="35"/>
      <c r="AE141" s="35"/>
      <c r="AR141" s="203" t="s">
        <v>314</v>
      </c>
      <c r="AT141" s="203" t="s">
        <v>401</v>
      </c>
      <c r="AU141" s="203" t="s">
        <v>71</v>
      </c>
      <c r="AY141" s="18" t="s">
        <v>263</v>
      </c>
      <c r="BE141" s="204">
        <f t="shared" si="4"/>
        <v>0</v>
      </c>
      <c r="BF141" s="204">
        <f t="shared" si="5"/>
        <v>0</v>
      </c>
      <c r="BG141" s="204">
        <f t="shared" si="6"/>
        <v>0</v>
      </c>
      <c r="BH141" s="204">
        <f t="shared" si="7"/>
        <v>0</v>
      </c>
      <c r="BI141" s="204">
        <f t="shared" si="8"/>
        <v>0</v>
      </c>
      <c r="BJ141" s="18" t="s">
        <v>71</v>
      </c>
      <c r="BK141" s="204">
        <f t="shared" si="9"/>
        <v>0</v>
      </c>
      <c r="BL141" s="18" t="s">
        <v>270</v>
      </c>
      <c r="BM141" s="203" t="s">
        <v>4983</v>
      </c>
    </row>
    <row r="142" spans="1:65" s="2" customFormat="1" ht="16.5" customHeight="1">
      <c r="A142" s="35"/>
      <c r="B142" s="36"/>
      <c r="C142" s="191" t="s">
        <v>493</v>
      </c>
      <c r="D142" s="191" t="s">
        <v>266</v>
      </c>
      <c r="E142" s="192" t="s">
        <v>1946</v>
      </c>
      <c r="F142" s="193" t="s">
        <v>2852</v>
      </c>
      <c r="G142" s="194" t="s">
        <v>1863</v>
      </c>
      <c r="H142" s="195">
        <v>1</v>
      </c>
      <c r="I142" s="196"/>
      <c r="J142" s="197">
        <f t="shared" si="0"/>
        <v>0</v>
      </c>
      <c r="K142" s="198"/>
      <c r="L142" s="40"/>
      <c r="M142" s="199" t="s">
        <v>1</v>
      </c>
      <c r="N142" s="200" t="s">
        <v>38</v>
      </c>
      <c r="O142" s="72"/>
      <c r="P142" s="201">
        <f t="shared" si="1"/>
        <v>0</v>
      </c>
      <c r="Q142" s="201">
        <v>0</v>
      </c>
      <c r="R142" s="201">
        <f t="shared" si="2"/>
        <v>0</v>
      </c>
      <c r="S142" s="201">
        <v>0</v>
      </c>
      <c r="T142" s="202">
        <f t="shared" si="3"/>
        <v>0</v>
      </c>
      <c r="U142" s="35"/>
      <c r="V142" s="35"/>
      <c r="W142" s="35"/>
      <c r="X142" s="35"/>
      <c r="Y142" s="35"/>
      <c r="Z142" s="35"/>
      <c r="AA142" s="35"/>
      <c r="AB142" s="35"/>
      <c r="AC142" s="35"/>
      <c r="AD142" s="35"/>
      <c r="AE142" s="35"/>
      <c r="AR142" s="203" t="s">
        <v>270</v>
      </c>
      <c r="AT142" s="203" t="s">
        <v>266</v>
      </c>
      <c r="AU142" s="203" t="s">
        <v>71</v>
      </c>
      <c r="AY142" s="18" t="s">
        <v>263</v>
      </c>
      <c r="BE142" s="204">
        <f t="shared" si="4"/>
        <v>0</v>
      </c>
      <c r="BF142" s="204">
        <f t="shared" si="5"/>
        <v>0</v>
      </c>
      <c r="BG142" s="204">
        <f t="shared" si="6"/>
        <v>0</v>
      </c>
      <c r="BH142" s="204">
        <f t="shared" si="7"/>
        <v>0</v>
      </c>
      <c r="BI142" s="204">
        <f t="shared" si="8"/>
        <v>0</v>
      </c>
      <c r="BJ142" s="18" t="s">
        <v>71</v>
      </c>
      <c r="BK142" s="204">
        <f t="shared" si="9"/>
        <v>0</v>
      </c>
      <c r="BL142" s="18" t="s">
        <v>270</v>
      </c>
      <c r="BM142" s="203" t="s">
        <v>4984</v>
      </c>
    </row>
    <row r="143" spans="1:65" s="2" customFormat="1" ht="24.2" customHeight="1">
      <c r="A143" s="35"/>
      <c r="B143" s="36"/>
      <c r="C143" s="191" t="s">
        <v>7</v>
      </c>
      <c r="D143" s="191" t="s">
        <v>266</v>
      </c>
      <c r="E143" s="192" t="s">
        <v>1949</v>
      </c>
      <c r="F143" s="193" t="s">
        <v>1950</v>
      </c>
      <c r="G143" s="194" t="s">
        <v>1863</v>
      </c>
      <c r="H143" s="195">
        <v>1</v>
      </c>
      <c r="I143" s="196"/>
      <c r="J143" s="197">
        <f t="shared" si="0"/>
        <v>0</v>
      </c>
      <c r="K143" s="198"/>
      <c r="L143" s="40"/>
      <c r="M143" s="199" t="s">
        <v>1</v>
      </c>
      <c r="N143" s="200" t="s">
        <v>38</v>
      </c>
      <c r="O143" s="72"/>
      <c r="P143" s="201">
        <f t="shared" si="1"/>
        <v>0</v>
      </c>
      <c r="Q143" s="201">
        <v>0</v>
      </c>
      <c r="R143" s="201">
        <f t="shared" si="2"/>
        <v>0</v>
      </c>
      <c r="S143" s="201">
        <v>0</v>
      </c>
      <c r="T143" s="202">
        <f t="shared" si="3"/>
        <v>0</v>
      </c>
      <c r="U143" s="35"/>
      <c r="V143" s="35"/>
      <c r="W143" s="35"/>
      <c r="X143" s="35"/>
      <c r="Y143" s="35"/>
      <c r="Z143" s="35"/>
      <c r="AA143" s="35"/>
      <c r="AB143" s="35"/>
      <c r="AC143" s="35"/>
      <c r="AD143" s="35"/>
      <c r="AE143" s="35"/>
      <c r="AR143" s="203" t="s">
        <v>270</v>
      </c>
      <c r="AT143" s="203" t="s">
        <v>266</v>
      </c>
      <c r="AU143" s="203" t="s">
        <v>71</v>
      </c>
      <c r="AY143" s="18" t="s">
        <v>263</v>
      </c>
      <c r="BE143" s="204">
        <f t="shared" si="4"/>
        <v>0</v>
      </c>
      <c r="BF143" s="204">
        <f t="shared" si="5"/>
        <v>0</v>
      </c>
      <c r="BG143" s="204">
        <f t="shared" si="6"/>
        <v>0</v>
      </c>
      <c r="BH143" s="204">
        <f t="shared" si="7"/>
        <v>0</v>
      </c>
      <c r="BI143" s="204">
        <f t="shared" si="8"/>
        <v>0</v>
      </c>
      <c r="BJ143" s="18" t="s">
        <v>71</v>
      </c>
      <c r="BK143" s="204">
        <f t="shared" si="9"/>
        <v>0</v>
      </c>
      <c r="BL143" s="18" t="s">
        <v>270</v>
      </c>
      <c r="BM143" s="203" t="s">
        <v>4985</v>
      </c>
    </row>
    <row r="144" spans="1:65" s="2" customFormat="1" ht="16.5" customHeight="1">
      <c r="A144" s="35"/>
      <c r="B144" s="36"/>
      <c r="C144" s="191" t="s">
        <v>496</v>
      </c>
      <c r="D144" s="191" t="s">
        <v>266</v>
      </c>
      <c r="E144" s="192" t="s">
        <v>1952</v>
      </c>
      <c r="F144" s="193" t="s">
        <v>1953</v>
      </c>
      <c r="G144" s="194" t="s">
        <v>1863</v>
      </c>
      <c r="H144" s="195">
        <v>1</v>
      </c>
      <c r="I144" s="196"/>
      <c r="J144" s="197">
        <f t="shared" si="0"/>
        <v>0</v>
      </c>
      <c r="K144" s="198"/>
      <c r="L144" s="40"/>
      <c r="M144" s="199" t="s">
        <v>1</v>
      </c>
      <c r="N144" s="200" t="s">
        <v>38</v>
      </c>
      <c r="O144" s="72"/>
      <c r="P144" s="201">
        <f t="shared" si="1"/>
        <v>0</v>
      </c>
      <c r="Q144" s="201">
        <v>0</v>
      </c>
      <c r="R144" s="201">
        <f t="shared" si="2"/>
        <v>0</v>
      </c>
      <c r="S144" s="201">
        <v>0</v>
      </c>
      <c r="T144" s="202">
        <f t="shared" si="3"/>
        <v>0</v>
      </c>
      <c r="U144" s="35"/>
      <c r="V144" s="35"/>
      <c r="W144" s="35"/>
      <c r="X144" s="35"/>
      <c r="Y144" s="35"/>
      <c r="Z144" s="35"/>
      <c r="AA144" s="35"/>
      <c r="AB144" s="35"/>
      <c r="AC144" s="35"/>
      <c r="AD144" s="35"/>
      <c r="AE144" s="35"/>
      <c r="AR144" s="203" t="s">
        <v>270</v>
      </c>
      <c r="AT144" s="203" t="s">
        <v>266</v>
      </c>
      <c r="AU144" s="203" t="s">
        <v>71</v>
      </c>
      <c r="AY144" s="18" t="s">
        <v>263</v>
      </c>
      <c r="BE144" s="204">
        <f t="shared" si="4"/>
        <v>0</v>
      </c>
      <c r="BF144" s="204">
        <f t="shared" si="5"/>
        <v>0</v>
      </c>
      <c r="BG144" s="204">
        <f t="shared" si="6"/>
        <v>0</v>
      </c>
      <c r="BH144" s="204">
        <f t="shared" si="7"/>
        <v>0</v>
      </c>
      <c r="BI144" s="204">
        <f t="shared" si="8"/>
        <v>0</v>
      </c>
      <c r="BJ144" s="18" t="s">
        <v>71</v>
      </c>
      <c r="BK144" s="204">
        <f t="shared" si="9"/>
        <v>0</v>
      </c>
      <c r="BL144" s="18" t="s">
        <v>270</v>
      </c>
      <c r="BM144" s="203" t="s">
        <v>4986</v>
      </c>
    </row>
    <row r="145" spans="1:65" s="2" customFormat="1" ht="16.5" customHeight="1">
      <c r="A145" s="35"/>
      <c r="B145" s="36"/>
      <c r="C145" s="191" t="s">
        <v>576</v>
      </c>
      <c r="D145" s="191" t="s">
        <v>266</v>
      </c>
      <c r="E145" s="192" t="s">
        <v>1955</v>
      </c>
      <c r="F145" s="193" t="s">
        <v>1956</v>
      </c>
      <c r="G145" s="194" t="s">
        <v>1863</v>
      </c>
      <c r="H145" s="195">
        <v>1</v>
      </c>
      <c r="I145" s="196"/>
      <c r="J145" s="197">
        <f t="shared" si="0"/>
        <v>0</v>
      </c>
      <c r="K145" s="198"/>
      <c r="L145" s="40"/>
      <c r="M145" s="199" t="s">
        <v>1</v>
      </c>
      <c r="N145" s="200" t="s">
        <v>38</v>
      </c>
      <c r="O145" s="72"/>
      <c r="P145" s="201">
        <f t="shared" si="1"/>
        <v>0</v>
      </c>
      <c r="Q145" s="201">
        <v>0</v>
      </c>
      <c r="R145" s="201">
        <f t="shared" si="2"/>
        <v>0</v>
      </c>
      <c r="S145" s="201">
        <v>0</v>
      </c>
      <c r="T145" s="202">
        <f t="shared" si="3"/>
        <v>0</v>
      </c>
      <c r="U145" s="35"/>
      <c r="V145" s="35"/>
      <c r="W145" s="35"/>
      <c r="X145" s="35"/>
      <c r="Y145" s="35"/>
      <c r="Z145" s="35"/>
      <c r="AA145" s="35"/>
      <c r="AB145" s="35"/>
      <c r="AC145" s="35"/>
      <c r="AD145" s="35"/>
      <c r="AE145" s="35"/>
      <c r="AR145" s="203" t="s">
        <v>270</v>
      </c>
      <c r="AT145" s="203" t="s">
        <v>266</v>
      </c>
      <c r="AU145" s="203" t="s">
        <v>71</v>
      </c>
      <c r="AY145" s="18" t="s">
        <v>263</v>
      </c>
      <c r="BE145" s="204">
        <f t="shared" si="4"/>
        <v>0</v>
      </c>
      <c r="BF145" s="204">
        <f t="shared" si="5"/>
        <v>0</v>
      </c>
      <c r="BG145" s="204">
        <f t="shared" si="6"/>
        <v>0</v>
      </c>
      <c r="BH145" s="204">
        <f t="shared" si="7"/>
        <v>0</v>
      </c>
      <c r="BI145" s="204">
        <f t="shared" si="8"/>
        <v>0</v>
      </c>
      <c r="BJ145" s="18" t="s">
        <v>71</v>
      </c>
      <c r="BK145" s="204">
        <f t="shared" si="9"/>
        <v>0</v>
      </c>
      <c r="BL145" s="18" t="s">
        <v>270</v>
      </c>
      <c r="BM145" s="203" t="s">
        <v>4987</v>
      </c>
    </row>
    <row r="146" spans="1:65" s="2" customFormat="1" ht="16.5" customHeight="1">
      <c r="A146" s="35"/>
      <c r="B146" s="36"/>
      <c r="C146" s="191" t="s">
        <v>500</v>
      </c>
      <c r="D146" s="191" t="s">
        <v>266</v>
      </c>
      <c r="E146" s="192" t="s">
        <v>1958</v>
      </c>
      <c r="F146" s="193" t="s">
        <v>1959</v>
      </c>
      <c r="G146" s="194" t="s">
        <v>1863</v>
      </c>
      <c r="H146" s="195">
        <v>1</v>
      </c>
      <c r="I146" s="196"/>
      <c r="J146" s="197">
        <f t="shared" si="0"/>
        <v>0</v>
      </c>
      <c r="K146" s="198"/>
      <c r="L146" s="40"/>
      <c r="M146" s="243" t="s">
        <v>1</v>
      </c>
      <c r="N146" s="244" t="s">
        <v>38</v>
      </c>
      <c r="O146" s="245"/>
      <c r="P146" s="246">
        <f t="shared" si="1"/>
        <v>0</v>
      </c>
      <c r="Q146" s="246">
        <v>0</v>
      </c>
      <c r="R146" s="246">
        <f t="shared" si="2"/>
        <v>0</v>
      </c>
      <c r="S146" s="246">
        <v>0</v>
      </c>
      <c r="T146" s="247">
        <f t="shared" si="3"/>
        <v>0</v>
      </c>
      <c r="U146" s="35"/>
      <c r="V146" s="35"/>
      <c r="W146" s="35"/>
      <c r="X146" s="35"/>
      <c r="Y146" s="35"/>
      <c r="Z146" s="35"/>
      <c r="AA146" s="35"/>
      <c r="AB146" s="35"/>
      <c r="AC146" s="35"/>
      <c r="AD146" s="35"/>
      <c r="AE146" s="35"/>
      <c r="AR146" s="203" t="s">
        <v>270</v>
      </c>
      <c r="AT146" s="203" t="s">
        <v>266</v>
      </c>
      <c r="AU146" s="203" t="s">
        <v>71</v>
      </c>
      <c r="AY146" s="18" t="s">
        <v>263</v>
      </c>
      <c r="BE146" s="204">
        <f t="shared" si="4"/>
        <v>0</v>
      </c>
      <c r="BF146" s="204">
        <f t="shared" si="5"/>
        <v>0</v>
      </c>
      <c r="BG146" s="204">
        <f t="shared" si="6"/>
        <v>0</v>
      </c>
      <c r="BH146" s="204">
        <f t="shared" si="7"/>
        <v>0</v>
      </c>
      <c r="BI146" s="204">
        <f t="shared" si="8"/>
        <v>0</v>
      </c>
      <c r="BJ146" s="18" t="s">
        <v>71</v>
      </c>
      <c r="BK146" s="204">
        <f t="shared" si="9"/>
        <v>0</v>
      </c>
      <c r="BL146" s="18" t="s">
        <v>270</v>
      </c>
      <c r="BM146" s="203" t="s">
        <v>4988</v>
      </c>
    </row>
    <row r="147" spans="1:65" s="2" customFormat="1" ht="6.95" customHeight="1">
      <c r="A147" s="35"/>
      <c r="B147" s="55"/>
      <c r="C147" s="56"/>
      <c r="D147" s="56"/>
      <c r="E147" s="56"/>
      <c r="F147" s="56"/>
      <c r="G147" s="56"/>
      <c r="H147" s="56"/>
      <c r="I147" s="56"/>
      <c r="J147" s="56"/>
      <c r="K147" s="56"/>
      <c r="L147" s="40"/>
      <c r="M147" s="35"/>
      <c r="O147" s="35"/>
      <c r="P147" s="35"/>
      <c r="Q147" s="35"/>
      <c r="R147" s="35"/>
      <c r="S147" s="35"/>
      <c r="T147" s="35"/>
      <c r="U147" s="35"/>
      <c r="V147" s="35"/>
      <c r="W147" s="35"/>
      <c r="X147" s="35"/>
      <c r="Y147" s="35"/>
      <c r="Z147" s="35"/>
      <c r="AA147" s="35"/>
      <c r="AB147" s="35"/>
      <c r="AC147" s="35"/>
      <c r="AD147" s="35"/>
      <c r="AE147" s="35"/>
    </row>
  </sheetData>
  <sheetProtection algorithmName="SHA-512" hashValue="CmlPbtH1BUOMht6gJlweFXZvCMiyN0IceDJKk+pjPW0hVzGmbHWF2SAv2LtXPTCabiZR3u2xyaPs/imNCMU2aQ==" saltValue="x74zS5nTLjla9Enxsh8iSA==" spinCount="100000" sheet="1" objects="1" scenarios="1" formatColumns="0" formatRows="0" autoFilter="0"/>
  <autoFilter ref="C120:K146" xr:uid="{00000000-0009-0000-0000-00001A000000}"/>
  <mergeCells count="12">
    <mergeCell ref="E113:H113"/>
    <mergeCell ref="L2:V2"/>
    <mergeCell ref="E85:H85"/>
    <mergeCell ref="E87:H87"/>
    <mergeCell ref="E89:H89"/>
    <mergeCell ref="E109:H109"/>
    <mergeCell ref="E111:H111"/>
    <mergeCell ref="E7:H7"/>
    <mergeCell ref="E9:H9"/>
    <mergeCell ref="E11:H11"/>
    <mergeCell ref="E20:H20"/>
    <mergeCell ref="E29:H29"/>
  </mergeCells>
  <pageMargins left="0.39374999999999999" right="0.39374999999999999" top="0.39374999999999999" bottom="0.39374999999999999" header="0" footer="0"/>
  <pageSetup paperSize="9" scale="88" fitToHeight="100" orientation="portrait" blackAndWhite="1" r:id="rId1"/>
  <headerFooter>
    <oddHeader>&amp;L&amp;"Arial"&amp;8&amp;K000000INTERNAL&amp;1#</oddHeader>
    <oddFooter>&amp;CStrana &amp;P z &amp;N</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List28">
    <pageSetUpPr fitToPage="1"/>
  </sheetPr>
  <dimension ref="A2:BM173"/>
  <sheetViews>
    <sheetView showGridLines="0" workbookViewId="0">
      <selection activeCell="F156" sqref="F156"/>
    </sheetView>
  </sheetViews>
  <sheetFormatPr defaultRowHeight="11.25"/>
  <cols>
    <col min="1" max="1" width="8.33203125" style="1" customWidth="1"/>
    <col min="2" max="2" width="1.1640625" style="1" customWidth="1"/>
    <col min="3" max="3" width="4.1640625" style="1" customWidth="1"/>
    <col min="4" max="4" width="4.33203125" style="1" customWidth="1"/>
    <col min="5" max="5" width="17.1640625" style="1" customWidth="1"/>
    <col min="6" max="6" width="50.83203125" style="1" customWidth="1"/>
    <col min="7" max="7" width="7.5" style="1" customWidth="1"/>
    <col min="8" max="8" width="14" style="1" customWidth="1"/>
    <col min="9" max="9" width="15.83203125" style="1" customWidth="1"/>
    <col min="10" max="10" width="22.33203125" style="1" customWidth="1"/>
    <col min="11" max="11" width="22.33203125" style="1" hidden="1" customWidth="1"/>
    <col min="12" max="12" width="9.33203125" style="1" customWidth="1"/>
    <col min="13" max="13" width="10.83203125" style="1" hidden="1" customWidth="1"/>
    <col min="14" max="14" width="9.33203125" style="1" hidden="1"/>
    <col min="15" max="20" width="14.1640625" style="1" hidden="1" customWidth="1"/>
    <col min="21" max="21" width="16.33203125" style="1" hidden="1" customWidth="1"/>
    <col min="22" max="22" width="12.33203125" style="1" customWidth="1"/>
    <col min="23" max="23" width="16.33203125" style="1" customWidth="1"/>
    <col min="24" max="24" width="12.33203125" style="1" customWidth="1"/>
    <col min="25" max="25" width="15" style="1" customWidth="1"/>
    <col min="26" max="26" width="11" style="1" customWidth="1"/>
    <col min="27" max="27" width="15" style="1" customWidth="1"/>
    <col min="28" max="28" width="16.33203125" style="1" customWidth="1"/>
    <col min="29" max="29" width="11" style="1" customWidth="1"/>
    <col min="30" max="30" width="15" style="1" customWidth="1"/>
    <col min="31" max="31" width="16.33203125" style="1" customWidth="1"/>
    <col min="44" max="65" width="9.33203125" style="1" hidden="1"/>
  </cols>
  <sheetData>
    <row r="2" spans="1:46" s="1" customFormat="1" ht="36.950000000000003" customHeight="1">
      <c r="L2" s="383"/>
      <c r="M2" s="383"/>
      <c r="N2" s="383"/>
      <c r="O2" s="383"/>
      <c r="P2" s="383"/>
      <c r="Q2" s="383"/>
      <c r="R2" s="383"/>
      <c r="S2" s="383"/>
      <c r="T2" s="383"/>
      <c r="U2" s="383"/>
      <c r="V2" s="383"/>
      <c r="AT2" s="18" t="s">
        <v>149</v>
      </c>
    </row>
    <row r="3" spans="1:46" s="1" customFormat="1" ht="6.95" customHeight="1">
      <c r="B3" s="114"/>
      <c r="C3" s="115"/>
      <c r="D3" s="115"/>
      <c r="E3" s="115"/>
      <c r="F3" s="115"/>
      <c r="G3" s="115"/>
      <c r="H3" s="115"/>
      <c r="I3" s="115"/>
      <c r="J3" s="115"/>
      <c r="K3" s="115"/>
      <c r="L3" s="21"/>
      <c r="AT3" s="18" t="s">
        <v>73</v>
      </c>
    </row>
    <row r="4" spans="1:46" s="1" customFormat="1" ht="24.95" customHeight="1">
      <c r="B4" s="21"/>
      <c r="D4" s="116" t="s">
        <v>240</v>
      </c>
      <c r="L4" s="21"/>
      <c r="M4" s="117" t="s">
        <v>10</v>
      </c>
      <c r="AT4" s="18" t="s">
        <v>4</v>
      </c>
    </row>
    <row r="5" spans="1:46" s="1" customFormat="1" ht="6.95" customHeight="1">
      <c r="B5" s="21"/>
      <c r="L5" s="21"/>
    </row>
    <row r="6" spans="1:46" s="1" customFormat="1" ht="12" customHeight="1">
      <c r="B6" s="21"/>
      <c r="D6" s="118" t="s">
        <v>15</v>
      </c>
      <c r="L6" s="21"/>
    </row>
    <row r="7" spans="1:46" s="1" customFormat="1" ht="16.5" customHeight="1">
      <c r="B7" s="21"/>
      <c r="E7" s="412" t="str">
        <f>'Rekapitulace stavby'!K6</f>
        <v>Modernizace teplárny OB6</v>
      </c>
      <c r="F7" s="413"/>
      <c r="G7" s="413"/>
      <c r="H7" s="413"/>
      <c r="L7" s="21"/>
    </row>
    <row r="8" spans="1:46" s="1" customFormat="1" ht="12" customHeight="1">
      <c r="B8" s="21"/>
      <c r="D8" s="118" t="s">
        <v>241</v>
      </c>
      <c r="L8" s="21"/>
    </row>
    <row r="9" spans="1:46" s="2" customFormat="1" ht="16.5" customHeight="1">
      <c r="A9" s="35"/>
      <c r="B9" s="40"/>
      <c r="C9" s="35"/>
      <c r="D9" s="35"/>
      <c r="E9" s="412" t="s">
        <v>4665</v>
      </c>
      <c r="F9" s="415"/>
      <c r="G9" s="415"/>
      <c r="H9" s="415"/>
      <c r="I9" s="35"/>
      <c r="J9" s="35"/>
      <c r="K9" s="35"/>
      <c r="L9" s="52"/>
      <c r="S9" s="35"/>
      <c r="T9" s="35"/>
      <c r="U9" s="35"/>
      <c r="V9" s="35"/>
      <c r="W9" s="35"/>
      <c r="X9" s="35"/>
      <c r="Y9" s="35"/>
      <c r="Z9" s="35"/>
      <c r="AA9" s="35"/>
      <c r="AB9" s="35"/>
      <c r="AC9" s="35"/>
      <c r="AD9" s="35"/>
      <c r="AE9" s="35"/>
    </row>
    <row r="10" spans="1:46" s="2" customFormat="1" ht="12" customHeight="1">
      <c r="A10" s="35"/>
      <c r="B10" s="40"/>
      <c r="C10" s="35"/>
      <c r="D10" s="118" t="s">
        <v>432</v>
      </c>
      <c r="E10" s="35"/>
      <c r="F10" s="35"/>
      <c r="G10" s="35"/>
      <c r="H10" s="35"/>
      <c r="I10" s="35"/>
      <c r="J10" s="35"/>
      <c r="K10" s="35"/>
      <c r="L10" s="52"/>
      <c r="S10" s="35"/>
      <c r="T10" s="35"/>
      <c r="U10" s="35"/>
      <c r="V10" s="35"/>
      <c r="W10" s="35"/>
      <c r="X10" s="35"/>
      <c r="Y10" s="35"/>
      <c r="Z10" s="35"/>
      <c r="AA10" s="35"/>
      <c r="AB10" s="35"/>
      <c r="AC10" s="35"/>
      <c r="AD10" s="35"/>
      <c r="AE10" s="35"/>
    </row>
    <row r="11" spans="1:46" s="2" customFormat="1" ht="16.5" customHeight="1">
      <c r="A11" s="35"/>
      <c r="B11" s="40"/>
      <c r="C11" s="35"/>
      <c r="D11" s="35"/>
      <c r="E11" s="414" t="s">
        <v>4989</v>
      </c>
      <c r="F11" s="415"/>
      <c r="G11" s="415"/>
      <c r="H11" s="415"/>
      <c r="I11" s="35"/>
      <c r="J11" s="35"/>
      <c r="K11" s="35"/>
      <c r="L11" s="52"/>
      <c r="S11" s="35"/>
      <c r="T11" s="35"/>
      <c r="U11" s="35"/>
      <c r="V11" s="35"/>
      <c r="W11" s="35"/>
      <c r="X11" s="35"/>
      <c r="Y11" s="35"/>
      <c r="Z11" s="35"/>
      <c r="AA11" s="35"/>
      <c r="AB11" s="35"/>
      <c r="AC11" s="35"/>
      <c r="AD11" s="35"/>
      <c r="AE11" s="35"/>
    </row>
    <row r="12" spans="1:46" s="2" customFormat="1">
      <c r="A12" s="35"/>
      <c r="B12" s="40"/>
      <c r="C12" s="35"/>
      <c r="D12" s="35"/>
      <c r="E12" s="35"/>
      <c r="F12" s="35"/>
      <c r="G12" s="35"/>
      <c r="H12" s="35"/>
      <c r="I12" s="35"/>
      <c r="J12" s="35"/>
      <c r="K12" s="35"/>
      <c r="L12" s="52"/>
      <c r="S12" s="35"/>
      <c r="T12" s="35"/>
      <c r="U12" s="35"/>
      <c r="V12" s="35"/>
      <c r="W12" s="35"/>
      <c r="X12" s="35"/>
      <c r="Y12" s="35"/>
      <c r="Z12" s="35"/>
      <c r="AA12" s="35"/>
      <c r="AB12" s="35"/>
      <c r="AC12" s="35"/>
      <c r="AD12" s="35"/>
      <c r="AE12" s="35"/>
    </row>
    <row r="13" spans="1:46" s="2" customFormat="1" ht="12" customHeight="1">
      <c r="A13" s="35"/>
      <c r="B13" s="40"/>
      <c r="C13" s="35"/>
      <c r="D13" s="118" t="s">
        <v>17</v>
      </c>
      <c r="E13" s="35"/>
      <c r="F13" s="109" t="s">
        <v>1</v>
      </c>
      <c r="G13" s="35"/>
      <c r="H13" s="35"/>
      <c r="I13" s="118" t="s">
        <v>18</v>
      </c>
      <c r="J13" s="109" t="s">
        <v>1</v>
      </c>
      <c r="K13" s="35"/>
      <c r="L13" s="52"/>
      <c r="S13" s="35"/>
      <c r="T13" s="35"/>
      <c r="U13" s="35"/>
      <c r="V13" s="35"/>
      <c r="W13" s="35"/>
      <c r="X13" s="35"/>
      <c r="Y13" s="35"/>
      <c r="Z13" s="35"/>
      <c r="AA13" s="35"/>
      <c r="AB13" s="35"/>
      <c r="AC13" s="35"/>
      <c r="AD13" s="35"/>
      <c r="AE13" s="35"/>
    </row>
    <row r="14" spans="1:46" s="2" customFormat="1" ht="12" customHeight="1">
      <c r="A14" s="35"/>
      <c r="B14" s="40"/>
      <c r="C14" s="35"/>
      <c r="D14" s="118" t="s">
        <v>19</v>
      </c>
      <c r="E14" s="35"/>
      <c r="F14" s="109" t="s">
        <v>20</v>
      </c>
      <c r="G14" s="35"/>
      <c r="H14" s="35"/>
      <c r="I14" s="118" t="s">
        <v>21</v>
      </c>
      <c r="J14" s="119">
        <f>'Rekapitulace stavby'!AN8</f>
        <v>45363</v>
      </c>
      <c r="K14" s="35"/>
      <c r="L14" s="52"/>
      <c r="S14" s="35"/>
      <c r="T14" s="35"/>
      <c r="U14" s="35"/>
      <c r="V14" s="35"/>
      <c r="W14" s="35"/>
      <c r="X14" s="35"/>
      <c r="Y14" s="35"/>
      <c r="Z14" s="35"/>
      <c r="AA14" s="35"/>
      <c r="AB14" s="35"/>
      <c r="AC14" s="35"/>
      <c r="AD14" s="35"/>
      <c r="AE14" s="35"/>
    </row>
    <row r="15" spans="1:46" s="2" customFormat="1" ht="10.9" customHeight="1">
      <c r="A15" s="35"/>
      <c r="B15" s="40"/>
      <c r="C15" s="35"/>
      <c r="D15" s="35"/>
      <c r="E15" s="35"/>
      <c r="F15" s="35"/>
      <c r="G15" s="35"/>
      <c r="H15" s="35"/>
      <c r="I15" s="35"/>
      <c r="J15" s="35"/>
      <c r="K15" s="35"/>
      <c r="L15" s="52"/>
      <c r="S15" s="35"/>
      <c r="T15" s="35"/>
      <c r="U15" s="35"/>
      <c r="V15" s="35"/>
      <c r="W15" s="35"/>
      <c r="X15" s="35"/>
      <c r="Y15" s="35"/>
      <c r="Z15" s="35"/>
      <c r="AA15" s="35"/>
      <c r="AB15" s="35"/>
      <c r="AC15" s="35"/>
      <c r="AD15" s="35"/>
      <c r="AE15" s="35"/>
    </row>
    <row r="16" spans="1:46" s="2" customFormat="1" ht="12" customHeight="1">
      <c r="A16" s="35"/>
      <c r="B16" s="40"/>
      <c r="C16" s="35"/>
      <c r="D16" s="118" t="s">
        <v>22</v>
      </c>
      <c r="E16" s="35"/>
      <c r="F16" s="35"/>
      <c r="G16" s="35"/>
      <c r="H16" s="35"/>
      <c r="I16" s="118" t="s">
        <v>23</v>
      </c>
      <c r="J16" s="109" t="s">
        <v>1</v>
      </c>
      <c r="K16" s="35"/>
      <c r="L16" s="52"/>
      <c r="S16" s="35"/>
      <c r="T16" s="35"/>
      <c r="U16" s="35"/>
      <c r="V16" s="35"/>
      <c r="W16" s="35"/>
      <c r="X16" s="35"/>
      <c r="Y16" s="35"/>
      <c r="Z16" s="35"/>
      <c r="AA16" s="35"/>
      <c r="AB16" s="35"/>
      <c r="AC16" s="35"/>
      <c r="AD16" s="35"/>
      <c r="AE16" s="35"/>
    </row>
    <row r="17" spans="1:31" s="2" customFormat="1" ht="18" customHeight="1">
      <c r="A17" s="35"/>
      <c r="B17" s="40"/>
      <c r="C17" s="35"/>
      <c r="D17" s="35"/>
      <c r="E17" s="109" t="s">
        <v>24</v>
      </c>
      <c r="F17" s="35"/>
      <c r="G17" s="35"/>
      <c r="H17" s="35"/>
      <c r="I17" s="118" t="s">
        <v>25</v>
      </c>
      <c r="J17" s="109" t="s">
        <v>1</v>
      </c>
      <c r="K17" s="35"/>
      <c r="L17" s="52"/>
      <c r="S17" s="35"/>
      <c r="T17" s="35"/>
      <c r="U17" s="35"/>
      <c r="V17" s="35"/>
      <c r="W17" s="35"/>
      <c r="X17" s="35"/>
      <c r="Y17" s="35"/>
      <c r="Z17" s="35"/>
      <c r="AA17" s="35"/>
      <c r="AB17" s="35"/>
      <c r="AC17" s="35"/>
      <c r="AD17" s="35"/>
      <c r="AE17" s="35"/>
    </row>
    <row r="18" spans="1:31" s="2" customFormat="1" ht="6.95" customHeight="1">
      <c r="A18" s="35"/>
      <c r="B18" s="40"/>
      <c r="C18" s="35"/>
      <c r="D18" s="35"/>
      <c r="E18" s="35"/>
      <c r="F18" s="35"/>
      <c r="G18" s="35"/>
      <c r="H18" s="35"/>
      <c r="I18" s="35"/>
      <c r="J18" s="35"/>
      <c r="K18" s="35"/>
      <c r="L18" s="52"/>
      <c r="S18" s="35"/>
      <c r="T18" s="35"/>
      <c r="U18" s="35"/>
      <c r="V18" s="35"/>
      <c r="W18" s="35"/>
      <c r="X18" s="35"/>
      <c r="Y18" s="35"/>
      <c r="Z18" s="35"/>
      <c r="AA18" s="35"/>
      <c r="AB18" s="35"/>
      <c r="AC18" s="35"/>
      <c r="AD18" s="35"/>
      <c r="AE18" s="35"/>
    </row>
    <row r="19" spans="1:31" s="2" customFormat="1" ht="12" customHeight="1">
      <c r="A19" s="35"/>
      <c r="B19" s="40"/>
      <c r="C19" s="35"/>
      <c r="D19" s="118" t="s">
        <v>26</v>
      </c>
      <c r="E19" s="35"/>
      <c r="F19" s="35"/>
      <c r="G19" s="35"/>
      <c r="H19" s="35"/>
      <c r="I19" s="118" t="s">
        <v>23</v>
      </c>
      <c r="J19" s="31" t="str">
        <f>'Rekapitulace stavby'!AN13</f>
        <v>Vyplň údaj</v>
      </c>
      <c r="K19" s="35"/>
      <c r="L19" s="52"/>
      <c r="S19" s="35"/>
      <c r="T19" s="35"/>
      <c r="U19" s="35"/>
      <c r="V19" s="35"/>
      <c r="W19" s="35"/>
      <c r="X19" s="35"/>
      <c r="Y19" s="35"/>
      <c r="Z19" s="35"/>
      <c r="AA19" s="35"/>
      <c r="AB19" s="35"/>
      <c r="AC19" s="35"/>
      <c r="AD19" s="35"/>
      <c r="AE19" s="35"/>
    </row>
    <row r="20" spans="1:31" s="2" customFormat="1" ht="18" customHeight="1">
      <c r="A20" s="35"/>
      <c r="B20" s="40"/>
      <c r="C20" s="35"/>
      <c r="D20" s="35"/>
      <c r="E20" s="416" t="str">
        <f>'Rekapitulace stavby'!E14</f>
        <v>Vyplň údaj</v>
      </c>
      <c r="F20" s="417"/>
      <c r="G20" s="417"/>
      <c r="H20" s="417"/>
      <c r="I20" s="118" t="s">
        <v>25</v>
      </c>
      <c r="J20" s="31" t="str">
        <f>'Rekapitulace stavby'!AN14</f>
        <v>Vyplň údaj</v>
      </c>
      <c r="K20" s="35"/>
      <c r="L20" s="52"/>
      <c r="S20" s="35"/>
      <c r="T20" s="35"/>
      <c r="U20" s="35"/>
      <c r="V20" s="35"/>
      <c r="W20" s="35"/>
      <c r="X20" s="35"/>
      <c r="Y20" s="35"/>
      <c r="Z20" s="35"/>
      <c r="AA20" s="35"/>
      <c r="AB20" s="35"/>
      <c r="AC20" s="35"/>
      <c r="AD20" s="35"/>
      <c r="AE20" s="35"/>
    </row>
    <row r="21" spans="1:31" s="2" customFormat="1" ht="6.95" customHeight="1">
      <c r="A21" s="35"/>
      <c r="B21" s="40"/>
      <c r="C21" s="35"/>
      <c r="D21" s="35"/>
      <c r="E21" s="35"/>
      <c r="F21" s="35"/>
      <c r="G21" s="35"/>
      <c r="H21" s="35"/>
      <c r="I21" s="35"/>
      <c r="J21" s="35"/>
      <c r="K21" s="35"/>
      <c r="L21" s="52"/>
      <c r="S21" s="35"/>
      <c r="T21" s="35"/>
      <c r="U21" s="35"/>
      <c r="V21" s="35"/>
      <c r="W21" s="35"/>
      <c r="X21" s="35"/>
      <c r="Y21" s="35"/>
      <c r="Z21" s="35"/>
      <c r="AA21" s="35"/>
      <c r="AB21" s="35"/>
      <c r="AC21" s="35"/>
      <c r="AD21" s="35"/>
      <c r="AE21" s="35"/>
    </row>
    <row r="22" spans="1:31" s="2" customFormat="1" ht="12" customHeight="1">
      <c r="A22" s="35"/>
      <c r="B22" s="40"/>
      <c r="C22" s="35"/>
      <c r="D22" s="118" t="s">
        <v>28</v>
      </c>
      <c r="E22" s="35"/>
      <c r="F22" s="35"/>
      <c r="G22" s="35"/>
      <c r="H22" s="35"/>
      <c r="I22" s="118" t="s">
        <v>23</v>
      </c>
      <c r="J22" s="109" t="s">
        <v>1</v>
      </c>
      <c r="K22" s="35"/>
      <c r="L22" s="52"/>
      <c r="S22" s="35"/>
      <c r="T22" s="35"/>
      <c r="U22" s="35"/>
      <c r="V22" s="35"/>
      <c r="W22" s="35"/>
      <c r="X22" s="35"/>
      <c r="Y22" s="35"/>
      <c r="Z22" s="35"/>
      <c r="AA22" s="35"/>
      <c r="AB22" s="35"/>
      <c r="AC22" s="35"/>
      <c r="AD22" s="35"/>
      <c r="AE22" s="35"/>
    </row>
    <row r="23" spans="1:31" s="2" customFormat="1" ht="18" customHeight="1">
      <c r="A23" s="35"/>
      <c r="B23" s="40"/>
      <c r="C23" s="35"/>
      <c r="D23" s="35"/>
      <c r="E23" s="109" t="s">
        <v>29</v>
      </c>
      <c r="F23" s="35"/>
      <c r="G23" s="35"/>
      <c r="H23" s="35"/>
      <c r="I23" s="118" t="s">
        <v>25</v>
      </c>
      <c r="J23" s="109" t="s">
        <v>1</v>
      </c>
      <c r="K23" s="35"/>
      <c r="L23" s="52"/>
      <c r="S23" s="35"/>
      <c r="T23" s="35"/>
      <c r="U23" s="35"/>
      <c r="V23" s="35"/>
      <c r="W23" s="35"/>
      <c r="X23" s="35"/>
      <c r="Y23" s="35"/>
      <c r="Z23" s="35"/>
      <c r="AA23" s="35"/>
      <c r="AB23" s="35"/>
      <c r="AC23" s="35"/>
      <c r="AD23" s="35"/>
      <c r="AE23" s="35"/>
    </row>
    <row r="24" spans="1:31" s="2" customFormat="1" ht="6.95" customHeight="1">
      <c r="A24" s="35"/>
      <c r="B24" s="40"/>
      <c r="C24" s="35"/>
      <c r="D24" s="35"/>
      <c r="E24" s="35"/>
      <c r="F24" s="35"/>
      <c r="G24" s="35"/>
      <c r="H24" s="35"/>
      <c r="I24" s="35"/>
      <c r="J24" s="35"/>
      <c r="K24" s="35"/>
      <c r="L24" s="52"/>
      <c r="S24" s="35"/>
      <c r="T24" s="35"/>
      <c r="U24" s="35"/>
      <c r="V24" s="35"/>
      <c r="W24" s="35"/>
      <c r="X24" s="35"/>
      <c r="Y24" s="35"/>
      <c r="Z24" s="35"/>
      <c r="AA24" s="35"/>
      <c r="AB24" s="35"/>
      <c r="AC24" s="35"/>
      <c r="AD24" s="35"/>
      <c r="AE24" s="35"/>
    </row>
    <row r="25" spans="1:31" s="2" customFormat="1" ht="12" customHeight="1">
      <c r="A25" s="35"/>
      <c r="B25" s="40"/>
      <c r="C25" s="35"/>
      <c r="D25" s="118" t="s">
        <v>31</v>
      </c>
      <c r="E25" s="35"/>
      <c r="F25" s="35"/>
      <c r="G25" s="35"/>
      <c r="H25" s="35"/>
      <c r="I25" s="118" t="s">
        <v>23</v>
      </c>
      <c r="J25" s="109" t="s">
        <v>1</v>
      </c>
      <c r="K25" s="35"/>
      <c r="L25" s="52"/>
      <c r="S25" s="35"/>
      <c r="T25" s="35"/>
      <c r="U25" s="35"/>
      <c r="V25" s="35"/>
      <c r="W25" s="35"/>
      <c r="X25" s="35"/>
      <c r="Y25" s="35"/>
      <c r="Z25" s="35"/>
      <c r="AA25" s="35"/>
      <c r="AB25" s="35"/>
      <c r="AC25" s="35"/>
      <c r="AD25" s="35"/>
      <c r="AE25" s="35"/>
    </row>
    <row r="26" spans="1:31" s="2" customFormat="1" ht="18" customHeight="1">
      <c r="A26" s="35"/>
      <c r="B26" s="40"/>
      <c r="C26" s="35"/>
      <c r="D26" s="35"/>
      <c r="E26" s="109" t="s">
        <v>29</v>
      </c>
      <c r="F26" s="35"/>
      <c r="G26" s="35"/>
      <c r="H26" s="35"/>
      <c r="I26" s="118" t="s">
        <v>25</v>
      </c>
      <c r="J26" s="109" t="s">
        <v>1</v>
      </c>
      <c r="K26" s="35"/>
      <c r="L26" s="52"/>
      <c r="S26" s="35"/>
      <c r="T26" s="35"/>
      <c r="U26" s="35"/>
      <c r="V26" s="35"/>
      <c r="W26" s="35"/>
      <c r="X26" s="35"/>
      <c r="Y26" s="35"/>
      <c r="Z26" s="35"/>
      <c r="AA26" s="35"/>
      <c r="AB26" s="35"/>
      <c r="AC26" s="35"/>
      <c r="AD26" s="35"/>
      <c r="AE26" s="35"/>
    </row>
    <row r="27" spans="1:31" s="2" customFormat="1" ht="6.95" customHeight="1">
      <c r="A27" s="35"/>
      <c r="B27" s="40"/>
      <c r="C27" s="35"/>
      <c r="D27" s="35"/>
      <c r="E27" s="35"/>
      <c r="F27" s="35"/>
      <c r="G27" s="35"/>
      <c r="H27" s="35"/>
      <c r="I27" s="35"/>
      <c r="J27" s="35"/>
      <c r="K27" s="35"/>
      <c r="L27" s="52"/>
      <c r="S27" s="35"/>
      <c r="T27" s="35"/>
      <c r="U27" s="35"/>
      <c r="V27" s="35"/>
      <c r="W27" s="35"/>
      <c r="X27" s="35"/>
      <c r="Y27" s="35"/>
      <c r="Z27" s="35"/>
      <c r="AA27" s="35"/>
      <c r="AB27" s="35"/>
      <c r="AC27" s="35"/>
      <c r="AD27" s="35"/>
      <c r="AE27" s="35"/>
    </row>
    <row r="28" spans="1:31" s="2" customFormat="1" ht="12" customHeight="1">
      <c r="A28" s="35"/>
      <c r="B28" s="40"/>
      <c r="C28" s="35"/>
      <c r="D28" s="118" t="s">
        <v>32</v>
      </c>
      <c r="E28" s="35"/>
      <c r="F28" s="35"/>
      <c r="G28" s="35"/>
      <c r="H28" s="35"/>
      <c r="I28" s="35"/>
      <c r="J28" s="35"/>
      <c r="K28" s="35"/>
      <c r="L28" s="52"/>
      <c r="S28" s="35"/>
      <c r="T28" s="35"/>
      <c r="U28" s="35"/>
      <c r="V28" s="35"/>
      <c r="W28" s="35"/>
      <c r="X28" s="35"/>
      <c r="Y28" s="35"/>
      <c r="Z28" s="35"/>
      <c r="AA28" s="35"/>
      <c r="AB28" s="35"/>
      <c r="AC28" s="35"/>
      <c r="AD28" s="35"/>
      <c r="AE28" s="35"/>
    </row>
    <row r="29" spans="1:31" s="8" customFormat="1" ht="16.5" customHeight="1">
      <c r="A29" s="120"/>
      <c r="B29" s="121"/>
      <c r="C29" s="120"/>
      <c r="D29" s="120"/>
      <c r="E29" s="418" t="s">
        <v>1</v>
      </c>
      <c r="F29" s="418"/>
      <c r="G29" s="418"/>
      <c r="H29" s="418"/>
      <c r="I29" s="120"/>
      <c r="J29" s="120"/>
      <c r="K29" s="120"/>
      <c r="L29" s="122"/>
      <c r="S29" s="120"/>
      <c r="T29" s="120"/>
      <c r="U29" s="120"/>
      <c r="V29" s="120"/>
      <c r="W29" s="120"/>
      <c r="X29" s="120"/>
      <c r="Y29" s="120"/>
      <c r="Z29" s="120"/>
      <c r="AA29" s="120"/>
      <c r="AB29" s="120"/>
      <c r="AC29" s="120"/>
      <c r="AD29" s="120"/>
      <c r="AE29" s="120"/>
    </row>
    <row r="30" spans="1:31" s="2" customFormat="1" ht="6.95" customHeight="1">
      <c r="A30" s="35"/>
      <c r="B30" s="40"/>
      <c r="C30" s="35"/>
      <c r="D30" s="35"/>
      <c r="E30" s="35"/>
      <c r="F30" s="35"/>
      <c r="G30" s="35"/>
      <c r="H30" s="35"/>
      <c r="I30" s="35"/>
      <c r="J30" s="35"/>
      <c r="K30" s="35"/>
      <c r="L30" s="52"/>
      <c r="S30" s="35"/>
      <c r="T30" s="35"/>
      <c r="U30" s="35"/>
      <c r="V30" s="35"/>
      <c r="W30" s="35"/>
      <c r="X30" s="35"/>
      <c r="Y30" s="35"/>
      <c r="Z30" s="35"/>
      <c r="AA30" s="35"/>
      <c r="AB30" s="35"/>
      <c r="AC30" s="35"/>
      <c r="AD30" s="35"/>
      <c r="AE30" s="35"/>
    </row>
    <row r="31" spans="1:31" s="2" customFormat="1" ht="6.95" customHeight="1">
      <c r="A31" s="35"/>
      <c r="B31" s="40"/>
      <c r="C31" s="35"/>
      <c r="D31" s="123"/>
      <c r="E31" s="123"/>
      <c r="F31" s="123"/>
      <c r="G31" s="123"/>
      <c r="H31" s="123"/>
      <c r="I31" s="123"/>
      <c r="J31" s="123"/>
      <c r="K31" s="123"/>
      <c r="L31" s="52"/>
      <c r="S31" s="35"/>
      <c r="T31" s="35"/>
      <c r="U31" s="35"/>
      <c r="V31" s="35"/>
      <c r="W31" s="35"/>
      <c r="X31" s="35"/>
      <c r="Y31" s="35"/>
      <c r="Z31" s="35"/>
      <c r="AA31" s="35"/>
      <c r="AB31" s="35"/>
      <c r="AC31" s="35"/>
      <c r="AD31" s="35"/>
      <c r="AE31" s="35"/>
    </row>
    <row r="32" spans="1:31" s="2" customFormat="1" ht="25.35" customHeight="1">
      <c r="A32" s="35"/>
      <c r="B32" s="40"/>
      <c r="C32" s="35"/>
      <c r="D32" s="124" t="s">
        <v>33</v>
      </c>
      <c r="E32" s="35"/>
      <c r="F32" s="35"/>
      <c r="G32" s="35"/>
      <c r="H32" s="35"/>
      <c r="I32" s="35"/>
      <c r="J32" s="125">
        <f>ROUND(J126, 2)</f>
        <v>0</v>
      </c>
      <c r="K32" s="35"/>
      <c r="L32" s="52"/>
      <c r="S32" s="35"/>
      <c r="T32" s="35"/>
      <c r="U32" s="35"/>
      <c r="V32" s="35"/>
      <c r="W32" s="35"/>
      <c r="X32" s="35"/>
      <c r="Y32" s="35"/>
      <c r="Z32" s="35"/>
      <c r="AA32" s="35"/>
      <c r="AB32" s="35"/>
      <c r="AC32" s="35"/>
      <c r="AD32" s="35"/>
      <c r="AE32" s="35"/>
    </row>
    <row r="33" spans="1:31" s="2" customFormat="1" ht="6.95" customHeight="1">
      <c r="A33" s="35"/>
      <c r="B33" s="40"/>
      <c r="C33" s="35"/>
      <c r="D33" s="123"/>
      <c r="E33" s="123"/>
      <c r="F33" s="123"/>
      <c r="G33" s="123"/>
      <c r="H33" s="123"/>
      <c r="I33" s="123"/>
      <c r="J33" s="123"/>
      <c r="K33" s="123"/>
      <c r="L33" s="52"/>
      <c r="S33" s="35"/>
      <c r="T33" s="35"/>
      <c r="U33" s="35"/>
      <c r="V33" s="35"/>
      <c r="W33" s="35"/>
      <c r="X33" s="35"/>
      <c r="Y33" s="35"/>
      <c r="Z33" s="35"/>
      <c r="AA33" s="35"/>
      <c r="AB33" s="35"/>
      <c r="AC33" s="35"/>
      <c r="AD33" s="35"/>
      <c r="AE33" s="35"/>
    </row>
    <row r="34" spans="1:31" s="2" customFormat="1" ht="14.45" customHeight="1">
      <c r="A34" s="35"/>
      <c r="B34" s="40"/>
      <c r="C34" s="35"/>
      <c r="D34" s="35"/>
      <c r="E34" s="35"/>
      <c r="F34" s="126" t="s">
        <v>35</v>
      </c>
      <c r="G34" s="35"/>
      <c r="H34" s="35"/>
      <c r="I34" s="126" t="s">
        <v>34</v>
      </c>
      <c r="J34" s="126" t="s">
        <v>36</v>
      </c>
      <c r="K34" s="35"/>
      <c r="L34" s="52"/>
      <c r="S34" s="35"/>
      <c r="T34" s="35"/>
      <c r="U34" s="35"/>
      <c r="V34" s="35"/>
      <c r="W34" s="35"/>
      <c r="X34" s="35"/>
      <c r="Y34" s="35"/>
      <c r="Z34" s="35"/>
      <c r="AA34" s="35"/>
      <c r="AB34" s="35"/>
      <c r="AC34" s="35"/>
      <c r="AD34" s="35"/>
      <c r="AE34" s="35"/>
    </row>
    <row r="35" spans="1:31" s="2" customFormat="1" ht="14.45" customHeight="1">
      <c r="A35" s="35"/>
      <c r="B35" s="40"/>
      <c r="C35" s="35"/>
      <c r="D35" s="127" t="s">
        <v>37</v>
      </c>
      <c r="E35" s="118" t="s">
        <v>38</v>
      </c>
      <c r="F35" s="128">
        <f>ROUND((SUM(BE126:BE172)),  2)</f>
        <v>0</v>
      </c>
      <c r="G35" s="35"/>
      <c r="H35" s="35"/>
      <c r="I35" s="129">
        <v>0.21</v>
      </c>
      <c r="J35" s="128">
        <f>ROUND(((SUM(BE126:BE172))*I35),  2)</f>
        <v>0</v>
      </c>
      <c r="K35" s="35"/>
      <c r="L35" s="52"/>
      <c r="S35" s="35"/>
      <c r="T35" s="35"/>
      <c r="U35" s="35"/>
      <c r="V35" s="35"/>
      <c r="W35" s="35"/>
      <c r="X35" s="35"/>
      <c r="Y35" s="35"/>
      <c r="Z35" s="35"/>
      <c r="AA35" s="35"/>
      <c r="AB35" s="35"/>
      <c r="AC35" s="35"/>
      <c r="AD35" s="35"/>
      <c r="AE35" s="35"/>
    </row>
    <row r="36" spans="1:31" s="2" customFormat="1" ht="14.45" customHeight="1">
      <c r="A36" s="35"/>
      <c r="B36" s="40"/>
      <c r="C36" s="35"/>
      <c r="D36" s="35"/>
      <c r="E36" s="118" t="s">
        <v>39</v>
      </c>
      <c r="F36" s="128">
        <f>ROUND((SUM(BF126:BF172)),  2)</f>
        <v>0</v>
      </c>
      <c r="G36" s="35"/>
      <c r="H36" s="35"/>
      <c r="I36" s="129">
        <v>0.12</v>
      </c>
      <c r="J36" s="128">
        <f>ROUND(((SUM(BF126:BF172))*I36),  2)</f>
        <v>0</v>
      </c>
      <c r="K36" s="35"/>
      <c r="L36" s="52"/>
      <c r="S36" s="35"/>
      <c r="T36" s="35"/>
      <c r="U36" s="35"/>
      <c r="V36" s="35"/>
      <c r="W36" s="35"/>
      <c r="X36" s="35"/>
      <c r="Y36" s="35"/>
      <c r="Z36" s="35"/>
      <c r="AA36" s="35"/>
      <c r="AB36" s="35"/>
      <c r="AC36" s="35"/>
      <c r="AD36" s="35"/>
      <c r="AE36" s="35"/>
    </row>
    <row r="37" spans="1:31" s="2" customFormat="1" ht="14.45" hidden="1" customHeight="1">
      <c r="A37" s="35"/>
      <c r="B37" s="40"/>
      <c r="C37" s="35"/>
      <c r="D37" s="35"/>
      <c r="E37" s="118" t="s">
        <v>40</v>
      </c>
      <c r="F37" s="128">
        <f>ROUND((SUM(BG126:BG172)),  2)</f>
        <v>0</v>
      </c>
      <c r="G37" s="35"/>
      <c r="H37" s="35"/>
      <c r="I37" s="129">
        <v>0.21</v>
      </c>
      <c r="J37" s="128">
        <f>0</f>
        <v>0</v>
      </c>
      <c r="K37" s="35"/>
      <c r="L37" s="52"/>
      <c r="S37" s="35"/>
      <c r="T37" s="35"/>
      <c r="U37" s="35"/>
      <c r="V37" s="35"/>
      <c r="W37" s="35"/>
      <c r="X37" s="35"/>
      <c r="Y37" s="35"/>
      <c r="Z37" s="35"/>
      <c r="AA37" s="35"/>
      <c r="AB37" s="35"/>
      <c r="AC37" s="35"/>
      <c r="AD37" s="35"/>
      <c r="AE37" s="35"/>
    </row>
    <row r="38" spans="1:31" s="2" customFormat="1" ht="14.45" hidden="1" customHeight="1">
      <c r="A38" s="35"/>
      <c r="B38" s="40"/>
      <c r="C38" s="35"/>
      <c r="D38" s="35"/>
      <c r="E38" s="118" t="s">
        <v>41</v>
      </c>
      <c r="F38" s="128">
        <f>ROUND((SUM(BH126:BH172)),  2)</f>
        <v>0</v>
      </c>
      <c r="G38" s="35"/>
      <c r="H38" s="35"/>
      <c r="I38" s="129">
        <v>0.12</v>
      </c>
      <c r="J38" s="128">
        <f>0</f>
        <v>0</v>
      </c>
      <c r="K38" s="35"/>
      <c r="L38" s="52"/>
      <c r="S38" s="35"/>
      <c r="T38" s="35"/>
      <c r="U38" s="35"/>
      <c r="V38" s="35"/>
      <c r="W38" s="35"/>
      <c r="X38" s="35"/>
      <c r="Y38" s="35"/>
      <c r="Z38" s="35"/>
      <c r="AA38" s="35"/>
      <c r="AB38" s="35"/>
      <c r="AC38" s="35"/>
      <c r="AD38" s="35"/>
      <c r="AE38" s="35"/>
    </row>
    <row r="39" spans="1:31" s="2" customFormat="1" ht="14.45" hidden="1" customHeight="1">
      <c r="A39" s="35"/>
      <c r="B39" s="40"/>
      <c r="C39" s="35"/>
      <c r="D39" s="35"/>
      <c r="E39" s="118" t="s">
        <v>42</v>
      </c>
      <c r="F39" s="128">
        <f>ROUND((SUM(BI126:BI172)),  2)</f>
        <v>0</v>
      </c>
      <c r="G39" s="35"/>
      <c r="H39" s="35"/>
      <c r="I39" s="129">
        <v>0</v>
      </c>
      <c r="J39" s="128">
        <f>0</f>
        <v>0</v>
      </c>
      <c r="K39" s="35"/>
      <c r="L39" s="52"/>
      <c r="S39" s="35"/>
      <c r="T39" s="35"/>
      <c r="U39" s="35"/>
      <c r="V39" s="35"/>
      <c r="W39" s="35"/>
      <c r="X39" s="35"/>
      <c r="Y39" s="35"/>
      <c r="Z39" s="35"/>
      <c r="AA39" s="35"/>
      <c r="AB39" s="35"/>
      <c r="AC39" s="35"/>
      <c r="AD39" s="35"/>
      <c r="AE39" s="35"/>
    </row>
    <row r="40" spans="1:31" s="2" customFormat="1" ht="6.95" customHeight="1">
      <c r="A40" s="35"/>
      <c r="B40" s="40"/>
      <c r="C40" s="35"/>
      <c r="D40" s="35"/>
      <c r="E40" s="35"/>
      <c r="F40" s="35"/>
      <c r="G40" s="35"/>
      <c r="H40" s="35"/>
      <c r="I40" s="35"/>
      <c r="J40" s="35"/>
      <c r="K40" s="35"/>
      <c r="L40" s="52"/>
      <c r="S40" s="35"/>
      <c r="T40" s="35"/>
      <c r="U40" s="35"/>
      <c r="V40" s="35"/>
      <c r="W40" s="35"/>
      <c r="X40" s="35"/>
      <c r="Y40" s="35"/>
      <c r="Z40" s="35"/>
      <c r="AA40" s="35"/>
      <c r="AB40" s="35"/>
      <c r="AC40" s="35"/>
      <c r="AD40" s="35"/>
      <c r="AE40" s="35"/>
    </row>
    <row r="41" spans="1:31" s="2" customFormat="1" ht="25.35" customHeight="1">
      <c r="A41" s="35"/>
      <c r="B41" s="40"/>
      <c r="C41" s="130"/>
      <c r="D41" s="131" t="s">
        <v>43</v>
      </c>
      <c r="E41" s="132"/>
      <c r="F41" s="132"/>
      <c r="G41" s="133" t="s">
        <v>44</v>
      </c>
      <c r="H41" s="134" t="s">
        <v>7622</v>
      </c>
      <c r="I41" s="132"/>
      <c r="J41" s="135">
        <f>SUM(J32:J39)</f>
        <v>0</v>
      </c>
      <c r="K41" s="136"/>
      <c r="L41" s="52"/>
      <c r="S41" s="35"/>
      <c r="T41" s="35"/>
      <c r="U41" s="35"/>
      <c r="V41" s="35"/>
      <c r="W41" s="35"/>
      <c r="X41" s="35"/>
      <c r="Y41" s="35"/>
      <c r="Z41" s="35"/>
      <c r="AA41" s="35"/>
      <c r="AB41" s="35"/>
      <c r="AC41" s="35"/>
      <c r="AD41" s="35"/>
      <c r="AE41" s="35"/>
    </row>
    <row r="42" spans="1:31" s="2" customFormat="1" ht="14.45" customHeight="1">
      <c r="A42" s="35"/>
      <c r="B42" s="40"/>
      <c r="C42" s="35"/>
      <c r="D42" s="35"/>
      <c r="E42" s="35"/>
      <c r="F42" s="35"/>
      <c r="G42" s="35"/>
      <c r="H42" s="35"/>
      <c r="I42" s="35"/>
      <c r="J42" s="35"/>
      <c r="K42" s="35"/>
      <c r="L42" s="52"/>
      <c r="S42" s="35"/>
      <c r="T42" s="35"/>
      <c r="U42" s="35"/>
      <c r="V42" s="35"/>
      <c r="W42" s="35"/>
      <c r="X42" s="35"/>
      <c r="Y42" s="35"/>
      <c r="Z42" s="35"/>
      <c r="AA42" s="35"/>
      <c r="AB42" s="35"/>
      <c r="AC42" s="35"/>
      <c r="AD42" s="35"/>
      <c r="AE42" s="35"/>
    </row>
    <row r="43" spans="1:31" s="1" customFormat="1" ht="14.45" customHeight="1">
      <c r="B43" s="21"/>
      <c r="L43" s="21"/>
    </row>
    <row r="44" spans="1:31" s="1" customFormat="1" ht="14.45" customHeight="1">
      <c r="B44" s="21"/>
      <c r="L44" s="21"/>
    </row>
    <row r="45" spans="1:31" s="1" customFormat="1" ht="14.45" customHeight="1">
      <c r="B45" s="21"/>
      <c r="L45" s="21"/>
    </row>
    <row r="46" spans="1:31" s="1" customFormat="1" ht="14.45" customHeight="1">
      <c r="B46" s="21"/>
      <c r="L46" s="21"/>
    </row>
    <row r="47" spans="1:31" s="1" customFormat="1" ht="14.45" customHeight="1">
      <c r="B47" s="21"/>
      <c r="L47" s="21"/>
    </row>
    <row r="48" spans="1:31" s="1" customFormat="1" ht="14.45" customHeight="1">
      <c r="B48" s="21"/>
      <c r="L48" s="21"/>
    </row>
    <row r="49" spans="1:31" s="1" customFormat="1" ht="14.45" customHeight="1">
      <c r="B49" s="21"/>
      <c r="L49" s="21"/>
    </row>
    <row r="50" spans="1:31" s="2" customFormat="1" ht="14.45" customHeight="1">
      <c r="B50" s="52"/>
      <c r="D50" s="137" t="s">
        <v>45</v>
      </c>
      <c r="E50" s="138"/>
      <c r="F50" s="138"/>
      <c r="G50" s="137" t="s">
        <v>46</v>
      </c>
      <c r="H50" s="138"/>
      <c r="I50" s="138"/>
      <c r="J50" s="138"/>
      <c r="K50" s="138"/>
      <c r="L50" s="52"/>
    </row>
    <row r="51" spans="1:31">
      <c r="B51" s="21"/>
      <c r="L51" s="21"/>
    </row>
    <row r="52" spans="1:31">
      <c r="B52" s="21"/>
      <c r="L52" s="21"/>
    </row>
    <row r="53" spans="1:31">
      <c r="B53" s="21"/>
      <c r="L53" s="21"/>
    </row>
    <row r="54" spans="1:31">
      <c r="B54" s="21"/>
      <c r="L54" s="21"/>
    </row>
    <row r="55" spans="1:31">
      <c r="B55" s="21"/>
      <c r="L55" s="21"/>
    </row>
    <row r="56" spans="1:31">
      <c r="B56" s="21"/>
      <c r="L56" s="21"/>
    </row>
    <row r="57" spans="1:31">
      <c r="B57" s="21"/>
      <c r="L57" s="21"/>
    </row>
    <row r="58" spans="1:31">
      <c r="B58" s="21"/>
      <c r="L58" s="21"/>
    </row>
    <row r="59" spans="1:31">
      <c r="B59" s="21"/>
      <c r="L59" s="21"/>
    </row>
    <row r="60" spans="1:31">
      <c r="B60" s="21"/>
      <c r="L60" s="21"/>
    </row>
    <row r="61" spans="1:31" s="2" customFormat="1" ht="12.75">
      <c r="A61" s="35"/>
      <c r="B61" s="40"/>
      <c r="C61" s="35"/>
      <c r="D61" s="139" t="s">
        <v>47</v>
      </c>
      <c r="E61" s="140"/>
      <c r="F61" s="141" t="s">
        <v>48</v>
      </c>
      <c r="G61" s="139" t="s">
        <v>47</v>
      </c>
      <c r="H61" s="140"/>
      <c r="I61" s="140"/>
      <c r="J61" s="142" t="s">
        <v>48</v>
      </c>
      <c r="K61" s="140"/>
      <c r="L61" s="52"/>
      <c r="S61" s="35"/>
      <c r="T61" s="35"/>
      <c r="U61" s="35"/>
      <c r="V61" s="35"/>
      <c r="W61" s="35"/>
      <c r="X61" s="35"/>
      <c r="Y61" s="35"/>
      <c r="Z61" s="35"/>
      <c r="AA61" s="35"/>
      <c r="AB61" s="35"/>
      <c r="AC61" s="35"/>
      <c r="AD61" s="35"/>
      <c r="AE61" s="35"/>
    </row>
    <row r="62" spans="1:31">
      <c r="B62" s="21"/>
      <c r="L62" s="21"/>
    </row>
    <row r="63" spans="1:31">
      <c r="B63" s="21"/>
      <c r="L63" s="21"/>
    </row>
    <row r="64" spans="1:31">
      <c r="B64" s="21"/>
      <c r="L64" s="21"/>
    </row>
    <row r="65" spans="1:31" s="2" customFormat="1" ht="12.75">
      <c r="A65" s="35"/>
      <c r="B65" s="40"/>
      <c r="C65" s="35"/>
      <c r="D65" s="137" t="s">
        <v>49</v>
      </c>
      <c r="E65" s="143"/>
      <c r="F65" s="143"/>
      <c r="G65" s="137" t="s">
        <v>50</v>
      </c>
      <c r="H65" s="143"/>
      <c r="I65" s="143"/>
      <c r="J65" s="143"/>
      <c r="K65" s="143"/>
      <c r="L65" s="52"/>
      <c r="S65" s="35"/>
      <c r="T65" s="35"/>
      <c r="U65" s="35"/>
      <c r="V65" s="35"/>
      <c r="W65" s="35"/>
      <c r="X65" s="35"/>
      <c r="Y65" s="35"/>
      <c r="Z65" s="35"/>
      <c r="AA65" s="35"/>
      <c r="AB65" s="35"/>
      <c r="AC65" s="35"/>
      <c r="AD65" s="35"/>
      <c r="AE65" s="35"/>
    </row>
    <row r="66" spans="1:31">
      <c r="B66" s="21"/>
      <c r="L66" s="21"/>
    </row>
    <row r="67" spans="1:31">
      <c r="B67" s="21"/>
      <c r="L67" s="21"/>
    </row>
    <row r="68" spans="1:31">
      <c r="B68" s="21"/>
      <c r="L68" s="21"/>
    </row>
    <row r="69" spans="1:31">
      <c r="B69" s="21"/>
      <c r="L69" s="21"/>
    </row>
    <row r="70" spans="1:31">
      <c r="B70" s="21"/>
      <c r="L70" s="21"/>
    </row>
    <row r="71" spans="1:31">
      <c r="B71" s="21"/>
      <c r="L71" s="21"/>
    </row>
    <row r="72" spans="1:31">
      <c r="B72" s="21"/>
      <c r="L72" s="21"/>
    </row>
    <row r="73" spans="1:31">
      <c r="B73" s="21"/>
      <c r="L73" s="21"/>
    </row>
    <row r="74" spans="1:31">
      <c r="B74" s="21"/>
      <c r="L74" s="21"/>
    </row>
    <row r="75" spans="1:31">
      <c r="B75" s="21"/>
      <c r="L75" s="21"/>
    </row>
    <row r="76" spans="1:31" s="2" customFormat="1" ht="12.75">
      <c r="A76" s="35"/>
      <c r="B76" s="40"/>
      <c r="C76" s="35"/>
      <c r="D76" s="139" t="s">
        <v>47</v>
      </c>
      <c r="E76" s="140"/>
      <c r="F76" s="141" t="s">
        <v>48</v>
      </c>
      <c r="G76" s="139" t="s">
        <v>47</v>
      </c>
      <c r="H76" s="140"/>
      <c r="I76" s="140"/>
      <c r="J76" s="142" t="s">
        <v>48</v>
      </c>
      <c r="K76" s="140"/>
      <c r="L76" s="52"/>
      <c r="S76" s="35"/>
      <c r="T76" s="35"/>
      <c r="U76" s="35"/>
      <c r="V76" s="35"/>
      <c r="W76" s="35"/>
      <c r="X76" s="35"/>
      <c r="Y76" s="35"/>
      <c r="Z76" s="35"/>
      <c r="AA76" s="35"/>
      <c r="AB76" s="35"/>
      <c r="AC76" s="35"/>
      <c r="AD76" s="35"/>
      <c r="AE76" s="35"/>
    </row>
    <row r="77" spans="1:31" s="2" customFormat="1" ht="14.45" customHeight="1">
      <c r="A77" s="35"/>
      <c r="B77" s="144"/>
      <c r="C77" s="145"/>
      <c r="D77" s="145"/>
      <c r="E77" s="145"/>
      <c r="F77" s="145"/>
      <c r="G77" s="145"/>
      <c r="H77" s="145"/>
      <c r="I77" s="145"/>
      <c r="J77" s="145"/>
      <c r="K77" s="145"/>
      <c r="L77" s="52"/>
      <c r="S77" s="35"/>
      <c r="T77" s="35"/>
      <c r="U77" s="35"/>
      <c r="V77" s="35"/>
      <c r="W77" s="35"/>
      <c r="X77" s="35"/>
      <c r="Y77" s="35"/>
      <c r="Z77" s="35"/>
      <c r="AA77" s="35"/>
      <c r="AB77" s="35"/>
      <c r="AC77" s="35"/>
      <c r="AD77" s="35"/>
      <c r="AE77" s="35"/>
    </row>
    <row r="81" spans="1:31" s="2" customFormat="1" ht="6.95" customHeight="1">
      <c r="A81" s="35"/>
      <c r="B81" s="146"/>
      <c r="C81" s="147"/>
      <c r="D81" s="147"/>
      <c r="E81" s="147"/>
      <c r="F81" s="147"/>
      <c r="G81" s="147"/>
      <c r="H81" s="147"/>
      <c r="I81" s="147"/>
      <c r="J81" s="147"/>
      <c r="K81" s="147"/>
      <c r="L81" s="52"/>
      <c r="S81" s="35"/>
      <c r="T81" s="35"/>
      <c r="U81" s="35"/>
      <c r="V81" s="35"/>
      <c r="W81" s="35"/>
      <c r="X81" s="35"/>
      <c r="Y81" s="35"/>
      <c r="Z81" s="35"/>
      <c r="AA81" s="35"/>
      <c r="AB81" s="35"/>
      <c r="AC81" s="35"/>
      <c r="AD81" s="35"/>
      <c r="AE81" s="35"/>
    </row>
    <row r="82" spans="1:31" s="2" customFormat="1" ht="24.95" customHeight="1">
      <c r="A82" s="35"/>
      <c r="B82" s="36"/>
      <c r="C82" s="24" t="s">
        <v>242</v>
      </c>
      <c r="D82" s="37"/>
      <c r="E82" s="37"/>
      <c r="F82" s="37"/>
      <c r="G82" s="37"/>
      <c r="H82" s="37"/>
      <c r="I82" s="37"/>
      <c r="J82" s="37"/>
      <c r="K82" s="37"/>
      <c r="L82" s="52"/>
      <c r="S82" s="35"/>
      <c r="T82" s="35"/>
      <c r="U82" s="35"/>
      <c r="V82" s="35"/>
      <c r="W82" s="35"/>
      <c r="X82" s="35"/>
      <c r="Y82" s="35"/>
      <c r="Z82" s="35"/>
      <c r="AA82" s="35"/>
      <c r="AB82" s="35"/>
      <c r="AC82" s="35"/>
      <c r="AD82" s="35"/>
      <c r="AE82" s="35"/>
    </row>
    <row r="83" spans="1:31" s="2" customFormat="1" ht="6.95" customHeight="1">
      <c r="A83" s="35"/>
      <c r="B83" s="36"/>
      <c r="C83" s="37"/>
      <c r="D83" s="37"/>
      <c r="E83" s="37"/>
      <c r="F83" s="37"/>
      <c r="G83" s="37"/>
      <c r="H83" s="37"/>
      <c r="I83" s="37"/>
      <c r="J83" s="37"/>
      <c r="K83" s="37"/>
      <c r="L83" s="52"/>
      <c r="S83" s="35"/>
      <c r="T83" s="35"/>
      <c r="U83" s="35"/>
      <c r="V83" s="35"/>
      <c r="W83" s="35"/>
      <c r="X83" s="35"/>
      <c r="Y83" s="35"/>
      <c r="Z83" s="35"/>
      <c r="AA83" s="35"/>
      <c r="AB83" s="35"/>
      <c r="AC83" s="35"/>
      <c r="AD83" s="35"/>
      <c r="AE83" s="35"/>
    </row>
    <row r="84" spans="1:31" s="2" customFormat="1" ht="12" customHeight="1">
      <c r="A84" s="35"/>
      <c r="B84" s="36"/>
      <c r="C84" s="30" t="s">
        <v>15</v>
      </c>
      <c r="D84" s="37"/>
      <c r="E84" s="37"/>
      <c r="F84" s="37"/>
      <c r="G84" s="37"/>
      <c r="H84" s="37"/>
      <c r="I84" s="37"/>
      <c r="J84" s="37"/>
      <c r="K84" s="37"/>
      <c r="L84" s="52"/>
      <c r="S84" s="35"/>
      <c r="T84" s="35"/>
      <c r="U84" s="35"/>
      <c r="V84" s="35"/>
      <c r="W84" s="35"/>
      <c r="X84" s="35"/>
      <c r="Y84" s="35"/>
      <c r="Z84" s="35"/>
      <c r="AA84" s="35"/>
      <c r="AB84" s="35"/>
      <c r="AC84" s="35"/>
      <c r="AD84" s="35"/>
      <c r="AE84" s="35"/>
    </row>
    <row r="85" spans="1:31" s="2" customFormat="1" ht="16.5" customHeight="1">
      <c r="A85" s="35"/>
      <c r="B85" s="36"/>
      <c r="C85" s="37"/>
      <c r="D85" s="37"/>
      <c r="E85" s="410" t="str">
        <f>E7</f>
        <v>Modernizace teplárny OB6</v>
      </c>
      <c r="F85" s="411"/>
      <c r="G85" s="411"/>
      <c r="H85" s="411"/>
      <c r="I85" s="37"/>
      <c r="J85" s="37"/>
      <c r="K85" s="37"/>
      <c r="L85" s="52"/>
      <c r="S85" s="35"/>
      <c r="T85" s="35"/>
      <c r="U85" s="35"/>
      <c r="V85" s="35"/>
      <c r="W85" s="35"/>
      <c r="X85" s="35"/>
      <c r="Y85" s="35"/>
      <c r="Z85" s="35"/>
      <c r="AA85" s="35"/>
      <c r="AB85" s="35"/>
      <c r="AC85" s="35"/>
      <c r="AD85" s="35"/>
      <c r="AE85" s="35"/>
    </row>
    <row r="86" spans="1:31" s="1" customFormat="1" ht="12" customHeight="1">
      <c r="B86" s="22"/>
      <c r="C86" s="30" t="s">
        <v>241</v>
      </c>
      <c r="D86" s="23"/>
      <c r="E86" s="23"/>
      <c r="F86" s="23"/>
      <c r="G86" s="23"/>
      <c r="H86" s="23"/>
      <c r="I86" s="23"/>
      <c r="J86" s="23"/>
      <c r="K86" s="23"/>
      <c r="L86" s="21"/>
    </row>
    <row r="87" spans="1:31" s="2" customFormat="1" ht="16.5" customHeight="1">
      <c r="A87" s="35"/>
      <c r="B87" s="36"/>
      <c r="C87" s="37"/>
      <c r="D87" s="37"/>
      <c r="E87" s="410" t="s">
        <v>4665</v>
      </c>
      <c r="F87" s="409"/>
      <c r="G87" s="409"/>
      <c r="H87" s="409"/>
      <c r="I87" s="37"/>
      <c r="J87" s="37"/>
      <c r="K87" s="37"/>
      <c r="L87" s="52"/>
      <c r="S87" s="35"/>
      <c r="T87" s="35"/>
      <c r="U87" s="35"/>
      <c r="V87" s="35"/>
      <c r="W87" s="35"/>
      <c r="X87" s="35"/>
      <c r="Y87" s="35"/>
      <c r="Z87" s="35"/>
      <c r="AA87" s="35"/>
      <c r="AB87" s="35"/>
      <c r="AC87" s="35"/>
      <c r="AD87" s="35"/>
      <c r="AE87" s="35"/>
    </row>
    <row r="88" spans="1:31" s="2" customFormat="1" ht="12" customHeight="1">
      <c r="A88" s="35"/>
      <c r="B88" s="36"/>
      <c r="C88" s="30" t="s">
        <v>432</v>
      </c>
      <c r="D88" s="37"/>
      <c r="E88" s="37"/>
      <c r="F88" s="37"/>
      <c r="G88" s="37"/>
      <c r="H88" s="37"/>
      <c r="I88" s="37"/>
      <c r="J88" s="37"/>
      <c r="K88" s="37"/>
      <c r="L88" s="52"/>
      <c r="S88" s="35"/>
      <c r="T88" s="35"/>
      <c r="U88" s="35"/>
      <c r="V88" s="35"/>
      <c r="W88" s="35"/>
      <c r="X88" s="35"/>
      <c r="Y88" s="35"/>
      <c r="Z88" s="35"/>
      <c r="AA88" s="35"/>
      <c r="AB88" s="35"/>
      <c r="AC88" s="35"/>
      <c r="AD88" s="35"/>
      <c r="AE88" s="35"/>
    </row>
    <row r="89" spans="1:31" s="2" customFormat="1" ht="16.5" customHeight="1">
      <c r="A89" s="35"/>
      <c r="B89" s="36"/>
      <c r="C89" s="37"/>
      <c r="D89" s="37"/>
      <c r="E89" s="384" t="str">
        <f>E11</f>
        <v>SO 105-D1.4.5 - Přípojka SO 105_306</v>
      </c>
      <c r="F89" s="409"/>
      <c r="G89" s="409"/>
      <c r="H89" s="409"/>
      <c r="I89" s="37"/>
      <c r="J89" s="37"/>
      <c r="K89" s="37"/>
      <c r="L89" s="52"/>
      <c r="S89" s="35"/>
      <c r="T89" s="35"/>
      <c r="U89" s="35"/>
      <c r="V89" s="35"/>
      <c r="W89" s="35"/>
      <c r="X89" s="35"/>
      <c r="Y89" s="35"/>
      <c r="Z89" s="35"/>
      <c r="AA89" s="35"/>
      <c r="AB89" s="35"/>
      <c r="AC89" s="35"/>
      <c r="AD89" s="35"/>
      <c r="AE89" s="35"/>
    </row>
    <row r="90" spans="1:31" s="2" customFormat="1" ht="6.95" customHeight="1">
      <c r="A90" s="35"/>
      <c r="B90" s="36"/>
      <c r="C90" s="37"/>
      <c r="D90" s="37"/>
      <c r="E90" s="37"/>
      <c r="F90" s="37"/>
      <c r="G90" s="37"/>
      <c r="H90" s="37"/>
      <c r="I90" s="37"/>
      <c r="J90" s="37"/>
      <c r="K90" s="37"/>
      <c r="L90" s="52"/>
      <c r="S90" s="35"/>
      <c r="T90" s="35"/>
      <c r="U90" s="35"/>
      <c r="V90" s="35"/>
      <c r="W90" s="35"/>
      <c r="X90" s="35"/>
      <c r="Y90" s="35"/>
      <c r="Z90" s="35"/>
      <c r="AA90" s="35"/>
      <c r="AB90" s="35"/>
      <c r="AC90" s="35"/>
      <c r="AD90" s="35"/>
      <c r="AE90" s="35"/>
    </row>
    <row r="91" spans="1:31" s="2" customFormat="1" ht="12" customHeight="1">
      <c r="A91" s="35"/>
      <c r="B91" s="36"/>
      <c r="C91" s="30" t="s">
        <v>19</v>
      </c>
      <c r="D91" s="37"/>
      <c r="E91" s="37"/>
      <c r="F91" s="28" t="str">
        <f>F14</f>
        <v>Mladá Boleslav</v>
      </c>
      <c r="G91" s="37"/>
      <c r="H91" s="37"/>
      <c r="I91" s="30" t="s">
        <v>21</v>
      </c>
      <c r="J91" s="67">
        <f>IF(J14="","",J14)</f>
        <v>45363</v>
      </c>
      <c r="K91" s="37"/>
      <c r="L91" s="52"/>
      <c r="S91" s="35"/>
      <c r="T91" s="35"/>
      <c r="U91" s="35"/>
      <c r="V91" s="35"/>
      <c r="W91" s="35"/>
      <c r="X91" s="35"/>
      <c r="Y91" s="35"/>
      <c r="Z91" s="35"/>
      <c r="AA91" s="35"/>
      <c r="AB91" s="35"/>
      <c r="AC91" s="35"/>
      <c r="AD91" s="35"/>
      <c r="AE91" s="35"/>
    </row>
    <row r="92" spans="1:31" s="2" customFormat="1" ht="6.95" customHeight="1">
      <c r="A92" s="35"/>
      <c r="B92" s="36"/>
      <c r="C92" s="37"/>
      <c r="D92" s="37"/>
      <c r="E92" s="37"/>
      <c r="F92" s="37"/>
      <c r="G92" s="37"/>
      <c r="H92" s="37"/>
      <c r="I92" s="37"/>
      <c r="J92" s="37"/>
      <c r="K92" s="37"/>
      <c r="L92" s="52"/>
      <c r="S92" s="35"/>
      <c r="T92" s="35"/>
      <c r="U92" s="35"/>
      <c r="V92" s="35"/>
      <c r="W92" s="35"/>
      <c r="X92" s="35"/>
      <c r="Y92" s="35"/>
      <c r="Z92" s="35"/>
      <c r="AA92" s="35"/>
      <c r="AB92" s="35"/>
      <c r="AC92" s="35"/>
      <c r="AD92" s="35"/>
      <c r="AE92" s="35"/>
    </row>
    <row r="93" spans="1:31" s="2" customFormat="1" ht="15.2" customHeight="1">
      <c r="A93" s="35"/>
      <c r="B93" s="36"/>
      <c r="C93" s="30" t="s">
        <v>22</v>
      </c>
      <c r="D93" s="37"/>
      <c r="E93" s="37"/>
      <c r="F93" s="28" t="str">
        <f>E17</f>
        <v xml:space="preserve">ŠKO-ENERGO s.r.o. </v>
      </c>
      <c r="G93" s="37"/>
      <c r="H93" s="37"/>
      <c r="I93" s="30" t="s">
        <v>28</v>
      </c>
      <c r="J93" s="33" t="str">
        <f>E23</f>
        <v>AFRY CZ s.r.o.</v>
      </c>
      <c r="K93" s="37"/>
      <c r="L93" s="52"/>
      <c r="S93" s="35"/>
      <c r="T93" s="35"/>
      <c r="U93" s="35"/>
      <c r="V93" s="35"/>
      <c r="W93" s="35"/>
      <c r="X93" s="35"/>
      <c r="Y93" s="35"/>
      <c r="Z93" s="35"/>
      <c r="AA93" s="35"/>
      <c r="AB93" s="35"/>
      <c r="AC93" s="35"/>
      <c r="AD93" s="35"/>
      <c r="AE93" s="35"/>
    </row>
    <row r="94" spans="1:31" s="2" customFormat="1" ht="15.2" customHeight="1">
      <c r="A94" s="35"/>
      <c r="B94" s="36"/>
      <c r="C94" s="30" t="s">
        <v>26</v>
      </c>
      <c r="D94" s="37"/>
      <c r="E94" s="37"/>
      <c r="F94" s="28" t="str">
        <f>IF(E20="","",E20)</f>
        <v>Vyplň údaj</v>
      </c>
      <c r="G94" s="37"/>
      <c r="H94" s="37"/>
      <c r="I94" s="30" t="s">
        <v>31</v>
      </c>
      <c r="J94" s="33" t="str">
        <f>E26</f>
        <v>AFRY CZ s.r.o.</v>
      </c>
      <c r="K94" s="37"/>
      <c r="L94" s="52"/>
      <c r="S94" s="35"/>
      <c r="T94" s="35"/>
      <c r="U94" s="35"/>
      <c r="V94" s="35"/>
      <c r="W94" s="35"/>
      <c r="X94" s="35"/>
      <c r="Y94" s="35"/>
      <c r="Z94" s="35"/>
      <c r="AA94" s="35"/>
      <c r="AB94" s="35"/>
      <c r="AC94" s="35"/>
      <c r="AD94" s="35"/>
      <c r="AE94" s="35"/>
    </row>
    <row r="95" spans="1:31" s="2" customFormat="1" ht="10.35" customHeight="1">
      <c r="A95" s="35"/>
      <c r="B95" s="36"/>
      <c r="C95" s="37"/>
      <c r="D95" s="37"/>
      <c r="E95" s="37"/>
      <c r="F95" s="37"/>
      <c r="G95" s="37"/>
      <c r="H95" s="37"/>
      <c r="I95" s="37"/>
      <c r="J95" s="37"/>
      <c r="K95" s="37"/>
      <c r="L95" s="52"/>
      <c r="S95" s="35"/>
      <c r="T95" s="35"/>
      <c r="U95" s="35"/>
      <c r="V95" s="35"/>
      <c r="W95" s="35"/>
      <c r="X95" s="35"/>
      <c r="Y95" s="35"/>
      <c r="Z95" s="35"/>
      <c r="AA95" s="35"/>
      <c r="AB95" s="35"/>
      <c r="AC95" s="35"/>
      <c r="AD95" s="35"/>
      <c r="AE95" s="35"/>
    </row>
    <row r="96" spans="1:31" s="2" customFormat="1" ht="29.25" customHeight="1">
      <c r="A96" s="35"/>
      <c r="B96" s="36"/>
      <c r="C96" s="148" t="s">
        <v>243</v>
      </c>
      <c r="D96" s="149"/>
      <c r="E96" s="149"/>
      <c r="F96" s="149"/>
      <c r="G96" s="149"/>
      <c r="H96" s="149"/>
      <c r="I96" s="149"/>
      <c r="J96" s="150" t="s">
        <v>7631</v>
      </c>
      <c r="K96" s="149"/>
      <c r="L96" s="52"/>
      <c r="S96" s="35"/>
      <c r="T96" s="35"/>
      <c r="U96" s="35"/>
      <c r="V96" s="35"/>
      <c r="W96" s="35"/>
      <c r="X96" s="35"/>
      <c r="Y96" s="35"/>
      <c r="Z96" s="35"/>
      <c r="AA96" s="35"/>
      <c r="AB96" s="35"/>
      <c r="AC96" s="35"/>
      <c r="AD96" s="35"/>
      <c r="AE96" s="35"/>
    </row>
    <row r="97" spans="1:47" s="2" customFormat="1" ht="10.35" customHeight="1">
      <c r="A97" s="35"/>
      <c r="B97" s="36"/>
      <c r="C97" s="37"/>
      <c r="D97" s="37"/>
      <c r="E97" s="37"/>
      <c r="F97" s="37"/>
      <c r="G97" s="37"/>
      <c r="H97" s="37"/>
      <c r="I97" s="37"/>
      <c r="J97" s="37"/>
      <c r="K97" s="37"/>
      <c r="L97" s="52"/>
      <c r="S97" s="35"/>
      <c r="T97" s="35"/>
      <c r="U97" s="35"/>
      <c r="V97" s="35"/>
      <c r="W97" s="35"/>
      <c r="X97" s="35"/>
      <c r="Y97" s="35"/>
      <c r="Z97" s="35"/>
      <c r="AA97" s="35"/>
      <c r="AB97" s="35"/>
      <c r="AC97" s="35"/>
      <c r="AD97" s="35"/>
      <c r="AE97" s="35"/>
    </row>
    <row r="98" spans="1:47" s="2" customFormat="1" ht="22.9" customHeight="1">
      <c r="A98" s="35"/>
      <c r="B98" s="36"/>
      <c r="C98" s="151" t="s">
        <v>244</v>
      </c>
      <c r="D98" s="37"/>
      <c r="E98" s="37"/>
      <c r="F98" s="37"/>
      <c r="G98" s="37"/>
      <c r="H98" s="37"/>
      <c r="I98" s="37"/>
      <c r="J98" s="85">
        <f>J126</f>
        <v>0</v>
      </c>
      <c r="K98" s="37"/>
      <c r="L98" s="52"/>
      <c r="S98" s="35"/>
      <c r="T98" s="35"/>
      <c r="U98" s="35"/>
      <c r="V98" s="35"/>
      <c r="W98" s="35"/>
      <c r="X98" s="35"/>
      <c r="Y98" s="35"/>
      <c r="Z98" s="35"/>
      <c r="AA98" s="35"/>
      <c r="AB98" s="35"/>
      <c r="AC98" s="35"/>
      <c r="AD98" s="35"/>
      <c r="AE98" s="35"/>
      <c r="AU98" s="18" t="s">
        <v>245</v>
      </c>
    </row>
    <row r="99" spans="1:47" s="9" customFormat="1" ht="24.95" customHeight="1">
      <c r="B99" s="152"/>
      <c r="C99" s="153"/>
      <c r="D99" s="154" t="s">
        <v>246</v>
      </c>
      <c r="E99" s="155"/>
      <c r="F99" s="155"/>
      <c r="G99" s="155"/>
      <c r="H99" s="155"/>
      <c r="I99" s="155"/>
      <c r="J99" s="156">
        <f>J127</f>
        <v>0</v>
      </c>
      <c r="K99" s="153"/>
      <c r="L99" s="157"/>
    </row>
    <row r="100" spans="1:47" s="10" customFormat="1" ht="19.899999999999999" customHeight="1">
      <c r="B100" s="158"/>
      <c r="C100" s="103"/>
      <c r="D100" s="159" t="s">
        <v>331</v>
      </c>
      <c r="E100" s="160"/>
      <c r="F100" s="160"/>
      <c r="G100" s="160"/>
      <c r="H100" s="160"/>
      <c r="I100" s="160"/>
      <c r="J100" s="161">
        <f>J128</f>
        <v>0</v>
      </c>
      <c r="K100" s="103"/>
      <c r="L100" s="162"/>
    </row>
    <row r="101" spans="1:47" s="10" customFormat="1" ht="19.899999999999999" customHeight="1">
      <c r="B101" s="158"/>
      <c r="C101" s="103"/>
      <c r="D101" s="159" t="s">
        <v>435</v>
      </c>
      <c r="E101" s="160"/>
      <c r="F101" s="160"/>
      <c r="G101" s="160"/>
      <c r="H101" s="160"/>
      <c r="I101" s="160"/>
      <c r="J101" s="161">
        <f>J146</f>
        <v>0</v>
      </c>
      <c r="K101" s="103"/>
      <c r="L101" s="162"/>
    </row>
    <row r="102" spans="1:47" s="10" customFormat="1" ht="19.899999999999999" customHeight="1">
      <c r="B102" s="158"/>
      <c r="C102" s="103"/>
      <c r="D102" s="159" t="s">
        <v>1654</v>
      </c>
      <c r="E102" s="160"/>
      <c r="F102" s="160"/>
      <c r="G102" s="160"/>
      <c r="H102" s="160"/>
      <c r="I102" s="160"/>
      <c r="J102" s="161">
        <f>J150</f>
        <v>0</v>
      </c>
      <c r="K102" s="103"/>
      <c r="L102" s="162"/>
    </row>
    <row r="103" spans="1:47" s="10" customFormat="1" ht="19.899999999999999" customHeight="1">
      <c r="B103" s="158"/>
      <c r="C103" s="103"/>
      <c r="D103" s="159" t="s">
        <v>248</v>
      </c>
      <c r="E103" s="160"/>
      <c r="F103" s="160"/>
      <c r="G103" s="160"/>
      <c r="H103" s="160"/>
      <c r="I103" s="160"/>
      <c r="J103" s="161">
        <f>J162</f>
        <v>0</v>
      </c>
      <c r="K103" s="103"/>
      <c r="L103" s="162"/>
    </row>
    <row r="104" spans="1:47" s="10" customFormat="1" ht="19.899999999999999" customHeight="1">
      <c r="B104" s="158"/>
      <c r="C104" s="103"/>
      <c r="D104" s="159" t="s">
        <v>333</v>
      </c>
      <c r="E104" s="160"/>
      <c r="F104" s="160"/>
      <c r="G104" s="160"/>
      <c r="H104" s="160"/>
      <c r="I104" s="160"/>
      <c r="J104" s="161">
        <f>J171</f>
        <v>0</v>
      </c>
      <c r="K104" s="103"/>
      <c r="L104" s="162"/>
    </row>
    <row r="105" spans="1:47" s="2" customFormat="1" ht="21.75" customHeight="1">
      <c r="A105" s="35"/>
      <c r="B105" s="36"/>
      <c r="C105" s="37"/>
      <c r="D105" s="37"/>
      <c r="E105" s="37"/>
      <c r="F105" s="37"/>
      <c r="G105" s="37"/>
      <c r="H105" s="37"/>
      <c r="I105" s="37"/>
      <c r="J105" s="37"/>
      <c r="K105" s="37"/>
      <c r="L105" s="52"/>
      <c r="S105" s="35"/>
      <c r="T105" s="35"/>
      <c r="U105" s="35"/>
      <c r="V105" s="35"/>
      <c r="W105" s="35"/>
      <c r="X105" s="35"/>
      <c r="Y105" s="35"/>
      <c r="Z105" s="35"/>
      <c r="AA105" s="35"/>
      <c r="AB105" s="35"/>
      <c r="AC105" s="35"/>
      <c r="AD105" s="35"/>
      <c r="AE105" s="35"/>
    </row>
    <row r="106" spans="1:47" s="2" customFormat="1" ht="6.95" customHeight="1">
      <c r="A106" s="35"/>
      <c r="B106" s="55"/>
      <c r="C106" s="56"/>
      <c r="D106" s="56"/>
      <c r="E106" s="56"/>
      <c r="F106" s="56"/>
      <c r="G106" s="56"/>
      <c r="H106" s="56"/>
      <c r="I106" s="56"/>
      <c r="J106" s="56"/>
      <c r="K106" s="56"/>
      <c r="L106" s="52"/>
      <c r="S106" s="35"/>
      <c r="T106" s="35"/>
      <c r="U106" s="35"/>
      <c r="V106" s="35"/>
      <c r="W106" s="35"/>
      <c r="X106" s="35"/>
      <c r="Y106" s="35"/>
      <c r="Z106" s="35"/>
      <c r="AA106" s="35"/>
      <c r="AB106" s="35"/>
      <c r="AC106" s="35"/>
      <c r="AD106" s="35"/>
      <c r="AE106" s="35"/>
    </row>
    <row r="110" spans="1:47" s="2" customFormat="1" ht="6.95" customHeight="1">
      <c r="A110" s="35"/>
      <c r="B110" s="57"/>
      <c r="C110" s="58"/>
      <c r="D110" s="58"/>
      <c r="E110" s="58"/>
      <c r="F110" s="58"/>
      <c r="G110" s="58"/>
      <c r="H110" s="58"/>
      <c r="I110" s="58"/>
      <c r="J110" s="58"/>
      <c r="K110" s="58"/>
      <c r="L110" s="52"/>
      <c r="S110" s="35"/>
      <c r="T110" s="35"/>
      <c r="U110" s="35"/>
      <c r="V110" s="35"/>
      <c r="W110" s="35"/>
      <c r="X110" s="35"/>
      <c r="Y110" s="35"/>
      <c r="Z110" s="35"/>
      <c r="AA110" s="35"/>
      <c r="AB110" s="35"/>
      <c r="AC110" s="35"/>
      <c r="AD110" s="35"/>
      <c r="AE110" s="35"/>
    </row>
    <row r="111" spans="1:47" s="2" customFormat="1" ht="24.95" customHeight="1">
      <c r="A111" s="35"/>
      <c r="B111" s="36"/>
      <c r="C111" s="24" t="s">
        <v>249</v>
      </c>
      <c r="D111" s="37"/>
      <c r="E111" s="37"/>
      <c r="F111" s="37"/>
      <c r="G111" s="37"/>
      <c r="H111" s="37"/>
      <c r="I111" s="37"/>
      <c r="J111" s="37"/>
      <c r="K111" s="37"/>
      <c r="L111" s="52"/>
      <c r="S111" s="35"/>
      <c r="T111" s="35"/>
      <c r="U111" s="35"/>
      <c r="V111" s="35"/>
      <c r="W111" s="35"/>
      <c r="X111" s="35"/>
      <c r="Y111" s="35"/>
      <c r="Z111" s="35"/>
      <c r="AA111" s="35"/>
      <c r="AB111" s="35"/>
      <c r="AC111" s="35"/>
      <c r="AD111" s="35"/>
      <c r="AE111" s="35"/>
    </row>
    <row r="112" spans="1:47" s="2" customFormat="1" ht="6.95" customHeight="1">
      <c r="A112" s="35"/>
      <c r="B112" s="36"/>
      <c r="C112" s="37"/>
      <c r="D112" s="37"/>
      <c r="E112" s="37"/>
      <c r="F112" s="37"/>
      <c r="G112" s="37"/>
      <c r="H112" s="37"/>
      <c r="I112" s="37"/>
      <c r="J112" s="37"/>
      <c r="K112" s="37"/>
      <c r="L112" s="52"/>
      <c r="S112" s="35"/>
      <c r="T112" s="35"/>
      <c r="U112" s="35"/>
      <c r="V112" s="35"/>
      <c r="W112" s="35"/>
      <c r="X112" s="35"/>
      <c r="Y112" s="35"/>
      <c r="Z112" s="35"/>
      <c r="AA112" s="35"/>
      <c r="AB112" s="35"/>
      <c r="AC112" s="35"/>
      <c r="AD112" s="35"/>
      <c r="AE112" s="35"/>
    </row>
    <row r="113" spans="1:63" s="2" customFormat="1" ht="12" customHeight="1">
      <c r="A113" s="35"/>
      <c r="B113" s="36"/>
      <c r="C113" s="30" t="s">
        <v>15</v>
      </c>
      <c r="D113" s="37"/>
      <c r="E113" s="37"/>
      <c r="F113" s="37"/>
      <c r="G113" s="37"/>
      <c r="H113" s="37"/>
      <c r="I113" s="37"/>
      <c r="J113" s="37"/>
      <c r="K113" s="37"/>
      <c r="L113" s="52"/>
      <c r="S113" s="35"/>
      <c r="T113" s="35"/>
      <c r="U113" s="35"/>
      <c r="V113" s="35"/>
      <c r="W113" s="35"/>
      <c r="X113" s="35"/>
      <c r="Y113" s="35"/>
      <c r="Z113" s="35"/>
      <c r="AA113" s="35"/>
      <c r="AB113" s="35"/>
      <c r="AC113" s="35"/>
      <c r="AD113" s="35"/>
      <c r="AE113" s="35"/>
    </row>
    <row r="114" spans="1:63" s="2" customFormat="1" ht="16.5" customHeight="1">
      <c r="A114" s="35"/>
      <c r="B114" s="36"/>
      <c r="C114" s="37"/>
      <c r="D114" s="37"/>
      <c r="E114" s="410" t="str">
        <f>E7</f>
        <v>Modernizace teplárny OB6</v>
      </c>
      <c r="F114" s="411"/>
      <c r="G114" s="411"/>
      <c r="H114" s="411"/>
      <c r="I114" s="37"/>
      <c r="J114" s="37"/>
      <c r="K114" s="37"/>
      <c r="L114" s="52"/>
      <c r="S114" s="35"/>
      <c r="T114" s="35"/>
      <c r="U114" s="35"/>
      <c r="V114" s="35"/>
      <c r="W114" s="35"/>
      <c r="X114" s="35"/>
      <c r="Y114" s="35"/>
      <c r="Z114" s="35"/>
      <c r="AA114" s="35"/>
      <c r="AB114" s="35"/>
      <c r="AC114" s="35"/>
      <c r="AD114" s="35"/>
      <c r="AE114" s="35"/>
    </row>
    <row r="115" spans="1:63" s="1" customFormat="1" ht="12" customHeight="1">
      <c r="B115" s="22"/>
      <c r="C115" s="30" t="s">
        <v>241</v>
      </c>
      <c r="D115" s="23"/>
      <c r="E115" s="23"/>
      <c r="F115" s="23"/>
      <c r="G115" s="23"/>
      <c r="H115" s="23"/>
      <c r="I115" s="23"/>
      <c r="J115" s="23"/>
      <c r="K115" s="23"/>
      <c r="L115" s="21"/>
    </row>
    <row r="116" spans="1:63" s="2" customFormat="1" ht="16.5" customHeight="1">
      <c r="A116" s="35"/>
      <c r="B116" s="36"/>
      <c r="C116" s="37"/>
      <c r="D116" s="37"/>
      <c r="E116" s="410" t="s">
        <v>4665</v>
      </c>
      <c r="F116" s="409"/>
      <c r="G116" s="409"/>
      <c r="H116" s="409"/>
      <c r="I116" s="37"/>
      <c r="J116" s="37"/>
      <c r="K116" s="37"/>
      <c r="L116" s="52"/>
      <c r="S116" s="35"/>
      <c r="T116" s="35"/>
      <c r="U116" s="35"/>
      <c r="V116" s="35"/>
      <c r="W116" s="35"/>
      <c r="X116" s="35"/>
      <c r="Y116" s="35"/>
      <c r="Z116" s="35"/>
      <c r="AA116" s="35"/>
      <c r="AB116" s="35"/>
      <c r="AC116" s="35"/>
      <c r="AD116" s="35"/>
      <c r="AE116" s="35"/>
    </row>
    <row r="117" spans="1:63" s="2" customFormat="1" ht="12" customHeight="1">
      <c r="A117" s="35"/>
      <c r="B117" s="36"/>
      <c r="C117" s="30" t="s">
        <v>432</v>
      </c>
      <c r="D117" s="37"/>
      <c r="E117" s="37"/>
      <c r="F117" s="37"/>
      <c r="G117" s="37"/>
      <c r="H117" s="37"/>
      <c r="I117" s="37"/>
      <c r="J117" s="37"/>
      <c r="K117" s="37"/>
      <c r="L117" s="52"/>
      <c r="S117" s="35"/>
      <c r="T117" s="35"/>
      <c r="U117" s="35"/>
      <c r="V117" s="35"/>
      <c r="W117" s="35"/>
      <c r="X117" s="35"/>
      <c r="Y117" s="35"/>
      <c r="Z117" s="35"/>
      <c r="AA117" s="35"/>
      <c r="AB117" s="35"/>
      <c r="AC117" s="35"/>
      <c r="AD117" s="35"/>
      <c r="AE117" s="35"/>
    </row>
    <row r="118" spans="1:63" s="2" customFormat="1" ht="16.5" customHeight="1">
      <c r="A118" s="35"/>
      <c r="B118" s="36"/>
      <c r="C118" s="37"/>
      <c r="D118" s="37"/>
      <c r="E118" s="384" t="str">
        <f>E11</f>
        <v>SO 105-D1.4.5 - Přípojka SO 105_306</v>
      </c>
      <c r="F118" s="409"/>
      <c r="G118" s="409"/>
      <c r="H118" s="409"/>
      <c r="I118" s="37"/>
      <c r="J118" s="37"/>
      <c r="K118" s="37"/>
      <c r="L118" s="52"/>
      <c r="S118" s="35"/>
      <c r="T118" s="35"/>
      <c r="U118" s="35"/>
      <c r="V118" s="35"/>
      <c r="W118" s="35"/>
      <c r="X118" s="35"/>
      <c r="Y118" s="35"/>
      <c r="Z118" s="35"/>
      <c r="AA118" s="35"/>
      <c r="AB118" s="35"/>
      <c r="AC118" s="35"/>
      <c r="AD118" s="35"/>
      <c r="AE118" s="35"/>
    </row>
    <row r="119" spans="1:63" s="2" customFormat="1" ht="6.95" customHeight="1">
      <c r="A119" s="35"/>
      <c r="B119" s="36"/>
      <c r="C119" s="37"/>
      <c r="D119" s="37"/>
      <c r="E119" s="37"/>
      <c r="F119" s="37"/>
      <c r="G119" s="37"/>
      <c r="H119" s="37"/>
      <c r="I119" s="37"/>
      <c r="J119" s="37"/>
      <c r="K119" s="37"/>
      <c r="L119" s="52"/>
      <c r="S119" s="35"/>
      <c r="T119" s="35"/>
      <c r="U119" s="35"/>
      <c r="V119" s="35"/>
      <c r="W119" s="35"/>
      <c r="X119" s="35"/>
      <c r="Y119" s="35"/>
      <c r="Z119" s="35"/>
      <c r="AA119" s="35"/>
      <c r="AB119" s="35"/>
      <c r="AC119" s="35"/>
      <c r="AD119" s="35"/>
      <c r="AE119" s="35"/>
    </row>
    <row r="120" spans="1:63" s="2" customFormat="1" ht="12" customHeight="1">
      <c r="A120" s="35"/>
      <c r="B120" s="36"/>
      <c r="C120" s="30" t="s">
        <v>19</v>
      </c>
      <c r="D120" s="37"/>
      <c r="E120" s="37"/>
      <c r="F120" s="28" t="str">
        <f>F14</f>
        <v>Mladá Boleslav</v>
      </c>
      <c r="G120" s="37"/>
      <c r="H120" s="37"/>
      <c r="I120" s="30" t="s">
        <v>21</v>
      </c>
      <c r="J120" s="67">
        <f>IF(J14="","",J14)</f>
        <v>45363</v>
      </c>
      <c r="K120" s="37"/>
      <c r="L120" s="52"/>
      <c r="S120" s="35"/>
      <c r="T120" s="35"/>
      <c r="U120" s="35"/>
      <c r="V120" s="35"/>
      <c r="W120" s="35"/>
      <c r="X120" s="35"/>
      <c r="Y120" s="35"/>
      <c r="Z120" s="35"/>
      <c r="AA120" s="35"/>
      <c r="AB120" s="35"/>
      <c r="AC120" s="35"/>
      <c r="AD120" s="35"/>
      <c r="AE120" s="35"/>
    </row>
    <row r="121" spans="1:63" s="2" customFormat="1" ht="6.95" customHeight="1">
      <c r="A121" s="35"/>
      <c r="B121" s="36"/>
      <c r="C121" s="37"/>
      <c r="D121" s="37"/>
      <c r="E121" s="37"/>
      <c r="F121" s="37"/>
      <c r="G121" s="37"/>
      <c r="H121" s="37"/>
      <c r="I121" s="37"/>
      <c r="J121" s="37"/>
      <c r="K121" s="37"/>
      <c r="L121" s="52"/>
      <c r="S121" s="35"/>
      <c r="T121" s="35"/>
      <c r="U121" s="35"/>
      <c r="V121" s="35"/>
      <c r="W121" s="35"/>
      <c r="X121" s="35"/>
      <c r="Y121" s="35"/>
      <c r="Z121" s="35"/>
      <c r="AA121" s="35"/>
      <c r="AB121" s="35"/>
      <c r="AC121" s="35"/>
      <c r="AD121" s="35"/>
      <c r="AE121" s="35"/>
    </row>
    <row r="122" spans="1:63" s="2" customFormat="1" ht="15.2" customHeight="1">
      <c r="A122" s="35"/>
      <c r="B122" s="36"/>
      <c r="C122" s="30" t="s">
        <v>22</v>
      </c>
      <c r="D122" s="37"/>
      <c r="E122" s="37"/>
      <c r="F122" s="28" t="str">
        <f>E17</f>
        <v xml:space="preserve">ŠKO-ENERGO s.r.o. </v>
      </c>
      <c r="G122" s="37"/>
      <c r="H122" s="37"/>
      <c r="I122" s="30" t="s">
        <v>28</v>
      </c>
      <c r="J122" s="33" t="str">
        <f>E23</f>
        <v>AFRY CZ s.r.o.</v>
      </c>
      <c r="K122" s="37"/>
      <c r="L122" s="52"/>
      <c r="S122" s="35"/>
      <c r="T122" s="35"/>
      <c r="U122" s="35"/>
      <c r="V122" s="35"/>
      <c r="W122" s="35"/>
      <c r="X122" s="35"/>
      <c r="Y122" s="35"/>
      <c r="Z122" s="35"/>
      <c r="AA122" s="35"/>
      <c r="AB122" s="35"/>
      <c r="AC122" s="35"/>
      <c r="AD122" s="35"/>
      <c r="AE122" s="35"/>
    </row>
    <row r="123" spans="1:63" s="2" customFormat="1" ht="15.2" customHeight="1">
      <c r="A123" s="35"/>
      <c r="B123" s="36"/>
      <c r="C123" s="30" t="s">
        <v>26</v>
      </c>
      <c r="D123" s="37"/>
      <c r="E123" s="37"/>
      <c r="F123" s="28" t="str">
        <f>IF(E20="","",E20)</f>
        <v>Vyplň údaj</v>
      </c>
      <c r="G123" s="37"/>
      <c r="H123" s="37"/>
      <c r="I123" s="30" t="s">
        <v>31</v>
      </c>
      <c r="J123" s="33" t="str">
        <f>E26</f>
        <v>AFRY CZ s.r.o.</v>
      </c>
      <c r="K123" s="37"/>
      <c r="L123" s="52"/>
      <c r="S123" s="35"/>
      <c r="T123" s="35"/>
      <c r="U123" s="35"/>
      <c r="V123" s="35"/>
      <c r="W123" s="35"/>
      <c r="X123" s="35"/>
      <c r="Y123" s="35"/>
      <c r="Z123" s="35"/>
      <c r="AA123" s="35"/>
      <c r="AB123" s="35"/>
      <c r="AC123" s="35"/>
      <c r="AD123" s="35"/>
      <c r="AE123" s="35"/>
    </row>
    <row r="124" spans="1:63" s="2" customFormat="1" ht="10.35" customHeight="1">
      <c r="A124" s="35"/>
      <c r="B124" s="36"/>
      <c r="C124" s="37"/>
      <c r="D124" s="37"/>
      <c r="E124" s="37"/>
      <c r="F124" s="37"/>
      <c r="G124" s="37"/>
      <c r="H124" s="37"/>
      <c r="I124" s="37"/>
      <c r="J124" s="37"/>
      <c r="K124" s="37"/>
      <c r="L124" s="52"/>
      <c r="S124" s="35"/>
      <c r="T124" s="35"/>
      <c r="U124" s="35"/>
      <c r="V124" s="35"/>
      <c r="W124" s="35"/>
      <c r="X124" s="35"/>
      <c r="Y124" s="35"/>
      <c r="Z124" s="35"/>
      <c r="AA124" s="35"/>
      <c r="AB124" s="35"/>
      <c r="AC124" s="35"/>
      <c r="AD124" s="35"/>
      <c r="AE124" s="35"/>
    </row>
    <row r="125" spans="1:63" s="11" customFormat="1" ht="29.25" customHeight="1">
      <c r="A125" s="163"/>
      <c r="B125" s="164"/>
      <c r="C125" s="165" t="s">
        <v>250</v>
      </c>
      <c r="D125" s="166" t="s">
        <v>55</v>
      </c>
      <c r="E125" s="166" t="s">
        <v>53</v>
      </c>
      <c r="F125" s="166" t="s">
        <v>54</v>
      </c>
      <c r="G125" s="166" t="s">
        <v>251</v>
      </c>
      <c r="H125" s="166" t="s">
        <v>252</v>
      </c>
      <c r="I125" s="166" t="s">
        <v>7632</v>
      </c>
      <c r="J125" s="167" t="s">
        <v>7631</v>
      </c>
      <c r="K125" s="168" t="s">
        <v>253</v>
      </c>
      <c r="L125" s="169"/>
      <c r="M125" s="76" t="s">
        <v>1</v>
      </c>
      <c r="N125" s="77" t="s">
        <v>37</v>
      </c>
      <c r="O125" s="77" t="s">
        <v>254</v>
      </c>
      <c r="P125" s="77" t="s">
        <v>255</v>
      </c>
      <c r="Q125" s="77" t="s">
        <v>256</v>
      </c>
      <c r="R125" s="77" t="s">
        <v>257</v>
      </c>
      <c r="S125" s="77" t="s">
        <v>258</v>
      </c>
      <c r="T125" s="78" t="s">
        <v>259</v>
      </c>
      <c r="U125" s="163"/>
      <c r="V125" s="163"/>
      <c r="W125" s="163"/>
      <c r="X125" s="163"/>
      <c r="Y125" s="163"/>
      <c r="Z125" s="163"/>
      <c r="AA125" s="163"/>
      <c r="AB125" s="163"/>
      <c r="AC125" s="163"/>
      <c r="AD125" s="163"/>
      <c r="AE125" s="163"/>
    </row>
    <row r="126" spans="1:63" s="2" customFormat="1" ht="22.9" customHeight="1">
      <c r="A126" s="35"/>
      <c r="B126" s="36"/>
      <c r="C126" s="83" t="s">
        <v>260</v>
      </c>
      <c r="D126" s="37"/>
      <c r="E126" s="37"/>
      <c r="F126" s="37"/>
      <c r="G126" s="37"/>
      <c r="H126" s="37"/>
      <c r="I126" s="37"/>
      <c r="J126" s="170">
        <f>BK126</f>
        <v>0</v>
      </c>
      <c r="K126" s="37"/>
      <c r="L126" s="40"/>
      <c r="M126" s="79"/>
      <c r="N126" s="171"/>
      <c r="O126" s="80"/>
      <c r="P126" s="172">
        <f>P127</f>
        <v>0</v>
      </c>
      <c r="Q126" s="80"/>
      <c r="R126" s="172">
        <f>R127</f>
        <v>27.01562736</v>
      </c>
      <c r="S126" s="80"/>
      <c r="T126" s="173">
        <f>T127</f>
        <v>7.1530000000000005</v>
      </c>
      <c r="U126" s="35"/>
      <c r="V126" s="35"/>
      <c r="W126" s="35"/>
      <c r="X126" s="35"/>
      <c r="Y126" s="35"/>
      <c r="Z126" s="35"/>
      <c r="AA126" s="35"/>
      <c r="AB126" s="35"/>
      <c r="AC126" s="35"/>
      <c r="AD126" s="35"/>
      <c r="AE126" s="35"/>
      <c r="AT126" s="18" t="s">
        <v>63</v>
      </c>
      <c r="AU126" s="18" t="s">
        <v>245</v>
      </c>
      <c r="BK126" s="174">
        <f>BK127</f>
        <v>0</v>
      </c>
    </row>
    <row r="127" spans="1:63" s="12" customFormat="1" ht="25.9" customHeight="1">
      <c r="B127" s="175"/>
      <c r="C127" s="176"/>
      <c r="D127" s="177" t="s">
        <v>63</v>
      </c>
      <c r="E127" s="178" t="s">
        <v>261</v>
      </c>
      <c r="F127" s="178" t="s">
        <v>262</v>
      </c>
      <c r="G127" s="176"/>
      <c r="H127" s="176"/>
      <c r="I127" s="179"/>
      <c r="J127" s="180">
        <f>BK127</f>
        <v>0</v>
      </c>
      <c r="K127" s="176"/>
      <c r="L127" s="181"/>
      <c r="M127" s="182"/>
      <c r="N127" s="183"/>
      <c r="O127" s="183"/>
      <c r="P127" s="184">
        <f>P128+P146+P150+P162+P171</f>
        <v>0</v>
      </c>
      <c r="Q127" s="183"/>
      <c r="R127" s="184">
        <f>R128+R146+R150+R162+R171</f>
        <v>27.01562736</v>
      </c>
      <c r="S127" s="183"/>
      <c r="T127" s="185">
        <f>T128+T146+T150+T162+T171</f>
        <v>7.1530000000000005</v>
      </c>
      <c r="AR127" s="186" t="s">
        <v>71</v>
      </c>
      <c r="AT127" s="187" t="s">
        <v>63</v>
      </c>
      <c r="AU127" s="187" t="s">
        <v>64</v>
      </c>
      <c r="AY127" s="186" t="s">
        <v>263</v>
      </c>
      <c r="BK127" s="188">
        <f>BK128+BK146+BK150+BK162+BK171</f>
        <v>0</v>
      </c>
    </row>
    <row r="128" spans="1:63" s="12" customFormat="1" ht="22.9" customHeight="1">
      <c r="B128" s="175"/>
      <c r="C128" s="176"/>
      <c r="D128" s="177" t="s">
        <v>63</v>
      </c>
      <c r="E128" s="189" t="s">
        <v>71</v>
      </c>
      <c r="F128" s="189" t="s">
        <v>336</v>
      </c>
      <c r="G128" s="176"/>
      <c r="H128" s="176"/>
      <c r="I128" s="179"/>
      <c r="J128" s="190">
        <f>BK128</f>
        <v>0</v>
      </c>
      <c r="K128" s="176"/>
      <c r="L128" s="181"/>
      <c r="M128" s="182"/>
      <c r="N128" s="183"/>
      <c r="O128" s="183"/>
      <c r="P128" s="184">
        <f>SUM(P129:P145)</f>
        <v>0</v>
      </c>
      <c r="Q128" s="183"/>
      <c r="R128" s="184">
        <f>SUM(R129:R145)</f>
        <v>26.892799</v>
      </c>
      <c r="S128" s="183"/>
      <c r="T128" s="185">
        <f>SUM(T129:T145)</f>
        <v>7.1530000000000005</v>
      </c>
      <c r="AR128" s="186" t="s">
        <v>71</v>
      </c>
      <c r="AT128" s="187" t="s">
        <v>63</v>
      </c>
      <c r="AU128" s="187" t="s">
        <v>71</v>
      </c>
      <c r="AY128" s="186" t="s">
        <v>263</v>
      </c>
      <c r="BK128" s="188">
        <f>SUM(BK129:BK145)</f>
        <v>0</v>
      </c>
    </row>
    <row r="129" spans="1:65" s="2" customFormat="1" ht="16.5" customHeight="1">
      <c r="A129" s="35"/>
      <c r="B129" s="36"/>
      <c r="C129" s="191" t="s">
        <v>71</v>
      </c>
      <c r="D129" s="191" t="s">
        <v>266</v>
      </c>
      <c r="E129" s="192" t="s">
        <v>1962</v>
      </c>
      <c r="F129" s="193" t="s">
        <v>1947</v>
      </c>
      <c r="G129" s="194" t="s">
        <v>269</v>
      </c>
      <c r="H129" s="195">
        <v>31.1</v>
      </c>
      <c r="I129" s="196"/>
      <c r="J129" s="197">
        <f>ROUND(I129*H129,2)</f>
        <v>0</v>
      </c>
      <c r="K129" s="198"/>
      <c r="L129" s="40"/>
      <c r="M129" s="199" t="s">
        <v>1</v>
      </c>
      <c r="N129" s="200" t="s">
        <v>38</v>
      </c>
      <c r="O129" s="72"/>
      <c r="P129" s="201">
        <f>O129*H129</f>
        <v>0</v>
      </c>
      <c r="Q129" s="201">
        <v>9.0000000000000006E-5</v>
      </c>
      <c r="R129" s="201">
        <f>Q129*H129</f>
        <v>2.7990000000000003E-3</v>
      </c>
      <c r="S129" s="201">
        <v>0.23</v>
      </c>
      <c r="T129" s="202">
        <f>S129*H129</f>
        <v>7.1530000000000005</v>
      </c>
      <c r="U129" s="35"/>
      <c r="V129" s="35"/>
      <c r="W129" s="35"/>
      <c r="X129" s="35"/>
      <c r="Y129" s="35"/>
      <c r="Z129" s="35"/>
      <c r="AA129" s="35"/>
      <c r="AB129" s="35"/>
      <c r="AC129" s="35"/>
      <c r="AD129" s="35"/>
      <c r="AE129" s="35"/>
      <c r="AR129" s="203" t="s">
        <v>270</v>
      </c>
      <c r="AT129" s="203" t="s">
        <v>266</v>
      </c>
      <c r="AU129" s="203" t="s">
        <v>73</v>
      </c>
      <c r="AY129" s="18" t="s">
        <v>263</v>
      </c>
      <c r="BE129" s="204">
        <f>IF(N129="základní",J129,0)</f>
        <v>0</v>
      </c>
      <c r="BF129" s="204">
        <f>IF(N129="snížená",J129,0)</f>
        <v>0</v>
      </c>
      <c r="BG129" s="204">
        <f>IF(N129="zákl. přenesená",J129,0)</f>
        <v>0</v>
      </c>
      <c r="BH129" s="204">
        <f>IF(N129="sníž. přenesená",J129,0)</f>
        <v>0</v>
      </c>
      <c r="BI129" s="204">
        <f>IF(N129="nulová",J129,0)</f>
        <v>0</v>
      </c>
      <c r="BJ129" s="18" t="s">
        <v>71</v>
      </c>
      <c r="BK129" s="204">
        <f>ROUND(I129*H129,2)</f>
        <v>0</v>
      </c>
      <c r="BL129" s="18" t="s">
        <v>270</v>
      </c>
      <c r="BM129" s="203" t="s">
        <v>4990</v>
      </c>
    </row>
    <row r="130" spans="1:65" s="13" customFormat="1">
      <c r="B130" s="205"/>
      <c r="C130" s="206"/>
      <c r="D130" s="207" t="s">
        <v>272</v>
      </c>
      <c r="E130" s="208" t="s">
        <v>1</v>
      </c>
      <c r="F130" s="209" t="s">
        <v>4991</v>
      </c>
      <c r="G130" s="206"/>
      <c r="H130" s="210">
        <v>31.1</v>
      </c>
      <c r="I130" s="211"/>
      <c r="J130" s="206"/>
      <c r="K130" s="206"/>
      <c r="L130" s="212"/>
      <c r="M130" s="213"/>
      <c r="N130" s="214"/>
      <c r="O130" s="214"/>
      <c r="P130" s="214"/>
      <c r="Q130" s="214"/>
      <c r="R130" s="214"/>
      <c r="S130" s="214"/>
      <c r="T130" s="215"/>
      <c r="AT130" s="216" t="s">
        <v>272</v>
      </c>
      <c r="AU130" s="216" t="s">
        <v>73</v>
      </c>
      <c r="AV130" s="13" t="s">
        <v>73</v>
      </c>
      <c r="AW130" s="13" t="s">
        <v>30</v>
      </c>
      <c r="AX130" s="13" t="s">
        <v>64</v>
      </c>
      <c r="AY130" s="216" t="s">
        <v>263</v>
      </c>
    </row>
    <row r="131" spans="1:65" s="15" customFormat="1">
      <c r="B131" s="228"/>
      <c r="C131" s="229"/>
      <c r="D131" s="207" t="s">
        <v>272</v>
      </c>
      <c r="E131" s="230" t="s">
        <v>1</v>
      </c>
      <c r="F131" s="231" t="s">
        <v>1970</v>
      </c>
      <c r="G131" s="229"/>
      <c r="H131" s="232">
        <v>31.1</v>
      </c>
      <c r="I131" s="233"/>
      <c r="J131" s="229"/>
      <c r="K131" s="229"/>
      <c r="L131" s="234"/>
      <c r="M131" s="235"/>
      <c r="N131" s="236"/>
      <c r="O131" s="236"/>
      <c r="P131" s="236"/>
      <c r="Q131" s="236"/>
      <c r="R131" s="236"/>
      <c r="S131" s="236"/>
      <c r="T131" s="237"/>
      <c r="AT131" s="238" t="s">
        <v>272</v>
      </c>
      <c r="AU131" s="238" t="s">
        <v>73</v>
      </c>
      <c r="AV131" s="15" t="s">
        <v>270</v>
      </c>
      <c r="AW131" s="15" t="s">
        <v>30</v>
      </c>
      <c r="AX131" s="15" t="s">
        <v>71</v>
      </c>
      <c r="AY131" s="238" t="s">
        <v>263</v>
      </c>
    </row>
    <row r="132" spans="1:65" s="2" customFormat="1" ht="37.9" customHeight="1">
      <c r="A132" s="35"/>
      <c r="B132" s="36"/>
      <c r="C132" s="191" t="s">
        <v>73</v>
      </c>
      <c r="D132" s="191" t="s">
        <v>266</v>
      </c>
      <c r="E132" s="192" t="s">
        <v>1966</v>
      </c>
      <c r="F132" s="193" t="s">
        <v>1967</v>
      </c>
      <c r="G132" s="194" t="s">
        <v>300</v>
      </c>
      <c r="H132" s="195">
        <v>59.09</v>
      </c>
      <c r="I132" s="196"/>
      <c r="J132" s="197">
        <f>ROUND(I132*H132,2)</f>
        <v>0</v>
      </c>
      <c r="K132" s="198"/>
      <c r="L132" s="40"/>
      <c r="M132" s="199" t="s">
        <v>1</v>
      </c>
      <c r="N132" s="200" t="s">
        <v>38</v>
      </c>
      <c r="O132" s="72"/>
      <c r="P132" s="201">
        <f>O132*H132</f>
        <v>0</v>
      </c>
      <c r="Q132" s="201">
        <v>0</v>
      </c>
      <c r="R132" s="201">
        <f>Q132*H132</f>
        <v>0</v>
      </c>
      <c r="S132" s="201">
        <v>0</v>
      </c>
      <c r="T132" s="202">
        <f>S132*H132</f>
        <v>0</v>
      </c>
      <c r="U132" s="35"/>
      <c r="V132" s="35"/>
      <c r="W132" s="35"/>
      <c r="X132" s="35"/>
      <c r="Y132" s="35"/>
      <c r="Z132" s="35"/>
      <c r="AA132" s="35"/>
      <c r="AB132" s="35"/>
      <c r="AC132" s="35"/>
      <c r="AD132" s="35"/>
      <c r="AE132" s="35"/>
      <c r="AR132" s="203" t="s">
        <v>270</v>
      </c>
      <c r="AT132" s="203" t="s">
        <v>266</v>
      </c>
      <c r="AU132" s="203" t="s">
        <v>73</v>
      </c>
      <c r="AY132" s="18" t="s">
        <v>263</v>
      </c>
      <c r="BE132" s="204">
        <f>IF(N132="základní",J132,0)</f>
        <v>0</v>
      </c>
      <c r="BF132" s="204">
        <f>IF(N132="snížená",J132,0)</f>
        <v>0</v>
      </c>
      <c r="BG132" s="204">
        <f>IF(N132="zákl. přenesená",J132,0)</f>
        <v>0</v>
      </c>
      <c r="BH132" s="204">
        <f>IF(N132="sníž. přenesená",J132,0)</f>
        <v>0</v>
      </c>
      <c r="BI132" s="204">
        <f>IF(N132="nulová",J132,0)</f>
        <v>0</v>
      </c>
      <c r="BJ132" s="18" t="s">
        <v>71</v>
      </c>
      <c r="BK132" s="204">
        <f>ROUND(I132*H132,2)</f>
        <v>0</v>
      </c>
      <c r="BL132" s="18" t="s">
        <v>270</v>
      </c>
      <c r="BM132" s="203" t="s">
        <v>4992</v>
      </c>
    </row>
    <row r="133" spans="1:65" s="13" customFormat="1">
      <c r="B133" s="205"/>
      <c r="C133" s="206"/>
      <c r="D133" s="207" t="s">
        <v>272</v>
      </c>
      <c r="E133" s="208" t="s">
        <v>1</v>
      </c>
      <c r="F133" s="209" t="s">
        <v>4993</v>
      </c>
      <c r="G133" s="206"/>
      <c r="H133" s="210">
        <v>59.09</v>
      </c>
      <c r="I133" s="211"/>
      <c r="J133" s="206"/>
      <c r="K133" s="206"/>
      <c r="L133" s="212"/>
      <c r="M133" s="213"/>
      <c r="N133" s="214"/>
      <c r="O133" s="214"/>
      <c r="P133" s="214"/>
      <c r="Q133" s="214"/>
      <c r="R133" s="214"/>
      <c r="S133" s="214"/>
      <c r="T133" s="215"/>
      <c r="AT133" s="216" t="s">
        <v>272</v>
      </c>
      <c r="AU133" s="216" t="s">
        <v>73</v>
      </c>
      <c r="AV133" s="13" t="s">
        <v>73</v>
      </c>
      <c r="AW133" s="13" t="s">
        <v>30</v>
      </c>
      <c r="AX133" s="13" t="s">
        <v>64</v>
      </c>
      <c r="AY133" s="216" t="s">
        <v>263</v>
      </c>
    </row>
    <row r="134" spans="1:65" s="15" customFormat="1">
      <c r="B134" s="228"/>
      <c r="C134" s="229"/>
      <c r="D134" s="207" t="s">
        <v>272</v>
      </c>
      <c r="E134" s="230" t="s">
        <v>1</v>
      </c>
      <c r="F134" s="231" t="s">
        <v>1970</v>
      </c>
      <c r="G134" s="229"/>
      <c r="H134" s="232">
        <v>59.09</v>
      </c>
      <c r="I134" s="233"/>
      <c r="J134" s="229"/>
      <c r="K134" s="229"/>
      <c r="L134" s="234"/>
      <c r="M134" s="235"/>
      <c r="N134" s="236"/>
      <c r="O134" s="236"/>
      <c r="P134" s="236"/>
      <c r="Q134" s="236"/>
      <c r="R134" s="236"/>
      <c r="S134" s="236"/>
      <c r="T134" s="237"/>
      <c r="AT134" s="238" t="s">
        <v>272</v>
      </c>
      <c r="AU134" s="238" t="s">
        <v>73</v>
      </c>
      <c r="AV134" s="15" t="s">
        <v>270</v>
      </c>
      <c r="AW134" s="15" t="s">
        <v>30</v>
      </c>
      <c r="AX134" s="15" t="s">
        <v>71</v>
      </c>
      <c r="AY134" s="238" t="s">
        <v>263</v>
      </c>
    </row>
    <row r="135" spans="1:65" s="2" customFormat="1" ht="24.2" customHeight="1">
      <c r="A135" s="35"/>
      <c r="B135" s="36"/>
      <c r="C135" s="191" t="s">
        <v>276</v>
      </c>
      <c r="D135" s="191" t="s">
        <v>266</v>
      </c>
      <c r="E135" s="192" t="s">
        <v>353</v>
      </c>
      <c r="F135" s="193" t="s">
        <v>1971</v>
      </c>
      <c r="G135" s="194" t="s">
        <v>300</v>
      </c>
      <c r="H135" s="195">
        <v>34.21</v>
      </c>
      <c r="I135" s="196"/>
      <c r="J135" s="197">
        <f>ROUND(I135*H135,2)</f>
        <v>0</v>
      </c>
      <c r="K135" s="198"/>
      <c r="L135" s="40"/>
      <c r="M135" s="199" t="s">
        <v>1</v>
      </c>
      <c r="N135" s="200" t="s">
        <v>38</v>
      </c>
      <c r="O135" s="72"/>
      <c r="P135" s="201">
        <f>O135*H135</f>
        <v>0</v>
      </c>
      <c r="Q135" s="201">
        <v>0</v>
      </c>
      <c r="R135" s="201">
        <f>Q135*H135</f>
        <v>0</v>
      </c>
      <c r="S135" s="201">
        <v>0</v>
      </c>
      <c r="T135" s="202">
        <f>S135*H135</f>
        <v>0</v>
      </c>
      <c r="U135" s="35"/>
      <c r="V135" s="35"/>
      <c r="W135" s="35"/>
      <c r="X135" s="35"/>
      <c r="Y135" s="35"/>
      <c r="Z135" s="35"/>
      <c r="AA135" s="35"/>
      <c r="AB135" s="35"/>
      <c r="AC135" s="35"/>
      <c r="AD135" s="35"/>
      <c r="AE135" s="35"/>
      <c r="AR135" s="203" t="s">
        <v>270</v>
      </c>
      <c r="AT135" s="203" t="s">
        <v>266</v>
      </c>
      <c r="AU135" s="203" t="s">
        <v>73</v>
      </c>
      <c r="AY135" s="18" t="s">
        <v>263</v>
      </c>
      <c r="BE135" s="204">
        <f>IF(N135="základní",J135,0)</f>
        <v>0</v>
      </c>
      <c r="BF135" s="204">
        <f>IF(N135="snížená",J135,0)</f>
        <v>0</v>
      </c>
      <c r="BG135" s="204">
        <f>IF(N135="zákl. přenesená",J135,0)</f>
        <v>0</v>
      </c>
      <c r="BH135" s="204">
        <f>IF(N135="sníž. přenesená",J135,0)</f>
        <v>0</v>
      </c>
      <c r="BI135" s="204">
        <f>IF(N135="nulová",J135,0)</f>
        <v>0</v>
      </c>
      <c r="BJ135" s="18" t="s">
        <v>71</v>
      </c>
      <c r="BK135" s="204">
        <f>ROUND(I135*H135,2)</f>
        <v>0</v>
      </c>
      <c r="BL135" s="18" t="s">
        <v>270</v>
      </c>
      <c r="BM135" s="203" t="s">
        <v>4994</v>
      </c>
    </row>
    <row r="136" spans="1:65" s="13" customFormat="1">
      <c r="B136" s="205"/>
      <c r="C136" s="206"/>
      <c r="D136" s="207" t="s">
        <v>272</v>
      </c>
      <c r="E136" s="208" t="s">
        <v>1</v>
      </c>
      <c r="F136" s="209" t="s">
        <v>4995</v>
      </c>
      <c r="G136" s="206"/>
      <c r="H136" s="210">
        <v>34.21</v>
      </c>
      <c r="I136" s="211"/>
      <c r="J136" s="206"/>
      <c r="K136" s="206"/>
      <c r="L136" s="212"/>
      <c r="M136" s="213"/>
      <c r="N136" s="214"/>
      <c r="O136" s="214"/>
      <c r="P136" s="214"/>
      <c r="Q136" s="214"/>
      <c r="R136" s="214"/>
      <c r="S136" s="214"/>
      <c r="T136" s="215"/>
      <c r="AT136" s="216" t="s">
        <v>272</v>
      </c>
      <c r="AU136" s="216" t="s">
        <v>73</v>
      </c>
      <c r="AV136" s="13" t="s">
        <v>73</v>
      </c>
      <c r="AW136" s="13" t="s">
        <v>30</v>
      </c>
      <c r="AX136" s="13" t="s">
        <v>64</v>
      </c>
      <c r="AY136" s="216" t="s">
        <v>263</v>
      </c>
    </row>
    <row r="137" spans="1:65" s="15" customFormat="1">
      <c r="B137" s="228"/>
      <c r="C137" s="229"/>
      <c r="D137" s="207" t="s">
        <v>272</v>
      </c>
      <c r="E137" s="230" t="s">
        <v>1</v>
      </c>
      <c r="F137" s="231" t="s">
        <v>1970</v>
      </c>
      <c r="G137" s="229"/>
      <c r="H137" s="232">
        <v>34.21</v>
      </c>
      <c r="I137" s="233"/>
      <c r="J137" s="229"/>
      <c r="K137" s="229"/>
      <c r="L137" s="234"/>
      <c r="M137" s="235"/>
      <c r="N137" s="236"/>
      <c r="O137" s="236"/>
      <c r="P137" s="236"/>
      <c r="Q137" s="236"/>
      <c r="R137" s="236"/>
      <c r="S137" s="236"/>
      <c r="T137" s="237"/>
      <c r="AT137" s="238" t="s">
        <v>272</v>
      </c>
      <c r="AU137" s="238" t="s">
        <v>73</v>
      </c>
      <c r="AV137" s="15" t="s">
        <v>270</v>
      </c>
      <c r="AW137" s="15" t="s">
        <v>30</v>
      </c>
      <c r="AX137" s="15" t="s">
        <v>71</v>
      </c>
      <c r="AY137" s="238" t="s">
        <v>263</v>
      </c>
    </row>
    <row r="138" spans="1:65" s="2" customFormat="1" ht="16.5" customHeight="1">
      <c r="A138" s="35"/>
      <c r="B138" s="36"/>
      <c r="C138" s="191" t="s">
        <v>270</v>
      </c>
      <c r="D138" s="191" t="s">
        <v>266</v>
      </c>
      <c r="E138" s="192" t="s">
        <v>1974</v>
      </c>
      <c r="F138" s="193" t="s">
        <v>1975</v>
      </c>
      <c r="G138" s="194" t="s">
        <v>796</v>
      </c>
      <c r="H138" s="195">
        <v>31.1</v>
      </c>
      <c r="I138" s="196"/>
      <c r="J138" s="197">
        <f>ROUND(I138*H138,2)</f>
        <v>0</v>
      </c>
      <c r="K138" s="198"/>
      <c r="L138" s="40"/>
      <c r="M138" s="199" t="s">
        <v>1</v>
      </c>
      <c r="N138" s="200" t="s">
        <v>38</v>
      </c>
      <c r="O138" s="72"/>
      <c r="P138" s="201">
        <f>O138*H138</f>
        <v>0</v>
      </c>
      <c r="Q138" s="201">
        <v>0</v>
      </c>
      <c r="R138" s="201">
        <f>Q138*H138</f>
        <v>0</v>
      </c>
      <c r="S138" s="201">
        <v>0</v>
      </c>
      <c r="T138" s="202">
        <f>S138*H138</f>
        <v>0</v>
      </c>
      <c r="U138" s="35"/>
      <c r="V138" s="35"/>
      <c r="W138" s="35"/>
      <c r="X138" s="35"/>
      <c r="Y138" s="35"/>
      <c r="Z138" s="35"/>
      <c r="AA138" s="35"/>
      <c r="AB138" s="35"/>
      <c r="AC138" s="35"/>
      <c r="AD138" s="35"/>
      <c r="AE138" s="35"/>
      <c r="AR138" s="203" t="s">
        <v>270</v>
      </c>
      <c r="AT138" s="203" t="s">
        <v>266</v>
      </c>
      <c r="AU138" s="203" t="s">
        <v>73</v>
      </c>
      <c r="AY138" s="18" t="s">
        <v>263</v>
      </c>
      <c r="BE138" s="204">
        <f>IF(N138="základní",J138,0)</f>
        <v>0</v>
      </c>
      <c r="BF138" s="204">
        <f>IF(N138="snížená",J138,0)</f>
        <v>0</v>
      </c>
      <c r="BG138" s="204">
        <f>IF(N138="zákl. přenesená",J138,0)</f>
        <v>0</v>
      </c>
      <c r="BH138" s="204">
        <f>IF(N138="sníž. přenesená",J138,0)</f>
        <v>0</v>
      </c>
      <c r="BI138" s="204">
        <f>IF(N138="nulová",J138,0)</f>
        <v>0</v>
      </c>
      <c r="BJ138" s="18" t="s">
        <v>71</v>
      </c>
      <c r="BK138" s="204">
        <f>ROUND(I138*H138,2)</f>
        <v>0</v>
      </c>
      <c r="BL138" s="18" t="s">
        <v>270</v>
      </c>
      <c r="BM138" s="203" t="s">
        <v>4996</v>
      </c>
    </row>
    <row r="139" spans="1:65" s="13" customFormat="1">
      <c r="B139" s="205"/>
      <c r="C139" s="206"/>
      <c r="D139" s="207" t="s">
        <v>272</v>
      </c>
      <c r="E139" s="208" t="s">
        <v>1</v>
      </c>
      <c r="F139" s="209" t="s">
        <v>4997</v>
      </c>
      <c r="G139" s="206"/>
      <c r="H139" s="210">
        <v>31.1</v>
      </c>
      <c r="I139" s="211"/>
      <c r="J139" s="206"/>
      <c r="K139" s="206"/>
      <c r="L139" s="212"/>
      <c r="M139" s="213"/>
      <c r="N139" s="214"/>
      <c r="O139" s="214"/>
      <c r="P139" s="214"/>
      <c r="Q139" s="214"/>
      <c r="R139" s="214"/>
      <c r="S139" s="214"/>
      <c r="T139" s="215"/>
      <c r="AT139" s="216" t="s">
        <v>272</v>
      </c>
      <c r="AU139" s="216" t="s">
        <v>73</v>
      </c>
      <c r="AV139" s="13" t="s">
        <v>73</v>
      </c>
      <c r="AW139" s="13" t="s">
        <v>30</v>
      </c>
      <c r="AX139" s="13" t="s">
        <v>64</v>
      </c>
      <c r="AY139" s="216" t="s">
        <v>263</v>
      </c>
    </row>
    <row r="140" spans="1:65" s="15" customFormat="1">
      <c r="B140" s="228"/>
      <c r="C140" s="229"/>
      <c r="D140" s="207" t="s">
        <v>272</v>
      </c>
      <c r="E140" s="230" t="s">
        <v>1</v>
      </c>
      <c r="F140" s="231" t="s">
        <v>1970</v>
      </c>
      <c r="G140" s="229"/>
      <c r="H140" s="232">
        <v>31.1</v>
      </c>
      <c r="I140" s="233"/>
      <c r="J140" s="229"/>
      <c r="K140" s="229"/>
      <c r="L140" s="234"/>
      <c r="M140" s="235"/>
      <c r="N140" s="236"/>
      <c r="O140" s="236"/>
      <c r="P140" s="236"/>
      <c r="Q140" s="236"/>
      <c r="R140" s="236"/>
      <c r="S140" s="236"/>
      <c r="T140" s="237"/>
      <c r="AT140" s="238" t="s">
        <v>272</v>
      </c>
      <c r="AU140" s="238" t="s">
        <v>73</v>
      </c>
      <c r="AV140" s="15" t="s">
        <v>270</v>
      </c>
      <c r="AW140" s="15" t="s">
        <v>30</v>
      </c>
      <c r="AX140" s="15" t="s">
        <v>71</v>
      </c>
      <c r="AY140" s="238" t="s">
        <v>263</v>
      </c>
    </row>
    <row r="141" spans="1:65" s="2" customFormat="1" ht="24.2" customHeight="1">
      <c r="A141" s="35"/>
      <c r="B141" s="36"/>
      <c r="C141" s="191" t="s">
        <v>297</v>
      </c>
      <c r="D141" s="191" t="s">
        <v>266</v>
      </c>
      <c r="E141" s="192" t="s">
        <v>1978</v>
      </c>
      <c r="F141" s="193" t="s">
        <v>1979</v>
      </c>
      <c r="G141" s="194" t="s">
        <v>300</v>
      </c>
      <c r="H141" s="195">
        <v>13.445</v>
      </c>
      <c r="I141" s="196"/>
      <c r="J141" s="197">
        <f>ROUND(I141*H141,2)</f>
        <v>0</v>
      </c>
      <c r="K141" s="198"/>
      <c r="L141" s="40"/>
      <c r="M141" s="199" t="s">
        <v>1</v>
      </c>
      <c r="N141" s="200" t="s">
        <v>38</v>
      </c>
      <c r="O141" s="72"/>
      <c r="P141" s="201">
        <f>O141*H141</f>
        <v>0</v>
      </c>
      <c r="Q141" s="201">
        <v>0</v>
      </c>
      <c r="R141" s="201">
        <f>Q141*H141</f>
        <v>0</v>
      </c>
      <c r="S141" s="201">
        <v>0</v>
      </c>
      <c r="T141" s="202">
        <f>S141*H141</f>
        <v>0</v>
      </c>
      <c r="U141" s="35"/>
      <c r="V141" s="35"/>
      <c r="W141" s="35"/>
      <c r="X141" s="35"/>
      <c r="Y141" s="35"/>
      <c r="Z141" s="35"/>
      <c r="AA141" s="35"/>
      <c r="AB141" s="35"/>
      <c r="AC141" s="35"/>
      <c r="AD141" s="35"/>
      <c r="AE141" s="35"/>
      <c r="AR141" s="203" t="s">
        <v>270</v>
      </c>
      <c r="AT141" s="203" t="s">
        <v>266</v>
      </c>
      <c r="AU141" s="203" t="s">
        <v>73</v>
      </c>
      <c r="AY141" s="18" t="s">
        <v>263</v>
      </c>
      <c r="BE141" s="204">
        <f>IF(N141="základní",J141,0)</f>
        <v>0</v>
      </c>
      <c r="BF141" s="204">
        <f>IF(N141="snížená",J141,0)</f>
        <v>0</v>
      </c>
      <c r="BG141" s="204">
        <f>IF(N141="zákl. přenesená",J141,0)</f>
        <v>0</v>
      </c>
      <c r="BH141" s="204">
        <f>IF(N141="sníž. přenesená",J141,0)</f>
        <v>0</v>
      </c>
      <c r="BI141" s="204">
        <f>IF(N141="nulová",J141,0)</f>
        <v>0</v>
      </c>
      <c r="BJ141" s="18" t="s">
        <v>71</v>
      </c>
      <c r="BK141" s="204">
        <f>ROUND(I141*H141,2)</f>
        <v>0</v>
      </c>
      <c r="BL141" s="18" t="s">
        <v>270</v>
      </c>
      <c r="BM141" s="203" t="s">
        <v>4998</v>
      </c>
    </row>
    <row r="142" spans="1:65" s="13" customFormat="1">
      <c r="B142" s="205"/>
      <c r="C142" s="206"/>
      <c r="D142" s="207" t="s">
        <v>272</v>
      </c>
      <c r="E142" s="208" t="s">
        <v>1</v>
      </c>
      <c r="F142" s="209" t="s">
        <v>4999</v>
      </c>
      <c r="G142" s="206"/>
      <c r="H142" s="210">
        <v>13.445</v>
      </c>
      <c r="I142" s="211"/>
      <c r="J142" s="206"/>
      <c r="K142" s="206"/>
      <c r="L142" s="212"/>
      <c r="M142" s="213"/>
      <c r="N142" s="214"/>
      <c r="O142" s="214"/>
      <c r="P142" s="214"/>
      <c r="Q142" s="214"/>
      <c r="R142" s="214"/>
      <c r="S142" s="214"/>
      <c r="T142" s="215"/>
      <c r="AT142" s="216" t="s">
        <v>272</v>
      </c>
      <c r="AU142" s="216" t="s">
        <v>73</v>
      </c>
      <c r="AV142" s="13" t="s">
        <v>73</v>
      </c>
      <c r="AW142" s="13" t="s">
        <v>30</v>
      </c>
      <c r="AX142" s="13" t="s">
        <v>64</v>
      </c>
      <c r="AY142" s="216" t="s">
        <v>263</v>
      </c>
    </row>
    <row r="143" spans="1:65" s="15" customFormat="1">
      <c r="B143" s="228"/>
      <c r="C143" s="229"/>
      <c r="D143" s="207" t="s">
        <v>272</v>
      </c>
      <c r="E143" s="230" t="s">
        <v>1</v>
      </c>
      <c r="F143" s="231" t="s">
        <v>1970</v>
      </c>
      <c r="G143" s="229"/>
      <c r="H143" s="232">
        <v>13.445</v>
      </c>
      <c r="I143" s="233"/>
      <c r="J143" s="229"/>
      <c r="K143" s="229"/>
      <c r="L143" s="234"/>
      <c r="M143" s="235"/>
      <c r="N143" s="236"/>
      <c r="O143" s="236"/>
      <c r="P143" s="236"/>
      <c r="Q143" s="236"/>
      <c r="R143" s="236"/>
      <c r="S143" s="236"/>
      <c r="T143" s="237"/>
      <c r="AT143" s="238" t="s">
        <v>272</v>
      </c>
      <c r="AU143" s="238" t="s">
        <v>73</v>
      </c>
      <c r="AV143" s="15" t="s">
        <v>270</v>
      </c>
      <c r="AW143" s="15" t="s">
        <v>30</v>
      </c>
      <c r="AX143" s="15" t="s">
        <v>71</v>
      </c>
      <c r="AY143" s="238" t="s">
        <v>263</v>
      </c>
    </row>
    <row r="144" spans="1:65" s="2" customFormat="1" ht="16.5" customHeight="1">
      <c r="A144" s="35"/>
      <c r="B144" s="36"/>
      <c r="C144" s="261" t="s">
        <v>304</v>
      </c>
      <c r="D144" s="261" t="s">
        <v>401</v>
      </c>
      <c r="E144" s="262" t="s">
        <v>1981</v>
      </c>
      <c r="F144" s="263" t="s">
        <v>1982</v>
      </c>
      <c r="G144" s="264" t="s">
        <v>307</v>
      </c>
      <c r="H144" s="265">
        <v>26.89</v>
      </c>
      <c r="I144" s="266"/>
      <c r="J144" s="267">
        <f>ROUND(I144*H144,2)</f>
        <v>0</v>
      </c>
      <c r="K144" s="268"/>
      <c r="L144" s="269"/>
      <c r="M144" s="270" t="s">
        <v>1</v>
      </c>
      <c r="N144" s="271" t="s">
        <v>38</v>
      </c>
      <c r="O144" s="72"/>
      <c r="P144" s="201">
        <f>O144*H144</f>
        <v>0</v>
      </c>
      <c r="Q144" s="201">
        <v>1</v>
      </c>
      <c r="R144" s="201">
        <f>Q144*H144</f>
        <v>26.89</v>
      </c>
      <c r="S144" s="201">
        <v>0</v>
      </c>
      <c r="T144" s="202">
        <f>S144*H144</f>
        <v>0</v>
      </c>
      <c r="U144" s="35"/>
      <c r="V144" s="35"/>
      <c r="W144" s="35"/>
      <c r="X144" s="35"/>
      <c r="Y144" s="35"/>
      <c r="Z144" s="35"/>
      <c r="AA144" s="35"/>
      <c r="AB144" s="35"/>
      <c r="AC144" s="35"/>
      <c r="AD144" s="35"/>
      <c r="AE144" s="35"/>
      <c r="AR144" s="203" t="s">
        <v>314</v>
      </c>
      <c r="AT144" s="203" t="s">
        <v>401</v>
      </c>
      <c r="AU144" s="203" t="s">
        <v>73</v>
      </c>
      <c r="AY144" s="18" t="s">
        <v>263</v>
      </c>
      <c r="BE144" s="204">
        <f>IF(N144="základní",J144,0)</f>
        <v>0</v>
      </c>
      <c r="BF144" s="204">
        <f>IF(N144="snížená",J144,0)</f>
        <v>0</v>
      </c>
      <c r="BG144" s="204">
        <f>IF(N144="zákl. přenesená",J144,0)</f>
        <v>0</v>
      </c>
      <c r="BH144" s="204">
        <f>IF(N144="sníž. přenesená",J144,0)</f>
        <v>0</v>
      </c>
      <c r="BI144" s="204">
        <f>IF(N144="nulová",J144,0)</f>
        <v>0</v>
      </c>
      <c r="BJ144" s="18" t="s">
        <v>71</v>
      </c>
      <c r="BK144" s="204">
        <f>ROUND(I144*H144,2)</f>
        <v>0</v>
      </c>
      <c r="BL144" s="18" t="s">
        <v>270</v>
      </c>
      <c r="BM144" s="203" t="s">
        <v>5000</v>
      </c>
    </row>
    <row r="145" spans="1:65" s="13" customFormat="1">
      <c r="B145" s="205"/>
      <c r="C145" s="206"/>
      <c r="D145" s="207" t="s">
        <v>272</v>
      </c>
      <c r="E145" s="206"/>
      <c r="F145" s="209" t="s">
        <v>5001</v>
      </c>
      <c r="G145" s="206"/>
      <c r="H145" s="210">
        <v>26.89</v>
      </c>
      <c r="I145" s="211"/>
      <c r="J145" s="206"/>
      <c r="K145" s="206"/>
      <c r="L145" s="212"/>
      <c r="M145" s="213"/>
      <c r="N145" s="214"/>
      <c r="O145" s="214"/>
      <c r="P145" s="214"/>
      <c r="Q145" s="214"/>
      <c r="R145" s="214"/>
      <c r="S145" s="214"/>
      <c r="T145" s="215"/>
      <c r="AT145" s="216" t="s">
        <v>272</v>
      </c>
      <c r="AU145" s="216" t="s">
        <v>73</v>
      </c>
      <c r="AV145" s="13" t="s">
        <v>73</v>
      </c>
      <c r="AW145" s="13" t="s">
        <v>4</v>
      </c>
      <c r="AX145" s="13" t="s">
        <v>71</v>
      </c>
      <c r="AY145" s="216" t="s">
        <v>263</v>
      </c>
    </row>
    <row r="146" spans="1:65" s="12" customFormat="1" ht="22.9" customHeight="1">
      <c r="B146" s="175"/>
      <c r="C146" s="176"/>
      <c r="D146" s="177" t="s">
        <v>63</v>
      </c>
      <c r="E146" s="189" t="s">
        <v>270</v>
      </c>
      <c r="F146" s="189" t="s">
        <v>829</v>
      </c>
      <c r="G146" s="176"/>
      <c r="H146" s="176"/>
      <c r="I146" s="179"/>
      <c r="J146" s="190">
        <f>BK146</f>
        <v>0</v>
      </c>
      <c r="K146" s="176"/>
      <c r="L146" s="181"/>
      <c r="M146" s="182"/>
      <c r="N146" s="183"/>
      <c r="O146" s="183"/>
      <c r="P146" s="184">
        <f>SUM(P147:P149)</f>
        <v>0</v>
      </c>
      <c r="Q146" s="183"/>
      <c r="R146" s="184">
        <f>SUM(R147:R149)</f>
        <v>0</v>
      </c>
      <c r="S146" s="183"/>
      <c r="T146" s="185">
        <f>SUM(T147:T149)</f>
        <v>0</v>
      </c>
      <c r="AR146" s="186" t="s">
        <v>71</v>
      </c>
      <c r="AT146" s="187" t="s">
        <v>63</v>
      </c>
      <c r="AU146" s="187" t="s">
        <v>71</v>
      </c>
      <c r="AY146" s="186" t="s">
        <v>263</v>
      </c>
      <c r="BK146" s="188">
        <f>SUM(BK147:BK149)</f>
        <v>0</v>
      </c>
    </row>
    <row r="147" spans="1:65" s="2" customFormat="1" ht="21.75" customHeight="1">
      <c r="A147" s="35"/>
      <c r="B147" s="36"/>
      <c r="C147" s="191" t="s">
        <v>309</v>
      </c>
      <c r="D147" s="191" t="s">
        <v>266</v>
      </c>
      <c r="E147" s="192" t="s">
        <v>1985</v>
      </c>
      <c r="F147" s="193" t="s">
        <v>1986</v>
      </c>
      <c r="G147" s="194" t="s">
        <v>300</v>
      </c>
      <c r="H147" s="195">
        <v>3.11</v>
      </c>
      <c r="I147" s="196"/>
      <c r="J147" s="197">
        <f>ROUND(I147*H147,2)</f>
        <v>0</v>
      </c>
      <c r="K147" s="198"/>
      <c r="L147" s="40"/>
      <c r="M147" s="199" t="s">
        <v>1</v>
      </c>
      <c r="N147" s="200" t="s">
        <v>38</v>
      </c>
      <c r="O147" s="72"/>
      <c r="P147" s="201">
        <f>O147*H147</f>
        <v>0</v>
      </c>
      <c r="Q147" s="201">
        <v>0</v>
      </c>
      <c r="R147" s="201">
        <f>Q147*H147</f>
        <v>0</v>
      </c>
      <c r="S147" s="201">
        <v>0</v>
      </c>
      <c r="T147" s="202">
        <f>S147*H147</f>
        <v>0</v>
      </c>
      <c r="U147" s="35"/>
      <c r="V147" s="35"/>
      <c r="W147" s="35"/>
      <c r="X147" s="35"/>
      <c r="Y147" s="35"/>
      <c r="Z147" s="35"/>
      <c r="AA147" s="35"/>
      <c r="AB147" s="35"/>
      <c r="AC147" s="35"/>
      <c r="AD147" s="35"/>
      <c r="AE147" s="35"/>
      <c r="AR147" s="203" t="s">
        <v>270</v>
      </c>
      <c r="AT147" s="203" t="s">
        <v>266</v>
      </c>
      <c r="AU147" s="203" t="s">
        <v>73</v>
      </c>
      <c r="AY147" s="18" t="s">
        <v>263</v>
      </c>
      <c r="BE147" s="204">
        <f>IF(N147="základní",J147,0)</f>
        <v>0</v>
      </c>
      <c r="BF147" s="204">
        <f>IF(N147="snížená",J147,0)</f>
        <v>0</v>
      </c>
      <c r="BG147" s="204">
        <f>IF(N147="zákl. přenesená",J147,0)</f>
        <v>0</v>
      </c>
      <c r="BH147" s="204">
        <f>IF(N147="sníž. přenesená",J147,0)</f>
        <v>0</v>
      </c>
      <c r="BI147" s="204">
        <f>IF(N147="nulová",J147,0)</f>
        <v>0</v>
      </c>
      <c r="BJ147" s="18" t="s">
        <v>71</v>
      </c>
      <c r="BK147" s="204">
        <f>ROUND(I147*H147,2)</f>
        <v>0</v>
      </c>
      <c r="BL147" s="18" t="s">
        <v>270</v>
      </c>
      <c r="BM147" s="203" t="s">
        <v>5002</v>
      </c>
    </row>
    <row r="148" spans="1:65" s="13" customFormat="1">
      <c r="B148" s="205"/>
      <c r="C148" s="206"/>
      <c r="D148" s="207" t="s">
        <v>272</v>
      </c>
      <c r="E148" s="208" t="s">
        <v>1</v>
      </c>
      <c r="F148" s="209" t="s">
        <v>5003</v>
      </c>
      <c r="G148" s="206"/>
      <c r="H148" s="210">
        <v>3.11</v>
      </c>
      <c r="I148" s="211"/>
      <c r="J148" s="206"/>
      <c r="K148" s="206"/>
      <c r="L148" s="212"/>
      <c r="M148" s="213"/>
      <c r="N148" s="214"/>
      <c r="O148" s="214"/>
      <c r="P148" s="214"/>
      <c r="Q148" s="214"/>
      <c r="R148" s="214"/>
      <c r="S148" s="214"/>
      <c r="T148" s="215"/>
      <c r="AT148" s="216" t="s">
        <v>272</v>
      </c>
      <c r="AU148" s="216" t="s">
        <v>73</v>
      </c>
      <c r="AV148" s="13" t="s">
        <v>73</v>
      </c>
      <c r="AW148" s="13" t="s">
        <v>30</v>
      </c>
      <c r="AX148" s="13" t="s">
        <v>64</v>
      </c>
      <c r="AY148" s="216" t="s">
        <v>263</v>
      </c>
    </row>
    <row r="149" spans="1:65" s="15" customFormat="1">
      <c r="B149" s="228"/>
      <c r="C149" s="229"/>
      <c r="D149" s="207" t="s">
        <v>272</v>
      </c>
      <c r="E149" s="230" t="s">
        <v>1</v>
      </c>
      <c r="F149" s="231" t="s">
        <v>1970</v>
      </c>
      <c r="G149" s="229"/>
      <c r="H149" s="232">
        <v>3.11</v>
      </c>
      <c r="I149" s="233"/>
      <c r="J149" s="229"/>
      <c r="K149" s="229"/>
      <c r="L149" s="234"/>
      <c r="M149" s="235"/>
      <c r="N149" s="236"/>
      <c r="O149" s="236"/>
      <c r="P149" s="236"/>
      <c r="Q149" s="236"/>
      <c r="R149" s="236"/>
      <c r="S149" s="236"/>
      <c r="T149" s="237"/>
      <c r="AT149" s="238" t="s">
        <v>272</v>
      </c>
      <c r="AU149" s="238" t="s">
        <v>73</v>
      </c>
      <c r="AV149" s="15" t="s">
        <v>270</v>
      </c>
      <c r="AW149" s="15" t="s">
        <v>30</v>
      </c>
      <c r="AX149" s="15" t="s">
        <v>71</v>
      </c>
      <c r="AY149" s="238" t="s">
        <v>263</v>
      </c>
    </row>
    <row r="150" spans="1:65" s="12" customFormat="1" ht="22.9" customHeight="1">
      <c r="B150" s="175"/>
      <c r="C150" s="176"/>
      <c r="D150" s="177" t="s">
        <v>63</v>
      </c>
      <c r="E150" s="189" t="s">
        <v>314</v>
      </c>
      <c r="F150" s="189" t="s">
        <v>1712</v>
      </c>
      <c r="G150" s="176"/>
      <c r="H150" s="176"/>
      <c r="I150" s="179"/>
      <c r="J150" s="190">
        <f>BK150</f>
        <v>0</v>
      </c>
      <c r="K150" s="176"/>
      <c r="L150" s="181"/>
      <c r="M150" s="182"/>
      <c r="N150" s="183"/>
      <c r="O150" s="183"/>
      <c r="P150" s="184">
        <f>SUM(P151:P161)</f>
        <v>0</v>
      </c>
      <c r="Q150" s="183"/>
      <c r="R150" s="184">
        <f>SUM(R151:R161)</f>
        <v>0.12282836</v>
      </c>
      <c r="S150" s="183"/>
      <c r="T150" s="185">
        <f>SUM(T151:T161)</f>
        <v>0</v>
      </c>
      <c r="AR150" s="186" t="s">
        <v>71</v>
      </c>
      <c r="AT150" s="187" t="s">
        <v>63</v>
      </c>
      <c r="AU150" s="187" t="s">
        <v>71</v>
      </c>
      <c r="AY150" s="186" t="s">
        <v>263</v>
      </c>
      <c r="BK150" s="188">
        <f>SUM(BK151:BK161)</f>
        <v>0</v>
      </c>
    </row>
    <row r="151" spans="1:65" s="2" customFormat="1" ht="16.5" customHeight="1">
      <c r="A151" s="35"/>
      <c r="B151" s="36"/>
      <c r="C151" s="261" t="s">
        <v>314</v>
      </c>
      <c r="D151" s="261" t="s">
        <v>401</v>
      </c>
      <c r="E151" s="262" t="s">
        <v>1901</v>
      </c>
      <c r="F151" s="263" t="s">
        <v>2003</v>
      </c>
      <c r="G151" s="264" t="s">
        <v>1887</v>
      </c>
      <c r="H151" s="265">
        <v>1</v>
      </c>
      <c r="I151" s="266"/>
      <c r="J151" s="267">
        <f>ROUND(I151*H151,2)</f>
        <v>0</v>
      </c>
      <c r="K151" s="268"/>
      <c r="L151" s="269"/>
      <c r="M151" s="270" t="s">
        <v>1</v>
      </c>
      <c r="N151" s="271" t="s">
        <v>38</v>
      </c>
      <c r="O151" s="72"/>
      <c r="P151" s="201">
        <f>O151*H151</f>
        <v>0</v>
      </c>
      <c r="Q151" s="201">
        <v>0</v>
      </c>
      <c r="R151" s="201">
        <f>Q151*H151</f>
        <v>0</v>
      </c>
      <c r="S151" s="201">
        <v>0</v>
      </c>
      <c r="T151" s="202">
        <f>S151*H151</f>
        <v>0</v>
      </c>
      <c r="U151" s="35"/>
      <c r="V151" s="35"/>
      <c r="W151" s="35"/>
      <c r="X151" s="35"/>
      <c r="Y151" s="35"/>
      <c r="Z151" s="35"/>
      <c r="AA151" s="35"/>
      <c r="AB151" s="35"/>
      <c r="AC151" s="35"/>
      <c r="AD151" s="35"/>
      <c r="AE151" s="35"/>
      <c r="AR151" s="203" t="s">
        <v>314</v>
      </c>
      <c r="AT151" s="203" t="s">
        <v>401</v>
      </c>
      <c r="AU151" s="203" t="s">
        <v>73</v>
      </c>
      <c r="AY151" s="18" t="s">
        <v>263</v>
      </c>
      <c r="BE151" s="204">
        <f>IF(N151="základní",J151,0)</f>
        <v>0</v>
      </c>
      <c r="BF151" s="204">
        <f>IF(N151="snížená",J151,0)</f>
        <v>0</v>
      </c>
      <c r="BG151" s="204">
        <f>IF(N151="zákl. přenesená",J151,0)</f>
        <v>0</v>
      </c>
      <c r="BH151" s="204">
        <f>IF(N151="sníž. přenesená",J151,0)</f>
        <v>0</v>
      </c>
      <c r="BI151" s="204">
        <f>IF(N151="nulová",J151,0)</f>
        <v>0</v>
      </c>
      <c r="BJ151" s="18" t="s">
        <v>71</v>
      </c>
      <c r="BK151" s="204">
        <f>ROUND(I151*H151,2)</f>
        <v>0</v>
      </c>
      <c r="BL151" s="18" t="s">
        <v>270</v>
      </c>
      <c r="BM151" s="203" t="s">
        <v>5004</v>
      </c>
    </row>
    <row r="152" spans="1:65" s="2" customFormat="1" ht="24.2" customHeight="1">
      <c r="A152" s="35"/>
      <c r="B152" s="36"/>
      <c r="C152" s="191" t="s">
        <v>264</v>
      </c>
      <c r="D152" s="191" t="s">
        <v>266</v>
      </c>
      <c r="E152" s="192" t="s">
        <v>1989</v>
      </c>
      <c r="F152" s="193" t="s">
        <v>1990</v>
      </c>
      <c r="G152" s="194" t="s">
        <v>796</v>
      </c>
      <c r="H152" s="195">
        <v>24.79</v>
      </c>
      <c r="I152" s="196"/>
      <c r="J152" s="197">
        <f>ROUND(I152*H152,2)</f>
        <v>0</v>
      </c>
      <c r="K152" s="198"/>
      <c r="L152" s="40"/>
      <c r="M152" s="199" t="s">
        <v>1</v>
      </c>
      <c r="N152" s="200" t="s">
        <v>38</v>
      </c>
      <c r="O152" s="72"/>
      <c r="P152" s="201">
        <f>O152*H152</f>
        <v>0</v>
      </c>
      <c r="Q152" s="201">
        <v>0</v>
      </c>
      <c r="R152" s="201">
        <f>Q152*H152</f>
        <v>0</v>
      </c>
      <c r="S152" s="201">
        <v>0</v>
      </c>
      <c r="T152" s="202">
        <f>S152*H152</f>
        <v>0</v>
      </c>
      <c r="U152" s="35"/>
      <c r="V152" s="35"/>
      <c r="W152" s="35"/>
      <c r="X152" s="35"/>
      <c r="Y152" s="35"/>
      <c r="Z152" s="35"/>
      <c r="AA152" s="35"/>
      <c r="AB152" s="35"/>
      <c r="AC152" s="35"/>
      <c r="AD152" s="35"/>
      <c r="AE152" s="35"/>
      <c r="AR152" s="203" t="s">
        <v>270</v>
      </c>
      <c r="AT152" s="203" t="s">
        <v>266</v>
      </c>
      <c r="AU152" s="203" t="s">
        <v>73</v>
      </c>
      <c r="AY152" s="18" t="s">
        <v>263</v>
      </c>
      <c r="BE152" s="204">
        <f>IF(N152="základní",J152,0)</f>
        <v>0</v>
      </c>
      <c r="BF152" s="204">
        <f>IF(N152="snížená",J152,0)</f>
        <v>0</v>
      </c>
      <c r="BG152" s="204">
        <f>IF(N152="zákl. přenesená",J152,0)</f>
        <v>0</v>
      </c>
      <c r="BH152" s="204">
        <f>IF(N152="sníž. přenesená",J152,0)</f>
        <v>0</v>
      </c>
      <c r="BI152" s="204">
        <f>IF(N152="nulová",J152,0)</f>
        <v>0</v>
      </c>
      <c r="BJ152" s="18" t="s">
        <v>71</v>
      </c>
      <c r="BK152" s="204">
        <f>ROUND(I152*H152,2)</f>
        <v>0</v>
      </c>
      <c r="BL152" s="18" t="s">
        <v>270</v>
      </c>
      <c r="BM152" s="203" t="s">
        <v>5005</v>
      </c>
    </row>
    <row r="153" spans="1:65" s="2" customFormat="1" ht="24.2" customHeight="1">
      <c r="A153" s="35"/>
      <c r="B153" s="36"/>
      <c r="C153" s="261" t="s">
        <v>322</v>
      </c>
      <c r="D153" s="261" t="s">
        <v>401</v>
      </c>
      <c r="E153" s="262" t="s">
        <v>1992</v>
      </c>
      <c r="F153" s="263" t="s">
        <v>1993</v>
      </c>
      <c r="G153" s="264" t="s">
        <v>796</v>
      </c>
      <c r="H153" s="265">
        <v>25.038</v>
      </c>
      <c r="I153" s="266"/>
      <c r="J153" s="267">
        <f>ROUND(I153*H153,2)</f>
        <v>0</v>
      </c>
      <c r="K153" s="268"/>
      <c r="L153" s="269"/>
      <c r="M153" s="270" t="s">
        <v>1</v>
      </c>
      <c r="N153" s="271" t="s">
        <v>38</v>
      </c>
      <c r="O153" s="72"/>
      <c r="P153" s="201">
        <f>O153*H153</f>
        <v>0</v>
      </c>
      <c r="Q153" s="201">
        <v>0</v>
      </c>
      <c r="R153" s="201">
        <f>Q153*H153</f>
        <v>0</v>
      </c>
      <c r="S153" s="201">
        <v>0</v>
      </c>
      <c r="T153" s="202">
        <f>S153*H153</f>
        <v>0</v>
      </c>
      <c r="U153" s="35"/>
      <c r="V153" s="35"/>
      <c r="W153" s="35"/>
      <c r="X153" s="35"/>
      <c r="Y153" s="35"/>
      <c r="Z153" s="35"/>
      <c r="AA153" s="35"/>
      <c r="AB153" s="35"/>
      <c r="AC153" s="35"/>
      <c r="AD153" s="35"/>
      <c r="AE153" s="35"/>
      <c r="AR153" s="203" t="s">
        <v>314</v>
      </c>
      <c r="AT153" s="203" t="s">
        <v>401</v>
      </c>
      <c r="AU153" s="203" t="s">
        <v>73</v>
      </c>
      <c r="AY153" s="18" t="s">
        <v>263</v>
      </c>
      <c r="BE153" s="204">
        <f>IF(N153="základní",J153,0)</f>
        <v>0</v>
      </c>
      <c r="BF153" s="204">
        <f>IF(N153="snížená",J153,0)</f>
        <v>0</v>
      </c>
      <c r="BG153" s="204">
        <f>IF(N153="zákl. přenesená",J153,0)</f>
        <v>0</v>
      </c>
      <c r="BH153" s="204">
        <f>IF(N153="sníž. přenesená",J153,0)</f>
        <v>0</v>
      </c>
      <c r="BI153" s="204">
        <f>IF(N153="nulová",J153,0)</f>
        <v>0</v>
      </c>
      <c r="BJ153" s="18" t="s">
        <v>71</v>
      </c>
      <c r="BK153" s="204">
        <f>ROUND(I153*H153,2)</f>
        <v>0</v>
      </c>
      <c r="BL153" s="18" t="s">
        <v>270</v>
      </c>
      <c r="BM153" s="203" t="s">
        <v>5006</v>
      </c>
    </row>
    <row r="154" spans="1:65" s="13" customFormat="1">
      <c r="B154" s="205"/>
      <c r="C154" s="206"/>
      <c r="D154" s="207" t="s">
        <v>272</v>
      </c>
      <c r="E154" s="206"/>
      <c r="F154" s="209" t="s">
        <v>5007</v>
      </c>
      <c r="G154" s="206"/>
      <c r="H154" s="210">
        <v>25.038</v>
      </c>
      <c r="I154" s="211"/>
      <c r="J154" s="206"/>
      <c r="K154" s="206"/>
      <c r="L154" s="212"/>
      <c r="M154" s="213"/>
      <c r="N154" s="214"/>
      <c r="O154" s="214"/>
      <c r="P154" s="214"/>
      <c r="Q154" s="214"/>
      <c r="R154" s="214"/>
      <c r="S154" s="214"/>
      <c r="T154" s="215"/>
      <c r="AT154" s="216" t="s">
        <v>272</v>
      </c>
      <c r="AU154" s="216" t="s">
        <v>73</v>
      </c>
      <c r="AV154" s="13" t="s">
        <v>73</v>
      </c>
      <c r="AW154" s="13" t="s">
        <v>4</v>
      </c>
      <c r="AX154" s="13" t="s">
        <v>71</v>
      </c>
      <c r="AY154" s="216" t="s">
        <v>263</v>
      </c>
    </row>
    <row r="155" spans="1:65" s="2" customFormat="1" ht="33" customHeight="1">
      <c r="A155" s="35"/>
      <c r="B155" s="36"/>
      <c r="C155" s="191" t="s">
        <v>327</v>
      </c>
      <c r="D155" s="191" t="s">
        <v>266</v>
      </c>
      <c r="E155" s="192" t="s">
        <v>1996</v>
      </c>
      <c r="F155" s="193" t="s">
        <v>1997</v>
      </c>
      <c r="G155" s="194" t="s">
        <v>796</v>
      </c>
      <c r="H155" s="195">
        <v>24.79</v>
      </c>
      <c r="I155" s="196"/>
      <c r="J155" s="197">
        <f>ROUND(I155*H155,2)</f>
        <v>0</v>
      </c>
      <c r="K155" s="198"/>
      <c r="L155" s="40"/>
      <c r="M155" s="199" t="s">
        <v>1</v>
      </c>
      <c r="N155" s="200" t="s">
        <v>38</v>
      </c>
      <c r="O155" s="72"/>
      <c r="P155" s="201">
        <f>O155*H155</f>
        <v>0</v>
      </c>
      <c r="Q155" s="201">
        <v>1.0000000000000001E-5</v>
      </c>
      <c r="R155" s="201">
        <f>Q155*H155</f>
        <v>2.4790000000000001E-4</v>
      </c>
      <c r="S155" s="201">
        <v>0</v>
      </c>
      <c r="T155" s="202">
        <f>S155*H155</f>
        <v>0</v>
      </c>
      <c r="U155" s="35"/>
      <c r="V155" s="35"/>
      <c r="W155" s="35"/>
      <c r="X155" s="35"/>
      <c r="Y155" s="35"/>
      <c r="Z155" s="35"/>
      <c r="AA155" s="35"/>
      <c r="AB155" s="35"/>
      <c r="AC155" s="35"/>
      <c r="AD155" s="35"/>
      <c r="AE155" s="35"/>
      <c r="AR155" s="203" t="s">
        <v>270</v>
      </c>
      <c r="AT155" s="203" t="s">
        <v>266</v>
      </c>
      <c r="AU155" s="203" t="s">
        <v>73</v>
      </c>
      <c r="AY155" s="18" t="s">
        <v>263</v>
      </c>
      <c r="BE155" s="204">
        <f>IF(N155="základní",J155,0)</f>
        <v>0</v>
      </c>
      <c r="BF155" s="204">
        <f>IF(N155="snížená",J155,0)</f>
        <v>0</v>
      </c>
      <c r="BG155" s="204">
        <f>IF(N155="zákl. přenesená",J155,0)</f>
        <v>0</v>
      </c>
      <c r="BH155" s="204">
        <f>IF(N155="sníž. přenesená",J155,0)</f>
        <v>0</v>
      </c>
      <c r="BI155" s="204">
        <f>IF(N155="nulová",J155,0)</f>
        <v>0</v>
      </c>
      <c r="BJ155" s="18" t="s">
        <v>71</v>
      </c>
      <c r="BK155" s="204">
        <f>ROUND(I155*H155,2)</f>
        <v>0</v>
      </c>
      <c r="BL155" s="18" t="s">
        <v>270</v>
      </c>
      <c r="BM155" s="203" t="s">
        <v>5008</v>
      </c>
    </row>
    <row r="156" spans="1:65" s="2" customFormat="1" ht="21.75" customHeight="1">
      <c r="A156" s="35"/>
      <c r="B156" s="36"/>
      <c r="C156" s="261" t="s">
        <v>8</v>
      </c>
      <c r="D156" s="261" t="s">
        <v>401</v>
      </c>
      <c r="E156" s="262" t="s">
        <v>1999</v>
      </c>
      <c r="F156" s="263" t="s">
        <v>2000</v>
      </c>
      <c r="G156" s="264" t="s">
        <v>796</v>
      </c>
      <c r="H156" s="265">
        <v>25.533999999999999</v>
      </c>
      <c r="I156" s="266"/>
      <c r="J156" s="267">
        <f>ROUND(I156*H156,2)</f>
        <v>0</v>
      </c>
      <c r="K156" s="268"/>
      <c r="L156" s="269"/>
      <c r="M156" s="270" t="s">
        <v>1</v>
      </c>
      <c r="N156" s="271" t="s">
        <v>38</v>
      </c>
      <c r="O156" s="72"/>
      <c r="P156" s="201">
        <f>O156*H156</f>
        <v>0</v>
      </c>
      <c r="Q156" s="201">
        <v>4.4900000000000001E-3</v>
      </c>
      <c r="R156" s="201">
        <f>Q156*H156</f>
        <v>0.11464766</v>
      </c>
      <c r="S156" s="201">
        <v>0</v>
      </c>
      <c r="T156" s="202">
        <f>S156*H156</f>
        <v>0</v>
      </c>
      <c r="U156" s="35"/>
      <c r="V156" s="35"/>
      <c r="W156" s="35"/>
      <c r="X156" s="35"/>
      <c r="Y156" s="35"/>
      <c r="Z156" s="35"/>
      <c r="AA156" s="35"/>
      <c r="AB156" s="35"/>
      <c r="AC156" s="35"/>
      <c r="AD156" s="35"/>
      <c r="AE156" s="35"/>
      <c r="AR156" s="203" t="s">
        <v>314</v>
      </c>
      <c r="AT156" s="203" t="s">
        <v>401</v>
      </c>
      <c r="AU156" s="203" t="s">
        <v>73</v>
      </c>
      <c r="AY156" s="18" t="s">
        <v>263</v>
      </c>
      <c r="BE156" s="204">
        <f>IF(N156="základní",J156,0)</f>
        <v>0</v>
      </c>
      <c r="BF156" s="204">
        <f>IF(N156="snížená",J156,0)</f>
        <v>0</v>
      </c>
      <c r="BG156" s="204">
        <f>IF(N156="zákl. přenesená",J156,0)</f>
        <v>0</v>
      </c>
      <c r="BH156" s="204">
        <f>IF(N156="sníž. přenesená",J156,0)</f>
        <v>0</v>
      </c>
      <c r="BI156" s="204">
        <f>IF(N156="nulová",J156,0)</f>
        <v>0</v>
      </c>
      <c r="BJ156" s="18" t="s">
        <v>71</v>
      </c>
      <c r="BK156" s="204">
        <f>ROUND(I156*H156,2)</f>
        <v>0</v>
      </c>
      <c r="BL156" s="18" t="s">
        <v>270</v>
      </c>
      <c r="BM156" s="203" t="s">
        <v>5009</v>
      </c>
    </row>
    <row r="157" spans="1:65" s="13" customFormat="1">
      <c r="B157" s="205"/>
      <c r="C157" s="206"/>
      <c r="D157" s="207" t="s">
        <v>272</v>
      </c>
      <c r="E157" s="206"/>
      <c r="F157" s="209" t="s">
        <v>5010</v>
      </c>
      <c r="G157" s="206"/>
      <c r="H157" s="210">
        <v>25.533999999999999</v>
      </c>
      <c r="I157" s="211"/>
      <c r="J157" s="206"/>
      <c r="K157" s="206"/>
      <c r="L157" s="212"/>
      <c r="M157" s="213"/>
      <c r="N157" s="214"/>
      <c r="O157" s="214"/>
      <c r="P157" s="214"/>
      <c r="Q157" s="214"/>
      <c r="R157" s="214"/>
      <c r="S157" s="214"/>
      <c r="T157" s="215"/>
      <c r="AT157" s="216" t="s">
        <v>272</v>
      </c>
      <c r="AU157" s="216" t="s">
        <v>73</v>
      </c>
      <c r="AV157" s="13" t="s">
        <v>73</v>
      </c>
      <c r="AW157" s="13" t="s">
        <v>4</v>
      </c>
      <c r="AX157" s="13" t="s">
        <v>71</v>
      </c>
      <c r="AY157" s="216" t="s">
        <v>263</v>
      </c>
    </row>
    <row r="158" spans="1:65" s="2" customFormat="1" ht="16.5" customHeight="1">
      <c r="A158" s="35"/>
      <c r="B158" s="36"/>
      <c r="C158" s="191" t="s">
        <v>397</v>
      </c>
      <c r="D158" s="191" t="s">
        <v>266</v>
      </c>
      <c r="E158" s="192" t="s">
        <v>2005</v>
      </c>
      <c r="F158" s="193" t="s">
        <v>2006</v>
      </c>
      <c r="G158" s="194" t="s">
        <v>796</v>
      </c>
      <c r="H158" s="195">
        <v>24.79</v>
      </c>
      <c r="I158" s="196"/>
      <c r="J158" s="197">
        <f>ROUND(I158*H158,2)</f>
        <v>0</v>
      </c>
      <c r="K158" s="198"/>
      <c r="L158" s="40"/>
      <c r="M158" s="199" t="s">
        <v>1</v>
      </c>
      <c r="N158" s="200" t="s">
        <v>38</v>
      </c>
      <c r="O158" s="72"/>
      <c r="P158" s="201">
        <f>O158*H158</f>
        <v>0</v>
      </c>
      <c r="Q158" s="201">
        <v>2.0000000000000001E-4</v>
      </c>
      <c r="R158" s="201">
        <f>Q158*H158</f>
        <v>4.9579999999999997E-3</v>
      </c>
      <c r="S158" s="201">
        <v>0</v>
      </c>
      <c r="T158" s="202">
        <f>S158*H158</f>
        <v>0</v>
      </c>
      <c r="U158" s="35"/>
      <c r="V158" s="35"/>
      <c r="W158" s="35"/>
      <c r="X158" s="35"/>
      <c r="Y158" s="35"/>
      <c r="Z158" s="35"/>
      <c r="AA158" s="35"/>
      <c r="AB158" s="35"/>
      <c r="AC158" s="35"/>
      <c r="AD158" s="35"/>
      <c r="AE158" s="35"/>
      <c r="AR158" s="203" t="s">
        <v>270</v>
      </c>
      <c r="AT158" s="203" t="s">
        <v>266</v>
      </c>
      <c r="AU158" s="203" t="s">
        <v>73</v>
      </c>
      <c r="AY158" s="18" t="s">
        <v>263</v>
      </c>
      <c r="BE158" s="204">
        <f>IF(N158="základní",J158,0)</f>
        <v>0</v>
      </c>
      <c r="BF158" s="204">
        <f>IF(N158="snížená",J158,0)</f>
        <v>0</v>
      </c>
      <c r="BG158" s="204">
        <f>IF(N158="zákl. přenesená",J158,0)</f>
        <v>0</v>
      </c>
      <c r="BH158" s="204">
        <f>IF(N158="sníž. přenesená",J158,0)</f>
        <v>0</v>
      </c>
      <c r="BI158" s="204">
        <f>IF(N158="nulová",J158,0)</f>
        <v>0</v>
      </c>
      <c r="BJ158" s="18" t="s">
        <v>71</v>
      </c>
      <c r="BK158" s="204">
        <f>ROUND(I158*H158,2)</f>
        <v>0</v>
      </c>
      <c r="BL158" s="18" t="s">
        <v>270</v>
      </c>
      <c r="BM158" s="203" t="s">
        <v>5011</v>
      </c>
    </row>
    <row r="159" spans="1:65" s="2" customFormat="1" ht="16.5" customHeight="1">
      <c r="A159" s="35"/>
      <c r="B159" s="36"/>
      <c r="C159" s="261" t="s">
        <v>405</v>
      </c>
      <c r="D159" s="261" t="s">
        <v>401</v>
      </c>
      <c r="E159" s="262" t="s">
        <v>2008</v>
      </c>
      <c r="F159" s="263" t="s">
        <v>2009</v>
      </c>
      <c r="G159" s="264" t="s">
        <v>796</v>
      </c>
      <c r="H159" s="265">
        <v>24.79</v>
      </c>
      <c r="I159" s="266"/>
      <c r="J159" s="267">
        <f>ROUND(I159*H159,2)</f>
        <v>0</v>
      </c>
      <c r="K159" s="268"/>
      <c r="L159" s="269"/>
      <c r="M159" s="270" t="s">
        <v>1</v>
      </c>
      <c r="N159" s="271" t="s">
        <v>38</v>
      </c>
      <c r="O159" s="72"/>
      <c r="P159" s="201">
        <f>O159*H159</f>
        <v>0</v>
      </c>
      <c r="Q159" s="201">
        <v>5.0000000000000002E-5</v>
      </c>
      <c r="R159" s="201">
        <f>Q159*H159</f>
        <v>1.2394999999999999E-3</v>
      </c>
      <c r="S159" s="201">
        <v>0</v>
      </c>
      <c r="T159" s="202">
        <f>S159*H159</f>
        <v>0</v>
      </c>
      <c r="U159" s="35"/>
      <c r="V159" s="35"/>
      <c r="W159" s="35"/>
      <c r="X159" s="35"/>
      <c r="Y159" s="35"/>
      <c r="Z159" s="35"/>
      <c r="AA159" s="35"/>
      <c r="AB159" s="35"/>
      <c r="AC159" s="35"/>
      <c r="AD159" s="35"/>
      <c r="AE159" s="35"/>
      <c r="AR159" s="203" t="s">
        <v>314</v>
      </c>
      <c r="AT159" s="203" t="s">
        <v>401</v>
      </c>
      <c r="AU159" s="203" t="s">
        <v>73</v>
      </c>
      <c r="AY159" s="18" t="s">
        <v>263</v>
      </c>
      <c r="BE159" s="204">
        <f>IF(N159="základní",J159,0)</f>
        <v>0</v>
      </c>
      <c r="BF159" s="204">
        <f>IF(N159="snížená",J159,0)</f>
        <v>0</v>
      </c>
      <c r="BG159" s="204">
        <f>IF(N159="zákl. přenesená",J159,0)</f>
        <v>0</v>
      </c>
      <c r="BH159" s="204">
        <f>IF(N159="sníž. přenesená",J159,0)</f>
        <v>0</v>
      </c>
      <c r="BI159" s="204">
        <f>IF(N159="nulová",J159,0)</f>
        <v>0</v>
      </c>
      <c r="BJ159" s="18" t="s">
        <v>71</v>
      </c>
      <c r="BK159" s="204">
        <f>ROUND(I159*H159,2)</f>
        <v>0</v>
      </c>
      <c r="BL159" s="18" t="s">
        <v>270</v>
      </c>
      <c r="BM159" s="203" t="s">
        <v>5012</v>
      </c>
    </row>
    <row r="160" spans="1:65" s="2" customFormat="1" ht="19.5">
      <c r="A160" s="35"/>
      <c r="B160" s="36"/>
      <c r="C160" s="37"/>
      <c r="D160" s="207" t="s">
        <v>294</v>
      </c>
      <c r="E160" s="37"/>
      <c r="F160" s="239" t="s">
        <v>2011</v>
      </c>
      <c r="G160" s="37"/>
      <c r="H160" s="37"/>
      <c r="I160" s="240"/>
      <c r="J160" s="37"/>
      <c r="K160" s="37"/>
      <c r="L160" s="40"/>
      <c r="M160" s="241"/>
      <c r="N160" s="242"/>
      <c r="O160" s="72"/>
      <c r="P160" s="72"/>
      <c r="Q160" s="72"/>
      <c r="R160" s="72"/>
      <c r="S160" s="72"/>
      <c r="T160" s="73"/>
      <c r="U160" s="35"/>
      <c r="V160" s="35"/>
      <c r="W160" s="35"/>
      <c r="X160" s="35"/>
      <c r="Y160" s="35"/>
      <c r="Z160" s="35"/>
      <c r="AA160" s="35"/>
      <c r="AB160" s="35"/>
      <c r="AC160" s="35"/>
      <c r="AD160" s="35"/>
      <c r="AE160" s="35"/>
      <c r="AT160" s="18" t="s">
        <v>294</v>
      </c>
      <c r="AU160" s="18" t="s">
        <v>73</v>
      </c>
    </row>
    <row r="161" spans="1:65" s="2" customFormat="1" ht="24.2" customHeight="1">
      <c r="A161" s="35"/>
      <c r="B161" s="36"/>
      <c r="C161" s="191" t="s">
        <v>412</v>
      </c>
      <c r="D161" s="191" t="s">
        <v>266</v>
      </c>
      <c r="E161" s="192" t="s">
        <v>2012</v>
      </c>
      <c r="F161" s="193" t="s">
        <v>2013</v>
      </c>
      <c r="G161" s="194" t="s">
        <v>796</v>
      </c>
      <c r="H161" s="195">
        <v>24.79</v>
      </c>
      <c r="I161" s="196"/>
      <c r="J161" s="197">
        <f>ROUND(I161*H161,2)</f>
        <v>0</v>
      </c>
      <c r="K161" s="198"/>
      <c r="L161" s="40"/>
      <c r="M161" s="199" t="s">
        <v>1</v>
      </c>
      <c r="N161" s="200" t="s">
        <v>38</v>
      </c>
      <c r="O161" s="72"/>
      <c r="P161" s="201">
        <f>O161*H161</f>
        <v>0</v>
      </c>
      <c r="Q161" s="201">
        <v>6.9999999999999994E-5</v>
      </c>
      <c r="R161" s="201">
        <f>Q161*H161</f>
        <v>1.7352999999999997E-3</v>
      </c>
      <c r="S161" s="201">
        <v>0</v>
      </c>
      <c r="T161" s="202">
        <f>S161*H161</f>
        <v>0</v>
      </c>
      <c r="U161" s="35"/>
      <c r="V161" s="35"/>
      <c r="W161" s="35"/>
      <c r="X161" s="35"/>
      <c r="Y161" s="35"/>
      <c r="Z161" s="35"/>
      <c r="AA161" s="35"/>
      <c r="AB161" s="35"/>
      <c r="AC161" s="35"/>
      <c r="AD161" s="35"/>
      <c r="AE161" s="35"/>
      <c r="AR161" s="203" t="s">
        <v>270</v>
      </c>
      <c r="AT161" s="203" t="s">
        <v>266</v>
      </c>
      <c r="AU161" s="203" t="s">
        <v>73</v>
      </c>
      <c r="AY161" s="18" t="s">
        <v>263</v>
      </c>
      <c r="BE161" s="204">
        <f>IF(N161="základní",J161,0)</f>
        <v>0</v>
      </c>
      <c r="BF161" s="204">
        <f>IF(N161="snížená",J161,0)</f>
        <v>0</v>
      </c>
      <c r="BG161" s="204">
        <f>IF(N161="zákl. přenesená",J161,0)</f>
        <v>0</v>
      </c>
      <c r="BH161" s="204">
        <f>IF(N161="sníž. přenesená",J161,0)</f>
        <v>0</v>
      </c>
      <c r="BI161" s="204">
        <f>IF(N161="nulová",J161,0)</f>
        <v>0</v>
      </c>
      <c r="BJ161" s="18" t="s">
        <v>71</v>
      </c>
      <c r="BK161" s="204">
        <f>ROUND(I161*H161,2)</f>
        <v>0</v>
      </c>
      <c r="BL161" s="18" t="s">
        <v>270</v>
      </c>
      <c r="BM161" s="203" t="s">
        <v>5013</v>
      </c>
    </row>
    <row r="162" spans="1:65" s="12" customFormat="1" ht="22.9" customHeight="1">
      <c r="B162" s="175"/>
      <c r="C162" s="176"/>
      <c r="D162" s="177" t="s">
        <v>63</v>
      </c>
      <c r="E162" s="189" t="s">
        <v>302</v>
      </c>
      <c r="F162" s="189" t="s">
        <v>303</v>
      </c>
      <c r="G162" s="176"/>
      <c r="H162" s="176"/>
      <c r="I162" s="179"/>
      <c r="J162" s="190">
        <f>BK162</f>
        <v>0</v>
      </c>
      <c r="K162" s="176"/>
      <c r="L162" s="181"/>
      <c r="M162" s="182"/>
      <c r="N162" s="183"/>
      <c r="O162" s="183"/>
      <c r="P162" s="184">
        <f>SUM(P163:P170)</f>
        <v>0</v>
      </c>
      <c r="Q162" s="183"/>
      <c r="R162" s="184">
        <f>SUM(R163:R170)</f>
        <v>0</v>
      </c>
      <c r="S162" s="183"/>
      <c r="T162" s="185">
        <f>SUM(T163:T170)</f>
        <v>0</v>
      </c>
      <c r="AR162" s="186" t="s">
        <v>71</v>
      </c>
      <c r="AT162" s="187" t="s">
        <v>63</v>
      </c>
      <c r="AU162" s="187" t="s">
        <v>71</v>
      </c>
      <c r="AY162" s="186" t="s">
        <v>263</v>
      </c>
      <c r="BK162" s="188">
        <f>SUM(BK163:BK170)</f>
        <v>0</v>
      </c>
    </row>
    <row r="163" spans="1:65" s="2" customFormat="1" ht="21.75" customHeight="1">
      <c r="A163" s="35"/>
      <c r="B163" s="36"/>
      <c r="C163" s="191" t="s">
        <v>416</v>
      </c>
      <c r="D163" s="191" t="s">
        <v>266</v>
      </c>
      <c r="E163" s="192" t="s">
        <v>2015</v>
      </c>
      <c r="F163" s="193" t="s">
        <v>2016</v>
      </c>
      <c r="G163" s="194" t="s">
        <v>307</v>
      </c>
      <c r="H163" s="195">
        <v>7.1529999999999996</v>
      </c>
      <c r="I163" s="196"/>
      <c r="J163" s="197">
        <f>ROUND(I163*H163,2)</f>
        <v>0</v>
      </c>
      <c r="K163" s="198"/>
      <c r="L163" s="40"/>
      <c r="M163" s="199" t="s">
        <v>1</v>
      </c>
      <c r="N163" s="200" t="s">
        <v>38</v>
      </c>
      <c r="O163" s="72"/>
      <c r="P163" s="201">
        <f>O163*H163</f>
        <v>0</v>
      </c>
      <c r="Q163" s="201">
        <v>0</v>
      </c>
      <c r="R163" s="201">
        <f>Q163*H163</f>
        <v>0</v>
      </c>
      <c r="S163" s="201">
        <v>0</v>
      </c>
      <c r="T163" s="202">
        <f>S163*H163</f>
        <v>0</v>
      </c>
      <c r="U163" s="35"/>
      <c r="V163" s="35"/>
      <c r="W163" s="35"/>
      <c r="X163" s="35"/>
      <c r="Y163" s="35"/>
      <c r="Z163" s="35"/>
      <c r="AA163" s="35"/>
      <c r="AB163" s="35"/>
      <c r="AC163" s="35"/>
      <c r="AD163" s="35"/>
      <c r="AE163" s="35"/>
      <c r="AR163" s="203" t="s">
        <v>270</v>
      </c>
      <c r="AT163" s="203" t="s">
        <v>266</v>
      </c>
      <c r="AU163" s="203" t="s">
        <v>73</v>
      </c>
      <c r="AY163" s="18" t="s">
        <v>263</v>
      </c>
      <c r="BE163" s="204">
        <f>IF(N163="základní",J163,0)</f>
        <v>0</v>
      </c>
      <c r="BF163" s="204">
        <f>IF(N163="snížená",J163,0)</f>
        <v>0</v>
      </c>
      <c r="BG163" s="204">
        <f>IF(N163="zákl. přenesená",J163,0)</f>
        <v>0</v>
      </c>
      <c r="BH163" s="204">
        <f>IF(N163="sníž. přenesená",J163,0)</f>
        <v>0</v>
      </c>
      <c r="BI163" s="204">
        <f>IF(N163="nulová",J163,0)</f>
        <v>0</v>
      </c>
      <c r="BJ163" s="18" t="s">
        <v>71</v>
      </c>
      <c r="BK163" s="204">
        <f>ROUND(I163*H163,2)</f>
        <v>0</v>
      </c>
      <c r="BL163" s="18" t="s">
        <v>270</v>
      </c>
      <c r="BM163" s="203" t="s">
        <v>5014</v>
      </c>
    </row>
    <row r="164" spans="1:65" s="2" customFormat="1" ht="24.2" customHeight="1">
      <c r="A164" s="35"/>
      <c r="B164" s="36"/>
      <c r="C164" s="191" t="s">
        <v>421</v>
      </c>
      <c r="D164" s="191" t="s">
        <v>266</v>
      </c>
      <c r="E164" s="192" t="s">
        <v>2018</v>
      </c>
      <c r="F164" s="193" t="s">
        <v>2019</v>
      </c>
      <c r="G164" s="194" t="s">
        <v>307</v>
      </c>
      <c r="H164" s="195">
        <v>143.06</v>
      </c>
      <c r="I164" s="196"/>
      <c r="J164" s="197">
        <f>ROUND(I164*H164,2)</f>
        <v>0</v>
      </c>
      <c r="K164" s="198"/>
      <c r="L164" s="40"/>
      <c r="M164" s="199" t="s">
        <v>1</v>
      </c>
      <c r="N164" s="200" t="s">
        <v>38</v>
      </c>
      <c r="O164" s="72"/>
      <c r="P164" s="201">
        <f>O164*H164</f>
        <v>0</v>
      </c>
      <c r="Q164" s="201">
        <v>0</v>
      </c>
      <c r="R164" s="201">
        <f>Q164*H164</f>
        <v>0</v>
      </c>
      <c r="S164" s="201">
        <v>0</v>
      </c>
      <c r="T164" s="202">
        <f>S164*H164</f>
        <v>0</v>
      </c>
      <c r="U164" s="35"/>
      <c r="V164" s="35"/>
      <c r="W164" s="35"/>
      <c r="X164" s="35"/>
      <c r="Y164" s="35"/>
      <c r="Z164" s="35"/>
      <c r="AA164" s="35"/>
      <c r="AB164" s="35"/>
      <c r="AC164" s="35"/>
      <c r="AD164" s="35"/>
      <c r="AE164" s="35"/>
      <c r="AR164" s="203" t="s">
        <v>270</v>
      </c>
      <c r="AT164" s="203" t="s">
        <v>266</v>
      </c>
      <c r="AU164" s="203" t="s">
        <v>73</v>
      </c>
      <c r="AY164" s="18" t="s">
        <v>263</v>
      </c>
      <c r="BE164" s="204">
        <f>IF(N164="základní",J164,0)</f>
        <v>0</v>
      </c>
      <c r="BF164" s="204">
        <f>IF(N164="snížená",J164,0)</f>
        <v>0</v>
      </c>
      <c r="BG164" s="204">
        <f>IF(N164="zákl. přenesená",J164,0)</f>
        <v>0</v>
      </c>
      <c r="BH164" s="204">
        <f>IF(N164="sníž. přenesená",J164,0)</f>
        <v>0</v>
      </c>
      <c r="BI164" s="204">
        <f>IF(N164="nulová",J164,0)</f>
        <v>0</v>
      </c>
      <c r="BJ164" s="18" t="s">
        <v>71</v>
      </c>
      <c r="BK164" s="204">
        <f>ROUND(I164*H164,2)</f>
        <v>0</v>
      </c>
      <c r="BL164" s="18" t="s">
        <v>270</v>
      </c>
      <c r="BM164" s="203" t="s">
        <v>5015</v>
      </c>
    </row>
    <row r="165" spans="1:65" s="13" customFormat="1">
      <c r="B165" s="205"/>
      <c r="C165" s="206"/>
      <c r="D165" s="207" t="s">
        <v>272</v>
      </c>
      <c r="E165" s="206"/>
      <c r="F165" s="209" t="s">
        <v>5016</v>
      </c>
      <c r="G165" s="206"/>
      <c r="H165" s="210">
        <v>143.06</v>
      </c>
      <c r="I165" s="211"/>
      <c r="J165" s="206"/>
      <c r="K165" s="206"/>
      <c r="L165" s="212"/>
      <c r="M165" s="213"/>
      <c r="N165" s="214"/>
      <c r="O165" s="214"/>
      <c r="P165" s="214"/>
      <c r="Q165" s="214"/>
      <c r="R165" s="214"/>
      <c r="S165" s="214"/>
      <c r="T165" s="215"/>
      <c r="AT165" s="216" t="s">
        <v>272</v>
      </c>
      <c r="AU165" s="216" t="s">
        <v>73</v>
      </c>
      <c r="AV165" s="13" t="s">
        <v>73</v>
      </c>
      <c r="AW165" s="13" t="s">
        <v>4</v>
      </c>
      <c r="AX165" s="13" t="s">
        <v>71</v>
      </c>
      <c r="AY165" s="216" t="s">
        <v>263</v>
      </c>
    </row>
    <row r="166" spans="1:65" s="2" customFormat="1" ht="24.2" customHeight="1">
      <c r="A166" s="35"/>
      <c r="B166" s="36"/>
      <c r="C166" s="191" t="s">
        <v>426</v>
      </c>
      <c r="D166" s="191" t="s">
        <v>266</v>
      </c>
      <c r="E166" s="192" t="s">
        <v>305</v>
      </c>
      <c r="F166" s="193" t="s">
        <v>306</v>
      </c>
      <c r="G166" s="194" t="s">
        <v>307</v>
      </c>
      <c r="H166" s="195">
        <v>7.1529999999999996</v>
      </c>
      <c r="I166" s="196"/>
      <c r="J166" s="197">
        <f>ROUND(I166*H166,2)</f>
        <v>0</v>
      </c>
      <c r="K166" s="198"/>
      <c r="L166" s="40"/>
      <c r="M166" s="199" t="s">
        <v>1</v>
      </c>
      <c r="N166" s="200" t="s">
        <v>38</v>
      </c>
      <c r="O166" s="72"/>
      <c r="P166" s="201">
        <f>O166*H166</f>
        <v>0</v>
      </c>
      <c r="Q166" s="201">
        <v>0</v>
      </c>
      <c r="R166" s="201">
        <f>Q166*H166</f>
        <v>0</v>
      </c>
      <c r="S166" s="201">
        <v>0</v>
      </c>
      <c r="T166" s="202">
        <f>S166*H166</f>
        <v>0</v>
      </c>
      <c r="U166" s="35"/>
      <c r="V166" s="35"/>
      <c r="W166" s="35"/>
      <c r="X166" s="35"/>
      <c r="Y166" s="35"/>
      <c r="Z166" s="35"/>
      <c r="AA166" s="35"/>
      <c r="AB166" s="35"/>
      <c r="AC166" s="35"/>
      <c r="AD166" s="35"/>
      <c r="AE166" s="35"/>
      <c r="AR166" s="203" t="s">
        <v>270</v>
      </c>
      <c r="AT166" s="203" t="s">
        <v>266</v>
      </c>
      <c r="AU166" s="203" t="s">
        <v>73</v>
      </c>
      <c r="AY166" s="18" t="s">
        <v>263</v>
      </c>
      <c r="BE166" s="204">
        <f>IF(N166="základní",J166,0)</f>
        <v>0</v>
      </c>
      <c r="BF166" s="204">
        <f>IF(N166="snížená",J166,0)</f>
        <v>0</v>
      </c>
      <c r="BG166" s="204">
        <f>IF(N166="zákl. přenesená",J166,0)</f>
        <v>0</v>
      </c>
      <c r="BH166" s="204">
        <f>IF(N166="sníž. přenesená",J166,0)</f>
        <v>0</v>
      </c>
      <c r="BI166" s="204">
        <f>IF(N166="nulová",J166,0)</f>
        <v>0</v>
      </c>
      <c r="BJ166" s="18" t="s">
        <v>71</v>
      </c>
      <c r="BK166" s="204">
        <f>ROUND(I166*H166,2)</f>
        <v>0</v>
      </c>
      <c r="BL166" s="18" t="s">
        <v>270</v>
      </c>
      <c r="BM166" s="203" t="s">
        <v>5017</v>
      </c>
    </row>
    <row r="167" spans="1:65" s="2" customFormat="1" ht="33" customHeight="1">
      <c r="A167" s="35"/>
      <c r="B167" s="36"/>
      <c r="C167" s="191" t="s">
        <v>554</v>
      </c>
      <c r="D167" s="191" t="s">
        <v>266</v>
      </c>
      <c r="E167" s="192" t="s">
        <v>2023</v>
      </c>
      <c r="F167" s="193" t="s">
        <v>2024</v>
      </c>
      <c r="G167" s="194" t="s">
        <v>307</v>
      </c>
      <c r="H167" s="195">
        <v>2.1459999999999999</v>
      </c>
      <c r="I167" s="196"/>
      <c r="J167" s="197">
        <f>ROUND(I167*H167,2)</f>
        <v>0</v>
      </c>
      <c r="K167" s="198"/>
      <c r="L167" s="40"/>
      <c r="M167" s="199" t="s">
        <v>1</v>
      </c>
      <c r="N167" s="200" t="s">
        <v>38</v>
      </c>
      <c r="O167" s="72"/>
      <c r="P167" s="201">
        <f>O167*H167</f>
        <v>0</v>
      </c>
      <c r="Q167" s="201">
        <v>0</v>
      </c>
      <c r="R167" s="201">
        <f>Q167*H167</f>
        <v>0</v>
      </c>
      <c r="S167" s="201">
        <v>0</v>
      </c>
      <c r="T167" s="202">
        <f>S167*H167</f>
        <v>0</v>
      </c>
      <c r="U167" s="35"/>
      <c r="V167" s="35"/>
      <c r="W167" s="35"/>
      <c r="X167" s="35"/>
      <c r="Y167" s="35"/>
      <c r="Z167" s="35"/>
      <c r="AA167" s="35"/>
      <c r="AB167" s="35"/>
      <c r="AC167" s="35"/>
      <c r="AD167" s="35"/>
      <c r="AE167" s="35"/>
      <c r="AR167" s="203" t="s">
        <v>270</v>
      </c>
      <c r="AT167" s="203" t="s">
        <v>266</v>
      </c>
      <c r="AU167" s="203" t="s">
        <v>73</v>
      </c>
      <c r="AY167" s="18" t="s">
        <v>263</v>
      </c>
      <c r="BE167" s="204">
        <f>IF(N167="základní",J167,0)</f>
        <v>0</v>
      </c>
      <c r="BF167" s="204">
        <f>IF(N167="snížená",J167,0)</f>
        <v>0</v>
      </c>
      <c r="BG167" s="204">
        <f>IF(N167="zákl. přenesená",J167,0)</f>
        <v>0</v>
      </c>
      <c r="BH167" s="204">
        <f>IF(N167="sníž. přenesená",J167,0)</f>
        <v>0</v>
      </c>
      <c r="BI167" s="204">
        <f>IF(N167="nulová",J167,0)</f>
        <v>0</v>
      </c>
      <c r="BJ167" s="18" t="s">
        <v>71</v>
      </c>
      <c r="BK167" s="204">
        <f>ROUND(I167*H167,2)</f>
        <v>0</v>
      </c>
      <c r="BL167" s="18" t="s">
        <v>270</v>
      </c>
      <c r="BM167" s="203" t="s">
        <v>5018</v>
      </c>
    </row>
    <row r="168" spans="1:65" s="13" customFormat="1">
      <c r="B168" s="205"/>
      <c r="C168" s="206"/>
      <c r="D168" s="207" t="s">
        <v>272</v>
      </c>
      <c r="E168" s="206"/>
      <c r="F168" s="209" t="s">
        <v>5019</v>
      </c>
      <c r="G168" s="206"/>
      <c r="H168" s="210">
        <v>2.1459999999999999</v>
      </c>
      <c r="I168" s="211"/>
      <c r="J168" s="206"/>
      <c r="K168" s="206"/>
      <c r="L168" s="212"/>
      <c r="M168" s="213"/>
      <c r="N168" s="214"/>
      <c r="O168" s="214"/>
      <c r="P168" s="214"/>
      <c r="Q168" s="214"/>
      <c r="R168" s="214"/>
      <c r="S168" s="214"/>
      <c r="T168" s="215"/>
      <c r="AT168" s="216" t="s">
        <v>272</v>
      </c>
      <c r="AU168" s="216" t="s">
        <v>73</v>
      </c>
      <c r="AV168" s="13" t="s">
        <v>73</v>
      </c>
      <c r="AW168" s="13" t="s">
        <v>4</v>
      </c>
      <c r="AX168" s="13" t="s">
        <v>71</v>
      </c>
      <c r="AY168" s="216" t="s">
        <v>263</v>
      </c>
    </row>
    <row r="169" spans="1:65" s="2" customFormat="1" ht="33" customHeight="1">
      <c r="A169" s="35"/>
      <c r="B169" s="36"/>
      <c r="C169" s="191" t="s">
        <v>493</v>
      </c>
      <c r="D169" s="191" t="s">
        <v>266</v>
      </c>
      <c r="E169" s="192" t="s">
        <v>2027</v>
      </c>
      <c r="F169" s="193" t="s">
        <v>2028</v>
      </c>
      <c r="G169" s="194" t="s">
        <v>307</v>
      </c>
      <c r="H169" s="195">
        <v>5.0069999999999997</v>
      </c>
      <c r="I169" s="196"/>
      <c r="J169" s="197">
        <f>ROUND(I169*H169,2)</f>
        <v>0</v>
      </c>
      <c r="K169" s="198"/>
      <c r="L169" s="40"/>
      <c r="M169" s="199" t="s">
        <v>1</v>
      </c>
      <c r="N169" s="200" t="s">
        <v>38</v>
      </c>
      <c r="O169" s="72"/>
      <c r="P169" s="201">
        <f>O169*H169</f>
        <v>0</v>
      </c>
      <c r="Q169" s="201">
        <v>0</v>
      </c>
      <c r="R169" s="201">
        <f>Q169*H169</f>
        <v>0</v>
      </c>
      <c r="S169" s="201">
        <v>0</v>
      </c>
      <c r="T169" s="202">
        <f>S169*H169</f>
        <v>0</v>
      </c>
      <c r="U169" s="35"/>
      <c r="V169" s="35"/>
      <c r="W169" s="35"/>
      <c r="X169" s="35"/>
      <c r="Y169" s="35"/>
      <c r="Z169" s="35"/>
      <c r="AA169" s="35"/>
      <c r="AB169" s="35"/>
      <c r="AC169" s="35"/>
      <c r="AD169" s="35"/>
      <c r="AE169" s="35"/>
      <c r="AR169" s="203" t="s">
        <v>270</v>
      </c>
      <c r="AT169" s="203" t="s">
        <v>266</v>
      </c>
      <c r="AU169" s="203" t="s">
        <v>73</v>
      </c>
      <c r="AY169" s="18" t="s">
        <v>263</v>
      </c>
      <c r="BE169" s="204">
        <f>IF(N169="základní",J169,0)</f>
        <v>0</v>
      </c>
      <c r="BF169" s="204">
        <f>IF(N169="snížená",J169,0)</f>
        <v>0</v>
      </c>
      <c r="BG169" s="204">
        <f>IF(N169="zákl. přenesená",J169,0)</f>
        <v>0</v>
      </c>
      <c r="BH169" s="204">
        <f>IF(N169="sníž. přenesená",J169,0)</f>
        <v>0</v>
      </c>
      <c r="BI169" s="204">
        <f>IF(N169="nulová",J169,0)</f>
        <v>0</v>
      </c>
      <c r="BJ169" s="18" t="s">
        <v>71</v>
      </c>
      <c r="BK169" s="204">
        <f>ROUND(I169*H169,2)</f>
        <v>0</v>
      </c>
      <c r="BL169" s="18" t="s">
        <v>270</v>
      </c>
      <c r="BM169" s="203" t="s">
        <v>5020</v>
      </c>
    </row>
    <row r="170" spans="1:65" s="13" customFormat="1">
      <c r="B170" s="205"/>
      <c r="C170" s="206"/>
      <c r="D170" s="207" t="s">
        <v>272</v>
      </c>
      <c r="E170" s="206"/>
      <c r="F170" s="209" t="s">
        <v>5021</v>
      </c>
      <c r="G170" s="206"/>
      <c r="H170" s="210">
        <v>5.0069999999999997</v>
      </c>
      <c r="I170" s="211"/>
      <c r="J170" s="206"/>
      <c r="K170" s="206"/>
      <c r="L170" s="212"/>
      <c r="M170" s="213"/>
      <c r="N170" s="214"/>
      <c r="O170" s="214"/>
      <c r="P170" s="214"/>
      <c r="Q170" s="214"/>
      <c r="R170" s="214"/>
      <c r="S170" s="214"/>
      <c r="T170" s="215"/>
      <c r="AT170" s="216" t="s">
        <v>272</v>
      </c>
      <c r="AU170" s="216" t="s">
        <v>73</v>
      </c>
      <c r="AV170" s="13" t="s">
        <v>73</v>
      </c>
      <c r="AW170" s="13" t="s">
        <v>4</v>
      </c>
      <c r="AX170" s="13" t="s">
        <v>71</v>
      </c>
      <c r="AY170" s="216" t="s">
        <v>263</v>
      </c>
    </row>
    <row r="171" spans="1:65" s="12" customFormat="1" ht="22.9" customHeight="1">
      <c r="B171" s="175"/>
      <c r="C171" s="176"/>
      <c r="D171" s="177" t="s">
        <v>63</v>
      </c>
      <c r="E171" s="189" t="s">
        <v>395</v>
      </c>
      <c r="F171" s="189" t="s">
        <v>396</v>
      </c>
      <c r="G171" s="176"/>
      <c r="H171" s="176"/>
      <c r="I171" s="179"/>
      <c r="J171" s="190">
        <f>BK171</f>
        <v>0</v>
      </c>
      <c r="K171" s="176"/>
      <c r="L171" s="181"/>
      <c r="M171" s="182"/>
      <c r="N171" s="183"/>
      <c r="O171" s="183"/>
      <c r="P171" s="184">
        <f>P172</f>
        <v>0</v>
      </c>
      <c r="Q171" s="183"/>
      <c r="R171" s="184">
        <f>R172</f>
        <v>0</v>
      </c>
      <c r="S171" s="183"/>
      <c r="T171" s="185">
        <f>T172</f>
        <v>0</v>
      </c>
      <c r="AR171" s="186" t="s">
        <v>71</v>
      </c>
      <c r="AT171" s="187" t="s">
        <v>63</v>
      </c>
      <c r="AU171" s="187" t="s">
        <v>71</v>
      </c>
      <c r="AY171" s="186" t="s">
        <v>263</v>
      </c>
      <c r="BK171" s="188">
        <f>BK172</f>
        <v>0</v>
      </c>
    </row>
    <row r="172" spans="1:65" s="2" customFormat="1" ht="16.5" customHeight="1">
      <c r="A172" s="35"/>
      <c r="B172" s="36"/>
      <c r="C172" s="191" t="s">
        <v>7</v>
      </c>
      <c r="D172" s="191" t="s">
        <v>266</v>
      </c>
      <c r="E172" s="192" t="s">
        <v>2032</v>
      </c>
      <c r="F172" s="193" t="s">
        <v>2033</v>
      </c>
      <c r="G172" s="194" t="s">
        <v>307</v>
      </c>
      <c r="H172" s="195">
        <v>27.015999999999998</v>
      </c>
      <c r="I172" s="196"/>
      <c r="J172" s="197">
        <f>ROUND(I172*H172,2)</f>
        <v>0</v>
      </c>
      <c r="K172" s="198"/>
      <c r="L172" s="40"/>
      <c r="M172" s="243" t="s">
        <v>1</v>
      </c>
      <c r="N172" s="244" t="s">
        <v>38</v>
      </c>
      <c r="O172" s="245"/>
      <c r="P172" s="246">
        <f>O172*H172</f>
        <v>0</v>
      </c>
      <c r="Q172" s="246">
        <v>0</v>
      </c>
      <c r="R172" s="246">
        <f>Q172*H172</f>
        <v>0</v>
      </c>
      <c r="S172" s="246">
        <v>0</v>
      </c>
      <c r="T172" s="247">
        <f>S172*H172</f>
        <v>0</v>
      </c>
      <c r="U172" s="35"/>
      <c r="V172" s="35"/>
      <c r="W172" s="35"/>
      <c r="X172" s="35"/>
      <c r="Y172" s="35"/>
      <c r="Z172" s="35"/>
      <c r="AA172" s="35"/>
      <c r="AB172" s="35"/>
      <c r="AC172" s="35"/>
      <c r="AD172" s="35"/>
      <c r="AE172" s="35"/>
      <c r="AR172" s="203" t="s">
        <v>270</v>
      </c>
      <c r="AT172" s="203" t="s">
        <v>266</v>
      </c>
      <c r="AU172" s="203" t="s">
        <v>73</v>
      </c>
      <c r="AY172" s="18" t="s">
        <v>263</v>
      </c>
      <c r="BE172" s="204">
        <f>IF(N172="základní",J172,0)</f>
        <v>0</v>
      </c>
      <c r="BF172" s="204">
        <f>IF(N172="snížená",J172,0)</f>
        <v>0</v>
      </c>
      <c r="BG172" s="204">
        <f>IF(N172="zákl. přenesená",J172,0)</f>
        <v>0</v>
      </c>
      <c r="BH172" s="204">
        <f>IF(N172="sníž. přenesená",J172,0)</f>
        <v>0</v>
      </c>
      <c r="BI172" s="204">
        <f>IF(N172="nulová",J172,0)</f>
        <v>0</v>
      </c>
      <c r="BJ172" s="18" t="s">
        <v>71</v>
      </c>
      <c r="BK172" s="204">
        <f>ROUND(I172*H172,2)</f>
        <v>0</v>
      </c>
      <c r="BL172" s="18" t="s">
        <v>270</v>
      </c>
      <c r="BM172" s="203" t="s">
        <v>5022</v>
      </c>
    </row>
    <row r="173" spans="1:65" s="2" customFormat="1" ht="6.95" customHeight="1">
      <c r="A173" s="35"/>
      <c r="B173" s="55"/>
      <c r="C173" s="56"/>
      <c r="D173" s="56"/>
      <c r="E173" s="56"/>
      <c r="F173" s="56"/>
      <c r="G173" s="56"/>
      <c r="H173" s="56"/>
      <c r="I173" s="56"/>
      <c r="J173" s="56"/>
      <c r="K173" s="56"/>
      <c r="L173" s="40"/>
      <c r="M173" s="35"/>
      <c r="O173" s="35"/>
      <c r="P173" s="35"/>
      <c r="Q173" s="35"/>
      <c r="R173" s="35"/>
      <c r="S173" s="35"/>
      <c r="T173" s="35"/>
      <c r="U173" s="35"/>
      <c r="V173" s="35"/>
      <c r="W173" s="35"/>
      <c r="X173" s="35"/>
      <c r="Y173" s="35"/>
      <c r="Z173" s="35"/>
      <c r="AA173" s="35"/>
      <c r="AB173" s="35"/>
      <c r="AC173" s="35"/>
      <c r="AD173" s="35"/>
      <c r="AE173" s="35"/>
    </row>
  </sheetData>
  <sheetProtection algorithmName="SHA-512" hashValue="xOX0Ftpr52MrgL78aRSlzt0PD8FbO5CSr3N8KjGSd/6wf5+/N0IuMcMEeFIUpiHdKCn25Wi43AYgyOZ9XioBtQ==" saltValue="fCZh/JBl6gNMphawM63gdQ==" spinCount="100000" sheet="1" objects="1" scenarios="1" formatColumns="0" formatRows="0" autoFilter="0"/>
  <autoFilter ref="C125:K172" xr:uid="{00000000-0009-0000-0000-00001B000000}"/>
  <mergeCells count="12">
    <mergeCell ref="E118:H118"/>
    <mergeCell ref="L2:V2"/>
    <mergeCell ref="E85:H85"/>
    <mergeCell ref="E87:H87"/>
    <mergeCell ref="E89:H89"/>
    <mergeCell ref="E114:H114"/>
    <mergeCell ref="E116:H116"/>
    <mergeCell ref="E7:H7"/>
    <mergeCell ref="E9:H9"/>
    <mergeCell ref="E11:H11"/>
    <mergeCell ref="E20:H20"/>
    <mergeCell ref="E29:H29"/>
  </mergeCells>
  <pageMargins left="0.39374999999999999" right="0.39374999999999999" top="0.39374999999999999" bottom="0.39374999999999999" header="0" footer="0"/>
  <pageSetup paperSize="9" scale="88" fitToHeight="100" orientation="portrait" blackAndWhite="1" r:id="rId1"/>
  <headerFooter>
    <oddHeader>&amp;L&amp;"Arial"&amp;8&amp;K000000INTERNAL&amp;1#</oddHeader>
    <oddFooter>&amp;CStrana &amp;P z &amp;N</oddFoot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List29">
    <pageSetUpPr fitToPage="1"/>
  </sheetPr>
  <dimension ref="A2:BM173"/>
  <sheetViews>
    <sheetView showGridLines="0" workbookViewId="0">
      <selection activeCell="E118" sqref="E118:H118"/>
    </sheetView>
  </sheetViews>
  <sheetFormatPr defaultRowHeight="11.25"/>
  <cols>
    <col min="1" max="1" width="8.33203125" style="1" customWidth="1"/>
    <col min="2" max="2" width="1.1640625" style="1" customWidth="1"/>
    <col min="3" max="3" width="4.1640625" style="1" customWidth="1"/>
    <col min="4" max="4" width="4.33203125" style="1" customWidth="1"/>
    <col min="5" max="5" width="17.1640625" style="1" customWidth="1"/>
    <col min="6" max="6" width="50.83203125" style="1" customWidth="1"/>
    <col min="7" max="7" width="7.5" style="1" customWidth="1"/>
    <col min="8" max="8" width="14" style="1" customWidth="1"/>
    <col min="9" max="9" width="15.83203125" style="1" customWidth="1"/>
    <col min="10" max="10" width="22.33203125" style="1" customWidth="1"/>
    <col min="11" max="11" width="22.33203125" style="1" hidden="1" customWidth="1"/>
    <col min="12" max="12" width="9.33203125" style="1" customWidth="1"/>
    <col min="13" max="13" width="10.83203125" style="1" hidden="1" customWidth="1"/>
    <col min="14" max="14" width="9.33203125" style="1" hidden="1"/>
    <col min="15" max="20" width="14.1640625" style="1" hidden="1" customWidth="1"/>
    <col min="21" max="21" width="16.33203125" style="1" hidden="1" customWidth="1"/>
    <col min="22" max="22" width="12.33203125" style="1" customWidth="1"/>
    <col min="23" max="23" width="16.33203125" style="1" customWidth="1"/>
    <col min="24" max="24" width="12.33203125" style="1" customWidth="1"/>
    <col min="25" max="25" width="15" style="1" customWidth="1"/>
    <col min="26" max="26" width="11" style="1" customWidth="1"/>
    <col min="27" max="27" width="15" style="1" customWidth="1"/>
    <col min="28" max="28" width="16.33203125" style="1" customWidth="1"/>
    <col min="29" max="29" width="11" style="1" customWidth="1"/>
    <col min="30" max="30" width="15" style="1" customWidth="1"/>
    <col min="31" max="31" width="16.33203125" style="1" customWidth="1"/>
    <col min="44" max="65" width="9.33203125" style="1" hidden="1"/>
  </cols>
  <sheetData>
    <row r="2" spans="1:46" s="1" customFormat="1" ht="36.950000000000003" customHeight="1">
      <c r="L2" s="383"/>
      <c r="M2" s="383"/>
      <c r="N2" s="383"/>
      <c r="O2" s="383"/>
      <c r="P2" s="383"/>
      <c r="Q2" s="383"/>
      <c r="R2" s="383"/>
      <c r="S2" s="383"/>
      <c r="T2" s="383"/>
      <c r="U2" s="383"/>
      <c r="V2" s="383"/>
      <c r="AT2" s="18" t="s">
        <v>152</v>
      </c>
    </row>
    <row r="3" spans="1:46" s="1" customFormat="1" ht="6.95" customHeight="1">
      <c r="B3" s="114"/>
      <c r="C3" s="115"/>
      <c r="D3" s="115"/>
      <c r="E3" s="115"/>
      <c r="F3" s="115"/>
      <c r="G3" s="115"/>
      <c r="H3" s="115"/>
      <c r="I3" s="115"/>
      <c r="J3" s="115"/>
      <c r="K3" s="115"/>
      <c r="L3" s="21"/>
      <c r="AT3" s="18" t="s">
        <v>73</v>
      </c>
    </row>
    <row r="4" spans="1:46" s="1" customFormat="1" ht="24.95" customHeight="1">
      <c r="B4" s="21"/>
      <c r="D4" s="116" t="s">
        <v>240</v>
      </c>
      <c r="L4" s="21"/>
      <c r="M4" s="117" t="s">
        <v>10</v>
      </c>
      <c r="AT4" s="18" t="s">
        <v>4</v>
      </c>
    </row>
    <row r="5" spans="1:46" s="1" customFormat="1" ht="6.95" customHeight="1">
      <c r="B5" s="21"/>
      <c r="L5" s="21"/>
    </row>
    <row r="6" spans="1:46" s="1" customFormat="1" ht="12" customHeight="1">
      <c r="B6" s="21"/>
      <c r="D6" s="118" t="s">
        <v>15</v>
      </c>
      <c r="L6" s="21"/>
    </row>
    <row r="7" spans="1:46" s="1" customFormat="1" ht="16.5" customHeight="1">
      <c r="B7" s="21"/>
      <c r="E7" s="412" t="str">
        <f>'Rekapitulace stavby'!K6</f>
        <v>Modernizace teplárny OB6</v>
      </c>
      <c r="F7" s="413"/>
      <c r="G7" s="413"/>
      <c r="H7" s="413"/>
      <c r="L7" s="21"/>
    </row>
    <row r="8" spans="1:46" s="1" customFormat="1" ht="12" customHeight="1">
      <c r="B8" s="21"/>
      <c r="D8" s="118" t="s">
        <v>241</v>
      </c>
      <c r="L8" s="21"/>
    </row>
    <row r="9" spans="1:46" s="2" customFormat="1" ht="16.5" customHeight="1">
      <c r="A9" s="35"/>
      <c r="B9" s="40"/>
      <c r="C9" s="35"/>
      <c r="D9" s="35"/>
      <c r="E9" s="412" t="s">
        <v>4665</v>
      </c>
      <c r="F9" s="415"/>
      <c r="G9" s="415"/>
      <c r="H9" s="415"/>
      <c r="I9" s="35"/>
      <c r="J9" s="35"/>
      <c r="K9" s="35"/>
      <c r="L9" s="52"/>
      <c r="S9" s="35"/>
      <c r="T9" s="35"/>
      <c r="U9" s="35"/>
      <c r="V9" s="35"/>
      <c r="W9" s="35"/>
      <c r="X9" s="35"/>
      <c r="Y9" s="35"/>
      <c r="Z9" s="35"/>
      <c r="AA9" s="35"/>
      <c r="AB9" s="35"/>
      <c r="AC9" s="35"/>
      <c r="AD9" s="35"/>
      <c r="AE9" s="35"/>
    </row>
    <row r="10" spans="1:46" s="2" customFormat="1" ht="12" customHeight="1">
      <c r="A10" s="35"/>
      <c r="B10" s="40"/>
      <c r="C10" s="35"/>
      <c r="D10" s="118" t="s">
        <v>432</v>
      </c>
      <c r="E10" s="35"/>
      <c r="F10" s="35"/>
      <c r="G10" s="35"/>
      <c r="H10" s="35"/>
      <c r="I10" s="35"/>
      <c r="J10" s="35"/>
      <c r="K10" s="35"/>
      <c r="L10" s="52"/>
      <c r="S10" s="35"/>
      <c r="T10" s="35"/>
      <c r="U10" s="35"/>
      <c r="V10" s="35"/>
      <c r="W10" s="35"/>
      <c r="X10" s="35"/>
      <c r="Y10" s="35"/>
      <c r="Z10" s="35"/>
      <c r="AA10" s="35"/>
      <c r="AB10" s="35"/>
      <c r="AC10" s="35"/>
      <c r="AD10" s="35"/>
      <c r="AE10" s="35"/>
    </row>
    <row r="11" spans="1:46" s="2" customFormat="1" ht="16.5" customHeight="1">
      <c r="A11" s="35"/>
      <c r="B11" s="40"/>
      <c r="C11" s="35"/>
      <c r="D11" s="35"/>
      <c r="E11" s="414" t="s">
        <v>5023</v>
      </c>
      <c r="F11" s="415"/>
      <c r="G11" s="415"/>
      <c r="H11" s="415"/>
      <c r="I11" s="35"/>
      <c r="J11" s="35"/>
      <c r="K11" s="35"/>
      <c r="L11" s="52"/>
      <c r="S11" s="35"/>
      <c r="T11" s="35"/>
      <c r="U11" s="35"/>
      <c r="V11" s="35"/>
      <c r="W11" s="35"/>
      <c r="X11" s="35"/>
      <c r="Y11" s="35"/>
      <c r="Z11" s="35"/>
      <c r="AA11" s="35"/>
      <c r="AB11" s="35"/>
      <c r="AC11" s="35"/>
      <c r="AD11" s="35"/>
      <c r="AE11" s="35"/>
    </row>
    <row r="12" spans="1:46" s="2" customFormat="1">
      <c r="A12" s="35"/>
      <c r="B12" s="40"/>
      <c r="C12" s="35"/>
      <c r="D12" s="35"/>
      <c r="E12" s="35"/>
      <c r="F12" s="35"/>
      <c r="G12" s="35"/>
      <c r="H12" s="35"/>
      <c r="I12" s="35"/>
      <c r="J12" s="35"/>
      <c r="K12" s="35"/>
      <c r="L12" s="52"/>
      <c r="S12" s="35"/>
      <c r="T12" s="35"/>
      <c r="U12" s="35"/>
      <c r="V12" s="35"/>
      <c r="W12" s="35"/>
      <c r="X12" s="35"/>
      <c r="Y12" s="35"/>
      <c r="Z12" s="35"/>
      <c r="AA12" s="35"/>
      <c r="AB12" s="35"/>
      <c r="AC12" s="35"/>
      <c r="AD12" s="35"/>
      <c r="AE12" s="35"/>
    </row>
    <row r="13" spans="1:46" s="2" customFormat="1" ht="12" customHeight="1">
      <c r="A13" s="35"/>
      <c r="B13" s="40"/>
      <c r="C13" s="35"/>
      <c r="D13" s="118" t="s">
        <v>17</v>
      </c>
      <c r="E13" s="35"/>
      <c r="F13" s="109" t="s">
        <v>1</v>
      </c>
      <c r="G13" s="35"/>
      <c r="H13" s="35"/>
      <c r="I13" s="118" t="s">
        <v>18</v>
      </c>
      <c r="J13" s="109" t="s">
        <v>1</v>
      </c>
      <c r="K13" s="35"/>
      <c r="L13" s="52"/>
      <c r="S13" s="35"/>
      <c r="T13" s="35"/>
      <c r="U13" s="35"/>
      <c r="V13" s="35"/>
      <c r="W13" s="35"/>
      <c r="X13" s="35"/>
      <c r="Y13" s="35"/>
      <c r="Z13" s="35"/>
      <c r="AA13" s="35"/>
      <c r="AB13" s="35"/>
      <c r="AC13" s="35"/>
      <c r="AD13" s="35"/>
      <c r="AE13" s="35"/>
    </row>
    <row r="14" spans="1:46" s="2" customFormat="1" ht="12" customHeight="1">
      <c r="A14" s="35"/>
      <c r="B14" s="40"/>
      <c r="C14" s="35"/>
      <c r="D14" s="118" t="s">
        <v>19</v>
      </c>
      <c r="E14" s="35"/>
      <c r="F14" s="109" t="s">
        <v>20</v>
      </c>
      <c r="G14" s="35"/>
      <c r="H14" s="35"/>
      <c r="I14" s="118" t="s">
        <v>21</v>
      </c>
      <c r="J14" s="119">
        <f>'Rekapitulace stavby'!AN8</f>
        <v>45363</v>
      </c>
      <c r="K14" s="35"/>
      <c r="L14" s="52"/>
      <c r="S14" s="35"/>
      <c r="T14" s="35"/>
      <c r="U14" s="35"/>
      <c r="V14" s="35"/>
      <c r="W14" s="35"/>
      <c r="X14" s="35"/>
      <c r="Y14" s="35"/>
      <c r="Z14" s="35"/>
      <c r="AA14" s="35"/>
      <c r="AB14" s="35"/>
      <c r="AC14" s="35"/>
      <c r="AD14" s="35"/>
      <c r="AE14" s="35"/>
    </row>
    <row r="15" spans="1:46" s="2" customFormat="1" ht="10.9" customHeight="1">
      <c r="A15" s="35"/>
      <c r="B15" s="40"/>
      <c r="C15" s="35"/>
      <c r="D15" s="35"/>
      <c r="E15" s="35"/>
      <c r="F15" s="35"/>
      <c r="G15" s="35"/>
      <c r="H15" s="35"/>
      <c r="I15" s="35"/>
      <c r="J15" s="35"/>
      <c r="K15" s="35"/>
      <c r="L15" s="52"/>
      <c r="S15" s="35"/>
      <c r="T15" s="35"/>
      <c r="U15" s="35"/>
      <c r="V15" s="35"/>
      <c r="W15" s="35"/>
      <c r="X15" s="35"/>
      <c r="Y15" s="35"/>
      <c r="Z15" s="35"/>
      <c r="AA15" s="35"/>
      <c r="AB15" s="35"/>
      <c r="AC15" s="35"/>
      <c r="AD15" s="35"/>
      <c r="AE15" s="35"/>
    </row>
    <row r="16" spans="1:46" s="2" customFormat="1" ht="12" customHeight="1">
      <c r="A16" s="35"/>
      <c r="B16" s="40"/>
      <c r="C16" s="35"/>
      <c r="D16" s="118" t="s">
        <v>22</v>
      </c>
      <c r="E16" s="35"/>
      <c r="F16" s="35"/>
      <c r="G16" s="35"/>
      <c r="H16" s="35"/>
      <c r="I16" s="118" t="s">
        <v>23</v>
      </c>
      <c r="J16" s="109" t="s">
        <v>1</v>
      </c>
      <c r="K16" s="35"/>
      <c r="L16" s="52"/>
      <c r="S16" s="35"/>
      <c r="T16" s="35"/>
      <c r="U16" s="35"/>
      <c r="V16" s="35"/>
      <c r="W16" s="35"/>
      <c r="X16" s="35"/>
      <c r="Y16" s="35"/>
      <c r="Z16" s="35"/>
      <c r="AA16" s="35"/>
      <c r="AB16" s="35"/>
      <c r="AC16" s="35"/>
      <c r="AD16" s="35"/>
      <c r="AE16" s="35"/>
    </row>
    <row r="17" spans="1:31" s="2" customFormat="1" ht="18" customHeight="1">
      <c r="A17" s="35"/>
      <c r="B17" s="40"/>
      <c r="C17" s="35"/>
      <c r="D17" s="35"/>
      <c r="E17" s="109" t="s">
        <v>24</v>
      </c>
      <c r="F17" s="35"/>
      <c r="G17" s="35"/>
      <c r="H17" s="35"/>
      <c r="I17" s="118" t="s">
        <v>25</v>
      </c>
      <c r="J17" s="109" t="s">
        <v>1</v>
      </c>
      <c r="K17" s="35"/>
      <c r="L17" s="52"/>
      <c r="S17" s="35"/>
      <c r="T17" s="35"/>
      <c r="U17" s="35"/>
      <c r="V17" s="35"/>
      <c r="W17" s="35"/>
      <c r="X17" s="35"/>
      <c r="Y17" s="35"/>
      <c r="Z17" s="35"/>
      <c r="AA17" s="35"/>
      <c r="AB17" s="35"/>
      <c r="AC17" s="35"/>
      <c r="AD17" s="35"/>
      <c r="AE17" s="35"/>
    </row>
    <row r="18" spans="1:31" s="2" customFormat="1" ht="6.95" customHeight="1">
      <c r="A18" s="35"/>
      <c r="B18" s="40"/>
      <c r="C18" s="35"/>
      <c r="D18" s="35"/>
      <c r="E18" s="35"/>
      <c r="F18" s="35"/>
      <c r="G18" s="35"/>
      <c r="H18" s="35"/>
      <c r="I18" s="35"/>
      <c r="J18" s="35"/>
      <c r="K18" s="35"/>
      <c r="L18" s="52"/>
      <c r="S18" s="35"/>
      <c r="T18" s="35"/>
      <c r="U18" s="35"/>
      <c r="V18" s="35"/>
      <c r="W18" s="35"/>
      <c r="X18" s="35"/>
      <c r="Y18" s="35"/>
      <c r="Z18" s="35"/>
      <c r="AA18" s="35"/>
      <c r="AB18" s="35"/>
      <c r="AC18" s="35"/>
      <c r="AD18" s="35"/>
      <c r="AE18" s="35"/>
    </row>
    <row r="19" spans="1:31" s="2" customFormat="1" ht="12" customHeight="1">
      <c r="A19" s="35"/>
      <c r="B19" s="40"/>
      <c r="C19" s="35"/>
      <c r="D19" s="118" t="s">
        <v>26</v>
      </c>
      <c r="E19" s="35"/>
      <c r="F19" s="35"/>
      <c r="G19" s="35"/>
      <c r="H19" s="35"/>
      <c r="I19" s="118" t="s">
        <v>23</v>
      </c>
      <c r="J19" s="31" t="str">
        <f>'Rekapitulace stavby'!AN13</f>
        <v>Vyplň údaj</v>
      </c>
      <c r="K19" s="35"/>
      <c r="L19" s="52"/>
      <c r="S19" s="35"/>
      <c r="T19" s="35"/>
      <c r="U19" s="35"/>
      <c r="V19" s="35"/>
      <c r="W19" s="35"/>
      <c r="X19" s="35"/>
      <c r="Y19" s="35"/>
      <c r="Z19" s="35"/>
      <c r="AA19" s="35"/>
      <c r="AB19" s="35"/>
      <c r="AC19" s="35"/>
      <c r="AD19" s="35"/>
      <c r="AE19" s="35"/>
    </row>
    <row r="20" spans="1:31" s="2" customFormat="1" ht="18" customHeight="1">
      <c r="A20" s="35"/>
      <c r="B20" s="40"/>
      <c r="C20" s="35"/>
      <c r="D20" s="35"/>
      <c r="E20" s="416" t="str">
        <f>'Rekapitulace stavby'!E14</f>
        <v>Vyplň údaj</v>
      </c>
      <c r="F20" s="417"/>
      <c r="G20" s="417"/>
      <c r="H20" s="417"/>
      <c r="I20" s="118" t="s">
        <v>25</v>
      </c>
      <c r="J20" s="31" t="str">
        <f>'Rekapitulace stavby'!AN14</f>
        <v>Vyplň údaj</v>
      </c>
      <c r="K20" s="35"/>
      <c r="L20" s="52"/>
      <c r="S20" s="35"/>
      <c r="T20" s="35"/>
      <c r="U20" s="35"/>
      <c r="V20" s="35"/>
      <c r="W20" s="35"/>
      <c r="X20" s="35"/>
      <c r="Y20" s="35"/>
      <c r="Z20" s="35"/>
      <c r="AA20" s="35"/>
      <c r="AB20" s="35"/>
      <c r="AC20" s="35"/>
      <c r="AD20" s="35"/>
      <c r="AE20" s="35"/>
    </row>
    <row r="21" spans="1:31" s="2" customFormat="1" ht="6.95" customHeight="1">
      <c r="A21" s="35"/>
      <c r="B21" s="40"/>
      <c r="C21" s="35"/>
      <c r="D21" s="35"/>
      <c r="E21" s="35"/>
      <c r="F21" s="35"/>
      <c r="G21" s="35"/>
      <c r="H21" s="35"/>
      <c r="I21" s="35"/>
      <c r="J21" s="35"/>
      <c r="K21" s="35"/>
      <c r="L21" s="52"/>
      <c r="S21" s="35"/>
      <c r="T21" s="35"/>
      <c r="U21" s="35"/>
      <c r="V21" s="35"/>
      <c r="W21" s="35"/>
      <c r="X21" s="35"/>
      <c r="Y21" s="35"/>
      <c r="Z21" s="35"/>
      <c r="AA21" s="35"/>
      <c r="AB21" s="35"/>
      <c r="AC21" s="35"/>
      <c r="AD21" s="35"/>
      <c r="AE21" s="35"/>
    </row>
    <row r="22" spans="1:31" s="2" customFormat="1" ht="12" customHeight="1">
      <c r="A22" s="35"/>
      <c r="B22" s="40"/>
      <c r="C22" s="35"/>
      <c r="D22" s="118" t="s">
        <v>28</v>
      </c>
      <c r="E22" s="35"/>
      <c r="F22" s="35"/>
      <c r="G22" s="35"/>
      <c r="H22" s="35"/>
      <c r="I22" s="118" t="s">
        <v>23</v>
      </c>
      <c r="J22" s="109" t="s">
        <v>1</v>
      </c>
      <c r="K22" s="35"/>
      <c r="L22" s="52"/>
      <c r="S22" s="35"/>
      <c r="T22" s="35"/>
      <c r="U22" s="35"/>
      <c r="V22" s="35"/>
      <c r="W22" s="35"/>
      <c r="X22" s="35"/>
      <c r="Y22" s="35"/>
      <c r="Z22" s="35"/>
      <c r="AA22" s="35"/>
      <c r="AB22" s="35"/>
      <c r="AC22" s="35"/>
      <c r="AD22" s="35"/>
      <c r="AE22" s="35"/>
    </row>
    <row r="23" spans="1:31" s="2" customFormat="1" ht="18" customHeight="1">
      <c r="A23" s="35"/>
      <c r="B23" s="40"/>
      <c r="C23" s="35"/>
      <c r="D23" s="35"/>
      <c r="E23" s="109" t="s">
        <v>29</v>
      </c>
      <c r="F23" s="35"/>
      <c r="G23" s="35"/>
      <c r="H23" s="35"/>
      <c r="I23" s="118" t="s">
        <v>25</v>
      </c>
      <c r="J23" s="109" t="s">
        <v>1</v>
      </c>
      <c r="K23" s="35"/>
      <c r="L23" s="52"/>
      <c r="S23" s="35"/>
      <c r="T23" s="35"/>
      <c r="U23" s="35"/>
      <c r="V23" s="35"/>
      <c r="W23" s="35"/>
      <c r="X23" s="35"/>
      <c r="Y23" s="35"/>
      <c r="Z23" s="35"/>
      <c r="AA23" s="35"/>
      <c r="AB23" s="35"/>
      <c r="AC23" s="35"/>
      <c r="AD23" s="35"/>
      <c r="AE23" s="35"/>
    </row>
    <row r="24" spans="1:31" s="2" customFormat="1" ht="6.95" customHeight="1">
      <c r="A24" s="35"/>
      <c r="B24" s="40"/>
      <c r="C24" s="35"/>
      <c r="D24" s="35"/>
      <c r="E24" s="35"/>
      <c r="F24" s="35"/>
      <c r="G24" s="35"/>
      <c r="H24" s="35"/>
      <c r="I24" s="35"/>
      <c r="J24" s="35"/>
      <c r="K24" s="35"/>
      <c r="L24" s="52"/>
      <c r="S24" s="35"/>
      <c r="T24" s="35"/>
      <c r="U24" s="35"/>
      <c r="V24" s="35"/>
      <c r="W24" s="35"/>
      <c r="X24" s="35"/>
      <c r="Y24" s="35"/>
      <c r="Z24" s="35"/>
      <c r="AA24" s="35"/>
      <c r="AB24" s="35"/>
      <c r="AC24" s="35"/>
      <c r="AD24" s="35"/>
      <c r="AE24" s="35"/>
    </row>
    <row r="25" spans="1:31" s="2" customFormat="1" ht="12" customHeight="1">
      <c r="A25" s="35"/>
      <c r="B25" s="40"/>
      <c r="C25" s="35"/>
      <c r="D25" s="118" t="s">
        <v>31</v>
      </c>
      <c r="E25" s="35"/>
      <c r="F25" s="35"/>
      <c r="G25" s="35"/>
      <c r="H25" s="35"/>
      <c r="I25" s="118" t="s">
        <v>23</v>
      </c>
      <c r="J25" s="109" t="s">
        <v>1</v>
      </c>
      <c r="K25" s="35"/>
      <c r="L25" s="52"/>
      <c r="S25" s="35"/>
      <c r="T25" s="35"/>
      <c r="U25" s="35"/>
      <c r="V25" s="35"/>
      <c r="W25" s="35"/>
      <c r="X25" s="35"/>
      <c r="Y25" s="35"/>
      <c r="Z25" s="35"/>
      <c r="AA25" s="35"/>
      <c r="AB25" s="35"/>
      <c r="AC25" s="35"/>
      <c r="AD25" s="35"/>
      <c r="AE25" s="35"/>
    </row>
    <row r="26" spans="1:31" s="2" customFormat="1" ht="18" customHeight="1">
      <c r="A26" s="35"/>
      <c r="B26" s="40"/>
      <c r="C26" s="35"/>
      <c r="D26" s="35"/>
      <c r="E26" s="109" t="s">
        <v>29</v>
      </c>
      <c r="F26" s="35"/>
      <c r="G26" s="35"/>
      <c r="H26" s="35"/>
      <c r="I26" s="118" t="s">
        <v>25</v>
      </c>
      <c r="J26" s="109" t="s">
        <v>1</v>
      </c>
      <c r="K26" s="35"/>
      <c r="L26" s="52"/>
      <c r="S26" s="35"/>
      <c r="T26" s="35"/>
      <c r="U26" s="35"/>
      <c r="V26" s="35"/>
      <c r="W26" s="35"/>
      <c r="X26" s="35"/>
      <c r="Y26" s="35"/>
      <c r="Z26" s="35"/>
      <c r="AA26" s="35"/>
      <c r="AB26" s="35"/>
      <c r="AC26" s="35"/>
      <c r="AD26" s="35"/>
      <c r="AE26" s="35"/>
    </row>
    <row r="27" spans="1:31" s="2" customFormat="1" ht="6.95" customHeight="1">
      <c r="A27" s="35"/>
      <c r="B27" s="40"/>
      <c r="C27" s="35"/>
      <c r="D27" s="35"/>
      <c r="E27" s="35"/>
      <c r="F27" s="35"/>
      <c r="G27" s="35"/>
      <c r="H27" s="35"/>
      <c r="I27" s="35"/>
      <c r="J27" s="35"/>
      <c r="K27" s="35"/>
      <c r="L27" s="52"/>
      <c r="S27" s="35"/>
      <c r="T27" s="35"/>
      <c r="U27" s="35"/>
      <c r="V27" s="35"/>
      <c r="W27" s="35"/>
      <c r="X27" s="35"/>
      <c r="Y27" s="35"/>
      <c r="Z27" s="35"/>
      <c r="AA27" s="35"/>
      <c r="AB27" s="35"/>
      <c r="AC27" s="35"/>
      <c r="AD27" s="35"/>
      <c r="AE27" s="35"/>
    </row>
    <row r="28" spans="1:31" s="2" customFormat="1" ht="12" customHeight="1">
      <c r="A28" s="35"/>
      <c r="B28" s="40"/>
      <c r="C28" s="35"/>
      <c r="D28" s="118" t="s">
        <v>32</v>
      </c>
      <c r="E28" s="35"/>
      <c r="F28" s="35"/>
      <c r="G28" s="35"/>
      <c r="H28" s="35"/>
      <c r="I28" s="35"/>
      <c r="J28" s="35"/>
      <c r="K28" s="35"/>
      <c r="L28" s="52"/>
      <c r="S28" s="35"/>
      <c r="T28" s="35"/>
      <c r="U28" s="35"/>
      <c r="V28" s="35"/>
      <c r="W28" s="35"/>
      <c r="X28" s="35"/>
      <c r="Y28" s="35"/>
      <c r="Z28" s="35"/>
      <c r="AA28" s="35"/>
      <c r="AB28" s="35"/>
      <c r="AC28" s="35"/>
      <c r="AD28" s="35"/>
      <c r="AE28" s="35"/>
    </row>
    <row r="29" spans="1:31" s="8" customFormat="1" ht="16.5" customHeight="1">
      <c r="A29" s="120"/>
      <c r="B29" s="121"/>
      <c r="C29" s="120"/>
      <c r="D29" s="120"/>
      <c r="E29" s="418" t="s">
        <v>1</v>
      </c>
      <c r="F29" s="418"/>
      <c r="G29" s="418"/>
      <c r="H29" s="418"/>
      <c r="I29" s="120"/>
      <c r="J29" s="120"/>
      <c r="K29" s="120"/>
      <c r="L29" s="122"/>
      <c r="S29" s="120"/>
      <c r="T29" s="120"/>
      <c r="U29" s="120"/>
      <c r="V29" s="120"/>
      <c r="W29" s="120"/>
      <c r="X29" s="120"/>
      <c r="Y29" s="120"/>
      <c r="Z29" s="120"/>
      <c r="AA29" s="120"/>
      <c r="AB29" s="120"/>
      <c r="AC29" s="120"/>
      <c r="AD29" s="120"/>
      <c r="AE29" s="120"/>
    </row>
    <row r="30" spans="1:31" s="2" customFormat="1" ht="6.95" customHeight="1">
      <c r="A30" s="35"/>
      <c r="B30" s="40"/>
      <c r="C30" s="35"/>
      <c r="D30" s="35"/>
      <c r="E30" s="35"/>
      <c r="F30" s="35"/>
      <c r="G30" s="35"/>
      <c r="H30" s="35"/>
      <c r="I30" s="35"/>
      <c r="J30" s="35"/>
      <c r="K30" s="35"/>
      <c r="L30" s="52"/>
      <c r="S30" s="35"/>
      <c r="T30" s="35"/>
      <c r="U30" s="35"/>
      <c r="V30" s="35"/>
      <c r="W30" s="35"/>
      <c r="X30" s="35"/>
      <c r="Y30" s="35"/>
      <c r="Z30" s="35"/>
      <c r="AA30" s="35"/>
      <c r="AB30" s="35"/>
      <c r="AC30" s="35"/>
      <c r="AD30" s="35"/>
      <c r="AE30" s="35"/>
    </row>
    <row r="31" spans="1:31" s="2" customFormat="1" ht="6.95" customHeight="1">
      <c r="A31" s="35"/>
      <c r="B31" s="40"/>
      <c r="C31" s="35"/>
      <c r="D31" s="123"/>
      <c r="E31" s="123"/>
      <c r="F31" s="123"/>
      <c r="G31" s="123"/>
      <c r="H31" s="123"/>
      <c r="I31" s="123"/>
      <c r="J31" s="123"/>
      <c r="K31" s="123"/>
      <c r="L31" s="52"/>
      <c r="S31" s="35"/>
      <c r="T31" s="35"/>
      <c r="U31" s="35"/>
      <c r="V31" s="35"/>
      <c r="W31" s="35"/>
      <c r="X31" s="35"/>
      <c r="Y31" s="35"/>
      <c r="Z31" s="35"/>
      <c r="AA31" s="35"/>
      <c r="AB31" s="35"/>
      <c r="AC31" s="35"/>
      <c r="AD31" s="35"/>
      <c r="AE31" s="35"/>
    </row>
    <row r="32" spans="1:31" s="2" customFormat="1" ht="25.35" customHeight="1">
      <c r="A32" s="35"/>
      <c r="B32" s="40"/>
      <c r="C32" s="35"/>
      <c r="D32" s="124" t="s">
        <v>33</v>
      </c>
      <c r="E32" s="35"/>
      <c r="F32" s="35"/>
      <c r="G32" s="35"/>
      <c r="H32" s="35"/>
      <c r="I32" s="35"/>
      <c r="J32" s="125">
        <f>ROUND(J126, 2)</f>
        <v>0</v>
      </c>
      <c r="K32" s="35"/>
      <c r="L32" s="52"/>
      <c r="S32" s="35"/>
      <c r="T32" s="35"/>
      <c r="U32" s="35"/>
      <c r="V32" s="35"/>
      <c r="W32" s="35"/>
      <c r="X32" s="35"/>
      <c r="Y32" s="35"/>
      <c r="Z32" s="35"/>
      <c r="AA32" s="35"/>
      <c r="AB32" s="35"/>
      <c r="AC32" s="35"/>
      <c r="AD32" s="35"/>
      <c r="AE32" s="35"/>
    </row>
    <row r="33" spans="1:31" s="2" customFormat="1" ht="6.95" customHeight="1">
      <c r="A33" s="35"/>
      <c r="B33" s="40"/>
      <c r="C33" s="35"/>
      <c r="D33" s="123"/>
      <c r="E33" s="123"/>
      <c r="F33" s="123"/>
      <c r="G33" s="123"/>
      <c r="H33" s="123"/>
      <c r="I33" s="123"/>
      <c r="J33" s="123"/>
      <c r="K33" s="123"/>
      <c r="L33" s="52"/>
      <c r="S33" s="35"/>
      <c r="T33" s="35"/>
      <c r="U33" s="35"/>
      <c r="V33" s="35"/>
      <c r="W33" s="35"/>
      <c r="X33" s="35"/>
      <c r="Y33" s="35"/>
      <c r="Z33" s="35"/>
      <c r="AA33" s="35"/>
      <c r="AB33" s="35"/>
      <c r="AC33" s="35"/>
      <c r="AD33" s="35"/>
      <c r="AE33" s="35"/>
    </row>
    <row r="34" spans="1:31" s="2" customFormat="1" ht="14.45" customHeight="1">
      <c r="A34" s="35"/>
      <c r="B34" s="40"/>
      <c r="C34" s="35"/>
      <c r="D34" s="35"/>
      <c r="E34" s="35"/>
      <c r="F34" s="126" t="s">
        <v>35</v>
      </c>
      <c r="G34" s="35"/>
      <c r="H34" s="35"/>
      <c r="I34" s="126" t="s">
        <v>34</v>
      </c>
      <c r="J34" s="126" t="s">
        <v>36</v>
      </c>
      <c r="K34" s="35"/>
      <c r="L34" s="52"/>
      <c r="S34" s="35"/>
      <c r="T34" s="35"/>
      <c r="U34" s="35"/>
      <c r="V34" s="35"/>
      <c r="W34" s="35"/>
      <c r="X34" s="35"/>
      <c r="Y34" s="35"/>
      <c r="Z34" s="35"/>
      <c r="AA34" s="35"/>
      <c r="AB34" s="35"/>
      <c r="AC34" s="35"/>
      <c r="AD34" s="35"/>
      <c r="AE34" s="35"/>
    </row>
    <row r="35" spans="1:31" s="2" customFormat="1" ht="14.45" customHeight="1">
      <c r="A35" s="35"/>
      <c r="B35" s="40"/>
      <c r="C35" s="35"/>
      <c r="D35" s="127" t="s">
        <v>37</v>
      </c>
      <c r="E35" s="118" t="s">
        <v>38</v>
      </c>
      <c r="F35" s="128">
        <f>ROUND((SUM(BE126:BE172)),  2)</f>
        <v>0</v>
      </c>
      <c r="G35" s="35"/>
      <c r="H35" s="35"/>
      <c r="I35" s="129">
        <v>0.21</v>
      </c>
      <c r="J35" s="128">
        <f>ROUND(((SUM(BE126:BE172))*I35),  2)</f>
        <v>0</v>
      </c>
      <c r="K35" s="35"/>
      <c r="L35" s="52"/>
      <c r="S35" s="35"/>
      <c r="T35" s="35"/>
      <c r="U35" s="35"/>
      <c r="V35" s="35"/>
      <c r="W35" s="35"/>
      <c r="X35" s="35"/>
      <c r="Y35" s="35"/>
      <c r="Z35" s="35"/>
      <c r="AA35" s="35"/>
      <c r="AB35" s="35"/>
      <c r="AC35" s="35"/>
      <c r="AD35" s="35"/>
      <c r="AE35" s="35"/>
    </row>
    <row r="36" spans="1:31" s="2" customFormat="1" ht="14.45" customHeight="1">
      <c r="A36" s="35"/>
      <c r="B36" s="40"/>
      <c r="C36" s="35"/>
      <c r="D36" s="35"/>
      <c r="E36" s="118" t="s">
        <v>39</v>
      </c>
      <c r="F36" s="128">
        <f>ROUND((SUM(BF126:BF172)),  2)</f>
        <v>0</v>
      </c>
      <c r="G36" s="35"/>
      <c r="H36" s="35"/>
      <c r="I36" s="129">
        <v>0.12</v>
      </c>
      <c r="J36" s="128">
        <f>ROUND(((SUM(BF126:BF172))*I36),  2)</f>
        <v>0</v>
      </c>
      <c r="K36" s="35"/>
      <c r="L36" s="52"/>
      <c r="S36" s="35"/>
      <c r="T36" s="35"/>
      <c r="U36" s="35"/>
      <c r="V36" s="35"/>
      <c r="W36" s="35"/>
      <c r="X36" s="35"/>
      <c r="Y36" s="35"/>
      <c r="Z36" s="35"/>
      <c r="AA36" s="35"/>
      <c r="AB36" s="35"/>
      <c r="AC36" s="35"/>
      <c r="AD36" s="35"/>
      <c r="AE36" s="35"/>
    </row>
    <row r="37" spans="1:31" s="2" customFormat="1" ht="14.45" hidden="1" customHeight="1">
      <c r="A37" s="35"/>
      <c r="B37" s="40"/>
      <c r="C37" s="35"/>
      <c r="D37" s="35"/>
      <c r="E37" s="118" t="s">
        <v>40</v>
      </c>
      <c r="F37" s="128">
        <f>ROUND((SUM(BG126:BG172)),  2)</f>
        <v>0</v>
      </c>
      <c r="G37" s="35"/>
      <c r="H37" s="35"/>
      <c r="I37" s="129">
        <v>0.21</v>
      </c>
      <c r="J37" s="128">
        <f>0</f>
        <v>0</v>
      </c>
      <c r="K37" s="35"/>
      <c r="L37" s="52"/>
      <c r="S37" s="35"/>
      <c r="T37" s="35"/>
      <c r="U37" s="35"/>
      <c r="V37" s="35"/>
      <c r="W37" s="35"/>
      <c r="X37" s="35"/>
      <c r="Y37" s="35"/>
      <c r="Z37" s="35"/>
      <c r="AA37" s="35"/>
      <c r="AB37" s="35"/>
      <c r="AC37" s="35"/>
      <c r="AD37" s="35"/>
      <c r="AE37" s="35"/>
    </row>
    <row r="38" spans="1:31" s="2" customFormat="1" ht="14.45" hidden="1" customHeight="1">
      <c r="A38" s="35"/>
      <c r="B38" s="40"/>
      <c r="C38" s="35"/>
      <c r="D38" s="35"/>
      <c r="E38" s="118" t="s">
        <v>41</v>
      </c>
      <c r="F38" s="128">
        <f>ROUND((SUM(BH126:BH172)),  2)</f>
        <v>0</v>
      </c>
      <c r="G38" s="35"/>
      <c r="H38" s="35"/>
      <c r="I38" s="129">
        <v>0.12</v>
      </c>
      <c r="J38" s="128">
        <f>0</f>
        <v>0</v>
      </c>
      <c r="K38" s="35"/>
      <c r="L38" s="52"/>
      <c r="S38" s="35"/>
      <c r="T38" s="35"/>
      <c r="U38" s="35"/>
      <c r="V38" s="35"/>
      <c r="W38" s="35"/>
      <c r="X38" s="35"/>
      <c r="Y38" s="35"/>
      <c r="Z38" s="35"/>
      <c r="AA38" s="35"/>
      <c r="AB38" s="35"/>
      <c r="AC38" s="35"/>
      <c r="AD38" s="35"/>
      <c r="AE38" s="35"/>
    </row>
    <row r="39" spans="1:31" s="2" customFormat="1" ht="14.45" hidden="1" customHeight="1">
      <c r="A39" s="35"/>
      <c r="B39" s="40"/>
      <c r="C39" s="35"/>
      <c r="D39" s="35"/>
      <c r="E39" s="118" t="s">
        <v>42</v>
      </c>
      <c r="F39" s="128">
        <f>ROUND((SUM(BI126:BI172)),  2)</f>
        <v>0</v>
      </c>
      <c r="G39" s="35"/>
      <c r="H39" s="35"/>
      <c r="I39" s="129">
        <v>0</v>
      </c>
      <c r="J39" s="128">
        <f>0</f>
        <v>0</v>
      </c>
      <c r="K39" s="35"/>
      <c r="L39" s="52"/>
      <c r="S39" s="35"/>
      <c r="T39" s="35"/>
      <c r="U39" s="35"/>
      <c r="V39" s="35"/>
      <c r="W39" s="35"/>
      <c r="X39" s="35"/>
      <c r="Y39" s="35"/>
      <c r="Z39" s="35"/>
      <c r="AA39" s="35"/>
      <c r="AB39" s="35"/>
      <c r="AC39" s="35"/>
      <c r="AD39" s="35"/>
      <c r="AE39" s="35"/>
    </row>
    <row r="40" spans="1:31" s="2" customFormat="1" ht="6.95" customHeight="1">
      <c r="A40" s="35"/>
      <c r="B40" s="40"/>
      <c r="C40" s="35"/>
      <c r="D40" s="35"/>
      <c r="E40" s="35"/>
      <c r="F40" s="35"/>
      <c r="G40" s="35"/>
      <c r="H40" s="35"/>
      <c r="I40" s="35"/>
      <c r="J40" s="35"/>
      <c r="K40" s="35"/>
      <c r="L40" s="52"/>
      <c r="S40" s="35"/>
      <c r="T40" s="35"/>
      <c r="U40" s="35"/>
      <c r="V40" s="35"/>
      <c r="W40" s="35"/>
      <c r="X40" s="35"/>
      <c r="Y40" s="35"/>
      <c r="Z40" s="35"/>
      <c r="AA40" s="35"/>
      <c r="AB40" s="35"/>
      <c r="AC40" s="35"/>
      <c r="AD40" s="35"/>
      <c r="AE40" s="35"/>
    </row>
    <row r="41" spans="1:31" s="2" customFormat="1" ht="25.35" customHeight="1">
      <c r="A41" s="35"/>
      <c r="B41" s="40"/>
      <c r="C41" s="130"/>
      <c r="D41" s="131" t="s">
        <v>43</v>
      </c>
      <c r="E41" s="132"/>
      <c r="F41" s="132"/>
      <c r="G41" s="133" t="s">
        <v>44</v>
      </c>
      <c r="H41" s="134" t="s">
        <v>7622</v>
      </c>
      <c r="I41" s="132"/>
      <c r="J41" s="135">
        <f>SUM(J32:J39)</f>
        <v>0</v>
      </c>
      <c r="K41" s="136"/>
      <c r="L41" s="52"/>
      <c r="S41" s="35"/>
      <c r="T41" s="35"/>
      <c r="U41" s="35"/>
      <c r="V41" s="35"/>
      <c r="W41" s="35"/>
      <c r="X41" s="35"/>
      <c r="Y41" s="35"/>
      <c r="Z41" s="35"/>
      <c r="AA41" s="35"/>
      <c r="AB41" s="35"/>
      <c r="AC41" s="35"/>
      <c r="AD41" s="35"/>
      <c r="AE41" s="35"/>
    </row>
    <row r="42" spans="1:31" s="2" customFormat="1" ht="14.45" customHeight="1">
      <c r="A42" s="35"/>
      <c r="B42" s="40"/>
      <c r="C42" s="35"/>
      <c r="D42" s="35"/>
      <c r="E42" s="35"/>
      <c r="F42" s="35"/>
      <c r="G42" s="35"/>
      <c r="H42" s="35"/>
      <c r="I42" s="35"/>
      <c r="J42" s="35"/>
      <c r="K42" s="35"/>
      <c r="L42" s="52"/>
      <c r="S42" s="35"/>
      <c r="T42" s="35"/>
      <c r="U42" s="35"/>
      <c r="V42" s="35"/>
      <c r="W42" s="35"/>
      <c r="X42" s="35"/>
      <c r="Y42" s="35"/>
      <c r="Z42" s="35"/>
      <c r="AA42" s="35"/>
      <c r="AB42" s="35"/>
      <c r="AC42" s="35"/>
      <c r="AD42" s="35"/>
      <c r="AE42" s="35"/>
    </row>
    <row r="43" spans="1:31" s="1" customFormat="1" ht="14.45" customHeight="1">
      <c r="B43" s="21"/>
      <c r="L43" s="21"/>
    </row>
    <row r="44" spans="1:31" s="1" customFormat="1" ht="14.45" customHeight="1">
      <c r="B44" s="21"/>
      <c r="L44" s="21"/>
    </row>
    <row r="45" spans="1:31" s="1" customFormat="1" ht="14.45" customHeight="1">
      <c r="B45" s="21"/>
      <c r="L45" s="21"/>
    </row>
    <row r="46" spans="1:31" s="1" customFormat="1" ht="14.45" customHeight="1">
      <c r="B46" s="21"/>
      <c r="L46" s="21"/>
    </row>
    <row r="47" spans="1:31" s="1" customFormat="1" ht="14.45" customHeight="1">
      <c r="B47" s="21"/>
      <c r="L47" s="21"/>
    </row>
    <row r="48" spans="1:31" s="1" customFormat="1" ht="14.45" customHeight="1">
      <c r="B48" s="21"/>
      <c r="L48" s="21"/>
    </row>
    <row r="49" spans="1:31" s="1" customFormat="1" ht="14.45" customHeight="1">
      <c r="B49" s="21"/>
      <c r="L49" s="21"/>
    </row>
    <row r="50" spans="1:31" s="2" customFormat="1" ht="14.45" customHeight="1">
      <c r="B50" s="52"/>
      <c r="D50" s="137" t="s">
        <v>45</v>
      </c>
      <c r="E50" s="138"/>
      <c r="F50" s="138"/>
      <c r="G50" s="137" t="s">
        <v>46</v>
      </c>
      <c r="H50" s="138"/>
      <c r="I50" s="138"/>
      <c r="J50" s="138"/>
      <c r="K50" s="138"/>
      <c r="L50" s="52"/>
    </row>
    <row r="51" spans="1:31">
      <c r="B51" s="21"/>
      <c r="L51" s="21"/>
    </row>
    <row r="52" spans="1:31">
      <c r="B52" s="21"/>
      <c r="L52" s="21"/>
    </row>
    <row r="53" spans="1:31">
      <c r="B53" s="21"/>
      <c r="L53" s="21"/>
    </row>
    <row r="54" spans="1:31">
      <c r="B54" s="21"/>
      <c r="L54" s="21"/>
    </row>
    <row r="55" spans="1:31">
      <c r="B55" s="21"/>
      <c r="L55" s="21"/>
    </row>
    <row r="56" spans="1:31">
      <c r="B56" s="21"/>
      <c r="L56" s="21"/>
    </row>
    <row r="57" spans="1:31">
      <c r="B57" s="21"/>
      <c r="L57" s="21"/>
    </row>
    <row r="58" spans="1:31">
      <c r="B58" s="21"/>
      <c r="L58" s="21"/>
    </row>
    <row r="59" spans="1:31">
      <c r="B59" s="21"/>
      <c r="L59" s="21"/>
    </row>
    <row r="60" spans="1:31">
      <c r="B60" s="21"/>
      <c r="L60" s="21"/>
    </row>
    <row r="61" spans="1:31" s="2" customFormat="1" ht="12.75">
      <c r="A61" s="35"/>
      <c r="B61" s="40"/>
      <c r="C61" s="35"/>
      <c r="D61" s="139" t="s">
        <v>47</v>
      </c>
      <c r="E61" s="140"/>
      <c r="F61" s="141" t="s">
        <v>48</v>
      </c>
      <c r="G61" s="139" t="s">
        <v>47</v>
      </c>
      <c r="H61" s="140"/>
      <c r="I61" s="140"/>
      <c r="J61" s="142" t="s">
        <v>48</v>
      </c>
      <c r="K61" s="140"/>
      <c r="L61" s="52"/>
      <c r="S61" s="35"/>
      <c r="T61" s="35"/>
      <c r="U61" s="35"/>
      <c r="V61" s="35"/>
      <c r="W61" s="35"/>
      <c r="X61" s="35"/>
      <c r="Y61" s="35"/>
      <c r="Z61" s="35"/>
      <c r="AA61" s="35"/>
      <c r="AB61" s="35"/>
      <c r="AC61" s="35"/>
      <c r="AD61" s="35"/>
      <c r="AE61" s="35"/>
    </row>
    <row r="62" spans="1:31">
      <c r="B62" s="21"/>
      <c r="L62" s="21"/>
    </row>
    <row r="63" spans="1:31">
      <c r="B63" s="21"/>
      <c r="L63" s="21"/>
    </row>
    <row r="64" spans="1:31">
      <c r="B64" s="21"/>
      <c r="L64" s="21"/>
    </row>
    <row r="65" spans="1:31" s="2" customFormat="1" ht="12.75">
      <c r="A65" s="35"/>
      <c r="B65" s="40"/>
      <c r="C65" s="35"/>
      <c r="D65" s="137" t="s">
        <v>49</v>
      </c>
      <c r="E65" s="143"/>
      <c r="F65" s="143"/>
      <c r="G65" s="137" t="s">
        <v>50</v>
      </c>
      <c r="H65" s="143"/>
      <c r="I65" s="143"/>
      <c r="J65" s="143"/>
      <c r="K65" s="143"/>
      <c r="L65" s="52"/>
      <c r="S65" s="35"/>
      <c r="T65" s="35"/>
      <c r="U65" s="35"/>
      <c r="V65" s="35"/>
      <c r="W65" s="35"/>
      <c r="X65" s="35"/>
      <c r="Y65" s="35"/>
      <c r="Z65" s="35"/>
      <c r="AA65" s="35"/>
      <c r="AB65" s="35"/>
      <c r="AC65" s="35"/>
      <c r="AD65" s="35"/>
      <c r="AE65" s="35"/>
    </row>
    <row r="66" spans="1:31">
      <c r="B66" s="21"/>
      <c r="L66" s="21"/>
    </row>
    <row r="67" spans="1:31">
      <c r="B67" s="21"/>
      <c r="L67" s="21"/>
    </row>
    <row r="68" spans="1:31">
      <c r="B68" s="21"/>
      <c r="L68" s="21"/>
    </row>
    <row r="69" spans="1:31">
      <c r="B69" s="21"/>
      <c r="L69" s="21"/>
    </row>
    <row r="70" spans="1:31">
      <c r="B70" s="21"/>
      <c r="L70" s="21"/>
    </row>
    <row r="71" spans="1:31">
      <c r="B71" s="21"/>
      <c r="L71" s="21"/>
    </row>
    <row r="72" spans="1:31">
      <c r="B72" s="21"/>
      <c r="L72" s="21"/>
    </row>
    <row r="73" spans="1:31">
      <c r="B73" s="21"/>
      <c r="L73" s="21"/>
    </row>
    <row r="74" spans="1:31">
      <c r="B74" s="21"/>
      <c r="L74" s="21"/>
    </row>
    <row r="75" spans="1:31">
      <c r="B75" s="21"/>
      <c r="L75" s="21"/>
    </row>
    <row r="76" spans="1:31" s="2" customFormat="1" ht="12.75">
      <c r="A76" s="35"/>
      <c r="B76" s="40"/>
      <c r="C76" s="35"/>
      <c r="D76" s="139" t="s">
        <v>47</v>
      </c>
      <c r="E76" s="140"/>
      <c r="F76" s="141" t="s">
        <v>48</v>
      </c>
      <c r="G76" s="139" t="s">
        <v>47</v>
      </c>
      <c r="H76" s="140"/>
      <c r="I76" s="140"/>
      <c r="J76" s="142" t="s">
        <v>48</v>
      </c>
      <c r="K76" s="140"/>
      <c r="L76" s="52"/>
      <c r="S76" s="35"/>
      <c r="T76" s="35"/>
      <c r="U76" s="35"/>
      <c r="V76" s="35"/>
      <c r="W76" s="35"/>
      <c r="X76" s="35"/>
      <c r="Y76" s="35"/>
      <c r="Z76" s="35"/>
      <c r="AA76" s="35"/>
      <c r="AB76" s="35"/>
      <c r="AC76" s="35"/>
      <c r="AD76" s="35"/>
      <c r="AE76" s="35"/>
    </row>
    <row r="77" spans="1:31" s="2" customFormat="1" ht="14.45" customHeight="1">
      <c r="A77" s="35"/>
      <c r="B77" s="144"/>
      <c r="C77" s="145"/>
      <c r="D77" s="145"/>
      <c r="E77" s="145"/>
      <c r="F77" s="145"/>
      <c r="G77" s="145"/>
      <c r="H77" s="145"/>
      <c r="I77" s="145"/>
      <c r="J77" s="145"/>
      <c r="K77" s="145"/>
      <c r="L77" s="52"/>
      <c r="S77" s="35"/>
      <c r="T77" s="35"/>
      <c r="U77" s="35"/>
      <c r="V77" s="35"/>
      <c r="W77" s="35"/>
      <c r="X77" s="35"/>
      <c r="Y77" s="35"/>
      <c r="Z77" s="35"/>
      <c r="AA77" s="35"/>
      <c r="AB77" s="35"/>
      <c r="AC77" s="35"/>
      <c r="AD77" s="35"/>
      <c r="AE77" s="35"/>
    </row>
    <row r="81" spans="1:31" s="2" customFormat="1" ht="6.95" customHeight="1">
      <c r="A81" s="35"/>
      <c r="B81" s="146"/>
      <c r="C81" s="147"/>
      <c r="D81" s="147"/>
      <c r="E81" s="147"/>
      <c r="F81" s="147"/>
      <c r="G81" s="147"/>
      <c r="H81" s="147"/>
      <c r="I81" s="147"/>
      <c r="J81" s="147"/>
      <c r="K81" s="147"/>
      <c r="L81" s="52"/>
      <c r="S81" s="35"/>
      <c r="T81" s="35"/>
      <c r="U81" s="35"/>
      <c r="V81" s="35"/>
      <c r="W81" s="35"/>
      <c r="X81" s="35"/>
      <c r="Y81" s="35"/>
      <c r="Z81" s="35"/>
      <c r="AA81" s="35"/>
      <c r="AB81" s="35"/>
      <c r="AC81" s="35"/>
      <c r="AD81" s="35"/>
      <c r="AE81" s="35"/>
    </row>
    <row r="82" spans="1:31" s="2" customFormat="1" ht="24.95" customHeight="1">
      <c r="A82" s="35"/>
      <c r="B82" s="36"/>
      <c r="C82" s="24" t="s">
        <v>242</v>
      </c>
      <c r="D82" s="37"/>
      <c r="E82" s="37"/>
      <c r="F82" s="37"/>
      <c r="G82" s="37"/>
      <c r="H82" s="37"/>
      <c r="I82" s="37"/>
      <c r="J82" s="37"/>
      <c r="K82" s="37"/>
      <c r="L82" s="52"/>
      <c r="S82" s="35"/>
      <c r="T82" s="35"/>
      <c r="U82" s="35"/>
      <c r="V82" s="35"/>
      <c r="W82" s="35"/>
      <c r="X82" s="35"/>
      <c r="Y82" s="35"/>
      <c r="Z82" s="35"/>
      <c r="AA82" s="35"/>
      <c r="AB82" s="35"/>
      <c r="AC82" s="35"/>
      <c r="AD82" s="35"/>
      <c r="AE82" s="35"/>
    </row>
    <row r="83" spans="1:31" s="2" customFormat="1" ht="6.95" customHeight="1">
      <c r="A83" s="35"/>
      <c r="B83" s="36"/>
      <c r="C83" s="37"/>
      <c r="D83" s="37"/>
      <c r="E83" s="37"/>
      <c r="F83" s="37"/>
      <c r="G83" s="37"/>
      <c r="H83" s="37"/>
      <c r="I83" s="37"/>
      <c r="J83" s="37"/>
      <c r="K83" s="37"/>
      <c r="L83" s="52"/>
      <c r="S83" s="35"/>
      <c r="T83" s="35"/>
      <c r="U83" s="35"/>
      <c r="V83" s="35"/>
      <c r="W83" s="35"/>
      <c r="X83" s="35"/>
      <c r="Y83" s="35"/>
      <c r="Z83" s="35"/>
      <c r="AA83" s="35"/>
      <c r="AB83" s="35"/>
      <c r="AC83" s="35"/>
      <c r="AD83" s="35"/>
      <c r="AE83" s="35"/>
    </row>
    <row r="84" spans="1:31" s="2" customFormat="1" ht="12" customHeight="1">
      <c r="A84" s="35"/>
      <c r="B84" s="36"/>
      <c r="C84" s="30" t="s">
        <v>15</v>
      </c>
      <c r="D84" s="37"/>
      <c r="E84" s="37"/>
      <c r="F84" s="37"/>
      <c r="G84" s="37"/>
      <c r="H84" s="37"/>
      <c r="I84" s="37"/>
      <c r="J84" s="37"/>
      <c r="K84" s="37"/>
      <c r="L84" s="52"/>
      <c r="S84" s="35"/>
      <c r="T84" s="35"/>
      <c r="U84" s="35"/>
      <c r="V84" s="35"/>
      <c r="W84" s="35"/>
      <c r="X84" s="35"/>
      <c r="Y84" s="35"/>
      <c r="Z84" s="35"/>
      <c r="AA84" s="35"/>
      <c r="AB84" s="35"/>
      <c r="AC84" s="35"/>
      <c r="AD84" s="35"/>
      <c r="AE84" s="35"/>
    </row>
    <row r="85" spans="1:31" s="2" customFormat="1" ht="16.5" customHeight="1">
      <c r="A85" s="35"/>
      <c r="B85" s="36"/>
      <c r="C85" s="37"/>
      <c r="D85" s="37"/>
      <c r="E85" s="410" t="str">
        <f>E7</f>
        <v>Modernizace teplárny OB6</v>
      </c>
      <c r="F85" s="411"/>
      <c r="G85" s="411"/>
      <c r="H85" s="411"/>
      <c r="I85" s="37"/>
      <c r="J85" s="37"/>
      <c r="K85" s="37"/>
      <c r="L85" s="52"/>
      <c r="S85" s="35"/>
      <c r="T85" s="35"/>
      <c r="U85" s="35"/>
      <c r="V85" s="35"/>
      <c r="W85" s="35"/>
      <c r="X85" s="35"/>
      <c r="Y85" s="35"/>
      <c r="Z85" s="35"/>
      <c r="AA85" s="35"/>
      <c r="AB85" s="35"/>
      <c r="AC85" s="35"/>
      <c r="AD85" s="35"/>
      <c r="AE85" s="35"/>
    </row>
    <row r="86" spans="1:31" s="1" customFormat="1" ht="12" customHeight="1">
      <c r="B86" s="22"/>
      <c r="C86" s="30" t="s">
        <v>241</v>
      </c>
      <c r="D86" s="23"/>
      <c r="E86" s="23"/>
      <c r="F86" s="23"/>
      <c r="G86" s="23"/>
      <c r="H86" s="23"/>
      <c r="I86" s="23"/>
      <c r="J86" s="23"/>
      <c r="K86" s="23"/>
      <c r="L86" s="21"/>
    </row>
    <row r="87" spans="1:31" s="2" customFormat="1" ht="16.5" customHeight="1">
      <c r="A87" s="35"/>
      <c r="B87" s="36"/>
      <c r="C87" s="37"/>
      <c r="D87" s="37"/>
      <c r="E87" s="410" t="s">
        <v>4665</v>
      </c>
      <c r="F87" s="409"/>
      <c r="G87" s="409"/>
      <c r="H87" s="409"/>
      <c r="I87" s="37"/>
      <c r="J87" s="37"/>
      <c r="K87" s="37"/>
      <c r="L87" s="52"/>
      <c r="S87" s="35"/>
      <c r="T87" s="35"/>
      <c r="U87" s="35"/>
      <c r="V87" s="35"/>
      <c r="W87" s="35"/>
      <c r="X87" s="35"/>
      <c r="Y87" s="35"/>
      <c r="Z87" s="35"/>
      <c r="AA87" s="35"/>
      <c r="AB87" s="35"/>
      <c r="AC87" s="35"/>
      <c r="AD87" s="35"/>
      <c r="AE87" s="35"/>
    </row>
    <row r="88" spans="1:31" s="2" customFormat="1" ht="12" customHeight="1">
      <c r="A88" s="35"/>
      <c r="B88" s="36"/>
      <c r="C88" s="30" t="s">
        <v>432</v>
      </c>
      <c r="D88" s="37"/>
      <c r="E88" s="37"/>
      <c r="F88" s="37"/>
      <c r="G88" s="37"/>
      <c r="H88" s="37"/>
      <c r="I88" s="37"/>
      <c r="J88" s="37"/>
      <c r="K88" s="37"/>
      <c r="L88" s="52"/>
      <c r="S88" s="35"/>
      <c r="T88" s="35"/>
      <c r="U88" s="35"/>
      <c r="V88" s="35"/>
      <c r="W88" s="35"/>
      <c r="X88" s="35"/>
      <c r="Y88" s="35"/>
      <c r="Z88" s="35"/>
      <c r="AA88" s="35"/>
      <c r="AB88" s="35"/>
      <c r="AC88" s="35"/>
      <c r="AD88" s="35"/>
      <c r="AE88" s="35"/>
    </row>
    <row r="89" spans="1:31" s="2" customFormat="1" ht="16.5" customHeight="1">
      <c r="A89" s="35"/>
      <c r="B89" s="36"/>
      <c r="C89" s="37"/>
      <c r="D89" s="37"/>
      <c r="E89" s="384" t="str">
        <f>E11</f>
        <v>SO 105-D1.4.6 - Přípojka SO 105_304</v>
      </c>
      <c r="F89" s="409"/>
      <c r="G89" s="409"/>
      <c r="H89" s="409"/>
      <c r="I89" s="37"/>
      <c r="J89" s="37"/>
      <c r="K89" s="37"/>
      <c r="L89" s="52"/>
      <c r="S89" s="35"/>
      <c r="T89" s="35"/>
      <c r="U89" s="35"/>
      <c r="V89" s="35"/>
      <c r="W89" s="35"/>
      <c r="X89" s="35"/>
      <c r="Y89" s="35"/>
      <c r="Z89" s="35"/>
      <c r="AA89" s="35"/>
      <c r="AB89" s="35"/>
      <c r="AC89" s="35"/>
      <c r="AD89" s="35"/>
      <c r="AE89" s="35"/>
    </row>
    <row r="90" spans="1:31" s="2" customFormat="1" ht="6.95" customHeight="1">
      <c r="A90" s="35"/>
      <c r="B90" s="36"/>
      <c r="C90" s="37"/>
      <c r="D90" s="37"/>
      <c r="E90" s="37"/>
      <c r="F90" s="37"/>
      <c r="G90" s="37"/>
      <c r="H90" s="37"/>
      <c r="I90" s="37"/>
      <c r="J90" s="37"/>
      <c r="K90" s="37"/>
      <c r="L90" s="52"/>
      <c r="S90" s="35"/>
      <c r="T90" s="35"/>
      <c r="U90" s="35"/>
      <c r="V90" s="35"/>
      <c r="W90" s="35"/>
      <c r="X90" s="35"/>
      <c r="Y90" s="35"/>
      <c r="Z90" s="35"/>
      <c r="AA90" s="35"/>
      <c r="AB90" s="35"/>
      <c r="AC90" s="35"/>
      <c r="AD90" s="35"/>
      <c r="AE90" s="35"/>
    </row>
    <row r="91" spans="1:31" s="2" customFormat="1" ht="12" customHeight="1">
      <c r="A91" s="35"/>
      <c r="B91" s="36"/>
      <c r="C91" s="30" t="s">
        <v>19</v>
      </c>
      <c r="D91" s="37"/>
      <c r="E91" s="37"/>
      <c r="F91" s="28" t="str">
        <f>F14</f>
        <v>Mladá Boleslav</v>
      </c>
      <c r="G91" s="37"/>
      <c r="H91" s="37"/>
      <c r="I91" s="30" t="s">
        <v>21</v>
      </c>
      <c r="J91" s="67">
        <f>IF(J14="","",J14)</f>
        <v>45363</v>
      </c>
      <c r="K91" s="37"/>
      <c r="L91" s="52"/>
      <c r="S91" s="35"/>
      <c r="T91" s="35"/>
      <c r="U91" s="35"/>
      <c r="V91" s="35"/>
      <c r="W91" s="35"/>
      <c r="X91" s="35"/>
      <c r="Y91" s="35"/>
      <c r="Z91" s="35"/>
      <c r="AA91" s="35"/>
      <c r="AB91" s="35"/>
      <c r="AC91" s="35"/>
      <c r="AD91" s="35"/>
      <c r="AE91" s="35"/>
    </row>
    <row r="92" spans="1:31" s="2" customFormat="1" ht="6.95" customHeight="1">
      <c r="A92" s="35"/>
      <c r="B92" s="36"/>
      <c r="C92" s="37"/>
      <c r="D92" s="37"/>
      <c r="E92" s="37"/>
      <c r="F92" s="37"/>
      <c r="G92" s="37"/>
      <c r="H92" s="37"/>
      <c r="I92" s="37"/>
      <c r="J92" s="37"/>
      <c r="K92" s="37"/>
      <c r="L92" s="52"/>
      <c r="S92" s="35"/>
      <c r="T92" s="35"/>
      <c r="U92" s="35"/>
      <c r="V92" s="35"/>
      <c r="W92" s="35"/>
      <c r="X92" s="35"/>
      <c r="Y92" s="35"/>
      <c r="Z92" s="35"/>
      <c r="AA92" s="35"/>
      <c r="AB92" s="35"/>
      <c r="AC92" s="35"/>
      <c r="AD92" s="35"/>
      <c r="AE92" s="35"/>
    </row>
    <row r="93" spans="1:31" s="2" customFormat="1" ht="15.2" customHeight="1">
      <c r="A93" s="35"/>
      <c r="B93" s="36"/>
      <c r="C93" s="30" t="s">
        <v>22</v>
      </c>
      <c r="D93" s="37"/>
      <c r="E93" s="37"/>
      <c r="F93" s="28" t="str">
        <f>E17</f>
        <v xml:space="preserve">ŠKO-ENERGO s.r.o. </v>
      </c>
      <c r="G93" s="37"/>
      <c r="H93" s="37"/>
      <c r="I93" s="30" t="s">
        <v>28</v>
      </c>
      <c r="J93" s="33" t="str">
        <f>E23</f>
        <v>AFRY CZ s.r.o.</v>
      </c>
      <c r="K93" s="37"/>
      <c r="L93" s="52"/>
      <c r="S93" s="35"/>
      <c r="T93" s="35"/>
      <c r="U93" s="35"/>
      <c r="V93" s="35"/>
      <c r="W93" s="35"/>
      <c r="X93" s="35"/>
      <c r="Y93" s="35"/>
      <c r="Z93" s="35"/>
      <c r="AA93" s="35"/>
      <c r="AB93" s="35"/>
      <c r="AC93" s="35"/>
      <c r="AD93" s="35"/>
      <c r="AE93" s="35"/>
    </row>
    <row r="94" spans="1:31" s="2" customFormat="1" ht="15.2" customHeight="1">
      <c r="A94" s="35"/>
      <c r="B94" s="36"/>
      <c r="C94" s="30" t="s">
        <v>26</v>
      </c>
      <c r="D94" s="37"/>
      <c r="E94" s="37"/>
      <c r="F94" s="28" t="str">
        <f>IF(E20="","",E20)</f>
        <v>Vyplň údaj</v>
      </c>
      <c r="G94" s="37"/>
      <c r="H94" s="37"/>
      <c r="I94" s="30" t="s">
        <v>31</v>
      </c>
      <c r="J94" s="33" t="str">
        <f>E26</f>
        <v>AFRY CZ s.r.o.</v>
      </c>
      <c r="K94" s="37"/>
      <c r="L94" s="52"/>
      <c r="S94" s="35"/>
      <c r="T94" s="35"/>
      <c r="U94" s="35"/>
      <c r="V94" s="35"/>
      <c r="W94" s="35"/>
      <c r="X94" s="35"/>
      <c r="Y94" s="35"/>
      <c r="Z94" s="35"/>
      <c r="AA94" s="35"/>
      <c r="AB94" s="35"/>
      <c r="AC94" s="35"/>
      <c r="AD94" s="35"/>
      <c r="AE94" s="35"/>
    </row>
    <row r="95" spans="1:31" s="2" customFormat="1" ht="10.35" customHeight="1">
      <c r="A95" s="35"/>
      <c r="B95" s="36"/>
      <c r="C95" s="37"/>
      <c r="D95" s="37"/>
      <c r="E95" s="37"/>
      <c r="F95" s="37"/>
      <c r="G95" s="37"/>
      <c r="H95" s="37"/>
      <c r="I95" s="37"/>
      <c r="J95" s="37"/>
      <c r="K95" s="37"/>
      <c r="L95" s="52"/>
      <c r="S95" s="35"/>
      <c r="T95" s="35"/>
      <c r="U95" s="35"/>
      <c r="V95" s="35"/>
      <c r="W95" s="35"/>
      <c r="X95" s="35"/>
      <c r="Y95" s="35"/>
      <c r="Z95" s="35"/>
      <c r="AA95" s="35"/>
      <c r="AB95" s="35"/>
      <c r="AC95" s="35"/>
      <c r="AD95" s="35"/>
      <c r="AE95" s="35"/>
    </row>
    <row r="96" spans="1:31" s="2" customFormat="1" ht="29.25" customHeight="1">
      <c r="A96" s="35"/>
      <c r="B96" s="36"/>
      <c r="C96" s="148" t="s">
        <v>243</v>
      </c>
      <c r="D96" s="149"/>
      <c r="E96" s="149"/>
      <c r="F96" s="149"/>
      <c r="G96" s="149"/>
      <c r="H96" s="149"/>
      <c r="I96" s="149"/>
      <c r="J96" s="150" t="s">
        <v>7631</v>
      </c>
      <c r="K96" s="149"/>
      <c r="L96" s="52"/>
      <c r="S96" s="35"/>
      <c r="T96" s="35"/>
      <c r="U96" s="35"/>
      <c r="V96" s="35"/>
      <c r="W96" s="35"/>
      <c r="X96" s="35"/>
      <c r="Y96" s="35"/>
      <c r="Z96" s="35"/>
      <c r="AA96" s="35"/>
      <c r="AB96" s="35"/>
      <c r="AC96" s="35"/>
      <c r="AD96" s="35"/>
      <c r="AE96" s="35"/>
    </row>
    <row r="97" spans="1:47" s="2" customFormat="1" ht="10.35" customHeight="1">
      <c r="A97" s="35"/>
      <c r="B97" s="36"/>
      <c r="C97" s="37"/>
      <c r="D97" s="37"/>
      <c r="E97" s="37"/>
      <c r="F97" s="37"/>
      <c r="G97" s="37"/>
      <c r="H97" s="37"/>
      <c r="I97" s="37"/>
      <c r="J97" s="37"/>
      <c r="K97" s="37"/>
      <c r="L97" s="52"/>
      <c r="S97" s="35"/>
      <c r="T97" s="35"/>
      <c r="U97" s="35"/>
      <c r="V97" s="35"/>
      <c r="W97" s="35"/>
      <c r="X97" s="35"/>
      <c r="Y97" s="35"/>
      <c r="Z97" s="35"/>
      <c r="AA97" s="35"/>
      <c r="AB97" s="35"/>
      <c r="AC97" s="35"/>
      <c r="AD97" s="35"/>
      <c r="AE97" s="35"/>
    </row>
    <row r="98" spans="1:47" s="2" customFormat="1" ht="22.9" customHeight="1">
      <c r="A98" s="35"/>
      <c r="B98" s="36"/>
      <c r="C98" s="151" t="s">
        <v>244</v>
      </c>
      <c r="D98" s="37"/>
      <c r="E98" s="37"/>
      <c r="F98" s="37"/>
      <c r="G98" s="37"/>
      <c r="H98" s="37"/>
      <c r="I98" s="37"/>
      <c r="J98" s="85">
        <f>J126</f>
        <v>0</v>
      </c>
      <c r="K98" s="37"/>
      <c r="L98" s="52"/>
      <c r="S98" s="35"/>
      <c r="T98" s="35"/>
      <c r="U98" s="35"/>
      <c r="V98" s="35"/>
      <c r="W98" s="35"/>
      <c r="X98" s="35"/>
      <c r="Y98" s="35"/>
      <c r="Z98" s="35"/>
      <c r="AA98" s="35"/>
      <c r="AB98" s="35"/>
      <c r="AC98" s="35"/>
      <c r="AD98" s="35"/>
      <c r="AE98" s="35"/>
      <c r="AU98" s="18" t="s">
        <v>245</v>
      </c>
    </row>
    <row r="99" spans="1:47" s="9" customFormat="1" ht="24.95" customHeight="1">
      <c r="B99" s="152"/>
      <c r="C99" s="153"/>
      <c r="D99" s="154" t="s">
        <v>246</v>
      </c>
      <c r="E99" s="155"/>
      <c r="F99" s="155"/>
      <c r="G99" s="155"/>
      <c r="H99" s="155"/>
      <c r="I99" s="155"/>
      <c r="J99" s="156">
        <f>J127</f>
        <v>0</v>
      </c>
      <c r="K99" s="153"/>
      <c r="L99" s="157"/>
    </row>
    <row r="100" spans="1:47" s="10" customFormat="1" ht="19.899999999999999" customHeight="1">
      <c r="B100" s="158"/>
      <c r="C100" s="103"/>
      <c r="D100" s="159" t="s">
        <v>331</v>
      </c>
      <c r="E100" s="160"/>
      <c r="F100" s="160"/>
      <c r="G100" s="160"/>
      <c r="H100" s="160"/>
      <c r="I100" s="160"/>
      <c r="J100" s="161">
        <f>J128</f>
        <v>0</v>
      </c>
      <c r="K100" s="103"/>
      <c r="L100" s="162"/>
    </row>
    <row r="101" spans="1:47" s="10" customFormat="1" ht="19.899999999999999" customHeight="1">
      <c r="B101" s="158"/>
      <c r="C101" s="103"/>
      <c r="D101" s="159" t="s">
        <v>435</v>
      </c>
      <c r="E101" s="160"/>
      <c r="F101" s="160"/>
      <c r="G101" s="160"/>
      <c r="H101" s="160"/>
      <c r="I101" s="160"/>
      <c r="J101" s="161">
        <f>J146</f>
        <v>0</v>
      </c>
      <c r="K101" s="103"/>
      <c r="L101" s="162"/>
    </row>
    <row r="102" spans="1:47" s="10" customFormat="1" ht="19.899999999999999" customHeight="1">
      <c r="B102" s="158"/>
      <c r="C102" s="103"/>
      <c r="D102" s="159" t="s">
        <v>1654</v>
      </c>
      <c r="E102" s="160"/>
      <c r="F102" s="160"/>
      <c r="G102" s="160"/>
      <c r="H102" s="160"/>
      <c r="I102" s="160"/>
      <c r="J102" s="161">
        <f>J150</f>
        <v>0</v>
      </c>
      <c r="K102" s="103"/>
      <c r="L102" s="162"/>
    </row>
    <row r="103" spans="1:47" s="10" customFormat="1" ht="19.899999999999999" customHeight="1">
      <c r="B103" s="158"/>
      <c r="C103" s="103"/>
      <c r="D103" s="159" t="s">
        <v>248</v>
      </c>
      <c r="E103" s="160"/>
      <c r="F103" s="160"/>
      <c r="G103" s="160"/>
      <c r="H103" s="160"/>
      <c r="I103" s="160"/>
      <c r="J103" s="161">
        <f>J162</f>
        <v>0</v>
      </c>
      <c r="K103" s="103"/>
      <c r="L103" s="162"/>
    </row>
    <row r="104" spans="1:47" s="10" customFormat="1" ht="19.899999999999999" customHeight="1">
      <c r="B104" s="158"/>
      <c r="C104" s="103"/>
      <c r="D104" s="159" t="s">
        <v>333</v>
      </c>
      <c r="E104" s="160"/>
      <c r="F104" s="160"/>
      <c r="G104" s="160"/>
      <c r="H104" s="160"/>
      <c r="I104" s="160"/>
      <c r="J104" s="161">
        <f>J171</f>
        <v>0</v>
      </c>
      <c r="K104" s="103"/>
      <c r="L104" s="162"/>
    </row>
    <row r="105" spans="1:47" s="2" customFormat="1" ht="21.75" customHeight="1">
      <c r="A105" s="35"/>
      <c r="B105" s="36"/>
      <c r="C105" s="37"/>
      <c r="D105" s="37"/>
      <c r="E105" s="37"/>
      <c r="F105" s="37"/>
      <c r="G105" s="37"/>
      <c r="H105" s="37"/>
      <c r="I105" s="37"/>
      <c r="J105" s="37"/>
      <c r="K105" s="37"/>
      <c r="L105" s="52"/>
      <c r="S105" s="35"/>
      <c r="T105" s="35"/>
      <c r="U105" s="35"/>
      <c r="V105" s="35"/>
      <c r="W105" s="35"/>
      <c r="X105" s="35"/>
      <c r="Y105" s="35"/>
      <c r="Z105" s="35"/>
      <c r="AA105" s="35"/>
      <c r="AB105" s="35"/>
      <c r="AC105" s="35"/>
      <c r="AD105" s="35"/>
      <c r="AE105" s="35"/>
    </row>
    <row r="106" spans="1:47" s="2" customFormat="1" ht="6.95" customHeight="1">
      <c r="A106" s="35"/>
      <c r="B106" s="55"/>
      <c r="C106" s="56"/>
      <c r="D106" s="56"/>
      <c r="E106" s="56"/>
      <c r="F106" s="56"/>
      <c r="G106" s="56"/>
      <c r="H106" s="56"/>
      <c r="I106" s="56"/>
      <c r="J106" s="56"/>
      <c r="K106" s="56"/>
      <c r="L106" s="52"/>
      <c r="S106" s="35"/>
      <c r="T106" s="35"/>
      <c r="U106" s="35"/>
      <c r="V106" s="35"/>
      <c r="W106" s="35"/>
      <c r="X106" s="35"/>
      <c r="Y106" s="35"/>
      <c r="Z106" s="35"/>
      <c r="AA106" s="35"/>
      <c r="AB106" s="35"/>
      <c r="AC106" s="35"/>
      <c r="AD106" s="35"/>
      <c r="AE106" s="35"/>
    </row>
    <row r="110" spans="1:47" s="2" customFormat="1" ht="6.95" customHeight="1">
      <c r="A110" s="35"/>
      <c r="B110" s="57"/>
      <c r="C110" s="58"/>
      <c r="D110" s="58"/>
      <c r="E110" s="58"/>
      <c r="F110" s="58"/>
      <c r="G110" s="58"/>
      <c r="H110" s="58"/>
      <c r="I110" s="58"/>
      <c r="J110" s="58"/>
      <c r="K110" s="58"/>
      <c r="L110" s="52"/>
      <c r="S110" s="35"/>
      <c r="T110" s="35"/>
      <c r="U110" s="35"/>
      <c r="V110" s="35"/>
      <c r="W110" s="35"/>
      <c r="X110" s="35"/>
      <c r="Y110" s="35"/>
      <c r="Z110" s="35"/>
      <c r="AA110" s="35"/>
      <c r="AB110" s="35"/>
      <c r="AC110" s="35"/>
      <c r="AD110" s="35"/>
      <c r="AE110" s="35"/>
    </row>
    <row r="111" spans="1:47" s="2" customFormat="1" ht="24.95" customHeight="1">
      <c r="A111" s="35"/>
      <c r="B111" s="36"/>
      <c r="C111" s="24" t="s">
        <v>249</v>
      </c>
      <c r="D111" s="37"/>
      <c r="E111" s="37"/>
      <c r="F111" s="37"/>
      <c r="G111" s="37"/>
      <c r="H111" s="37"/>
      <c r="I111" s="37"/>
      <c r="J111" s="37"/>
      <c r="K111" s="37"/>
      <c r="L111" s="52"/>
      <c r="S111" s="35"/>
      <c r="T111" s="35"/>
      <c r="U111" s="35"/>
      <c r="V111" s="35"/>
      <c r="W111" s="35"/>
      <c r="X111" s="35"/>
      <c r="Y111" s="35"/>
      <c r="Z111" s="35"/>
      <c r="AA111" s="35"/>
      <c r="AB111" s="35"/>
      <c r="AC111" s="35"/>
      <c r="AD111" s="35"/>
      <c r="AE111" s="35"/>
    </row>
    <row r="112" spans="1:47" s="2" customFormat="1" ht="6.95" customHeight="1">
      <c r="A112" s="35"/>
      <c r="B112" s="36"/>
      <c r="C112" s="37"/>
      <c r="D112" s="37"/>
      <c r="E112" s="37"/>
      <c r="F112" s="37"/>
      <c r="G112" s="37"/>
      <c r="H112" s="37"/>
      <c r="I112" s="37"/>
      <c r="J112" s="37"/>
      <c r="K112" s="37"/>
      <c r="L112" s="52"/>
      <c r="S112" s="35"/>
      <c r="T112" s="35"/>
      <c r="U112" s="35"/>
      <c r="V112" s="35"/>
      <c r="W112" s="35"/>
      <c r="X112" s="35"/>
      <c r="Y112" s="35"/>
      <c r="Z112" s="35"/>
      <c r="AA112" s="35"/>
      <c r="AB112" s="35"/>
      <c r="AC112" s="35"/>
      <c r="AD112" s="35"/>
      <c r="AE112" s="35"/>
    </row>
    <row r="113" spans="1:63" s="2" customFormat="1" ht="12" customHeight="1">
      <c r="A113" s="35"/>
      <c r="B113" s="36"/>
      <c r="C113" s="30" t="s">
        <v>15</v>
      </c>
      <c r="D113" s="37"/>
      <c r="E113" s="37"/>
      <c r="F113" s="37"/>
      <c r="G113" s="37"/>
      <c r="H113" s="37"/>
      <c r="I113" s="37"/>
      <c r="J113" s="37"/>
      <c r="K113" s="37"/>
      <c r="L113" s="52"/>
      <c r="S113" s="35"/>
      <c r="T113" s="35"/>
      <c r="U113" s="35"/>
      <c r="V113" s="35"/>
      <c r="W113" s="35"/>
      <c r="X113" s="35"/>
      <c r="Y113" s="35"/>
      <c r="Z113" s="35"/>
      <c r="AA113" s="35"/>
      <c r="AB113" s="35"/>
      <c r="AC113" s="35"/>
      <c r="AD113" s="35"/>
      <c r="AE113" s="35"/>
    </row>
    <row r="114" spans="1:63" s="2" customFormat="1" ht="16.5" customHeight="1">
      <c r="A114" s="35"/>
      <c r="B114" s="36"/>
      <c r="C114" s="37"/>
      <c r="D114" s="37"/>
      <c r="E114" s="410" t="str">
        <f>E7</f>
        <v>Modernizace teplárny OB6</v>
      </c>
      <c r="F114" s="411"/>
      <c r="G114" s="411"/>
      <c r="H114" s="411"/>
      <c r="I114" s="37"/>
      <c r="J114" s="37"/>
      <c r="K114" s="37"/>
      <c r="L114" s="52"/>
      <c r="S114" s="35"/>
      <c r="T114" s="35"/>
      <c r="U114" s="35"/>
      <c r="V114" s="35"/>
      <c r="W114" s="35"/>
      <c r="X114" s="35"/>
      <c r="Y114" s="35"/>
      <c r="Z114" s="35"/>
      <c r="AA114" s="35"/>
      <c r="AB114" s="35"/>
      <c r="AC114" s="35"/>
      <c r="AD114" s="35"/>
      <c r="AE114" s="35"/>
    </row>
    <row r="115" spans="1:63" s="1" customFormat="1" ht="12" customHeight="1">
      <c r="B115" s="22"/>
      <c r="C115" s="30" t="s">
        <v>241</v>
      </c>
      <c r="D115" s="23"/>
      <c r="E115" s="23"/>
      <c r="F115" s="23"/>
      <c r="G115" s="23"/>
      <c r="H115" s="23"/>
      <c r="I115" s="23"/>
      <c r="J115" s="23"/>
      <c r="K115" s="23"/>
      <c r="L115" s="21"/>
    </row>
    <row r="116" spans="1:63" s="2" customFormat="1" ht="16.5" customHeight="1">
      <c r="A116" s="35"/>
      <c r="B116" s="36"/>
      <c r="C116" s="37"/>
      <c r="D116" s="37"/>
      <c r="E116" s="410" t="s">
        <v>4665</v>
      </c>
      <c r="F116" s="409"/>
      <c r="G116" s="409"/>
      <c r="H116" s="409"/>
      <c r="I116" s="37"/>
      <c r="J116" s="37"/>
      <c r="K116" s="37"/>
      <c r="L116" s="52"/>
      <c r="S116" s="35"/>
      <c r="T116" s="35"/>
      <c r="U116" s="35"/>
      <c r="V116" s="35"/>
      <c r="W116" s="35"/>
      <c r="X116" s="35"/>
      <c r="Y116" s="35"/>
      <c r="Z116" s="35"/>
      <c r="AA116" s="35"/>
      <c r="AB116" s="35"/>
      <c r="AC116" s="35"/>
      <c r="AD116" s="35"/>
      <c r="AE116" s="35"/>
    </row>
    <row r="117" spans="1:63" s="2" customFormat="1" ht="12" customHeight="1">
      <c r="A117" s="35"/>
      <c r="B117" s="36"/>
      <c r="C117" s="30" t="s">
        <v>432</v>
      </c>
      <c r="D117" s="37"/>
      <c r="E117" s="37"/>
      <c r="F117" s="37"/>
      <c r="G117" s="37"/>
      <c r="H117" s="37"/>
      <c r="I117" s="37"/>
      <c r="J117" s="37"/>
      <c r="K117" s="37"/>
      <c r="L117" s="52"/>
      <c r="S117" s="35"/>
      <c r="T117" s="35"/>
      <c r="U117" s="35"/>
      <c r="V117" s="35"/>
      <c r="W117" s="35"/>
      <c r="X117" s="35"/>
      <c r="Y117" s="35"/>
      <c r="Z117" s="35"/>
      <c r="AA117" s="35"/>
      <c r="AB117" s="35"/>
      <c r="AC117" s="35"/>
      <c r="AD117" s="35"/>
      <c r="AE117" s="35"/>
    </row>
    <row r="118" spans="1:63" s="2" customFormat="1" ht="16.5" customHeight="1">
      <c r="A118" s="35"/>
      <c r="B118" s="36"/>
      <c r="C118" s="37"/>
      <c r="D118" s="37"/>
      <c r="E118" s="384" t="str">
        <f>E11</f>
        <v>SO 105-D1.4.6 - Přípojka SO 105_304</v>
      </c>
      <c r="F118" s="409"/>
      <c r="G118" s="409"/>
      <c r="H118" s="409"/>
      <c r="I118" s="37"/>
      <c r="J118" s="37"/>
      <c r="K118" s="37"/>
      <c r="L118" s="52"/>
      <c r="S118" s="35"/>
      <c r="T118" s="35"/>
      <c r="U118" s="35"/>
      <c r="V118" s="35"/>
      <c r="W118" s="35"/>
      <c r="X118" s="35"/>
      <c r="Y118" s="35"/>
      <c r="Z118" s="35"/>
      <c r="AA118" s="35"/>
      <c r="AB118" s="35"/>
      <c r="AC118" s="35"/>
      <c r="AD118" s="35"/>
      <c r="AE118" s="35"/>
    </row>
    <row r="119" spans="1:63" s="2" customFormat="1" ht="6.95" customHeight="1">
      <c r="A119" s="35"/>
      <c r="B119" s="36"/>
      <c r="C119" s="37"/>
      <c r="D119" s="37"/>
      <c r="E119" s="37"/>
      <c r="F119" s="37"/>
      <c r="G119" s="37"/>
      <c r="H119" s="37"/>
      <c r="I119" s="37"/>
      <c r="J119" s="37"/>
      <c r="K119" s="37"/>
      <c r="L119" s="52"/>
      <c r="S119" s="35"/>
      <c r="T119" s="35"/>
      <c r="U119" s="35"/>
      <c r="V119" s="35"/>
      <c r="W119" s="35"/>
      <c r="X119" s="35"/>
      <c r="Y119" s="35"/>
      <c r="Z119" s="35"/>
      <c r="AA119" s="35"/>
      <c r="AB119" s="35"/>
      <c r="AC119" s="35"/>
      <c r="AD119" s="35"/>
      <c r="AE119" s="35"/>
    </row>
    <row r="120" spans="1:63" s="2" customFormat="1" ht="12" customHeight="1">
      <c r="A120" s="35"/>
      <c r="B120" s="36"/>
      <c r="C120" s="30" t="s">
        <v>19</v>
      </c>
      <c r="D120" s="37"/>
      <c r="E120" s="37"/>
      <c r="F120" s="28" t="str">
        <f>F14</f>
        <v>Mladá Boleslav</v>
      </c>
      <c r="G120" s="37"/>
      <c r="H120" s="37"/>
      <c r="I120" s="30" t="s">
        <v>21</v>
      </c>
      <c r="J120" s="67">
        <f>IF(J14="","",J14)</f>
        <v>45363</v>
      </c>
      <c r="K120" s="37"/>
      <c r="L120" s="52"/>
      <c r="S120" s="35"/>
      <c r="T120" s="35"/>
      <c r="U120" s="35"/>
      <c r="V120" s="35"/>
      <c r="W120" s="35"/>
      <c r="X120" s="35"/>
      <c r="Y120" s="35"/>
      <c r="Z120" s="35"/>
      <c r="AA120" s="35"/>
      <c r="AB120" s="35"/>
      <c r="AC120" s="35"/>
      <c r="AD120" s="35"/>
      <c r="AE120" s="35"/>
    </row>
    <row r="121" spans="1:63" s="2" customFormat="1" ht="6.95" customHeight="1">
      <c r="A121" s="35"/>
      <c r="B121" s="36"/>
      <c r="C121" s="37"/>
      <c r="D121" s="37"/>
      <c r="E121" s="37"/>
      <c r="F121" s="37"/>
      <c r="G121" s="37"/>
      <c r="H121" s="37"/>
      <c r="I121" s="37"/>
      <c r="J121" s="37"/>
      <c r="K121" s="37"/>
      <c r="L121" s="52"/>
      <c r="S121" s="35"/>
      <c r="T121" s="35"/>
      <c r="U121" s="35"/>
      <c r="V121" s="35"/>
      <c r="W121" s="35"/>
      <c r="X121" s="35"/>
      <c r="Y121" s="35"/>
      <c r="Z121" s="35"/>
      <c r="AA121" s="35"/>
      <c r="AB121" s="35"/>
      <c r="AC121" s="35"/>
      <c r="AD121" s="35"/>
      <c r="AE121" s="35"/>
    </row>
    <row r="122" spans="1:63" s="2" customFormat="1" ht="15.2" customHeight="1">
      <c r="A122" s="35"/>
      <c r="B122" s="36"/>
      <c r="C122" s="30" t="s">
        <v>22</v>
      </c>
      <c r="D122" s="37"/>
      <c r="E122" s="37"/>
      <c r="F122" s="28" t="str">
        <f>E17</f>
        <v xml:space="preserve">ŠKO-ENERGO s.r.o. </v>
      </c>
      <c r="G122" s="37"/>
      <c r="H122" s="37"/>
      <c r="I122" s="30" t="s">
        <v>28</v>
      </c>
      <c r="J122" s="33" t="str">
        <f>E23</f>
        <v>AFRY CZ s.r.o.</v>
      </c>
      <c r="K122" s="37"/>
      <c r="L122" s="52"/>
      <c r="S122" s="35"/>
      <c r="T122" s="35"/>
      <c r="U122" s="35"/>
      <c r="V122" s="35"/>
      <c r="W122" s="35"/>
      <c r="X122" s="35"/>
      <c r="Y122" s="35"/>
      <c r="Z122" s="35"/>
      <c r="AA122" s="35"/>
      <c r="AB122" s="35"/>
      <c r="AC122" s="35"/>
      <c r="AD122" s="35"/>
      <c r="AE122" s="35"/>
    </row>
    <row r="123" spans="1:63" s="2" customFormat="1" ht="15.2" customHeight="1">
      <c r="A123" s="35"/>
      <c r="B123" s="36"/>
      <c r="C123" s="30" t="s">
        <v>26</v>
      </c>
      <c r="D123" s="37"/>
      <c r="E123" s="37"/>
      <c r="F123" s="28" t="str">
        <f>IF(E20="","",E20)</f>
        <v>Vyplň údaj</v>
      </c>
      <c r="G123" s="37"/>
      <c r="H123" s="37"/>
      <c r="I123" s="30" t="s">
        <v>31</v>
      </c>
      <c r="J123" s="33" t="str">
        <f>E26</f>
        <v>AFRY CZ s.r.o.</v>
      </c>
      <c r="K123" s="37"/>
      <c r="L123" s="52"/>
      <c r="S123" s="35"/>
      <c r="T123" s="35"/>
      <c r="U123" s="35"/>
      <c r="V123" s="35"/>
      <c r="W123" s="35"/>
      <c r="X123" s="35"/>
      <c r="Y123" s="35"/>
      <c r="Z123" s="35"/>
      <c r="AA123" s="35"/>
      <c r="AB123" s="35"/>
      <c r="AC123" s="35"/>
      <c r="AD123" s="35"/>
      <c r="AE123" s="35"/>
    </row>
    <row r="124" spans="1:63" s="2" customFormat="1" ht="10.35" customHeight="1">
      <c r="A124" s="35"/>
      <c r="B124" s="36"/>
      <c r="C124" s="37"/>
      <c r="D124" s="37"/>
      <c r="E124" s="37"/>
      <c r="F124" s="37"/>
      <c r="G124" s="37"/>
      <c r="H124" s="37"/>
      <c r="I124" s="37"/>
      <c r="J124" s="37"/>
      <c r="K124" s="37"/>
      <c r="L124" s="52"/>
      <c r="S124" s="35"/>
      <c r="T124" s="35"/>
      <c r="U124" s="35"/>
      <c r="V124" s="35"/>
      <c r="W124" s="35"/>
      <c r="X124" s="35"/>
      <c r="Y124" s="35"/>
      <c r="Z124" s="35"/>
      <c r="AA124" s="35"/>
      <c r="AB124" s="35"/>
      <c r="AC124" s="35"/>
      <c r="AD124" s="35"/>
      <c r="AE124" s="35"/>
    </row>
    <row r="125" spans="1:63" s="11" customFormat="1" ht="29.25" customHeight="1">
      <c r="A125" s="163"/>
      <c r="B125" s="164"/>
      <c r="C125" s="165" t="s">
        <v>250</v>
      </c>
      <c r="D125" s="166" t="s">
        <v>55</v>
      </c>
      <c r="E125" s="166" t="s">
        <v>53</v>
      </c>
      <c r="F125" s="166" t="s">
        <v>54</v>
      </c>
      <c r="G125" s="166" t="s">
        <v>251</v>
      </c>
      <c r="H125" s="166" t="s">
        <v>252</v>
      </c>
      <c r="I125" s="166" t="s">
        <v>7632</v>
      </c>
      <c r="J125" s="167" t="s">
        <v>7631</v>
      </c>
      <c r="K125" s="168" t="s">
        <v>253</v>
      </c>
      <c r="L125" s="169"/>
      <c r="M125" s="76" t="s">
        <v>1</v>
      </c>
      <c r="N125" s="77" t="s">
        <v>37</v>
      </c>
      <c r="O125" s="77" t="s">
        <v>254</v>
      </c>
      <c r="P125" s="77" t="s">
        <v>255</v>
      </c>
      <c r="Q125" s="77" t="s">
        <v>256</v>
      </c>
      <c r="R125" s="77" t="s">
        <v>257</v>
      </c>
      <c r="S125" s="77" t="s">
        <v>258</v>
      </c>
      <c r="T125" s="78" t="s">
        <v>259</v>
      </c>
      <c r="U125" s="163"/>
      <c r="V125" s="163"/>
      <c r="W125" s="163"/>
      <c r="X125" s="163"/>
      <c r="Y125" s="163"/>
      <c r="Z125" s="163"/>
      <c r="AA125" s="163"/>
      <c r="AB125" s="163"/>
      <c r="AC125" s="163"/>
      <c r="AD125" s="163"/>
      <c r="AE125" s="163"/>
    </row>
    <row r="126" spans="1:63" s="2" customFormat="1" ht="22.9" customHeight="1">
      <c r="A126" s="35"/>
      <c r="B126" s="36"/>
      <c r="C126" s="83" t="s">
        <v>260</v>
      </c>
      <c r="D126" s="37"/>
      <c r="E126" s="37"/>
      <c r="F126" s="37"/>
      <c r="G126" s="37"/>
      <c r="H126" s="37"/>
      <c r="I126" s="37"/>
      <c r="J126" s="170">
        <f>BK126</f>
        <v>0</v>
      </c>
      <c r="K126" s="37"/>
      <c r="L126" s="40"/>
      <c r="M126" s="79"/>
      <c r="N126" s="171"/>
      <c r="O126" s="80"/>
      <c r="P126" s="172">
        <f>P127</f>
        <v>0</v>
      </c>
      <c r="Q126" s="80"/>
      <c r="R126" s="172">
        <f>R127</f>
        <v>14.327829319999999</v>
      </c>
      <c r="S126" s="80"/>
      <c r="T126" s="173">
        <f>T127</f>
        <v>4.6685400000000001</v>
      </c>
      <c r="U126" s="35"/>
      <c r="V126" s="35"/>
      <c r="W126" s="35"/>
      <c r="X126" s="35"/>
      <c r="Y126" s="35"/>
      <c r="Z126" s="35"/>
      <c r="AA126" s="35"/>
      <c r="AB126" s="35"/>
      <c r="AC126" s="35"/>
      <c r="AD126" s="35"/>
      <c r="AE126" s="35"/>
      <c r="AT126" s="18" t="s">
        <v>63</v>
      </c>
      <c r="AU126" s="18" t="s">
        <v>245</v>
      </c>
      <c r="BK126" s="174">
        <f>BK127</f>
        <v>0</v>
      </c>
    </row>
    <row r="127" spans="1:63" s="12" customFormat="1" ht="25.9" customHeight="1">
      <c r="B127" s="175"/>
      <c r="C127" s="176"/>
      <c r="D127" s="177" t="s">
        <v>63</v>
      </c>
      <c r="E127" s="178" t="s">
        <v>261</v>
      </c>
      <c r="F127" s="178" t="s">
        <v>262</v>
      </c>
      <c r="G127" s="176"/>
      <c r="H127" s="176"/>
      <c r="I127" s="179"/>
      <c r="J127" s="180">
        <f>BK127</f>
        <v>0</v>
      </c>
      <c r="K127" s="176"/>
      <c r="L127" s="181"/>
      <c r="M127" s="182"/>
      <c r="N127" s="183"/>
      <c r="O127" s="183"/>
      <c r="P127" s="184">
        <f>P128+P146+P150+P162+P171</f>
        <v>0</v>
      </c>
      <c r="Q127" s="183"/>
      <c r="R127" s="184">
        <f>R128+R146+R150+R162+R171</f>
        <v>14.327829319999999</v>
      </c>
      <c r="S127" s="183"/>
      <c r="T127" s="185">
        <f>T128+T146+T150+T162+T171</f>
        <v>4.6685400000000001</v>
      </c>
      <c r="AR127" s="186" t="s">
        <v>71</v>
      </c>
      <c r="AT127" s="187" t="s">
        <v>63</v>
      </c>
      <c r="AU127" s="187" t="s">
        <v>64</v>
      </c>
      <c r="AY127" s="186" t="s">
        <v>263</v>
      </c>
      <c r="BK127" s="188">
        <f>BK128+BK146+BK150+BK162+BK171</f>
        <v>0</v>
      </c>
    </row>
    <row r="128" spans="1:63" s="12" customFormat="1" ht="22.9" customHeight="1">
      <c r="B128" s="175"/>
      <c r="C128" s="176"/>
      <c r="D128" s="177" t="s">
        <v>63</v>
      </c>
      <c r="E128" s="189" t="s">
        <v>71</v>
      </c>
      <c r="F128" s="189" t="s">
        <v>336</v>
      </c>
      <c r="G128" s="176"/>
      <c r="H128" s="176"/>
      <c r="I128" s="179"/>
      <c r="J128" s="190">
        <f>BK128</f>
        <v>0</v>
      </c>
      <c r="K128" s="176"/>
      <c r="L128" s="181"/>
      <c r="M128" s="182"/>
      <c r="N128" s="183"/>
      <c r="O128" s="183"/>
      <c r="P128" s="184">
        <f>SUM(P129:P145)</f>
        <v>0</v>
      </c>
      <c r="Q128" s="183"/>
      <c r="R128" s="184">
        <f>SUM(R129:R145)</f>
        <v>14.28382682</v>
      </c>
      <c r="S128" s="183"/>
      <c r="T128" s="185">
        <f>SUM(T129:T145)</f>
        <v>4.6685400000000001</v>
      </c>
      <c r="AR128" s="186" t="s">
        <v>71</v>
      </c>
      <c r="AT128" s="187" t="s">
        <v>63</v>
      </c>
      <c r="AU128" s="187" t="s">
        <v>71</v>
      </c>
      <c r="AY128" s="186" t="s">
        <v>263</v>
      </c>
      <c r="BK128" s="188">
        <f>SUM(BK129:BK145)</f>
        <v>0</v>
      </c>
    </row>
    <row r="129" spans="1:65" s="2" customFormat="1" ht="16.5" customHeight="1">
      <c r="A129" s="35"/>
      <c r="B129" s="36"/>
      <c r="C129" s="191" t="s">
        <v>71</v>
      </c>
      <c r="D129" s="191" t="s">
        <v>266</v>
      </c>
      <c r="E129" s="192" t="s">
        <v>1962</v>
      </c>
      <c r="F129" s="193" t="s">
        <v>1947</v>
      </c>
      <c r="G129" s="194" t="s">
        <v>269</v>
      </c>
      <c r="H129" s="195">
        <v>20.297999999999998</v>
      </c>
      <c r="I129" s="196"/>
      <c r="J129" s="197">
        <f>ROUND(I129*H129,2)</f>
        <v>0</v>
      </c>
      <c r="K129" s="198"/>
      <c r="L129" s="40"/>
      <c r="M129" s="199" t="s">
        <v>1</v>
      </c>
      <c r="N129" s="200" t="s">
        <v>38</v>
      </c>
      <c r="O129" s="72"/>
      <c r="P129" s="201">
        <f>O129*H129</f>
        <v>0</v>
      </c>
      <c r="Q129" s="201">
        <v>9.0000000000000006E-5</v>
      </c>
      <c r="R129" s="201">
        <f>Q129*H129</f>
        <v>1.82682E-3</v>
      </c>
      <c r="S129" s="201">
        <v>0.23</v>
      </c>
      <c r="T129" s="202">
        <f>S129*H129</f>
        <v>4.6685400000000001</v>
      </c>
      <c r="U129" s="35"/>
      <c r="V129" s="35"/>
      <c r="W129" s="35"/>
      <c r="X129" s="35"/>
      <c r="Y129" s="35"/>
      <c r="Z129" s="35"/>
      <c r="AA129" s="35"/>
      <c r="AB129" s="35"/>
      <c r="AC129" s="35"/>
      <c r="AD129" s="35"/>
      <c r="AE129" s="35"/>
      <c r="AR129" s="203" t="s">
        <v>270</v>
      </c>
      <c r="AT129" s="203" t="s">
        <v>266</v>
      </c>
      <c r="AU129" s="203" t="s">
        <v>73</v>
      </c>
      <c r="AY129" s="18" t="s">
        <v>263</v>
      </c>
      <c r="BE129" s="204">
        <f>IF(N129="základní",J129,0)</f>
        <v>0</v>
      </c>
      <c r="BF129" s="204">
        <f>IF(N129="snížená",J129,0)</f>
        <v>0</v>
      </c>
      <c r="BG129" s="204">
        <f>IF(N129="zákl. přenesená",J129,0)</f>
        <v>0</v>
      </c>
      <c r="BH129" s="204">
        <f>IF(N129="sníž. přenesená",J129,0)</f>
        <v>0</v>
      </c>
      <c r="BI129" s="204">
        <f>IF(N129="nulová",J129,0)</f>
        <v>0</v>
      </c>
      <c r="BJ129" s="18" t="s">
        <v>71</v>
      </c>
      <c r="BK129" s="204">
        <f>ROUND(I129*H129,2)</f>
        <v>0</v>
      </c>
      <c r="BL129" s="18" t="s">
        <v>270</v>
      </c>
      <c r="BM129" s="203" t="s">
        <v>5024</v>
      </c>
    </row>
    <row r="130" spans="1:65" s="13" customFormat="1">
      <c r="B130" s="205"/>
      <c r="C130" s="206"/>
      <c r="D130" s="207" t="s">
        <v>272</v>
      </c>
      <c r="E130" s="208" t="s">
        <v>1</v>
      </c>
      <c r="F130" s="209" t="s">
        <v>5025</v>
      </c>
      <c r="G130" s="206"/>
      <c r="H130" s="210">
        <v>20.297999999999998</v>
      </c>
      <c r="I130" s="211"/>
      <c r="J130" s="206"/>
      <c r="K130" s="206"/>
      <c r="L130" s="212"/>
      <c r="M130" s="213"/>
      <c r="N130" s="214"/>
      <c r="O130" s="214"/>
      <c r="P130" s="214"/>
      <c r="Q130" s="214"/>
      <c r="R130" s="214"/>
      <c r="S130" s="214"/>
      <c r="T130" s="215"/>
      <c r="AT130" s="216" t="s">
        <v>272</v>
      </c>
      <c r="AU130" s="216" t="s">
        <v>73</v>
      </c>
      <c r="AV130" s="13" t="s">
        <v>73</v>
      </c>
      <c r="AW130" s="13" t="s">
        <v>30</v>
      </c>
      <c r="AX130" s="13" t="s">
        <v>64</v>
      </c>
      <c r="AY130" s="216" t="s">
        <v>263</v>
      </c>
    </row>
    <row r="131" spans="1:65" s="15" customFormat="1">
      <c r="B131" s="228"/>
      <c r="C131" s="229"/>
      <c r="D131" s="207" t="s">
        <v>272</v>
      </c>
      <c r="E131" s="230" t="s">
        <v>1</v>
      </c>
      <c r="F131" s="231" t="s">
        <v>1970</v>
      </c>
      <c r="G131" s="229"/>
      <c r="H131" s="232">
        <v>20.297999999999998</v>
      </c>
      <c r="I131" s="233"/>
      <c r="J131" s="229"/>
      <c r="K131" s="229"/>
      <c r="L131" s="234"/>
      <c r="M131" s="235"/>
      <c r="N131" s="236"/>
      <c r="O131" s="236"/>
      <c r="P131" s="236"/>
      <c r="Q131" s="236"/>
      <c r="R131" s="236"/>
      <c r="S131" s="236"/>
      <c r="T131" s="237"/>
      <c r="AT131" s="238" t="s">
        <v>272</v>
      </c>
      <c r="AU131" s="238" t="s">
        <v>73</v>
      </c>
      <c r="AV131" s="15" t="s">
        <v>270</v>
      </c>
      <c r="AW131" s="15" t="s">
        <v>30</v>
      </c>
      <c r="AX131" s="15" t="s">
        <v>71</v>
      </c>
      <c r="AY131" s="238" t="s">
        <v>263</v>
      </c>
    </row>
    <row r="132" spans="1:65" s="2" customFormat="1" ht="37.9" customHeight="1">
      <c r="A132" s="35"/>
      <c r="B132" s="36"/>
      <c r="C132" s="191" t="s">
        <v>73</v>
      </c>
      <c r="D132" s="191" t="s">
        <v>266</v>
      </c>
      <c r="E132" s="192" t="s">
        <v>1966</v>
      </c>
      <c r="F132" s="193" t="s">
        <v>1967</v>
      </c>
      <c r="G132" s="194" t="s">
        <v>300</v>
      </c>
      <c r="H132" s="195">
        <v>9.64</v>
      </c>
      <c r="I132" s="196"/>
      <c r="J132" s="197">
        <f>ROUND(I132*H132,2)</f>
        <v>0</v>
      </c>
      <c r="K132" s="198"/>
      <c r="L132" s="40"/>
      <c r="M132" s="199" t="s">
        <v>1</v>
      </c>
      <c r="N132" s="200" t="s">
        <v>38</v>
      </c>
      <c r="O132" s="72"/>
      <c r="P132" s="201">
        <f>O132*H132</f>
        <v>0</v>
      </c>
      <c r="Q132" s="201">
        <v>0</v>
      </c>
      <c r="R132" s="201">
        <f>Q132*H132</f>
        <v>0</v>
      </c>
      <c r="S132" s="201">
        <v>0</v>
      </c>
      <c r="T132" s="202">
        <f>S132*H132</f>
        <v>0</v>
      </c>
      <c r="U132" s="35"/>
      <c r="V132" s="35"/>
      <c r="W132" s="35"/>
      <c r="X132" s="35"/>
      <c r="Y132" s="35"/>
      <c r="Z132" s="35"/>
      <c r="AA132" s="35"/>
      <c r="AB132" s="35"/>
      <c r="AC132" s="35"/>
      <c r="AD132" s="35"/>
      <c r="AE132" s="35"/>
      <c r="AR132" s="203" t="s">
        <v>270</v>
      </c>
      <c r="AT132" s="203" t="s">
        <v>266</v>
      </c>
      <c r="AU132" s="203" t="s">
        <v>73</v>
      </c>
      <c r="AY132" s="18" t="s">
        <v>263</v>
      </c>
      <c r="BE132" s="204">
        <f>IF(N132="základní",J132,0)</f>
        <v>0</v>
      </c>
      <c r="BF132" s="204">
        <f>IF(N132="snížená",J132,0)</f>
        <v>0</v>
      </c>
      <c r="BG132" s="204">
        <f>IF(N132="zákl. přenesená",J132,0)</f>
        <v>0</v>
      </c>
      <c r="BH132" s="204">
        <f>IF(N132="sníž. přenesená",J132,0)</f>
        <v>0</v>
      </c>
      <c r="BI132" s="204">
        <f>IF(N132="nulová",J132,0)</f>
        <v>0</v>
      </c>
      <c r="BJ132" s="18" t="s">
        <v>71</v>
      </c>
      <c r="BK132" s="204">
        <f>ROUND(I132*H132,2)</f>
        <v>0</v>
      </c>
      <c r="BL132" s="18" t="s">
        <v>270</v>
      </c>
      <c r="BM132" s="203" t="s">
        <v>5026</v>
      </c>
    </row>
    <row r="133" spans="1:65" s="13" customFormat="1">
      <c r="B133" s="205"/>
      <c r="C133" s="206"/>
      <c r="D133" s="207" t="s">
        <v>272</v>
      </c>
      <c r="E133" s="208" t="s">
        <v>1</v>
      </c>
      <c r="F133" s="209" t="s">
        <v>4326</v>
      </c>
      <c r="G133" s="206"/>
      <c r="H133" s="210">
        <v>9.64</v>
      </c>
      <c r="I133" s="211"/>
      <c r="J133" s="206"/>
      <c r="K133" s="206"/>
      <c r="L133" s="212"/>
      <c r="M133" s="213"/>
      <c r="N133" s="214"/>
      <c r="O133" s="214"/>
      <c r="P133" s="214"/>
      <c r="Q133" s="214"/>
      <c r="R133" s="214"/>
      <c r="S133" s="214"/>
      <c r="T133" s="215"/>
      <c r="AT133" s="216" t="s">
        <v>272</v>
      </c>
      <c r="AU133" s="216" t="s">
        <v>73</v>
      </c>
      <c r="AV133" s="13" t="s">
        <v>73</v>
      </c>
      <c r="AW133" s="13" t="s">
        <v>30</v>
      </c>
      <c r="AX133" s="13" t="s">
        <v>64</v>
      </c>
      <c r="AY133" s="216" t="s">
        <v>263</v>
      </c>
    </row>
    <row r="134" spans="1:65" s="15" customFormat="1">
      <c r="B134" s="228"/>
      <c r="C134" s="229"/>
      <c r="D134" s="207" t="s">
        <v>272</v>
      </c>
      <c r="E134" s="230" t="s">
        <v>1</v>
      </c>
      <c r="F134" s="231" t="s">
        <v>1970</v>
      </c>
      <c r="G134" s="229"/>
      <c r="H134" s="232">
        <v>9.64</v>
      </c>
      <c r="I134" s="233"/>
      <c r="J134" s="229"/>
      <c r="K134" s="229"/>
      <c r="L134" s="234"/>
      <c r="M134" s="235"/>
      <c r="N134" s="236"/>
      <c r="O134" s="236"/>
      <c r="P134" s="236"/>
      <c r="Q134" s="236"/>
      <c r="R134" s="236"/>
      <c r="S134" s="236"/>
      <c r="T134" s="237"/>
      <c r="AT134" s="238" t="s">
        <v>272</v>
      </c>
      <c r="AU134" s="238" t="s">
        <v>73</v>
      </c>
      <c r="AV134" s="15" t="s">
        <v>270</v>
      </c>
      <c r="AW134" s="15" t="s">
        <v>30</v>
      </c>
      <c r="AX134" s="15" t="s">
        <v>71</v>
      </c>
      <c r="AY134" s="238" t="s">
        <v>263</v>
      </c>
    </row>
    <row r="135" spans="1:65" s="2" customFormat="1" ht="24.2" customHeight="1">
      <c r="A135" s="35"/>
      <c r="B135" s="36"/>
      <c r="C135" s="191" t="s">
        <v>276</v>
      </c>
      <c r="D135" s="191" t="s">
        <v>266</v>
      </c>
      <c r="E135" s="192" t="s">
        <v>353</v>
      </c>
      <c r="F135" s="193" t="s">
        <v>1971</v>
      </c>
      <c r="G135" s="194" t="s">
        <v>300</v>
      </c>
      <c r="H135" s="195">
        <v>5.5430000000000001</v>
      </c>
      <c r="I135" s="196"/>
      <c r="J135" s="197">
        <f>ROUND(I135*H135,2)</f>
        <v>0</v>
      </c>
      <c r="K135" s="198"/>
      <c r="L135" s="40"/>
      <c r="M135" s="199" t="s">
        <v>1</v>
      </c>
      <c r="N135" s="200" t="s">
        <v>38</v>
      </c>
      <c r="O135" s="72"/>
      <c r="P135" s="201">
        <f>O135*H135</f>
        <v>0</v>
      </c>
      <c r="Q135" s="201">
        <v>0</v>
      </c>
      <c r="R135" s="201">
        <f>Q135*H135</f>
        <v>0</v>
      </c>
      <c r="S135" s="201">
        <v>0</v>
      </c>
      <c r="T135" s="202">
        <f>S135*H135</f>
        <v>0</v>
      </c>
      <c r="U135" s="35"/>
      <c r="V135" s="35"/>
      <c r="W135" s="35"/>
      <c r="X135" s="35"/>
      <c r="Y135" s="35"/>
      <c r="Z135" s="35"/>
      <c r="AA135" s="35"/>
      <c r="AB135" s="35"/>
      <c r="AC135" s="35"/>
      <c r="AD135" s="35"/>
      <c r="AE135" s="35"/>
      <c r="AR135" s="203" t="s">
        <v>270</v>
      </c>
      <c r="AT135" s="203" t="s">
        <v>266</v>
      </c>
      <c r="AU135" s="203" t="s">
        <v>73</v>
      </c>
      <c r="AY135" s="18" t="s">
        <v>263</v>
      </c>
      <c r="BE135" s="204">
        <f>IF(N135="základní",J135,0)</f>
        <v>0</v>
      </c>
      <c r="BF135" s="204">
        <f>IF(N135="snížená",J135,0)</f>
        <v>0</v>
      </c>
      <c r="BG135" s="204">
        <f>IF(N135="zákl. přenesená",J135,0)</f>
        <v>0</v>
      </c>
      <c r="BH135" s="204">
        <f>IF(N135="sníž. přenesená",J135,0)</f>
        <v>0</v>
      </c>
      <c r="BI135" s="204">
        <f>IF(N135="nulová",J135,0)</f>
        <v>0</v>
      </c>
      <c r="BJ135" s="18" t="s">
        <v>71</v>
      </c>
      <c r="BK135" s="204">
        <f>ROUND(I135*H135,2)</f>
        <v>0</v>
      </c>
      <c r="BL135" s="18" t="s">
        <v>270</v>
      </c>
      <c r="BM135" s="203" t="s">
        <v>5027</v>
      </c>
    </row>
    <row r="136" spans="1:65" s="13" customFormat="1">
      <c r="B136" s="205"/>
      <c r="C136" s="206"/>
      <c r="D136" s="207" t="s">
        <v>272</v>
      </c>
      <c r="E136" s="208" t="s">
        <v>1</v>
      </c>
      <c r="F136" s="209" t="s">
        <v>4328</v>
      </c>
      <c r="G136" s="206"/>
      <c r="H136" s="210">
        <v>5.5430000000000001</v>
      </c>
      <c r="I136" s="211"/>
      <c r="J136" s="206"/>
      <c r="K136" s="206"/>
      <c r="L136" s="212"/>
      <c r="M136" s="213"/>
      <c r="N136" s="214"/>
      <c r="O136" s="214"/>
      <c r="P136" s="214"/>
      <c r="Q136" s="214"/>
      <c r="R136" s="214"/>
      <c r="S136" s="214"/>
      <c r="T136" s="215"/>
      <c r="AT136" s="216" t="s">
        <v>272</v>
      </c>
      <c r="AU136" s="216" t="s">
        <v>73</v>
      </c>
      <c r="AV136" s="13" t="s">
        <v>73</v>
      </c>
      <c r="AW136" s="13" t="s">
        <v>30</v>
      </c>
      <c r="AX136" s="13" t="s">
        <v>64</v>
      </c>
      <c r="AY136" s="216" t="s">
        <v>263</v>
      </c>
    </row>
    <row r="137" spans="1:65" s="15" customFormat="1">
      <c r="B137" s="228"/>
      <c r="C137" s="229"/>
      <c r="D137" s="207" t="s">
        <v>272</v>
      </c>
      <c r="E137" s="230" t="s">
        <v>1</v>
      </c>
      <c r="F137" s="231" t="s">
        <v>1970</v>
      </c>
      <c r="G137" s="229"/>
      <c r="H137" s="232">
        <v>5.5430000000000001</v>
      </c>
      <c r="I137" s="233"/>
      <c r="J137" s="229"/>
      <c r="K137" s="229"/>
      <c r="L137" s="234"/>
      <c r="M137" s="235"/>
      <c r="N137" s="236"/>
      <c r="O137" s="236"/>
      <c r="P137" s="236"/>
      <c r="Q137" s="236"/>
      <c r="R137" s="236"/>
      <c r="S137" s="236"/>
      <c r="T137" s="237"/>
      <c r="AT137" s="238" t="s">
        <v>272</v>
      </c>
      <c r="AU137" s="238" t="s">
        <v>73</v>
      </c>
      <c r="AV137" s="15" t="s">
        <v>270</v>
      </c>
      <c r="AW137" s="15" t="s">
        <v>30</v>
      </c>
      <c r="AX137" s="15" t="s">
        <v>71</v>
      </c>
      <c r="AY137" s="238" t="s">
        <v>263</v>
      </c>
    </row>
    <row r="138" spans="1:65" s="2" customFormat="1" ht="16.5" customHeight="1">
      <c r="A138" s="35"/>
      <c r="B138" s="36"/>
      <c r="C138" s="191" t="s">
        <v>270</v>
      </c>
      <c r="D138" s="191" t="s">
        <v>266</v>
      </c>
      <c r="E138" s="192" t="s">
        <v>1974</v>
      </c>
      <c r="F138" s="193" t="s">
        <v>1975</v>
      </c>
      <c r="G138" s="194" t="s">
        <v>796</v>
      </c>
      <c r="H138" s="195">
        <v>17.649999999999999</v>
      </c>
      <c r="I138" s="196"/>
      <c r="J138" s="197">
        <f>ROUND(I138*H138,2)</f>
        <v>0</v>
      </c>
      <c r="K138" s="198"/>
      <c r="L138" s="40"/>
      <c r="M138" s="199" t="s">
        <v>1</v>
      </c>
      <c r="N138" s="200" t="s">
        <v>38</v>
      </c>
      <c r="O138" s="72"/>
      <c r="P138" s="201">
        <f>O138*H138</f>
        <v>0</v>
      </c>
      <c r="Q138" s="201">
        <v>0</v>
      </c>
      <c r="R138" s="201">
        <f>Q138*H138</f>
        <v>0</v>
      </c>
      <c r="S138" s="201">
        <v>0</v>
      </c>
      <c r="T138" s="202">
        <f>S138*H138</f>
        <v>0</v>
      </c>
      <c r="U138" s="35"/>
      <c r="V138" s="35"/>
      <c r="W138" s="35"/>
      <c r="X138" s="35"/>
      <c r="Y138" s="35"/>
      <c r="Z138" s="35"/>
      <c r="AA138" s="35"/>
      <c r="AB138" s="35"/>
      <c r="AC138" s="35"/>
      <c r="AD138" s="35"/>
      <c r="AE138" s="35"/>
      <c r="AR138" s="203" t="s">
        <v>270</v>
      </c>
      <c r="AT138" s="203" t="s">
        <v>266</v>
      </c>
      <c r="AU138" s="203" t="s">
        <v>73</v>
      </c>
      <c r="AY138" s="18" t="s">
        <v>263</v>
      </c>
      <c r="BE138" s="204">
        <f>IF(N138="základní",J138,0)</f>
        <v>0</v>
      </c>
      <c r="BF138" s="204">
        <f>IF(N138="snížená",J138,0)</f>
        <v>0</v>
      </c>
      <c r="BG138" s="204">
        <f>IF(N138="zákl. přenesená",J138,0)</f>
        <v>0</v>
      </c>
      <c r="BH138" s="204">
        <f>IF(N138="sníž. přenesená",J138,0)</f>
        <v>0</v>
      </c>
      <c r="BI138" s="204">
        <f>IF(N138="nulová",J138,0)</f>
        <v>0</v>
      </c>
      <c r="BJ138" s="18" t="s">
        <v>71</v>
      </c>
      <c r="BK138" s="204">
        <f>ROUND(I138*H138,2)</f>
        <v>0</v>
      </c>
      <c r="BL138" s="18" t="s">
        <v>270</v>
      </c>
      <c r="BM138" s="203" t="s">
        <v>5028</v>
      </c>
    </row>
    <row r="139" spans="1:65" s="13" customFormat="1">
      <c r="B139" s="205"/>
      <c r="C139" s="206"/>
      <c r="D139" s="207" t="s">
        <v>272</v>
      </c>
      <c r="E139" s="208" t="s">
        <v>1</v>
      </c>
      <c r="F139" s="209" t="s">
        <v>5029</v>
      </c>
      <c r="G139" s="206"/>
      <c r="H139" s="210">
        <v>17.649999999999999</v>
      </c>
      <c r="I139" s="211"/>
      <c r="J139" s="206"/>
      <c r="K139" s="206"/>
      <c r="L139" s="212"/>
      <c r="M139" s="213"/>
      <c r="N139" s="214"/>
      <c r="O139" s="214"/>
      <c r="P139" s="214"/>
      <c r="Q139" s="214"/>
      <c r="R139" s="214"/>
      <c r="S139" s="214"/>
      <c r="T139" s="215"/>
      <c r="AT139" s="216" t="s">
        <v>272</v>
      </c>
      <c r="AU139" s="216" t="s">
        <v>73</v>
      </c>
      <c r="AV139" s="13" t="s">
        <v>73</v>
      </c>
      <c r="AW139" s="13" t="s">
        <v>30</v>
      </c>
      <c r="AX139" s="13" t="s">
        <v>64</v>
      </c>
      <c r="AY139" s="216" t="s">
        <v>263</v>
      </c>
    </row>
    <row r="140" spans="1:65" s="15" customFormat="1">
      <c r="B140" s="228"/>
      <c r="C140" s="229"/>
      <c r="D140" s="207" t="s">
        <v>272</v>
      </c>
      <c r="E140" s="230" t="s">
        <v>1</v>
      </c>
      <c r="F140" s="231" t="s">
        <v>1970</v>
      </c>
      <c r="G140" s="229"/>
      <c r="H140" s="232">
        <v>17.649999999999999</v>
      </c>
      <c r="I140" s="233"/>
      <c r="J140" s="229"/>
      <c r="K140" s="229"/>
      <c r="L140" s="234"/>
      <c r="M140" s="235"/>
      <c r="N140" s="236"/>
      <c r="O140" s="236"/>
      <c r="P140" s="236"/>
      <c r="Q140" s="236"/>
      <c r="R140" s="236"/>
      <c r="S140" s="236"/>
      <c r="T140" s="237"/>
      <c r="AT140" s="238" t="s">
        <v>272</v>
      </c>
      <c r="AU140" s="238" t="s">
        <v>73</v>
      </c>
      <c r="AV140" s="15" t="s">
        <v>270</v>
      </c>
      <c r="AW140" s="15" t="s">
        <v>30</v>
      </c>
      <c r="AX140" s="15" t="s">
        <v>71</v>
      </c>
      <c r="AY140" s="238" t="s">
        <v>263</v>
      </c>
    </row>
    <row r="141" spans="1:65" s="2" customFormat="1" ht="24.2" customHeight="1">
      <c r="A141" s="35"/>
      <c r="B141" s="36"/>
      <c r="C141" s="191" t="s">
        <v>297</v>
      </c>
      <c r="D141" s="191" t="s">
        <v>266</v>
      </c>
      <c r="E141" s="192" t="s">
        <v>1978</v>
      </c>
      <c r="F141" s="193" t="s">
        <v>1979</v>
      </c>
      <c r="G141" s="194" t="s">
        <v>300</v>
      </c>
      <c r="H141" s="195">
        <v>7.141</v>
      </c>
      <c r="I141" s="196"/>
      <c r="J141" s="197">
        <f>ROUND(I141*H141,2)</f>
        <v>0</v>
      </c>
      <c r="K141" s="198"/>
      <c r="L141" s="40"/>
      <c r="M141" s="199" t="s">
        <v>1</v>
      </c>
      <c r="N141" s="200" t="s">
        <v>38</v>
      </c>
      <c r="O141" s="72"/>
      <c r="P141" s="201">
        <f>O141*H141</f>
        <v>0</v>
      </c>
      <c r="Q141" s="201">
        <v>0</v>
      </c>
      <c r="R141" s="201">
        <f>Q141*H141</f>
        <v>0</v>
      </c>
      <c r="S141" s="201">
        <v>0</v>
      </c>
      <c r="T141" s="202">
        <f>S141*H141</f>
        <v>0</v>
      </c>
      <c r="U141" s="35"/>
      <c r="V141" s="35"/>
      <c r="W141" s="35"/>
      <c r="X141" s="35"/>
      <c r="Y141" s="35"/>
      <c r="Z141" s="35"/>
      <c r="AA141" s="35"/>
      <c r="AB141" s="35"/>
      <c r="AC141" s="35"/>
      <c r="AD141" s="35"/>
      <c r="AE141" s="35"/>
      <c r="AR141" s="203" t="s">
        <v>270</v>
      </c>
      <c r="AT141" s="203" t="s">
        <v>266</v>
      </c>
      <c r="AU141" s="203" t="s">
        <v>73</v>
      </c>
      <c r="AY141" s="18" t="s">
        <v>263</v>
      </c>
      <c r="BE141" s="204">
        <f>IF(N141="základní",J141,0)</f>
        <v>0</v>
      </c>
      <c r="BF141" s="204">
        <f>IF(N141="snížená",J141,0)</f>
        <v>0</v>
      </c>
      <c r="BG141" s="204">
        <f>IF(N141="zákl. přenesená",J141,0)</f>
        <v>0</v>
      </c>
      <c r="BH141" s="204">
        <f>IF(N141="sníž. přenesená",J141,0)</f>
        <v>0</v>
      </c>
      <c r="BI141" s="204">
        <f>IF(N141="nulová",J141,0)</f>
        <v>0</v>
      </c>
      <c r="BJ141" s="18" t="s">
        <v>71</v>
      </c>
      <c r="BK141" s="204">
        <f>ROUND(I141*H141,2)</f>
        <v>0</v>
      </c>
      <c r="BL141" s="18" t="s">
        <v>270</v>
      </c>
      <c r="BM141" s="203" t="s">
        <v>5030</v>
      </c>
    </row>
    <row r="142" spans="1:65" s="13" customFormat="1">
      <c r="B142" s="205"/>
      <c r="C142" s="206"/>
      <c r="D142" s="207" t="s">
        <v>272</v>
      </c>
      <c r="E142" s="208" t="s">
        <v>1</v>
      </c>
      <c r="F142" s="209" t="s">
        <v>5031</v>
      </c>
      <c r="G142" s="206"/>
      <c r="H142" s="210">
        <v>7.141</v>
      </c>
      <c r="I142" s="211"/>
      <c r="J142" s="206"/>
      <c r="K142" s="206"/>
      <c r="L142" s="212"/>
      <c r="M142" s="213"/>
      <c r="N142" s="214"/>
      <c r="O142" s="214"/>
      <c r="P142" s="214"/>
      <c r="Q142" s="214"/>
      <c r="R142" s="214"/>
      <c r="S142" s="214"/>
      <c r="T142" s="215"/>
      <c r="AT142" s="216" t="s">
        <v>272</v>
      </c>
      <c r="AU142" s="216" t="s">
        <v>73</v>
      </c>
      <c r="AV142" s="13" t="s">
        <v>73</v>
      </c>
      <c r="AW142" s="13" t="s">
        <v>30</v>
      </c>
      <c r="AX142" s="13" t="s">
        <v>64</v>
      </c>
      <c r="AY142" s="216" t="s">
        <v>263</v>
      </c>
    </row>
    <row r="143" spans="1:65" s="15" customFormat="1">
      <c r="B143" s="228"/>
      <c r="C143" s="229"/>
      <c r="D143" s="207" t="s">
        <v>272</v>
      </c>
      <c r="E143" s="230" t="s">
        <v>1</v>
      </c>
      <c r="F143" s="231" t="s">
        <v>1970</v>
      </c>
      <c r="G143" s="229"/>
      <c r="H143" s="232">
        <v>7.141</v>
      </c>
      <c r="I143" s="233"/>
      <c r="J143" s="229"/>
      <c r="K143" s="229"/>
      <c r="L143" s="234"/>
      <c r="M143" s="235"/>
      <c r="N143" s="236"/>
      <c r="O143" s="236"/>
      <c r="P143" s="236"/>
      <c r="Q143" s="236"/>
      <c r="R143" s="236"/>
      <c r="S143" s="236"/>
      <c r="T143" s="237"/>
      <c r="AT143" s="238" t="s">
        <v>272</v>
      </c>
      <c r="AU143" s="238" t="s">
        <v>73</v>
      </c>
      <c r="AV143" s="15" t="s">
        <v>270</v>
      </c>
      <c r="AW143" s="15" t="s">
        <v>30</v>
      </c>
      <c r="AX143" s="15" t="s">
        <v>71</v>
      </c>
      <c r="AY143" s="238" t="s">
        <v>263</v>
      </c>
    </row>
    <row r="144" spans="1:65" s="2" customFormat="1" ht="16.5" customHeight="1">
      <c r="A144" s="35"/>
      <c r="B144" s="36"/>
      <c r="C144" s="261" t="s">
        <v>304</v>
      </c>
      <c r="D144" s="261" t="s">
        <v>401</v>
      </c>
      <c r="E144" s="262" t="s">
        <v>1981</v>
      </c>
      <c r="F144" s="263" t="s">
        <v>1982</v>
      </c>
      <c r="G144" s="264" t="s">
        <v>307</v>
      </c>
      <c r="H144" s="265">
        <v>14.282</v>
      </c>
      <c r="I144" s="266"/>
      <c r="J144" s="267">
        <f>ROUND(I144*H144,2)</f>
        <v>0</v>
      </c>
      <c r="K144" s="268"/>
      <c r="L144" s="269"/>
      <c r="M144" s="270" t="s">
        <v>1</v>
      </c>
      <c r="N144" s="271" t="s">
        <v>38</v>
      </c>
      <c r="O144" s="72"/>
      <c r="P144" s="201">
        <f>O144*H144</f>
        <v>0</v>
      </c>
      <c r="Q144" s="201">
        <v>1</v>
      </c>
      <c r="R144" s="201">
        <f>Q144*H144</f>
        <v>14.282</v>
      </c>
      <c r="S144" s="201">
        <v>0</v>
      </c>
      <c r="T144" s="202">
        <f>S144*H144</f>
        <v>0</v>
      </c>
      <c r="U144" s="35"/>
      <c r="V144" s="35"/>
      <c r="W144" s="35"/>
      <c r="X144" s="35"/>
      <c r="Y144" s="35"/>
      <c r="Z144" s="35"/>
      <c r="AA144" s="35"/>
      <c r="AB144" s="35"/>
      <c r="AC144" s="35"/>
      <c r="AD144" s="35"/>
      <c r="AE144" s="35"/>
      <c r="AR144" s="203" t="s">
        <v>314</v>
      </c>
      <c r="AT144" s="203" t="s">
        <v>401</v>
      </c>
      <c r="AU144" s="203" t="s">
        <v>73</v>
      </c>
      <c r="AY144" s="18" t="s">
        <v>263</v>
      </c>
      <c r="BE144" s="204">
        <f>IF(N144="základní",J144,0)</f>
        <v>0</v>
      </c>
      <c r="BF144" s="204">
        <f>IF(N144="snížená",J144,0)</f>
        <v>0</v>
      </c>
      <c r="BG144" s="204">
        <f>IF(N144="zákl. přenesená",J144,0)</f>
        <v>0</v>
      </c>
      <c r="BH144" s="204">
        <f>IF(N144="sníž. přenesená",J144,0)</f>
        <v>0</v>
      </c>
      <c r="BI144" s="204">
        <f>IF(N144="nulová",J144,0)</f>
        <v>0</v>
      </c>
      <c r="BJ144" s="18" t="s">
        <v>71</v>
      </c>
      <c r="BK144" s="204">
        <f>ROUND(I144*H144,2)</f>
        <v>0</v>
      </c>
      <c r="BL144" s="18" t="s">
        <v>270</v>
      </c>
      <c r="BM144" s="203" t="s">
        <v>5032</v>
      </c>
    </row>
    <row r="145" spans="1:65" s="13" customFormat="1">
      <c r="B145" s="205"/>
      <c r="C145" s="206"/>
      <c r="D145" s="207" t="s">
        <v>272</v>
      </c>
      <c r="E145" s="206"/>
      <c r="F145" s="209" t="s">
        <v>5033</v>
      </c>
      <c r="G145" s="206"/>
      <c r="H145" s="210">
        <v>14.282</v>
      </c>
      <c r="I145" s="211"/>
      <c r="J145" s="206"/>
      <c r="K145" s="206"/>
      <c r="L145" s="212"/>
      <c r="M145" s="213"/>
      <c r="N145" s="214"/>
      <c r="O145" s="214"/>
      <c r="P145" s="214"/>
      <c r="Q145" s="214"/>
      <c r="R145" s="214"/>
      <c r="S145" s="214"/>
      <c r="T145" s="215"/>
      <c r="AT145" s="216" t="s">
        <v>272</v>
      </c>
      <c r="AU145" s="216" t="s">
        <v>73</v>
      </c>
      <c r="AV145" s="13" t="s">
        <v>73</v>
      </c>
      <c r="AW145" s="13" t="s">
        <v>4</v>
      </c>
      <c r="AX145" s="13" t="s">
        <v>71</v>
      </c>
      <c r="AY145" s="216" t="s">
        <v>263</v>
      </c>
    </row>
    <row r="146" spans="1:65" s="12" customFormat="1" ht="22.9" customHeight="1">
      <c r="B146" s="175"/>
      <c r="C146" s="176"/>
      <c r="D146" s="177" t="s">
        <v>63</v>
      </c>
      <c r="E146" s="189" t="s">
        <v>270</v>
      </c>
      <c r="F146" s="189" t="s">
        <v>829</v>
      </c>
      <c r="G146" s="176"/>
      <c r="H146" s="176"/>
      <c r="I146" s="179"/>
      <c r="J146" s="190">
        <f>BK146</f>
        <v>0</v>
      </c>
      <c r="K146" s="176"/>
      <c r="L146" s="181"/>
      <c r="M146" s="182"/>
      <c r="N146" s="183"/>
      <c r="O146" s="183"/>
      <c r="P146" s="184">
        <f>SUM(P147:P149)</f>
        <v>0</v>
      </c>
      <c r="Q146" s="183"/>
      <c r="R146" s="184">
        <f>SUM(R147:R149)</f>
        <v>0</v>
      </c>
      <c r="S146" s="183"/>
      <c r="T146" s="185">
        <f>SUM(T147:T149)</f>
        <v>0</v>
      </c>
      <c r="AR146" s="186" t="s">
        <v>71</v>
      </c>
      <c r="AT146" s="187" t="s">
        <v>63</v>
      </c>
      <c r="AU146" s="187" t="s">
        <v>71</v>
      </c>
      <c r="AY146" s="186" t="s">
        <v>263</v>
      </c>
      <c r="BK146" s="188">
        <f>SUM(BK147:BK149)</f>
        <v>0</v>
      </c>
    </row>
    <row r="147" spans="1:65" s="2" customFormat="1" ht="21.75" customHeight="1">
      <c r="A147" s="35"/>
      <c r="B147" s="36"/>
      <c r="C147" s="191" t="s">
        <v>309</v>
      </c>
      <c r="D147" s="191" t="s">
        <v>266</v>
      </c>
      <c r="E147" s="192" t="s">
        <v>1985</v>
      </c>
      <c r="F147" s="193" t="s">
        <v>1986</v>
      </c>
      <c r="G147" s="194" t="s">
        <v>300</v>
      </c>
      <c r="H147" s="195">
        <v>0.48199999999999998</v>
      </c>
      <c r="I147" s="196"/>
      <c r="J147" s="197">
        <f>ROUND(I147*H147,2)</f>
        <v>0</v>
      </c>
      <c r="K147" s="198"/>
      <c r="L147" s="40"/>
      <c r="M147" s="199" t="s">
        <v>1</v>
      </c>
      <c r="N147" s="200" t="s">
        <v>38</v>
      </c>
      <c r="O147" s="72"/>
      <c r="P147" s="201">
        <f>O147*H147</f>
        <v>0</v>
      </c>
      <c r="Q147" s="201">
        <v>0</v>
      </c>
      <c r="R147" s="201">
        <f>Q147*H147</f>
        <v>0</v>
      </c>
      <c r="S147" s="201">
        <v>0</v>
      </c>
      <c r="T147" s="202">
        <f>S147*H147</f>
        <v>0</v>
      </c>
      <c r="U147" s="35"/>
      <c r="V147" s="35"/>
      <c r="W147" s="35"/>
      <c r="X147" s="35"/>
      <c r="Y147" s="35"/>
      <c r="Z147" s="35"/>
      <c r="AA147" s="35"/>
      <c r="AB147" s="35"/>
      <c r="AC147" s="35"/>
      <c r="AD147" s="35"/>
      <c r="AE147" s="35"/>
      <c r="AR147" s="203" t="s">
        <v>270</v>
      </c>
      <c r="AT147" s="203" t="s">
        <v>266</v>
      </c>
      <c r="AU147" s="203" t="s">
        <v>73</v>
      </c>
      <c r="AY147" s="18" t="s">
        <v>263</v>
      </c>
      <c r="BE147" s="204">
        <f>IF(N147="základní",J147,0)</f>
        <v>0</v>
      </c>
      <c r="BF147" s="204">
        <f>IF(N147="snížená",J147,0)</f>
        <v>0</v>
      </c>
      <c r="BG147" s="204">
        <f>IF(N147="zákl. přenesená",J147,0)</f>
        <v>0</v>
      </c>
      <c r="BH147" s="204">
        <f>IF(N147="sníž. přenesená",J147,0)</f>
        <v>0</v>
      </c>
      <c r="BI147" s="204">
        <f>IF(N147="nulová",J147,0)</f>
        <v>0</v>
      </c>
      <c r="BJ147" s="18" t="s">
        <v>71</v>
      </c>
      <c r="BK147" s="204">
        <f>ROUND(I147*H147,2)</f>
        <v>0</v>
      </c>
      <c r="BL147" s="18" t="s">
        <v>270</v>
      </c>
      <c r="BM147" s="203" t="s">
        <v>5034</v>
      </c>
    </row>
    <row r="148" spans="1:65" s="13" customFormat="1">
      <c r="B148" s="205"/>
      <c r="C148" s="206"/>
      <c r="D148" s="207" t="s">
        <v>272</v>
      </c>
      <c r="E148" s="208" t="s">
        <v>1</v>
      </c>
      <c r="F148" s="209" t="s">
        <v>4334</v>
      </c>
      <c r="G148" s="206"/>
      <c r="H148" s="210">
        <v>0.48199999999999998</v>
      </c>
      <c r="I148" s="211"/>
      <c r="J148" s="206"/>
      <c r="K148" s="206"/>
      <c r="L148" s="212"/>
      <c r="M148" s="213"/>
      <c r="N148" s="214"/>
      <c r="O148" s="214"/>
      <c r="P148" s="214"/>
      <c r="Q148" s="214"/>
      <c r="R148" s="214"/>
      <c r="S148" s="214"/>
      <c r="T148" s="215"/>
      <c r="AT148" s="216" t="s">
        <v>272</v>
      </c>
      <c r="AU148" s="216" t="s">
        <v>73</v>
      </c>
      <c r="AV148" s="13" t="s">
        <v>73</v>
      </c>
      <c r="AW148" s="13" t="s">
        <v>30</v>
      </c>
      <c r="AX148" s="13" t="s">
        <v>64</v>
      </c>
      <c r="AY148" s="216" t="s">
        <v>263</v>
      </c>
    </row>
    <row r="149" spans="1:65" s="15" customFormat="1">
      <c r="B149" s="228"/>
      <c r="C149" s="229"/>
      <c r="D149" s="207" t="s">
        <v>272</v>
      </c>
      <c r="E149" s="230" t="s">
        <v>1</v>
      </c>
      <c r="F149" s="231" t="s">
        <v>1970</v>
      </c>
      <c r="G149" s="229"/>
      <c r="H149" s="232">
        <v>0.48199999999999998</v>
      </c>
      <c r="I149" s="233"/>
      <c r="J149" s="229"/>
      <c r="K149" s="229"/>
      <c r="L149" s="234"/>
      <c r="M149" s="235"/>
      <c r="N149" s="236"/>
      <c r="O149" s="236"/>
      <c r="P149" s="236"/>
      <c r="Q149" s="236"/>
      <c r="R149" s="236"/>
      <c r="S149" s="236"/>
      <c r="T149" s="237"/>
      <c r="AT149" s="238" t="s">
        <v>272</v>
      </c>
      <c r="AU149" s="238" t="s">
        <v>73</v>
      </c>
      <c r="AV149" s="15" t="s">
        <v>270</v>
      </c>
      <c r="AW149" s="15" t="s">
        <v>30</v>
      </c>
      <c r="AX149" s="15" t="s">
        <v>71</v>
      </c>
      <c r="AY149" s="238" t="s">
        <v>263</v>
      </c>
    </row>
    <row r="150" spans="1:65" s="12" customFormat="1" ht="22.9" customHeight="1">
      <c r="B150" s="175"/>
      <c r="C150" s="176"/>
      <c r="D150" s="177" t="s">
        <v>63</v>
      </c>
      <c r="E150" s="189" t="s">
        <v>314</v>
      </c>
      <c r="F150" s="189" t="s">
        <v>1712</v>
      </c>
      <c r="G150" s="176"/>
      <c r="H150" s="176"/>
      <c r="I150" s="179"/>
      <c r="J150" s="190">
        <f>BK150</f>
        <v>0</v>
      </c>
      <c r="K150" s="176"/>
      <c r="L150" s="181"/>
      <c r="M150" s="182"/>
      <c r="N150" s="183"/>
      <c r="O150" s="183"/>
      <c r="P150" s="184">
        <f>SUM(P151:P161)</f>
        <v>0</v>
      </c>
      <c r="Q150" s="183"/>
      <c r="R150" s="184">
        <f>SUM(R151:R161)</f>
        <v>4.40025E-2</v>
      </c>
      <c r="S150" s="183"/>
      <c r="T150" s="185">
        <f>SUM(T151:T161)</f>
        <v>0</v>
      </c>
      <c r="AR150" s="186" t="s">
        <v>71</v>
      </c>
      <c r="AT150" s="187" t="s">
        <v>63</v>
      </c>
      <c r="AU150" s="187" t="s">
        <v>71</v>
      </c>
      <c r="AY150" s="186" t="s">
        <v>263</v>
      </c>
      <c r="BK150" s="188">
        <f>SUM(BK151:BK161)</f>
        <v>0</v>
      </c>
    </row>
    <row r="151" spans="1:65" s="2" customFormat="1" ht="16.5" customHeight="1">
      <c r="A151" s="35"/>
      <c r="B151" s="36"/>
      <c r="C151" s="261" t="s">
        <v>314</v>
      </c>
      <c r="D151" s="261" t="s">
        <v>401</v>
      </c>
      <c r="E151" s="262" t="s">
        <v>1901</v>
      </c>
      <c r="F151" s="263" t="s">
        <v>2003</v>
      </c>
      <c r="G151" s="264" t="s">
        <v>1887</v>
      </c>
      <c r="H151" s="265">
        <v>1</v>
      </c>
      <c r="I151" s="266"/>
      <c r="J151" s="267">
        <f>ROUND(I151*H151,2)</f>
        <v>0</v>
      </c>
      <c r="K151" s="268"/>
      <c r="L151" s="269"/>
      <c r="M151" s="270" t="s">
        <v>1</v>
      </c>
      <c r="N151" s="271" t="s">
        <v>38</v>
      </c>
      <c r="O151" s="72"/>
      <c r="P151" s="201">
        <f>O151*H151</f>
        <v>0</v>
      </c>
      <c r="Q151" s="201">
        <v>0</v>
      </c>
      <c r="R151" s="201">
        <f>Q151*H151</f>
        <v>0</v>
      </c>
      <c r="S151" s="201">
        <v>0</v>
      </c>
      <c r="T151" s="202">
        <f>S151*H151</f>
        <v>0</v>
      </c>
      <c r="U151" s="35"/>
      <c r="V151" s="35"/>
      <c r="W151" s="35"/>
      <c r="X151" s="35"/>
      <c r="Y151" s="35"/>
      <c r="Z151" s="35"/>
      <c r="AA151" s="35"/>
      <c r="AB151" s="35"/>
      <c r="AC151" s="35"/>
      <c r="AD151" s="35"/>
      <c r="AE151" s="35"/>
      <c r="AR151" s="203" t="s">
        <v>314</v>
      </c>
      <c r="AT151" s="203" t="s">
        <v>401</v>
      </c>
      <c r="AU151" s="203" t="s">
        <v>73</v>
      </c>
      <c r="AY151" s="18" t="s">
        <v>263</v>
      </c>
      <c r="BE151" s="204">
        <f>IF(N151="základní",J151,0)</f>
        <v>0</v>
      </c>
      <c r="BF151" s="204">
        <f>IF(N151="snížená",J151,0)</f>
        <v>0</v>
      </c>
      <c r="BG151" s="204">
        <f>IF(N151="zákl. přenesená",J151,0)</f>
        <v>0</v>
      </c>
      <c r="BH151" s="204">
        <f>IF(N151="sníž. přenesená",J151,0)</f>
        <v>0</v>
      </c>
      <c r="BI151" s="204">
        <f>IF(N151="nulová",J151,0)</f>
        <v>0</v>
      </c>
      <c r="BJ151" s="18" t="s">
        <v>71</v>
      </c>
      <c r="BK151" s="204">
        <f>ROUND(I151*H151,2)</f>
        <v>0</v>
      </c>
      <c r="BL151" s="18" t="s">
        <v>270</v>
      </c>
      <c r="BM151" s="203" t="s">
        <v>5035</v>
      </c>
    </row>
    <row r="152" spans="1:65" s="2" customFormat="1" ht="24.2" customHeight="1">
      <c r="A152" s="35"/>
      <c r="B152" s="36"/>
      <c r="C152" s="191" t="s">
        <v>264</v>
      </c>
      <c r="D152" s="191" t="s">
        <v>266</v>
      </c>
      <c r="E152" s="192" t="s">
        <v>1989</v>
      </c>
      <c r="F152" s="193" t="s">
        <v>1990</v>
      </c>
      <c r="G152" s="194" t="s">
        <v>796</v>
      </c>
      <c r="H152" s="195">
        <v>17.649999999999999</v>
      </c>
      <c r="I152" s="196"/>
      <c r="J152" s="197">
        <f>ROUND(I152*H152,2)</f>
        <v>0</v>
      </c>
      <c r="K152" s="198"/>
      <c r="L152" s="40"/>
      <c r="M152" s="199" t="s">
        <v>1</v>
      </c>
      <c r="N152" s="200" t="s">
        <v>38</v>
      </c>
      <c r="O152" s="72"/>
      <c r="P152" s="201">
        <f>O152*H152</f>
        <v>0</v>
      </c>
      <c r="Q152" s="201">
        <v>0</v>
      </c>
      <c r="R152" s="201">
        <f>Q152*H152</f>
        <v>0</v>
      </c>
      <c r="S152" s="201">
        <v>0</v>
      </c>
      <c r="T152" s="202">
        <f>S152*H152</f>
        <v>0</v>
      </c>
      <c r="U152" s="35"/>
      <c r="V152" s="35"/>
      <c r="W152" s="35"/>
      <c r="X152" s="35"/>
      <c r="Y152" s="35"/>
      <c r="Z152" s="35"/>
      <c r="AA152" s="35"/>
      <c r="AB152" s="35"/>
      <c r="AC152" s="35"/>
      <c r="AD152" s="35"/>
      <c r="AE152" s="35"/>
      <c r="AR152" s="203" t="s">
        <v>270</v>
      </c>
      <c r="AT152" s="203" t="s">
        <v>266</v>
      </c>
      <c r="AU152" s="203" t="s">
        <v>73</v>
      </c>
      <c r="AY152" s="18" t="s">
        <v>263</v>
      </c>
      <c r="BE152" s="204">
        <f>IF(N152="základní",J152,0)</f>
        <v>0</v>
      </c>
      <c r="BF152" s="204">
        <f>IF(N152="snížená",J152,0)</f>
        <v>0</v>
      </c>
      <c r="BG152" s="204">
        <f>IF(N152="zákl. přenesená",J152,0)</f>
        <v>0</v>
      </c>
      <c r="BH152" s="204">
        <f>IF(N152="sníž. přenesená",J152,0)</f>
        <v>0</v>
      </c>
      <c r="BI152" s="204">
        <f>IF(N152="nulová",J152,0)</f>
        <v>0</v>
      </c>
      <c r="BJ152" s="18" t="s">
        <v>71</v>
      </c>
      <c r="BK152" s="204">
        <f>ROUND(I152*H152,2)</f>
        <v>0</v>
      </c>
      <c r="BL152" s="18" t="s">
        <v>270</v>
      </c>
      <c r="BM152" s="203" t="s">
        <v>5036</v>
      </c>
    </row>
    <row r="153" spans="1:65" s="2" customFormat="1" ht="24.2" customHeight="1">
      <c r="A153" s="35"/>
      <c r="B153" s="36"/>
      <c r="C153" s="261" t="s">
        <v>322</v>
      </c>
      <c r="D153" s="261" t="s">
        <v>401</v>
      </c>
      <c r="E153" s="262" t="s">
        <v>1992</v>
      </c>
      <c r="F153" s="263" t="s">
        <v>1993</v>
      </c>
      <c r="G153" s="264" t="s">
        <v>796</v>
      </c>
      <c r="H153" s="265">
        <v>17.827000000000002</v>
      </c>
      <c r="I153" s="266"/>
      <c r="J153" s="267">
        <f>ROUND(I153*H153,2)</f>
        <v>0</v>
      </c>
      <c r="K153" s="268"/>
      <c r="L153" s="269"/>
      <c r="M153" s="270" t="s">
        <v>1</v>
      </c>
      <c r="N153" s="271" t="s">
        <v>38</v>
      </c>
      <c r="O153" s="72"/>
      <c r="P153" s="201">
        <f>O153*H153</f>
        <v>0</v>
      </c>
      <c r="Q153" s="201">
        <v>0</v>
      </c>
      <c r="R153" s="201">
        <f>Q153*H153</f>
        <v>0</v>
      </c>
      <c r="S153" s="201">
        <v>0</v>
      </c>
      <c r="T153" s="202">
        <f>S153*H153</f>
        <v>0</v>
      </c>
      <c r="U153" s="35"/>
      <c r="V153" s="35"/>
      <c r="W153" s="35"/>
      <c r="X153" s="35"/>
      <c r="Y153" s="35"/>
      <c r="Z153" s="35"/>
      <c r="AA153" s="35"/>
      <c r="AB153" s="35"/>
      <c r="AC153" s="35"/>
      <c r="AD153" s="35"/>
      <c r="AE153" s="35"/>
      <c r="AR153" s="203" t="s">
        <v>314</v>
      </c>
      <c r="AT153" s="203" t="s">
        <v>401</v>
      </c>
      <c r="AU153" s="203" t="s">
        <v>73</v>
      </c>
      <c r="AY153" s="18" t="s">
        <v>263</v>
      </c>
      <c r="BE153" s="204">
        <f>IF(N153="základní",J153,0)</f>
        <v>0</v>
      </c>
      <c r="BF153" s="204">
        <f>IF(N153="snížená",J153,0)</f>
        <v>0</v>
      </c>
      <c r="BG153" s="204">
        <f>IF(N153="zákl. přenesená",J153,0)</f>
        <v>0</v>
      </c>
      <c r="BH153" s="204">
        <f>IF(N153="sníž. přenesená",J153,0)</f>
        <v>0</v>
      </c>
      <c r="BI153" s="204">
        <f>IF(N153="nulová",J153,0)</f>
        <v>0</v>
      </c>
      <c r="BJ153" s="18" t="s">
        <v>71</v>
      </c>
      <c r="BK153" s="204">
        <f>ROUND(I153*H153,2)</f>
        <v>0</v>
      </c>
      <c r="BL153" s="18" t="s">
        <v>270</v>
      </c>
      <c r="BM153" s="203" t="s">
        <v>5037</v>
      </c>
    </row>
    <row r="154" spans="1:65" s="13" customFormat="1">
      <c r="B154" s="205"/>
      <c r="C154" s="206"/>
      <c r="D154" s="207" t="s">
        <v>272</v>
      </c>
      <c r="E154" s="206"/>
      <c r="F154" s="209" t="s">
        <v>5038</v>
      </c>
      <c r="G154" s="206"/>
      <c r="H154" s="210">
        <v>17.827000000000002</v>
      </c>
      <c r="I154" s="211"/>
      <c r="J154" s="206"/>
      <c r="K154" s="206"/>
      <c r="L154" s="212"/>
      <c r="M154" s="213"/>
      <c r="N154" s="214"/>
      <c r="O154" s="214"/>
      <c r="P154" s="214"/>
      <c r="Q154" s="214"/>
      <c r="R154" s="214"/>
      <c r="S154" s="214"/>
      <c r="T154" s="215"/>
      <c r="AT154" s="216" t="s">
        <v>272</v>
      </c>
      <c r="AU154" s="216" t="s">
        <v>73</v>
      </c>
      <c r="AV154" s="13" t="s">
        <v>73</v>
      </c>
      <c r="AW154" s="13" t="s">
        <v>4</v>
      </c>
      <c r="AX154" s="13" t="s">
        <v>71</v>
      </c>
      <c r="AY154" s="216" t="s">
        <v>263</v>
      </c>
    </row>
    <row r="155" spans="1:65" s="2" customFormat="1" ht="33" customHeight="1">
      <c r="A155" s="35"/>
      <c r="B155" s="36"/>
      <c r="C155" s="191" t="s">
        <v>327</v>
      </c>
      <c r="D155" s="191" t="s">
        <v>266</v>
      </c>
      <c r="E155" s="192" t="s">
        <v>4338</v>
      </c>
      <c r="F155" s="193" t="s">
        <v>4339</v>
      </c>
      <c r="G155" s="194" t="s">
        <v>796</v>
      </c>
      <c r="H155" s="195">
        <v>17.649999999999999</v>
      </c>
      <c r="I155" s="196"/>
      <c r="J155" s="197">
        <f>ROUND(I155*H155,2)</f>
        <v>0</v>
      </c>
      <c r="K155" s="198"/>
      <c r="L155" s="40"/>
      <c r="M155" s="199" t="s">
        <v>1</v>
      </c>
      <c r="N155" s="200" t="s">
        <v>38</v>
      </c>
      <c r="O155" s="72"/>
      <c r="P155" s="201">
        <f>O155*H155</f>
        <v>0</v>
      </c>
      <c r="Q155" s="201">
        <v>1.0000000000000001E-5</v>
      </c>
      <c r="R155" s="201">
        <f>Q155*H155</f>
        <v>1.7650000000000001E-4</v>
      </c>
      <c r="S155" s="201">
        <v>0</v>
      </c>
      <c r="T155" s="202">
        <f>S155*H155</f>
        <v>0</v>
      </c>
      <c r="U155" s="35"/>
      <c r="V155" s="35"/>
      <c r="W155" s="35"/>
      <c r="X155" s="35"/>
      <c r="Y155" s="35"/>
      <c r="Z155" s="35"/>
      <c r="AA155" s="35"/>
      <c r="AB155" s="35"/>
      <c r="AC155" s="35"/>
      <c r="AD155" s="35"/>
      <c r="AE155" s="35"/>
      <c r="AR155" s="203" t="s">
        <v>270</v>
      </c>
      <c r="AT155" s="203" t="s">
        <v>266</v>
      </c>
      <c r="AU155" s="203" t="s">
        <v>73</v>
      </c>
      <c r="AY155" s="18" t="s">
        <v>263</v>
      </c>
      <c r="BE155" s="204">
        <f>IF(N155="základní",J155,0)</f>
        <v>0</v>
      </c>
      <c r="BF155" s="204">
        <f>IF(N155="snížená",J155,0)</f>
        <v>0</v>
      </c>
      <c r="BG155" s="204">
        <f>IF(N155="zákl. přenesená",J155,0)</f>
        <v>0</v>
      </c>
      <c r="BH155" s="204">
        <f>IF(N155="sníž. přenesená",J155,0)</f>
        <v>0</v>
      </c>
      <c r="BI155" s="204">
        <f>IF(N155="nulová",J155,0)</f>
        <v>0</v>
      </c>
      <c r="BJ155" s="18" t="s">
        <v>71</v>
      </c>
      <c r="BK155" s="204">
        <f>ROUND(I155*H155,2)</f>
        <v>0</v>
      </c>
      <c r="BL155" s="18" t="s">
        <v>270</v>
      </c>
      <c r="BM155" s="203" t="s">
        <v>5039</v>
      </c>
    </row>
    <row r="156" spans="1:65" s="2" customFormat="1" ht="21.75" customHeight="1">
      <c r="A156" s="35"/>
      <c r="B156" s="36"/>
      <c r="C156" s="261" t="s">
        <v>8</v>
      </c>
      <c r="D156" s="261" t="s">
        <v>401</v>
      </c>
      <c r="E156" s="262" t="s">
        <v>4341</v>
      </c>
      <c r="F156" s="263" t="s">
        <v>4342</v>
      </c>
      <c r="G156" s="264" t="s">
        <v>796</v>
      </c>
      <c r="H156" s="265">
        <v>18.18</v>
      </c>
      <c r="I156" s="266"/>
      <c r="J156" s="267">
        <f>ROUND(I156*H156,2)</f>
        <v>0</v>
      </c>
      <c r="K156" s="268"/>
      <c r="L156" s="269"/>
      <c r="M156" s="270" t="s">
        <v>1</v>
      </c>
      <c r="N156" s="271" t="s">
        <v>38</v>
      </c>
      <c r="O156" s="72"/>
      <c r="P156" s="201">
        <f>O156*H156</f>
        <v>0</v>
      </c>
      <c r="Q156" s="201">
        <v>2.0999999999999999E-3</v>
      </c>
      <c r="R156" s="201">
        <f>Q156*H156</f>
        <v>3.8177999999999997E-2</v>
      </c>
      <c r="S156" s="201">
        <v>0</v>
      </c>
      <c r="T156" s="202">
        <f>S156*H156</f>
        <v>0</v>
      </c>
      <c r="U156" s="35"/>
      <c r="V156" s="35"/>
      <c r="W156" s="35"/>
      <c r="X156" s="35"/>
      <c r="Y156" s="35"/>
      <c r="Z156" s="35"/>
      <c r="AA156" s="35"/>
      <c r="AB156" s="35"/>
      <c r="AC156" s="35"/>
      <c r="AD156" s="35"/>
      <c r="AE156" s="35"/>
      <c r="AR156" s="203" t="s">
        <v>314</v>
      </c>
      <c r="AT156" s="203" t="s">
        <v>401</v>
      </c>
      <c r="AU156" s="203" t="s">
        <v>73</v>
      </c>
      <c r="AY156" s="18" t="s">
        <v>263</v>
      </c>
      <c r="BE156" s="204">
        <f>IF(N156="základní",J156,0)</f>
        <v>0</v>
      </c>
      <c r="BF156" s="204">
        <f>IF(N156="snížená",J156,0)</f>
        <v>0</v>
      </c>
      <c r="BG156" s="204">
        <f>IF(N156="zákl. přenesená",J156,0)</f>
        <v>0</v>
      </c>
      <c r="BH156" s="204">
        <f>IF(N156="sníž. přenesená",J156,0)</f>
        <v>0</v>
      </c>
      <c r="BI156" s="204">
        <f>IF(N156="nulová",J156,0)</f>
        <v>0</v>
      </c>
      <c r="BJ156" s="18" t="s">
        <v>71</v>
      </c>
      <c r="BK156" s="204">
        <f>ROUND(I156*H156,2)</f>
        <v>0</v>
      </c>
      <c r="BL156" s="18" t="s">
        <v>270</v>
      </c>
      <c r="BM156" s="203" t="s">
        <v>5040</v>
      </c>
    </row>
    <row r="157" spans="1:65" s="13" customFormat="1">
      <c r="B157" s="205"/>
      <c r="C157" s="206"/>
      <c r="D157" s="207" t="s">
        <v>272</v>
      </c>
      <c r="E157" s="206"/>
      <c r="F157" s="209" t="s">
        <v>5041</v>
      </c>
      <c r="G157" s="206"/>
      <c r="H157" s="210">
        <v>18.18</v>
      </c>
      <c r="I157" s="211"/>
      <c r="J157" s="206"/>
      <c r="K157" s="206"/>
      <c r="L157" s="212"/>
      <c r="M157" s="213"/>
      <c r="N157" s="214"/>
      <c r="O157" s="214"/>
      <c r="P157" s="214"/>
      <c r="Q157" s="214"/>
      <c r="R157" s="214"/>
      <c r="S157" s="214"/>
      <c r="T157" s="215"/>
      <c r="AT157" s="216" t="s">
        <v>272</v>
      </c>
      <c r="AU157" s="216" t="s">
        <v>73</v>
      </c>
      <c r="AV157" s="13" t="s">
        <v>73</v>
      </c>
      <c r="AW157" s="13" t="s">
        <v>4</v>
      </c>
      <c r="AX157" s="13" t="s">
        <v>71</v>
      </c>
      <c r="AY157" s="216" t="s">
        <v>263</v>
      </c>
    </row>
    <row r="158" spans="1:65" s="2" customFormat="1" ht="16.5" customHeight="1">
      <c r="A158" s="35"/>
      <c r="B158" s="36"/>
      <c r="C158" s="191" t="s">
        <v>397</v>
      </c>
      <c r="D158" s="191" t="s">
        <v>266</v>
      </c>
      <c r="E158" s="192" t="s">
        <v>2005</v>
      </c>
      <c r="F158" s="193" t="s">
        <v>2006</v>
      </c>
      <c r="G158" s="194" t="s">
        <v>796</v>
      </c>
      <c r="H158" s="195">
        <v>17.649999999999999</v>
      </c>
      <c r="I158" s="196"/>
      <c r="J158" s="197">
        <f>ROUND(I158*H158,2)</f>
        <v>0</v>
      </c>
      <c r="K158" s="198"/>
      <c r="L158" s="40"/>
      <c r="M158" s="199" t="s">
        <v>1</v>
      </c>
      <c r="N158" s="200" t="s">
        <v>38</v>
      </c>
      <c r="O158" s="72"/>
      <c r="P158" s="201">
        <f>O158*H158</f>
        <v>0</v>
      </c>
      <c r="Q158" s="201">
        <v>2.0000000000000001E-4</v>
      </c>
      <c r="R158" s="201">
        <f>Q158*H158</f>
        <v>3.5299999999999997E-3</v>
      </c>
      <c r="S158" s="201">
        <v>0</v>
      </c>
      <c r="T158" s="202">
        <f>S158*H158</f>
        <v>0</v>
      </c>
      <c r="U158" s="35"/>
      <c r="V158" s="35"/>
      <c r="W158" s="35"/>
      <c r="X158" s="35"/>
      <c r="Y158" s="35"/>
      <c r="Z158" s="35"/>
      <c r="AA158" s="35"/>
      <c r="AB158" s="35"/>
      <c r="AC158" s="35"/>
      <c r="AD158" s="35"/>
      <c r="AE158" s="35"/>
      <c r="AR158" s="203" t="s">
        <v>270</v>
      </c>
      <c r="AT158" s="203" t="s">
        <v>266</v>
      </c>
      <c r="AU158" s="203" t="s">
        <v>73</v>
      </c>
      <c r="AY158" s="18" t="s">
        <v>263</v>
      </c>
      <c r="BE158" s="204">
        <f>IF(N158="základní",J158,0)</f>
        <v>0</v>
      </c>
      <c r="BF158" s="204">
        <f>IF(N158="snížená",J158,0)</f>
        <v>0</v>
      </c>
      <c r="BG158" s="204">
        <f>IF(N158="zákl. přenesená",J158,0)</f>
        <v>0</v>
      </c>
      <c r="BH158" s="204">
        <f>IF(N158="sníž. přenesená",J158,0)</f>
        <v>0</v>
      </c>
      <c r="BI158" s="204">
        <f>IF(N158="nulová",J158,0)</f>
        <v>0</v>
      </c>
      <c r="BJ158" s="18" t="s">
        <v>71</v>
      </c>
      <c r="BK158" s="204">
        <f>ROUND(I158*H158,2)</f>
        <v>0</v>
      </c>
      <c r="BL158" s="18" t="s">
        <v>270</v>
      </c>
      <c r="BM158" s="203" t="s">
        <v>5042</v>
      </c>
    </row>
    <row r="159" spans="1:65" s="2" customFormat="1" ht="16.5" customHeight="1">
      <c r="A159" s="35"/>
      <c r="B159" s="36"/>
      <c r="C159" s="261" t="s">
        <v>405</v>
      </c>
      <c r="D159" s="261" t="s">
        <v>401</v>
      </c>
      <c r="E159" s="262" t="s">
        <v>2008</v>
      </c>
      <c r="F159" s="263" t="s">
        <v>2009</v>
      </c>
      <c r="G159" s="264" t="s">
        <v>796</v>
      </c>
      <c r="H159" s="265">
        <v>17.649999999999999</v>
      </c>
      <c r="I159" s="266"/>
      <c r="J159" s="267">
        <f>ROUND(I159*H159,2)</f>
        <v>0</v>
      </c>
      <c r="K159" s="268"/>
      <c r="L159" s="269"/>
      <c r="M159" s="270" t="s">
        <v>1</v>
      </c>
      <c r="N159" s="271" t="s">
        <v>38</v>
      </c>
      <c r="O159" s="72"/>
      <c r="P159" s="201">
        <f>O159*H159</f>
        <v>0</v>
      </c>
      <c r="Q159" s="201">
        <v>5.0000000000000002E-5</v>
      </c>
      <c r="R159" s="201">
        <f>Q159*H159</f>
        <v>8.8249999999999993E-4</v>
      </c>
      <c r="S159" s="201">
        <v>0</v>
      </c>
      <c r="T159" s="202">
        <f>S159*H159</f>
        <v>0</v>
      </c>
      <c r="U159" s="35"/>
      <c r="V159" s="35"/>
      <c r="W159" s="35"/>
      <c r="X159" s="35"/>
      <c r="Y159" s="35"/>
      <c r="Z159" s="35"/>
      <c r="AA159" s="35"/>
      <c r="AB159" s="35"/>
      <c r="AC159" s="35"/>
      <c r="AD159" s="35"/>
      <c r="AE159" s="35"/>
      <c r="AR159" s="203" t="s">
        <v>314</v>
      </c>
      <c r="AT159" s="203" t="s">
        <v>401</v>
      </c>
      <c r="AU159" s="203" t="s">
        <v>73</v>
      </c>
      <c r="AY159" s="18" t="s">
        <v>263</v>
      </c>
      <c r="BE159" s="204">
        <f>IF(N159="základní",J159,0)</f>
        <v>0</v>
      </c>
      <c r="BF159" s="204">
        <f>IF(N159="snížená",J159,0)</f>
        <v>0</v>
      </c>
      <c r="BG159" s="204">
        <f>IF(N159="zákl. přenesená",J159,0)</f>
        <v>0</v>
      </c>
      <c r="BH159" s="204">
        <f>IF(N159="sníž. přenesená",J159,0)</f>
        <v>0</v>
      </c>
      <c r="BI159" s="204">
        <f>IF(N159="nulová",J159,0)</f>
        <v>0</v>
      </c>
      <c r="BJ159" s="18" t="s">
        <v>71</v>
      </c>
      <c r="BK159" s="204">
        <f>ROUND(I159*H159,2)</f>
        <v>0</v>
      </c>
      <c r="BL159" s="18" t="s">
        <v>270</v>
      </c>
      <c r="BM159" s="203" t="s">
        <v>5043</v>
      </c>
    </row>
    <row r="160" spans="1:65" s="2" customFormat="1" ht="19.5">
      <c r="A160" s="35"/>
      <c r="B160" s="36"/>
      <c r="C160" s="37"/>
      <c r="D160" s="207" t="s">
        <v>294</v>
      </c>
      <c r="E160" s="37"/>
      <c r="F160" s="239" t="s">
        <v>2011</v>
      </c>
      <c r="G160" s="37"/>
      <c r="H160" s="37"/>
      <c r="I160" s="240"/>
      <c r="J160" s="37"/>
      <c r="K160" s="37"/>
      <c r="L160" s="40"/>
      <c r="M160" s="241"/>
      <c r="N160" s="242"/>
      <c r="O160" s="72"/>
      <c r="P160" s="72"/>
      <c r="Q160" s="72"/>
      <c r="R160" s="72"/>
      <c r="S160" s="72"/>
      <c r="T160" s="73"/>
      <c r="U160" s="35"/>
      <c r="V160" s="35"/>
      <c r="W160" s="35"/>
      <c r="X160" s="35"/>
      <c r="Y160" s="35"/>
      <c r="Z160" s="35"/>
      <c r="AA160" s="35"/>
      <c r="AB160" s="35"/>
      <c r="AC160" s="35"/>
      <c r="AD160" s="35"/>
      <c r="AE160" s="35"/>
      <c r="AT160" s="18" t="s">
        <v>294</v>
      </c>
      <c r="AU160" s="18" t="s">
        <v>73</v>
      </c>
    </row>
    <row r="161" spans="1:65" s="2" customFormat="1" ht="24.2" customHeight="1">
      <c r="A161" s="35"/>
      <c r="B161" s="36"/>
      <c r="C161" s="191" t="s">
        <v>412</v>
      </c>
      <c r="D161" s="191" t="s">
        <v>266</v>
      </c>
      <c r="E161" s="192" t="s">
        <v>2012</v>
      </c>
      <c r="F161" s="193" t="s">
        <v>2013</v>
      </c>
      <c r="G161" s="194" t="s">
        <v>796</v>
      </c>
      <c r="H161" s="195">
        <v>17.649999999999999</v>
      </c>
      <c r="I161" s="196"/>
      <c r="J161" s="197">
        <f>ROUND(I161*H161,2)</f>
        <v>0</v>
      </c>
      <c r="K161" s="198"/>
      <c r="L161" s="40"/>
      <c r="M161" s="199" t="s">
        <v>1</v>
      </c>
      <c r="N161" s="200" t="s">
        <v>38</v>
      </c>
      <c r="O161" s="72"/>
      <c r="P161" s="201">
        <f>O161*H161</f>
        <v>0</v>
      </c>
      <c r="Q161" s="201">
        <v>6.9999999999999994E-5</v>
      </c>
      <c r="R161" s="201">
        <f>Q161*H161</f>
        <v>1.2354999999999998E-3</v>
      </c>
      <c r="S161" s="201">
        <v>0</v>
      </c>
      <c r="T161" s="202">
        <f>S161*H161</f>
        <v>0</v>
      </c>
      <c r="U161" s="35"/>
      <c r="V161" s="35"/>
      <c r="W161" s="35"/>
      <c r="X161" s="35"/>
      <c r="Y161" s="35"/>
      <c r="Z161" s="35"/>
      <c r="AA161" s="35"/>
      <c r="AB161" s="35"/>
      <c r="AC161" s="35"/>
      <c r="AD161" s="35"/>
      <c r="AE161" s="35"/>
      <c r="AR161" s="203" t="s">
        <v>270</v>
      </c>
      <c r="AT161" s="203" t="s">
        <v>266</v>
      </c>
      <c r="AU161" s="203" t="s">
        <v>73</v>
      </c>
      <c r="AY161" s="18" t="s">
        <v>263</v>
      </c>
      <c r="BE161" s="204">
        <f>IF(N161="základní",J161,0)</f>
        <v>0</v>
      </c>
      <c r="BF161" s="204">
        <f>IF(N161="snížená",J161,0)</f>
        <v>0</v>
      </c>
      <c r="BG161" s="204">
        <f>IF(N161="zákl. přenesená",J161,0)</f>
        <v>0</v>
      </c>
      <c r="BH161" s="204">
        <f>IF(N161="sníž. přenesená",J161,0)</f>
        <v>0</v>
      </c>
      <c r="BI161" s="204">
        <f>IF(N161="nulová",J161,0)</f>
        <v>0</v>
      </c>
      <c r="BJ161" s="18" t="s">
        <v>71</v>
      </c>
      <c r="BK161" s="204">
        <f>ROUND(I161*H161,2)</f>
        <v>0</v>
      </c>
      <c r="BL161" s="18" t="s">
        <v>270</v>
      </c>
      <c r="BM161" s="203" t="s">
        <v>5044</v>
      </c>
    </row>
    <row r="162" spans="1:65" s="12" customFormat="1" ht="22.9" customHeight="1">
      <c r="B162" s="175"/>
      <c r="C162" s="176"/>
      <c r="D162" s="177" t="s">
        <v>63</v>
      </c>
      <c r="E162" s="189" t="s">
        <v>302</v>
      </c>
      <c r="F162" s="189" t="s">
        <v>303</v>
      </c>
      <c r="G162" s="176"/>
      <c r="H162" s="176"/>
      <c r="I162" s="179"/>
      <c r="J162" s="190">
        <f>BK162</f>
        <v>0</v>
      </c>
      <c r="K162" s="176"/>
      <c r="L162" s="181"/>
      <c r="M162" s="182"/>
      <c r="N162" s="183"/>
      <c r="O162" s="183"/>
      <c r="P162" s="184">
        <f>SUM(P163:P170)</f>
        <v>0</v>
      </c>
      <c r="Q162" s="183"/>
      <c r="R162" s="184">
        <f>SUM(R163:R170)</f>
        <v>0</v>
      </c>
      <c r="S162" s="183"/>
      <c r="T162" s="185">
        <f>SUM(T163:T170)</f>
        <v>0</v>
      </c>
      <c r="AR162" s="186" t="s">
        <v>71</v>
      </c>
      <c r="AT162" s="187" t="s">
        <v>63</v>
      </c>
      <c r="AU162" s="187" t="s">
        <v>71</v>
      </c>
      <c r="AY162" s="186" t="s">
        <v>263</v>
      </c>
      <c r="BK162" s="188">
        <f>SUM(BK163:BK170)</f>
        <v>0</v>
      </c>
    </row>
    <row r="163" spans="1:65" s="2" customFormat="1" ht="21.75" customHeight="1">
      <c r="A163" s="35"/>
      <c r="B163" s="36"/>
      <c r="C163" s="191" t="s">
        <v>416</v>
      </c>
      <c r="D163" s="191" t="s">
        <v>266</v>
      </c>
      <c r="E163" s="192" t="s">
        <v>2015</v>
      </c>
      <c r="F163" s="193" t="s">
        <v>2016</v>
      </c>
      <c r="G163" s="194" t="s">
        <v>307</v>
      </c>
      <c r="H163" s="195">
        <v>4.6689999999999996</v>
      </c>
      <c r="I163" s="196"/>
      <c r="J163" s="197">
        <f>ROUND(I163*H163,2)</f>
        <v>0</v>
      </c>
      <c r="K163" s="198"/>
      <c r="L163" s="40"/>
      <c r="M163" s="199" t="s">
        <v>1</v>
      </c>
      <c r="N163" s="200" t="s">
        <v>38</v>
      </c>
      <c r="O163" s="72"/>
      <c r="P163" s="201">
        <f>O163*H163</f>
        <v>0</v>
      </c>
      <c r="Q163" s="201">
        <v>0</v>
      </c>
      <c r="R163" s="201">
        <f>Q163*H163</f>
        <v>0</v>
      </c>
      <c r="S163" s="201">
        <v>0</v>
      </c>
      <c r="T163" s="202">
        <f>S163*H163</f>
        <v>0</v>
      </c>
      <c r="U163" s="35"/>
      <c r="V163" s="35"/>
      <c r="W163" s="35"/>
      <c r="X163" s="35"/>
      <c r="Y163" s="35"/>
      <c r="Z163" s="35"/>
      <c r="AA163" s="35"/>
      <c r="AB163" s="35"/>
      <c r="AC163" s="35"/>
      <c r="AD163" s="35"/>
      <c r="AE163" s="35"/>
      <c r="AR163" s="203" t="s">
        <v>270</v>
      </c>
      <c r="AT163" s="203" t="s">
        <v>266</v>
      </c>
      <c r="AU163" s="203" t="s">
        <v>73</v>
      </c>
      <c r="AY163" s="18" t="s">
        <v>263</v>
      </c>
      <c r="BE163" s="204">
        <f>IF(N163="základní",J163,0)</f>
        <v>0</v>
      </c>
      <c r="BF163" s="204">
        <f>IF(N163="snížená",J163,0)</f>
        <v>0</v>
      </c>
      <c r="BG163" s="204">
        <f>IF(N163="zákl. přenesená",J163,0)</f>
        <v>0</v>
      </c>
      <c r="BH163" s="204">
        <f>IF(N163="sníž. přenesená",J163,0)</f>
        <v>0</v>
      </c>
      <c r="BI163" s="204">
        <f>IF(N163="nulová",J163,0)</f>
        <v>0</v>
      </c>
      <c r="BJ163" s="18" t="s">
        <v>71</v>
      </c>
      <c r="BK163" s="204">
        <f>ROUND(I163*H163,2)</f>
        <v>0</v>
      </c>
      <c r="BL163" s="18" t="s">
        <v>270</v>
      </c>
      <c r="BM163" s="203" t="s">
        <v>5045</v>
      </c>
    </row>
    <row r="164" spans="1:65" s="2" customFormat="1" ht="24.2" customHeight="1">
      <c r="A164" s="35"/>
      <c r="B164" s="36"/>
      <c r="C164" s="191" t="s">
        <v>421</v>
      </c>
      <c r="D164" s="191" t="s">
        <v>266</v>
      </c>
      <c r="E164" s="192" t="s">
        <v>2018</v>
      </c>
      <c r="F164" s="193" t="s">
        <v>2019</v>
      </c>
      <c r="G164" s="194" t="s">
        <v>307</v>
      </c>
      <c r="H164" s="195">
        <v>93.38</v>
      </c>
      <c r="I164" s="196"/>
      <c r="J164" s="197">
        <f>ROUND(I164*H164,2)</f>
        <v>0</v>
      </c>
      <c r="K164" s="198"/>
      <c r="L164" s="40"/>
      <c r="M164" s="199" t="s">
        <v>1</v>
      </c>
      <c r="N164" s="200" t="s">
        <v>38</v>
      </c>
      <c r="O164" s="72"/>
      <c r="P164" s="201">
        <f>O164*H164</f>
        <v>0</v>
      </c>
      <c r="Q164" s="201">
        <v>0</v>
      </c>
      <c r="R164" s="201">
        <f>Q164*H164</f>
        <v>0</v>
      </c>
      <c r="S164" s="201">
        <v>0</v>
      </c>
      <c r="T164" s="202">
        <f>S164*H164</f>
        <v>0</v>
      </c>
      <c r="U164" s="35"/>
      <c r="V164" s="35"/>
      <c r="W164" s="35"/>
      <c r="X164" s="35"/>
      <c r="Y164" s="35"/>
      <c r="Z164" s="35"/>
      <c r="AA164" s="35"/>
      <c r="AB164" s="35"/>
      <c r="AC164" s="35"/>
      <c r="AD164" s="35"/>
      <c r="AE164" s="35"/>
      <c r="AR164" s="203" t="s">
        <v>270</v>
      </c>
      <c r="AT164" s="203" t="s">
        <v>266</v>
      </c>
      <c r="AU164" s="203" t="s">
        <v>73</v>
      </c>
      <c r="AY164" s="18" t="s">
        <v>263</v>
      </c>
      <c r="BE164" s="204">
        <f>IF(N164="základní",J164,0)</f>
        <v>0</v>
      </c>
      <c r="BF164" s="204">
        <f>IF(N164="snížená",J164,0)</f>
        <v>0</v>
      </c>
      <c r="BG164" s="204">
        <f>IF(N164="zákl. přenesená",J164,0)</f>
        <v>0</v>
      </c>
      <c r="BH164" s="204">
        <f>IF(N164="sníž. přenesená",J164,0)</f>
        <v>0</v>
      </c>
      <c r="BI164" s="204">
        <f>IF(N164="nulová",J164,0)</f>
        <v>0</v>
      </c>
      <c r="BJ164" s="18" t="s">
        <v>71</v>
      </c>
      <c r="BK164" s="204">
        <f>ROUND(I164*H164,2)</f>
        <v>0</v>
      </c>
      <c r="BL164" s="18" t="s">
        <v>270</v>
      </c>
      <c r="BM164" s="203" t="s">
        <v>5046</v>
      </c>
    </row>
    <row r="165" spans="1:65" s="13" customFormat="1">
      <c r="B165" s="205"/>
      <c r="C165" s="206"/>
      <c r="D165" s="207" t="s">
        <v>272</v>
      </c>
      <c r="E165" s="206"/>
      <c r="F165" s="209" t="s">
        <v>5047</v>
      </c>
      <c r="G165" s="206"/>
      <c r="H165" s="210">
        <v>93.38</v>
      </c>
      <c r="I165" s="211"/>
      <c r="J165" s="206"/>
      <c r="K165" s="206"/>
      <c r="L165" s="212"/>
      <c r="M165" s="213"/>
      <c r="N165" s="214"/>
      <c r="O165" s="214"/>
      <c r="P165" s="214"/>
      <c r="Q165" s="214"/>
      <c r="R165" s="214"/>
      <c r="S165" s="214"/>
      <c r="T165" s="215"/>
      <c r="AT165" s="216" t="s">
        <v>272</v>
      </c>
      <c r="AU165" s="216" t="s">
        <v>73</v>
      </c>
      <c r="AV165" s="13" t="s">
        <v>73</v>
      </c>
      <c r="AW165" s="13" t="s">
        <v>4</v>
      </c>
      <c r="AX165" s="13" t="s">
        <v>71</v>
      </c>
      <c r="AY165" s="216" t="s">
        <v>263</v>
      </c>
    </row>
    <row r="166" spans="1:65" s="2" customFormat="1" ht="24.2" customHeight="1">
      <c r="A166" s="35"/>
      <c r="B166" s="36"/>
      <c r="C166" s="191" t="s">
        <v>426</v>
      </c>
      <c r="D166" s="191" t="s">
        <v>266</v>
      </c>
      <c r="E166" s="192" t="s">
        <v>305</v>
      </c>
      <c r="F166" s="193" t="s">
        <v>306</v>
      </c>
      <c r="G166" s="194" t="s">
        <v>307</v>
      </c>
      <c r="H166" s="195">
        <v>4.6689999999999996</v>
      </c>
      <c r="I166" s="196"/>
      <c r="J166" s="197">
        <f>ROUND(I166*H166,2)</f>
        <v>0</v>
      </c>
      <c r="K166" s="198"/>
      <c r="L166" s="40"/>
      <c r="M166" s="199" t="s">
        <v>1</v>
      </c>
      <c r="N166" s="200" t="s">
        <v>38</v>
      </c>
      <c r="O166" s="72"/>
      <c r="P166" s="201">
        <f>O166*H166</f>
        <v>0</v>
      </c>
      <c r="Q166" s="201">
        <v>0</v>
      </c>
      <c r="R166" s="201">
        <f>Q166*H166</f>
        <v>0</v>
      </c>
      <c r="S166" s="201">
        <v>0</v>
      </c>
      <c r="T166" s="202">
        <f>S166*H166</f>
        <v>0</v>
      </c>
      <c r="U166" s="35"/>
      <c r="V166" s="35"/>
      <c r="W166" s="35"/>
      <c r="X166" s="35"/>
      <c r="Y166" s="35"/>
      <c r="Z166" s="35"/>
      <c r="AA166" s="35"/>
      <c r="AB166" s="35"/>
      <c r="AC166" s="35"/>
      <c r="AD166" s="35"/>
      <c r="AE166" s="35"/>
      <c r="AR166" s="203" t="s">
        <v>270</v>
      </c>
      <c r="AT166" s="203" t="s">
        <v>266</v>
      </c>
      <c r="AU166" s="203" t="s">
        <v>73</v>
      </c>
      <c r="AY166" s="18" t="s">
        <v>263</v>
      </c>
      <c r="BE166" s="204">
        <f>IF(N166="základní",J166,0)</f>
        <v>0</v>
      </c>
      <c r="BF166" s="204">
        <f>IF(N166="snížená",J166,0)</f>
        <v>0</v>
      </c>
      <c r="BG166" s="204">
        <f>IF(N166="zákl. přenesená",J166,0)</f>
        <v>0</v>
      </c>
      <c r="BH166" s="204">
        <f>IF(N166="sníž. přenesená",J166,0)</f>
        <v>0</v>
      </c>
      <c r="BI166" s="204">
        <f>IF(N166="nulová",J166,0)</f>
        <v>0</v>
      </c>
      <c r="BJ166" s="18" t="s">
        <v>71</v>
      </c>
      <c r="BK166" s="204">
        <f>ROUND(I166*H166,2)</f>
        <v>0</v>
      </c>
      <c r="BL166" s="18" t="s">
        <v>270</v>
      </c>
      <c r="BM166" s="203" t="s">
        <v>5048</v>
      </c>
    </row>
    <row r="167" spans="1:65" s="2" customFormat="1" ht="33" customHeight="1">
      <c r="A167" s="35"/>
      <c r="B167" s="36"/>
      <c r="C167" s="191" t="s">
        <v>554</v>
      </c>
      <c r="D167" s="191" t="s">
        <v>266</v>
      </c>
      <c r="E167" s="192" t="s">
        <v>2023</v>
      </c>
      <c r="F167" s="193" t="s">
        <v>2024</v>
      </c>
      <c r="G167" s="194" t="s">
        <v>307</v>
      </c>
      <c r="H167" s="195">
        <v>1.401</v>
      </c>
      <c r="I167" s="196"/>
      <c r="J167" s="197">
        <f>ROUND(I167*H167,2)</f>
        <v>0</v>
      </c>
      <c r="K167" s="198"/>
      <c r="L167" s="40"/>
      <c r="M167" s="199" t="s">
        <v>1</v>
      </c>
      <c r="N167" s="200" t="s">
        <v>38</v>
      </c>
      <c r="O167" s="72"/>
      <c r="P167" s="201">
        <f>O167*H167</f>
        <v>0</v>
      </c>
      <c r="Q167" s="201">
        <v>0</v>
      </c>
      <c r="R167" s="201">
        <f>Q167*H167</f>
        <v>0</v>
      </c>
      <c r="S167" s="201">
        <v>0</v>
      </c>
      <c r="T167" s="202">
        <f>S167*H167</f>
        <v>0</v>
      </c>
      <c r="U167" s="35"/>
      <c r="V167" s="35"/>
      <c r="W167" s="35"/>
      <c r="X167" s="35"/>
      <c r="Y167" s="35"/>
      <c r="Z167" s="35"/>
      <c r="AA167" s="35"/>
      <c r="AB167" s="35"/>
      <c r="AC167" s="35"/>
      <c r="AD167" s="35"/>
      <c r="AE167" s="35"/>
      <c r="AR167" s="203" t="s">
        <v>270</v>
      </c>
      <c r="AT167" s="203" t="s">
        <v>266</v>
      </c>
      <c r="AU167" s="203" t="s">
        <v>73</v>
      </c>
      <c r="AY167" s="18" t="s">
        <v>263</v>
      </c>
      <c r="BE167" s="204">
        <f>IF(N167="základní",J167,0)</f>
        <v>0</v>
      </c>
      <c r="BF167" s="204">
        <f>IF(N167="snížená",J167,0)</f>
        <v>0</v>
      </c>
      <c r="BG167" s="204">
        <f>IF(N167="zákl. přenesená",J167,0)</f>
        <v>0</v>
      </c>
      <c r="BH167" s="204">
        <f>IF(N167="sníž. přenesená",J167,0)</f>
        <v>0</v>
      </c>
      <c r="BI167" s="204">
        <f>IF(N167="nulová",J167,0)</f>
        <v>0</v>
      </c>
      <c r="BJ167" s="18" t="s">
        <v>71</v>
      </c>
      <c r="BK167" s="204">
        <f>ROUND(I167*H167,2)</f>
        <v>0</v>
      </c>
      <c r="BL167" s="18" t="s">
        <v>270</v>
      </c>
      <c r="BM167" s="203" t="s">
        <v>5049</v>
      </c>
    </row>
    <row r="168" spans="1:65" s="13" customFormat="1">
      <c r="B168" s="205"/>
      <c r="C168" s="206"/>
      <c r="D168" s="207" t="s">
        <v>272</v>
      </c>
      <c r="E168" s="206"/>
      <c r="F168" s="209" t="s">
        <v>5050</v>
      </c>
      <c r="G168" s="206"/>
      <c r="H168" s="210">
        <v>1.401</v>
      </c>
      <c r="I168" s="211"/>
      <c r="J168" s="206"/>
      <c r="K168" s="206"/>
      <c r="L168" s="212"/>
      <c r="M168" s="213"/>
      <c r="N168" s="214"/>
      <c r="O168" s="214"/>
      <c r="P168" s="214"/>
      <c r="Q168" s="214"/>
      <c r="R168" s="214"/>
      <c r="S168" s="214"/>
      <c r="T168" s="215"/>
      <c r="AT168" s="216" t="s">
        <v>272</v>
      </c>
      <c r="AU168" s="216" t="s">
        <v>73</v>
      </c>
      <c r="AV168" s="13" t="s">
        <v>73</v>
      </c>
      <c r="AW168" s="13" t="s">
        <v>4</v>
      </c>
      <c r="AX168" s="13" t="s">
        <v>71</v>
      </c>
      <c r="AY168" s="216" t="s">
        <v>263</v>
      </c>
    </row>
    <row r="169" spans="1:65" s="2" customFormat="1" ht="33" customHeight="1">
      <c r="A169" s="35"/>
      <c r="B169" s="36"/>
      <c r="C169" s="191" t="s">
        <v>493</v>
      </c>
      <c r="D169" s="191" t="s">
        <v>266</v>
      </c>
      <c r="E169" s="192" t="s">
        <v>2027</v>
      </c>
      <c r="F169" s="193" t="s">
        <v>2028</v>
      </c>
      <c r="G169" s="194" t="s">
        <v>307</v>
      </c>
      <c r="H169" s="195">
        <v>3.2679999999999998</v>
      </c>
      <c r="I169" s="196"/>
      <c r="J169" s="197">
        <f>ROUND(I169*H169,2)</f>
        <v>0</v>
      </c>
      <c r="K169" s="198"/>
      <c r="L169" s="40"/>
      <c r="M169" s="199" t="s">
        <v>1</v>
      </c>
      <c r="N169" s="200" t="s">
        <v>38</v>
      </c>
      <c r="O169" s="72"/>
      <c r="P169" s="201">
        <f>O169*H169</f>
        <v>0</v>
      </c>
      <c r="Q169" s="201">
        <v>0</v>
      </c>
      <c r="R169" s="201">
        <f>Q169*H169</f>
        <v>0</v>
      </c>
      <c r="S169" s="201">
        <v>0</v>
      </c>
      <c r="T169" s="202">
        <f>S169*H169</f>
        <v>0</v>
      </c>
      <c r="U169" s="35"/>
      <c r="V169" s="35"/>
      <c r="W169" s="35"/>
      <c r="X169" s="35"/>
      <c r="Y169" s="35"/>
      <c r="Z169" s="35"/>
      <c r="AA169" s="35"/>
      <c r="AB169" s="35"/>
      <c r="AC169" s="35"/>
      <c r="AD169" s="35"/>
      <c r="AE169" s="35"/>
      <c r="AR169" s="203" t="s">
        <v>270</v>
      </c>
      <c r="AT169" s="203" t="s">
        <v>266</v>
      </c>
      <c r="AU169" s="203" t="s">
        <v>73</v>
      </c>
      <c r="AY169" s="18" t="s">
        <v>263</v>
      </c>
      <c r="BE169" s="204">
        <f>IF(N169="základní",J169,0)</f>
        <v>0</v>
      </c>
      <c r="BF169" s="204">
        <f>IF(N169="snížená",J169,0)</f>
        <v>0</v>
      </c>
      <c r="BG169" s="204">
        <f>IF(N169="zákl. přenesená",J169,0)</f>
        <v>0</v>
      </c>
      <c r="BH169" s="204">
        <f>IF(N169="sníž. přenesená",J169,0)</f>
        <v>0</v>
      </c>
      <c r="BI169" s="204">
        <f>IF(N169="nulová",J169,0)</f>
        <v>0</v>
      </c>
      <c r="BJ169" s="18" t="s">
        <v>71</v>
      </c>
      <c r="BK169" s="204">
        <f>ROUND(I169*H169,2)</f>
        <v>0</v>
      </c>
      <c r="BL169" s="18" t="s">
        <v>270</v>
      </c>
      <c r="BM169" s="203" t="s">
        <v>5051</v>
      </c>
    </row>
    <row r="170" spans="1:65" s="13" customFormat="1">
      <c r="B170" s="205"/>
      <c r="C170" s="206"/>
      <c r="D170" s="207" t="s">
        <v>272</v>
      </c>
      <c r="E170" s="206"/>
      <c r="F170" s="209" t="s">
        <v>5052</v>
      </c>
      <c r="G170" s="206"/>
      <c r="H170" s="210">
        <v>3.2679999999999998</v>
      </c>
      <c r="I170" s="211"/>
      <c r="J170" s="206"/>
      <c r="K170" s="206"/>
      <c r="L170" s="212"/>
      <c r="M170" s="213"/>
      <c r="N170" s="214"/>
      <c r="O170" s="214"/>
      <c r="P170" s="214"/>
      <c r="Q170" s="214"/>
      <c r="R170" s="214"/>
      <c r="S170" s="214"/>
      <c r="T170" s="215"/>
      <c r="AT170" s="216" t="s">
        <v>272</v>
      </c>
      <c r="AU170" s="216" t="s">
        <v>73</v>
      </c>
      <c r="AV170" s="13" t="s">
        <v>73</v>
      </c>
      <c r="AW170" s="13" t="s">
        <v>4</v>
      </c>
      <c r="AX170" s="13" t="s">
        <v>71</v>
      </c>
      <c r="AY170" s="216" t="s">
        <v>263</v>
      </c>
    </row>
    <row r="171" spans="1:65" s="12" customFormat="1" ht="22.9" customHeight="1">
      <c r="B171" s="175"/>
      <c r="C171" s="176"/>
      <c r="D171" s="177" t="s">
        <v>63</v>
      </c>
      <c r="E171" s="189" t="s">
        <v>395</v>
      </c>
      <c r="F171" s="189" t="s">
        <v>396</v>
      </c>
      <c r="G171" s="176"/>
      <c r="H171" s="176"/>
      <c r="I171" s="179"/>
      <c r="J171" s="190">
        <f>BK171</f>
        <v>0</v>
      </c>
      <c r="K171" s="176"/>
      <c r="L171" s="181"/>
      <c r="M171" s="182"/>
      <c r="N171" s="183"/>
      <c r="O171" s="183"/>
      <c r="P171" s="184">
        <f>P172</f>
        <v>0</v>
      </c>
      <c r="Q171" s="183"/>
      <c r="R171" s="184">
        <f>R172</f>
        <v>0</v>
      </c>
      <c r="S171" s="183"/>
      <c r="T171" s="185">
        <f>T172</f>
        <v>0</v>
      </c>
      <c r="AR171" s="186" t="s">
        <v>71</v>
      </c>
      <c r="AT171" s="187" t="s">
        <v>63</v>
      </c>
      <c r="AU171" s="187" t="s">
        <v>71</v>
      </c>
      <c r="AY171" s="186" t="s">
        <v>263</v>
      </c>
      <c r="BK171" s="188">
        <f>BK172</f>
        <v>0</v>
      </c>
    </row>
    <row r="172" spans="1:65" s="2" customFormat="1" ht="16.5" customHeight="1">
      <c r="A172" s="35"/>
      <c r="B172" s="36"/>
      <c r="C172" s="191" t="s">
        <v>7</v>
      </c>
      <c r="D172" s="191" t="s">
        <v>266</v>
      </c>
      <c r="E172" s="192" t="s">
        <v>2032</v>
      </c>
      <c r="F172" s="193" t="s">
        <v>2033</v>
      </c>
      <c r="G172" s="194" t="s">
        <v>307</v>
      </c>
      <c r="H172" s="195">
        <v>14.327999999999999</v>
      </c>
      <c r="I172" s="196"/>
      <c r="J172" s="197">
        <f>ROUND(I172*H172,2)</f>
        <v>0</v>
      </c>
      <c r="K172" s="198"/>
      <c r="L172" s="40"/>
      <c r="M172" s="243" t="s">
        <v>1</v>
      </c>
      <c r="N172" s="244" t="s">
        <v>38</v>
      </c>
      <c r="O172" s="245"/>
      <c r="P172" s="246">
        <f>O172*H172</f>
        <v>0</v>
      </c>
      <c r="Q172" s="246">
        <v>0</v>
      </c>
      <c r="R172" s="246">
        <f>Q172*H172</f>
        <v>0</v>
      </c>
      <c r="S172" s="246">
        <v>0</v>
      </c>
      <c r="T172" s="247">
        <f>S172*H172</f>
        <v>0</v>
      </c>
      <c r="U172" s="35"/>
      <c r="V172" s="35"/>
      <c r="W172" s="35"/>
      <c r="X172" s="35"/>
      <c r="Y172" s="35"/>
      <c r="Z172" s="35"/>
      <c r="AA172" s="35"/>
      <c r="AB172" s="35"/>
      <c r="AC172" s="35"/>
      <c r="AD172" s="35"/>
      <c r="AE172" s="35"/>
      <c r="AR172" s="203" t="s">
        <v>270</v>
      </c>
      <c r="AT172" s="203" t="s">
        <v>266</v>
      </c>
      <c r="AU172" s="203" t="s">
        <v>73</v>
      </c>
      <c r="AY172" s="18" t="s">
        <v>263</v>
      </c>
      <c r="BE172" s="204">
        <f>IF(N172="základní",J172,0)</f>
        <v>0</v>
      </c>
      <c r="BF172" s="204">
        <f>IF(N172="snížená",J172,0)</f>
        <v>0</v>
      </c>
      <c r="BG172" s="204">
        <f>IF(N172="zákl. přenesená",J172,0)</f>
        <v>0</v>
      </c>
      <c r="BH172" s="204">
        <f>IF(N172="sníž. přenesená",J172,0)</f>
        <v>0</v>
      </c>
      <c r="BI172" s="204">
        <f>IF(N172="nulová",J172,0)</f>
        <v>0</v>
      </c>
      <c r="BJ172" s="18" t="s">
        <v>71</v>
      </c>
      <c r="BK172" s="204">
        <f>ROUND(I172*H172,2)</f>
        <v>0</v>
      </c>
      <c r="BL172" s="18" t="s">
        <v>270</v>
      </c>
      <c r="BM172" s="203" t="s">
        <v>5053</v>
      </c>
    </row>
    <row r="173" spans="1:65" s="2" customFormat="1" ht="6.95" customHeight="1">
      <c r="A173" s="35"/>
      <c r="B173" s="55"/>
      <c r="C173" s="56"/>
      <c r="D173" s="56"/>
      <c r="E173" s="56"/>
      <c r="F173" s="56"/>
      <c r="G173" s="56"/>
      <c r="H173" s="56"/>
      <c r="I173" s="56"/>
      <c r="J173" s="56"/>
      <c r="K173" s="56"/>
      <c r="L173" s="40"/>
      <c r="M173" s="35"/>
      <c r="O173" s="35"/>
      <c r="P173" s="35"/>
      <c r="Q173" s="35"/>
      <c r="R173" s="35"/>
      <c r="S173" s="35"/>
      <c r="T173" s="35"/>
      <c r="U173" s="35"/>
      <c r="V173" s="35"/>
      <c r="W173" s="35"/>
      <c r="X173" s="35"/>
      <c r="Y173" s="35"/>
      <c r="Z173" s="35"/>
      <c r="AA173" s="35"/>
      <c r="AB173" s="35"/>
      <c r="AC173" s="35"/>
      <c r="AD173" s="35"/>
      <c r="AE173" s="35"/>
    </row>
  </sheetData>
  <sheetProtection algorithmName="SHA-512" hashValue="pQ2VmR+17LCAPj8yUEmxPwU5pRzjdVg/j/om+aelbBVGzztbEN55lZ+7IU3PDKYKWbXtgw7oWkbgmufJx1SGyQ==" saltValue="XDFK2AqXZ4m3L2acTRAAPQ==" spinCount="100000" sheet="1" objects="1" scenarios="1" formatColumns="0" formatRows="0" autoFilter="0"/>
  <autoFilter ref="C125:K172" xr:uid="{00000000-0009-0000-0000-00001C000000}"/>
  <mergeCells count="12">
    <mergeCell ref="E118:H118"/>
    <mergeCell ref="L2:V2"/>
    <mergeCell ref="E85:H85"/>
    <mergeCell ref="E87:H87"/>
    <mergeCell ref="E89:H89"/>
    <mergeCell ref="E114:H114"/>
    <mergeCell ref="E116:H116"/>
    <mergeCell ref="E7:H7"/>
    <mergeCell ref="E9:H9"/>
    <mergeCell ref="E11:H11"/>
    <mergeCell ref="E20:H20"/>
    <mergeCell ref="E29:H29"/>
  </mergeCells>
  <pageMargins left="0.39374999999999999" right="0.39374999999999999" top="0.39374999999999999" bottom="0.39374999999999999" header="0" footer="0"/>
  <pageSetup paperSize="9" scale="88" fitToHeight="100" orientation="portrait" blackAndWhite="1" r:id="rId1"/>
  <headerFooter>
    <oddHeader>&amp;L&amp;"Arial"&amp;8&amp;K000000INTERNAL&amp;1#</oddHeader>
    <oddFooter>&amp;CStrana &amp;P z &amp;N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List3">
    <pageSetUpPr fitToPage="1"/>
  </sheetPr>
  <dimension ref="A2:BM201"/>
  <sheetViews>
    <sheetView showGridLines="0" topLeftCell="C1" workbookViewId="0">
      <selection activeCell="I127" sqref="I127"/>
    </sheetView>
  </sheetViews>
  <sheetFormatPr defaultRowHeight="11.25"/>
  <cols>
    <col min="1" max="1" width="8.33203125" style="1" customWidth="1"/>
    <col min="2" max="2" width="1.1640625" style="1" customWidth="1"/>
    <col min="3" max="3" width="4.1640625" style="1" customWidth="1"/>
    <col min="4" max="4" width="4.33203125" style="1" customWidth="1"/>
    <col min="5" max="5" width="17.1640625" style="1" customWidth="1"/>
    <col min="6" max="6" width="50.83203125" style="1" customWidth="1"/>
    <col min="7" max="7" width="7.5" style="1" customWidth="1"/>
    <col min="8" max="8" width="14" style="1" customWidth="1"/>
    <col min="9" max="9" width="15.83203125" style="1" customWidth="1"/>
    <col min="10" max="10" width="22.33203125" style="1" customWidth="1"/>
    <col min="11" max="11" width="22.33203125" style="1" hidden="1" customWidth="1"/>
    <col min="12" max="12" width="9.33203125" style="1" customWidth="1"/>
    <col min="13" max="13" width="10.83203125" style="1" hidden="1" customWidth="1"/>
    <col min="14" max="14" width="9.33203125" style="1" hidden="1"/>
    <col min="15" max="20" width="14.1640625" style="1" hidden="1" customWidth="1"/>
    <col min="21" max="21" width="16.33203125" style="1" hidden="1" customWidth="1"/>
    <col min="22" max="22" width="12.33203125" style="1" customWidth="1"/>
    <col min="23" max="23" width="16.33203125" style="1" customWidth="1"/>
    <col min="24" max="24" width="12.33203125" style="1" customWidth="1"/>
    <col min="25" max="25" width="15" style="1" customWidth="1"/>
    <col min="26" max="26" width="11" style="1" customWidth="1"/>
    <col min="27" max="27" width="15" style="1" customWidth="1"/>
    <col min="28" max="28" width="16.33203125" style="1" customWidth="1"/>
    <col min="29" max="29" width="11" style="1" customWidth="1"/>
    <col min="30" max="30" width="15" style="1" customWidth="1"/>
    <col min="31" max="31" width="16.33203125" style="1" customWidth="1"/>
    <col min="44" max="65" width="9.33203125" style="1" hidden="1"/>
  </cols>
  <sheetData>
    <row r="2" spans="1:46" s="1" customFormat="1" ht="36.950000000000003" customHeight="1">
      <c r="L2" s="383"/>
      <c r="M2" s="383"/>
      <c r="N2" s="383"/>
      <c r="O2" s="383"/>
      <c r="P2" s="383"/>
      <c r="Q2" s="383"/>
      <c r="R2" s="383"/>
      <c r="S2" s="383"/>
      <c r="T2" s="383"/>
      <c r="U2" s="383"/>
      <c r="V2" s="383"/>
      <c r="AT2" s="18" t="s">
        <v>74</v>
      </c>
    </row>
    <row r="3" spans="1:46" s="1" customFormat="1" ht="6.95" customHeight="1">
      <c r="B3" s="114"/>
      <c r="C3" s="115"/>
      <c r="D3" s="115"/>
      <c r="E3" s="115"/>
      <c r="F3" s="115"/>
      <c r="G3" s="115"/>
      <c r="H3" s="115"/>
      <c r="I3" s="115"/>
      <c r="J3" s="115"/>
      <c r="K3" s="115"/>
      <c r="L3" s="21"/>
      <c r="AT3" s="18" t="s">
        <v>73</v>
      </c>
    </row>
    <row r="4" spans="1:46" s="1" customFormat="1" ht="24.95" customHeight="1">
      <c r="B4" s="21"/>
      <c r="D4" s="116" t="s">
        <v>240</v>
      </c>
      <c r="L4" s="21"/>
      <c r="M4" s="117" t="s">
        <v>10</v>
      </c>
      <c r="AT4" s="18" t="s">
        <v>4</v>
      </c>
    </row>
    <row r="5" spans="1:46" s="1" customFormat="1" ht="6.95" customHeight="1">
      <c r="B5" s="21"/>
      <c r="L5" s="21"/>
    </row>
    <row r="6" spans="1:46" s="1" customFormat="1" ht="12" customHeight="1">
      <c r="B6" s="21"/>
      <c r="D6" s="118" t="s">
        <v>15</v>
      </c>
      <c r="L6" s="21"/>
    </row>
    <row r="7" spans="1:46" s="1" customFormat="1" ht="16.5" customHeight="1">
      <c r="B7" s="21"/>
      <c r="E7" s="412" t="str">
        <f>'Rekapitulace stavby'!K6</f>
        <v>Modernizace teplárny OB6</v>
      </c>
      <c r="F7" s="413"/>
      <c r="G7" s="413"/>
      <c r="H7" s="413"/>
      <c r="L7" s="21"/>
    </row>
    <row r="8" spans="1:46" s="2" customFormat="1" ht="12" customHeight="1">
      <c r="A8" s="35"/>
      <c r="B8" s="40"/>
      <c r="C8" s="35"/>
      <c r="D8" s="118" t="s">
        <v>241</v>
      </c>
      <c r="E8" s="35"/>
      <c r="F8" s="35"/>
      <c r="G8" s="35"/>
      <c r="H8" s="35"/>
      <c r="I8" s="35"/>
      <c r="J8" s="35"/>
      <c r="K8" s="35"/>
      <c r="L8" s="52"/>
      <c r="S8" s="35"/>
      <c r="T8" s="35"/>
      <c r="U8" s="35"/>
      <c r="V8" s="35"/>
      <c r="W8" s="35"/>
      <c r="X8" s="35"/>
      <c r="Y8" s="35"/>
      <c r="Z8" s="35"/>
      <c r="AA8" s="35"/>
      <c r="AB8" s="35"/>
      <c r="AC8" s="35"/>
      <c r="AD8" s="35"/>
      <c r="AE8" s="35"/>
    </row>
    <row r="9" spans="1:46" s="2" customFormat="1" ht="16.5" customHeight="1">
      <c r="A9" s="35"/>
      <c r="B9" s="40"/>
      <c r="C9" s="35"/>
      <c r="D9" s="35"/>
      <c r="E9" s="414" t="s">
        <v>7582</v>
      </c>
      <c r="F9" s="415"/>
      <c r="G9" s="415"/>
      <c r="H9" s="415"/>
      <c r="I9" s="35"/>
      <c r="J9" s="35"/>
      <c r="K9" s="35"/>
      <c r="L9" s="52"/>
      <c r="S9" s="35"/>
      <c r="T9" s="35"/>
      <c r="U9" s="35"/>
      <c r="V9" s="35"/>
      <c r="W9" s="35"/>
      <c r="X9" s="35"/>
      <c r="Y9" s="35"/>
      <c r="Z9" s="35"/>
      <c r="AA9" s="35"/>
      <c r="AB9" s="35"/>
      <c r="AC9" s="35"/>
      <c r="AD9" s="35"/>
      <c r="AE9" s="35"/>
    </row>
    <row r="10" spans="1:46" s="2" customFormat="1">
      <c r="A10" s="35"/>
      <c r="B10" s="40"/>
      <c r="C10" s="35"/>
      <c r="D10" s="35"/>
      <c r="E10" s="35"/>
      <c r="F10" s="35"/>
      <c r="G10" s="35"/>
      <c r="H10" s="35"/>
      <c r="I10" s="35"/>
      <c r="J10" s="35"/>
      <c r="K10" s="35"/>
      <c r="L10" s="52"/>
      <c r="S10" s="35"/>
      <c r="T10" s="35"/>
      <c r="U10" s="35"/>
      <c r="V10" s="35"/>
      <c r="W10" s="35"/>
      <c r="X10" s="35"/>
      <c r="Y10" s="35"/>
      <c r="Z10" s="35"/>
      <c r="AA10" s="35"/>
      <c r="AB10" s="35"/>
      <c r="AC10" s="35"/>
      <c r="AD10" s="35"/>
      <c r="AE10" s="35"/>
    </row>
    <row r="11" spans="1:46" s="2" customFormat="1" ht="12" customHeight="1">
      <c r="A11" s="35"/>
      <c r="B11" s="40"/>
      <c r="C11" s="35"/>
      <c r="D11" s="118" t="s">
        <v>17</v>
      </c>
      <c r="E11" s="35"/>
      <c r="F11" s="109" t="s">
        <v>1</v>
      </c>
      <c r="G11" s="35"/>
      <c r="H11" s="35"/>
      <c r="I11" s="118" t="s">
        <v>18</v>
      </c>
      <c r="J11" s="109" t="s">
        <v>1</v>
      </c>
      <c r="K11" s="35"/>
      <c r="L11" s="52"/>
      <c r="S11" s="35"/>
      <c r="T11" s="35"/>
      <c r="U11" s="35"/>
      <c r="V11" s="35"/>
      <c r="W11" s="35"/>
      <c r="X11" s="35"/>
      <c r="Y11" s="35"/>
      <c r="Z11" s="35"/>
      <c r="AA11" s="35"/>
      <c r="AB11" s="35"/>
      <c r="AC11" s="35"/>
      <c r="AD11" s="35"/>
      <c r="AE11" s="35"/>
    </row>
    <row r="12" spans="1:46" s="2" customFormat="1" ht="12" customHeight="1">
      <c r="A12" s="35"/>
      <c r="B12" s="40"/>
      <c r="C12" s="35"/>
      <c r="D12" s="118" t="s">
        <v>19</v>
      </c>
      <c r="E12" s="35"/>
      <c r="F12" s="109" t="s">
        <v>20</v>
      </c>
      <c r="G12" s="35"/>
      <c r="H12" s="35"/>
      <c r="I12" s="118" t="s">
        <v>21</v>
      </c>
      <c r="J12" s="119">
        <f>'Rekapitulace stavby'!AN8</f>
        <v>45363</v>
      </c>
      <c r="K12" s="35"/>
      <c r="L12" s="52"/>
      <c r="S12" s="35"/>
      <c r="T12" s="35"/>
      <c r="U12" s="35"/>
      <c r="V12" s="35"/>
      <c r="W12" s="35"/>
      <c r="X12" s="35"/>
      <c r="Y12" s="35"/>
      <c r="Z12" s="35"/>
      <c r="AA12" s="35"/>
      <c r="AB12" s="35"/>
      <c r="AC12" s="35"/>
      <c r="AD12" s="35"/>
      <c r="AE12" s="35"/>
    </row>
    <row r="13" spans="1:46" s="2" customFormat="1" ht="10.9" customHeight="1">
      <c r="A13" s="35"/>
      <c r="B13" s="40"/>
      <c r="C13" s="35"/>
      <c r="D13" s="35"/>
      <c r="E13" s="35"/>
      <c r="F13" s="35"/>
      <c r="G13" s="35"/>
      <c r="H13" s="35"/>
      <c r="I13" s="35"/>
      <c r="J13" s="35"/>
      <c r="K13" s="35"/>
      <c r="L13" s="52"/>
      <c r="S13" s="35"/>
      <c r="T13" s="35"/>
      <c r="U13" s="35"/>
      <c r="V13" s="35"/>
      <c r="W13" s="35"/>
      <c r="X13" s="35"/>
      <c r="Y13" s="35"/>
      <c r="Z13" s="35"/>
      <c r="AA13" s="35"/>
      <c r="AB13" s="35"/>
      <c r="AC13" s="35"/>
      <c r="AD13" s="35"/>
      <c r="AE13" s="35"/>
    </row>
    <row r="14" spans="1:46" s="2" customFormat="1" ht="12" customHeight="1">
      <c r="A14" s="35"/>
      <c r="B14" s="40"/>
      <c r="C14" s="35"/>
      <c r="D14" s="118" t="s">
        <v>22</v>
      </c>
      <c r="E14" s="35"/>
      <c r="F14" s="35"/>
      <c r="G14" s="35"/>
      <c r="H14" s="35"/>
      <c r="I14" s="118" t="s">
        <v>23</v>
      </c>
      <c r="J14" s="109" t="s">
        <v>1</v>
      </c>
      <c r="K14" s="35"/>
      <c r="L14" s="52"/>
      <c r="S14" s="35"/>
      <c r="T14" s="35"/>
      <c r="U14" s="35"/>
      <c r="V14" s="35"/>
      <c r="W14" s="35"/>
      <c r="X14" s="35"/>
      <c r="Y14" s="35"/>
      <c r="Z14" s="35"/>
      <c r="AA14" s="35"/>
      <c r="AB14" s="35"/>
      <c r="AC14" s="35"/>
      <c r="AD14" s="35"/>
      <c r="AE14" s="35"/>
    </row>
    <row r="15" spans="1:46" s="2" customFormat="1" ht="18" customHeight="1">
      <c r="A15" s="35"/>
      <c r="B15" s="40"/>
      <c r="C15" s="35"/>
      <c r="D15" s="35"/>
      <c r="E15" s="109" t="s">
        <v>24</v>
      </c>
      <c r="F15" s="35"/>
      <c r="G15" s="35"/>
      <c r="H15" s="35"/>
      <c r="I15" s="118" t="s">
        <v>25</v>
      </c>
      <c r="J15" s="109" t="s">
        <v>1</v>
      </c>
      <c r="K15" s="35"/>
      <c r="L15" s="52"/>
      <c r="S15" s="35"/>
      <c r="T15" s="35"/>
      <c r="U15" s="35"/>
      <c r="V15" s="35"/>
      <c r="W15" s="35"/>
      <c r="X15" s="35"/>
      <c r="Y15" s="35"/>
      <c r="Z15" s="35"/>
      <c r="AA15" s="35"/>
      <c r="AB15" s="35"/>
      <c r="AC15" s="35"/>
      <c r="AD15" s="35"/>
      <c r="AE15" s="35"/>
    </row>
    <row r="16" spans="1:46" s="2" customFormat="1" ht="6.95" customHeight="1">
      <c r="A16" s="35"/>
      <c r="B16" s="40"/>
      <c r="C16" s="35"/>
      <c r="D16" s="35"/>
      <c r="E16" s="35"/>
      <c r="F16" s="35"/>
      <c r="G16" s="35"/>
      <c r="H16" s="35"/>
      <c r="I16" s="35"/>
      <c r="J16" s="35"/>
      <c r="K16" s="35"/>
      <c r="L16" s="52"/>
      <c r="S16" s="35"/>
      <c r="T16" s="35"/>
      <c r="U16" s="35"/>
      <c r="V16" s="35"/>
      <c r="W16" s="35"/>
      <c r="X16" s="35"/>
      <c r="Y16" s="35"/>
      <c r="Z16" s="35"/>
      <c r="AA16" s="35"/>
      <c r="AB16" s="35"/>
      <c r="AC16" s="35"/>
      <c r="AD16" s="35"/>
      <c r="AE16" s="35"/>
    </row>
    <row r="17" spans="1:31" s="2" customFormat="1" ht="12" customHeight="1">
      <c r="A17" s="35"/>
      <c r="B17" s="40"/>
      <c r="C17" s="35"/>
      <c r="D17" s="118" t="s">
        <v>26</v>
      </c>
      <c r="E17" s="35"/>
      <c r="F17" s="35"/>
      <c r="G17" s="35"/>
      <c r="H17" s="35"/>
      <c r="I17" s="118" t="s">
        <v>23</v>
      </c>
      <c r="J17" s="31" t="str">
        <f>'Rekapitulace stavby'!AN13</f>
        <v>Vyplň údaj</v>
      </c>
      <c r="K17" s="35"/>
      <c r="L17" s="52"/>
      <c r="S17" s="35"/>
      <c r="T17" s="35"/>
      <c r="U17" s="35"/>
      <c r="V17" s="35"/>
      <c r="W17" s="35"/>
      <c r="X17" s="35"/>
      <c r="Y17" s="35"/>
      <c r="Z17" s="35"/>
      <c r="AA17" s="35"/>
      <c r="AB17" s="35"/>
      <c r="AC17" s="35"/>
      <c r="AD17" s="35"/>
      <c r="AE17" s="35"/>
    </row>
    <row r="18" spans="1:31" s="2" customFormat="1" ht="18" customHeight="1">
      <c r="A18" s="35"/>
      <c r="B18" s="40"/>
      <c r="C18" s="35"/>
      <c r="D18" s="35"/>
      <c r="E18" s="416" t="str">
        <f>'Rekapitulace stavby'!E14</f>
        <v>Vyplň údaj</v>
      </c>
      <c r="F18" s="417"/>
      <c r="G18" s="417"/>
      <c r="H18" s="417"/>
      <c r="I18" s="118" t="s">
        <v>25</v>
      </c>
      <c r="J18" s="31" t="str">
        <f>'Rekapitulace stavby'!AN14</f>
        <v>Vyplň údaj</v>
      </c>
      <c r="K18" s="35"/>
      <c r="L18" s="52"/>
      <c r="S18" s="35"/>
      <c r="T18" s="35"/>
      <c r="U18" s="35"/>
      <c r="V18" s="35"/>
      <c r="W18" s="35"/>
      <c r="X18" s="35"/>
      <c r="Y18" s="35"/>
      <c r="Z18" s="35"/>
      <c r="AA18" s="35"/>
      <c r="AB18" s="35"/>
      <c r="AC18" s="35"/>
      <c r="AD18" s="35"/>
      <c r="AE18" s="35"/>
    </row>
    <row r="19" spans="1:31" s="2" customFormat="1" ht="6.95" customHeight="1">
      <c r="A19" s="35"/>
      <c r="B19" s="40"/>
      <c r="C19" s="35"/>
      <c r="D19" s="35"/>
      <c r="E19" s="35"/>
      <c r="F19" s="35"/>
      <c r="G19" s="35"/>
      <c r="H19" s="35"/>
      <c r="I19" s="35"/>
      <c r="J19" s="35"/>
      <c r="K19" s="35"/>
      <c r="L19" s="52"/>
      <c r="S19" s="35"/>
      <c r="T19" s="35"/>
      <c r="U19" s="35"/>
      <c r="V19" s="35"/>
      <c r="W19" s="35"/>
      <c r="X19" s="35"/>
      <c r="Y19" s="35"/>
      <c r="Z19" s="35"/>
      <c r="AA19" s="35"/>
      <c r="AB19" s="35"/>
      <c r="AC19" s="35"/>
      <c r="AD19" s="35"/>
      <c r="AE19" s="35"/>
    </row>
    <row r="20" spans="1:31" s="2" customFormat="1" ht="12" customHeight="1">
      <c r="A20" s="35"/>
      <c r="B20" s="40"/>
      <c r="C20" s="35"/>
      <c r="D20" s="118" t="s">
        <v>28</v>
      </c>
      <c r="E20" s="35"/>
      <c r="F20" s="35"/>
      <c r="G20" s="35"/>
      <c r="H20" s="35"/>
      <c r="I20" s="118" t="s">
        <v>23</v>
      </c>
      <c r="J20" s="109" t="s">
        <v>1</v>
      </c>
      <c r="K20" s="35"/>
      <c r="L20" s="52"/>
      <c r="S20" s="35"/>
      <c r="T20" s="35"/>
      <c r="U20" s="35"/>
      <c r="V20" s="35"/>
      <c r="W20" s="35"/>
      <c r="X20" s="35"/>
      <c r="Y20" s="35"/>
      <c r="Z20" s="35"/>
      <c r="AA20" s="35"/>
      <c r="AB20" s="35"/>
      <c r="AC20" s="35"/>
      <c r="AD20" s="35"/>
      <c r="AE20" s="35"/>
    </row>
    <row r="21" spans="1:31" s="2" customFormat="1" ht="18" customHeight="1">
      <c r="A21" s="35"/>
      <c r="B21" s="40"/>
      <c r="C21" s="35"/>
      <c r="D21" s="35"/>
      <c r="E21" s="109" t="s">
        <v>29</v>
      </c>
      <c r="F21" s="35"/>
      <c r="G21" s="35"/>
      <c r="H21" s="35"/>
      <c r="I21" s="118" t="s">
        <v>25</v>
      </c>
      <c r="J21" s="109" t="s">
        <v>1</v>
      </c>
      <c r="K21" s="35"/>
      <c r="L21" s="52"/>
      <c r="S21" s="35"/>
      <c r="T21" s="35"/>
      <c r="U21" s="35"/>
      <c r="V21" s="35"/>
      <c r="W21" s="35"/>
      <c r="X21" s="35"/>
      <c r="Y21" s="35"/>
      <c r="Z21" s="35"/>
      <c r="AA21" s="35"/>
      <c r="AB21" s="35"/>
      <c r="AC21" s="35"/>
      <c r="AD21" s="35"/>
      <c r="AE21" s="35"/>
    </row>
    <row r="22" spans="1:31" s="2" customFormat="1" ht="6.95" customHeight="1">
      <c r="A22" s="35"/>
      <c r="B22" s="40"/>
      <c r="C22" s="35"/>
      <c r="D22" s="35"/>
      <c r="E22" s="35"/>
      <c r="F22" s="35"/>
      <c r="G22" s="35"/>
      <c r="H22" s="35"/>
      <c r="I22" s="35"/>
      <c r="J22" s="35"/>
      <c r="K22" s="35"/>
      <c r="L22" s="52"/>
      <c r="S22" s="35"/>
      <c r="T22" s="35"/>
      <c r="U22" s="35"/>
      <c r="V22" s="35"/>
      <c r="W22" s="35"/>
      <c r="X22" s="35"/>
      <c r="Y22" s="35"/>
      <c r="Z22" s="35"/>
      <c r="AA22" s="35"/>
      <c r="AB22" s="35"/>
      <c r="AC22" s="35"/>
      <c r="AD22" s="35"/>
      <c r="AE22" s="35"/>
    </row>
    <row r="23" spans="1:31" s="2" customFormat="1" ht="12" customHeight="1">
      <c r="A23" s="35"/>
      <c r="B23" s="40"/>
      <c r="C23" s="35"/>
      <c r="D23" s="118" t="s">
        <v>31</v>
      </c>
      <c r="E23" s="35"/>
      <c r="F23" s="35"/>
      <c r="G23" s="35"/>
      <c r="H23" s="35"/>
      <c r="I23" s="118" t="s">
        <v>23</v>
      </c>
      <c r="J23" s="109" t="s">
        <v>1</v>
      </c>
      <c r="K23" s="35"/>
      <c r="L23" s="52"/>
      <c r="S23" s="35"/>
      <c r="T23" s="35"/>
      <c r="U23" s="35"/>
      <c r="V23" s="35"/>
      <c r="W23" s="35"/>
      <c r="X23" s="35"/>
      <c r="Y23" s="35"/>
      <c r="Z23" s="35"/>
      <c r="AA23" s="35"/>
      <c r="AB23" s="35"/>
      <c r="AC23" s="35"/>
      <c r="AD23" s="35"/>
      <c r="AE23" s="35"/>
    </row>
    <row r="24" spans="1:31" s="2" customFormat="1" ht="18" customHeight="1">
      <c r="A24" s="35"/>
      <c r="B24" s="40"/>
      <c r="C24" s="35"/>
      <c r="D24" s="35"/>
      <c r="E24" s="109" t="s">
        <v>29</v>
      </c>
      <c r="F24" s="35"/>
      <c r="G24" s="35"/>
      <c r="H24" s="35"/>
      <c r="I24" s="118" t="s">
        <v>25</v>
      </c>
      <c r="J24" s="109" t="s">
        <v>1</v>
      </c>
      <c r="K24" s="35"/>
      <c r="L24" s="52"/>
      <c r="S24" s="35"/>
      <c r="T24" s="35"/>
      <c r="U24" s="35"/>
      <c r="V24" s="35"/>
      <c r="W24" s="35"/>
      <c r="X24" s="35"/>
      <c r="Y24" s="35"/>
      <c r="Z24" s="35"/>
      <c r="AA24" s="35"/>
      <c r="AB24" s="35"/>
      <c r="AC24" s="35"/>
      <c r="AD24" s="35"/>
      <c r="AE24" s="35"/>
    </row>
    <row r="25" spans="1:31" s="2" customFormat="1" ht="6.95" customHeight="1">
      <c r="A25" s="35"/>
      <c r="B25" s="40"/>
      <c r="C25" s="35"/>
      <c r="D25" s="35"/>
      <c r="E25" s="35"/>
      <c r="F25" s="35"/>
      <c r="G25" s="35"/>
      <c r="H25" s="35"/>
      <c r="I25" s="35"/>
      <c r="J25" s="35"/>
      <c r="K25" s="35"/>
      <c r="L25" s="52"/>
      <c r="S25" s="35"/>
      <c r="T25" s="35"/>
      <c r="U25" s="35"/>
      <c r="V25" s="35"/>
      <c r="W25" s="35"/>
      <c r="X25" s="35"/>
      <c r="Y25" s="35"/>
      <c r="Z25" s="35"/>
      <c r="AA25" s="35"/>
      <c r="AB25" s="35"/>
      <c r="AC25" s="35"/>
      <c r="AD25" s="35"/>
      <c r="AE25" s="35"/>
    </row>
    <row r="26" spans="1:31" s="2" customFormat="1" ht="12" customHeight="1">
      <c r="A26" s="35"/>
      <c r="B26" s="40"/>
      <c r="C26" s="35"/>
      <c r="D26" s="118" t="s">
        <v>32</v>
      </c>
      <c r="E26" s="35"/>
      <c r="F26" s="35"/>
      <c r="G26" s="35"/>
      <c r="H26" s="35"/>
      <c r="I26" s="35"/>
      <c r="J26" s="35"/>
      <c r="K26" s="35"/>
      <c r="L26" s="52"/>
      <c r="S26" s="35"/>
      <c r="T26" s="35"/>
      <c r="U26" s="35"/>
      <c r="V26" s="35"/>
      <c r="W26" s="35"/>
      <c r="X26" s="35"/>
      <c r="Y26" s="35"/>
      <c r="Z26" s="35"/>
      <c r="AA26" s="35"/>
      <c r="AB26" s="35"/>
      <c r="AC26" s="35"/>
      <c r="AD26" s="35"/>
      <c r="AE26" s="35"/>
    </row>
    <row r="27" spans="1:31" s="8" customFormat="1" ht="16.5" customHeight="1">
      <c r="A27" s="120"/>
      <c r="B27" s="121"/>
      <c r="C27" s="120"/>
      <c r="D27" s="120"/>
      <c r="E27" s="418" t="s">
        <v>1</v>
      </c>
      <c r="F27" s="418"/>
      <c r="G27" s="418"/>
      <c r="H27" s="418"/>
      <c r="I27" s="120"/>
      <c r="J27" s="120"/>
      <c r="K27" s="120"/>
      <c r="L27" s="122"/>
      <c r="S27" s="120"/>
      <c r="T27" s="120"/>
      <c r="U27" s="120"/>
      <c r="V27" s="120"/>
      <c r="W27" s="120"/>
      <c r="X27" s="120"/>
      <c r="Y27" s="120"/>
      <c r="Z27" s="120"/>
      <c r="AA27" s="120"/>
      <c r="AB27" s="120"/>
      <c r="AC27" s="120"/>
      <c r="AD27" s="120"/>
      <c r="AE27" s="120"/>
    </row>
    <row r="28" spans="1:31" s="2" customFormat="1" ht="6.95" customHeight="1">
      <c r="A28" s="35"/>
      <c r="B28" s="40"/>
      <c r="C28" s="35"/>
      <c r="D28" s="35"/>
      <c r="E28" s="35"/>
      <c r="F28" s="35"/>
      <c r="G28" s="35"/>
      <c r="H28" s="35"/>
      <c r="I28" s="35"/>
      <c r="J28" s="35"/>
      <c r="K28" s="35"/>
      <c r="L28" s="52"/>
      <c r="S28" s="35"/>
      <c r="T28" s="35"/>
      <c r="U28" s="35"/>
      <c r="V28" s="35"/>
      <c r="W28" s="35"/>
      <c r="X28" s="35"/>
      <c r="Y28" s="35"/>
      <c r="Z28" s="35"/>
      <c r="AA28" s="35"/>
      <c r="AB28" s="35"/>
      <c r="AC28" s="35"/>
      <c r="AD28" s="35"/>
      <c r="AE28" s="35"/>
    </row>
    <row r="29" spans="1:31" s="2" customFormat="1" ht="6.95" customHeight="1">
      <c r="A29" s="35"/>
      <c r="B29" s="40"/>
      <c r="C29" s="35"/>
      <c r="D29" s="123"/>
      <c r="E29" s="123"/>
      <c r="F29" s="123"/>
      <c r="G29" s="123"/>
      <c r="H29" s="123"/>
      <c r="I29" s="123"/>
      <c r="J29" s="123"/>
      <c r="K29" s="123"/>
      <c r="L29" s="52"/>
      <c r="S29" s="35"/>
      <c r="T29" s="35"/>
      <c r="U29" s="35"/>
      <c r="V29" s="35"/>
      <c r="W29" s="35"/>
      <c r="X29" s="35"/>
      <c r="Y29" s="35"/>
      <c r="Z29" s="35"/>
      <c r="AA29" s="35"/>
      <c r="AB29" s="35"/>
      <c r="AC29" s="35"/>
      <c r="AD29" s="35"/>
      <c r="AE29" s="35"/>
    </row>
    <row r="30" spans="1:31" s="2" customFormat="1" ht="25.35" customHeight="1">
      <c r="A30" s="35"/>
      <c r="B30" s="40"/>
      <c r="C30" s="35"/>
      <c r="D30" s="124" t="s">
        <v>33</v>
      </c>
      <c r="E30" s="35"/>
      <c r="F30" s="35"/>
      <c r="G30" s="35"/>
      <c r="H30" s="35"/>
      <c r="I30" s="35"/>
      <c r="J30" s="125">
        <f>ROUND(J124, 2)</f>
        <v>0</v>
      </c>
      <c r="K30" s="35"/>
      <c r="L30" s="52"/>
      <c r="S30" s="35"/>
      <c r="T30" s="35"/>
      <c r="U30" s="35"/>
      <c r="V30" s="35"/>
      <c r="W30" s="35"/>
      <c r="X30" s="35"/>
      <c r="Y30" s="35"/>
      <c r="Z30" s="35"/>
      <c r="AA30" s="35"/>
      <c r="AB30" s="35"/>
      <c r="AC30" s="35"/>
      <c r="AD30" s="35"/>
      <c r="AE30" s="35"/>
    </row>
    <row r="31" spans="1:31" s="2" customFormat="1" ht="6.95" customHeight="1">
      <c r="A31" s="35"/>
      <c r="B31" s="40"/>
      <c r="C31" s="35"/>
      <c r="D31" s="123"/>
      <c r="E31" s="123"/>
      <c r="F31" s="123"/>
      <c r="G31" s="123"/>
      <c r="H31" s="123"/>
      <c r="I31" s="123"/>
      <c r="J31" s="123"/>
      <c r="K31" s="123"/>
      <c r="L31" s="52"/>
      <c r="S31" s="35"/>
      <c r="T31" s="35"/>
      <c r="U31" s="35"/>
      <c r="V31" s="35"/>
      <c r="W31" s="35"/>
      <c r="X31" s="35"/>
      <c r="Y31" s="35"/>
      <c r="Z31" s="35"/>
      <c r="AA31" s="35"/>
      <c r="AB31" s="35"/>
      <c r="AC31" s="35"/>
      <c r="AD31" s="35"/>
      <c r="AE31" s="35"/>
    </row>
    <row r="32" spans="1:31" s="2" customFormat="1" ht="14.45" customHeight="1">
      <c r="A32" s="35"/>
      <c r="B32" s="40"/>
      <c r="C32" s="35"/>
      <c r="D32" s="35"/>
      <c r="E32" s="35"/>
      <c r="F32" s="126" t="s">
        <v>35</v>
      </c>
      <c r="G32" s="35"/>
      <c r="H32" s="35"/>
      <c r="I32" s="126" t="s">
        <v>34</v>
      </c>
      <c r="J32" s="126" t="s">
        <v>36</v>
      </c>
      <c r="K32" s="35"/>
      <c r="L32" s="52"/>
      <c r="S32" s="35"/>
      <c r="T32" s="35"/>
      <c r="U32" s="35"/>
      <c r="V32" s="35"/>
      <c r="W32" s="35"/>
      <c r="X32" s="35"/>
      <c r="Y32" s="35"/>
      <c r="Z32" s="35"/>
      <c r="AA32" s="35"/>
      <c r="AB32" s="35"/>
      <c r="AC32" s="35"/>
      <c r="AD32" s="35"/>
      <c r="AE32" s="35"/>
    </row>
    <row r="33" spans="1:31" s="2" customFormat="1" ht="14.45" customHeight="1">
      <c r="A33" s="35"/>
      <c r="B33" s="40"/>
      <c r="C33" s="35"/>
      <c r="D33" s="127" t="s">
        <v>37</v>
      </c>
      <c r="E33" s="118" t="s">
        <v>38</v>
      </c>
      <c r="F33" s="128">
        <f>ROUND((SUM(BE124:BE200)),  2)</f>
        <v>0</v>
      </c>
      <c r="G33" s="35"/>
      <c r="H33" s="35"/>
      <c r="I33" s="129">
        <v>0.21</v>
      </c>
      <c r="J33" s="128">
        <f>ROUND(((SUM(BE124:BE200))*I33),  2)</f>
        <v>0</v>
      </c>
      <c r="K33" s="35"/>
      <c r="L33" s="52"/>
      <c r="S33" s="35"/>
      <c r="T33" s="35"/>
      <c r="U33" s="35"/>
      <c r="V33" s="35"/>
      <c r="W33" s="35"/>
      <c r="X33" s="35"/>
      <c r="Y33" s="35"/>
      <c r="Z33" s="35"/>
      <c r="AA33" s="35"/>
      <c r="AB33" s="35"/>
      <c r="AC33" s="35"/>
      <c r="AD33" s="35"/>
      <c r="AE33" s="35"/>
    </row>
    <row r="34" spans="1:31" s="2" customFormat="1" ht="14.45" customHeight="1">
      <c r="A34" s="35"/>
      <c r="B34" s="40"/>
      <c r="C34" s="35"/>
      <c r="D34" s="35"/>
      <c r="E34" s="118" t="s">
        <v>39</v>
      </c>
      <c r="F34" s="128">
        <f>ROUND((SUM(BF124:BF200)),  2)</f>
        <v>0</v>
      </c>
      <c r="G34" s="35"/>
      <c r="H34" s="35"/>
      <c r="I34" s="129">
        <v>0.12</v>
      </c>
      <c r="J34" s="128">
        <f>ROUND(((SUM(BF124:BF200))*I34),  2)</f>
        <v>0</v>
      </c>
      <c r="K34" s="35"/>
      <c r="L34" s="52"/>
      <c r="S34" s="35"/>
      <c r="T34" s="35"/>
      <c r="U34" s="35"/>
      <c r="V34" s="35"/>
      <c r="W34" s="35"/>
      <c r="X34" s="35"/>
      <c r="Y34" s="35"/>
      <c r="Z34" s="35"/>
      <c r="AA34" s="35"/>
      <c r="AB34" s="35"/>
      <c r="AC34" s="35"/>
      <c r="AD34" s="35"/>
      <c r="AE34" s="35"/>
    </row>
    <row r="35" spans="1:31" s="2" customFormat="1" ht="14.45" hidden="1" customHeight="1">
      <c r="A35" s="35"/>
      <c r="B35" s="40"/>
      <c r="C35" s="35"/>
      <c r="D35" s="35"/>
      <c r="E35" s="118" t="s">
        <v>40</v>
      </c>
      <c r="F35" s="128">
        <f>ROUND((SUM(BG124:BG200)),  2)</f>
        <v>0</v>
      </c>
      <c r="G35" s="35"/>
      <c r="H35" s="35"/>
      <c r="I35" s="129">
        <v>0.21</v>
      </c>
      <c r="J35" s="128">
        <f>0</f>
        <v>0</v>
      </c>
      <c r="K35" s="35"/>
      <c r="L35" s="52"/>
      <c r="S35" s="35"/>
      <c r="T35" s="35"/>
      <c r="U35" s="35"/>
      <c r="V35" s="35"/>
      <c r="W35" s="35"/>
      <c r="X35" s="35"/>
      <c r="Y35" s="35"/>
      <c r="Z35" s="35"/>
      <c r="AA35" s="35"/>
      <c r="AB35" s="35"/>
      <c r="AC35" s="35"/>
      <c r="AD35" s="35"/>
      <c r="AE35" s="35"/>
    </row>
    <row r="36" spans="1:31" s="2" customFormat="1" ht="14.45" hidden="1" customHeight="1">
      <c r="A36" s="35"/>
      <c r="B36" s="40"/>
      <c r="C36" s="35"/>
      <c r="D36" s="35"/>
      <c r="E36" s="118" t="s">
        <v>41</v>
      </c>
      <c r="F36" s="128">
        <f>ROUND((SUM(BH124:BH200)),  2)</f>
        <v>0</v>
      </c>
      <c r="G36" s="35"/>
      <c r="H36" s="35"/>
      <c r="I36" s="129">
        <v>0.12</v>
      </c>
      <c r="J36" s="128">
        <f>0</f>
        <v>0</v>
      </c>
      <c r="K36" s="35"/>
      <c r="L36" s="52"/>
      <c r="S36" s="35"/>
      <c r="T36" s="35"/>
      <c r="U36" s="35"/>
      <c r="V36" s="35"/>
      <c r="W36" s="35"/>
      <c r="X36" s="35"/>
      <c r="Y36" s="35"/>
      <c r="Z36" s="35"/>
      <c r="AA36" s="35"/>
      <c r="AB36" s="35"/>
      <c r="AC36" s="35"/>
      <c r="AD36" s="35"/>
      <c r="AE36" s="35"/>
    </row>
    <row r="37" spans="1:31" s="2" customFormat="1" ht="14.45" hidden="1" customHeight="1">
      <c r="A37" s="35"/>
      <c r="B37" s="40"/>
      <c r="C37" s="35"/>
      <c r="D37" s="35"/>
      <c r="E37" s="118" t="s">
        <v>42</v>
      </c>
      <c r="F37" s="128">
        <f>ROUND((SUM(BI124:BI200)),  2)</f>
        <v>0</v>
      </c>
      <c r="G37" s="35"/>
      <c r="H37" s="35"/>
      <c r="I37" s="129">
        <v>0</v>
      </c>
      <c r="J37" s="128">
        <f>0</f>
        <v>0</v>
      </c>
      <c r="K37" s="35"/>
      <c r="L37" s="52"/>
      <c r="S37" s="35"/>
      <c r="T37" s="35"/>
      <c r="U37" s="35"/>
      <c r="V37" s="35"/>
      <c r="W37" s="35"/>
      <c r="X37" s="35"/>
      <c r="Y37" s="35"/>
      <c r="Z37" s="35"/>
      <c r="AA37" s="35"/>
      <c r="AB37" s="35"/>
      <c r="AC37" s="35"/>
      <c r="AD37" s="35"/>
      <c r="AE37" s="35"/>
    </row>
    <row r="38" spans="1:31" s="2" customFormat="1" ht="6.95" customHeight="1">
      <c r="A38" s="35"/>
      <c r="B38" s="40"/>
      <c r="C38" s="35"/>
      <c r="D38" s="35"/>
      <c r="E38" s="35"/>
      <c r="F38" s="35"/>
      <c r="G38" s="35"/>
      <c r="H38" s="35"/>
      <c r="I38" s="35"/>
      <c r="J38" s="35"/>
      <c r="K38" s="35"/>
      <c r="L38" s="52"/>
      <c r="S38" s="35"/>
      <c r="T38" s="35"/>
      <c r="U38" s="35"/>
      <c r="V38" s="35"/>
      <c r="W38" s="35"/>
      <c r="X38" s="35"/>
      <c r="Y38" s="35"/>
      <c r="Z38" s="35"/>
      <c r="AA38" s="35"/>
      <c r="AB38" s="35"/>
      <c r="AC38" s="35"/>
      <c r="AD38" s="35"/>
      <c r="AE38" s="35"/>
    </row>
    <row r="39" spans="1:31" s="2" customFormat="1" ht="25.35" customHeight="1">
      <c r="A39" s="35"/>
      <c r="B39" s="40"/>
      <c r="C39" s="130"/>
      <c r="D39" s="131" t="s">
        <v>43</v>
      </c>
      <c r="E39" s="132"/>
      <c r="F39" s="132"/>
      <c r="G39" s="133" t="s">
        <v>44</v>
      </c>
      <c r="H39" s="134" t="s">
        <v>7622</v>
      </c>
      <c r="I39" s="132"/>
      <c r="J39" s="135">
        <f>SUM(J30:J37)</f>
        <v>0</v>
      </c>
      <c r="K39" s="136"/>
      <c r="L39" s="52"/>
      <c r="S39" s="35"/>
      <c r="T39" s="35"/>
      <c r="U39" s="35"/>
      <c r="V39" s="35"/>
      <c r="W39" s="35"/>
      <c r="X39" s="35"/>
      <c r="Y39" s="35"/>
      <c r="Z39" s="35"/>
      <c r="AA39" s="35"/>
      <c r="AB39" s="35"/>
      <c r="AC39" s="35"/>
      <c r="AD39" s="35"/>
      <c r="AE39" s="35"/>
    </row>
    <row r="40" spans="1:31" s="2" customFormat="1" ht="14.45" customHeight="1">
      <c r="A40" s="35"/>
      <c r="B40" s="40"/>
      <c r="C40" s="35"/>
      <c r="D40" s="35"/>
      <c r="E40" s="35"/>
      <c r="F40" s="35"/>
      <c r="G40" s="35"/>
      <c r="H40" s="35"/>
      <c r="I40" s="35"/>
      <c r="J40" s="35"/>
      <c r="K40" s="35"/>
      <c r="L40" s="52"/>
      <c r="S40" s="35"/>
      <c r="T40" s="35"/>
      <c r="U40" s="35"/>
      <c r="V40" s="35"/>
      <c r="W40" s="35"/>
      <c r="X40" s="35"/>
      <c r="Y40" s="35"/>
      <c r="Z40" s="35"/>
      <c r="AA40" s="35"/>
      <c r="AB40" s="35"/>
      <c r="AC40" s="35"/>
      <c r="AD40" s="35"/>
      <c r="AE40" s="35"/>
    </row>
    <row r="41" spans="1:31" s="1" customFormat="1" ht="14.45" customHeight="1">
      <c r="B41" s="21"/>
      <c r="L41" s="21"/>
    </row>
    <row r="42" spans="1:31" s="1" customFormat="1" ht="14.45" customHeight="1">
      <c r="B42" s="21"/>
      <c r="L42" s="21"/>
    </row>
    <row r="43" spans="1:31" s="1" customFormat="1" ht="14.45" customHeight="1">
      <c r="B43" s="21"/>
      <c r="L43" s="21"/>
    </row>
    <row r="44" spans="1:31" s="1" customFormat="1" ht="14.45" customHeight="1">
      <c r="B44" s="21"/>
      <c r="L44" s="21"/>
    </row>
    <row r="45" spans="1:31" s="1" customFormat="1" ht="14.45" customHeight="1">
      <c r="B45" s="21"/>
      <c r="L45" s="21"/>
    </row>
    <row r="46" spans="1:31" s="1" customFormat="1" ht="14.45" customHeight="1">
      <c r="B46" s="21"/>
      <c r="L46" s="21"/>
    </row>
    <row r="47" spans="1:31" s="1" customFormat="1" ht="14.45" customHeight="1">
      <c r="B47" s="21"/>
      <c r="L47" s="21"/>
    </row>
    <row r="48" spans="1:31" s="1" customFormat="1" ht="14.45" customHeight="1">
      <c r="B48" s="21"/>
      <c r="L48" s="21"/>
    </row>
    <row r="49" spans="1:31" s="1" customFormat="1" ht="14.45" customHeight="1">
      <c r="B49" s="21"/>
      <c r="L49" s="21"/>
    </row>
    <row r="50" spans="1:31" s="2" customFormat="1" ht="14.45" customHeight="1">
      <c r="B50" s="52"/>
      <c r="D50" s="137" t="s">
        <v>45</v>
      </c>
      <c r="E50" s="138"/>
      <c r="F50" s="138"/>
      <c r="G50" s="137" t="s">
        <v>46</v>
      </c>
      <c r="H50" s="138"/>
      <c r="I50" s="138"/>
      <c r="J50" s="138"/>
      <c r="K50" s="138"/>
      <c r="L50" s="52"/>
    </row>
    <row r="51" spans="1:31">
      <c r="B51" s="21"/>
      <c r="L51" s="21"/>
    </row>
    <row r="52" spans="1:31">
      <c r="B52" s="21"/>
      <c r="L52" s="21"/>
    </row>
    <row r="53" spans="1:31">
      <c r="B53" s="21"/>
      <c r="L53" s="21"/>
    </row>
    <row r="54" spans="1:31">
      <c r="B54" s="21"/>
      <c r="L54" s="21"/>
    </row>
    <row r="55" spans="1:31">
      <c r="B55" s="21"/>
      <c r="L55" s="21"/>
    </row>
    <row r="56" spans="1:31">
      <c r="B56" s="21"/>
      <c r="L56" s="21"/>
    </row>
    <row r="57" spans="1:31">
      <c r="B57" s="21"/>
      <c r="L57" s="21"/>
    </row>
    <row r="58" spans="1:31">
      <c r="B58" s="21"/>
      <c r="L58" s="21"/>
    </row>
    <row r="59" spans="1:31">
      <c r="B59" s="21"/>
      <c r="L59" s="21"/>
    </row>
    <row r="60" spans="1:31">
      <c r="B60" s="21"/>
      <c r="L60" s="21"/>
    </row>
    <row r="61" spans="1:31" s="2" customFormat="1" ht="12.75">
      <c r="A61" s="35"/>
      <c r="B61" s="40"/>
      <c r="C61" s="35"/>
      <c r="D61" s="139" t="s">
        <v>47</v>
      </c>
      <c r="E61" s="140"/>
      <c r="F61" s="141" t="s">
        <v>48</v>
      </c>
      <c r="G61" s="139" t="s">
        <v>47</v>
      </c>
      <c r="H61" s="140"/>
      <c r="I61" s="140"/>
      <c r="J61" s="142" t="s">
        <v>48</v>
      </c>
      <c r="K61" s="140"/>
      <c r="L61" s="52"/>
      <c r="S61" s="35"/>
      <c r="T61" s="35"/>
      <c r="U61" s="35"/>
      <c r="V61" s="35"/>
      <c r="W61" s="35"/>
      <c r="X61" s="35"/>
      <c r="Y61" s="35"/>
      <c r="Z61" s="35"/>
      <c r="AA61" s="35"/>
      <c r="AB61" s="35"/>
      <c r="AC61" s="35"/>
      <c r="AD61" s="35"/>
      <c r="AE61" s="35"/>
    </row>
    <row r="62" spans="1:31">
      <c r="B62" s="21"/>
      <c r="L62" s="21"/>
    </row>
    <row r="63" spans="1:31">
      <c r="B63" s="21"/>
      <c r="L63" s="21"/>
    </row>
    <row r="64" spans="1:31">
      <c r="B64" s="21"/>
      <c r="L64" s="21"/>
    </row>
    <row r="65" spans="1:31" s="2" customFormat="1" ht="12.75">
      <c r="A65" s="35"/>
      <c r="B65" s="40"/>
      <c r="C65" s="35"/>
      <c r="D65" s="137" t="s">
        <v>49</v>
      </c>
      <c r="E65" s="143"/>
      <c r="F65" s="143"/>
      <c r="G65" s="137" t="s">
        <v>50</v>
      </c>
      <c r="H65" s="143"/>
      <c r="I65" s="143"/>
      <c r="J65" s="143"/>
      <c r="K65" s="143"/>
      <c r="L65" s="52"/>
      <c r="S65" s="35"/>
      <c r="T65" s="35"/>
      <c r="U65" s="35"/>
      <c r="V65" s="35"/>
      <c r="W65" s="35"/>
      <c r="X65" s="35"/>
      <c r="Y65" s="35"/>
      <c r="Z65" s="35"/>
      <c r="AA65" s="35"/>
      <c r="AB65" s="35"/>
      <c r="AC65" s="35"/>
      <c r="AD65" s="35"/>
      <c r="AE65" s="35"/>
    </row>
    <row r="66" spans="1:31">
      <c r="B66" s="21"/>
      <c r="L66" s="21"/>
    </row>
    <row r="67" spans="1:31">
      <c r="B67" s="21"/>
      <c r="L67" s="21"/>
    </row>
    <row r="68" spans="1:31">
      <c r="B68" s="21"/>
      <c r="L68" s="21"/>
    </row>
    <row r="69" spans="1:31">
      <c r="B69" s="21"/>
      <c r="L69" s="21"/>
    </row>
    <row r="70" spans="1:31">
      <c r="B70" s="21"/>
      <c r="L70" s="21"/>
    </row>
    <row r="71" spans="1:31">
      <c r="B71" s="21"/>
      <c r="L71" s="21"/>
    </row>
    <row r="72" spans="1:31">
      <c r="B72" s="21"/>
      <c r="L72" s="21"/>
    </row>
    <row r="73" spans="1:31">
      <c r="B73" s="21"/>
      <c r="L73" s="21"/>
    </row>
    <row r="74" spans="1:31">
      <c r="B74" s="21"/>
      <c r="L74" s="21"/>
    </row>
    <row r="75" spans="1:31">
      <c r="B75" s="21"/>
      <c r="L75" s="21"/>
    </row>
    <row r="76" spans="1:31" s="2" customFormat="1" ht="12.75">
      <c r="A76" s="35"/>
      <c r="B76" s="40"/>
      <c r="C76" s="35"/>
      <c r="D76" s="139" t="s">
        <v>47</v>
      </c>
      <c r="E76" s="140"/>
      <c r="F76" s="141" t="s">
        <v>48</v>
      </c>
      <c r="G76" s="139" t="s">
        <v>47</v>
      </c>
      <c r="H76" s="140"/>
      <c r="I76" s="140"/>
      <c r="J76" s="142" t="s">
        <v>48</v>
      </c>
      <c r="K76" s="140"/>
      <c r="L76" s="52"/>
      <c r="S76" s="35"/>
      <c r="T76" s="35"/>
      <c r="U76" s="35"/>
      <c r="V76" s="35"/>
      <c r="W76" s="35"/>
      <c r="X76" s="35"/>
      <c r="Y76" s="35"/>
      <c r="Z76" s="35"/>
      <c r="AA76" s="35"/>
      <c r="AB76" s="35"/>
      <c r="AC76" s="35"/>
      <c r="AD76" s="35"/>
      <c r="AE76" s="35"/>
    </row>
    <row r="77" spans="1:31" s="2" customFormat="1" ht="14.45" customHeight="1">
      <c r="A77" s="35"/>
      <c r="B77" s="144"/>
      <c r="C77" s="145"/>
      <c r="D77" s="145"/>
      <c r="E77" s="145"/>
      <c r="F77" s="145"/>
      <c r="G77" s="145"/>
      <c r="H77" s="145"/>
      <c r="I77" s="145"/>
      <c r="J77" s="145"/>
      <c r="K77" s="145"/>
      <c r="L77" s="52"/>
      <c r="S77" s="35"/>
      <c r="T77" s="35"/>
      <c r="U77" s="35"/>
      <c r="V77" s="35"/>
      <c r="W77" s="35"/>
      <c r="X77" s="35"/>
      <c r="Y77" s="35"/>
      <c r="Z77" s="35"/>
      <c r="AA77" s="35"/>
      <c r="AB77" s="35"/>
      <c r="AC77" s="35"/>
      <c r="AD77" s="35"/>
      <c r="AE77" s="35"/>
    </row>
    <row r="81" spans="1:47" s="2" customFormat="1" ht="6.95" customHeight="1">
      <c r="A81" s="35"/>
      <c r="B81" s="146"/>
      <c r="C81" s="147"/>
      <c r="D81" s="147"/>
      <c r="E81" s="147"/>
      <c r="F81" s="147"/>
      <c r="G81" s="147"/>
      <c r="H81" s="147"/>
      <c r="I81" s="147"/>
      <c r="J81" s="147"/>
      <c r="K81" s="147"/>
      <c r="L81" s="52"/>
      <c r="S81" s="35"/>
      <c r="T81" s="35"/>
      <c r="U81" s="35"/>
      <c r="V81" s="35"/>
      <c r="W81" s="35"/>
      <c r="X81" s="35"/>
      <c r="Y81" s="35"/>
      <c r="Z81" s="35"/>
      <c r="AA81" s="35"/>
      <c r="AB81" s="35"/>
      <c r="AC81" s="35"/>
      <c r="AD81" s="35"/>
      <c r="AE81" s="35"/>
    </row>
    <row r="82" spans="1:47" s="2" customFormat="1" ht="24.95" customHeight="1">
      <c r="A82" s="35"/>
      <c r="B82" s="36"/>
      <c r="C82" s="24" t="s">
        <v>242</v>
      </c>
      <c r="D82" s="37"/>
      <c r="E82" s="37"/>
      <c r="F82" s="37"/>
      <c r="G82" s="37"/>
      <c r="H82" s="37"/>
      <c r="I82" s="37"/>
      <c r="J82" s="37"/>
      <c r="K82" s="37"/>
      <c r="L82" s="52"/>
      <c r="S82" s="35"/>
      <c r="T82" s="35"/>
      <c r="U82" s="35"/>
      <c r="V82" s="35"/>
      <c r="W82" s="35"/>
      <c r="X82" s="35"/>
      <c r="Y82" s="35"/>
      <c r="Z82" s="35"/>
      <c r="AA82" s="35"/>
      <c r="AB82" s="35"/>
      <c r="AC82" s="35"/>
      <c r="AD82" s="35"/>
      <c r="AE82" s="35"/>
    </row>
    <row r="83" spans="1:47" s="2" customFormat="1" ht="6.95" customHeight="1">
      <c r="A83" s="35"/>
      <c r="B83" s="36"/>
      <c r="C83" s="37"/>
      <c r="D83" s="37"/>
      <c r="E83" s="37"/>
      <c r="F83" s="37"/>
      <c r="G83" s="37"/>
      <c r="H83" s="37"/>
      <c r="I83" s="37"/>
      <c r="J83" s="37"/>
      <c r="K83" s="37"/>
      <c r="L83" s="52"/>
      <c r="S83" s="35"/>
      <c r="T83" s="35"/>
      <c r="U83" s="35"/>
      <c r="V83" s="35"/>
      <c r="W83" s="35"/>
      <c r="X83" s="35"/>
      <c r="Y83" s="35"/>
      <c r="Z83" s="35"/>
      <c r="AA83" s="35"/>
      <c r="AB83" s="35"/>
      <c r="AC83" s="35"/>
      <c r="AD83" s="35"/>
      <c r="AE83" s="35"/>
    </row>
    <row r="84" spans="1:47" s="2" customFormat="1" ht="12" customHeight="1">
      <c r="A84" s="35"/>
      <c r="B84" s="36"/>
      <c r="C84" s="30" t="s">
        <v>15</v>
      </c>
      <c r="D84" s="37"/>
      <c r="E84" s="37"/>
      <c r="F84" s="37"/>
      <c r="G84" s="37"/>
      <c r="H84" s="37"/>
      <c r="I84" s="37"/>
      <c r="J84" s="37"/>
      <c r="K84" s="37"/>
      <c r="L84" s="52"/>
      <c r="S84" s="35"/>
      <c r="T84" s="35"/>
      <c r="U84" s="35"/>
      <c r="V84" s="35"/>
      <c r="W84" s="35"/>
      <c r="X84" s="35"/>
      <c r="Y84" s="35"/>
      <c r="Z84" s="35"/>
      <c r="AA84" s="35"/>
      <c r="AB84" s="35"/>
      <c r="AC84" s="35"/>
      <c r="AD84" s="35"/>
      <c r="AE84" s="35"/>
    </row>
    <row r="85" spans="1:47" s="2" customFormat="1" ht="16.5" customHeight="1">
      <c r="A85" s="35"/>
      <c r="B85" s="36"/>
      <c r="C85" s="37"/>
      <c r="D85" s="37"/>
      <c r="E85" s="410" t="str">
        <f>E7</f>
        <v>Modernizace teplárny OB6</v>
      </c>
      <c r="F85" s="411"/>
      <c r="G85" s="411"/>
      <c r="H85" s="411"/>
      <c r="I85" s="37"/>
      <c r="J85" s="37"/>
      <c r="K85" s="37"/>
      <c r="L85" s="52"/>
      <c r="S85" s="35"/>
      <c r="T85" s="35"/>
      <c r="U85" s="35"/>
      <c r="V85" s="35"/>
      <c r="W85" s="35"/>
      <c r="X85" s="35"/>
      <c r="Y85" s="35"/>
      <c r="Z85" s="35"/>
      <c r="AA85" s="35"/>
      <c r="AB85" s="35"/>
      <c r="AC85" s="35"/>
      <c r="AD85" s="35"/>
      <c r="AE85" s="35"/>
    </row>
    <row r="86" spans="1:47" s="2" customFormat="1" ht="12" customHeight="1">
      <c r="A86" s="35"/>
      <c r="B86" s="36"/>
      <c r="C86" s="30" t="s">
        <v>241</v>
      </c>
      <c r="D86" s="37"/>
      <c r="E86" s="37"/>
      <c r="F86" s="37"/>
      <c r="G86" s="37"/>
      <c r="H86" s="37"/>
      <c r="I86" s="37"/>
      <c r="J86" s="37"/>
      <c r="K86" s="37"/>
      <c r="L86" s="52"/>
      <c r="S86" s="35"/>
      <c r="T86" s="35"/>
      <c r="U86" s="35"/>
      <c r="V86" s="35"/>
      <c r="W86" s="35"/>
      <c r="X86" s="35"/>
      <c r="Y86" s="35"/>
      <c r="Z86" s="35"/>
      <c r="AA86" s="35"/>
      <c r="AB86" s="35"/>
      <c r="AC86" s="35"/>
      <c r="AD86" s="35"/>
      <c r="AE86" s="35"/>
    </row>
    <row r="87" spans="1:47" s="2" customFormat="1" ht="16.5" customHeight="1">
      <c r="A87" s="35"/>
      <c r="B87" s="36"/>
      <c r="C87" s="37"/>
      <c r="D87" s="37"/>
      <c r="E87" s="384" t="str">
        <f>E9</f>
        <v>SO 402 / PS 401 - Demolice objektů, technologie uhelný sklad (II.etapa)</v>
      </c>
      <c r="F87" s="409"/>
      <c r="G87" s="409"/>
      <c r="H87" s="409"/>
      <c r="I87" s="37"/>
      <c r="J87" s="37"/>
      <c r="K87" s="37"/>
      <c r="L87" s="52"/>
      <c r="S87" s="35"/>
      <c r="T87" s="35"/>
      <c r="U87" s="35"/>
      <c r="V87" s="35"/>
      <c r="W87" s="35"/>
      <c r="X87" s="35"/>
      <c r="Y87" s="35"/>
      <c r="Z87" s="35"/>
      <c r="AA87" s="35"/>
      <c r="AB87" s="35"/>
      <c r="AC87" s="35"/>
      <c r="AD87" s="35"/>
      <c r="AE87" s="35"/>
    </row>
    <row r="88" spans="1:47" s="2" customFormat="1" ht="6.95" customHeight="1">
      <c r="A88" s="35"/>
      <c r="B88" s="36"/>
      <c r="C88" s="37"/>
      <c r="D88" s="37"/>
      <c r="E88" s="37"/>
      <c r="F88" s="37"/>
      <c r="G88" s="37"/>
      <c r="H88" s="37"/>
      <c r="I88" s="37"/>
      <c r="J88" s="37"/>
      <c r="K88" s="37"/>
      <c r="L88" s="52"/>
      <c r="S88" s="35"/>
      <c r="T88" s="35"/>
      <c r="U88" s="35"/>
      <c r="V88" s="35"/>
      <c r="W88" s="35"/>
      <c r="X88" s="35"/>
      <c r="Y88" s="35"/>
      <c r="Z88" s="35"/>
      <c r="AA88" s="35"/>
      <c r="AB88" s="35"/>
      <c r="AC88" s="35"/>
      <c r="AD88" s="35"/>
      <c r="AE88" s="35"/>
    </row>
    <row r="89" spans="1:47" s="2" customFormat="1" ht="12" customHeight="1">
      <c r="A89" s="35"/>
      <c r="B89" s="36"/>
      <c r="C89" s="30" t="s">
        <v>19</v>
      </c>
      <c r="D89" s="37"/>
      <c r="E89" s="37"/>
      <c r="F89" s="28" t="str">
        <f>F12</f>
        <v>Mladá Boleslav</v>
      </c>
      <c r="G89" s="37"/>
      <c r="H89" s="37"/>
      <c r="I89" s="30" t="s">
        <v>21</v>
      </c>
      <c r="J89" s="67">
        <f>IF(J12="","",J12)</f>
        <v>45363</v>
      </c>
      <c r="K89" s="37"/>
      <c r="L89" s="52"/>
      <c r="S89" s="35"/>
      <c r="T89" s="35"/>
      <c r="U89" s="35"/>
      <c r="V89" s="35"/>
      <c r="W89" s="35"/>
      <c r="X89" s="35"/>
      <c r="Y89" s="35"/>
      <c r="Z89" s="35"/>
      <c r="AA89" s="35"/>
      <c r="AB89" s="35"/>
      <c r="AC89" s="35"/>
      <c r="AD89" s="35"/>
      <c r="AE89" s="35"/>
    </row>
    <row r="90" spans="1:47" s="2" customFormat="1" ht="6.95" customHeight="1">
      <c r="A90" s="35"/>
      <c r="B90" s="36"/>
      <c r="C90" s="37"/>
      <c r="D90" s="37"/>
      <c r="E90" s="37"/>
      <c r="F90" s="37"/>
      <c r="G90" s="37"/>
      <c r="H90" s="37"/>
      <c r="I90" s="37"/>
      <c r="J90" s="37"/>
      <c r="K90" s="37"/>
      <c r="L90" s="52"/>
      <c r="S90" s="35"/>
      <c r="T90" s="35"/>
      <c r="U90" s="35"/>
      <c r="V90" s="35"/>
      <c r="W90" s="35"/>
      <c r="X90" s="35"/>
      <c r="Y90" s="35"/>
      <c r="Z90" s="35"/>
      <c r="AA90" s="35"/>
      <c r="AB90" s="35"/>
      <c r="AC90" s="35"/>
      <c r="AD90" s="35"/>
      <c r="AE90" s="35"/>
    </row>
    <row r="91" spans="1:47" s="2" customFormat="1" ht="15.2" customHeight="1">
      <c r="A91" s="35"/>
      <c r="B91" s="36"/>
      <c r="C91" s="30" t="s">
        <v>22</v>
      </c>
      <c r="D91" s="37"/>
      <c r="E91" s="37"/>
      <c r="F91" s="28" t="str">
        <f>E15</f>
        <v xml:space="preserve">ŠKO-ENERGO s.r.o. </v>
      </c>
      <c r="G91" s="37"/>
      <c r="H91" s="37"/>
      <c r="I91" s="30" t="s">
        <v>28</v>
      </c>
      <c r="J91" s="33" t="str">
        <f>E21</f>
        <v>AFRY CZ s.r.o.</v>
      </c>
      <c r="K91" s="37"/>
      <c r="L91" s="52"/>
      <c r="S91" s="35"/>
      <c r="T91" s="35"/>
      <c r="U91" s="35"/>
      <c r="V91" s="35"/>
      <c r="W91" s="35"/>
      <c r="X91" s="35"/>
      <c r="Y91" s="35"/>
      <c r="Z91" s="35"/>
      <c r="AA91" s="35"/>
      <c r="AB91" s="35"/>
      <c r="AC91" s="35"/>
      <c r="AD91" s="35"/>
      <c r="AE91" s="35"/>
    </row>
    <row r="92" spans="1:47" s="2" customFormat="1" ht="15.2" customHeight="1">
      <c r="A92" s="35"/>
      <c r="B92" s="36"/>
      <c r="C92" s="30" t="s">
        <v>26</v>
      </c>
      <c r="D92" s="37"/>
      <c r="E92" s="37"/>
      <c r="F92" s="28" t="str">
        <f>IF(E18="","",E18)</f>
        <v>Vyplň údaj</v>
      </c>
      <c r="G92" s="37"/>
      <c r="H92" s="37"/>
      <c r="I92" s="30" t="s">
        <v>31</v>
      </c>
      <c r="J92" s="33" t="str">
        <f>E24</f>
        <v>AFRY CZ s.r.o.</v>
      </c>
      <c r="K92" s="37"/>
      <c r="L92" s="52"/>
      <c r="S92" s="35"/>
      <c r="T92" s="35"/>
      <c r="U92" s="35"/>
      <c r="V92" s="35"/>
      <c r="W92" s="35"/>
      <c r="X92" s="35"/>
      <c r="Y92" s="35"/>
      <c r="Z92" s="35"/>
      <c r="AA92" s="35"/>
      <c r="AB92" s="35"/>
      <c r="AC92" s="35"/>
      <c r="AD92" s="35"/>
      <c r="AE92" s="35"/>
    </row>
    <row r="93" spans="1:47" s="2" customFormat="1" ht="10.35" customHeight="1">
      <c r="A93" s="35"/>
      <c r="B93" s="36"/>
      <c r="C93" s="37"/>
      <c r="D93" s="37"/>
      <c r="E93" s="37"/>
      <c r="F93" s="37"/>
      <c r="G93" s="37"/>
      <c r="H93" s="37"/>
      <c r="I93" s="37"/>
      <c r="J93" s="37"/>
      <c r="K93" s="37"/>
      <c r="L93" s="52"/>
      <c r="S93" s="35"/>
      <c r="T93" s="35"/>
      <c r="U93" s="35"/>
      <c r="V93" s="35"/>
      <c r="W93" s="35"/>
      <c r="X93" s="35"/>
      <c r="Y93" s="35"/>
      <c r="Z93" s="35"/>
      <c r="AA93" s="35"/>
      <c r="AB93" s="35"/>
      <c r="AC93" s="35"/>
      <c r="AD93" s="35"/>
      <c r="AE93" s="35"/>
    </row>
    <row r="94" spans="1:47" s="2" customFormat="1" ht="29.25" customHeight="1">
      <c r="A94" s="35"/>
      <c r="B94" s="36"/>
      <c r="C94" s="148" t="s">
        <v>243</v>
      </c>
      <c r="D94" s="149"/>
      <c r="E94" s="149"/>
      <c r="F94" s="149"/>
      <c r="G94" s="149"/>
      <c r="H94" s="149"/>
      <c r="I94" s="149"/>
      <c r="J94" s="150" t="s">
        <v>7631</v>
      </c>
      <c r="K94" s="149"/>
      <c r="L94" s="52"/>
      <c r="S94" s="35"/>
      <c r="T94" s="35"/>
      <c r="U94" s="35"/>
      <c r="V94" s="35"/>
      <c r="W94" s="35"/>
      <c r="X94" s="35"/>
      <c r="Y94" s="35"/>
      <c r="Z94" s="35"/>
      <c r="AA94" s="35"/>
      <c r="AB94" s="35"/>
      <c r="AC94" s="35"/>
      <c r="AD94" s="35"/>
      <c r="AE94" s="35"/>
    </row>
    <row r="95" spans="1:47" s="2" customFormat="1" ht="10.35" customHeight="1">
      <c r="A95" s="35"/>
      <c r="B95" s="36"/>
      <c r="C95" s="37"/>
      <c r="D95" s="37"/>
      <c r="E95" s="37"/>
      <c r="F95" s="37"/>
      <c r="G95" s="37"/>
      <c r="H95" s="37"/>
      <c r="I95" s="37"/>
      <c r="J95" s="37"/>
      <c r="K95" s="37"/>
      <c r="L95" s="52"/>
      <c r="S95" s="35"/>
      <c r="T95" s="35"/>
      <c r="U95" s="35"/>
      <c r="V95" s="35"/>
      <c r="W95" s="35"/>
      <c r="X95" s="35"/>
      <c r="Y95" s="35"/>
      <c r="Z95" s="35"/>
      <c r="AA95" s="35"/>
      <c r="AB95" s="35"/>
      <c r="AC95" s="35"/>
      <c r="AD95" s="35"/>
      <c r="AE95" s="35"/>
    </row>
    <row r="96" spans="1:47" s="2" customFormat="1" ht="22.9" customHeight="1">
      <c r="A96" s="35"/>
      <c r="B96" s="36"/>
      <c r="C96" s="151" t="s">
        <v>244</v>
      </c>
      <c r="D96" s="37"/>
      <c r="E96" s="37"/>
      <c r="F96" s="37"/>
      <c r="G96" s="37"/>
      <c r="H96" s="37"/>
      <c r="I96" s="37"/>
      <c r="J96" s="85">
        <f>J124</f>
        <v>0</v>
      </c>
      <c r="K96" s="37"/>
      <c r="L96" s="52"/>
      <c r="S96" s="35"/>
      <c r="T96" s="35"/>
      <c r="U96" s="35"/>
      <c r="V96" s="35"/>
      <c r="W96" s="35"/>
      <c r="X96" s="35"/>
      <c r="Y96" s="35"/>
      <c r="Z96" s="35"/>
      <c r="AA96" s="35"/>
      <c r="AB96" s="35"/>
      <c r="AC96" s="35"/>
      <c r="AD96" s="35"/>
      <c r="AE96" s="35"/>
      <c r="AU96" s="18" t="s">
        <v>245</v>
      </c>
    </row>
    <row r="97" spans="1:31" s="9" customFormat="1" ht="24.95" customHeight="1">
      <c r="B97" s="152"/>
      <c r="C97" s="153"/>
      <c r="D97" s="154" t="s">
        <v>246</v>
      </c>
      <c r="E97" s="155"/>
      <c r="F97" s="155"/>
      <c r="G97" s="155"/>
      <c r="H97" s="155"/>
      <c r="I97" s="155"/>
      <c r="J97" s="156">
        <f>J125</f>
        <v>0</v>
      </c>
      <c r="K97" s="153"/>
      <c r="L97" s="157"/>
    </row>
    <row r="98" spans="1:31" s="10" customFormat="1" ht="19.899999999999999" customHeight="1">
      <c r="B98" s="158"/>
      <c r="C98" s="103"/>
      <c r="D98" s="159" t="s">
        <v>331</v>
      </c>
      <c r="E98" s="160"/>
      <c r="F98" s="160"/>
      <c r="G98" s="160"/>
      <c r="H98" s="160"/>
      <c r="I98" s="160"/>
      <c r="J98" s="161">
        <f>J126</f>
        <v>0</v>
      </c>
      <c r="K98" s="103"/>
      <c r="L98" s="162"/>
    </row>
    <row r="99" spans="1:31" s="10" customFormat="1" ht="19.899999999999999" customHeight="1">
      <c r="B99" s="158"/>
      <c r="C99" s="103"/>
      <c r="D99" s="159" t="s">
        <v>332</v>
      </c>
      <c r="E99" s="160"/>
      <c r="F99" s="160"/>
      <c r="G99" s="160"/>
      <c r="H99" s="160"/>
      <c r="I99" s="160"/>
      <c r="J99" s="161">
        <f>J146</f>
        <v>0</v>
      </c>
      <c r="K99" s="103"/>
      <c r="L99" s="162"/>
    </row>
    <row r="100" spans="1:31" s="10" customFormat="1" ht="19.899999999999999" customHeight="1">
      <c r="B100" s="158"/>
      <c r="C100" s="103"/>
      <c r="D100" s="159" t="s">
        <v>247</v>
      </c>
      <c r="E100" s="160"/>
      <c r="F100" s="160"/>
      <c r="G100" s="160"/>
      <c r="H100" s="160"/>
      <c r="I100" s="160"/>
      <c r="J100" s="161">
        <f>J149</f>
        <v>0</v>
      </c>
      <c r="K100" s="103"/>
      <c r="L100" s="162"/>
    </row>
    <row r="101" spans="1:31" s="10" customFormat="1" ht="19.899999999999999" customHeight="1">
      <c r="B101" s="158"/>
      <c r="C101" s="103"/>
      <c r="D101" s="159" t="s">
        <v>248</v>
      </c>
      <c r="E101" s="160"/>
      <c r="F101" s="160"/>
      <c r="G101" s="160"/>
      <c r="H101" s="160"/>
      <c r="I101" s="160"/>
      <c r="J101" s="161">
        <f>J167</f>
        <v>0</v>
      </c>
      <c r="K101" s="103"/>
      <c r="L101" s="162"/>
    </row>
    <row r="102" spans="1:31" s="10" customFormat="1" ht="19.899999999999999" customHeight="1">
      <c r="B102" s="158"/>
      <c r="C102" s="103"/>
      <c r="D102" s="159" t="s">
        <v>333</v>
      </c>
      <c r="E102" s="160"/>
      <c r="F102" s="160"/>
      <c r="G102" s="160"/>
      <c r="H102" s="160"/>
      <c r="I102" s="160"/>
      <c r="J102" s="161">
        <f>J178</f>
        <v>0</v>
      </c>
      <c r="K102" s="103"/>
      <c r="L102" s="162"/>
    </row>
    <row r="103" spans="1:31" s="9" customFormat="1" ht="24.95" customHeight="1">
      <c r="B103" s="152"/>
      <c r="C103" s="153"/>
      <c r="D103" s="154" t="s">
        <v>334</v>
      </c>
      <c r="E103" s="155"/>
      <c r="F103" s="155"/>
      <c r="G103" s="155"/>
      <c r="H103" s="155"/>
      <c r="I103" s="155"/>
      <c r="J103" s="156">
        <f>J180</f>
        <v>0</v>
      </c>
      <c r="K103" s="153"/>
      <c r="L103" s="157"/>
    </row>
    <row r="104" spans="1:31" s="10" customFormat="1" ht="19.899999999999999" customHeight="1">
      <c r="B104" s="158"/>
      <c r="C104" s="103"/>
      <c r="D104" s="159" t="s">
        <v>335</v>
      </c>
      <c r="E104" s="160"/>
      <c r="F104" s="160"/>
      <c r="G104" s="160"/>
      <c r="H104" s="160"/>
      <c r="I104" s="160"/>
      <c r="J104" s="161">
        <f>J181</f>
        <v>0</v>
      </c>
      <c r="K104" s="103"/>
      <c r="L104" s="162"/>
    </row>
    <row r="105" spans="1:31" s="2" customFormat="1" ht="21.75" customHeight="1">
      <c r="A105" s="35"/>
      <c r="B105" s="36"/>
      <c r="C105" s="37"/>
      <c r="D105" s="37"/>
      <c r="E105" s="37"/>
      <c r="F105" s="37"/>
      <c r="G105" s="37"/>
      <c r="H105" s="37"/>
      <c r="I105" s="37"/>
      <c r="J105" s="37"/>
      <c r="K105" s="37"/>
      <c r="L105" s="52"/>
      <c r="S105" s="35"/>
      <c r="T105" s="35"/>
      <c r="U105" s="35"/>
      <c r="V105" s="35"/>
      <c r="W105" s="35"/>
      <c r="X105" s="35"/>
      <c r="Y105" s="35"/>
      <c r="Z105" s="35"/>
      <c r="AA105" s="35"/>
      <c r="AB105" s="35"/>
      <c r="AC105" s="35"/>
      <c r="AD105" s="35"/>
      <c r="AE105" s="35"/>
    </row>
    <row r="106" spans="1:31" s="2" customFormat="1" ht="6.95" customHeight="1">
      <c r="A106" s="35"/>
      <c r="B106" s="55"/>
      <c r="C106" s="56"/>
      <c r="D106" s="56"/>
      <c r="E106" s="56"/>
      <c r="F106" s="56"/>
      <c r="G106" s="56"/>
      <c r="H106" s="56"/>
      <c r="I106" s="56"/>
      <c r="J106" s="56"/>
      <c r="K106" s="56"/>
      <c r="L106" s="52"/>
      <c r="S106" s="35"/>
      <c r="T106" s="35"/>
      <c r="U106" s="35"/>
      <c r="V106" s="35"/>
      <c r="W106" s="35"/>
      <c r="X106" s="35"/>
      <c r="Y106" s="35"/>
      <c r="Z106" s="35"/>
      <c r="AA106" s="35"/>
      <c r="AB106" s="35"/>
      <c r="AC106" s="35"/>
      <c r="AD106" s="35"/>
      <c r="AE106" s="35"/>
    </row>
    <row r="110" spans="1:31" s="2" customFormat="1" ht="6.95" customHeight="1">
      <c r="A110" s="35"/>
      <c r="B110" s="57"/>
      <c r="C110" s="58"/>
      <c r="D110" s="58"/>
      <c r="E110" s="58"/>
      <c r="F110" s="58"/>
      <c r="G110" s="58"/>
      <c r="H110" s="58"/>
      <c r="I110" s="58"/>
      <c r="J110" s="58"/>
      <c r="K110" s="58"/>
      <c r="L110" s="52"/>
      <c r="S110" s="35"/>
      <c r="T110" s="35"/>
      <c r="U110" s="35"/>
      <c r="V110" s="35"/>
      <c r="W110" s="35"/>
      <c r="X110" s="35"/>
      <c r="Y110" s="35"/>
      <c r="Z110" s="35"/>
      <c r="AA110" s="35"/>
      <c r="AB110" s="35"/>
      <c r="AC110" s="35"/>
      <c r="AD110" s="35"/>
      <c r="AE110" s="35"/>
    </row>
    <row r="111" spans="1:31" s="2" customFormat="1" ht="24.95" customHeight="1">
      <c r="A111" s="35"/>
      <c r="B111" s="36"/>
      <c r="C111" s="24" t="s">
        <v>249</v>
      </c>
      <c r="D111" s="37"/>
      <c r="E111" s="37"/>
      <c r="F111" s="37"/>
      <c r="G111" s="37"/>
      <c r="H111" s="37"/>
      <c r="I111" s="37"/>
      <c r="J111" s="37"/>
      <c r="K111" s="37"/>
      <c r="L111" s="52"/>
      <c r="S111" s="35"/>
      <c r="T111" s="35"/>
      <c r="U111" s="35"/>
      <c r="V111" s="35"/>
      <c r="W111" s="35"/>
      <c r="X111" s="35"/>
      <c r="Y111" s="35"/>
      <c r="Z111" s="35"/>
      <c r="AA111" s="35"/>
      <c r="AB111" s="35"/>
      <c r="AC111" s="35"/>
      <c r="AD111" s="35"/>
      <c r="AE111" s="35"/>
    </row>
    <row r="112" spans="1:31" s="2" customFormat="1" ht="6.95" customHeight="1">
      <c r="A112" s="35"/>
      <c r="B112" s="36"/>
      <c r="C112" s="37"/>
      <c r="D112" s="37"/>
      <c r="E112" s="37"/>
      <c r="F112" s="37"/>
      <c r="G112" s="37"/>
      <c r="H112" s="37"/>
      <c r="I112" s="37"/>
      <c r="J112" s="37"/>
      <c r="K112" s="37"/>
      <c r="L112" s="52"/>
      <c r="S112" s="35"/>
      <c r="T112" s="35"/>
      <c r="U112" s="35"/>
      <c r="V112" s="35"/>
      <c r="W112" s="35"/>
      <c r="X112" s="35"/>
      <c r="Y112" s="35"/>
      <c r="Z112" s="35"/>
      <c r="AA112" s="35"/>
      <c r="AB112" s="35"/>
      <c r="AC112" s="35"/>
      <c r="AD112" s="35"/>
      <c r="AE112" s="35"/>
    </row>
    <row r="113" spans="1:65" s="2" customFormat="1" ht="12" customHeight="1">
      <c r="A113" s="35"/>
      <c r="B113" s="36"/>
      <c r="C113" s="30" t="s">
        <v>15</v>
      </c>
      <c r="D113" s="37"/>
      <c r="E113" s="37"/>
      <c r="F113" s="37"/>
      <c r="G113" s="37"/>
      <c r="H113" s="37"/>
      <c r="I113" s="37"/>
      <c r="J113" s="37"/>
      <c r="K113" s="37"/>
      <c r="L113" s="52"/>
      <c r="S113" s="35"/>
      <c r="T113" s="35"/>
      <c r="U113" s="35"/>
      <c r="V113" s="35"/>
      <c r="W113" s="35"/>
      <c r="X113" s="35"/>
      <c r="Y113" s="35"/>
      <c r="Z113" s="35"/>
      <c r="AA113" s="35"/>
      <c r="AB113" s="35"/>
      <c r="AC113" s="35"/>
      <c r="AD113" s="35"/>
      <c r="AE113" s="35"/>
    </row>
    <row r="114" spans="1:65" s="2" customFormat="1" ht="16.5" customHeight="1">
      <c r="A114" s="35"/>
      <c r="B114" s="36"/>
      <c r="C114" s="37"/>
      <c r="D114" s="37"/>
      <c r="E114" s="410" t="str">
        <f>E7</f>
        <v>Modernizace teplárny OB6</v>
      </c>
      <c r="F114" s="411"/>
      <c r="G114" s="411"/>
      <c r="H114" s="411"/>
      <c r="I114" s="37"/>
      <c r="J114" s="37"/>
      <c r="K114" s="37"/>
      <c r="L114" s="52"/>
      <c r="S114" s="35"/>
      <c r="T114" s="35"/>
      <c r="U114" s="35"/>
      <c r="V114" s="35"/>
      <c r="W114" s="35"/>
      <c r="X114" s="35"/>
      <c r="Y114" s="35"/>
      <c r="Z114" s="35"/>
      <c r="AA114" s="35"/>
      <c r="AB114" s="35"/>
      <c r="AC114" s="35"/>
      <c r="AD114" s="35"/>
      <c r="AE114" s="35"/>
    </row>
    <row r="115" spans="1:65" s="2" customFormat="1" ht="12" customHeight="1">
      <c r="A115" s="35"/>
      <c r="B115" s="36"/>
      <c r="C115" s="30" t="s">
        <v>241</v>
      </c>
      <c r="D115" s="37"/>
      <c r="E115" s="37"/>
      <c r="F115" s="37"/>
      <c r="G115" s="37"/>
      <c r="H115" s="37"/>
      <c r="I115" s="37"/>
      <c r="J115" s="37"/>
      <c r="K115" s="37"/>
      <c r="L115" s="52"/>
      <c r="S115" s="35"/>
      <c r="T115" s="35"/>
      <c r="U115" s="35"/>
      <c r="V115" s="35"/>
      <c r="W115" s="35"/>
      <c r="X115" s="35"/>
      <c r="Y115" s="35"/>
      <c r="Z115" s="35"/>
      <c r="AA115" s="35"/>
      <c r="AB115" s="35"/>
      <c r="AC115" s="35"/>
      <c r="AD115" s="35"/>
      <c r="AE115" s="35"/>
    </row>
    <row r="116" spans="1:65" s="2" customFormat="1" ht="16.5" customHeight="1">
      <c r="A116" s="35"/>
      <c r="B116" s="36"/>
      <c r="C116" s="37"/>
      <c r="D116" s="37"/>
      <c r="E116" s="384" t="str">
        <f>E9</f>
        <v>SO 402 / PS 401 - Demolice objektů, technologie uhelný sklad (II.etapa)</v>
      </c>
      <c r="F116" s="409"/>
      <c r="G116" s="409"/>
      <c r="H116" s="409"/>
      <c r="I116" s="37"/>
      <c r="J116" s="37"/>
      <c r="K116" s="37"/>
      <c r="L116" s="52"/>
      <c r="S116" s="35"/>
      <c r="T116" s="35"/>
      <c r="U116" s="35"/>
      <c r="V116" s="35"/>
      <c r="W116" s="35"/>
      <c r="X116" s="35"/>
      <c r="Y116" s="35"/>
      <c r="Z116" s="35"/>
      <c r="AA116" s="35"/>
      <c r="AB116" s="35"/>
      <c r="AC116" s="35"/>
      <c r="AD116" s="35"/>
      <c r="AE116" s="35"/>
    </row>
    <row r="117" spans="1:65" s="2" customFormat="1" ht="6.95" customHeight="1">
      <c r="A117" s="35"/>
      <c r="B117" s="36"/>
      <c r="C117" s="37"/>
      <c r="D117" s="37"/>
      <c r="E117" s="37"/>
      <c r="F117" s="37"/>
      <c r="G117" s="37"/>
      <c r="H117" s="37"/>
      <c r="I117" s="37"/>
      <c r="J117" s="37"/>
      <c r="K117" s="37"/>
      <c r="L117" s="52"/>
      <c r="S117" s="35"/>
      <c r="T117" s="35"/>
      <c r="U117" s="35"/>
      <c r="V117" s="35"/>
      <c r="W117" s="35"/>
      <c r="X117" s="35"/>
      <c r="Y117" s="35"/>
      <c r="Z117" s="35"/>
      <c r="AA117" s="35"/>
      <c r="AB117" s="35"/>
      <c r="AC117" s="35"/>
      <c r="AD117" s="35"/>
      <c r="AE117" s="35"/>
    </row>
    <row r="118" spans="1:65" s="2" customFormat="1" ht="12" customHeight="1">
      <c r="A118" s="35"/>
      <c r="B118" s="36"/>
      <c r="C118" s="30" t="s">
        <v>19</v>
      </c>
      <c r="D118" s="37"/>
      <c r="E118" s="37"/>
      <c r="F118" s="28" t="str">
        <f>F12</f>
        <v>Mladá Boleslav</v>
      </c>
      <c r="G118" s="37"/>
      <c r="H118" s="37"/>
      <c r="I118" s="30" t="s">
        <v>21</v>
      </c>
      <c r="J118" s="67">
        <f>IF(J12="","",J12)</f>
        <v>45363</v>
      </c>
      <c r="K118" s="37"/>
      <c r="L118" s="52"/>
      <c r="S118" s="35"/>
      <c r="T118" s="35"/>
      <c r="U118" s="35"/>
      <c r="V118" s="35"/>
      <c r="W118" s="35"/>
      <c r="X118" s="35"/>
      <c r="Y118" s="35"/>
      <c r="Z118" s="35"/>
      <c r="AA118" s="35"/>
      <c r="AB118" s="35"/>
      <c r="AC118" s="35"/>
      <c r="AD118" s="35"/>
      <c r="AE118" s="35"/>
    </row>
    <row r="119" spans="1:65" s="2" customFormat="1" ht="6.95" customHeight="1">
      <c r="A119" s="35"/>
      <c r="B119" s="36"/>
      <c r="C119" s="37"/>
      <c r="D119" s="37"/>
      <c r="E119" s="37"/>
      <c r="F119" s="37"/>
      <c r="G119" s="37"/>
      <c r="H119" s="37"/>
      <c r="I119" s="37"/>
      <c r="J119" s="37"/>
      <c r="K119" s="37"/>
      <c r="L119" s="52"/>
      <c r="S119" s="35"/>
      <c r="T119" s="35"/>
      <c r="U119" s="35"/>
      <c r="V119" s="35"/>
      <c r="W119" s="35"/>
      <c r="X119" s="35"/>
      <c r="Y119" s="35"/>
      <c r="Z119" s="35"/>
      <c r="AA119" s="35"/>
      <c r="AB119" s="35"/>
      <c r="AC119" s="35"/>
      <c r="AD119" s="35"/>
      <c r="AE119" s="35"/>
    </row>
    <row r="120" spans="1:65" s="2" customFormat="1" ht="15.2" customHeight="1">
      <c r="A120" s="35"/>
      <c r="B120" s="36"/>
      <c r="C120" s="30" t="s">
        <v>22</v>
      </c>
      <c r="D120" s="37"/>
      <c r="E120" s="37"/>
      <c r="F120" s="28" t="str">
        <f>E15</f>
        <v xml:space="preserve">ŠKO-ENERGO s.r.o. </v>
      </c>
      <c r="G120" s="37"/>
      <c r="H120" s="37"/>
      <c r="I120" s="30" t="s">
        <v>28</v>
      </c>
      <c r="J120" s="33" t="str">
        <f>E21</f>
        <v>AFRY CZ s.r.o.</v>
      </c>
      <c r="K120" s="37"/>
      <c r="L120" s="52"/>
      <c r="S120" s="35"/>
      <c r="T120" s="35"/>
      <c r="U120" s="35"/>
      <c r="V120" s="35"/>
      <c r="W120" s="35"/>
      <c r="X120" s="35"/>
      <c r="Y120" s="35"/>
      <c r="Z120" s="35"/>
      <c r="AA120" s="35"/>
      <c r="AB120" s="35"/>
      <c r="AC120" s="35"/>
      <c r="AD120" s="35"/>
      <c r="AE120" s="35"/>
    </row>
    <row r="121" spans="1:65" s="2" customFormat="1" ht="15.2" customHeight="1">
      <c r="A121" s="35"/>
      <c r="B121" s="36"/>
      <c r="C121" s="30" t="s">
        <v>26</v>
      </c>
      <c r="D121" s="37"/>
      <c r="E121" s="37"/>
      <c r="F121" s="28" t="str">
        <f>IF(E18="","",E18)</f>
        <v>Vyplň údaj</v>
      </c>
      <c r="G121" s="37"/>
      <c r="H121" s="37"/>
      <c r="I121" s="30" t="s">
        <v>31</v>
      </c>
      <c r="J121" s="33" t="str">
        <f>E24</f>
        <v>AFRY CZ s.r.o.</v>
      </c>
      <c r="K121" s="37"/>
      <c r="L121" s="52"/>
      <c r="S121" s="35"/>
      <c r="T121" s="35"/>
      <c r="U121" s="35"/>
      <c r="V121" s="35"/>
      <c r="W121" s="35"/>
      <c r="X121" s="35"/>
      <c r="Y121" s="35"/>
      <c r="Z121" s="35"/>
      <c r="AA121" s="35"/>
      <c r="AB121" s="35"/>
      <c r="AC121" s="35"/>
      <c r="AD121" s="35"/>
      <c r="AE121" s="35"/>
    </row>
    <row r="122" spans="1:65" s="2" customFormat="1" ht="10.35" customHeight="1">
      <c r="A122" s="35"/>
      <c r="B122" s="36"/>
      <c r="C122" s="37"/>
      <c r="D122" s="37"/>
      <c r="E122" s="37"/>
      <c r="F122" s="37"/>
      <c r="G122" s="37"/>
      <c r="H122" s="37"/>
      <c r="I122" s="37"/>
      <c r="J122" s="37"/>
      <c r="K122" s="37"/>
      <c r="L122" s="52"/>
      <c r="S122" s="35"/>
      <c r="T122" s="35"/>
      <c r="U122" s="35"/>
      <c r="V122" s="35"/>
      <c r="W122" s="35"/>
      <c r="X122" s="35"/>
      <c r="Y122" s="35"/>
      <c r="Z122" s="35"/>
      <c r="AA122" s="35"/>
      <c r="AB122" s="35"/>
      <c r="AC122" s="35"/>
      <c r="AD122" s="35"/>
      <c r="AE122" s="35"/>
    </row>
    <row r="123" spans="1:65" s="11" customFormat="1" ht="29.25" customHeight="1">
      <c r="A123" s="163"/>
      <c r="B123" s="164"/>
      <c r="C123" s="165" t="s">
        <v>250</v>
      </c>
      <c r="D123" s="166" t="s">
        <v>55</v>
      </c>
      <c r="E123" s="166" t="s">
        <v>53</v>
      </c>
      <c r="F123" s="166" t="s">
        <v>54</v>
      </c>
      <c r="G123" s="166" t="s">
        <v>251</v>
      </c>
      <c r="H123" s="166" t="s">
        <v>252</v>
      </c>
      <c r="I123" s="166" t="s">
        <v>7632</v>
      </c>
      <c r="J123" s="167" t="s">
        <v>7631</v>
      </c>
      <c r="K123" s="168" t="s">
        <v>253</v>
      </c>
      <c r="L123" s="169"/>
      <c r="M123" s="76" t="s">
        <v>1</v>
      </c>
      <c r="N123" s="77" t="s">
        <v>37</v>
      </c>
      <c r="O123" s="77" t="s">
        <v>254</v>
      </c>
      <c r="P123" s="77" t="s">
        <v>255</v>
      </c>
      <c r="Q123" s="77" t="s">
        <v>256</v>
      </c>
      <c r="R123" s="77" t="s">
        <v>257</v>
      </c>
      <c r="S123" s="77" t="s">
        <v>258</v>
      </c>
      <c r="T123" s="78" t="s">
        <v>259</v>
      </c>
      <c r="U123" s="163"/>
      <c r="V123" s="163"/>
      <c r="W123" s="163"/>
      <c r="X123" s="163"/>
      <c r="Y123" s="163"/>
      <c r="Z123" s="163"/>
      <c r="AA123" s="163"/>
      <c r="AB123" s="163"/>
      <c r="AC123" s="163"/>
      <c r="AD123" s="163"/>
      <c r="AE123" s="163"/>
    </row>
    <row r="124" spans="1:65" s="2" customFormat="1" ht="22.9" customHeight="1">
      <c r="A124" s="35"/>
      <c r="B124" s="36"/>
      <c r="C124" s="83" t="s">
        <v>260</v>
      </c>
      <c r="D124" s="37"/>
      <c r="E124" s="37"/>
      <c r="F124" s="37"/>
      <c r="G124" s="37"/>
      <c r="H124" s="37"/>
      <c r="I124" s="37"/>
      <c r="J124" s="170">
        <f>BK124</f>
        <v>0</v>
      </c>
      <c r="K124" s="37"/>
      <c r="L124" s="40"/>
      <c r="M124" s="79"/>
      <c r="N124" s="171"/>
      <c r="O124" s="80"/>
      <c r="P124" s="172">
        <f>P125+P180</f>
        <v>0</v>
      </c>
      <c r="Q124" s="80"/>
      <c r="R124" s="172">
        <f>R125+R180</f>
        <v>154.16854000000001</v>
      </c>
      <c r="S124" s="80"/>
      <c r="T124" s="173">
        <f>T125+T180</f>
        <v>2667.4151999999999</v>
      </c>
      <c r="U124" s="35"/>
      <c r="V124" s="35"/>
      <c r="W124" s="35"/>
      <c r="X124" s="35"/>
      <c r="Y124" s="35"/>
      <c r="Z124" s="35"/>
      <c r="AA124" s="35"/>
      <c r="AB124" s="35"/>
      <c r="AC124" s="35"/>
      <c r="AD124" s="35"/>
      <c r="AE124" s="35"/>
      <c r="AT124" s="18" t="s">
        <v>63</v>
      </c>
      <c r="AU124" s="18" t="s">
        <v>245</v>
      </c>
      <c r="BK124" s="174">
        <f>BK125+BK180</f>
        <v>0</v>
      </c>
    </row>
    <row r="125" spans="1:65" s="12" customFormat="1" ht="25.9" customHeight="1">
      <c r="B125" s="175"/>
      <c r="C125" s="176"/>
      <c r="D125" s="177" t="s">
        <v>63</v>
      </c>
      <c r="E125" s="178" t="s">
        <v>261</v>
      </c>
      <c r="F125" s="178" t="s">
        <v>262</v>
      </c>
      <c r="G125" s="176"/>
      <c r="H125" s="176"/>
      <c r="I125" s="179"/>
      <c r="J125" s="180">
        <f>BK125</f>
        <v>0</v>
      </c>
      <c r="K125" s="176"/>
      <c r="L125" s="181"/>
      <c r="M125" s="182"/>
      <c r="N125" s="183"/>
      <c r="O125" s="183"/>
      <c r="P125" s="184">
        <f>P126+P146+P149+P167+P178</f>
        <v>0</v>
      </c>
      <c r="Q125" s="183"/>
      <c r="R125" s="184">
        <f>R126+R146+R149+R167+R178</f>
        <v>154.16854000000001</v>
      </c>
      <c r="S125" s="183"/>
      <c r="T125" s="185">
        <f>T126+T146+T149+T167+T178</f>
        <v>2667.4151999999999</v>
      </c>
      <c r="AR125" s="186" t="s">
        <v>71</v>
      </c>
      <c r="AT125" s="187" t="s">
        <v>63</v>
      </c>
      <c r="AU125" s="187" t="s">
        <v>64</v>
      </c>
      <c r="AY125" s="186" t="s">
        <v>263</v>
      </c>
      <c r="BK125" s="188">
        <f>BK126+BK146+BK149+BK167+BK178</f>
        <v>0</v>
      </c>
    </row>
    <row r="126" spans="1:65" s="12" customFormat="1" ht="22.9" customHeight="1">
      <c r="B126" s="175"/>
      <c r="C126" s="176"/>
      <c r="D126" s="177" t="s">
        <v>63</v>
      </c>
      <c r="E126" s="189" t="s">
        <v>71</v>
      </c>
      <c r="F126" s="189" t="s">
        <v>336</v>
      </c>
      <c r="G126" s="176"/>
      <c r="H126" s="176"/>
      <c r="I126" s="179"/>
      <c r="J126" s="190">
        <f>BK126</f>
        <v>0</v>
      </c>
      <c r="K126" s="176"/>
      <c r="L126" s="181"/>
      <c r="M126" s="182"/>
      <c r="N126" s="183"/>
      <c r="O126" s="183"/>
      <c r="P126" s="184">
        <f>SUM(P127:P145)</f>
        <v>0</v>
      </c>
      <c r="Q126" s="183"/>
      <c r="R126" s="184">
        <f>SUM(R127:R145)</f>
        <v>2.0000000000000001E-4</v>
      </c>
      <c r="S126" s="183"/>
      <c r="T126" s="185">
        <f>SUM(T127:T145)</f>
        <v>0</v>
      </c>
      <c r="AR126" s="186" t="s">
        <v>71</v>
      </c>
      <c r="AT126" s="187" t="s">
        <v>63</v>
      </c>
      <c r="AU126" s="187" t="s">
        <v>71</v>
      </c>
      <c r="AY126" s="186" t="s">
        <v>263</v>
      </c>
      <c r="BK126" s="188">
        <f>SUM(BK127:BK145)</f>
        <v>0</v>
      </c>
    </row>
    <row r="127" spans="1:65" s="2" customFormat="1" ht="33" customHeight="1">
      <c r="A127" s="35"/>
      <c r="B127" s="36"/>
      <c r="C127" s="191" t="s">
        <v>71</v>
      </c>
      <c r="D127" s="191" t="s">
        <v>266</v>
      </c>
      <c r="E127" s="192" t="s">
        <v>337</v>
      </c>
      <c r="F127" s="193" t="s">
        <v>338</v>
      </c>
      <c r="G127" s="194" t="s">
        <v>300</v>
      </c>
      <c r="H127" s="195">
        <v>1006.222</v>
      </c>
      <c r="I127" s="196"/>
      <c r="J127" s="197">
        <f>ROUND(I127*H127,2)</f>
        <v>0</v>
      </c>
      <c r="K127" s="198"/>
      <c r="L127" s="40"/>
      <c r="M127" s="199" t="s">
        <v>1</v>
      </c>
      <c r="N127" s="200" t="s">
        <v>38</v>
      </c>
      <c r="O127" s="72"/>
      <c r="P127" s="201">
        <f>O127*H127</f>
        <v>0</v>
      </c>
      <c r="Q127" s="201">
        <v>0</v>
      </c>
      <c r="R127" s="201">
        <f>Q127*H127</f>
        <v>0</v>
      </c>
      <c r="S127" s="201">
        <v>0</v>
      </c>
      <c r="T127" s="202">
        <f>S127*H127</f>
        <v>0</v>
      </c>
      <c r="U127" s="35"/>
      <c r="V127" s="35"/>
      <c r="W127" s="35"/>
      <c r="X127" s="35"/>
      <c r="Y127" s="35"/>
      <c r="Z127" s="35"/>
      <c r="AA127" s="35"/>
      <c r="AB127" s="35"/>
      <c r="AC127" s="35"/>
      <c r="AD127" s="35"/>
      <c r="AE127" s="35"/>
      <c r="AR127" s="203" t="s">
        <v>270</v>
      </c>
      <c r="AT127" s="203" t="s">
        <v>266</v>
      </c>
      <c r="AU127" s="203" t="s">
        <v>73</v>
      </c>
      <c r="AY127" s="18" t="s">
        <v>263</v>
      </c>
      <c r="BE127" s="204">
        <f>IF(N127="základní",J127,0)</f>
        <v>0</v>
      </c>
      <c r="BF127" s="204">
        <f>IF(N127="snížená",J127,0)</f>
        <v>0</v>
      </c>
      <c r="BG127" s="204">
        <f>IF(N127="zákl. přenesená",J127,0)</f>
        <v>0</v>
      </c>
      <c r="BH127" s="204">
        <f>IF(N127="sníž. přenesená",J127,0)</f>
        <v>0</v>
      </c>
      <c r="BI127" s="204">
        <f>IF(N127="nulová",J127,0)</f>
        <v>0</v>
      </c>
      <c r="BJ127" s="18" t="s">
        <v>71</v>
      </c>
      <c r="BK127" s="204">
        <f>ROUND(I127*H127,2)</f>
        <v>0</v>
      </c>
      <c r="BL127" s="18" t="s">
        <v>270</v>
      </c>
      <c r="BM127" s="203" t="s">
        <v>339</v>
      </c>
    </row>
    <row r="128" spans="1:65" s="13" customFormat="1">
      <c r="B128" s="205"/>
      <c r="C128" s="206"/>
      <c r="D128" s="207" t="s">
        <v>272</v>
      </c>
      <c r="E128" s="208" t="s">
        <v>1</v>
      </c>
      <c r="F128" s="209" t="s">
        <v>340</v>
      </c>
      <c r="G128" s="206"/>
      <c r="H128" s="210">
        <v>108.36</v>
      </c>
      <c r="I128" s="211"/>
      <c r="J128" s="206"/>
      <c r="K128" s="206"/>
      <c r="L128" s="212"/>
      <c r="M128" s="213"/>
      <c r="N128" s="214"/>
      <c r="O128" s="214"/>
      <c r="P128" s="214"/>
      <c r="Q128" s="214"/>
      <c r="R128" s="214"/>
      <c r="S128" s="214"/>
      <c r="T128" s="215"/>
      <c r="AT128" s="216" t="s">
        <v>272</v>
      </c>
      <c r="AU128" s="216" t="s">
        <v>73</v>
      </c>
      <c r="AV128" s="13" t="s">
        <v>73</v>
      </c>
      <c r="AW128" s="13" t="s">
        <v>30</v>
      </c>
      <c r="AX128" s="13" t="s">
        <v>64</v>
      </c>
      <c r="AY128" s="216" t="s">
        <v>263</v>
      </c>
    </row>
    <row r="129" spans="1:65" s="13" customFormat="1">
      <c r="B129" s="205"/>
      <c r="C129" s="206"/>
      <c r="D129" s="207" t="s">
        <v>272</v>
      </c>
      <c r="E129" s="208" t="s">
        <v>1</v>
      </c>
      <c r="F129" s="209" t="s">
        <v>341</v>
      </c>
      <c r="G129" s="206"/>
      <c r="H129" s="210">
        <v>15.228</v>
      </c>
      <c r="I129" s="211"/>
      <c r="J129" s="206"/>
      <c r="K129" s="206"/>
      <c r="L129" s="212"/>
      <c r="M129" s="213"/>
      <c r="N129" s="214"/>
      <c r="O129" s="214"/>
      <c r="P129" s="214"/>
      <c r="Q129" s="214"/>
      <c r="R129" s="214"/>
      <c r="S129" s="214"/>
      <c r="T129" s="215"/>
      <c r="AT129" s="216" t="s">
        <v>272</v>
      </c>
      <c r="AU129" s="216" t="s">
        <v>73</v>
      </c>
      <c r="AV129" s="13" t="s">
        <v>73</v>
      </c>
      <c r="AW129" s="13" t="s">
        <v>30</v>
      </c>
      <c r="AX129" s="13" t="s">
        <v>64</v>
      </c>
      <c r="AY129" s="216" t="s">
        <v>263</v>
      </c>
    </row>
    <row r="130" spans="1:65" s="13" customFormat="1">
      <c r="B130" s="205"/>
      <c r="C130" s="206"/>
      <c r="D130" s="207" t="s">
        <v>272</v>
      </c>
      <c r="E130" s="208" t="s">
        <v>1</v>
      </c>
      <c r="F130" s="209" t="s">
        <v>342</v>
      </c>
      <c r="G130" s="206"/>
      <c r="H130" s="210">
        <v>15.667999999999999</v>
      </c>
      <c r="I130" s="211"/>
      <c r="J130" s="206"/>
      <c r="K130" s="206"/>
      <c r="L130" s="212"/>
      <c r="M130" s="213"/>
      <c r="N130" s="214"/>
      <c r="O130" s="214"/>
      <c r="P130" s="214"/>
      <c r="Q130" s="214"/>
      <c r="R130" s="214"/>
      <c r="S130" s="214"/>
      <c r="T130" s="215"/>
      <c r="AT130" s="216" t="s">
        <v>272</v>
      </c>
      <c r="AU130" s="216" t="s">
        <v>73</v>
      </c>
      <c r="AV130" s="13" t="s">
        <v>73</v>
      </c>
      <c r="AW130" s="13" t="s">
        <v>30</v>
      </c>
      <c r="AX130" s="13" t="s">
        <v>64</v>
      </c>
      <c r="AY130" s="216" t="s">
        <v>263</v>
      </c>
    </row>
    <row r="131" spans="1:65" s="13" customFormat="1">
      <c r="B131" s="205"/>
      <c r="C131" s="206"/>
      <c r="D131" s="207" t="s">
        <v>272</v>
      </c>
      <c r="E131" s="208" t="s">
        <v>1</v>
      </c>
      <c r="F131" s="209" t="s">
        <v>343</v>
      </c>
      <c r="G131" s="206"/>
      <c r="H131" s="210">
        <v>192.75</v>
      </c>
      <c r="I131" s="211"/>
      <c r="J131" s="206"/>
      <c r="K131" s="206"/>
      <c r="L131" s="212"/>
      <c r="M131" s="213"/>
      <c r="N131" s="214"/>
      <c r="O131" s="214"/>
      <c r="P131" s="214"/>
      <c r="Q131" s="214"/>
      <c r="R131" s="214"/>
      <c r="S131" s="214"/>
      <c r="T131" s="215"/>
      <c r="AT131" s="216" t="s">
        <v>272</v>
      </c>
      <c r="AU131" s="216" t="s">
        <v>73</v>
      </c>
      <c r="AV131" s="13" t="s">
        <v>73</v>
      </c>
      <c r="AW131" s="13" t="s">
        <v>30</v>
      </c>
      <c r="AX131" s="13" t="s">
        <v>64</v>
      </c>
      <c r="AY131" s="216" t="s">
        <v>263</v>
      </c>
    </row>
    <row r="132" spans="1:65" s="13" customFormat="1">
      <c r="B132" s="205"/>
      <c r="C132" s="206"/>
      <c r="D132" s="207" t="s">
        <v>272</v>
      </c>
      <c r="E132" s="208" t="s">
        <v>1</v>
      </c>
      <c r="F132" s="209" t="s">
        <v>344</v>
      </c>
      <c r="G132" s="206"/>
      <c r="H132" s="210">
        <v>34.168999999999997</v>
      </c>
      <c r="I132" s="211"/>
      <c r="J132" s="206"/>
      <c r="K132" s="206"/>
      <c r="L132" s="212"/>
      <c r="M132" s="213"/>
      <c r="N132" s="214"/>
      <c r="O132" s="214"/>
      <c r="P132" s="214"/>
      <c r="Q132" s="214"/>
      <c r="R132" s="214"/>
      <c r="S132" s="214"/>
      <c r="T132" s="215"/>
      <c r="AT132" s="216" t="s">
        <v>272</v>
      </c>
      <c r="AU132" s="216" t="s">
        <v>73</v>
      </c>
      <c r="AV132" s="13" t="s">
        <v>73</v>
      </c>
      <c r="AW132" s="13" t="s">
        <v>30</v>
      </c>
      <c r="AX132" s="13" t="s">
        <v>64</v>
      </c>
      <c r="AY132" s="216" t="s">
        <v>263</v>
      </c>
    </row>
    <row r="133" spans="1:65" s="13" customFormat="1">
      <c r="B133" s="205"/>
      <c r="C133" s="206"/>
      <c r="D133" s="207" t="s">
        <v>272</v>
      </c>
      <c r="E133" s="208" t="s">
        <v>1</v>
      </c>
      <c r="F133" s="209" t="s">
        <v>345</v>
      </c>
      <c r="G133" s="206"/>
      <c r="H133" s="210">
        <v>54.99</v>
      </c>
      <c r="I133" s="211"/>
      <c r="J133" s="206"/>
      <c r="K133" s="206"/>
      <c r="L133" s="212"/>
      <c r="M133" s="213"/>
      <c r="N133" s="214"/>
      <c r="O133" s="214"/>
      <c r="P133" s="214"/>
      <c r="Q133" s="214"/>
      <c r="R133" s="214"/>
      <c r="S133" s="214"/>
      <c r="T133" s="215"/>
      <c r="AT133" s="216" t="s">
        <v>272</v>
      </c>
      <c r="AU133" s="216" t="s">
        <v>73</v>
      </c>
      <c r="AV133" s="13" t="s">
        <v>73</v>
      </c>
      <c r="AW133" s="13" t="s">
        <v>30</v>
      </c>
      <c r="AX133" s="13" t="s">
        <v>64</v>
      </c>
      <c r="AY133" s="216" t="s">
        <v>263</v>
      </c>
    </row>
    <row r="134" spans="1:65" s="13" customFormat="1">
      <c r="B134" s="205"/>
      <c r="C134" s="206"/>
      <c r="D134" s="207" t="s">
        <v>272</v>
      </c>
      <c r="E134" s="208" t="s">
        <v>1</v>
      </c>
      <c r="F134" s="209" t="s">
        <v>346</v>
      </c>
      <c r="G134" s="206"/>
      <c r="H134" s="210">
        <v>48.24</v>
      </c>
      <c r="I134" s="211"/>
      <c r="J134" s="206"/>
      <c r="K134" s="206"/>
      <c r="L134" s="212"/>
      <c r="M134" s="213"/>
      <c r="N134" s="214"/>
      <c r="O134" s="214"/>
      <c r="P134" s="214"/>
      <c r="Q134" s="214"/>
      <c r="R134" s="214"/>
      <c r="S134" s="214"/>
      <c r="T134" s="215"/>
      <c r="AT134" s="216" t="s">
        <v>272</v>
      </c>
      <c r="AU134" s="216" t="s">
        <v>73</v>
      </c>
      <c r="AV134" s="13" t="s">
        <v>73</v>
      </c>
      <c r="AW134" s="13" t="s">
        <v>30</v>
      </c>
      <c r="AX134" s="13" t="s">
        <v>64</v>
      </c>
      <c r="AY134" s="216" t="s">
        <v>263</v>
      </c>
    </row>
    <row r="135" spans="1:65" s="13" customFormat="1">
      <c r="B135" s="205"/>
      <c r="C135" s="206"/>
      <c r="D135" s="207" t="s">
        <v>272</v>
      </c>
      <c r="E135" s="208" t="s">
        <v>1</v>
      </c>
      <c r="F135" s="209" t="s">
        <v>347</v>
      </c>
      <c r="G135" s="206"/>
      <c r="H135" s="210">
        <v>93.6</v>
      </c>
      <c r="I135" s="211"/>
      <c r="J135" s="206"/>
      <c r="K135" s="206"/>
      <c r="L135" s="212"/>
      <c r="M135" s="213"/>
      <c r="N135" s="214"/>
      <c r="O135" s="214"/>
      <c r="P135" s="214"/>
      <c r="Q135" s="214"/>
      <c r="R135" s="214"/>
      <c r="S135" s="214"/>
      <c r="T135" s="215"/>
      <c r="AT135" s="216" t="s">
        <v>272</v>
      </c>
      <c r="AU135" s="216" t="s">
        <v>73</v>
      </c>
      <c r="AV135" s="13" t="s">
        <v>73</v>
      </c>
      <c r="AW135" s="13" t="s">
        <v>30</v>
      </c>
      <c r="AX135" s="13" t="s">
        <v>64</v>
      </c>
      <c r="AY135" s="216" t="s">
        <v>263</v>
      </c>
    </row>
    <row r="136" spans="1:65" s="13" customFormat="1">
      <c r="B136" s="205"/>
      <c r="C136" s="206"/>
      <c r="D136" s="207" t="s">
        <v>272</v>
      </c>
      <c r="E136" s="208" t="s">
        <v>1</v>
      </c>
      <c r="F136" s="209" t="s">
        <v>348</v>
      </c>
      <c r="G136" s="206"/>
      <c r="H136" s="210">
        <v>301.27999999999997</v>
      </c>
      <c r="I136" s="211"/>
      <c r="J136" s="206"/>
      <c r="K136" s="206"/>
      <c r="L136" s="212"/>
      <c r="M136" s="213"/>
      <c r="N136" s="214"/>
      <c r="O136" s="214"/>
      <c r="P136" s="214"/>
      <c r="Q136" s="214"/>
      <c r="R136" s="214"/>
      <c r="S136" s="214"/>
      <c r="T136" s="215"/>
      <c r="AT136" s="216" t="s">
        <v>272</v>
      </c>
      <c r="AU136" s="216" t="s">
        <v>73</v>
      </c>
      <c r="AV136" s="13" t="s">
        <v>73</v>
      </c>
      <c r="AW136" s="13" t="s">
        <v>30</v>
      </c>
      <c r="AX136" s="13" t="s">
        <v>64</v>
      </c>
      <c r="AY136" s="216" t="s">
        <v>263</v>
      </c>
    </row>
    <row r="137" spans="1:65" s="13" customFormat="1">
      <c r="B137" s="205"/>
      <c r="C137" s="206"/>
      <c r="D137" s="207" t="s">
        <v>272</v>
      </c>
      <c r="E137" s="208" t="s">
        <v>1</v>
      </c>
      <c r="F137" s="209" t="s">
        <v>349</v>
      </c>
      <c r="G137" s="206"/>
      <c r="H137" s="210">
        <v>35</v>
      </c>
      <c r="I137" s="211"/>
      <c r="J137" s="206"/>
      <c r="K137" s="206"/>
      <c r="L137" s="212"/>
      <c r="M137" s="213"/>
      <c r="N137" s="214"/>
      <c r="O137" s="214"/>
      <c r="P137" s="214"/>
      <c r="Q137" s="214"/>
      <c r="R137" s="214"/>
      <c r="S137" s="214"/>
      <c r="T137" s="215"/>
      <c r="AT137" s="216" t="s">
        <v>272</v>
      </c>
      <c r="AU137" s="216" t="s">
        <v>73</v>
      </c>
      <c r="AV137" s="13" t="s">
        <v>73</v>
      </c>
      <c r="AW137" s="13" t="s">
        <v>30</v>
      </c>
      <c r="AX137" s="13" t="s">
        <v>64</v>
      </c>
      <c r="AY137" s="216" t="s">
        <v>263</v>
      </c>
    </row>
    <row r="138" spans="1:65" s="13" customFormat="1">
      <c r="B138" s="205"/>
      <c r="C138" s="206"/>
      <c r="D138" s="207" t="s">
        <v>272</v>
      </c>
      <c r="E138" s="208" t="s">
        <v>1</v>
      </c>
      <c r="F138" s="209" t="s">
        <v>350</v>
      </c>
      <c r="G138" s="206"/>
      <c r="H138" s="210">
        <v>52.588999999999999</v>
      </c>
      <c r="I138" s="211"/>
      <c r="J138" s="206"/>
      <c r="K138" s="206"/>
      <c r="L138" s="212"/>
      <c r="M138" s="213"/>
      <c r="N138" s="214"/>
      <c r="O138" s="214"/>
      <c r="P138" s="214"/>
      <c r="Q138" s="214"/>
      <c r="R138" s="214"/>
      <c r="S138" s="214"/>
      <c r="T138" s="215"/>
      <c r="AT138" s="216" t="s">
        <v>272</v>
      </c>
      <c r="AU138" s="216" t="s">
        <v>73</v>
      </c>
      <c r="AV138" s="13" t="s">
        <v>73</v>
      </c>
      <c r="AW138" s="13" t="s">
        <v>30</v>
      </c>
      <c r="AX138" s="13" t="s">
        <v>64</v>
      </c>
      <c r="AY138" s="216" t="s">
        <v>263</v>
      </c>
    </row>
    <row r="139" spans="1:65" s="13" customFormat="1">
      <c r="B139" s="205"/>
      <c r="C139" s="206"/>
      <c r="D139" s="207" t="s">
        <v>272</v>
      </c>
      <c r="E139" s="208" t="s">
        <v>1</v>
      </c>
      <c r="F139" s="209" t="s">
        <v>351</v>
      </c>
      <c r="G139" s="206"/>
      <c r="H139" s="210">
        <v>54.347999999999999</v>
      </c>
      <c r="I139" s="211"/>
      <c r="J139" s="206"/>
      <c r="K139" s="206"/>
      <c r="L139" s="212"/>
      <c r="M139" s="213"/>
      <c r="N139" s="214"/>
      <c r="O139" s="214"/>
      <c r="P139" s="214"/>
      <c r="Q139" s="214"/>
      <c r="R139" s="214"/>
      <c r="S139" s="214"/>
      <c r="T139" s="215"/>
      <c r="AT139" s="216" t="s">
        <v>272</v>
      </c>
      <c r="AU139" s="216" t="s">
        <v>73</v>
      </c>
      <c r="AV139" s="13" t="s">
        <v>73</v>
      </c>
      <c r="AW139" s="13" t="s">
        <v>30</v>
      </c>
      <c r="AX139" s="13" t="s">
        <v>64</v>
      </c>
      <c r="AY139" s="216" t="s">
        <v>263</v>
      </c>
    </row>
    <row r="140" spans="1:65" s="15" customFormat="1">
      <c r="B140" s="228"/>
      <c r="C140" s="229"/>
      <c r="D140" s="207" t="s">
        <v>272</v>
      </c>
      <c r="E140" s="230" t="s">
        <v>1</v>
      </c>
      <c r="F140" s="231" t="s">
        <v>352</v>
      </c>
      <c r="G140" s="229"/>
      <c r="H140" s="232">
        <v>1006.222</v>
      </c>
      <c r="I140" s="233"/>
      <c r="J140" s="229"/>
      <c r="K140" s="229"/>
      <c r="L140" s="234"/>
      <c r="M140" s="235"/>
      <c r="N140" s="236"/>
      <c r="O140" s="236"/>
      <c r="P140" s="236"/>
      <c r="Q140" s="236"/>
      <c r="R140" s="236"/>
      <c r="S140" s="236"/>
      <c r="T140" s="237"/>
      <c r="AT140" s="238" t="s">
        <v>272</v>
      </c>
      <c r="AU140" s="238" t="s">
        <v>73</v>
      </c>
      <c r="AV140" s="15" t="s">
        <v>270</v>
      </c>
      <c r="AW140" s="15" t="s">
        <v>30</v>
      </c>
      <c r="AX140" s="15" t="s">
        <v>71</v>
      </c>
      <c r="AY140" s="238" t="s">
        <v>263</v>
      </c>
    </row>
    <row r="141" spans="1:65" s="2" customFormat="1" ht="24.2" customHeight="1">
      <c r="A141" s="35"/>
      <c r="B141" s="36"/>
      <c r="C141" s="191" t="s">
        <v>73</v>
      </c>
      <c r="D141" s="191" t="s">
        <v>266</v>
      </c>
      <c r="E141" s="192" t="s">
        <v>353</v>
      </c>
      <c r="F141" s="193" t="s">
        <v>354</v>
      </c>
      <c r="G141" s="194" t="s">
        <v>300</v>
      </c>
      <c r="H141" s="195">
        <v>717.65</v>
      </c>
      <c r="I141" s="196"/>
      <c r="J141" s="197">
        <f>ROUND(I141*H141,2)</f>
        <v>0</v>
      </c>
      <c r="K141" s="198"/>
      <c r="L141" s="40"/>
      <c r="M141" s="199" t="s">
        <v>1</v>
      </c>
      <c r="N141" s="200" t="s">
        <v>38</v>
      </c>
      <c r="O141" s="72"/>
      <c r="P141" s="201">
        <f>O141*H141</f>
        <v>0</v>
      </c>
      <c r="Q141" s="201">
        <v>0</v>
      </c>
      <c r="R141" s="201">
        <f>Q141*H141</f>
        <v>0</v>
      </c>
      <c r="S141" s="201">
        <v>0</v>
      </c>
      <c r="T141" s="202">
        <f>S141*H141</f>
        <v>0</v>
      </c>
      <c r="U141" s="35"/>
      <c r="V141" s="35"/>
      <c r="W141" s="35"/>
      <c r="X141" s="35"/>
      <c r="Y141" s="35"/>
      <c r="Z141" s="35"/>
      <c r="AA141" s="35"/>
      <c r="AB141" s="35"/>
      <c r="AC141" s="35"/>
      <c r="AD141" s="35"/>
      <c r="AE141" s="35"/>
      <c r="AR141" s="203" t="s">
        <v>270</v>
      </c>
      <c r="AT141" s="203" t="s">
        <v>266</v>
      </c>
      <c r="AU141" s="203" t="s">
        <v>73</v>
      </c>
      <c r="AY141" s="18" t="s">
        <v>263</v>
      </c>
      <c r="BE141" s="204">
        <f>IF(N141="základní",J141,0)</f>
        <v>0</v>
      </c>
      <c r="BF141" s="204">
        <f>IF(N141="snížená",J141,0)</f>
        <v>0</v>
      </c>
      <c r="BG141" s="204">
        <f>IF(N141="zákl. přenesená",J141,0)</f>
        <v>0</v>
      </c>
      <c r="BH141" s="204">
        <f>IF(N141="sníž. přenesená",J141,0)</f>
        <v>0</v>
      </c>
      <c r="BI141" s="204">
        <f>IF(N141="nulová",J141,0)</f>
        <v>0</v>
      </c>
      <c r="BJ141" s="18" t="s">
        <v>71</v>
      </c>
      <c r="BK141" s="204">
        <f>ROUND(I141*H141,2)</f>
        <v>0</v>
      </c>
      <c r="BL141" s="18" t="s">
        <v>270</v>
      </c>
      <c r="BM141" s="203" t="s">
        <v>355</v>
      </c>
    </row>
    <row r="142" spans="1:65" s="13" customFormat="1">
      <c r="B142" s="205"/>
      <c r="C142" s="206"/>
      <c r="D142" s="207" t="s">
        <v>272</v>
      </c>
      <c r="E142" s="208" t="s">
        <v>1</v>
      </c>
      <c r="F142" s="209" t="s">
        <v>356</v>
      </c>
      <c r="G142" s="206"/>
      <c r="H142" s="210">
        <v>590</v>
      </c>
      <c r="I142" s="211"/>
      <c r="J142" s="206"/>
      <c r="K142" s="206"/>
      <c r="L142" s="212"/>
      <c r="M142" s="213"/>
      <c r="N142" s="214"/>
      <c r="O142" s="214"/>
      <c r="P142" s="214"/>
      <c r="Q142" s="214"/>
      <c r="R142" s="214"/>
      <c r="S142" s="214"/>
      <c r="T142" s="215"/>
      <c r="AT142" s="216" t="s">
        <v>272</v>
      </c>
      <c r="AU142" s="216" t="s">
        <v>73</v>
      </c>
      <c r="AV142" s="13" t="s">
        <v>73</v>
      </c>
      <c r="AW142" s="13" t="s">
        <v>30</v>
      </c>
      <c r="AX142" s="13" t="s">
        <v>64</v>
      </c>
      <c r="AY142" s="216" t="s">
        <v>263</v>
      </c>
    </row>
    <row r="143" spans="1:65" s="13" customFormat="1">
      <c r="B143" s="205"/>
      <c r="C143" s="206"/>
      <c r="D143" s="207" t="s">
        <v>272</v>
      </c>
      <c r="E143" s="208" t="s">
        <v>1</v>
      </c>
      <c r="F143" s="209" t="s">
        <v>357</v>
      </c>
      <c r="G143" s="206"/>
      <c r="H143" s="210">
        <v>127.65</v>
      </c>
      <c r="I143" s="211"/>
      <c r="J143" s="206"/>
      <c r="K143" s="206"/>
      <c r="L143" s="212"/>
      <c r="M143" s="213"/>
      <c r="N143" s="214"/>
      <c r="O143" s="214"/>
      <c r="P143" s="214"/>
      <c r="Q143" s="214"/>
      <c r="R143" s="214"/>
      <c r="S143" s="214"/>
      <c r="T143" s="215"/>
      <c r="AT143" s="216" t="s">
        <v>272</v>
      </c>
      <c r="AU143" s="216" t="s">
        <v>73</v>
      </c>
      <c r="AV143" s="13" t="s">
        <v>73</v>
      </c>
      <c r="AW143" s="13" t="s">
        <v>30</v>
      </c>
      <c r="AX143" s="13" t="s">
        <v>64</v>
      </c>
      <c r="AY143" s="216" t="s">
        <v>263</v>
      </c>
    </row>
    <row r="144" spans="1:65" s="15" customFormat="1">
      <c r="B144" s="228"/>
      <c r="C144" s="229"/>
      <c r="D144" s="207" t="s">
        <v>272</v>
      </c>
      <c r="E144" s="230" t="s">
        <v>1</v>
      </c>
      <c r="F144" s="231" t="s">
        <v>280</v>
      </c>
      <c r="G144" s="229"/>
      <c r="H144" s="232">
        <v>717.65</v>
      </c>
      <c r="I144" s="233"/>
      <c r="J144" s="229"/>
      <c r="K144" s="229"/>
      <c r="L144" s="234"/>
      <c r="M144" s="235"/>
      <c r="N144" s="236"/>
      <c r="O144" s="236"/>
      <c r="P144" s="236"/>
      <c r="Q144" s="236"/>
      <c r="R144" s="236"/>
      <c r="S144" s="236"/>
      <c r="T144" s="237"/>
      <c r="AT144" s="238" t="s">
        <v>272</v>
      </c>
      <c r="AU144" s="238" t="s">
        <v>73</v>
      </c>
      <c r="AV144" s="15" t="s">
        <v>270</v>
      </c>
      <c r="AW144" s="15" t="s">
        <v>30</v>
      </c>
      <c r="AX144" s="15" t="s">
        <v>71</v>
      </c>
      <c r="AY144" s="238" t="s">
        <v>263</v>
      </c>
    </row>
    <row r="145" spans="1:65" s="2" customFormat="1" ht="16.5" customHeight="1">
      <c r="A145" s="35"/>
      <c r="B145" s="36"/>
      <c r="C145" s="191" t="s">
        <v>276</v>
      </c>
      <c r="D145" s="191" t="s">
        <v>266</v>
      </c>
      <c r="E145" s="192" t="s">
        <v>358</v>
      </c>
      <c r="F145" s="193" t="s">
        <v>359</v>
      </c>
      <c r="G145" s="194" t="s">
        <v>292</v>
      </c>
      <c r="H145" s="195">
        <v>1</v>
      </c>
      <c r="I145" s="196"/>
      <c r="J145" s="197">
        <f>ROUND(I145*H145,2)</f>
        <v>0</v>
      </c>
      <c r="K145" s="198"/>
      <c r="L145" s="40"/>
      <c r="M145" s="199" t="s">
        <v>1</v>
      </c>
      <c r="N145" s="200" t="s">
        <v>38</v>
      </c>
      <c r="O145" s="72"/>
      <c r="P145" s="201">
        <f>O145*H145</f>
        <v>0</v>
      </c>
      <c r="Q145" s="201">
        <v>2.0000000000000001E-4</v>
      </c>
      <c r="R145" s="201">
        <f>Q145*H145</f>
        <v>2.0000000000000001E-4</v>
      </c>
      <c r="S145" s="201">
        <v>0</v>
      </c>
      <c r="T145" s="202">
        <f>S145*H145</f>
        <v>0</v>
      </c>
      <c r="U145" s="35"/>
      <c r="V145" s="35"/>
      <c r="W145" s="35"/>
      <c r="X145" s="35"/>
      <c r="Y145" s="35"/>
      <c r="Z145" s="35"/>
      <c r="AA145" s="35"/>
      <c r="AB145" s="35"/>
      <c r="AC145" s="35"/>
      <c r="AD145" s="35"/>
      <c r="AE145" s="35"/>
      <c r="AR145" s="203" t="s">
        <v>270</v>
      </c>
      <c r="AT145" s="203" t="s">
        <v>266</v>
      </c>
      <c r="AU145" s="203" t="s">
        <v>73</v>
      </c>
      <c r="AY145" s="18" t="s">
        <v>263</v>
      </c>
      <c r="BE145" s="204">
        <f>IF(N145="základní",J145,0)</f>
        <v>0</v>
      </c>
      <c r="BF145" s="204">
        <f>IF(N145="snížená",J145,0)</f>
        <v>0</v>
      </c>
      <c r="BG145" s="204">
        <f>IF(N145="zákl. přenesená",J145,0)</f>
        <v>0</v>
      </c>
      <c r="BH145" s="204">
        <f>IF(N145="sníž. přenesená",J145,0)</f>
        <v>0</v>
      </c>
      <c r="BI145" s="204">
        <f>IF(N145="nulová",J145,0)</f>
        <v>0</v>
      </c>
      <c r="BJ145" s="18" t="s">
        <v>71</v>
      </c>
      <c r="BK145" s="204">
        <f>ROUND(I145*H145,2)</f>
        <v>0</v>
      </c>
      <c r="BL145" s="18" t="s">
        <v>270</v>
      </c>
      <c r="BM145" s="203" t="s">
        <v>360</v>
      </c>
    </row>
    <row r="146" spans="1:65" s="12" customFormat="1" ht="22.9" customHeight="1">
      <c r="B146" s="175"/>
      <c r="C146" s="176"/>
      <c r="D146" s="177" t="s">
        <v>63</v>
      </c>
      <c r="E146" s="189" t="s">
        <v>73</v>
      </c>
      <c r="F146" s="189" t="s">
        <v>361</v>
      </c>
      <c r="G146" s="176"/>
      <c r="H146" s="176"/>
      <c r="I146" s="179"/>
      <c r="J146" s="190">
        <f>BK146</f>
        <v>0</v>
      </c>
      <c r="K146" s="176"/>
      <c r="L146" s="181"/>
      <c r="M146" s="182"/>
      <c r="N146" s="183"/>
      <c r="O146" s="183"/>
      <c r="P146" s="184">
        <f>SUM(P147:P148)</f>
        <v>0</v>
      </c>
      <c r="Q146" s="183"/>
      <c r="R146" s="184">
        <f>SUM(R147:R148)</f>
        <v>154.16834</v>
      </c>
      <c r="S146" s="183"/>
      <c r="T146" s="185">
        <f>SUM(T147:T148)</f>
        <v>0</v>
      </c>
      <c r="AR146" s="186" t="s">
        <v>71</v>
      </c>
      <c r="AT146" s="187" t="s">
        <v>63</v>
      </c>
      <c r="AU146" s="187" t="s">
        <v>71</v>
      </c>
      <c r="AY146" s="186" t="s">
        <v>263</v>
      </c>
      <c r="BK146" s="188">
        <f>SUM(BK147:BK148)</f>
        <v>0</v>
      </c>
    </row>
    <row r="147" spans="1:65" s="2" customFormat="1" ht="16.5" customHeight="1">
      <c r="A147" s="35"/>
      <c r="B147" s="36"/>
      <c r="C147" s="191" t="s">
        <v>270</v>
      </c>
      <c r="D147" s="191" t="s">
        <v>266</v>
      </c>
      <c r="E147" s="192" t="s">
        <v>362</v>
      </c>
      <c r="F147" s="193" t="s">
        <v>363</v>
      </c>
      <c r="G147" s="194" t="s">
        <v>269</v>
      </c>
      <c r="H147" s="195">
        <v>67</v>
      </c>
      <c r="I147" s="196"/>
      <c r="J147" s="197">
        <f>ROUND(I147*H147,2)</f>
        <v>0</v>
      </c>
      <c r="K147" s="198"/>
      <c r="L147" s="40"/>
      <c r="M147" s="199" t="s">
        <v>1</v>
      </c>
      <c r="N147" s="200" t="s">
        <v>38</v>
      </c>
      <c r="O147" s="72"/>
      <c r="P147" s="201">
        <f>O147*H147</f>
        <v>0</v>
      </c>
      <c r="Q147" s="201">
        <v>2.3010199999999998</v>
      </c>
      <c r="R147" s="201">
        <f>Q147*H147</f>
        <v>154.16834</v>
      </c>
      <c r="S147" s="201">
        <v>0</v>
      </c>
      <c r="T147" s="202">
        <f>S147*H147</f>
        <v>0</v>
      </c>
      <c r="U147" s="35"/>
      <c r="V147" s="35"/>
      <c r="W147" s="35"/>
      <c r="X147" s="35"/>
      <c r="Y147" s="35"/>
      <c r="Z147" s="35"/>
      <c r="AA147" s="35"/>
      <c r="AB147" s="35"/>
      <c r="AC147" s="35"/>
      <c r="AD147" s="35"/>
      <c r="AE147" s="35"/>
      <c r="AR147" s="203" t="s">
        <v>270</v>
      </c>
      <c r="AT147" s="203" t="s">
        <v>266</v>
      </c>
      <c r="AU147" s="203" t="s">
        <v>73</v>
      </c>
      <c r="AY147" s="18" t="s">
        <v>263</v>
      </c>
      <c r="BE147" s="204">
        <f>IF(N147="základní",J147,0)</f>
        <v>0</v>
      </c>
      <c r="BF147" s="204">
        <f>IF(N147="snížená",J147,0)</f>
        <v>0</v>
      </c>
      <c r="BG147" s="204">
        <f>IF(N147="zákl. přenesená",J147,0)</f>
        <v>0</v>
      </c>
      <c r="BH147" s="204">
        <f>IF(N147="sníž. přenesená",J147,0)</f>
        <v>0</v>
      </c>
      <c r="BI147" s="204">
        <f>IF(N147="nulová",J147,0)</f>
        <v>0</v>
      </c>
      <c r="BJ147" s="18" t="s">
        <v>71</v>
      </c>
      <c r="BK147" s="204">
        <f>ROUND(I147*H147,2)</f>
        <v>0</v>
      </c>
      <c r="BL147" s="18" t="s">
        <v>270</v>
      </c>
      <c r="BM147" s="203" t="s">
        <v>364</v>
      </c>
    </row>
    <row r="148" spans="1:65" s="13" customFormat="1">
      <c r="B148" s="205"/>
      <c r="C148" s="206"/>
      <c r="D148" s="207" t="s">
        <v>272</v>
      </c>
      <c r="E148" s="208" t="s">
        <v>1</v>
      </c>
      <c r="F148" s="209" t="s">
        <v>365</v>
      </c>
      <c r="G148" s="206"/>
      <c r="H148" s="210">
        <v>67</v>
      </c>
      <c r="I148" s="211"/>
      <c r="J148" s="206"/>
      <c r="K148" s="206"/>
      <c r="L148" s="212"/>
      <c r="M148" s="213"/>
      <c r="N148" s="214"/>
      <c r="O148" s="214"/>
      <c r="P148" s="214"/>
      <c r="Q148" s="214"/>
      <c r="R148" s="214"/>
      <c r="S148" s="214"/>
      <c r="T148" s="215"/>
      <c r="AT148" s="216" t="s">
        <v>272</v>
      </c>
      <c r="AU148" s="216" t="s">
        <v>73</v>
      </c>
      <c r="AV148" s="13" t="s">
        <v>73</v>
      </c>
      <c r="AW148" s="13" t="s">
        <v>30</v>
      </c>
      <c r="AX148" s="13" t="s">
        <v>71</v>
      </c>
      <c r="AY148" s="216" t="s">
        <v>263</v>
      </c>
    </row>
    <row r="149" spans="1:65" s="12" customFormat="1" ht="22.9" customHeight="1">
      <c r="B149" s="175"/>
      <c r="C149" s="176"/>
      <c r="D149" s="177" t="s">
        <v>63</v>
      </c>
      <c r="E149" s="189" t="s">
        <v>264</v>
      </c>
      <c r="F149" s="189" t="s">
        <v>265</v>
      </c>
      <c r="G149" s="176"/>
      <c r="H149" s="176"/>
      <c r="I149" s="179"/>
      <c r="J149" s="190">
        <f>BK149</f>
        <v>0</v>
      </c>
      <c r="K149" s="176"/>
      <c r="L149" s="181"/>
      <c r="M149" s="182"/>
      <c r="N149" s="183"/>
      <c r="O149" s="183"/>
      <c r="P149" s="184">
        <f>SUM(P150:P166)</f>
        <v>0</v>
      </c>
      <c r="Q149" s="183"/>
      <c r="R149" s="184">
        <f>SUM(R150:R166)</f>
        <v>0</v>
      </c>
      <c r="S149" s="183"/>
      <c r="T149" s="185">
        <f>SUM(T150:T166)</f>
        <v>2667.4151999999999</v>
      </c>
      <c r="AR149" s="186" t="s">
        <v>71</v>
      </c>
      <c r="AT149" s="187" t="s">
        <v>63</v>
      </c>
      <c r="AU149" s="187" t="s">
        <v>71</v>
      </c>
      <c r="AY149" s="186" t="s">
        <v>263</v>
      </c>
      <c r="BK149" s="188">
        <f>SUM(BK150:BK166)</f>
        <v>0</v>
      </c>
    </row>
    <row r="150" spans="1:65" s="2" customFormat="1" ht="24.2" customHeight="1">
      <c r="A150" s="35"/>
      <c r="B150" s="36"/>
      <c r="C150" s="191" t="s">
        <v>297</v>
      </c>
      <c r="D150" s="191" t="s">
        <v>266</v>
      </c>
      <c r="E150" s="192" t="s">
        <v>366</v>
      </c>
      <c r="F150" s="193" t="s">
        <v>367</v>
      </c>
      <c r="G150" s="194" t="s">
        <v>300</v>
      </c>
      <c r="H150" s="195">
        <v>6430</v>
      </c>
      <c r="I150" s="196"/>
      <c r="J150" s="197">
        <f>ROUND(I150*H150,2)</f>
        <v>0</v>
      </c>
      <c r="K150" s="198"/>
      <c r="L150" s="40"/>
      <c r="M150" s="199" t="s">
        <v>1</v>
      </c>
      <c r="N150" s="200" t="s">
        <v>38</v>
      </c>
      <c r="O150" s="72"/>
      <c r="P150" s="201">
        <f>O150*H150</f>
        <v>0</v>
      </c>
      <c r="Q150" s="201">
        <v>0</v>
      </c>
      <c r="R150" s="201">
        <f>Q150*H150</f>
        <v>0</v>
      </c>
      <c r="S150" s="201">
        <v>0.3</v>
      </c>
      <c r="T150" s="202">
        <f>S150*H150</f>
        <v>1929</v>
      </c>
      <c r="U150" s="35"/>
      <c r="V150" s="35"/>
      <c r="W150" s="35"/>
      <c r="X150" s="35"/>
      <c r="Y150" s="35"/>
      <c r="Z150" s="35"/>
      <c r="AA150" s="35"/>
      <c r="AB150" s="35"/>
      <c r="AC150" s="35"/>
      <c r="AD150" s="35"/>
      <c r="AE150" s="35"/>
      <c r="AR150" s="203" t="s">
        <v>270</v>
      </c>
      <c r="AT150" s="203" t="s">
        <v>266</v>
      </c>
      <c r="AU150" s="203" t="s">
        <v>73</v>
      </c>
      <c r="AY150" s="18" t="s">
        <v>263</v>
      </c>
      <c r="BE150" s="204">
        <f>IF(N150="základní",J150,0)</f>
        <v>0</v>
      </c>
      <c r="BF150" s="204">
        <f>IF(N150="snížená",J150,0)</f>
        <v>0</v>
      </c>
      <c r="BG150" s="204">
        <f>IF(N150="zákl. přenesená",J150,0)</f>
        <v>0</v>
      </c>
      <c r="BH150" s="204">
        <f>IF(N150="sníž. přenesená",J150,0)</f>
        <v>0</v>
      </c>
      <c r="BI150" s="204">
        <f>IF(N150="nulová",J150,0)</f>
        <v>0</v>
      </c>
      <c r="BJ150" s="18" t="s">
        <v>71</v>
      </c>
      <c r="BK150" s="204">
        <f>ROUND(I150*H150,2)</f>
        <v>0</v>
      </c>
      <c r="BL150" s="18" t="s">
        <v>270</v>
      </c>
      <c r="BM150" s="203" t="s">
        <v>368</v>
      </c>
    </row>
    <row r="151" spans="1:65" s="16" customFormat="1">
      <c r="B151" s="248"/>
      <c r="C151" s="249"/>
      <c r="D151" s="207" t="s">
        <v>272</v>
      </c>
      <c r="E151" s="250" t="s">
        <v>1</v>
      </c>
      <c r="F151" s="251" t="s">
        <v>369</v>
      </c>
      <c r="G151" s="249"/>
      <c r="H151" s="250" t="s">
        <v>1</v>
      </c>
      <c r="I151" s="252"/>
      <c r="J151" s="249"/>
      <c r="K151" s="249"/>
      <c r="L151" s="253"/>
      <c r="M151" s="254"/>
      <c r="N151" s="255"/>
      <c r="O151" s="255"/>
      <c r="P151" s="255"/>
      <c r="Q151" s="255"/>
      <c r="R151" s="255"/>
      <c r="S151" s="255"/>
      <c r="T151" s="256"/>
      <c r="AT151" s="257" t="s">
        <v>272</v>
      </c>
      <c r="AU151" s="257" t="s">
        <v>73</v>
      </c>
      <c r="AV151" s="16" t="s">
        <v>71</v>
      </c>
      <c r="AW151" s="16" t="s">
        <v>30</v>
      </c>
      <c r="AX151" s="16" t="s">
        <v>64</v>
      </c>
      <c r="AY151" s="257" t="s">
        <v>263</v>
      </c>
    </row>
    <row r="152" spans="1:65" s="13" customFormat="1">
      <c r="B152" s="205"/>
      <c r="C152" s="206"/>
      <c r="D152" s="207" t="s">
        <v>272</v>
      </c>
      <c r="E152" s="208" t="s">
        <v>1</v>
      </c>
      <c r="F152" s="209" t="s">
        <v>370</v>
      </c>
      <c r="G152" s="206"/>
      <c r="H152" s="210">
        <v>4330</v>
      </c>
      <c r="I152" s="211"/>
      <c r="J152" s="206"/>
      <c r="K152" s="206"/>
      <c r="L152" s="212"/>
      <c r="M152" s="213"/>
      <c r="N152" s="214"/>
      <c r="O152" s="214"/>
      <c r="P152" s="214"/>
      <c r="Q152" s="214"/>
      <c r="R152" s="214"/>
      <c r="S152" s="214"/>
      <c r="T152" s="215"/>
      <c r="AT152" s="216" t="s">
        <v>272</v>
      </c>
      <c r="AU152" s="216" t="s">
        <v>73</v>
      </c>
      <c r="AV152" s="13" t="s">
        <v>73</v>
      </c>
      <c r="AW152" s="13" t="s">
        <v>30</v>
      </c>
      <c r="AX152" s="13" t="s">
        <v>64</v>
      </c>
      <c r="AY152" s="216" t="s">
        <v>263</v>
      </c>
    </row>
    <row r="153" spans="1:65" s="13" customFormat="1">
      <c r="B153" s="205"/>
      <c r="C153" s="206"/>
      <c r="D153" s="207" t="s">
        <v>272</v>
      </c>
      <c r="E153" s="208" t="s">
        <v>1</v>
      </c>
      <c r="F153" s="209" t="s">
        <v>371</v>
      </c>
      <c r="G153" s="206"/>
      <c r="H153" s="210">
        <v>2100</v>
      </c>
      <c r="I153" s="211"/>
      <c r="J153" s="206"/>
      <c r="K153" s="206"/>
      <c r="L153" s="212"/>
      <c r="M153" s="213"/>
      <c r="N153" s="214"/>
      <c r="O153" s="214"/>
      <c r="P153" s="214"/>
      <c r="Q153" s="214"/>
      <c r="R153" s="214"/>
      <c r="S153" s="214"/>
      <c r="T153" s="215"/>
      <c r="AT153" s="216" t="s">
        <v>272</v>
      </c>
      <c r="AU153" s="216" t="s">
        <v>73</v>
      </c>
      <c r="AV153" s="13" t="s">
        <v>73</v>
      </c>
      <c r="AW153" s="13" t="s">
        <v>30</v>
      </c>
      <c r="AX153" s="13" t="s">
        <v>64</v>
      </c>
      <c r="AY153" s="216" t="s">
        <v>263</v>
      </c>
    </row>
    <row r="154" spans="1:65" s="15" customFormat="1">
      <c r="B154" s="228"/>
      <c r="C154" s="229"/>
      <c r="D154" s="207" t="s">
        <v>272</v>
      </c>
      <c r="E154" s="230" t="s">
        <v>1</v>
      </c>
      <c r="F154" s="231" t="s">
        <v>280</v>
      </c>
      <c r="G154" s="229"/>
      <c r="H154" s="232">
        <v>6430</v>
      </c>
      <c r="I154" s="233"/>
      <c r="J154" s="229"/>
      <c r="K154" s="229"/>
      <c r="L154" s="234"/>
      <c r="M154" s="235"/>
      <c r="N154" s="236"/>
      <c r="O154" s="236"/>
      <c r="P154" s="236"/>
      <c r="Q154" s="236"/>
      <c r="R154" s="236"/>
      <c r="S154" s="236"/>
      <c r="T154" s="237"/>
      <c r="AT154" s="238" t="s">
        <v>272</v>
      </c>
      <c r="AU154" s="238" t="s">
        <v>73</v>
      </c>
      <c r="AV154" s="15" t="s">
        <v>270</v>
      </c>
      <c r="AW154" s="15" t="s">
        <v>30</v>
      </c>
      <c r="AX154" s="15" t="s">
        <v>71</v>
      </c>
      <c r="AY154" s="238" t="s">
        <v>263</v>
      </c>
    </row>
    <row r="155" spans="1:65" s="2" customFormat="1" ht="16.5" customHeight="1">
      <c r="A155" s="35"/>
      <c r="B155" s="36"/>
      <c r="C155" s="191" t="s">
        <v>304</v>
      </c>
      <c r="D155" s="191" t="s">
        <v>266</v>
      </c>
      <c r="E155" s="192" t="s">
        <v>372</v>
      </c>
      <c r="F155" s="193" t="s">
        <v>373</v>
      </c>
      <c r="G155" s="194" t="s">
        <v>374</v>
      </c>
      <c r="H155" s="195">
        <v>80</v>
      </c>
      <c r="I155" s="196"/>
      <c r="J155" s="197">
        <f>ROUND(I155*H155,2)</f>
        <v>0</v>
      </c>
      <c r="K155" s="198"/>
      <c r="L155" s="40"/>
      <c r="M155" s="199" t="s">
        <v>1</v>
      </c>
      <c r="N155" s="200" t="s">
        <v>38</v>
      </c>
      <c r="O155" s="72"/>
      <c r="P155" s="201">
        <f>O155*H155</f>
        <v>0</v>
      </c>
      <c r="Q155" s="201">
        <v>0</v>
      </c>
      <c r="R155" s="201">
        <f>Q155*H155</f>
        <v>0</v>
      </c>
      <c r="S155" s="201">
        <v>0</v>
      </c>
      <c r="T155" s="202">
        <f>S155*H155</f>
        <v>0</v>
      </c>
      <c r="U155" s="35"/>
      <c r="V155" s="35"/>
      <c r="W155" s="35"/>
      <c r="X155" s="35"/>
      <c r="Y155" s="35"/>
      <c r="Z155" s="35"/>
      <c r="AA155" s="35"/>
      <c r="AB155" s="35"/>
      <c r="AC155" s="35"/>
      <c r="AD155" s="35"/>
      <c r="AE155" s="35"/>
      <c r="AR155" s="203" t="s">
        <v>270</v>
      </c>
      <c r="AT155" s="203" t="s">
        <v>266</v>
      </c>
      <c r="AU155" s="203" t="s">
        <v>73</v>
      </c>
      <c r="AY155" s="18" t="s">
        <v>263</v>
      </c>
      <c r="BE155" s="204">
        <f>IF(N155="základní",J155,0)</f>
        <v>0</v>
      </c>
      <c r="BF155" s="204">
        <f>IF(N155="snížená",J155,0)</f>
        <v>0</v>
      </c>
      <c r="BG155" s="204">
        <f>IF(N155="zákl. přenesená",J155,0)</f>
        <v>0</v>
      </c>
      <c r="BH155" s="204">
        <f>IF(N155="sníž. přenesená",J155,0)</f>
        <v>0</v>
      </c>
      <c r="BI155" s="204">
        <f>IF(N155="nulová",J155,0)</f>
        <v>0</v>
      </c>
      <c r="BJ155" s="18" t="s">
        <v>71</v>
      </c>
      <c r="BK155" s="204">
        <f>ROUND(I155*H155,2)</f>
        <v>0</v>
      </c>
      <c r="BL155" s="18" t="s">
        <v>270</v>
      </c>
      <c r="BM155" s="203" t="s">
        <v>375</v>
      </c>
    </row>
    <row r="156" spans="1:65" s="2" customFormat="1" ht="16.5" customHeight="1">
      <c r="A156" s="35"/>
      <c r="B156" s="36"/>
      <c r="C156" s="191" t="s">
        <v>309</v>
      </c>
      <c r="D156" s="191" t="s">
        <v>266</v>
      </c>
      <c r="E156" s="192" t="s">
        <v>376</v>
      </c>
      <c r="F156" s="193" t="s">
        <v>377</v>
      </c>
      <c r="G156" s="194" t="s">
        <v>300</v>
      </c>
      <c r="H156" s="195">
        <v>307.673</v>
      </c>
      <c r="I156" s="196"/>
      <c r="J156" s="197">
        <f>ROUND(I156*H156,2)</f>
        <v>0</v>
      </c>
      <c r="K156" s="198"/>
      <c r="L156" s="40"/>
      <c r="M156" s="199" t="s">
        <v>1</v>
      </c>
      <c r="N156" s="200" t="s">
        <v>38</v>
      </c>
      <c r="O156" s="72"/>
      <c r="P156" s="201">
        <f>O156*H156</f>
        <v>0</v>
      </c>
      <c r="Q156" s="201">
        <v>0</v>
      </c>
      <c r="R156" s="201">
        <f>Q156*H156</f>
        <v>0</v>
      </c>
      <c r="S156" s="201">
        <v>2.4</v>
      </c>
      <c r="T156" s="202">
        <f>S156*H156</f>
        <v>738.41520000000003</v>
      </c>
      <c r="U156" s="35"/>
      <c r="V156" s="35"/>
      <c r="W156" s="35"/>
      <c r="X156" s="35"/>
      <c r="Y156" s="35"/>
      <c r="Z156" s="35"/>
      <c r="AA156" s="35"/>
      <c r="AB156" s="35"/>
      <c r="AC156" s="35"/>
      <c r="AD156" s="35"/>
      <c r="AE156" s="35"/>
      <c r="AR156" s="203" t="s">
        <v>270</v>
      </c>
      <c r="AT156" s="203" t="s">
        <v>266</v>
      </c>
      <c r="AU156" s="203" t="s">
        <v>73</v>
      </c>
      <c r="AY156" s="18" t="s">
        <v>263</v>
      </c>
      <c r="BE156" s="204">
        <f>IF(N156="základní",J156,0)</f>
        <v>0</v>
      </c>
      <c r="BF156" s="204">
        <f>IF(N156="snížená",J156,0)</f>
        <v>0</v>
      </c>
      <c r="BG156" s="204">
        <f>IF(N156="zákl. přenesená",J156,0)</f>
        <v>0</v>
      </c>
      <c r="BH156" s="204">
        <f>IF(N156="sníž. přenesená",J156,0)</f>
        <v>0</v>
      </c>
      <c r="BI156" s="204">
        <f>IF(N156="nulová",J156,0)</f>
        <v>0</v>
      </c>
      <c r="BJ156" s="18" t="s">
        <v>71</v>
      </c>
      <c r="BK156" s="204">
        <f>ROUND(I156*H156,2)</f>
        <v>0</v>
      </c>
      <c r="BL156" s="18" t="s">
        <v>270</v>
      </c>
      <c r="BM156" s="203" t="s">
        <v>378</v>
      </c>
    </row>
    <row r="157" spans="1:65" s="16" customFormat="1">
      <c r="B157" s="248"/>
      <c r="C157" s="249"/>
      <c r="D157" s="207" t="s">
        <v>272</v>
      </c>
      <c r="E157" s="250" t="s">
        <v>1</v>
      </c>
      <c r="F157" s="251" t="s">
        <v>379</v>
      </c>
      <c r="G157" s="249"/>
      <c r="H157" s="250" t="s">
        <v>1</v>
      </c>
      <c r="I157" s="252"/>
      <c r="J157" s="249"/>
      <c r="K157" s="249"/>
      <c r="L157" s="253"/>
      <c r="M157" s="254"/>
      <c r="N157" s="255"/>
      <c r="O157" s="255"/>
      <c r="P157" s="255"/>
      <c r="Q157" s="255"/>
      <c r="R157" s="255"/>
      <c r="S157" s="255"/>
      <c r="T157" s="256"/>
      <c r="AT157" s="257" t="s">
        <v>272</v>
      </c>
      <c r="AU157" s="257" t="s">
        <v>73</v>
      </c>
      <c r="AV157" s="16" t="s">
        <v>71</v>
      </c>
      <c r="AW157" s="16" t="s">
        <v>30</v>
      </c>
      <c r="AX157" s="16" t="s">
        <v>64</v>
      </c>
      <c r="AY157" s="257" t="s">
        <v>263</v>
      </c>
    </row>
    <row r="158" spans="1:65" s="13" customFormat="1">
      <c r="B158" s="205"/>
      <c r="C158" s="206"/>
      <c r="D158" s="207" t="s">
        <v>272</v>
      </c>
      <c r="E158" s="208" t="s">
        <v>1</v>
      </c>
      <c r="F158" s="209" t="s">
        <v>380</v>
      </c>
      <c r="G158" s="206"/>
      <c r="H158" s="210">
        <v>61.162999999999997</v>
      </c>
      <c r="I158" s="211"/>
      <c r="J158" s="206"/>
      <c r="K158" s="206"/>
      <c r="L158" s="212"/>
      <c r="M158" s="213"/>
      <c r="N158" s="214"/>
      <c r="O158" s="214"/>
      <c r="P158" s="214"/>
      <c r="Q158" s="214"/>
      <c r="R158" s="214"/>
      <c r="S158" s="214"/>
      <c r="T158" s="215"/>
      <c r="AT158" s="216" t="s">
        <v>272</v>
      </c>
      <c r="AU158" s="216" t="s">
        <v>73</v>
      </c>
      <c r="AV158" s="13" t="s">
        <v>73</v>
      </c>
      <c r="AW158" s="13" t="s">
        <v>30</v>
      </c>
      <c r="AX158" s="13" t="s">
        <v>64</v>
      </c>
      <c r="AY158" s="216" t="s">
        <v>263</v>
      </c>
    </row>
    <row r="159" spans="1:65" s="13" customFormat="1">
      <c r="B159" s="205"/>
      <c r="C159" s="206"/>
      <c r="D159" s="207" t="s">
        <v>272</v>
      </c>
      <c r="E159" s="208" t="s">
        <v>1</v>
      </c>
      <c r="F159" s="209" t="s">
        <v>381</v>
      </c>
      <c r="G159" s="206"/>
      <c r="H159" s="210">
        <v>17.010000000000002</v>
      </c>
      <c r="I159" s="211"/>
      <c r="J159" s="206"/>
      <c r="K159" s="206"/>
      <c r="L159" s="212"/>
      <c r="M159" s="213"/>
      <c r="N159" s="214"/>
      <c r="O159" s="214"/>
      <c r="P159" s="214"/>
      <c r="Q159" s="214"/>
      <c r="R159" s="214"/>
      <c r="S159" s="214"/>
      <c r="T159" s="215"/>
      <c r="AT159" s="216" t="s">
        <v>272</v>
      </c>
      <c r="AU159" s="216" t="s">
        <v>73</v>
      </c>
      <c r="AV159" s="13" t="s">
        <v>73</v>
      </c>
      <c r="AW159" s="13" t="s">
        <v>30</v>
      </c>
      <c r="AX159" s="13" t="s">
        <v>64</v>
      </c>
      <c r="AY159" s="216" t="s">
        <v>263</v>
      </c>
    </row>
    <row r="160" spans="1:65" s="14" customFormat="1">
      <c r="B160" s="217"/>
      <c r="C160" s="218"/>
      <c r="D160" s="207" t="s">
        <v>272</v>
      </c>
      <c r="E160" s="219" t="s">
        <v>1</v>
      </c>
      <c r="F160" s="220" t="s">
        <v>275</v>
      </c>
      <c r="G160" s="218"/>
      <c r="H160" s="221">
        <v>78.173000000000002</v>
      </c>
      <c r="I160" s="222"/>
      <c r="J160" s="218"/>
      <c r="K160" s="218"/>
      <c r="L160" s="223"/>
      <c r="M160" s="224"/>
      <c r="N160" s="225"/>
      <c r="O160" s="225"/>
      <c r="P160" s="225"/>
      <c r="Q160" s="225"/>
      <c r="R160" s="225"/>
      <c r="S160" s="225"/>
      <c r="T160" s="226"/>
      <c r="AT160" s="227" t="s">
        <v>272</v>
      </c>
      <c r="AU160" s="227" t="s">
        <v>73</v>
      </c>
      <c r="AV160" s="14" t="s">
        <v>276</v>
      </c>
      <c r="AW160" s="14" t="s">
        <v>30</v>
      </c>
      <c r="AX160" s="14" t="s">
        <v>64</v>
      </c>
      <c r="AY160" s="227" t="s">
        <v>263</v>
      </c>
    </row>
    <row r="161" spans="1:65" s="16" customFormat="1">
      <c r="B161" s="248"/>
      <c r="C161" s="249"/>
      <c r="D161" s="207" t="s">
        <v>272</v>
      </c>
      <c r="E161" s="250" t="s">
        <v>1</v>
      </c>
      <c r="F161" s="251" t="s">
        <v>382</v>
      </c>
      <c r="G161" s="249"/>
      <c r="H161" s="250" t="s">
        <v>1</v>
      </c>
      <c r="I161" s="252"/>
      <c r="J161" s="249"/>
      <c r="K161" s="249"/>
      <c r="L161" s="253"/>
      <c r="M161" s="254"/>
      <c r="N161" s="255"/>
      <c r="O161" s="255"/>
      <c r="P161" s="255"/>
      <c r="Q161" s="255"/>
      <c r="R161" s="255"/>
      <c r="S161" s="255"/>
      <c r="T161" s="256"/>
      <c r="AT161" s="257" t="s">
        <v>272</v>
      </c>
      <c r="AU161" s="257" t="s">
        <v>73</v>
      </c>
      <c r="AV161" s="16" t="s">
        <v>71</v>
      </c>
      <c r="AW161" s="16" t="s">
        <v>30</v>
      </c>
      <c r="AX161" s="16" t="s">
        <v>64</v>
      </c>
      <c r="AY161" s="257" t="s">
        <v>263</v>
      </c>
    </row>
    <row r="162" spans="1:65" s="13" customFormat="1">
      <c r="B162" s="205"/>
      <c r="C162" s="206"/>
      <c r="D162" s="207" t="s">
        <v>272</v>
      </c>
      <c r="E162" s="208" t="s">
        <v>1</v>
      </c>
      <c r="F162" s="209" t="s">
        <v>383</v>
      </c>
      <c r="G162" s="206"/>
      <c r="H162" s="210">
        <v>72</v>
      </c>
      <c r="I162" s="211"/>
      <c r="J162" s="206"/>
      <c r="K162" s="206"/>
      <c r="L162" s="212"/>
      <c r="M162" s="213"/>
      <c r="N162" s="214"/>
      <c r="O162" s="214"/>
      <c r="P162" s="214"/>
      <c r="Q162" s="214"/>
      <c r="R162" s="214"/>
      <c r="S162" s="214"/>
      <c r="T162" s="215"/>
      <c r="AT162" s="216" t="s">
        <v>272</v>
      </c>
      <c r="AU162" s="216" t="s">
        <v>73</v>
      </c>
      <c r="AV162" s="13" t="s">
        <v>73</v>
      </c>
      <c r="AW162" s="13" t="s">
        <v>30</v>
      </c>
      <c r="AX162" s="13" t="s">
        <v>64</v>
      </c>
      <c r="AY162" s="216" t="s">
        <v>263</v>
      </c>
    </row>
    <row r="163" spans="1:65" s="13" customFormat="1">
      <c r="B163" s="205"/>
      <c r="C163" s="206"/>
      <c r="D163" s="207" t="s">
        <v>272</v>
      </c>
      <c r="E163" s="208" t="s">
        <v>1</v>
      </c>
      <c r="F163" s="209" t="s">
        <v>384</v>
      </c>
      <c r="G163" s="206"/>
      <c r="H163" s="210">
        <v>73.5</v>
      </c>
      <c r="I163" s="211"/>
      <c r="J163" s="206"/>
      <c r="K163" s="206"/>
      <c r="L163" s="212"/>
      <c r="M163" s="213"/>
      <c r="N163" s="214"/>
      <c r="O163" s="214"/>
      <c r="P163" s="214"/>
      <c r="Q163" s="214"/>
      <c r="R163" s="214"/>
      <c r="S163" s="214"/>
      <c r="T163" s="215"/>
      <c r="AT163" s="216" t="s">
        <v>272</v>
      </c>
      <c r="AU163" s="216" t="s">
        <v>73</v>
      </c>
      <c r="AV163" s="13" t="s">
        <v>73</v>
      </c>
      <c r="AW163" s="13" t="s">
        <v>30</v>
      </c>
      <c r="AX163" s="13" t="s">
        <v>64</v>
      </c>
      <c r="AY163" s="216" t="s">
        <v>263</v>
      </c>
    </row>
    <row r="164" spans="1:65" s="13" customFormat="1">
      <c r="B164" s="205"/>
      <c r="C164" s="206"/>
      <c r="D164" s="207" t="s">
        <v>272</v>
      </c>
      <c r="E164" s="208" t="s">
        <v>1</v>
      </c>
      <c r="F164" s="209" t="s">
        <v>385</v>
      </c>
      <c r="G164" s="206"/>
      <c r="H164" s="210">
        <v>84</v>
      </c>
      <c r="I164" s="211"/>
      <c r="J164" s="206"/>
      <c r="K164" s="206"/>
      <c r="L164" s="212"/>
      <c r="M164" s="213"/>
      <c r="N164" s="214"/>
      <c r="O164" s="214"/>
      <c r="P164" s="214"/>
      <c r="Q164" s="214"/>
      <c r="R164" s="214"/>
      <c r="S164" s="214"/>
      <c r="T164" s="215"/>
      <c r="AT164" s="216" t="s">
        <v>272</v>
      </c>
      <c r="AU164" s="216" t="s">
        <v>73</v>
      </c>
      <c r="AV164" s="13" t="s">
        <v>73</v>
      </c>
      <c r="AW164" s="13" t="s">
        <v>30</v>
      </c>
      <c r="AX164" s="13" t="s">
        <v>64</v>
      </c>
      <c r="AY164" s="216" t="s">
        <v>263</v>
      </c>
    </row>
    <row r="165" spans="1:65" s="14" customFormat="1">
      <c r="B165" s="217"/>
      <c r="C165" s="218"/>
      <c r="D165" s="207" t="s">
        <v>272</v>
      </c>
      <c r="E165" s="219" t="s">
        <v>1</v>
      </c>
      <c r="F165" s="220" t="s">
        <v>275</v>
      </c>
      <c r="G165" s="218"/>
      <c r="H165" s="221">
        <v>229.5</v>
      </c>
      <c r="I165" s="222"/>
      <c r="J165" s="218"/>
      <c r="K165" s="218"/>
      <c r="L165" s="223"/>
      <c r="M165" s="224"/>
      <c r="N165" s="225"/>
      <c r="O165" s="225"/>
      <c r="P165" s="225"/>
      <c r="Q165" s="225"/>
      <c r="R165" s="225"/>
      <c r="S165" s="225"/>
      <c r="T165" s="226"/>
      <c r="AT165" s="227" t="s">
        <v>272</v>
      </c>
      <c r="AU165" s="227" t="s">
        <v>73</v>
      </c>
      <c r="AV165" s="14" t="s">
        <v>276</v>
      </c>
      <c r="AW165" s="14" t="s">
        <v>30</v>
      </c>
      <c r="AX165" s="14" t="s">
        <v>64</v>
      </c>
      <c r="AY165" s="227" t="s">
        <v>263</v>
      </c>
    </row>
    <row r="166" spans="1:65" s="15" customFormat="1">
      <c r="B166" s="228"/>
      <c r="C166" s="229"/>
      <c r="D166" s="207" t="s">
        <v>272</v>
      </c>
      <c r="E166" s="230" t="s">
        <v>1</v>
      </c>
      <c r="F166" s="231" t="s">
        <v>280</v>
      </c>
      <c r="G166" s="229"/>
      <c r="H166" s="232">
        <v>307.673</v>
      </c>
      <c r="I166" s="233"/>
      <c r="J166" s="229"/>
      <c r="K166" s="229"/>
      <c r="L166" s="234"/>
      <c r="M166" s="235"/>
      <c r="N166" s="236"/>
      <c r="O166" s="236"/>
      <c r="P166" s="236"/>
      <c r="Q166" s="236"/>
      <c r="R166" s="236"/>
      <c r="S166" s="236"/>
      <c r="T166" s="237"/>
      <c r="AT166" s="238" t="s">
        <v>272</v>
      </c>
      <c r="AU166" s="238" t="s">
        <v>73</v>
      </c>
      <c r="AV166" s="15" t="s">
        <v>270</v>
      </c>
      <c r="AW166" s="15" t="s">
        <v>30</v>
      </c>
      <c r="AX166" s="15" t="s">
        <v>71</v>
      </c>
      <c r="AY166" s="238" t="s">
        <v>263</v>
      </c>
    </row>
    <row r="167" spans="1:65" s="12" customFormat="1" ht="22.9" customHeight="1">
      <c r="B167" s="175"/>
      <c r="C167" s="176"/>
      <c r="D167" s="177" t="s">
        <v>63</v>
      </c>
      <c r="E167" s="189" t="s">
        <v>302</v>
      </c>
      <c r="F167" s="189" t="s">
        <v>303</v>
      </c>
      <c r="G167" s="176"/>
      <c r="H167" s="176"/>
      <c r="I167" s="179"/>
      <c r="J167" s="190">
        <f>BK167</f>
        <v>0</v>
      </c>
      <c r="K167" s="176"/>
      <c r="L167" s="181"/>
      <c r="M167" s="182"/>
      <c r="N167" s="183"/>
      <c r="O167" s="183"/>
      <c r="P167" s="184">
        <f>SUM(P168:P177)</f>
        <v>0</v>
      </c>
      <c r="Q167" s="183"/>
      <c r="R167" s="184">
        <f>SUM(R168:R177)</f>
        <v>0</v>
      </c>
      <c r="S167" s="183"/>
      <c r="T167" s="185">
        <f>SUM(T168:T177)</f>
        <v>0</v>
      </c>
      <c r="AR167" s="186" t="s">
        <v>71</v>
      </c>
      <c r="AT167" s="187" t="s">
        <v>63</v>
      </c>
      <c r="AU167" s="187" t="s">
        <v>71</v>
      </c>
      <c r="AY167" s="186" t="s">
        <v>263</v>
      </c>
      <c r="BK167" s="188">
        <f>SUM(BK168:BK177)</f>
        <v>0</v>
      </c>
    </row>
    <row r="168" spans="1:65" s="2" customFormat="1" ht="24.2" customHeight="1">
      <c r="A168" s="35"/>
      <c r="B168" s="36"/>
      <c r="C168" s="191" t="s">
        <v>314</v>
      </c>
      <c r="D168" s="191" t="s">
        <v>266</v>
      </c>
      <c r="E168" s="192" t="s">
        <v>305</v>
      </c>
      <c r="F168" s="193" t="s">
        <v>306</v>
      </c>
      <c r="G168" s="194" t="s">
        <v>307</v>
      </c>
      <c r="H168" s="195">
        <v>2667.415</v>
      </c>
      <c r="I168" s="196"/>
      <c r="J168" s="197">
        <f>ROUND(I168*H168,2)</f>
        <v>0</v>
      </c>
      <c r="K168" s="198"/>
      <c r="L168" s="40"/>
      <c r="M168" s="199" t="s">
        <v>1</v>
      </c>
      <c r="N168" s="200" t="s">
        <v>38</v>
      </c>
      <c r="O168" s="72"/>
      <c r="P168" s="201">
        <f>O168*H168</f>
        <v>0</v>
      </c>
      <c r="Q168" s="201">
        <v>0</v>
      </c>
      <c r="R168" s="201">
        <f>Q168*H168</f>
        <v>0</v>
      </c>
      <c r="S168" s="201">
        <v>0</v>
      </c>
      <c r="T168" s="202">
        <f>S168*H168</f>
        <v>0</v>
      </c>
      <c r="U168" s="35"/>
      <c r="V168" s="35"/>
      <c r="W168" s="35"/>
      <c r="X168" s="35"/>
      <c r="Y168" s="35"/>
      <c r="Z168" s="35"/>
      <c r="AA168" s="35"/>
      <c r="AB168" s="35"/>
      <c r="AC168" s="35"/>
      <c r="AD168" s="35"/>
      <c r="AE168" s="35"/>
      <c r="AR168" s="203" t="s">
        <v>270</v>
      </c>
      <c r="AT168" s="203" t="s">
        <v>266</v>
      </c>
      <c r="AU168" s="203" t="s">
        <v>73</v>
      </c>
      <c r="AY168" s="18" t="s">
        <v>263</v>
      </c>
      <c r="BE168" s="204">
        <f>IF(N168="základní",J168,0)</f>
        <v>0</v>
      </c>
      <c r="BF168" s="204">
        <f>IF(N168="snížená",J168,0)</f>
        <v>0</v>
      </c>
      <c r="BG168" s="204">
        <f>IF(N168="zákl. přenesená",J168,0)</f>
        <v>0</v>
      </c>
      <c r="BH168" s="204">
        <f>IF(N168="sníž. přenesená",J168,0)</f>
        <v>0</v>
      </c>
      <c r="BI168" s="204">
        <f>IF(N168="nulová",J168,0)</f>
        <v>0</v>
      </c>
      <c r="BJ168" s="18" t="s">
        <v>71</v>
      </c>
      <c r="BK168" s="204">
        <f>ROUND(I168*H168,2)</f>
        <v>0</v>
      </c>
      <c r="BL168" s="18" t="s">
        <v>270</v>
      </c>
      <c r="BM168" s="203" t="s">
        <v>386</v>
      </c>
    </row>
    <row r="169" spans="1:65" s="2" customFormat="1" ht="24.2" customHeight="1">
      <c r="A169" s="35"/>
      <c r="B169" s="36"/>
      <c r="C169" s="191" t="s">
        <v>264</v>
      </c>
      <c r="D169" s="191" t="s">
        <v>266</v>
      </c>
      <c r="E169" s="192" t="s">
        <v>310</v>
      </c>
      <c r="F169" s="193" t="s">
        <v>311</v>
      </c>
      <c r="G169" s="194" t="s">
        <v>307</v>
      </c>
      <c r="H169" s="195">
        <v>88</v>
      </c>
      <c r="I169" s="196"/>
      <c r="J169" s="197">
        <f>ROUND(I169*H169,2)</f>
        <v>0</v>
      </c>
      <c r="K169" s="198"/>
      <c r="L169" s="40"/>
      <c r="M169" s="199" t="s">
        <v>1</v>
      </c>
      <c r="N169" s="200" t="s">
        <v>38</v>
      </c>
      <c r="O169" s="72"/>
      <c r="P169" s="201">
        <f>O169*H169</f>
        <v>0</v>
      </c>
      <c r="Q169" s="201">
        <v>0</v>
      </c>
      <c r="R169" s="201">
        <f>Q169*H169</f>
        <v>0</v>
      </c>
      <c r="S169" s="201">
        <v>0</v>
      </c>
      <c r="T169" s="202">
        <f>S169*H169</f>
        <v>0</v>
      </c>
      <c r="U169" s="35"/>
      <c r="V169" s="35"/>
      <c r="W169" s="35"/>
      <c r="X169" s="35"/>
      <c r="Y169" s="35"/>
      <c r="Z169" s="35"/>
      <c r="AA169" s="35"/>
      <c r="AB169" s="35"/>
      <c r="AC169" s="35"/>
      <c r="AD169" s="35"/>
      <c r="AE169" s="35"/>
      <c r="AR169" s="203" t="s">
        <v>270</v>
      </c>
      <c r="AT169" s="203" t="s">
        <v>266</v>
      </c>
      <c r="AU169" s="203" t="s">
        <v>73</v>
      </c>
      <c r="AY169" s="18" t="s">
        <v>263</v>
      </c>
      <c r="BE169" s="204">
        <f>IF(N169="základní",J169,0)</f>
        <v>0</v>
      </c>
      <c r="BF169" s="204">
        <f>IF(N169="snížená",J169,0)</f>
        <v>0</v>
      </c>
      <c r="BG169" s="204">
        <f>IF(N169="zákl. přenesená",J169,0)</f>
        <v>0</v>
      </c>
      <c r="BH169" s="204">
        <f>IF(N169="sníž. přenesená",J169,0)</f>
        <v>0</v>
      </c>
      <c r="BI169" s="204">
        <f>IF(N169="nulová",J169,0)</f>
        <v>0</v>
      </c>
      <c r="BJ169" s="18" t="s">
        <v>71</v>
      </c>
      <c r="BK169" s="204">
        <f>ROUND(I169*H169,2)</f>
        <v>0</v>
      </c>
      <c r="BL169" s="18" t="s">
        <v>270</v>
      </c>
      <c r="BM169" s="203" t="s">
        <v>387</v>
      </c>
    </row>
    <row r="170" spans="1:65" s="13" customFormat="1">
      <c r="B170" s="205"/>
      <c r="C170" s="206"/>
      <c r="D170" s="207" t="s">
        <v>272</v>
      </c>
      <c r="E170" s="208" t="s">
        <v>1</v>
      </c>
      <c r="F170" s="209" t="s">
        <v>388</v>
      </c>
      <c r="G170" s="206"/>
      <c r="H170" s="210">
        <v>13</v>
      </c>
      <c r="I170" s="211"/>
      <c r="J170" s="206"/>
      <c r="K170" s="206"/>
      <c r="L170" s="212"/>
      <c r="M170" s="213"/>
      <c r="N170" s="214"/>
      <c r="O170" s="214"/>
      <c r="P170" s="214"/>
      <c r="Q170" s="214"/>
      <c r="R170" s="214"/>
      <c r="S170" s="214"/>
      <c r="T170" s="215"/>
      <c r="AT170" s="216" t="s">
        <v>272</v>
      </c>
      <c r="AU170" s="216" t="s">
        <v>73</v>
      </c>
      <c r="AV170" s="13" t="s">
        <v>73</v>
      </c>
      <c r="AW170" s="13" t="s">
        <v>30</v>
      </c>
      <c r="AX170" s="13" t="s">
        <v>64</v>
      </c>
      <c r="AY170" s="216" t="s">
        <v>263</v>
      </c>
    </row>
    <row r="171" spans="1:65" s="13" customFormat="1">
      <c r="B171" s="205"/>
      <c r="C171" s="206"/>
      <c r="D171" s="207" t="s">
        <v>272</v>
      </c>
      <c r="E171" s="208" t="s">
        <v>1</v>
      </c>
      <c r="F171" s="209" t="s">
        <v>389</v>
      </c>
      <c r="G171" s="206"/>
      <c r="H171" s="210">
        <v>25</v>
      </c>
      <c r="I171" s="211"/>
      <c r="J171" s="206"/>
      <c r="K171" s="206"/>
      <c r="L171" s="212"/>
      <c r="M171" s="213"/>
      <c r="N171" s="214"/>
      <c r="O171" s="214"/>
      <c r="P171" s="214"/>
      <c r="Q171" s="214"/>
      <c r="R171" s="214"/>
      <c r="S171" s="214"/>
      <c r="T171" s="215"/>
      <c r="AT171" s="216" t="s">
        <v>272</v>
      </c>
      <c r="AU171" s="216" t="s">
        <v>73</v>
      </c>
      <c r="AV171" s="13" t="s">
        <v>73</v>
      </c>
      <c r="AW171" s="13" t="s">
        <v>30</v>
      </c>
      <c r="AX171" s="13" t="s">
        <v>64</v>
      </c>
      <c r="AY171" s="216" t="s">
        <v>263</v>
      </c>
    </row>
    <row r="172" spans="1:65" s="13" customFormat="1">
      <c r="B172" s="205"/>
      <c r="C172" s="206"/>
      <c r="D172" s="207" t="s">
        <v>272</v>
      </c>
      <c r="E172" s="208" t="s">
        <v>1</v>
      </c>
      <c r="F172" s="209" t="s">
        <v>390</v>
      </c>
      <c r="G172" s="206"/>
      <c r="H172" s="210">
        <v>50</v>
      </c>
      <c r="I172" s="211"/>
      <c r="J172" s="206"/>
      <c r="K172" s="206"/>
      <c r="L172" s="212"/>
      <c r="M172" s="213"/>
      <c r="N172" s="214"/>
      <c r="O172" s="214"/>
      <c r="P172" s="214"/>
      <c r="Q172" s="214"/>
      <c r="R172" s="214"/>
      <c r="S172" s="214"/>
      <c r="T172" s="215"/>
      <c r="AT172" s="216" t="s">
        <v>272</v>
      </c>
      <c r="AU172" s="216" t="s">
        <v>73</v>
      </c>
      <c r="AV172" s="13" t="s">
        <v>73</v>
      </c>
      <c r="AW172" s="13" t="s">
        <v>30</v>
      </c>
      <c r="AX172" s="13" t="s">
        <v>64</v>
      </c>
      <c r="AY172" s="216" t="s">
        <v>263</v>
      </c>
    </row>
    <row r="173" spans="1:65" s="15" customFormat="1">
      <c r="B173" s="228"/>
      <c r="C173" s="229"/>
      <c r="D173" s="207" t="s">
        <v>272</v>
      </c>
      <c r="E173" s="230" t="s">
        <v>1</v>
      </c>
      <c r="F173" s="231" t="s">
        <v>280</v>
      </c>
      <c r="G173" s="229"/>
      <c r="H173" s="232">
        <v>88</v>
      </c>
      <c r="I173" s="233"/>
      <c r="J173" s="229"/>
      <c r="K173" s="229"/>
      <c r="L173" s="234"/>
      <c r="M173" s="235"/>
      <c r="N173" s="236"/>
      <c r="O173" s="236"/>
      <c r="P173" s="236"/>
      <c r="Q173" s="236"/>
      <c r="R173" s="236"/>
      <c r="S173" s="236"/>
      <c r="T173" s="237"/>
      <c r="AT173" s="238" t="s">
        <v>272</v>
      </c>
      <c r="AU173" s="238" t="s">
        <v>73</v>
      </c>
      <c r="AV173" s="15" t="s">
        <v>270</v>
      </c>
      <c r="AW173" s="15" t="s">
        <v>30</v>
      </c>
      <c r="AX173" s="15" t="s">
        <v>71</v>
      </c>
      <c r="AY173" s="238" t="s">
        <v>263</v>
      </c>
    </row>
    <row r="174" spans="1:65" s="2" customFormat="1" ht="21.75" customHeight="1">
      <c r="A174" s="35"/>
      <c r="B174" s="36"/>
      <c r="C174" s="191" t="s">
        <v>322</v>
      </c>
      <c r="D174" s="191" t="s">
        <v>266</v>
      </c>
      <c r="E174" s="192" t="s">
        <v>319</v>
      </c>
      <c r="F174" s="193" t="s">
        <v>320</v>
      </c>
      <c r="G174" s="194" t="s">
        <v>307</v>
      </c>
      <c r="H174" s="195">
        <v>2667.415</v>
      </c>
      <c r="I174" s="196"/>
      <c r="J174" s="197">
        <f>ROUND(I174*H174,2)</f>
        <v>0</v>
      </c>
      <c r="K174" s="198"/>
      <c r="L174" s="40"/>
      <c r="M174" s="199" t="s">
        <v>1</v>
      </c>
      <c r="N174" s="200" t="s">
        <v>38</v>
      </c>
      <c r="O174" s="72"/>
      <c r="P174" s="201">
        <f>O174*H174</f>
        <v>0</v>
      </c>
      <c r="Q174" s="201">
        <v>0</v>
      </c>
      <c r="R174" s="201">
        <f>Q174*H174</f>
        <v>0</v>
      </c>
      <c r="S174" s="201">
        <v>0</v>
      </c>
      <c r="T174" s="202">
        <f>S174*H174</f>
        <v>0</v>
      </c>
      <c r="U174" s="35"/>
      <c r="V174" s="35"/>
      <c r="W174" s="35"/>
      <c r="X174" s="35"/>
      <c r="Y174" s="35"/>
      <c r="Z174" s="35"/>
      <c r="AA174" s="35"/>
      <c r="AB174" s="35"/>
      <c r="AC174" s="35"/>
      <c r="AD174" s="35"/>
      <c r="AE174" s="35"/>
      <c r="AR174" s="203" t="s">
        <v>270</v>
      </c>
      <c r="AT174" s="203" t="s">
        <v>266</v>
      </c>
      <c r="AU174" s="203" t="s">
        <v>73</v>
      </c>
      <c r="AY174" s="18" t="s">
        <v>263</v>
      </c>
      <c r="BE174" s="204">
        <f>IF(N174="základní",J174,0)</f>
        <v>0</v>
      </c>
      <c r="BF174" s="204">
        <f>IF(N174="snížená",J174,0)</f>
        <v>0</v>
      </c>
      <c r="BG174" s="204">
        <f>IF(N174="zákl. přenesená",J174,0)</f>
        <v>0</v>
      </c>
      <c r="BH174" s="204">
        <f>IF(N174="sníž. přenesená",J174,0)</f>
        <v>0</v>
      </c>
      <c r="BI174" s="204">
        <f>IF(N174="nulová",J174,0)</f>
        <v>0</v>
      </c>
      <c r="BJ174" s="18" t="s">
        <v>71</v>
      </c>
      <c r="BK174" s="204">
        <f>ROUND(I174*H174,2)</f>
        <v>0</v>
      </c>
      <c r="BL174" s="18" t="s">
        <v>270</v>
      </c>
      <c r="BM174" s="203" t="s">
        <v>391</v>
      </c>
    </row>
    <row r="175" spans="1:65" s="2" customFormat="1" ht="24.2" customHeight="1">
      <c r="A175" s="35"/>
      <c r="B175" s="36"/>
      <c r="C175" s="191" t="s">
        <v>327</v>
      </c>
      <c r="D175" s="191" t="s">
        <v>266</v>
      </c>
      <c r="E175" s="192" t="s">
        <v>323</v>
      </c>
      <c r="F175" s="193" t="s">
        <v>324</v>
      </c>
      <c r="G175" s="194" t="s">
        <v>307</v>
      </c>
      <c r="H175" s="195">
        <v>53348.3</v>
      </c>
      <c r="I175" s="196"/>
      <c r="J175" s="197">
        <f>ROUND(I175*H175,2)</f>
        <v>0</v>
      </c>
      <c r="K175" s="198"/>
      <c r="L175" s="40"/>
      <c r="M175" s="199" t="s">
        <v>1</v>
      </c>
      <c r="N175" s="200" t="s">
        <v>38</v>
      </c>
      <c r="O175" s="72"/>
      <c r="P175" s="201">
        <f>O175*H175</f>
        <v>0</v>
      </c>
      <c r="Q175" s="201">
        <v>0</v>
      </c>
      <c r="R175" s="201">
        <f>Q175*H175</f>
        <v>0</v>
      </c>
      <c r="S175" s="201">
        <v>0</v>
      </c>
      <c r="T175" s="202">
        <f>S175*H175</f>
        <v>0</v>
      </c>
      <c r="U175" s="35"/>
      <c r="V175" s="35"/>
      <c r="W175" s="35"/>
      <c r="X175" s="35"/>
      <c r="Y175" s="35"/>
      <c r="Z175" s="35"/>
      <c r="AA175" s="35"/>
      <c r="AB175" s="35"/>
      <c r="AC175" s="35"/>
      <c r="AD175" s="35"/>
      <c r="AE175" s="35"/>
      <c r="AR175" s="203" t="s">
        <v>270</v>
      </c>
      <c r="AT175" s="203" t="s">
        <v>266</v>
      </c>
      <c r="AU175" s="203" t="s">
        <v>73</v>
      </c>
      <c r="AY175" s="18" t="s">
        <v>263</v>
      </c>
      <c r="BE175" s="204">
        <f>IF(N175="základní",J175,0)</f>
        <v>0</v>
      </c>
      <c r="BF175" s="204">
        <f>IF(N175="snížená",J175,0)</f>
        <v>0</v>
      </c>
      <c r="BG175" s="204">
        <f>IF(N175="zákl. přenesená",J175,0)</f>
        <v>0</v>
      </c>
      <c r="BH175" s="204">
        <f>IF(N175="sníž. přenesená",J175,0)</f>
        <v>0</v>
      </c>
      <c r="BI175" s="204">
        <f>IF(N175="nulová",J175,0)</f>
        <v>0</v>
      </c>
      <c r="BJ175" s="18" t="s">
        <v>71</v>
      </c>
      <c r="BK175" s="204">
        <f>ROUND(I175*H175,2)</f>
        <v>0</v>
      </c>
      <c r="BL175" s="18" t="s">
        <v>270</v>
      </c>
      <c r="BM175" s="203" t="s">
        <v>392</v>
      </c>
    </row>
    <row r="176" spans="1:65" s="13" customFormat="1">
      <c r="B176" s="205"/>
      <c r="C176" s="206"/>
      <c r="D176" s="207" t="s">
        <v>272</v>
      </c>
      <c r="E176" s="206"/>
      <c r="F176" s="209" t="s">
        <v>393</v>
      </c>
      <c r="G176" s="206"/>
      <c r="H176" s="210">
        <v>53348.3</v>
      </c>
      <c r="I176" s="211"/>
      <c r="J176" s="206"/>
      <c r="K176" s="206"/>
      <c r="L176" s="212"/>
      <c r="M176" s="213"/>
      <c r="N176" s="214"/>
      <c r="O176" s="214"/>
      <c r="P176" s="214"/>
      <c r="Q176" s="214"/>
      <c r="R176" s="214"/>
      <c r="S176" s="214"/>
      <c r="T176" s="215"/>
      <c r="AT176" s="216" t="s">
        <v>272</v>
      </c>
      <c r="AU176" s="216" t="s">
        <v>73</v>
      </c>
      <c r="AV176" s="13" t="s">
        <v>73</v>
      </c>
      <c r="AW176" s="13" t="s">
        <v>4</v>
      </c>
      <c r="AX176" s="13" t="s">
        <v>71</v>
      </c>
      <c r="AY176" s="216" t="s">
        <v>263</v>
      </c>
    </row>
    <row r="177" spans="1:65" s="2" customFormat="1" ht="49.15" customHeight="1">
      <c r="A177" s="35"/>
      <c r="B177" s="36"/>
      <c r="C177" s="191" t="s">
        <v>8</v>
      </c>
      <c r="D177" s="191" t="s">
        <v>266</v>
      </c>
      <c r="E177" s="192" t="s">
        <v>328</v>
      </c>
      <c r="F177" s="193" t="s">
        <v>329</v>
      </c>
      <c r="G177" s="194" t="s">
        <v>307</v>
      </c>
      <c r="H177" s="195">
        <v>2667.415</v>
      </c>
      <c r="I177" s="196"/>
      <c r="J177" s="197">
        <f>ROUND(I177*H177,2)</f>
        <v>0</v>
      </c>
      <c r="K177" s="198"/>
      <c r="L177" s="40"/>
      <c r="M177" s="199" t="s">
        <v>1</v>
      </c>
      <c r="N177" s="200" t="s">
        <v>38</v>
      </c>
      <c r="O177" s="72"/>
      <c r="P177" s="201">
        <f>O177*H177</f>
        <v>0</v>
      </c>
      <c r="Q177" s="201">
        <v>0</v>
      </c>
      <c r="R177" s="201">
        <f>Q177*H177</f>
        <v>0</v>
      </c>
      <c r="S177" s="201">
        <v>0</v>
      </c>
      <c r="T177" s="202">
        <f>S177*H177</f>
        <v>0</v>
      </c>
      <c r="U177" s="35"/>
      <c r="V177" s="35"/>
      <c r="W177" s="35"/>
      <c r="X177" s="35"/>
      <c r="Y177" s="35"/>
      <c r="Z177" s="35"/>
      <c r="AA177" s="35"/>
      <c r="AB177" s="35"/>
      <c r="AC177" s="35"/>
      <c r="AD177" s="35"/>
      <c r="AE177" s="35"/>
      <c r="AR177" s="203" t="s">
        <v>270</v>
      </c>
      <c r="AT177" s="203" t="s">
        <v>266</v>
      </c>
      <c r="AU177" s="203" t="s">
        <v>73</v>
      </c>
      <c r="AY177" s="18" t="s">
        <v>263</v>
      </c>
      <c r="BE177" s="204">
        <f>IF(N177="základní",J177,0)</f>
        <v>0</v>
      </c>
      <c r="BF177" s="204">
        <f>IF(N177="snížená",J177,0)</f>
        <v>0</v>
      </c>
      <c r="BG177" s="204">
        <f>IF(N177="zákl. přenesená",J177,0)</f>
        <v>0</v>
      </c>
      <c r="BH177" s="204">
        <f>IF(N177="sníž. přenesená",J177,0)</f>
        <v>0</v>
      </c>
      <c r="BI177" s="204">
        <f>IF(N177="nulová",J177,0)</f>
        <v>0</v>
      </c>
      <c r="BJ177" s="18" t="s">
        <v>71</v>
      </c>
      <c r="BK177" s="204">
        <f>ROUND(I177*H177,2)</f>
        <v>0</v>
      </c>
      <c r="BL177" s="18" t="s">
        <v>270</v>
      </c>
      <c r="BM177" s="203" t="s">
        <v>394</v>
      </c>
    </row>
    <row r="178" spans="1:65" s="12" customFormat="1" ht="22.9" customHeight="1">
      <c r="B178" s="175"/>
      <c r="C178" s="176"/>
      <c r="D178" s="177" t="s">
        <v>63</v>
      </c>
      <c r="E178" s="189" t="s">
        <v>395</v>
      </c>
      <c r="F178" s="189" t="s">
        <v>396</v>
      </c>
      <c r="G178" s="176"/>
      <c r="H178" s="176"/>
      <c r="I178" s="179"/>
      <c r="J178" s="190">
        <f>BK178</f>
        <v>0</v>
      </c>
      <c r="K178" s="176"/>
      <c r="L178" s="181"/>
      <c r="M178" s="182"/>
      <c r="N178" s="183"/>
      <c r="O178" s="183"/>
      <c r="P178" s="184">
        <f>P179</f>
        <v>0</v>
      </c>
      <c r="Q178" s="183"/>
      <c r="R178" s="184">
        <f>R179</f>
        <v>0</v>
      </c>
      <c r="S178" s="183"/>
      <c r="T178" s="185">
        <f>T179</f>
        <v>0</v>
      </c>
      <c r="AR178" s="186" t="s">
        <v>71</v>
      </c>
      <c r="AT178" s="187" t="s">
        <v>63</v>
      </c>
      <c r="AU178" s="187" t="s">
        <v>71</v>
      </c>
      <c r="AY178" s="186" t="s">
        <v>263</v>
      </c>
      <c r="BK178" s="188">
        <f>BK179</f>
        <v>0</v>
      </c>
    </row>
    <row r="179" spans="1:65" s="2" customFormat="1" ht="21.75" customHeight="1">
      <c r="A179" s="35"/>
      <c r="B179" s="36"/>
      <c r="C179" s="191" t="s">
        <v>397</v>
      </c>
      <c r="D179" s="191" t="s">
        <v>266</v>
      </c>
      <c r="E179" s="192" t="s">
        <v>398</v>
      </c>
      <c r="F179" s="193" t="s">
        <v>399</v>
      </c>
      <c r="G179" s="194" t="s">
        <v>307</v>
      </c>
      <c r="H179" s="195">
        <v>154.16900000000001</v>
      </c>
      <c r="I179" s="196"/>
      <c r="J179" s="197">
        <f>ROUND(I179*H179,2)</f>
        <v>0</v>
      </c>
      <c r="K179" s="198"/>
      <c r="L179" s="40"/>
      <c r="M179" s="199" t="s">
        <v>1</v>
      </c>
      <c r="N179" s="200" t="s">
        <v>38</v>
      </c>
      <c r="O179" s="72"/>
      <c r="P179" s="201">
        <f>O179*H179</f>
        <v>0</v>
      </c>
      <c r="Q179" s="201">
        <v>0</v>
      </c>
      <c r="R179" s="201">
        <f>Q179*H179</f>
        <v>0</v>
      </c>
      <c r="S179" s="201">
        <v>0</v>
      </c>
      <c r="T179" s="202">
        <f>S179*H179</f>
        <v>0</v>
      </c>
      <c r="U179" s="35"/>
      <c r="V179" s="35"/>
      <c r="W179" s="35"/>
      <c r="X179" s="35"/>
      <c r="Y179" s="35"/>
      <c r="Z179" s="35"/>
      <c r="AA179" s="35"/>
      <c r="AB179" s="35"/>
      <c r="AC179" s="35"/>
      <c r="AD179" s="35"/>
      <c r="AE179" s="35"/>
      <c r="AR179" s="203" t="s">
        <v>270</v>
      </c>
      <c r="AT179" s="203" t="s">
        <v>266</v>
      </c>
      <c r="AU179" s="203" t="s">
        <v>73</v>
      </c>
      <c r="AY179" s="18" t="s">
        <v>263</v>
      </c>
      <c r="BE179" s="204">
        <f>IF(N179="základní",J179,0)</f>
        <v>0</v>
      </c>
      <c r="BF179" s="204">
        <f>IF(N179="snížená",J179,0)</f>
        <v>0</v>
      </c>
      <c r="BG179" s="204">
        <f>IF(N179="zákl. přenesená",J179,0)</f>
        <v>0</v>
      </c>
      <c r="BH179" s="204">
        <f>IF(N179="sníž. přenesená",J179,0)</f>
        <v>0</v>
      </c>
      <c r="BI179" s="204">
        <f>IF(N179="nulová",J179,0)</f>
        <v>0</v>
      </c>
      <c r="BJ179" s="18" t="s">
        <v>71</v>
      </c>
      <c r="BK179" s="204">
        <f>ROUND(I179*H179,2)</f>
        <v>0</v>
      </c>
      <c r="BL179" s="18" t="s">
        <v>270</v>
      </c>
      <c r="BM179" s="203" t="s">
        <v>400</v>
      </c>
    </row>
    <row r="180" spans="1:65" s="12" customFormat="1" ht="25.9" customHeight="1">
      <c r="B180" s="175"/>
      <c r="C180" s="176"/>
      <c r="D180" s="177" t="s">
        <v>63</v>
      </c>
      <c r="E180" s="178" t="s">
        <v>401</v>
      </c>
      <c r="F180" s="178" t="s">
        <v>402</v>
      </c>
      <c r="G180" s="176"/>
      <c r="H180" s="176"/>
      <c r="I180" s="179"/>
      <c r="J180" s="180">
        <f>BK180</f>
        <v>0</v>
      </c>
      <c r="K180" s="176"/>
      <c r="L180" s="181"/>
      <c r="M180" s="182"/>
      <c r="N180" s="183"/>
      <c r="O180" s="183"/>
      <c r="P180" s="184">
        <f>P181</f>
        <v>0</v>
      </c>
      <c r="Q180" s="183"/>
      <c r="R180" s="184">
        <f>R181</f>
        <v>0</v>
      </c>
      <c r="S180" s="183"/>
      <c r="T180" s="185">
        <f>T181</f>
        <v>0</v>
      </c>
      <c r="AR180" s="186" t="s">
        <v>276</v>
      </c>
      <c r="AT180" s="187" t="s">
        <v>63</v>
      </c>
      <c r="AU180" s="187" t="s">
        <v>64</v>
      </c>
      <c r="AY180" s="186" t="s">
        <v>263</v>
      </c>
      <c r="BK180" s="188">
        <f>BK181</f>
        <v>0</v>
      </c>
    </row>
    <row r="181" spans="1:65" s="12" customFormat="1" ht="22.9" customHeight="1">
      <c r="B181" s="175"/>
      <c r="C181" s="176"/>
      <c r="D181" s="177" t="s">
        <v>63</v>
      </c>
      <c r="E181" s="189" t="s">
        <v>403</v>
      </c>
      <c r="F181" s="189" t="s">
        <v>404</v>
      </c>
      <c r="G181" s="176"/>
      <c r="H181" s="176"/>
      <c r="I181" s="179"/>
      <c r="J181" s="190">
        <f>BK181</f>
        <v>0</v>
      </c>
      <c r="K181" s="176"/>
      <c r="L181" s="181"/>
      <c r="M181" s="182"/>
      <c r="N181" s="183"/>
      <c r="O181" s="183"/>
      <c r="P181" s="184">
        <f>SUM(P182:P200)</f>
        <v>0</v>
      </c>
      <c r="Q181" s="183"/>
      <c r="R181" s="184">
        <f>SUM(R182:R200)</f>
        <v>0</v>
      </c>
      <c r="S181" s="183"/>
      <c r="T181" s="185">
        <f>SUM(T182:T200)</f>
        <v>0</v>
      </c>
      <c r="AR181" s="186" t="s">
        <v>276</v>
      </c>
      <c r="AT181" s="187" t="s">
        <v>63</v>
      </c>
      <c r="AU181" s="187" t="s">
        <v>71</v>
      </c>
      <c r="AY181" s="186" t="s">
        <v>263</v>
      </c>
      <c r="BK181" s="188">
        <f>SUM(BK182:BK200)</f>
        <v>0</v>
      </c>
    </row>
    <row r="182" spans="1:65" s="2" customFormat="1" ht="16.5" customHeight="1">
      <c r="A182" s="35"/>
      <c r="B182" s="36"/>
      <c r="C182" s="191" t="s">
        <v>405</v>
      </c>
      <c r="D182" s="191" t="s">
        <v>266</v>
      </c>
      <c r="E182" s="192" t="s">
        <v>406</v>
      </c>
      <c r="F182" s="193" t="s">
        <v>407</v>
      </c>
      <c r="G182" s="194" t="s">
        <v>292</v>
      </c>
      <c r="H182" s="195">
        <v>4</v>
      </c>
      <c r="I182" s="196"/>
      <c r="J182" s="197">
        <f>ROUND(I182*H182,2)</f>
        <v>0</v>
      </c>
      <c r="K182" s="198"/>
      <c r="L182" s="40"/>
      <c r="M182" s="199" t="s">
        <v>1</v>
      </c>
      <c r="N182" s="200" t="s">
        <v>38</v>
      </c>
      <c r="O182" s="72"/>
      <c r="P182" s="201">
        <f>O182*H182</f>
        <v>0</v>
      </c>
      <c r="Q182" s="201">
        <v>0</v>
      </c>
      <c r="R182" s="201">
        <f>Q182*H182</f>
        <v>0</v>
      </c>
      <c r="S182" s="201">
        <v>0</v>
      </c>
      <c r="T182" s="202">
        <f>S182*H182</f>
        <v>0</v>
      </c>
      <c r="U182" s="35"/>
      <c r="V182" s="35"/>
      <c r="W182" s="35"/>
      <c r="X182" s="35"/>
      <c r="Y182" s="35"/>
      <c r="Z182" s="35"/>
      <c r="AA182" s="35"/>
      <c r="AB182" s="35"/>
      <c r="AC182" s="35"/>
      <c r="AD182" s="35"/>
      <c r="AE182" s="35"/>
      <c r="AR182" s="203" t="s">
        <v>408</v>
      </c>
      <c r="AT182" s="203" t="s">
        <v>266</v>
      </c>
      <c r="AU182" s="203" t="s">
        <v>73</v>
      </c>
      <c r="AY182" s="18" t="s">
        <v>263</v>
      </c>
      <c r="BE182" s="204">
        <f>IF(N182="základní",J182,0)</f>
        <v>0</v>
      </c>
      <c r="BF182" s="204">
        <f>IF(N182="snížená",J182,0)</f>
        <v>0</v>
      </c>
      <c r="BG182" s="204">
        <f>IF(N182="zákl. přenesená",J182,0)</f>
        <v>0</v>
      </c>
      <c r="BH182" s="204">
        <f>IF(N182="sníž. přenesená",J182,0)</f>
        <v>0</v>
      </c>
      <c r="BI182" s="204">
        <f>IF(N182="nulová",J182,0)</f>
        <v>0</v>
      </c>
      <c r="BJ182" s="18" t="s">
        <v>71</v>
      </c>
      <c r="BK182" s="204">
        <f>ROUND(I182*H182,2)</f>
        <v>0</v>
      </c>
      <c r="BL182" s="18" t="s">
        <v>408</v>
      </c>
      <c r="BM182" s="203" t="s">
        <v>409</v>
      </c>
    </row>
    <row r="183" spans="1:65" s="13" customFormat="1">
      <c r="B183" s="205"/>
      <c r="C183" s="206"/>
      <c r="D183" s="207" t="s">
        <v>272</v>
      </c>
      <c r="E183" s="208" t="s">
        <v>1</v>
      </c>
      <c r="F183" s="209" t="s">
        <v>410</v>
      </c>
      <c r="G183" s="206"/>
      <c r="H183" s="210">
        <v>2</v>
      </c>
      <c r="I183" s="211"/>
      <c r="J183" s="206"/>
      <c r="K183" s="206"/>
      <c r="L183" s="212"/>
      <c r="M183" s="213"/>
      <c r="N183" s="214"/>
      <c r="O183" s="214"/>
      <c r="P183" s="214"/>
      <c r="Q183" s="214"/>
      <c r="R183" s="214"/>
      <c r="S183" s="214"/>
      <c r="T183" s="215"/>
      <c r="AT183" s="216" t="s">
        <v>272</v>
      </c>
      <c r="AU183" s="216" t="s">
        <v>73</v>
      </c>
      <c r="AV183" s="13" t="s">
        <v>73</v>
      </c>
      <c r="AW183" s="13" t="s">
        <v>30</v>
      </c>
      <c r="AX183" s="13" t="s">
        <v>64</v>
      </c>
      <c r="AY183" s="216" t="s">
        <v>263</v>
      </c>
    </row>
    <row r="184" spans="1:65" s="13" customFormat="1">
      <c r="B184" s="205"/>
      <c r="C184" s="206"/>
      <c r="D184" s="207" t="s">
        <v>272</v>
      </c>
      <c r="E184" s="208" t="s">
        <v>1</v>
      </c>
      <c r="F184" s="209" t="s">
        <v>411</v>
      </c>
      <c r="G184" s="206"/>
      <c r="H184" s="210">
        <v>2</v>
      </c>
      <c r="I184" s="211"/>
      <c r="J184" s="206"/>
      <c r="K184" s="206"/>
      <c r="L184" s="212"/>
      <c r="M184" s="213"/>
      <c r="N184" s="214"/>
      <c r="O184" s="214"/>
      <c r="P184" s="214"/>
      <c r="Q184" s="214"/>
      <c r="R184" s="214"/>
      <c r="S184" s="214"/>
      <c r="T184" s="215"/>
      <c r="AT184" s="216" t="s">
        <v>272</v>
      </c>
      <c r="AU184" s="216" t="s">
        <v>73</v>
      </c>
      <c r="AV184" s="13" t="s">
        <v>73</v>
      </c>
      <c r="AW184" s="13" t="s">
        <v>30</v>
      </c>
      <c r="AX184" s="13" t="s">
        <v>64</v>
      </c>
      <c r="AY184" s="216" t="s">
        <v>263</v>
      </c>
    </row>
    <row r="185" spans="1:65" s="15" customFormat="1">
      <c r="B185" s="228"/>
      <c r="C185" s="229"/>
      <c r="D185" s="207" t="s">
        <v>272</v>
      </c>
      <c r="E185" s="230" t="s">
        <v>1</v>
      </c>
      <c r="F185" s="231" t="s">
        <v>280</v>
      </c>
      <c r="G185" s="229"/>
      <c r="H185" s="232">
        <v>4</v>
      </c>
      <c r="I185" s="233"/>
      <c r="J185" s="229"/>
      <c r="K185" s="229"/>
      <c r="L185" s="234"/>
      <c r="M185" s="235"/>
      <c r="N185" s="236"/>
      <c r="O185" s="236"/>
      <c r="P185" s="236"/>
      <c r="Q185" s="236"/>
      <c r="R185" s="236"/>
      <c r="S185" s="236"/>
      <c r="T185" s="237"/>
      <c r="AT185" s="238" t="s">
        <v>272</v>
      </c>
      <c r="AU185" s="238" t="s">
        <v>73</v>
      </c>
      <c r="AV185" s="15" t="s">
        <v>270</v>
      </c>
      <c r="AW185" s="15" t="s">
        <v>30</v>
      </c>
      <c r="AX185" s="15" t="s">
        <v>71</v>
      </c>
      <c r="AY185" s="238" t="s">
        <v>263</v>
      </c>
    </row>
    <row r="186" spans="1:65" s="2" customFormat="1" ht="24.2" customHeight="1">
      <c r="A186" s="35"/>
      <c r="B186" s="36"/>
      <c r="C186" s="191" t="s">
        <v>412</v>
      </c>
      <c r="D186" s="191" t="s">
        <v>266</v>
      </c>
      <c r="E186" s="192" t="s">
        <v>413</v>
      </c>
      <c r="F186" s="193" t="s">
        <v>414</v>
      </c>
      <c r="G186" s="194" t="s">
        <v>307</v>
      </c>
      <c r="H186" s="195">
        <v>88</v>
      </c>
      <c r="I186" s="196"/>
      <c r="J186" s="197">
        <f>ROUND(I186*H186,2)</f>
        <v>0</v>
      </c>
      <c r="K186" s="198"/>
      <c r="L186" s="40"/>
      <c r="M186" s="199" t="s">
        <v>1</v>
      </c>
      <c r="N186" s="200" t="s">
        <v>38</v>
      </c>
      <c r="O186" s="72"/>
      <c r="P186" s="201">
        <f>O186*H186</f>
        <v>0</v>
      </c>
      <c r="Q186" s="201">
        <v>0</v>
      </c>
      <c r="R186" s="201">
        <f>Q186*H186</f>
        <v>0</v>
      </c>
      <c r="S186" s="201">
        <v>0</v>
      </c>
      <c r="T186" s="202">
        <f>S186*H186</f>
        <v>0</v>
      </c>
      <c r="U186" s="35"/>
      <c r="V186" s="35"/>
      <c r="W186" s="35"/>
      <c r="X186" s="35"/>
      <c r="Y186" s="35"/>
      <c r="Z186" s="35"/>
      <c r="AA186" s="35"/>
      <c r="AB186" s="35"/>
      <c r="AC186" s="35"/>
      <c r="AD186" s="35"/>
      <c r="AE186" s="35"/>
      <c r="AR186" s="203" t="s">
        <v>408</v>
      </c>
      <c r="AT186" s="203" t="s">
        <v>266</v>
      </c>
      <c r="AU186" s="203" t="s">
        <v>73</v>
      </c>
      <c r="AY186" s="18" t="s">
        <v>263</v>
      </c>
      <c r="BE186" s="204">
        <f>IF(N186="základní",J186,0)</f>
        <v>0</v>
      </c>
      <c r="BF186" s="204">
        <f>IF(N186="snížená",J186,0)</f>
        <v>0</v>
      </c>
      <c r="BG186" s="204">
        <f>IF(N186="zákl. přenesená",J186,0)</f>
        <v>0</v>
      </c>
      <c r="BH186" s="204">
        <f>IF(N186="sníž. přenesená",J186,0)</f>
        <v>0</v>
      </c>
      <c r="BI186" s="204">
        <f>IF(N186="nulová",J186,0)</f>
        <v>0</v>
      </c>
      <c r="BJ186" s="18" t="s">
        <v>71</v>
      </c>
      <c r="BK186" s="204">
        <f>ROUND(I186*H186,2)</f>
        <v>0</v>
      </c>
      <c r="BL186" s="18" t="s">
        <v>408</v>
      </c>
      <c r="BM186" s="203" t="s">
        <v>415</v>
      </c>
    </row>
    <row r="187" spans="1:65" s="13" customFormat="1">
      <c r="B187" s="205"/>
      <c r="C187" s="206"/>
      <c r="D187" s="207" t="s">
        <v>272</v>
      </c>
      <c r="E187" s="208" t="s">
        <v>1</v>
      </c>
      <c r="F187" s="209" t="s">
        <v>388</v>
      </c>
      <c r="G187" s="206"/>
      <c r="H187" s="210">
        <v>13</v>
      </c>
      <c r="I187" s="211"/>
      <c r="J187" s="206"/>
      <c r="K187" s="206"/>
      <c r="L187" s="212"/>
      <c r="M187" s="213"/>
      <c r="N187" s="214"/>
      <c r="O187" s="214"/>
      <c r="P187" s="214"/>
      <c r="Q187" s="214"/>
      <c r="R187" s="214"/>
      <c r="S187" s="214"/>
      <c r="T187" s="215"/>
      <c r="AT187" s="216" t="s">
        <v>272</v>
      </c>
      <c r="AU187" s="216" t="s">
        <v>73</v>
      </c>
      <c r="AV187" s="13" t="s">
        <v>73</v>
      </c>
      <c r="AW187" s="13" t="s">
        <v>30</v>
      </c>
      <c r="AX187" s="13" t="s">
        <v>64</v>
      </c>
      <c r="AY187" s="216" t="s">
        <v>263</v>
      </c>
    </row>
    <row r="188" spans="1:65" s="13" customFormat="1">
      <c r="B188" s="205"/>
      <c r="C188" s="206"/>
      <c r="D188" s="207" t="s">
        <v>272</v>
      </c>
      <c r="E188" s="208" t="s">
        <v>1</v>
      </c>
      <c r="F188" s="209" t="s">
        <v>389</v>
      </c>
      <c r="G188" s="206"/>
      <c r="H188" s="210">
        <v>25</v>
      </c>
      <c r="I188" s="211"/>
      <c r="J188" s="206"/>
      <c r="K188" s="206"/>
      <c r="L188" s="212"/>
      <c r="M188" s="213"/>
      <c r="N188" s="214"/>
      <c r="O188" s="214"/>
      <c r="P188" s="214"/>
      <c r="Q188" s="214"/>
      <c r="R188" s="214"/>
      <c r="S188" s="214"/>
      <c r="T188" s="215"/>
      <c r="AT188" s="216" t="s">
        <v>272</v>
      </c>
      <c r="AU188" s="216" t="s">
        <v>73</v>
      </c>
      <c r="AV188" s="13" t="s">
        <v>73</v>
      </c>
      <c r="AW188" s="13" t="s">
        <v>30</v>
      </c>
      <c r="AX188" s="13" t="s">
        <v>64</v>
      </c>
      <c r="AY188" s="216" t="s">
        <v>263</v>
      </c>
    </row>
    <row r="189" spans="1:65" s="13" customFormat="1">
      <c r="B189" s="205"/>
      <c r="C189" s="206"/>
      <c r="D189" s="207" t="s">
        <v>272</v>
      </c>
      <c r="E189" s="208" t="s">
        <v>1</v>
      </c>
      <c r="F189" s="209" t="s">
        <v>390</v>
      </c>
      <c r="G189" s="206"/>
      <c r="H189" s="210">
        <v>50</v>
      </c>
      <c r="I189" s="211"/>
      <c r="J189" s="206"/>
      <c r="K189" s="206"/>
      <c r="L189" s="212"/>
      <c r="M189" s="213"/>
      <c r="N189" s="214"/>
      <c r="O189" s="214"/>
      <c r="P189" s="214"/>
      <c r="Q189" s="214"/>
      <c r="R189" s="214"/>
      <c r="S189" s="214"/>
      <c r="T189" s="215"/>
      <c r="AT189" s="216" t="s">
        <v>272</v>
      </c>
      <c r="AU189" s="216" t="s">
        <v>73</v>
      </c>
      <c r="AV189" s="13" t="s">
        <v>73</v>
      </c>
      <c r="AW189" s="13" t="s">
        <v>30</v>
      </c>
      <c r="AX189" s="13" t="s">
        <v>64</v>
      </c>
      <c r="AY189" s="216" t="s">
        <v>263</v>
      </c>
    </row>
    <row r="190" spans="1:65" s="15" customFormat="1">
      <c r="B190" s="228"/>
      <c r="C190" s="229"/>
      <c r="D190" s="207" t="s">
        <v>272</v>
      </c>
      <c r="E190" s="230" t="s">
        <v>1</v>
      </c>
      <c r="F190" s="231" t="s">
        <v>280</v>
      </c>
      <c r="G190" s="229"/>
      <c r="H190" s="232">
        <v>88</v>
      </c>
      <c r="I190" s="233"/>
      <c r="J190" s="229"/>
      <c r="K190" s="229"/>
      <c r="L190" s="234"/>
      <c r="M190" s="235"/>
      <c r="N190" s="236"/>
      <c r="O190" s="236"/>
      <c r="P190" s="236"/>
      <c r="Q190" s="236"/>
      <c r="R190" s="236"/>
      <c r="S190" s="236"/>
      <c r="T190" s="237"/>
      <c r="AT190" s="238" t="s">
        <v>272</v>
      </c>
      <c r="AU190" s="238" t="s">
        <v>73</v>
      </c>
      <c r="AV190" s="15" t="s">
        <v>270</v>
      </c>
      <c r="AW190" s="15" t="s">
        <v>30</v>
      </c>
      <c r="AX190" s="15" t="s">
        <v>71</v>
      </c>
      <c r="AY190" s="238" t="s">
        <v>263</v>
      </c>
    </row>
    <row r="191" spans="1:65" s="2" customFormat="1" ht="24.2" customHeight="1">
      <c r="A191" s="35"/>
      <c r="B191" s="36"/>
      <c r="C191" s="191" t="s">
        <v>416</v>
      </c>
      <c r="D191" s="191" t="s">
        <v>266</v>
      </c>
      <c r="E191" s="192" t="s">
        <v>417</v>
      </c>
      <c r="F191" s="193" t="s">
        <v>418</v>
      </c>
      <c r="G191" s="194" t="s">
        <v>292</v>
      </c>
      <c r="H191" s="195">
        <v>1</v>
      </c>
      <c r="I191" s="196"/>
      <c r="J191" s="197">
        <f>ROUND(I191*H191,2)</f>
        <v>0</v>
      </c>
      <c r="K191" s="198"/>
      <c r="L191" s="40"/>
      <c r="M191" s="199" t="s">
        <v>1</v>
      </c>
      <c r="N191" s="200" t="s">
        <v>38</v>
      </c>
      <c r="O191" s="72"/>
      <c r="P191" s="201">
        <f>O191*H191</f>
        <v>0</v>
      </c>
      <c r="Q191" s="201">
        <v>0</v>
      </c>
      <c r="R191" s="201">
        <f>Q191*H191</f>
        <v>0</v>
      </c>
      <c r="S191" s="201">
        <v>0</v>
      </c>
      <c r="T191" s="202">
        <f>S191*H191</f>
        <v>0</v>
      </c>
      <c r="U191" s="35"/>
      <c r="V191" s="35"/>
      <c r="W191" s="35"/>
      <c r="X191" s="35"/>
      <c r="Y191" s="35"/>
      <c r="Z191" s="35"/>
      <c r="AA191" s="35"/>
      <c r="AB191" s="35"/>
      <c r="AC191" s="35"/>
      <c r="AD191" s="35"/>
      <c r="AE191" s="35"/>
      <c r="AR191" s="203" t="s">
        <v>408</v>
      </c>
      <c r="AT191" s="203" t="s">
        <v>266</v>
      </c>
      <c r="AU191" s="203" t="s">
        <v>73</v>
      </c>
      <c r="AY191" s="18" t="s">
        <v>263</v>
      </c>
      <c r="BE191" s="204">
        <f>IF(N191="základní",J191,0)</f>
        <v>0</v>
      </c>
      <c r="BF191" s="204">
        <f>IF(N191="snížená",J191,0)</f>
        <v>0</v>
      </c>
      <c r="BG191" s="204">
        <f>IF(N191="zákl. přenesená",J191,0)</f>
        <v>0</v>
      </c>
      <c r="BH191" s="204">
        <f>IF(N191="sníž. přenesená",J191,0)</f>
        <v>0</v>
      </c>
      <c r="BI191" s="204">
        <f>IF(N191="nulová",J191,0)</f>
        <v>0</v>
      </c>
      <c r="BJ191" s="18" t="s">
        <v>71</v>
      </c>
      <c r="BK191" s="204">
        <f>ROUND(I191*H191,2)</f>
        <v>0</v>
      </c>
      <c r="BL191" s="18" t="s">
        <v>408</v>
      </c>
      <c r="BM191" s="203" t="s">
        <v>419</v>
      </c>
    </row>
    <row r="192" spans="1:65" s="13" customFormat="1">
      <c r="B192" s="205"/>
      <c r="C192" s="206"/>
      <c r="D192" s="207" t="s">
        <v>272</v>
      </c>
      <c r="E192" s="208" t="s">
        <v>1</v>
      </c>
      <c r="F192" s="209" t="s">
        <v>420</v>
      </c>
      <c r="G192" s="206"/>
      <c r="H192" s="210">
        <v>1</v>
      </c>
      <c r="I192" s="211"/>
      <c r="J192" s="206"/>
      <c r="K192" s="206"/>
      <c r="L192" s="212"/>
      <c r="M192" s="213"/>
      <c r="N192" s="214"/>
      <c r="O192" s="214"/>
      <c r="P192" s="214"/>
      <c r="Q192" s="214"/>
      <c r="R192" s="214"/>
      <c r="S192" s="214"/>
      <c r="T192" s="215"/>
      <c r="AT192" s="216" t="s">
        <v>272</v>
      </c>
      <c r="AU192" s="216" t="s">
        <v>73</v>
      </c>
      <c r="AV192" s="13" t="s">
        <v>73</v>
      </c>
      <c r="AW192" s="13" t="s">
        <v>30</v>
      </c>
      <c r="AX192" s="13" t="s">
        <v>71</v>
      </c>
      <c r="AY192" s="216" t="s">
        <v>263</v>
      </c>
    </row>
    <row r="193" spans="1:65" s="2" customFormat="1" ht="24.2" customHeight="1">
      <c r="A193" s="35"/>
      <c r="B193" s="36"/>
      <c r="C193" s="191" t="s">
        <v>421</v>
      </c>
      <c r="D193" s="191" t="s">
        <v>266</v>
      </c>
      <c r="E193" s="192" t="s">
        <v>422</v>
      </c>
      <c r="F193" s="193" t="s">
        <v>423</v>
      </c>
      <c r="G193" s="194" t="s">
        <v>292</v>
      </c>
      <c r="H193" s="195">
        <v>3</v>
      </c>
      <c r="I193" s="196"/>
      <c r="J193" s="197">
        <f>ROUND(I193*H193,2)</f>
        <v>0</v>
      </c>
      <c r="K193" s="198"/>
      <c r="L193" s="40"/>
      <c r="M193" s="199" t="s">
        <v>1</v>
      </c>
      <c r="N193" s="200" t="s">
        <v>38</v>
      </c>
      <c r="O193" s="72"/>
      <c r="P193" s="201">
        <f>O193*H193</f>
        <v>0</v>
      </c>
      <c r="Q193" s="201">
        <v>0</v>
      </c>
      <c r="R193" s="201">
        <f>Q193*H193</f>
        <v>0</v>
      </c>
      <c r="S193" s="201">
        <v>0</v>
      </c>
      <c r="T193" s="202">
        <f>S193*H193</f>
        <v>0</v>
      </c>
      <c r="U193" s="35"/>
      <c r="V193" s="35"/>
      <c r="W193" s="35"/>
      <c r="X193" s="35"/>
      <c r="Y193" s="35"/>
      <c r="Z193" s="35"/>
      <c r="AA193" s="35"/>
      <c r="AB193" s="35"/>
      <c r="AC193" s="35"/>
      <c r="AD193" s="35"/>
      <c r="AE193" s="35"/>
      <c r="AR193" s="203" t="s">
        <v>408</v>
      </c>
      <c r="AT193" s="203" t="s">
        <v>266</v>
      </c>
      <c r="AU193" s="203" t="s">
        <v>73</v>
      </c>
      <c r="AY193" s="18" t="s">
        <v>263</v>
      </c>
      <c r="BE193" s="204">
        <f>IF(N193="základní",J193,0)</f>
        <v>0</v>
      </c>
      <c r="BF193" s="204">
        <f>IF(N193="snížená",J193,0)</f>
        <v>0</v>
      </c>
      <c r="BG193" s="204">
        <f>IF(N193="zákl. přenesená",J193,0)</f>
        <v>0</v>
      </c>
      <c r="BH193" s="204">
        <f>IF(N193="sníž. přenesená",J193,0)</f>
        <v>0</v>
      </c>
      <c r="BI193" s="204">
        <f>IF(N193="nulová",J193,0)</f>
        <v>0</v>
      </c>
      <c r="BJ193" s="18" t="s">
        <v>71</v>
      </c>
      <c r="BK193" s="204">
        <f>ROUND(I193*H193,2)</f>
        <v>0</v>
      </c>
      <c r="BL193" s="18" t="s">
        <v>408</v>
      </c>
      <c r="BM193" s="203" t="s">
        <v>424</v>
      </c>
    </row>
    <row r="194" spans="1:65" s="13" customFormat="1">
      <c r="B194" s="205"/>
      <c r="C194" s="206"/>
      <c r="D194" s="207" t="s">
        <v>272</v>
      </c>
      <c r="E194" s="208" t="s">
        <v>1</v>
      </c>
      <c r="F194" s="209" t="s">
        <v>425</v>
      </c>
      <c r="G194" s="206"/>
      <c r="H194" s="210">
        <v>1</v>
      </c>
      <c r="I194" s="211"/>
      <c r="J194" s="206"/>
      <c r="K194" s="206"/>
      <c r="L194" s="212"/>
      <c r="M194" s="213"/>
      <c r="N194" s="214"/>
      <c r="O194" s="214"/>
      <c r="P194" s="214"/>
      <c r="Q194" s="214"/>
      <c r="R194" s="214"/>
      <c r="S194" s="214"/>
      <c r="T194" s="215"/>
      <c r="AT194" s="216" t="s">
        <v>272</v>
      </c>
      <c r="AU194" s="216" t="s">
        <v>73</v>
      </c>
      <c r="AV194" s="13" t="s">
        <v>73</v>
      </c>
      <c r="AW194" s="13" t="s">
        <v>30</v>
      </c>
      <c r="AX194" s="13" t="s">
        <v>64</v>
      </c>
      <c r="AY194" s="216" t="s">
        <v>263</v>
      </c>
    </row>
    <row r="195" spans="1:65" s="13" customFormat="1">
      <c r="B195" s="205"/>
      <c r="C195" s="206"/>
      <c r="D195" s="207" t="s">
        <v>272</v>
      </c>
      <c r="E195" s="208" t="s">
        <v>1</v>
      </c>
      <c r="F195" s="209" t="s">
        <v>411</v>
      </c>
      <c r="G195" s="206"/>
      <c r="H195" s="210">
        <v>2</v>
      </c>
      <c r="I195" s="211"/>
      <c r="J195" s="206"/>
      <c r="K195" s="206"/>
      <c r="L195" s="212"/>
      <c r="M195" s="213"/>
      <c r="N195" s="214"/>
      <c r="O195" s="214"/>
      <c r="P195" s="214"/>
      <c r="Q195" s="214"/>
      <c r="R195" s="214"/>
      <c r="S195" s="214"/>
      <c r="T195" s="215"/>
      <c r="AT195" s="216" t="s">
        <v>272</v>
      </c>
      <c r="AU195" s="216" t="s">
        <v>73</v>
      </c>
      <c r="AV195" s="13" t="s">
        <v>73</v>
      </c>
      <c r="AW195" s="13" t="s">
        <v>30</v>
      </c>
      <c r="AX195" s="13" t="s">
        <v>64</v>
      </c>
      <c r="AY195" s="216" t="s">
        <v>263</v>
      </c>
    </row>
    <row r="196" spans="1:65" s="15" customFormat="1">
      <c r="B196" s="228"/>
      <c r="C196" s="229"/>
      <c r="D196" s="207" t="s">
        <v>272</v>
      </c>
      <c r="E196" s="230" t="s">
        <v>1</v>
      </c>
      <c r="F196" s="231" t="s">
        <v>280</v>
      </c>
      <c r="G196" s="229"/>
      <c r="H196" s="232">
        <v>3</v>
      </c>
      <c r="I196" s="233"/>
      <c r="J196" s="229"/>
      <c r="K196" s="229"/>
      <c r="L196" s="234"/>
      <c r="M196" s="235"/>
      <c r="N196" s="236"/>
      <c r="O196" s="236"/>
      <c r="P196" s="236"/>
      <c r="Q196" s="236"/>
      <c r="R196" s="236"/>
      <c r="S196" s="236"/>
      <c r="T196" s="237"/>
      <c r="AT196" s="238" t="s">
        <v>272</v>
      </c>
      <c r="AU196" s="238" t="s">
        <v>73</v>
      </c>
      <c r="AV196" s="15" t="s">
        <v>270</v>
      </c>
      <c r="AW196" s="15" t="s">
        <v>30</v>
      </c>
      <c r="AX196" s="15" t="s">
        <v>71</v>
      </c>
      <c r="AY196" s="238" t="s">
        <v>263</v>
      </c>
    </row>
    <row r="197" spans="1:65" s="2" customFormat="1" ht="24.2" customHeight="1">
      <c r="A197" s="35"/>
      <c r="B197" s="36"/>
      <c r="C197" s="191" t="s">
        <v>426</v>
      </c>
      <c r="D197" s="191" t="s">
        <v>266</v>
      </c>
      <c r="E197" s="192" t="s">
        <v>427</v>
      </c>
      <c r="F197" s="193" t="s">
        <v>428</v>
      </c>
      <c r="G197" s="194" t="s">
        <v>292</v>
      </c>
      <c r="H197" s="195">
        <v>2</v>
      </c>
      <c r="I197" s="196"/>
      <c r="J197" s="197">
        <f>ROUND(I197*H197,2)</f>
        <v>0</v>
      </c>
      <c r="K197" s="198"/>
      <c r="L197" s="40"/>
      <c r="M197" s="199" t="s">
        <v>1</v>
      </c>
      <c r="N197" s="200" t="s">
        <v>38</v>
      </c>
      <c r="O197" s="72"/>
      <c r="P197" s="201">
        <f>O197*H197</f>
        <v>0</v>
      </c>
      <c r="Q197" s="201">
        <v>0</v>
      </c>
      <c r="R197" s="201">
        <f>Q197*H197</f>
        <v>0</v>
      </c>
      <c r="S197" s="201">
        <v>0</v>
      </c>
      <c r="T197" s="202">
        <f>S197*H197</f>
        <v>0</v>
      </c>
      <c r="U197" s="35"/>
      <c r="V197" s="35"/>
      <c r="W197" s="35"/>
      <c r="X197" s="35"/>
      <c r="Y197" s="35"/>
      <c r="Z197" s="35"/>
      <c r="AA197" s="35"/>
      <c r="AB197" s="35"/>
      <c r="AC197" s="35"/>
      <c r="AD197" s="35"/>
      <c r="AE197" s="35"/>
      <c r="AR197" s="203" t="s">
        <v>408</v>
      </c>
      <c r="AT197" s="203" t="s">
        <v>266</v>
      </c>
      <c r="AU197" s="203" t="s">
        <v>73</v>
      </c>
      <c r="AY197" s="18" t="s">
        <v>263</v>
      </c>
      <c r="BE197" s="204">
        <f>IF(N197="základní",J197,0)</f>
        <v>0</v>
      </c>
      <c r="BF197" s="204">
        <f>IF(N197="snížená",J197,0)</f>
        <v>0</v>
      </c>
      <c r="BG197" s="204">
        <f>IF(N197="zákl. přenesená",J197,0)</f>
        <v>0</v>
      </c>
      <c r="BH197" s="204">
        <f>IF(N197="sníž. přenesená",J197,0)</f>
        <v>0</v>
      </c>
      <c r="BI197" s="204">
        <f>IF(N197="nulová",J197,0)</f>
        <v>0</v>
      </c>
      <c r="BJ197" s="18" t="s">
        <v>71</v>
      </c>
      <c r="BK197" s="204">
        <f>ROUND(I197*H197,2)</f>
        <v>0</v>
      </c>
      <c r="BL197" s="18" t="s">
        <v>408</v>
      </c>
      <c r="BM197" s="203" t="s">
        <v>429</v>
      </c>
    </row>
    <row r="198" spans="1:65" s="13" customFormat="1">
      <c r="B198" s="205"/>
      <c r="C198" s="206"/>
      <c r="D198" s="207" t="s">
        <v>272</v>
      </c>
      <c r="E198" s="208" t="s">
        <v>1</v>
      </c>
      <c r="F198" s="209" t="s">
        <v>425</v>
      </c>
      <c r="G198" s="206"/>
      <c r="H198" s="210">
        <v>1</v>
      </c>
      <c r="I198" s="211"/>
      <c r="J198" s="206"/>
      <c r="K198" s="206"/>
      <c r="L198" s="212"/>
      <c r="M198" s="213"/>
      <c r="N198" s="214"/>
      <c r="O198" s="214"/>
      <c r="P198" s="214"/>
      <c r="Q198" s="214"/>
      <c r="R198" s="214"/>
      <c r="S198" s="214"/>
      <c r="T198" s="215"/>
      <c r="AT198" s="216" t="s">
        <v>272</v>
      </c>
      <c r="AU198" s="216" t="s">
        <v>73</v>
      </c>
      <c r="AV198" s="13" t="s">
        <v>73</v>
      </c>
      <c r="AW198" s="13" t="s">
        <v>30</v>
      </c>
      <c r="AX198" s="13" t="s">
        <v>64</v>
      </c>
      <c r="AY198" s="216" t="s">
        <v>263</v>
      </c>
    </row>
    <row r="199" spans="1:65" s="13" customFormat="1">
      <c r="B199" s="205"/>
      <c r="C199" s="206"/>
      <c r="D199" s="207" t="s">
        <v>272</v>
      </c>
      <c r="E199" s="208" t="s">
        <v>1</v>
      </c>
      <c r="F199" s="209" t="s">
        <v>430</v>
      </c>
      <c r="G199" s="206"/>
      <c r="H199" s="210">
        <v>1</v>
      </c>
      <c r="I199" s="211"/>
      <c r="J199" s="206"/>
      <c r="K199" s="206"/>
      <c r="L199" s="212"/>
      <c r="M199" s="213"/>
      <c r="N199" s="214"/>
      <c r="O199" s="214"/>
      <c r="P199" s="214"/>
      <c r="Q199" s="214"/>
      <c r="R199" s="214"/>
      <c r="S199" s="214"/>
      <c r="T199" s="215"/>
      <c r="AT199" s="216" t="s">
        <v>272</v>
      </c>
      <c r="AU199" s="216" t="s">
        <v>73</v>
      </c>
      <c r="AV199" s="13" t="s">
        <v>73</v>
      </c>
      <c r="AW199" s="13" t="s">
        <v>30</v>
      </c>
      <c r="AX199" s="13" t="s">
        <v>64</v>
      </c>
      <c r="AY199" s="216" t="s">
        <v>263</v>
      </c>
    </row>
    <row r="200" spans="1:65" s="15" customFormat="1">
      <c r="B200" s="228"/>
      <c r="C200" s="229"/>
      <c r="D200" s="207" t="s">
        <v>272</v>
      </c>
      <c r="E200" s="230" t="s">
        <v>1</v>
      </c>
      <c r="F200" s="231" t="s">
        <v>280</v>
      </c>
      <c r="G200" s="229"/>
      <c r="H200" s="232">
        <v>2</v>
      </c>
      <c r="I200" s="233"/>
      <c r="J200" s="229"/>
      <c r="K200" s="229"/>
      <c r="L200" s="234"/>
      <c r="M200" s="258"/>
      <c r="N200" s="259"/>
      <c r="O200" s="259"/>
      <c r="P200" s="259"/>
      <c r="Q200" s="259"/>
      <c r="R200" s="259"/>
      <c r="S200" s="259"/>
      <c r="T200" s="260"/>
      <c r="AT200" s="238" t="s">
        <v>272</v>
      </c>
      <c r="AU200" s="238" t="s">
        <v>73</v>
      </c>
      <c r="AV200" s="15" t="s">
        <v>270</v>
      </c>
      <c r="AW200" s="15" t="s">
        <v>30</v>
      </c>
      <c r="AX200" s="15" t="s">
        <v>71</v>
      </c>
      <c r="AY200" s="238" t="s">
        <v>263</v>
      </c>
    </row>
    <row r="201" spans="1:65" s="2" customFormat="1" ht="6.95" customHeight="1">
      <c r="A201" s="35"/>
      <c r="B201" s="55"/>
      <c r="C201" s="56"/>
      <c r="D201" s="56"/>
      <c r="E201" s="56"/>
      <c r="F201" s="56"/>
      <c r="G201" s="56"/>
      <c r="H201" s="56"/>
      <c r="I201" s="56"/>
      <c r="J201" s="56"/>
      <c r="K201" s="56"/>
      <c r="L201" s="40"/>
      <c r="M201" s="35"/>
      <c r="O201" s="35"/>
      <c r="P201" s="35"/>
      <c r="Q201" s="35"/>
      <c r="R201" s="35"/>
      <c r="S201" s="35"/>
      <c r="T201" s="35"/>
      <c r="U201" s="35"/>
      <c r="V201" s="35"/>
      <c r="W201" s="35"/>
      <c r="X201" s="35"/>
      <c r="Y201" s="35"/>
      <c r="Z201" s="35"/>
      <c r="AA201" s="35"/>
      <c r="AB201" s="35"/>
      <c r="AC201" s="35"/>
      <c r="AD201" s="35"/>
      <c r="AE201" s="35"/>
    </row>
  </sheetData>
  <sheetProtection algorithmName="SHA-512" hashValue="Y+dwabfY1p1z3EIJoHM0NISIeGo5PYK+h6QUKDH8JdZ/W6WfstE4LT8teRUwSiE39FnD2ZFLM+BQUb52F3FUlw==" saltValue="ZQdIl6/6sDrvwjGdISl+UA==" spinCount="100000" sheet="1" formatColumns="0" formatRows="0" autoFilter="0"/>
  <autoFilter ref="C123:K200" xr:uid="{00000000-0009-0000-0000-000002000000}"/>
  <mergeCells count="9">
    <mergeCell ref="E87:H87"/>
    <mergeCell ref="E114:H114"/>
    <mergeCell ref="E116:H116"/>
    <mergeCell ref="L2:V2"/>
    <mergeCell ref="E7:H7"/>
    <mergeCell ref="E9:H9"/>
    <mergeCell ref="E18:H18"/>
    <mergeCell ref="E27:H27"/>
    <mergeCell ref="E85:H85"/>
  </mergeCells>
  <pageMargins left="0.39374999999999999" right="0.39374999999999999" top="0.39374999999999999" bottom="0.39374999999999999" header="0" footer="0"/>
  <pageSetup paperSize="9" scale="88" fitToHeight="100" orientation="portrait" blackAndWhite="1" r:id="rId1"/>
  <headerFooter>
    <oddHeader>&amp;L&amp;"Arial"&amp;8&amp;K000000INTERNAL&amp;1#</oddHeader>
    <oddFooter>&amp;CStrana &amp;P z &amp;N</odd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List30">
    <pageSetUpPr fitToPage="1"/>
  </sheetPr>
  <dimension ref="A2:BM461"/>
  <sheetViews>
    <sheetView showGridLines="0" workbookViewId="0">
      <selection activeCell="I133" sqref="I133:I461"/>
    </sheetView>
  </sheetViews>
  <sheetFormatPr defaultRowHeight="11.25"/>
  <cols>
    <col min="1" max="1" width="8.33203125" style="1" customWidth="1"/>
    <col min="2" max="2" width="1.1640625" style="1" customWidth="1"/>
    <col min="3" max="3" width="4.1640625" style="1" customWidth="1"/>
    <col min="4" max="4" width="4.33203125" style="1" customWidth="1"/>
    <col min="5" max="5" width="17.1640625" style="1" customWidth="1"/>
    <col min="6" max="6" width="50.83203125" style="1" customWidth="1"/>
    <col min="7" max="7" width="7.5" style="1" customWidth="1"/>
    <col min="8" max="8" width="14" style="1" customWidth="1"/>
    <col min="9" max="9" width="15.83203125" style="1" customWidth="1"/>
    <col min="10" max="10" width="22.33203125" style="1" customWidth="1"/>
    <col min="11" max="11" width="22.33203125" style="1" hidden="1" customWidth="1"/>
    <col min="12" max="12" width="9.33203125" style="1" customWidth="1"/>
    <col min="13" max="13" width="10.83203125" style="1" hidden="1" customWidth="1"/>
    <col min="14" max="14" width="9.33203125" style="1" hidden="1"/>
    <col min="15" max="20" width="14.1640625" style="1" hidden="1" customWidth="1"/>
    <col min="21" max="21" width="16.33203125" style="1" hidden="1" customWidth="1"/>
    <col min="22" max="22" width="12.33203125" style="1" customWidth="1"/>
    <col min="23" max="23" width="16.33203125" style="1" customWidth="1"/>
    <col min="24" max="24" width="12.33203125" style="1" customWidth="1"/>
    <col min="25" max="25" width="15" style="1" customWidth="1"/>
    <col min="26" max="26" width="11" style="1" customWidth="1"/>
    <col min="27" max="27" width="15" style="1" customWidth="1"/>
    <col min="28" max="28" width="16.33203125" style="1" customWidth="1"/>
    <col min="29" max="29" width="11" style="1" customWidth="1"/>
    <col min="30" max="30" width="15" style="1" customWidth="1"/>
    <col min="31" max="31" width="16.33203125" style="1" customWidth="1"/>
    <col min="43" max="43" width="9" customWidth="1"/>
    <col min="44" max="61" width="9.33203125" style="1" hidden="1" customWidth="1"/>
    <col min="62" max="62" width="2.1640625" style="1" bestFit="1" customWidth="1"/>
    <col min="63" max="63" width="20" style="1" customWidth="1"/>
    <col min="64" max="64" width="25.5" style="1" customWidth="1"/>
    <col min="65" max="65" width="97.1640625" style="1" customWidth="1"/>
  </cols>
  <sheetData>
    <row r="2" spans="1:46" s="1" customFormat="1" ht="36.950000000000003" customHeight="1">
      <c r="L2" s="383"/>
      <c r="M2" s="383"/>
      <c r="N2" s="383"/>
      <c r="O2" s="383"/>
      <c r="P2" s="383"/>
      <c r="Q2" s="383"/>
      <c r="R2" s="383"/>
      <c r="S2" s="383"/>
      <c r="T2" s="383"/>
      <c r="U2" s="383"/>
      <c r="V2" s="383"/>
      <c r="AT2" s="18" t="s">
        <v>157</v>
      </c>
    </row>
    <row r="3" spans="1:46" s="1" customFormat="1" ht="6.95" customHeight="1">
      <c r="B3" s="114"/>
      <c r="C3" s="115"/>
      <c r="D3" s="115"/>
      <c r="E3" s="115"/>
      <c r="F3" s="115"/>
      <c r="G3" s="115"/>
      <c r="H3" s="115"/>
      <c r="I3" s="115"/>
      <c r="J3" s="115"/>
      <c r="K3" s="115"/>
      <c r="L3" s="21"/>
      <c r="AT3" s="18" t="s">
        <v>73</v>
      </c>
    </row>
    <row r="4" spans="1:46" s="1" customFormat="1" ht="24.95" customHeight="1">
      <c r="B4" s="21"/>
      <c r="D4" s="116" t="s">
        <v>240</v>
      </c>
      <c r="L4" s="21"/>
      <c r="M4" s="117" t="s">
        <v>10</v>
      </c>
      <c r="AT4" s="18" t="s">
        <v>4</v>
      </c>
    </row>
    <row r="5" spans="1:46" s="1" customFormat="1" ht="6.95" customHeight="1">
      <c r="B5" s="21"/>
      <c r="L5" s="21"/>
    </row>
    <row r="6" spans="1:46" s="1" customFormat="1" ht="12" customHeight="1">
      <c r="B6" s="21"/>
      <c r="D6" s="118" t="s">
        <v>15</v>
      </c>
      <c r="L6" s="21"/>
    </row>
    <row r="7" spans="1:46" s="1" customFormat="1" ht="16.5" customHeight="1">
      <c r="B7" s="21"/>
      <c r="E7" s="412" t="str">
        <f>'Rekapitulace stavby'!K6</f>
        <v>Modernizace teplárny OB6</v>
      </c>
      <c r="F7" s="413"/>
      <c r="G7" s="413"/>
      <c r="H7" s="413"/>
      <c r="L7" s="21"/>
    </row>
    <row r="8" spans="1:46" s="1" customFormat="1" ht="12" customHeight="1">
      <c r="B8" s="21"/>
      <c r="D8" s="118" t="s">
        <v>241</v>
      </c>
      <c r="L8" s="21"/>
    </row>
    <row r="9" spans="1:46" s="2" customFormat="1" ht="16.5" customHeight="1">
      <c r="A9" s="35"/>
      <c r="B9" s="40"/>
      <c r="C9" s="35"/>
      <c r="D9" s="35"/>
      <c r="E9" s="412" t="s">
        <v>5054</v>
      </c>
      <c r="F9" s="415"/>
      <c r="G9" s="415"/>
      <c r="H9" s="415"/>
      <c r="I9" s="35"/>
      <c r="J9" s="35"/>
      <c r="K9" s="35"/>
      <c r="L9" s="52"/>
      <c r="S9" s="35"/>
      <c r="T9" s="35"/>
      <c r="U9" s="35"/>
      <c r="V9" s="35"/>
      <c r="W9" s="35"/>
      <c r="X9" s="35"/>
      <c r="Y9" s="35"/>
      <c r="Z9" s="35"/>
      <c r="AA9" s="35"/>
      <c r="AB9" s="35"/>
      <c r="AC9" s="35"/>
      <c r="AD9" s="35"/>
      <c r="AE9" s="35"/>
    </row>
    <row r="10" spans="1:46" s="2" customFormat="1" ht="12" customHeight="1">
      <c r="A10" s="35"/>
      <c r="B10" s="40"/>
      <c r="C10" s="35"/>
      <c r="D10" s="118" t="s">
        <v>432</v>
      </c>
      <c r="E10" s="35"/>
      <c r="F10" s="35"/>
      <c r="G10" s="35"/>
      <c r="H10" s="35"/>
      <c r="I10" s="35"/>
      <c r="J10" s="35"/>
      <c r="K10" s="35"/>
      <c r="L10" s="52"/>
      <c r="S10" s="35"/>
      <c r="T10" s="35"/>
      <c r="U10" s="35"/>
      <c r="V10" s="35"/>
      <c r="W10" s="35"/>
      <c r="X10" s="35"/>
      <c r="Y10" s="35"/>
      <c r="Z10" s="35"/>
      <c r="AA10" s="35"/>
      <c r="AB10" s="35"/>
      <c r="AC10" s="35"/>
      <c r="AD10" s="35"/>
      <c r="AE10" s="35"/>
    </row>
    <row r="11" spans="1:46" s="2" customFormat="1" ht="16.5" customHeight="1">
      <c r="A11" s="35"/>
      <c r="B11" s="40"/>
      <c r="C11" s="35"/>
      <c r="D11" s="35"/>
      <c r="E11" s="414" t="s">
        <v>5055</v>
      </c>
      <c r="F11" s="415"/>
      <c r="G11" s="415"/>
      <c r="H11" s="415"/>
      <c r="I11" s="35"/>
      <c r="J11" s="35"/>
      <c r="K11" s="35"/>
      <c r="L11" s="52"/>
      <c r="S11" s="35"/>
      <c r="T11" s="35"/>
      <c r="U11" s="35"/>
      <c r="V11" s="35"/>
      <c r="W11" s="35"/>
      <c r="X11" s="35"/>
      <c r="Y11" s="35"/>
      <c r="Z11" s="35"/>
      <c r="AA11" s="35"/>
      <c r="AB11" s="35"/>
      <c r="AC11" s="35"/>
      <c r="AD11" s="35"/>
      <c r="AE11" s="35"/>
    </row>
    <row r="12" spans="1:46" s="2" customFormat="1">
      <c r="A12" s="35"/>
      <c r="B12" s="40"/>
      <c r="C12" s="35"/>
      <c r="D12" s="35"/>
      <c r="E12" s="35"/>
      <c r="F12" s="35"/>
      <c r="G12" s="35"/>
      <c r="H12" s="35"/>
      <c r="I12" s="35"/>
      <c r="J12" s="35"/>
      <c r="K12" s="35"/>
      <c r="L12" s="52"/>
      <c r="S12" s="35"/>
      <c r="T12" s="35"/>
      <c r="U12" s="35"/>
      <c r="V12" s="35"/>
      <c r="W12" s="35"/>
      <c r="X12" s="35"/>
      <c r="Y12" s="35"/>
      <c r="Z12" s="35"/>
      <c r="AA12" s="35"/>
      <c r="AB12" s="35"/>
      <c r="AC12" s="35"/>
      <c r="AD12" s="35"/>
      <c r="AE12" s="35"/>
    </row>
    <row r="13" spans="1:46" s="2" customFormat="1" ht="12" customHeight="1">
      <c r="A13" s="35"/>
      <c r="B13" s="40"/>
      <c r="C13" s="35"/>
      <c r="D13" s="118" t="s">
        <v>17</v>
      </c>
      <c r="E13" s="35"/>
      <c r="F13" s="109" t="s">
        <v>1</v>
      </c>
      <c r="G13" s="35"/>
      <c r="H13" s="35"/>
      <c r="I13" s="118" t="s">
        <v>18</v>
      </c>
      <c r="J13" s="109" t="s">
        <v>1</v>
      </c>
      <c r="K13" s="35"/>
      <c r="L13" s="52"/>
      <c r="S13" s="35"/>
      <c r="T13" s="35"/>
      <c r="U13" s="35"/>
      <c r="V13" s="35"/>
      <c r="W13" s="35"/>
      <c r="X13" s="35"/>
      <c r="Y13" s="35"/>
      <c r="Z13" s="35"/>
      <c r="AA13" s="35"/>
      <c r="AB13" s="35"/>
      <c r="AC13" s="35"/>
      <c r="AD13" s="35"/>
      <c r="AE13" s="35"/>
    </row>
    <row r="14" spans="1:46" s="2" customFormat="1" ht="12" customHeight="1">
      <c r="A14" s="35"/>
      <c r="B14" s="40"/>
      <c r="C14" s="35"/>
      <c r="D14" s="118" t="s">
        <v>19</v>
      </c>
      <c r="E14" s="35"/>
      <c r="F14" s="109" t="s">
        <v>20</v>
      </c>
      <c r="G14" s="35"/>
      <c r="H14" s="35"/>
      <c r="I14" s="118" t="s">
        <v>21</v>
      </c>
      <c r="J14" s="119">
        <f>'Rekapitulace stavby'!AN8</f>
        <v>45363</v>
      </c>
      <c r="K14" s="35"/>
      <c r="L14" s="52"/>
      <c r="S14" s="35"/>
      <c r="T14" s="35"/>
      <c r="U14" s="35"/>
      <c r="V14" s="35"/>
      <c r="W14" s="35"/>
      <c r="X14" s="35"/>
      <c r="Y14" s="35"/>
      <c r="Z14" s="35"/>
      <c r="AA14" s="35"/>
      <c r="AB14" s="35"/>
      <c r="AC14" s="35"/>
      <c r="AD14" s="35"/>
      <c r="AE14" s="35"/>
    </row>
    <row r="15" spans="1:46" s="2" customFormat="1" ht="10.9" customHeight="1">
      <c r="A15" s="35"/>
      <c r="B15" s="40"/>
      <c r="C15" s="35"/>
      <c r="D15" s="35"/>
      <c r="E15" s="35"/>
      <c r="F15" s="35"/>
      <c r="G15" s="35"/>
      <c r="H15" s="35"/>
      <c r="I15" s="35"/>
      <c r="J15" s="35"/>
      <c r="K15" s="35"/>
      <c r="L15" s="52"/>
      <c r="S15" s="35"/>
      <c r="T15" s="35"/>
      <c r="U15" s="35"/>
      <c r="V15" s="35"/>
      <c r="W15" s="35"/>
      <c r="X15" s="35"/>
      <c r="Y15" s="35"/>
      <c r="Z15" s="35"/>
      <c r="AA15" s="35"/>
      <c r="AB15" s="35"/>
      <c r="AC15" s="35"/>
      <c r="AD15" s="35"/>
      <c r="AE15" s="35"/>
    </row>
    <row r="16" spans="1:46" s="2" customFormat="1" ht="12" customHeight="1">
      <c r="A16" s="35"/>
      <c r="B16" s="40"/>
      <c r="C16" s="35"/>
      <c r="D16" s="118" t="s">
        <v>22</v>
      </c>
      <c r="E16" s="35"/>
      <c r="F16" s="35"/>
      <c r="G16" s="35"/>
      <c r="H16" s="35"/>
      <c r="I16" s="118" t="s">
        <v>23</v>
      </c>
      <c r="J16" s="109" t="s">
        <v>1</v>
      </c>
      <c r="K16" s="35"/>
      <c r="L16" s="52"/>
      <c r="S16" s="35"/>
      <c r="T16" s="35"/>
      <c r="U16" s="35"/>
      <c r="V16" s="35"/>
      <c r="W16" s="35"/>
      <c r="X16" s="35"/>
      <c r="Y16" s="35"/>
      <c r="Z16" s="35"/>
      <c r="AA16" s="35"/>
      <c r="AB16" s="35"/>
      <c r="AC16" s="35"/>
      <c r="AD16" s="35"/>
      <c r="AE16" s="35"/>
    </row>
    <row r="17" spans="1:31" s="2" customFormat="1" ht="18" customHeight="1">
      <c r="A17" s="35"/>
      <c r="B17" s="40"/>
      <c r="C17" s="35"/>
      <c r="D17" s="35"/>
      <c r="E17" s="109" t="s">
        <v>24</v>
      </c>
      <c r="F17" s="35"/>
      <c r="G17" s="35"/>
      <c r="H17" s="35"/>
      <c r="I17" s="118" t="s">
        <v>25</v>
      </c>
      <c r="J17" s="109" t="s">
        <v>1</v>
      </c>
      <c r="K17" s="35"/>
      <c r="L17" s="52"/>
      <c r="S17" s="35"/>
      <c r="T17" s="35"/>
      <c r="U17" s="35"/>
      <c r="V17" s="35"/>
      <c r="W17" s="35"/>
      <c r="X17" s="35"/>
      <c r="Y17" s="35"/>
      <c r="Z17" s="35"/>
      <c r="AA17" s="35"/>
      <c r="AB17" s="35"/>
      <c r="AC17" s="35"/>
      <c r="AD17" s="35"/>
      <c r="AE17" s="35"/>
    </row>
    <row r="18" spans="1:31" s="2" customFormat="1" ht="6.95" customHeight="1">
      <c r="A18" s="35"/>
      <c r="B18" s="40"/>
      <c r="C18" s="35"/>
      <c r="D18" s="35"/>
      <c r="E18" s="35"/>
      <c r="F18" s="35"/>
      <c r="G18" s="35"/>
      <c r="H18" s="35"/>
      <c r="I18" s="35"/>
      <c r="J18" s="35"/>
      <c r="K18" s="35"/>
      <c r="L18" s="52"/>
      <c r="S18" s="35"/>
      <c r="T18" s="35"/>
      <c r="U18" s="35"/>
      <c r="V18" s="35"/>
      <c r="W18" s="35"/>
      <c r="X18" s="35"/>
      <c r="Y18" s="35"/>
      <c r="Z18" s="35"/>
      <c r="AA18" s="35"/>
      <c r="AB18" s="35"/>
      <c r="AC18" s="35"/>
      <c r="AD18" s="35"/>
      <c r="AE18" s="35"/>
    </row>
    <row r="19" spans="1:31" s="2" customFormat="1" ht="12" customHeight="1">
      <c r="A19" s="35"/>
      <c r="B19" s="40"/>
      <c r="C19" s="35"/>
      <c r="D19" s="118" t="s">
        <v>26</v>
      </c>
      <c r="E19" s="35"/>
      <c r="F19" s="35"/>
      <c r="G19" s="35"/>
      <c r="H19" s="35"/>
      <c r="I19" s="118" t="s">
        <v>23</v>
      </c>
      <c r="J19" s="31" t="str">
        <f>'Rekapitulace stavby'!AN13</f>
        <v>Vyplň údaj</v>
      </c>
      <c r="K19" s="35"/>
      <c r="L19" s="52"/>
      <c r="S19" s="35"/>
      <c r="T19" s="35"/>
      <c r="U19" s="35"/>
      <c r="V19" s="35"/>
      <c r="W19" s="35"/>
      <c r="X19" s="35"/>
      <c r="Y19" s="35"/>
      <c r="Z19" s="35"/>
      <c r="AA19" s="35"/>
      <c r="AB19" s="35"/>
      <c r="AC19" s="35"/>
      <c r="AD19" s="35"/>
      <c r="AE19" s="35"/>
    </row>
    <row r="20" spans="1:31" s="2" customFormat="1" ht="18" customHeight="1">
      <c r="A20" s="35"/>
      <c r="B20" s="40"/>
      <c r="C20" s="35"/>
      <c r="D20" s="35"/>
      <c r="E20" s="416" t="str">
        <f>'Rekapitulace stavby'!E14</f>
        <v>Vyplň údaj</v>
      </c>
      <c r="F20" s="417"/>
      <c r="G20" s="417"/>
      <c r="H20" s="417"/>
      <c r="I20" s="118" t="s">
        <v>25</v>
      </c>
      <c r="J20" s="31" t="str">
        <f>'Rekapitulace stavby'!AN14</f>
        <v>Vyplň údaj</v>
      </c>
      <c r="K20" s="35"/>
      <c r="L20" s="52"/>
      <c r="S20" s="35"/>
      <c r="T20" s="35"/>
      <c r="U20" s="35"/>
      <c r="V20" s="35"/>
      <c r="W20" s="35"/>
      <c r="X20" s="35"/>
      <c r="Y20" s="35"/>
      <c r="Z20" s="35"/>
      <c r="AA20" s="35"/>
      <c r="AB20" s="35"/>
      <c r="AC20" s="35"/>
      <c r="AD20" s="35"/>
      <c r="AE20" s="35"/>
    </row>
    <row r="21" spans="1:31" s="2" customFormat="1" ht="6.95" customHeight="1">
      <c r="A21" s="35"/>
      <c r="B21" s="40"/>
      <c r="C21" s="35"/>
      <c r="D21" s="35"/>
      <c r="E21" s="35"/>
      <c r="F21" s="35"/>
      <c r="G21" s="35"/>
      <c r="H21" s="35"/>
      <c r="I21" s="35"/>
      <c r="J21" s="35"/>
      <c r="K21" s="35"/>
      <c r="L21" s="52"/>
      <c r="S21" s="35"/>
      <c r="T21" s="35"/>
      <c r="U21" s="35"/>
      <c r="V21" s="35"/>
      <c r="W21" s="35"/>
      <c r="X21" s="35"/>
      <c r="Y21" s="35"/>
      <c r="Z21" s="35"/>
      <c r="AA21" s="35"/>
      <c r="AB21" s="35"/>
      <c r="AC21" s="35"/>
      <c r="AD21" s="35"/>
      <c r="AE21" s="35"/>
    </row>
    <row r="22" spans="1:31" s="2" customFormat="1" ht="12" customHeight="1">
      <c r="A22" s="35"/>
      <c r="B22" s="40"/>
      <c r="C22" s="35"/>
      <c r="D22" s="118" t="s">
        <v>28</v>
      </c>
      <c r="E22" s="35"/>
      <c r="F22" s="35"/>
      <c r="G22" s="35"/>
      <c r="H22" s="35"/>
      <c r="I22" s="118" t="s">
        <v>23</v>
      </c>
      <c r="J22" s="109" t="s">
        <v>1</v>
      </c>
      <c r="K22" s="35"/>
      <c r="L22" s="52"/>
      <c r="S22" s="35"/>
      <c r="T22" s="35"/>
      <c r="U22" s="35"/>
      <c r="V22" s="35"/>
      <c r="W22" s="35"/>
      <c r="X22" s="35"/>
      <c r="Y22" s="35"/>
      <c r="Z22" s="35"/>
      <c r="AA22" s="35"/>
      <c r="AB22" s="35"/>
      <c r="AC22" s="35"/>
      <c r="AD22" s="35"/>
      <c r="AE22" s="35"/>
    </row>
    <row r="23" spans="1:31" s="2" customFormat="1" ht="18" customHeight="1">
      <c r="A23" s="35"/>
      <c r="B23" s="40"/>
      <c r="C23" s="35"/>
      <c r="D23" s="35"/>
      <c r="E23" s="109" t="s">
        <v>29</v>
      </c>
      <c r="F23" s="35"/>
      <c r="G23" s="35"/>
      <c r="H23" s="35"/>
      <c r="I23" s="118" t="s">
        <v>25</v>
      </c>
      <c r="J23" s="109" t="s">
        <v>1</v>
      </c>
      <c r="K23" s="35"/>
      <c r="L23" s="52"/>
      <c r="S23" s="35"/>
      <c r="T23" s="35"/>
      <c r="U23" s="35"/>
      <c r="V23" s="35"/>
      <c r="W23" s="35"/>
      <c r="X23" s="35"/>
      <c r="Y23" s="35"/>
      <c r="Z23" s="35"/>
      <c r="AA23" s="35"/>
      <c r="AB23" s="35"/>
      <c r="AC23" s="35"/>
      <c r="AD23" s="35"/>
      <c r="AE23" s="35"/>
    </row>
    <row r="24" spans="1:31" s="2" customFormat="1" ht="6.95" customHeight="1">
      <c r="A24" s="35"/>
      <c r="B24" s="40"/>
      <c r="C24" s="35"/>
      <c r="D24" s="35"/>
      <c r="E24" s="35"/>
      <c r="F24" s="35"/>
      <c r="G24" s="35"/>
      <c r="H24" s="35"/>
      <c r="I24" s="35"/>
      <c r="J24" s="35"/>
      <c r="K24" s="35"/>
      <c r="L24" s="52"/>
      <c r="S24" s="35"/>
      <c r="T24" s="35"/>
      <c r="U24" s="35"/>
      <c r="V24" s="35"/>
      <c r="W24" s="35"/>
      <c r="X24" s="35"/>
      <c r="Y24" s="35"/>
      <c r="Z24" s="35"/>
      <c r="AA24" s="35"/>
      <c r="AB24" s="35"/>
      <c r="AC24" s="35"/>
      <c r="AD24" s="35"/>
      <c r="AE24" s="35"/>
    </row>
    <row r="25" spans="1:31" s="2" customFormat="1" ht="12" customHeight="1">
      <c r="A25" s="35"/>
      <c r="B25" s="40"/>
      <c r="C25" s="35"/>
      <c r="D25" s="118" t="s">
        <v>31</v>
      </c>
      <c r="E25" s="35"/>
      <c r="F25" s="35"/>
      <c r="G25" s="35"/>
      <c r="H25" s="35"/>
      <c r="I25" s="118" t="s">
        <v>23</v>
      </c>
      <c r="J25" s="109" t="s">
        <v>1</v>
      </c>
      <c r="K25" s="35"/>
      <c r="L25" s="52"/>
      <c r="S25" s="35"/>
      <c r="T25" s="35"/>
      <c r="U25" s="35"/>
      <c r="V25" s="35"/>
      <c r="W25" s="35"/>
      <c r="X25" s="35"/>
      <c r="Y25" s="35"/>
      <c r="Z25" s="35"/>
      <c r="AA25" s="35"/>
      <c r="AB25" s="35"/>
      <c r="AC25" s="35"/>
      <c r="AD25" s="35"/>
      <c r="AE25" s="35"/>
    </row>
    <row r="26" spans="1:31" s="2" customFormat="1" ht="18" customHeight="1">
      <c r="A26" s="35"/>
      <c r="B26" s="40"/>
      <c r="C26" s="35"/>
      <c r="D26" s="35"/>
      <c r="E26" s="109" t="s">
        <v>29</v>
      </c>
      <c r="F26" s="35"/>
      <c r="G26" s="35"/>
      <c r="H26" s="35"/>
      <c r="I26" s="118" t="s">
        <v>25</v>
      </c>
      <c r="J26" s="109" t="s">
        <v>1</v>
      </c>
      <c r="K26" s="35"/>
      <c r="L26" s="52"/>
      <c r="S26" s="35"/>
      <c r="T26" s="35"/>
      <c r="U26" s="35"/>
      <c r="V26" s="35"/>
      <c r="W26" s="35"/>
      <c r="X26" s="35"/>
      <c r="Y26" s="35"/>
      <c r="Z26" s="35"/>
      <c r="AA26" s="35"/>
      <c r="AB26" s="35"/>
      <c r="AC26" s="35"/>
      <c r="AD26" s="35"/>
      <c r="AE26" s="35"/>
    </row>
    <row r="27" spans="1:31" s="2" customFormat="1" ht="6.95" customHeight="1">
      <c r="A27" s="35"/>
      <c r="B27" s="40"/>
      <c r="C27" s="35"/>
      <c r="D27" s="35"/>
      <c r="E27" s="35"/>
      <c r="F27" s="35"/>
      <c r="G27" s="35"/>
      <c r="H27" s="35"/>
      <c r="I27" s="35"/>
      <c r="J27" s="35"/>
      <c r="K27" s="35"/>
      <c r="L27" s="52"/>
      <c r="S27" s="35"/>
      <c r="T27" s="35"/>
      <c r="U27" s="35"/>
      <c r="V27" s="35"/>
      <c r="W27" s="35"/>
      <c r="X27" s="35"/>
      <c r="Y27" s="35"/>
      <c r="Z27" s="35"/>
      <c r="AA27" s="35"/>
      <c r="AB27" s="35"/>
      <c r="AC27" s="35"/>
      <c r="AD27" s="35"/>
      <c r="AE27" s="35"/>
    </row>
    <row r="28" spans="1:31" s="2" customFormat="1" ht="12" customHeight="1">
      <c r="A28" s="35"/>
      <c r="B28" s="40"/>
      <c r="C28" s="35"/>
      <c r="D28" s="118" t="s">
        <v>32</v>
      </c>
      <c r="E28" s="35"/>
      <c r="F28" s="35"/>
      <c r="G28" s="35"/>
      <c r="H28" s="35"/>
      <c r="I28" s="35"/>
      <c r="J28" s="35"/>
      <c r="K28" s="35"/>
      <c r="L28" s="52"/>
      <c r="S28" s="35"/>
      <c r="T28" s="35"/>
      <c r="U28" s="35"/>
      <c r="V28" s="35"/>
      <c r="W28" s="35"/>
      <c r="X28" s="35"/>
      <c r="Y28" s="35"/>
      <c r="Z28" s="35"/>
      <c r="AA28" s="35"/>
      <c r="AB28" s="35"/>
      <c r="AC28" s="35"/>
      <c r="AD28" s="35"/>
      <c r="AE28" s="35"/>
    </row>
    <row r="29" spans="1:31" s="8" customFormat="1" ht="16.5" customHeight="1">
      <c r="A29" s="120"/>
      <c r="B29" s="121"/>
      <c r="C29" s="120"/>
      <c r="D29" s="120"/>
      <c r="E29" s="418" t="s">
        <v>1</v>
      </c>
      <c r="F29" s="418"/>
      <c r="G29" s="418"/>
      <c r="H29" s="418"/>
      <c r="I29" s="120"/>
      <c r="J29" s="120"/>
      <c r="K29" s="120"/>
      <c r="L29" s="122"/>
      <c r="S29" s="120"/>
      <c r="T29" s="120"/>
      <c r="U29" s="120"/>
      <c r="V29" s="120"/>
      <c r="W29" s="120"/>
      <c r="X29" s="120"/>
      <c r="Y29" s="120"/>
      <c r="Z29" s="120"/>
      <c r="AA29" s="120"/>
      <c r="AB29" s="120"/>
      <c r="AC29" s="120"/>
      <c r="AD29" s="120"/>
      <c r="AE29" s="120"/>
    </row>
    <row r="30" spans="1:31" s="2" customFormat="1" ht="6.95" customHeight="1">
      <c r="A30" s="35"/>
      <c r="B30" s="40"/>
      <c r="C30" s="35"/>
      <c r="D30" s="35"/>
      <c r="E30" s="35"/>
      <c r="F30" s="35"/>
      <c r="G30" s="35"/>
      <c r="H30" s="35"/>
      <c r="I30" s="35"/>
      <c r="J30" s="35"/>
      <c r="K30" s="35"/>
      <c r="L30" s="52"/>
      <c r="S30" s="35"/>
      <c r="T30" s="35"/>
      <c r="U30" s="35"/>
      <c r="V30" s="35"/>
      <c r="W30" s="35"/>
      <c r="X30" s="35"/>
      <c r="Y30" s="35"/>
      <c r="Z30" s="35"/>
      <c r="AA30" s="35"/>
      <c r="AB30" s="35"/>
      <c r="AC30" s="35"/>
      <c r="AD30" s="35"/>
      <c r="AE30" s="35"/>
    </row>
    <row r="31" spans="1:31" s="2" customFormat="1" ht="6.95" customHeight="1">
      <c r="A31" s="35"/>
      <c r="B31" s="40"/>
      <c r="C31" s="35"/>
      <c r="D31" s="123"/>
      <c r="E31" s="123"/>
      <c r="F31" s="123"/>
      <c r="G31" s="123"/>
      <c r="H31" s="123"/>
      <c r="I31" s="123"/>
      <c r="J31" s="123"/>
      <c r="K31" s="123"/>
      <c r="L31" s="52"/>
      <c r="S31" s="35"/>
      <c r="T31" s="35"/>
      <c r="U31" s="35"/>
      <c r="V31" s="35"/>
      <c r="W31" s="35"/>
      <c r="X31" s="35"/>
      <c r="Y31" s="35"/>
      <c r="Z31" s="35"/>
      <c r="AA31" s="35"/>
      <c r="AB31" s="35"/>
      <c r="AC31" s="35"/>
      <c r="AD31" s="35"/>
      <c r="AE31" s="35"/>
    </row>
    <row r="32" spans="1:31" s="2" customFormat="1" ht="25.35" customHeight="1">
      <c r="A32" s="35"/>
      <c r="B32" s="40"/>
      <c r="C32" s="35"/>
      <c r="D32" s="124" t="s">
        <v>33</v>
      </c>
      <c r="E32" s="35"/>
      <c r="F32" s="35"/>
      <c r="G32" s="35"/>
      <c r="H32" s="35"/>
      <c r="I32" s="35"/>
      <c r="J32" s="125">
        <f>ROUND(J130, 2)</f>
        <v>0</v>
      </c>
      <c r="K32" s="35"/>
      <c r="L32" s="52"/>
      <c r="S32" s="35"/>
      <c r="T32" s="35"/>
      <c r="U32" s="35"/>
      <c r="V32" s="35"/>
      <c r="W32" s="35"/>
      <c r="X32" s="35"/>
      <c r="Y32" s="35"/>
      <c r="Z32" s="35"/>
      <c r="AA32" s="35"/>
      <c r="AB32" s="35"/>
      <c r="AC32" s="35"/>
      <c r="AD32" s="35"/>
      <c r="AE32" s="35"/>
    </row>
    <row r="33" spans="1:31" s="2" customFormat="1" ht="6.95" customHeight="1">
      <c r="A33" s="35"/>
      <c r="B33" s="40"/>
      <c r="C33" s="35"/>
      <c r="D33" s="123"/>
      <c r="E33" s="123"/>
      <c r="F33" s="123"/>
      <c r="G33" s="123"/>
      <c r="H33" s="123"/>
      <c r="I33" s="123"/>
      <c r="J33" s="123"/>
      <c r="K33" s="123"/>
      <c r="L33" s="52"/>
      <c r="S33" s="35"/>
      <c r="T33" s="35"/>
      <c r="U33" s="35"/>
      <c r="V33" s="35"/>
      <c r="W33" s="35"/>
      <c r="X33" s="35"/>
      <c r="Y33" s="35"/>
      <c r="Z33" s="35"/>
      <c r="AA33" s="35"/>
      <c r="AB33" s="35"/>
      <c r="AC33" s="35"/>
      <c r="AD33" s="35"/>
      <c r="AE33" s="35"/>
    </row>
    <row r="34" spans="1:31" s="2" customFormat="1" ht="14.45" customHeight="1">
      <c r="A34" s="35"/>
      <c r="B34" s="40"/>
      <c r="C34" s="35"/>
      <c r="D34" s="35"/>
      <c r="E34" s="35"/>
      <c r="F34" s="126" t="s">
        <v>35</v>
      </c>
      <c r="G34" s="35"/>
      <c r="H34" s="35"/>
      <c r="I34" s="126" t="s">
        <v>34</v>
      </c>
      <c r="J34" s="126" t="s">
        <v>36</v>
      </c>
      <c r="K34" s="35"/>
      <c r="L34" s="52"/>
      <c r="S34" s="35"/>
      <c r="T34" s="35"/>
      <c r="U34" s="35"/>
      <c r="V34" s="35"/>
      <c r="W34" s="35"/>
      <c r="X34" s="35"/>
      <c r="Y34" s="35"/>
      <c r="Z34" s="35"/>
      <c r="AA34" s="35"/>
      <c r="AB34" s="35"/>
      <c r="AC34" s="35"/>
      <c r="AD34" s="35"/>
      <c r="AE34" s="35"/>
    </row>
    <row r="35" spans="1:31" s="2" customFormat="1" ht="14.45" customHeight="1">
      <c r="A35" s="35"/>
      <c r="B35" s="40"/>
      <c r="C35" s="35"/>
      <c r="D35" s="127" t="s">
        <v>37</v>
      </c>
      <c r="E35" s="118" t="s">
        <v>38</v>
      </c>
      <c r="F35" s="128">
        <f>ROUND((SUM(BE130:BE460)),  2)</f>
        <v>0</v>
      </c>
      <c r="G35" s="35"/>
      <c r="H35" s="35"/>
      <c r="I35" s="129">
        <v>0.21</v>
      </c>
      <c r="J35" s="128">
        <f>ROUND(((SUM(BE130:BE460))*I35),  2)</f>
        <v>0</v>
      </c>
      <c r="K35" s="35"/>
      <c r="L35" s="52"/>
      <c r="S35" s="35"/>
      <c r="T35" s="35"/>
      <c r="U35" s="35"/>
      <c r="V35" s="35"/>
      <c r="W35" s="35"/>
      <c r="X35" s="35"/>
      <c r="Y35" s="35"/>
      <c r="Z35" s="35"/>
      <c r="AA35" s="35"/>
      <c r="AB35" s="35"/>
      <c r="AC35" s="35"/>
      <c r="AD35" s="35"/>
      <c r="AE35" s="35"/>
    </row>
    <row r="36" spans="1:31" s="2" customFormat="1" ht="14.45" customHeight="1">
      <c r="A36" s="35"/>
      <c r="B36" s="40"/>
      <c r="C36" s="35"/>
      <c r="D36" s="35"/>
      <c r="E36" s="118" t="s">
        <v>39</v>
      </c>
      <c r="F36" s="128">
        <f>ROUND((SUM(BF130:BF460)),  2)</f>
        <v>0</v>
      </c>
      <c r="G36" s="35"/>
      <c r="H36" s="35"/>
      <c r="I36" s="129">
        <v>0.12</v>
      </c>
      <c r="J36" s="128">
        <f>ROUND(((SUM(BF130:BF460))*I36),  2)</f>
        <v>0</v>
      </c>
      <c r="K36" s="35"/>
      <c r="L36" s="52"/>
      <c r="S36" s="35"/>
      <c r="T36" s="35"/>
      <c r="U36" s="35"/>
      <c r="V36" s="35"/>
      <c r="W36" s="35"/>
      <c r="X36" s="35"/>
      <c r="Y36" s="35"/>
      <c r="Z36" s="35"/>
      <c r="AA36" s="35"/>
      <c r="AB36" s="35"/>
      <c r="AC36" s="35"/>
      <c r="AD36" s="35"/>
      <c r="AE36" s="35"/>
    </row>
    <row r="37" spans="1:31" s="2" customFormat="1" ht="14.45" hidden="1" customHeight="1">
      <c r="A37" s="35"/>
      <c r="B37" s="40"/>
      <c r="C37" s="35"/>
      <c r="D37" s="35"/>
      <c r="E37" s="118" t="s">
        <v>40</v>
      </c>
      <c r="F37" s="128">
        <f>ROUND((SUM(BG130:BG460)),  2)</f>
        <v>0</v>
      </c>
      <c r="G37" s="35"/>
      <c r="H37" s="35"/>
      <c r="I37" s="129">
        <v>0.21</v>
      </c>
      <c r="J37" s="128">
        <f>0</f>
        <v>0</v>
      </c>
      <c r="K37" s="35"/>
      <c r="L37" s="52"/>
      <c r="S37" s="35"/>
      <c r="T37" s="35"/>
      <c r="U37" s="35"/>
      <c r="V37" s="35"/>
      <c r="W37" s="35"/>
      <c r="X37" s="35"/>
      <c r="Y37" s="35"/>
      <c r="Z37" s="35"/>
      <c r="AA37" s="35"/>
      <c r="AB37" s="35"/>
      <c r="AC37" s="35"/>
      <c r="AD37" s="35"/>
      <c r="AE37" s="35"/>
    </row>
    <row r="38" spans="1:31" s="2" customFormat="1" ht="14.45" hidden="1" customHeight="1">
      <c r="A38" s="35"/>
      <c r="B38" s="40"/>
      <c r="C38" s="35"/>
      <c r="D38" s="35"/>
      <c r="E38" s="118" t="s">
        <v>41</v>
      </c>
      <c r="F38" s="128">
        <f>ROUND((SUM(BH130:BH460)),  2)</f>
        <v>0</v>
      </c>
      <c r="G38" s="35"/>
      <c r="H38" s="35"/>
      <c r="I38" s="129">
        <v>0.12</v>
      </c>
      <c r="J38" s="128">
        <f>0</f>
        <v>0</v>
      </c>
      <c r="K38" s="35"/>
      <c r="L38" s="52"/>
      <c r="S38" s="35"/>
      <c r="T38" s="35"/>
      <c r="U38" s="35"/>
      <c r="V38" s="35"/>
      <c r="W38" s="35"/>
      <c r="X38" s="35"/>
      <c r="Y38" s="35"/>
      <c r="Z38" s="35"/>
      <c r="AA38" s="35"/>
      <c r="AB38" s="35"/>
      <c r="AC38" s="35"/>
      <c r="AD38" s="35"/>
      <c r="AE38" s="35"/>
    </row>
    <row r="39" spans="1:31" s="2" customFormat="1" ht="14.45" hidden="1" customHeight="1">
      <c r="A39" s="35"/>
      <c r="B39" s="40"/>
      <c r="C39" s="35"/>
      <c r="D39" s="35"/>
      <c r="E39" s="118" t="s">
        <v>42</v>
      </c>
      <c r="F39" s="128">
        <f>ROUND((SUM(BI130:BI460)),  2)</f>
        <v>0</v>
      </c>
      <c r="G39" s="35"/>
      <c r="H39" s="35"/>
      <c r="I39" s="129">
        <v>0</v>
      </c>
      <c r="J39" s="128">
        <f>0</f>
        <v>0</v>
      </c>
      <c r="K39" s="35"/>
      <c r="L39" s="52"/>
      <c r="S39" s="35"/>
      <c r="T39" s="35"/>
      <c r="U39" s="35"/>
      <c r="V39" s="35"/>
      <c r="W39" s="35"/>
      <c r="X39" s="35"/>
      <c r="Y39" s="35"/>
      <c r="Z39" s="35"/>
      <c r="AA39" s="35"/>
      <c r="AB39" s="35"/>
      <c r="AC39" s="35"/>
      <c r="AD39" s="35"/>
      <c r="AE39" s="35"/>
    </row>
    <row r="40" spans="1:31" s="2" customFormat="1" ht="6.95" customHeight="1">
      <c r="A40" s="35"/>
      <c r="B40" s="40"/>
      <c r="C40" s="35"/>
      <c r="D40" s="35"/>
      <c r="E40" s="35"/>
      <c r="F40" s="35"/>
      <c r="G40" s="35"/>
      <c r="H40" s="35"/>
      <c r="I40" s="35"/>
      <c r="J40" s="35"/>
      <c r="K40" s="35"/>
      <c r="L40" s="52"/>
      <c r="S40" s="35"/>
      <c r="T40" s="35"/>
      <c r="U40" s="35"/>
      <c r="V40" s="35"/>
      <c r="W40" s="35"/>
      <c r="X40" s="35"/>
      <c r="Y40" s="35"/>
      <c r="Z40" s="35"/>
      <c r="AA40" s="35"/>
      <c r="AB40" s="35"/>
      <c r="AC40" s="35"/>
      <c r="AD40" s="35"/>
      <c r="AE40" s="35"/>
    </row>
    <row r="41" spans="1:31" s="2" customFormat="1" ht="25.35" customHeight="1">
      <c r="A41" s="35"/>
      <c r="B41" s="40"/>
      <c r="C41" s="130"/>
      <c r="D41" s="131" t="s">
        <v>43</v>
      </c>
      <c r="E41" s="132"/>
      <c r="F41" s="132"/>
      <c r="G41" s="133" t="s">
        <v>44</v>
      </c>
      <c r="H41" s="134" t="s">
        <v>7622</v>
      </c>
      <c r="I41" s="132"/>
      <c r="J41" s="135">
        <f>SUM(J32:J39)</f>
        <v>0</v>
      </c>
      <c r="K41" s="136"/>
      <c r="L41" s="52"/>
      <c r="S41" s="35"/>
      <c r="T41" s="35"/>
      <c r="U41" s="35"/>
      <c r="V41" s="35"/>
      <c r="W41" s="35"/>
      <c r="X41" s="35"/>
      <c r="Y41" s="35"/>
      <c r="Z41" s="35"/>
      <c r="AA41" s="35"/>
      <c r="AB41" s="35"/>
      <c r="AC41" s="35"/>
      <c r="AD41" s="35"/>
      <c r="AE41" s="35"/>
    </row>
    <row r="42" spans="1:31" s="2" customFormat="1" ht="14.45" customHeight="1">
      <c r="A42" s="35"/>
      <c r="B42" s="40"/>
      <c r="C42" s="35"/>
      <c r="D42" s="35"/>
      <c r="E42" s="35"/>
      <c r="F42" s="35"/>
      <c r="G42" s="35"/>
      <c r="H42" s="35"/>
      <c r="I42" s="35"/>
      <c r="J42" s="35"/>
      <c r="K42" s="35"/>
      <c r="L42" s="52"/>
      <c r="S42" s="35"/>
      <c r="T42" s="35"/>
      <c r="U42" s="35"/>
      <c r="V42" s="35"/>
      <c r="W42" s="35"/>
      <c r="X42" s="35"/>
      <c r="Y42" s="35"/>
      <c r="Z42" s="35"/>
      <c r="AA42" s="35"/>
      <c r="AB42" s="35"/>
      <c r="AC42" s="35"/>
      <c r="AD42" s="35"/>
      <c r="AE42" s="35"/>
    </row>
    <row r="43" spans="1:31" s="1" customFormat="1" ht="14.45" customHeight="1">
      <c r="B43" s="21"/>
      <c r="L43" s="21"/>
    </row>
    <row r="44" spans="1:31" s="1" customFormat="1" ht="14.45" customHeight="1">
      <c r="B44" s="21"/>
      <c r="L44" s="21"/>
    </row>
    <row r="45" spans="1:31" s="1" customFormat="1" ht="14.45" customHeight="1">
      <c r="B45" s="21"/>
      <c r="L45" s="21"/>
    </row>
    <row r="46" spans="1:31" s="1" customFormat="1" ht="14.45" customHeight="1">
      <c r="B46" s="21"/>
      <c r="L46" s="21"/>
    </row>
    <row r="47" spans="1:31" s="1" customFormat="1" ht="14.45" customHeight="1">
      <c r="B47" s="21"/>
      <c r="L47" s="21"/>
    </row>
    <row r="48" spans="1:31" s="1" customFormat="1" ht="14.45" customHeight="1">
      <c r="B48" s="21"/>
      <c r="L48" s="21"/>
    </row>
    <row r="49" spans="1:31" s="1" customFormat="1" ht="14.45" customHeight="1">
      <c r="B49" s="21"/>
      <c r="L49" s="21"/>
    </row>
    <row r="50" spans="1:31" s="2" customFormat="1" ht="14.45" customHeight="1">
      <c r="B50" s="52"/>
      <c r="D50" s="137" t="s">
        <v>45</v>
      </c>
      <c r="E50" s="138"/>
      <c r="F50" s="138"/>
      <c r="G50" s="137" t="s">
        <v>46</v>
      </c>
      <c r="H50" s="138"/>
      <c r="I50" s="138"/>
      <c r="J50" s="138"/>
      <c r="K50" s="138"/>
      <c r="L50" s="52"/>
    </row>
    <row r="51" spans="1:31">
      <c r="B51" s="21"/>
      <c r="L51" s="21"/>
    </row>
    <row r="52" spans="1:31">
      <c r="B52" s="21"/>
      <c r="L52" s="21"/>
    </row>
    <row r="53" spans="1:31">
      <c r="B53" s="21"/>
      <c r="L53" s="21"/>
    </row>
    <row r="54" spans="1:31">
      <c r="B54" s="21"/>
      <c r="L54" s="21"/>
    </row>
    <row r="55" spans="1:31">
      <c r="B55" s="21"/>
      <c r="L55" s="21"/>
    </row>
    <row r="56" spans="1:31">
      <c r="B56" s="21"/>
      <c r="L56" s="21"/>
    </row>
    <row r="57" spans="1:31">
      <c r="B57" s="21"/>
      <c r="L57" s="21"/>
    </row>
    <row r="58" spans="1:31">
      <c r="B58" s="21"/>
      <c r="L58" s="21"/>
    </row>
    <row r="59" spans="1:31">
      <c r="B59" s="21"/>
      <c r="L59" s="21"/>
    </row>
    <row r="60" spans="1:31">
      <c r="B60" s="21"/>
      <c r="L60" s="21"/>
    </row>
    <row r="61" spans="1:31" s="2" customFormat="1" ht="12.75">
      <c r="A61" s="35"/>
      <c r="B61" s="40"/>
      <c r="C61" s="35"/>
      <c r="D61" s="139" t="s">
        <v>47</v>
      </c>
      <c r="E61" s="140"/>
      <c r="F61" s="141" t="s">
        <v>48</v>
      </c>
      <c r="G61" s="139" t="s">
        <v>47</v>
      </c>
      <c r="H61" s="140"/>
      <c r="I61" s="140"/>
      <c r="J61" s="142" t="s">
        <v>48</v>
      </c>
      <c r="K61" s="140"/>
      <c r="L61" s="52"/>
      <c r="S61" s="35"/>
      <c r="T61" s="35"/>
      <c r="U61" s="35"/>
      <c r="V61" s="35"/>
      <c r="W61" s="35"/>
      <c r="X61" s="35"/>
      <c r="Y61" s="35"/>
      <c r="Z61" s="35"/>
      <c r="AA61" s="35"/>
      <c r="AB61" s="35"/>
      <c r="AC61" s="35"/>
      <c r="AD61" s="35"/>
      <c r="AE61" s="35"/>
    </row>
    <row r="62" spans="1:31">
      <c r="B62" s="21"/>
      <c r="L62" s="21"/>
    </row>
    <row r="63" spans="1:31">
      <c r="B63" s="21"/>
      <c r="L63" s="21"/>
    </row>
    <row r="64" spans="1:31">
      <c r="B64" s="21"/>
      <c r="L64" s="21"/>
    </row>
    <row r="65" spans="1:31" s="2" customFormat="1" ht="12.75">
      <c r="A65" s="35"/>
      <c r="B65" s="40"/>
      <c r="C65" s="35"/>
      <c r="D65" s="137" t="s">
        <v>49</v>
      </c>
      <c r="E65" s="143"/>
      <c r="F65" s="143"/>
      <c r="G65" s="137" t="s">
        <v>50</v>
      </c>
      <c r="H65" s="143"/>
      <c r="I65" s="143"/>
      <c r="J65" s="143"/>
      <c r="K65" s="143"/>
      <c r="L65" s="52"/>
      <c r="S65" s="35"/>
      <c r="T65" s="35"/>
      <c r="U65" s="35"/>
      <c r="V65" s="35"/>
      <c r="W65" s="35"/>
      <c r="X65" s="35"/>
      <c r="Y65" s="35"/>
      <c r="Z65" s="35"/>
      <c r="AA65" s="35"/>
      <c r="AB65" s="35"/>
      <c r="AC65" s="35"/>
      <c r="AD65" s="35"/>
      <c r="AE65" s="35"/>
    </row>
    <row r="66" spans="1:31">
      <c r="B66" s="21"/>
      <c r="L66" s="21"/>
    </row>
    <row r="67" spans="1:31">
      <c r="B67" s="21"/>
      <c r="L67" s="21"/>
    </row>
    <row r="68" spans="1:31">
      <c r="B68" s="21"/>
      <c r="L68" s="21"/>
    </row>
    <row r="69" spans="1:31">
      <c r="B69" s="21"/>
      <c r="L69" s="21"/>
    </row>
    <row r="70" spans="1:31">
      <c r="B70" s="21"/>
      <c r="L70" s="21"/>
    </row>
    <row r="71" spans="1:31">
      <c r="B71" s="21"/>
      <c r="L71" s="21"/>
    </row>
    <row r="72" spans="1:31">
      <c r="B72" s="21"/>
      <c r="L72" s="21"/>
    </row>
    <row r="73" spans="1:31">
      <c r="B73" s="21"/>
      <c r="L73" s="21"/>
    </row>
    <row r="74" spans="1:31">
      <c r="B74" s="21"/>
      <c r="L74" s="21"/>
    </row>
    <row r="75" spans="1:31">
      <c r="B75" s="21"/>
      <c r="L75" s="21"/>
    </row>
    <row r="76" spans="1:31" s="2" customFormat="1" ht="12.75">
      <c r="A76" s="35"/>
      <c r="B76" s="40"/>
      <c r="C76" s="35"/>
      <c r="D76" s="139" t="s">
        <v>47</v>
      </c>
      <c r="E76" s="140"/>
      <c r="F76" s="141" t="s">
        <v>48</v>
      </c>
      <c r="G76" s="139" t="s">
        <v>47</v>
      </c>
      <c r="H76" s="140"/>
      <c r="I76" s="140"/>
      <c r="J76" s="142" t="s">
        <v>48</v>
      </c>
      <c r="K76" s="140"/>
      <c r="L76" s="52"/>
      <c r="S76" s="35"/>
      <c r="T76" s="35"/>
      <c r="U76" s="35"/>
      <c r="V76" s="35"/>
      <c r="W76" s="35"/>
      <c r="X76" s="35"/>
      <c r="Y76" s="35"/>
      <c r="Z76" s="35"/>
      <c r="AA76" s="35"/>
      <c r="AB76" s="35"/>
      <c r="AC76" s="35"/>
      <c r="AD76" s="35"/>
      <c r="AE76" s="35"/>
    </row>
    <row r="77" spans="1:31" s="2" customFormat="1" ht="14.45" customHeight="1">
      <c r="A77" s="35"/>
      <c r="B77" s="144"/>
      <c r="C77" s="145"/>
      <c r="D77" s="145"/>
      <c r="E77" s="145"/>
      <c r="F77" s="145"/>
      <c r="G77" s="145"/>
      <c r="H77" s="145"/>
      <c r="I77" s="145"/>
      <c r="J77" s="145"/>
      <c r="K77" s="145"/>
      <c r="L77" s="52"/>
      <c r="S77" s="35"/>
      <c r="T77" s="35"/>
      <c r="U77" s="35"/>
      <c r="V77" s="35"/>
      <c r="W77" s="35"/>
      <c r="X77" s="35"/>
      <c r="Y77" s="35"/>
      <c r="Z77" s="35"/>
      <c r="AA77" s="35"/>
      <c r="AB77" s="35"/>
      <c r="AC77" s="35"/>
      <c r="AD77" s="35"/>
      <c r="AE77" s="35"/>
    </row>
    <row r="81" spans="1:31" s="2" customFormat="1" ht="6.95" customHeight="1">
      <c r="A81" s="35"/>
      <c r="B81" s="146"/>
      <c r="C81" s="147"/>
      <c r="D81" s="147"/>
      <c r="E81" s="147"/>
      <c r="F81" s="147"/>
      <c r="G81" s="147"/>
      <c r="H81" s="147"/>
      <c r="I81" s="147"/>
      <c r="J81" s="147"/>
      <c r="K81" s="147"/>
      <c r="L81" s="52"/>
      <c r="S81" s="35"/>
      <c r="T81" s="35"/>
      <c r="U81" s="35"/>
      <c r="V81" s="35"/>
      <c r="W81" s="35"/>
      <c r="X81" s="35"/>
      <c r="Y81" s="35"/>
      <c r="Z81" s="35"/>
      <c r="AA81" s="35"/>
      <c r="AB81" s="35"/>
      <c r="AC81" s="35"/>
      <c r="AD81" s="35"/>
      <c r="AE81" s="35"/>
    </row>
    <row r="82" spans="1:31" s="2" customFormat="1" ht="24.95" customHeight="1">
      <c r="A82" s="35"/>
      <c r="B82" s="36"/>
      <c r="C82" s="24" t="s">
        <v>242</v>
      </c>
      <c r="D82" s="37"/>
      <c r="E82" s="37"/>
      <c r="F82" s="37"/>
      <c r="G82" s="37"/>
      <c r="H82" s="37"/>
      <c r="I82" s="37"/>
      <c r="J82" s="37"/>
      <c r="K82" s="37"/>
      <c r="L82" s="52"/>
      <c r="S82" s="35"/>
      <c r="T82" s="35"/>
      <c r="U82" s="35"/>
      <c r="V82" s="35"/>
      <c r="W82" s="35"/>
      <c r="X82" s="35"/>
      <c r="Y82" s="35"/>
      <c r="Z82" s="35"/>
      <c r="AA82" s="35"/>
      <c r="AB82" s="35"/>
      <c r="AC82" s="35"/>
      <c r="AD82" s="35"/>
      <c r="AE82" s="35"/>
    </row>
    <row r="83" spans="1:31" s="2" customFormat="1" ht="6.95" customHeight="1">
      <c r="A83" s="35"/>
      <c r="B83" s="36"/>
      <c r="C83" s="37"/>
      <c r="D83" s="37"/>
      <c r="E83" s="37"/>
      <c r="F83" s="37"/>
      <c r="G83" s="37"/>
      <c r="H83" s="37"/>
      <c r="I83" s="37"/>
      <c r="J83" s="37"/>
      <c r="K83" s="37"/>
      <c r="L83" s="52"/>
      <c r="S83" s="35"/>
      <c r="T83" s="35"/>
      <c r="U83" s="35"/>
      <c r="V83" s="35"/>
      <c r="W83" s="35"/>
      <c r="X83" s="35"/>
      <c r="Y83" s="35"/>
      <c r="Z83" s="35"/>
      <c r="AA83" s="35"/>
      <c r="AB83" s="35"/>
      <c r="AC83" s="35"/>
      <c r="AD83" s="35"/>
      <c r="AE83" s="35"/>
    </row>
    <row r="84" spans="1:31" s="2" customFormat="1" ht="12" customHeight="1">
      <c r="A84" s="35"/>
      <c r="B84" s="36"/>
      <c r="C84" s="30" t="s">
        <v>15</v>
      </c>
      <c r="D84" s="37"/>
      <c r="E84" s="37"/>
      <c r="F84" s="37"/>
      <c r="G84" s="37"/>
      <c r="H84" s="37"/>
      <c r="I84" s="37"/>
      <c r="J84" s="37"/>
      <c r="K84" s="37"/>
      <c r="L84" s="52"/>
      <c r="S84" s="35"/>
      <c r="T84" s="35"/>
      <c r="U84" s="35"/>
      <c r="V84" s="35"/>
      <c r="W84" s="35"/>
      <c r="X84" s="35"/>
      <c r="Y84" s="35"/>
      <c r="Z84" s="35"/>
      <c r="AA84" s="35"/>
      <c r="AB84" s="35"/>
      <c r="AC84" s="35"/>
      <c r="AD84" s="35"/>
      <c r="AE84" s="35"/>
    </row>
    <row r="85" spans="1:31" s="2" customFormat="1" ht="16.5" customHeight="1">
      <c r="A85" s="35"/>
      <c r="B85" s="36"/>
      <c r="C85" s="37"/>
      <c r="D85" s="37"/>
      <c r="E85" s="410" t="str">
        <f>E7</f>
        <v>Modernizace teplárny OB6</v>
      </c>
      <c r="F85" s="411"/>
      <c r="G85" s="411"/>
      <c r="H85" s="411"/>
      <c r="I85" s="37"/>
      <c r="J85" s="37"/>
      <c r="K85" s="37"/>
      <c r="L85" s="52"/>
      <c r="S85" s="35"/>
      <c r="T85" s="35"/>
      <c r="U85" s="35"/>
      <c r="V85" s="35"/>
      <c r="W85" s="35"/>
      <c r="X85" s="35"/>
      <c r="Y85" s="35"/>
      <c r="Z85" s="35"/>
      <c r="AA85" s="35"/>
      <c r="AB85" s="35"/>
      <c r="AC85" s="35"/>
      <c r="AD85" s="35"/>
      <c r="AE85" s="35"/>
    </row>
    <row r="86" spans="1:31" s="1" customFormat="1" ht="12" customHeight="1">
      <c r="B86" s="22"/>
      <c r="C86" s="30" t="s">
        <v>241</v>
      </c>
      <c r="D86" s="23"/>
      <c r="E86" s="23"/>
      <c r="F86" s="23"/>
      <c r="G86" s="23"/>
      <c r="H86" s="23"/>
      <c r="I86" s="23"/>
      <c r="J86" s="23"/>
      <c r="K86" s="23"/>
      <c r="L86" s="21"/>
    </row>
    <row r="87" spans="1:31" s="2" customFormat="1" ht="16.5" customHeight="1">
      <c r="A87" s="35"/>
      <c r="B87" s="36"/>
      <c r="C87" s="37"/>
      <c r="D87" s="37"/>
      <c r="E87" s="410" t="s">
        <v>5054</v>
      </c>
      <c r="F87" s="409"/>
      <c r="G87" s="409"/>
      <c r="H87" s="409"/>
      <c r="I87" s="37"/>
      <c r="J87" s="37"/>
      <c r="K87" s="37"/>
      <c r="L87" s="52"/>
      <c r="S87" s="35"/>
      <c r="T87" s="35"/>
      <c r="U87" s="35"/>
      <c r="V87" s="35"/>
      <c r="W87" s="35"/>
      <c r="X87" s="35"/>
      <c r="Y87" s="35"/>
      <c r="Z87" s="35"/>
      <c r="AA87" s="35"/>
      <c r="AB87" s="35"/>
      <c r="AC87" s="35"/>
      <c r="AD87" s="35"/>
      <c r="AE87" s="35"/>
    </row>
    <row r="88" spans="1:31" s="2" customFormat="1" ht="12" customHeight="1">
      <c r="A88" s="35"/>
      <c r="B88" s="36"/>
      <c r="C88" s="30" t="s">
        <v>432</v>
      </c>
      <c r="D88" s="37"/>
      <c r="E88" s="37"/>
      <c r="F88" s="37"/>
      <c r="G88" s="37"/>
      <c r="H88" s="37"/>
      <c r="I88" s="37"/>
      <c r="J88" s="37"/>
      <c r="K88" s="37"/>
      <c r="L88" s="52"/>
      <c r="S88" s="35"/>
      <c r="T88" s="35"/>
      <c r="U88" s="35"/>
      <c r="V88" s="35"/>
      <c r="W88" s="35"/>
      <c r="X88" s="35"/>
      <c r="Y88" s="35"/>
      <c r="Z88" s="35"/>
      <c r="AA88" s="35"/>
      <c r="AB88" s="35"/>
      <c r="AC88" s="35"/>
      <c r="AD88" s="35"/>
      <c r="AE88" s="35"/>
    </row>
    <row r="89" spans="1:31" s="2" customFormat="1" ht="16.5" customHeight="1">
      <c r="A89" s="35"/>
      <c r="B89" s="36"/>
      <c r="C89" s="37"/>
      <c r="D89" s="37"/>
      <c r="E89" s="384" t="str">
        <f>E11</f>
        <v>SO 109-D1.1/2 - Architektonicko-stavební a konstrukční řešení</v>
      </c>
      <c r="F89" s="409"/>
      <c r="G89" s="409"/>
      <c r="H89" s="409"/>
      <c r="I89" s="37"/>
      <c r="J89" s="37"/>
      <c r="K89" s="37"/>
      <c r="L89" s="52"/>
      <c r="S89" s="35"/>
      <c r="T89" s="35"/>
      <c r="U89" s="35"/>
      <c r="V89" s="35"/>
      <c r="W89" s="35"/>
      <c r="X89" s="35"/>
      <c r="Y89" s="35"/>
      <c r="Z89" s="35"/>
      <c r="AA89" s="35"/>
      <c r="AB89" s="35"/>
      <c r="AC89" s="35"/>
      <c r="AD89" s="35"/>
      <c r="AE89" s="35"/>
    </row>
    <row r="90" spans="1:31" s="2" customFormat="1" ht="6.95" customHeight="1">
      <c r="A90" s="35"/>
      <c r="B90" s="36"/>
      <c r="C90" s="37"/>
      <c r="D90" s="37"/>
      <c r="E90" s="37"/>
      <c r="F90" s="37"/>
      <c r="G90" s="37"/>
      <c r="H90" s="37"/>
      <c r="I90" s="37"/>
      <c r="J90" s="37"/>
      <c r="K90" s="37"/>
      <c r="L90" s="52"/>
      <c r="S90" s="35"/>
      <c r="T90" s="35"/>
      <c r="U90" s="35"/>
      <c r="V90" s="35"/>
      <c r="W90" s="35"/>
      <c r="X90" s="35"/>
      <c r="Y90" s="35"/>
      <c r="Z90" s="35"/>
      <c r="AA90" s="35"/>
      <c r="AB90" s="35"/>
      <c r="AC90" s="35"/>
      <c r="AD90" s="35"/>
      <c r="AE90" s="35"/>
    </row>
    <row r="91" spans="1:31" s="2" customFormat="1" ht="12" customHeight="1">
      <c r="A91" s="35"/>
      <c r="B91" s="36"/>
      <c r="C91" s="30" t="s">
        <v>19</v>
      </c>
      <c r="D91" s="37"/>
      <c r="E91" s="37"/>
      <c r="F91" s="28" t="str">
        <f>F14</f>
        <v>Mladá Boleslav</v>
      </c>
      <c r="G91" s="37"/>
      <c r="H91" s="37"/>
      <c r="I91" s="30" t="s">
        <v>21</v>
      </c>
      <c r="J91" s="67">
        <f>IF(J14="","",J14)</f>
        <v>45363</v>
      </c>
      <c r="K91" s="37"/>
      <c r="L91" s="52"/>
      <c r="S91" s="35"/>
      <c r="T91" s="35"/>
      <c r="U91" s="35"/>
      <c r="V91" s="35"/>
      <c r="W91" s="35"/>
      <c r="X91" s="35"/>
      <c r="Y91" s="35"/>
      <c r="Z91" s="35"/>
      <c r="AA91" s="35"/>
      <c r="AB91" s="35"/>
      <c r="AC91" s="35"/>
      <c r="AD91" s="35"/>
      <c r="AE91" s="35"/>
    </row>
    <row r="92" spans="1:31" s="2" customFormat="1" ht="6.95" customHeight="1">
      <c r="A92" s="35"/>
      <c r="B92" s="36"/>
      <c r="C92" s="37"/>
      <c r="D92" s="37"/>
      <c r="E92" s="37"/>
      <c r="F92" s="37"/>
      <c r="G92" s="37"/>
      <c r="H92" s="37"/>
      <c r="I92" s="37"/>
      <c r="J92" s="37"/>
      <c r="K92" s="37"/>
      <c r="L92" s="52"/>
      <c r="S92" s="35"/>
      <c r="T92" s="35"/>
      <c r="U92" s="35"/>
      <c r="V92" s="35"/>
      <c r="W92" s="35"/>
      <c r="X92" s="35"/>
      <c r="Y92" s="35"/>
      <c r="Z92" s="35"/>
      <c r="AA92" s="35"/>
      <c r="AB92" s="35"/>
      <c r="AC92" s="35"/>
      <c r="AD92" s="35"/>
      <c r="AE92" s="35"/>
    </row>
    <row r="93" spans="1:31" s="2" customFormat="1" ht="15.2" customHeight="1">
      <c r="A93" s="35"/>
      <c r="B93" s="36"/>
      <c r="C93" s="30" t="s">
        <v>22</v>
      </c>
      <c r="D93" s="37"/>
      <c r="E93" s="37"/>
      <c r="F93" s="28" t="str">
        <f>E17</f>
        <v xml:space="preserve">ŠKO-ENERGO s.r.o. </v>
      </c>
      <c r="G93" s="37"/>
      <c r="H93" s="37"/>
      <c r="I93" s="30" t="s">
        <v>28</v>
      </c>
      <c r="J93" s="33" t="str">
        <f>E23</f>
        <v>AFRY CZ s.r.o.</v>
      </c>
      <c r="K93" s="37"/>
      <c r="L93" s="52"/>
      <c r="S93" s="35"/>
      <c r="T93" s="35"/>
      <c r="U93" s="35"/>
      <c r="V93" s="35"/>
      <c r="W93" s="35"/>
      <c r="X93" s="35"/>
      <c r="Y93" s="35"/>
      <c r="Z93" s="35"/>
      <c r="AA93" s="35"/>
      <c r="AB93" s="35"/>
      <c r="AC93" s="35"/>
      <c r="AD93" s="35"/>
      <c r="AE93" s="35"/>
    </row>
    <row r="94" spans="1:31" s="2" customFormat="1" ht="15.2" customHeight="1">
      <c r="A94" s="35"/>
      <c r="B94" s="36"/>
      <c r="C94" s="30" t="s">
        <v>26</v>
      </c>
      <c r="D94" s="37"/>
      <c r="E94" s="37"/>
      <c r="F94" s="28" t="str">
        <f>IF(E20="","",E20)</f>
        <v>Vyplň údaj</v>
      </c>
      <c r="G94" s="37"/>
      <c r="H94" s="37"/>
      <c r="I94" s="30" t="s">
        <v>31</v>
      </c>
      <c r="J94" s="33" t="str">
        <f>E26</f>
        <v>AFRY CZ s.r.o.</v>
      </c>
      <c r="K94" s="37"/>
      <c r="L94" s="52"/>
      <c r="S94" s="35"/>
      <c r="T94" s="35"/>
      <c r="U94" s="35"/>
      <c r="V94" s="35"/>
      <c r="W94" s="35"/>
      <c r="X94" s="35"/>
      <c r="Y94" s="35"/>
      <c r="Z94" s="35"/>
      <c r="AA94" s="35"/>
      <c r="AB94" s="35"/>
      <c r="AC94" s="35"/>
      <c r="AD94" s="35"/>
      <c r="AE94" s="35"/>
    </row>
    <row r="95" spans="1:31" s="2" customFormat="1" ht="10.35" customHeight="1">
      <c r="A95" s="35"/>
      <c r="B95" s="36"/>
      <c r="C95" s="37"/>
      <c r="D95" s="37"/>
      <c r="E95" s="37"/>
      <c r="F95" s="37"/>
      <c r="G95" s="37"/>
      <c r="H95" s="37"/>
      <c r="I95" s="37"/>
      <c r="J95" s="37"/>
      <c r="K95" s="37"/>
      <c r="L95" s="52"/>
      <c r="S95" s="35"/>
      <c r="T95" s="35"/>
      <c r="U95" s="35"/>
      <c r="V95" s="35"/>
      <c r="W95" s="35"/>
      <c r="X95" s="35"/>
      <c r="Y95" s="35"/>
      <c r="Z95" s="35"/>
      <c r="AA95" s="35"/>
      <c r="AB95" s="35"/>
      <c r="AC95" s="35"/>
      <c r="AD95" s="35"/>
      <c r="AE95" s="35"/>
    </row>
    <row r="96" spans="1:31" s="2" customFormat="1" ht="29.25" customHeight="1">
      <c r="A96" s="35"/>
      <c r="B96" s="36"/>
      <c r="C96" s="148" t="s">
        <v>243</v>
      </c>
      <c r="D96" s="149"/>
      <c r="E96" s="149"/>
      <c r="F96" s="149"/>
      <c r="G96" s="149"/>
      <c r="H96" s="149"/>
      <c r="I96" s="149"/>
      <c r="J96" s="150" t="s">
        <v>7631</v>
      </c>
      <c r="K96" s="149"/>
      <c r="L96" s="52"/>
      <c r="S96" s="35"/>
      <c r="T96" s="35"/>
      <c r="U96" s="35"/>
      <c r="V96" s="35"/>
      <c r="W96" s="35"/>
      <c r="X96" s="35"/>
      <c r="Y96" s="35"/>
      <c r="Z96" s="35"/>
      <c r="AA96" s="35"/>
      <c r="AB96" s="35"/>
      <c r="AC96" s="35"/>
      <c r="AD96" s="35"/>
      <c r="AE96" s="35"/>
    </row>
    <row r="97" spans="1:47" s="2" customFormat="1" ht="10.35" customHeight="1">
      <c r="A97" s="35"/>
      <c r="B97" s="36"/>
      <c r="C97" s="37"/>
      <c r="D97" s="37"/>
      <c r="E97" s="37"/>
      <c r="F97" s="37"/>
      <c r="G97" s="37"/>
      <c r="H97" s="37"/>
      <c r="I97" s="37"/>
      <c r="J97" s="37"/>
      <c r="K97" s="37"/>
      <c r="L97" s="52"/>
      <c r="S97" s="35"/>
      <c r="T97" s="35"/>
      <c r="U97" s="35"/>
      <c r="V97" s="35"/>
      <c r="W97" s="35"/>
      <c r="X97" s="35"/>
      <c r="Y97" s="35"/>
      <c r="Z97" s="35"/>
      <c r="AA97" s="35"/>
      <c r="AB97" s="35"/>
      <c r="AC97" s="35"/>
      <c r="AD97" s="35"/>
      <c r="AE97" s="35"/>
    </row>
    <row r="98" spans="1:47" s="2" customFormat="1" ht="22.9" customHeight="1">
      <c r="A98" s="35"/>
      <c r="B98" s="36"/>
      <c r="C98" s="151" t="s">
        <v>244</v>
      </c>
      <c r="D98" s="37"/>
      <c r="E98" s="37"/>
      <c r="F98" s="37"/>
      <c r="G98" s="37"/>
      <c r="H98" s="37"/>
      <c r="I98" s="37"/>
      <c r="J98" s="85">
        <f>J130</f>
        <v>0</v>
      </c>
      <c r="K98" s="37"/>
      <c r="L98" s="52"/>
      <c r="S98" s="35"/>
      <c r="T98" s="35"/>
      <c r="U98" s="35"/>
      <c r="V98" s="35"/>
      <c r="W98" s="35"/>
      <c r="X98" s="35"/>
      <c r="Y98" s="35"/>
      <c r="Z98" s="35"/>
      <c r="AA98" s="35"/>
      <c r="AB98" s="35"/>
      <c r="AC98" s="35"/>
      <c r="AD98" s="35"/>
      <c r="AE98" s="35"/>
      <c r="AU98" s="18" t="s">
        <v>245</v>
      </c>
    </row>
    <row r="99" spans="1:47" s="9" customFormat="1" ht="24.95" customHeight="1">
      <c r="B99" s="152"/>
      <c r="C99" s="153"/>
      <c r="D99" s="154" t="s">
        <v>246</v>
      </c>
      <c r="E99" s="155"/>
      <c r="F99" s="155"/>
      <c r="G99" s="155"/>
      <c r="H99" s="155"/>
      <c r="I99" s="155"/>
      <c r="J99" s="156">
        <f>J131</f>
        <v>0</v>
      </c>
      <c r="K99" s="153"/>
      <c r="L99" s="157"/>
    </row>
    <row r="100" spans="1:47" s="10" customFormat="1" ht="19.899999999999999" customHeight="1">
      <c r="B100" s="158"/>
      <c r="C100" s="103"/>
      <c r="D100" s="159" t="s">
        <v>331</v>
      </c>
      <c r="E100" s="160"/>
      <c r="F100" s="160"/>
      <c r="G100" s="160"/>
      <c r="H100" s="160"/>
      <c r="I100" s="160"/>
      <c r="J100" s="161">
        <f>J132</f>
        <v>0</v>
      </c>
      <c r="K100" s="103"/>
      <c r="L100" s="162"/>
    </row>
    <row r="101" spans="1:47" s="10" customFormat="1" ht="19.899999999999999" customHeight="1">
      <c r="B101" s="158"/>
      <c r="C101" s="103"/>
      <c r="D101" s="159" t="s">
        <v>332</v>
      </c>
      <c r="E101" s="160"/>
      <c r="F101" s="160"/>
      <c r="G101" s="160"/>
      <c r="H101" s="160"/>
      <c r="I101" s="160"/>
      <c r="J101" s="161">
        <f>J180</f>
        <v>0</v>
      </c>
      <c r="K101" s="103"/>
      <c r="L101" s="162"/>
    </row>
    <row r="102" spans="1:47" s="10" customFormat="1" ht="19.899999999999999" customHeight="1">
      <c r="B102" s="158"/>
      <c r="C102" s="103"/>
      <c r="D102" s="159" t="s">
        <v>434</v>
      </c>
      <c r="E102" s="160"/>
      <c r="F102" s="160"/>
      <c r="G102" s="160"/>
      <c r="H102" s="160"/>
      <c r="I102" s="160"/>
      <c r="J102" s="161">
        <f>J273</f>
        <v>0</v>
      </c>
      <c r="K102" s="103"/>
      <c r="L102" s="162"/>
    </row>
    <row r="103" spans="1:47" s="10" customFormat="1" ht="19.899999999999999" customHeight="1">
      <c r="B103" s="158"/>
      <c r="C103" s="103"/>
      <c r="D103" s="159" t="s">
        <v>435</v>
      </c>
      <c r="E103" s="160"/>
      <c r="F103" s="160"/>
      <c r="G103" s="160"/>
      <c r="H103" s="160"/>
      <c r="I103" s="160"/>
      <c r="J103" s="161">
        <f>J373</f>
        <v>0</v>
      </c>
      <c r="K103" s="103"/>
      <c r="L103" s="162"/>
    </row>
    <row r="104" spans="1:47" s="10" customFormat="1" ht="19.899999999999999" customHeight="1">
      <c r="B104" s="158"/>
      <c r="C104" s="103"/>
      <c r="D104" s="159" t="s">
        <v>333</v>
      </c>
      <c r="E104" s="160"/>
      <c r="F104" s="160"/>
      <c r="G104" s="160"/>
      <c r="H104" s="160"/>
      <c r="I104" s="160"/>
      <c r="J104" s="161">
        <f>J383</f>
        <v>0</v>
      </c>
      <c r="K104" s="103"/>
      <c r="L104" s="162"/>
    </row>
    <row r="105" spans="1:47" s="9" customFormat="1" ht="24.95" customHeight="1">
      <c r="B105" s="152"/>
      <c r="C105" s="153"/>
      <c r="D105" s="154" t="s">
        <v>438</v>
      </c>
      <c r="E105" s="155"/>
      <c r="F105" s="155"/>
      <c r="G105" s="155"/>
      <c r="H105" s="155"/>
      <c r="I105" s="155"/>
      <c r="J105" s="156">
        <f>J386</f>
        <v>0</v>
      </c>
      <c r="K105" s="153"/>
      <c r="L105" s="157"/>
    </row>
    <row r="106" spans="1:47" s="10" customFormat="1" ht="19.899999999999999" customHeight="1">
      <c r="B106" s="158"/>
      <c r="C106" s="103"/>
      <c r="D106" s="159" t="s">
        <v>442</v>
      </c>
      <c r="E106" s="160"/>
      <c r="F106" s="160"/>
      <c r="G106" s="160"/>
      <c r="H106" s="160"/>
      <c r="I106" s="160"/>
      <c r="J106" s="161">
        <f>J387</f>
        <v>0</v>
      </c>
      <c r="K106" s="103"/>
      <c r="L106" s="162"/>
    </row>
    <row r="107" spans="1:47" s="10" customFormat="1" ht="19.899999999999999" customHeight="1">
      <c r="B107" s="158"/>
      <c r="C107" s="103"/>
      <c r="D107" s="159" t="s">
        <v>443</v>
      </c>
      <c r="E107" s="160"/>
      <c r="F107" s="160"/>
      <c r="G107" s="160"/>
      <c r="H107" s="160"/>
      <c r="I107" s="160"/>
      <c r="J107" s="161">
        <f>J409</f>
        <v>0</v>
      </c>
      <c r="K107" s="103"/>
      <c r="L107" s="162"/>
    </row>
    <row r="108" spans="1:47" s="10" customFormat="1" ht="19.899999999999999" customHeight="1">
      <c r="B108" s="158"/>
      <c r="C108" s="103"/>
      <c r="D108" s="159" t="s">
        <v>444</v>
      </c>
      <c r="E108" s="160"/>
      <c r="F108" s="160"/>
      <c r="G108" s="160"/>
      <c r="H108" s="160"/>
      <c r="I108" s="160"/>
      <c r="J108" s="161">
        <f>J415</f>
        <v>0</v>
      </c>
      <c r="K108" s="103"/>
      <c r="L108" s="162"/>
    </row>
    <row r="109" spans="1:47" s="2" customFormat="1" ht="21.75" customHeight="1">
      <c r="A109" s="35"/>
      <c r="B109" s="36"/>
      <c r="C109" s="37"/>
      <c r="D109" s="37"/>
      <c r="E109" s="37"/>
      <c r="F109" s="37"/>
      <c r="G109" s="37"/>
      <c r="H109" s="37"/>
      <c r="I109" s="37"/>
      <c r="J109" s="37"/>
      <c r="K109" s="37"/>
      <c r="L109" s="52"/>
      <c r="S109" s="35"/>
      <c r="T109" s="35"/>
      <c r="U109" s="35"/>
      <c r="V109" s="35"/>
      <c r="W109" s="35"/>
      <c r="X109" s="35"/>
      <c r="Y109" s="35"/>
      <c r="Z109" s="35"/>
      <c r="AA109" s="35"/>
      <c r="AB109" s="35"/>
      <c r="AC109" s="35"/>
      <c r="AD109" s="35"/>
      <c r="AE109" s="35"/>
    </row>
    <row r="110" spans="1:47" s="2" customFormat="1" ht="6.95" customHeight="1">
      <c r="A110" s="35"/>
      <c r="B110" s="55"/>
      <c r="C110" s="56"/>
      <c r="D110" s="56"/>
      <c r="E110" s="56"/>
      <c r="F110" s="56"/>
      <c r="G110" s="56"/>
      <c r="H110" s="56"/>
      <c r="I110" s="56"/>
      <c r="J110" s="56"/>
      <c r="K110" s="56"/>
      <c r="L110" s="52"/>
      <c r="S110" s="35"/>
      <c r="T110" s="35"/>
      <c r="U110" s="35"/>
      <c r="V110" s="35"/>
      <c r="W110" s="35"/>
      <c r="X110" s="35"/>
      <c r="Y110" s="35"/>
      <c r="Z110" s="35"/>
      <c r="AA110" s="35"/>
      <c r="AB110" s="35"/>
      <c r="AC110" s="35"/>
      <c r="AD110" s="35"/>
      <c r="AE110" s="35"/>
    </row>
    <row r="114" spans="1:31" s="2" customFormat="1" ht="6.95" customHeight="1">
      <c r="A114" s="35"/>
      <c r="B114" s="57"/>
      <c r="C114" s="58"/>
      <c r="D114" s="58"/>
      <c r="E114" s="58"/>
      <c r="F114" s="58"/>
      <c r="G114" s="58"/>
      <c r="H114" s="58"/>
      <c r="I114" s="58"/>
      <c r="J114" s="58"/>
      <c r="K114" s="58"/>
      <c r="L114" s="52"/>
      <c r="S114" s="35"/>
      <c r="T114" s="35"/>
      <c r="U114" s="35"/>
      <c r="V114" s="35"/>
      <c r="W114" s="35"/>
      <c r="X114" s="35"/>
      <c r="Y114" s="35"/>
      <c r="Z114" s="35"/>
      <c r="AA114" s="35"/>
      <c r="AB114" s="35"/>
      <c r="AC114" s="35"/>
      <c r="AD114" s="35"/>
      <c r="AE114" s="35"/>
    </row>
    <row r="115" spans="1:31" s="2" customFormat="1" ht="24.95" customHeight="1">
      <c r="A115" s="35"/>
      <c r="B115" s="36"/>
      <c r="C115" s="24" t="s">
        <v>249</v>
      </c>
      <c r="D115" s="37"/>
      <c r="E115" s="37"/>
      <c r="F115" s="37"/>
      <c r="G115" s="37"/>
      <c r="H115" s="37"/>
      <c r="I115" s="37"/>
      <c r="J115" s="37"/>
      <c r="K115" s="37"/>
      <c r="L115" s="52"/>
      <c r="S115" s="35"/>
      <c r="T115" s="35"/>
      <c r="U115" s="35"/>
      <c r="V115" s="35"/>
      <c r="W115" s="35"/>
      <c r="X115" s="35"/>
      <c r="Y115" s="35"/>
      <c r="Z115" s="35"/>
      <c r="AA115" s="35"/>
      <c r="AB115" s="35"/>
      <c r="AC115" s="35"/>
      <c r="AD115" s="35"/>
      <c r="AE115" s="35"/>
    </row>
    <row r="116" spans="1:31" s="2" customFormat="1" ht="6.95" customHeight="1">
      <c r="A116" s="35"/>
      <c r="B116" s="36"/>
      <c r="C116" s="37"/>
      <c r="D116" s="37"/>
      <c r="E116" s="37"/>
      <c r="F116" s="37"/>
      <c r="G116" s="37"/>
      <c r="H116" s="37"/>
      <c r="I116" s="37"/>
      <c r="J116" s="37"/>
      <c r="K116" s="37"/>
      <c r="L116" s="52"/>
      <c r="S116" s="35"/>
      <c r="T116" s="35"/>
      <c r="U116" s="35"/>
      <c r="V116" s="35"/>
      <c r="W116" s="35"/>
      <c r="X116" s="35"/>
      <c r="Y116" s="35"/>
      <c r="Z116" s="35"/>
      <c r="AA116" s="35"/>
      <c r="AB116" s="35"/>
      <c r="AC116" s="35"/>
      <c r="AD116" s="35"/>
      <c r="AE116" s="35"/>
    </row>
    <row r="117" spans="1:31" s="2" customFormat="1" ht="12" customHeight="1">
      <c r="A117" s="35"/>
      <c r="B117" s="36"/>
      <c r="C117" s="30" t="s">
        <v>15</v>
      </c>
      <c r="D117" s="37"/>
      <c r="E117" s="37"/>
      <c r="F117" s="37"/>
      <c r="G117" s="37"/>
      <c r="H117" s="37"/>
      <c r="I117" s="37"/>
      <c r="J117" s="37"/>
      <c r="K117" s="37"/>
      <c r="L117" s="52"/>
      <c r="S117" s="35"/>
      <c r="T117" s="35"/>
      <c r="U117" s="35"/>
      <c r="V117" s="35"/>
      <c r="W117" s="35"/>
      <c r="X117" s="35"/>
      <c r="Y117" s="35"/>
      <c r="Z117" s="35"/>
      <c r="AA117" s="35"/>
      <c r="AB117" s="35"/>
      <c r="AC117" s="35"/>
      <c r="AD117" s="35"/>
      <c r="AE117" s="35"/>
    </row>
    <row r="118" spans="1:31" s="2" customFormat="1" ht="16.5" customHeight="1">
      <c r="A118" s="35"/>
      <c r="B118" s="36"/>
      <c r="C118" s="37"/>
      <c r="D118" s="37"/>
      <c r="E118" s="410" t="str">
        <f>E7</f>
        <v>Modernizace teplárny OB6</v>
      </c>
      <c r="F118" s="411"/>
      <c r="G118" s="411"/>
      <c r="H118" s="411"/>
      <c r="I118" s="37"/>
      <c r="J118" s="37"/>
      <c r="K118" s="37"/>
      <c r="L118" s="52"/>
      <c r="S118" s="35"/>
      <c r="T118" s="35"/>
      <c r="U118" s="35"/>
      <c r="V118" s="35"/>
      <c r="W118" s="35"/>
      <c r="X118" s="35"/>
      <c r="Y118" s="35"/>
      <c r="Z118" s="35"/>
      <c r="AA118" s="35"/>
      <c r="AB118" s="35"/>
      <c r="AC118" s="35"/>
      <c r="AD118" s="35"/>
      <c r="AE118" s="35"/>
    </row>
    <row r="119" spans="1:31" s="1" customFormat="1" ht="12" customHeight="1">
      <c r="B119" s="22"/>
      <c r="C119" s="30" t="s">
        <v>241</v>
      </c>
      <c r="D119" s="23"/>
      <c r="E119" s="23"/>
      <c r="F119" s="23"/>
      <c r="G119" s="23"/>
      <c r="H119" s="23"/>
      <c r="I119" s="23"/>
      <c r="J119" s="23"/>
      <c r="K119" s="23"/>
      <c r="L119" s="21"/>
    </row>
    <row r="120" spans="1:31" s="2" customFormat="1" ht="16.5" customHeight="1">
      <c r="A120" s="35"/>
      <c r="B120" s="36"/>
      <c r="C120" s="37"/>
      <c r="D120" s="37"/>
      <c r="E120" s="410" t="s">
        <v>5054</v>
      </c>
      <c r="F120" s="409"/>
      <c r="G120" s="409"/>
      <c r="H120" s="409"/>
      <c r="I120" s="37"/>
      <c r="J120" s="37"/>
      <c r="K120" s="37"/>
      <c r="L120" s="52"/>
      <c r="S120" s="35"/>
      <c r="T120" s="35"/>
      <c r="U120" s="35"/>
      <c r="V120" s="35"/>
      <c r="W120" s="35"/>
      <c r="X120" s="35"/>
      <c r="Y120" s="35"/>
      <c r="Z120" s="35"/>
      <c r="AA120" s="35"/>
      <c r="AB120" s="35"/>
      <c r="AC120" s="35"/>
      <c r="AD120" s="35"/>
      <c r="AE120" s="35"/>
    </row>
    <row r="121" spans="1:31" s="2" customFormat="1" ht="12" customHeight="1">
      <c r="A121" s="35"/>
      <c r="B121" s="36"/>
      <c r="C121" s="30" t="s">
        <v>432</v>
      </c>
      <c r="D121" s="37"/>
      <c r="E121" s="37"/>
      <c r="F121" s="37"/>
      <c r="G121" s="37"/>
      <c r="H121" s="37"/>
      <c r="I121" s="37"/>
      <c r="J121" s="37"/>
      <c r="K121" s="37"/>
      <c r="L121" s="52"/>
      <c r="S121" s="35"/>
      <c r="T121" s="35"/>
      <c r="U121" s="35"/>
      <c r="V121" s="35"/>
      <c r="W121" s="35"/>
      <c r="X121" s="35"/>
      <c r="Y121" s="35"/>
      <c r="Z121" s="35"/>
      <c r="AA121" s="35"/>
      <c r="AB121" s="35"/>
      <c r="AC121" s="35"/>
      <c r="AD121" s="35"/>
      <c r="AE121" s="35"/>
    </row>
    <row r="122" spans="1:31" s="2" customFormat="1" ht="16.5" customHeight="1">
      <c r="A122" s="35"/>
      <c r="B122" s="36"/>
      <c r="C122" s="37"/>
      <c r="D122" s="37"/>
      <c r="E122" s="384" t="str">
        <f>E11</f>
        <v>SO 109-D1.1/2 - Architektonicko-stavební a konstrukční řešení</v>
      </c>
      <c r="F122" s="409"/>
      <c r="G122" s="409"/>
      <c r="H122" s="409"/>
      <c r="I122" s="37"/>
      <c r="J122" s="37"/>
      <c r="K122" s="37"/>
      <c r="L122" s="52"/>
      <c r="S122" s="35"/>
      <c r="T122" s="35"/>
      <c r="U122" s="35"/>
      <c r="V122" s="35"/>
      <c r="W122" s="35"/>
      <c r="X122" s="35"/>
      <c r="Y122" s="35"/>
      <c r="Z122" s="35"/>
      <c r="AA122" s="35"/>
      <c r="AB122" s="35"/>
      <c r="AC122" s="35"/>
      <c r="AD122" s="35"/>
      <c r="AE122" s="35"/>
    </row>
    <row r="123" spans="1:31" s="2" customFormat="1" ht="6.95" customHeight="1">
      <c r="A123" s="35"/>
      <c r="B123" s="36"/>
      <c r="C123" s="37"/>
      <c r="D123" s="37"/>
      <c r="E123" s="37"/>
      <c r="F123" s="37"/>
      <c r="G123" s="37"/>
      <c r="H123" s="37"/>
      <c r="I123" s="37"/>
      <c r="J123" s="37"/>
      <c r="K123" s="37"/>
      <c r="L123" s="52"/>
      <c r="S123" s="35"/>
      <c r="T123" s="35"/>
      <c r="U123" s="35"/>
      <c r="V123" s="35"/>
      <c r="W123" s="35"/>
      <c r="X123" s="35"/>
      <c r="Y123" s="35"/>
      <c r="Z123" s="35"/>
      <c r="AA123" s="35"/>
      <c r="AB123" s="35"/>
      <c r="AC123" s="35"/>
      <c r="AD123" s="35"/>
      <c r="AE123" s="35"/>
    </row>
    <row r="124" spans="1:31" s="2" customFormat="1" ht="12" customHeight="1">
      <c r="A124" s="35"/>
      <c r="B124" s="36"/>
      <c r="C124" s="30" t="s">
        <v>19</v>
      </c>
      <c r="D124" s="37"/>
      <c r="E124" s="37"/>
      <c r="F124" s="28" t="str">
        <f>F14</f>
        <v>Mladá Boleslav</v>
      </c>
      <c r="G124" s="37"/>
      <c r="H124" s="37"/>
      <c r="I124" s="30" t="s">
        <v>21</v>
      </c>
      <c r="J124" s="67">
        <f>IF(J14="","",J14)</f>
        <v>45363</v>
      </c>
      <c r="K124" s="37"/>
      <c r="L124" s="52"/>
      <c r="S124" s="35"/>
      <c r="T124" s="35"/>
      <c r="U124" s="35"/>
      <c r="V124" s="35"/>
      <c r="W124" s="35"/>
      <c r="X124" s="35"/>
      <c r="Y124" s="35"/>
      <c r="Z124" s="35"/>
      <c r="AA124" s="35"/>
      <c r="AB124" s="35"/>
      <c r="AC124" s="35"/>
      <c r="AD124" s="35"/>
      <c r="AE124" s="35"/>
    </row>
    <row r="125" spans="1:31" s="2" customFormat="1" ht="6.95" customHeight="1">
      <c r="A125" s="35"/>
      <c r="B125" s="36"/>
      <c r="C125" s="37"/>
      <c r="D125" s="37"/>
      <c r="E125" s="37"/>
      <c r="F125" s="37"/>
      <c r="G125" s="37"/>
      <c r="H125" s="37"/>
      <c r="I125" s="37"/>
      <c r="J125" s="37"/>
      <c r="K125" s="37"/>
      <c r="L125" s="52"/>
      <c r="S125" s="35"/>
      <c r="T125" s="35"/>
      <c r="U125" s="35"/>
      <c r="V125" s="35"/>
      <c r="W125" s="35"/>
      <c r="X125" s="35"/>
      <c r="Y125" s="35"/>
      <c r="Z125" s="35"/>
      <c r="AA125" s="35"/>
      <c r="AB125" s="35"/>
      <c r="AC125" s="35"/>
      <c r="AD125" s="35"/>
      <c r="AE125" s="35"/>
    </row>
    <row r="126" spans="1:31" s="2" customFormat="1" ht="15.2" customHeight="1">
      <c r="A126" s="35"/>
      <c r="B126" s="36"/>
      <c r="C126" s="30" t="s">
        <v>22</v>
      </c>
      <c r="D126" s="37"/>
      <c r="E126" s="37"/>
      <c r="F126" s="28" t="str">
        <f>E17</f>
        <v xml:space="preserve">ŠKO-ENERGO s.r.o. </v>
      </c>
      <c r="G126" s="37"/>
      <c r="H126" s="37"/>
      <c r="I126" s="30" t="s">
        <v>28</v>
      </c>
      <c r="J126" s="33" t="str">
        <f>E23</f>
        <v>AFRY CZ s.r.o.</v>
      </c>
      <c r="K126" s="37"/>
      <c r="L126" s="52"/>
      <c r="S126" s="35"/>
      <c r="T126" s="35"/>
      <c r="U126" s="35"/>
      <c r="V126" s="35"/>
      <c r="W126" s="35"/>
      <c r="X126" s="35"/>
      <c r="Y126" s="35"/>
      <c r="Z126" s="35"/>
      <c r="AA126" s="35"/>
      <c r="AB126" s="35"/>
      <c r="AC126" s="35"/>
      <c r="AD126" s="35"/>
      <c r="AE126" s="35"/>
    </row>
    <row r="127" spans="1:31" s="2" customFormat="1" ht="15.2" customHeight="1">
      <c r="A127" s="35"/>
      <c r="B127" s="36"/>
      <c r="C127" s="30" t="s">
        <v>26</v>
      </c>
      <c r="D127" s="37"/>
      <c r="E127" s="37"/>
      <c r="F127" s="28" t="str">
        <f>IF(E20="","",E20)</f>
        <v>Vyplň údaj</v>
      </c>
      <c r="G127" s="37"/>
      <c r="H127" s="37"/>
      <c r="I127" s="30" t="s">
        <v>31</v>
      </c>
      <c r="J127" s="33" t="str">
        <f>E26</f>
        <v>AFRY CZ s.r.o.</v>
      </c>
      <c r="K127" s="37"/>
      <c r="L127" s="52"/>
      <c r="S127" s="35"/>
      <c r="T127" s="35"/>
      <c r="U127" s="35"/>
      <c r="V127" s="35"/>
      <c r="W127" s="35"/>
      <c r="X127" s="35"/>
      <c r="Y127" s="35"/>
      <c r="Z127" s="35"/>
      <c r="AA127" s="35"/>
      <c r="AB127" s="35"/>
      <c r="AC127" s="35"/>
      <c r="AD127" s="35"/>
      <c r="AE127" s="35"/>
    </row>
    <row r="128" spans="1:31" s="2" customFormat="1" ht="10.35" customHeight="1">
      <c r="A128" s="35"/>
      <c r="B128" s="36"/>
      <c r="C128" s="37"/>
      <c r="D128" s="37"/>
      <c r="E128" s="37"/>
      <c r="F128" s="37"/>
      <c r="G128" s="37"/>
      <c r="H128" s="37"/>
      <c r="I128" s="37"/>
      <c r="J128" s="37"/>
      <c r="K128" s="37"/>
      <c r="L128" s="52"/>
      <c r="S128" s="35"/>
      <c r="T128" s="35"/>
      <c r="U128" s="35"/>
      <c r="V128" s="35"/>
      <c r="W128" s="35"/>
      <c r="X128" s="35"/>
      <c r="Y128" s="35"/>
      <c r="Z128" s="35"/>
      <c r="AA128" s="35"/>
      <c r="AB128" s="35"/>
      <c r="AC128" s="35"/>
      <c r="AD128" s="35"/>
      <c r="AE128" s="35"/>
    </row>
    <row r="129" spans="1:65" s="11" customFormat="1" ht="29.25" customHeight="1">
      <c r="A129" s="163"/>
      <c r="B129" s="164"/>
      <c r="C129" s="165" t="s">
        <v>250</v>
      </c>
      <c r="D129" s="166" t="s">
        <v>55</v>
      </c>
      <c r="E129" s="166" t="s">
        <v>53</v>
      </c>
      <c r="F129" s="166" t="s">
        <v>54</v>
      </c>
      <c r="G129" s="166" t="s">
        <v>251</v>
      </c>
      <c r="H129" s="166" t="s">
        <v>252</v>
      </c>
      <c r="I129" s="166" t="s">
        <v>7632</v>
      </c>
      <c r="J129" s="167" t="s">
        <v>7631</v>
      </c>
      <c r="K129" s="168" t="s">
        <v>253</v>
      </c>
      <c r="L129" s="169"/>
      <c r="M129" s="76" t="s">
        <v>1</v>
      </c>
      <c r="N129" s="77" t="s">
        <v>37</v>
      </c>
      <c r="O129" s="77" t="s">
        <v>254</v>
      </c>
      <c r="P129" s="77" t="s">
        <v>255</v>
      </c>
      <c r="Q129" s="77" t="s">
        <v>256</v>
      </c>
      <c r="R129" s="77" t="s">
        <v>257</v>
      </c>
      <c r="S129" s="77" t="s">
        <v>258</v>
      </c>
      <c r="T129" s="78" t="s">
        <v>259</v>
      </c>
      <c r="U129" s="163"/>
      <c r="V129" s="163"/>
      <c r="W129" s="163"/>
      <c r="X129" s="163"/>
      <c r="Y129" s="163"/>
      <c r="Z129" s="163"/>
      <c r="AA129" s="163"/>
      <c r="AB129" s="163"/>
      <c r="AC129" s="163"/>
      <c r="AD129" s="163"/>
      <c r="AE129" s="163"/>
    </row>
    <row r="130" spans="1:65" s="2" customFormat="1" ht="22.9" customHeight="1">
      <c r="A130" s="35"/>
      <c r="B130" s="36"/>
      <c r="C130" s="83" t="s">
        <v>260</v>
      </c>
      <c r="D130" s="37"/>
      <c r="E130" s="37"/>
      <c r="F130" s="37"/>
      <c r="G130" s="37"/>
      <c r="H130" s="37"/>
      <c r="I130" s="37"/>
      <c r="J130" s="170">
        <f>BK130</f>
        <v>0</v>
      </c>
      <c r="K130" s="37"/>
      <c r="L130" s="40"/>
      <c r="M130" s="79"/>
      <c r="N130" s="171"/>
      <c r="O130" s="80"/>
      <c r="P130" s="172">
        <f>P131+P386</f>
        <v>0</v>
      </c>
      <c r="Q130" s="80"/>
      <c r="R130" s="172">
        <f>R131+R386</f>
        <v>20.796636959999997</v>
      </c>
      <c r="S130" s="80"/>
      <c r="T130" s="173">
        <f>T131+T386</f>
        <v>0</v>
      </c>
      <c r="U130" s="35"/>
      <c r="V130" s="35"/>
      <c r="W130" s="35"/>
      <c r="X130" s="35"/>
      <c r="Y130" s="35"/>
      <c r="Z130" s="35"/>
      <c r="AA130" s="35"/>
      <c r="AB130" s="35"/>
      <c r="AC130" s="35"/>
      <c r="AD130" s="35"/>
      <c r="AE130" s="35"/>
      <c r="AT130" s="18" t="s">
        <v>63</v>
      </c>
      <c r="AU130" s="18" t="s">
        <v>245</v>
      </c>
      <c r="BK130" s="174">
        <f>BK131+BK386</f>
        <v>0</v>
      </c>
    </row>
    <row r="131" spans="1:65" s="12" customFormat="1" ht="25.9" customHeight="1">
      <c r="B131" s="175"/>
      <c r="C131" s="176"/>
      <c r="D131" s="177" t="s">
        <v>63</v>
      </c>
      <c r="E131" s="178" t="s">
        <v>261</v>
      </c>
      <c r="F131" s="178" t="s">
        <v>262</v>
      </c>
      <c r="G131" s="176"/>
      <c r="H131" s="176"/>
      <c r="I131" s="179"/>
      <c r="J131" s="180">
        <f>BK131</f>
        <v>0</v>
      </c>
      <c r="K131" s="176"/>
      <c r="L131" s="181"/>
      <c r="M131" s="182"/>
      <c r="N131" s="183"/>
      <c r="O131" s="183"/>
      <c r="P131" s="184">
        <f>P132+P180+P273+P373+P383</f>
        <v>0</v>
      </c>
      <c r="Q131" s="183"/>
      <c r="R131" s="184">
        <f>R132+R180+R273+R373+R383</f>
        <v>20.796636959999997</v>
      </c>
      <c r="S131" s="183"/>
      <c r="T131" s="185">
        <f>T132+T180+T273+T373+T383</f>
        <v>0</v>
      </c>
      <c r="AR131" s="186" t="s">
        <v>71</v>
      </c>
      <c r="AT131" s="187" t="s">
        <v>63</v>
      </c>
      <c r="AU131" s="187" t="s">
        <v>64</v>
      </c>
      <c r="AY131" s="186" t="s">
        <v>263</v>
      </c>
      <c r="BK131" s="188">
        <f>BK132+BK180+BK273+BK373+BK383</f>
        <v>0</v>
      </c>
    </row>
    <row r="132" spans="1:65" s="12" customFormat="1" ht="22.9" customHeight="1">
      <c r="B132" s="175"/>
      <c r="C132" s="176"/>
      <c r="D132" s="177" t="s">
        <v>63</v>
      </c>
      <c r="E132" s="189" t="s">
        <v>71</v>
      </c>
      <c r="F132" s="189" t="s">
        <v>336</v>
      </c>
      <c r="G132" s="176"/>
      <c r="H132" s="176"/>
      <c r="I132" s="179"/>
      <c r="J132" s="190">
        <f>SUM(J133:J179)</f>
        <v>0</v>
      </c>
      <c r="K132" s="176"/>
      <c r="L132" s="181"/>
      <c r="M132" s="182"/>
      <c r="N132" s="183"/>
      <c r="O132" s="183"/>
      <c r="P132" s="184">
        <f>SUM(P133:P178)</f>
        <v>0</v>
      </c>
      <c r="Q132" s="183"/>
      <c r="R132" s="184">
        <f>SUM(R133:R178)</f>
        <v>0</v>
      </c>
      <c r="S132" s="183"/>
      <c r="T132" s="185">
        <f>SUM(T133:T178)</f>
        <v>0</v>
      </c>
      <c r="AR132" s="186" t="s">
        <v>71</v>
      </c>
      <c r="AT132" s="187" t="s">
        <v>63</v>
      </c>
      <c r="AU132" s="187" t="s">
        <v>71</v>
      </c>
      <c r="AY132" s="186" t="s">
        <v>263</v>
      </c>
      <c r="BK132" s="188">
        <f>SUM(BK133:BK178)</f>
        <v>0</v>
      </c>
    </row>
    <row r="133" spans="1:65" s="2" customFormat="1" ht="24.2" customHeight="1">
      <c r="A133" s="35"/>
      <c r="B133" s="36"/>
      <c r="C133" s="191" t="s">
        <v>71</v>
      </c>
      <c r="D133" s="191" t="s">
        <v>266</v>
      </c>
      <c r="E133" s="192" t="s">
        <v>446</v>
      </c>
      <c r="F133" s="193" t="s">
        <v>447</v>
      </c>
      <c r="G133" s="194" t="s">
        <v>448</v>
      </c>
      <c r="H133" s="195">
        <v>720</v>
      </c>
      <c r="I133" s="196"/>
      <c r="J133" s="197">
        <f>ROUND(I133*H133,2)</f>
        <v>0</v>
      </c>
      <c r="K133" s="198"/>
      <c r="L133" s="40"/>
      <c r="M133" s="199" t="s">
        <v>1</v>
      </c>
      <c r="N133" s="200" t="s">
        <v>38</v>
      </c>
      <c r="O133" s="72"/>
      <c r="P133" s="201">
        <f>O133*H133</f>
        <v>0</v>
      </c>
      <c r="Q133" s="201">
        <v>0</v>
      </c>
      <c r="R133" s="201">
        <f>Q133*H133</f>
        <v>0</v>
      </c>
      <c r="S133" s="201">
        <v>0</v>
      </c>
      <c r="T133" s="202">
        <f>S133*H133</f>
        <v>0</v>
      </c>
      <c r="U133" s="35"/>
      <c r="V133" s="35"/>
      <c r="W133" s="35"/>
      <c r="X133" s="35"/>
      <c r="Y133" s="35"/>
      <c r="Z133" s="35"/>
      <c r="AA133" s="35"/>
      <c r="AB133" s="35"/>
      <c r="AC133" s="35"/>
      <c r="AD133" s="35"/>
      <c r="AE133" s="35"/>
      <c r="AR133" s="203" t="s">
        <v>270</v>
      </c>
      <c r="AT133" s="203" t="s">
        <v>266</v>
      </c>
      <c r="AU133" s="203" t="s">
        <v>73</v>
      </c>
      <c r="AY133" s="18" t="s">
        <v>263</v>
      </c>
      <c r="BE133" s="204">
        <f>IF(N133="základní",J133,0)</f>
        <v>0</v>
      </c>
      <c r="BF133" s="204">
        <f>IF(N133="snížená",J133,0)</f>
        <v>0</v>
      </c>
      <c r="BG133" s="204">
        <f>IF(N133="zákl. přenesená",J133,0)</f>
        <v>0</v>
      </c>
      <c r="BH133" s="204">
        <f>IF(N133="sníž. přenesená",J133,0)</f>
        <v>0</v>
      </c>
      <c r="BI133" s="204">
        <f>IF(N133="nulová",J133,0)</f>
        <v>0</v>
      </c>
      <c r="BJ133" s="18" t="s">
        <v>71</v>
      </c>
      <c r="BK133" s="204">
        <f>ROUND(I133*H133,2)</f>
        <v>0</v>
      </c>
      <c r="BL133" s="18" t="s">
        <v>270</v>
      </c>
      <c r="BM133" s="203" t="s">
        <v>5056</v>
      </c>
    </row>
    <row r="134" spans="1:65" s="2" customFormat="1" ht="19.5">
      <c r="A134" s="35"/>
      <c r="B134" s="36"/>
      <c r="C134" s="37"/>
      <c r="D134" s="207" t="s">
        <v>294</v>
      </c>
      <c r="E134" s="37"/>
      <c r="F134" s="239" t="s">
        <v>2043</v>
      </c>
      <c r="G134" s="37"/>
      <c r="H134" s="37"/>
      <c r="I134" s="240"/>
      <c r="J134" s="37"/>
      <c r="K134" s="37"/>
      <c r="L134" s="40"/>
      <c r="M134" s="241"/>
      <c r="N134" s="242"/>
      <c r="O134" s="72"/>
      <c r="P134" s="72"/>
      <c r="Q134" s="72"/>
      <c r="R134" s="72"/>
      <c r="S134" s="72"/>
      <c r="T134" s="73"/>
      <c r="U134" s="35"/>
      <c r="V134" s="35"/>
      <c r="W134" s="35"/>
      <c r="X134" s="35"/>
      <c r="Y134" s="35"/>
      <c r="Z134" s="35"/>
      <c r="AA134" s="35"/>
      <c r="AB134" s="35"/>
      <c r="AC134" s="35"/>
      <c r="AD134" s="35"/>
      <c r="AE134" s="35"/>
      <c r="AT134" s="18" t="s">
        <v>294</v>
      </c>
      <c r="AU134" s="18" t="s">
        <v>73</v>
      </c>
    </row>
    <row r="135" spans="1:65" s="16" customFormat="1">
      <c r="B135" s="248"/>
      <c r="C135" s="249"/>
      <c r="D135" s="207" t="s">
        <v>272</v>
      </c>
      <c r="E135" s="250" t="s">
        <v>1</v>
      </c>
      <c r="F135" s="251" t="s">
        <v>2044</v>
      </c>
      <c r="G135" s="249"/>
      <c r="H135" s="250" t="s">
        <v>1</v>
      </c>
      <c r="I135" s="252"/>
      <c r="J135" s="249"/>
      <c r="K135" s="249"/>
      <c r="L135" s="253"/>
      <c r="M135" s="254"/>
      <c r="N135" s="255"/>
      <c r="O135" s="255"/>
      <c r="P135" s="255"/>
      <c r="Q135" s="255"/>
      <c r="R135" s="255"/>
      <c r="S135" s="255"/>
      <c r="T135" s="256"/>
      <c r="AT135" s="257" t="s">
        <v>272</v>
      </c>
      <c r="AU135" s="257" t="s">
        <v>73</v>
      </c>
      <c r="AV135" s="16" t="s">
        <v>71</v>
      </c>
      <c r="AW135" s="16" t="s">
        <v>30</v>
      </c>
      <c r="AX135" s="16" t="s">
        <v>64</v>
      </c>
      <c r="AY135" s="257" t="s">
        <v>263</v>
      </c>
    </row>
    <row r="136" spans="1:65" s="13" customFormat="1">
      <c r="B136" s="205"/>
      <c r="C136" s="206"/>
      <c r="D136" s="207" t="s">
        <v>272</v>
      </c>
      <c r="E136" s="208" t="s">
        <v>1</v>
      </c>
      <c r="F136" s="209" t="s">
        <v>2045</v>
      </c>
      <c r="G136" s="206"/>
      <c r="H136" s="210">
        <v>720</v>
      </c>
      <c r="I136" s="211"/>
      <c r="J136" s="206"/>
      <c r="K136" s="206"/>
      <c r="L136" s="212"/>
      <c r="M136" s="213"/>
      <c r="N136" s="214"/>
      <c r="O136" s="214"/>
      <c r="P136" s="214"/>
      <c r="Q136" s="214"/>
      <c r="R136" s="214"/>
      <c r="S136" s="214"/>
      <c r="T136" s="215"/>
      <c r="AT136" s="216" t="s">
        <v>272</v>
      </c>
      <c r="AU136" s="216" t="s">
        <v>73</v>
      </c>
      <c r="AV136" s="13" t="s">
        <v>73</v>
      </c>
      <c r="AW136" s="13" t="s">
        <v>30</v>
      </c>
      <c r="AX136" s="13" t="s">
        <v>64</v>
      </c>
      <c r="AY136" s="216" t="s">
        <v>263</v>
      </c>
    </row>
    <row r="137" spans="1:65" s="15" customFormat="1">
      <c r="B137" s="228"/>
      <c r="C137" s="229"/>
      <c r="D137" s="207" t="s">
        <v>272</v>
      </c>
      <c r="E137" s="230" t="s">
        <v>1</v>
      </c>
      <c r="F137" s="231" t="s">
        <v>280</v>
      </c>
      <c r="G137" s="229"/>
      <c r="H137" s="232">
        <v>720</v>
      </c>
      <c r="I137" s="233"/>
      <c r="J137" s="229"/>
      <c r="K137" s="229"/>
      <c r="L137" s="234"/>
      <c r="M137" s="235"/>
      <c r="N137" s="236"/>
      <c r="O137" s="236"/>
      <c r="P137" s="236"/>
      <c r="Q137" s="236"/>
      <c r="R137" s="236"/>
      <c r="S137" s="236"/>
      <c r="T137" s="237"/>
      <c r="AT137" s="238" t="s">
        <v>272</v>
      </c>
      <c r="AU137" s="238" t="s">
        <v>73</v>
      </c>
      <c r="AV137" s="15" t="s">
        <v>270</v>
      </c>
      <c r="AW137" s="15" t="s">
        <v>30</v>
      </c>
      <c r="AX137" s="15" t="s">
        <v>71</v>
      </c>
      <c r="AY137" s="238" t="s">
        <v>263</v>
      </c>
    </row>
    <row r="138" spans="1:65" s="2" customFormat="1" ht="16.5" customHeight="1">
      <c r="A138" s="35"/>
      <c r="B138" s="36"/>
      <c r="C138" s="191" t="s">
        <v>73</v>
      </c>
      <c r="D138" s="191" t="s">
        <v>266</v>
      </c>
      <c r="E138" s="192" t="s">
        <v>2046</v>
      </c>
      <c r="F138" s="193" t="s">
        <v>2047</v>
      </c>
      <c r="G138" s="194" t="s">
        <v>292</v>
      </c>
      <c r="H138" s="195">
        <v>1</v>
      </c>
      <c r="I138" s="196"/>
      <c r="J138" s="197">
        <f>ROUND(I138*H138,2)</f>
        <v>0</v>
      </c>
      <c r="K138" s="198"/>
      <c r="L138" s="40"/>
      <c r="M138" s="199" t="s">
        <v>1</v>
      </c>
      <c r="N138" s="200" t="s">
        <v>38</v>
      </c>
      <c r="O138" s="72"/>
      <c r="P138" s="201">
        <f>O138*H138</f>
        <v>0</v>
      </c>
      <c r="Q138" s="201">
        <v>0</v>
      </c>
      <c r="R138" s="201">
        <f>Q138*H138</f>
        <v>0</v>
      </c>
      <c r="S138" s="201">
        <v>0</v>
      </c>
      <c r="T138" s="202">
        <f>S138*H138</f>
        <v>0</v>
      </c>
      <c r="U138" s="35"/>
      <c r="V138" s="35"/>
      <c r="W138" s="35"/>
      <c r="X138" s="35"/>
      <c r="Y138" s="35"/>
      <c r="Z138" s="35"/>
      <c r="AA138" s="35"/>
      <c r="AB138" s="35"/>
      <c r="AC138" s="35"/>
      <c r="AD138" s="35"/>
      <c r="AE138" s="35"/>
      <c r="AR138" s="203" t="s">
        <v>270</v>
      </c>
      <c r="AT138" s="203" t="s">
        <v>266</v>
      </c>
      <c r="AU138" s="203" t="s">
        <v>73</v>
      </c>
      <c r="AY138" s="18" t="s">
        <v>263</v>
      </c>
      <c r="BE138" s="204">
        <f>IF(N138="základní",J138,0)</f>
        <v>0</v>
      </c>
      <c r="BF138" s="204">
        <f>IF(N138="snížená",J138,0)</f>
        <v>0</v>
      </c>
      <c r="BG138" s="204">
        <f>IF(N138="zákl. přenesená",J138,0)</f>
        <v>0</v>
      </c>
      <c r="BH138" s="204">
        <f>IF(N138="sníž. přenesená",J138,0)</f>
        <v>0</v>
      </c>
      <c r="BI138" s="204">
        <f>IF(N138="nulová",J138,0)</f>
        <v>0</v>
      </c>
      <c r="BJ138" s="18" t="s">
        <v>71</v>
      </c>
      <c r="BK138" s="204">
        <f>ROUND(I138*H138,2)</f>
        <v>0</v>
      </c>
      <c r="BL138" s="18" t="s">
        <v>270</v>
      </c>
      <c r="BM138" s="203" t="s">
        <v>5057</v>
      </c>
    </row>
    <row r="139" spans="1:65" s="2" customFormat="1" ht="29.25">
      <c r="A139" s="35"/>
      <c r="B139" s="36"/>
      <c r="C139" s="37"/>
      <c r="D139" s="207" t="s">
        <v>294</v>
      </c>
      <c r="E139" s="37"/>
      <c r="F139" s="239" t="s">
        <v>2049</v>
      </c>
      <c r="G139" s="37"/>
      <c r="H139" s="37"/>
      <c r="I139" s="240"/>
      <c r="J139" s="37"/>
      <c r="K139" s="37"/>
      <c r="L139" s="40"/>
      <c r="M139" s="241"/>
      <c r="N139" s="242"/>
      <c r="O139" s="72"/>
      <c r="P139" s="72"/>
      <c r="Q139" s="72"/>
      <c r="R139" s="72"/>
      <c r="S139" s="72"/>
      <c r="T139" s="73"/>
      <c r="U139" s="35"/>
      <c r="V139" s="35"/>
      <c r="W139" s="35"/>
      <c r="X139" s="35"/>
      <c r="Y139" s="35"/>
      <c r="Z139" s="35"/>
      <c r="AA139" s="35"/>
      <c r="AB139" s="35"/>
      <c r="AC139" s="35"/>
      <c r="AD139" s="35"/>
      <c r="AE139" s="35"/>
      <c r="AT139" s="18" t="s">
        <v>294</v>
      </c>
      <c r="AU139" s="18" t="s">
        <v>73</v>
      </c>
    </row>
    <row r="140" spans="1:65" s="2" customFormat="1" ht="33" customHeight="1">
      <c r="A140" s="35"/>
      <c r="B140" s="36"/>
      <c r="C140" s="191" t="s">
        <v>276</v>
      </c>
      <c r="D140" s="191" t="s">
        <v>266</v>
      </c>
      <c r="E140" s="192" t="s">
        <v>5058</v>
      </c>
      <c r="F140" s="193" t="s">
        <v>5059</v>
      </c>
      <c r="G140" s="194" t="s">
        <v>300</v>
      </c>
      <c r="H140" s="195">
        <v>1178.6500000000001</v>
      </c>
      <c r="I140" s="196"/>
      <c r="J140" s="197">
        <f>ROUND(I140*H140,2)</f>
        <v>0</v>
      </c>
      <c r="K140" s="198"/>
      <c r="L140" s="40"/>
      <c r="M140" s="199" t="s">
        <v>1</v>
      </c>
      <c r="N140" s="200" t="s">
        <v>38</v>
      </c>
      <c r="O140" s="72"/>
      <c r="P140" s="201">
        <f>O140*H140</f>
        <v>0</v>
      </c>
      <c r="Q140" s="201">
        <v>0</v>
      </c>
      <c r="R140" s="201">
        <f>Q140*H140</f>
        <v>0</v>
      </c>
      <c r="S140" s="201">
        <v>0</v>
      </c>
      <c r="T140" s="202">
        <f>S140*H140</f>
        <v>0</v>
      </c>
      <c r="U140" s="35"/>
      <c r="V140" s="35"/>
      <c r="W140" s="35"/>
      <c r="X140" s="35"/>
      <c r="Y140" s="35"/>
      <c r="Z140" s="35"/>
      <c r="AA140" s="35"/>
      <c r="AB140" s="35"/>
      <c r="AC140" s="35"/>
      <c r="AD140" s="35"/>
      <c r="AE140" s="35"/>
      <c r="AR140" s="203" t="s">
        <v>270</v>
      </c>
      <c r="AT140" s="203" t="s">
        <v>266</v>
      </c>
      <c r="AU140" s="203" t="s">
        <v>73</v>
      </c>
      <c r="AY140" s="18" t="s">
        <v>263</v>
      </c>
      <c r="BE140" s="204">
        <f>IF(N140="základní",J140,0)</f>
        <v>0</v>
      </c>
      <c r="BF140" s="204">
        <f>IF(N140="snížená",J140,0)</f>
        <v>0</v>
      </c>
      <c r="BG140" s="204">
        <f>IF(N140="zákl. přenesená",J140,0)</f>
        <v>0</v>
      </c>
      <c r="BH140" s="204">
        <f>IF(N140="sníž. přenesená",J140,0)</f>
        <v>0</v>
      </c>
      <c r="BI140" s="204">
        <f>IF(N140="nulová",J140,0)</f>
        <v>0</v>
      </c>
      <c r="BJ140" s="18" t="s">
        <v>71</v>
      </c>
      <c r="BK140" s="204">
        <f>ROUND(I140*H140,2)</f>
        <v>0</v>
      </c>
      <c r="BL140" s="18" t="s">
        <v>270</v>
      </c>
      <c r="BM140" s="203" t="s">
        <v>5060</v>
      </c>
    </row>
    <row r="141" spans="1:65" s="2" customFormat="1" ht="19.5">
      <c r="A141" s="35"/>
      <c r="B141" s="36"/>
      <c r="C141" s="37"/>
      <c r="D141" s="207" t="s">
        <v>294</v>
      </c>
      <c r="E141" s="37"/>
      <c r="F141" s="239" t="s">
        <v>5061</v>
      </c>
      <c r="G141" s="37"/>
      <c r="H141" s="37"/>
      <c r="I141" s="240"/>
      <c r="J141" s="37"/>
      <c r="K141" s="37"/>
      <c r="L141" s="40"/>
      <c r="M141" s="241"/>
      <c r="N141" s="242"/>
      <c r="O141" s="72"/>
      <c r="P141" s="72"/>
      <c r="Q141" s="72"/>
      <c r="R141" s="72"/>
      <c r="S141" s="72"/>
      <c r="T141" s="73"/>
      <c r="U141" s="35"/>
      <c r="V141" s="35"/>
      <c r="W141" s="35"/>
      <c r="X141" s="35"/>
      <c r="Y141" s="35"/>
      <c r="Z141" s="35"/>
      <c r="AA141" s="35"/>
      <c r="AB141" s="35"/>
      <c r="AC141" s="35"/>
      <c r="AD141" s="35"/>
      <c r="AE141" s="35"/>
      <c r="AT141" s="18" t="s">
        <v>294</v>
      </c>
      <c r="AU141" s="18" t="s">
        <v>73</v>
      </c>
    </row>
    <row r="142" spans="1:65" s="16" customFormat="1">
      <c r="B142" s="248"/>
      <c r="C142" s="249"/>
      <c r="D142" s="207" t="s">
        <v>272</v>
      </c>
      <c r="E142" s="250" t="s">
        <v>1</v>
      </c>
      <c r="F142" s="251" t="s">
        <v>5062</v>
      </c>
      <c r="G142" s="249"/>
      <c r="H142" s="250" t="s">
        <v>1</v>
      </c>
      <c r="I142" s="252"/>
      <c r="J142" s="249"/>
      <c r="K142" s="249"/>
      <c r="L142" s="253"/>
      <c r="M142" s="254"/>
      <c r="N142" s="255"/>
      <c r="O142" s="255"/>
      <c r="P142" s="255"/>
      <c r="Q142" s="255"/>
      <c r="R142" s="255"/>
      <c r="S142" s="255"/>
      <c r="T142" s="256"/>
      <c r="AT142" s="257" t="s">
        <v>272</v>
      </c>
      <c r="AU142" s="257" t="s">
        <v>73</v>
      </c>
      <c r="AV142" s="16" t="s">
        <v>71</v>
      </c>
      <c r="AW142" s="16" t="s">
        <v>30</v>
      </c>
      <c r="AX142" s="16" t="s">
        <v>64</v>
      </c>
      <c r="AY142" s="257" t="s">
        <v>263</v>
      </c>
    </row>
    <row r="143" spans="1:65" s="13" customFormat="1">
      <c r="B143" s="205"/>
      <c r="C143" s="206"/>
      <c r="D143" s="207" t="s">
        <v>272</v>
      </c>
      <c r="E143" s="208" t="s">
        <v>1</v>
      </c>
      <c r="F143" s="209" t="s">
        <v>5063</v>
      </c>
      <c r="G143" s="206"/>
      <c r="H143" s="210">
        <v>1178.6500000000001</v>
      </c>
      <c r="I143" s="211"/>
      <c r="J143" s="206"/>
      <c r="K143" s="206"/>
      <c r="L143" s="212"/>
      <c r="M143" s="213"/>
      <c r="N143" s="214"/>
      <c r="O143" s="214"/>
      <c r="P143" s="214"/>
      <c r="Q143" s="214"/>
      <c r="R143" s="214"/>
      <c r="S143" s="214"/>
      <c r="T143" s="215"/>
      <c r="AT143" s="216" t="s">
        <v>272</v>
      </c>
      <c r="AU143" s="216" t="s">
        <v>73</v>
      </c>
      <c r="AV143" s="13" t="s">
        <v>73</v>
      </c>
      <c r="AW143" s="13" t="s">
        <v>30</v>
      </c>
      <c r="AX143" s="13" t="s">
        <v>64</v>
      </c>
      <c r="AY143" s="216" t="s">
        <v>263</v>
      </c>
    </row>
    <row r="144" spans="1:65" s="15" customFormat="1">
      <c r="B144" s="228"/>
      <c r="C144" s="229"/>
      <c r="D144" s="207" t="s">
        <v>272</v>
      </c>
      <c r="E144" s="230" t="s">
        <v>1</v>
      </c>
      <c r="F144" s="231" t="s">
        <v>280</v>
      </c>
      <c r="G144" s="229"/>
      <c r="H144" s="232">
        <v>1178.6500000000001</v>
      </c>
      <c r="I144" s="233"/>
      <c r="J144" s="229"/>
      <c r="K144" s="229"/>
      <c r="L144" s="234"/>
      <c r="M144" s="235"/>
      <c r="N144" s="236"/>
      <c r="O144" s="236"/>
      <c r="P144" s="236"/>
      <c r="Q144" s="236"/>
      <c r="R144" s="236"/>
      <c r="S144" s="236"/>
      <c r="T144" s="237"/>
      <c r="AT144" s="238" t="s">
        <v>272</v>
      </c>
      <c r="AU144" s="238" t="s">
        <v>73</v>
      </c>
      <c r="AV144" s="15" t="s">
        <v>270</v>
      </c>
      <c r="AW144" s="15" t="s">
        <v>30</v>
      </c>
      <c r="AX144" s="15" t="s">
        <v>71</v>
      </c>
      <c r="AY144" s="238" t="s">
        <v>263</v>
      </c>
    </row>
    <row r="145" spans="1:65" s="2" customFormat="1" ht="24.2" customHeight="1">
      <c r="A145" s="35"/>
      <c r="B145" s="36"/>
      <c r="C145" s="191" t="s">
        <v>270</v>
      </c>
      <c r="D145" s="191" t="s">
        <v>266</v>
      </c>
      <c r="E145" s="192" t="s">
        <v>5064</v>
      </c>
      <c r="F145" s="193" t="s">
        <v>5065</v>
      </c>
      <c r="G145" s="194" t="s">
        <v>300</v>
      </c>
      <c r="H145" s="195">
        <v>24.192</v>
      </c>
      <c r="I145" s="196"/>
      <c r="J145" s="197">
        <f>ROUND(I145*H145,2)</f>
        <v>0</v>
      </c>
      <c r="K145" s="198"/>
      <c r="L145" s="40"/>
      <c r="M145" s="199" t="s">
        <v>1</v>
      </c>
      <c r="N145" s="200" t="s">
        <v>38</v>
      </c>
      <c r="O145" s="72"/>
      <c r="P145" s="201">
        <f>O145*H145</f>
        <v>0</v>
      </c>
      <c r="Q145" s="201">
        <v>0</v>
      </c>
      <c r="R145" s="201">
        <f>Q145*H145</f>
        <v>0</v>
      </c>
      <c r="S145" s="201">
        <v>0</v>
      </c>
      <c r="T145" s="202">
        <f>S145*H145</f>
        <v>0</v>
      </c>
      <c r="U145" s="35"/>
      <c r="V145" s="35"/>
      <c r="W145" s="35"/>
      <c r="X145" s="35"/>
      <c r="Y145" s="35"/>
      <c r="Z145" s="35"/>
      <c r="AA145" s="35"/>
      <c r="AB145" s="35"/>
      <c r="AC145" s="35"/>
      <c r="AD145" s="35"/>
      <c r="AE145" s="35"/>
      <c r="AR145" s="203" t="s">
        <v>270</v>
      </c>
      <c r="AT145" s="203" t="s">
        <v>266</v>
      </c>
      <c r="AU145" s="203" t="s">
        <v>73</v>
      </c>
      <c r="AY145" s="18" t="s">
        <v>263</v>
      </c>
      <c r="BE145" s="204">
        <f>IF(N145="základní",J145,0)</f>
        <v>0</v>
      </c>
      <c r="BF145" s="204">
        <f>IF(N145="snížená",J145,0)</f>
        <v>0</v>
      </c>
      <c r="BG145" s="204">
        <f>IF(N145="zákl. přenesená",J145,0)</f>
        <v>0</v>
      </c>
      <c r="BH145" s="204">
        <f>IF(N145="sníž. přenesená",J145,0)</f>
        <v>0</v>
      </c>
      <c r="BI145" s="204">
        <f>IF(N145="nulová",J145,0)</f>
        <v>0</v>
      </c>
      <c r="BJ145" s="18" t="s">
        <v>71</v>
      </c>
      <c r="BK145" s="204">
        <f>ROUND(I145*H145,2)</f>
        <v>0</v>
      </c>
      <c r="BL145" s="18" t="s">
        <v>270</v>
      </c>
      <c r="BM145" s="203" t="s">
        <v>5066</v>
      </c>
    </row>
    <row r="146" spans="1:65" s="2" customFormat="1" ht="19.5">
      <c r="A146" s="35"/>
      <c r="B146" s="36"/>
      <c r="C146" s="37"/>
      <c r="D146" s="207" t="s">
        <v>294</v>
      </c>
      <c r="E146" s="37"/>
      <c r="F146" s="239" t="s">
        <v>5067</v>
      </c>
      <c r="G146" s="37"/>
      <c r="H146" s="37"/>
      <c r="I146" s="240"/>
      <c r="J146" s="37"/>
      <c r="K146" s="37"/>
      <c r="L146" s="40"/>
      <c r="M146" s="241"/>
      <c r="N146" s="242"/>
      <c r="O146" s="72"/>
      <c r="P146" s="72"/>
      <c r="Q146" s="72"/>
      <c r="R146" s="72"/>
      <c r="S146" s="72"/>
      <c r="T146" s="73"/>
      <c r="U146" s="35"/>
      <c r="V146" s="35"/>
      <c r="W146" s="35"/>
      <c r="X146" s="35"/>
      <c r="Y146" s="35"/>
      <c r="Z146" s="35"/>
      <c r="AA146" s="35"/>
      <c r="AB146" s="35"/>
      <c r="AC146" s="35"/>
      <c r="AD146" s="35"/>
      <c r="AE146" s="35"/>
      <c r="AT146" s="18" t="s">
        <v>294</v>
      </c>
      <c r="AU146" s="18" t="s">
        <v>73</v>
      </c>
    </row>
    <row r="147" spans="1:65" s="16" customFormat="1">
      <c r="B147" s="248"/>
      <c r="C147" s="249"/>
      <c r="D147" s="207" t="s">
        <v>272</v>
      </c>
      <c r="E147" s="250" t="s">
        <v>1</v>
      </c>
      <c r="F147" s="251" t="s">
        <v>5068</v>
      </c>
      <c r="G147" s="249"/>
      <c r="H147" s="250" t="s">
        <v>1</v>
      </c>
      <c r="I147" s="252"/>
      <c r="J147" s="249"/>
      <c r="K147" s="249"/>
      <c r="L147" s="253"/>
      <c r="M147" s="254"/>
      <c r="N147" s="255"/>
      <c r="O147" s="255"/>
      <c r="P147" s="255"/>
      <c r="Q147" s="255"/>
      <c r="R147" s="255"/>
      <c r="S147" s="255"/>
      <c r="T147" s="256"/>
      <c r="AT147" s="257" t="s">
        <v>272</v>
      </c>
      <c r="AU147" s="257" t="s">
        <v>73</v>
      </c>
      <c r="AV147" s="16" t="s">
        <v>71</v>
      </c>
      <c r="AW147" s="16" t="s">
        <v>30</v>
      </c>
      <c r="AX147" s="16" t="s">
        <v>64</v>
      </c>
      <c r="AY147" s="257" t="s">
        <v>263</v>
      </c>
    </row>
    <row r="148" spans="1:65" s="16" customFormat="1">
      <c r="B148" s="248"/>
      <c r="C148" s="249"/>
      <c r="D148" s="207" t="s">
        <v>272</v>
      </c>
      <c r="E148" s="250" t="s">
        <v>1</v>
      </c>
      <c r="F148" s="251" t="s">
        <v>5069</v>
      </c>
      <c r="G148" s="249"/>
      <c r="H148" s="250" t="s">
        <v>1</v>
      </c>
      <c r="I148" s="252"/>
      <c r="J148" s="249"/>
      <c r="K148" s="249"/>
      <c r="L148" s="253"/>
      <c r="M148" s="254"/>
      <c r="N148" s="255"/>
      <c r="O148" s="255"/>
      <c r="P148" s="255"/>
      <c r="Q148" s="255"/>
      <c r="R148" s="255"/>
      <c r="S148" s="255"/>
      <c r="T148" s="256"/>
      <c r="AT148" s="257" t="s">
        <v>272</v>
      </c>
      <c r="AU148" s="257" t="s">
        <v>73</v>
      </c>
      <c r="AV148" s="16" t="s">
        <v>71</v>
      </c>
      <c r="AW148" s="16" t="s">
        <v>30</v>
      </c>
      <c r="AX148" s="16" t="s">
        <v>64</v>
      </c>
      <c r="AY148" s="257" t="s">
        <v>263</v>
      </c>
    </row>
    <row r="149" spans="1:65" s="13" customFormat="1">
      <c r="B149" s="205"/>
      <c r="C149" s="206"/>
      <c r="D149" s="207" t="s">
        <v>272</v>
      </c>
      <c r="E149" s="208" t="s">
        <v>1</v>
      </c>
      <c r="F149" s="209" t="s">
        <v>5070</v>
      </c>
      <c r="G149" s="206"/>
      <c r="H149" s="210">
        <v>20.736000000000001</v>
      </c>
      <c r="I149" s="211"/>
      <c r="J149" s="206"/>
      <c r="K149" s="206"/>
      <c r="L149" s="212"/>
      <c r="M149" s="213"/>
      <c r="N149" s="214"/>
      <c r="O149" s="214"/>
      <c r="P149" s="214"/>
      <c r="Q149" s="214"/>
      <c r="R149" s="214"/>
      <c r="S149" s="214"/>
      <c r="T149" s="215"/>
      <c r="AT149" s="216" t="s">
        <v>272</v>
      </c>
      <c r="AU149" s="216" t="s">
        <v>73</v>
      </c>
      <c r="AV149" s="13" t="s">
        <v>73</v>
      </c>
      <c r="AW149" s="13" t="s">
        <v>30</v>
      </c>
      <c r="AX149" s="13" t="s">
        <v>64</v>
      </c>
      <c r="AY149" s="216" t="s">
        <v>263</v>
      </c>
    </row>
    <row r="150" spans="1:65" s="16" customFormat="1">
      <c r="B150" s="248"/>
      <c r="C150" s="249"/>
      <c r="D150" s="207" t="s">
        <v>272</v>
      </c>
      <c r="E150" s="250" t="s">
        <v>1</v>
      </c>
      <c r="F150" s="251" t="s">
        <v>5071</v>
      </c>
      <c r="G150" s="249"/>
      <c r="H150" s="250" t="s">
        <v>1</v>
      </c>
      <c r="I150" s="252"/>
      <c r="J150" s="249"/>
      <c r="K150" s="249"/>
      <c r="L150" s="253"/>
      <c r="M150" s="254"/>
      <c r="N150" s="255"/>
      <c r="O150" s="255"/>
      <c r="P150" s="255"/>
      <c r="Q150" s="255"/>
      <c r="R150" s="255"/>
      <c r="S150" s="255"/>
      <c r="T150" s="256"/>
      <c r="AT150" s="257" t="s">
        <v>272</v>
      </c>
      <c r="AU150" s="257" t="s">
        <v>73</v>
      </c>
      <c r="AV150" s="16" t="s">
        <v>71</v>
      </c>
      <c r="AW150" s="16" t="s">
        <v>30</v>
      </c>
      <c r="AX150" s="16" t="s">
        <v>64</v>
      </c>
      <c r="AY150" s="257" t="s">
        <v>263</v>
      </c>
    </row>
    <row r="151" spans="1:65" s="13" customFormat="1">
      <c r="B151" s="205"/>
      <c r="C151" s="206"/>
      <c r="D151" s="207" t="s">
        <v>272</v>
      </c>
      <c r="E151" s="208" t="s">
        <v>1</v>
      </c>
      <c r="F151" s="209" t="s">
        <v>5072</v>
      </c>
      <c r="G151" s="206"/>
      <c r="H151" s="210">
        <v>3.456</v>
      </c>
      <c r="I151" s="211"/>
      <c r="J151" s="206"/>
      <c r="K151" s="206"/>
      <c r="L151" s="212"/>
      <c r="M151" s="213"/>
      <c r="N151" s="214"/>
      <c r="O151" s="214"/>
      <c r="P151" s="214"/>
      <c r="Q151" s="214"/>
      <c r="R151" s="214"/>
      <c r="S151" s="214"/>
      <c r="T151" s="215"/>
      <c r="AT151" s="216" t="s">
        <v>272</v>
      </c>
      <c r="AU151" s="216" t="s">
        <v>73</v>
      </c>
      <c r="AV151" s="13" t="s">
        <v>73</v>
      </c>
      <c r="AW151" s="13" t="s">
        <v>30</v>
      </c>
      <c r="AX151" s="13" t="s">
        <v>64</v>
      </c>
      <c r="AY151" s="216" t="s">
        <v>263</v>
      </c>
    </row>
    <row r="152" spans="1:65" s="15" customFormat="1">
      <c r="B152" s="228"/>
      <c r="C152" s="229"/>
      <c r="D152" s="207" t="s">
        <v>272</v>
      </c>
      <c r="E152" s="230" t="s">
        <v>1</v>
      </c>
      <c r="F152" s="231" t="s">
        <v>280</v>
      </c>
      <c r="G152" s="229"/>
      <c r="H152" s="232">
        <v>24.192</v>
      </c>
      <c r="I152" s="233"/>
      <c r="J152" s="229"/>
      <c r="K152" s="229"/>
      <c r="L152" s="234"/>
      <c r="M152" s="235"/>
      <c r="N152" s="236"/>
      <c r="O152" s="236"/>
      <c r="P152" s="236"/>
      <c r="Q152" s="236"/>
      <c r="R152" s="236"/>
      <c r="S152" s="236"/>
      <c r="T152" s="237"/>
      <c r="AT152" s="238" t="s">
        <v>272</v>
      </c>
      <c r="AU152" s="238" t="s">
        <v>73</v>
      </c>
      <c r="AV152" s="15" t="s">
        <v>270</v>
      </c>
      <c r="AW152" s="15" t="s">
        <v>30</v>
      </c>
      <c r="AX152" s="15" t="s">
        <v>71</v>
      </c>
      <c r="AY152" s="238" t="s">
        <v>263</v>
      </c>
    </row>
    <row r="153" spans="1:65" s="2" customFormat="1" ht="24.2" customHeight="1">
      <c r="A153" s="35"/>
      <c r="B153" s="36"/>
      <c r="C153" s="191" t="s">
        <v>297</v>
      </c>
      <c r="D153" s="191" t="s">
        <v>266</v>
      </c>
      <c r="E153" s="192" t="s">
        <v>2083</v>
      </c>
      <c r="F153" s="193" t="s">
        <v>2084</v>
      </c>
      <c r="G153" s="194" t="s">
        <v>300</v>
      </c>
      <c r="H153" s="195">
        <v>1202.8420000000001</v>
      </c>
      <c r="I153" s="196"/>
      <c r="J153" s="197">
        <f>ROUND(I153*H153,2)</f>
        <v>0</v>
      </c>
      <c r="K153" s="198"/>
      <c r="L153" s="40"/>
      <c r="M153" s="199" t="s">
        <v>1</v>
      </c>
      <c r="N153" s="200" t="s">
        <v>38</v>
      </c>
      <c r="O153" s="72"/>
      <c r="P153" s="201">
        <f>O153*H153</f>
        <v>0</v>
      </c>
      <c r="Q153" s="201">
        <v>0</v>
      </c>
      <c r="R153" s="201">
        <f>Q153*H153</f>
        <v>0</v>
      </c>
      <c r="S153" s="201">
        <v>0</v>
      </c>
      <c r="T153" s="202">
        <f>S153*H153</f>
        <v>0</v>
      </c>
      <c r="U153" s="35"/>
      <c r="V153" s="35"/>
      <c r="W153" s="35"/>
      <c r="X153" s="35"/>
      <c r="Y153" s="35"/>
      <c r="Z153" s="35"/>
      <c r="AA153" s="35"/>
      <c r="AB153" s="35"/>
      <c r="AC153" s="35"/>
      <c r="AD153" s="35"/>
      <c r="AE153" s="35"/>
      <c r="AR153" s="203" t="s">
        <v>270</v>
      </c>
      <c r="AT153" s="203" t="s">
        <v>266</v>
      </c>
      <c r="AU153" s="203" t="s">
        <v>73</v>
      </c>
      <c r="AY153" s="18" t="s">
        <v>263</v>
      </c>
      <c r="BE153" s="204">
        <f>IF(N153="základní",J153,0)</f>
        <v>0</v>
      </c>
      <c r="BF153" s="204">
        <f>IF(N153="snížená",J153,0)</f>
        <v>0</v>
      </c>
      <c r="BG153" s="204">
        <f>IF(N153="zákl. přenesená",J153,0)</f>
        <v>0</v>
      </c>
      <c r="BH153" s="204">
        <f>IF(N153="sníž. přenesená",J153,0)</f>
        <v>0</v>
      </c>
      <c r="BI153" s="204">
        <f>IF(N153="nulová",J153,0)</f>
        <v>0</v>
      </c>
      <c r="BJ153" s="18" t="s">
        <v>71</v>
      </c>
      <c r="BK153" s="204">
        <f>ROUND(I153*H153,2)</f>
        <v>0</v>
      </c>
      <c r="BL153" s="18" t="s">
        <v>270</v>
      </c>
      <c r="BM153" s="203" t="s">
        <v>5073</v>
      </c>
    </row>
    <row r="154" spans="1:65" s="2" customFormat="1" ht="19.5">
      <c r="A154" s="35"/>
      <c r="B154" s="36"/>
      <c r="C154" s="37"/>
      <c r="D154" s="207" t="s">
        <v>294</v>
      </c>
      <c r="E154" s="37"/>
      <c r="F154" s="239" t="s">
        <v>2086</v>
      </c>
      <c r="G154" s="37"/>
      <c r="H154" s="37"/>
      <c r="I154" s="240"/>
      <c r="J154" s="37"/>
      <c r="K154" s="37"/>
      <c r="L154" s="40"/>
      <c r="M154" s="241"/>
      <c r="N154" s="242"/>
      <c r="O154" s="72"/>
      <c r="P154" s="72"/>
      <c r="Q154" s="72"/>
      <c r="R154" s="72"/>
      <c r="S154" s="72"/>
      <c r="T154" s="73"/>
      <c r="U154" s="35"/>
      <c r="V154" s="35"/>
      <c r="W154" s="35"/>
      <c r="X154" s="35"/>
      <c r="Y154" s="35"/>
      <c r="Z154" s="35"/>
      <c r="AA154" s="35"/>
      <c r="AB154" s="35"/>
      <c r="AC154" s="35"/>
      <c r="AD154" s="35"/>
      <c r="AE154" s="35"/>
      <c r="AT154" s="18" t="s">
        <v>294</v>
      </c>
      <c r="AU154" s="18" t="s">
        <v>73</v>
      </c>
    </row>
    <row r="155" spans="1:65" s="13" customFormat="1">
      <c r="B155" s="205"/>
      <c r="C155" s="206"/>
      <c r="D155" s="207" t="s">
        <v>272</v>
      </c>
      <c r="E155" s="208" t="s">
        <v>1</v>
      </c>
      <c r="F155" s="209" t="s">
        <v>5074</v>
      </c>
      <c r="G155" s="206"/>
      <c r="H155" s="210">
        <v>1202.8420000000001</v>
      </c>
      <c r="I155" s="211"/>
      <c r="J155" s="206"/>
      <c r="K155" s="206"/>
      <c r="L155" s="212"/>
      <c r="M155" s="213"/>
      <c r="N155" s="214"/>
      <c r="O155" s="214"/>
      <c r="P155" s="214"/>
      <c r="Q155" s="214"/>
      <c r="R155" s="214"/>
      <c r="S155" s="214"/>
      <c r="T155" s="215"/>
      <c r="AT155" s="216" t="s">
        <v>272</v>
      </c>
      <c r="AU155" s="216" t="s">
        <v>73</v>
      </c>
      <c r="AV155" s="13" t="s">
        <v>73</v>
      </c>
      <c r="AW155" s="13" t="s">
        <v>30</v>
      </c>
      <c r="AX155" s="13" t="s">
        <v>71</v>
      </c>
      <c r="AY155" s="216" t="s">
        <v>263</v>
      </c>
    </row>
    <row r="156" spans="1:65" s="2" customFormat="1" ht="37.9" customHeight="1">
      <c r="A156" s="35"/>
      <c r="B156" s="36"/>
      <c r="C156" s="191" t="s">
        <v>304</v>
      </c>
      <c r="D156" s="191" t="s">
        <v>266</v>
      </c>
      <c r="E156" s="192" t="s">
        <v>2091</v>
      </c>
      <c r="F156" s="193" t="s">
        <v>2092</v>
      </c>
      <c r="G156" s="194" t="s">
        <v>300</v>
      </c>
      <c r="H156" s="195">
        <v>1202.8420000000001</v>
      </c>
      <c r="I156" s="196"/>
      <c r="J156" s="197">
        <f>ROUND(I156*H156,2)</f>
        <v>0</v>
      </c>
      <c r="K156" s="198"/>
      <c r="L156" s="40"/>
      <c r="M156" s="199" t="s">
        <v>1</v>
      </c>
      <c r="N156" s="200" t="s">
        <v>38</v>
      </c>
      <c r="O156" s="72"/>
      <c r="P156" s="201">
        <f>O156*H156</f>
        <v>0</v>
      </c>
      <c r="Q156" s="201">
        <v>0</v>
      </c>
      <c r="R156" s="201">
        <f>Q156*H156</f>
        <v>0</v>
      </c>
      <c r="S156" s="201">
        <v>0</v>
      </c>
      <c r="T156" s="202">
        <f>S156*H156</f>
        <v>0</v>
      </c>
      <c r="U156" s="35"/>
      <c r="V156" s="35"/>
      <c r="W156" s="35"/>
      <c r="X156" s="35"/>
      <c r="Y156" s="35"/>
      <c r="Z156" s="35"/>
      <c r="AA156" s="35"/>
      <c r="AB156" s="35"/>
      <c r="AC156" s="35"/>
      <c r="AD156" s="35"/>
      <c r="AE156" s="35"/>
      <c r="AR156" s="203" t="s">
        <v>270</v>
      </c>
      <c r="AT156" s="203" t="s">
        <v>266</v>
      </c>
      <c r="AU156" s="203" t="s">
        <v>73</v>
      </c>
      <c r="AY156" s="18" t="s">
        <v>263</v>
      </c>
      <c r="BE156" s="204">
        <f>IF(N156="základní",J156,0)</f>
        <v>0</v>
      </c>
      <c r="BF156" s="204">
        <f>IF(N156="snížená",J156,0)</f>
        <v>0</v>
      </c>
      <c r="BG156" s="204">
        <f>IF(N156="zákl. přenesená",J156,0)</f>
        <v>0</v>
      </c>
      <c r="BH156" s="204">
        <f>IF(N156="sníž. přenesená",J156,0)</f>
        <v>0</v>
      </c>
      <c r="BI156" s="204">
        <f>IF(N156="nulová",J156,0)</f>
        <v>0</v>
      </c>
      <c r="BJ156" s="18" t="s">
        <v>71</v>
      </c>
      <c r="BK156" s="204">
        <f>ROUND(I156*H156,2)</f>
        <v>0</v>
      </c>
      <c r="BL156" s="18" t="s">
        <v>270</v>
      </c>
      <c r="BM156" s="203" t="s">
        <v>5075</v>
      </c>
    </row>
    <row r="157" spans="1:65" s="2" customFormat="1" ht="37.9" customHeight="1">
      <c r="A157" s="35"/>
      <c r="B157" s="36"/>
      <c r="C157" s="191" t="s">
        <v>309</v>
      </c>
      <c r="D157" s="191" t="s">
        <v>266</v>
      </c>
      <c r="E157" s="192" t="s">
        <v>531</v>
      </c>
      <c r="F157" s="193" t="s">
        <v>532</v>
      </c>
      <c r="G157" s="194" t="s">
        <v>300</v>
      </c>
      <c r="H157" s="195">
        <v>22853.998</v>
      </c>
      <c r="I157" s="196"/>
      <c r="J157" s="197">
        <f>ROUND(I157*H157,2)</f>
        <v>0</v>
      </c>
      <c r="K157" s="198"/>
      <c r="L157" s="40"/>
      <c r="M157" s="199" t="s">
        <v>1</v>
      </c>
      <c r="N157" s="200" t="s">
        <v>38</v>
      </c>
      <c r="O157" s="72"/>
      <c r="P157" s="201">
        <f>O157*H157</f>
        <v>0</v>
      </c>
      <c r="Q157" s="201">
        <v>0</v>
      </c>
      <c r="R157" s="201">
        <f>Q157*H157</f>
        <v>0</v>
      </c>
      <c r="S157" s="201">
        <v>0</v>
      </c>
      <c r="T157" s="202">
        <f>S157*H157</f>
        <v>0</v>
      </c>
      <c r="U157" s="35"/>
      <c r="V157" s="35"/>
      <c r="W157" s="35"/>
      <c r="X157" s="35"/>
      <c r="Y157" s="35"/>
      <c r="Z157" s="35"/>
      <c r="AA157" s="35"/>
      <c r="AB157" s="35"/>
      <c r="AC157" s="35"/>
      <c r="AD157" s="35"/>
      <c r="AE157" s="35"/>
      <c r="AR157" s="203" t="s">
        <v>270</v>
      </c>
      <c r="AT157" s="203" t="s">
        <v>266</v>
      </c>
      <c r="AU157" s="203" t="s">
        <v>73</v>
      </c>
      <c r="AY157" s="18" t="s">
        <v>263</v>
      </c>
      <c r="BE157" s="204">
        <f>IF(N157="základní",J157,0)</f>
        <v>0</v>
      </c>
      <c r="BF157" s="204">
        <f>IF(N157="snížená",J157,0)</f>
        <v>0</v>
      </c>
      <c r="BG157" s="204">
        <f>IF(N157="zákl. přenesená",J157,0)</f>
        <v>0</v>
      </c>
      <c r="BH157" s="204">
        <f>IF(N157="sníž. přenesená",J157,0)</f>
        <v>0</v>
      </c>
      <c r="BI157" s="204">
        <f>IF(N157="nulová",J157,0)</f>
        <v>0</v>
      </c>
      <c r="BJ157" s="18" t="s">
        <v>71</v>
      </c>
      <c r="BK157" s="204">
        <f>ROUND(I157*H157,2)</f>
        <v>0</v>
      </c>
      <c r="BL157" s="18" t="s">
        <v>270</v>
      </c>
      <c r="BM157" s="203" t="s">
        <v>5076</v>
      </c>
    </row>
    <row r="158" spans="1:65" s="13" customFormat="1">
      <c r="B158" s="205"/>
      <c r="C158" s="206"/>
      <c r="D158" s="207" t="s">
        <v>272</v>
      </c>
      <c r="E158" s="206"/>
      <c r="F158" s="209" t="s">
        <v>5077</v>
      </c>
      <c r="G158" s="206"/>
      <c r="H158" s="210">
        <v>22853.998</v>
      </c>
      <c r="I158" s="211"/>
      <c r="J158" s="206"/>
      <c r="K158" s="206"/>
      <c r="L158" s="212"/>
      <c r="M158" s="213"/>
      <c r="N158" s="214"/>
      <c r="O158" s="214"/>
      <c r="P158" s="214"/>
      <c r="Q158" s="214"/>
      <c r="R158" s="214"/>
      <c r="S158" s="214"/>
      <c r="T158" s="215"/>
      <c r="AT158" s="216" t="s">
        <v>272</v>
      </c>
      <c r="AU158" s="216" t="s">
        <v>73</v>
      </c>
      <c r="AV158" s="13" t="s">
        <v>73</v>
      </c>
      <c r="AW158" s="13" t="s">
        <v>4</v>
      </c>
      <c r="AX158" s="13" t="s">
        <v>71</v>
      </c>
      <c r="AY158" s="216" t="s">
        <v>263</v>
      </c>
    </row>
    <row r="159" spans="1:65" s="2" customFormat="1" ht="33" customHeight="1">
      <c r="A159" s="35"/>
      <c r="B159" s="36"/>
      <c r="C159" s="191" t="s">
        <v>314</v>
      </c>
      <c r="D159" s="191" t="s">
        <v>266</v>
      </c>
      <c r="E159" s="192" t="s">
        <v>544</v>
      </c>
      <c r="F159" s="193" t="s">
        <v>545</v>
      </c>
      <c r="G159" s="194" t="s">
        <v>307</v>
      </c>
      <c r="H159" s="195">
        <v>2165.116</v>
      </c>
      <c r="I159" s="196"/>
      <c r="J159" s="197">
        <f>ROUND(I159*H159,2)</f>
        <v>0</v>
      </c>
      <c r="K159" s="198"/>
      <c r="L159" s="40"/>
      <c r="M159" s="199" t="s">
        <v>1</v>
      </c>
      <c r="N159" s="200" t="s">
        <v>38</v>
      </c>
      <c r="O159" s="72"/>
      <c r="P159" s="201">
        <f>O159*H159</f>
        <v>0</v>
      </c>
      <c r="Q159" s="201">
        <v>0</v>
      </c>
      <c r="R159" s="201">
        <f>Q159*H159</f>
        <v>0</v>
      </c>
      <c r="S159" s="201">
        <v>0</v>
      </c>
      <c r="T159" s="202">
        <f>S159*H159</f>
        <v>0</v>
      </c>
      <c r="U159" s="35"/>
      <c r="V159" s="35"/>
      <c r="W159" s="35"/>
      <c r="X159" s="35"/>
      <c r="Y159" s="35"/>
      <c r="Z159" s="35"/>
      <c r="AA159" s="35"/>
      <c r="AB159" s="35"/>
      <c r="AC159" s="35"/>
      <c r="AD159" s="35"/>
      <c r="AE159" s="35"/>
      <c r="AR159" s="203" t="s">
        <v>270</v>
      </c>
      <c r="AT159" s="203" t="s">
        <v>266</v>
      </c>
      <c r="AU159" s="203" t="s">
        <v>73</v>
      </c>
      <c r="AY159" s="18" t="s">
        <v>263</v>
      </c>
      <c r="BE159" s="204">
        <f>IF(N159="základní",J159,0)</f>
        <v>0</v>
      </c>
      <c r="BF159" s="204">
        <f>IF(N159="snížená",J159,0)</f>
        <v>0</v>
      </c>
      <c r="BG159" s="204">
        <f>IF(N159="zákl. přenesená",J159,0)</f>
        <v>0</v>
      </c>
      <c r="BH159" s="204">
        <f>IF(N159="sníž. přenesená",J159,0)</f>
        <v>0</v>
      </c>
      <c r="BI159" s="204">
        <f>IF(N159="nulová",J159,0)</f>
        <v>0</v>
      </c>
      <c r="BJ159" s="18" t="s">
        <v>71</v>
      </c>
      <c r="BK159" s="204">
        <f>ROUND(I159*H159,2)</f>
        <v>0</v>
      </c>
      <c r="BL159" s="18" t="s">
        <v>270</v>
      </c>
      <c r="BM159" s="203" t="s">
        <v>5078</v>
      </c>
    </row>
    <row r="160" spans="1:65" s="13" customFormat="1">
      <c r="B160" s="205"/>
      <c r="C160" s="206"/>
      <c r="D160" s="207" t="s">
        <v>272</v>
      </c>
      <c r="E160" s="206"/>
      <c r="F160" s="209" t="s">
        <v>5079</v>
      </c>
      <c r="G160" s="206"/>
      <c r="H160" s="210">
        <v>2165.116</v>
      </c>
      <c r="I160" s="211"/>
      <c r="J160" s="206"/>
      <c r="K160" s="206"/>
      <c r="L160" s="212"/>
      <c r="M160" s="213"/>
      <c r="N160" s="214"/>
      <c r="O160" s="214"/>
      <c r="P160" s="214"/>
      <c r="Q160" s="214"/>
      <c r="R160" s="214"/>
      <c r="S160" s="214"/>
      <c r="T160" s="215"/>
      <c r="AT160" s="216" t="s">
        <v>272</v>
      </c>
      <c r="AU160" s="216" t="s">
        <v>73</v>
      </c>
      <c r="AV160" s="13" t="s">
        <v>73</v>
      </c>
      <c r="AW160" s="13" t="s">
        <v>4</v>
      </c>
      <c r="AX160" s="13" t="s">
        <v>71</v>
      </c>
      <c r="AY160" s="216" t="s">
        <v>263</v>
      </c>
    </row>
    <row r="161" spans="1:65" s="2" customFormat="1" ht="24.2" customHeight="1">
      <c r="A161" s="35"/>
      <c r="B161" s="36"/>
      <c r="C161" s="191" t="s">
        <v>264</v>
      </c>
      <c r="D161" s="191" t="s">
        <v>266</v>
      </c>
      <c r="E161" s="192" t="s">
        <v>464</v>
      </c>
      <c r="F161" s="193" t="s">
        <v>465</v>
      </c>
      <c r="G161" s="194" t="s">
        <v>269</v>
      </c>
      <c r="H161" s="195">
        <v>391.8</v>
      </c>
      <c r="I161" s="196"/>
      <c r="J161" s="197">
        <f>ROUND(I161*H161,2)</f>
        <v>0</v>
      </c>
      <c r="K161" s="198"/>
      <c r="L161" s="40"/>
      <c r="M161" s="199" t="s">
        <v>1</v>
      </c>
      <c r="N161" s="200" t="s">
        <v>38</v>
      </c>
      <c r="O161" s="72"/>
      <c r="P161" s="201">
        <f>O161*H161</f>
        <v>0</v>
      </c>
      <c r="Q161" s="201">
        <v>0</v>
      </c>
      <c r="R161" s="201">
        <f>Q161*H161</f>
        <v>0</v>
      </c>
      <c r="S161" s="201">
        <v>0</v>
      </c>
      <c r="T161" s="202">
        <f>S161*H161</f>
        <v>0</v>
      </c>
      <c r="U161" s="35"/>
      <c r="V161" s="35"/>
      <c r="W161" s="35"/>
      <c r="X161" s="35"/>
      <c r="Y161" s="35"/>
      <c r="Z161" s="35"/>
      <c r="AA161" s="35"/>
      <c r="AB161" s="35"/>
      <c r="AC161" s="35"/>
      <c r="AD161" s="35"/>
      <c r="AE161" s="35"/>
      <c r="AR161" s="203" t="s">
        <v>270</v>
      </c>
      <c r="AT161" s="203" t="s">
        <v>266</v>
      </c>
      <c r="AU161" s="203" t="s">
        <v>73</v>
      </c>
      <c r="AY161" s="18" t="s">
        <v>263</v>
      </c>
      <c r="BE161" s="204">
        <f>IF(N161="základní",J161,0)</f>
        <v>0</v>
      </c>
      <c r="BF161" s="204">
        <f>IF(N161="snížená",J161,0)</f>
        <v>0</v>
      </c>
      <c r="BG161" s="204">
        <f>IF(N161="zákl. přenesená",J161,0)</f>
        <v>0</v>
      </c>
      <c r="BH161" s="204">
        <f>IF(N161="sníž. přenesená",J161,0)</f>
        <v>0</v>
      </c>
      <c r="BI161" s="204">
        <f>IF(N161="nulová",J161,0)</f>
        <v>0</v>
      </c>
      <c r="BJ161" s="18" t="s">
        <v>71</v>
      </c>
      <c r="BK161" s="204">
        <f>ROUND(I161*H161,2)</f>
        <v>0</v>
      </c>
      <c r="BL161" s="18" t="s">
        <v>270</v>
      </c>
      <c r="BM161" s="203" t="s">
        <v>5080</v>
      </c>
    </row>
    <row r="162" spans="1:65" s="2" customFormat="1" ht="19.5">
      <c r="A162" s="35"/>
      <c r="B162" s="36"/>
      <c r="C162" s="37"/>
      <c r="D162" s="207" t="s">
        <v>294</v>
      </c>
      <c r="E162" s="37"/>
      <c r="F162" s="239" t="s">
        <v>2068</v>
      </c>
      <c r="G162" s="37"/>
      <c r="H162" s="37"/>
      <c r="I162" s="240"/>
      <c r="J162" s="37"/>
      <c r="K162" s="37"/>
      <c r="L162" s="40"/>
      <c r="M162" s="241"/>
      <c r="N162" s="242"/>
      <c r="O162" s="72"/>
      <c r="P162" s="72"/>
      <c r="Q162" s="72"/>
      <c r="R162" s="72"/>
      <c r="S162" s="72"/>
      <c r="T162" s="73"/>
      <c r="U162" s="35"/>
      <c r="V162" s="35"/>
      <c r="W162" s="35"/>
      <c r="X162" s="35"/>
      <c r="Y162" s="35"/>
      <c r="Z162" s="35"/>
      <c r="AA162" s="35"/>
      <c r="AB162" s="35"/>
      <c r="AC162" s="35"/>
      <c r="AD162" s="35"/>
      <c r="AE162" s="35"/>
      <c r="AT162" s="18" t="s">
        <v>294</v>
      </c>
      <c r="AU162" s="18" t="s">
        <v>73</v>
      </c>
    </row>
    <row r="163" spans="1:65" s="16" customFormat="1">
      <c r="B163" s="248"/>
      <c r="C163" s="249"/>
      <c r="D163" s="207" t="s">
        <v>272</v>
      </c>
      <c r="E163" s="250" t="s">
        <v>1</v>
      </c>
      <c r="F163" s="251" t="s">
        <v>2069</v>
      </c>
      <c r="G163" s="249"/>
      <c r="H163" s="250" t="s">
        <v>1</v>
      </c>
      <c r="I163" s="252"/>
      <c r="J163" s="249"/>
      <c r="K163" s="249"/>
      <c r="L163" s="253"/>
      <c r="M163" s="254"/>
      <c r="N163" s="255"/>
      <c r="O163" s="255"/>
      <c r="P163" s="255"/>
      <c r="Q163" s="255"/>
      <c r="R163" s="255"/>
      <c r="S163" s="255"/>
      <c r="T163" s="256"/>
      <c r="AT163" s="257" t="s">
        <v>272</v>
      </c>
      <c r="AU163" s="257" t="s">
        <v>73</v>
      </c>
      <c r="AV163" s="16" t="s">
        <v>71</v>
      </c>
      <c r="AW163" s="16" t="s">
        <v>30</v>
      </c>
      <c r="AX163" s="16" t="s">
        <v>64</v>
      </c>
      <c r="AY163" s="257" t="s">
        <v>263</v>
      </c>
    </row>
    <row r="164" spans="1:65" s="13" customFormat="1">
      <c r="B164" s="205"/>
      <c r="C164" s="206"/>
      <c r="D164" s="207" t="s">
        <v>272</v>
      </c>
      <c r="E164" s="208" t="s">
        <v>1</v>
      </c>
      <c r="F164" s="209" t="s">
        <v>5081</v>
      </c>
      <c r="G164" s="206"/>
      <c r="H164" s="210">
        <v>391.8</v>
      </c>
      <c r="I164" s="211"/>
      <c r="J164" s="206"/>
      <c r="K164" s="206"/>
      <c r="L164" s="212"/>
      <c r="M164" s="213"/>
      <c r="N164" s="214"/>
      <c r="O164" s="214"/>
      <c r="P164" s="214"/>
      <c r="Q164" s="214"/>
      <c r="R164" s="214"/>
      <c r="S164" s="214"/>
      <c r="T164" s="215"/>
      <c r="AT164" s="216" t="s">
        <v>272</v>
      </c>
      <c r="AU164" s="216" t="s">
        <v>73</v>
      </c>
      <c r="AV164" s="13" t="s">
        <v>73</v>
      </c>
      <c r="AW164" s="13" t="s">
        <v>30</v>
      </c>
      <c r="AX164" s="13" t="s">
        <v>64</v>
      </c>
      <c r="AY164" s="216" t="s">
        <v>263</v>
      </c>
    </row>
    <row r="165" spans="1:65" s="15" customFormat="1">
      <c r="B165" s="228"/>
      <c r="C165" s="229"/>
      <c r="D165" s="207" t="s">
        <v>272</v>
      </c>
      <c r="E165" s="230" t="s">
        <v>1</v>
      </c>
      <c r="F165" s="231" t="s">
        <v>280</v>
      </c>
      <c r="G165" s="229"/>
      <c r="H165" s="232">
        <v>391.8</v>
      </c>
      <c r="I165" s="233"/>
      <c r="J165" s="229"/>
      <c r="K165" s="229"/>
      <c r="L165" s="234"/>
      <c r="M165" s="235"/>
      <c r="N165" s="236"/>
      <c r="O165" s="236"/>
      <c r="P165" s="236"/>
      <c r="Q165" s="236"/>
      <c r="R165" s="236"/>
      <c r="S165" s="236"/>
      <c r="T165" s="237"/>
      <c r="AT165" s="238" t="s">
        <v>272</v>
      </c>
      <c r="AU165" s="238" t="s">
        <v>73</v>
      </c>
      <c r="AV165" s="15" t="s">
        <v>270</v>
      </c>
      <c r="AW165" s="15" t="s">
        <v>30</v>
      </c>
      <c r="AX165" s="15" t="s">
        <v>71</v>
      </c>
      <c r="AY165" s="238" t="s">
        <v>263</v>
      </c>
    </row>
    <row r="166" spans="1:65" s="2" customFormat="1" ht="24.2" customHeight="1">
      <c r="A166" s="35"/>
      <c r="B166" s="36"/>
      <c r="C166" s="191" t="s">
        <v>322</v>
      </c>
      <c r="D166" s="191" t="s">
        <v>266</v>
      </c>
      <c r="E166" s="192" t="s">
        <v>2071</v>
      </c>
      <c r="F166" s="193" t="s">
        <v>2072</v>
      </c>
      <c r="G166" s="194" t="s">
        <v>269</v>
      </c>
      <c r="H166" s="195">
        <v>391.8</v>
      </c>
      <c r="I166" s="196"/>
      <c r="J166" s="197">
        <f>ROUND(I166*H166,2)</f>
        <v>0</v>
      </c>
      <c r="K166" s="198"/>
      <c r="L166" s="40"/>
      <c r="M166" s="199" t="s">
        <v>1</v>
      </c>
      <c r="N166" s="200" t="s">
        <v>38</v>
      </c>
      <c r="O166" s="72"/>
      <c r="P166" s="201">
        <f>O166*H166</f>
        <v>0</v>
      </c>
      <c r="Q166" s="201">
        <v>0</v>
      </c>
      <c r="R166" s="201">
        <f>Q166*H166</f>
        <v>0</v>
      </c>
      <c r="S166" s="201">
        <v>0</v>
      </c>
      <c r="T166" s="202">
        <f>S166*H166</f>
        <v>0</v>
      </c>
      <c r="U166" s="35"/>
      <c r="V166" s="35"/>
      <c r="W166" s="35"/>
      <c r="X166" s="35"/>
      <c r="Y166" s="35"/>
      <c r="Z166" s="35"/>
      <c r="AA166" s="35"/>
      <c r="AB166" s="35"/>
      <c r="AC166" s="35"/>
      <c r="AD166" s="35"/>
      <c r="AE166" s="35"/>
      <c r="AR166" s="203" t="s">
        <v>270</v>
      </c>
      <c r="AT166" s="203" t="s">
        <v>266</v>
      </c>
      <c r="AU166" s="203" t="s">
        <v>73</v>
      </c>
      <c r="AY166" s="18" t="s">
        <v>263</v>
      </c>
      <c r="BE166" s="204">
        <f>IF(N166="základní",J166,0)</f>
        <v>0</v>
      </c>
      <c r="BF166" s="204">
        <f>IF(N166="snížená",J166,0)</f>
        <v>0</v>
      </c>
      <c r="BG166" s="204">
        <f>IF(N166="zákl. přenesená",J166,0)</f>
        <v>0</v>
      </c>
      <c r="BH166" s="204">
        <f>IF(N166="sníž. přenesená",J166,0)</f>
        <v>0</v>
      </c>
      <c r="BI166" s="204">
        <f>IF(N166="nulová",J166,0)</f>
        <v>0</v>
      </c>
      <c r="BJ166" s="18" t="s">
        <v>71</v>
      </c>
      <c r="BK166" s="204">
        <f>ROUND(I166*H166,2)</f>
        <v>0</v>
      </c>
      <c r="BL166" s="18" t="s">
        <v>270</v>
      </c>
      <c r="BM166" s="203" t="s">
        <v>5082</v>
      </c>
    </row>
    <row r="167" spans="1:65" s="2" customFormat="1" ht="19.5">
      <c r="A167" s="35"/>
      <c r="B167" s="36"/>
      <c r="C167" s="37"/>
      <c r="D167" s="207" t="s">
        <v>294</v>
      </c>
      <c r="E167" s="37"/>
      <c r="F167" s="239" t="s">
        <v>2074</v>
      </c>
      <c r="G167" s="37"/>
      <c r="H167" s="37"/>
      <c r="I167" s="240"/>
      <c r="J167" s="37"/>
      <c r="K167" s="37"/>
      <c r="L167" s="40"/>
      <c r="M167" s="241"/>
      <c r="N167" s="242"/>
      <c r="O167" s="72"/>
      <c r="P167" s="72"/>
      <c r="Q167" s="72"/>
      <c r="R167" s="72"/>
      <c r="S167" s="72"/>
      <c r="T167" s="73"/>
      <c r="U167" s="35"/>
      <c r="V167" s="35"/>
      <c r="W167" s="35"/>
      <c r="X167" s="35"/>
      <c r="Y167" s="35"/>
      <c r="Z167" s="35"/>
      <c r="AA167" s="35"/>
      <c r="AB167" s="35"/>
      <c r="AC167" s="35"/>
      <c r="AD167" s="35"/>
      <c r="AE167" s="35"/>
      <c r="AT167" s="18" t="s">
        <v>294</v>
      </c>
      <c r="AU167" s="18" t="s">
        <v>73</v>
      </c>
    </row>
    <row r="168" spans="1:65" s="16" customFormat="1">
      <c r="B168" s="248"/>
      <c r="C168" s="249"/>
      <c r="D168" s="207" t="s">
        <v>272</v>
      </c>
      <c r="E168" s="250" t="s">
        <v>1</v>
      </c>
      <c r="F168" s="251" t="s">
        <v>2069</v>
      </c>
      <c r="G168" s="249"/>
      <c r="H168" s="250" t="s">
        <v>1</v>
      </c>
      <c r="I168" s="252"/>
      <c r="J168" s="249"/>
      <c r="K168" s="249"/>
      <c r="L168" s="253"/>
      <c r="M168" s="254"/>
      <c r="N168" s="255"/>
      <c r="O168" s="255"/>
      <c r="P168" s="255"/>
      <c r="Q168" s="255"/>
      <c r="R168" s="255"/>
      <c r="S168" s="255"/>
      <c r="T168" s="256"/>
      <c r="AT168" s="257" t="s">
        <v>272</v>
      </c>
      <c r="AU168" s="257" t="s">
        <v>73</v>
      </c>
      <c r="AV168" s="16" t="s">
        <v>71</v>
      </c>
      <c r="AW168" s="16" t="s">
        <v>30</v>
      </c>
      <c r="AX168" s="16" t="s">
        <v>64</v>
      </c>
      <c r="AY168" s="257" t="s">
        <v>263</v>
      </c>
    </row>
    <row r="169" spans="1:65" s="13" customFormat="1">
      <c r="B169" s="205"/>
      <c r="C169" s="206"/>
      <c r="D169" s="207" t="s">
        <v>272</v>
      </c>
      <c r="E169" s="208" t="s">
        <v>1</v>
      </c>
      <c r="F169" s="209" t="s">
        <v>5081</v>
      </c>
      <c r="G169" s="206"/>
      <c r="H169" s="210">
        <v>391.8</v>
      </c>
      <c r="I169" s="211"/>
      <c r="J169" s="206"/>
      <c r="K169" s="206"/>
      <c r="L169" s="212"/>
      <c r="M169" s="213"/>
      <c r="N169" s="214"/>
      <c r="O169" s="214"/>
      <c r="P169" s="214"/>
      <c r="Q169" s="214"/>
      <c r="R169" s="214"/>
      <c r="S169" s="214"/>
      <c r="T169" s="215"/>
      <c r="AT169" s="216" t="s">
        <v>272</v>
      </c>
      <c r="AU169" s="216" t="s">
        <v>73</v>
      </c>
      <c r="AV169" s="13" t="s">
        <v>73</v>
      </c>
      <c r="AW169" s="13" t="s">
        <v>30</v>
      </c>
      <c r="AX169" s="13" t="s">
        <v>64</v>
      </c>
      <c r="AY169" s="216" t="s">
        <v>263</v>
      </c>
    </row>
    <row r="170" spans="1:65" s="15" customFormat="1">
      <c r="B170" s="228"/>
      <c r="C170" s="229"/>
      <c r="D170" s="207" t="s">
        <v>272</v>
      </c>
      <c r="E170" s="230" t="s">
        <v>1</v>
      </c>
      <c r="F170" s="231" t="s">
        <v>280</v>
      </c>
      <c r="G170" s="229"/>
      <c r="H170" s="232">
        <v>391.8</v>
      </c>
      <c r="I170" s="233"/>
      <c r="J170" s="229"/>
      <c r="K170" s="229"/>
      <c r="L170" s="234"/>
      <c r="M170" s="235"/>
      <c r="N170" s="236"/>
      <c r="O170" s="236"/>
      <c r="P170" s="236"/>
      <c r="Q170" s="236"/>
      <c r="R170" s="236"/>
      <c r="S170" s="236"/>
      <c r="T170" s="237"/>
      <c r="AT170" s="238" t="s">
        <v>272</v>
      </c>
      <c r="AU170" s="238" t="s">
        <v>73</v>
      </c>
      <c r="AV170" s="15" t="s">
        <v>270</v>
      </c>
      <c r="AW170" s="15" t="s">
        <v>30</v>
      </c>
      <c r="AX170" s="15" t="s">
        <v>71</v>
      </c>
      <c r="AY170" s="238" t="s">
        <v>263</v>
      </c>
    </row>
    <row r="171" spans="1:65" s="2" customFormat="1" ht="16.5" customHeight="1">
      <c r="A171" s="35"/>
      <c r="B171" s="36"/>
      <c r="C171" s="261" t="s">
        <v>327</v>
      </c>
      <c r="D171" s="261" t="s">
        <v>401</v>
      </c>
      <c r="E171" s="262" t="s">
        <v>2075</v>
      </c>
      <c r="F171" s="263" t="s">
        <v>2076</v>
      </c>
      <c r="G171" s="264" t="s">
        <v>269</v>
      </c>
      <c r="H171" s="265">
        <v>430.98</v>
      </c>
      <c r="I171" s="266"/>
      <c r="J171" s="267">
        <f>ROUND(I171*H171,2)</f>
        <v>0</v>
      </c>
      <c r="K171" s="268"/>
      <c r="L171" s="269"/>
      <c r="M171" s="270" t="s">
        <v>1</v>
      </c>
      <c r="N171" s="271" t="s">
        <v>38</v>
      </c>
      <c r="O171" s="72"/>
      <c r="P171" s="201">
        <f>O171*H171</f>
        <v>0</v>
      </c>
      <c r="Q171" s="201">
        <v>0</v>
      </c>
      <c r="R171" s="201">
        <f>Q171*H171</f>
        <v>0</v>
      </c>
      <c r="S171" s="201">
        <v>0</v>
      </c>
      <c r="T171" s="202">
        <f>S171*H171</f>
        <v>0</v>
      </c>
      <c r="U171" s="35"/>
      <c r="V171" s="35"/>
      <c r="W171" s="35"/>
      <c r="X171" s="35"/>
      <c r="Y171" s="35"/>
      <c r="Z171" s="35"/>
      <c r="AA171" s="35"/>
      <c r="AB171" s="35"/>
      <c r="AC171" s="35"/>
      <c r="AD171" s="35"/>
      <c r="AE171" s="35"/>
      <c r="AR171" s="203" t="s">
        <v>314</v>
      </c>
      <c r="AT171" s="203" t="s">
        <v>401</v>
      </c>
      <c r="AU171" s="203" t="s">
        <v>73</v>
      </c>
      <c r="AY171" s="18" t="s">
        <v>263</v>
      </c>
      <c r="BE171" s="204">
        <f>IF(N171="základní",J171,0)</f>
        <v>0</v>
      </c>
      <c r="BF171" s="204">
        <f>IF(N171="snížená",J171,0)</f>
        <v>0</v>
      </c>
      <c r="BG171" s="204">
        <f>IF(N171="zákl. přenesená",J171,0)</f>
        <v>0</v>
      </c>
      <c r="BH171" s="204">
        <f>IF(N171="sníž. přenesená",J171,0)</f>
        <v>0</v>
      </c>
      <c r="BI171" s="204">
        <f>IF(N171="nulová",J171,0)</f>
        <v>0</v>
      </c>
      <c r="BJ171" s="18" t="s">
        <v>71</v>
      </c>
      <c r="BK171" s="204">
        <f>ROUND(I171*H171,2)</f>
        <v>0</v>
      </c>
      <c r="BL171" s="18" t="s">
        <v>270</v>
      </c>
      <c r="BM171" s="203" t="s">
        <v>5083</v>
      </c>
    </row>
    <row r="172" spans="1:65" s="13" customFormat="1">
      <c r="B172" s="205"/>
      <c r="C172" s="206"/>
      <c r="D172" s="207" t="s">
        <v>272</v>
      </c>
      <c r="E172" s="208" t="s">
        <v>1</v>
      </c>
      <c r="F172" s="209" t="s">
        <v>5084</v>
      </c>
      <c r="G172" s="206"/>
      <c r="H172" s="210">
        <v>430.98</v>
      </c>
      <c r="I172" s="211"/>
      <c r="J172" s="206"/>
      <c r="K172" s="206"/>
      <c r="L172" s="212"/>
      <c r="M172" s="213"/>
      <c r="N172" s="214"/>
      <c r="O172" s="214"/>
      <c r="P172" s="214"/>
      <c r="Q172" s="214"/>
      <c r="R172" s="214"/>
      <c r="S172" s="214"/>
      <c r="T172" s="215"/>
      <c r="AT172" s="216" t="s">
        <v>272</v>
      </c>
      <c r="AU172" s="216" t="s">
        <v>73</v>
      </c>
      <c r="AV172" s="13" t="s">
        <v>73</v>
      </c>
      <c r="AW172" s="13" t="s">
        <v>30</v>
      </c>
      <c r="AX172" s="13" t="s">
        <v>64</v>
      </c>
      <c r="AY172" s="216" t="s">
        <v>263</v>
      </c>
    </row>
    <row r="173" spans="1:65" s="15" customFormat="1">
      <c r="B173" s="228"/>
      <c r="C173" s="229"/>
      <c r="D173" s="207" t="s">
        <v>272</v>
      </c>
      <c r="E173" s="230" t="s">
        <v>1</v>
      </c>
      <c r="F173" s="231" t="s">
        <v>280</v>
      </c>
      <c r="G173" s="229"/>
      <c r="H173" s="232">
        <v>430.98</v>
      </c>
      <c r="I173" s="233"/>
      <c r="J173" s="229"/>
      <c r="K173" s="229"/>
      <c r="L173" s="234"/>
      <c r="M173" s="235"/>
      <c r="N173" s="236"/>
      <c r="O173" s="236"/>
      <c r="P173" s="236"/>
      <c r="Q173" s="236"/>
      <c r="R173" s="236"/>
      <c r="S173" s="236"/>
      <c r="T173" s="237"/>
      <c r="AT173" s="238" t="s">
        <v>272</v>
      </c>
      <c r="AU173" s="238" t="s">
        <v>73</v>
      </c>
      <c r="AV173" s="15" t="s">
        <v>270</v>
      </c>
      <c r="AW173" s="15" t="s">
        <v>30</v>
      </c>
      <c r="AX173" s="15" t="s">
        <v>71</v>
      </c>
      <c r="AY173" s="238" t="s">
        <v>263</v>
      </c>
    </row>
    <row r="174" spans="1:65" s="2" customFormat="1" ht="33" customHeight="1">
      <c r="A174" s="35"/>
      <c r="B174" s="36"/>
      <c r="C174" s="191" t="s">
        <v>8</v>
      </c>
      <c r="D174" s="191" t="s">
        <v>266</v>
      </c>
      <c r="E174" s="192" t="s">
        <v>2079</v>
      </c>
      <c r="F174" s="193" t="s">
        <v>2080</v>
      </c>
      <c r="G174" s="194" t="s">
        <v>269</v>
      </c>
      <c r="H174" s="195">
        <v>391.8</v>
      </c>
      <c r="I174" s="196"/>
      <c r="J174" s="197">
        <f>ROUND(I174*H174,2)</f>
        <v>0</v>
      </c>
      <c r="K174" s="198"/>
      <c r="L174" s="40"/>
      <c r="M174" s="199" t="s">
        <v>1</v>
      </c>
      <c r="N174" s="200" t="s">
        <v>38</v>
      </c>
      <c r="O174" s="72"/>
      <c r="P174" s="201">
        <f>O174*H174</f>
        <v>0</v>
      </c>
      <c r="Q174" s="201">
        <v>0</v>
      </c>
      <c r="R174" s="201">
        <f>Q174*H174</f>
        <v>0</v>
      </c>
      <c r="S174" s="201">
        <v>0</v>
      </c>
      <c r="T174" s="202">
        <f>S174*H174</f>
        <v>0</v>
      </c>
      <c r="U174" s="35"/>
      <c r="V174" s="35"/>
      <c r="W174" s="35"/>
      <c r="X174" s="35"/>
      <c r="Y174" s="35"/>
      <c r="Z174" s="35"/>
      <c r="AA174" s="35"/>
      <c r="AB174" s="35"/>
      <c r="AC174" s="35"/>
      <c r="AD174" s="35"/>
      <c r="AE174" s="35"/>
      <c r="AR174" s="203" t="s">
        <v>270</v>
      </c>
      <c r="AT174" s="203" t="s">
        <v>266</v>
      </c>
      <c r="AU174" s="203" t="s">
        <v>73</v>
      </c>
      <c r="AY174" s="18" t="s">
        <v>263</v>
      </c>
      <c r="BE174" s="204">
        <f>IF(N174="základní",J174,0)</f>
        <v>0</v>
      </c>
      <c r="BF174" s="204">
        <f>IF(N174="snížená",J174,0)</f>
        <v>0</v>
      </c>
      <c r="BG174" s="204">
        <f>IF(N174="zákl. přenesená",J174,0)</f>
        <v>0</v>
      </c>
      <c r="BH174" s="204">
        <f>IF(N174="sníž. přenesená",J174,0)</f>
        <v>0</v>
      </c>
      <c r="BI174" s="204">
        <f>IF(N174="nulová",J174,0)</f>
        <v>0</v>
      </c>
      <c r="BJ174" s="18" t="s">
        <v>71</v>
      </c>
      <c r="BK174" s="204">
        <f>ROUND(I174*H174,2)</f>
        <v>0</v>
      </c>
      <c r="BL174" s="18" t="s">
        <v>270</v>
      </c>
      <c r="BM174" s="203" t="s">
        <v>5085</v>
      </c>
    </row>
    <row r="175" spans="1:65" s="2" customFormat="1" ht="19.5">
      <c r="A175" s="35"/>
      <c r="B175" s="36"/>
      <c r="C175" s="37"/>
      <c r="D175" s="207" t="s">
        <v>294</v>
      </c>
      <c r="E175" s="37"/>
      <c r="F175" s="239" t="s">
        <v>2082</v>
      </c>
      <c r="G175" s="37"/>
      <c r="H175" s="37"/>
      <c r="I175" s="240"/>
      <c r="J175" s="37"/>
      <c r="K175" s="37"/>
      <c r="L175" s="40"/>
      <c r="M175" s="241"/>
      <c r="N175" s="242"/>
      <c r="O175" s="72"/>
      <c r="P175" s="72"/>
      <c r="Q175" s="72"/>
      <c r="R175" s="72"/>
      <c r="S175" s="72"/>
      <c r="T175" s="73"/>
      <c r="U175" s="35"/>
      <c r="V175" s="35"/>
      <c r="W175" s="35"/>
      <c r="X175" s="35"/>
      <c r="Y175" s="35"/>
      <c r="Z175" s="35"/>
      <c r="AA175" s="35"/>
      <c r="AB175" s="35"/>
      <c r="AC175" s="35"/>
      <c r="AD175" s="35"/>
      <c r="AE175" s="35"/>
      <c r="AT175" s="18" t="s">
        <v>294</v>
      </c>
      <c r="AU175" s="18" t="s">
        <v>73</v>
      </c>
    </row>
    <row r="176" spans="1:65" s="16" customFormat="1">
      <c r="B176" s="248"/>
      <c r="C176" s="249"/>
      <c r="D176" s="207" t="s">
        <v>272</v>
      </c>
      <c r="E176" s="250" t="s">
        <v>1</v>
      </c>
      <c r="F176" s="251" t="s">
        <v>2069</v>
      </c>
      <c r="G176" s="249"/>
      <c r="H176" s="250" t="s">
        <v>1</v>
      </c>
      <c r="I176" s="252"/>
      <c r="J176" s="249"/>
      <c r="K176" s="249"/>
      <c r="L176" s="253"/>
      <c r="M176" s="254"/>
      <c r="N176" s="255"/>
      <c r="O176" s="255"/>
      <c r="P176" s="255"/>
      <c r="Q176" s="255"/>
      <c r="R176" s="255"/>
      <c r="S176" s="255"/>
      <c r="T176" s="256"/>
      <c r="AT176" s="257" t="s">
        <v>272</v>
      </c>
      <c r="AU176" s="257" t="s">
        <v>73</v>
      </c>
      <c r="AV176" s="16" t="s">
        <v>71</v>
      </c>
      <c r="AW176" s="16" t="s">
        <v>30</v>
      </c>
      <c r="AX176" s="16" t="s">
        <v>64</v>
      </c>
      <c r="AY176" s="257" t="s">
        <v>263</v>
      </c>
    </row>
    <row r="177" spans="1:65" s="13" customFormat="1">
      <c r="B177" s="205"/>
      <c r="C177" s="206"/>
      <c r="D177" s="207" t="s">
        <v>272</v>
      </c>
      <c r="E177" s="208" t="s">
        <v>1</v>
      </c>
      <c r="F177" s="209" t="s">
        <v>5081</v>
      </c>
      <c r="G177" s="206"/>
      <c r="H177" s="210">
        <v>391.8</v>
      </c>
      <c r="I177" s="211"/>
      <c r="J177" s="206"/>
      <c r="K177" s="206"/>
      <c r="L177" s="212"/>
      <c r="M177" s="213"/>
      <c r="N177" s="214"/>
      <c r="O177" s="214"/>
      <c r="P177" s="214"/>
      <c r="Q177" s="214"/>
      <c r="R177" s="214"/>
      <c r="S177" s="214"/>
      <c r="T177" s="215"/>
      <c r="AT177" s="216" t="s">
        <v>272</v>
      </c>
      <c r="AU177" s="216" t="s">
        <v>73</v>
      </c>
      <c r="AV177" s="13" t="s">
        <v>73</v>
      </c>
      <c r="AW177" s="13" t="s">
        <v>30</v>
      </c>
      <c r="AX177" s="13" t="s">
        <v>64</v>
      </c>
      <c r="AY177" s="216" t="s">
        <v>263</v>
      </c>
    </row>
    <row r="178" spans="1:65" s="15" customFormat="1">
      <c r="B178" s="228"/>
      <c r="C178" s="229"/>
      <c r="D178" s="207" t="s">
        <v>272</v>
      </c>
      <c r="E178" s="230" t="s">
        <v>1</v>
      </c>
      <c r="F178" s="231" t="s">
        <v>280</v>
      </c>
      <c r="G178" s="229"/>
      <c r="H178" s="232">
        <v>391.8</v>
      </c>
      <c r="I178" s="233"/>
      <c r="J178" s="229"/>
      <c r="K178" s="229"/>
      <c r="L178" s="234"/>
      <c r="M178" s="235"/>
      <c r="N178" s="236"/>
      <c r="O178" s="236"/>
      <c r="P178" s="236"/>
      <c r="Q178" s="236"/>
      <c r="R178" s="236"/>
      <c r="S178" s="236"/>
      <c r="T178" s="237"/>
      <c r="AT178" s="238" t="s">
        <v>272</v>
      </c>
      <c r="AU178" s="238" t="s">
        <v>73</v>
      </c>
      <c r="AV178" s="15" t="s">
        <v>270</v>
      </c>
      <c r="AW178" s="15" t="s">
        <v>30</v>
      </c>
      <c r="AX178" s="15" t="s">
        <v>71</v>
      </c>
      <c r="AY178" s="238" t="s">
        <v>263</v>
      </c>
    </row>
    <row r="179" spans="1:65" s="2" customFormat="1" ht="48" customHeight="1">
      <c r="A179" s="325"/>
      <c r="B179" s="36"/>
      <c r="C179" s="191" t="s">
        <v>6726</v>
      </c>
      <c r="D179" s="191" t="s">
        <v>266</v>
      </c>
      <c r="E179" s="192" t="s">
        <v>71</v>
      </c>
      <c r="F179" s="193" t="s">
        <v>7618</v>
      </c>
      <c r="G179" s="194" t="s">
        <v>292</v>
      </c>
      <c r="H179" s="195">
        <v>1</v>
      </c>
      <c r="I179" s="196"/>
      <c r="J179" s="197">
        <f>ROUND(I179*H179,2)</f>
        <v>0</v>
      </c>
      <c r="K179" s="198"/>
      <c r="L179" s="40"/>
      <c r="M179" s="199" t="s">
        <v>1</v>
      </c>
      <c r="N179" s="200" t="s">
        <v>38</v>
      </c>
      <c r="O179" s="72"/>
      <c r="P179" s="201">
        <f>O179*H179</f>
        <v>0</v>
      </c>
      <c r="Q179" s="201">
        <v>0</v>
      </c>
      <c r="R179" s="201">
        <f>Q179*H179</f>
        <v>0</v>
      </c>
      <c r="S179" s="201">
        <v>0</v>
      </c>
      <c r="T179" s="202">
        <f>S179*H179</f>
        <v>0</v>
      </c>
      <c r="U179" s="325"/>
      <c r="V179" s="325"/>
      <c r="W179" s="325"/>
      <c r="X179" s="325"/>
      <c r="Y179" s="325"/>
      <c r="Z179" s="325"/>
      <c r="AA179" s="325"/>
      <c r="AB179" s="325"/>
      <c r="AC179" s="325"/>
      <c r="AD179" s="325"/>
      <c r="AE179" s="325"/>
      <c r="AR179" s="203" t="s">
        <v>270</v>
      </c>
      <c r="AT179" s="203" t="s">
        <v>266</v>
      </c>
      <c r="AU179" s="203" t="s">
        <v>73</v>
      </c>
      <c r="AY179" s="18" t="s">
        <v>263</v>
      </c>
      <c r="BE179" s="204">
        <f>IF(N179="základní",J179,0)</f>
        <v>0</v>
      </c>
      <c r="BF179" s="204">
        <f>IF(N179="snížená",J179,0)</f>
        <v>0</v>
      </c>
      <c r="BG179" s="204">
        <f>IF(N179="zákl. přenesená",J179,0)</f>
        <v>0</v>
      </c>
      <c r="BH179" s="204">
        <f>IF(N179="sníž. přenesená",J179,0)</f>
        <v>0</v>
      </c>
      <c r="BI179" s="204">
        <f>IF(N179="nulová",J179,0)</f>
        <v>0</v>
      </c>
      <c r="BJ179" s="18" t="s">
        <v>71</v>
      </c>
      <c r="BK179" s="204">
        <f>ROUND(I179*H179,2)</f>
        <v>0</v>
      </c>
      <c r="BL179" s="18" t="s">
        <v>270</v>
      </c>
      <c r="BM179" s="203" t="s">
        <v>5085</v>
      </c>
    </row>
    <row r="180" spans="1:65" s="12" customFormat="1" ht="22.9" customHeight="1">
      <c r="B180" s="175"/>
      <c r="C180" s="176"/>
      <c r="D180" s="177" t="s">
        <v>63</v>
      </c>
      <c r="E180" s="189" t="s">
        <v>73</v>
      </c>
      <c r="F180" s="189" t="s">
        <v>361</v>
      </c>
      <c r="G180" s="176"/>
      <c r="H180" s="176"/>
      <c r="I180" s="179"/>
      <c r="J180" s="190">
        <f>BK180</f>
        <v>0</v>
      </c>
      <c r="K180" s="176"/>
      <c r="L180" s="181"/>
      <c r="M180" s="182"/>
      <c r="N180" s="183"/>
      <c r="O180" s="183"/>
      <c r="P180" s="184">
        <f>SUM(P181:P272)</f>
        <v>0</v>
      </c>
      <c r="Q180" s="183"/>
      <c r="R180" s="184">
        <f>SUM(R181:R272)</f>
        <v>20.796636959999997</v>
      </c>
      <c r="S180" s="183"/>
      <c r="T180" s="185">
        <f>SUM(T181:T272)</f>
        <v>0</v>
      </c>
      <c r="AR180" s="186" t="s">
        <v>71</v>
      </c>
      <c r="AT180" s="187" t="s">
        <v>63</v>
      </c>
      <c r="AU180" s="187" t="s">
        <v>71</v>
      </c>
      <c r="AY180" s="186" t="s">
        <v>263</v>
      </c>
      <c r="BK180" s="188">
        <f>SUM(BK181:BK272)</f>
        <v>0</v>
      </c>
    </row>
    <row r="181" spans="1:65" s="2" customFormat="1" ht="16.5" customHeight="1">
      <c r="A181" s="35"/>
      <c r="B181" s="36"/>
      <c r="C181" s="191" t="s">
        <v>397</v>
      </c>
      <c r="D181" s="191" t="s">
        <v>266</v>
      </c>
      <c r="E181" s="192" t="s">
        <v>1517</v>
      </c>
      <c r="F181" s="193" t="s">
        <v>1518</v>
      </c>
      <c r="G181" s="194" t="s">
        <v>300</v>
      </c>
      <c r="H181" s="195">
        <v>150.827</v>
      </c>
      <c r="I181" s="196"/>
      <c r="J181" s="197">
        <f>ROUND(I181*H181,2)</f>
        <v>0</v>
      </c>
      <c r="K181" s="198"/>
      <c r="L181" s="40"/>
      <c r="M181" s="199" t="s">
        <v>1</v>
      </c>
      <c r="N181" s="200" t="s">
        <v>38</v>
      </c>
      <c r="O181" s="72"/>
      <c r="P181" s="201">
        <f>O181*H181</f>
        <v>0</v>
      </c>
      <c r="Q181" s="201">
        <v>0</v>
      </c>
      <c r="R181" s="201">
        <f>Q181*H181</f>
        <v>0</v>
      </c>
      <c r="S181" s="201">
        <v>0</v>
      </c>
      <c r="T181" s="202">
        <f>S181*H181</f>
        <v>0</v>
      </c>
      <c r="U181" s="35"/>
      <c r="V181" s="35"/>
      <c r="W181" s="35"/>
      <c r="X181" s="35"/>
      <c r="Y181" s="35"/>
      <c r="Z181" s="35"/>
      <c r="AA181" s="35"/>
      <c r="AB181" s="35"/>
      <c r="AC181" s="35"/>
      <c r="AD181" s="35"/>
      <c r="AE181" s="35"/>
      <c r="AR181" s="203" t="s">
        <v>270</v>
      </c>
      <c r="AT181" s="203" t="s">
        <v>266</v>
      </c>
      <c r="AU181" s="203" t="s">
        <v>73</v>
      </c>
      <c r="AY181" s="18" t="s">
        <v>263</v>
      </c>
      <c r="BE181" s="204">
        <f>IF(N181="základní",J181,0)</f>
        <v>0</v>
      </c>
      <c r="BF181" s="204">
        <f>IF(N181="snížená",J181,0)</f>
        <v>0</v>
      </c>
      <c r="BG181" s="204">
        <f>IF(N181="zákl. přenesená",J181,0)</f>
        <v>0</v>
      </c>
      <c r="BH181" s="204">
        <f>IF(N181="sníž. přenesená",J181,0)</f>
        <v>0</v>
      </c>
      <c r="BI181" s="204">
        <f>IF(N181="nulová",J181,0)</f>
        <v>0</v>
      </c>
      <c r="BJ181" s="18" t="s">
        <v>71</v>
      </c>
      <c r="BK181" s="204">
        <f>ROUND(I181*H181,2)</f>
        <v>0</v>
      </c>
      <c r="BL181" s="18" t="s">
        <v>270</v>
      </c>
      <c r="BM181" s="203" t="s">
        <v>5086</v>
      </c>
    </row>
    <row r="182" spans="1:65" s="2" customFormat="1" ht="19.5">
      <c r="A182" s="35"/>
      <c r="B182" s="36"/>
      <c r="C182" s="37"/>
      <c r="D182" s="207" t="s">
        <v>294</v>
      </c>
      <c r="E182" s="37"/>
      <c r="F182" s="239" t="s">
        <v>2129</v>
      </c>
      <c r="G182" s="37"/>
      <c r="H182" s="37"/>
      <c r="I182" s="240"/>
      <c r="J182" s="37"/>
      <c r="K182" s="37"/>
      <c r="L182" s="40"/>
      <c r="M182" s="241"/>
      <c r="N182" s="242"/>
      <c r="O182" s="72"/>
      <c r="P182" s="72"/>
      <c r="Q182" s="72"/>
      <c r="R182" s="72"/>
      <c r="S182" s="72"/>
      <c r="T182" s="73"/>
      <c r="U182" s="35"/>
      <c r="V182" s="35"/>
      <c r="W182" s="35"/>
      <c r="X182" s="35"/>
      <c r="Y182" s="35"/>
      <c r="Z182" s="35"/>
      <c r="AA182" s="35"/>
      <c r="AB182" s="35"/>
      <c r="AC182" s="35"/>
      <c r="AD182" s="35"/>
      <c r="AE182" s="35"/>
      <c r="AT182" s="18" t="s">
        <v>294</v>
      </c>
      <c r="AU182" s="18" t="s">
        <v>73</v>
      </c>
    </row>
    <row r="183" spans="1:65" s="16" customFormat="1">
      <c r="B183" s="248"/>
      <c r="C183" s="249"/>
      <c r="D183" s="207" t="s">
        <v>272</v>
      </c>
      <c r="E183" s="250" t="s">
        <v>1</v>
      </c>
      <c r="F183" s="251" t="s">
        <v>2130</v>
      </c>
      <c r="G183" s="249"/>
      <c r="H183" s="250" t="s">
        <v>1</v>
      </c>
      <c r="I183" s="252"/>
      <c r="J183" s="249"/>
      <c r="K183" s="249"/>
      <c r="L183" s="253"/>
      <c r="M183" s="254"/>
      <c r="N183" s="255"/>
      <c r="O183" s="255"/>
      <c r="P183" s="255"/>
      <c r="Q183" s="255"/>
      <c r="R183" s="255"/>
      <c r="S183" s="255"/>
      <c r="T183" s="256"/>
      <c r="AT183" s="257" t="s">
        <v>272</v>
      </c>
      <c r="AU183" s="257" t="s">
        <v>73</v>
      </c>
      <c r="AV183" s="16" t="s">
        <v>71</v>
      </c>
      <c r="AW183" s="16" t="s">
        <v>30</v>
      </c>
      <c r="AX183" s="16" t="s">
        <v>64</v>
      </c>
      <c r="AY183" s="257" t="s">
        <v>263</v>
      </c>
    </row>
    <row r="184" spans="1:65" s="13" customFormat="1">
      <c r="B184" s="205"/>
      <c r="C184" s="206"/>
      <c r="D184" s="207" t="s">
        <v>272</v>
      </c>
      <c r="E184" s="208" t="s">
        <v>1</v>
      </c>
      <c r="F184" s="209" t="s">
        <v>5087</v>
      </c>
      <c r="G184" s="206"/>
      <c r="H184" s="210">
        <v>156.53899999999999</v>
      </c>
      <c r="I184" s="211"/>
      <c r="J184" s="206"/>
      <c r="K184" s="206"/>
      <c r="L184" s="212"/>
      <c r="M184" s="213"/>
      <c r="N184" s="214"/>
      <c r="O184" s="214"/>
      <c r="P184" s="214"/>
      <c r="Q184" s="214"/>
      <c r="R184" s="214"/>
      <c r="S184" s="214"/>
      <c r="T184" s="215"/>
      <c r="AT184" s="216" t="s">
        <v>272</v>
      </c>
      <c r="AU184" s="216" t="s">
        <v>73</v>
      </c>
      <c r="AV184" s="13" t="s">
        <v>73</v>
      </c>
      <c r="AW184" s="13" t="s">
        <v>30</v>
      </c>
      <c r="AX184" s="13" t="s">
        <v>64</v>
      </c>
      <c r="AY184" s="216" t="s">
        <v>263</v>
      </c>
    </row>
    <row r="185" spans="1:65" s="16" customFormat="1">
      <c r="B185" s="248"/>
      <c r="C185" s="249"/>
      <c r="D185" s="207" t="s">
        <v>272</v>
      </c>
      <c r="E185" s="250" t="s">
        <v>1</v>
      </c>
      <c r="F185" s="251" t="s">
        <v>5068</v>
      </c>
      <c r="G185" s="249"/>
      <c r="H185" s="250" t="s">
        <v>1</v>
      </c>
      <c r="I185" s="252"/>
      <c r="J185" s="249"/>
      <c r="K185" s="249"/>
      <c r="L185" s="253"/>
      <c r="M185" s="254"/>
      <c r="N185" s="255"/>
      <c r="O185" s="255"/>
      <c r="P185" s="255"/>
      <c r="Q185" s="255"/>
      <c r="R185" s="255"/>
      <c r="S185" s="255"/>
      <c r="T185" s="256"/>
      <c r="AT185" s="257" t="s">
        <v>272</v>
      </c>
      <c r="AU185" s="257" t="s">
        <v>73</v>
      </c>
      <c r="AV185" s="16" t="s">
        <v>71</v>
      </c>
      <c r="AW185" s="16" t="s">
        <v>30</v>
      </c>
      <c r="AX185" s="16" t="s">
        <v>64</v>
      </c>
      <c r="AY185" s="257" t="s">
        <v>263</v>
      </c>
    </row>
    <row r="186" spans="1:65" s="16" customFormat="1">
      <c r="B186" s="248"/>
      <c r="C186" s="249"/>
      <c r="D186" s="207" t="s">
        <v>272</v>
      </c>
      <c r="E186" s="250" t="s">
        <v>1</v>
      </c>
      <c r="F186" s="251" t="s">
        <v>5069</v>
      </c>
      <c r="G186" s="249"/>
      <c r="H186" s="250" t="s">
        <v>1</v>
      </c>
      <c r="I186" s="252"/>
      <c r="J186" s="249"/>
      <c r="K186" s="249"/>
      <c r="L186" s="253"/>
      <c r="M186" s="254"/>
      <c r="N186" s="255"/>
      <c r="O186" s="255"/>
      <c r="P186" s="255"/>
      <c r="Q186" s="255"/>
      <c r="R186" s="255"/>
      <c r="S186" s="255"/>
      <c r="T186" s="256"/>
      <c r="AT186" s="257" t="s">
        <v>272</v>
      </c>
      <c r="AU186" s="257" t="s">
        <v>73</v>
      </c>
      <c r="AV186" s="16" t="s">
        <v>71</v>
      </c>
      <c r="AW186" s="16" t="s">
        <v>30</v>
      </c>
      <c r="AX186" s="16" t="s">
        <v>64</v>
      </c>
      <c r="AY186" s="257" t="s">
        <v>263</v>
      </c>
    </row>
    <row r="187" spans="1:65" s="13" customFormat="1">
      <c r="B187" s="205"/>
      <c r="C187" s="206"/>
      <c r="D187" s="207" t="s">
        <v>272</v>
      </c>
      <c r="E187" s="208" t="s">
        <v>1</v>
      </c>
      <c r="F187" s="209" t="s">
        <v>5088</v>
      </c>
      <c r="G187" s="206"/>
      <c r="H187" s="210">
        <v>-4.8959999999999999</v>
      </c>
      <c r="I187" s="211"/>
      <c r="J187" s="206"/>
      <c r="K187" s="206"/>
      <c r="L187" s="212"/>
      <c r="M187" s="213"/>
      <c r="N187" s="214"/>
      <c r="O187" s="214"/>
      <c r="P187" s="214"/>
      <c r="Q187" s="214"/>
      <c r="R187" s="214"/>
      <c r="S187" s="214"/>
      <c r="T187" s="215"/>
      <c r="AT187" s="216" t="s">
        <v>272</v>
      </c>
      <c r="AU187" s="216" t="s">
        <v>73</v>
      </c>
      <c r="AV187" s="13" t="s">
        <v>73</v>
      </c>
      <c r="AW187" s="13" t="s">
        <v>30</v>
      </c>
      <c r="AX187" s="13" t="s">
        <v>64</v>
      </c>
      <c r="AY187" s="216" t="s">
        <v>263</v>
      </c>
    </row>
    <row r="188" spans="1:65" s="16" customFormat="1">
      <c r="B188" s="248"/>
      <c r="C188" s="249"/>
      <c r="D188" s="207" t="s">
        <v>272</v>
      </c>
      <c r="E188" s="250" t="s">
        <v>1</v>
      </c>
      <c r="F188" s="251" t="s">
        <v>5071</v>
      </c>
      <c r="G188" s="249"/>
      <c r="H188" s="250" t="s">
        <v>1</v>
      </c>
      <c r="I188" s="252"/>
      <c r="J188" s="249"/>
      <c r="K188" s="249"/>
      <c r="L188" s="253"/>
      <c r="M188" s="254"/>
      <c r="N188" s="255"/>
      <c r="O188" s="255"/>
      <c r="P188" s="255"/>
      <c r="Q188" s="255"/>
      <c r="R188" s="255"/>
      <c r="S188" s="255"/>
      <c r="T188" s="256"/>
      <c r="AT188" s="257" t="s">
        <v>272</v>
      </c>
      <c r="AU188" s="257" t="s">
        <v>73</v>
      </c>
      <c r="AV188" s="16" t="s">
        <v>71</v>
      </c>
      <c r="AW188" s="16" t="s">
        <v>30</v>
      </c>
      <c r="AX188" s="16" t="s">
        <v>64</v>
      </c>
      <c r="AY188" s="257" t="s">
        <v>263</v>
      </c>
    </row>
    <row r="189" spans="1:65" s="13" customFormat="1">
      <c r="B189" s="205"/>
      <c r="C189" s="206"/>
      <c r="D189" s="207" t="s">
        <v>272</v>
      </c>
      <c r="E189" s="208" t="s">
        <v>1</v>
      </c>
      <c r="F189" s="209" t="s">
        <v>5089</v>
      </c>
      <c r="G189" s="206"/>
      <c r="H189" s="210">
        <v>-0.81599999999999995</v>
      </c>
      <c r="I189" s="211"/>
      <c r="J189" s="206"/>
      <c r="K189" s="206"/>
      <c r="L189" s="212"/>
      <c r="M189" s="213"/>
      <c r="N189" s="214"/>
      <c r="O189" s="214"/>
      <c r="P189" s="214"/>
      <c r="Q189" s="214"/>
      <c r="R189" s="214"/>
      <c r="S189" s="214"/>
      <c r="T189" s="215"/>
      <c r="AT189" s="216" t="s">
        <v>272</v>
      </c>
      <c r="AU189" s="216" t="s">
        <v>73</v>
      </c>
      <c r="AV189" s="13" t="s">
        <v>73</v>
      </c>
      <c r="AW189" s="13" t="s">
        <v>30</v>
      </c>
      <c r="AX189" s="13" t="s">
        <v>64</v>
      </c>
      <c r="AY189" s="216" t="s">
        <v>263</v>
      </c>
    </row>
    <row r="190" spans="1:65" s="15" customFormat="1">
      <c r="B190" s="228"/>
      <c r="C190" s="229"/>
      <c r="D190" s="207" t="s">
        <v>272</v>
      </c>
      <c r="E190" s="230" t="s">
        <v>1</v>
      </c>
      <c r="F190" s="231" t="s">
        <v>280</v>
      </c>
      <c r="G190" s="229"/>
      <c r="H190" s="232">
        <v>150.827</v>
      </c>
      <c r="I190" s="233"/>
      <c r="J190" s="229"/>
      <c r="K190" s="229"/>
      <c r="L190" s="234"/>
      <c r="M190" s="235"/>
      <c r="N190" s="236"/>
      <c r="O190" s="236"/>
      <c r="P190" s="236"/>
      <c r="Q190" s="236"/>
      <c r="R190" s="236"/>
      <c r="S190" s="236"/>
      <c r="T190" s="237"/>
      <c r="AT190" s="238" t="s">
        <v>272</v>
      </c>
      <c r="AU190" s="238" t="s">
        <v>73</v>
      </c>
      <c r="AV190" s="15" t="s">
        <v>270</v>
      </c>
      <c r="AW190" s="15" t="s">
        <v>30</v>
      </c>
      <c r="AX190" s="15" t="s">
        <v>71</v>
      </c>
      <c r="AY190" s="238" t="s">
        <v>263</v>
      </c>
    </row>
    <row r="191" spans="1:65" s="2" customFormat="1" ht="21.75" customHeight="1">
      <c r="A191" s="35"/>
      <c r="B191" s="36"/>
      <c r="C191" s="191" t="s">
        <v>405</v>
      </c>
      <c r="D191" s="191" t="s">
        <v>266</v>
      </c>
      <c r="E191" s="192" t="s">
        <v>2151</v>
      </c>
      <c r="F191" s="193" t="s">
        <v>2152</v>
      </c>
      <c r="G191" s="194" t="s">
        <v>307</v>
      </c>
      <c r="H191" s="195">
        <v>19.608000000000001</v>
      </c>
      <c r="I191" s="196"/>
      <c r="J191" s="197">
        <f>ROUND(I191*H191,2)</f>
        <v>0</v>
      </c>
      <c r="K191" s="198"/>
      <c r="L191" s="40"/>
      <c r="M191" s="199" t="s">
        <v>1</v>
      </c>
      <c r="N191" s="200" t="s">
        <v>38</v>
      </c>
      <c r="O191" s="72"/>
      <c r="P191" s="201">
        <f>O191*H191</f>
        <v>0</v>
      </c>
      <c r="Q191" s="201">
        <v>1.0606199999999999</v>
      </c>
      <c r="R191" s="201">
        <f>Q191*H191</f>
        <v>20.796636959999997</v>
      </c>
      <c r="S191" s="201">
        <v>0</v>
      </c>
      <c r="T191" s="202">
        <f>S191*H191</f>
        <v>0</v>
      </c>
      <c r="U191" s="35"/>
      <c r="V191" s="35"/>
      <c r="W191" s="35"/>
      <c r="X191" s="35"/>
      <c r="Y191" s="35"/>
      <c r="Z191" s="35"/>
      <c r="AA191" s="35"/>
      <c r="AB191" s="35"/>
      <c r="AC191" s="35"/>
      <c r="AD191" s="35"/>
      <c r="AE191" s="35"/>
      <c r="AR191" s="203" t="s">
        <v>270</v>
      </c>
      <c r="AT191" s="203" t="s">
        <v>266</v>
      </c>
      <c r="AU191" s="203" t="s">
        <v>73</v>
      </c>
      <c r="AY191" s="18" t="s">
        <v>263</v>
      </c>
      <c r="BE191" s="204">
        <f>IF(N191="základní",J191,0)</f>
        <v>0</v>
      </c>
      <c r="BF191" s="204">
        <f>IF(N191="snížená",J191,0)</f>
        <v>0</v>
      </c>
      <c r="BG191" s="204">
        <f>IF(N191="zákl. přenesená",J191,0)</f>
        <v>0</v>
      </c>
      <c r="BH191" s="204">
        <f>IF(N191="sníž. přenesená",J191,0)</f>
        <v>0</v>
      </c>
      <c r="BI191" s="204">
        <f>IF(N191="nulová",J191,0)</f>
        <v>0</v>
      </c>
      <c r="BJ191" s="18" t="s">
        <v>71</v>
      </c>
      <c r="BK191" s="204">
        <f>ROUND(I191*H191,2)</f>
        <v>0</v>
      </c>
      <c r="BL191" s="18" t="s">
        <v>270</v>
      </c>
      <c r="BM191" s="203" t="s">
        <v>5090</v>
      </c>
    </row>
    <row r="192" spans="1:65" s="13" customFormat="1">
      <c r="B192" s="205"/>
      <c r="C192" s="206"/>
      <c r="D192" s="207" t="s">
        <v>272</v>
      </c>
      <c r="E192" s="206"/>
      <c r="F192" s="209" t="s">
        <v>5091</v>
      </c>
      <c r="G192" s="206"/>
      <c r="H192" s="210">
        <v>19.608000000000001</v>
      </c>
      <c r="I192" s="211"/>
      <c r="J192" s="206"/>
      <c r="K192" s="206"/>
      <c r="L192" s="212"/>
      <c r="M192" s="213"/>
      <c r="N192" s="214"/>
      <c r="O192" s="214"/>
      <c r="P192" s="214"/>
      <c r="Q192" s="214"/>
      <c r="R192" s="214"/>
      <c r="S192" s="214"/>
      <c r="T192" s="215"/>
      <c r="AT192" s="216" t="s">
        <v>272</v>
      </c>
      <c r="AU192" s="216" t="s">
        <v>73</v>
      </c>
      <c r="AV192" s="13" t="s">
        <v>73</v>
      </c>
      <c r="AW192" s="13" t="s">
        <v>4</v>
      </c>
      <c r="AX192" s="13" t="s">
        <v>71</v>
      </c>
      <c r="AY192" s="216" t="s">
        <v>263</v>
      </c>
    </row>
    <row r="193" spans="1:65" s="2" customFormat="1" ht="24.2" customHeight="1">
      <c r="A193" s="35"/>
      <c r="B193" s="36"/>
      <c r="C193" s="191" t="s">
        <v>412</v>
      </c>
      <c r="D193" s="191" t="s">
        <v>266</v>
      </c>
      <c r="E193" s="192" t="s">
        <v>599</v>
      </c>
      <c r="F193" s="193" t="s">
        <v>600</v>
      </c>
      <c r="G193" s="194" t="s">
        <v>300</v>
      </c>
      <c r="H193" s="195">
        <v>6.4859999999999998</v>
      </c>
      <c r="I193" s="196"/>
      <c r="J193" s="197">
        <f>ROUND(I193*H193,2)</f>
        <v>0</v>
      </c>
      <c r="K193" s="198"/>
      <c r="L193" s="40"/>
      <c r="M193" s="199" t="s">
        <v>1</v>
      </c>
      <c r="N193" s="200" t="s">
        <v>38</v>
      </c>
      <c r="O193" s="72"/>
      <c r="P193" s="201">
        <f>O193*H193</f>
        <v>0</v>
      </c>
      <c r="Q193" s="201">
        <v>0</v>
      </c>
      <c r="R193" s="201">
        <f>Q193*H193</f>
        <v>0</v>
      </c>
      <c r="S193" s="201">
        <v>0</v>
      </c>
      <c r="T193" s="202">
        <f>S193*H193</f>
        <v>0</v>
      </c>
      <c r="U193" s="35"/>
      <c r="V193" s="35"/>
      <c r="W193" s="35"/>
      <c r="X193" s="35"/>
      <c r="Y193" s="35"/>
      <c r="Z193" s="35"/>
      <c r="AA193" s="35"/>
      <c r="AB193" s="35"/>
      <c r="AC193" s="35"/>
      <c r="AD193" s="35"/>
      <c r="AE193" s="35"/>
      <c r="AR193" s="203" t="s">
        <v>270</v>
      </c>
      <c r="AT193" s="203" t="s">
        <v>266</v>
      </c>
      <c r="AU193" s="203" t="s">
        <v>73</v>
      </c>
      <c r="AY193" s="18" t="s">
        <v>263</v>
      </c>
      <c r="BE193" s="204">
        <f>IF(N193="základní",J193,0)</f>
        <v>0</v>
      </c>
      <c r="BF193" s="204">
        <f>IF(N193="snížená",J193,0)</f>
        <v>0</v>
      </c>
      <c r="BG193" s="204">
        <f>IF(N193="zákl. přenesená",J193,0)</f>
        <v>0</v>
      </c>
      <c r="BH193" s="204">
        <f>IF(N193="sníž. přenesená",J193,0)</f>
        <v>0</v>
      </c>
      <c r="BI193" s="204">
        <f>IF(N193="nulová",J193,0)</f>
        <v>0</v>
      </c>
      <c r="BJ193" s="18" t="s">
        <v>71</v>
      </c>
      <c r="BK193" s="204">
        <f>ROUND(I193*H193,2)</f>
        <v>0</v>
      </c>
      <c r="BL193" s="18" t="s">
        <v>270</v>
      </c>
      <c r="BM193" s="203" t="s">
        <v>5092</v>
      </c>
    </row>
    <row r="194" spans="1:65" s="2" customFormat="1" ht="19.5">
      <c r="A194" s="35"/>
      <c r="B194" s="36"/>
      <c r="C194" s="37"/>
      <c r="D194" s="207" t="s">
        <v>294</v>
      </c>
      <c r="E194" s="37"/>
      <c r="F194" s="239" t="s">
        <v>2156</v>
      </c>
      <c r="G194" s="37"/>
      <c r="H194" s="37"/>
      <c r="I194" s="240"/>
      <c r="J194" s="37"/>
      <c r="K194" s="37"/>
      <c r="L194" s="40"/>
      <c r="M194" s="241"/>
      <c r="N194" s="242"/>
      <c r="O194" s="72"/>
      <c r="P194" s="72"/>
      <c r="Q194" s="72"/>
      <c r="R194" s="72"/>
      <c r="S194" s="72"/>
      <c r="T194" s="73"/>
      <c r="U194" s="35"/>
      <c r="V194" s="35"/>
      <c r="W194" s="35"/>
      <c r="X194" s="35"/>
      <c r="Y194" s="35"/>
      <c r="Z194" s="35"/>
      <c r="AA194" s="35"/>
      <c r="AB194" s="35"/>
      <c r="AC194" s="35"/>
      <c r="AD194" s="35"/>
      <c r="AE194" s="35"/>
      <c r="AT194" s="18" t="s">
        <v>294</v>
      </c>
      <c r="AU194" s="18" t="s">
        <v>73</v>
      </c>
    </row>
    <row r="195" spans="1:65" s="16" customFormat="1">
      <c r="B195" s="248"/>
      <c r="C195" s="249"/>
      <c r="D195" s="207" t="s">
        <v>272</v>
      </c>
      <c r="E195" s="250" t="s">
        <v>1</v>
      </c>
      <c r="F195" s="251" t="s">
        <v>5093</v>
      </c>
      <c r="G195" s="249"/>
      <c r="H195" s="250" t="s">
        <v>1</v>
      </c>
      <c r="I195" s="252"/>
      <c r="J195" s="249"/>
      <c r="K195" s="249"/>
      <c r="L195" s="253"/>
      <c r="M195" s="254"/>
      <c r="N195" s="255"/>
      <c r="O195" s="255"/>
      <c r="P195" s="255"/>
      <c r="Q195" s="255"/>
      <c r="R195" s="255"/>
      <c r="S195" s="255"/>
      <c r="T195" s="256"/>
      <c r="AT195" s="257" t="s">
        <v>272</v>
      </c>
      <c r="AU195" s="257" t="s">
        <v>73</v>
      </c>
      <c r="AV195" s="16" t="s">
        <v>71</v>
      </c>
      <c r="AW195" s="16" t="s">
        <v>30</v>
      </c>
      <c r="AX195" s="16" t="s">
        <v>64</v>
      </c>
      <c r="AY195" s="257" t="s">
        <v>263</v>
      </c>
    </row>
    <row r="196" spans="1:65" s="16" customFormat="1">
      <c r="B196" s="248"/>
      <c r="C196" s="249"/>
      <c r="D196" s="207" t="s">
        <v>272</v>
      </c>
      <c r="E196" s="250" t="s">
        <v>1</v>
      </c>
      <c r="F196" s="251" t="s">
        <v>5094</v>
      </c>
      <c r="G196" s="249"/>
      <c r="H196" s="250" t="s">
        <v>1</v>
      </c>
      <c r="I196" s="252"/>
      <c r="J196" s="249"/>
      <c r="K196" s="249"/>
      <c r="L196" s="253"/>
      <c r="M196" s="254"/>
      <c r="N196" s="255"/>
      <c r="O196" s="255"/>
      <c r="P196" s="255"/>
      <c r="Q196" s="255"/>
      <c r="R196" s="255"/>
      <c r="S196" s="255"/>
      <c r="T196" s="256"/>
      <c r="AT196" s="257" t="s">
        <v>272</v>
      </c>
      <c r="AU196" s="257" t="s">
        <v>73</v>
      </c>
      <c r="AV196" s="16" t="s">
        <v>71</v>
      </c>
      <c r="AW196" s="16" t="s">
        <v>30</v>
      </c>
      <c r="AX196" s="16" t="s">
        <v>64</v>
      </c>
      <c r="AY196" s="257" t="s">
        <v>263</v>
      </c>
    </row>
    <row r="197" spans="1:65" s="16" customFormat="1">
      <c r="B197" s="248"/>
      <c r="C197" s="249"/>
      <c r="D197" s="207" t="s">
        <v>272</v>
      </c>
      <c r="E197" s="250" t="s">
        <v>1</v>
      </c>
      <c r="F197" s="251" t="s">
        <v>5095</v>
      </c>
      <c r="G197" s="249"/>
      <c r="H197" s="250" t="s">
        <v>1</v>
      </c>
      <c r="I197" s="252"/>
      <c r="J197" s="249"/>
      <c r="K197" s="249"/>
      <c r="L197" s="253"/>
      <c r="M197" s="254"/>
      <c r="N197" s="255"/>
      <c r="O197" s="255"/>
      <c r="P197" s="255"/>
      <c r="Q197" s="255"/>
      <c r="R197" s="255"/>
      <c r="S197" s="255"/>
      <c r="T197" s="256"/>
      <c r="AT197" s="257" t="s">
        <v>272</v>
      </c>
      <c r="AU197" s="257" t="s">
        <v>73</v>
      </c>
      <c r="AV197" s="16" t="s">
        <v>71</v>
      </c>
      <c r="AW197" s="16" t="s">
        <v>30</v>
      </c>
      <c r="AX197" s="16" t="s">
        <v>64</v>
      </c>
      <c r="AY197" s="257" t="s">
        <v>263</v>
      </c>
    </row>
    <row r="198" spans="1:65" s="13" customFormat="1">
      <c r="B198" s="205"/>
      <c r="C198" s="206"/>
      <c r="D198" s="207" t="s">
        <v>272</v>
      </c>
      <c r="E198" s="208" t="s">
        <v>1</v>
      </c>
      <c r="F198" s="209" t="s">
        <v>5096</v>
      </c>
      <c r="G198" s="206"/>
      <c r="H198" s="210">
        <v>6.4859999999999998</v>
      </c>
      <c r="I198" s="211"/>
      <c r="J198" s="206"/>
      <c r="K198" s="206"/>
      <c r="L198" s="212"/>
      <c r="M198" s="213"/>
      <c r="N198" s="214"/>
      <c r="O198" s="214"/>
      <c r="P198" s="214"/>
      <c r="Q198" s="214"/>
      <c r="R198" s="214"/>
      <c r="S198" s="214"/>
      <c r="T198" s="215"/>
      <c r="AT198" s="216" t="s">
        <v>272</v>
      </c>
      <c r="AU198" s="216" t="s">
        <v>73</v>
      </c>
      <c r="AV198" s="13" t="s">
        <v>73</v>
      </c>
      <c r="AW198" s="13" t="s">
        <v>30</v>
      </c>
      <c r="AX198" s="13" t="s">
        <v>64</v>
      </c>
      <c r="AY198" s="216" t="s">
        <v>263</v>
      </c>
    </row>
    <row r="199" spans="1:65" s="15" customFormat="1">
      <c r="B199" s="228"/>
      <c r="C199" s="229"/>
      <c r="D199" s="207" t="s">
        <v>272</v>
      </c>
      <c r="E199" s="230" t="s">
        <v>1</v>
      </c>
      <c r="F199" s="231" t="s">
        <v>280</v>
      </c>
      <c r="G199" s="229"/>
      <c r="H199" s="232">
        <v>6.4859999999999998</v>
      </c>
      <c r="I199" s="233"/>
      <c r="J199" s="229"/>
      <c r="K199" s="229"/>
      <c r="L199" s="234"/>
      <c r="M199" s="235"/>
      <c r="N199" s="236"/>
      <c r="O199" s="236"/>
      <c r="P199" s="236"/>
      <c r="Q199" s="236"/>
      <c r="R199" s="236"/>
      <c r="S199" s="236"/>
      <c r="T199" s="237"/>
      <c r="AT199" s="238" t="s">
        <v>272</v>
      </c>
      <c r="AU199" s="238" t="s">
        <v>73</v>
      </c>
      <c r="AV199" s="15" t="s">
        <v>270</v>
      </c>
      <c r="AW199" s="15" t="s">
        <v>30</v>
      </c>
      <c r="AX199" s="15" t="s">
        <v>71</v>
      </c>
      <c r="AY199" s="238" t="s">
        <v>263</v>
      </c>
    </row>
    <row r="200" spans="1:65" s="2" customFormat="1" ht="16.5" customHeight="1">
      <c r="A200" s="35"/>
      <c r="B200" s="36"/>
      <c r="C200" s="191" t="s">
        <v>416</v>
      </c>
      <c r="D200" s="191" t="s">
        <v>266</v>
      </c>
      <c r="E200" s="192" t="s">
        <v>641</v>
      </c>
      <c r="F200" s="193" t="s">
        <v>642</v>
      </c>
      <c r="G200" s="194" t="s">
        <v>269</v>
      </c>
      <c r="H200" s="195">
        <v>11.603</v>
      </c>
      <c r="I200" s="196"/>
      <c r="J200" s="197">
        <f>ROUND(I200*H200,2)</f>
        <v>0</v>
      </c>
      <c r="K200" s="198"/>
      <c r="L200" s="40"/>
      <c r="M200" s="199" t="s">
        <v>1</v>
      </c>
      <c r="N200" s="200" t="s">
        <v>38</v>
      </c>
      <c r="O200" s="72"/>
      <c r="P200" s="201">
        <f>O200*H200</f>
        <v>0</v>
      </c>
      <c r="Q200" s="201">
        <v>0</v>
      </c>
      <c r="R200" s="201">
        <f>Q200*H200</f>
        <v>0</v>
      </c>
      <c r="S200" s="201">
        <v>0</v>
      </c>
      <c r="T200" s="202">
        <f>S200*H200</f>
        <v>0</v>
      </c>
      <c r="U200" s="35"/>
      <c r="V200" s="35"/>
      <c r="W200" s="35"/>
      <c r="X200" s="35"/>
      <c r="Y200" s="35"/>
      <c r="Z200" s="35"/>
      <c r="AA200" s="35"/>
      <c r="AB200" s="35"/>
      <c r="AC200" s="35"/>
      <c r="AD200" s="35"/>
      <c r="AE200" s="35"/>
      <c r="AR200" s="203" t="s">
        <v>270</v>
      </c>
      <c r="AT200" s="203" t="s">
        <v>266</v>
      </c>
      <c r="AU200" s="203" t="s">
        <v>73</v>
      </c>
      <c r="AY200" s="18" t="s">
        <v>263</v>
      </c>
      <c r="BE200" s="204">
        <f>IF(N200="základní",J200,0)</f>
        <v>0</v>
      </c>
      <c r="BF200" s="204">
        <f>IF(N200="snížená",J200,0)</f>
        <v>0</v>
      </c>
      <c r="BG200" s="204">
        <f>IF(N200="zákl. přenesená",J200,0)</f>
        <v>0</v>
      </c>
      <c r="BH200" s="204">
        <f>IF(N200="sníž. přenesená",J200,0)</f>
        <v>0</v>
      </c>
      <c r="BI200" s="204">
        <f>IF(N200="nulová",J200,0)</f>
        <v>0</v>
      </c>
      <c r="BJ200" s="18" t="s">
        <v>71</v>
      </c>
      <c r="BK200" s="204">
        <f>ROUND(I200*H200,2)</f>
        <v>0</v>
      </c>
      <c r="BL200" s="18" t="s">
        <v>270</v>
      </c>
      <c r="BM200" s="203" t="s">
        <v>5097</v>
      </c>
    </row>
    <row r="201" spans="1:65" s="2" customFormat="1" ht="19.5">
      <c r="A201" s="35"/>
      <c r="B201" s="36"/>
      <c r="C201" s="37"/>
      <c r="D201" s="207" t="s">
        <v>294</v>
      </c>
      <c r="E201" s="37"/>
      <c r="F201" s="239" t="s">
        <v>2161</v>
      </c>
      <c r="G201" s="37"/>
      <c r="H201" s="37"/>
      <c r="I201" s="240"/>
      <c r="J201" s="37"/>
      <c r="K201" s="37"/>
      <c r="L201" s="40"/>
      <c r="M201" s="241"/>
      <c r="N201" s="242"/>
      <c r="O201" s="72"/>
      <c r="P201" s="72"/>
      <c r="Q201" s="72"/>
      <c r="R201" s="72"/>
      <c r="S201" s="72"/>
      <c r="T201" s="73"/>
      <c r="U201" s="35"/>
      <c r="V201" s="35"/>
      <c r="W201" s="35"/>
      <c r="X201" s="35"/>
      <c r="Y201" s="35"/>
      <c r="Z201" s="35"/>
      <c r="AA201" s="35"/>
      <c r="AB201" s="35"/>
      <c r="AC201" s="35"/>
      <c r="AD201" s="35"/>
      <c r="AE201" s="35"/>
      <c r="AT201" s="18" t="s">
        <v>294</v>
      </c>
      <c r="AU201" s="18" t="s">
        <v>73</v>
      </c>
    </row>
    <row r="202" spans="1:65" s="16" customFormat="1">
      <c r="B202" s="248"/>
      <c r="C202" s="249"/>
      <c r="D202" s="207" t="s">
        <v>272</v>
      </c>
      <c r="E202" s="250" t="s">
        <v>1</v>
      </c>
      <c r="F202" s="251" t="s">
        <v>5093</v>
      </c>
      <c r="G202" s="249"/>
      <c r="H202" s="250" t="s">
        <v>1</v>
      </c>
      <c r="I202" s="252"/>
      <c r="J202" s="249"/>
      <c r="K202" s="249"/>
      <c r="L202" s="253"/>
      <c r="M202" s="254"/>
      <c r="N202" s="255"/>
      <c r="O202" s="255"/>
      <c r="P202" s="255"/>
      <c r="Q202" s="255"/>
      <c r="R202" s="255"/>
      <c r="S202" s="255"/>
      <c r="T202" s="256"/>
      <c r="AT202" s="257" t="s">
        <v>272</v>
      </c>
      <c r="AU202" s="257" t="s">
        <v>73</v>
      </c>
      <c r="AV202" s="16" t="s">
        <v>71</v>
      </c>
      <c r="AW202" s="16" t="s">
        <v>30</v>
      </c>
      <c r="AX202" s="16" t="s">
        <v>64</v>
      </c>
      <c r="AY202" s="257" t="s">
        <v>263</v>
      </c>
    </row>
    <row r="203" spans="1:65" s="16" customFormat="1">
      <c r="B203" s="248"/>
      <c r="C203" s="249"/>
      <c r="D203" s="207" t="s">
        <v>272</v>
      </c>
      <c r="E203" s="250" t="s">
        <v>1</v>
      </c>
      <c r="F203" s="251" t="s">
        <v>5095</v>
      </c>
      <c r="G203" s="249"/>
      <c r="H203" s="250" t="s">
        <v>1</v>
      </c>
      <c r="I203" s="252"/>
      <c r="J203" s="249"/>
      <c r="K203" s="249"/>
      <c r="L203" s="253"/>
      <c r="M203" s="254"/>
      <c r="N203" s="255"/>
      <c r="O203" s="255"/>
      <c r="P203" s="255"/>
      <c r="Q203" s="255"/>
      <c r="R203" s="255"/>
      <c r="S203" s="255"/>
      <c r="T203" s="256"/>
      <c r="AT203" s="257" t="s">
        <v>272</v>
      </c>
      <c r="AU203" s="257" t="s">
        <v>73</v>
      </c>
      <c r="AV203" s="16" t="s">
        <v>71</v>
      </c>
      <c r="AW203" s="16" t="s">
        <v>30</v>
      </c>
      <c r="AX203" s="16" t="s">
        <v>64</v>
      </c>
      <c r="AY203" s="257" t="s">
        <v>263</v>
      </c>
    </row>
    <row r="204" spans="1:65" s="13" customFormat="1">
      <c r="B204" s="205"/>
      <c r="C204" s="206"/>
      <c r="D204" s="207" t="s">
        <v>272</v>
      </c>
      <c r="E204" s="208" t="s">
        <v>1</v>
      </c>
      <c r="F204" s="209" t="s">
        <v>5098</v>
      </c>
      <c r="G204" s="206"/>
      <c r="H204" s="210">
        <v>11.603</v>
      </c>
      <c r="I204" s="211"/>
      <c r="J204" s="206"/>
      <c r="K204" s="206"/>
      <c r="L204" s="212"/>
      <c r="M204" s="213"/>
      <c r="N204" s="214"/>
      <c r="O204" s="214"/>
      <c r="P204" s="214"/>
      <c r="Q204" s="214"/>
      <c r="R204" s="214"/>
      <c r="S204" s="214"/>
      <c r="T204" s="215"/>
      <c r="AT204" s="216" t="s">
        <v>272</v>
      </c>
      <c r="AU204" s="216" t="s">
        <v>73</v>
      </c>
      <c r="AV204" s="13" t="s">
        <v>73</v>
      </c>
      <c r="AW204" s="13" t="s">
        <v>30</v>
      </c>
      <c r="AX204" s="13" t="s">
        <v>64</v>
      </c>
      <c r="AY204" s="216" t="s">
        <v>263</v>
      </c>
    </row>
    <row r="205" spans="1:65" s="15" customFormat="1">
      <c r="B205" s="228"/>
      <c r="C205" s="229"/>
      <c r="D205" s="207" t="s">
        <v>272</v>
      </c>
      <c r="E205" s="230" t="s">
        <v>1</v>
      </c>
      <c r="F205" s="231" t="s">
        <v>280</v>
      </c>
      <c r="G205" s="229"/>
      <c r="H205" s="232">
        <v>11.603</v>
      </c>
      <c r="I205" s="233"/>
      <c r="J205" s="229"/>
      <c r="K205" s="229"/>
      <c r="L205" s="234"/>
      <c r="M205" s="235"/>
      <c r="N205" s="236"/>
      <c r="O205" s="236"/>
      <c r="P205" s="236"/>
      <c r="Q205" s="236"/>
      <c r="R205" s="236"/>
      <c r="S205" s="236"/>
      <c r="T205" s="237"/>
      <c r="AT205" s="238" t="s">
        <v>272</v>
      </c>
      <c r="AU205" s="238" t="s">
        <v>73</v>
      </c>
      <c r="AV205" s="15" t="s">
        <v>270</v>
      </c>
      <c r="AW205" s="15" t="s">
        <v>30</v>
      </c>
      <c r="AX205" s="15" t="s">
        <v>71</v>
      </c>
      <c r="AY205" s="238" t="s">
        <v>263</v>
      </c>
    </row>
    <row r="206" spans="1:65" s="2" customFormat="1" ht="16.5" customHeight="1">
      <c r="A206" s="35"/>
      <c r="B206" s="36"/>
      <c r="C206" s="191" t="s">
        <v>421</v>
      </c>
      <c r="D206" s="191" t="s">
        <v>266</v>
      </c>
      <c r="E206" s="192" t="s">
        <v>646</v>
      </c>
      <c r="F206" s="193" t="s">
        <v>647</v>
      </c>
      <c r="G206" s="194" t="s">
        <v>269</v>
      </c>
      <c r="H206" s="195">
        <v>11.603</v>
      </c>
      <c r="I206" s="196"/>
      <c r="J206" s="197">
        <f>ROUND(I206*H206,2)</f>
        <v>0</v>
      </c>
      <c r="K206" s="198"/>
      <c r="L206" s="40"/>
      <c r="M206" s="199" t="s">
        <v>1</v>
      </c>
      <c r="N206" s="200" t="s">
        <v>38</v>
      </c>
      <c r="O206" s="72"/>
      <c r="P206" s="201">
        <f>O206*H206</f>
        <v>0</v>
      </c>
      <c r="Q206" s="201">
        <v>0</v>
      </c>
      <c r="R206" s="201">
        <f>Q206*H206</f>
        <v>0</v>
      </c>
      <c r="S206" s="201">
        <v>0</v>
      </c>
      <c r="T206" s="202">
        <f>S206*H206</f>
        <v>0</v>
      </c>
      <c r="U206" s="35"/>
      <c r="V206" s="35"/>
      <c r="W206" s="35"/>
      <c r="X206" s="35"/>
      <c r="Y206" s="35"/>
      <c r="Z206" s="35"/>
      <c r="AA206" s="35"/>
      <c r="AB206" s="35"/>
      <c r="AC206" s="35"/>
      <c r="AD206" s="35"/>
      <c r="AE206" s="35"/>
      <c r="AR206" s="203" t="s">
        <v>270</v>
      </c>
      <c r="AT206" s="203" t="s">
        <v>266</v>
      </c>
      <c r="AU206" s="203" t="s">
        <v>73</v>
      </c>
      <c r="AY206" s="18" t="s">
        <v>263</v>
      </c>
      <c r="BE206" s="204">
        <f>IF(N206="základní",J206,0)</f>
        <v>0</v>
      </c>
      <c r="BF206" s="204">
        <f>IF(N206="snížená",J206,0)</f>
        <v>0</v>
      </c>
      <c r="BG206" s="204">
        <f>IF(N206="zákl. přenesená",J206,0)</f>
        <v>0</v>
      </c>
      <c r="BH206" s="204">
        <f>IF(N206="sníž. přenesená",J206,0)</f>
        <v>0</v>
      </c>
      <c r="BI206" s="204">
        <f>IF(N206="nulová",J206,0)</f>
        <v>0</v>
      </c>
      <c r="BJ206" s="18" t="s">
        <v>71</v>
      </c>
      <c r="BK206" s="204">
        <f>ROUND(I206*H206,2)</f>
        <v>0</v>
      </c>
      <c r="BL206" s="18" t="s">
        <v>270</v>
      </c>
      <c r="BM206" s="203" t="s">
        <v>5099</v>
      </c>
    </row>
    <row r="207" spans="1:65" s="2" customFormat="1" ht="19.5">
      <c r="A207" s="35"/>
      <c r="B207" s="36"/>
      <c r="C207" s="37"/>
      <c r="D207" s="207" t="s">
        <v>294</v>
      </c>
      <c r="E207" s="37"/>
      <c r="F207" s="239" t="s">
        <v>2165</v>
      </c>
      <c r="G207" s="37"/>
      <c r="H207" s="37"/>
      <c r="I207" s="240"/>
      <c r="J207" s="37"/>
      <c r="K207" s="37"/>
      <c r="L207" s="40"/>
      <c r="M207" s="241"/>
      <c r="N207" s="242"/>
      <c r="O207" s="72"/>
      <c r="P207" s="72"/>
      <c r="Q207" s="72"/>
      <c r="R207" s="72"/>
      <c r="S207" s="72"/>
      <c r="T207" s="73"/>
      <c r="U207" s="35"/>
      <c r="V207" s="35"/>
      <c r="W207" s="35"/>
      <c r="X207" s="35"/>
      <c r="Y207" s="35"/>
      <c r="Z207" s="35"/>
      <c r="AA207" s="35"/>
      <c r="AB207" s="35"/>
      <c r="AC207" s="35"/>
      <c r="AD207" s="35"/>
      <c r="AE207" s="35"/>
      <c r="AT207" s="18" t="s">
        <v>294</v>
      </c>
      <c r="AU207" s="18" t="s">
        <v>73</v>
      </c>
    </row>
    <row r="208" spans="1:65" s="16" customFormat="1">
      <c r="B208" s="248"/>
      <c r="C208" s="249"/>
      <c r="D208" s="207" t="s">
        <v>272</v>
      </c>
      <c r="E208" s="250" t="s">
        <v>1</v>
      </c>
      <c r="F208" s="251" t="s">
        <v>5093</v>
      </c>
      <c r="G208" s="249"/>
      <c r="H208" s="250" t="s">
        <v>1</v>
      </c>
      <c r="I208" s="252"/>
      <c r="J208" s="249"/>
      <c r="K208" s="249"/>
      <c r="L208" s="253"/>
      <c r="M208" s="254"/>
      <c r="N208" s="255"/>
      <c r="O208" s="255"/>
      <c r="P208" s="255"/>
      <c r="Q208" s="255"/>
      <c r="R208" s="255"/>
      <c r="S208" s="255"/>
      <c r="T208" s="256"/>
      <c r="AT208" s="257" t="s">
        <v>272</v>
      </c>
      <c r="AU208" s="257" t="s">
        <v>73</v>
      </c>
      <c r="AV208" s="16" t="s">
        <v>71</v>
      </c>
      <c r="AW208" s="16" t="s">
        <v>30</v>
      </c>
      <c r="AX208" s="16" t="s">
        <v>64</v>
      </c>
      <c r="AY208" s="257" t="s">
        <v>263</v>
      </c>
    </row>
    <row r="209" spans="1:65" s="16" customFormat="1">
      <c r="B209" s="248"/>
      <c r="C209" s="249"/>
      <c r="D209" s="207" t="s">
        <v>272</v>
      </c>
      <c r="E209" s="250" t="s">
        <v>1</v>
      </c>
      <c r="F209" s="251" t="s">
        <v>5095</v>
      </c>
      <c r="G209" s="249"/>
      <c r="H209" s="250" t="s">
        <v>1</v>
      </c>
      <c r="I209" s="252"/>
      <c r="J209" s="249"/>
      <c r="K209" s="249"/>
      <c r="L209" s="253"/>
      <c r="M209" s="254"/>
      <c r="N209" s="255"/>
      <c r="O209" s="255"/>
      <c r="P209" s="255"/>
      <c r="Q209" s="255"/>
      <c r="R209" s="255"/>
      <c r="S209" s="255"/>
      <c r="T209" s="256"/>
      <c r="AT209" s="257" t="s">
        <v>272</v>
      </c>
      <c r="AU209" s="257" t="s">
        <v>73</v>
      </c>
      <c r="AV209" s="16" t="s">
        <v>71</v>
      </c>
      <c r="AW209" s="16" t="s">
        <v>30</v>
      </c>
      <c r="AX209" s="16" t="s">
        <v>64</v>
      </c>
      <c r="AY209" s="257" t="s">
        <v>263</v>
      </c>
    </row>
    <row r="210" spans="1:65" s="13" customFormat="1">
      <c r="B210" s="205"/>
      <c r="C210" s="206"/>
      <c r="D210" s="207" t="s">
        <v>272</v>
      </c>
      <c r="E210" s="208" t="s">
        <v>1</v>
      </c>
      <c r="F210" s="209" t="s">
        <v>5098</v>
      </c>
      <c r="G210" s="206"/>
      <c r="H210" s="210">
        <v>11.603</v>
      </c>
      <c r="I210" s="211"/>
      <c r="J210" s="206"/>
      <c r="K210" s="206"/>
      <c r="L210" s="212"/>
      <c r="M210" s="213"/>
      <c r="N210" s="214"/>
      <c r="O210" s="214"/>
      <c r="P210" s="214"/>
      <c r="Q210" s="214"/>
      <c r="R210" s="214"/>
      <c r="S210" s="214"/>
      <c r="T210" s="215"/>
      <c r="AT210" s="216" t="s">
        <v>272</v>
      </c>
      <c r="AU210" s="216" t="s">
        <v>73</v>
      </c>
      <c r="AV210" s="13" t="s">
        <v>73</v>
      </c>
      <c r="AW210" s="13" t="s">
        <v>30</v>
      </c>
      <c r="AX210" s="13" t="s">
        <v>64</v>
      </c>
      <c r="AY210" s="216" t="s">
        <v>263</v>
      </c>
    </row>
    <row r="211" spans="1:65" s="15" customFormat="1">
      <c r="B211" s="228"/>
      <c r="C211" s="229"/>
      <c r="D211" s="207" t="s">
        <v>272</v>
      </c>
      <c r="E211" s="230" t="s">
        <v>1</v>
      </c>
      <c r="F211" s="231" t="s">
        <v>280</v>
      </c>
      <c r="G211" s="229"/>
      <c r="H211" s="232">
        <v>11.603</v>
      </c>
      <c r="I211" s="233"/>
      <c r="J211" s="229"/>
      <c r="K211" s="229"/>
      <c r="L211" s="234"/>
      <c r="M211" s="235"/>
      <c r="N211" s="236"/>
      <c r="O211" s="236"/>
      <c r="P211" s="236"/>
      <c r="Q211" s="236"/>
      <c r="R211" s="236"/>
      <c r="S211" s="236"/>
      <c r="T211" s="237"/>
      <c r="AT211" s="238" t="s">
        <v>272</v>
      </c>
      <c r="AU211" s="238" t="s">
        <v>73</v>
      </c>
      <c r="AV211" s="15" t="s">
        <v>270</v>
      </c>
      <c r="AW211" s="15" t="s">
        <v>30</v>
      </c>
      <c r="AX211" s="15" t="s">
        <v>71</v>
      </c>
      <c r="AY211" s="238" t="s">
        <v>263</v>
      </c>
    </row>
    <row r="212" spans="1:65" s="2" customFormat="1" ht="21.75" customHeight="1">
      <c r="A212" s="35"/>
      <c r="B212" s="36"/>
      <c r="C212" s="191" t="s">
        <v>426</v>
      </c>
      <c r="D212" s="191" t="s">
        <v>266</v>
      </c>
      <c r="E212" s="192" t="s">
        <v>605</v>
      </c>
      <c r="F212" s="193" t="s">
        <v>606</v>
      </c>
      <c r="G212" s="194" t="s">
        <v>307</v>
      </c>
      <c r="H212" s="195">
        <v>41.478000000000002</v>
      </c>
      <c r="I212" s="196"/>
      <c r="J212" s="197">
        <f>ROUND(I212*H212,2)</f>
        <v>0</v>
      </c>
      <c r="K212" s="198"/>
      <c r="L212" s="40"/>
      <c r="M212" s="199" t="s">
        <v>1</v>
      </c>
      <c r="N212" s="200" t="s">
        <v>38</v>
      </c>
      <c r="O212" s="72"/>
      <c r="P212" s="201">
        <f>O212*H212</f>
        <v>0</v>
      </c>
      <c r="Q212" s="201">
        <v>0</v>
      </c>
      <c r="R212" s="201">
        <f>Q212*H212</f>
        <v>0</v>
      </c>
      <c r="S212" s="201">
        <v>0</v>
      </c>
      <c r="T212" s="202">
        <f>S212*H212</f>
        <v>0</v>
      </c>
      <c r="U212" s="35"/>
      <c r="V212" s="35"/>
      <c r="W212" s="35"/>
      <c r="X212" s="35"/>
      <c r="Y212" s="35"/>
      <c r="Z212" s="35"/>
      <c r="AA212" s="35"/>
      <c r="AB212" s="35"/>
      <c r="AC212" s="35"/>
      <c r="AD212" s="35"/>
      <c r="AE212" s="35"/>
      <c r="AR212" s="203" t="s">
        <v>270</v>
      </c>
      <c r="AT212" s="203" t="s">
        <v>266</v>
      </c>
      <c r="AU212" s="203" t="s">
        <v>73</v>
      </c>
      <c r="AY212" s="18" t="s">
        <v>263</v>
      </c>
      <c r="BE212" s="204">
        <f>IF(N212="základní",J212,0)</f>
        <v>0</v>
      </c>
      <c r="BF212" s="204">
        <f>IF(N212="snížená",J212,0)</f>
        <v>0</v>
      </c>
      <c r="BG212" s="204">
        <f>IF(N212="zákl. přenesená",J212,0)</f>
        <v>0</v>
      </c>
      <c r="BH212" s="204">
        <f>IF(N212="sníž. přenesená",J212,0)</f>
        <v>0</v>
      </c>
      <c r="BI212" s="204">
        <f>IF(N212="nulová",J212,0)</f>
        <v>0</v>
      </c>
      <c r="BJ212" s="18" t="s">
        <v>71</v>
      </c>
      <c r="BK212" s="204">
        <f>ROUND(I212*H212,2)</f>
        <v>0</v>
      </c>
      <c r="BL212" s="18" t="s">
        <v>270</v>
      </c>
      <c r="BM212" s="203" t="s">
        <v>5100</v>
      </c>
    </row>
    <row r="213" spans="1:65" s="2" customFormat="1" ht="19.5">
      <c r="A213" s="35"/>
      <c r="B213" s="36"/>
      <c r="C213" s="37"/>
      <c r="D213" s="207" t="s">
        <v>294</v>
      </c>
      <c r="E213" s="37"/>
      <c r="F213" s="239" t="s">
        <v>2167</v>
      </c>
      <c r="G213" s="37"/>
      <c r="H213" s="37"/>
      <c r="I213" s="240"/>
      <c r="J213" s="37"/>
      <c r="K213" s="37"/>
      <c r="L213" s="40"/>
      <c r="M213" s="241"/>
      <c r="N213" s="242"/>
      <c r="O213" s="72"/>
      <c r="P213" s="72"/>
      <c r="Q213" s="72"/>
      <c r="R213" s="72"/>
      <c r="S213" s="72"/>
      <c r="T213" s="73"/>
      <c r="U213" s="35"/>
      <c r="V213" s="35"/>
      <c r="W213" s="35"/>
      <c r="X213" s="35"/>
      <c r="Y213" s="35"/>
      <c r="Z213" s="35"/>
      <c r="AA213" s="35"/>
      <c r="AB213" s="35"/>
      <c r="AC213" s="35"/>
      <c r="AD213" s="35"/>
      <c r="AE213" s="35"/>
      <c r="AT213" s="18" t="s">
        <v>294</v>
      </c>
      <c r="AU213" s="18" t="s">
        <v>73</v>
      </c>
    </row>
    <row r="214" spans="1:65" s="2" customFormat="1" ht="24.2" customHeight="1">
      <c r="A214" s="35"/>
      <c r="B214" s="36"/>
      <c r="C214" s="191" t="s">
        <v>554</v>
      </c>
      <c r="D214" s="191" t="s">
        <v>266</v>
      </c>
      <c r="E214" s="192" t="s">
        <v>2983</v>
      </c>
      <c r="F214" s="193" t="s">
        <v>2984</v>
      </c>
      <c r="G214" s="194" t="s">
        <v>300</v>
      </c>
      <c r="H214" s="195">
        <v>50.4</v>
      </c>
      <c r="I214" s="196"/>
      <c r="J214" s="197">
        <f>ROUND(I214*H214,2)</f>
        <v>0</v>
      </c>
      <c r="K214" s="198"/>
      <c r="L214" s="40"/>
      <c r="M214" s="199" t="s">
        <v>1</v>
      </c>
      <c r="N214" s="200" t="s">
        <v>38</v>
      </c>
      <c r="O214" s="72"/>
      <c r="P214" s="201">
        <f>O214*H214</f>
        <v>0</v>
      </c>
      <c r="Q214" s="201">
        <v>0</v>
      </c>
      <c r="R214" s="201">
        <f>Q214*H214</f>
        <v>0</v>
      </c>
      <c r="S214" s="201">
        <v>0</v>
      </c>
      <c r="T214" s="202">
        <f>S214*H214</f>
        <v>0</v>
      </c>
      <c r="U214" s="35"/>
      <c r="V214" s="35"/>
      <c r="W214" s="35"/>
      <c r="X214" s="35"/>
      <c r="Y214" s="35"/>
      <c r="Z214" s="35"/>
      <c r="AA214" s="35"/>
      <c r="AB214" s="35"/>
      <c r="AC214" s="35"/>
      <c r="AD214" s="35"/>
      <c r="AE214" s="35"/>
      <c r="AR214" s="203" t="s">
        <v>270</v>
      </c>
      <c r="AT214" s="203" t="s">
        <v>266</v>
      </c>
      <c r="AU214" s="203" t="s">
        <v>73</v>
      </c>
      <c r="AY214" s="18" t="s">
        <v>263</v>
      </c>
      <c r="BE214" s="204">
        <f>IF(N214="základní",J214,0)</f>
        <v>0</v>
      </c>
      <c r="BF214" s="204">
        <f>IF(N214="snížená",J214,0)</f>
        <v>0</v>
      </c>
      <c r="BG214" s="204">
        <f>IF(N214="zákl. přenesená",J214,0)</f>
        <v>0</v>
      </c>
      <c r="BH214" s="204">
        <f>IF(N214="sníž. přenesená",J214,0)</f>
        <v>0</v>
      </c>
      <c r="BI214" s="204">
        <f>IF(N214="nulová",J214,0)</f>
        <v>0</v>
      </c>
      <c r="BJ214" s="18" t="s">
        <v>71</v>
      </c>
      <c r="BK214" s="204">
        <f>ROUND(I214*H214,2)</f>
        <v>0</v>
      </c>
      <c r="BL214" s="18" t="s">
        <v>270</v>
      </c>
      <c r="BM214" s="203" t="s">
        <v>5101</v>
      </c>
    </row>
    <row r="215" spans="1:65" s="2" customFormat="1" ht="19.5">
      <c r="A215" s="35"/>
      <c r="B215" s="36"/>
      <c r="C215" s="37"/>
      <c r="D215" s="207" t="s">
        <v>294</v>
      </c>
      <c r="E215" s="37"/>
      <c r="F215" s="239" t="s">
        <v>4539</v>
      </c>
      <c r="G215" s="37"/>
      <c r="H215" s="37"/>
      <c r="I215" s="240"/>
      <c r="J215" s="37"/>
      <c r="K215" s="37"/>
      <c r="L215" s="40"/>
      <c r="M215" s="241"/>
      <c r="N215" s="242"/>
      <c r="O215" s="72"/>
      <c r="P215" s="72"/>
      <c r="Q215" s="72"/>
      <c r="R215" s="72"/>
      <c r="S215" s="72"/>
      <c r="T215" s="73"/>
      <c r="U215" s="35"/>
      <c r="V215" s="35"/>
      <c r="W215" s="35"/>
      <c r="X215" s="35"/>
      <c r="Y215" s="35"/>
      <c r="Z215" s="35"/>
      <c r="AA215" s="35"/>
      <c r="AB215" s="35"/>
      <c r="AC215" s="35"/>
      <c r="AD215" s="35"/>
      <c r="AE215" s="35"/>
      <c r="AT215" s="18" t="s">
        <v>294</v>
      </c>
      <c r="AU215" s="18" t="s">
        <v>73</v>
      </c>
    </row>
    <row r="216" spans="1:65" s="16" customFormat="1">
      <c r="B216" s="248"/>
      <c r="C216" s="249"/>
      <c r="D216" s="207" t="s">
        <v>272</v>
      </c>
      <c r="E216" s="250" t="s">
        <v>1</v>
      </c>
      <c r="F216" s="251" t="s">
        <v>5068</v>
      </c>
      <c r="G216" s="249"/>
      <c r="H216" s="250" t="s">
        <v>1</v>
      </c>
      <c r="I216" s="252"/>
      <c r="J216" s="249"/>
      <c r="K216" s="249"/>
      <c r="L216" s="253"/>
      <c r="M216" s="254"/>
      <c r="N216" s="255"/>
      <c r="O216" s="255"/>
      <c r="P216" s="255"/>
      <c r="Q216" s="255"/>
      <c r="R216" s="255"/>
      <c r="S216" s="255"/>
      <c r="T216" s="256"/>
      <c r="AT216" s="257" t="s">
        <v>272</v>
      </c>
      <c r="AU216" s="257" t="s">
        <v>73</v>
      </c>
      <c r="AV216" s="16" t="s">
        <v>71</v>
      </c>
      <c r="AW216" s="16" t="s">
        <v>30</v>
      </c>
      <c r="AX216" s="16" t="s">
        <v>64</v>
      </c>
      <c r="AY216" s="257" t="s">
        <v>263</v>
      </c>
    </row>
    <row r="217" spans="1:65" s="16" customFormat="1">
      <c r="B217" s="248"/>
      <c r="C217" s="249"/>
      <c r="D217" s="207" t="s">
        <v>272</v>
      </c>
      <c r="E217" s="250" t="s">
        <v>1</v>
      </c>
      <c r="F217" s="251" t="s">
        <v>5069</v>
      </c>
      <c r="G217" s="249"/>
      <c r="H217" s="250" t="s">
        <v>1</v>
      </c>
      <c r="I217" s="252"/>
      <c r="J217" s="249"/>
      <c r="K217" s="249"/>
      <c r="L217" s="253"/>
      <c r="M217" s="254"/>
      <c r="N217" s="255"/>
      <c r="O217" s="255"/>
      <c r="P217" s="255"/>
      <c r="Q217" s="255"/>
      <c r="R217" s="255"/>
      <c r="S217" s="255"/>
      <c r="T217" s="256"/>
      <c r="AT217" s="257" t="s">
        <v>272</v>
      </c>
      <c r="AU217" s="257" t="s">
        <v>73</v>
      </c>
      <c r="AV217" s="16" t="s">
        <v>71</v>
      </c>
      <c r="AW217" s="16" t="s">
        <v>30</v>
      </c>
      <c r="AX217" s="16" t="s">
        <v>64</v>
      </c>
      <c r="AY217" s="257" t="s">
        <v>263</v>
      </c>
    </row>
    <row r="218" spans="1:65" s="13" customFormat="1">
      <c r="B218" s="205"/>
      <c r="C218" s="206"/>
      <c r="D218" s="207" t="s">
        <v>272</v>
      </c>
      <c r="E218" s="208" t="s">
        <v>1</v>
      </c>
      <c r="F218" s="209" t="s">
        <v>5102</v>
      </c>
      <c r="G218" s="206"/>
      <c r="H218" s="210">
        <v>43.2</v>
      </c>
      <c r="I218" s="211"/>
      <c r="J218" s="206"/>
      <c r="K218" s="206"/>
      <c r="L218" s="212"/>
      <c r="M218" s="213"/>
      <c r="N218" s="214"/>
      <c r="O218" s="214"/>
      <c r="P218" s="214"/>
      <c r="Q218" s="214"/>
      <c r="R218" s="214"/>
      <c r="S218" s="214"/>
      <c r="T218" s="215"/>
      <c r="AT218" s="216" t="s">
        <v>272</v>
      </c>
      <c r="AU218" s="216" t="s">
        <v>73</v>
      </c>
      <c r="AV218" s="13" t="s">
        <v>73</v>
      </c>
      <c r="AW218" s="13" t="s">
        <v>30</v>
      </c>
      <c r="AX218" s="13" t="s">
        <v>64</v>
      </c>
      <c r="AY218" s="216" t="s">
        <v>263</v>
      </c>
    </row>
    <row r="219" spans="1:65" s="16" customFormat="1">
      <c r="B219" s="248"/>
      <c r="C219" s="249"/>
      <c r="D219" s="207" t="s">
        <v>272</v>
      </c>
      <c r="E219" s="250" t="s">
        <v>1</v>
      </c>
      <c r="F219" s="251" t="s">
        <v>5071</v>
      </c>
      <c r="G219" s="249"/>
      <c r="H219" s="250" t="s">
        <v>1</v>
      </c>
      <c r="I219" s="252"/>
      <c r="J219" s="249"/>
      <c r="K219" s="249"/>
      <c r="L219" s="253"/>
      <c r="M219" s="254"/>
      <c r="N219" s="255"/>
      <c r="O219" s="255"/>
      <c r="P219" s="255"/>
      <c r="Q219" s="255"/>
      <c r="R219" s="255"/>
      <c r="S219" s="255"/>
      <c r="T219" s="256"/>
      <c r="AT219" s="257" t="s">
        <v>272</v>
      </c>
      <c r="AU219" s="257" t="s">
        <v>73</v>
      </c>
      <c r="AV219" s="16" t="s">
        <v>71</v>
      </c>
      <c r="AW219" s="16" t="s">
        <v>30</v>
      </c>
      <c r="AX219" s="16" t="s">
        <v>64</v>
      </c>
      <c r="AY219" s="257" t="s">
        <v>263</v>
      </c>
    </row>
    <row r="220" spans="1:65" s="13" customFormat="1">
      <c r="B220" s="205"/>
      <c r="C220" s="206"/>
      <c r="D220" s="207" t="s">
        <v>272</v>
      </c>
      <c r="E220" s="208" t="s">
        <v>1</v>
      </c>
      <c r="F220" s="209" t="s">
        <v>5103</v>
      </c>
      <c r="G220" s="206"/>
      <c r="H220" s="210">
        <v>7.2</v>
      </c>
      <c r="I220" s="211"/>
      <c r="J220" s="206"/>
      <c r="K220" s="206"/>
      <c r="L220" s="212"/>
      <c r="M220" s="213"/>
      <c r="N220" s="214"/>
      <c r="O220" s="214"/>
      <c r="P220" s="214"/>
      <c r="Q220" s="214"/>
      <c r="R220" s="214"/>
      <c r="S220" s="214"/>
      <c r="T220" s="215"/>
      <c r="AT220" s="216" t="s">
        <v>272</v>
      </c>
      <c r="AU220" s="216" t="s">
        <v>73</v>
      </c>
      <c r="AV220" s="13" t="s">
        <v>73</v>
      </c>
      <c r="AW220" s="13" t="s">
        <v>30</v>
      </c>
      <c r="AX220" s="13" t="s">
        <v>64</v>
      </c>
      <c r="AY220" s="216" t="s">
        <v>263</v>
      </c>
    </row>
    <row r="221" spans="1:65" s="15" customFormat="1">
      <c r="B221" s="228"/>
      <c r="C221" s="229"/>
      <c r="D221" s="207" t="s">
        <v>272</v>
      </c>
      <c r="E221" s="230" t="s">
        <v>1</v>
      </c>
      <c r="F221" s="231" t="s">
        <v>280</v>
      </c>
      <c r="G221" s="229"/>
      <c r="H221" s="232">
        <v>50.4</v>
      </c>
      <c r="I221" s="233"/>
      <c r="J221" s="229"/>
      <c r="K221" s="229"/>
      <c r="L221" s="234"/>
      <c r="M221" s="235"/>
      <c r="N221" s="236"/>
      <c r="O221" s="236"/>
      <c r="P221" s="236"/>
      <c r="Q221" s="236"/>
      <c r="R221" s="236"/>
      <c r="S221" s="236"/>
      <c r="T221" s="237"/>
      <c r="AT221" s="238" t="s">
        <v>272</v>
      </c>
      <c r="AU221" s="238" t="s">
        <v>73</v>
      </c>
      <c r="AV221" s="15" t="s">
        <v>270</v>
      </c>
      <c r="AW221" s="15" t="s">
        <v>30</v>
      </c>
      <c r="AX221" s="15" t="s">
        <v>71</v>
      </c>
      <c r="AY221" s="238" t="s">
        <v>263</v>
      </c>
    </row>
    <row r="222" spans="1:65" s="2" customFormat="1" ht="16.5" customHeight="1">
      <c r="A222" s="35"/>
      <c r="B222" s="36"/>
      <c r="C222" s="191" t="s">
        <v>493</v>
      </c>
      <c r="D222" s="191" t="s">
        <v>266</v>
      </c>
      <c r="E222" s="192" t="s">
        <v>2988</v>
      </c>
      <c r="F222" s="193" t="s">
        <v>2989</v>
      </c>
      <c r="G222" s="194" t="s">
        <v>269</v>
      </c>
      <c r="H222" s="195">
        <v>69.296000000000006</v>
      </c>
      <c r="I222" s="196"/>
      <c r="J222" s="197">
        <f>ROUND(I222*H222,2)</f>
        <v>0</v>
      </c>
      <c r="K222" s="198"/>
      <c r="L222" s="40"/>
      <c r="M222" s="199" t="s">
        <v>1</v>
      </c>
      <c r="N222" s="200" t="s">
        <v>38</v>
      </c>
      <c r="O222" s="72"/>
      <c r="P222" s="201">
        <f>O222*H222</f>
        <v>0</v>
      </c>
      <c r="Q222" s="201">
        <v>0</v>
      </c>
      <c r="R222" s="201">
        <f>Q222*H222</f>
        <v>0</v>
      </c>
      <c r="S222" s="201">
        <v>0</v>
      </c>
      <c r="T222" s="202">
        <f>S222*H222</f>
        <v>0</v>
      </c>
      <c r="U222" s="35"/>
      <c r="V222" s="35"/>
      <c r="W222" s="35"/>
      <c r="X222" s="35"/>
      <c r="Y222" s="35"/>
      <c r="Z222" s="35"/>
      <c r="AA222" s="35"/>
      <c r="AB222" s="35"/>
      <c r="AC222" s="35"/>
      <c r="AD222" s="35"/>
      <c r="AE222" s="35"/>
      <c r="AR222" s="203" t="s">
        <v>270</v>
      </c>
      <c r="AT222" s="203" t="s">
        <v>266</v>
      </c>
      <c r="AU222" s="203" t="s">
        <v>73</v>
      </c>
      <c r="AY222" s="18" t="s">
        <v>263</v>
      </c>
      <c r="BE222" s="204">
        <f>IF(N222="základní",J222,0)</f>
        <v>0</v>
      </c>
      <c r="BF222" s="204">
        <f>IF(N222="snížená",J222,0)</f>
        <v>0</v>
      </c>
      <c r="BG222" s="204">
        <f>IF(N222="zákl. přenesená",J222,0)</f>
        <v>0</v>
      </c>
      <c r="BH222" s="204">
        <f>IF(N222="sníž. přenesená",J222,0)</f>
        <v>0</v>
      </c>
      <c r="BI222" s="204">
        <f>IF(N222="nulová",J222,0)</f>
        <v>0</v>
      </c>
      <c r="BJ222" s="18" t="s">
        <v>71</v>
      </c>
      <c r="BK222" s="204">
        <f>ROUND(I222*H222,2)</f>
        <v>0</v>
      </c>
      <c r="BL222" s="18" t="s">
        <v>270</v>
      </c>
      <c r="BM222" s="203" t="s">
        <v>5104</v>
      </c>
    </row>
    <row r="223" spans="1:65" s="2" customFormat="1" ht="19.5">
      <c r="A223" s="35"/>
      <c r="B223" s="36"/>
      <c r="C223" s="37"/>
      <c r="D223" s="207" t="s">
        <v>294</v>
      </c>
      <c r="E223" s="37"/>
      <c r="F223" s="239" t="s">
        <v>4576</v>
      </c>
      <c r="G223" s="37"/>
      <c r="H223" s="37"/>
      <c r="I223" s="240"/>
      <c r="J223" s="37"/>
      <c r="K223" s="37"/>
      <c r="L223" s="40"/>
      <c r="M223" s="241"/>
      <c r="N223" s="242"/>
      <c r="O223" s="72"/>
      <c r="P223" s="72"/>
      <c r="Q223" s="72"/>
      <c r="R223" s="72"/>
      <c r="S223" s="72"/>
      <c r="T223" s="73"/>
      <c r="U223" s="35"/>
      <c r="V223" s="35"/>
      <c r="W223" s="35"/>
      <c r="X223" s="35"/>
      <c r="Y223" s="35"/>
      <c r="Z223" s="35"/>
      <c r="AA223" s="35"/>
      <c r="AB223" s="35"/>
      <c r="AC223" s="35"/>
      <c r="AD223" s="35"/>
      <c r="AE223" s="35"/>
      <c r="AT223" s="18" t="s">
        <v>294</v>
      </c>
      <c r="AU223" s="18" t="s">
        <v>73</v>
      </c>
    </row>
    <row r="224" spans="1:65" s="16" customFormat="1">
      <c r="B224" s="248"/>
      <c r="C224" s="249"/>
      <c r="D224" s="207" t="s">
        <v>272</v>
      </c>
      <c r="E224" s="250" t="s">
        <v>1</v>
      </c>
      <c r="F224" s="251" t="s">
        <v>5105</v>
      </c>
      <c r="G224" s="249"/>
      <c r="H224" s="250" t="s">
        <v>1</v>
      </c>
      <c r="I224" s="252"/>
      <c r="J224" s="249"/>
      <c r="K224" s="249"/>
      <c r="L224" s="253"/>
      <c r="M224" s="254"/>
      <c r="N224" s="255"/>
      <c r="O224" s="255"/>
      <c r="P224" s="255"/>
      <c r="Q224" s="255"/>
      <c r="R224" s="255"/>
      <c r="S224" s="255"/>
      <c r="T224" s="256"/>
      <c r="AT224" s="257" t="s">
        <v>272</v>
      </c>
      <c r="AU224" s="257" t="s">
        <v>73</v>
      </c>
      <c r="AV224" s="16" t="s">
        <v>71</v>
      </c>
      <c r="AW224" s="16" t="s">
        <v>30</v>
      </c>
      <c r="AX224" s="16" t="s">
        <v>64</v>
      </c>
      <c r="AY224" s="257" t="s">
        <v>263</v>
      </c>
    </row>
    <row r="225" spans="1:65" s="16" customFormat="1">
      <c r="B225" s="248"/>
      <c r="C225" s="249"/>
      <c r="D225" s="207" t="s">
        <v>272</v>
      </c>
      <c r="E225" s="250" t="s">
        <v>1</v>
      </c>
      <c r="F225" s="251" t="s">
        <v>5068</v>
      </c>
      <c r="G225" s="249"/>
      <c r="H225" s="250" t="s">
        <v>1</v>
      </c>
      <c r="I225" s="252"/>
      <c r="J225" s="249"/>
      <c r="K225" s="249"/>
      <c r="L225" s="253"/>
      <c r="M225" s="254"/>
      <c r="N225" s="255"/>
      <c r="O225" s="255"/>
      <c r="P225" s="255"/>
      <c r="Q225" s="255"/>
      <c r="R225" s="255"/>
      <c r="S225" s="255"/>
      <c r="T225" s="256"/>
      <c r="AT225" s="257" t="s">
        <v>272</v>
      </c>
      <c r="AU225" s="257" t="s">
        <v>73</v>
      </c>
      <c r="AV225" s="16" t="s">
        <v>71</v>
      </c>
      <c r="AW225" s="16" t="s">
        <v>30</v>
      </c>
      <c r="AX225" s="16" t="s">
        <v>64</v>
      </c>
      <c r="AY225" s="257" t="s">
        <v>263</v>
      </c>
    </row>
    <row r="226" spans="1:65" s="16" customFormat="1">
      <c r="B226" s="248"/>
      <c r="C226" s="249"/>
      <c r="D226" s="207" t="s">
        <v>272</v>
      </c>
      <c r="E226" s="250" t="s">
        <v>1</v>
      </c>
      <c r="F226" s="251" t="s">
        <v>5069</v>
      </c>
      <c r="G226" s="249"/>
      <c r="H226" s="250" t="s">
        <v>1</v>
      </c>
      <c r="I226" s="252"/>
      <c r="J226" s="249"/>
      <c r="K226" s="249"/>
      <c r="L226" s="253"/>
      <c r="M226" s="254"/>
      <c r="N226" s="255"/>
      <c r="O226" s="255"/>
      <c r="P226" s="255"/>
      <c r="Q226" s="255"/>
      <c r="R226" s="255"/>
      <c r="S226" s="255"/>
      <c r="T226" s="256"/>
      <c r="AT226" s="257" t="s">
        <v>272</v>
      </c>
      <c r="AU226" s="257" t="s">
        <v>73</v>
      </c>
      <c r="AV226" s="16" t="s">
        <v>71</v>
      </c>
      <c r="AW226" s="16" t="s">
        <v>30</v>
      </c>
      <c r="AX226" s="16" t="s">
        <v>64</v>
      </c>
      <c r="AY226" s="257" t="s">
        <v>263</v>
      </c>
    </row>
    <row r="227" spans="1:65" s="13" customFormat="1">
      <c r="B227" s="205"/>
      <c r="C227" s="206"/>
      <c r="D227" s="207" t="s">
        <v>272</v>
      </c>
      <c r="E227" s="208" t="s">
        <v>1</v>
      </c>
      <c r="F227" s="209" t="s">
        <v>5106</v>
      </c>
      <c r="G227" s="206"/>
      <c r="H227" s="210">
        <v>58.56</v>
      </c>
      <c r="I227" s="211"/>
      <c r="J227" s="206"/>
      <c r="K227" s="206"/>
      <c r="L227" s="212"/>
      <c r="M227" s="213"/>
      <c r="N227" s="214"/>
      <c r="O227" s="214"/>
      <c r="P227" s="214"/>
      <c r="Q227" s="214"/>
      <c r="R227" s="214"/>
      <c r="S227" s="214"/>
      <c r="T227" s="215"/>
      <c r="AT227" s="216" t="s">
        <v>272</v>
      </c>
      <c r="AU227" s="216" t="s">
        <v>73</v>
      </c>
      <c r="AV227" s="13" t="s">
        <v>73</v>
      </c>
      <c r="AW227" s="13" t="s">
        <v>30</v>
      </c>
      <c r="AX227" s="13" t="s">
        <v>64</v>
      </c>
      <c r="AY227" s="216" t="s">
        <v>263</v>
      </c>
    </row>
    <row r="228" spans="1:65" s="16" customFormat="1">
      <c r="B228" s="248"/>
      <c r="C228" s="249"/>
      <c r="D228" s="207" t="s">
        <v>272</v>
      </c>
      <c r="E228" s="250" t="s">
        <v>1</v>
      </c>
      <c r="F228" s="251" t="s">
        <v>5071</v>
      </c>
      <c r="G228" s="249"/>
      <c r="H228" s="250" t="s">
        <v>1</v>
      </c>
      <c r="I228" s="252"/>
      <c r="J228" s="249"/>
      <c r="K228" s="249"/>
      <c r="L228" s="253"/>
      <c r="M228" s="254"/>
      <c r="N228" s="255"/>
      <c r="O228" s="255"/>
      <c r="P228" s="255"/>
      <c r="Q228" s="255"/>
      <c r="R228" s="255"/>
      <c r="S228" s="255"/>
      <c r="T228" s="256"/>
      <c r="AT228" s="257" t="s">
        <v>272</v>
      </c>
      <c r="AU228" s="257" t="s">
        <v>73</v>
      </c>
      <c r="AV228" s="16" t="s">
        <v>71</v>
      </c>
      <c r="AW228" s="16" t="s">
        <v>30</v>
      </c>
      <c r="AX228" s="16" t="s">
        <v>64</v>
      </c>
      <c r="AY228" s="257" t="s">
        <v>263</v>
      </c>
    </row>
    <row r="229" spans="1:65" s="13" customFormat="1">
      <c r="B229" s="205"/>
      <c r="C229" s="206"/>
      <c r="D229" s="207" t="s">
        <v>272</v>
      </c>
      <c r="E229" s="208" t="s">
        <v>1</v>
      </c>
      <c r="F229" s="209" t="s">
        <v>5107</v>
      </c>
      <c r="G229" s="206"/>
      <c r="H229" s="210">
        <v>10.736000000000001</v>
      </c>
      <c r="I229" s="211"/>
      <c r="J229" s="206"/>
      <c r="K229" s="206"/>
      <c r="L229" s="212"/>
      <c r="M229" s="213"/>
      <c r="N229" s="214"/>
      <c r="O229" s="214"/>
      <c r="P229" s="214"/>
      <c r="Q229" s="214"/>
      <c r="R229" s="214"/>
      <c r="S229" s="214"/>
      <c r="T229" s="215"/>
      <c r="AT229" s="216" t="s">
        <v>272</v>
      </c>
      <c r="AU229" s="216" t="s">
        <v>73</v>
      </c>
      <c r="AV229" s="13" t="s">
        <v>73</v>
      </c>
      <c r="AW229" s="13" t="s">
        <v>30</v>
      </c>
      <c r="AX229" s="13" t="s">
        <v>64</v>
      </c>
      <c r="AY229" s="216" t="s">
        <v>263</v>
      </c>
    </row>
    <row r="230" spans="1:65" s="15" customFormat="1">
      <c r="B230" s="228"/>
      <c r="C230" s="229"/>
      <c r="D230" s="207" t="s">
        <v>272</v>
      </c>
      <c r="E230" s="230" t="s">
        <v>1</v>
      </c>
      <c r="F230" s="231" t="s">
        <v>280</v>
      </c>
      <c r="G230" s="229"/>
      <c r="H230" s="232">
        <v>69.296000000000006</v>
      </c>
      <c r="I230" s="233"/>
      <c r="J230" s="229"/>
      <c r="K230" s="229"/>
      <c r="L230" s="234"/>
      <c r="M230" s="235"/>
      <c r="N230" s="236"/>
      <c r="O230" s="236"/>
      <c r="P230" s="236"/>
      <c r="Q230" s="236"/>
      <c r="R230" s="236"/>
      <c r="S230" s="236"/>
      <c r="T230" s="237"/>
      <c r="AT230" s="238" t="s">
        <v>272</v>
      </c>
      <c r="AU230" s="238" t="s">
        <v>73</v>
      </c>
      <c r="AV230" s="15" t="s">
        <v>270</v>
      </c>
      <c r="AW230" s="15" t="s">
        <v>30</v>
      </c>
      <c r="AX230" s="15" t="s">
        <v>71</v>
      </c>
      <c r="AY230" s="238" t="s">
        <v>263</v>
      </c>
    </row>
    <row r="231" spans="1:65" s="2" customFormat="1" ht="16.5" customHeight="1">
      <c r="A231" s="35"/>
      <c r="B231" s="36"/>
      <c r="C231" s="191" t="s">
        <v>7</v>
      </c>
      <c r="D231" s="191" t="s">
        <v>266</v>
      </c>
      <c r="E231" s="192" t="s">
        <v>2992</v>
      </c>
      <c r="F231" s="193" t="s">
        <v>2993</v>
      </c>
      <c r="G231" s="194" t="s">
        <v>269</v>
      </c>
      <c r="H231" s="195">
        <v>69.296000000000006</v>
      </c>
      <c r="I231" s="196"/>
      <c r="J231" s="197">
        <f>ROUND(I231*H231,2)</f>
        <v>0</v>
      </c>
      <c r="K231" s="198"/>
      <c r="L231" s="40"/>
      <c r="M231" s="199" t="s">
        <v>1</v>
      </c>
      <c r="N231" s="200" t="s">
        <v>38</v>
      </c>
      <c r="O231" s="72"/>
      <c r="P231" s="201">
        <f>O231*H231</f>
        <v>0</v>
      </c>
      <c r="Q231" s="201">
        <v>0</v>
      </c>
      <c r="R231" s="201">
        <f>Q231*H231</f>
        <v>0</v>
      </c>
      <c r="S231" s="201">
        <v>0</v>
      </c>
      <c r="T231" s="202">
        <f>S231*H231</f>
        <v>0</v>
      </c>
      <c r="U231" s="35"/>
      <c r="V231" s="35"/>
      <c r="W231" s="35"/>
      <c r="X231" s="35"/>
      <c r="Y231" s="35"/>
      <c r="Z231" s="35"/>
      <c r="AA231" s="35"/>
      <c r="AB231" s="35"/>
      <c r="AC231" s="35"/>
      <c r="AD231" s="35"/>
      <c r="AE231" s="35"/>
      <c r="AR231" s="203" t="s">
        <v>270</v>
      </c>
      <c r="AT231" s="203" t="s">
        <v>266</v>
      </c>
      <c r="AU231" s="203" t="s">
        <v>73</v>
      </c>
      <c r="AY231" s="18" t="s">
        <v>263</v>
      </c>
      <c r="BE231" s="204">
        <f>IF(N231="základní",J231,0)</f>
        <v>0</v>
      </c>
      <c r="BF231" s="204">
        <f>IF(N231="snížená",J231,0)</f>
        <v>0</v>
      </c>
      <c r="BG231" s="204">
        <f>IF(N231="zákl. přenesená",J231,0)</f>
        <v>0</v>
      </c>
      <c r="BH231" s="204">
        <f>IF(N231="sníž. přenesená",J231,0)</f>
        <v>0</v>
      </c>
      <c r="BI231" s="204">
        <f>IF(N231="nulová",J231,0)</f>
        <v>0</v>
      </c>
      <c r="BJ231" s="18" t="s">
        <v>71</v>
      </c>
      <c r="BK231" s="204">
        <f>ROUND(I231*H231,2)</f>
        <v>0</v>
      </c>
      <c r="BL231" s="18" t="s">
        <v>270</v>
      </c>
      <c r="BM231" s="203" t="s">
        <v>5108</v>
      </c>
    </row>
    <row r="232" spans="1:65" s="2" customFormat="1" ht="19.5">
      <c r="A232" s="35"/>
      <c r="B232" s="36"/>
      <c r="C232" s="37"/>
      <c r="D232" s="207" t="s">
        <v>294</v>
      </c>
      <c r="E232" s="37"/>
      <c r="F232" s="239" t="s">
        <v>4587</v>
      </c>
      <c r="G232" s="37"/>
      <c r="H232" s="37"/>
      <c r="I232" s="240"/>
      <c r="J232" s="37"/>
      <c r="K232" s="37"/>
      <c r="L232" s="40"/>
      <c r="M232" s="241"/>
      <c r="N232" s="242"/>
      <c r="O232" s="72"/>
      <c r="P232" s="72"/>
      <c r="Q232" s="72"/>
      <c r="R232" s="72"/>
      <c r="S232" s="72"/>
      <c r="T232" s="73"/>
      <c r="U232" s="35"/>
      <c r="V232" s="35"/>
      <c r="W232" s="35"/>
      <c r="X232" s="35"/>
      <c r="Y232" s="35"/>
      <c r="Z232" s="35"/>
      <c r="AA232" s="35"/>
      <c r="AB232" s="35"/>
      <c r="AC232" s="35"/>
      <c r="AD232" s="35"/>
      <c r="AE232" s="35"/>
      <c r="AT232" s="18" t="s">
        <v>294</v>
      </c>
      <c r="AU232" s="18" t="s">
        <v>73</v>
      </c>
    </row>
    <row r="233" spans="1:65" s="16" customFormat="1">
      <c r="B233" s="248"/>
      <c r="C233" s="249"/>
      <c r="D233" s="207" t="s">
        <v>272</v>
      </c>
      <c r="E233" s="250" t="s">
        <v>1</v>
      </c>
      <c r="F233" s="251" t="s">
        <v>5105</v>
      </c>
      <c r="G233" s="249"/>
      <c r="H233" s="250" t="s">
        <v>1</v>
      </c>
      <c r="I233" s="252"/>
      <c r="J233" s="249"/>
      <c r="K233" s="249"/>
      <c r="L233" s="253"/>
      <c r="M233" s="254"/>
      <c r="N233" s="255"/>
      <c r="O233" s="255"/>
      <c r="P233" s="255"/>
      <c r="Q233" s="255"/>
      <c r="R233" s="255"/>
      <c r="S233" s="255"/>
      <c r="T233" s="256"/>
      <c r="AT233" s="257" t="s">
        <v>272</v>
      </c>
      <c r="AU233" s="257" t="s">
        <v>73</v>
      </c>
      <c r="AV233" s="16" t="s">
        <v>71</v>
      </c>
      <c r="AW233" s="16" t="s">
        <v>30</v>
      </c>
      <c r="AX233" s="16" t="s">
        <v>64</v>
      </c>
      <c r="AY233" s="257" t="s">
        <v>263</v>
      </c>
    </row>
    <row r="234" spans="1:65" s="16" customFormat="1">
      <c r="B234" s="248"/>
      <c r="C234" s="249"/>
      <c r="D234" s="207" t="s">
        <v>272</v>
      </c>
      <c r="E234" s="250" t="s">
        <v>1</v>
      </c>
      <c r="F234" s="251" t="s">
        <v>5068</v>
      </c>
      <c r="G234" s="249"/>
      <c r="H234" s="250" t="s">
        <v>1</v>
      </c>
      <c r="I234" s="252"/>
      <c r="J234" s="249"/>
      <c r="K234" s="249"/>
      <c r="L234" s="253"/>
      <c r="M234" s="254"/>
      <c r="N234" s="255"/>
      <c r="O234" s="255"/>
      <c r="P234" s="255"/>
      <c r="Q234" s="255"/>
      <c r="R234" s="255"/>
      <c r="S234" s="255"/>
      <c r="T234" s="256"/>
      <c r="AT234" s="257" t="s">
        <v>272</v>
      </c>
      <c r="AU234" s="257" t="s">
        <v>73</v>
      </c>
      <c r="AV234" s="16" t="s">
        <v>71</v>
      </c>
      <c r="AW234" s="16" t="s">
        <v>30</v>
      </c>
      <c r="AX234" s="16" t="s">
        <v>64</v>
      </c>
      <c r="AY234" s="257" t="s">
        <v>263</v>
      </c>
    </row>
    <row r="235" spans="1:65" s="16" customFormat="1">
      <c r="B235" s="248"/>
      <c r="C235" s="249"/>
      <c r="D235" s="207" t="s">
        <v>272</v>
      </c>
      <c r="E235" s="250" t="s">
        <v>1</v>
      </c>
      <c r="F235" s="251" t="s">
        <v>5069</v>
      </c>
      <c r="G235" s="249"/>
      <c r="H235" s="250" t="s">
        <v>1</v>
      </c>
      <c r="I235" s="252"/>
      <c r="J235" s="249"/>
      <c r="K235" s="249"/>
      <c r="L235" s="253"/>
      <c r="M235" s="254"/>
      <c r="N235" s="255"/>
      <c r="O235" s="255"/>
      <c r="P235" s="255"/>
      <c r="Q235" s="255"/>
      <c r="R235" s="255"/>
      <c r="S235" s="255"/>
      <c r="T235" s="256"/>
      <c r="AT235" s="257" t="s">
        <v>272</v>
      </c>
      <c r="AU235" s="257" t="s">
        <v>73</v>
      </c>
      <c r="AV235" s="16" t="s">
        <v>71</v>
      </c>
      <c r="AW235" s="16" t="s">
        <v>30</v>
      </c>
      <c r="AX235" s="16" t="s">
        <v>64</v>
      </c>
      <c r="AY235" s="257" t="s">
        <v>263</v>
      </c>
    </row>
    <row r="236" spans="1:65" s="13" customFormat="1">
      <c r="B236" s="205"/>
      <c r="C236" s="206"/>
      <c r="D236" s="207" t="s">
        <v>272</v>
      </c>
      <c r="E236" s="208" t="s">
        <v>1</v>
      </c>
      <c r="F236" s="209" t="s">
        <v>5106</v>
      </c>
      <c r="G236" s="206"/>
      <c r="H236" s="210">
        <v>58.56</v>
      </c>
      <c r="I236" s="211"/>
      <c r="J236" s="206"/>
      <c r="K236" s="206"/>
      <c r="L236" s="212"/>
      <c r="M236" s="213"/>
      <c r="N236" s="214"/>
      <c r="O236" s="214"/>
      <c r="P236" s="214"/>
      <c r="Q236" s="214"/>
      <c r="R236" s="214"/>
      <c r="S236" s="214"/>
      <c r="T236" s="215"/>
      <c r="AT236" s="216" t="s">
        <v>272</v>
      </c>
      <c r="AU236" s="216" t="s">
        <v>73</v>
      </c>
      <c r="AV236" s="13" t="s">
        <v>73</v>
      </c>
      <c r="AW236" s="13" t="s">
        <v>30</v>
      </c>
      <c r="AX236" s="13" t="s">
        <v>64</v>
      </c>
      <c r="AY236" s="216" t="s">
        <v>263</v>
      </c>
    </row>
    <row r="237" spans="1:65" s="16" customFormat="1">
      <c r="B237" s="248"/>
      <c r="C237" s="249"/>
      <c r="D237" s="207" t="s">
        <v>272</v>
      </c>
      <c r="E237" s="250" t="s">
        <v>1</v>
      </c>
      <c r="F237" s="251" t="s">
        <v>5071</v>
      </c>
      <c r="G237" s="249"/>
      <c r="H237" s="250" t="s">
        <v>1</v>
      </c>
      <c r="I237" s="252"/>
      <c r="J237" s="249"/>
      <c r="K237" s="249"/>
      <c r="L237" s="253"/>
      <c r="M237" s="254"/>
      <c r="N237" s="255"/>
      <c r="O237" s="255"/>
      <c r="P237" s="255"/>
      <c r="Q237" s="255"/>
      <c r="R237" s="255"/>
      <c r="S237" s="255"/>
      <c r="T237" s="256"/>
      <c r="AT237" s="257" t="s">
        <v>272</v>
      </c>
      <c r="AU237" s="257" t="s">
        <v>73</v>
      </c>
      <c r="AV237" s="16" t="s">
        <v>71</v>
      </c>
      <c r="AW237" s="16" t="s">
        <v>30</v>
      </c>
      <c r="AX237" s="16" t="s">
        <v>64</v>
      </c>
      <c r="AY237" s="257" t="s">
        <v>263</v>
      </c>
    </row>
    <row r="238" spans="1:65" s="13" customFormat="1">
      <c r="B238" s="205"/>
      <c r="C238" s="206"/>
      <c r="D238" s="207" t="s">
        <v>272</v>
      </c>
      <c r="E238" s="208" t="s">
        <v>1</v>
      </c>
      <c r="F238" s="209" t="s">
        <v>5107</v>
      </c>
      <c r="G238" s="206"/>
      <c r="H238" s="210">
        <v>10.736000000000001</v>
      </c>
      <c r="I238" s="211"/>
      <c r="J238" s="206"/>
      <c r="K238" s="206"/>
      <c r="L238" s="212"/>
      <c r="M238" s="213"/>
      <c r="N238" s="214"/>
      <c r="O238" s="214"/>
      <c r="P238" s="214"/>
      <c r="Q238" s="214"/>
      <c r="R238" s="214"/>
      <c r="S238" s="214"/>
      <c r="T238" s="215"/>
      <c r="AT238" s="216" t="s">
        <v>272</v>
      </c>
      <c r="AU238" s="216" t="s">
        <v>73</v>
      </c>
      <c r="AV238" s="13" t="s">
        <v>73</v>
      </c>
      <c r="AW238" s="13" t="s">
        <v>30</v>
      </c>
      <c r="AX238" s="13" t="s">
        <v>64</v>
      </c>
      <c r="AY238" s="216" t="s">
        <v>263</v>
      </c>
    </row>
    <row r="239" spans="1:65" s="15" customFormat="1">
      <c r="B239" s="228"/>
      <c r="C239" s="229"/>
      <c r="D239" s="207" t="s">
        <v>272</v>
      </c>
      <c r="E239" s="230" t="s">
        <v>1</v>
      </c>
      <c r="F239" s="231" t="s">
        <v>280</v>
      </c>
      <c r="G239" s="229"/>
      <c r="H239" s="232">
        <v>69.296000000000006</v>
      </c>
      <c r="I239" s="233"/>
      <c r="J239" s="229"/>
      <c r="K239" s="229"/>
      <c r="L239" s="234"/>
      <c r="M239" s="235"/>
      <c r="N239" s="236"/>
      <c r="O239" s="236"/>
      <c r="P239" s="236"/>
      <c r="Q239" s="236"/>
      <c r="R239" s="236"/>
      <c r="S239" s="236"/>
      <c r="T239" s="237"/>
      <c r="AT239" s="238" t="s">
        <v>272</v>
      </c>
      <c r="AU239" s="238" t="s">
        <v>73</v>
      </c>
      <c r="AV239" s="15" t="s">
        <v>270</v>
      </c>
      <c r="AW239" s="15" t="s">
        <v>30</v>
      </c>
      <c r="AX239" s="15" t="s">
        <v>71</v>
      </c>
      <c r="AY239" s="238" t="s">
        <v>263</v>
      </c>
    </row>
    <row r="240" spans="1:65" s="2" customFormat="1" ht="21.75" customHeight="1">
      <c r="A240" s="35"/>
      <c r="B240" s="36"/>
      <c r="C240" s="191" t="s">
        <v>496</v>
      </c>
      <c r="D240" s="191" t="s">
        <v>266</v>
      </c>
      <c r="E240" s="192" t="s">
        <v>4588</v>
      </c>
      <c r="F240" s="193" t="s">
        <v>4589</v>
      </c>
      <c r="G240" s="194" t="s">
        <v>307</v>
      </c>
      <c r="H240" s="195">
        <v>13.86</v>
      </c>
      <c r="I240" s="196"/>
      <c r="J240" s="197">
        <f>ROUND(I240*H240,2)</f>
        <v>0</v>
      </c>
      <c r="K240" s="198"/>
      <c r="L240" s="40"/>
      <c r="M240" s="199" t="s">
        <v>1</v>
      </c>
      <c r="N240" s="200" t="s">
        <v>38</v>
      </c>
      <c r="O240" s="72"/>
      <c r="P240" s="201">
        <f>O240*H240</f>
        <v>0</v>
      </c>
      <c r="Q240" s="201">
        <v>0</v>
      </c>
      <c r="R240" s="201">
        <f>Q240*H240</f>
        <v>0</v>
      </c>
      <c r="S240" s="201">
        <v>0</v>
      </c>
      <c r="T240" s="202">
        <f>S240*H240</f>
        <v>0</v>
      </c>
      <c r="U240" s="35"/>
      <c r="V240" s="35"/>
      <c r="W240" s="35"/>
      <c r="X240" s="35"/>
      <c r="Y240" s="35"/>
      <c r="Z240" s="35"/>
      <c r="AA240" s="35"/>
      <c r="AB240" s="35"/>
      <c r="AC240" s="35"/>
      <c r="AD240" s="35"/>
      <c r="AE240" s="35"/>
      <c r="AR240" s="203" t="s">
        <v>270</v>
      </c>
      <c r="AT240" s="203" t="s">
        <v>266</v>
      </c>
      <c r="AU240" s="203" t="s">
        <v>73</v>
      </c>
      <c r="AY240" s="18" t="s">
        <v>263</v>
      </c>
      <c r="BE240" s="204">
        <f>IF(N240="základní",J240,0)</f>
        <v>0</v>
      </c>
      <c r="BF240" s="204">
        <f>IF(N240="snížená",J240,0)</f>
        <v>0</v>
      </c>
      <c r="BG240" s="204">
        <f>IF(N240="zákl. přenesená",J240,0)</f>
        <v>0</v>
      </c>
      <c r="BH240" s="204">
        <f>IF(N240="sníž. přenesená",J240,0)</f>
        <v>0</v>
      </c>
      <c r="BI240" s="204">
        <f>IF(N240="nulová",J240,0)</f>
        <v>0</v>
      </c>
      <c r="BJ240" s="18" t="s">
        <v>71</v>
      </c>
      <c r="BK240" s="204">
        <f>ROUND(I240*H240,2)</f>
        <v>0</v>
      </c>
      <c r="BL240" s="18" t="s">
        <v>270</v>
      </c>
      <c r="BM240" s="203" t="s">
        <v>5109</v>
      </c>
    </row>
    <row r="241" spans="1:65" s="2" customFormat="1" ht="19.5">
      <c r="A241" s="35"/>
      <c r="B241" s="36"/>
      <c r="C241" s="37"/>
      <c r="D241" s="207" t="s">
        <v>294</v>
      </c>
      <c r="E241" s="37"/>
      <c r="F241" s="239" t="s">
        <v>4591</v>
      </c>
      <c r="G241" s="37"/>
      <c r="H241" s="37"/>
      <c r="I241" s="240"/>
      <c r="J241" s="37"/>
      <c r="K241" s="37"/>
      <c r="L241" s="40"/>
      <c r="M241" s="241"/>
      <c r="N241" s="242"/>
      <c r="O241" s="72"/>
      <c r="P241" s="72"/>
      <c r="Q241" s="72"/>
      <c r="R241" s="72"/>
      <c r="S241" s="72"/>
      <c r="T241" s="73"/>
      <c r="U241" s="35"/>
      <c r="V241" s="35"/>
      <c r="W241" s="35"/>
      <c r="X241" s="35"/>
      <c r="Y241" s="35"/>
      <c r="Z241" s="35"/>
      <c r="AA241" s="35"/>
      <c r="AB241" s="35"/>
      <c r="AC241" s="35"/>
      <c r="AD241" s="35"/>
      <c r="AE241" s="35"/>
      <c r="AT241" s="18" t="s">
        <v>294</v>
      </c>
      <c r="AU241" s="18" t="s">
        <v>73</v>
      </c>
    </row>
    <row r="242" spans="1:65" s="2" customFormat="1" ht="24.2" customHeight="1">
      <c r="A242" s="35"/>
      <c r="B242" s="36"/>
      <c r="C242" s="191" t="s">
        <v>576</v>
      </c>
      <c r="D242" s="191" t="s">
        <v>266</v>
      </c>
      <c r="E242" s="192" t="s">
        <v>675</v>
      </c>
      <c r="F242" s="193" t="s">
        <v>676</v>
      </c>
      <c r="G242" s="194" t="s">
        <v>300</v>
      </c>
      <c r="H242" s="195">
        <v>10.704000000000001</v>
      </c>
      <c r="I242" s="196"/>
      <c r="J242" s="197">
        <f>ROUND(I242*H242,2)</f>
        <v>0</v>
      </c>
      <c r="K242" s="198"/>
      <c r="L242" s="40"/>
      <c r="M242" s="199" t="s">
        <v>1</v>
      </c>
      <c r="N242" s="200" t="s">
        <v>38</v>
      </c>
      <c r="O242" s="72"/>
      <c r="P242" s="201">
        <f>O242*H242</f>
        <v>0</v>
      </c>
      <c r="Q242" s="201">
        <v>0</v>
      </c>
      <c r="R242" s="201">
        <f>Q242*H242</f>
        <v>0</v>
      </c>
      <c r="S242" s="201">
        <v>0</v>
      </c>
      <c r="T242" s="202">
        <f>S242*H242</f>
        <v>0</v>
      </c>
      <c r="U242" s="35"/>
      <c r="V242" s="35"/>
      <c r="W242" s="35"/>
      <c r="X242" s="35"/>
      <c r="Y242" s="35"/>
      <c r="Z242" s="35"/>
      <c r="AA242" s="35"/>
      <c r="AB242" s="35"/>
      <c r="AC242" s="35"/>
      <c r="AD242" s="35"/>
      <c r="AE242" s="35"/>
      <c r="AR242" s="203" t="s">
        <v>270</v>
      </c>
      <c r="AT242" s="203" t="s">
        <v>266</v>
      </c>
      <c r="AU242" s="203" t="s">
        <v>73</v>
      </c>
      <c r="AY242" s="18" t="s">
        <v>263</v>
      </c>
      <c r="BE242" s="204">
        <f>IF(N242="základní",J242,0)</f>
        <v>0</v>
      </c>
      <c r="BF242" s="204">
        <f>IF(N242="snížená",J242,0)</f>
        <v>0</v>
      </c>
      <c r="BG242" s="204">
        <f>IF(N242="zákl. přenesená",J242,0)</f>
        <v>0</v>
      </c>
      <c r="BH242" s="204">
        <f>IF(N242="sníž. přenesená",J242,0)</f>
        <v>0</v>
      </c>
      <c r="BI242" s="204">
        <f>IF(N242="nulová",J242,0)</f>
        <v>0</v>
      </c>
      <c r="BJ242" s="18" t="s">
        <v>71</v>
      </c>
      <c r="BK242" s="204">
        <f>ROUND(I242*H242,2)</f>
        <v>0</v>
      </c>
      <c r="BL242" s="18" t="s">
        <v>270</v>
      </c>
      <c r="BM242" s="203" t="s">
        <v>5110</v>
      </c>
    </row>
    <row r="243" spans="1:65" s="2" customFormat="1" ht="19.5">
      <c r="A243" s="35"/>
      <c r="B243" s="36"/>
      <c r="C243" s="37"/>
      <c r="D243" s="207" t="s">
        <v>294</v>
      </c>
      <c r="E243" s="37"/>
      <c r="F243" s="239" t="s">
        <v>2178</v>
      </c>
      <c r="G243" s="37"/>
      <c r="H243" s="37"/>
      <c r="I243" s="240"/>
      <c r="J243" s="37"/>
      <c r="K243" s="37"/>
      <c r="L243" s="40"/>
      <c r="M243" s="241"/>
      <c r="N243" s="242"/>
      <c r="O243" s="72"/>
      <c r="P243" s="72"/>
      <c r="Q243" s="72"/>
      <c r="R243" s="72"/>
      <c r="S243" s="72"/>
      <c r="T243" s="73"/>
      <c r="U243" s="35"/>
      <c r="V243" s="35"/>
      <c r="W243" s="35"/>
      <c r="X243" s="35"/>
      <c r="Y243" s="35"/>
      <c r="Z243" s="35"/>
      <c r="AA243" s="35"/>
      <c r="AB243" s="35"/>
      <c r="AC243" s="35"/>
      <c r="AD243" s="35"/>
      <c r="AE243" s="35"/>
      <c r="AT243" s="18" t="s">
        <v>294</v>
      </c>
      <c r="AU243" s="18" t="s">
        <v>73</v>
      </c>
    </row>
    <row r="244" spans="1:65" s="16" customFormat="1">
      <c r="B244" s="248"/>
      <c r="C244" s="249"/>
      <c r="D244" s="207" t="s">
        <v>272</v>
      </c>
      <c r="E244" s="250" t="s">
        <v>1</v>
      </c>
      <c r="F244" s="251" t="s">
        <v>5093</v>
      </c>
      <c r="G244" s="249"/>
      <c r="H244" s="250" t="s">
        <v>1</v>
      </c>
      <c r="I244" s="252"/>
      <c r="J244" s="249"/>
      <c r="K244" s="249"/>
      <c r="L244" s="253"/>
      <c r="M244" s="254"/>
      <c r="N244" s="255"/>
      <c r="O244" s="255"/>
      <c r="P244" s="255"/>
      <c r="Q244" s="255"/>
      <c r="R244" s="255"/>
      <c r="S244" s="255"/>
      <c r="T244" s="256"/>
      <c r="AT244" s="257" t="s">
        <v>272</v>
      </c>
      <c r="AU244" s="257" t="s">
        <v>73</v>
      </c>
      <c r="AV244" s="16" t="s">
        <v>71</v>
      </c>
      <c r="AW244" s="16" t="s">
        <v>30</v>
      </c>
      <c r="AX244" s="16" t="s">
        <v>64</v>
      </c>
      <c r="AY244" s="257" t="s">
        <v>263</v>
      </c>
    </row>
    <row r="245" spans="1:65" s="16" customFormat="1">
      <c r="B245" s="248"/>
      <c r="C245" s="249"/>
      <c r="D245" s="207" t="s">
        <v>272</v>
      </c>
      <c r="E245" s="250" t="s">
        <v>1</v>
      </c>
      <c r="F245" s="251" t="s">
        <v>5094</v>
      </c>
      <c r="G245" s="249"/>
      <c r="H245" s="250" t="s">
        <v>1</v>
      </c>
      <c r="I245" s="252"/>
      <c r="J245" s="249"/>
      <c r="K245" s="249"/>
      <c r="L245" s="253"/>
      <c r="M245" s="254"/>
      <c r="N245" s="255"/>
      <c r="O245" s="255"/>
      <c r="P245" s="255"/>
      <c r="Q245" s="255"/>
      <c r="R245" s="255"/>
      <c r="S245" s="255"/>
      <c r="T245" s="256"/>
      <c r="AT245" s="257" t="s">
        <v>272</v>
      </c>
      <c r="AU245" s="257" t="s">
        <v>73</v>
      </c>
      <c r="AV245" s="16" t="s">
        <v>71</v>
      </c>
      <c r="AW245" s="16" t="s">
        <v>30</v>
      </c>
      <c r="AX245" s="16" t="s">
        <v>64</v>
      </c>
      <c r="AY245" s="257" t="s">
        <v>263</v>
      </c>
    </row>
    <row r="246" spans="1:65" s="16" customFormat="1">
      <c r="B246" s="248"/>
      <c r="C246" s="249"/>
      <c r="D246" s="207" t="s">
        <v>272</v>
      </c>
      <c r="E246" s="250" t="s">
        <v>1</v>
      </c>
      <c r="F246" s="251" t="s">
        <v>5111</v>
      </c>
      <c r="G246" s="249"/>
      <c r="H246" s="250" t="s">
        <v>1</v>
      </c>
      <c r="I246" s="252"/>
      <c r="J246" s="249"/>
      <c r="K246" s="249"/>
      <c r="L246" s="253"/>
      <c r="M246" s="254"/>
      <c r="N246" s="255"/>
      <c r="O246" s="255"/>
      <c r="P246" s="255"/>
      <c r="Q246" s="255"/>
      <c r="R246" s="255"/>
      <c r="S246" s="255"/>
      <c r="T246" s="256"/>
      <c r="AT246" s="257" t="s">
        <v>272</v>
      </c>
      <c r="AU246" s="257" t="s">
        <v>73</v>
      </c>
      <c r="AV246" s="16" t="s">
        <v>71</v>
      </c>
      <c r="AW246" s="16" t="s">
        <v>30</v>
      </c>
      <c r="AX246" s="16" t="s">
        <v>64</v>
      </c>
      <c r="AY246" s="257" t="s">
        <v>263</v>
      </c>
    </row>
    <row r="247" spans="1:65" s="13" customFormat="1">
      <c r="B247" s="205"/>
      <c r="C247" s="206"/>
      <c r="D247" s="207" t="s">
        <v>272</v>
      </c>
      <c r="E247" s="208" t="s">
        <v>1</v>
      </c>
      <c r="F247" s="209" t="s">
        <v>5112</v>
      </c>
      <c r="G247" s="206"/>
      <c r="H247" s="210">
        <v>10.704000000000001</v>
      </c>
      <c r="I247" s="211"/>
      <c r="J247" s="206"/>
      <c r="K247" s="206"/>
      <c r="L247" s="212"/>
      <c r="M247" s="213"/>
      <c r="N247" s="214"/>
      <c r="O247" s="214"/>
      <c r="P247" s="214"/>
      <c r="Q247" s="214"/>
      <c r="R247" s="214"/>
      <c r="S247" s="214"/>
      <c r="T247" s="215"/>
      <c r="AT247" s="216" t="s">
        <v>272</v>
      </c>
      <c r="AU247" s="216" t="s">
        <v>73</v>
      </c>
      <c r="AV247" s="13" t="s">
        <v>73</v>
      </c>
      <c r="AW247" s="13" t="s">
        <v>30</v>
      </c>
      <c r="AX247" s="13" t="s">
        <v>64</v>
      </c>
      <c r="AY247" s="216" t="s">
        <v>263</v>
      </c>
    </row>
    <row r="248" spans="1:65" s="15" customFormat="1">
      <c r="B248" s="228"/>
      <c r="C248" s="229"/>
      <c r="D248" s="207" t="s">
        <v>272</v>
      </c>
      <c r="E248" s="230" t="s">
        <v>1</v>
      </c>
      <c r="F248" s="231" t="s">
        <v>280</v>
      </c>
      <c r="G248" s="229"/>
      <c r="H248" s="232">
        <v>10.704000000000001</v>
      </c>
      <c r="I248" s="233"/>
      <c r="J248" s="229"/>
      <c r="K248" s="229"/>
      <c r="L248" s="234"/>
      <c r="M248" s="235"/>
      <c r="N248" s="236"/>
      <c r="O248" s="236"/>
      <c r="P248" s="236"/>
      <c r="Q248" s="236"/>
      <c r="R248" s="236"/>
      <c r="S248" s="236"/>
      <c r="T248" s="237"/>
      <c r="AT248" s="238" t="s">
        <v>272</v>
      </c>
      <c r="AU248" s="238" t="s">
        <v>73</v>
      </c>
      <c r="AV248" s="15" t="s">
        <v>270</v>
      </c>
      <c r="AW248" s="15" t="s">
        <v>30</v>
      </c>
      <c r="AX248" s="15" t="s">
        <v>71</v>
      </c>
      <c r="AY248" s="238" t="s">
        <v>263</v>
      </c>
    </row>
    <row r="249" spans="1:65" s="2" customFormat="1" ht="16.5" customHeight="1">
      <c r="A249" s="35"/>
      <c r="B249" s="36"/>
      <c r="C249" s="191" t="s">
        <v>500</v>
      </c>
      <c r="D249" s="191" t="s">
        <v>266</v>
      </c>
      <c r="E249" s="192" t="s">
        <v>695</v>
      </c>
      <c r="F249" s="193" t="s">
        <v>696</v>
      </c>
      <c r="G249" s="194" t="s">
        <v>269</v>
      </c>
      <c r="H249" s="195">
        <v>66.47</v>
      </c>
      <c r="I249" s="196"/>
      <c r="J249" s="197">
        <f>ROUND(I249*H249,2)</f>
        <v>0</v>
      </c>
      <c r="K249" s="198"/>
      <c r="L249" s="40"/>
      <c r="M249" s="199" t="s">
        <v>1</v>
      </c>
      <c r="N249" s="200" t="s">
        <v>38</v>
      </c>
      <c r="O249" s="72"/>
      <c r="P249" s="201">
        <f>O249*H249</f>
        <v>0</v>
      </c>
      <c r="Q249" s="201">
        <v>0</v>
      </c>
      <c r="R249" s="201">
        <f>Q249*H249</f>
        <v>0</v>
      </c>
      <c r="S249" s="201">
        <v>0</v>
      </c>
      <c r="T249" s="202">
        <f>S249*H249</f>
        <v>0</v>
      </c>
      <c r="U249" s="35"/>
      <c r="V249" s="35"/>
      <c r="W249" s="35"/>
      <c r="X249" s="35"/>
      <c r="Y249" s="35"/>
      <c r="Z249" s="35"/>
      <c r="AA249" s="35"/>
      <c r="AB249" s="35"/>
      <c r="AC249" s="35"/>
      <c r="AD249" s="35"/>
      <c r="AE249" s="35"/>
      <c r="AR249" s="203" t="s">
        <v>270</v>
      </c>
      <c r="AT249" s="203" t="s">
        <v>266</v>
      </c>
      <c r="AU249" s="203" t="s">
        <v>73</v>
      </c>
      <c r="AY249" s="18" t="s">
        <v>263</v>
      </c>
      <c r="BE249" s="204">
        <f>IF(N249="základní",J249,0)</f>
        <v>0</v>
      </c>
      <c r="BF249" s="204">
        <f>IF(N249="snížená",J249,0)</f>
        <v>0</v>
      </c>
      <c r="BG249" s="204">
        <f>IF(N249="zákl. přenesená",J249,0)</f>
        <v>0</v>
      </c>
      <c r="BH249" s="204">
        <f>IF(N249="sníž. přenesená",J249,0)</f>
        <v>0</v>
      </c>
      <c r="BI249" s="204">
        <f>IF(N249="nulová",J249,0)</f>
        <v>0</v>
      </c>
      <c r="BJ249" s="18" t="s">
        <v>71</v>
      </c>
      <c r="BK249" s="204">
        <f>ROUND(I249*H249,2)</f>
        <v>0</v>
      </c>
      <c r="BL249" s="18" t="s">
        <v>270</v>
      </c>
      <c r="BM249" s="203" t="s">
        <v>5113</v>
      </c>
    </row>
    <row r="250" spans="1:65" s="2" customFormat="1" ht="19.5">
      <c r="A250" s="35"/>
      <c r="B250" s="36"/>
      <c r="C250" s="37"/>
      <c r="D250" s="207" t="s">
        <v>294</v>
      </c>
      <c r="E250" s="37"/>
      <c r="F250" s="239" t="s">
        <v>2187</v>
      </c>
      <c r="G250" s="37"/>
      <c r="H250" s="37"/>
      <c r="I250" s="240"/>
      <c r="J250" s="37"/>
      <c r="K250" s="37"/>
      <c r="L250" s="40"/>
      <c r="M250" s="241"/>
      <c r="N250" s="242"/>
      <c r="O250" s="72"/>
      <c r="P250" s="72"/>
      <c r="Q250" s="72"/>
      <c r="R250" s="72"/>
      <c r="S250" s="72"/>
      <c r="T250" s="73"/>
      <c r="U250" s="35"/>
      <c r="V250" s="35"/>
      <c r="W250" s="35"/>
      <c r="X250" s="35"/>
      <c r="Y250" s="35"/>
      <c r="Z250" s="35"/>
      <c r="AA250" s="35"/>
      <c r="AB250" s="35"/>
      <c r="AC250" s="35"/>
      <c r="AD250" s="35"/>
      <c r="AE250" s="35"/>
      <c r="AT250" s="18" t="s">
        <v>294</v>
      </c>
      <c r="AU250" s="18" t="s">
        <v>73</v>
      </c>
    </row>
    <row r="251" spans="1:65" s="16" customFormat="1">
      <c r="B251" s="248"/>
      <c r="C251" s="249"/>
      <c r="D251" s="207" t="s">
        <v>272</v>
      </c>
      <c r="E251" s="250" t="s">
        <v>1</v>
      </c>
      <c r="F251" s="251" t="s">
        <v>5093</v>
      </c>
      <c r="G251" s="249"/>
      <c r="H251" s="250" t="s">
        <v>1</v>
      </c>
      <c r="I251" s="252"/>
      <c r="J251" s="249"/>
      <c r="K251" s="249"/>
      <c r="L251" s="253"/>
      <c r="M251" s="254"/>
      <c r="N251" s="255"/>
      <c r="O251" s="255"/>
      <c r="P251" s="255"/>
      <c r="Q251" s="255"/>
      <c r="R251" s="255"/>
      <c r="S251" s="255"/>
      <c r="T251" s="256"/>
      <c r="AT251" s="257" t="s">
        <v>272</v>
      </c>
      <c r="AU251" s="257" t="s">
        <v>73</v>
      </c>
      <c r="AV251" s="16" t="s">
        <v>71</v>
      </c>
      <c r="AW251" s="16" t="s">
        <v>30</v>
      </c>
      <c r="AX251" s="16" t="s">
        <v>64</v>
      </c>
      <c r="AY251" s="257" t="s">
        <v>263</v>
      </c>
    </row>
    <row r="252" spans="1:65" s="16" customFormat="1">
      <c r="B252" s="248"/>
      <c r="C252" s="249"/>
      <c r="D252" s="207" t="s">
        <v>272</v>
      </c>
      <c r="E252" s="250" t="s">
        <v>1</v>
      </c>
      <c r="F252" s="251" t="s">
        <v>5111</v>
      </c>
      <c r="G252" s="249"/>
      <c r="H252" s="250" t="s">
        <v>1</v>
      </c>
      <c r="I252" s="252"/>
      <c r="J252" s="249"/>
      <c r="K252" s="249"/>
      <c r="L252" s="253"/>
      <c r="M252" s="254"/>
      <c r="N252" s="255"/>
      <c r="O252" s="255"/>
      <c r="P252" s="255"/>
      <c r="Q252" s="255"/>
      <c r="R252" s="255"/>
      <c r="S252" s="255"/>
      <c r="T252" s="256"/>
      <c r="AT252" s="257" t="s">
        <v>272</v>
      </c>
      <c r="AU252" s="257" t="s">
        <v>73</v>
      </c>
      <c r="AV252" s="16" t="s">
        <v>71</v>
      </c>
      <c r="AW252" s="16" t="s">
        <v>30</v>
      </c>
      <c r="AX252" s="16" t="s">
        <v>64</v>
      </c>
      <c r="AY252" s="257" t="s">
        <v>263</v>
      </c>
    </row>
    <row r="253" spans="1:65" s="16" customFormat="1">
      <c r="B253" s="248"/>
      <c r="C253" s="249"/>
      <c r="D253" s="207" t="s">
        <v>272</v>
      </c>
      <c r="E253" s="250" t="s">
        <v>1</v>
      </c>
      <c r="F253" s="251" t="s">
        <v>5114</v>
      </c>
      <c r="G253" s="249"/>
      <c r="H253" s="250" t="s">
        <v>1</v>
      </c>
      <c r="I253" s="252"/>
      <c r="J253" s="249"/>
      <c r="K253" s="249"/>
      <c r="L253" s="253"/>
      <c r="M253" s="254"/>
      <c r="N253" s="255"/>
      <c r="O253" s="255"/>
      <c r="P253" s="255"/>
      <c r="Q253" s="255"/>
      <c r="R253" s="255"/>
      <c r="S253" s="255"/>
      <c r="T253" s="256"/>
      <c r="AT253" s="257" t="s">
        <v>272</v>
      </c>
      <c r="AU253" s="257" t="s">
        <v>73</v>
      </c>
      <c r="AV253" s="16" t="s">
        <v>71</v>
      </c>
      <c r="AW253" s="16" t="s">
        <v>30</v>
      </c>
      <c r="AX253" s="16" t="s">
        <v>64</v>
      </c>
      <c r="AY253" s="257" t="s">
        <v>263</v>
      </c>
    </row>
    <row r="254" spans="1:65" s="13" customFormat="1">
      <c r="B254" s="205"/>
      <c r="C254" s="206"/>
      <c r="D254" s="207" t="s">
        <v>272</v>
      </c>
      <c r="E254" s="208" t="s">
        <v>1</v>
      </c>
      <c r="F254" s="209" t="s">
        <v>5115</v>
      </c>
      <c r="G254" s="206"/>
      <c r="H254" s="210">
        <v>1.0629999999999999</v>
      </c>
      <c r="I254" s="211"/>
      <c r="J254" s="206"/>
      <c r="K254" s="206"/>
      <c r="L254" s="212"/>
      <c r="M254" s="213"/>
      <c r="N254" s="214"/>
      <c r="O254" s="214"/>
      <c r="P254" s="214"/>
      <c r="Q254" s="214"/>
      <c r="R254" s="214"/>
      <c r="S254" s="214"/>
      <c r="T254" s="215"/>
      <c r="AT254" s="216" t="s">
        <v>272</v>
      </c>
      <c r="AU254" s="216" t="s">
        <v>73</v>
      </c>
      <c r="AV254" s="13" t="s">
        <v>73</v>
      </c>
      <c r="AW254" s="13" t="s">
        <v>30</v>
      </c>
      <c r="AX254" s="13" t="s">
        <v>64</v>
      </c>
      <c r="AY254" s="216" t="s">
        <v>263</v>
      </c>
    </row>
    <row r="255" spans="1:65" s="16" customFormat="1">
      <c r="B255" s="248"/>
      <c r="C255" s="249"/>
      <c r="D255" s="207" t="s">
        <v>272</v>
      </c>
      <c r="E255" s="250" t="s">
        <v>1</v>
      </c>
      <c r="F255" s="251" t="s">
        <v>5116</v>
      </c>
      <c r="G255" s="249"/>
      <c r="H255" s="250" t="s">
        <v>1</v>
      </c>
      <c r="I255" s="252"/>
      <c r="J255" s="249"/>
      <c r="K255" s="249"/>
      <c r="L255" s="253"/>
      <c r="M255" s="254"/>
      <c r="N255" s="255"/>
      <c r="O255" s="255"/>
      <c r="P255" s="255"/>
      <c r="Q255" s="255"/>
      <c r="R255" s="255"/>
      <c r="S255" s="255"/>
      <c r="T255" s="256"/>
      <c r="AT255" s="257" t="s">
        <v>272</v>
      </c>
      <c r="AU255" s="257" t="s">
        <v>73</v>
      </c>
      <c r="AV255" s="16" t="s">
        <v>71</v>
      </c>
      <c r="AW255" s="16" t="s">
        <v>30</v>
      </c>
      <c r="AX255" s="16" t="s">
        <v>64</v>
      </c>
      <c r="AY255" s="257" t="s">
        <v>263</v>
      </c>
    </row>
    <row r="256" spans="1:65" s="13" customFormat="1">
      <c r="B256" s="205"/>
      <c r="C256" s="206"/>
      <c r="D256" s="207" t="s">
        <v>272</v>
      </c>
      <c r="E256" s="208" t="s">
        <v>1</v>
      </c>
      <c r="F256" s="209" t="s">
        <v>5117</v>
      </c>
      <c r="G256" s="206"/>
      <c r="H256" s="210">
        <v>32.472000000000001</v>
      </c>
      <c r="I256" s="211"/>
      <c r="J256" s="206"/>
      <c r="K256" s="206"/>
      <c r="L256" s="212"/>
      <c r="M256" s="213"/>
      <c r="N256" s="214"/>
      <c r="O256" s="214"/>
      <c r="P256" s="214"/>
      <c r="Q256" s="214"/>
      <c r="R256" s="214"/>
      <c r="S256" s="214"/>
      <c r="T256" s="215"/>
      <c r="AT256" s="216" t="s">
        <v>272</v>
      </c>
      <c r="AU256" s="216" t="s">
        <v>73</v>
      </c>
      <c r="AV256" s="13" t="s">
        <v>73</v>
      </c>
      <c r="AW256" s="13" t="s">
        <v>30</v>
      </c>
      <c r="AX256" s="13" t="s">
        <v>64</v>
      </c>
      <c r="AY256" s="216" t="s">
        <v>263</v>
      </c>
    </row>
    <row r="257" spans="1:65" s="16" customFormat="1">
      <c r="B257" s="248"/>
      <c r="C257" s="249"/>
      <c r="D257" s="207" t="s">
        <v>272</v>
      </c>
      <c r="E257" s="250" t="s">
        <v>1</v>
      </c>
      <c r="F257" s="251" t="s">
        <v>5118</v>
      </c>
      <c r="G257" s="249"/>
      <c r="H257" s="250" t="s">
        <v>1</v>
      </c>
      <c r="I257" s="252"/>
      <c r="J257" s="249"/>
      <c r="K257" s="249"/>
      <c r="L257" s="253"/>
      <c r="M257" s="254"/>
      <c r="N257" s="255"/>
      <c r="O257" s="255"/>
      <c r="P257" s="255"/>
      <c r="Q257" s="255"/>
      <c r="R257" s="255"/>
      <c r="S257" s="255"/>
      <c r="T257" s="256"/>
      <c r="AT257" s="257" t="s">
        <v>272</v>
      </c>
      <c r="AU257" s="257" t="s">
        <v>73</v>
      </c>
      <c r="AV257" s="16" t="s">
        <v>71</v>
      </c>
      <c r="AW257" s="16" t="s">
        <v>30</v>
      </c>
      <c r="AX257" s="16" t="s">
        <v>64</v>
      </c>
      <c r="AY257" s="257" t="s">
        <v>263</v>
      </c>
    </row>
    <row r="258" spans="1:65" s="13" customFormat="1">
      <c r="B258" s="205"/>
      <c r="C258" s="206"/>
      <c r="D258" s="207" t="s">
        <v>272</v>
      </c>
      <c r="E258" s="208" t="s">
        <v>1</v>
      </c>
      <c r="F258" s="209" t="s">
        <v>5119</v>
      </c>
      <c r="G258" s="206"/>
      <c r="H258" s="210">
        <v>32.935000000000002</v>
      </c>
      <c r="I258" s="211"/>
      <c r="J258" s="206"/>
      <c r="K258" s="206"/>
      <c r="L258" s="212"/>
      <c r="M258" s="213"/>
      <c r="N258" s="214"/>
      <c r="O258" s="214"/>
      <c r="P258" s="214"/>
      <c r="Q258" s="214"/>
      <c r="R258" s="214"/>
      <c r="S258" s="214"/>
      <c r="T258" s="215"/>
      <c r="AT258" s="216" t="s">
        <v>272</v>
      </c>
      <c r="AU258" s="216" t="s">
        <v>73</v>
      </c>
      <c r="AV258" s="13" t="s">
        <v>73</v>
      </c>
      <c r="AW258" s="13" t="s">
        <v>30</v>
      </c>
      <c r="AX258" s="13" t="s">
        <v>64</v>
      </c>
      <c r="AY258" s="216" t="s">
        <v>263</v>
      </c>
    </row>
    <row r="259" spans="1:65" s="15" customFormat="1">
      <c r="B259" s="228"/>
      <c r="C259" s="229"/>
      <c r="D259" s="207" t="s">
        <v>272</v>
      </c>
      <c r="E259" s="230" t="s">
        <v>1</v>
      </c>
      <c r="F259" s="231" t="s">
        <v>280</v>
      </c>
      <c r="G259" s="229"/>
      <c r="H259" s="232">
        <v>66.47</v>
      </c>
      <c r="I259" s="233"/>
      <c r="J259" s="229"/>
      <c r="K259" s="229"/>
      <c r="L259" s="234"/>
      <c r="M259" s="235"/>
      <c r="N259" s="236"/>
      <c r="O259" s="236"/>
      <c r="P259" s="236"/>
      <c r="Q259" s="236"/>
      <c r="R259" s="236"/>
      <c r="S259" s="236"/>
      <c r="T259" s="237"/>
      <c r="AT259" s="238" t="s">
        <v>272</v>
      </c>
      <c r="AU259" s="238" t="s">
        <v>73</v>
      </c>
      <c r="AV259" s="15" t="s">
        <v>270</v>
      </c>
      <c r="AW259" s="15" t="s">
        <v>30</v>
      </c>
      <c r="AX259" s="15" t="s">
        <v>71</v>
      </c>
      <c r="AY259" s="238" t="s">
        <v>263</v>
      </c>
    </row>
    <row r="260" spans="1:65" s="2" customFormat="1" ht="21.75" customHeight="1">
      <c r="A260" s="35"/>
      <c r="B260" s="36"/>
      <c r="C260" s="191" t="s">
        <v>587</v>
      </c>
      <c r="D260" s="191" t="s">
        <v>266</v>
      </c>
      <c r="E260" s="192" t="s">
        <v>698</v>
      </c>
      <c r="F260" s="193" t="s">
        <v>699</v>
      </c>
      <c r="G260" s="194" t="s">
        <v>269</v>
      </c>
      <c r="H260" s="195">
        <v>66.47</v>
      </c>
      <c r="I260" s="196"/>
      <c r="J260" s="197">
        <f>ROUND(I260*H260,2)</f>
        <v>0</v>
      </c>
      <c r="K260" s="198"/>
      <c r="L260" s="40"/>
      <c r="M260" s="199" t="s">
        <v>1</v>
      </c>
      <c r="N260" s="200" t="s">
        <v>38</v>
      </c>
      <c r="O260" s="72"/>
      <c r="P260" s="201">
        <f>O260*H260</f>
        <v>0</v>
      </c>
      <c r="Q260" s="201">
        <v>0</v>
      </c>
      <c r="R260" s="201">
        <f>Q260*H260</f>
        <v>0</v>
      </c>
      <c r="S260" s="201">
        <v>0</v>
      </c>
      <c r="T260" s="202">
        <f>S260*H260</f>
        <v>0</v>
      </c>
      <c r="U260" s="35"/>
      <c r="V260" s="35"/>
      <c r="W260" s="35"/>
      <c r="X260" s="35"/>
      <c r="Y260" s="35"/>
      <c r="Z260" s="35"/>
      <c r="AA260" s="35"/>
      <c r="AB260" s="35"/>
      <c r="AC260" s="35"/>
      <c r="AD260" s="35"/>
      <c r="AE260" s="35"/>
      <c r="AR260" s="203" t="s">
        <v>270</v>
      </c>
      <c r="AT260" s="203" t="s">
        <v>266</v>
      </c>
      <c r="AU260" s="203" t="s">
        <v>73</v>
      </c>
      <c r="AY260" s="18" t="s">
        <v>263</v>
      </c>
      <c r="BE260" s="204">
        <f>IF(N260="základní",J260,0)</f>
        <v>0</v>
      </c>
      <c r="BF260" s="204">
        <f>IF(N260="snížená",J260,0)</f>
        <v>0</v>
      </c>
      <c r="BG260" s="204">
        <f>IF(N260="zákl. přenesená",J260,0)</f>
        <v>0</v>
      </c>
      <c r="BH260" s="204">
        <f>IF(N260="sníž. přenesená",J260,0)</f>
        <v>0</v>
      </c>
      <c r="BI260" s="204">
        <f>IF(N260="nulová",J260,0)</f>
        <v>0</v>
      </c>
      <c r="BJ260" s="18" t="s">
        <v>71</v>
      </c>
      <c r="BK260" s="204">
        <f>ROUND(I260*H260,2)</f>
        <v>0</v>
      </c>
      <c r="BL260" s="18" t="s">
        <v>270</v>
      </c>
      <c r="BM260" s="203" t="s">
        <v>5120</v>
      </c>
    </row>
    <row r="261" spans="1:65" s="2" customFormat="1" ht="19.5">
      <c r="A261" s="35"/>
      <c r="B261" s="36"/>
      <c r="C261" s="37"/>
      <c r="D261" s="207" t="s">
        <v>294</v>
      </c>
      <c r="E261" s="37"/>
      <c r="F261" s="239" t="s">
        <v>2197</v>
      </c>
      <c r="G261" s="37"/>
      <c r="H261" s="37"/>
      <c r="I261" s="240"/>
      <c r="J261" s="37"/>
      <c r="K261" s="37"/>
      <c r="L261" s="40"/>
      <c r="M261" s="241"/>
      <c r="N261" s="242"/>
      <c r="O261" s="72"/>
      <c r="P261" s="72"/>
      <c r="Q261" s="72"/>
      <c r="R261" s="72"/>
      <c r="S261" s="72"/>
      <c r="T261" s="73"/>
      <c r="U261" s="35"/>
      <c r="V261" s="35"/>
      <c r="W261" s="35"/>
      <c r="X261" s="35"/>
      <c r="Y261" s="35"/>
      <c r="Z261" s="35"/>
      <c r="AA261" s="35"/>
      <c r="AB261" s="35"/>
      <c r="AC261" s="35"/>
      <c r="AD261" s="35"/>
      <c r="AE261" s="35"/>
      <c r="AT261" s="18" t="s">
        <v>294</v>
      </c>
      <c r="AU261" s="18" t="s">
        <v>73</v>
      </c>
    </row>
    <row r="262" spans="1:65" s="16" customFormat="1">
      <c r="B262" s="248"/>
      <c r="C262" s="249"/>
      <c r="D262" s="207" t="s">
        <v>272</v>
      </c>
      <c r="E262" s="250" t="s">
        <v>1</v>
      </c>
      <c r="F262" s="251" t="s">
        <v>5093</v>
      </c>
      <c r="G262" s="249"/>
      <c r="H262" s="250" t="s">
        <v>1</v>
      </c>
      <c r="I262" s="252"/>
      <c r="J262" s="249"/>
      <c r="K262" s="249"/>
      <c r="L262" s="253"/>
      <c r="M262" s="254"/>
      <c r="N262" s="255"/>
      <c r="O262" s="255"/>
      <c r="P262" s="255"/>
      <c r="Q262" s="255"/>
      <c r="R262" s="255"/>
      <c r="S262" s="255"/>
      <c r="T262" s="256"/>
      <c r="AT262" s="257" t="s">
        <v>272</v>
      </c>
      <c r="AU262" s="257" t="s">
        <v>73</v>
      </c>
      <c r="AV262" s="16" t="s">
        <v>71</v>
      </c>
      <c r="AW262" s="16" t="s">
        <v>30</v>
      </c>
      <c r="AX262" s="16" t="s">
        <v>64</v>
      </c>
      <c r="AY262" s="257" t="s">
        <v>263</v>
      </c>
    </row>
    <row r="263" spans="1:65" s="16" customFormat="1">
      <c r="B263" s="248"/>
      <c r="C263" s="249"/>
      <c r="D263" s="207" t="s">
        <v>272</v>
      </c>
      <c r="E263" s="250" t="s">
        <v>1</v>
      </c>
      <c r="F263" s="251" t="s">
        <v>5111</v>
      </c>
      <c r="G263" s="249"/>
      <c r="H263" s="250" t="s">
        <v>1</v>
      </c>
      <c r="I263" s="252"/>
      <c r="J263" s="249"/>
      <c r="K263" s="249"/>
      <c r="L263" s="253"/>
      <c r="M263" s="254"/>
      <c r="N263" s="255"/>
      <c r="O263" s="255"/>
      <c r="P263" s="255"/>
      <c r="Q263" s="255"/>
      <c r="R263" s="255"/>
      <c r="S263" s="255"/>
      <c r="T263" s="256"/>
      <c r="AT263" s="257" t="s">
        <v>272</v>
      </c>
      <c r="AU263" s="257" t="s">
        <v>73</v>
      </c>
      <c r="AV263" s="16" t="s">
        <v>71</v>
      </c>
      <c r="AW263" s="16" t="s">
        <v>30</v>
      </c>
      <c r="AX263" s="16" t="s">
        <v>64</v>
      </c>
      <c r="AY263" s="257" t="s">
        <v>263</v>
      </c>
    </row>
    <row r="264" spans="1:65" s="16" customFormat="1">
      <c r="B264" s="248"/>
      <c r="C264" s="249"/>
      <c r="D264" s="207" t="s">
        <v>272</v>
      </c>
      <c r="E264" s="250" t="s">
        <v>1</v>
      </c>
      <c r="F264" s="251" t="s">
        <v>5114</v>
      </c>
      <c r="G264" s="249"/>
      <c r="H264" s="250" t="s">
        <v>1</v>
      </c>
      <c r="I264" s="252"/>
      <c r="J264" s="249"/>
      <c r="K264" s="249"/>
      <c r="L264" s="253"/>
      <c r="M264" s="254"/>
      <c r="N264" s="255"/>
      <c r="O264" s="255"/>
      <c r="P264" s="255"/>
      <c r="Q264" s="255"/>
      <c r="R264" s="255"/>
      <c r="S264" s="255"/>
      <c r="T264" s="256"/>
      <c r="AT264" s="257" t="s">
        <v>272</v>
      </c>
      <c r="AU264" s="257" t="s">
        <v>73</v>
      </c>
      <c r="AV264" s="16" t="s">
        <v>71</v>
      </c>
      <c r="AW264" s="16" t="s">
        <v>30</v>
      </c>
      <c r="AX264" s="16" t="s">
        <v>64</v>
      </c>
      <c r="AY264" s="257" t="s">
        <v>263</v>
      </c>
    </row>
    <row r="265" spans="1:65" s="13" customFormat="1">
      <c r="B265" s="205"/>
      <c r="C265" s="206"/>
      <c r="D265" s="207" t="s">
        <v>272</v>
      </c>
      <c r="E265" s="208" t="s">
        <v>1</v>
      </c>
      <c r="F265" s="209" t="s">
        <v>5115</v>
      </c>
      <c r="G265" s="206"/>
      <c r="H265" s="210">
        <v>1.0629999999999999</v>
      </c>
      <c r="I265" s="211"/>
      <c r="J265" s="206"/>
      <c r="K265" s="206"/>
      <c r="L265" s="212"/>
      <c r="M265" s="213"/>
      <c r="N265" s="214"/>
      <c r="O265" s="214"/>
      <c r="P265" s="214"/>
      <c r="Q265" s="214"/>
      <c r="R265" s="214"/>
      <c r="S265" s="214"/>
      <c r="T265" s="215"/>
      <c r="AT265" s="216" t="s">
        <v>272</v>
      </c>
      <c r="AU265" s="216" t="s">
        <v>73</v>
      </c>
      <c r="AV265" s="13" t="s">
        <v>73</v>
      </c>
      <c r="AW265" s="13" t="s">
        <v>30</v>
      </c>
      <c r="AX265" s="13" t="s">
        <v>64</v>
      </c>
      <c r="AY265" s="216" t="s">
        <v>263</v>
      </c>
    </row>
    <row r="266" spans="1:65" s="16" customFormat="1">
      <c r="B266" s="248"/>
      <c r="C266" s="249"/>
      <c r="D266" s="207" t="s">
        <v>272</v>
      </c>
      <c r="E266" s="250" t="s">
        <v>1</v>
      </c>
      <c r="F266" s="251" t="s">
        <v>5116</v>
      </c>
      <c r="G266" s="249"/>
      <c r="H266" s="250" t="s">
        <v>1</v>
      </c>
      <c r="I266" s="252"/>
      <c r="J266" s="249"/>
      <c r="K266" s="249"/>
      <c r="L266" s="253"/>
      <c r="M266" s="254"/>
      <c r="N266" s="255"/>
      <c r="O266" s="255"/>
      <c r="P266" s="255"/>
      <c r="Q266" s="255"/>
      <c r="R266" s="255"/>
      <c r="S266" s="255"/>
      <c r="T266" s="256"/>
      <c r="AT266" s="257" t="s">
        <v>272</v>
      </c>
      <c r="AU266" s="257" t="s">
        <v>73</v>
      </c>
      <c r="AV266" s="16" t="s">
        <v>71</v>
      </c>
      <c r="AW266" s="16" t="s">
        <v>30</v>
      </c>
      <c r="AX266" s="16" t="s">
        <v>64</v>
      </c>
      <c r="AY266" s="257" t="s">
        <v>263</v>
      </c>
    </row>
    <row r="267" spans="1:65" s="13" customFormat="1">
      <c r="B267" s="205"/>
      <c r="C267" s="206"/>
      <c r="D267" s="207" t="s">
        <v>272</v>
      </c>
      <c r="E267" s="208" t="s">
        <v>1</v>
      </c>
      <c r="F267" s="209" t="s">
        <v>5117</v>
      </c>
      <c r="G267" s="206"/>
      <c r="H267" s="210">
        <v>32.472000000000001</v>
      </c>
      <c r="I267" s="211"/>
      <c r="J267" s="206"/>
      <c r="K267" s="206"/>
      <c r="L267" s="212"/>
      <c r="M267" s="213"/>
      <c r="N267" s="214"/>
      <c r="O267" s="214"/>
      <c r="P267" s="214"/>
      <c r="Q267" s="214"/>
      <c r="R267" s="214"/>
      <c r="S267" s="214"/>
      <c r="T267" s="215"/>
      <c r="AT267" s="216" t="s">
        <v>272</v>
      </c>
      <c r="AU267" s="216" t="s">
        <v>73</v>
      </c>
      <c r="AV267" s="13" t="s">
        <v>73</v>
      </c>
      <c r="AW267" s="13" t="s">
        <v>30</v>
      </c>
      <c r="AX267" s="13" t="s">
        <v>64</v>
      </c>
      <c r="AY267" s="216" t="s">
        <v>263</v>
      </c>
    </row>
    <row r="268" spans="1:65" s="16" customFormat="1">
      <c r="B268" s="248"/>
      <c r="C268" s="249"/>
      <c r="D268" s="207" t="s">
        <v>272</v>
      </c>
      <c r="E268" s="250" t="s">
        <v>1</v>
      </c>
      <c r="F268" s="251" t="s">
        <v>5118</v>
      </c>
      <c r="G268" s="249"/>
      <c r="H268" s="250" t="s">
        <v>1</v>
      </c>
      <c r="I268" s="252"/>
      <c r="J268" s="249"/>
      <c r="K268" s="249"/>
      <c r="L268" s="253"/>
      <c r="M268" s="254"/>
      <c r="N268" s="255"/>
      <c r="O268" s="255"/>
      <c r="P268" s="255"/>
      <c r="Q268" s="255"/>
      <c r="R268" s="255"/>
      <c r="S268" s="255"/>
      <c r="T268" s="256"/>
      <c r="AT268" s="257" t="s">
        <v>272</v>
      </c>
      <c r="AU268" s="257" t="s">
        <v>73</v>
      </c>
      <c r="AV268" s="16" t="s">
        <v>71</v>
      </c>
      <c r="AW268" s="16" t="s">
        <v>30</v>
      </c>
      <c r="AX268" s="16" t="s">
        <v>64</v>
      </c>
      <c r="AY268" s="257" t="s">
        <v>263</v>
      </c>
    </row>
    <row r="269" spans="1:65" s="13" customFormat="1">
      <c r="B269" s="205"/>
      <c r="C269" s="206"/>
      <c r="D269" s="207" t="s">
        <v>272</v>
      </c>
      <c r="E269" s="208" t="s">
        <v>1</v>
      </c>
      <c r="F269" s="209" t="s">
        <v>5119</v>
      </c>
      <c r="G269" s="206"/>
      <c r="H269" s="210">
        <v>32.935000000000002</v>
      </c>
      <c r="I269" s="211"/>
      <c r="J269" s="206"/>
      <c r="K269" s="206"/>
      <c r="L269" s="212"/>
      <c r="M269" s="213"/>
      <c r="N269" s="214"/>
      <c r="O269" s="214"/>
      <c r="P269" s="214"/>
      <c r="Q269" s="214"/>
      <c r="R269" s="214"/>
      <c r="S269" s="214"/>
      <c r="T269" s="215"/>
      <c r="AT269" s="216" t="s">
        <v>272</v>
      </c>
      <c r="AU269" s="216" t="s">
        <v>73</v>
      </c>
      <c r="AV269" s="13" t="s">
        <v>73</v>
      </c>
      <c r="AW269" s="13" t="s">
        <v>30</v>
      </c>
      <c r="AX269" s="13" t="s">
        <v>64</v>
      </c>
      <c r="AY269" s="216" t="s">
        <v>263</v>
      </c>
    </row>
    <row r="270" spans="1:65" s="15" customFormat="1">
      <c r="B270" s="228"/>
      <c r="C270" s="229"/>
      <c r="D270" s="207" t="s">
        <v>272</v>
      </c>
      <c r="E270" s="230" t="s">
        <v>1</v>
      </c>
      <c r="F270" s="231" t="s">
        <v>280</v>
      </c>
      <c r="G270" s="229"/>
      <c r="H270" s="232">
        <v>66.47</v>
      </c>
      <c r="I270" s="233"/>
      <c r="J270" s="229"/>
      <c r="K270" s="229"/>
      <c r="L270" s="234"/>
      <c r="M270" s="235"/>
      <c r="N270" s="236"/>
      <c r="O270" s="236"/>
      <c r="P270" s="236"/>
      <c r="Q270" s="236"/>
      <c r="R270" s="236"/>
      <c r="S270" s="236"/>
      <c r="T270" s="237"/>
      <c r="AT270" s="238" t="s">
        <v>272</v>
      </c>
      <c r="AU270" s="238" t="s">
        <v>73</v>
      </c>
      <c r="AV270" s="15" t="s">
        <v>270</v>
      </c>
      <c r="AW270" s="15" t="s">
        <v>30</v>
      </c>
      <c r="AX270" s="15" t="s">
        <v>71</v>
      </c>
      <c r="AY270" s="238" t="s">
        <v>263</v>
      </c>
    </row>
    <row r="271" spans="1:65" s="2" customFormat="1" ht="24.2" customHeight="1">
      <c r="A271" s="35"/>
      <c r="B271" s="36"/>
      <c r="C271" s="191" t="s">
        <v>506</v>
      </c>
      <c r="D271" s="191" t="s">
        <v>266</v>
      </c>
      <c r="E271" s="192" t="s">
        <v>2198</v>
      </c>
      <c r="F271" s="193" t="s">
        <v>2199</v>
      </c>
      <c r="G271" s="194" t="s">
        <v>307</v>
      </c>
      <c r="H271" s="195">
        <v>2.944</v>
      </c>
      <c r="I271" s="196"/>
      <c r="J271" s="197">
        <f>ROUND(I271*H271,2)</f>
        <v>0</v>
      </c>
      <c r="K271" s="198"/>
      <c r="L271" s="40"/>
      <c r="M271" s="199" t="s">
        <v>1</v>
      </c>
      <c r="N271" s="200" t="s">
        <v>38</v>
      </c>
      <c r="O271" s="72"/>
      <c r="P271" s="201">
        <f>O271*H271</f>
        <v>0</v>
      </c>
      <c r="Q271" s="201">
        <v>0</v>
      </c>
      <c r="R271" s="201">
        <f>Q271*H271</f>
        <v>0</v>
      </c>
      <c r="S271" s="201">
        <v>0</v>
      </c>
      <c r="T271" s="202">
        <f>S271*H271</f>
        <v>0</v>
      </c>
      <c r="U271" s="35"/>
      <c r="V271" s="35"/>
      <c r="W271" s="35"/>
      <c r="X271" s="35"/>
      <c r="Y271" s="35"/>
      <c r="Z271" s="35"/>
      <c r="AA271" s="35"/>
      <c r="AB271" s="35"/>
      <c r="AC271" s="35"/>
      <c r="AD271" s="35"/>
      <c r="AE271" s="35"/>
      <c r="AR271" s="203" t="s">
        <v>270</v>
      </c>
      <c r="AT271" s="203" t="s">
        <v>266</v>
      </c>
      <c r="AU271" s="203" t="s">
        <v>73</v>
      </c>
      <c r="AY271" s="18" t="s">
        <v>263</v>
      </c>
      <c r="BE271" s="204">
        <f>IF(N271="základní",J271,0)</f>
        <v>0</v>
      </c>
      <c r="BF271" s="204">
        <f>IF(N271="snížená",J271,0)</f>
        <v>0</v>
      </c>
      <c r="BG271" s="204">
        <f>IF(N271="zákl. přenesená",J271,0)</f>
        <v>0</v>
      </c>
      <c r="BH271" s="204">
        <f>IF(N271="sníž. přenesená",J271,0)</f>
        <v>0</v>
      </c>
      <c r="BI271" s="204">
        <f>IF(N271="nulová",J271,0)</f>
        <v>0</v>
      </c>
      <c r="BJ271" s="18" t="s">
        <v>71</v>
      </c>
      <c r="BK271" s="204">
        <f>ROUND(I271*H271,2)</f>
        <v>0</v>
      </c>
      <c r="BL271" s="18" t="s">
        <v>270</v>
      </c>
      <c r="BM271" s="203" t="s">
        <v>5121</v>
      </c>
    </row>
    <row r="272" spans="1:65" s="2" customFormat="1" ht="19.5">
      <c r="A272" s="35"/>
      <c r="B272" s="36"/>
      <c r="C272" s="37"/>
      <c r="D272" s="207" t="s">
        <v>294</v>
      </c>
      <c r="E272" s="37"/>
      <c r="F272" s="239" t="s">
        <v>2201</v>
      </c>
      <c r="G272" s="37"/>
      <c r="H272" s="37"/>
      <c r="I272" s="240"/>
      <c r="J272" s="37"/>
      <c r="K272" s="37"/>
      <c r="L272" s="40"/>
      <c r="M272" s="241"/>
      <c r="N272" s="242"/>
      <c r="O272" s="72"/>
      <c r="P272" s="72"/>
      <c r="Q272" s="72"/>
      <c r="R272" s="72"/>
      <c r="S272" s="72"/>
      <c r="T272" s="73"/>
      <c r="U272" s="35"/>
      <c r="V272" s="35"/>
      <c r="W272" s="35"/>
      <c r="X272" s="35"/>
      <c r="Y272" s="35"/>
      <c r="Z272" s="35"/>
      <c r="AA272" s="35"/>
      <c r="AB272" s="35"/>
      <c r="AC272" s="35"/>
      <c r="AD272" s="35"/>
      <c r="AE272" s="35"/>
      <c r="AT272" s="18" t="s">
        <v>294</v>
      </c>
      <c r="AU272" s="18" t="s">
        <v>73</v>
      </c>
    </row>
    <row r="273" spans="1:65" s="12" customFormat="1" ht="22.9" customHeight="1">
      <c r="B273" s="175"/>
      <c r="C273" s="176"/>
      <c r="D273" s="177" t="s">
        <v>63</v>
      </c>
      <c r="E273" s="189" t="s">
        <v>276</v>
      </c>
      <c r="F273" s="189" t="s">
        <v>705</v>
      </c>
      <c r="G273" s="176"/>
      <c r="H273" s="176"/>
      <c r="I273" s="179"/>
      <c r="J273" s="190">
        <f>BK273</f>
        <v>0</v>
      </c>
      <c r="K273" s="176"/>
      <c r="L273" s="181"/>
      <c r="M273" s="182"/>
      <c r="N273" s="183"/>
      <c r="O273" s="183"/>
      <c r="P273" s="184">
        <f>SUM(P274:P372)</f>
        <v>0</v>
      </c>
      <c r="Q273" s="183"/>
      <c r="R273" s="184">
        <f>SUM(R274:R372)</f>
        <v>0</v>
      </c>
      <c r="S273" s="183"/>
      <c r="T273" s="185">
        <f>SUM(T274:T372)</f>
        <v>0</v>
      </c>
      <c r="AR273" s="186" t="s">
        <v>71</v>
      </c>
      <c r="AT273" s="187" t="s">
        <v>63</v>
      </c>
      <c r="AU273" s="187" t="s">
        <v>71</v>
      </c>
      <c r="AY273" s="186" t="s">
        <v>263</v>
      </c>
      <c r="BK273" s="188">
        <f>SUM(BK274:BK372)</f>
        <v>0</v>
      </c>
    </row>
    <row r="274" spans="1:65" s="2" customFormat="1" ht="24.2" customHeight="1">
      <c r="A274" s="35"/>
      <c r="B274" s="36"/>
      <c r="C274" s="191" t="s">
        <v>595</v>
      </c>
      <c r="D274" s="191" t="s">
        <v>266</v>
      </c>
      <c r="E274" s="192" t="s">
        <v>5122</v>
      </c>
      <c r="F274" s="193" t="s">
        <v>5123</v>
      </c>
      <c r="G274" s="194" t="s">
        <v>300</v>
      </c>
      <c r="H274" s="195">
        <v>39.743000000000002</v>
      </c>
      <c r="I274" s="196"/>
      <c r="J274" s="197">
        <f>ROUND(I274*H274,2)</f>
        <v>0</v>
      </c>
      <c r="K274" s="198"/>
      <c r="L274" s="40"/>
      <c r="M274" s="199" t="s">
        <v>1</v>
      </c>
      <c r="N274" s="200" t="s">
        <v>38</v>
      </c>
      <c r="O274" s="72"/>
      <c r="P274" s="201">
        <f>O274*H274</f>
        <v>0</v>
      </c>
      <c r="Q274" s="201">
        <v>0</v>
      </c>
      <c r="R274" s="201">
        <f>Q274*H274</f>
        <v>0</v>
      </c>
      <c r="S274" s="201">
        <v>0</v>
      </c>
      <c r="T274" s="202">
        <f>S274*H274</f>
        <v>0</v>
      </c>
      <c r="U274" s="35"/>
      <c r="V274" s="35"/>
      <c r="W274" s="35"/>
      <c r="X274" s="35"/>
      <c r="Y274" s="35"/>
      <c r="Z274" s="35"/>
      <c r="AA274" s="35"/>
      <c r="AB274" s="35"/>
      <c r="AC274" s="35"/>
      <c r="AD274" s="35"/>
      <c r="AE274" s="35"/>
      <c r="AR274" s="203" t="s">
        <v>270</v>
      </c>
      <c r="AT274" s="203" t="s">
        <v>266</v>
      </c>
      <c r="AU274" s="203" t="s">
        <v>73</v>
      </c>
      <c r="AY274" s="18" t="s">
        <v>263</v>
      </c>
      <c r="BE274" s="204">
        <f>IF(N274="základní",J274,0)</f>
        <v>0</v>
      </c>
      <c r="BF274" s="204">
        <f>IF(N274="snížená",J274,0)</f>
        <v>0</v>
      </c>
      <c r="BG274" s="204">
        <f>IF(N274="zákl. přenesená",J274,0)</f>
        <v>0</v>
      </c>
      <c r="BH274" s="204">
        <f>IF(N274="sníž. přenesená",J274,0)</f>
        <v>0</v>
      </c>
      <c r="BI274" s="204">
        <f>IF(N274="nulová",J274,0)</f>
        <v>0</v>
      </c>
      <c r="BJ274" s="18" t="s">
        <v>71</v>
      </c>
      <c r="BK274" s="204">
        <f>ROUND(I274*H274,2)</f>
        <v>0</v>
      </c>
      <c r="BL274" s="18" t="s">
        <v>270</v>
      </c>
      <c r="BM274" s="203" t="s">
        <v>5124</v>
      </c>
    </row>
    <row r="275" spans="1:65" s="2" customFormat="1" ht="19.5">
      <c r="A275" s="35"/>
      <c r="B275" s="36"/>
      <c r="C275" s="37"/>
      <c r="D275" s="207" t="s">
        <v>294</v>
      </c>
      <c r="E275" s="37"/>
      <c r="F275" s="239" t="s">
        <v>5125</v>
      </c>
      <c r="G275" s="37"/>
      <c r="H275" s="37"/>
      <c r="I275" s="240"/>
      <c r="J275" s="37"/>
      <c r="K275" s="37"/>
      <c r="L275" s="40"/>
      <c r="M275" s="241"/>
      <c r="N275" s="242"/>
      <c r="O275" s="72"/>
      <c r="P275" s="72"/>
      <c r="Q275" s="72"/>
      <c r="R275" s="72"/>
      <c r="S275" s="72"/>
      <c r="T275" s="73"/>
      <c r="U275" s="35"/>
      <c r="V275" s="35"/>
      <c r="W275" s="35"/>
      <c r="X275" s="35"/>
      <c r="Y275" s="35"/>
      <c r="Z275" s="35"/>
      <c r="AA275" s="35"/>
      <c r="AB275" s="35"/>
      <c r="AC275" s="35"/>
      <c r="AD275" s="35"/>
      <c r="AE275" s="35"/>
      <c r="AT275" s="18" t="s">
        <v>294</v>
      </c>
      <c r="AU275" s="18" t="s">
        <v>73</v>
      </c>
    </row>
    <row r="276" spans="1:65" s="16" customFormat="1">
      <c r="B276" s="248"/>
      <c r="C276" s="249"/>
      <c r="D276" s="207" t="s">
        <v>272</v>
      </c>
      <c r="E276" s="250" t="s">
        <v>1</v>
      </c>
      <c r="F276" s="251" t="s">
        <v>5126</v>
      </c>
      <c r="G276" s="249"/>
      <c r="H276" s="250" t="s">
        <v>1</v>
      </c>
      <c r="I276" s="252"/>
      <c r="J276" s="249"/>
      <c r="K276" s="249"/>
      <c r="L276" s="253"/>
      <c r="M276" s="254"/>
      <c r="N276" s="255"/>
      <c r="O276" s="255"/>
      <c r="P276" s="255"/>
      <c r="Q276" s="255"/>
      <c r="R276" s="255"/>
      <c r="S276" s="255"/>
      <c r="T276" s="256"/>
      <c r="AT276" s="257" t="s">
        <v>272</v>
      </c>
      <c r="AU276" s="257" t="s">
        <v>73</v>
      </c>
      <c r="AV276" s="16" t="s">
        <v>71</v>
      </c>
      <c r="AW276" s="16" t="s">
        <v>30</v>
      </c>
      <c r="AX276" s="16" t="s">
        <v>64</v>
      </c>
      <c r="AY276" s="257" t="s">
        <v>263</v>
      </c>
    </row>
    <row r="277" spans="1:65" s="16" customFormat="1">
      <c r="B277" s="248"/>
      <c r="C277" s="249"/>
      <c r="D277" s="207" t="s">
        <v>272</v>
      </c>
      <c r="E277" s="250" t="s">
        <v>1</v>
      </c>
      <c r="F277" s="251" t="s">
        <v>5127</v>
      </c>
      <c r="G277" s="249"/>
      <c r="H277" s="250" t="s">
        <v>1</v>
      </c>
      <c r="I277" s="252"/>
      <c r="J277" s="249"/>
      <c r="K277" s="249"/>
      <c r="L277" s="253"/>
      <c r="M277" s="254"/>
      <c r="N277" s="255"/>
      <c r="O277" s="255"/>
      <c r="P277" s="255"/>
      <c r="Q277" s="255"/>
      <c r="R277" s="255"/>
      <c r="S277" s="255"/>
      <c r="T277" s="256"/>
      <c r="AT277" s="257" t="s">
        <v>272</v>
      </c>
      <c r="AU277" s="257" t="s">
        <v>73</v>
      </c>
      <c r="AV277" s="16" t="s">
        <v>71</v>
      </c>
      <c r="AW277" s="16" t="s">
        <v>30</v>
      </c>
      <c r="AX277" s="16" t="s">
        <v>64</v>
      </c>
      <c r="AY277" s="257" t="s">
        <v>263</v>
      </c>
    </row>
    <row r="278" spans="1:65" s="13" customFormat="1">
      <c r="B278" s="205"/>
      <c r="C278" s="206"/>
      <c r="D278" s="207" t="s">
        <v>272</v>
      </c>
      <c r="E278" s="208" t="s">
        <v>1</v>
      </c>
      <c r="F278" s="209" t="s">
        <v>5128</v>
      </c>
      <c r="G278" s="206"/>
      <c r="H278" s="210">
        <v>6.3789999999999996</v>
      </c>
      <c r="I278" s="211"/>
      <c r="J278" s="206"/>
      <c r="K278" s="206"/>
      <c r="L278" s="212"/>
      <c r="M278" s="213"/>
      <c r="N278" s="214"/>
      <c r="O278" s="214"/>
      <c r="P278" s="214"/>
      <c r="Q278" s="214"/>
      <c r="R278" s="214"/>
      <c r="S278" s="214"/>
      <c r="T278" s="215"/>
      <c r="AT278" s="216" t="s">
        <v>272</v>
      </c>
      <c r="AU278" s="216" t="s">
        <v>73</v>
      </c>
      <c r="AV278" s="13" t="s">
        <v>73</v>
      </c>
      <c r="AW278" s="13" t="s">
        <v>30</v>
      </c>
      <c r="AX278" s="13" t="s">
        <v>64</v>
      </c>
      <c r="AY278" s="216" t="s">
        <v>263</v>
      </c>
    </row>
    <row r="279" spans="1:65" s="16" customFormat="1">
      <c r="B279" s="248"/>
      <c r="C279" s="249"/>
      <c r="D279" s="207" t="s">
        <v>272</v>
      </c>
      <c r="E279" s="250" t="s">
        <v>1</v>
      </c>
      <c r="F279" s="251" t="s">
        <v>5129</v>
      </c>
      <c r="G279" s="249"/>
      <c r="H279" s="250" t="s">
        <v>1</v>
      </c>
      <c r="I279" s="252"/>
      <c r="J279" s="249"/>
      <c r="K279" s="249"/>
      <c r="L279" s="253"/>
      <c r="M279" s="254"/>
      <c r="N279" s="255"/>
      <c r="O279" s="255"/>
      <c r="P279" s="255"/>
      <c r="Q279" s="255"/>
      <c r="R279" s="255"/>
      <c r="S279" s="255"/>
      <c r="T279" s="256"/>
      <c r="AT279" s="257" t="s">
        <v>272</v>
      </c>
      <c r="AU279" s="257" t="s">
        <v>73</v>
      </c>
      <c r="AV279" s="16" t="s">
        <v>71</v>
      </c>
      <c r="AW279" s="16" t="s">
        <v>30</v>
      </c>
      <c r="AX279" s="16" t="s">
        <v>64</v>
      </c>
      <c r="AY279" s="257" t="s">
        <v>263</v>
      </c>
    </row>
    <row r="280" spans="1:65" s="13" customFormat="1">
      <c r="B280" s="205"/>
      <c r="C280" s="206"/>
      <c r="D280" s="207" t="s">
        <v>272</v>
      </c>
      <c r="E280" s="208" t="s">
        <v>1</v>
      </c>
      <c r="F280" s="209" t="s">
        <v>5130</v>
      </c>
      <c r="G280" s="206"/>
      <c r="H280" s="210">
        <v>14.17</v>
      </c>
      <c r="I280" s="211"/>
      <c r="J280" s="206"/>
      <c r="K280" s="206"/>
      <c r="L280" s="212"/>
      <c r="M280" s="213"/>
      <c r="N280" s="214"/>
      <c r="O280" s="214"/>
      <c r="P280" s="214"/>
      <c r="Q280" s="214"/>
      <c r="R280" s="214"/>
      <c r="S280" s="214"/>
      <c r="T280" s="215"/>
      <c r="AT280" s="216" t="s">
        <v>272</v>
      </c>
      <c r="AU280" s="216" t="s">
        <v>73</v>
      </c>
      <c r="AV280" s="13" t="s">
        <v>73</v>
      </c>
      <c r="AW280" s="13" t="s">
        <v>30</v>
      </c>
      <c r="AX280" s="13" t="s">
        <v>64</v>
      </c>
      <c r="AY280" s="216" t="s">
        <v>263</v>
      </c>
    </row>
    <row r="281" spans="1:65" s="16" customFormat="1">
      <c r="B281" s="248"/>
      <c r="C281" s="249"/>
      <c r="D281" s="207" t="s">
        <v>272</v>
      </c>
      <c r="E281" s="250" t="s">
        <v>1</v>
      </c>
      <c r="F281" s="251" t="s">
        <v>5131</v>
      </c>
      <c r="G281" s="249"/>
      <c r="H281" s="250" t="s">
        <v>1</v>
      </c>
      <c r="I281" s="252"/>
      <c r="J281" s="249"/>
      <c r="K281" s="249"/>
      <c r="L281" s="253"/>
      <c r="M281" s="254"/>
      <c r="N281" s="255"/>
      <c r="O281" s="255"/>
      <c r="P281" s="255"/>
      <c r="Q281" s="255"/>
      <c r="R281" s="255"/>
      <c r="S281" s="255"/>
      <c r="T281" s="256"/>
      <c r="AT281" s="257" t="s">
        <v>272</v>
      </c>
      <c r="AU281" s="257" t="s">
        <v>73</v>
      </c>
      <c r="AV281" s="16" t="s">
        <v>71</v>
      </c>
      <c r="AW281" s="16" t="s">
        <v>30</v>
      </c>
      <c r="AX281" s="16" t="s">
        <v>64</v>
      </c>
      <c r="AY281" s="257" t="s">
        <v>263</v>
      </c>
    </row>
    <row r="282" spans="1:65" s="13" customFormat="1">
      <c r="B282" s="205"/>
      <c r="C282" s="206"/>
      <c r="D282" s="207" t="s">
        <v>272</v>
      </c>
      <c r="E282" s="208" t="s">
        <v>1</v>
      </c>
      <c r="F282" s="209" t="s">
        <v>5130</v>
      </c>
      <c r="G282" s="206"/>
      <c r="H282" s="210">
        <v>14.17</v>
      </c>
      <c r="I282" s="211"/>
      <c r="J282" s="206"/>
      <c r="K282" s="206"/>
      <c r="L282" s="212"/>
      <c r="M282" s="213"/>
      <c r="N282" s="214"/>
      <c r="O282" s="214"/>
      <c r="P282" s="214"/>
      <c r="Q282" s="214"/>
      <c r="R282" s="214"/>
      <c r="S282" s="214"/>
      <c r="T282" s="215"/>
      <c r="AT282" s="216" t="s">
        <v>272</v>
      </c>
      <c r="AU282" s="216" t="s">
        <v>73</v>
      </c>
      <c r="AV282" s="13" t="s">
        <v>73</v>
      </c>
      <c r="AW282" s="13" t="s">
        <v>30</v>
      </c>
      <c r="AX282" s="13" t="s">
        <v>64</v>
      </c>
      <c r="AY282" s="216" t="s">
        <v>263</v>
      </c>
    </row>
    <row r="283" spans="1:65" s="16" customFormat="1">
      <c r="B283" s="248"/>
      <c r="C283" s="249"/>
      <c r="D283" s="207" t="s">
        <v>272</v>
      </c>
      <c r="E283" s="250" t="s">
        <v>1</v>
      </c>
      <c r="F283" s="251" t="s">
        <v>5132</v>
      </c>
      <c r="G283" s="249"/>
      <c r="H283" s="250" t="s">
        <v>1</v>
      </c>
      <c r="I283" s="252"/>
      <c r="J283" s="249"/>
      <c r="K283" s="249"/>
      <c r="L283" s="253"/>
      <c r="M283" s="254"/>
      <c r="N283" s="255"/>
      <c r="O283" s="255"/>
      <c r="P283" s="255"/>
      <c r="Q283" s="255"/>
      <c r="R283" s="255"/>
      <c r="S283" s="255"/>
      <c r="T283" s="256"/>
      <c r="AT283" s="257" t="s">
        <v>272</v>
      </c>
      <c r="AU283" s="257" t="s">
        <v>73</v>
      </c>
      <c r="AV283" s="16" t="s">
        <v>71</v>
      </c>
      <c r="AW283" s="16" t="s">
        <v>30</v>
      </c>
      <c r="AX283" s="16" t="s">
        <v>64</v>
      </c>
      <c r="AY283" s="257" t="s">
        <v>263</v>
      </c>
    </row>
    <row r="284" spans="1:65" s="13" customFormat="1">
      <c r="B284" s="205"/>
      <c r="C284" s="206"/>
      <c r="D284" s="207" t="s">
        <v>272</v>
      </c>
      <c r="E284" s="208" t="s">
        <v>1</v>
      </c>
      <c r="F284" s="209" t="s">
        <v>5133</v>
      </c>
      <c r="G284" s="206"/>
      <c r="H284" s="210">
        <v>1.9750000000000001</v>
      </c>
      <c r="I284" s="211"/>
      <c r="J284" s="206"/>
      <c r="K284" s="206"/>
      <c r="L284" s="212"/>
      <c r="M284" s="213"/>
      <c r="N284" s="214"/>
      <c r="O284" s="214"/>
      <c r="P284" s="214"/>
      <c r="Q284" s="214"/>
      <c r="R284" s="214"/>
      <c r="S284" s="214"/>
      <c r="T284" s="215"/>
      <c r="AT284" s="216" t="s">
        <v>272</v>
      </c>
      <c r="AU284" s="216" t="s">
        <v>73</v>
      </c>
      <c r="AV284" s="13" t="s">
        <v>73</v>
      </c>
      <c r="AW284" s="13" t="s">
        <v>30</v>
      </c>
      <c r="AX284" s="13" t="s">
        <v>64</v>
      </c>
      <c r="AY284" s="216" t="s">
        <v>263</v>
      </c>
    </row>
    <row r="285" spans="1:65" s="16" customFormat="1">
      <c r="B285" s="248"/>
      <c r="C285" s="249"/>
      <c r="D285" s="207" t="s">
        <v>272</v>
      </c>
      <c r="E285" s="250" t="s">
        <v>1</v>
      </c>
      <c r="F285" s="251" t="s">
        <v>5134</v>
      </c>
      <c r="G285" s="249"/>
      <c r="H285" s="250" t="s">
        <v>1</v>
      </c>
      <c r="I285" s="252"/>
      <c r="J285" s="249"/>
      <c r="K285" s="249"/>
      <c r="L285" s="253"/>
      <c r="M285" s="254"/>
      <c r="N285" s="255"/>
      <c r="O285" s="255"/>
      <c r="P285" s="255"/>
      <c r="Q285" s="255"/>
      <c r="R285" s="255"/>
      <c r="S285" s="255"/>
      <c r="T285" s="256"/>
      <c r="AT285" s="257" t="s">
        <v>272</v>
      </c>
      <c r="AU285" s="257" t="s">
        <v>73</v>
      </c>
      <c r="AV285" s="16" t="s">
        <v>71</v>
      </c>
      <c r="AW285" s="16" t="s">
        <v>30</v>
      </c>
      <c r="AX285" s="16" t="s">
        <v>64</v>
      </c>
      <c r="AY285" s="257" t="s">
        <v>263</v>
      </c>
    </row>
    <row r="286" spans="1:65" s="13" customFormat="1">
      <c r="B286" s="205"/>
      <c r="C286" s="206"/>
      <c r="D286" s="207" t="s">
        <v>272</v>
      </c>
      <c r="E286" s="208" t="s">
        <v>1</v>
      </c>
      <c r="F286" s="209" t="s">
        <v>5135</v>
      </c>
      <c r="G286" s="206"/>
      <c r="H286" s="210">
        <v>1.804</v>
      </c>
      <c r="I286" s="211"/>
      <c r="J286" s="206"/>
      <c r="K286" s="206"/>
      <c r="L286" s="212"/>
      <c r="M286" s="213"/>
      <c r="N286" s="214"/>
      <c r="O286" s="214"/>
      <c r="P286" s="214"/>
      <c r="Q286" s="214"/>
      <c r="R286" s="214"/>
      <c r="S286" s="214"/>
      <c r="T286" s="215"/>
      <c r="AT286" s="216" t="s">
        <v>272</v>
      </c>
      <c r="AU286" s="216" t="s">
        <v>73</v>
      </c>
      <c r="AV286" s="13" t="s">
        <v>73</v>
      </c>
      <c r="AW286" s="13" t="s">
        <v>30</v>
      </c>
      <c r="AX286" s="13" t="s">
        <v>64</v>
      </c>
      <c r="AY286" s="216" t="s">
        <v>263</v>
      </c>
    </row>
    <row r="287" spans="1:65" s="16" customFormat="1">
      <c r="B287" s="248"/>
      <c r="C287" s="249"/>
      <c r="D287" s="207" t="s">
        <v>272</v>
      </c>
      <c r="E287" s="250" t="s">
        <v>1</v>
      </c>
      <c r="F287" s="251" t="s">
        <v>5136</v>
      </c>
      <c r="G287" s="249"/>
      <c r="H287" s="250" t="s">
        <v>1</v>
      </c>
      <c r="I287" s="252"/>
      <c r="J287" s="249"/>
      <c r="K287" s="249"/>
      <c r="L287" s="253"/>
      <c r="M287" s="254"/>
      <c r="N287" s="255"/>
      <c r="O287" s="255"/>
      <c r="P287" s="255"/>
      <c r="Q287" s="255"/>
      <c r="R287" s="255"/>
      <c r="S287" s="255"/>
      <c r="T287" s="256"/>
      <c r="AT287" s="257" t="s">
        <v>272</v>
      </c>
      <c r="AU287" s="257" t="s">
        <v>73</v>
      </c>
      <c r="AV287" s="16" t="s">
        <v>71</v>
      </c>
      <c r="AW287" s="16" t="s">
        <v>30</v>
      </c>
      <c r="AX287" s="16" t="s">
        <v>64</v>
      </c>
      <c r="AY287" s="257" t="s">
        <v>263</v>
      </c>
    </row>
    <row r="288" spans="1:65" s="13" customFormat="1">
      <c r="B288" s="205"/>
      <c r="C288" s="206"/>
      <c r="D288" s="207" t="s">
        <v>272</v>
      </c>
      <c r="E288" s="208" t="s">
        <v>1</v>
      </c>
      <c r="F288" s="209" t="s">
        <v>5137</v>
      </c>
      <c r="G288" s="206"/>
      <c r="H288" s="210">
        <v>1.2450000000000001</v>
      </c>
      <c r="I288" s="211"/>
      <c r="J288" s="206"/>
      <c r="K288" s="206"/>
      <c r="L288" s="212"/>
      <c r="M288" s="213"/>
      <c r="N288" s="214"/>
      <c r="O288" s="214"/>
      <c r="P288" s="214"/>
      <c r="Q288" s="214"/>
      <c r="R288" s="214"/>
      <c r="S288" s="214"/>
      <c r="T288" s="215"/>
      <c r="AT288" s="216" t="s">
        <v>272</v>
      </c>
      <c r="AU288" s="216" t="s">
        <v>73</v>
      </c>
      <c r="AV288" s="13" t="s">
        <v>73</v>
      </c>
      <c r="AW288" s="13" t="s">
        <v>30</v>
      </c>
      <c r="AX288" s="13" t="s">
        <v>64</v>
      </c>
      <c r="AY288" s="216" t="s">
        <v>263</v>
      </c>
    </row>
    <row r="289" spans="1:65" s="15" customFormat="1">
      <c r="B289" s="228"/>
      <c r="C289" s="229"/>
      <c r="D289" s="207" t="s">
        <v>272</v>
      </c>
      <c r="E289" s="230" t="s">
        <v>1</v>
      </c>
      <c r="F289" s="231" t="s">
        <v>280</v>
      </c>
      <c r="G289" s="229"/>
      <c r="H289" s="232">
        <v>39.743000000000002</v>
      </c>
      <c r="I289" s="233"/>
      <c r="J289" s="229"/>
      <c r="K289" s="229"/>
      <c r="L289" s="234"/>
      <c r="M289" s="235"/>
      <c r="N289" s="236"/>
      <c r="O289" s="236"/>
      <c r="P289" s="236"/>
      <c r="Q289" s="236"/>
      <c r="R289" s="236"/>
      <c r="S289" s="236"/>
      <c r="T289" s="237"/>
      <c r="AT289" s="238" t="s">
        <v>272</v>
      </c>
      <c r="AU289" s="238" t="s">
        <v>73</v>
      </c>
      <c r="AV289" s="15" t="s">
        <v>270</v>
      </c>
      <c r="AW289" s="15" t="s">
        <v>30</v>
      </c>
      <c r="AX289" s="15" t="s">
        <v>71</v>
      </c>
      <c r="AY289" s="238" t="s">
        <v>263</v>
      </c>
    </row>
    <row r="290" spans="1:65" s="2" customFormat="1" ht="24.2" customHeight="1">
      <c r="A290" s="35"/>
      <c r="B290" s="36"/>
      <c r="C290" s="191" t="s">
        <v>533</v>
      </c>
      <c r="D290" s="191" t="s">
        <v>266</v>
      </c>
      <c r="E290" s="192" t="s">
        <v>2258</v>
      </c>
      <c r="F290" s="193" t="s">
        <v>2259</v>
      </c>
      <c r="G290" s="194" t="s">
        <v>269</v>
      </c>
      <c r="H290" s="195">
        <v>397.42599999999999</v>
      </c>
      <c r="I290" s="196"/>
      <c r="J290" s="197">
        <f>ROUND(I290*H290,2)</f>
        <v>0</v>
      </c>
      <c r="K290" s="198"/>
      <c r="L290" s="40"/>
      <c r="M290" s="199" t="s">
        <v>1</v>
      </c>
      <c r="N290" s="200" t="s">
        <v>38</v>
      </c>
      <c r="O290" s="72"/>
      <c r="P290" s="201">
        <f>O290*H290</f>
        <v>0</v>
      </c>
      <c r="Q290" s="201">
        <v>0</v>
      </c>
      <c r="R290" s="201">
        <f>Q290*H290</f>
        <v>0</v>
      </c>
      <c r="S290" s="201">
        <v>0</v>
      </c>
      <c r="T290" s="202">
        <f>S290*H290</f>
        <v>0</v>
      </c>
      <c r="U290" s="35"/>
      <c r="V290" s="35"/>
      <c r="W290" s="35"/>
      <c r="X290" s="35"/>
      <c r="Y290" s="35"/>
      <c r="Z290" s="35"/>
      <c r="AA290" s="35"/>
      <c r="AB290" s="35"/>
      <c r="AC290" s="35"/>
      <c r="AD290" s="35"/>
      <c r="AE290" s="35"/>
      <c r="AR290" s="203" t="s">
        <v>270</v>
      </c>
      <c r="AT290" s="203" t="s">
        <v>266</v>
      </c>
      <c r="AU290" s="203" t="s">
        <v>73</v>
      </c>
      <c r="AY290" s="18" t="s">
        <v>263</v>
      </c>
      <c r="BE290" s="204">
        <f>IF(N290="základní",J290,0)</f>
        <v>0</v>
      </c>
      <c r="BF290" s="204">
        <f>IF(N290="snížená",J290,0)</f>
        <v>0</v>
      </c>
      <c r="BG290" s="204">
        <f>IF(N290="zákl. přenesená",J290,0)</f>
        <v>0</v>
      </c>
      <c r="BH290" s="204">
        <f>IF(N290="sníž. přenesená",J290,0)</f>
        <v>0</v>
      </c>
      <c r="BI290" s="204">
        <f>IF(N290="nulová",J290,0)</f>
        <v>0</v>
      </c>
      <c r="BJ290" s="18" t="s">
        <v>71</v>
      </c>
      <c r="BK290" s="204">
        <f>ROUND(I290*H290,2)</f>
        <v>0</v>
      </c>
      <c r="BL290" s="18" t="s">
        <v>270</v>
      </c>
      <c r="BM290" s="203" t="s">
        <v>5138</v>
      </c>
    </row>
    <row r="291" spans="1:65" s="2" customFormat="1" ht="19.5">
      <c r="A291" s="35"/>
      <c r="B291" s="36"/>
      <c r="C291" s="37"/>
      <c r="D291" s="207" t="s">
        <v>294</v>
      </c>
      <c r="E291" s="37"/>
      <c r="F291" s="239" t="s">
        <v>2269</v>
      </c>
      <c r="G291" s="37"/>
      <c r="H291" s="37"/>
      <c r="I291" s="240"/>
      <c r="J291" s="37"/>
      <c r="K291" s="37"/>
      <c r="L291" s="40"/>
      <c r="M291" s="241"/>
      <c r="N291" s="242"/>
      <c r="O291" s="72"/>
      <c r="P291" s="72"/>
      <c r="Q291" s="72"/>
      <c r="R291" s="72"/>
      <c r="S291" s="72"/>
      <c r="T291" s="73"/>
      <c r="U291" s="35"/>
      <c r="V291" s="35"/>
      <c r="W291" s="35"/>
      <c r="X291" s="35"/>
      <c r="Y291" s="35"/>
      <c r="Z291" s="35"/>
      <c r="AA291" s="35"/>
      <c r="AB291" s="35"/>
      <c r="AC291" s="35"/>
      <c r="AD291" s="35"/>
      <c r="AE291" s="35"/>
      <c r="AT291" s="18" t="s">
        <v>294</v>
      </c>
      <c r="AU291" s="18" t="s">
        <v>73</v>
      </c>
    </row>
    <row r="292" spans="1:65" s="16" customFormat="1">
      <c r="B292" s="248"/>
      <c r="C292" s="249"/>
      <c r="D292" s="207" t="s">
        <v>272</v>
      </c>
      <c r="E292" s="250" t="s">
        <v>1</v>
      </c>
      <c r="F292" s="251" t="s">
        <v>5126</v>
      </c>
      <c r="G292" s="249"/>
      <c r="H292" s="250" t="s">
        <v>1</v>
      </c>
      <c r="I292" s="252"/>
      <c r="J292" s="249"/>
      <c r="K292" s="249"/>
      <c r="L292" s="253"/>
      <c r="M292" s="254"/>
      <c r="N292" s="255"/>
      <c r="O292" s="255"/>
      <c r="P292" s="255"/>
      <c r="Q292" s="255"/>
      <c r="R292" s="255"/>
      <c r="S292" s="255"/>
      <c r="T292" s="256"/>
      <c r="AT292" s="257" t="s">
        <v>272</v>
      </c>
      <c r="AU292" s="257" t="s">
        <v>73</v>
      </c>
      <c r="AV292" s="16" t="s">
        <v>71</v>
      </c>
      <c r="AW292" s="16" t="s">
        <v>30</v>
      </c>
      <c r="AX292" s="16" t="s">
        <v>64</v>
      </c>
      <c r="AY292" s="257" t="s">
        <v>263</v>
      </c>
    </row>
    <row r="293" spans="1:65" s="16" customFormat="1">
      <c r="B293" s="248"/>
      <c r="C293" s="249"/>
      <c r="D293" s="207" t="s">
        <v>272</v>
      </c>
      <c r="E293" s="250" t="s">
        <v>1</v>
      </c>
      <c r="F293" s="251" t="s">
        <v>5127</v>
      </c>
      <c r="G293" s="249"/>
      <c r="H293" s="250" t="s">
        <v>1</v>
      </c>
      <c r="I293" s="252"/>
      <c r="J293" s="249"/>
      <c r="K293" s="249"/>
      <c r="L293" s="253"/>
      <c r="M293" s="254"/>
      <c r="N293" s="255"/>
      <c r="O293" s="255"/>
      <c r="P293" s="255"/>
      <c r="Q293" s="255"/>
      <c r="R293" s="255"/>
      <c r="S293" s="255"/>
      <c r="T293" s="256"/>
      <c r="AT293" s="257" t="s">
        <v>272</v>
      </c>
      <c r="AU293" s="257" t="s">
        <v>73</v>
      </c>
      <c r="AV293" s="16" t="s">
        <v>71</v>
      </c>
      <c r="AW293" s="16" t="s">
        <v>30</v>
      </c>
      <c r="AX293" s="16" t="s">
        <v>64</v>
      </c>
      <c r="AY293" s="257" t="s">
        <v>263</v>
      </c>
    </row>
    <row r="294" spans="1:65" s="13" customFormat="1">
      <c r="B294" s="205"/>
      <c r="C294" s="206"/>
      <c r="D294" s="207" t="s">
        <v>272</v>
      </c>
      <c r="E294" s="208" t="s">
        <v>1</v>
      </c>
      <c r="F294" s="209" t="s">
        <v>5139</v>
      </c>
      <c r="G294" s="206"/>
      <c r="H294" s="210">
        <v>63.793999999999997</v>
      </c>
      <c r="I294" s="211"/>
      <c r="J294" s="206"/>
      <c r="K294" s="206"/>
      <c r="L294" s="212"/>
      <c r="M294" s="213"/>
      <c r="N294" s="214"/>
      <c r="O294" s="214"/>
      <c r="P294" s="214"/>
      <c r="Q294" s="214"/>
      <c r="R294" s="214"/>
      <c r="S294" s="214"/>
      <c r="T294" s="215"/>
      <c r="AT294" s="216" t="s">
        <v>272</v>
      </c>
      <c r="AU294" s="216" t="s">
        <v>73</v>
      </c>
      <c r="AV294" s="13" t="s">
        <v>73</v>
      </c>
      <c r="AW294" s="13" t="s">
        <v>30</v>
      </c>
      <c r="AX294" s="13" t="s">
        <v>64</v>
      </c>
      <c r="AY294" s="216" t="s">
        <v>263</v>
      </c>
    </row>
    <row r="295" spans="1:65" s="16" customFormat="1">
      <c r="B295" s="248"/>
      <c r="C295" s="249"/>
      <c r="D295" s="207" t="s">
        <v>272</v>
      </c>
      <c r="E295" s="250" t="s">
        <v>1</v>
      </c>
      <c r="F295" s="251" t="s">
        <v>5129</v>
      </c>
      <c r="G295" s="249"/>
      <c r="H295" s="250" t="s">
        <v>1</v>
      </c>
      <c r="I295" s="252"/>
      <c r="J295" s="249"/>
      <c r="K295" s="249"/>
      <c r="L295" s="253"/>
      <c r="M295" s="254"/>
      <c r="N295" s="255"/>
      <c r="O295" s="255"/>
      <c r="P295" s="255"/>
      <c r="Q295" s="255"/>
      <c r="R295" s="255"/>
      <c r="S295" s="255"/>
      <c r="T295" s="256"/>
      <c r="AT295" s="257" t="s">
        <v>272</v>
      </c>
      <c r="AU295" s="257" t="s">
        <v>73</v>
      </c>
      <c r="AV295" s="16" t="s">
        <v>71</v>
      </c>
      <c r="AW295" s="16" t="s">
        <v>30</v>
      </c>
      <c r="AX295" s="16" t="s">
        <v>64</v>
      </c>
      <c r="AY295" s="257" t="s">
        <v>263</v>
      </c>
    </row>
    <row r="296" spans="1:65" s="13" customFormat="1">
      <c r="B296" s="205"/>
      <c r="C296" s="206"/>
      <c r="D296" s="207" t="s">
        <v>272</v>
      </c>
      <c r="E296" s="208" t="s">
        <v>1</v>
      </c>
      <c r="F296" s="209" t="s">
        <v>5140</v>
      </c>
      <c r="G296" s="206"/>
      <c r="H296" s="210">
        <v>141.696</v>
      </c>
      <c r="I296" s="211"/>
      <c r="J296" s="206"/>
      <c r="K296" s="206"/>
      <c r="L296" s="212"/>
      <c r="M296" s="213"/>
      <c r="N296" s="214"/>
      <c r="O296" s="214"/>
      <c r="P296" s="214"/>
      <c r="Q296" s="214"/>
      <c r="R296" s="214"/>
      <c r="S296" s="214"/>
      <c r="T296" s="215"/>
      <c r="AT296" s="216" t="s">
        <v>272</v>
      </c>
      <c r="AU296" s="216" t="s">
        <v>73</v>
      </c>
      <c r="AV296" s="13" t="s">
        <v>73</v>
      </c>
      <c r="AW296" s="13" t="s">
        <v>30</v>
      </c>
      <c r="AX296" s="13" t="s">
        <v>64</v>
      </c>
      <c r="AY296" s="216" t="s">
        <v>263</v>
      </c>
    </row>
    <row r="297" spans="1:65" s="16" customFormat="1">
      <c r="B297" s="248"/>
      <c r="C297" s="249"/>
      <c r="D297" s="207" t="s">
        <v>272</v>
      </c>
      <c r="E297" s="250" t="s">
        <v>1</v>
      </c>
      <c r="F297" s="251" t="s">
        <v>5131</v>
      </c>
      <c r="G297" s="249"/>
      <c r="H297" s="250" t="s">
        <v>1</v>
      </c>
      <c r="I297" s="252"/>
      <c r="J297" s="249"/>
      <c r="K297" s="249"/>
      <c r="L297" s="253"/>
      <c r="M297" s="254"/>
      <c r="N297" s="255"/>
      <c r="O297" s="255"/>
      <c r="P297" s="255"/>
      <c r="Q297" s="255"/>
      <c r="R297" s="255"/>
      <c r="S297" s="255"/>
      <c r="T297" s="256"/>
      <c r="AT297" s="257" t="s">
        <v>272</v>
      </c>
      <c r="AU297" s="257" t="s">
        <v>73</v>
      </c>
      <c r="AV297" s="16" t="s">
        <v>71</v>
      </c>
      <c r="AW297" s="16" t="s">
        <v>30</v>
      </c>
      <c r="AX297" s="16" t="s">
        <v>64</v>
      </c>
      <c r="AY297" s="257" t="s">
        <v>263</v>
      </c>
    </row>
    <row r="298" spans="1:65" s="13" customFormat="1">
      <c r="B298" s="205"/>
      <c r="C298" s="206"/>
      <c r="D298" s="207" t="s">
        <v>272</v>
      </c>
      <c r="E298" s="208" t="s">
        <v>1</v>
      </c>
      <c r="F298" s="209" t="s">
        <v>5140</v>
      </c>
      <c r="G298" s="206"/>
      <c r="H298" s="210">
        <v>141.696</v>
      </c>
      <c r="I298" s="211"/>
      <c r="J298" s="206"/>
      <c r="K298" s="206"/>
      <c r="L298" s="212"/>
      <c r="M298" s="213"/>
      <c r="N298" s="214"/>
      <c r="O298" s="214"/>
      <c r="P298" s="214"/>
      <c r="Q298" s="214"/>
      <c r="R298" s="214"/>
      <c r="S298" s="214"/>
      <c r="T298" s="215"/>
      <c r="AT298" s="216" t="s">
        <v>272</v>
      </c>
      <c r="AU298" s="216" t="s">
        <v>73</v>
      </c>
      <c r="AV298" s="13" t="s">
        <v>73</v>
      </c>
      <c r="AW298" s="13" t="s">
        <v>30</v>
      </c>
      <c r="AX298" s="13" t="s">
        <v>64</v>
      </c>
      <c r="AY298" s="216" t="s">
        <v>263</v>
      </c>
    </row>
    <row r="299" spans="1:65" s="16" customFormat="1">
      <c r="B299" s="248"/>
      <c r="C299" s="249"/>
      <c r="D299" s="207" t="s">
        <v>272</v>
      </c>
      <c r="E299" s="250" t="s">
        <v>1</v>
      </c>
      <c r="F299" s="251" t="s">
        <v>5132</v>
      </c>
      <c r="G299" s="249"/>
      <c r="H299" s="250" t="s">
        <v>1</v>
      </c>
      <c r="I299" s="252"/>
      <c r="J299" s="249"/>
      <c r="K299" s="249"/>
      <c r="L299" s="253"/>
      <c r="M299" s="254"/>
      <c r="N299" s="255"/>
      <c r="O299" s="255"/>
      <c r="P299" s="255"/>
      <c r="Q299" s="255"/>
      <c r="R299" s="255"/>
      <c r="S299" s="255"/>
      <c r="T299" s="256"/>
      <c r="AT299" s="257" t="s">
        <v>272</v>
      </c>
      <c r="AU299" s="257" t="s">
        <v>73</v>
      </c>
      <c r="AV299" s="16" t="s">
        <v>71</v>
      </c>
      <c r="AW299" s="16" t="s">
        <v>30</v>
      </c>
      <c r="AX299" s="16" t="s">
        <v>64</v>
      </c>
      <c r="AY299" s="257" t="s">
        <v>263</v>
      </c>
    </row>
    <row r="300" spans="1:65" s="13" customFormat="1">
      <c r="B300" s="205"/>
      <c r="C300" s="206"/>
      <c r="D300" s="207" t="s">
        <v>272</v>
      </c>
      <c r="E300" s="208" t="s">
        <v>1</v>
      </c>
      <c r="F300" s="209" t="s">
        <v>5141</v>
      </c>
      <c r="G300" s="206"/>
      <c r="H300" s="210">
        <v>19.745999999999999</v>
      </c>
      <c r="I300" s="211"/>
      <c r="J300" s="206"/>
      <c r="K300" s="206"/>
      <c r="L300" s="212"/>
      <c r="M300" s="213"/>
      <c r="N300" s="214"/>
      <c r="O300" s="214"/>
      <c r="P300" s="214"/>
      <c r="Q300" s="214"/>
      <c r="R300" s="214"/>
      <c r="S300" s="214"/>
      <c r="T300" s="215"/>
      <c r="AT300" s="216" t="s">
        <v>272</v>
      </c>
      <c r="AU300" s="216" t="s">
        <v>73</v>
      </c>
      <c r="AV300" s="13" t="s">
        <v>73</v>
      </c>
      <c r="AW300" s="13" t="s">
        <v>30</v>
      </c>
      <c r="AX300" s="13" t="s">
        <v>64</v>
      </c>
      <c r="AY300" s="216" t="s">
        <v>263</v>
      </c>
    </row>
    <row r="301" spans="1:65" s="16" customFormat="1">
      <c r="B301" s="248"/>
      <c r="C301" s="249"/>
      <c r="D301" s="207" t="s">
        <v>272</v>
      </c>
      <c r="E301" s="250" t="s">
        <v>1</v>
      </c>
      <c r="F301" s="251" t="s">
        <v>5134</v>
      </c>
      <c r="G301" s="249"/>
      <c r="H301" s="250" t="s">
        <v>1</v>
      </c>
      <c r="I301" s="252"/>
      <c r="J301" s="249"/>
      <c r="K301" s="249"/>
      <c r="L301" s="253"/>
      <c r="M301" s="254"/>
      <c r="N301" s="255"/>
      <c r="O301" s="255"/>
      <c r="P301" s="255"/>
      <c r="Q301" s="255"/>
      <c r="R301" s="255"/>
      <c r="S301" s="255"/>
      <c r="T301" s="256"/>
      <c r="AT301" s="257" t="s">
        <v>272</v>
      </c>
      <c r="AU301" s="257" t="s">
        <v>73</v>
      </c>
      <c r="AV301" s="16" t="s">
        <v>71</v>
      </c>
      <c r="AW301" s="16" t="s">
        <v>30</v>
      </c>
      <c r="AX301" s="16" t="s">
        <v>64</v>
      </c>
      <c r="AY301" s="257" t="s">
        <v>263</v>
      </c>
    </row>
    <row r="302" spans="1:65" s="13" customFormat="1">
      <c r="B302" s="205"/>
      <c r="C302" s="206"/>
      <c r="D302" s="207" t="s">
        <v>272</v>
      </c>
      <c r="E302" s="208" t="s">
        <v>1</v>
      </c>
      <c r="F302" s="209" t="s">
        <v>5142</v>
      </c>
      <c r="G302" s="206"/>
      <c r="H302" s="210">
        <v>18.04</v>
      </c>
      <c r="I302" s="211"/>
      <c r="J302" s="206"/>
      <c r="K302" s="206"/>
      <c r="L302" s="212"/>
      <c r="M302" s="213"/>
      <c r="N302" s="214"/>
      <c r="O302" s="214"/>
      <c r="P302" s="214"/>
      <c r="Q302" s="214"/>
      <c r="R302" s="214"/>
      <c r="S302" s="214"/>
      <c r="T302" s="215"/>
      <c r="AT302" s="216" t="s">
        <v>272</v>
      </c>
      <c r="AU302" s="216" t="s">
        <v>73</v>
      </c>
      <c r="AV302" s="13" t="s">
        <v>73</v>
      </c>
      <c r="AW302" s="13" t="s">
        <v>30</v>
      </c>
      <c r="AX302" s="13" t="s">
        <v>64</v>
      </c>
      <c r="AY302" s="216" t="s">
        <v>263</v>
      </c>
    </row>
    <row r="303" spans="1:65" s="16" customFormat="1">
      <c r="B303" s="248"/>
      <c r="C303" s="249"/>
      <c r="D303" s="207" t="s">
        <v>272</v>
      </c>
      <c r="E303" s="250" t="s">
        <v>1</v>
      </c>
      <c r="F303" s="251" t="s">
        <v>5136</v>
      </c>
      <c r="G303" s="249"/>
      <c r="H303" s="250" t="s">
        <v>1</v>
      </c>
      <c r="I303" s="252"/>
      <c r="J303" s="249"/>
      <c r="K303" s="249"/>
      <c r="L303" s="253"/>
      <c r="M303" s="254"/>
      <c r="N303" s="255"/>
      <c r="O303" s="255"/>
      <c r="P303" s="255"/>
      <c r="Q303" s="255"/>
      <c r="R303" s="255"/>
      <c r="S303" s="255"/>
      <c r="T303" s="256"/>
      <c r="AT303" s="257" t="s">
        <v>272</v>
      </c>
      <c r="AU303" s="257" t="s">
        <v>73</v>
      </c>
      <c r="AV303" s="16" t="s">
        <v>71</v>
      </c>
      <c r="AW303" s="16" t="s">
        <v>30</v>
      </c>
      <c r="AX303" s="16" t="s">
        <v>64</v>
      </c>
      <c r="AY303" s="257" t="s">
        <v>263</v>
      </c>
    </row>
    <row r="304" spans="1:65" s="13" customFormat="1">
      <c r="B304" s="205"/>
      <c r="C304" s="206"/>
      <c r="D304" s="207" t="s">
        <v>272</v>
      </c>
      <c r="E304" s="208" t="s">
        <v>1</v>
      </c>
      <c r="F304" s="209" t="s">
        <v>5143</v>
      </c>
      <c r="G304" s="206"/>
      <c r="H304" s="210">
        <v>12.454000000000001</v>
      </c>
      <c r="I304" s="211"/>
      <c r="J304" s="206"/>
      <c r="K304" s="206"/>
      <c r="L304" s="212"/>
      <c r="M304" s="213"/>
      <c r="N304" s="214"/>
      <c r="O304" s="214"/>
      <c r="P304" s="214"/>
      <c r="Q304" s="214"/>
      <c r="R304" s="214"/>
      <c r="S304" s="214"/>
      <c r="T304" s="215"/>
      <c r="AT304" s="216" t="s">
        <v>272</v>
      </c>
      <c r="AU304" s="216" t="s">
        <v>73</v>
      </c>
      <c r="AV304" s="13" t="s">
        <v>73</v>
      </c>
      <c r="AW304" s="13" t="s">
        <v>30</v>
      </c>
      <c r="AX304" s="13" t="s">
        <v>64</v>
      </c>
      <c r="AY304" s="216" t="s">
        <v>263</v>
      </c>
    </row>
    <row r="305" spans="1:65" s="15" customFormat="1">
      <c r="B305" s="228"/>
      <c r="C305" s="229"/>
      <c r="D305" s="207" t="s">
        <v>272</v>
      </c>
      <c r="E305" s="230" t="s">
        <v>1</v>
      </c>
      <c r="F305" s="231" t="s">
        <v>280</v>
      </c>
      <c r="G305" s="229"/>
      <c r="H305" s="232">
        <v>397.42599999999999</v>
      </c>
      <c r="I305" s="233"/>
      <c r="J305" s="229"/>
      <c r="K305" s="229"/>
      <c r="L305" s="234"/>
      <c r="M305" s="235"/>
      <c r="N305" s="236"/>
      <c r="O305" s="236"/>
      <c r="P305" s="236"/>
      <c r="Q305" s="236"/>
      <c r="R305" s="236"/>
      <c r="S305" s="236"/>
      <c r="T305" s="237"/>
      <c r="AT305" s="238" t="s">
        <v>272</v>
      </c>
      <c r="AU305" s="238" t="s">
        <v>73</v>
      </c>
      <c r="AV305" s="15" t="s">
        <v>270</v>
      </c>
      <c r="AW305" s="15" t="s">
        <v>30</v>
      </c>
      <c r="AX305" s="15" t="s">
        <v>71</v>
      </c>
      <c r="AY305" s="238" t="s">
        <v>263</v>
      </c>
    </row>
    <row r="306" spans="1:65" s="2" customFormat="1" ht="24.2" customHeight="1">
      <c r="A306" s="35"/>
      <c r="B306" s="36"/>
      <c r="C306" s="191" t="s">
        <v>604</v>
      </c>
      <c r="D306" s="191" t="s">
        <v>266</v>
      </c>
      <c r="E306" s="192" t="s">
        <v>2263</v>
      </c>
      <c r="F306" s="193" t="s">
        <v>2264</v>
      </c>
      <c r="G306" s="194" t="s">
        <v>269</v>
      </c>
      <c r="H306" s="195">
        <v>397.42599999999999</v>
      </c>
      <c r="I306" s="196"/>
      <c r="J306" s="197">
        <f>ROUND(I306*H306,2)</f>
        <v>0</v>
      </c>
      <c r="K306" s="198"/>
      <c r="L306" s="40"/>
      <c r="M306" s="199" t="s">
        <v>1</v>
      </c>
      <c r="N306" s="200" t="s">
        <v>38</v>
      </c>
      <c r="O306" s="72"/>
      <c r="P306" s="201">
        <f>O306*H306</f>
        <v>0</v>
      </c>
      <c r="Q306" s="201">
        <v>0</v>
      </c>
      <c r="R306" s="201">
        <f>Q306*H306</f>
        <v>0</v>
      </c>
      <c r="S306" s="201">
        <v>0</v>
      </c>
      <c r="T306" s="202">
        <f>S306*H306</f>
        <v>0</v>
      </c>
      <c r="U306" s="35"/>
      <c r="V306" s="35"/>
      <c r="W306" s="35"/>
      <c r="X306" s="35"/>
      <c r="Y306" s="35"/>
      <c r="Z306" s="35"/>
      <c r="AA306" s="35"/>
      <c r="AB306" s="35"/>
      <c r="AC306" s="35"/>
      <c r="AD306" s="35"/>
      <c r="AE306" s="35"/>
      <c r="AR306" s="203" t="s">
        <v>270</v>
      </c>
      <c r="AT306" s="203" t="s">
        <v>266</v>
      </c>
      <c r="AU306" s="203" t="s">
        <v>73</v>
      </c>
      <c r="AY306" s="18" t="s">
        <v>263</v>
      </c>
      <c r="BE306" s="204">
        <f>IF(N306="základní",J306,0)</f>
        <v>0</v>
      </c>
      <c r="BF306" s="204">
        <f>IF(N306="snížená",J306,0)</f>
        <v>0</v>
      </c>
      <c r="BG306" s="204">
        <f>IF(N306="zákl. přenesená",J306,0)</f>
        <v>0</v>
      </c>
      <c r="BH306" s="204">
        <f>IF(N306="sníž. přenesená",J306,0)</f>
        <v>0</v>
      </c>
      <c r="BI306" s="204">
        <f>IF(N306="nulová",J306,0)</f>
        <v>0</v>
      </c>
      <c r="BJ306" s="18" t="s">
        <v>71</v>
      </c>
      <c r="BK306" s="204">
        <f>ROUND(I306*H306,2)</f>
        <v>0</v>
      </c>
      <c r="BL306" s="18" t="s">
        <v>270</v>
      </c>
      <c r="BM306" s="203" t="s">
        <v>5144</v>
      </c>
    </row>
    <row r="307" spans="1:65" s="2" customFormat="1" ht="19.5">
      <c r="A307" s="35"/>
      <c r="B307" s="36"/>
      <c r="C307" s="37"/>
      <c r="D307" s="207" t="s">
        <v>294</v>
      </c>
      <c r="E307" s="37"/>
      <c r="F307" s="239" t="s">
        <v>2283</v>
      </c>
      <c r="G307" s="37"/>
      <c r="H307" s="37"/>
      <c r="I307" s="240"/>
      <c r="J307" s="37"/>
      <c r="K307" s="37"/>
      <c r="L307" s="40"/>
      <c r="M307" s="241"/>
      <c r="N307" s="242"/>
      <c r="O307" s="72"/>
      <c r="P307" s="72"/>
      <c r="Q307" s="72"/>
      <c r="R307" s="72"/>
      <c r="S307" s="72"/>
      <c r="T307" s="73"/>
      <c r="U307" s="35"/>
      <c r="V307" s="35"/>
      <c r="W307" s="35"/>
      <c r="X307" s="35"/>
      <c r="Y307" s="35"/>
      <c r="Z307" s="35"/>
      <c r="AA307" s="35"/>
      <c r="AB307" s="35"/>
      <c r="AC307" s="35"/>
      <c r="AD307" s="35"/>
      <c r="AE307" s="35"/>
      <c r="AT307" s="18" t="s">
        <v>294</v>
      </c>
      <c r="AU307" s="18" t="s">
        <v>73</v>
      </c>
    </row>
    <row r="308" spans="1:65" s="16" customFormat="1">
      <c r="B308" s="248"/>
      <c r="C308" s="249"/>
      <c r="D308" s="207" t="s">
        <v>272</v>
      </c>
      <c r="E308" s="250" t="s">
        <v>1</v>
      </c>
      <c r="F308" s="251" t="s">
        <v>5126</v>
      </c>
      <c r="G308" s="249"/>
      <c r="H308" s="250" t="s">
        <v>1</v>
      </c>
      <c r="I308" s="252"/>
      <c r="J308" s="249"/>
      <c r="K308" s="249"/>
      <c r="L308" s="253"/>
      <c r="M308" s="254"/>
      <c r="N308" s="255"/>
      <c r="O308" s="255"/>
      <c r="P308" s="255"/>
      <c r="Q308" s="255"/>
      <c r="R308" s="255"/>
      <c r="S308" s="255"/>
      <c r="T308" s="256"/>
      <c r="AT308" s="257" t="s">
        <v>272</v>
      </c>
      <c r="AU308" s="257" t="s">
        <v>73</v>
      </c>
      <c r="AV308" s="16" t="s">
        <v>71</v>
      </c>
      <c r="AW308" s="16" t="s">
        <v>30</v>
      </c>
      <c r="AX308" s="16" t="s">
        <v>64</v>
      </c>
      <c r="AY308" s="257" t="s">
        <v>263</v>
      </c>
    </row>
    <row r="309" spans="1:65" s="16" customFormat="1">
      <c r="B309" s="248"/>
      <c r="C309" s="249"/>
      <c r="D309" s="207" t="s">
        <v>272</v>
      </c>
      <c r="E309" s="250" t="s">
        <v>1</v>
      </c>
      <c r="F309" s="251" t="s">
        <v>5127</v>
      </c>
      <c r="G309" s="249"/>
      <c r="H309" s="250" t="s">
        <v>1</v>
      </c>
      <c r="I309" s="252"/>
      <c r="J309" s="249"/>
      <c r="K309" s="249"/>
      <c r="L309" s="253"/>
      <c r="M309" s="254"/>
      <c r="N309" s="255"/>
      <c r="O309" s="255"/>
      <c r="P309" s="255"/>
      <c r="Q309" s="255"/>
      <c r="R309" s="255"/>
      <c r="S309" s="255"/>
      <c r="T309" s="256"/>
      <c r="AT309" s="257" t="s">
        <v>272</v>
      </c>
      <c r="AU309" s="257" t="s">
        <v>73</v>
      </c>
      <c r="AV309" s="16" t="s">
        <v>71</v>
      </c>
      <c r="AW309" s="16" t="s">
        <v>30</v>
      </c>
      <c r="AX309" s="16" t="s">
        <v>64</v>
      </c>
      <c r="AY309" s="257" t="s">
        <v>263</v>
      </c>
    </row>
    <row r="310" spans="1:65" s="13" customFormat="1">
      <c r="B310" s="205"/>
      <c r="C310" s="206"/>
      <c r="D310" s="207" t="s">
        <v>272</v>
      </c>
      <c r="E310" s="208" t="s">
        <v>1</v>
      </c>
      <c r="F310" s="209" t="s">
        <v>5139</v>
      </c>
      <c r="G310" s="206"/>
      <c r="H310" s="210">
        <v>63.793999999999997</v>
      </c>
      <c r="I310" s="211"/>
      <c r="J310" s="206"/>
      <c r="K310" s="206"/>
      <c r="L310" s="212"/>
      <c r="M310" s="213"/>
      <c r="N310" s="214"/>
      <c r="O310" s="214"/>
      <c r="P310" s="214"/>
      <c r="Q310" s="214"/>
      <c r="R310" s="214"/>
      <c r="S310" s="214"/>
      <c r="T310" s="215"/>
      <c r="AT310" s="216" t="s">
        <v>272</v>
      </c>
      <c r="AU310" s="216" t="s">
        <v>73</v>
      </c>
      <c r="AV310" s="13" t="s">
        <v>73</v>
      </c>
      <c r="AW310" s="13" t="s">
        <v>30</v>
      </c>
      <c r="AX310" s="13" t="s">
        <v>64</v>
      </c>
      <c r="AY310" s="216" t="s">
        <v>263</v>
      </c>
    </row>
    <row r="311" spans="1:65" s="16" customFormat="1">
      <c r="B311" s="248"/>
      <c r="C311" s="249"/>
      <c r="D311" s="207" t="s">
        <v>272</v>
      </c>
      <c r="E311" s="250" t="s">
        <v>1</v>
      </c>
      <c r="F311" s="251" t="s">
        <v>5129</v>
      </c>
      <c r="G311" s="249"/>
      <c r="H311" s="250" t="s">
        <v>1</v>
      </c>
      <c r="I311" s="252"/>
      <c r="J311" s="249"/>
      <c r="K311" s="249"/>
      <c r="L311" s="253"/>
      <c r="M311" s="254"/>
      <c r="N311" s="255"/>
      <c r="O311" s="255"/>
      <c r="P311" s="255"/>
      <c r="Q311" s="255"/>
      <c r="R311" s="255"/>
      <c r="S311" s="255"/>
      <c r="T311" s="256"/>
      <c r="AT311" s="257" t="s">
        <v>272</v>
      </c>
      <c r="AU311" s="257" t="s">
        <v>73</v>
      </c>
      <c r="AV311" s="16" t="s">
        <v>71</v>
      </c>
      <c r="AW311" s="16" t="s">
        <v>30</v>
      </c>
      <c r="AX311" s="16" t="s">
        <v>64</v>
      </c>
      <c r="AY311" s="257" t="s">
        <v>263</v>
      </c>
    </row>
    <row r="312" spans="1:65" s="13" customFormat="1">
      <c r="B312" s="205"/>
      <c r="C312" s="206"/>
      <c r="D312" s="207" t="s">
        <v>272</v>
      </c>
      <c r="E312" s="208" t="s">
        <v>1</v>
      </c>
      <c r="F312" s="209" t="s">
        <v>5140</v>
      </c>
      <c r="G312" s="206"/>
      <c r="H312" s="210">
        <v>141.696</v>
      </c>
      <c r="I312" s="211"/>
      <c r="J312" s="206"/>
      <c r="K312" s="206"/>
      <c r="L312" s="212"/>
      <c r="M312" s="213"/>
      <c r="N312" s="214"/>
      <c r="O312" s="214"/>
      <c r="P312" s="214"/>
      <c r="Q312" s="214"/>
      <c r="R312" s="214"/>
      <c r="S312" s="214"/>
      <c r="T312" s="215"/>
      <c r="AT312" s="216" t="s">
        <v>272</v>
      </c>
      <c r="AU312" s="216" t="s">
        <v>73</v>
      </c>
      <c r="AV312" s="13" t="s">
        <v>73</v>
      </c>
      <c r="AW312" s="13" t="s">
        <v>30</v>
      </c>
      <c r="AX312" s="13" t="s">
        <v>64</v>
      </c>
      <c r="AY312" s="216" t="s">
        <v>263</v>
      </c>
    </row>
    <row r="313" spans="1:65" s="16" customFormat="1">
      <c r="B313" s="248"/>
      <c r="C313" s="249"/>
      <c r="D313" s="207" t="s">
        <v>272</v>
      </c>
      <c r="E313" s="250" t="s">
        <v>1</v>
      </c>
      <c r="F313" s="251" t="s">
        <v>5131</v>
      </c>
      <c r="G313" s="249"/>
      <c r="H313" s="250" t="s">
        <v>1</v>
      </c>
      <c r="I313" s="252"/>
      <c r="J313" s="249"/>
      <c r="K313" s="249"/>
      <c r="L313" s="253"/>
      <c r="M313" s="254"/>
      <c r="N313" s="255"/>
      <c r="O313" s="255"/>
      <c r="P313" s="255"/>
      <c r="Q313" s="255"/>
      <c r="R313" s="255"/>
      <c r="S313" s="255"/>
      <c r="T313" s="256"/>
      <c r="AT313" s="257" t="s">
        <v>272</v>
      </c>
      <c r="AU313" s="257" t="s">
        <v>73</v>
      </c>
      <c r="AV313" s="16" t="s">
        <v>71</v>
      </c>
      <c r="AW313" s="16" t="s">
        <v>30</v>
      </c>
      <c r="AX313" s="16" t="s">
        <v>64</v>
      </c>
      <c r="AY313" s="257" t="s">
        <v>263</v>
      </c>
    </row>
    <row r="314" spans="1:65" s="13" customFormat="1">
      <c r="B314" s="205"/>
      <c r="C314" s="206"/>
      <c r="D314" s="207" t="s">
        <v>272</v>
      </c>
      <c r="E314" s="208" t="s">
        <v>1</v>
      </c>
      <c r="F314" s="209" t="s">
        <v>5140</v>
      </c>
      <c r="G314" s="206"/>
      <c r="H314" s="210">
        <v>141.696</v>
      </c>
      <c r="I314" s="211"/>
      <c r="J314" s="206"/>
      <c r="K314" s="206"/>
      <c r="L314" s="212"/>
      <c r="M314" s="213"/>
      <c r="N314" s="214"/>
      <c r="O314" s="214"/>
      <c r="P314" s="214"/>
      <c r="Q314" s="214"/>
      <c r="R314" s="214"/>
      <c r="S314" s="214"/>
      <c r="T314" s="215"/>
      <c r="AT314" s="216" t="s">
        <v>272</v>
      </c>
      <c r="AU314" s="216" t="s">
        <v>73</v>
      </c>
      <c r="AV314" s="13" t="s">
        <v>73</v>
      </c>
      <c r="AW314" s="13" t="s">
        <v>30</v>
      </c>
      <c r="AX314" s="13" t="s">
        <v>64</v>
      </c>
      <c r="AY314" s="216" t="s">
        <v>263</v>
      </c>
    </row>
    <row r="315" spans="1:65" s="16" customFormat="1">
      <c r="B315" s="248"/>
      <c r="C315" s="249"/>
      <c r="D315" s="207" t="s">
        <v>272</v>
      </c>
      <c r="E315" s="250" t="s">
        <v>1</v>
      </c>
      <c r="F315" s="251" t="s">
        <v>5132</v>
      </c>
      <c r="G315" s="249"/>
      <c r="H315" s="250" t="s">
        <v>1</v>
      </c>
      <c r="I315" s="252"/>
      <c r="J315" s="249"/>
      <c r="K315" s="249"/>
      <c r="L315" s="253"/>
      <c r="M315" s="254"/>
      <c r="N315" s="255"/>
      <c r="O315" s="255"/>
      <c r="P315" s="255"/>
      <c r="Q315" s="255"/>
      <c r="R315" s="255"/>
      <c r="S315" s="255"/>
      <c r="T315" s="256"/>
      <c r="AT315" s="257" t="s">
        <v>272</v>
      </c>
      <c r="AU315" s="257" t="s">
        <v>73</v>
      </c>
      <c r="AV315" s="16" t="s">
        <v>71</v>
      </c>
      <c r="AW315" s="16" t="s">
        <v>30</v>
      </c>
      <c r="AX315" s="16" t="s">
        <v>64</v>
      </c>
      <c r="AY315" s="257" t="s">
        <v>263</v>
      </c>
    </row>
    <row r="316" spans="1:65" s="13" customFormat="1">
      <c r="B316" s="205"/>
      <c r="C316" s="206"/>
      <c r="D316" s="207" t="s">
        <v>272</v>
      </c>
      <c r="E316" s="208" t="s">
        <v>1</v>
      </c>
      <c r="F316" s="209" t="s">
        <v>5141</v>
      </c>
      <c r="G316" s="206"/>
      <c r="H316" s="210">
        <v>19.745999999999999</v>
      </c>
      <c r="I316" s="211"/>
      <c r="J316" s="206"/>
      <c r="K316" s="206"/>
      <c r="L316" s="212"/>
      <c r="M316" s="213"/>
      <c r="N316" s="214"/>
      <c r="O316" s="214"/>
      <c r="P316" s="214"/>
      <c r="Q316" s="214"/>
      <c r="R316" s="214"/>
      <c r="S316" s="214"/>
      <c r="T316" s="215"/>
      <c r="AT316" s="216" t="s">
        <v>272</v>
      </c>
      <c r="AU316" s="216" t="s">
        <v>73</v>
      </c>
      <c r="AV316" s="13" t="s">
        <v>73</v>
      </c>
      <c r="AW316" s="13" t="s">
        <v>30</v>
      </c>
      <c r="AX316" s="13" t="s">
        <v>64</v>
      </c>
      <c r="AY316" s="216" t="s">
        <v>263</v>
      </c>
    </row>
    <row r="317" spans="1:65" s="16" customFormat="1">
      <c r="B317" s="248"/>
      <c r="C317" s="249"/>
      <c r="D317" s="207" t="s">
        <v>272</v>
      </c>
      <c r="E317" s="250" t="s">
        <v>1</v>
      </c>
      <c r="F317" s="251" t="s">
        <v>5134</v>
      </c>
      <c r="G317" s="249"/>
      <c r="H317" s="250" t="s">
        <v>1</v>
      </c>
      <c r="I317" s="252"/>
      <c r="J317" s="249"/>
      <c r="K317" s="249"/>
      <c r="L317" s="253"/>
      <c r="M317" s="254"/>
      <c r="N317" s="255"/>
      <c r="O317" s="255"/>
      <c r="P317" s="255"/>
      <c r="Q317" s="255"/>
      <c r="R317" s="255"/>
      <c r="S317" s="255"/>
      <c r="T317" s="256"/>
      <c r="AT317" s="257" t="s">
        <v>272</v>
      </c>
      <c r="AU317" s="257" t="s">
        <v>73</v>
      </c>
      <c r="AV317" s="16" t="s">
        <v>71</v>
      </c>
      <c r="AW317" s="16" t="s">
        <v>30</v>
      </c>
      <c r="AX317" s="16" t="s">
        <v>64</v>
      </c>
      <c r="AY317" s="257" t="s">
        <v>263</v>
      </c>
    </row>
    <row r="318" spans="1:65" s="13" customFormat="1">
      <c r="B318" s="205"/>
      <c r="C318" s="206"/>
      <c r="D318" s="207" t="s">
        <v>272</v>
      </c>
      <c r="E318" s="208" t="s">
        <v>1</v>
      </c>
      <c r="F318" s="209" t="s">
        <v>5142</v>
      </c>
      <c r="G318" s="206"/>
      <c r="H318" s="210">
        <v>18.04</v>
      </c>
      <c r="I318" s="211"/>
      <c r="J318" s="206"/>
      <c r="K318" s="206"/>
      <c r="L318" s="212"/>
      <c r="M318" s="213"/>
      <c r="N318" s="214"/>
      <c r="O318" s="214"/>
      <c r="P318" s="214"/>
      <c r="Q318" s="214"/>
      <c r="R318" s="214"/>
      <c r="S318" s="214"/>
      <c r="T318" s="215"/>
      <c r="AT318" s="216" t="s">
        <v>272</v>
      </c>
      <c r="AU318" s="216" t="s">
        <v>73</v>
      </c>
      <c r="AV318" s="13" t="s">
        <v>73</v>
      </c>
      <c r="AW318" s="13" t="s">
        <v>30</v>
      </c>
      <c r="AX318" s="13" t="s">
        <v>64</v>
      </c>
      <c r="AY318" s="216" t="s">
        <v>263</v>
      </c>
    </row>
    <row r="319" spans="1:65" s="16" customFormat="1">
      <c r="B319" s="248"/>
      <c r="C319" s="249"/>
      <c r="D319" s="207" t="s">
        <v>272</v>
      </c>
      <c r="E319" s="250" t="s">
        <v>1</v>
      </c>
      <c r="F319" s="251" t="s">
        <v>5136</v>
      </c>
      <c r="G319" s="249"/>
      <c r="H319" s="250" t="s">
        <v>1</v>
      </c>
      <c r="I319" s="252"/>
      <c r="J319" s="249"/>
      <c r="K319" s="249"/>
      <c r="L319" s="253"/>
      <c r="M319" s="254"/>
      <c r="N319" s="255"/>
      <c r="O319" s="255"/>
      <c r="P319" s="255"/>
      <c r="Q319" s="255"/>
      <c r="R319" s="255"/>
      <c r="S319" s="255"/>
      <c r="T319" s="256"/>
      <c r="AT319" s="257" t="s">
        <v>272</v>
      </c>
      <c r="AU319" s="257" t="s">
        <v>73</v>
      </c>
      <c r="AV319" s="16" t="s">
        <v>71</v>
      </c>
      <c r="AW319" s="16" t="s">
        <v>30</v>
      </c>
      <c r="AX319" s="16" t="s">
        <v>64</v>
      </c>
      <c r="AY319" s="257" t="s">
        <v>263</v>
      </c>
    </row>
    <row r="320" spans="1:65" s="13" customFormat="1">
      <c r="B320" s="205"/>
      <c r="C320" s="206"/>
      <c r="D320" s="207" t="s">
        <v>272</v>
      </c>
      <c r="E320" s="208" t="s">
        <v>1</v>
      </c>
      <c r="F320" s="209" t="s">
        <v>5143</v>
      </c>
      <c r="G320" s="206"/>
      <c r="H320" s="210">
        <v>12.454000000000001</v>
      </c>
      <c r="I320" s="211"/>
      <c r="J320" s="206"/>
      <c r="K320" s="206"/>
      <c r="L320" s="212"/>
      <c r="M320" s="213"/>
      <c r="N320" s="214"/>
      <c r="O320" s="214"/>
      <c r="P320" s="214"/>
      <c r="Q320" s="214"/>
      <c r="R320" s="214"/>
      <c r="S320" s="214"/>
      <c r="T320" s="215"/>
      <c r="AT320" s="216" t="s">
        <v>272</v>
      </c>
      <c r="AU320" s="216" t="s">
        <v>73</v>
      </c>
      <c r="AV320" s="13" t="s">
        <v>73</v>
      </c>
      <c r="AW320" s="13" t="s">
        <v>30</v>
      </c>
      <c r="AX320" s="13" t="s">
        <v>64</v>
      </c>
      <c r="AY320" s="216" t="s">
        <v>263</v>
      </c>
    </row>
    <row r="321" spans="1:65" s="15" customFormat="1">
      <c r="B321" s="228"/>
      <c r="C321" s="229"/>
      <c r="D321" s="207" t="s">
        <v>272</v>
      </c>
      <c r="E321" s="230" t="s">
        <v>1</v>
      </c>
      <c r="F321" s="231" t="s">
        <v>280</v>
      </c>
      <c r="G321" s="229"/>
      <c r="H321" s="232">
        <v>397.42599999999999</v>
      </c>
      <c r="I321" s="233"/>
      <c r="J321" s="229"/>
      <c r="K321" s="229"/>
      <c r="L321" s="234"/>
      <c r="M321" s="235"/>
      <c r="N321" s="236"/>
      <c r="O321" s="236"/>
      <c r="P321" s="236"/>
      <c r="Q321" s="236"/>
      <c r="R321" s="236"/>
      <c r="S321" s="236"/>
      <c r="T321" s="237"/>
      <c r="AT321" s="238" t="s">
        <v>272</v>
      </c>
      <c r="AU321" s="238" t="s">
        <v>73</v>
      </c>
      <c r="AV321" s="15" t="s">
        <v>270</v>
      </c>
      <c r="AW321" s="15" t="s">
        <v>30</v>
      </c>
      <c r="AX321" s="15" t="s">
        <v>71</v>
      </c>
      <c r="AY321" s="238" t="s">
        <v>263</v>
      </c>
    </row>
    <row r="322" spans="1:65" s="2" customFormat="1" ht="16.5" customHeight="1">
      <c r="A322" s="35"/>
      <c r="B322" s="36"/>
      <c r="C322" s="191" t="s">
        <v>538</v>
      </c>
      <c r="D322" s="191" t="s">
        <v>266</v>
      </c>
      <c r="E322" s="192" t="s">
        <v>2289</v>
      </c>
      <c r="F322" s="193" t="s">
        <v>2290</v>
      </c>
      <c r="G322" s="194" t="s">
        <v>307</v>
      </c>
      <c r="H322" s="195">
        <v>10.93</v>
      </c>
      <c r="I322" s="196"/>
      <c r="J322" s="197">
        <f>ROUND(I322*H322,2)</f>
        <v>0</v>
      </c>
      <c r="K322" s="198"/>
      <c r="L322" s="40"/>
      <c r="M322" s="199" t="s">
        <v>1</v>
      </c>
      <c r="N322" s="200" t="s">
        <v>38</v>
      </c>
      <c r="O322" s="72"/>
      <c r="P322" s="201">
        <f>O322*H322</f>
        <v>0</v>
      </c>
      <c r="Q322" s="201">
        <v>0</v>
      </c>
      <c r="R322" s="201">
        <f>Q322*H322</f>
        <v>0</v>
      </c>
      <c r="S322" s="201">
        <v>0</v>
      </c>
      <c r="T322" s="202">
        <f>S322*H322</f>
        <v>0</v>
      </c>
      <c r="U322" s="35"/>
      <c r="V322" s="35"/>
      <c r="W322" s="35"/>
      <c r="X322" s="35"/>
      <c r="Y322" s="35"/>
      <c r="Z322" s="35"/>
      <c r="AA322" s="35"/>
      <c r="AB322" s="35"/>
      <c r="AC322" s="35"/>
      <c r="AD322" s="35"/>
      <c r="AE322" s="35"/>
      <c r="AR322" s="203" t="s">
        <v>270</v>
      </c>
      <c r="AT322" s="203" t="s">
        <v>266</v>
      </c>
      <c r="AU322" s="203" t="s">
        <v>73</v>
      </c>
      <c r="AY322" s="18" t="s">
        <v>263</v>
      </c>
      <c r="BE322" s="204">
        <f>IF(N322="základní",J322,0)</f>
        <v>0</v>
      </c>
      <c r="BF322" s="204">
        <f>IF(N322="snížená",J322,0)</f>
        <v>0</v>
      </c>
      <c r="BG322" s="204">
        <f>IF(N322="zákl. přenesená",J322,0)</f>
        <v>0</v>
      </c>
      <c r="BH322" s="204">
        <f>IF(N322="sníž. přenesená",J322,0)</f>
        <v>0</v>
      </c>
      <c r="BI322" s="204">
        <f>IF(N322="nulová",J322,0)</f>
        <v>0</v>
      </c>
      <c r="BJ322" s="18" t="s">
        <v>71</v>
      </c>
      <c r="BK322" s="204">
        <f>ROUND(I322*H322,2)</f>
        <v>0</v>
      </c>
      <c r="BL322" s="18" t="s">
        <v>270</v>
      </c>
      <c r="BM322" s="203" t="s">
        <v>5145</v>
      </c>
    </row>
    <row r="323" spans="1:65" s="2" customFormat="1" ht="19.5">
      <c r="A323" s="35"/>
      <c r="B323" s="36"/>
      <c r="C323" s="37"/>
      <c r="D323" s="207" t="s">
        <v>294</v>
      </c>
      <c r="E323" s="37"/>
      <c r="F323" s="239" t="s">
        <v>2292</v>
      </c>
      <c r="G323" s="37"/>
      <c r="H323" s="37"/>
      <c r="I323" s="240"/>
      <c r="J323" s="37"/>
      <c r="K323" s="37"/>
      <c r="L323" s="40"/>
      <c r="M323" s="241"/>
      <c r="N323" s="242"/>
      <c r="O323" s="72"/>
      <c r="P323" s="72"/>
      <c r="Q323" s="72"/>
      <c r="R323" s="72"/>
      <c r="S323" s="72"/>
      <c r="T323" s="73"/>
      <c r="U323" s="35"/>
      <c r="V323" s="35"/>
      <c r="W323" s="35"/>
      <c r="X323" s="35"/>
      <c r="Y323" s="35"/>
      <c r="Z323" s="35"/>
      <c r="AA323" s="35"/>
      <c r="AB323" s="35"/>
      <c r="AC323" s="35"/>
      <c r="AD323" s="35"/>
      <c r="AE323" s="35"/>
      <c r="AT323" s="18" t="s">
        <v>294</v>
      </c>
      <c r="AU323" s="18" t="s">
        <v>73</v>
      </c>
    </row>
    <row r="324" spans="1:65" s="2" customFormat="1" ht="33" customHeight="1">
      <c r="A324" s="35"/>
      <c r="B324" s="36"/>
      <c r="C324" s="191" t="s">
        <v>615</v>
      </c>
      <c r="D324" s="191" t="s">
        <v>266</v>
      </c>
      <c r="E324" s="192" t="s">
        <v>5146</v>
      </c>
      <c r="F324" s="193" t="s">
        <v>5147</v>
      </c>
      <c r="G324" s="194" t="s">
        <v>307</v>
      </c>
      <c r="H324" s="195">
        <v>49.526000000000003</v>
      </c>
      <c r="I324" s="196"/>
      <c r="J324" s="197">
        <f>ROUND(I324*H324,2)</f>
        <v>0</v>
      </c>
      <c r="K324" s="198"/>
      <c r="L324" s="40"/>
      <c r="M324" s="199" t="s">
        <v>1</v>
      </c>
      <c r="N324" s="200" t="s">
        <v>38</v>
      </c>
      <c r="O324" s="72"/>
      <c r="P324" s="201">
        <f>O324*H324</f>
        <v>0</v>
      </c>
      <c r="Q324" s="201">
        <v>0</v>
      </c>
      <c r="R324" s="201">
        <f>Q324*H324</f>
        <v>0</v>
      </c>
      <c r="S324" s="201">
        <v>0</v>
      </c>
      <c r="T324" s="202">
        <f>S324*H324</f>
        <v>0</v>
      </c>
      <c r="U324" s="35"/>
      <c r="V324" s="35"/>
      <c r="W324" s="35"/>
      <c r="X324" s="35"/>
      <c r="Y324" s="35"/>
      <c r="Z324" s="35"/>
      <c r="AA324" s="35"/>
      <c r="AB324" s="35"/>
      <c r="AC324" s="35"/>
      <c r="AD324" s="35"/>
      <c r="AE324" s="35"/>
      <c r="AR324" s="203" t="s">
        <v>270</v>
      </c>
      <c r="AT324" s="203" t="s">
        <v>266</v>
      </c>
      <c r="AU324" s="203" t="s">
        <v>73</v>
      </c>
      <c r="AY324" s="18" t="s">
        <v>263</v>
      </c>
      <c r="BE324" s="204">
        <f>IF(N324="základní",J324,0)</f>
        <v>0</v>
      </c>
      <c r="BF324" s="204">
        <f>IF(N324="snížená",J324,0)</f>
        <v>0</v>
      </c>
      <c r="BG324" s="204">
        <f>IF(N324="zákl. přenesená",J324,0)</f>
        <v>0</v>
      </c>
      <c r="BH324" s="204">
        <f>IF(N324="sníž. přenesená",J324,0)</f>
        <v>0</v>
      </c>
      <c r="BI324" s="204">
        <f>IF(N324="nulová",J324,0)</f>
        <v>0</v>
      </c>
      <c r="BJ324" s="18" t="s">
        <v>71</v>
      </c>
      <c r="BK324" s="204">
        <f>ROUND(I324*H324,2)</f>
        <v>0</v>
      </c>
      <c r="BL324" s="18" t="s">
        <v>270</v>
      </c>
      <c r="BM324" s="203" t="s">
        <v>5148</v>
      </c>
    </row>
    <row r="325" spans="1:65" s="2" customFormat="1" ht="19.5">
      <c r="A325" s="35"/>
      <c r="B325" s="36"/>
      <c r="C325" s="37"/>
      <c r="D325" s="207" t="s">
        <v>294</v>
      </c>
      <c r="E325" s="37"/>
      <c r="F325" s="239" t="s">
        <v>5149</v>
      </c>
      <c r="G325" s="37"/>
      <c r="H325" s="37"/>
      <c r="I325" s="240"/>
      <c r="J325" s="37"/>
      <c r="K325" s="37"/>
      <c r="L325" s="40"/>
      <c r="M325" s="241"/>
      <c r="N325" s="242"/>
      <c r="O325" s="72"/>
      <c r="P325" s="72"/>
      <c r="Q325" s="72"/>
      <c r="R325" s="72"/>
      <c r="S325" s="72"/>
      <c r="T325" s="73"/>
      <c r="U325" s="35"/>
      <c r="V325" s="35"/>
      <c r="W325" s="35"/>
      <c r="X325" s="35"/>
      <c r="Y325" s="35"/>
      <c r="Z325" s="35"/>
      <c r="AA325" s="35"/>
      <c r="AB325" s="35"/>
      <c r="AC325" s="35"/>
      <c r="AD325" s="35"/>
      <c r="AE325" s="35"/>
      <c r="AT325" s="18" t="s">
        <v>294</v>
      </c>
      <c r="AU325" s="18" t="s">
        <v>73</v>
      </c>
    </row>
    <row r="326" spans="1:65" s="16" customFormat="1">
      <c r="B326" s="248"/>
      <c r="C326" s="249"/>
      <c r="D326" s="207" t="s">
        <v>272</v>
      </c>
      <c r="E326" s="250" t="s">
        <v>1</v>
      </c>
      <c r="F326" s="251" t="s">
        <v>5150</v>
      </c>
      <c r="G326" s="249"/>
      <c r="H326" s="250" t="s">
        <v>1</v>
      </c>
      <c r="I326" s="252"/>
      <c r="J326" s="249"/>
      <c r="K326" s="249"/>
      <c r="L326" s="253"/>
      <c r="M326" s="254"/>
      <c r="N326" s="255"/>
      <c r="O326" s="255"/>
      <c r="P326" s="255"/>
      <c r="Q326" s="255"/>
      <c r="R326" s="255"/>
      <c r="S326" s="255"/>
      <c r="T326" s="256"/>
      <c r="AT326" s="257" t="s">
        <v>272</v>
      </c>
      <c r="AU326" s="257" t="s">
        <v>73</v>
      </c>
      <c r="AV326" s="16" t="s">
        <v>71</v>
      </c>
      <c r="AW326" s="16" t="s">
        <v>30</v>
      </c>
      <c r="AX326" s="16" t="s">
        <v>64</v>
      </c>
      <c r="AY326" s="257" t="s">
        <v>263</v>
      </c>
    </row>
    <row r="327" spans="1:65" s="13" customFormat="1">
      <c r="B327" s="205"/>
      <c r="C327" s="206"/>
      <c r="D327" s="207" t="s">
        <v>272</v>
      </c>
      <c r="E327" s="208" t="s">
        <v>1</v>
      </c>
      <c r="F327" s="209" t="s">
        <v>5151</v>
      </c>
      <c r="G327" s="206"/>
      <c r="H327" s="210">
        <v>3.5070000000000001</v>
      </c>
      <c r="I327" s="211"/>
      <c r="J327" s="206"/>
      <c r="K327" s="206"/>
      <c r="L327" s="212"/>
      <c r="M327" s="213"/>
      <c r="N327" s="214"/>
      <c r="O327" s="214"/>
      <c r="P327" s="214"/>
      <c r="Q327" s="214"/>
      <c r="R327" s="214"/>
      <c r="S327" s="214"/>
      <c r="T327" s="215"/>
      <c r="AT327" s="216" t="s">
        <v>272</v>
      </c>
      <c r="AU327" s="216" t="s">
        <v>73</v>
      </c>
      <c r="AV327" s="13" t="s">
        <v>73</v>
      </c>
      <c r="AW327" s="13" t="s">
        <v>30</v>
      </c>
      <c r="AX327" s="13" t="s">
        <v>64</v>
      </c>
      <c r="AY327" s="216" t="s">
        <v>263</v>
      </c>
    </row>
    <row r="328" spans="1:65" s="16" customFormat="1">
      <c r="B328" s="248"/>
      <c r="C328" s="249"/>
      <c r="D328" s="207" t="s">
        <v>272</v>
      </c>
      <c r="E328" s="250" t="s">
        <v>1</v>
      </c>
      <c r="F328" s="251" t="s">
        <v>5152</v>
      </c>
      <c r="G328" s="249"/>
      <c r="H328" s="250" t="s">
        <v>1</v>
      </c>
      <c r="I328" s="252"/>
      <c r="J328" s="249"/>
      <c r="K328" s="249"/>
      <c r="L328" s="253"/>
      <c r="M328" s="254"/>
      <c r="N328" s="255"/>
      <c r="O328" s="255"/>
      <c r="P328" s="255"/>
      <c r="Q328" s="255"/>
      <c r="R328" s="255"/>
      <c r="S328" s="255"/>
      <c r="T328" s="256"/>
      <c r="AT328" s="257" t="s">
        <v>272</v>
      </c>
      <c r="AU328" s="257" t="s">
        <v>73</v>
      </c>
      <c r="AV328" s="16" t="s">
        <v>71</v>
      </c>
      <c r="AW328" s="16" t="s">
        <v>30</v>
      </c>
      <c r="AX328" s="16" t="s">
        <v>64</v>
      </c>
      <c r="AY328" s="257" t="s">
        <v>263</v>
      </c>
    </row>
    <row r="329" spans="1:65" s="13" customFormat="1">
      <c r="B329" s="205"/>
      <c r="C329" s="206"/>
      <c r="D329" s="207" t="s">
        <v>272</v>
      </c>
      <c r="E329" s="208" t="s">
        <v>1</v>
      </c>
      <c r="F329" s="209" t="s">
        <v>5153</v>
      </c>
      <c r="G329" s="206"/>
      <c r="H329" s="210">
        <v>13.247999999999999</v>
      </c>
      <c r="I329" s="211"/>
      <c r="J329" s="206"/>
      <c r="K329" s="206"/>
      <c r="L329" s="212"/>
      <c r="M329" s="213"/>
      <c r="N329" s="214"/>
      <c r="O329" s="214"/>
      <c r="P329" s="214"/>
      <c r="Q329" s="214"/>
      <c r="R329" s="214"/>
      <c r="S329" s="214"/>
      <c r="T329" s="215"/>
      <c r="AT329" s="216" t="s">
        <v>272</v>
      </c>
      <c r="AU329" s="216" t="s">
        <v>73</v>
      </c>
      <c r="AV329" s="13" t="s">
        <v>73</v>
      </c>
      <c r="AW329" s="13" t="s">
        <v>30</v>
      </c>
      <c r="AX329" s="13" t="s">
        <v>64</v>
      </c>
      <c r="AY329" s="216" t="s">
        <v>263</v>
      </c>
    </row>
    <row r="330" spans="1:65" s="16" customFormat="1">
      <c r="B330" s="248"/>
      <c r="C330" s="249"/>
      <c r="D330" s="207" t="s">
        <v>272</v>
      </c>
      <c r="E330" s="250" t="s">
        <v>1</v>
      </c>
      <c r="F330" s="251" t="s">
        <v>5154</v>
      </c>
      <c r="G330" s="249"/>
      <c r="H330" s="250" t="s">
        <v>1</v>
      </c>
      <c r="I330" s="252"/>
      <c r="J330" s="249"/>
      <c r="K330" s="249"/>
      <c r="L330" s="253"/>
      <c r="M330" s="254"/>
      <c r="N330" s="255"/>
      <c r="O330" s="255"/>
      <c r="P330" s="255"/>
      <c r="Q330" s="255"/>
      <c r="R330" s="255"/>
      <c r="S330" s="255"/>
      <c r="T330" s="256"/>
      <c r="AT330" s="257" t="s">
        <v>272</v>
      </c>
      <c r="AU330" s="257" t="s">
        <v>73</v>
      </c>
      <c r="AV330" s="16" t="s">
        <v>71</v>
      </c>
      <c r="AW330" s="16" t="s">
        <v>30</v>
      </c>
      <c r="AX330" s="16" t="s">
        <v>64</v>
      </c>
      <c r="AY330" s="257" t="s">
        <v>263</v>
      </c>
    </row>
    <row r="331" spans="1:65" s="13" customFormat="1">
      <c r="B331" s="205"/>
      <c r="C331" s="206"/>
      <c r="D331" s="207" t="s">
        <v>272</v>
      </c>
      <c r="E331" s="208" t="s">
        <v>1</v>
      </c>
      <c r="F331" s="209" t="s">
        <v>5155</v>
      </c>
      <c r="G331" s="206"/>
      <c r="H331" s="210">
        <v>3.6579999999999999</v>
      </c>
      <c r="I331" s="211"/>
      <c r="J331" s="206"/>
      <c r="K331" s="206"/>
      <c r="L331" s="212"/>
      <c r="M331" s="213"/>
      <c r="N331" s="214"/>
      <c r="O331" s="214"/>
      <c r="P331" s="214"/>
      <c r="Q331" s="214"/>
      <c r="R331" s="214"/>
      <c r="S331" s="214"/>
      <c r="T331" s="215"/>
      <c r="AT331" s="216" t="s">
        <v>272</v>
      </c>
      <c r="AU331" s="216" t="s">
        <v>73</v>
      </c>
      <c r="AV331" s="13" t="s">
        <v>73</v>
      </c>
      <c r="AW331" s="13" t="s">
        <v>30</v>
      </c>
      <c r="AX331" s="13" t="s">
        <v>64</v>
      </c>
      <c r="AY331" s="216" t="s">
        <v>263</v>
      </c>
    </row>
    <row r="332" spans="1:65" s="16" customFormat="1">
      <c r="B332" s="248"/>
      <c r="C332" s="249"/>
      <c r="D332" s="207" t="s">
        <v>272</v>
      </c>
      <c r="E332" s="250" t="s">
        <v>1</v>
      </c>
      <c r="F332" s="251" t="s">
        <v>5156</v>
      </c>
      <c r="G332" s="249"/>
      <c r="H332" s="250" t="s">
        <v>1</v>
      </c>
      <c r="I332" s="252"/>
      <c r="J332" s="249"/>
      <c r="K332" s="249"/>
      <c r="L332" s="253"/>
      <c r="M332" s="254"/>
      <c r="N332" s="255"/>
      <c r="O332" s="255"/>
      <c r="P332" s="255"/>
      <c r="Q332" s="255"/>
      <c r="R332" s="255"/>
      <c r="S332" s="255"/>
      <c r="T332" s="256"/>
      <c r="AT332" s="257" t="s">
        <v>272</v>
      </c>
      <c r="AU332" s="257" t="s">
        <v>73</v>
      </c>
      <c r="AV332" s="16" t="s">
        <v>71</v>
      </c>
      <c r="AW332" s="16" t="s">
        <v>30</v>
      </c>
      <c r="AX332" s="16" t="s">
        <v>64</v>
      </c>
      <c r="AY332" s="257" t="s">
        <v>263</v>
      </c>
    </row>
    <row r="333" spans="1:65" s="13" customFormat="1">
      <c r="B333" s="205"/>
      <c r="C333" s="206"/>
      <c r="D333" s="207" t="s">
        <v>272</v>
      </c>
      <c r="E333" s="208" t="s">
        <v>1</v>
      </c>
      <c r="F333" s="209" t="s">
        <v>5157</v>
      </c>
      <c r="G333" s="206"/>
      <c r="H333" s="210">
        <v>27.07</v>
      </c>
      <c r="I333" s="211"/>
      <c r="J333" s="206"/>
      <c r="K333" s="206"/>
      <c r="L333" s="212"/>
      <c r="M333" s="213"/>
      <c r="N333" s="214"/>
      <c r="O333" s="214"/>
      <c r="P333" s="214"/>
      <c r="Q333" s="214"/>
      <c r="R333" s="214"/>
      <c r="S333" s="214"/>
      <c r="T333" s="215"/>
      <c r="AT333" s="216" t="s">
        <v>272</v>
      </c>
      <c r="AU333" s="216" t="s">
        <v>73</v>
      </c>
      <c r="AV333" s="13" t="s">
        <v>73</v>
      </c>
      <c r="AW333" s="13" t="s">
        <v>30</v>
      </c>
      <c r="AX333" s="13" t="s">
        <v>64</v>
      </c>
      <c r="AY333" s="216" t="s">
        <v>263</v>
      </c>
    </row>
    <row r="334" spans="1:65" s="16" customFormat="1">
      <c r="B334" s="248"/>
      <c r="C334" s="249"/>
      <c r="D334" s="207" t="s">
        <v>272</v>
      </c>
      <c r="E334" s="250" t="s">
        <v>1</v>
      </c>
      <c r="F334" s="251" t="s">
        <v>5158</v>
      </c>
      <c r="G334" s="249"/>
      <c r="H334" s="250" t="s">
        <v>1</v>
      </c>
      <c r="I334" s="252"/>
      <c r="J334" s="249"/>
      <c r="K334" s="249"/>
      <c r="L334" s="253"/>
      <c r="M334" s="254"/>
      <c r="N334" s="255"/>
      <c r="O334" s="255"/>
      <c r="P334" s="255"/>
      <c r="Q334" s="255"/>
      <c r="R334" s="255"/>
      <c r="S334" s="255"/>
      <c r="T334" s="256"/>
      <c r="AT334" s="257" t="s">
        <v>272</v>
      </c>
      <c r="AU334" s="257" t="s">
        <v>73</v>
      </c>
      <c r="AV334" s="16" t="s">
        <v>71</v>
      </c>
      <c r="AW334" s="16" t="s">
        <v>30</v>
      </c>
      <c r="AX334" s="16" t="s">
        <v>64</v>
      </c>
      <c r="AY334" s="257" t="s">
        <v>263</v>
      </c>
    </row>
    <row r="335" spans="1:65" s="13" customFormat="1">
      <c r="B335" s="205"/>
      <c r="C335" s="206"/>
      <c r="D335" s="207" t="s">
        <v>272</v>
      </c>
      <c r="E335" s="208" t="s">
        <v>1</v>
      </c>
      <c r="F335" s="209" t="s">
        <v>5159</v>
      </c>
      <c r="G335" s="206"/>
      <c r="H335" s="210">
        <v>0.40799999999999997</v>
      </c>
      <c r="I335" s="211"/>
      <c r="J335" s="206"/>
      <c r="K335" s="206"/>
      <c r="L335" s="212"/>
      <c r="M335" s="213"/>
      <c r="N335" s="214"/>
      <c r="O335" s="214"/>
      <c r="P335" s="214"/>
      <c r="Q335" s="214"/>
      <c r="R335" s="214"/>
      <c r="S335" s="214"/>
      <c r="T335" s="215"/>
      <c r="AT335" s="216" t="s">
        <v>272</v>
      </c>
      <c r="AU335" s="216" t="s">
        <v>73</v>
      </c>
      <c r="AV335" s="13" t="s">
        <v>73</v>
      </c>
      <c r="AW335" s="13" t="s">
        <v>30</v>
      </c>
      <c r="AX335" s="13" t="s">
        <v>64</v>
      </c>
      <c r="AY335" s="216" t="s">
        <v>263</v>
      </c>
    </row>
    <row r="336" spans="1:65" s="16" customFormat="1">
      <c r="B336" s="248"/>
      <c r="C336" s="249"/>
      <c r="D336" s="207" t="s">
        <v>272</v>
      </c>
      <c r="E336" s="250" t="s">
        <v>1</v>
      </c>
      <c r="F336" s="251" t="s">
        <v>5160</v>
      </c>
      <c r="G336" s="249"/>
      <c r="H336" s="250" t="s">
        <v>1</v>
      </c>
      <c r="I336" s="252"/>
      <c r="J336" s="249"/>
      <c r="K336" s="249"/>
      <c r="L336" s="253"/>
      <c r="M336" s="254"/>
      <c r="N336" s="255"/>
      <c r="O336" s="255"/>
      <c r="P336" s="255"/>
      <c r="Q336" s="255"/>
      <c r="R336" s="255"/>
      <c r="S336" s="255"/>
      <c r="T336" s="256"/>
      <c r="AT336" s="257" t="s">
        <v>272</v>
      </c>
      <c r="AU336" s="257" t="s">
        <v>73</v>
      </c>
      <c r="AV336" s="16" t="s">
        <v>71</v>
      </c>
      <c r="AW336" s="16" t="s">
        <v>30</v>
      </c>
      <c r="AX336" s="16" t="s">
        <v>64</v>
      </c>
      <c r="AY336" s="257" t="s">
        <v>263</v>
      </c>
    </row>
    <row r="337" spans="1:65" s="13" customFormat="1">
      <c r="B337" s="205"/>
      <c r="C337" s="206"/>
      <c r="D337" s="207" t="s">
        <v>272</v>
      </c>
      <c r="E337" s="208" t="s">
        <v>1</v>
      </c>
      <c r="F337" s="209" t="s">
        <v>5161</v>
      </c>
      <c r="G337" s="206"/>
      <c r="H337" s="210">
        <v>1.635</v>
      </c>
      <c r="I337" s="211"/>
      <c r="J337" s="206"/>
      <c r="K337" s="206"/>
      <c r="L337" s="212"/>
      <c r="M337" s="213"/>
      <c r="N337" s="214"/>
      <c r="O337" s="214"/>
      <c r="P337" s="214"/>
      <c r="Q337" s="214"/>
      <c r="R337" s="214"/>
      <c r="S337" s="214"/>
      <c r="T337" s="215"/>
      <c r="AT337" s="216" t="s">
        <v>272</v>
      </c>
      <c r="AU337" s="216" t="s">
        <v>73</v>
      </c>
      <c r="AV337" s="13" t="s">
        <v>73</v>
      </c>
      <c r="AW337" s="13" t="s">
        <v>30</v>
      </c>
      <c r="AX337" s="13" t="s">
        <v>64</v>
      </c>
      <c r="AY337" s="216" t="s">
        <v>263</v>
      </c>
    </row>
    <row r="338" spans="1:65" s="15" customFormat="1">
      <c r="B338" s="228"/>
      <c r="C338" s="229"/>
      <c r="D338" s="207" t="s">
        <v>272</v>
      </c>
      <c r="E338" s="230" t="s">
        <v>1</v>
      </c>
      <c r="F338" s="231" t="s">
        <v>280</v>
      </c>
      <c r="G338" s="229"/>
      <c r="H338" s="232">
        <v>49.526000000000003</v>
      </c>
      <c r="I338" s="233"/>
      <c r="J338" s="229"/>
      <c r="K338" s="229"/>
      <c r="L338" s="234"/>
      <c r="M338" s="235"/>
      <c r="N338" s="236"/>
      <c r="O338" s="236"/>
      <c r="P338" s="236"/>
      <c r="Q338" s="236"/>
      <c r="R338" s="236"/>
      <c r="S338" s="236"/>
      <c r="T338" s="237"/>
      <c r="AT338" s="238" t="s">
        <v>272</v>
      </c>
      <c r="AU338" s="238" t="s">
        <v>73</v>
      </c>
      <c r="AV338" s="15" t="s">
        <v>270</v>
      </c>
      <c r="AW338" s="15" t="s">
        <v>30</v>
      </c>
      <c r="AX338" s="15" t="s">
        <v>71</v>
      </c>
      <c r="AY338" s="238" t="s">
        <v>263</v>
      </c>
    </row>
    <row r="339" spans="1:65" s="2" customFormat="1" ht="21.75" customHeight="1">
      <c r="A339" s="35"/>
      <c r="B339" s="36"/>
      <c r="C339" s="261" t="s">
        <v>542</v>
      </c>
      <c r="D339" s="261" t="s">
        <v>401</v>
      </c>
      <c r="E339" s="262" t="s">
        <v>5162</v>
      </c>
      <c r="F339" s="263" t="s">
        <v>5163</v>
      </c>
      <c r="G339" s="264" t="s">
        <v>307</v>
      </c>
      <c r="H339" s="265">
        <v>4.2069999999999999</v>
      </c>
      <c r="I339" s="266"/>
      <c r="J339" s="267">
        <f>ROUND(I339*H339,2)</f>
        <v>0</v>
      </c>
      <c r="K339" s="268"/>
      <c r="L339" s="269"/>
      <c r="M339" s="270" t="s">
        <v>1</v>
      </c>
      <c r="N339" s="271" t="s">
        <v>38</v>
      </c>
      <c r="O339" s="72"/>
      <c r="P339" s="201">
        <f>O339*H339</f>
        <v>0</v>
      </c>
      <c r="Q339" s="201">
        <v>0</v>
      </c>
      <c r="R339" s="201">
        <f>Q339*H339</f>
        <v>0</v>
      </c>
      <c r="S339" s="201">
        <v>0</v>
      </c>
      <c r="T339" s="202">
        <f>S339*H339</f>
        <v>0</v>
      </c>
      <c r="U339" s="35"/>
      <c r="V339" s="35"/>
      <c r="W339" s="35"/>
      <c r="X339" s="35"/>
      <c r="Y339" s="35"/>
      <c r="Z339" s="35"/>
      <c r="AA339" s="35"/>
      <c r="AB339" s="35"/>
      <c r="AC339" s="35"/>
      <c r="AD339" s="35"/>
      <c r="AE339" s="35"/>
      <c r="AR339" s="203" t="s">
        <v>314</v>
      </c>
      <c r="AT339" s="203" t="s">
        <v>401</v>
      </c>
      <c r="AU339" s="203" t="s">
        <v>73</v>
      </c>
      <c r="AY339" s="18" t="s">
        <v>263</v>
      </c>
      <c r="BE339" s="204">
        <f>IF(N339="základní",J339,0)</f>
        <v>0</v>
      </c>
      <c r="BF339" s="204">
        <f>IF(N339="snížená",J339,0)</f>
        <v>0</v>
      </c>
      <c r="BG339" s="204">
        <f>IF(N339="zákl. přenesená",J339,0)</f>
        <v>0</v>
      </c>
      <c r="BH339" s="204">
        <f>IF(N339="sníž. přenesená",J339,0)</f>
        <v>0</v>
      </c>
      <c r="BI339" s="204">
        <f>IF(N339="nulová",J339,0)</f>
        <v>0</v>
      </c>
      <c r="BJ339" s="18" t="s">
        <v>71</v>
      </c>
      <c r="BK339" s="204">
        <f>ROUND(I339*H339,2)</f>
        <v>0</v>
      </c>
      <c r="BL339" s="18" t="s">
        <v>270</v>
      </c>
      <c r="BM339" s="203" t="s">
        <v>5164</v>
      </c>
    </row>
    <row r="340" spans="1:65" s="13" customFormat="1">
      <c r="B340" s="205"/>
      <c r="C340" s="206"/>
      <c r="D340" s="207" t="s">
        <v>272</v>
      </c>
      <c r="E340" s="208" t="s">
        <v>1</v>
      </c>
      <c r="F340" s="209" t="s">
        <v>5165</v>
      </c>
      <c r="G340" s="206"/>
      <c r="H340" s="210">
        <v>4.2069999999999999</v>
      </c>
      <c r="I340" s="211"/>
      <c r="J340" s="206"/>
      <c r="K340" s="206"/>
      <c r="L340" s="212"/>
      <c r="M340" s="213"/>
      <c r="N340" s="214"/>
      <c r="O340" s="214"/>
      <c r="P340" s="214"/>
      <c r="Q340" s="214"/>
      <c r="R340" s="214"/>
      <c r="S340" s="214"/>
      <c r="T340" s="215"/>
      <c r="AT340" s="216" t="s">
        <v>272</v>
      </c>
      <c r="AU340" s="216" t="s">
        <v>73</v>
      </c>
      <c r="AV340" s="13" t="s">
        <v>73</v>
      </c>
      <c r="AW340" s="13" t="s">
        <v>30</v>
      </c>
      <c r="AX340" s="13" t="s">
        <v>64</v>
      </c>
      <c r="AY340" s="216" t="s">
        <v>263</v>
      </c>
    </row>
    <row r="341" spans="1:65" s="15" customFormat="1">
      <c r="B341" s="228"/>
      <c r="C341" s="229"/>
      <c r="D341" s="207" t="s">
        <v>272</v>
      </c>
      <c r="E341" s="230" t="s">
        <v>1</v>
      </c>
      <c r="F341" s="231" t="s">
        <v>280</v>
      </c>
      <c r="G341" s="229"/>
      <c r="H341" s="232">
        <v>4.2069999999999999</v>
      </c>
      <c r="I341" s="233"/>
      <c r="J341" s="229"/>
      <c r="K341" s="229"/>
      <c r="L341" s="234"/>
      <c r="M341" s="235"/>
      <c r="N341" s="236"/>
      <c r="O341" s="236"/>
      <c r="P341" s="236"/>
      <c r="Q341" s="236"/>
      <c r="R341" s="236"/>
      <c r="S341" s="236"/>
      <c r="T341" s="237"/>
      <c r="AT341" s="238" t="s">
        <v>272</v>
      </c>
      <c r="AU341" s="238" t="s">
        <v>73</v>
      </c>
      <c r="AV341" s="15" t="s">
        <v>270</v>
      </c>
      <c r="AW341" s="15" t="s">
        <v>30</v>
      </c>
      <c r="AX341" s="15" t="s">
        <v>71</v>
      </c>
      <c r="AY341" s="238" t="s">
        <v>263</v>
      </c>
    </row>
    <row r="342" spans="1:65" s="2" customFormat="1" ht="21.75" customHeight="1">
      <c r="A342" s="35"/>
      <c r="B342" s="36"/>
      <c r="C342" s="261" t="s">
        <v>621</v>
      </c>
      <c r="D342" s="261" t="s">
        <v>401</v>
      </c>
      <c r="E342" s="262" t="s">
        <v>776</v>
      </c>
      <c r="F342" s="263" t="s">
        <v>777</v>
      </c>
      <c r="G342" s="264" t="s">
        <v>307</v>
      </c>
      <c r="H342" s="265">
        <v>31.131</v>
      </c>
      <c r="I342" s="266"/>
      <c r="J342" s="267">
        <f>ROUND(I342*H342,2)</f>
        <v>0</v>
      </c>
      <c r="K342" s="268"/>
      <c r="L342" s="269"/>
      <c r="M342" s="270" t="s">
        <v>1</v>
      </c>
      <c r="N342" s="271" t="s">
        <v>38</v>
      </c>
      <c r="O342" s="72"/>
      <c r="P342" s="201">
        <f>O342*H342</f>
        <v>0</v>
      </c>
      <c r="Q342" s="201">
        <v>0</v>
      </c>
      <c r="R342" s="201">
        <f>Q342*H342</f>
        <v>0</v>
      </c>
      <c r="S342" s="201">
        <v>0</v>
      </c>
      <c r="T342" s="202">
        <f>S342*H342</f>
        <v>0</v>
      </c>
      <c r="U342" s="35"/>
      <c r="V342" s="35"/>
      <c r="W342" s="35"/>
      <c r="X342" s="35"/>
      <c r="Y342" s="35"/>
      <c r="Z342" s="35"/>
      <c r="AA342" s="35"/>
      <c r="AB342" s="35"/>
      <c r="AC342" s="35"/>
      <c r="AD342" s="35"/>
      <c r="AE342" s="35"/>
      <c r="AR342" s="203" t="s">
        <v>314</v>
      </c>
      <c r="AT342" s="203" t="s">
        <v>401</v>
      </c>
      <c r="AU342" s="203" t="s">
        <v>73</v>
      </c>
      <c r="AY342" s="18" t="s">
        <v>263</v>
      </c>
      <c r="BE342" s="204">
        <f>IF(N342="základní",J342,0)</f>
        <v>0</v>
      </c>
      <c r="BF342" s="204">
        <f>IF(N342="snížená",J342,0)</f>
        <v>0</v>
      </c>
      <c r="BG342" s="204">
        <f>IF(N342="zákl. přenesená",J342,0)</f>
        <v>0</v>
      </c>
      <c r="BH342" s="204">
        <f>IF(N342="sníž. přenesená",J342,0)</f>
        <v>0</v>
      </c>
      <c r="BI342" s="204">
        <f>IF(N342="nulová",J342,0)</f>
        <v>0</v>
      </c>
      <c r="BJ342" s="18" t="s">
        <v>71</v>
      </c>
      <c r="BK342" s="204">
        <f>ROUND(I342*H342,2)</f>
        <v>0</v>
      </c>
      <c r="BL342" s="18" t="s">
        <v>270</v>
      </c>
      <c r="BM342" s="203" t="s">
        <v>5166</v>
      </c>
    </row>
    <row r="343" spans="1:65" s="13" customFormat="1">
      <c r="B343" s="205"/>
      <c r="C343" s="206"/>
      <c r="D343" s="207" t="s">
        <v>272</v>
      </c>
      <c r="E343" s="208" t="s">
        <v>1</v>
      </c>
      <c r="F343" s="209" t="s">
        <v>5167</v>
      </c>
      <c r="G343" s="206"/>
      <c r="H343" s="210">
        <v>31.131</v>
      </c>
      <c r="I343" s="211"/>
      <c r="J343" s="206"/>
      <c r="K343" s="206"/>
      <c r="L343" s="212"/>
      <c r="M343" s="213"/>
      <c r="N343" s="214"/>
      <c r="O343" s="214"/>
      <c r="P343" s="214"/>
      <c r="Q343" s="214"/>
      <c r="R343" s="214"/>
      <c r="S343" s="214"/>
      <c r="T343" s="215"/>
      <c r="AT343" s="216" t="s">
        <v>272</v>
      </c>
      <c r="AU343" s="216" t="s">
        <v>73</v>
      </c>
      <c r="AV343" s="13" t="s">
        <v>73</v>
      </c>
      <c r="AW343" s="13" t="s">
        <v>30</v>
      </c>
      <c r="AX343" s="13" t="s">
        <v>64</v>
      </c>
      <c r="AY343" s="216" t="s">
        <v>263</v>
      </c>
    </row>
    <row r="344" spans="1:65" s="15" customFormat="1">
      <c r="B344" s="228"/>
      <c r="C344" s="229"/>
      <c r="D344" s="207" t="s">
        <v>272</v>
      </c>
      <c r="E344" s="230" t="s">
        <v>1</v>
      </c>
      <c r="F344" s="231" t="s">
        <v>280</v>
      </c>
      <c r="G344" s="229"/>
      <c r="H344" s="232">
        <v>31.131</v>
      </c>
      <c r="I344" s="233"/>
      <c r="J344" s="229"/>
      <c r="K344" s="229"/>
      <c r="L344" s="234"/>
      <c r="M344" s="235"/>
      <c r="N344" s="236"/>
      <c r="O344" s="236"/>
      <c r="P344" s="236"/>
      <c r="Q344" s="236"/>
      <c r="R344" s="236"/>
      <c r="S344" s="236"/>
      <c r="T344" s="237"/>
      <c r="AT344" s="238" t="s">
        <v>272</v>
      </c>
      <c r="AU344" s="238" t="s">
        <v>73</v>
      </c>
      <c r="AV344" s="15" t="s">
        <v>270</v>
      </c>
      <c r="AW344" s="15" t="s">
        <v>30</v>
      </c>
      <c r="AX344" s="15" t="s">
        <v>71</v>
      </c>
      <c r="AY344" s="238" t="s">
        <v>263</v>
      </c>
    </row>
    <row r="345" spans="1:65" s="2" customFormat="1" ht="21.75" customHeight="1">
      <c r="A345" s="35"/>
      <c r="B345" s="36"/>
      <c r="C345" s="261" t="s">
        <v>546</v>
      </c>
      <c r="D345" s="261" t="s">
        <v>401</v>
      </c>
      <c r="E345" s="262" t="s">
        <v>990</v>
      </c>
      <c r="F345" s="263" t="s">
        <v>991</v>
      </c>
      <c r="G345" s="264" t="s">
        <v>307</v>
      </c>
      <c r="H345" s="265">
        <v>4.0330000000000004</v>
      </c>
      <c r="I345" s="266"/>
      <c r="J345" s="267">
        <f>ROUND(I345*H345,2)</f>
        <v>0</v>
      </c>
      <c r="K345" s="268"/>
      <c r="L345" s="269"/>
      <c r="M345" s="270" t="s">
        <v>1</v>
      </c>
      <c r="N345" s="271" t="s">
        <v>38</v>
      </c>
      <c r="O345" s="72"/>
      <c r="P345" s="201">
        <f>O345*H345</f>
        <v>0</v>
      </c>
      <c r="Q345" s="201">
        <v>0</v>
      </c>
      <c r="R345" s="201">
        <f>Q345*H345</f>
        <v>0</v>
      </c>
      <c r="S345" s="201">
        <v>0</v>
      </c>
      <c r="T345" s="202">
        <f>S345*H345</f>
        <v>0</v>
      </c>
      <c r="U345" s="35"/>
      <c r="V345" s="35"/>
      <c r="W345" s="35"/>
      <c r="X345" s="35"/>
      <c r="Y345" s="35"/>
      <c r="Z345" s="35"/>
      <c r="AA345" s="35"/>
      <c r="AB345" s="35"/>
      <c r="AC345" s="35"/>
      <c r="AD345" s="35"/>
      <c r="AE345" s="35"/>
      <c r="AR345" s="203" t="s">
        <v>314</v>
      </c>
      <c r="AT345" s="203" t="s">
        <v>401</v>
      </c>
      <c r="AU345" s="203" t="s">
        <v>73</v>
      </c>
      <c r="AY345" s="18" t="s">
        <v>263</v>
      </c>
      <c r="BE345" s="204">
        <f>IF(N345="základní",J345,0)</f>
        <v>0</v>
      </c>
      <c r="BF345" s="204">
        <f>IF(N345="snížená",J345,0)</f>
        <v>0</v>
      </c>
      <c r="BG345" s="204">
        <f>IF(N345="zákl. přenesená",J345,0)</f>
        <v>0</v>
      </c>
      <c r="BH345" s="204">
        <f>IF(N345="sníž. přenesená",J345,0)</f>
        <v>0</v>
      </c>
      <c r="BI345" s="204">
        <f>IF(N345="nulová",J345,0)</f>
        <v>0</v>
      </c>
      <c r="BJ345" s="18" t="s">
        <v>71</v>
      </c>
      <c r="BK345" s="204">
        <f>ROUND(I345*H345,2)</f>
        <v>0</v>
      </c>
      <c r="BL345" s="18" t="s">
        <v>270</v>
      </c>
      <c r="BM345" s="203" t="s">
        <v>5168</v>
      </c>
    </row>
    <row r="346" spans="1:65" s="13" customFormat="1">
      <c r="B346" s="205"/>
      <c r="C346" s="206"/>
      <c r="D346" s="207" t="s">
        <v>272</v>
      </c>
      <c r="E346" s="208" t="s">
        <v>1</v>
      </c>
      <c r="F346" s="209" t="s">
        <v>5169</v>
      </c>
      <c r="G346" s="206"/>
      <c r="H346" s="210">
        <v>4.0330000000000004</v>
      </c>
      <c r="I346" s="211"/>
      <c r="J346" s="206"/>
      <c r="K346" s="206"/>
      <c r="L346" s="212"/>
      <c r="M346" s="213"/>
      <c r="N346" s="214"/>
      <c r="O346" s="214"/>
      <c r="P346" s="214"/>
      <c r="Q346" s="214"/>
      <c r="R346" s="214"/>
      <c r="S346" s="214"/>
      <c r="T346" s="215"/>
      <c r="AT346" s="216" t="s">
        <v>272</v>
      </c>
      <c r="AU346" s="216" t="s">
        <v>73</v>
      </c>
      <c r="AV346" s="13" t="s">
        <v>73</v>
      </c>
      <c r="AW346" s="13" t="s">
        <v>30</v>
      </c>
      <c r="AX346" s="13" t="s">
        <v>64</v>
      </c>
      <c r="AY346" s="216" t="s">
        <v>263</v>
      </c>
    </row>
    <row r="347" spans="1:65" s="15" customFormat="1">
      <c r="B347" s="228"/>
      <c r="C347" s="229"/>
      <c r="D347" s="207" t="s">
        <v>272</v>
      </c>
      <c r="E347" s="230" t="s">
        <v>1</v>
      </c>
      <c r="F347" s="231" t="s">
        <v>280</v>
      </c>
      <c r="G347" s="229"/>
      <c r="H347" s="232">
        <v>4.0330000000000004</v>
      </c>
      <c r="I347" s="233"/>
      <c r="J347" s="229"/>
      <c r="K347" s="229"/>
      <c r="L347" s="234"/>
      <c r="M347" s="235"/>
      <c r="N347" s="236"/>
      <c r="O347" s="236"/>
      <c r="P347" s="236"/>
      <c r="Q347" s="236"/>
      <c r="R347" s="236"/>
      <c r="S347" s="236"/>
      <c r="T347" s="237"/>
      <c r="AT347" s="238" t="s">
        <v>272</v>
      </c>
      <c r="AU347" s="238" t="s">
        <v>73</v>
      </c>
      <c r="AV347" s="15" t="s">
        <v>270</v>
      </c>
      <c r="AW347" s="15" t="s">
        <v>30</v>
      </c>
      <c r="AX347" s="15" t="s">
        <v>71</v>
      </c>
      <c r="AY347" s="238" t="s">
        <v>263</v>
      </c>
    </row>
    <row r="348" spans="1:65" s="2" customFormat="1" ht="21.75" customHeight="1">
      <c r="A348" s="35"/>
      <c r="B348" s="36"/>
      <c r="C348" s="261" t="s">
        <v>630</v>
      </c>
      <c r="D348" s="261" t="s">
        <v>401</v>
      </c>
      <c r="E348" s="262" t="s">
        <v>785</v>
      </c>
      <c r="F348" s="263" t="s">
        <v>786</v>
      </c>
      <c r="G348" s="264" t="s">
        <v>307</v>
      </c>
      <c r="H348" s="265">
        <v>15.234999999999999</v>
      </c>
      <c r="I348" s="266"/>
      <c r="J348" s="267">
        <f>ROUND(I348*H348,2)</f>
        <v>0</v>
      </c>
      <c r="K348" s="268"/>
      <c r="L348" s="269"/>
      <c r="M348" s="270" t="s">
        <v>1</v>
      </c>
      <c r="N348" s="271" t="s">
        <v>38</v>
      </c>
      <c r="O348" s="72"/>
      <c r="P348" s="201">
        <f>O348*H348</f>
        <v>0</v>
      </c>
      <c r="Q348" s="201">
        <v>0</v>
      </c>
      <c r="R348" s="201">
        <f>Q348*H348</f>
        <v>0</v>
      </c>
      <c r="S348" s="201">
        <v>0</v>
      </c>
      <c r="T348" s="202">
        <f>S348*H348</f>
        <v>0</v>
      </c>
      <c r="U348" s="35"/>
      <c r="V348" s="35"/>
      <c r="W348" s="35"/>
      <c r="X348" s="35"/>
      <c r="Y348" s="35"/>
      <c r="Z348" s="35"/>
      <c r="AA348" s="35"/>
      <c r="AB348" s="35"/>
      <c r="AC348" s="35"/>
      <c r="AD348" s="35"/>
      <c r="AE348" s="35"/>
      <c r="AR348" s="203" t="s">
        <v>314</v>
      </c>
      <c r="AT348" s="203" t="s">
        <v>401</v>
      </c>
      <c r="AU348" s="203" t="s">
        <v>73</v>
      </c>
      <c r="AY348" s="18" t="s">
        <v>263</v>
      </c>
      <c r="BE348" s="204">
        <f>IF(N348="základní",J348,0)</f>
        <v>0</v>
      </c>
      <c r="BF348" s="204">
        <f>IF(N348="snížená",J348,0)</f>
        <v>0</v>
      </c>
      <c r="BG348" s="204">
        <f>IF(N348="zákl. přenesená",J348,0)</f>
        <v>0</v>
      </c>
      <c r="BH348" s="204">
        <f>IF(N348="sníž. přenesená",J348,0)</f>
        <v>0</v>
      </c>
      <c r="BI348" s="204">
        <f>IF(N348="nulová",J348,0)</f>
        <v>0</v>
      </c>
      <c r="BJ348" s="18" t="s">
        <v>71</v>
      </c>
      <c r="BK348" s="204">
        <f>ROUND(I348*H348,2)</f>
        <v>0</v>
      </c>
      <c r="BL348" s="18" t="s">
        <v>270</v>
      </c>
      <c r="BM348" s="203" t="s">
        <v>5170</v>
      </c>
    </row>
    <row r="349" spans="1:65" s="13" customFormat="1">
      <c r="B349" s="205"/>
      <c r="C349" s="206"/>
      <c r="D349" s="207" t="s">
        <v>272</v>
      </c>
      <c r="E349" s="208" t="s">
        <v>1</v>
      </c>
      <c r="F349" s="209" t="s">
        <v>5171</v>
      </c>
      <c r="G349" s="206"/>
      <c r="H349" s="210">
        <v>15.234999999999999</v>
      </c>
      <c r="I349" s="211"/>
      <c r="J349" s="206"/>
      <c r="K349" s="206"/>
      <c r="L349" s="212"/>
      <c r="M349" s="213"/>
      <c r="N349" s="214"/>
      <c r="O349" s="214"/>
      <c r="P349" s="214"/>
      <c r="Q349" s="214"/>
      <c r="R349" s="214"/>
      <c r="S349" s="214"/>
      <c r="T349" s="215"/>
      <c r="AT349" s="216" t="s">
        <v>272</v>
      </c>
      <c r="AU349" s="216" t="s">
        <v>73</v>
      </c>
      <c r="AV349" s="13" t="s">
        <v>73</v>
      </c>
      <c r="AW349" s="13" t="s">
        <v>30</v>
      </c>
      <c r="AX349" s="13" t="s">
        <v>64</v>
      </c>
      <c r="AY349" s="216" t="s">
        <v>263</v>
      </c>
    </row>
    <row r="350" spans="1:65" s="15" customFormat="1">
      <c r="B350" s="228"/>
      <c r="C350" s="229"/>
      <c r="D350" s="207" t="s">
        <v>272</v>
      </c>
      <c r="E350" s="230" t="s">
        <v>1</v>
      </c>
      <c r="F350" s="231" t="s">
        <v>280</v>
      </c>
      <c r="G350" s="229"/>
      <c r="H350" s="232">
        <v>15.234999999999999</v>
      </c>
      <c r="I350" s="233"/>
      <c r="J350" s="229"/>
      <c r="K350" s="229"/>
      <c r="L350" s="234"/>
      <c r="M350" s="235"/>
      <c r="N350" s="236"/>
      <c r="O350" s="236"/>
      <c r="P350" s="236"/>
      <c r="Q350" s="236"/>
      <c r="R350" s="236"/>
      <c r="S350" s="236"/>
      <c r="T350" s="237"/>
      <c r="AT350" s="238" t="s">
        <v>272</v>
      </c>
      <c r="AU350" s="238" t="s">
        <v>73</v>
      </c>
      <c r="AV350" s="15" t="s">
        <v>270</v>
      </c>
      <c r="AW350" s="15" t="s">
        <v>30</v>
      </c>
      <c r="AX350" s="15" t="s">
        <v>71</v>
      </c>
      <c r="AY350" s="238" t="s">
        <v>263</v>
      </c>
    </row>
    <row r="351" spans="1:65" s="2" customFormat="1" ht="21.75" customHeight="1">
      <c r="A351" s="35"/>
      <c r="B351" s="36"/>
      <c r="C351" s="261" t="s">
        <v>551</v>
      </c>
      <c r="D351" s="261" t="s">
        <v>401</v>
      </c>
      <c r="E351" s="262" t="s">
        <v>5172</v>
      </c>
      <c r="F351" s="263" t="s">
        <v>5173</v>
      </c>
      <c r="G351" s="264" t="s">
        <v>307</v>
      </c>
      <c r="H351" s="265">
        <v>0.46899999999999997</v>
      </c>
      <c r="I351" s="266"/>
      <c r="J351" s="267">
        <f>ROUND(I351*H351,2)</f>
        <v>0</v>
      </c>
      <c r="K351" s="268"/>
      <c r="L351" s="269"/>
      <c r="M351" s="270" t="s">
        <v>1</v>
      </c>
      <c r="N351" s="271" t="s">
        <v>38</v>
      </c>
      <c r="O351" s="72"/>
      <c r="P351" s="201">
        <f>O351*H351</f>
        <v>0</v>
      </c>
      <c r="Q351" s="201">
        <v>0</v>
      </c>
      <c r="R351" s="201">
        <f>Q351*H351</f>
        <v>0</v>
      </c>
      <c r="S351" s="201">
        <v>0</v>
      </c>
      <c r="T351" s="202">
        <f>S351*H351</f>
        <v>0</v>
      </c>
      <c r="U351" s="35"/>
      <c r="V351" s="35"/>
      <c r="W351" s="35"/>
      <c r="X351" s="35"/>
      <c r="Y351" s="35"/>
      <c r="Z351" s="35"/>
      <c r="AA351" s="35"/>
      <c r="AB351" s="35"/>
      <c r="AC351" s="35"/>
      <c r="AD351" s="35"/>
      <c r="AE351" s="35"/>
      <c r="AR351" s="203" t="s">
        <v>314</v>
      </c>
      <c r="AT351" s="203" t="s">
        <v>401</v>
      </c>
      <c r="AU351" s="203" t="s">
        <v>73</v>
      </c>
      <c r="AY351" s="18" t="s">
        <v>263</v>
      </c>
      <c r="BE351" s="204">
        <f>IF(N351="základní",J351,0)</f>
        <v>0</v>
      </c>
      <c r="BF351" s="204">
        <f>IF(N351="snížená",J351,0)</f>
        <v>0</v>
      </c>
      <c r="BG351" s="204">
        <f>IF(N351="zákl. přenesená",J351,0)</f>
        <v>0</v>
      </c>
      <c r="BH351" s="204">
        <f>IF(N351="sníž. přenesená",J351,0)</f>
        <v>0</v>
      </c>
      <c r="BI351" s="204">
        <f>IF(N351="nulová",J351,0)</f>
        <v>0</v>
      </c>
      <c r="BJ351" s="18" t="s">
        <v>71</v>
      </c>
      <c r="BK351" s="204">
        <f>ROUND(I351*H351,2)</f>
        <v>0</v>
      </c>
      <c r="BL351" s="18" t="s">
        <v>270</v>
      </c>
      <c r="BM351" s="203" t="s">
        <v>5174</v>
      </c>
    </row>
    <row r="352" spans="1:65" s="13" customFormat="1">
      <c r="B352" s="205"/>
      <c r="C352" s="206"/>
      <c r="D352" s="207" t="s">
        <v>272</v>
      </c>
      <c r="E352" s="208" t="s">
        <v>1</v>
      </c>
      <c r="F352" s="209" t="s">
        <v>5175</v>
      </c>
      <c r="G352" s="206"/>
      <c r="H352" s="210">
        <v>0.46899999999999997</v>
      </c>
      <c r="I352" s="211"/>
      <c r="J352" s="206"/>
      <c r="K352" s="206"/>
      <c r="L352" s="212"/>
      <c r="M352" s="213"/>
      <c r="N352" s="214"/>
      <c r="O352" s="214"/>
      <c r="P352" s="214"/>
      <c r="Q352" s="214"/>
      <c r="R352" s="214"/>
      <c r="S352" s="214"/>
      <c r="T352" s="215"/>
      <c r="AT352" s="216" t="s">
        <v>272</v>
      </c>
      <c r="AU352" s="216" t="s">
        <v>73</v>
      </c>
      <c r="AV352" s="13" t="s">
        <v>73</v>
      </c>
      <c r="AW352" s="13" t="s">
        <v>30</v>
      </c>
      <c r="AX352" s="13" t="s">
        <v>64</v>
      </c>
      <c r="AY352" s="216" t="s">
        <v>263</v>
      </c>
    </row>
    <row r="353" spans="1:65" s="15" customFormat="1">
      <c r="B353" s="228"/>
      <c r="C353" s="229"/>
      <c r="D353" s="207" t="s">
        <v>272</v>
      </c>
      <c r="E353" s="230" t="s">
        <v>1</v>
      </c>
      <c r="F353" s="231" t="s">
        <v>280</v>
      </c>
      <c r="G353" s="229"/>
      <c r="H353" s="232">
        <v>0.46899999999999997</v>
      </c>
      <c r="I353" s="233"/>
      <c r="J353" s="229"/>
      <c r="K353" s="229"/>
      <c r="L353" s="234"/>
      <c r="M353" s="235"/>
      <c r="N353" s="236"/>
      <c r="O353" s="236"/>
      <c r="P353" s="236"/>
      <c r="Q353" s="236"/>
      <c r="R353" s="236"/>
      <c r="S353" s="236"/>
      <c r="T353" s="237"/>
      <c r="AT353" s="238" t="s">
        <v>272</v>
      </c>
      <c r="AU353" s="238" t="s">
        <v>73</v>
      </c>
      <c r="AV353" s="15" t="s">
        <v>270</v>
      </c>
      <c r="AW353" s="15" t="s">
        <v>30</v>
      </c>
      <c r="AX353" s="15" t="s">
        <v>71</v>
      </c>
      <c r="AY353" s="238" t="s">
        <v>263</v>
      </c>
    </row>
    <row r="354" spans="1:65" s="2" customFormat="1" ht="24.2" customHeight="1">
      <c r="A354" s="35"/>
      <c r="B354" s="36"/>
      <c r="C354" s="261" t="s">
        <v>640</v>
      </c>
      <c r="D354" s="261" t="s">
        <v>401</v>
      </c>
      <c r="E354" s="262" t="s">
        <v>5176</v>
      </c>
      <c r="F354" s="263" t="s">
        <v>5177</v>
      </c>
      <c r="G354" s="264" t="s">
        <v>796</v>
      </c>
      <c r="H354" s="265">
        <v>42.503999999999998</v>
      </c>
      <c r="I354" s="266"/>
      <c r="J354" s="267">
        <f>ROUND(I354*H354,2)</f>
        <v>0</v>
      </c>
      <c r="K354" s="268"/>
      <c r="L354" s="269"/>
      <c r="M354" s="270" t="s">
        <v>1</v>
      </c>
      <c r="N354" s="271" t="s">
        <v>38</v>
      </c>
      <c r="O354" s="72"/>
      <c r="P354" s="201">
        <f>O354*H354</f>
        <v>0</v>
      </c>
      <c r="Q354" s="201">
        <v>0</v>
      </c>
      <c r="R354" s="201">
        <f>Q354*H354</f>
        <v>0</v>
      </c>
      <c r="S354" s="201">
        <v>0</v>
      </c>
      <c r="T354" s="202">
        <f>S354*H354</f>
        <v>0</v>
      </c>
      <c r="U354" s="35"/>
      <c r="V354" s="35"/>
      <c r="W354" s="35"/>
      <c r="X354" s="35"/>
      <c r="Y354" s="35"/>
      <c r="Z354" s="35"/>
      <c r="AA354" s="35"/>
      <c r="AB354" s="35"/>
      <c r="AC354" s="35"/>
      <c r="AD354" s="35"/>
      <c r="AE354" s="35"/>
      <c r="AR354" s="203" t="s">
        <v>314</v>
      </c>
      <c r="AT354" s="203" t="s">
        <v>401</v>
      </c>
      <c r="AU354" s="203" t="s">
        <v>73</v>
      </c>
      <c r="AY354" s="18" t="s">
        <v>263</v>
      </c>
      <c r="BE354" s="204">
        <f>IF(N354="základní",J354,0)</f>
        <v>0</v>
      </c>
      <c r="BF354" s="204">
        <f>IF(N354="snížená",J354,0)</f>
        <v>0</v>
      </c>
      <c r="BG354" s="204">
        <f>IF(N354="zákl. přenesená",J354,0)</f>
        <v>0</v>
      </c>
      <c r="BH354" s="204">
        <f>IF(N354="sníž. přenesená",J354,0)</f>
        <v>0</v>
      </c>
      <c r="BI354" s="204">
        <f>IF(N354="nulová",J354,0)</f>
        <v>0</v>
      </c>
      <c r="BJ354" s="18" t="s">
        <v>71</v>
      </c>
      <c r="BK354" s="204">
        <f>ROUND(I354*H354,2)</f>
        <v>0</v>
      </c>
      <c r="BL354" s="18" t="s">
        <v>270</v>
      </c>
      <c r="BM354" s="203" t="s">
        <v>5178</v>
      </c>
    </row>
    <row r="355" spans="1:65" s="13" customFormat="1">
      <c r="B355" s="205"/>
      <c r="C355" s="206"/>
      <c r="D355" s="207" t="s">
        <v>272</v>
      </c>
      <c r="E355" s="208" t="s">
        <v>1</v>
      </c>
      <c r="F355" s="209" t="s">
        <v>5179</v>
      </c>
      <c r="G355" s="206"/>
      <c r="H355" s="210">
        <v>42.503999999999998</v>
      </c>
      <c r="I355" s="211"/>
      <c r="J355" s="206"/>
      <c r="K355" s="206"/>
      <c r="L355" s="212"/>
      <c r="M355" s="213"/>
      <c r="N355" s="214"/>
      <c r="O355" s="214"/>
      <c r="P355" s="214"/>
      <c r="Q355" s="214"/>
      <c r="R355" s="214"/>
      <c r="S355" s="214"/>
      <c r="T355" s="215"/>
      <c r="AT355" s="216" t="s">
        <v>272</v>
      </c>
      <c r="AU355" s="216" t="s">
        <v>73</v>
      </c>
      <c r="AV355" s="13" t="s">
        <v>73</v>
      </c>
      <c r="AW355" s="13" t="s">
        <v>30</v>
      </c>
      <c r="AX355" s="13" t="s">
        <v>64</v>
      </c>
      <c r="AY355" s="216" t="s">
        <v>263</v>
      </c>
    </row>
    <row r="356" spans="1:65" s="15" customFormat="1">
      <c r="B356" s="228"/>
      <c r="C356" s="229"/>
      <c r="D356" s="207" t="s">
        <v>272</v>
      </c>
      <c r="E356" s="230" t="s">
        <v>1</v>
      </c>
      <c r="F356" s="231" t="s">
        <v>280</v>
      </c>
      <c r="G356" s="229"/>
      <c r="H356" s="232">
        <v>42.503999999999998</v>
      </c>
      <c r="I356" s="233"/>
      <c r="J356" s="229"/>
      <c r="K356" s="229"/>
      <c r="L356" s="234"/>
      <c r="M356" s="235"/>
      <c r="N356" s="236"/>
      <c r="O356" s="236"/>
      <c r="P356" s="236"/>
      <c r="Q356" s="236"/>
      <c r="R356" s="236"/>
      <c r="S356" s="236"/>
      <c r="T356" s="237"/>
      <c r="AT356" s="238" t="s">
        <v>272</v>
      </c>
      <c r="AU356" s="238" t="s">
        <v>73</v>
      </c>
      <c r="AV356" s="15" t="s">
        <v>270</v>
      </c>
      <c r="AW356" s="15" t="s">
        <v>30</v>
      </c>
      <c r="AX356" s="15" t="s">
        <v>71</v>
      </c>
      <c r="AY356" s="238" t="s">
        <v>263</v>
      </c>
    </row>
    <row r="357" spans="1:65" s="2" customFormat="1" ht="16.5" customHeight="1">
      <c r="A357" s="35"/>
      <c r="B357" s="36"/>
      <c r="C357" s="191" t="s">
        <v>557</v>
      </c>
      <c r="D357" s="191" t="s">
        <v>266</v>
      </c>
      <c r="E357" s="192" t="s">
        <v>5180</v>
      </c>
      <c r="F357" s="193" t="s">
        <v>5181</v>
      </c>
      <c r="G357" s="194" t="s">
        <v>1057</v>
      </c>
      <c r="H357" s="195">
        <v>49526</v>
      </c>
      <c r="I357" s="196"/>
      <c r="J357" s="197">
        <f>ROUND(I357*H357,2)</f>
        <v>0</v>
      </c>
      <c r="K357" s="198"/>
      <c r="L357" s="40"/>
      <c r="M357" s="199" t="s">
        <v>1</v>
      </c>
      <c r="N357" s="200" t="s">
        <v>38</v>
      </c>
      <c r="O357" s="72"/>
      <c r="P357" s="201">
        <f>O357*H357</f>
        <v>0</v>
      </c>
      <c r="Q357" s="201">
        <v>0</v>
      </c>
      <c r="R357" s="201">
        <f>Q357*H357</f>
        <v>0</v>
      </c>
      <c r="S357" s="201">
        <v>0</v>
      </c>
      <c r="T357" s="202">
        <f>S357*H357</f>
        <v>0</v>
      </c>
      <c r="U357" s="35"/>
      <c r="V357" s="35"/>
      <c r="W357" s="35"/>
      <c r="X357" s="35"/>
      <c r="Y357" s="35"/>
      <c r="Z357" s="35"/>
      <c r="AA357" s="35"/>
      <c r="AB357" s="35"/>
      <c r="AC357" s="35"/>
      <c r="AD357" s="35"/>
      <c r="AE357" s="35"/>
      <c r="AR357" s="203" t="s">
        <v>270</v>
      </c>
      <c r="AT357" s="203" t="s">
        <v>266</v>
      </c>
      <c r="AU357" s="203" t="s">
        <v>73</v>
      </c>
      <c r="AY357" s="18" t="s">
        <v>263</v>
      </c>
      <c r="BE357" s="204">
        <f>IF(N357="základní",J357,0)</f>
        <v>0</v>
      </c>
      <c r="BF357" s="204">
        <f>IF(N357="snížená",J357,0)</f>
        <v>0</v>
      </c>
      <c r="BG357" s="204">
        <f>IF(N357="zákl. přenesená",J357,0)</f>
        <v>0</v>
      </c>
      <c r="BH357" s="204">
        <f>IF(N357="sníž. přenesená",J357,0)</f>
        <v>0</v>
      </c>
      <c r="BI357" s="204">
        <f>IF(N357="nulová",J357,0)</f>
        <v>0</v>
      </c>
      <c r="BJ357" s="18" t="s">
        <v>71</v>
      </c>
      <c r="BK357" s="204">
        <f>ROUND(I357*H357,2)</f>
        <v>0</v>
      </c>
      <c r="BL357" s="18" t="s">
        <v>270</v>
      </c>
      <c r="BM357" s="203" t="s">
        <v>5182</v>
      </c>
    </row>
    <row r="358" spans="1:65" s="2" customFormat="1" ht="33" customHeight="1">
      <c r="A358" s="35"/>
      <c r="B358" s="36"/>
      <c r="C358" s="191" t="s">
        <v>649</v>
      </c>
      <c r="D358" s="191" t="s">
        <v>266</v>
      </c>
      <c r="E358" s="192" t="s">
        <v>817</v>
      </c>
      <c r="F358" s="193" t="s">
        <v>818</v>
      </c>
      <c r="G358" s="194" t="s">
        <v>269</v>
      </c>
      <c r="H358" s="195">
        <v>674.05</v>
      </c>
      <c r="I358" s="196"/>
      <c r="J358" s="197">
        <f>ROUND(I358*H358,2)</f>
        <v>0</v>
      </c>
      <c r="K358" s="198"/>
      <c r="L358" s="40"/>
      <c r="M358" s="199" t="s">
        <v>1</v>
      </c>
      <c r="N358" s="200" t="s">
        <v>38</v>
      </c>
      <c r="O358" s="72"/>
      <c r="P358" s="201">
        <f>O358*H358</f>
        <v>0</v>
      </c>
      <c r="Q358" s="201">
        <v>0</v>
      </c>
      <c r="R358" s="201">
        <f>Q358*H358</f>
        <v>0</v>
      </c>
      <c r="S358" s="201">
        <v>0</v>
      </c>
      <c r="T358" s="202">
        <f>S358*H358</f>
        <v>0</v>
      </c>
      <c r="U358" s="35"/>
      <c r="V358" s="35"/>
      <c r="W358" s="35"/>
      <c r="X358" s="35"/>
      <c r="Y358" s="35"/>
      <c r="Z358" s="35"/>
      <c r="AA358" s="35"/>
      <c r="AB358" s="35"/>
      <c r="AC358" s="35"/>
      <c r="AD358" s="35"/>
      <c r="AE358" s="35"/>
      <c r="AR358" s="203" t="s">
        <v>270</v>
      </c>
      <c r="AT358" s="203" t="s">
        <v>266</v>
      </c>
      <c r="AU358" s="203" t="s">
        <v>73</v>
      </c>
      <c r="AY358" s="18" t="s">
        <v>263</v>
      </c>
      <c r="BE358" s="204">
        <f>IF(N358="základní",J358,0)</f>
        <v>0</v>
      </c>
      <c r="BF358" s="204">
        <f>IF(N358="snížená",J358,0)</f>
        <v>0</v>
      </c>
      <c r="BG358" s="204">
        <f>IF(N358="zákl. přenesená",J358,0)</f>
        <v>0</v>
      </c>
      <c r="BH358" s="204">
        <f>IF(N358="sníž. přenesená",J358,0)</f>
        <v>0</v>
      </c>
      <c r="BI358" s="204">
        <f>IF(N358="nulová",J358,0)</f>
        <v>0</v>
      </c>
      <c r="BJ358" s="18" t="s">
        <v>71</v>
      </c>
      <c r="BK358" s="204">
        <f>ROUND(I358*H358,2)</f>
        <v>0</v>
      </c>
      <c r="BL358" s="18" t="s">
        <v>270</v>
      </c>
      <c r="BM358" s="203" t="s">
        <v>5183</v>
      </c>
    </row>
    <row r="359" spans="1:65" s="2" customFormat="1" ht="19.5">
      <c r="A359" s="35"/>
      <c r="B359" s="36"/>
      <c r="C359" s="37"/>
      <c r="D359" s="207" t="s">
        <v>294</v>
      </c>
      <c r="E359" s="37"/>
      <c r="F359" s="239" t="s">
        <v>5184</v>
      </c>
      <c r="G359" s="37"/>
      <c r="H359" s="37"/>
      <c r="I359" s="240"/>
      <c r="J359" s="37"/>
      <c r="K359" s="37"/>
      <c r="L359" s="40"/>
      <c r="M359" s="241"/>
      <c r="N359" s="242"/>
      <c r="O359" s="72"/>
      <c r="P359" s="72"/>
      <c r="Q359" s="72"/>
      <c r="R359" s="72"/>
      <c r="S359" s="72"/>
      <c r="T359" s="73"/>
      <c r="U359" s="35"/>
      <c r="V359" s="35"/>
      <c r="W359" s="35"/>
      <c r="X359" s="35"/>
      <c r="Y359" s="35"/>
      <c r="Z359" s="35"/>
      <c r="AA359" s="35"/>
      <c r="AB359" s="35"/>
      <c r="AC359" s="35"/>
      <c r="AD359" s="35"/>
      <c r="AE359" s="35"/>
      <c r="AT359" s="18" t="s">
        <v>294</v>
      </c>
      <c r="AU359" s="18" t="s">
        <v>73</v>
      </c>
    </row>
    <row r="360" spans="1:65" s="16" customFormat="1">
      <c r="B360" s="248"/>
      <c r="C360" s="249"/>
      <c r="D360" s="207" t="s">
        <v>272</v>
      </c>
      <c r="E360" s="250" t="s">
        <v>1</v>
      </c>
      <c r="F360" s="251" t="s">
        <v>5185</v>
      </c>
      <c r="G360" s="249"/>
      <c r="H360" s="250" t="s">
        <v>1</v>
      </c>
      <c r="I360" s="252"/>
      <c r="J360" s="249"/>
      <c r="K360" s="249"/>
      <c r="L360" s="253"/>
      <c r="M360" s="254"/>
      <c r="N360" s="255"/>
      <c r="O360" s="255"/>
      <c r="P360" s="255"/>
      <c r="Q360" s="255"/>
      <c r="R360" s="255"/>
      <c r="S360" s="255"/>
      <c r="T360" s="256"/>
      <c r="AT360" s="257" t="s">
        <v>272</v>
      </c>
      <c r="AU360" s="257" t="s">
        <v>73</v>
      </c>
      <c r="AV360" s="16" t="s">
        <v>71</v>
      </c>
      <c r="AW360" s="16" t="s">
        <v>30</v>
      </c>
      <c r="AX360" s="16" t="s">
        <v>64</v>
      </c>
      <c r="AY360" s="257" t="s">
        <v>263</v>
      </c>
    </row>
    <row r="361" spans="1:65" s="13" customFormat="1">
      <c r="B361" s="205"/>
      <c r="C361" s="206"/>
      <c r="D361" s="207" t="s">
        <v>272</v>
      </c>
      <c r="E361" s="208" t="s">
        <v>1</v>
      </c>
      <c r="F361" s="209" t="s">
        <v>5186</v>
      </c>
      <c r="G361" s="206"/>
      <c r="H361" s="210">
        <v>460.30599999999998</v>
      </c>
      <c r="I361" s="211"/>
      <c r="J361" s="206"/>
      <c r="K361" s="206"/>
      <c r="L361" s="212"/>
      <c r="M361" s="213"/>
      <c r="N361" s="214"/>
      <c r="O361" s="214"/>
      <c r="P361" s="214"/>
      <c r="Q361" s="214"/>
      <c r="R361" s="214"/>
      <c r="S361" s="214"/>
      <c r="T361" s="215"/>
      <c r="AT361" s="216" t="s">
        <v>272</v>
      </c>
      <c r="AU361" s="216" t="s">
        <v>73</v>
      </c>
      <c r="AV361" s="13" t="s">
        <v>73</v>
      </c>
      <c r="AW361" s="13" t="s">
        <v>30</v>
      </c>
      <c r="AX361" s="13" t="s">
        <v>64</v>
      </c>
      <c r="AY361" s="216" t="s">
        <v>263</v>
      </c>
    </row>
    <row r="362" spans="1:65" s="16" customFormat="1">
      <c r="B362" s="248"/>
      <c r="C362" s="249"/>
      <c r="D362" s="207" t="s">
        <v>272</v>
      </c>
      <c r="E362" s="250" t="s">
        <v>1</v>
      </c>
      <c r="F362" s="251" t="s">
        <v>2708</v>
      </c>
      <c r="G362" s="249"/>
      <c r="H362" s="250" t="s">
        <v>1</v>
      </c>
      <c r="I362" s="252"/>
      <c r="J362" s="249"/>
      <c r="K362" s="249"/>
      <c r="L362" s="253"/>
      <c r="M362" s="254"/>
      <c r="N362" s="255"/>
      <c r="O362" s="255"/>
      <c r="P362" s="255"/>
      <c r="Q362" s="255"/>
      <c r="R362" s="255"/>
      <c r="S362" s="255"/>
      <c r="T362" s="256"/>
      <c r="AT362" s="257" t="s">
        <v>272</v>
      </c>
      <c r="AU362" s="257" t="s">
        <v>73</v>
      </c>
      <c r="AV362" s="16" t="s">
        <v>71</v>
      </c>
      <c r="AW362" s="16" t="s">
        <v>30</v>
      </c>
      <c r="AX362" s="16" t="s">
        <v>64</v>
      </c>
      <c r="AY362" s="257" t="s">
        <v>263</v>
      </c>
    </row>
    <row r="363" spans="1:65" s="13" customFormat="1">
      <c r="B363" s="205"/>
      <c r="C363" s="206"/>
      <c r="D363" s="207" t="s">
        <v>272</v>
      </c>
      <c r="E363" s="208" t="s">
        <v>1</v>
      </c>
      <c r="F363" s="209" t="s">
        <v>5187</v>
      </c>
      <c r="G363" s="206"/>
      <c r="H363" s="210">
        <v>102.949</v>
      </c>
      <c r="I363" s="211"/>
      <c r="J363" s="206"/>
      <c r="K363" s="206"/>
      <c r="L363" s="212"/>
      <c r="M363" s="213"/>
      <c r="N363" s="214"/>
      <c r="O363" s="214"/>
      <c r="P363" s="214"/>
      <c r="Q363" s="214"/>
      <c r="R363" s="214"/>
      <c r="S363" s="214"/>
      <c r="T363" s="215"/>
      <c r="AT363" s="216" t="s">
        <v>272</v>
      </c>
      <c r="AU363" s="216" t="s">
        <v>73</v>
      </c>
      <c r="AV363" s="13" t="s">
        <v>73</v>
      </c>
      <c r="AW363" s="13" t="s">
        <v>30</v>
      </c>
      <c r="AX363" s="13" t="s">
        <v>64</v>
      </c>
      <c r="AY363" s="216" t="s">
        <v>263</v>
      </c>
    </row>
    <row r="364" spans="1:65" s="13" customFormat="1">
      <c r="B364" s="205"/>
      <c r="C364" s="206"/>
      <c r="D364" s="207" t="s">
        <v>272</v>
      </c>
      <c r="E364" s="208" t="s">
        <v>1</v>
      </c>
      <c r="F364" s="209" t="s">
        <v>5188</v>
      </c>
      <c r="G364" s="206"/>
      <c r="H364" s="210">
        <v>23.922999999999998</v>
      </c>
      <c r="I364" s="211"/>
      <c r="J364" s="206"/>
      <c r="K364" s="206"/>
      <c r="L364" s="212"/>
      <c r="M364" s="213"/>
      <c r="N364" s="214"/>
      <c r="O364" s="214"/>
      <c r="P364" s="214"/>
      <c r="Q364" s="214"/>
      <c r="R364" s="214"/>
      <c r="S364" s="214"/>
      <c r="T364" s="215"/>
      <c r="AT364" s="216" t="s">
        <v>272</v>
      </c>
      <c r="AU364" s="216" t="s">
        <v>73</v>
      </c>
      <c r="AV364" s="13" t="s">
        <v>73</v>
      </c>
      <c r="AW364" s="13" t="s">
        <v>30</v>
      </c>
      <c r="AX364" s="13" t="s">
        <v>64</v>
      </c>
      <c r="AY364" s="216" t="s">
        <v>263</v>
      </c>
    </row>
    <row r="365" spans="1:65" s="16" customFormat="1">
      <c r="B365" s="248"/>
      <c r="C365" s="249"/>
      <c r="D365" s="207" t="s">
        <v>272</v>
      </c>
      <c r="E365" s="250" t="s">
        <v>1</v>
      </c>
      <c r="F365" s="251" t="s">
        <v>5189</v>
      </c>
      <c r="G365" s="249"/>
      <c r="H365" s="250" t="s">
        <v>1</v>
      </c>
      <c r="I365" s="252"/>
      <c r="J365" s="249"/>
      <c r="K365" s="249"/>
      <c r="L365" s="253"/>
      <c r="M365" s="254"/>
      <c r="N365" s="255"/>
      <c r="O365" s="255"/>
      <c r="P365" s="255"/>
      <c r="Q365" s="255"/>
      <c r="R365" s="255"/>
      <c r="S365" s="255"/>
      <c r="T365" s="256"/>
      <c r="AT365" s="257" t="s">
        <v>272</v>
      </c>
      <c r="AU365" s="257" t="s">
        <v>73</v>
      </c>
      <c r="AV365" s="16" t="s">
        <v>71</v>
      </c>
      <c r="AW365" s="16" t="s">
        <v>30</v>
      </c>
      <c r="AX365" s="16" t="s">
        <v>64</v>
      </c>
      <c r="AY365" s="257" t="s">
        <v>263</v>
      </c>
    </row>
    <row r="366" spans="1:65" s="13" customFormat="1">
      <c r="B366" s="205"/>
      <c r="C366" s="206"/>
      <c r="D366" s="207" t="s">
        <v>272</v>
      </c>
      <c r="E366" s="208" t="s">
        <v>1</v>
      </c>
      <c r="F366" s="209" t="s">
        <v>5187</v>
      </c>
      <c r="G366" s="206"/>
      <c r="H366" s="210">
        <v>102.949</v>
      </c>
      <c r="I366" s="211"/>
      <c r="J366" s="206"/>
      <c r="K366" s="206"/>
      <c r="L366" s="212"/>
      <c r="M366" s="213"/>
      <c r="N366" s="214"/>
      <c r="O366" s="214"/>
      <c r="P366" s="214"/>
      <c r="Q366" s="214"/>
      <c r="R366" s="214"/>
      <c r="S366" s="214"/>
      <c r="T366" s="215"/>
      <c r="AT366" s="216" t="s">
        <v>272</v>
      </c>
      <c r="AU366" s="216" t="s">
        <v>73</v>
      </c>
      <c r="AV366" s="13" t="s">
        <v>73</v>
      </c>
      <c r="AW366" s="13" t="s">
        <v>30</v>
      </c>
      <c r="AX366" s="13" t="s">
        <v>64</v>
      </c>
      <c r="AY366" s="216" t="s">
        <v>263</v>
      </c>
    </row>
    <row r="367" spans="1:65" s="13" customFormat="1">
      <c r="B367" s="205"/>
      <c r="C367" s="206"/>
      <c r="D367" s="207" t="s">
        <v>272</v>
      </c>
      <c r="E367" s="208" t="s">
        <v>1</v>
      </c>
      <c r="F367" s="209" t="s">
        <v>5188</v>
      </c>
      <c r="G367" s="206"/>
      <c r="H367" s="210">
        <v>23.922999999999998</v>
      </c>
      <c r="I367" s="211"/>
      <c r="J367" s="206"/>
      <c r="K367" s="206"/>
      <c r="L367" s="212"/>
      <c r="M367" s="213"/>
      <c r="N367" s="214"/>
      <c r="O367" s="214"/>
      <c r="P367" s="214"/>
      <c r="Q367" s="214"/>
      <c r="R367" s="214"/>
      <c r="S367" s="214"/>
      <c r="T367" s="215"/>
      <c r="AT367" s="216" t="s">
        <v>272</v>
      </c>
      <c r="AU367" s="216" t="s">
        <v>73</v>
      </c>
      <c r="AV367" s="13" t="s">
        <v>73</v>
      </c>
      <c r="AW367" s="13" t="s">
        <v>30</v>
      </c>
      <c r="AX367" s="13" t="s">
        <v>64</v>
      </c>
      <c r="AY367" s="216" t="s">
        <v>263</v>
      </c>
    </row>
    <row r="368" spans="1:65" s="13" customFormat="1">
      <c r="B368" s="205"/>
      <c r="C368" s="206"/>
      <c r="D368" s="207" t="s">
        <v>272</v>
      </c>
      <c r="E368" s="208" t="s">
        <v>1</v>
      </c>
      <c r="F368" s="209" t="s">
        <v>5190</v>
      </c>
      <c r="G368" s="206"/>
      <c r="H368" s="210">
        <v>-40</v>
      </c>
      <c r="I368" s="211"/>
      <c r="J368" s="206"/>
      <c r="K368" s="206"/>
      <c r="L368" s="212"/>
      <c r="M368" s="213"/>
      <c r="N368" s="214"/>
      <c r="O368" s="214"/>
      <c r="P368" s="214"/>
      <c r="Q368" s="214"/>
      <c r="R368" s="214"/>
      <c r="S368" s="214"/>
      <c r="T368" s="215"/>
      <c r="AT368" s="216" t="s">
        <v>272</v>
      </c>
      <c r="AU368" s="216" t="s">
        <v>73</v>
      </c>
      <c r="AV368" s="13" t="s">
        <v>73</v>
      </c>
      <c r="AW368" s="13" t="s">
        <v>30</v>
      </c>
      <c r="AX368" s="13" t="s">
        <v>64</v>
      </c>
      <c r="AY368" s="216" t="s">
        <v>263</v>
      </c>
    </row>
    <row r="369" spans="1:65" s="15" customFormat="1">
      <c r="B369" s="228"/>
      <c r="C369" s="229"/>
      <c r="D369" s="207" t="s">
        <v>272</v>
      </c>
      <c r="E369" s="230" t="s">
        <v>1</v>
      </c>
      <c r="F369" s="231" t="s">
        <v>280</v>
      </c>
      <c r="G369" s="229"/>
      <c r="H369" s="232">
        <v>674.05</v>
      </c>
      <c r="I369" s="233"/>
      <c r="J369" s="229"/>
      <c r="K369" s="229"/>
      <c r="L369" s="234"/>
      <c r="M369" s="235"/>
      <c r="N369" s="236"/>
      <c r="O369" s="236"/>
      <c r="P369" s="236"/>
      <c r="Q369" s="236"/>
      <c r="R369" s="236"/>
      <c r="S369" s="236"/>
      <c r="T369" s="237"/>
      <c r="AT369" s="238" t="s">
        <v>272</v>
      </c>
      <c r="AU369" s="238" t="s">
        <v>73</v>
      </c>
      <c r="AV369" s="15" t="s">
        <v>270</v>
      </c>
      <c r="AW369" s="15" t="s">
        <v>30</v>
      </c>
      <c r="AX369" s="15" t="s">
        <v>71</v>
      </c>
      <c r="AY369" s="238" t="s">
        <v>263</v>
      </c>
    </row>
    <row r="370" spans="1:65" s="2" customFormat="1" ht="37.9" customHeight="1">
      <c r="A370" s="35"/>
      <c r="B370" s="36"/>
      <c r="C370" s="261" t="s">
        <v>560</v>
      </c>
      <c r="D370" s="261" t="s">
        <v>401</v>
      </c>
      <c r="E370" s="262" t="s">
        <v>825</v>
      </c>
      <c r="F370" s="263" t="s">
        <v>826</v>
      </c>
      <c r="G370" s="264" t="s">
        <v>269</v>
      </c>
      <c r="H370" s="265">
        <v>741.45500000000004</v>
      </c>
      <c r="I370" s="266"/>
      <c r="J370" s="267">
        <f>ROUND(I370*H370,2)</f>
        <v>0</v>
      </c>
      <c r="K370" s="268"/>
      <c r="L370" s="269"/>
      <c r="M370" s="270" t="s">
        <v>1</v>
      </c>
      <c r="N370" s="271" t="s">
        <v>38</v>
      </c>
      <c r="O370" s="72"/>
      <c r="P370" s="201">
        <f>O370*H370</f>
        <v>0</v>
      </c>
      <c r="Q370" s="201">
        <v>0</v>
      </c>
      <c r="R370" s="201">
        <f>Q370*H370</f>
        <v>0</v>
      </c>
      <c r="S370" s="201">
        <v>0</v>
      </c>
      <c r="T370" s="202">
        <f>S370*H370</f>
        <v>0</v>
      </c>
      <c r="U370" s="35"/>
      <c r="V370" s="35"/>
      <c r="W370" s="35"/>
      <c r="X370" s="35"/>
      <c r="Y370" s="35"/>
      <c r="Z370" s="35"/>
      <c r="AA370" s="35"/>
      <c r="AB370" s="35"/>
      <c r="AC370" s="35"/>
      <c r="AD370" s="35"/>
      <c r="AE370" s="35"/>
      <c r="AR370" s="203" t="s">
        <v>314</v>
      </c>
      <c r="AT370" s="203" t="s">
        <v>401</v>
      </c>
      <c r="AU370" s="203" t="s">
        <v>73</v>
      </c>
      <c r="AY370" s="18" t="s">
        <v>263</v>
      </c>
      <c r="BE370" s="204">
        <f>IF(N370="základní",J370,0)</f>
        <v>0</v>
      </c>
      <c r="BF370" s="204">
        <f>IF(N370="snížená",J370,0)</f>
        <v>0</v>
      </c>
      <c r="BG370" s="204">
        <f>IF(N370="zákl. přenesená",J370,0)</f>
        <v>0</v>
      </c>
      <c r="BH370" s="204">
        <f>IF(N370="sníž. přenesená",J370,0)</f>
        <v>0</v>
      </c>
      <c r="BI370" s="204">
        <f>IF(N370="nulová",J370,0)</f>
        <v>0</v>
      </c>
      <c r="BJ370" s="18" t="s">
        <v>71</v>
      </c>
      <c r="BK370" s="204">
        <f>ROUND(I370*H370,2)</f>
        <v>0</v>
      </c>
      <c r="BL370" s="18" t="s">
        <v>270</v>
      </c>
      <c r="BM370" s="203" t="s">
        <v>5191</v>
      </c>
    </row>
    <row r="371" spans="1:65" s="13" customFormat="1">
      <c r="B371" s="205"/>
      <c r="C371" s="206"/>
      <c r="D371" s="207" t="s">
        <v>272</v>
      </c>
      <c r="E371" s="208" t="s">
        <v>1</v>
      </c>
      <c r="F371" s="209" t="s">
        <v>5192</v>
      </c>
      <c r="G371" s="206"/>
      <c r="H371" s="210">
        <v>741.45500000000004</v>
      </c>
      <c r="I371" s="211"/>
      <c r="J371" s="206"/>
      <c r="K371" s="206"/>
      <c r="L371" s="212"/>
      <c r="M371" s="213"/>
      <c r="N371" s="214"/>
      <c r="O371" s="214"/>
      <c r="P371" s="214"/>
      <c r="Q371" s="214"/>
      <c r="R371" s="214"/>
      <c r="S371" s="214"/>
      <c r="T371" s="215"/>
      <c r="AT371" s="216" t="s">
        <v>272</v>
      </c>
      <c r="AU371" s="216" t="s">
        <v>73</v>
      </c>
      <c r="AV371" s="13" t="s">
        <v>73</v>
      </c>
      <c r="AW371" s="13" t="s">
        <v>30</v>
      </c>
      <c r="AX371" s="13" t="s">
        <v>64</v>
      </c>
      <c r="AY371" s="216" t="s">
        <v>263</v>
      </c>
    </row>
    <row r="372" spans="1:65" s="15" customFormat="1">
      <c r="B372" s="228"/>
      <c r="C372" s="229"/>
      <c r="D372" s="207" t="s">
        <v>272</v>
      </c>
      <c r="E372" s="230" t="s">
        <v>1</v>
      </c>
      <c r="F372" s="231" t="s">
        <v>280</v>
      </c>
      <c r="G372" s="229"/>
      <c r="H372" s="232">
        <v>741.45500000000004</v>
      </c>
      <c r="I372" s="233"/>
      <c r="J372" s="229"/>
      <c r="K372" s="229"/>
      <c r="L372" s="234"/>
      <c r="M372" s="235"/>
      <c r="N372" s="236"/>
      <c r="O372" s="236"/>
      <c r="P372" s="236"/>
      <c r="Q372" s="236"/>
      <c r="R372" s="236"/>
      <c r="S372" s="236"/>
      <c r="T372" s="237"/>
      <c r="AT372" s="238" t="s">
        <v>272</v>
      </c>
      <c r="AU372" s="238" t="s">
        <v>73</v>
      </c>
      <c r="AV372" s="15" t="s">
        <v>270</v>
      </c>
      <c r="AW372" s="15" t="s">
        <v>30</v>
      </c>
      <c r="AX372" s="15" t="s">
        <v>71</v>
      </c>
      <c r="AY372" s="238" t="s">
        <v>263</v>
      </c>
    </row>
    <row r="373" spans="1:65" s="12" customFormat="1" ht="22.9" customHeight="1">
      <c r="B373" s="175"/>
      <c r="C373" s="176"/>
      <c r="D373" s="177" t="s">
        <v>63</v>
      </c>
      <c r="E373" s="189" t="s">
        <v>270</v>
      </c>
      <c r="F373" s="189" t="s">
        <v>829</v>
      </c>
      <c r="G373" s="176"/>
      <c r="H373" s="176"/>
      <c r="I373" s="179"/>
      <c r="J373" s="190">
        <f>BK373</f>
        <v>0</v>
      </c>
      <c r="K373" s="176"/>
      <c r="L373" s="181"/>
      <c r="M373" s="182"/>
      <c r="N373" s="183"/>
      <c r="O373" s="183"/>
      <c r="P373" s="184">
        <f>SUM(P374:P382)</f>
        <v>0</v>
      </c>
      <c r="Q373" s="183"/>
      <c r="R373" s="184">
        <f>SUM(R374:R382)</f>
        <v>0</v>
      </c>
      <c r="S373" s="183"/>
      <c r="T373" s="185">
        <f>SUM(T374:T382)</f>
        <v>0</v>
      </c>
      <c r="AR373" s="186" t="s">
        <v>71</v>
      </c>
      <c r="AT373" s="187" t="s">
        <v>63</v>
      </c>
      <c r="AU373" s="187" t="s">
        <v>71</v>
      </c>
      <c r="AY373" s="186" t="s">
        <v>263</v>
      </c>
      <c r="BK373" s="188">
        <f>SUM(BK374:BK382)</f>
        <v>0</v>
      </c>
    </row>
    <row r="374" spans="1:65" s="2" customFormat="1" ht="24.2" customHeight="1">
      <c r="A374" s="35"/>
      <c r="B374" s="36"/>
      <c r="C374" s="191" t="s">
        <v>659</v>
      </c>
      <c r="D374" s="191" t="s">
        <v>266</v>
      </c>
      <c r="E374" s="192" t="s">
        <v>5193</v>
      </c>
      <c r="F374" s="193" t="s">
        <v>5194</v>
      </c>
      <c r="G374" s="194" t="s">
        <v>269</v>
      </c>
      <c r="H374" s="195">
        <v>859.12400000000002</v>
      </c>
      <c r="I374" s="196"/>
      <c r="J374" s="197">
        <f>ROUND(I374*H374,2)</f>
        <v>0</v>
      </c>
      <c r="K374" s="198"/>
      <c r="L374" s="40"/>
      <c r="M374" s="199" t="s">
        <v>1</v>
      </c>
      <c r="N374" s="200" t="s">
        <v>38</v>
      </c>
      <c r="O374" s="72"/>
      <c r="P374" s="201">
        <f>O374*H374</f>
        <v>0</v>
      </c>
      <c r="Q374" s="201">
        <v>0</v>
      </c>
      <c r="R374" s="201">
        <f>Q374*H374</f>
        <v>0</v>
      </c>
      <c r="S374" s="201">
        <v>0</v>
      </c>
      <c r="T374" s="202">
        <f>S374*H374</f>
        <v>0</v>
      </c>
      <c r="U374" s="35"/>
      <c r="V374" s="35"/>
      <c r="W374" s="35"/>
      <c r="X374" s="35"/>
      <c r="Y374" s="35"/>
      <c r="Z374" s="35"/>
      <c r="AA374" s="35"/>
      <c r="AB374" s="35"/>
      <c r="AC374" s="35"/>
      <c r="AD374" s="35"/>
      <c r="AE374" s="35"/>
      <c r="AR374" s="203" t="s">
        <v>270</v>
      </c>
      <c r="AT374" s="203" t="s">
        <v>266</v>
      </c>
      <c r="AU374" s="203" t="s">
        <v>73</v>
      </c>
      <c r="AY374" s="18" t="s">
        <v>263</v>
      </c>
      <c r="BE374" s="204">
        <f>IF(N374="základní",J374,0)</f>
        <v>0</v>
      </c>
      <c r="BF374" s="204">
        <f>IF(N374="snížená",J374,0)</f>
        <v>0</v>
      </c>
      <c r="BG374" s="204">
        <f>IF(N374="zákl. přenesená",J374,0)</f>
        <v>0</v>
      </c>
      <c r="BH374" s="204">
        <f>IF(N374="sníž. přenesená",J374,0)</f>
        <v>0</v>
      </c>
      <c r="BI374" s="204">
        <f>IF(N374="nulová",J374,0)</f>
        <v>0</v>
      </c>
      <c r="BJ374" s="18" t="s">
        <v>71</v>
      </c>
      <c r="BK374" s="204">
        <f>ROUND(I374*H374,2)</f>
        <v>0</v>
      </c>
      <c r="BL374" s="18" t="s">
        <v>270</v>
      </c>
      <c r="BM374" s="203" t="s">
        <v>5195</v>
      </c>
    </row>
    <row r="375" spans="1:65" s="2" customFormat="1" ht="19.5">
      <c r="A375" s="35"/>
      <c r="B375" s="36"/>
      <c r="C375" s="37"/>
      <c r="D375" s="207" t="s">
        <v>294</v>
      </c>
      <c r="E375" s="37"/>
      <c r="F375" s="239" t="s">
        <v>5196</v>
      </c>
      <c r="G375" s="37"/>
      <c r="H375" s="37"/>
      <c r="I375" s="240"/>
      <c r="J375" s="37"/>
      <c r="K375" s="37"/>
      <c r="L375" s="40"/>
      <c r="M375" s="241"/>
      <c r="N375" s="242"/>
      <c r="O375" s="72"/>
      <c r="P375" s="72"/>
      <c r="Q375" s="72"/>
      <c r="R375" s="72"/>
      <c r="S375" s="72"/>
      <c r="T375" s="73"/>
      <c r="U375" s="35"/>
      <c r="V375" s="35"/>
      <c r="W375" s="35"/>
      <c r="X375" s="35"/>
      <c r="Y375" s="35"/>
      <c r="Z375" s="35"/>
      <c r="AA375" s="35"/>
      <c r="AB375" s="35"/>
      <c r="AC375" s="35"/>
      <c r="AD375" s="35"/>
      <c r="AE375" s="35"/>
      <c r="AT375" s="18" t="s">
        <v>294</v>
      </c>
      <c r="AU375" s="18" t="s">
        <v>73</v>
      </c>
    </row>
    <row r="376" spans="1:65" s="16" customFormat="1">
      <c r="B376" s="248"/>
      <c r="C376" s="249"/>
      <c r="D376" s="207" t="s">
        <v>272</v>
      </c>
      <c r="E376" s="250" t="s">
        <v>1</v>
      </c>
      <c r="F376" s="251" t="s">
        <v>5197</v>
      </c>
      <c r="G376" s="249"/>
      <c r="H376" s="250" t="s">
        <v>1</v>
      </c>
      <c r="I376" s="252"/>
      <c r="J376" s="249"/>
      <c r="K376" s="249"/>
      <c r="L376" s="253"/>
      <c r="M376" s="254"/>
      <c r="N376" s="255"/>
      <c r="O376" s="255"/>
      <c r="P376" s="255"/>
      <c r="Q376" s="255"/>
      <c r="R376" s="255"/>
      <c r="S376" s="255"/>
      <c r="T376" s="256"/>
      <c r="AT376" s="257" t="s">
        <v>272</v>
      </c>
      <c r="AU376" s="257" t="s">
        <v>73</v>
      </c>
      <c r="AV376" s="16" t="s">
        <v>71</v>
      </c>
      <c r="AW376" s="16" t="s">
        <v>30</v>
      </c>
      <c r="AX376" s="16" t="s">
        <v>64</v>
      </c>
      <c r="AY376" s="257" t="s">
        <v>263</v>
      </c>
    </row>
    <row r="377" spans="1:65" s="16" customFormat="1">
      <c r="B377" s="248"/>
      <c r="C377" s="249"/>
      <c r="D377" s="207" t="s">
        <v>272</v>
      </c>
      <c r="E377" s="250" t="s">
        <v>1</v>
      </c>
      <c r="F377" s="251" t="s">
        <v>5198</v>
      </c>
      <c r="G377" s="249"/>
      <c r="H377" s="250" t="s">
        <v>1</v>
      </c>
      <c r="I377" s="252"/>
      <c r="J377" s="249"/>
      <c r="K377" s="249"/>
      <c r="L377" s="253"/>
      <c r="M377" s="254"/>
      <c r="N377" s="255"/>
      <c r="O377" s="255"/>
      <c r="P377" s="255"/>
      <c r="Q377" s="255"/>
      <c r="R377" s="255"/>
      <c r="S377" s="255"/>
      <c r="T377" s="256"/>
      <c r="AT377" s="257" t="s">
        <v>272</v>
      </c>
      <c r="AU377" s="257" t="s">
        <v>73</v>
      </c>
      <c r="AV377" s="16" t="s">
        <v>71</v>
      </c>
      <c r="AW377" s="16" t="s">
        <v>30</v>
      </c>
      <c r="AX377" s="16" t="s">
        <v>64</v>
      </c>
      <c r="AY377" s="257" t="s">
        <v>263</v>
      </c>
    </row>
    <row r="378" spans="1:65" s="13" customFormat="1">
      <c r="B378" s="205"/>
      <c r="C378" s="206"/>
      <c r="D378" s="207" t="s">
        <v>272</v>
      </c>
      <c r="E378" s="208" t="s">
        <v>1</v>
      </c>
      <c r="F378" s="209" t="s">
        <v>5199</v>
      </c>
      <c r="G378" s="206"/>
      <c r="H378" s="210">
        <v>859.12400000000002</v>
      </c>
      <c r="I378" s="211"/>
      <c r="J378" s="206"/>
      <c r="K378" s="206"/>
      <c r="L378" s="212"/>
      <c r="M378" s="213"/>
      <c r="N378" s="214"/>
      <c r="O378" s="214"/>
      <c r="P378" s="214"/>
      <c r="Q378" s="214"/>
      <c r="R378" s="214"/>
      <c r="S378" s="214"/>
      <c r="T378" s="215"/>
      <c r="AT378" s="216" t="s">
        <v>272</v>
      </c>
      <c r="AU378" s="216" t="s">
        <v>73</v>
      </c>
      <c r="AV378" s="13" t="s">
        <v>73</v>
      </c>
      <c r="AW378" s="13" t="s">
        <v>30</v>
      </c>
      <c r="AX378" s="13" t="s">
        <v>64</v>
      </c>
      <c r="AY378" s="216" t="s">
        <v>263</v>
      </c>
    </row>
    <row r="379" spans="1:65" s="15" customFormat="1">
      <c r="B379" s="228"/>
      <c r="C379" s="229"/>
      <c r="D379" s="207" t="s">
        <v>272</v>
      </c>
      <c r="E379" s="230" t="s">
        <v>1</v>
      </c>
      <c r="F379" s="231" t="s">
        <v>280</v>
      </c>
      <c r="G379" s="229"/>
      <c r="H379" s="232">
        <v>859.12400000000002</v>
      </c>
      <c r="I379" s="233"/>
      <c r="J379" s="229"/>
      <c r="K379" s="229"/>
      <c r="L379" s="234"/>
      <c r="M379" s="235"/>
      <c r="N379" s="236"/>
      <c r="O379" s="236"/>
      <c r="P379" s="236"/>
      <c r="Q379" s="236"/>
      <c r="R379" s="236"/>
      <c r="S379" s="236"/>
      <c r="T379" s="237"/>
      <c r="AT379" s="238" t="s">
        <v>272</v>
      </c>
      <c r="AU379" s="238" t="s">
        <v>73</v>
      </c>
      <c r="AV379" s="15" t="s">
        <v>270</v>
      </c>
      <c r="AW379" s="15" t="s">
        <v>30</v>
      </c>
      <c r="AX379" s="15" t="s">
        <v>71</v>
      </c>
      <c r="AY379" s="238" t="s">
        <v>263</v>
      </c>
    </row>
    <row r="380" spans="1:65" s="2" customFormat="1" ht="37.9" customHeight="1">
      <c r="A380" s="35"/>
      <c r="B380" s="36"/>
      <c r="C380" s="261" t="s">
        <v>568</v>
      </c>
      <c r="D380" s="261" t="s">
        <v>401</v>
      </c>
      <c r="E380" s="262" t="s">
        <v>5200</v>
      </c>
      <c r="F380" s="263" t="s">
        <v>5201</v>
      </c>
      <c r="G380" s="264" t="s">
        <v>269</v>
      </c>
      <c r="H380" s="265">
        <v>884.89800000000002</v>
      </c>
      <c r="I380" s="266"/>
      <c r="J380" s="267">
        <f>ROUND(I380*H380,2)</f>
        <v>0</v>
      </c>
      <c r="K380" s="268"/>
      <c r="L380" s="269"/>
      <c r="M380" s="270" t="s">
        <v>1</v>
      </c>
      <c r="N380" s="271" t="s">
        <v>38</v>
      </c>
      <c r="O380" s="72"/>
      <c r="P380" s="201">
        <f>O380*H380</f>
        <v>0</v>
      </c>
      <c r="Q380" s="201">
        <v>0</v>
      </c>
      <c r="R380" s="201">
        <f>Q380*H380</f>
        <v>0</v>
      </c>
      <c r="S380" s="201">
        <v>0</v>
      </c>
      <c r="T380" s="202">
        <f>S380*H380</f>
        <v>0</v>
      </c>
      <c r="U380" s="35"/>
      <c r="V380" s="35"/>
      <c r="W380" s="35"/>
      <c r="X380" s="35"/>
      <c r="Y380" s="35"/>
      <c r="Z380" s="35"/>
      <c r="AA380" s="35"/>
      <c r="AB380" s="35"/>
      <c r="AC380" s="35"/>
      <c r="AD380" s="35"/>
      <c r="AE380" s="35"/>
      <c r="AR380" s="203" t="s">
        <v>314</v>
      </c>
      <c r="AT380" s="203" t="s">
        <v>401</v>
      </c>
      <c r="AU380" s="203" t="s">
        <v>73</v>
      </c>
      <c r="AY380" s="18" t="s">
        <v>263</v>
      </c>
      <c r="BE380" s="204">
        <f>IF(N380="základní",J380,0)</f>
        <v>0</v>
      </c>
      <c r="BF380" s="204">
        <f>IF(N380="snížená",J380,0)</f>
        <v>0</v>
      </c>
      <c r="BG380" s="204">
        <f>IF(N380="zákl. přenesená",J380,0)</f>
        <v>0</v>
      </c>
      <c r="BH380" s="204">
        <f>IF(N380="sníž. přenesená",J380,0)</f>
        <v>0</v>
      </c>
      <c r="BI380" s="204">
        <f>IF(N380="nulová",J380,0)</f>
        <v>0</v>
      </c>
      <c r="BJ380" s="18" t="s">
        <v>71</v>
      </c>
      <c r="BK380" s="204">
        <f>ROUND(I380*H380,2)</f>
        <v>0</v>
      </c>
      <c r="BL380" s="18" t="s">
        <v>270</v>
      </c>
      <c r="BM380" s="203" t="s">
        <v>5202</v>
      </c>
    </row>
    <row r="381" spans="1:65" s="13" customFormat="1">
      <c r="B381" s="205"/>
      <c r="C381" s="206"/>
      <c r="D381" s="207" t="s">
        <v>272</v>
      </c>
      <c r="E381" s="208" t="s">
        <v>1</v>
      </c>
      <c r="F381" s="209" t="s">
        <v>5203</v>
      </c>
      <c r="G381" s="206"/>
      <c r="H381" s="210">
        <v>884.89800000000002</v>
      </c>
      <c r="I381" s="211"/>
      <c r="J381" s="206"/>
      <c r="K381" s="206"/>
      <c r="L381" s="212"/>
      <c r="M381" s="213"/>
      <c r="N381" s="214"/>
      <c r="O381" s="214"/>
      <c r="P381" s="214"/>
      <c r="Q381" s="214"/>
      <c r="R381" s="214"/>
      <c r="S381" s="214"/>
      <c r="T381" s="215"/>
      <c r="AT381" s="216" t="s">
        <v>272</v>
      </c>
      <c r="AU381" s="216" t="s">
        <v>73</v>
      </c>
      <c r="AV381" s="13" t="s">
        <v>73</v>
      </c>
      <c r="AW381" s="13" t="s">
        <v>30</v>
      </c>
      <c r="AX381" s="13" t="s">
        <v>64</v>
      </c>
      <c r="AY381" s="216" t="s">
        <v>263</v>
      </c>
    </row>
    <row r="382" spans="1:65" s="15" customFormat="1">
      <c r="B382" s="228"/>
      <c r="C382" s="229"/>
      <c r="D382" s="207" t="s">
        <v>272</v>
      </c>
      <c r="E382" s="230" t="s">
        <v>1</v>
      </c>
      <c r="F382" s="231" t="s">
        <v>280</v>
      </c>
      <c r="G382" s="229"/>
      <c r="H382" s="232">
        <v>884.89800000000002</v>
      </c>
      <c r="I382" s="233"/>
      <c r="J382" s="229"/>
      <c r="K382" s="229"/>
      <c r="L382" s="234"/>
      <c r="M382" s="235"/>
      <c r="N382" s="236"/>
      <c r="O382" s="236"/>
      <c r="P382" s="236"/>
      <c r="Q382" s="236"/>
      <c r="R382" s="236"/>
      <c r="S382" s="236"/>
      <c r="T382" s="237"/>
      <c r="AT382" s="238" t="s">
        <v>272</v>
      </c>
      <c r="AU382" s="238" t="s">
        <v>73</v>
      </c>
      <c r="AV382" s="15" t="s">
        <v>270</v>
      </c>
      <c r="AW382" s="15" t="s">
        <v>30</v>
      </c>
      <c r="AX382" s="15" t="s">
        <v>71</v>
      </c>
      <c r="AY382" s="238" t="s">
        <v>263</v>
      </c>
    </row>
    <row r="383" spans="1:65" s="12" customFormat="1" ht="22.9" customHeight="1">
      <c r="B383" s="175"/>
      <c r="C383" s="176"/>
      <c r="D383" s="177" t="s">
        <v>63</v>
      </c>
      <c r="E383" s="189" t="s">
        <v>395</v>
      </c>
      <c r="F383" s="189" t="s">
        <v>396</v>
      </c>
      <c r="G383" s="176"/>
      <c r="H383" s="176"/>
      <c r="I383" s="179"/>
      <c r="J383" s="190">
        <f>BK383</f>
        <v>0</v>
      </c>
      <c r="K383" s="176"/>
      <c r="L383" s="181"/>
      <c r="M383" s="182"/>
      <c r="N383" s="183"/>
      <c r="O383" s="183"/>
      <c r="P383" s="184">
        <f>SUM(P384:P385)</f>
        <v>0</v>
      </c>
      <c r="Q383" s="183"/>
      <c r="R383" s="184">
        <f>SUM(R384:R385)</f>
        <v>0</v>
      </c>
      <c r="S383" s="183"/>
      <c r="T383" s="185">
        <f>SUM(T384:T385)</f>
        <v>0</v>
      </c>
      <c r="AR383" s="186" t="s">
        <v>71</v>
      </c>
      <c r="AT383" s="187" t="s">
        <v>63</v>
      </c>
      <c r="AU383" s="187" t="s">
        <v>71</v>
      </c>
      <c r="AY383" s="186" t="s">
        <v>263</v>
      </c>
      <c r="BK383" s="188">
        <f>SUM(BK384:BK385)</f>
        <v>0</v>
      </c>
    </row>
    <row r="384" spans="1:65" s="2" customFormat="1" ht="24.2" customHeight="1">
      <c r="A384" s="35"/>
      <c r="B384" s="36"/>
      <c r="C384" s="191" t="s">
        <v>694</v>
      </c>
      <c r="D384" s="191" t="s">
        <v>266</v>
      </c>
      <c r="E384" s="192" t="s">
        <v>5204</v>
      </c>
      <c r="F384" s="193" t="s">
        <v>5205</v>
      </c>
      <c r="G384" s="194" t="s">
        <v>307</v>
      </c>
      <c r="H384" s="195">
        <v>913.92899999999997</v>
      </c>
      <c r="I384" s="196"/>
      <c r="J384" s="197">
        <f>ROUND(I384*H384,2)</f>
        <v>0</v>
      </c>
      <c r="K384" s="198"/>
      <c r="L384" s="40"/>
      <c r="M384" s="199" t="s">
        <v>1</v>
      </c>
      <c r="N384" s="200" t="s">
        <v>38</v>
      </c>
      <c r="O384" s="72"/>
      <c r="P384" s="201">
        <f>O384*H384</f>
        <v>0</v>
      </c>
      <c r="Q384" s="201">
        <v>0</v>
      </c>
      <c r="R384" s="201">
        <f>Q384*H384</f>
        <v>0</v>
      </c>
      <c r="S384" s="201">
        <v>0</v>
      </c>
      <c r="T384" s="202">
        <f>S384*H384</f>
        <v>0</v>
      </c>
      <c r="U384" s="35"/>
      <c r="V384" s="35"/>
      <c r="W384" s="35"/>
      <c r="X384" s="35"/>
      <c r="Y384" s="35"/>
      <c r="Z384" s="35"/>
      <c r="AA384" s="35"/>
      <c r="AB384" s="35"/>
      <c r="AC384" s="35"/>
      <c r="AD384" s="35"/>
      <c r="AE384" s="35"/>
      <c r="AR384" s="203" t="s">
        <v>270</v>
      </c>
      <c r="AT384" s="203" t="s">
        <v>266</v>
      </c>
      <c r="AU384" s="203" t="s">
        <v>73</v>
      </c>
      <c r="AY384" s="18" t="s">
        <v>263</v>
      </c>
      <c r="BE384" s="204">
        <f>IF(N384="základní",J384,0)</f>
        <v>0</v>
      </c>
      <c r="BF384" s="204">
        <f>IF(N384="snížená",J384,0)</f>
        <v>0</v>
      </c>
      <c r="BG384" s="204">
        <f>IF(N384="zákl. přenesená",J384,0)</f>
        <v>0</v>
      </c>
      <c r="BH384" s="204">
        <f>IF(N384="sníž. přenesená",J384,0)</f>
        <v>0</v>
      </c>
      <c r="BI384" s="204">
        <f>IF(N384="nulová",J384,0)</f>
        <v>0</v>
      </c>
      <c r="BJ384" s="18" t="s">
        <v>71</v>
      </c>
      <c r="BK384" s="204">
        <f>ROUND(I384*H384,2)</f>
        <v>0</v>
      </c>
      <c r="BL384" s="18" t="s">
        <v>270</v>
      </c>
      <c r="BM384" s="203" t="s">
        <v>5206</v>
      </c>
    </row>
    <row r="385" spans="1:65" s="2" customFormat="1" ht="19.5">
      <c r="A385" s="35"/>
      <c r="B385" s="36"/>
      <c r="C385" s="37"/>
      <c r="D385" s="207" t="s">
        <v>294</v>
      </c>
      <c r="E385" s="37"/>
      <c r="F385" s="239" t="s">
        <v>5207</v>
      </c>
      <c r="G385" s="37"/>
      <c r="H385" s="37"/>
      <c r="I385" s="240"/>
      <c r="J385" s="37"/>
      <c r="K385" s="37"/>
      <c r="L385" s="40"/>
      <c r="M385" s="241"/>
      <c r="N385" s="242"/>
      <c r="O385" s="72"/>
      <c r="P385" s="72"/>
      <c r="Q385" s="72"/>
      <c r="R385" s="72"/>
      <c r="S385" s="72"/>
      <c r="T385" s="73"/>
      <c r="U385" s="35"/>
      <c r="V385" s="35"/>
      <c r="W385" s="35"/>
      <c r="X385" s="35"/>
      <c r="Y385" s="35"/>
      <c r="Z385" s="35"/>
      <c r="AA385" s="35"/>
      <c r="AB385" s="35"/>
      <c r="AC385" s="35"/>
      <c r="AD385" s="35"/>
      <c r="AE385" s="35"/>
      <c r="AT385" s="18" t="s">
        <v>294</v>
      </c>
      <c r="AU385" s="18" t="s">
        <v>73</v>
      </c>
    </row>
    <row r="386" spans="1:65" s="12" customFormat="1" ht="25.9" customHeight="1">
      <c r="B386" s="175"/>
      <c r="C386" s="176"/>
      <c r="D386" s="177" t="s">
        <v>63</v>
      </c>
      <c r="E386" s="178" t="s">
        <v>1134</v>
      </c>
      <c r="F386" s="178" t="s">
        <v>1135</v>
      </c>
      <c r="G386" s="176"/>
      <c r="H386" s="176"/>
      <c r="I386" s="179"/>
      <c r="J386" s="180">
        <f>BK386</f>
        <v>0</v>
      </c>
      <c r="K386" s="176"/>
      <c r="L386" s="181"/>
      <c r="M386" s="182"/>
      <c r="N386" s="183"/>
      <c r="O386" s="183"/>
      <c r="P386" s="184">
        <f>P387+P409+P415</f>
        <v>0</v>
      </c>
      <c r="Q386" s="183"/>
      <c r="R386" s="184">
        <f>R387+R409+R415</f>
        <v>0</v>
      </c>
      <c r="S386" s="183"/>
      <c r="T386" s="185">
        <f>T387+T409+T415</f>
        <v>0</v>
      </c>
      <c r="AR386" s="186" t="s">
        <v>73</v>
      </c>
      <c r="AT386" s="187" t="s">
        <v>63</v>
      </c>
      <c r="AU386" s="187" t="s">
        <v>64</v>
      </c>
      <c r="AY386" s="186" t="s">
        <v>263</v>
      </c>
      <c r="BK386" s="188">
        <f>BK387+BK409+BK415</f>
        <v>0</v>
      </c>
    </row>
    <row r="387" spans="1:65" s="12" customFormat="1" ht="22.9" customHeight="1">
      <c r="B387" s="175"/>
      <c r="C387" s="176"/>
      <c r="D387" s="177" t="s">
        <v>63</v>
      </c>
      <c r="E387" s="189" t="s">
        <v>1291</v>
      </c>
      <c r="F387" s="189" t="s">
        <v>1292</v>
      </c>
      <c r="G387" s="176"/>
      <c r="H387" s="176"/>
      <c r="I387" s="179"/>
      <c r="J387" s="190">
        <f>BK387</f>
        <v>0</v>
      </c>
      <c r="K387" s="176"/>
      <c r="L387" s="181"/>
      <c r="M387" s="182"/>
      <c r="N387" s="183"/>
      <c r="O387" s="183"/>
      <c r="P387" s="184">
        <f>SUM(P388:P408)</f>
        <v>0</v>
      </c>
      <c r="Q387" s="183"/>
      <c r="R387" s="184">
        <f>SUM(R388:R408)</f>
        <v>0</v>
      </c>
      <c r="S387" s="183"/>
      <c r="T387" s="185">
        <f>SUM(T388:T408)</f>
        <v>0</v>
      </c>
      <c r="AR387" s="186" t="s">
        <v>73</v>
      </c>
      <c r="AT387" s="187" t="s">
        <v>63</v>
      </c>
      <c r="AU387" s="187" t="s">
        <v>71</v>
      </c>
      <c r="AY387" s="186" t="s">
        <v>263</v>
      </c>
      <c r="BK387" s="188">
        <f>SUM(BK388:BK408)</f>
        <v>0</v>
      </c>
    </row>
    <row r="388" spans="1:65" s="2" customFormat="1" ht="37.9" customHeight="1">
      <c r="A388" s="35"/>
      <c r="B388" s="36"/>
      <c r="C388" s="191" t="s">
        <v>573</v>
      </c>
      <c r="D388" s="191" t="s">
        <v>266</v>
      </c>
      <c r="E388" s="192" t="s">
        <v>5208</v>
      </c>
      <c r="F388" s="193" t="s">
        <v>5209</v>
      </c>
      <c r="G388" s="194" t="s">
        <v>796</v>
      </c>
      <c r="H388" s="195">
        <v>42.7</v>
      </c>
      <c r="I388" s="196"/>
      <c r="J388" s="197">
        <f>ROUND(I388*H388,2)</f>
        <v>0</v>
      </c>
      <c r="K388" s="198"/>
      <c r="L388" s="40"/>
      <c r="M388" s="199" t="s">
        <v>1</v>
      </c>
      <c r="N388" s="200" t="s">
        <v>38</v>
      </c>
      <c r="O388" s="72"/>
      <c r="P388" s="201">
        <f>O388*H388</f>
        <v>0</v>
      </c>
      <c r="Q388" s="201">
        <v>0</v>
      </c>
      <c r="R388" s="201">
        <f>Q388*H388</f>
        <v>0</v>
      </c>
      <c r="S388" s="201">
        <v>0</v>
      </c>
      <c r="T388" s="202">
        <f>S388*H388</f>
        <v>0</v>
      </c>
      <c r="U388" s="35"/>
      <c r="V388" s="35"/>
      <c r="W388" s="35"/>
      <c r="X388" s="35"/>
      <c r="Y388" s="35"/>
      <c r="Z388" s="35"/>
      <c r="AA388" s="35"/>
      <c r="AB388" s="35"/>
      <c r="AC388" s="35"/>
      <c r="AD388" s="35"/>
      <c r="AE388" s="35"/>
      <c r="AR388" s="203" t="s">
        <v>416</v>
      </c>
      <c r="AT388" s="203" t="s">
        <v>266</v>
      </c>
      <c r="AU388" s="203" t="s">
        <v>73</v>
      </c>
      <c r="AY388" s="18" t="s">
        <v>263</v>
      </c>
      <c r="BE388" s="204">
        <f>IF(N388="základní",J388,0)</f>
        <v>0</v>
      </c>
      <c r="BF388" s="204">
        <f>IF(N388="snížená",J388,0)</f>
        <v>0</v>
      </c>
      <c r="BG388" s="204">
        <f>IF(N388="zákl. přenesená",J388,0)</f>
        <v>0</v>
      </c>
      <c r="BH388" s="204">
        <f>IF(N388="sníž. přenesená",J388,0)</f>
        <v>0</v>
      </c>
      <c r="BI388" s="204">
        <f>IF(N388="nulová",J388,0)</f>
        <v>0</v>
      </c>
      <c r="BJ388" s="18" t="s">
        <v>71</v>
      </c>
      <c r="BK388" s="204">
        <f>ROUND(I388*H388,2)</f>
        <v>0</v>
      </c>
      <c r="BL388" s="18" t="s">
        <v>416</v>
      </c>
      <c r="BM388" s="203" t="s">
        <v>5210</v>
      </c>
    </row>
    <row r="389" spans="1:65" s="2" customFormat="1" ht="19.5">
      <c r="A389" s="35"/>
      <c r="B389" s="36"/>
      <c r="C389" s="37"/>
      <c r="D389" s="207" t="s">
        <v>294</v>
      </c>
      <c r="E389" s="37"/>
      <c r="F389" s="239" t="s">
        <v>5211</v>
      </c>
      <c r="G389" s="37"/>
      <c r="H389" s="37"/>
      <c r="I389" s="240"/>
      <c r="J389" s="37"/>
      <c r="K389" s="37"/>
      <c r="L389" s="40"/>
      <c r="M389" s="241"/>
      <c r="N389" s="242"/>
      <c r="O389" s="72"/>
      <c r="P389" s="72"/>
      <c r="Q389" s="72"/>
      <c r="R389" s="72"/>
      <c r="S389" s="72"/>
      <c r="T389" s="73"/>
      <c r="U389" s="35"/>
      <c r="V389" s="35"/>
      <c r="W389" s="35"/>
      <c r="X389" s="35"/>
      <c r="Y389" s="35"/>
      <c r="Z389" s="35"/>
      <c r="AA389" s="35"/>
      <c r="AB389" s="35"/>
      <c r="AC389" s="35"/>
      <c r="AD389" s="35"/>
      <c r="AE389" s="35"/>
      <c r="AT389" s="18" t="s">
        <v>294</v>
      </c>
      <c r="AU389" s="18" t="s">
        <v>73</v>
      </c>
    </row>
    <row r="390" spans="1:65" s="16" customFormat="1">
      <c r="B390" s="248"/>
      <c r="C390" s="249"/>
      <c r="D390" s="207" t="s">
        <v>272</v>
      </c>
      <c r="E390" s="250" t="s">
        <v>1</v>
      </c>
      <c r="F390" s="251" t="s">
        <v>5212</v>
      </c>
      <c r="G390" s="249"/>
      <c r="H390" s="250" t="s">
        <v>1</v>
      </c>
      <c r="I390" s="252"/>
      <c r="J390" s="249"/>
      <c r="K390" s="249"/>
      <c r="L390" s="253"/>
      <c r="M390" s="254"/>
      <c r="N390" s="255"/>
      <c r="O390" s="255"/>
      <c r="P390" s="255"/>
      <c r="Q390" s="255"/>
      <c r="R390" s="255"/>
      <c r="S390" s="255"/>
      <c r="T390" s="256"/>
      <c r="AT390" s="257" t="s">
        <v>272</v>
      </c>
      <c r="AU390" s="257" t="s">
        <v>73</v>
      </c>
      <c r="AV390" s="16" t="s">
        <v>71</v>
      </c>
      <c r="AW390" s="16" t="s">
        <v>30</v>
      </c>
      <c r="AX390" s="16" t="s">
        <v>64</v>
      </c>
      <c r="AY390" s="257" t="s">
        <v>263</v>
      </c>
    </row>
    <row r="391" spans="1:65" s="13" customFormat="1">
      <c r="B391" s="205"/>
      <c r="C391" s="206"/>
      <c r="D391" s="207" t="s">
        <v>272</v>
      </c>
      <c r="E391" s="208" t="s">
        <v>1</v>
      </c>
      <c r="F391" s="209" t="s">
        <v>5213</v>
      </c>
      <c r="G391" s="206"/>
      <c r="H391" s="210">
        <v>42.7</v>
      </c>
      <c r="I391" s="211"/>
      <c r="J391" s="206"/>
      <c r="K391" s="206"/>
      <c r="L391" s="212"/>
      <c r="M391" s="213"/>
      <c r="N391" s="214"/>
      <c r="O391" s="214"/>
      <c r="P391" s="214"/>
      <c r="Q391" s="214"/>
      <c r="R391" s="214"/>
      <c r="S391" s="214"/>
      <c r="T391" s="215"/>
      <c r="AT391" s="216" t="s">
        <v>272</v>
      </c>
      <c r="AU391" s="216" t="s">
        <v>73</v>
      </c>
      <c r="AV391" s="13" t="s">
        <v>73</v>
      </c>
      <c r="AW391" s="13" t="s">
        <v>30</v>
      </c>
      <c r="AX391" s="13" t="s">
        <v>64</v>
      </c>
      <c r="AY391" s="216" t="s">
        <v>263</v>
      </c>
    </row>
    <row r="392" spans="1:65" s="15" customFormat="1">
      <c r="B392" s="228"/>
      <c r="C392" s="229"/>
      <c r="D392" s="207" t="s">
        <v>272</v>
      </c>
      <c r="E392" s="230" t="s">
        <v>1</v>
      </c>
      <c r="F392" s="231" t="s">
        <v>280</v>
      </c>
      <c r="G392" s="229"/>
      <c r="H392" s="232">
        <v>42.7</v>
      </c>
      <c r="I392" s="233"/>
      <c r="J392" s="229"/>
      <c r="K392" s="229"/>
      <c r="L392" s="234"/>
      <c r="M392" s="235"/>
      <c r="N392" s="236"/>
      <c r="O392" s="236"/>
      <c r="P392" s="236"/>
      <c r="Q392" s="236"/>
      <c r="R392" s="236"/>
      <c r="S392" s="236"/>
      <c r="T392" s="237"/>
      <c r="AT392" s="238" t="s">
        <v>272</v>
      </c>
      <c r="AU392" s="238" t="s">
        <v>73</v>
      </c>
      <c r="AV392" s="15" t="s">
        <v>270</v>
      </c>
      <c r="AW392" s="15" t="s">
        <v>30</v>
      </c>
      <c r="AX392" s="15" t="s">
        <v>71</v>
      </c>
      <c r="AY392" s="238" t="s">
        <v>263</v>
      </c>
    </row>
    <row r="393" spans="1:65" s="2" customFormat="1" ht="24.2" customHeight="1">
      <c r="A393" s="35"/>
      <c r="B393" s="36"/>
      <c r="C393" s="191" t="s">
        <v>701</v>
      </c>
      <c r="D393" s="191" t="s">
        <v>266</v>
      </c>
      <c r="E393" s="192" t="s">
        <v>3645</v>
      </c>
      <c r="F393" s="193" t="s">
        <v>3646</v>
      </c>
      <c r="G393" s="194" t="s">
        <v>796</v>
      </c>
      <c r="H393" s="195">
        <v>116.6</v>
      </c>
      <c r="I393" s="196"/>
      <c r="J393" s="197">
        <f>ROUND(I393*H393,2)</f>
        <v>0</v>
      </c>
      <c r="K393" s="198"/>
      <c r="L393" s="40"/>
      <c r="M393" s="199" t="s">
        <v>1</v>
      </c>
      <c r="N393" s="200" t="s">
        <v>38</v>
      </c>
      <c r="O393" s="72"/>
      <c r="P393" s="201">
        <f>O393*H393</f>
        <v>0</v>
      </c>
      <c r="Q393" s="201">
        <v>0</v>
      </c>
      <c r="R393" s="201">
        <f>Q393*H393</f>
        <v>0</v>
      </c>
      <c r="S393" s="201">
        <v>0</v>
      </c>
      <c r="T393" s="202">
        <f>S393*H393</f>
        <v>0</v>
      </c>
      <c r="U393" s="35"/>
      <c r="V393" s="35"/>
      <c r="W393" s="35"/>
      <c r="X393" s="35"/>
      <c r="Y393" s="35"/>
      <c r="Z393" s="35"/>
      <c r="AA393" s="35"/>
      <c r="AB393" s="35"/>
      <c r="AC393" s="35"/>
      <c r="AD393" s="35"/>
      <c r="AE393" s="35"/>
      <c r="AR393" s="203" t="s">
        <v>416</v>
      </c>
      <c r="AT393" s="203" t="s">
        <v>266</v>
      </c>
      <c r="AU393" s="203" t="s">
        <v>73</v>
      </c>
      <c r="AY393" s="18" t="s">
        <v>263</v>
      </c>
      <c r="BE393" s="204">
        <f>IF(N393="základní",J393,0)</f>
        <v>0</v>
      </c>
      <c r="BF393" s="204">
        <f>IF(N393="snížená",J393,0)</f>
        <v>0</v>
      </c>
      <c r="BG393" s="204">
        <f>IF(N393="zákl. přenesená",J393,0)</f>
        <v>0</v>
      </c>
      <c r="BH393" s="204">
        <f>IF(N393="sníž. přenesená",J393,0)</f>
        <v>0</v>
      </c>
      <c r="BI393" s="204">
        <f>IF(N393="nulová",J393,0)</f>
        <v>0</v>
      </c>
      <c r="BJ393" s="18" t="s">
        <v>71</v>
      </c>
      <c r="BK393" s="204">
        <f>ROUND(I393*H393,2)</f>
        <v>0</v>
      </c>
      <c r="BL393" s="18" t="s">
        <v>416</v>
      </c>
      <c r="BM393" s="203" t="s">
        <v>5214</v>
      </c>
    </row>
    <row r="394" spans="1:65" s="2" customFormat="1" ht="19.5">
      <c r="A394" s="35"/>
      <c r="B394" s="36"/>
      <c r="C394" s="37"/>
      <c r="D394" s="207" t="s">
        <v>294</v>
      </c>
      <c r="E394" s="37"/>
      <c r="F394" s="239" t="s">
        <v>5215</v>
      </c>
      <c r="G394" s="37"/>
      <c r="H394" s="37"/>
      <c r="I394" s="240"/>
      <c r="J394" s="37"/>
      <c r="K394" s="37"/>
      <c r="L394" s="40"/>
      <c r="M394" s="241"/>
      <c r="N394" s="242"/>
      <c r="O394" s="72"/>
      <c r="P394" s="72"/>
      <c r="Q394" s="72"/>
      <c r="R394" s="72"/>
      <c r="S394" s="72"/>
      <c r="T394" s="73"/>
      <c r="U394" s="35"/>
      <c r="V394" s="35"/>
      <c r="W394" s="35"/>
      <c r="X394" s="35"/>
      <c r="Y394" s="35"/>
      <c r="Z394" s="35"/>
      <c r="AA394" s="35"/>
      <c r="AB394" s="35"/>
      <c r="AC394" s="35"/>
      <c r="AD394" s="35"/>
      <c r="AE394" s="35"/>
      <c r="AT394" s="18" t="s">
        <v>294</v>
      </c>
      <c r="AU394" s="18" t="s">
        <v>73</v>
      </c>
    </row>
    <row r="395" spans="1:65" s="16" customFormat="1">
      <c r="B395" s="248"/>
      <c r="C395" s="249"/>
      <c r="D395" s="207" t="s">
        <v>272</v>
      </c>
      <c r="E395" s="250" t="s">
        <v>1</v>
      </c>
      <c r="F395" s="251" t="s">
        <v>5216</v>
      </c>
      <c r="G395" s="249"/>
      <c r="H395" s="250" t="s">
        <v>1</v>
      </c>
      <c r="I395" s="252"/>
      <c r="J395" s="249"/>
      <c r="K395" s="249"/>
      <c r="L395" s="253"/>
      <c r="M395" s="254"/>
      <c r="N395" s="255"/>
      <c r="O395" s="255"/>
      <c r="P395" s="255"/>
      <c r="Q395" s="255"/>
      <c r="R395" s="255"/>
      <c r="S395" s="255"/>
      <c r="T395" s="256"/>
      <c r="AT395" s="257" t="s">
        <v>272</v>
      </c>
      <c r="AU395" s="257" t="s">
        <v>73</v>
      </c>
      <c r="AV395" s="16" t="s">
        <v>71</v>
      </c>
      <c r="AW395" s="16" t="s">
        <v>30</v>
      </c>
      <c r="AX395" s="16" t="s">
        <v>64</v>
      </c>
      <c r="AY395" s="257" t="s">
        <v>263</v>
      </c>
    </row>
    <row r="396" spans="1:65" s="13" customFormat="1">
      <c r="B396" s="205"/>
      <c r="C396" s="206"/>
      <c r="D396" s="207" t="s">
        <v>272</v>
      </c>
      <c r="E396" s="208" t="s">
        <v>1</v>
      </c>
      <c r="F396" s="209" t="s">
        <v>5217</v>
      </c>
      <c r="G396" s="206"/>
      <c r="H396" s="210">
        <v>124.6</v>
      </c>
      <c r="I396" s="211"/>
      <c r="J396" s="206"/>
      <c r="K396" s="206"/>
      <c r="L396" s="212"/>
      <c r="M396" s="213"/>
      <c r="N396" s="214"/>
      <c r="O396" s="214"/>
      <c r="P396" s="214"/>
      <c r="Q396" s="214"/>
      <c r="R396" s="214"/>
      <c r="S396" s="214"/>
      <c r="T396" s="215"/>
      <c r="AT396" s="216" t="s">
        <v>272</v>
      </c>
      <c r="AU396" s="216" t="s">
        <v>73</v>
      </c>
      <c r="AV396" s="13" t="s">
        <v>73</v>
      </c>
      <c r="AW396" s="13" t="s">
        <v>30</v>
      </c>
      <c r="AX396" s="13" t="s">
        <v>64</v>
      </c>
      <c r="AY396" s="216" t="s">
        <v>263</v>
      </c>
    </row>
    <row r="397" spans="1:65" s="13" customFormat="1">
      <c r="B397" s="205"/>
      <c r="C397" s="206"/>
      <c r="D397" s="207" t="s">
        <v>272</v>
      </c>
      <c r="E397" s="208" t="s">
        <v>1</v>
      </c>
      <c r="F397" s="209" t="s">
        <v>5218</v>
      </c>
      <c r="G397" s="206"/>
      <c r="H397" s="210">
        <v>-8</v>
      </c>
      <c r="I397" s="211"/>
      <c r="J397" s="206"/>
      <c r="K397" s="206"/>
      <c r="L397" s="212"/>
      <c r="M397" s="213"/>
      <c r="N397" s="214"/>
      <c r="O397" s="214"/>
      <c r="P397" s="214"/>
      <c r="Q397" s="214"/>
      <c r="R397" s="214"/>
      <c r="S397" s="214"/>
      <c r="T397" s="215"/>
      <c r="AT397" s="216" t="s">
        <v>272</v>
      </c>
      <c r="AU397" s="216" t="s">
        <v>73</v>
      </c>
      <c r="AV397" s="13" t="s">
        <v>73</v>
      </c>
      <c r="AW397" s="13" t="s">
        <v>30</v>
      </c>
      <c r="AX397" s="13" t="s">
        <v>64</v>
      </c>
      <c r="AY397" s="216" t="s">
        <v>263</v>
      </c>
    </row>
    <row r="398" spans="1:65" s="15" customFormat="1">
      <c r="B398" s="228"/>
      <c r="C398" s="229"/>
      <c r="D398" s="207" t="s">
        <v>272</v>
      </c>
      <c r="E398" s="230" t="s">
        <v>1</v>
      </c>
      <c r="F398" s="231" t="s">
        <v>280</v>
      </c>
      <c r="G398" s="229"/>
      <c r="H398" s="232">
        <v>116.6</v>
      </c>
      <c r="I398" s="233"/>
      <c r="J398" s="229"/>
      <c r="K398" s="229"/>
      <c r="L398" s="234"/>
      <c r="M398" s="235"/>
      <c r="N398" s="236"/>
      <c r="O398" s="236"/>
      <c r="P398" s="236"/>
      <c r="Q398" s="236"/>
      <c r="R398" s="236"/>
      <c r="S398" s="236"/>
      <c r="T398" s="237"/>
      <c r="AT398" s="238" t="s">
        <v>272</v>
      </c>
      <c r="AU398" s="238" t="s">
        <v>73</v>
      </c>
      <c r="AV398" s="15" t="s">
        <v>270</v>
      </c>
      <c r="AW398" s="15" t="s">
        <v>30</v>
      </c>
      <c r="AX398" s="15" t="s">
        <v>71</v>
      </c>
      <c r="AY398" s="238" t="s">
        <v>263</v>
      </c>
    </row>
    <row r="399" spans="1:65" s="2" customFormat="1" ht="24.2" customHeight="1">
      <c r="A399" s="35"/>
      <c r="B399" s="36"/>
      <c r="C399" s="191" t="s">
        <v>579</v>
      </c>
      <c r="D399" s="191" t="s">
        <v>266</v>
      </c>
      <c r="E399" s="192" t="s">
        <v>5219</v>
      </c>
      <c r="F399" s="193" t="s">
        <v>5220</v>
      </c>
      <c r="G399" s="194" t="s">
        <v>796</v>
      </c>
      <c r="H399" s="195">
        <v>85.4</v>
      </c>
      <c r="I399" s="196"/>
      <c r="J399" s="197">
        <f>ROUND(I399*H399,2)</f>
        <v>0</v>
      </c>
      <c r="K399" s="198"/>
      <c r="L399" s="40"/>
      <c r="M399" s="199" t="s">
        <v>1</v>
      </c>
      <c r="N399" s="200" t="s">
        <v>38</v>
      </c>
      <c r="O399" s="72"/>
      <c r="P399" s="201">
        <f>O399*H399</f>
        <v>0</v>
      </c>
      <c r="Q399" s="201">
        <v>0</v>
      </c>
      <c r="R399" s="201">
        <f>Q399*H399</f>
        <v>0</v>
      </c>
      <c r="S399" s="201">
        <v>0</v>
      </c>
      <c r="T399" s="202">
        <f>S399*H399</f>
        <v>0</v>
      </c>
      <c r="U399" s="35"/>
      <c r="V399" s="35"/>
      <c r="W399" s="35"/>
      <c r="X399" s="35"/>
      <c r="Y399" s="35"/>
      <c r="Z399" s="35"/>
      <c r="AA399" s="35"/>
      <c r="AB399" s="35"/>
      <c r="AC399" s="35"/>
      <c r="AD399" s="35"/>
      <c r="AE399" s="35"/>
      <c r="AR399" s="203" t="s">
        <v>416</v>
      </c>
      <c r="AT399" s="203" t="s">
        <v>266</v>
      </c>
      <c r="AU399" s="203" t="s">
        <v>73</v>
      </c>
      <c r="AY399" s="18" t="s">
        <v>263</v>
      </c>
      <c r="BE399" s="204">
        <f>IF(N399="základní",J399,0)</f>
        <v>0</v>
      </c>
      <c r="BF399" s="204">
        <f>IF(N399="snížená",J399,0)</f>
        <v>0</v>
      </c>
      <c r="BG399" s="204">
        <f>IF(N399="zákl. přenesená",J399,0)</f>
        <v>0</v>
      </c>
      <c r="BH399" s="204">
        <f>IF(N399="sníž. přenesená",J399,0)</f>
        <v>0</v>
      </c>
      <c r="BI399" s="204">
        <f>IF(N399="nulová",J399,0)</f>
        <v>0</v>
      </c>
      <c r="BJ399" s="18" t="s">
        <v>71</v>
      </c>
      <c r="BK399" s="204">
        <f>ROUND(I399*H399,2)</f>
        <v>0</v>
      </c>
      <c r="BL399" s="18" t="s">
        <v>416</v>
      </c>
      <c r="BM399" s="203" t="s">
        <v>5221</v>
      </c>
    </row>
    <row r="400" spans="1:65" s="2" customFormat="1" ht="19.5">
      <c r="A400" s="35"/>
      <c r="B400" s="36"/>
      <c r="C400" s="37"/>
      <c r="D400" s="207" t="s">
        <v>294</v>
      </c>
      <c r="E400" s="37"/>
      <c r="F400" s="239" t="s">
        <v>5222</v>
      </c>
      <c r="G400" s="37"/>
      <c r="H400" s="37"/>
      <c r="I400" s="240"/>
      <c r="J400" s="37"/>
      <c r="K400" s="37"/>
      <c r="L400" s="40"/>
      <c r="M400" s="241"/>
      <c r="N400" s="242"/>
      <c r="O400" s="72"/>
      <c r="P400" s="72"/>
      <c r="Q400" s="72"/>
      <c r="R400" s="72"/>
      <c r="S400" s="72"/>
      <c r="T400" s="73"/>
      <c r="U400" s="35"/>
      <c r="V400" s="35"/>
      <c r="W400" s="35"/>
      <c r="X400" s="35"/>
      <c r="Y400" s="35"/>
      <c r="Z400" s="35"/>
      <c r="AA400" s="35"/>
      <c r="AB400" s="35"/>
      <c r="AC400" s="35"/>
      <c r="AD400" s="35"/>
      <c r="AE400" s="35"/>
      <c r="AT400" s="18" t="s">
        <v>294</v>
      </c>
      <c r="AU400" s="18" t="s">
        <v>73</v>
      </c>
    </row>
    <row r="401" spans="1:65" s="13" customFormat="1">
      <c r="B401" s="205"/>
      <c r="C401" s="206"/>
      <c r="D401" s="207" t="s">
        <v>272</v>
      </c>
      <c r="E401" s="208" t="s">
        <v>1</v>
      </c>
      <c r="F401" s="209" t="s">
        <v>5223</v>
      </c>
      <c r="G401" s="206"/>
      <c r="H401" s="210">
        <v>85.4</v>
      </c>
      <c r="I401" s="211"/>
      <c r="J401" s="206"/>
      <c r="K401" s="206"/>
      <c r="L401" s="212"/>
      <c r="M401" s="213"/>
      <c r="N401" s="214"/>
      <c r="O401" s="214"/>
      <c r="P401" s="214"/>
      <c r="Q401" s="214"/>
      <c r="R401" s="214"/>
      <c r="S401" s="214"/>
      <c r="T401" s="215"/>
      <c r="AT401" s="216" t="s">
        <v>272</v>
      </c>
      <c r="AU401" s="216" t="s">
        <v>73</v>
      </c>
      <c r="AV401" s="13" t="s">
        <v>73</v>
      </c>
      <c r="AW401" s="13" t="s">
        <v>30</v>
      </c>
      <c r="AX401" s="13" t="s">
        <v>64</v>
      </c>
      <c r="AY401" s="216" t="s">
        <v>263</v>
      </c>
    </row>
    <row r="402" spans="1:65" s="15" customFormat="1">
      <c r="B402" s="228"/>
      <c r="C402" s="229"/>
      <c r="D402" s="207" t="s">
        <v>272</v>
      </c>
      <c r="E402" s="230" t="s">
        <v>1</v>
      </c>
      <c r="F402" s="231" t="s">
        <v>280</v>
      </c>
      <c r="G402" s="229"/>
      <c r="H402" s="232">
        <v>85.4</v>
      </c>
      <c r="I402" s="233"/>
      <c r="J402" s="229"/>
      <c r="K402" s="229"/>
      <c r="L402" s="234"/>
      <c r="M402" s="235"/>
      <c r="N402" s="236"/>
      <c r="O402" s="236"/>
      <c r="P402" s="236"/>
      <c r="Q402" s="236"/>
      <c r="R402" s="236"/>
      <c r="S402" s="236"/>
      <c r="T402" s="237"/>
      <c r="AT402" s="238" t="s">
        <v>272</v>
      </c>
      <c r="AU402" s="238" t="s">
        <v>73</v>
      </c>
      <c r="AV402" s="15" t="s">
        <v>270</v>
      </c>
      <c r="AW402" s="15" t="s">
        <v>30</v>
      </c>
      <c r="AX402" s="15" t="s">
        <v>71</v>
      </c>
      <c r="AY402" s="238" t="s">
        <v>263</v>
      </c>
    </row>
    <row r="403" spans="1:65" s="2" customFormat="1" ht="24.2" customHeight="1">
      <c r="A403" s="35"/>
      <c r="B403" s="36"/>
      <c r="C403" s="191" t="s">
        <v>717</v>
      </c>
      <c r="D403" s="191" t="s">
        <v>266</v>
      </c>
      <c r="E403" s="192" t="s">
        <v>5224</v>
      </c>
      <c r="F403" s="193" t="s">
        <v>5225</v>
      </c>
      <c r="G403" s="194" t="s">
        <v>374</v>
      </c>
      <c r="H403" s="195">
        <v>5</v>
      </c>
      <c r="I403" s="196"/>
      <c r="J403" s="197">
        <f>ROUND(I403*H403,2)</f>
        <v>0</v>
      </c>
      <c r="K403" s="198"/>
      <c r="L403" s="40"/>
      <c r="M403" s="199" t="s">
        <v>1</v>
      </c>
      <c r="N403" s="200" t="s">
        <v>38</v>
      </c>
      <c r="O403" s="72"/>
      <c r="P403" s="201">
        <f>O403*H403</f>
        <v>0</v>
      </c>
      <c r="Q403" s="201">
        <v>0</v>
      </c>
      <c r="R403" s="201">
        <f>Q403*H403</f>
        <v>0</v>
      </c>
      <c r="S403" s="201">
        <v>0</v>
      </c>
      <c r="T403" s="202">
        <f>S403*H403</f>
        <v>0</v>
      </c>
      <c r="U403" s="35"/>
      <c r="V403" s="35"/>
      <c r="W403" s="35"/>
      <c r="X403" s="35"/>
      <c r="Y403" s="35"/>
      <c r="Z403" s="35"/>
      <c r="AA403" s="35"/>
      <c r="AB403" s="35"/>
      <c r="AC403" s="35"/>
      <c r="AD403" s="35"/>
      <c r="AE403" s="35"/>
      <c r="AR403" s="203" t="s">
        <v>416</v>
      </c>
      <c r="AT403" s="203" t="s">
        <v>266</v>
      </c>
      <c r="AU403" s="203" t="s">
        <v>73</v>
      </c>
      <c r="AY403" s="18" t="s">
        <v>263</v>
      </c>
      <c r="BE403" s="204">
        <f>IF(N403="základní",J403,0)</f>
        <v>0</v>
      </c>
      <c r="BF403" s="204">
        <f>IF(N403="snížená",J403,0)</f>
        <v>0</v>
      </c>
      <c r="BG403" s="204">
        <f>IF(N403="zákl. přenesená",J403,0)</f>
        <v>0</v>
      </c>
      <c r="BH403" s="204">
        <f>IF(N403="sníž. přenesená",J403,0)</f>
        <v>0</v>
      </c>
      <c r="BI403" s="204">
        <f>IF(N403="nulová",J403,0)</f>
        <v>0</v>
      </c>
      <c r="BJ403" s="18" t="s">
        <v>71</v>
      </c>
      <c r="BK403" s="204">
        <f>ROUND(I403*H403,2)</f>
        <v>0</v>
      </c>
      <c r="BL403" s="18" t="s">
        <v>416</v>
      </c>
      <c r="BM403" s="203" t="s">
        <v>5226</v>
      </c>
    </row>
    <row r="404" spans="1:65" s="2" customFormat="1" ht="19.5">
      <c r="A404" s="35"/>
      <c r="B404" s="36"/>
      <c r="C404" s="37"/>
      <c r="D404" s="207" t="s">
        <v>294</v>
      </c>
      <c r="E404" s="37"/>
      <c r="F404" s="239" t="s">
        <v>5227</v>
      </c>
      <c r="G404" s="37"/>
      <c r="H404" s="37"/>
      <c r="I404" s="240"/>
      <c r="J404" s="37"/>
      <c r="K404" s="37"/>
      <c r="L404" s="40"/>
      <c r="M404" s="241"/>
      <c r="N404" s="242"/>
      <c r="O404" s="72"/>
      <c r="P404" s="72"/>
      <c r="Q404" s="72"/>
      <c r="R404" s="72"/>
      <c r="S404" s="72"/>
      <c r="T404" s="73"/>
      <c r="U404" s="35"/>
      <c r="V404" s="35"/>
      <c r="W404" s="35"/>
      <c r="X404" s="35"/>
      <c r="Y404" s="35"/>
      <c r="Z404" s="35"/>
      <c r="AA404" s="35"/>
      <c r="AB404" s="35"/>
      <c r="AC404" s="35"/>
      <c r="AD404" s="35"/>
      <c r="AE404" s="35"/>
      <c r="AT404" s="18" t="s">
        <v>294</v>
      </c>
      <c r="AU404" s="18" t="s">
        <v>73</v>
      </c>
    </row>
    <row r="405" spans="1:65" s="2" customFormat="1" ht="24.2" customHeight="1">
      <c r="A405" s="35"/>
      <c r="B405" s="36"/>
      <c r="C405" s="191" t="s">
        <v>584</v>
      </c>
      <c r="D405" s="191" t="s">
        <v>266</v>
      </c>
      <c r="E405" s="192" t="s">
        <v>1324</v>
      </c>
      <c r="F405" s="193" t="s">
        <v>1325</v>
      </c>
      <c r="G405" s="194" t="s">
        <v>796</v>
      </c>
      <c r="H405" s="195">
        <v>33</v>
      </c>
      <c r="I405" s="196"/>
      <c r="J405" s="197">
        <f>ROUND(I405*H405,2)</f>
        <v>0</v>
      </c>
      <c r="K405" s="198"/>
      <c r="L405" s="40"/>
      <c r="M405" s="199" t="s">
        <v>1</v>
      </c>
      <c r="N405" s="200" t="s">
        <v>38</v>
      </c>
      <c r="O405" s="72"/>
      <c r="P405" s="201">
        <f>O405*H405</f>
        <v>0</v>
      </c>
      <c r="Q405" s="201">
        <v>0</v>
      </c>
      <c r="R405" s="201">
        <f>Q405*H405</f>
        <v>0</v>
      </c>
      <c r="S405" s="201">
        <v>0</v>
      </c>
      <c r="T405" s="202">
        <f>S405*H405</f>
        <v>0</v>
      </c>
      <c r="U405" s="35"/>
      <c r="V405" s="35"/>
      <c r="W405" s="35"/>
      <c r="X405" s="35"/>
      <c r="Y405" s="35"/>
      <c r="Z405" s="35"/>
      <c r="AA405" s="35"/>
      <c r="AB405" s="35"/>
      <c r="AC405" s="35"/>
      <c r="AD405" s="35"/>
      <c r="AE405" s="35"/>
      <c r="AR405" s="203" t="s">
        <v>416</v>
      </c>
      <c r="AT405" s="203" t="s">
        <v>266</v>
      </c>
      <c r="AU405" s="203" t="s">
        <v>73</v>
      </c>
      <c r="AY405" s="18" t="s">
        <v>263</v>
      </c>
      <c r="BE405" s="204">
        <f>IF(N405="základní",J405,0)</f>
        <v>0</v>
      </c>
      <c r="BF405" s="204">
        <f>IF(N405="snížená",J405,0)</f>
        <v>0</v>
      </c>
      <c r="BG405" s="204">
        <f>IF(N405="zákl. přenesená",J405,0)</f>
        <v>0</v>
      </c>
      <c r="BH405" s="204">
        <f>IF(N405="sníž. přenesená",J405,0)</f>
        <v>0</v>
      </c>
      <c r="BI405" s="204">
        <f>IF(N405="nulová",J405,0)</f>
        <v>0</v>
      </c>
      <c r="BJ405" s="18" t="s">
        <v>71</v>
      </c>
      <c r="BK405" s="204">
        <f>ROUND(I405*H405,2)</f>
        <v>0</v>
      </c>
      <c r="BL405" s="18" t="s">
        <v>416</v>
      </c>
      <c r="BM405" s="203" t="s">
        <v>5228</v>
      </c>
    </row>
    <row r="406" spans="1:65" s="2" customFormat="1" ht="19.5">
      <c r="A406" s="35"/>
      <c r="B406" s="36"/>
      <c r="C406" s="37"/>
      <c r="D406" s="207" t="s">
        <v>294</v>
      </c>
      <c r="E406" s="37"/>
      <c r="F406" s="239" t="s">
        <v>5229</v>
      </c>
      <c r="G406" s="37"/>
      <c r="H406" s="37"/>
      <c r="I406" s="240"/>
      <c r="J406" s="37"/>
      <c r="K406" s="37"/>
      <c r="L406" s="40"/>
      <c r="M406" s="241"/>
      <c r="N406" s="242"/>
      <c r="O406" s="72"/>
      <c r="P406" s="72"/>
      <c r="Q406" s="72"/>
      <c r="R406" s="72"/>
      <c r="S406" s="72"/>
      <c r="T406" s="73"/>
      <c r="U406" s="35"/>
      <c r="V406" s="35"/>
      <c r="W406" s="35"/>
      <c r="X406" s="35"/>
      <c r="Y406" s="35"/>
      <c r="Z406" s="35"/>
      <c r="AA406" s="35"/>
      <c r="AB406" s="35"/>
      <c r="AC406" s="35"/>
      <c r="AD406" s="35"/>
      <c r="AE406" s="35"/>
      <c r="AT406" s="18" t="s">
        <v>294</v>
      </c>
      <c r="AU406" s="18" t="s">
        <v>73</v>
      </c>
    </row>
    <row r="407" spans="1:65" s="13" customFormat="1">
      <c r="B407" s="205"/>
      <c r="C407" s="206"/>
      <c r="D407" s="207" t="s">
        <v>272</v>
      </c>
      <c r="E407" s="208" t="s">
        <v>1</v>
      </c>
      <c r="F407" s="209" t="s">
        <v>5230</v>
      </c>
      <c r="G407" s="206"/>
      <c r="H407" s="210">
        <v>33</v>
      </c>
      <c r="I407" s="211"/>
      <c r="J407" s="206"/>
      <c r="K407" s="206"/>
      <c r="L407" s="212"/>
      <c r="M407" s="213"/>
      <c r="N407" s="214"/>
      <c r="O407" s="214"/>
      <c r="P407" s="214"/>
      <c r="Q407" s="214"/>
      <c r="R407" s="214"/>
      <c r="S407" s="214"/>
      <c r="T407" s="215"/>
      <c r="AT407" s="216" t="s">
        <v>272</v>
      </c>
      <c r="AU407" s="216" t="s">
        <v>73</v>
      </c>
      <c r="AV407" s="13" t="s">
        <v>73</v>
      </c>
      <c r="AW407" s="13" t="s">
        <v>30</v>
      </c>
      <c r="AX407" s="13" t="s">
        <v>64</v>
      </c>
      <c r="AY407" s="216" t="s">
        <v>263</v>
      </c>
    </row>
    <row r="408" spans="1:65" s="15" customFormat="1">
      <c r="B408" s="228"/>
      <c r="C408" s="229"/>
      <c r="D408" s="207" t="s">
        <v>272</v>
      </c>
      <c r="E408" s="230" t="s">
        <v>1</v>
      </c>
      <c r="F408" s="231" t="s">
        <v>280</v>
      </c>
      <c r="G408" s="229"/>
      <c r="H408" s="232">
        <v>33</v>
      </c>
      <c r="I408" s="233"/>
      <c r="J408" s="229"/>
      <c r="K408" s="229"/>
      <c r="L408" s="234"/>
      <c r="M408" s="235"/>
      <c r="N408" s="236"/>
      <c r="O408" s="236"/>
      <c r="P408" s="236"/>
      <c r="Q408" s="236"/>
      <c r="R408" s="236"/>
      <c r="S408" s="236"/>
      <c r="T408" s="237"/>
      <c r="AT408" s="238" t="s">
        <v>272</v>
      </c>
      <c r="AU408" s="238" t="s">
        <v>73</v>
      </c>
      <c r="AV408" s="15" t="s">
        <v>270</v>
      </c>
      <c r="AW408" s="15" t="s">
        <v>30</v>
      </c>
      <c r="AX408" s="15" t="s">
        <v>71</v>
      </c>
      <c r="AY408" s="238" t="s">
        <v>263</v>
      </c>
    </row>
    <row r="409" spans="1:65" s="12" customFormat="1" ht="22.9" customHeight="1">
      <c r="B409" s="175"/>
      <c r="C409" s="176"/>
      <c r="D409" s="177" t="s">
        <v>63</v>
      </c>
      <c r="E409" s="189" t="s">
        <v>1335</v>
      </c>
      <c r="F409" s="189" t="s">
        <v>1336</v>
      </c>
      <c r="G409" s="176"/>
      <c r="H409" s="176"/>
      <c r="I409" s="179"/>
      <c r="J409" s="190">
        <f>BK409</f>
        <v>0</v>
      </c>
      <c r="K409" s="176"/>
      <c r="L409" s="181"/>
      <c r="M409" s="182"/>
      <c r="N409" s="183"/>
      <c r="O409" s="183"/>
      <c r="P409" s="184">
        <f>SUM(P410:P414)</f>
        <v>0</v>
      </c>
      <c r="Q409" s="183"/>
      <c r="R409" s="184">
        <f>SUM(R410:R414)</f>
        <v>0</v>
      </c>
      <c r="S409" s="183"/>
      <c r="T409" s="185">
        <f>SUM(T410:T414)</f>
        <v>0</v>
      </c>
      <c r="AR409" s="186" t="s">
        <v>73</v>
      </c>
      <c r="AT409" s="187" t="s">
        <v>63</v>
      </c>
      <c r="AU409" s="187" t="s">
        <v>71</v>
      </c>
      <c r="AY409" s="186" t="s">
        <v>263</v>
      </c>
      <c r="BK409" s="188">
        <f>SUM(BK410:BK414)</f>
        <v>0</v>
      </c>
    </row>
    <row r="410" spans="1:65" s="2" customFormat="1" ht="24.2" customHeight="1">
      <c r="A410" s="35"/>
      <c r="B410" s="36"/>
      <c r="C410" s="191" t="s">
        <v>733</v>
      </c>
      <c r="D410" s="191" t="s">
        <v>266</v>
      </c>
      <c r="E410" s="192" t="s">
        <v>5231</v>
      </c>
      <c r="F410" s="193" t="s">
        <v>5232</v>
      </c>
      <c r="G410" s="194" t="s">
        <v>796</v>
      </c>
      <c r="H410" s="195">
        <v>8.1</v>
      </c>
      <c r="I410" s="196"/>
      <c r="J410" s="197">
        <f>ROUND(I410*H410,2)</f>
        <v>0</v>
      </c>
      <c r="K410" s="198"/>
      <c r="L410" s="40"/>
      <c r="M410" s="199" t="s">
        <v>1</v>
      </c>
      <c r="N410" s="200" t="s">
        <v>38</v>
      </c>
      <c r="O410" s="72"/>
      <c r="P410" s="201">
        <f>O410*H410</f>
        <v>0</v>
      </c>
      <c r="Q410" s="201">
        <v>0</v>
      </c>
      <c r="R410" s="201">
        <f>Q410*H410</f>
        <v>0</v>
      </c>
      <c r="S410" s="201">
        <v>0</v>
      </c>
      <c r="T410" s="202">
        <f>S410*H410</f>
        <v>0</v>
      </c>
      <c r="U410" s="35"/>
      <c r="V410" s="35"/>
      <c r="W410" s="35"/>
      <c r="X410" s="35"/>
      <c r="Y410" s="35"/>
      <c r="Z410" s="35"/>
      <c r="AA410" s="35"/>
      <c r="AB410" s="35"/>
      <c r="AC410" s="35"/>
      <c r="AD410" s="35"/>
      <c r="AE410" s="35"/>
      <c r="AR410" s="203" t="s">
        <v>416</v>
      </c>
      <c r="AT410" s="203" t="s">
        <v>266</v>
      </c>
      <c r="AU410" s="203" t="s">
        <v>73</v>
      </c>
      <c r="AY410" s="18" t="s">
        <v>263</v>
      </c>
      <c r="BE410" s="204">
        <f>IF(N410="základní",J410,0)</f>
        <v>0</v>
      </c>
      <c r="BF410" s="204">
        <f>IF(N410="snížená",J410,0)</f>
        <v>0</v>
      </c>
      <c r="BG410" s="204">
        <f>IF(N410="zákl. přenesená",J410,0)</f>
        <v>0</v>
      </c>
      <c r="BH410" s="204">
        <f>IF(N410="sníž. přenesená",J410,0)</f>
        <v>0</v>
      </c>
      <c r="BI410" s="204">
        <f>IF(N410="nulová",J410,0)</f>
        <v>0</v>
      </c>
      <c r="BJ410" s="18" t="s">
        <v>71</v>
      </c>
      <c r="BK410" s="204">
        <f>ROUND(I410*H410,2)</f>
        <v>0</v>
      </c>
      <c r="BL410" s="18" t="s">
        <v>416</v>
      </c>
      <c r="BM410" s="203" t="s">
        <v>5233</v>
      </c>
    </row>
    <row r="411" spans="1:65" s="2" customFormat="1" ht="19.5">
      <c r="A411" s="35"/>
      <c r="B411" s="36"/>
      <c r="C411" s="37"/>
      <c r="D411" s="207" t="s">
        <v>294</v>
      </c>
      <c r="E411" s="37"/>
      <c r="F411" s="239" t="s">
        <v>5234</v>
      </c>
      <c r="G411" s="37"/>
      <c r="H411" s="37"/>
      <c r="I411" s="240"/>
      <c r="J411" s="37"/>
      <c r="K411" s="37"/>
      <c r="L411" s="40"/>
      <c r="M411" s="241"/>
      <c r="N411" s="242"/>
      <c r="O411" s="72"/>
      <c r="P411" s="72"/>
      <c r="Q411" s="72"/>
      <c r="R411" s="72"/>
      <c r="S411" s="72"/>
      <c r="T411" s="73"/>
      <c r="U411" s="35"/>
      <c r="V411" s="35"/>
      <c r="W411" s="35"/>
      <c r="X411" s="35"/>
      <c r="Y411" s="35"/>
      <c r="Z411" s="35"/>
      <c r="AA411" s="35"/>
      <c r="AB411" s="35"/>
      <c r="AC411" s="35"/>
      <c r="AD411" s="35"/>
      <c r="AE411" s="35"/>
      <c r="AT411" s="18" t="s">
        <v>294</v>
      </c>
      <c r="AU411" s="18" t="s">
        <v>73</v>
      </c>
    </row>
    <row r="412" spans="1:65" s="2" customFormat="1" ht="21.75" customHeight="1">
      <c r="A412" s="35"/>
      <c r="B412" s="36"/>
      <c r="C412" s="261" t="s">
        <v>590</v>
      </c>
      <c r="D412" s="261" t="s">
        <v>401</v>
      </c>
      <c r="E412" s="262" t="s">
        <v>5235</v>
      </c>
      <c r="F412" s="263" t="s">
        <v>5236</v>
      </c>
      <c r="G412" s="264" t="s">
        <v>796</v>
      </c>
      <c r="H412" s="265">
        <v>8.1</v>
      </c>
      <c r="I412" s="266"/>
      <c r="J412" s="267">
        <f>ROUND(I412*H412,2)</f>
        <v>0</v>
      </c>
      <c r="K412" s="268"/>
      <c r="L412" s="269"/>
      <c r="M412" s="270" t="s">
        <v>1</v>
      </c>
      <c r="N412" s="271" t="s">
        <v>38</v>
      </c>
      <c r="O412" s="72"/>
      <c r="P412" s="201">
        <f>O412*H412</f>
        <v>0</v>
      </c>
      <c r="Q412" s="201">
        <v>0</v>
      </c>
      <c r="R412" s="201">
        <f>Q412*H412</f>
        <v>0</v>
      </c>
      <c r="S412" s="201">
        <v>0</v>
      </c>
      <c r="T412" s="202">
        <f>S412*H412</f>
        <v>0</v>
      </c>
      <c r="U412" s="35"/>
      <c r="V412" s="35"/>
      <c r="W412" s="35"/>
      <c r="X412" s="35"/>
      <c r="Y412" s="35"/>
      <c r="Z412" s="35"/>
      <c r="AA412" s="35"/>
      <c r="AB412" s="35"/>
      <c r="AC412" s="35"/>
      <c r="AD412" s="35"/>
      <c r="AE412" s="35"/>
      <c r="AR412" s="203" t="s">
        <v>542</v>
      </c>
      <c r="AT412" s="203" t="s">
        <v>401</v>
      </c>
      <c r="AU412" s="203" t="s">
        <v>73</v>
      </c>
      <c r="AY412" s="18" t="s">
        <v>263</v>
      </c>
      <c r="BE412" s="204">
        <f>IF(N412="základní",J412,0)</f>
        <v>0</v>
      </c>
      <c r="BF412" s="204">
        <f>IF(N412="snížená",J412,0)</f>
        <v>0</v>
      </c>
      <c r="BG412" s="204">
        <f>IF(N412="zákl. přenesená",J412,0)</f>
        <v>0</v>
      </c>
      <c r="BH412" s="204">
        <f>IF(N412="sníž. přenesená",J412,0)</f>
        <v>0</v>
      </c>
      <c r="BI412" s="204">
        <f>IF(N412="nulová",J412,0)</f>
        <v>0</v>
      </c>
      <c r="BJ412" s="18" t="s">
        <v>71</v>
      </c>
      <c r="BK412" s="204">
        <f>ROUND(I412*H412,2)</f>
        <v>0</v>
      </c>
      <c r="BL412" s="18" t="s">
        <v>416</v>
      </c>
      <c r="BM412" s="203" t="s">
        <v>5237</v>
      </c>
    </row>
    <row r="413" spans="1:65" s="2" customFormat="1" ht="24.2" customHeight="1">
      <c r="A413" s="35"/>
      <c r="B413" s="36"/>
      <c r="C413" s="191" t="s">
        <v>740</v>
      </c>
      <c r="D413" s="191" t="s">
        <v>266</v>
      </c>
      <c r="E413" s="192" t="s">
        <v>1448</v>
      </c>
      <c r="F413" s="193" t="s">
        <v>1449</v>
      </c>
      <c r="G413" s="194" t="s">
        <v>307</v>
      </c>
      <c r="H413" s="195">
        <v>2.8000000000000001E-2</v>
      </c>
      <c r="I413" s="196"/>
      <c r="J413" s="197">
        <f>ROUND(I413*H413,2)</f>
        <v>0</v>
      </c>
      <c r="K413" s="198"/>
      <c r="L413" s="40"/>
      <c r="M413" s="199" t="s">
        <v>1</v>
      </c>
      <c r="N413" s="200" t="s">
        <v>38</v>
      </c>
      <c r="O413" s="72"/>
      <c r="P413" s="201">
        <f>O413*H413</f>
        <v>0</v>
      </c>
      <c r="Q413" s="201">
        <v>0</v>
      </c>
      <c r="R413" s="201">
        <f>Q413*H413</f>
        <v>0</v>
      </c>
      <c r="S413" s="201">
        <v>0</v>
      </c>
      <c r="T413" s="202">
        <f>S413*H413</f>
        <v>0</v>
      </c>
      <c r="U413" s="35"/>
      <c r="V413" s="35"/>
      <c r="W413" s="35"/>
      <c r="X413" s="35"/>
      <c r="Y413" s="35"/>
      <c r="Z413" s="35"/>
      <c r="AA413" s="35"/>
      <c r="AB413" s="35"/>
      <c r="AC413" s="35"/>
      <c r="AD413" s="35"/>
      <c r="AE413" s="35"/>
      <c r="AR413" s="203" t="s">
        <v>416</v>
      </c>
      <c r="AT413" s="203" t="s">
        <v>266</v>
      </c>
      <c r="AU413" s="203" t="s">
        <v>73</v>
      </c>
      <c r="AY413" s="18" t="s">
        <v>263</v>
      </c>
      <c r="BE413" s="204">
        <f>IF(N413="základní",J413,0)</f>
        <v>0</v>
      </c>
      <c r="BF413" s="204">
        <f>IF(N413="snížená",J413,0)</f>
        <v>0</v>
      </c>
      <c r="BG413" s="204">
        <f>IF(N413="zákl. přenesená",J413,0)</f>
        <v>0</v>
      </c>
      <c r="BH413" s="204">
        <f>IF(N413="sníž. přenesená",J413,0)</f>
        <v>0</v>
      </c>
      <c r="BI413" s="204">
        <f>IF(N413="nulová",J413,0)</f>
        <v>0</v>
      </c>
      <c r="BJ413" s="18" t="s">
        <v>71</v>
      </c>
      <c r="BK413" s="204">
        <f>ROUND(I413*H413,2)</f>
        <v>0</v>
      </c>
      <c r="BL413" s="18" t="s">
        <v>416</v>
      </c>
      <c r="BM413" s="203" t="s">
        <v>5238</v>
      </c>
    </row>
    <row r="414" spans="1:65" s="2" customFormat="1" ht="19.5">
      <c r="A414" s="35"/>
      <c r="B414" s="36"/>
      <c r="C414" s="37"/>
      <c r="D414" s="207" t="s">
        <v>294</v>
      </c>
      <c r="E414" s="37"/>
      <c r="F414" s="239" t="s">
        <v>5239</v>
      </c>
      <c r="G414" s="37"/>
      <c r="H414" s="37"/>
      <c r="I414" s="240"/>
      <c r="J414" s="37"/>
      <c r="K414" s="37"/>
      <c r="L414" s="40"/>
      <c r="M414" s="241"/>
      <c r="N414" s="242"/>
      <c r="O414" s="72"/>
      <c r="P414" s="72"/>
      <c r="Q414" s="72"/>
      <c r="R414" s="72"/>
      <c r="S414" s="72"/>
      <c r="T414" s="73"/>
      <c r="U414" s="35"/>
      <c r="V414" s="35"/>
      <c r="W414" s="35"/>
      <c r="X414" s="35"/>
      <c r="Y414" s="35"/>
      <c r="Z414" s="35"/>
      <c r="AA414" s="35"/>
      <c r="AB414" s="35"/>
      <c r="AC414" s="35"/>
      <c r="AD414" s="35"/>
      <c r="AE414" s="35"/>
      <c r="AT414" s="18" t="s">
        <v>294</v>
      </c>
      <c r="AU414" s="18" t="s">
        <v>73</v>
      </c>
    </row>
    <row r="415" spans="1:65" s="12" customFormat="1" ht="22.9" customHeight="1">
      <c r="B415" s="175"/>
      <c r="C415" s="176"/>
      <c r="D415" s="177" t="s">
        <v>63</v>
      </c>
      <c r="E415" s="189" t="s">
        <v>1451</v>
      </c>
      <c r="F415" s="189" t="s">
        <v>1452</v>
      </c>
      <c r="G415" s="176"/>
      <c r="H415" s="176"/>
      <c r="I415" s="179"/>
      <c r="J415" s="190">
        <f>BK415</f>
        <v>0</v>
      </c>
      <c r="K415" s="176"/>
      <c r="L415" s="181"/>
      <c r="M415" s="182"/>
      <c r="N415" s="183"/>
      <c r="O415" s="183"/>
      <c r="P415" s="184">
        <f>SUM(P416:P460)</f>
        <v>0</v>
      </c>
      <c r="Q415" s="183"/>
      <c r="R415" s="184">
        <f>SUM(R416:R460)</f>
        <v>0</v>
      </c>
      <c r="S415" s="183"/>
      <c r="T415" s="185">
        <f>SUM(T416:T460)</f>
        <v>0</v>
      </c>
      <c r="AR415" s="186" t="s">
        <v>73</v>
      </c>
      <c r="AT415" s="187" t="s">
        <v>63</v>
      </c>
      <c r="AU415" s="187" t="s">
        <v>71</v>
      </c>
      <c r="AY415" s="186" t="s">
        <v>263</v>
      </c>
      <c r="BK415" s="188">
        <f>SUM(BK416:BK460)</f>
        <v>0</v>
      </c>
    </row>
    <row r="416" spans="1:65" s="2" customFormat="1" ht="24.2" customHeight="1">
      <c r="A416" s="35"/>
      <c r="B416" s="36"/>
      <c r="C416" s="191" t="s">
        <v>594</v>
      </c>
      <c r="D416" s="191" t="s">
        <v>266</v>
      </c>
      <c r="E416" s="192" t="s">
        <v>5240</v>
      </c>
      <c r="F416" s="193" t="s">
        <v>5241</v>
      </c>
      <c r="G416" s="194" t="s">
        <v>269</v>
      </c>
      <c r="H416" s="195">
        <v>792.05</v>
      </c>
      <c r="I416" s="196"/>
      <c r="J416" s="197">
        <f>ROUND(I416*H416,2)</f>
        <v>0</v>
      </c>
      <c r="K416" s="198"/>
      <c r="L416" s="40"/>
      <c r="M416" s="199" t="s">
        <v>1</v>
      </c>
      <c r="N416" s="200" t="s">
        <v>38</v>
      </c>
      <c r="O416" s="72"/>
      <c r="P416" s="201">
        <f>O416*H416</f>
        <v>0</v>
      </c>
      <c r="Q416" s="201">
        <v>0</v>
      </c>
      <c r="R416" s="201">
        <f>Q416*H416</f>
        <v>0</v>
      </c>
      <c r="S416" s="201">
        <v>0</v>
      </c>
      <c r="T416" s="202">
        <f>S416*H416</f>
        <v>0</v>
      </c>
      <c r="U416" s="35"/>
      <c r="V416" s="35"/>
      <c r="W416" s="35"/>
      <c r="X416" s="35"/>
      <c r="Y416" s="35"/>
      <c r="Z416" s="35"/>
      <c r="AA416" s="35"/>
      <c r="AB416" s="35"/>
      <c r="AC416" s="35"/>
      <c r="AD416" s="35"/>
      <c r="AE416" s="35"/>
      <c r="AR416" s="203" t="s">
        <v>416</v>
      </c>
      <c r="AT416" s="203" t="s">
        <v>266</v>
      </c>
      <c r="AU416" s="203" t="s">
        <v>73</v>
      </c>
      <c r="AY416" s="18" t="s">
        <v>263</v>
      </c>
      <c r="BE416" s="204">
        <f>IF(N416="základní",J416,0)</f>
        <v>0</v>
      </c>
      <c r="BF416" s="204">
        <f>IF(N416="snížená",J416,0)</f>
        <v>0</v>
      </c>
      <c r="BG416" s="204">
        <f>IF(N416="zákl. přenesená",J416,0)</f>
        <v>0</v>
      </c>
      <c r="BH416" s="204">
        <f>IF(N416="sníž. přenesená",J416,0)</f>
        <v>0</v>
      </c>
      <c r="BI416" s="204">
        <f>IF(N416="nulová",J416,0)</f>
        <v>0</v>
      </c>
      <c r="BJ416" s="18" t="s">
        <v>71</v>
      </c>
      <c r="BK416" s="204">
        <f>ROUND(I416*H416,2)</f>
        <v>0</v>
      </c>
      <c r="BL416" s="18" t="s">
        <v>416</v>
      </c>
      <c r="BM416" s="203" t="s">
        <v>5242</v>
      </c>
    </row>
    <row r="417" spans="1:65" s="2" customFormat="1" ht="19.5">
      <c r="A417" s="35"/>
      <c r="B417" s="36"/>
      <c r="C417" s="37"/>
      <c r="D417" s="207" t="s">
        <v>294</v>
      </c>
      <c r="E417" s="37"/>
      <c r="F417" s="239" t="s">
        <v>5243</v>
      </c>
      <c r="G417" s="37"/>
      <c r="H417" s="37"/>
      <c r="I417" s="240"/>
      <c r="J417" s="37"/>
      <c r="K417" s="37"/>
      <c r="L417" s="40"/>
      <c r="M417" s="241"/>
      <c r="N417" s="242"/>
      <c r="O417" s="72"/>
      <c r="P417" s="72"/>
      <c r="Q417" s="72"/>
      <c r="R417" s="72"/>
      <c r="S417" s="72"/>
      <c r="T417" s="73"/>
      <c r="U417" s="35"/>
      <c r="V417" s="35"/>
      <c r="W417" s="35"/>
      <c r="X417" s="35"/>
      <c r="Y417" s="35"/>
      <c r="Z417" s="35"/>
      <c r="AA417" s="35"/>
      <c r="AB417" s="35"/>
      <c r="AC417" s="35"/>
      <c r="AD417" s="35"/>
      <c r="AE417" s="35"/>
      <c r="AT417" s="18" t="s">
        <v>294</v>
      </c>
      <c r="AU417" s="18" t="s">
        <v>73</v>
      </c>
    </row>
    <row r="418" spans="1:65" s="16" customFormat="1">
      <c r="B418" s="248"/>
      <c r="C418" s="249"/>
      <c r="D418" s="207" t="s">
        <v>272</v>
      </c>
      <c r="E418" s="250" t="s">
        <v>1</v>
      </c>
      <c r="F418" s="251" t="s">
        <v>5244</v>
      </c>
      <c r="G418" s="249"/>
      <c r="H418" s="250" t="s">
        <v>1</v>
      </c>
      <c r="I418" s="252"/>
      <c r="J418" s="249"/>
      <c r="K418" s="249"/>
      <c r="L418" s="253"/>
      <c r="M418" s="254"/>
      <c r="N418" s="255"/>
      <c r="O418" s="255"/>
      <c r="P418" s="255"/>
      <c r="Q418" s="255"/>
      <c r="R418" s="255"/>
      <c r="S418" s="255"/>
      <c r="T418" s="256"/>
      <c r="AT418" s="257" t="s">
        <v>272</v>
      </c>
      <c r="AU418" s="257" t="s">
        <v>73</v>
      </c>
      <c r="AV418" s="16" t="s">
        <v>71</v>
      </c>
      <c r="AW418" s="16" t="s">
        <v>30</v>
      </c>
      <c r="AX418" s="16" t="s">
        <v>64</v>
      </c>
      <c r="AY418" s="257" t="s">
        <v>263</v>
      </c>
    </row>
    <row r="419" spans="1:65" s="13" customFormat="1">
      <c r="B419" s="205"/>
      <c r="C419" s="206"/>
      <c r="D419" s="207" t="s">
        <v>272</v>
      </c>
      <c r="E419" s="208" t="s">
        <v>1</v>
      </c>
      <c r="F419" s="209" t="s">
        <v>5245</v>
      </c>
      <c r="G419" s="206"/>
      <c r="H419" s="210">
        <v>117.81</v>
      </c>
      <c r="I419" s="211"/>
      <c r="J419" s="206"/>
      <c r="K419" s="206"/>
      <c r="L419" s="212"/>
      <c r="M419" s="213"/>
      <c r="N419" s="214"/>
      <c r="O419" s="214"/>
      <c r="P419" s="214"/>
      <c r="Q419" s="214"/>
      <c r="R419" s="214"/>
      <c r="S419" s="214"/>
      <c r="T419" s="215"/>
      <c r="AT419" s="216" t="s">
        <v>272</v>
      </c>
      <c r="AU419" s="216" t="s">
        <v>73</v>
      </c>
      <c r="AV419" s="13" t="s">
        <v>73</v>
      </c>
      <c r="AW419" s="13" t="s">
        <v>30</v>
      </c>
      <c r="AX419" s="13" t="s">
        <v>64</v>
      </c>
      <c r="AY419" s="216" t="s">
        <v>263</v>
      </c>
    </row>
    <row r="420" spans="1:65" s="16" customFormat="1">
      <c r="B420" s="248"/>
      <c r="C420" s="249"/>
      <c r="D420" s="207" t="s">
        <v>272</v>
      </c>
      <c r="E420" s="250" t="s">
        <v>1</v>
      </c>
      <c r="F420" s="251" t="s">
        <v>5246</v>
      </c>
      <c r="G420" s="249"/>
      <c r="H420" s="250" t="s">
        <v>1</v>
      </c>
      <c r="I420" s="252"/>
      <c r="J420" s="249"/>
      <c r="K420" s="249"/>
      <c r="L420" s="253"/>
      <c r="M420" s="254"/>
      <c r="N420" s="255"/>
      <c r="O420" s="255"/>
      <c r="P420" s="255"/>
      <c r="Q420" s="255"/>
      <c r="R420" s="255"/>
      <c r="S420" s="255"/>
      <c r="T420" s="256"/>
      <c r="AT420" s="257" t="s">
        <v>272</v>
      </c>
      <c r="AU420" s="257" t="s">
        <v>73</v>
      </c>
      <c r="AV420" s="16" t="s">
        <v>71</v>
      </c>
      <c r="AW420" s="16" t="s">
        <v>30</v>
      </c>
      <c r="AX420" s="16" t="s">
        <v>64</v>
      </c>
      <c r="AY420" s="257" t="s">
        <v>263</v>
      </c>
    </row>
    <row r="421" spans="1:65" s="13" customFormat="1">
      <c r="B421" s="205"/>
      <c r="C421" s="206"/>
      <c r="D421" s="207" t="s">
        <v>272</v>
      </c>
      <c r="E421" s="208" t="s">
        <v>1</v>
      </c>
      <c r="F421" s="209" t="s">
        <v>5247</v>
      </c>
      <c r="G421" s="206"/>
      <c r="H421" s="210">
        <v>195.89</v>
      </c>
      <c r="I421" s="211"/>
      <c r="J421" s="206"/>
      <c r="K421" s="206"/>
      <c r="L421" s="212"/>
      <c r="M421" s="213"/>
      <c r="N421" s="214"/>
      <c r="O421" s="214"/>
      <c r="P421" s="214"/>
      <c r="Q421" s="214"/>
      <c r="R421" s="214"/>
      <c r="S421" s="214"/>
      <c r="T421" s="215"/>
      <c r="AT421" s="216" t="s">
        <v>272</v>
      </c>
      <c r="AU421" s="216" t="s">
        <v>73</v>
      </c>
      <c r="AV421" s="13" t="s">
        <v>73</v>
      </c>
      <c r="AW421" s="13" t="s">
        <v>30</v>
      </c>
      <c r="AX421" s="13" t="s">
        <v>64</v>
      </c>
      <c r="AY421" s="216" t="s">
        <v>263</v>
      </c>
    </row>
    <row r="422" spans="1:65" s="16" customFormat="1">
      <c r="B422" s="248"/>
      <c r="C422" s="249"/>
      <c r="D422" s="207" t="s">
        <v>272</v>
      </c>
      <c r="E422" s="250" t="s">
        <v>1</v>
      </c>
      <c r="F422" s="251" t="s">
        <v>5248</v>
      </c>
      <c r="G422" s="249"/>
      <c r="H422" s="250" t="s">
        <v>1</v>
      </c>
      <c r="I422" s="252"/>
      <c r="J422" s="249"/>
      <c r="K422" s="249"/>
      <c r="L422" s="253"/>
      <c r="M422" s="254"/>
      <c r="N422" s="255"/>
      <c r="O422" s="255"/>
      <c r="P422" s="255"/>
      <c r="Q422" s="255"/>
      <c r="R422" s="255"/>
      <c r="S422" s="255"/>
      <c r="T422" s="256"/>
      <c r="AT422" s="257" t="s">
        <v>272</v>
      </c>
      <c r="AU422" s="257" t="s">
        <v>73</v>
      </c>
      <c r="AV422" s="16" t="s">
        <v>71</v>
      </c>
      <c r="AW422" s="16" t="s">
        <v>30</v>
      </c>
      <c r="AX422" s="16" t="s">
        <v>64</v>
      </c>
      <c r="AY422" s="257" t="s">
        <v>263</v>
      </c>
    </row>
    <row r="423" spans="1:65" s="13" customFormat="1">
      <c r="B423" s="205"/>
      <c r="C423" s="206"/>
      <c r="D423" s="207" t="s">
        <v>272</v>
      </c>
      <c r="E423" s="208" t="s">
        <v>1</v>
      </c>
      <c r="F423" s="209" t="s">
        <v>5249</v>
      </c>
      <c r="G423" s="206"/>
      <c r="H423" s="210">
        <v>86.49</v>
      </c>
      <c r="I423" s="211"/>
      <c r="J423" s="206"/>
      <c r="K423" s="206"/>
      <c r="L423" s="212"/>
      <c r="M423" s="213"/>
      <c r="N423" s="214"/>
      <c r="O423" s="214"/>
      <c r="P423" s="214"/>
      <c r="Q423" s="214"/>
      <c r="R423" s="214"/>
      <c r="S423" s="214"/>
      <c r="T423" s="215"/>
      <c r="AT423" s="216" t="s">
        <v>272</v>
      </c>
      <c r="AU423" s="216" t="s">
        <v>73</v>
      </c>
      <c r="AV423" s="13" t="s">
        <v>73</v>
      </c>
      <c r="AW423" s="13" t="s">
        <v>30</v>
      </c>
      <c r="AX423" s="13" t="s">
        <v>64</v>
      </c>
      <c r="AY423" s="216" t="s">
        <v>263</v>
      </c>
    </row>
    <row r="424" spans="1:65" s="16" customFormat="1">
      <c r="B424" s="248"/>
      <c r="C424" s="249"/>
      <c r="D424" s="207" t="s">
        <v>272</v>
      </c>
      <c r="E424" s="250" t="s">
        <v>1</v>
      </c>
      <c r="F424" s="251" t="s">
        <v>5250</v>
      </c>
      <c r="G424" s="249"/>
      <c r="H424" s="250" t="s">
        <v>1</v>
      </c>
      <c r="I424" s="252"/>
      <c r="J424" s="249"/>
      <c r="K424" s="249"/>
      <c r="L424" s="253"/>
      <c r="M424" s="254"/>
      <c r="N424" s="255"/>
      <c r="O424" s="255"/>
      <c r="P424" s="255"/>
      <c r="Q424" s="255"/>
      <c r="R424" s="255"/>
      <c r="S424" s="255"/>
      <c r="T424" s="256"/>
      <c r="AT424" s="257" t="s">
        <v>272</v>
      </c>
      <c r="AU424" s="257" t="s">
        <v>73</v>
      </c>
      <c r="AV424" s="16" t="s">
        <v>71</v>
      </c>
      <c r="AW424" s="16" t="s">
        <v>30</v>
      </c>
      <c r="AX424" s="16" t="s">
        <v>64</v>
      </c>
      <c r="AY424" s="257" t="s">
        <v>263</v>
      </c>
    </row>
    <row r="425" spans="1:65" s="13" customFormat="1">
      <c r="B425" s="205"/>
      <c r="C425" s="206"/>
      <c r="D425" s="207" t="s">
        <v>272</v>
      </c>
      <c r="E425" s="208" t="s">
        <v>1</v>
      </c>
      <c r="F425" s="209" t="s">
        <v>5251</v>
      </c>
      <c r="G425" s="206"/>
      <c r="H425" s="210">
        <v>351.3</v>
      </c>
      <c r="I425" s="211"/>
      <c r="J425" s="206"/>
      <c r="K425" s="206"/>
      <c r="L425" s="212"/>
      <c r="M425" s="213"/>
      <c r="N425" s="214"/>
      <c r="O425" s="214"/>
      <c r="P425" s="214"/>
      <c r="Q425" s="214"/>
      <c r="R425" s="214"/>
      <c r="S425" s="214"/>
      <c r="T425" s="215"/>
      <c r="AT425" s="216" t="s">
        <v>272</v>
      </c>
      <c r="AU425" s="216" t="s">
        <v>73</v>
      </c>
      <c r="AV425" s="13" t="s">
        <v>73</v>
      </c>
      <c r="AW425" s="13" t="s">
        <v>30</v>
      </c>
      <c r="AX425" s="13" t="s">
        <v>64</v>
      </c>
      <c r="AY425" s="216" t="s">
        <v>263</v>
      </c>
    </row>
    <row r="426" spans="1:65" s="16" customFormat="1">
      <c r="B426" s="248"/>
      <c r="C426" s="249"/>
      <c r="D426" s="207" t="s">
        <v>272</v>
      </c>
      <c r="E426" s="250" t="s">
        <v>1</v>
      </c>
      <c r="F426" s="251" t="s">
        <v>5252</v>
      </c>
      <c r="G426" s="249"/>
      <c r="H426" s="250" t="s">
        <v>1</v>
      </c>
      <c r="I426" s="252"/>
      <c r="J426" s="249"/>
      <c r="K426" s="249"/>
      <c r="L426" s="253"/>
      <c r="M426" s="254"/>
      <c r="N426" s="255"/>
      <c r="O426" s="255"/>
      <c r="P426" s="255"/>
      <c r="Q426" s="255"/>
      <c r="R426" s="255"/>
      <c r="S426" s="255"/>
      <c r="T426" s="256"/>
      <c r="AT426" s="257" t="s">
        <v>272</v>
      </c>
      <c r="AU426" s="257" t="s">
        <v>73</v>
      </c>
      <c r="AV426" s="16" t="s">
        <v>71</v>
      </c>
      <c r="AW426" s="16" t="s">
        <v>30</v>
      </c>
      <c r="AX426" s="16" t="s">
        <v>64</v>
      </c>
      <c r="AY426" s="257" t="s">
        <v>263</v>
      </c>
    </row>
    <row r="427" spans="1:65" s="13" customFormat="1">
      <c r="B427" s="205"/>
      <c r="C427" s="206"/>
      <c r="D427" s="207" t="s">
        <v>272</v>
      </c>
      <c r="E427" s="208" t="s">
        <v>1</v>
      </c>
      <c r="F427" s="209" t="s">
        <v>5253</v>
      </c>
      <c r="G427" s="206"/>
      <c r="H427" s="210">
        <v>5.68</v>
      </c>
      <c r="I427" s="211"/>
      <c r="J427" s="206"/>
      <c r="K427" s="206"/>
      <c r="L427" s="212"/>
      <c r="M427" s="213"/>
      <c r="N427" s="214"/>
      <c r="O427" s="214"/>
      <c r="P427" s="214"/>
      <c r="Q427" s="214"/>
      <c r="R427" s="214"/>
      <c r="S427" s="214"/>
      <c r="T427" s="215"/>
      <c r="AT427" s="216" t="s">
        <v>272</v>
      </c>
      <c r="AU427" s="216" t="s">
        <v>73</v>
      </c>
      <c r="AV427" s="13" t="s">
        <v>73</v>
      </c>
      <c r="AW427" s="13" t="s">
        <v>30</v>
      </c>
      <c r="AX427" s="13" t="s">
        <v>64</v>
      </c>
      <c r="AY427" s="216" t="s">
        <v>263</v>
      </c>
    </row>
    <row r="428" spans="1:65" s="16" customFormat="1">
      <c r="B428" s="248"/>
      <c r="C428" s="249"/>
      <c r="D428" s="207" t="s">
        <v>272</v>
      </c>
      <c r="E428" s="250" t="s">
        <v>1</v>
      </c>
      <c r="F428" s="251" t="s">
        <v>5254</v>
      </c>
      <c r="G428" s="249"/>
      <c r="H428" s="250" t="s">
        <v>1</v>
      </c>
      <c r="I428" s="252"/>
      <c r="J428" s="249"/>
      <c r="K428" s="249"/>
      <c r="L428" s="253"/>
      <c r="M428" s="254"/>
      <c r="N428" s="255"/>
      <c r="O428" s="255"/>
      <c r="P428" s="255"/>
      <c r="Q428" s="255"/>
      <c r="R428" s="255"/>
      <c r="S428" s="255"/>
      <c r="T428" s="256"/>
      <c r="AT428" s="257" t="s">
        <v>272</v>
      </c>
      <c r="AU428" s="257" t="s">
        <v>73</v>
      </c>
      <c r="AV428" s="16" t="s">
        <v>71</v>
      </c>
      <c r="AW428" s="16" t="s">
        <v>30</v>
      </c>
      <c r="AX428" s="16" t="s">
        <v>64</v>
      </c>
      <c r="AY428" s="257" t="s">
        <v>263</v>
      </c>
    </row>
    <row r="429" spans="1:65" s="13" customFormat="1">
      <c r="B429" s="205"/>
      <c r="C429" s="206"/>
      <c r="D429" s="207" t="s">
        <v>272</v>
      </c>
      <c r="E429" s="208" t="s">
        <v>1</v>
      </c>
      <c r="F429" s="209" t="s">
        <v>5255</v>
      </c>
      <c r="G429" s="206"/>
      <c r="H429" s="210">
        <v>34.880000000000003</v>
      </c>
      <c r="I429" s="211"/>
      <c r="J429" s="206"/>
      <c r="K429" s="206"/>
      <c r="L429" s="212"/>
      <c r="M429" s="213"/>
      <c r="N429" s="214"/>
      <c r="O429" s="214"/>
      <c r="P429" s="214"/>
      <c r="Q429" s="214"/>
      <c r="R429" s="214"/>
      <c r="S429" s="214"/>
      <c r="T429" s="215"/>
      <c r="AT429" s="216" t="s">
        <v>272</v>
      </c>
      <c r="AU429" s="216" t="s">
        <v>73</v>
      </c>
      <c r="AV429" s="13" t="s">
        <v>73</v>
      </c>
      <c r="AW429" s="13" t="s">
        <v>30</v>
      </c>
      <c r="AX429" s="13" t="s">
        <v>64</v>
      </c>
      <c r="AY429" s="216" t="s">
        <v>263</v>
      </c>
    </row>
    <row r="430" spans="1:65" s="15" customFormat="1">
      <c r="B430" s="228"/>
      <c r="C430" s="229"/>
      <c r="D430" s="207" t="s">
        <v>272</v>
      </c>
      <c r="E430" s="230" t="s">
        <v>1</v>
      </c>
      <c r="F430" s="231" t="s">
        <v>280</v>
      </c>
      <c r="G430" s="229"/>
      <c r="H430" s="232">
        <v>792.05</v>
      </c>
      <c r="I430" s="233"/>
      <c r="J430" s="229"/>
      <c r="K430" s="229"/>
      <c r="L430" s="234"/>
      <c r="M430" s="235"/>
      <c r="N430" s="236"/>
      <c r="O430" s="236"/>
      <c r="P430" s="236"/>
      <c r="Q430" s="236"/>
      <c r="R430" s="236"/>
      <c r="S430" s="236"/>
      <c r="T430" s="237"/>
      <c r="AT430" s="238" t="s">
        <v>272</v>
      </c>
      <c r="AU430" s="238" t="s">
        <v>73</v>
      </c>
      <c r="AV430" s="15" t="s">
        <v>270</v>
      </c>
      <c r="AW430" s="15" t="s">
        <v>30</v>
      </c>
      <c r="AX430" s="15" t="s">
        <v>71</v>
      </c>
      <c r="AY430" s="238" t="s">
        <v>263</v>
      </c>
    </row>
    <row r="431" spans="1:65" s="2" customFormat="1" ht="24.2" customHeight="1">
      <c r="A431" s="35"/>
      <c r="B431" s="36"/>
      <c r="C431" s="191" t="s">
        <v>767</v>
      </c>
      <c r="D431" s="191" t="s">
        <v>266</v>
      </c>
      <c r="E431" s="192" t="s">
        <v>3877</v>
      </c>
      <c r="F431" s="193" t="s">
        <v>3878</v>
      </c>
      <c r="G431" s="194" t="s">
        <v>269</v>
      </c>
      <c r="H431" s="195">
        <v>792.05</v>
      </c>
      <c r="I431" s="196"/>
      <c r="J431" s="197">
        <f>ROUND(I431*H431,2)</f>
        <v>0</v>
      </c>
      <c r="K431" s="198"/>
      <c r="L431" s="40"/>
      <c r="M431" s="199" t="s">
        <v>1</v>
      </c>
      <c r="N431" s="200" t="s">
        <v>38</v>
      </c>
      <c r="O431" s="72"/>
      <c r="P431" s="201">
        <f>O431*H431</f>
        <v>0</v>
      </c>
      <c r="Q431" s="201">
        <v>0</v>
      </c>
      <c r="R431" s="201">
        <f>Q431*H431</f>
        <v>0</v>
      </c>
      <c r="S431" s="201">
        <v>0</v>
      </c>
      <c r="T431" s="202">
        <f>S431*H431</f>
        <v>0</v>
      </c>
      <c r="U431" s="35"/>
      <c r="V431" s="35"/>
      <c r="W431" s="35"/>
      <c r="X431" s="35"/>
      <c r="Y431" s="35"/>
      <c r="Z431" s="35"/>
      <c r="AA431" s="35"/>
      <c r="AB431" s="35"/>
      <c r="AC431" s="35"/>
      <c r="AD431" s="35"/>
      <c r="AE431" s="35"/>
      <c r="AR431" s="203" t="s">
        <v>416</v>
      </c>
      <c r="AT431" s="203" t="s">
        <v>266</v>
      </c>
      <c r="AU431" s="203" t="s">
        <v>73</v>
      </c>
      <c r="AY431" s="18" t="s">
        <v>263</v>
      </c>
      <c r="BE431" s="204">
        <f>IF(N431="základní",J431,0)</f>
        <v>0</v>
      </c>
      <c r="BF431" s="204">
        <f>IF(N431="snížená",J431,0)</f>
        <v>0</v>
      </c>
      <c r="BG431" s="204">
        <f>IF(N431="zákl. přenesená",J431,0)</f>
        <v>0</v>
      </c>
      <c r="BH431" s="204">
        <f>IF(N431="sníž. přenesená",J431,0)</f>
        <v>0</v>
      </c>
      <c r="BI431" s="204">
        <f>IF(N431="nulová",J431,0)</f>
        <v>0</v>
      </c>
      <c r="BJ431" s="18" t="s">
        <v>71</v>
      </c>
      <c r="BK431" s="204">
        <f>ROUND(I431*H431,2)</f>
        <v>0</v>
      </c>
      <c r="BL431" s="18" t="s">
        <v>416</v>
      </c>
      <c r="BM431" s="203" t="s">
        <v>5256</v>
      </c>
    </row>
    <row r="432" spans="1:65" s="2" customFormat="1" ht="19.5">
      <c r="A432" s="35"/>
      <c r="B432" s="36"/>
      <c r="C432" s="37"/>
      <c r="D432" s="207" t="s">
        <v>294</v>
      </c>
      <c r="E432" s="37"/>
      <c r="F432" s="239" t="s">
        <v>5257</v>
      </c>
      <c r="G432" s="37"/>
      <c r="H432" s="37"/>
      <c r="I432" s="240"/>
      <c r="J432" s="37"/>
      <c r="K432" s="37"/>
      <c r="L432" s="40"/>
      <c r="M432" s="241"/>
      <c r="N432" s="242"/>
      <c r="O432" s="72"/>
      <c r="P432" s="72"/>
      <c r="Q432" s="72"/>
      <c r="R432" s="72"/>
      <c r="S432" s="72"/>
      <c r="T432" s="73"/>
      <c r="U432" s="35"/>
      <c r="V432" s="35"/>
      <c r="W432" s="35"/>
      <c r="X432" s="35"/>
      <c r="Y432" s="35"/>
      <c r="Z432" s="35"/>
      <c r="AA432" s="35"/>
      <c r="AB432" s="35"/>
      <c r="AC432" s="35"/>
      <c r="AD432" s="35"/>
      <c r="AE432" s="35"/>
      <c r="AT432" s="18" t="s">
        <v>294</v>
      </c>
      <c r="AU432" s="18" t="s">
        <v>73</v>
      </c>
    </row>
    <row r="433" spans="1:65" s="16" customFormat="1">
      <c r="B433" s="248"/>
      <c r="C433" s="249"/>
      <c r="D433" s="207" t="s">
        <v>272</v>
      </c>
      <c r="E433" s="250" t="s">
        <v>1</v>
      </c>
      <c r="F433" s="251" t="s">
        <v>5244</v>
      </c>
      <c r="G433" s="249"/>
      <c r="H433" s="250" t="s">
        <v>1</v>
      </c>
      <c r="I433" s="252"/>
      <c r="J433" s="249"/>
      <c r="K433" s="249"/>
      <c r="L433" s="253"/>
      <c r="M433" s="254"/>
      <c r="N433" s="255"/>
      <c r="O433" s="255"/>
      <c r="P433" s="255"/>
      <c r="Q433" s="255"/>
      <c r="R433" s="255"/>
      <c r="S433" s="255"/>
      <c r="T433" s="256"/>
      <c r="AT433" s="257" t="s">
        <v>272</v>
      </c>
      <c r="AU433" s="257" t="s">
        <v>73</v>
      </c>
      <c r="AV433" s="16" t="s">
        <v>71</v>
      </c>
      <c r="AW433" s="16" t="s">
        <v>30</v>
      </c>
      <c r="AX433" s="16" t="s">
        <v>64</v>
      </c>
      <c r="AY433" s="257" t="s">
        <v>263</v>
      </c>
    </row>
    <row r="434" spans="1:65" s="13" customFormat="1">
      <c r="B434" s="205"/>
      <c r="C434" s="206"/>
      <c r="D434" s="207" t="s">
        <v>272</v>
      </c>
      <c r="E434" s="208" t="s">
        <v>1</v>
      </c>
      <c r="F434" s="209" t="s">
        <v>5245</v>
      </c>
      <c r="G434" s="206"/>
      <c r="H434" s="210">
        <v>117.81</v>
      </c>
      <c r="I434" s="211"/>
      <c r="J434" s="206"/>
      <c r="K434" s="206"/>
      <c r="L434" s="212"/>
      <c r="M434" s="213"/>
      <c r="N434" s="214"/>
      <c r="O434" s="214"/>
      <c r="P434" s="214"/>
      <c r="Q434" s="214"/>
      <c r="R434" s="214"/>
      <c r="S434" s="214"/>
      <c r="T434" s="215"/>
      <c r="AT434" s="216" t="s">
        <v>272</v>
      </c>
      <c r="AU434" s="216" t="s">
        <v>73</v>
      </c>
      <c r="AV434" s="13" t="s">
        <v>73</v>
      </c>
      <c r="AW434" s="13" t="s">
        <v>30</v>
      </c>
      <c r="AX434" s="13" t="s">
        <v>64</v>
      </c>
      <c r="AY434" s="216" t="s">
        <v>263</v>
      </c>
    </row>
    <row r="435" spans="1:65" s="16" customFormat="1">
      <c r="B435" s="248"/>
      <c r="C435" s="249"/>
      <c r="D435" s="207" t="s">
        <v>272</v>
      </c>
      <c r="E435" s="250" t="s">
        <v>1</v>
      </c>
      <c r="F435" s="251" t="s">
        <v>5246</v>
      </c>
      <c r="G435" s="249"/>
      <c r="H435" s="250" t="s">
        <v>1</v>
      </c>
      <c r="I435" s="252"/>
      <c r="J435" s="249"/>
      <c r="K435" s="249"/>
      <c r="L435" s="253"/>
      <c r="M435" s="254"/>
      <c r="N435" s="255"/>
      <c r="O435" s="255"/>
      <c r="P435" s="255"/>
      <c r="Q435" s="255"/>
      <c r="R435" s="255"/>
      <c r="S435" s="255"/>
      <c r="T435" s="256"/>
      <c r="AT435" s="257" t="s">
        <v>272</v>
      </c>
      <c r="AU435" s="257" t="s">
        <v>73</v>
      </c>
      <c r="AV435" s="16" t="s">
        <v>71</v>
      </c>
      <c r="AW435" s="16" t="s">
        <v>30</v>
      </c>
      <c r="AX435" s="16" t="s">
        <v>64</v>
      </c>
      <c r="AY435" s="257" t="s">
        <v>263</v>
      </c>
    </row>
    <row r="436" spans="1:65" s="13" customFormat="1">
      <c r="B436" s="205"/>
      <c r="C436" s="206"/>
      <c r="D436" s="207" t="s">
        <v>272</v>
      </c>
      <c r="E436" s="208" t="s">
        <v>1</v>
      </c>
      <c r="F436" s="209" t="s">
        <v>5247</v>
      </c>
      <c r="G436" s="206"/>
      <c r="H436" s="210">
        <v>195.89</v>
      </c>
      <c r="I436" s="211"/>
      <c r="J436" s="206"/>
      <c r="K436" s="206"/>
      <c r="L436" s="212"/>
      <c r="M436" s="213"/>
      <c r="N436" s="214"/>
      <c r="O436" s="214"/>
      <c r="P436" s="214"/>
      <c r="Q436" s="214"/>
      <c r="R436" s="214"/>
      <c r="S436" s="214"/>
      <c r="T436" s="215"/>
      <c r="AT436" s="216" t="s">
        <v>272</v>
      </c>
      <c r="AU436" s="216" t="s">
        <v>73</v>
      </c>
      <c r="AV436" s="13" t="s">
        <v>73</v>
      </c>
      <c r="AW436" s="13" t="s">
        <v>30</v>
      </c>
      <c r="AX436" s="13" t="s">
        <v>64</v>
      </c>
      <c r="AY436" s="216" t="s">
        <v>263</v>
      </c>
    </row>
    <row r="437" spans="1:65" s="16" customFormat="1">
      <c r="B437" s="248"/>
      <c r="C437" s="249"/>
      <c r="D437" s="207" t="s">
        <v>272</v>
      </c>
      <c r="E437" s="250" t="s">
        <v>1</v>
      </c>
      <c r="F437" s="251" t="s">
        <v>5248</v>
      </c>
      <c r="G437" s="249"/>
      <c r="H437" s="250" t="s">
        <v>1</v>
      </c>
      <c r="I437" s="252"/>
      <c r="J437" s="249"/>
      <c r="K437" s="249"/>
      <c r="L437" s="253"/>
      <c r="M437" s="254"/>
      <c r="N437" s="255"/>
      <c r="O437" s="255"/>
      <c r="P437" s="255"/>
      <c r="Q437" s="255"/>
      <c r="R437" s="255"/>
      <c r="S437" s="255"/>
      <c r="T437" s="256"/>
      <c r="AT437" s="257" t="s">
        <v>272</v>
      </c>
      <c r="AU437" s="257" t="s">
        <v>73</v>
      </c>
      <c r="AV437" s="16" t="s">
        <v>71</v>
      </c>
      <c r="AW437" s="16" t="s">
        <v>30</v>
      </c>
      <c r="AX437" s="16" t="s">
        <v>64</v>
      </c>
      <c r="AY437" s="257" t="s">
        <v>263</v>
      </c>
    </row>
    <row r="438" spans="1:65" s="13" customFormat="1">
      <c r="B438" s="205"/>
      <c r="C438" s="206"/>
      <c r="D438" s="207" t="s">
        <v>272</v>
      </c>
      <c r="E438" s="208" t="s">
        <v>1</v>
      </c>
      <c r="F438" s="209" t="s">
        <v>5249</v>
      </c>
      <c r="G438" s="206"/>
      <c r="H438" s="210">
        <v>86.49</v>
      </c>
      <c r="I438" s="211"/>
      <c r="J438" s="206"/>
      <c r="K438" s="206"/>
      <c r="L438" s="212"/>
      <c r="M438" s="213"/>
      <c r="N438" s="214"/>
      <c r="O438" s="214"/>
      <c r="P438" s="214"/>
      <c r="Q438" s="214"/>
      <c r="R438" s="214"/>
      <c r="S438" s="214"/>
      <c r="T438" s="215"/>
      <c r="AT438" s="216" t="s">
        <v>272</v>
      </c>
      <c r="AU438" s="216" t="s">
        <v>73</v>
      </c>
      <c r="AV438" s="13" t="s">
        <v>73</v>
      </c>
      <c r="AW438" s="13" t="s">
        <v>30</v>
      </c>
      <c r="AX438" s="13" t="s">
        <v>64</v>
      </c>
      <c r="AY438" s="216" t="s">
        <v>263</v>
      </c>
    </row>
    <row r="439" spans="1:65" s="16" customFormat="1">
      <c r="B439" s="248"/>
      <c r="C439" s="249"/>
      <c r="D439" s="207" t="s">
        <v>272</v>
      </c>
      <c r="E439" s="250" t="s">
        <v>1</v>
      </c>
      <c r="F439" s="251" t="s">
        <v>5250</v>
      </c>
      <c r="G439" s="249"/>
      <c r="H439" s="250" t="s">
        <v>1</v>
      </c>
      <c r="I439" s="252"/>
      <c r="J439" s="249"/>
      <c r="K439" s="249"/>
      <c r="L439" s="253"/>
      <c r="M439" s="254"/>
      <c r="N439" s="255"/>
      <c r="O439" s="255"/>
      <c r="P439" s="255"/>
      <c r="Q439" s="255"/>
      <c r="R439" s="255"/>
      <c r="S439" s="255"/>
      <c r="T439" s="256"/>
      <c r="AT439" s="257" t="s">
        <v>272</v>
      </c>
      <c r="AU439" s="257" t="s">
        <v>73</v>
      </c>
      <c r="AV439" s="16" t="s">
        <v>71</v>
      </c>
      <c r="AW439" s="16" t="s">
        <v>30</v>
      </c>
      <c r="AX439" s="16" t="s">
        <v>64</v>
      </c>
      <c r="AY439" s="257" t="s">
        <v>263</v>
      </c>
    </row>
    <row r="440" spans="1:65" s="13" customFormat="1">
      <c r="B440" s="205"/>
      <c r="C440" s="206"/>
      <c r="D440" s="207" t="s">
        <v>272</v>
      </c>
      <c r="E440" s="208" t="s">
        <v>1</v>
      </c>
      <c r="F440" s="209" t="s">
        <v>5251</v>
      </c>
      <c r="G440" s="206"/>
      <c r="H440" s="210">
        <v>351.3</v>
      </c>
      <c r="I440" s="211"/>
      <c r="J440" s="206"/>
      <c r="K440" s="206"/>
      <c r="L440" s="212"/>
      <c r="M440" s="213"/>
      <c r="N440" s="214"/>
      <c r="O440" s="214"/>
      <c r="P440" s="214"/>
      <c r="Q440" s="214"/>
      <c r="R440" s="214"/>
      <c r="S440" s="214"/>
      <c r="T440" s="215"/>
      <c r="AT440" s="216" t="s">
        <v>272</v>
      </c>
      <c r="AU440" s="216" t="s">
        <v>73</v>
      </c>
      <c r="AV440" s="13" t="s">
        <v>73</v>
      </c>
      <c r="AW440" s="13" t="s">
        <v>30</v>
      </c>
      <c r="AX440" s="13" t="s">
        <v>64</v>
      </c>
      <c r="AY440" s="216" t="s">
        <v>263</v>
      </c>
    </row>
    <row r="441" spans="1:65" s="16" customFormat="1">
      <c r="B441" s="248"/>
      <c r="C441" s="249"/>
      <c r="D441" s="207" t="s">
        <v>272</v>
      </c>
      <c r="E441" s="250" t="s">
        <v>1</v>
      </c>
      <c r="F441" s="251" t="s">
        <v>5252</v>
      </c>
      <c r="G441" s="249"/>
      <c r="H441" s="250" t="s">
        <v>1</v>
      </c>
      <c r="I441" s="252"/>
      <c r="J441" s="249"/>
      <c r="K441" s="249"/>
      <c r="L441" s="253"/>
      <c r="M441" s="254"/>
      <c r="N441" s="255"/>
      <c r="O441" s="255"/>
      <c r="P441" s="255"/>
      <c r="Q441" s="255"/>
      <c r="R441" s="255"/>
      <c r="S441" s="255"/>
      <c r="T441" s="256"/>
      <c r="AT441" s="257" t="s">
        <v>272</v>
      </c>
      <c r="AU441" s="257" t="s">
        <v>73</v>
      </c>
      <c r="AV441" s="16" t="s">
        <v>71</v>
      </c>
      <c r="AW441" s="16" t="s">
        <v>30</v>
      </c>
      <c r="AX441" s="16" t="s">
        <v>64</v>
      </c>
      <c r="AY441" s="257" t="s">
        <v>263</v>
      </c>
    </row>
    <row r="442" spans="1:65" s="13" customFormat="1">
      <c r="B442" s="205"/>
      <c r="C442" s="206"/>
      <c r="D442" s="207" t="s">
        <v>272</v>
      </c>
      <c r="E442" s="208" t="s">
        <v>1</v>
      </c>
      <c r="F442" s="209" t="s">
        <v>5253</v>
      </c>
      <c r="G442" s="206"/>
      <c r="H442" s="210">
        <v>5.68</v>
      </c>
      <c r="I442" s="211"/>
      <c r="J442" s="206"/>
      <c r="K442" s="206"/>
      <c r="L442" s="212"/>
      <c r="M442" s="213"/>
      <c r="N442" s="214"/>
      <c r="O442" s="214"/>
      <c r="P442" s="214"/>
      <c r="Q442" s="214"/>
      <c r="R442" s="214"/>
      <c r="S442" s="214"/>
      <c r="T442" s="215"/>
      <c r="AT442" s="216" t="s">
        <v>272</v>
      </c>
      <c r="AU442" s="216" t="s">
        <v>73</v>
      </c>
      <c r="AV442" s="13" t="s">
        <v>73</v>
      </c>
      <c r="AW442" s="13" t="s">
        <v>30</v>
      </c>
      <c r="AX442" s="13" t="s">
        <v>64</v>
      </c>
      <c r="AY442" s="216" t="s">
        <v>263</v>
      </c>
    </row>
    <row r="443" spans="1:65" s="16" customFormat="1">
      <c r="B443" s="248"/>
      <c r="C443" s="249"/>
      <c r="D443" s="207" t="s">
        <v>272</v>
      </c>
      <c r="E443" s="250" t="s">
        <v>1</v>
      </c>
      <c r="F443" s="251" t="s">
        <v>5254</v>
      </c>
      <c r="G443" s="249"/>
      <c r="H443" s="250" t="s">
        <v>1</v>
      </c>
      <c r="I443" s="252"/>
      <c r="J443" s="249"/>
      <c r="K443" s="249"/>
      <c r="L443" s="253"/>
      <c r="M443" s="254"/>
      <c r="N443" s="255"/>
      <c r="O443" s="255"/>
      <c r="P443" s="255"/>
      <c r="Q443" s="255"/>
      <c r="R443" s="255"/>
      <c r="S443" s="255"/>
      <c r="T443" s="256"/>
      <c r="AT443" s="257" t="s">
        <v>272</v>
      </c>
      <c r="AU443" s="257" t="s">
        <v>73</v>
      </c>
      <c r="AV443" s="16" t="s">
        <v>71</v>
      </c>
      <c r="AW443" s="16" t="s">
        <v>30</v>
      </c>
      <c r="AX443" s="16" t="s">
        <v>64</v>
      </c>
      <c r="AY443" s="257" t="s">
        <v>263</v>
      </c>
    </row>
    <row r="444" spans="1:65" s="13" customFormat="1">
      <c r="B444" s="205"/>
      <c r="C444" s="206"/>
      <c r="D444" s="207" t="s">
        <v>272</v>
      </c>
      <c r="E444" s="208" t="s">
        <v>1</v>
      </c>
      <c r="F444" s="209" t="s">
        <v>5255</v>
      </c>
      <c r="G444" s="206"/>
      <c r="H444" s="210">
        <v>34.880000000000003</v>
      </c>
      <c r="I444" s="211"/>
      <c r="J444" s="206"/>
      <c r="K444" s="206"/>
      <c r="L444" s="212"/>
      <c r="M444" s="213"/>
      <c r="N444" s="214"/>
      <c r="O444" s="214"/>
      <c r="P444" s="214"/>
      <c r="Q444" s="214"/>
      <c r="R444" s="214"/>
      <c r="S444" s="214"/>
      <c r="T444" s="215"/>
      <c r="AT444" s="216" t="s">
        <v>272</v>
      </c>
      <c r="AU444" s="216" t="s">
        <v>73</v>
      </c>
      <c r="AV444" s="13" t="s">
        <v>73</v>
      </c>
      <c r="AW444" s="13" t="s">
        <v>30</v>
      </c>
      <c r="AX444" s="13" t="s">
        <v>64</v>
      </c>
      <c r="AY444" s="216" t="s">
        <v>263</v>
      </c>
    </row>
    <row r="445" spans="1:65" s="15" customFormat="1">
      <c r="B445" s="228"/>
      <c r="C445" s="229"/>
      <c r="D445" s="207" t="s">
        <v>272</v>
      </c>
      <c r="E445" s="230" t="s">
        <v>1</v>
      </c>
      <c r="F445" s="231" t="s">
        <v>280</v>
      </c>
      <c r="G445" s="229"/>
      <c r="H445" s="232">
        <v>792.05</v>
      </c>
      <c r="I445" s="233"/>
      <c r="J445" s="229"/>
      <c r="K445" s="229"/>
      <c r="L445" s="234"/>
      <c r="M445" s="235"/>
      <c r="N445" s="236"/>
      <c r="O445" s="236"/>
      <c r="P445" s="236"/>
      <c r="Q445" s="236"/>
      <c r="R445" s="236"/>
      <c r="S445" s="236"/>
      <c r="T445" s="237"/>
      <c r="AT445" s="238" t="s">
        <v>272</v>
      </c>
      <c r="AU445" s="238" t="s">
        <v>73</v>
      </c>
      <c r="AV445" s="15" t="s">
        <v>270</v>
      </c>
      <c r="AW445" s="15" t="s">
        <v>30</v>
      </c>
      <c r="AX445" s="15" t="s">
        <v>71</v>
      </c>
      <c r="AY445" s="238" t="s">
        <v>263</v>
      </c>
    </row>
    <row r="446" spans="1:65" s="2" customFormat="1" ht="24.2" customHeight="1">
      <c r="A446" s="35"/>
      <c r="B446" s="36"/>
      <c r="C446" s="191" t="s">
        <v>598</v>
      </c>
      <c r="D446" s="191" t="s">
        <v>266</v>
      </c>
      <c r="E446" s="192" t="s">
        <v>3880</v>
      </c>
      <c r="F446" s="193" t="s">
        <v>3881</v>
      </c>
      <c r="G446" s="194" t="s">
        <v>269</v>
      </c>
      <c r="H446" s="195">
        <v>792.05</v>
      </c>
      <c r="I446" s="196"/>
      <c r="J446" s="197">
        <f>ROUND(I446*H446,2)</f>
        <v>0</v>
      </c>
      <c r="K446" s="198"/>
      <c r="L446" s="40"/>
      <c r="M446" s="199" t="s">
        <v>1</v>
      </c>
      <c r="N446" s="200" t="s">
        <v>38</v>
      </c>
      <c r="O446" s="72"/>
      <c r="P446" s="201">
        <f>O446*H446</f>
        <v>0</v>
      </c>
      <c r="Q446" s="201">
        <v>0</v>
      </c>
      <c r="R446" s="201">
        <f>Q446*H446</f>
        <v>0</v>
      </c>
      <c r="S446" s="201">
        <v>0</v>
      </c>
      <c r="T446" s="202">
        <f>S446*H446</f>
        <v>0</v>
      </c>
      <c r="U446" s="35"/>
      <c r="V446" s="35"/>
      <c r="W446" s="35"/>
      <c r="X446" s="35"/>
      <c r="Y446" s="35"/>
      <c r="Z446" s="35"/>
      <c r="AA446" s="35"/>
      <c r="AB446" s="35"/>
      <c r="AC446" s="35"/>
      <c r="AD446" s="35"/>
      <c r="AE446" s="35"/>
      <c r="AR446" s="203" t="s">
        <v>416</v>
      </c>
      <c r="AT446" s="203" t="s">
        <v>266</v>
      </c>
      <c r="AU446" s="203" t="s">
        <v>73</v>
      </c>
      <c r="AY446" s="18" t="s">
        <v>263</v>
      </c>
      <c r="BE446" s="204">
        <f>IF(N446="základní",J446,0)</f>
        <v>0</v>
      </c>
      <c r="BF446" s="204">
        <f>IF(N446="snížená",J446,0)</f>
        <v>0</v>
      </c>
      <c r="BG446" s="204">
        <f>IF(N446="zákl. přenesená",J446,0)</f>
        <v>0</v>
      </c>
      <c r="BH446" s="204">
        <f>IF(N446="sníž. přenesená",J446,0)</f>
        <v>0</v>
      </c>
      <c r="BI446" s="204">
        <f>IF(N446="nulová",J446,0)</f>
        <v>0</v>
      </c>
      <c r="BJ446" s="18" t="s">
        <v>71</v>
      </c>
      <c r="BK446" s="204">
        <f>ROUND(I446*H446,2)</f>
        <v>0</v>
      </c>
      <c r="BL446" s="18" t="s">
        <v>416</v>
      </c>
      <c r="BM446" s="203" t="s">
        <v>5258</v>
      </c>
    </row>
    <row r="447" spans="1:65" s="2" customFormat="1" ht="19.5">
      <c r="A447" s="35"/>
      <c r="B447" s="36"/>
      <c r="C447" s="37"/>
      <c r="D447" s="207" t="s">
        <v>294</v>
      </c>
      <c r="E447" s="37"/>
      <c r="F447" s="239" t="s">
        <v>5259</v>
      </c>
      <c r="G447" s="37"/>
      <c r="H447" s="37"/>
      <c r="I447" s="240"/>
      <c r="J447" s="37"/>
      <c r="K447" s="37"/>
      <c r="L447" s="40"/>
      <c r="M447" s="241"/>
      <c r="N447" s="242"/>
      <c r="O447" s="72"/>
      <c r="P447" s="72"/>
      <c r="Q447" s="72"/>
      <c r="R447" s="72"/>
      <c r="S447" s="72"/>
      <c r="T447" s="73"/>
      <c r="U447" s="35"/>
      <c r="V447" s="35"/>
      <c r="W447" s="35"/>
      <c r="X447" s="35"/>
      <c r="Y447" s="35"/>
      <c r="Z447" s="35"/>
      <c r="AA447" s="35"/>
      <c r="AB447" s="35"/>
      <c r="AC447" s="35"/>
      <c r="AD447" s="35"/>
      <c r="AE447" s="35"/>
      <c r="AT447" s="18" t="s">
        <v>294</v>
      </c>
      <c r="AU447" s="18" t="s">
        <v>73</v>
      </c>
    </row>
    <row r="448" spans="1:65" s="16" customFormat="1">
      <c r="B448" s="248"/>
      <c r="C448" s="249"/>
      <c r="D448" s="207" t="s">
        <v>272</v>
      </c>
      <c r="E448" s="250" t="s">
        <v>1</v>
      </c>
      <c r="F448" s="251" t="s">
        <v>5244</v>
      </c>
      <c r="G448" s="249"/>
      <c r="H448" s="250" t="s">
        <v>1</v>
      </c>
      <c r="I448" s="252"/>
      <c r="J448" s="249"/>
      <c r="K448" s="249"/>
      <c r="L448" s="253"/>
      <c r="M448" s="254"/>
      <c r="N448" s="255"/>
      <c r="O448" s="255"/>
      <c r="P448" s="255"/>
      <c r="Q448" s="255"/>
      <c r="R448" s="255"/>
      <c r="S448" s="255"/>
      <c r="T448" s="256"/>
      <c r="AT448" s="257" t="s">
        <v>272</v>
      </c>
      <c r="AU448" s="257" t="s">
        <v>73</v>
      </c>
      <c r="AV448" s="16" t="s">
        <v>71</v>
      </c>
      <c r="AW448" s="16" t="s">
        <v>30</v>
      </c>
      <c r="AX448" s="16" t="s">
        <v>64</v>
      </c>
      <c r="AY448" s="257" t="s">
        <v>263</v>
      </c>
    </row>
    <row r="449" spans="1:51" s="13" customFormat="1">
      <c r="B449" s="205"/>
      <c r="C449" s="206"/>
      <c r="D449" s="207" t="s">
        <v>272</v>
      </c>
      <c r="E449" s="208" t="s">
        <v>1</v>
      </c>
      <c r="F449" s="209" t="s">
        <v>5245</v>
      </c>
      <c r="G449" s="206"/>
      <c r="H449" s="210">
        <v>117.81</v>
      </c>
      <c r="I449" s="211"/>
      <c r="J449" s="206"/>
      <c r="K449" s="206"/>
      <c r="L449" s="212"/>
      <c r="M449" s="213"/>
      <c r="N449" s="214"/>
      <c r="O449" s="214"/>
      <c r="P449" s="214"/>
      <c r="Q449" s="214"/>
      <c r="R449" s="214"/>
      <c r="S449" s="214"/>
      <c r="T449" s="215"/>
      <c r="AT449" s="216" t="s">
        <v>272</v>
      </c>
      <c r="AU449" s="216" t="s">
        <v>73</v>
      </c>
      <c r="AV449" s="13" t="s">
        <v>73</v>
      </c>
      <c r="AW449" s="13" t="s">
        <v>30</v>
      </c>
      <c r="AX449" s="13" t="s">
        <v>64</v>
      </c>
      <c r="AY449" s="216" t="s">
        <v>263</v>
      </c>
    </row>
    <row r="450" spans="1:51" s="16" customFormat="1">
      <c r="B450" s="248"/>
      <c r="C450" s="249"/>
      <c r="D450" s="207" t="s">
        <v>272</v>
      </c>
      <c r="E450" s="250" t="s">
        <v>1</v>
      </c>
      <c r="F450" s="251" t="s">
        <v>5246</v>
      </c>
      <c r="G450" s="249"/>
      <c r="H450" s="250" t="s">
        <v>1</v>
      </c>
      <c r="I450" s="252"/>
      <c r="J450" s="249"/>
      <c r="K450" s="249"/>
      <c r="L450" s="253"/>
      <c r="M450" s="254"/>
      <c r="N450" s="255"/>
      <c r="O450" s="255"/>
      <c r="P450" s="255"/>
      <c r="Q450" s="255"/>
      <c r="R450" s="255"/>
      <c r="S450" s="255"/>
      <c r="T450" s="256"/>
      <c r="AT450" s="257" t="s">
        <v>272</v>
      </c>
      <c r="AU450" s="257" t="s">
        <v>73</v>
      </c>
      <c r="AV450" s="16" t="s">
        <v>71</v>
      </c>
      <c r="AW450" s="16" t="s">
        <v>30</v>
      </c>
      <c r="AX450" s="16" t="s">
        <v>64</v>
      </c>
      <c r="AY450" s="257" t="s">
        <v>263</v>
      </c>
    </row>
    <row r="451" spans="1:51" s="13" customFormat="1">
      <c r="B451" s="205"/>
      <c r="C451" s="206"/>
      <c r="D451" s="207" t="s">
        <v>272</v>
      </c>
      <c r="E451" s="208" t="s">
        <v>1</v>
      </c>
      <c r="F451" s="209" t="s">
        <v>5247</v>
      </c>
      <c r="G451" s="206"/>
      <c r="H451" s="210">
        <v>195.89</v>
      </c>
      <c r="I451" s="211"/>
      <c r="J451" s="206"/>
      <c r="K451" s="206"/>
      <c r="L451" s="212"/>
      <c r="M451" s="213"/>
      <c r="N451" s="214"/>
      <c r="O451" s="214"/>
      <c r="P451" s="214"/>
      <c r="Q451" s="214"/>
      <c r="R451" s="214"/>
      <c r="S451" s="214"/>
      <c r="T451" s="215"/>
      <c r="AT451" s="216" t="s">
        <v>272</v>
      </c>
      <c r="AU451" s="216" t="s">
        <v>73</v>
      </c>
      <c r="AV451" s="13" t="s">
        <v>73</v>
      </c>
      <c r="AW451" s="13" t="s">
        <v>30</v>
      </c>
      <c r="AX451" s="13" t="s">
        <v>64</v>
      </c>
      <c r="AY451" s="216" t="s">
        <v>263</v>
      </c>
    </row>
    <row r="452" spans="1:51" s="16" customFormat="1">
      <c r="B452" s="248"/>
      <c r="C452" s="249"/>
      <c r="D452" s="207" t="s">
        <v>272</v>
      </c>
      <c r="E452" s="250" t="s">
        <v>1</v>
      </c>
      <c r="F452" s="251" t="s">
        <v>5248</v>
      </c>
      <c r="G452" s="249"/>
      <c r="H452" s="250" t="s">
        <v>1</v>
      </c>
      <c r="I452" s="252"/>
      <c r="J452" s="249"/>
      <c r="K452" s="249"/>
      <c r="L452" s="253"/>
      <c r="M452" s="254"/>
      <c r="N452" s="255"/>
      <c r="O452" s="255"/>
      <c r="P452" s="255"/>
      <c r="Q452" s="255"/>
      <c r="R452" s="255"/>
      <c r="S452" s="255"/>
      <c r="T452" s="256"/>
      <c r="AT452" s="257" t="s">
        <v>272</v>
      </c>
      <c r="AU452" s="257" t="s">
        <v>73</v>
      </c>
      <c r="AV452" s="16" t="s">
        <v>71</v>
      </c>
      <c r="AW452" s="16" t="s">
        <v>30</v>
      </c>
      <c r="AX452" s="16" t="s">
        <v>64</v>
      </c>
      <c r="AY452" s="257" t="s">
        <v>263</v>
      </c>
    </row>
    <row r="453" spans="1:51" s="13" customFormat="1">
      <c r="B453" s="205"/>
      <c r="C453" s="206"/>
      <c r="D453" s="207" t="s">
        <v>272</v>
      </c>
      <c r="E453" s="208" t="s">
        <v>1</v>
      </c>
      <c r="F453" s="209" t="s">
        <v>5249</v>
      </c>
      <c r="G453" s="206"/>
      <c r="H453" s="210">
        <v>86.49</v>
      </c>
      <c r="I453" s="211"/>
      <c r="J453" s="206"/>
      <c r="K453" s="206"/>
      <c r="L453" s="212"/>
      <c r="M453" s="213"/>
      <c r="N453" s="214"/>
      <c r="O453" s="214"/>
      <c r="P453" s="214"/>
      <c r="Q453" s="214"/>
      <c r="R453" s="214"/>
      <c r="S453" s="214"/>
      <c r="T453" s="215"/>
      <c r="AT453" s="216" t="s">
        <v>272</v>
      </c>
      <c r="AU453" s="216" t="s">
        <v>73</v>
      </c>
      <c r="AV453" s="13" t="s">
        <v>73</v>
      </c>
      <c r="AW453" s="13" t="s">
        <v>30</v>
      </c>
      <c r="AX453" s="13" t="s">
        <v>64</v>
      </c>
      <c r="AY453" s="216" t="s">
        <v>263</v>
      </c>
    </row>
    <row r="454" spans="1:51" s="16" customFormat="1">
      <c r="B454" s="248"/>
      <c r="C454" s="249"/>
      <c r="D454" s="207" t="s">
        <v>272</v>
      </c>
      <c r="E454" s="250" t="s">
        <v>1</v>
      </c>
      <c r="F454" s="251" t="s">
        <v>5250</v>
      </c>
      <c r="G454" s="249"/>
      <c r="H454" s="250" t="s">
        <v>1</v>
      </c>
      <c r="I454" s="252"/>
      <c r="J454" s="249"/>
      <c r="K454" s="249"/>
      <c r="L454" s="253"/>
      <c r="M454" s="254"/>
      <c r="N454" s="255"/>
      <c r="O454" s="255"/>
      <c r="P454" s="255"/>
      <c r="Q454" s="255"/>
      <c r="R454" s="255"/>
      <c r="S454" s="255"/>
      <c r="T454" s="256"/>
      <c r="AT454" s="257" t="s">
        <v>272</v>
      </c>
      <c r="AU454" s="257" t="s">
        <v>73</v>
      </c>
      <c r="AV454" s="16" t="s">
        <v>71</v>
      </c>
      <c r="AW454" s="16" t="s">
        <v>30</v>
      </c>
      <c r="AX454" s="16" t="s">
        <v>64</v>
      </c>
      <c r="AY454" s="257" t="s">
        <v>263</v>
      </c>
    </row>
    <row r="455" spans="1:51" s="13" customFormat="1">
      <c r="B455" s="205"/>
      <c r="C455" s="206"/>
      <c r="D455" s="207" t="s">
        <v>272</v>
      </c>
      <c r="E455" s="208" t="s">
        <v>1</v>
      </c>
      <c r="F455" s="209" t="s">
        <v>5251</v>
      </c>
      <c r="G455" s="206"/>
      <c r="H455" s="210">
        <v>351.3</v>
      </c>
      <c r="I455" s="211"/>
      <c r="J455" s="206"/>
      <c r="K455" s="206"/>
      <c r="L455" s="212"/>
      <c r="M455" s="213"/>
      <c r="N455" s="214"/>
      <c r="O455" s="214"/>
      <c r="P455" s="214"/>
      <c r="Q455" s="214"/>
      <c r="R455" s="214"/>
      <c r="S455" s="214"/>
      <c r="T455" s="215"/>
      <c r="AT455" s="216" t="s">
        <v>272</v>
      </c>
      <c r="AU455" s="216" t="s">
        <v>73</v>
      </c>
      <c r="AV455" s="13" t="s">
        <v>73</v>
      </c>
      <c r="AW455" s="13" t="s">
        <v>30</v>
      </c>
      <c r="AX455" s="13" t="s">
        <v>64</v>
      </c>
      <c r="AY455" s="216" t="s">
        <v>263</v>
      </c>
    </row>
    <row r="456" spans="1:51" s="16" customFormat="1">
      <c r="B456" s="248"/>
      <c r="C456" s="249"/>
      <c r="D456" s="207" t="s">
        <v>272</v>
      </c>
      <c r="E456" s="250" t="s">
        <v>1</v>
      </c>
      <c r="F456" s="251" t="s">
        <v>5252</v>
      </c>
      <c r="G456" s="249"/>
      <c r="H456" s="250" t="s">
        <v>1</v>
      </c>
      <c r="I456" s="252"/>
      <c r="J456" s="249"/>
      <c r="K456" s="249"/>
      <c r="L456" s="253"/>
      <c r="M456" s="254"/>
      <c r="N456" s="255"/>
      <c r="O456" s="255"/>
      <c r="P456" s="255"/>
      <c r="Q456" s="255"/>
      <c r="R456" s="255"/>
      <c r="S456" s="255"/>
      <c r="T456" s="256"/>
      <c r="AT456" s="257" t="s">
        <v>272</v>
      </c>
      <c r="AU456" s="257" t="s">
        <v>73</v>
      </c>
      <c r="AV456" s="16" t="s">
        <v>71</v>
      </c>
      <c r="AW456" s="16" t="s">
        <v>30</v>
      </c>
      <c r="AX456" s="16" t="s">
        <v>64</v>
      </c>
      <c r="AY456" s="257" t="s">
        <v>263</v>
      </c>
    </row>
    <row r="457" spans="1:51" s="13" customFormat="1">
      <c r="B457" s="205"/>
      <c r="C457" s="206"/>
      <c r="D457" s="207" t="s">
        <v>272</v>
      </c>
      <c r="E457" s="208" t="s">
        <v>1</v>
      </c>
      <c r="F457" s="209" t="s">
        <v>5253</v>
      </c>
      <c r="G457" s="206"/>
      <c r="H457" s="210">
        <v>5.68</v>
      </c>
      <c r="I457" s="211"/>
      <c r="J457" s="206"/>
      <c r="K457" s="206"/>
      <c r="L457" s="212"/>
      <c r="M457" s="213"/>
      <c r="N457" s="214"/>
      <c r="O457" s="214"/>
      <c r="P457" s="214"/>
      <c r="Q457" s="214"/>
      <c r="R457" s="214"/>
      <c r="S457" s="214"/>
      <c r="T457" s="215"/>
      <c r="AT457" s="216" t="s">
        <v>272</v>
      </c>
      <c r="AU457" s="216" t="s">
        <v>73</v>
      </c>
      <c r="AV457" s="13" t="s">
        <v>73</v>
      </c>
      <c r="AW457" s="13" t="s">
        <v>30</v>
      </c>
      <c r="AX457" s="13" t="s">
        <v>64</v>
      </c>
      <c r="AY457" s="216" t="s">
        <v>263</v>
      </c>
    </row>
    <row r="458" spans="1:51" s="16" customFormat="1">
      <c r="B458" s="248"/>
      <c r="C458" s="249"/>
      <c r="D458" s="207" t="s">
        <v>272</v>
      </c>
      <c r="E458" s="250" t="s">
        <v>1</v>
      </c>
      <c r="F458" s="251" t="s">
        <v>5254</v>
      </c>
      <c r="G458" s="249"/>
      <c r="H458" s="250" t="s">
        <v>1</v>
      </c>
      <c r="I458" s="252"/>
      <c r="J458" s="249"/>
      <c r="K458" s="249"/>
      <c r="L458" s="253"/>
      <c r="M458" s="254"/>
      <c r="N458" s="255"/>
      <c r="O458" s="255"/>
      <c r="P458" s="255"/>
      <c r="Q458" s="255"/>
      <c r="R458" s="255"/>
      <c r="S458" s="255"/>
      <c r="T458" s="256"/>
      <c r="AT458" s="257" t="s">
        <v>272</v>
      </c>
      <c r="AU458" s="257" t="s">
        <v>73</v>
      </c>
      <c r="AV458" s="16" t="s">
        <v>71</v>
      </c>
      <c r="AW458" s="16" t="s">
        <v>30</v>
      </c>
      <c r="AX458" s="16" t="s">
        <v>64</v>
      </c>
      <c r="AY458" s="257" t="s">
        <v>263</v>
      </c>
    </row>
    <row r="459" spans="1:51" s="13" customFormat="1">
      <c r="B459" s="205"/>
      <c r="C459" s="206"/>
      <c r="D459" s="207" t="s">
        <v>272</v>
      </c>
      <c r="E459" s="208" t="s">
        <v>1</v>
      </c>
      <c r="F459" s="209" t="s">
        <v>5255</v>
      </c>
      <c r="G459" s="206"/>
      <c r="H459" s="210">
        <v>34.880000000000003</v>
      </c>
      <c r="I459" s="211"/>
      <c r="J459" s="206"/>
      <c r="K459" s="206"/>
      <c r="L459" s="212"/>
      <c r="M459" s="213"/>
      <c r="N459" s="214"/>
      <c r="O459" s="214"/>
      <c r="P459" s="214"/>
      <c r="Q459" s="214"/>
      <c r="R459" s="214"/>
      <c r="S459" s="214"/>
      <c r="T459" s="215"/>
      <c r="AT459" s="216" t="s">
        <v>272</v>
      </c>
      <c r="AU459" s="216" t="s">
        <v>73</v>
      </c>
      <c r="AV459" s="13" t="s">
        <v>73</v>
      </c>
      <c r="AW459" s="13" t="s">
        <v>30</v>
      </c>
      <c r="AX459" s="13" t="s">
        <v>64</v>
      </c>
      <c r="AY459" s="216" t="s">
        <v>263</v>
      </c>
    </row>
    <row r="460" spans="1:51" s="15" customFormat="1">
      <c r="B460" s="228"/>
      <c r="C460" s="229"/>
      <c r="D460" s="207" t="s">
        <v>272</v>
      </c>
      <c r="E460" s="230" t="s">
        <v>1</v>
      </c>
      <c r="F460" s="231" t="s">
        <v>280</v>
      </c>
      <c r="G460" s="229"/>
      <c r="H460" s="232">
        <v>792.05</v>
      </c>
      <c r="I460" s="233"/>
      <c r="J460" s="229"/>
      <c r="K460" s="229"/>
      <c r="L460" s="234"/>
      <c r="M460" s="258"/>
      <c r="N460" s="259"/>
      <c r="O460" s="259"/>
      <c r="P460" s="259"/>
      <c r="Q460" s="259"/>
      <c r="R460" s="259"/>
      <c r="S460" s="259"/>
      <c r="T460" s="260"/>
      <c r="AT460" s="238" t="s">
        <v>272</v>
      </c>
      <c r="AU460" s="238" t="s">
        <v>73</v>
      </c>
      <c r="AV460" s="15" t="s">
        <v>270</v>
      </c>
      <c r="AW460" s="15" t="s">
        <v>30</v>
      </c>
      <c r="AX460" s="15" t="s">
        <v>71</v>
      </c>
      <c r="AY460" s="238" t="s">
        <v>263</v>
      </c>
    </row>
    <row r="461" spans="1:51" s="2" customFormat="1" ht="6.95" customHeight="1">
      <c r="A461" s="35"/>
      <c r="B461" s="55"/>
      <c r="C461" s="56"/>
      <c r="D461" s="56"/>
      <c r="E461" s="56"/>
      <c r="F461" s="56"/>
      <c r="G461" s="56"/>
      <c r="H461" s="56"/>
      <c r="I461" s="56"/>
      <c r="J461" s="56"/>
      <c r="K461" s="56"/>
      <c r="L461" s="40"/>
      <c r="M461" s="35"/>
      <c r="O461" s="35"/>
      <c r="P461" s="35"/>
      <c r="Q461" s="35"/>
      <c r="R461" s="35"/>
      <c r="S461" s="35"/>
      <c r="T461" s="35"/>
      <c r="U461" s="35"/>
      <c r="V461" s="35"/>
      <c r="W461" s="35"/>
      <c r="X461" s="35"/>
      <c r="Y461" s="35"/>
      <c r="Z461" s="35"/>
      <c r="AA461" s="35"/>
      <c r="AB461" s="35"/>
      <c r="AC461" s="35"/>
      <c r="AD461" s="35"/>
      <c r="AE461" s="35"/>
    </row>
  </sheetData>
  <sheetProtection algorithmName="SHA-512" hashValue="bbcysQi949UEOqdcnxYpHCje85vUFZtvdp8cXvwc0Ic7+FwxkO/if0gPYsXfG8fysuytxUt2f/ZCx0Lib+rnTQ==" saltValue="1fiYJtqoGx85DTizpU5Sig==" spinCount="100000" sheet="1" objects="1" scenarios="1" formatColumns="0" formatRows="0" autoFilter="0"/>
  <autoFilter ref="C129:K460" xr:uid="{00000000-0009-0000-0000-00001D000000}"/>
  <mergeCells count="12">
    <mergeCell ref="E122:H122"/>
    <mergeCell ref="L2:V2"/>
    <mergeCell ref="E85:H85"/>
    <mergeCell ref="E87:H87"/>
    <mergeCell ref="E89:H89"/>
    <mergeCell ref="E118:H118"/>
    <mergeCell ref="E120:H120"/>
    <mergeCell ref="E7:H7"/>
    <mergeCell ref="E9:H9"/>
    <mergeCell ref="E11:H11"/>
    <mergeCell ref="E20:H20"/>
    <mergeCell ref="E29:H29"/>
  </mergeCells>
  <pageMargins left="0.39374999999999999" right="0.39374999999999999" top="0.39374999999999999" bottom="0.39374999999999999" header="0" footer="0"/>
  <pageSetup paperSize="9" scale="88" fitToHeight="100" orientation="portrait" blackAndWhite="1" r:id="rId1"/>
  <headerFooter>
    <oddHeader>&amp;L&amp;"Arial"&amp;8&amp;K000000INTERNAL&amp;1#</oddHeader>
    <oddFooter>&amp;CStrana &amp;P z &amp;N</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List31">
    <pageSetUpPr fitToPage="1"/>
  </sheetPr>
  <dimension ref="A2:BM147"/>
  <sheetViews>
    <sheetView showGridLines="0" workbookViewId="0">
      <selection activeCell="E20" sqref="E20:H20"/>
    </sheetView>
  </sheetViews>
  <sheetFormatPr defaultRowHeight="11.25"/>
  <cols>
    <col min="1" max="1" width="8.33203125" style="1" customWidth="1"/>
    <col min="2" max="2" width="1.1640625" style="1" customWidth="1"/>
    <col min="3" max="3" width="4.1640625" style="1" customWidth="1"/>
    <col min="4" max="4" width="4.33203125" style="1" customWidth="1"/>
    <col min="5" max="5" width="17.1640625" style="1" customWidth="1"/>
    <col min="6" max="6" width="50.83203125" style="1" customWidth="1"/>
    <col min="7" max="7" width="7.5" style="1" customWidth="1"/>
    <col min="8" max="8" width="14" style="1" customWidth="1"/>
    <col min="9" max="9" width="15.83203125" style="1" customWidth="1"/>
    <col min="10" max="10" width="22.33203125" style="1" customWidth="1"/>
    <col min="11" max="11" width="22.33203125" style="1" hidden="1" customWidth="1"/>
    <col min="12" max="12" width="9.33203125" style="1" customWidth="1"/>
    <col min="13" max="13" width="10.83203125" style="1" hidden="1" customWidth="1"/>
    <col min="14" max="14" width="9.33203125" style="1" hidden="1"/>
    <col min="15" max="20" width="14.1640625" style="1" hidden="1" customWidth="1"/>
    <col min="21" max="21" width="16.33203125" style="1" hidden="1" customWidth="1"/>
    <col min="22" max="22" width="12.33203125" style="1" customWidth="1"/>
    <col min="23" max="23" width="16.33203125" style="1" customWidth="1"/>
    <col min="24" max="24" width="12.33203125" style="1" customWidth="1"/>
    <col min="25" max="25" width="15" style="1" customWidth="1"/>
    <col min="26" max="26" width="11" style="1" customWidth="1"/>
    <col min="27" max="27" width="15" style="1" customWidth="1"/>
    <col min="28" max="28" width="16.33203125" style="1" customWidth="1"/>
    <col min="29" max="29" width="11" style="1" customWidth="1"/>
    <col min="30" max="30" width="15" style="1" customWidth="1"/>
    <col min="31" max="31" width="16.33203125" style="1" customWidth="1"/>
    <col min="44" max="65" width="9.33203125" style="1" hidden="1"/>
  </cols>
  <sheetData>
    <row r="2" spans="1:46" s="1" customFormat="1" ht="36.950000000000003" customHeight="1">
      <c r="L2" s="383"/>
      <c r="M2" s="383"/>
      <c r="N2" s="383"/>
      <c r="O2" s="383"/>
      <c r="P2" s="383"/>
      <c r="Q2" s="383"/>
      <c r="R2" s="383"/>
      <c r="S2" s="383"/>
      <c r="T2" s="383"/>
      <c r="U2" s="383"/>
      <c r="V2" s="383"/>
      <c r="AT2" s="18" t="s">
        <v>159</v>
      </c>
    </row>
    <row r="3" spans="1:46" s="1" customFormat="1" ht="6.95" customHeight="1">
      <c r="B3" s="114"/>
      <c r="C3" s="115"/>
      <c r="D3" s="115"/>
      <c r="E3" s="115"/>
      <c r="F3" s="115"/>
      <c r="G3" s="115"/>
      <c r="H3" s="115"/>
      <c r="I3" s="115"/>
      <c r="J3" s="115"/>
      <c r="K3" s="115"/>
      <c r="L3" s="21"/>
      <c r="AT3" s="18" t="s">
        <v>73</v>
      </c>
    </row>
    <row r="4" spans="1:46" s="1" customFormat="1" ht="24.95" customHeight="1">
      <c r="B4" s="21"/>
      <c r="D4" s="116" t="s">
        <v>240</v>
      </c>
      <c r="L4" s="21"/>
      <c r="M4" s="117" t="s">
        <v>10</v>
      </c>
      <c r="AT4" s="18" t="s">
        <v>4</v>
      </c>
    </row>
    <row r="5" spans="1:46" s="1" customFormat="1" ht="6.95" customHeight="1">
      <c r="B5" s="21"/>
      <c r="L5" s="21"/>
    </row>
    <row r="6" spans="1:46" s="1" customFormat="1" ht="12" customHeight="1">
      <c r="B6" s="21"/>
      <c r="D6" s="118" t="s">
        <v>15</v>
      </c>
      <c r="L6" s="21"/>
    </row>
    <row r="7" spans="1:46" s="1" customFormat="1" ht="16.5" customHeight="1">
      <c r="B7" s="21"/>
      <c r="E7" s="412" t="str">
        <f>'Rekapitulace stavby'!K6</f>
        <v>Modernizace teplárny OB6</v>
      </c>
      <c r="F7" s="413"/>
      <c r="G7" s="413"/>
      <c r="H7" s="413"/>
      <c r="L7" s="21"/>
    </row>
    <row r="8" spans="1:46" s="1" customFormat="1" ht="12" customHeight="1">
      <c r="B8" s="21"/>
      <c r="D8" s="118" t="s">
        <v>241</v>
      </c>
      <c r="L8" s="21"/>
    </row>
    <row r="9" spans="1:46" s="2" customFormat="1" ht="16.5" customHeight="1">
      <c r="A9" s="35"/>
      <c r="B9" s="40"/>
      <c r="C9" s="35"/>
      <c r="D9" s="35"/>
      <c r="E9" s="412" t="s">
        <v>5054</v>
      </c>
      <c r="F9" s="415"/>
      <c r="G9" s="415"/>
      <c r="H9" s="415"/>
      <c r="I9" s="35"/>
      <c r="J9" s="35"/>
      <c r="K9" s="35"/>
      <c r="L9" s="52"/>
      <c r="S9" s="35"/>
      <c r="T9" s="35"/>
      <c r="U9" s="35"/>
      <c r="V9" s="35"/>
      <c r="W9" s="35"/>
      <c r="X9" s="35"/>
      <c r="Y9" s="35"/>
      <c r="Z9" s="35"/>
      <c r="AA9" s="35"/>
      <c r="AB9" s="35"/>
      <c r="AC9" s="35"/>
      <c r="AD9" s="35"/>
      <c r="AE9" s="35"/>
    </row>
    <row r="10" spans="1:46" s="2" customFormat="1" ht="12" customHeight="1">
      <c r="A10" s="35"/>
      <c r="B10" s="40"/>
      <c r="C10" s="35"/>
      <c r="D10" s="118" t="s">
        <v>432</v>
      </c>
      <c r="E10" s="35"/>
      <c r="F10" s="35"/>
      <c r="G10" s="35"/>
      <c r="H10" s="35"/>
      <c r="I10" s="35"/>
      <c r="J10" s="35"/>
      <c r="K10" s="35"/>
      <c r="L10" s="52"/>
      <c r="S10" s="35"/>
      <c r="T10" s="35"/>
      <c r="U10" s="35"/>
      <c r="V10" s="35"/>
      <c r="W10" s="35"/>
      <c r="X10" s="35"/>
      <c r="Y10" s="35"/>
      <c r="Z10" s="35"/>
      <c r="AA10" s="35"/>
      <c r="AB10" s="35"/>
      <c r="AC10" s="35"/>
      <c r="AD10" s="35"/>
      <c r="AE10" s="35"/>
    </row>
    <row r="11" spans="1:46" s="2" customFormat="1" ht="16.5" customHeight="1">
      <c r="A11" s="35"/>
      <c r="B11" s="40"/>
      <c r="C11" s="35"/>
      <c r="D11" s="35"/>
      <c r="E11" s="414" t="s">
        <v>5260</v>
      </c>
      <c r="F11" s="415"/>
      <c r="G11" s="415"/>
      <c r="H11" s="415"/>
      <c r="I11" s="35"/>
      <c r="J11" s="35"/>
      <c r="K11" s="35"/>
      <c r="L11" s="52"/>
      <c r="S11" s="35"/>
      <c r="T11" s="35"/>
      <c r="U11" s="35"/>
      <c r="V11" s="35"/>
      <c r="W11" s="35"/>
      <c r="X11" s="35"/>
      <c r="Y11" s="35"/>
      <c r="Z11" s="35"/>
      <c r="AA11" s="35"/>
      <c r="AB11" s="35"/>
      <c r="AC11" s="35"/>
      <c r="AD11" s="35"/>
      <c r="AE11" s="35"/>
    </row>
    <row r="12" spans="1:46" s="2" customFormat="1">
      <c r="A12" s="35"/>
      <c r="B12" s="40"/>
      <c r="C12" s="35"/>
      <c r="D12" s="35"/>
      <c r="E12" s="35"/>
      <c r="F12" s="35"/>
      <c r="G12" s="35"/>
      <c r="H12" s="35"/>
      <c r="I12" s="35"/>
      <c r="J12" s="35"/>
      <c r="K12" s="35"/>
      <c r="L12" s="52"/>
      <c r="S12" s="35"/>
      <c r="T12" s="35"/>
      <c r="U12" s="35"/>
      <c r="V12" s="35"/>
      <c r="W12" s="35"/>
      <c r="X12" s="35"/>
      <c r="Y12" s="35"/>
      <c r="Z12" s="35"/>
      <c r="AA12" s="35"/>
      <c r="AB12" s="35"/>
      <c r="AC12" s="35"/>
      <c r="AD12" s="35"/>
      <c r="AE12" s="35"/>
    </row>
    <row r="13" spans="1:46" s="2" customFormat="1" ht="12" customHeight="1">
      <c r="A13" s="35"/>
      <c r="B13" s="40"/>
      <c r="C13" s="35"/>
      <c r="D13" s="118" t="s">
        <v>17</v>
      </c>
      <c r="E13" s="35"/>
      <c r="F13" s="109" t="s">
        <v>1</v>
      </c>
      <c r="G13" s="35"/>
      <c r="H13" s="35"/>
      <c r="I13" s="118" t="s">
        <v>18</v>
      </c>
      <c r="J13" s="109" t="s">
        <v>1</v>
      </c>
      <c r="K13" s="35"/>
      <c r="L13" s="52"/>
      <c r="S13" s="35"/>
      <c r="T13" s="35"/>
      <c r="U13" s="35"/>
      <c r="V13" s="35"/>
      <c r="W13" s="35"/>
      <c r="X13" s="35"/>
      <c r="Y13" s="35"/>
      <c r="Z13" s="35"/>
      <c r="AA13" s="35"/>
      <c r="AB13" s="35"/>
      <c r="AC13" s="35"/>
      <c r="AD13" s="35"/>
      <c r="AE13" s="35"/>
    </row>
    <row r="14" spans="1:46" s="2" customFormat="1" ht="12" customHeight="1">
      <c r="A14" s="35"/>
      <c r="B14" s="40"/>
      <c r="C14" s="35"/>
      <c r="D14" s="118" t="s">
        <v>19</v>
      </c>
      <c r="E14" s="35"/>
      <c r="F14" s="109" t="s">
        <v>20</v>
      </c>
      <c r="G14" s="35"/>
      <c r="H14" s="35"/>
      <c r="I14" s="118" t="s">
        <v>21</v>
      </c>
      <c r="J14" s="119">
        <f>'Rekapitulace stavby'!AN8</f>
        <v>45363</v>
      </c>
      <c r="K14" s="35"/>
      <c r="L14" s="52"/>
      <c r="S14" s="35"/>
      <c r="T14" s="35"/>
      <c r="U14" s="35"/>
      <c r="V14" s="35"/>
      <c r="W14" s="35"/>
      <c r="X14" s="35"/>
      <c r="Y14" s="35"/>
      <c r="Z14" s="35"/>
      <c r="AA14" s="35"/>
      <c r="AB14" s="35"/>
      <c r="AC14" s="35"/>
      <c r="AD14" s="35"/>
      <c r="AE14" s="35"/>
    </row>
    <row r="15" spans="1:46" s="2" customFormat="1" ht="10.9" customHeight="1">
      <c r="A15" s="35"/>
      <c r="B15" s="40"/>
      <c r="C15" s="35"/>
      <c r="D15" s="35"/>
      <c r="E15" s="35"/>
      <c r="F15" s="35"/>
      <c r="G15" s="35"/>
      <c r="H15" s="35"/>
      <c r="I15" s="35"/>
      <c r="J15" s="35"/>
      <c r="K15" s="35"/>
      <c r="L15" s="52"/>
      <c r="S15" s="35"/>
      <c r="T15" s="35"/>
      <c r="U15" s="35"/>
      <c r="V15" s="35"/>
      <c r="W15" s="35"/>
      <c r="X15" s="35"/>
      <c r="Y15" s="35"/>
      <c r="Z15" s="35"/>
      <c r="AA15" s="35"/>
      <c r="AB15" s="35"/>
      <c r="AC15" s="35"/>
      <c r="AD15" s="35"/>
      <c r="AE15" s="35"/>
    </row>
    <row r="16" spans="1:46" s="2" customFormat="1" ht="12" customHeight="1">
      <c r="A16" s="35"/>
      <c r="B16" s="40"/>
      <c r="C16" s="35"/>
      <c r="D16" s="118" t="s">
        <v>22</v>
      </c>
      <c r="E16" s="35"/>
      <c r="F16" s="35"/>
      <c r="G16" s="35"/>
      <c r="H16" s="35"/>
      <c r="I16" s="118" t="s">
        <v>23</v>
      </c>
      <c r="J16" s="109" t="s">
        <v>1</v>
      </c>
      <c r="K16" s="35"/>
      <c r="L16" s="52"/>
      <c r="S16" s="35"/>
      <c r="T16" s="35"/>
      <c r="U16" s="35"/>
      <c r="V16" s="35"/>
      <c r="W16" s="35"/>
      <c r="X16" s="35"/>
      <c r="Y16" s="35"/>
      <c r="Z16" s="35"/>
      <c r="AA16" s="35"/>
      <c r="AB16" s="35"/>
      <c r="AC16" s="35"/>
      <c r="AD16" s="35"/>
      <c r="AE16" s="35"/>
    </row>
    <row r="17" spans="1:31" s="2" customFormat="1" ht="18" customHeight="1">
      <c r="A17" s="35"/>
      <c r="B17" s="40"/>
      <c r="C17" s="35"/>
      <c r="D17" s="35"/>
      <c r="E17" s="109" t="s">
        <v>24</v>
      </c>
      <c r="F17" s="35"/>
      <c r="G17" s="35"/>
      <c r="H17" s="35"/>
      <c r="I17" s="118" t="s">
        <v>25</v>
      </c>
      <c r="J17" s="109" t="s">
        <v>1</v>
      </c>
      <c r="K17" s="35"/>
      <c r="L17" s="52"/>
      <c r="S17" s="35"/>
      <c r="T17" s="35"/>
      <c r="U17" s="35"/>
      <c r="V17" s="35"/>
      <c r="W17" s="35"/>
      <c r="X17" s="35"/>
      <c r="Y17" s="35"/>
      <c r="Z17" s="35"/>
      <c r="AA17" s="35"/>
      <c r="AB17" s="35"/>
      <c r="AC17" s="35"/>
      <c r="AD17" s="35"/>
      <c r="AE17" s="35"/>
    </row>
    <row r="18" spans="1:31" s="2" customFormat="1" ht="6.95" customHeight="1">
      <c r="A18" s="35"/>
      <c r="B18" s="40"/>
      <c r="C18" s="35"/>
      <c r="D18" s="35"/>
      <c r="E18" s="35"/>
      <c r="F18" s="35"/>
      <c r="G18" s="35"/>
      <c r="H18" s="35"/>
      <c r="I18" s="35"/>
      <c r="J18" s="35"/>
      <c r="K18" s="35"/>
      <c r="L18" s="52"/>
      <c r="S18" s="35"/>
      <c r="T18" s="35"/>
      <c r="U18" s="35"/>
      <c r="V18" s="35"/>
      <c r="W18" s="35"/>
      <c r="X18" s="35"/>
      <c r="Y18" s="35"/>
      <c r="Z18" s="35"/>
      <c r="AA18" s="35"/>
      <c r="AB18" s="35"/>
      <c r="AC18" s="35"/>
      <c r="AD18" s="35"/>
      <c r="AE18" s="35"/>
    </row>
    <row r="19" spans="1:31" s="2" customFormat="1" ht="12" customHeight="1">
      <c r="A19" s="35"/>
      <c r="B19" s="40"/>
      <c r="C19" s="35"/>
      <c r="D19" s="118" t="s">
        <v>26</v>
      </c>
      <c r="E19" s="35"/>
      <c r="F19" s="35"/>
      <c r="G19" s="35"/>
      <c r="H19" s="35"/>
      <c r="I19" s="118" t="s">
        <v>23</v>
      </c>
      <c r="J19" s="31" t="str">
        <f>'Rekapitulace stavby'!AN13</f>
        <v>Vyplň údaj</v>
      </c>
      <c r="K19" s="35"/>
      <c r="L19" s="52"/>
      <c r="S19" s="35"/>
      <c r="T19" s="35"/>
      <c r="U19" s="35"/>
      <c r="V19" s="35"/>
      <c r="W19" s="35"/>
      <c r="X19" s="35"/>
      <c r="Y19" s="35"/>
      <c r="Z19" s="35"/>
      <c r="AA19" s="35"/>
      <c r="AB19" s="35"/>
      <c r="AC19" s="35"/>
      <c r="AD19" s="35"/>
      <c r="AE19" s="35"/>
    </row>
    <row r="20" spans="1:31" s="2" customFormat="1" ht="18" customHeight="1">
      <c r="A20" s="35"/>
      <c r="B20" s="40"/>
      <c r="C20" s="35"/>
      <c r="D20" s="35"/>
      <c r="E20" s="416" t="str">
        <f>'Rekapitulace stavby'!E14</f>
        <v>Vyplň údaj</v>
      </c>
      <c r="F20" s="417"/>
      <c r="G20" s="417"/>
      <c r="H20" s="417"/>
      <c r="I20" s="118" t="s">
        <v>25</v>
      </c>
      <c r="J20" s="31" t="str">
        <f>'Rekapitulace stavby'!AN14</f>
        <v>Vyplň údaj</v>
      </c>
      <c r="K20" s="35"/>
      <c r="L20" s="52"/>
      <c r="S20" s="35"/>
      <c r="T20" s="35"/>
      <c r="U20" s="35"/>
      <c r="V20" s="35"/>
      <c r="W20" s="35"/>
      <c r="X20" s="35"/>
      <c r="Y20" s="35"/>
      <c r="Z20" s="35"/>
      <c r="AA20" s="35"/>
      <c r="AB20" s="35"/>
      <c r="AC20" s="35"/>
      <c r="AD20" s="35"/>
      <c r="AE20" s="35"/>
    </row>
    <row r="21" spans="1:31" s="2" customFormat="1" ht="6.95" customHeight="1">
      <c r="A21" s="35"/>
      <c r="B21" s="40"/>
      <c r="C21" s="35"/>
      <c r="D21" s="35"/>
      <c r="E21" s="35"/>
      <c r="F21" s="35"/>
      <c r="G21" s="35"/>
      <c r="H21" s="35"/>
      <c r="I21" s="35"/>
      <c r="J21" s="35"/>
      <c r="K21" s="35"/>
      <c r="L21" s="52"/>
      <c r="S21" s="35"/>
      <c r="T21" s="35"/>
      <c r="U21" s="35"/>
      <c r="V21" s="35"/>
      <c r="W21" s="35"/>
      <c r="X21" s="35"/>
      <c r="Y21" s="35"/>
      <c r="Z21" s="35"/>
      <c r="AA21" s="35"/>
      <c r="AB21" s="35"/>
      <c r="AC21" s="35"/>
      <c r="AD21" s="35"/>
      <c r="AE21" s="35"/>
    </row>
    <row r="22" spans="1:31" s="2" customFormat="1" ht="12" customHeight="1">
      <c r="A22" s="35"/>
      <c r="B22" s="40"/>
      <c r="C22" s="35"/>
      <c r="D22" s="118" t="s">
        <v>28</v>
      </c>
      <c r="E22" s="35"/>
      <c r="F22" s="35"/>
      <c r="G22" s="35"/>
      <c r="H22" s="35"/>
      <c r="I22" s="118" t="s">
        <v>23</v>
      </c>
      <c r="J22" s="109" t="s">
        <v>1</v>
      </c>
      <c r="K22" s="35"/>
      <c r="L22" s="52"/>
      <c r="S22" s="35"/>
      <c r="T22" s="35"/>
      <c r="U22" s="35"/>
      <c r="V22" s="35"/>
      <c r="W22" s="35"/>
      <c r="X22" s="35"/>
      <c r="Y22" s="35"/>
      <c r="Z22" s="35"/>
      <c r="AA22" s="35"/>
      <c r="AB22" s="35"/>
      <c r="AC22" s="35"/>
      <c r="AD22" s="35"/>
      <c r="AE22" s="35"/>
    </row>
    <row r="23" spans="1:31" s="2" customFormat="1" ht="18" customHeight="1">
      <c r="A23" s="35"/>
      <c r="B23" s="40"/>
      <c r="C23" s="35"/>
      <c r="D23" s="35"/>
      <c r="E23" s="109" t="s">
        <v>29</v>
      </c>
      <c r="F23" s="35"/>
      <c r="G23" s="35"/>
      <c r="H23" s="35"/>
      <c r="I23" s="118" t="s">
        <v>25</v>
      </c>
      <c r="J23" s="109" t="s">
        <v>1</v>
      </c>
      <c r="K23" s="35"/>
      <c r="L23" s="52"/>
      <c r="S23" s="35"/>
      <c r="T23" s="35"/>
      <c r="U23" s="35"/>
      <c r="V23" s="35"/>
      <c r="W23" s="35"/>
      <c r="X23" s="35"/>
      <c r="Y23" s="35"/>
      <c r="Z23" s="35"/>
      <c r="AA23" s="35"/>
      <c r="AB23" s="35"/>
      <c r="AC23" s="35"/>
      <c r="AD23" s="35"/>
      <c r="AE23" s="35"/>
    </row>
    <row r="24" spans="1:31" s="2" customFormat="1" ht="6.95" customHeight="1">
      <c r="A24" s="35"/>
      <c r="B24" s="40"/>
      <c r="C24" s="35"/>
      <c r="D24" s="35"/>
      <c r="E24" s="35"/>
      <c r="F24" s="35"/>
      <c r="G24" s="35"/>
      <c r="H24" s="35"/>
      <c r="I24" s="35"/>
      <c r="J24" s="35"/>
      <c r="K24" s="35"/>
      <c r="L24" s="52"/>
      <c r="S24" s="35"/>
      <c r="T24" s="35"/>
      <c r="U24" s="35"/>
      <c r="V24" s="35"/>
      <c r="W24" s="35"/>
      <c r="X24" s="35"/>
      <c r="Y24" s="35"/>
      <c r="Z24" s="35"/>
      <c r="AA24" s="35"/>
      <c r="AB24" s="35"/>
      <c r="AC24" s="35"/>
      <c r="AD24" s="35"/>
      <c r="AE24" s="35"/>
    </row>
    <row r="25" spans="1:31" s="2" customFormat="1" ht="12" customHeight="1">
      <c r="A25" s="35"/>
      <c r="B25" s="40"/>
      <c r="C25" s="35"/>
      <c r="D25" s="118" t="s">
        <v>31</v>
      </c>
      <c r="E25" s="35"/>
      <c r="F25" s="35"/>
      <c r="G25" s="35"/>
      <c r="H25" s="35"/>
      <c r="I25" s="118" t="s">
        <v>23</v>
      </c>
      <c r="J25" s="109" t="s">
        <v>1</v>
      </c>
      <c r="K25" s="35"/>
      <c r="L25" s="52"/>
      <c r="S25" s="35"/>
      <c r="T25" s="35"/>
      <c r="U25" s="35"/>
      <c r="V25" s="35"/>
      <c r="W25" s="35"/>
      <c r="X25" s="35"/>
      <c r="Y25" s="35"/>
      <c r="Z25" s="35"/>
      <c r="AA25" s="35"/>
      <c r="AB25" s="35"/>
      <c r="AC25" s="35"/>
      <c r="AD25" s="35"/>
      <c r="AE25" s="35"/>
    </row>
    <row r="26" spans="1:31" s="2" customFormat="1" ht="18" customHeight="1">
      <c r="A26" s="35"/>
      <c r="B26" s="40"/>
      <c r="C26" s="35"/>
      <c r="D26" s="35"/>
      <c r="E26" s="109" t="s">
        <v>29</v>
      </c>
      <c r="F26" s="35"/>
      <c r="G26" s="35"/>
      <c r="H26" s="35"/>
      <c r="I26" s="118" t="s">
        <v>25</v>
      </c>
      <c r="J26" s="109" t="s">
        <v>1</v>
      </c>
      <c r="K26" s="35"/>
      <c r="L26" s="52"/>
      <c r="S26" s="35"/>
      <c r="T26" s="35"/>
      <c r="U26" s="35"/>
      <c r="V26" s="35"/>
      <c r="W26" s="35"/>
      <c r="X26" s="35"/>
      <c r="Y26" s="35"/>
      <c r="Z26" s="35"/>
      <c r="AA26" s="35"/>
      <c r="AB26" s="35"/>
      <c r="AC26" s="35"/>
      <c r="AD26" s="35"/>
      <c r="AE26" s="35"/>
    </row>
    <row r="27" spans="1:31" s="2" customFormat="1" ht="6.95" customHeight="1">
      <c r="A27" s="35"/>
      <c r="B27" s="40"/>
      <c r="C27" s="35"/>
      <c r="D27" s="35"/>
      <c r="E27" s="35"/>
      <c r="F27" s="35"/>
      <c r="G27" s="35"/>
      <c r="H27" s="35"/>
      <c r="I27" s="35"/>
      <c r="J27" s="35"/>
      <c r="K27" s="35"/>
      <c r="L27" s="52"/>
      <c r="S27" s="35"/>
      <c r="T27" s="35"/>
      <c r="U27" s="35"/>
      <c r="V27" s="35"/>
      <c r="W27" s="35"/>
      <c r="X27" s="35"/>
      <c r="Y27" s="35"/>
      <c r="Z27" s="35"/>
      <c r="AA27" s="35"/>
      <c r="AB27" s="35"/>
      <c r="AC27" s="35"/>
      <c r="AD27" s="35"/>
      <c r="AE27" s="35"/>
    </row>
    <row r="28" spans="1:31" s="2" customFormat="1" ht="12" customHeight="1">
      <c r="A28" s="35"/>
      <c r="B28" s="40"/>
      <c r="C28" s="35"/>
      <c r="D28" s="118" t="s">
        <v>32</v>
      </c>
      <c r="E28" s="35"/>
      <c r="F28" s="35"/>
      <c r="G28" s="35"/>
      <c r="H28" s="35"/>
      <c r="I28" s="35"/>
      <c r="J28" s="35"/>
      <c r="K28" s="35"/>
      <c r="L28" s="52"/>
      <c r="S28" s="35"/>
      <c r="T28" s="35"/>
      <c r="U28" s="35"/>
      <c r="V28" s="35"/>
      <c r="W28" s="35"/>
      <c r="X28" s="35"/>
      <c r="Y28" s="35"/>
      <c r="Z28" s="35"/>
      <c r="AA28" s="35"/>
      <c r="AB28" s="35"/>
      <c r="AC28" s="35"/>
      <c r="AD28" s="35"/>
      <c r="AE28" s="35"/>
    </row>
    <row r="29" spans="1:31" s="8" customFormat="1" ht="16.5" customHeight="1">
      <c r="A29" s="120"/>
      <c r="B29" s="121"/>
      <c r="C29" s="120"/>
      <c r="D29" s="120"/>
      <c r="E29" s="418" t="s">
        <v>1</v>
      </c>
      <c r="F29" s="418"/>
      <c r="G29" s="418"/>
      <c r="H29" s="418"/>
      <c r="I29" s="120"/>
      <c r="J29" s="120"/>
      <c r="K29" s="120"/>
      <c r="L29" s="122"/>
      <c r="S29" s="120"/>
      <c r="T29" s="120"/>
      <c r="U29" s="120"/>
      <c r="V29" s="120"/>
      <c r="W29" s="120"/>
      <c r="X29" s="120"/>
      <c r="Y29" s="120"/>
      <c r="Z29" s="120"/>
      <c r="AA29" s="120"/>
      <c r="AB29" s="120"/>
      <c r="AC29" s="120"/>
      <c r="AD29" s="120"/>
      <c r="AE29" s="120"/>
    </row>
    <row r="30" spans="1:31" s="2" customFormat="1" ht="6.95" customHeight="1">
      <c r="A30" s="35"/>
      <c r="B30" s="40"/>
      <c r="C30" s="35"/>
      <c r="D30" s="35"/>
      <c r="E30" s="35"/>
      <c r="F30" s="35"/>
      <c r="G30" s="35"/>
      <c r="H30" s="35"/>
      <c r="I30" s="35"/>
      <c r="J30" s="35"/>
      <c r="K30" s="35"/>
      <c r="L30" s="52"/>
      <c r="S30" s="35"/>
      <c r="T30" s="35"/>
      <c r="U30" s="35"/>
      <c r="V30" s="35"/>
      <c r="W30" s="35"/>
      <c r="X30" s="35"/>
      <c r="Y30" s="35"/>
      <c r="Z30" s="35"/>
      <c r="AA30" s="35"/>
      <c r="AB30" s="35"/>
      <c r="AC30" s="35"/>
      <c r="AD30" s="35"/>
      <c r="AE30" s="35"/>
    </row>
    <row r="31" spans="1:31" s="2" customFormat="1" ht="6.95" customHeight="1">
      <c r="A31" s="35"/>
      <c r="B31" s="40"/>
      <c r="C31" s="35"/>
      <c r="D31" s="123"/>
      <c r="E31" s="123"/>
      <c r="F31" s="123"/>
      <c r="G31" s="123"/>
      <c r="H31" s="123"/>
      <c r="I31" s="123"/>
      <c r="J31" s="123"/>
      <c r="K31" s="123"/>
      <c r="L31" s="52"/>
      <c r="S31" s="35"/>
      <c r="T31" s="35"/>
      <c r="U31" s="35"/>
      <c r="V31" s="35"/>
      <c r="W31" s="35"/>
      <c r="X31" s="35"/>
      <c r="Y31" s="35"/>
      <c r="Z31" s="35"/>
      <c r="AA31" s="35"/>
      <c r="AB31" s="35"/>
      <c r="AC31" s="35"/>
      <c r="AD31" s="35"/>
      <c r="AE31" s="35"/>
    </row>
    <row r="32" spans="1:31" s="2" customFormat="1" ht="25.35" customHeight="1">
      <c r="A32" s="35"/>
      <c r="B32" s="40"/>
      <c r="C32" s="35"/>
      <c r="D32" s="124" t="s">
        <v>33</v>
      </c>
      <c r="E32" s="35"/>
      <c r="F32" s="35"/>
      <c r="G32" s="35"/>
      <c r="H32" s="35"/>
      <c r="I32" s="35"/>
      <c r="J32" s="125">
        <f>ROUND(J121, 2)</f>
        <v>0</v>
      </c>
      <c r="K32" s="35"/>
      <c r="L32" s="52"/>
      <c r="S32" s="35"/>
      <c r="T32" s="35"/>
      <c r="U32" s="35"/>
      <c r="V32" s="35"/>
      <c r="W32" s="35"/>
      <c r="X32" s="35"/>
      <c r="Y32" s="35"/>
      <c r="Z32" s="35"/>
      <c r="AA32" s="35"/>
      <c r="AB32" s="35"/>
      <c r="AC32" s="35"/>
      <c r="AD32" s="35"/>
      <c r="AE32" s="35"/>
    </row>
    <row r="33" spans="1:31" s="2" customFormat="1" ht="6.95" customHeight="1">
      <c r="A33" s="35"/>
      <c r="B33" s="40"/>
      <c r="C33" s="35"/>
      <c r="D33" s="123"/>
      <c r="E33" s="123"/>
      <c r="F33" s="123"/>
      <c r="G33" s="123"/>
      <c r="H33" s="123"/>
      <c r="I33" s="123"/>
      <c r="J33" s="123"/>
      <c r="K33" s="123"/>
      <c r="L33" s="52"/>
      <c r="S33" s="35"/>
      <c r="T33" s="35"/>
      <c r="U33" s="35"/>
      <c r="V33" s="35"/>
      <c r="W33" s="35"/>
      <c r="X33" s="35"/>
      <c r="Y33" s="35"/>
      <c r="Z33" s="35"/>
      <c r="AA33" s="35"/>
      <c r="AB33" s="35"/>
      <c r="AC33" s="35"/>
      <c r="AD33" s="35"/>
      <c r="AE33" s="35"/>
    </row>
    <row r="34" spans="1:31" s="2" customFormat="1" ht="14.45" customHeight="1">
      <c r="A34" s="35"/>
      <c r="B34" s="40"/>
      <c r="C34" s="35"/>
      <c r="D34" s="35"/>
      <c r="E34" s="35"/>
      <c r="F34" s="126" t="s">
        <v>35</v>
      </c>
      <c r="G34" s="35"/>
      <c r="H34" s="35"/>
      <c r="I34" s="126" t="s">
        <v>34</v>
      </c>
      <c r="J34" s="126" t="s">
        <v>36</v>
      </c>
      <c r="K34" s="35"/>
      <c r="L34" s="52"/>
      <c r="S34" s="35"/>
      <c r="T34" s="35"/>
      <c r="U34" s="35"/>
      <c r="V34" s="35"/>
      <c r="W34" s="35"/>
      <c r="X34" s="35"/>
      <c r="Y34" s="35"/>
      <c r="Z34" s="35"/>
      <c r="AA34" s="35"/>
      <c r="AB34" s="35"/>
      <c r="AC34" s="35"/>
      <c r="AD34" s="35"/>
      <c r="AE34" s="35"/>
    </row>
    <row r="35" spans="1:31" s="2" customFormat="1" ht="14.45" customHeight="1">
      <c r="A35" s="35"/>
      <c r="B35" s="40"/>
      <c r="C35" s="35"/>
      <c r="D35" s="127" t="s">
        <v>37</v>
      </c>
      <c r="E35" s="118" t="s">
        <v>38</v>
      </c>
      <c r="F35" s="128">
        <f>ROUND((SUM(BE121:BE146)),  2)</f>
        <v>0</v>
      </c>
      <c r="G35" s="35"/>
      <c r="H35" s="35"/>
      <c r="I35" s="129">
        <v>0.21</v>
      </c>
      <c r="J35" s="128">
        <f>ROUND(((SUM(BE121:BE146))*I35),  2)</f>
        <v>0</v>
      </c>
      <c r="K35" s="35"/>
      <c r="L35" s="52"/>
      <c r="S35" s="35"/>
      <c r="T35" s="35"/>
      <c r="U35" s="35"/>
      <c r="V35" s="35"/>
      <c r="W35" s="35"/>
      <c r="X35" s="35"/>
      <c r="Y35" s="35"/>
      <c r="Z35" s="35"/>
      <c r="AA35" s="35"/>
      <c r="AB35" s="35"/>
      <c r="AC35" s="35"/>
      <c r="AD35" s="35"/>
      <c r="AE35" s="35"/>
    </row>
    <row r="36" spans="1:31" s="2" customFormat="1" ht="14.45" customHeight="1">
      <c r="A36" s="35"/>
      <c r="B36" s="40"/>
      <c r="C36" s="35"/>
      <c r="D36" s="35"/>
      <c r="E36" s="118" t="s">
        <v>39</v>
      </c>
      <c r="F36" s="128">
        <f>ROUND((SUM(BF121:BF146)),  2)</f>
        <v>0</v>
      </c>
      <c r="G36" s="35"/>
      <c r="H36" s="35"/>
      <c r="I36" s="129">
        <v>0.12</v>
      </c>
      <c r="J36" s="128">
        <f>ROUND(((SUM(BF121:BF146))*I36),  2)</f>
        <v>0</v>
      </c>
      <c r="K36" s="35"/>
      <c r="L36" s="52"/>
      <c r="S36" s="35"/>
      <c r="T36" s="35"/>
      <c r="U36" s="35"/>
      <c r="V36" s="35"/>
      <c r="W36" s="35"/>
      <c r="X36" s="35"/>
      <c r="Y36" s="35"/>
      <c r="Z36" s="35"/>
      <c r="AA36" s="35"/>
      <c r="AB36" s="35"/>
      <c r="AC36" s="35"/>
      <c r="AD36" s="35"/>
      <c r="AE36" s="35"/>
    </row>
    <row r="37" spans="1:31" s="2" customFormat="1" ht="14.45" hidden="1" customHeight="1">
      <c r="A37" s="35"/>
      <c r="B37" s="40"/>
      <c r="C37" s="35"/>
      <c r="D37" s="35"/>
      <c r="E37" s="118" t="s">
        <v>40</v>
      </c>
      <c r="F37" s="128">
        <f>ROUND((SUM(BG121:BG146)),  2)</f>
        <v>0</v>
      </c>
      <c r="G37" s="35"/>
      <c r="H37" s="35"/>
      <c r="I37" s="129">
        <v>0.21</v>
      </c>
      <c r="J37" s="128">
        <f>0</f>
        <v>0</v>
      </c>
      <c r="K37" s="35"/>
      <c r="L37" s="52"/>
      <c r="S37" s="35"/>
      <c r="T37" s="35"/>
      <c r="U37" s="35"/>
      <c r="V37" s="35"/>
      <c r="W37" s="35"/>
      <c r="X37" s="35"/>
      <c r="Y37" s="35"/>
      <c r="Z37" s="35"/>
      <c r="AA37" s="35"/>
      <c r="AB37" s="35"/>
      <c r="AC37" s="35"/>
      <c r="AD37" s="35"/>
      <c r="AE37" s="35"/>
    </row>
    <row r="38" spans="1:31" s="2" customFormat="1" ht="14.45" hidden="1" customHeight="1">
      <c r="A38" s="35"/>
      <c r="B38" s="40"/>
      <c r="C38" s="35"/>
      <c r="D38" s="35"/>
      <c r="E38" s="118" t="s">
        <v>41</v>
      </c>
      <c r="F38" s="128">
        <f>ROUND((SUM(BH121:BH146)),  2)</f>
        <v>0</v>
      </c>
      <c r="G38" s="35"/>
      <c r="H38" s="35"/>
      <c r="I38" s="129">
        <v>0.12</v>
      </c>
      <c r="J38" s="128">
        <f>0</f>
        <v>0</v>
      </c>
      <c r="K38" s="35"/>
      <c r="L38" s="52"/>
      <c r="S38" s="35"/>
      <c r="T38" s="35"/>
      <c r="U38" s="35"/>
      <c r="V38" s="35"/>
      <c r="W38" s="35"/>
      <c r="X38" s="35"/>
      <c r="Y38" s="35"/>
      <c r="Z38" s="35"/>
      <c r="AA38" s="35"/>
      <c r="AB38" s="35"/>
      <c r="AC38" s="35"/>
      <c r="AD38" s="35"/>
      <c r="AE38" s="35"/>
    </row>
    <row r="39" spans="1:31" s="2" customFormat="1" ht="14.45" hidden="1" customHeight="1">
      <c r="A39" s="35"/>
      <c r="B39" s="40"/>
      <c r="C39" s="35"/>
      <c r="D39" s="35"/>
      <c r="E39" s="118" t="s">
        <v>42</v>
      </c>
      <c r="F39" s="128">
        <f>ROUND((SUM(BI121:BI146)),  2)</f>
        <v>0</v>
      </c>
      <c r="G39" s="35"/>
      <c r="H39" s="35"/>
      <c r="I39" s="129">
        <v>0</v>
      </c>
      <c r="J39" s="128">
        <f>0</f>
        <v>0</v>
      </c>
      <c r="K39" s="35"/>
      <c r="L39" s="52"/>
      <c r="S39" s="35"/>
      <c r="T39" s="35"/>
      <c r="U39" s="35"/>
      <c r="V39" s="35"/>
      <c r="W39" s="35"/>
      <c r="X39" s="35"/>
      <c r="Y39" s="35"/>
      <c r="Z39" s="35"/>
      <c r="AA39" s="35"/>
      <c r="AB39" s="35"/>
      <c r="AC39" s="35"/>
      <c r="AD39" s="35"/>
      <c r="AE39" s="35"/>
    </row>
    <row r="40" spans="1:31" s="2" customFormat="1" ht="6.95" customHeight="1">
      <c r="A40" s="35"/>
      <c r="B40" s="40"/>
      <c r="C40" s="35"/>
      <c r="D40" s="35"/>
      <c r="E40" s="35"/>
      <c r="F40" s="35"/>
      <c r="G40" s="35"/>
      <c r="H40" s="35"/>
      <c r="I40" s="35"/>
      <c r="J40" s="35"/>
      <c r="K40" s="35"/>
      <c r="L40" s="52"/>
      <c r="S40" s="35"/>
      <c r="T40" s="35"/>
      <c r="U40" s="35"/>
      <c r="V40" s="35"/>
      <c r="W40" s="35"/>
      <c r="X40" s="35"/>
      <c r="Y40" s="35"/>
      <c r="Z40" s="35"/>
      <c r="AA40" s="35"/>
      <c r="AB40" s="35"/>
      <c r="AC40" s="35"/>
      <c r="AD40" s="35"/>
      <c r="AE40" s="35"/>
    </row>
    <row r="41" spans="1:31" s="2" customFormat="1" ht="25.35" customHeight="1">
      <c r="A41" s="35"/>
      <c r="B41" s="40"/>
      <c r="C41" s="130"/>
      <c r="D41" s="131" t="s">
        <v>43</v>
      </c>
      <c r="E41" s="132"/>
      <c r="F41" s="132"/>
      <c r="G41" s="133" t="s">
        <v>44</v>
      </c>
      <c r="H41" s="134" t="s">
        <v>7622</v>
      </c>
      <c r="I41" s="132"/>
      <c r="J41" s="135">
        <f>SUM(J32:J39)</f>
        <v>0</v>
      </c>
      <c r="K41" s="136"/>
      <c r="L41" s="52"/>
      <c r="S41" s="35"/>
      <c r="T41" s="35"/>
      <c r="U41" s="35"/>
      <c r="V41" s="35"/>
      <c r="W41" s="35"/>
      <c r="X41" s="35"/>
      <c r="Y41" s="35"/>
      <c r="Z41" s="35"/>
      <c r="AA41" s="35"/>
      <c r="AB41" s="35"/>
      <c r="AC41" s="35"/>
      <c r="AD41" s="35"/>
      <c r="AE41" s="35"/>
    </row>
    <row r="42" spans="1:31" s="2" customFormat="1" ht="14.45" customHeight="1">
      <c r="A42" s="35"/>
      <c r="B42" s="40"/>
      <c r="C42" s="35"/>
      <c r="D42" s="35"/>
      <c r="E42" s="35"/>
      <c r="F42" s="35"/>
      <c r="G42" s="35"/>
      <c r="H42" s="35"/>
      <c r="I42" s="35"/>
      <c r="J42" s="35"/>
      <c r="K42" s="35"/>
      <c r="L42" s="52"/>
      <c r="S42" s="35"/>
      <c r="T42" s="35"/>
      <c r="U42" s="35"/>
      <c r="V42" s="35"/>
      <c r="W42" s="35"/>
      <c r="X42" s="35"/>
      <c r="Y42" s="35"/>
      <c r="Z42" s="35"/>
      <c r="AA42" s="35"/>
      <c r="AB42" s="35"/>
      <c r="AC42" s="35"/>
      <c r="AD42" s="35"/>
      <c r="AE42" s="35"/>
    </row>
    <row r="43" spans="1:31" s="1" customFormat="1" ht="14.45" customHeight="1">
      <c r="B43" s="21"/>
      <c r="L43" s="21"/>
    </row>
    <row r="44" spans="1:31" s="1" customFormat="1" ht="14.45" customHeight="1">
      <c r="B44" s="21"/>
      <c r="L44" s="21"/>
    </row>
    <row r="45" spans="1:31" s="1" customFormat="1" ht="14.45" customHeight="1">
      <c r="B45" s="21"/>
      <c r="L45" s="21"/>
    </row>
    <row r="46" spans="1:31" s="1" customFormat="1" ht="14.45" customHeight="1">
      <c r="B46" s="21"/>
      <c r="L46" s="21"/>
    </row>
    <row r="47" spans="1:31" s="1" customFormat="1" ht="14.45" customHeight="1">
      <c r="B47" s="21"/>
      <c r="L47" s="21"/>
    </row>
    <row r="48" spans="1:31" s="1" customFormat="1" ht="14.45" customHeight="1">
      <c r="B48" s="21"/>
      <c r="L48" s="21"/>
    </row>
    <row r="49" spans="1:31" s="1" customFormat="1" ht="14.45" customHeight="1">
      <c r="B49" s="21"/>
      <c r="L49" s="21"/>
    </row>
    <row r="50" spans="1:31" s="2" customFormat="1" ht="14.45" customHeight="1">
      <c r="B50" s="52"/>
      <c r="D50" s="137" t="s">
        <v>45</v>
      </c>
      <c r="E50" s="138"/>
      <c r="F50" s="138"/>
      <c r="G50" s="137" t="s">
        <v>46</v>
      </c>
      <c r="H50" s="138"/>
      <c r="I50" s="138"/>
      <c r="J50" s="138"/>
      <c r="K50" s="138"/>
      <c r="L50" s="52"/>
    </row>
    <row r="51" spans="1:31">
      <c r="B51" s="21"/>
      <c r="L51" s="21"/>
    </row>
    <row r="52" spans="1:31">
      <c r="B52" s="21"/>
      <c r="L52" s="21"/>
    </row>
    <row r="53" spans="1:31">
      <c r="B53" s="21"/>
      <c r="L53" s="21"/>
    </row>
    <row r="54" spans="1:31">
      <c r="B54" s="21"/>
      <c r="L54" s="21"/>
    </row>
    <row r="55" spans="1:31">
      <c r="B55" s="21"/>
      <c r="L55" s="21"/>
    </row>
    <row r="56" spans="1:31">
      <c r="B56" s="21"/>
      <c r="L56" s="21"/>
    </row>
    <row r="57" spans="1:31">
      <c r="B57" s="21"/>
      <c r="L57" s="21"/>
    </row>
    <row r="58" spans="1:31">
      <c r="B58" s="21"/>
      <c r="L58" s="21"/>
    </row>
    <row r="59" spans="1:31">
      <c r="B59" s="21"/>
      <c r="L59" s="21"/>
    </row>
    <row r="60" spans="1:31">
      <c r="B60" s="21"/>
      <c r="L60" s="21"/>
    </row>
    <row r="61" spans="1:31" s="2" customFormat="1" ht="12.75">
      <c r="A61" s="35"/>
      <c r="B61" s="40"/>
      <c r="C61" s="35"/>
      <c r="D61" s="139" t="s">
        <v>47</v>
      </c>
      <c r="E61" s="140"/>
      <c r="F61" s="141" t="s">
        <v>48</v>
      </c>
      <c r="G61" s="139" t="s">
        <v>47</v>
      </c>
      <c r="H61" s="140"/>
      <c r="I61" s="140"/>
      <c r="J61" s="142" t="s">
        <v>48</v>
      </c>
      <c r="K61" s="140"/>
      <c r="L61" s="52"/>
      <c r="S61" s="35"/>
      <c r="T61" s="35"/>
      <c r="U61" s="35"/>
      <c r="V61" s="35"/>
      <c r="W61" s="35"/>
      <c r="X61" s="35"/>
      <c r="Y61" s="35"/>
      <c r="Z61" s="35"/>
      <c r="AA61" s="35"/>
      <c r="AB61" s="35"/>
      <c r="AC61" s="35"/>
      <c r="AD61" s="35"/>
      <c r="AE61" s="35"/>
    </row>
    <row r="62" spans="1:31">
      <c r="B62" s="21"/>
      <c r="L62" s="21"/>
    </row>
    <row r="63" spans="1:31">
      <c r="B63" s="21"/>
      <c r="L63" s="21"/>
    </row>
    <row r="64" spans="1:31">
      <c r="B64" s="21"/>
      <c r="L64" s="21"/>
    </row>
    <row r="65" spans="1:31" s="2" customFormat="1" ht="12.75">
      <c r="A65" s="35"/>
      <c r="B65" s="40"/>
      <c r="C65" s="35"/>
      <c r="D65" s="137" t="s">
        <v>49</v>
      </c>
      <c r="E65" s="143"/>
      <c r="F65" s="143"/>
      <c r="G65" s="137" t="s">
        <v>50</v>
      </c>
      <c r="H65" s="143"/>
      <c r="I65" s="143"/>
      <c r="J65" s="143"/>
      <c r="K65" s="143"/>
      <c r="L65" s="52"/>
      <c r="S65" s="35"/>
      <c r="T65" s="35"/>
      <c r="U65" s="35"/>
      <c r="V65" s="35"/>
      <c r="W65" s="35"/>
      <c r="X65" s="35"/>
      <c r="Y65" s="35"/>
      <c r="Z65" s="35"/>
      <c r="AA65" s="35"/>
      <c r="AB65" s="35"/>
      <c r="AC65" s="35"/>
      <c r="AD65" s="35"/>
      <c r="AE65" s="35"/>
    </row>
    <row r="66" spans="1:31">
      <c r="B66" s="21"/>
      <c r="L66" s="21"/>
    </row>
    <row r="67" spans="1:31">
      <c r="B67" s="21"/>
      <c r="L67" s="21"/>
    </row>
    <row r="68" spans="1:31">
      <c r="B68" s="21"/>
      <c r="L68" s="21"/>
    </row>
    <row r="69" spans="1:31">
      <c r="B69" s="21"/>
      <c r="L69" s="21"/>
    </row>
    <row r="70" spans="1:31">
      <c r="B70" s="21"/>
      <c r="L70" s="21"/>
    </row>
    <row r="71" spans="1:31">
      <c r="B71" s="21"/>
      <c r="L71" s="21"/>
    </row>
    <row r="72" spans="1:31">
      <c r="B72" s="21"/>
      <c r="L72" s="21"/>
    </row>
    <row r="73" spans="1:31">
      <c r="B73" s="21"/>
      <c r="L73" s="21"/>
    </row>
    <row r="74" spans="1:31">
      <c r="B74" s="21"/>
      <c r="L74" s="21"/>
    </row>
    <row r="75" spans="1:31">
      <c r="B75" s="21"/>
      <c r="L75" s="21"/>
    </row>
    <row r="76" spans="1:31" s="2" customFormat="1" ht="12.75">
      <c r="A76" s="35"/>
      <c r="B76" s="40"/>
      <c r="C76" s="35"/>
      <c r="D76" s="139" t="s">
        <v>47</v>
      </c>
      <c r="E76" s="140"/>
      <c r="F76" s="141" t="s">
        <v>48</v>
      </c>
      <c r="G76" s="139" t="s">
        <v>47</v>
      </c>
      <c r="H76" s="140"/>
      <c r="I76" s="140"/>
      <c r="J76" s="142" t="s">
        <v>48</v>
      </c>
      <c r="K76" s="140"/>
      <c r="L76" s="52"/>
      <c r="S76" s="35"/>
      <c r="T76" s="35"/>
      <c r="U76" s="35"/>
      <c r="V76" s="35"/>
      <c r="W76" s="35"/>
      <c r="X76" s="35"/>
      <c r="Y76" s="35"/>
      <c r="Z76" s="35"/>
      <c r="AA76" s="35"/>
      <c r="AB76" s="35"/>
      <c r="AC76" s="35"/>
      <c r="AD76" s="35"/>
      <c r="AE76" s="35"/>
    </row>
    <row r="77" spans="1:31" s="2" customFormat="1" ht="14.45" customHeight="1">
      <c r="A77" s="35"/>
      <c r="B77" s="144"/>
      <c r="C77" s="145"/>
      <c r="D77" s="145"/>
      <c r="E77" s="145"/>
      <c r="F77" s="145"/>
      <c r="G77" s="145"/>
      <c r="H77" s="145"/>
      <c r="I77" s="145"/>
      <c r="J77" s="145"/>
      <c r="K77" s="145"/>
      <c r="L77" s="52"/>
      <c r="S77" s="35"/>
      <c r="T77" s="35"/>
      <c r="U77" s="35"/>
      <c r="V77" s="35"/>
      <c r="W77" s="35"/>
      <c r="X77" s="35"/>
      <c r="Y77" s="35"/>
      <c r="Z77" s="35"/>
      <c r="AA77" s="35"/>
      <c r="AB77" s="35"/>
      <c r="AC77" s="35"/>
      <c r="AD77" s="35"/>
      <c r="AE77" s="35"/>
    </row>
    <row r="81" spans="1:31" s="2" customFormat="1" ht="6.95" customHeight="1">
      <c r="A81" s="35"/>
      <c r="B81" s="146"/>
      <c r="C81" s="147"/>
      <c r="D81" s="147"/>
      <c r="E81" s="147"/>
      <c r="F81" s="147"/>
      <c r="G81" s="147"/>
      <c r="H81" s="147"/>
      <c r="I81" s="147"/>
      <c r="J81" s="147"/>
      <c r="K81" s="147"/>
      <c r="L81" s="52"/>
      <c r="S81" s="35"/>
      <c r="T81" s="35"/>
      <c r="U81" s="35"/>
      <c r="V81" s="35"/>
      <c r="W81" s="35"/>
      <c r="X81" s="35"/>
      <c r="Y81" s="35"/>
      <c r="Z81" s="35"/>
      <c r="AA81" s="35"/>
      <c r="AB81" s="35"/>
      <c r="AC81" s="35"/>
      <c r="AD81" s="35"/>
      <c r="AE81" s="35"/>
    </row>
    <row r="82" spans="1:31" s="2" customFormat="1" ht="24.95" customHeight="1">
      <c r="A82" s="35"/>
      <c r="B82" s="36"/>
      <c r="C82" s="24" t="s">
        <v>242</v>
      </c>
      <c r="D82" s="37"/>
      <c r="E82" s="37"/>
      <c r="F82" s="37"/>
      <c r="G82" s="37"/>
      <c r="H82" s="37"/>
      <c r="I82" s="37"/>
      <c r="J82" s="37"/>
      <c r="K82" s="37"/>
      <c r="L82" s="52"/>
      <c r="S82" s="35"/>
      <c r="T82" s="35"/>
      <c r="U82" s="35"/>
      <c r="V82" s="35"/>
      <c r="W82" s="35"/>
      <c r="X82" s="35"/>
      <c r="Y82" s="35"/>
      <c r="Z82" s="35"/>
      <c r="AA82" s="35"/>
      <c r="AB82" s="35"/>
      <c r="AC82" s="35"/>
      <c r="AD82" s="35"/>
      <c r="AE82" s="35"/>
    </row>
    <row r="83" spans="1:31" s="2" customFormat="1" ht="6.95" customHeight="1">
      <c r="A83" s="35"/>
      <c r="B83" s="36"/>
      <c r="C83" s="37"/>
      <c r="D83" s="37"/>
      <c r="E83" s="37"/>
      <c r="F83" s="37"/>
      <c r="G83" s="37"/>
      <c r="H83" s="37"/>
      <c r="I83" s="37"/>
      <c r="J83" s="37"/>
      <c r="K83" s="37"/>
      <c r="L83" s="52"/>
      <c r="S83" s="35"/>
      <c r="T83" s="35"/>
      <c r="U83" s="35"/>
      <c r="V83" s="35"/>
      <c r="W83" s="35"/>
      <c r="X83" s="35"/>
      <c r="Y83" s="35"/>
      <c r="Z83" s="35"/>
      <c r="AA83" s="35"/>
      <c r="AB83" s="35"/>
      <c r="AC83" s="35"/>
      <c r="AD83" s="35"/>
      <c r="AE83" s="35"/>
    </row>
    <row r="84" spans="1:31" s="2" customFormat="1" ht="12" customHeight="1">
      <c r="A84" s="35"/>
      <c r="B84" s="36"/>
      <c r="C84" s="30" t="s">
        <v>15</v>
      </c>
      <c r="D84" s="37"/>
      <c r="E84" s="37"/>
      <c r="F84" s="37"/>
      <c r="G84" s="37"/>
      <c r="H84" s="37"/>
      <c r="I84" s="37"/>
      <c r="J84" s="37"/>
      <c r="K84" s="37"/>
      <c r="L84" s="52"/>
      <c r="S84" s="35"/>
      <c r="T84" s="35"/>
      <c r="U84" s="35"/>
      <c r="V84" s="35"/>
      <c r="W84" s="35"/>
      <c r="X84" s="35"/>
      <c r="Y84" s="35"/>
      <c r="Z84" s="35"/>
      <c r="AA84" s="35"/>
      <c r="AB84" s="35"/>
      <c r="AC84" s="35"/>
      <c r="AD84" s="35"/>
      <c r="AE84" s="35"/>
    </row>
    <row r="85" spans="1:31" s="2" customFormat="1" ht="16.5" customHeight="1">
      <c r="A85" s="35"/>
      <c r="B85" s="36"/>
      <c r="C85" s="37"/>
      <c r="D85" s="37"/>
      <c r="E85" s="410" t="str">
        <f>E7</f>
        <v>Modernizace teplárny OB6</v>
      </c>
      <c r="F85" s="411"/>
      <c r="G85" s="411"/>
      <c r="H85" s="411"/>
      <c r="I85" s="37"/>
      <c r="J85" s="37"/>
      <c r="K85" s="37"/>
      <c r="L85" s="52"/>
      <c r="S85" s="35"/>
      <c r="T85" s="35"/>
      <c r="U85" s="35"/>
      <c r="V85" s="35"/>
      <c r="W85" s="35"/>
      <c r="X85" s="35"/>
      <c r="Y85" s="35"/>
      <c r="Z85" s="35"/>
      <c r="AA85" s="35"/>
      <c r="AB85" s="35"/>
      <c r="AC85" s="35"/>
      <c r="AD85" s="35"/>
      <c r="AE85" s="35"/>
    </row>
    <row r="86" spans="1:31" s="1" customFormat="1" ht="12" customHeight="1">
      <c r="B86" s="22"/>
      <c r="C86" s="30" t="s">
        <v>241</v>
      </c>
      <c r="D86" s="23"/>
      <c r="E86" s="23"/>
      <c r="F86" s="23"/>
      <c r="G86" s="23"/>
      <c r="H86" s="23"/>
      <c r="I86" s="23"/>
      <c r="J86" s="23"/>
      <c r="K86" s="23"/>
      <c r="L86" s="21"/>
    </row>
    <row r="87" spans="1:31" s="2" customFormat="1" ht="16.5" customHeight="1">
      <c r="A87" s="35"/>
      <c r="B87" s="36"/>
      <c r="C87" s="37"/>
      <c r="D87" s="37"/>
      <c r="E87" s="410" t="s">
        <v>5054</v>
      </c>
      <c r="F87" s="409"/>
      <c r="G87" s="409"/>
      <c r="H87" s="409"/>
      <c r="I87" s="37"/>
      <c r="J87" s="37"/>
      <c r="K87" s="37"/>
      <c r="L87" s="52"/>
      <c r="S87" s="35"/>
      <c r="T87" s="35"/>
      <c r="U87" s="35"/>
      <c r="V87" s="35"/>
      <c r="W87" s="35"/>
      <c r="X87" s="35"/>
      <c r="Y87" s="35"/>
      <c r="Z87" s="35"/>
      <c r="AA87" s="35"/>
      <c r="AB87" s="35"/>
      <c r="AC87" s="35"/>
      <c r="AD87" s="35"/>
      <c r="AE87" s="35"/>
    </row>
    <row r="88" spans="1:31" s="2" customFormat="1" ht="12" customHeight="1">
      <c r="A88" s="35"/>
      <c r="B88" s="36"/>
      <c r="C88" s="30" t="s">
        <v>432</v>
      </c>
      <c r="D88" s="37"/>
      <c r="E88" s="37"/>
      <c r="F88" s="37"/>
      <c r="G88" s="37"/>
      <c r="H88" s="37"/>
      <c r="I88" s="37"/>
      <c r="J88" s="37"/>
      <c r="K88" s="37"/>
      <c r="L88" s="52"/>
      <c r="S88" s="35"/>
      <c r="T88" s="35"/>
      <c r="U88" s="35"/>
      <c r="V88" s="35"/>
      <c r="W88" s="35"/>
      <c r="X88" s="35"/>
      <c r="Y88" s="35"/>
      <c r="Z88" s="35"/>
      <c r="AA88" s="35"/>
      <c r="AB88" s="35"/>
      <c r="AC88" s="35"/>
      <c r="AD88" s="35"/>
      <c r="AE88" s="35"/>
    </row>
    <row r="89" spans="1:31" s="2" customFormat="1" ht="16.5" customHeight="1">
      <c r="A89" s="35"/>
      <c r="B89" s="36"/>
      <c r="C89" s="37"/>
      <c r="D89" s="37"/>
      <c r="E89" s="384" t="str">
        <f>E11</f>
        <v>SO 109-D1.4.4 - Elektroinstalace</v>
      </c>
      <c r="F89" s="409"/>
      <c r="G89" s="409"/>
      <c r="H89" s="409"/>
      <c r="I89" s="37"/>
      <c r="J89" s="37"/>
      <c r="K89" s="37"/>
      <c r="L89" s="52"/>
      <c r="S89" s="35"/>
      <c r="T89" s="35"/>
      <c r="U89" s="35"/>
      <c r="V89" s="35"/>
      <c r="W89" s="35"/>
      <c r="X89" s="35"/>
      <c r="Y89" s="35"/>
      <c r="Z89" s="35"/>
      <c r="AA89" s="35"/>
      <c r="AB89" s="35"/>
      <c r="AC89" s="35"/>
      <c r="AD89" s="35"/>
      <c r="AE89" s="35"/>
    </row>
    <row r="90" spans="1:31" s="2" customFormat="1" ht="6.95" customHeight="1">
      <c r="A90" s="35"/>
      <c r="B90" s="36"/>
      <c r="C90" s="37"/>
      <c r="D90" s="37"/>
      <c r="E90" s="37"/>
      <c r="F90" s="37"/>
      <c r="G90" s="37"/>
      <c r="H90" s="37"/>
      <c r="I90" s="37"/>
      <c r="J90" s="37"/>
      <c r="K90" s="37"/>
      <c r="L90" s="52"/>
      <c r="S90" s="35"/>
      <c r="T90" s="35"/>
      <c r="U90" s="35"/>
      <c r="V90" s="35"/>
      <c r="W90" s="35"/>
      <c r="X90" s="35"/>
      <c r="Y90" s="35"/>
      <c r="Z90" s="35"/>
      <c r="AA90" s="35"/>
      <c r="AB90" s="35"/>
      <c r="AC90" s="35"/>
      <c r="AD90" s="35"/>
      <c r="AE90" s="35"/>
    </row>
    <row r="91" spans="1:31" s="2" customFormat="1" ht="12" customHeight="1">
      <c r="A91" s="35"/>
      <c r="B91" s="36"/>
      <c r="C91" s="30" t="s">
        <v>19</v>
      </c>
      <c r="D91" s="37"/>
      <c r="E91" s="37"/>
      <c r="F91" s="28" t="str">
        <f>F14</f>
        <v>Mladá Boleslav</v>
      </c>
      <c r="G91" s="37"/>
      <c r="H91" s="37"/>
      <c r="I91" s="30" t="s">
        <v>21</v>
      </c>
      <c r="J91" s="67">
        <f>IF(J14="","",J14)</f>
        <v>45363</v>
      </c>
      <c r="K91" s="37"/>
      <c r="L91" s="52"/>
      <c r="S91" s="35"/>
      <c r="T91" s="35"/>
      <c r="U91" s="35"/>
      <c r="V91" s="35"/>
      <c r="W91" s="35"/>
      <c r="X91" s="35"/>
      <c r="Y91" s="35"/>
      <c r="Z91" s="35"/>
      <c r="AA91" s="35"/>
      <c r="AB91" s="35"/>
      <c r="AC91" s="35"/>
      <c r="AD91" s="35"/>
      <c r="AE91" s="35"/>
    </row>
    <row r="92" spans="1:31" s="2" customFormat="1" ht="6.95" customHeight="1">
      <c r="A92" s="35"/>
      <c r="B92" s="36"/>
      <c r="C92" s="37"/>
      <c r="D92" s="37"/>
      <c r="E92" s="37"/>
      <c r="F92" s="37"/>
      <c r="G92" s="37"/>
      <c r="H92" s="37"/>
      <c r="I92" s="37"/>
      <c r="J92" s="37"/>
      <c r="K92" s="37"/>
      <c r="L92" s="52"/>
      <c r="S92" s="35"/>
      <c r="T92" s="35"/>
      <c r="U92" s="35"/>
      <c r="V92" s="35"/>
      <c r="W92" s="35"/>
      <c r="X92" s="35"/>
      <c r="Y92" s="35"/>
      <c r="Z92" s="35"/>
      <c r="AA92" s="35"/>
      <c r="AB92" s="35"/>
      <c r="AC92" s="35"/>
      <c r="AD92" s="35"/>
      <c r="AE92" s="35"/>
    </row>
    <row r="93" spans="1:31" s="2" customFormat="1" ht="15.2" customHeight="1">
      <c r="A93" s="35"/>
      <c r="B93" s="36"/>
      <c r="C93" s="30" t="s">
        <v>22</v>
      </c>
      <c r="D93" s="37"/>
      <c r="E93" s="37"/>
      <c r="F93" s="28" t="str">
        <f>E17</f>
        <v xml:space="preserve">ŠKO-ENERGO s.r.o. </v>
      </c>
      <c r="G93" s="37"/>
      <c r="H93" s="37"/>
      <c r="I93" s="30" t="s">
        <v>28</v>
      </c>
      <c r="J93" s="33" t="str">
        <f>E23</f>
        <v>AFRY CZ s.r.o.</v>
      </c>
      <c r="K93" s="37"/>
      <c r="L93" s="52"/>
      <c r="S93" s="35"/>
      <c r="T93" s="35"/>
      <c r="U93" s="35"/>
      <c r="V93" s="35"/>
      <c r="W93" s="35"/>
      <c r="X93" s="35"/>
      <c r="Y93" s="35"/>
      <c r="Z93" s="35"/>
      <c r="AA93" s="35"/>
      <c r="AB93" s="35"/>
      <c r="AC93" s="35"/>
      <c r="AD93" s="35"/>
      <c r="AE93" s="35"/>
    </row>
    <row r="94" spans="1:31" s="2" customFormat="1" ht="15.2" customHeight="1">
      <c r="A94" s="35"/>
      <c r="B94" s="36"/>
      <c r="C94" s="30" t="s">
        <v>26</v>
      </c>
      <c r="D94" s="37"/>
      <c r="E94" s="37"/>
      <c r="F94" s="28" t="str">
        <f>IF(E20="","",E20)</f>
        <v>Vyplň údaj</v>
      </c>
      <c r="G94" s="37"/>
      <c r="H94" s="37"/>
      <c r="I94" s="30" t="s">
        <v>31</v>
      </c>
      <c r="J94" s="33" t="str">
        <f>E26</f>
        <v>AFRY CZ s.r.o.</v>
      </c>
      <c r="K94" s="37"/>
      <c r="L94" s="52"/>
      <c r="S94" s="35"/>
      <c r="T94" s="35"/>
      <c r="U94" s="35"/>
      <c r="V94" s="35"/>
      <c r="W94" s="35"/>
      <c r="X94" s="35"/>
      <c r="Y94" s="35"/>
      <c r="Z94" s="35"/>
      <c r="AA94" s="35"/>
      <c r="AB94" s="35"/>
      <c r="AC94" s="35"/>
      <c r="AD94" s="35"/>
      <c r="AE94" s="35"/>
    </row>
    <row r="95" spans="1:31" s="2" customFormat="1" ht="10.35" customHeight="1">
      <c r="A95" s="35"/>
      <c r="B95" s="36"/>
      <c r="C95" s="37"/>
      <c r="D95" s="37"/>
      <c r="E95" s="37"/>
      <c r="F95" s="37"/>
      <c r="G95" s="37"/>
      <c r="H95" s="37"/>
      <c r="I95" s="37"/>
      <c r="J95" s="37"/>
      <c r="K95" s="37"/>
      <c r="L95" s="52"/>
      <c r="S95" s="35"/>
      <c r="T95" s="35"/>
      <c r="U95" s="35"/>
      <c r="V95" s="35"/>
      <c r="W95" s="35"/>
      <c r="X95" s="35"/>
      <c r="Y95" s="35"/>
      <c r="Z95" s="35"/>
      <c r="AA95" s="35"/>
      <c r="AB95" s="35"/>
      <c r="AC95" s="35"/>
      <c r="AD95" s="35"/>
      <c r="AE95" s="35"/>
    </row>
    <row r="96" spans="1:31" s="2" customFormat="1" ht="29.25" customHeight="1">
      <c r="A96" s="35"/>
      <c r="B96" s="36"/>
      <c r="C96" s="148" t="s">
        <v>243</v>
      </c>
      <c r="D96" s="149"/>
      <c r="E96" s="149"/>
      <c r="F96" s="149"/>
      <c r="G96" s="149"/>
      <c r="H96" s="149"/>
      <c r="I96" s="149"/>
      <c r="J96" s="150" t="s">
        <v>7631</v>
      </c>
      <c r="K96" s="149"/>
      <c r="L96" s="52"/>
      <c r="S96" s="35"/>
      <c r="T96" s="35"/>
      <c r="U96" s="35"/>
      <c r="V96" s="35"/>
      <c r="W96" s="35"/>
      <c r="X96" s="35"/>
      <c r="Y96" s="35"/>
      <c r="Z96" s="35"/>
      <c r="AA96" s="35"/>
      <c r="AB96" s="35"/>
      <c r="AC96" s="35"/>
      <c r="AD96" s="35"/>
      <c r="AE96" s="35"/>
    </row>
    <row r="97" spans="1:47" s="2" customFormat="1" ht="10.35" customHeight="1">
      <c r="A97" s="35"/>
      <c r="B97" s="36"/>
      <c r="C97" s="37"/>
      <c r="D97" s="37"/>
      <c r="E97" s="37"/>
      <c r="F97" s="37"/>
      <c r="G97" s="37"/>
      <c r="H97" s="37"/>
      <c r="I97" s="37"/>
      <c r="J97" s="37"/>
      <c r="K97" s="37"/>
      <c r="L97" s="52"/>
      <c r="S97" s="35"/>
      <c r="T97" s="35"/>
      <c r="U97" s="35"/>
      <c r="V97" s="35"/>
      <c r="W97" s="35"/>
      <c r="X97" s="35"/>
      <c r="Y97" s="35"/>
      <c r="Z97" s="35"/>
      <c r="AA97" s="35"/>
      <c r="AB97" s="35"/>
      <c r="AC97" s="35"/>
      <c r="AD97" s="35"/>
      <c r="AE97" s="35"/>
    </row>
    <row r="98" spans="1:47" s="2" customFormat="1" ht="22.9" customHeight="1">
      <c r="A98" s="35"/>
      <c r="B98" s="36"/>
      <c r="C98" s="151" t="s">
        <v>244</v>
      </c>
      <c r="D98" s="37"/>
      <c r="E98" s="37"/>
      <c r="F98" s="37"/>
      <c r="G98" s="37"/>
      <c r="H98" s="37"/>
      <c r="I98" s="37"/>
      <c r="J98" s="85">
        <f>J121</f>
        <v>0</v>
      </c>
      <c r="K98" s="37"/>
      <c r="L98" s="52"/>
      <c r="S98" s="35"/>
      <c r="T98" s="35"/>
      <c r="U98" s="35"/>
      <c r="V98" s="35"/>
      <c r="W98" s="35"/>
      <c r="X98" s="35"/>
      <c r="Y98" s="35"/>
      <c r="Z98" s="35"/>
      <c r="AA98" s="35"/>
      <c r="AB98" s="35"/>
      <c r="AC98" s="35"/>
      <c r="AD98" s="35"/>
      <c r="AE98" s="35"/>
      <c r="AU98" s="18" t="s">
        <v>245</v>
      </c>
    </row>
    <row r="99" spans="1:47" s="9" customFormat="1" ht="24.95" customHeight="1">
      <c r="B99" s="152"/>
      <c r="C99" s="153"/>
      <c r="D99" s="154" t="s">
        <v>5261</v>
      </c>
      <c r="E99" s="155"/>
      <c r="F99" s="155"/>
      <c r="G99" s="155"/>
      <c r="H99" s="155"/>
      <c r="I99" s="155"/>
      <c r="J99" s="156">
        <f>J122</f>
        <v>0</v>
      </c>
      <c r="K99" s="153"/>
      <c r="L99" s="157"/>
    </row>
    <row r="100" spans="1:47" s="2" customFormat="1" ht="21.75" customHeight="1">
      <c r="A100" s="35"/>
      <c r="B100" s="36"/>
      <c r="C100" s="37"/>
      <c r="D100" s="37"/>
      <c r="E100" s="37"/>
      <c r="F100" s="37"/>
      <c r="G100" s="37"/>
      <c r="H100" s="37"/>
      <c r="I100" s="37"/>
      <c r="J100" s="37"/>
      <c r="K100" s="37"/>
      <c r="L100" s="52"/>
      <c r="S100" s="35"/>
      <c r="T100" s="35"/>
      <c r="U100" s="35"/>
      <c r="V100" s="35"/>
      <c r="W100" s="35"/>
      <c r="X100" s="35"/>
      <c r="Y100" s="35"/>
      <c r="Z100" s="35"/>
      <c r="AA100" s="35"/>
      <c r="AB100" s="35"/>
      <c r="AC100" s="35"/>
      <c r="AD100" s="35"/>
      <c r="AE100" s="35"/>
    </row>
    <row r="101" spans="1:47" s="2" customFormat="1" ht="6.95" customHeight="1">
      <c r="A101" s="35"/>
      <c r="B101" s="55"/>
      <c r="C101" s="56"/>
      <c r="D101" s="56"/>
      <c r="E101" s="56"/>
      <c r="F101" s="56"/>
      <c r="G101" s="56"/>
      <c r="H101" s="56"/>
      <c r="I101" s="56"/>
      <c r="J101" s="56"/>
      <c r="K101" s="56"/>
      <c r="L101" s="52"/>
      <c r="S101" s="35"/>
      <c r="T101" s="35"/>
      <c r="U101" s="35"/>
      <c r="V101" s="35"/>
      <c r="W101" s="35"/>
      <c r="X101" s="35"/>
      <c r="Y101" s="35"/>
      <c r="Z101" s="35"/>
      <c r="AA101" s="35"/>
      <c r="AB101" s="35"/>
      <c r="AC101" s="35"/>
      <c r="AD101" s="35"/>
      <c r="AE101" s="35"/>
    </row>
    <row r="105" spans="1:47" s="2" customFormat="1" ht="6.95" customHeight="1">
      <c r="A105" s="35"/>
      <c r="B105" s="57"/>
      <c r="C105" s="58"/>
      <c r="D105" s="58"/>
      <c r="E105" s="58"/>
      <c r="F105" s="58"/>
      <c r="G105" s="58"/>
      <c r="H105" s="58"/>
      <c r="I105" s="58"/>
      <c r="J105" s="58"/>
      <c r="K105" s="58"/>
      <c r="L105" s="52"/>
      <c r="S105" s="35"/>
      <c r="T105" s="35"/>
      <c r="U105" s="35"/>
      <c r="V105" s="35"/>
      <c r="W105" s="35"/>
      <c r="X105" s="35"/>
      <c r="Y105" s="35"/>
      <c r="Z105" s="35"/>
      <c r="AA105" s="35"/>
      <c r="AB105" s="35"/>
      <c r="AC105" s="35"/>
      <c r="AD105" s="35"/>
      <c r="AE105" s="35"/>
    </row>
    <row r="106" spans="1:47" s="2" customFormat="1" ht="24.95" customHeight="1">
      <c r="A106" s="35"/>
      <c r="B106" s="36"/>
      <c r="C106" s="24" t="s">
        <v>249</v>
      </c>
      <c r="D106" s="37"/>
      <c r="E106" s="37"/>
      <c r="F106" s="37"/>
      <c r="G106" s="37"/>
      <c r="H106" s="37"/>
      <c r="I106" s="37"/>
      <c r="J106" s="37"/>
      <c r="K106" s="37"/>
      <c r="L106" s="52"/>
      <c r="S106" s="35"/>
      <c r="T106" s="35"/>
      <c r="U106" s="35"/>
      <c r="V106" s="35"/>
      <c r="W106" s="35"/>
      <c r="X106" s="35"/>
      <c r="Y106" s="35"/>
      <c r="Z106" s="35"/>
      <c r="AA106" s="35"/>
      <c r="AB106" s="35"/>
      <c r="AC106" s="35"/>
      <c r="AD106" s="35"/>
      <c r="AE106" s="35"/>
    </row>
    <row r="107" spans="1:47" s="2" customFormat="1" ht="6.95" customHeight="1">
      <c r="A107" s="35"/>
      <c r="B107" s="36"/>
      <c r="C107" s="37"/>
      <c r="D107" s="37"/>
      <c r="E107" s="37"/>
      <c r="F107" s="37"/>
      <c r="G107" s="37"/>
      <c r="H107" s="37"/>
      <c r="I107" s="37"/>
      <c r="J107" s="37"/>
      <c r="K107" s="37"/>
      <c r="L107" s="52"/>
      <c r="S107" s="35"/>
      <c r="T107" s="35"/>
      <c r="U107" s="35"/>
      <c r="V107" s="35"/>
      <c r="W107" s="35"/>
      <c r="X107" s="35"/>
      <c r="Y107" s="35"/>
      <c r="Z107" s="35"/>
      <c r="AA107" s="35"/>
      <c r="AB107" s="35"/>
      <c r="AC107" s="35"/>
      <c r="AD107" s="35"/>
      <c r="AE107" s="35"/>
    </row>
    <row r="108" spans="1:47" s="2" customFormat="1" ht="12" customHeight="1">
      <c r="A108" s="35"/>
      <c r="B108" s="36"/>
      <c r="C108" s="30" t="s">
        <v>15</v>
      </c>
      <c r="D108" s="37"/>
      <c r="E108" s="37"/>
      <c r="F108" s="37"/>
      <c r="G108" s="37"/>
      <c r="H108" s="37"/>
      <c r="I108" s="37"/>
      <c r="J108" s="37"/>
      <c r="K108" s="37"/>
      <c r="L108" s="52"/>
      <c r="S108" s="35"/>
      <c r="T108" s="35"/>
      <c r="U108" s="35"/>
      <c r="V108" s="35"/>
      <c r="W108" s="35"/>
      <c r="X108" s="35"/>
      <c r="Y108" s="35"/>
      <c r="Z108" s="35"/>
      <c r="AA108" s="35"/>
      <c r="AB108" s="35"/>
      <c r="AC108" s="35"/>
      <c r="AD108" s="35"/>
      <c r="AE108" s="35"/>
    </row>
    <row r="109" spans="1:47" s="2" customFormat="1" ht="16.5" customHeight="1">
      <c r="A109" s="35"/>
      <c r="B109" s="36"/>
      <c r="C109" s="37"/>
      <c r="D109" s="37"/>
      <c r="E109" s="410" t="str">
        <f>E7</f>
        <v>Modernizace teplárny OB6</v>
      </c>
      <c r="F109" s="411"/>
      <c r="G109" s="411"/>
      <c r="H109" s="411"/>
      <c r="I109" s="37"/>
      <c r="J109" s="37"/>
      <c r="K109" s="37"/>
      <c r="L109" s="52"/>
      <c r="S109" s="35"/>
      <c r="T109" s="35"/>
      <c r="U109" s="35"/>
      <c r="V109" s="35"/>
      <c r="W109" s="35"/>
      <c r="X109" s="35"/>
      <c r="Y109" s="35"/>
      <c r="Z109" s="35"/>
      <c r="AA109" s="35"/>
      <c r="AB109" s="35"/>
      <c r="AC109" s="35"/>
      <c r="AD109" s="35"/>
      <c r="AE109" s="35"/>
    </row>
    <row r="110" spans="1:47" s="1" customFormat="1" ht="12" customHeight="1">
      <c r="B110" s="22"/>
      <c r="C110" s="30" t="s">
        <v>241</v>
      </c>
      <c r="D110" s="23"/>
      <c r="E110" s="23"/>
      <c r="F110" s="23"/>
      <c r="G110" s="23"/>
      <c r="H110" s="23"/>
      <c r="I110" s="23"/>
      <c r="J110" s="23"/>
      <c r="K110" s="23"/>
      <c r="L110" s="21"/>
    </row>
    <row r="111" spans="1:47" s="2" customFormat="1" ht="16.5" customHeight="1">
      <c r="A111" s="35"/>
      <c r="B111" s="36"/>
      <c r="C111" s="37"/>
      <c r="D111" s="37"/>
      <c r="E111" s="410" t="s">
        <v>5054</v>
      </c>
      <c r="F111" s="409"/>
      <c r="G111" s="409"/>
      <c r="H111" s="409"/>
      <c r="I111" s="37"/>
      <c r="J111" s="37"/>
      <c r="K111" s="37"/>
      <c r="L111" s="52"/>
      <c r="S111" s="35"/>
      <c r="T111" s="35"/>
      <c r="U111" s="35"/>
      <c r="V111" s="35"/>
      <c r="W111" s="35"/>
      <c r="X111" s="35"/>
      <c r="Y111" s="35"/>
      <c r="Z111" s="35"/>
      <c r="AA111" s="35"/>
      <c r="AB111" s="35"/>
      <c r="AC111" s="35"/>
      <c r="AD111" s="35"/>
      <c r="AE111" s="35"/>
    </row>
    <row r="112" spans="1:47" s="2" customFormat="1" ht="12" customHeight="1">
      <c r="A112" s="35"/>
      <c r="B112" s="36"/>
      <c r="C112" s="30" t="s">
        <v>432</v>
      </c>
      <c r="D112" s="37"/>
      <c r="E112" s="37"/>
      <c r="F112" s="37"/>
      <c r="G112" s="37"/>
      <c r="H112" s="37"/>
      <c r="I112" s="37"/>
      <c r="J112" s="37"/>
      <c r="K112" s="37"/>
      <c r="L112" s="52"/>
      <c r="S112" s="35"/>
      <c r="T112" s="35"/>
      <c r="U112" s="35"/>
      <c r="V112" s="35"/>
      <c r="W112" s="35"/>
      <c r="X112" s="35"/>
      <c r="Y112" s="35"/>
      <c r="Z112" s="35"/>
      <c r="AA112" s="35"/>
      <c r="AB112" s="35"/>
      <c r="AC112" s="35"/>
      <c r="AD112" s="35"/>
      <c r="AE112" s="35"/>
    </row>
    <row r="113" spans="1:65" s="2" customFormat="1" ht="16.5" customHeight="1">
      <c r="A113" s="35"/>
      <c r="B113" s="36"/>
      <c r="C113" s="37"/>
      <c r="D113" s="37"/>
      <c r="E113" s="384" t="str">
        <f>E11</f>
        <v>SO 109-D1.4.4 - Elektroinstalace</v>
      </c>
      <c r="F113" s="409"/>
      <c r="G113" s="409"/>
      <c r="H113" s="409"/>
      <c r="I113" s="37"/>
      <c r="J113" s="37"/>
      <c r="K113" s="37"/>
      <c r="L113" s="52"/>
      <c r="S113" s="35"/>
      <c r="T113" s="35"/>
      <c r="U113" s="35"/>
      <c r="V113" s="35"/>
      <c r="W113" s="35"/>
      <c r="X113" s="35"/>
      <c r="Y113" s="35"/>
      <c r="Z113" s="35"/>
      <c r="AA113" s="35"/>
      <c r="AB113" s="35"/>
      <c r="AC113" s="35"/>
      <c r="AD113" s="35"/>
      <c r="AE113" s="35"/>
    </row>
    <row r="114" spans="1:65" s="2" customFormat="1" ht="6.95" customHeight="1">
      <c r="A114" s="35"/>
      <c r="B114" s="36"/>
      <c r="C114" s="37"/>
      <c r="D114" s="37"/>
      <c r="E114" s="37"/>
      <c r="F114" s="37"/>
      <c r="G114" s="37"/>
      <c r="H114" s="37"/>
      <c r="I114" s="37"/>
      <c r="J114" s="37"/>
      <c r="K114" s="37"/>
      <c r="L114" s="52"/>
      <c r="S114" s="35"/>
      <c r="T114" s="35"/>
      <c r="U114" s="35"/>
      <c r="V114" s="35"/>
      <c r="W114" s="35"/>
      <c r="X114" s="35"/>
      <c r="Y114" s="35"/>
      <c r="Z114" s="35"/>
      <c r="AA114" s="35"/>
      <c r="AB114" s="35"/>
      <c r="AC114" s="35"/>
      <c r="AD114" s="35"/>
      <c r="AE114" s="35"/>
    </row>
    <row r="115" spans="1:65" s="2" customFormat="1" ht="12" customHeight="1">
      <c r="A115" s="35"/>
      <c r="B115" s="36"/>
      <c r="C115" s="30" t="s">
        <v>19</v>
      </c>
      <c r="D115" s="37"/>
      <c r="E115" s="37"/>
      <c r="F115" s="28" t="str">
        <f>F14</f>
        <v>Mladá Boleslav</v>
      </c>
      <c r="G115" s="37"/>
      <c r="H115" s="37"/>
      <c r="I115" s="30" t="s">
        <v>21</v>
      </c>
      <c r="J115" s="67">
        <f>IF(J14="","",J14)</f>
        <v>45363</v>
      </c>
      <c r="K115" s="37"/>
      <c r="L115" s="52"/>
      <c r="S115" s="35"/>
      <c r="T115" s="35"/>
      <c r="U115" s="35"/>
      <c r="V115" s="35"/>
      <c r="W115" s="35"/>
      <c r="X115" s="35"/>
      <c r="Y115" s="35"/>
      <c r="Z115" s="35"/>
      <c r="AA115" s="35"/>
      <c r="AB115" s="35"/>
      <c r="AC115" s="35"/>
      <c r="AD115" s="35"/>
      <c r="AE115" s="35"/>
    </row>
    <row r="116" spans="1:65" s="2" customFormat="1" ht="6.95" customHeight="1">
      <c r="A116" s="35"/>
      <c r="B116" s="36"/>
      <c r="C116" s="37"/>
      <c r="D116" s="37"/>
      <c r="E116" s="37"/>
      <c r="F116" s="37"/>
      <c r="G116" s="37"/>
      <c r="H116" s="37"/>
      <c r="I116" s="37"/>
      <c r="J116" s="37"/>
      <c r="K116" s="37"/>
      <c r="L116" s="52"/>
      <c r="S116" s="35"/>
      <c r="T116" s="35"/>
      <c r="U116" s="35"/>
      <c r="V116" s="35"/>
      <c r="W116" s="35"/>
      <c r="X116" s="35"/>
      <c r="Y116" s="35"/>
      <c r="Z116" s="35"/>
      <c r="AA116" s="35"/>
      <c r="AB116" s="35"/>
      <c r="AC116" s="35"/>
      <c r="AD116" s="35"/>
      <c r="AE116" s="35"/>
    </row>
    <row r="117" spans="1:65" s="2" customFormat="1" ht="15.2" customHeight="1">
      <c r="A117" s="35"/>
      <c r="B117" s="36"/>
      <c r="C117" s="30" t="s">
        <v>22</v>
      </c>
      <c r="D117" s="37"/>
      <c r="E117" s="37"/>
      <c r="F117" s="28" t="str">
        <f>E17</f>
        <v xml:space="preserve">ŠKO-ENERGO s.r.o. </v>
      </c>
      <c r="G117" s="37"/>
      <c r="H117" s="37"/>
      <c r="I117" s="30" t="s">
        <v>28</v>
      </c>
      <c r="J117" s="33" t="str">
        <f>E23</f>
        <v>AFRY CZ s.r.o.</v>
      </c>
      <c r="K117" s="37"/>
      <c r="L117" s="52"/>
      <c r="S117" s="35"/>
      <c r="T117" s="35"/>
      <c r="U117" s="35"/>
      <c r="V117" s="35"/>
      <c r="W117" s="35"/>
      <c r="X117" s="35"/>
      <c r="Y117" s="35"/>
      <c r="Z117" s="35"/>
      <c r="AA117" s="35"/>
      <c r="AB117" s="35"/>
      <c r="AC117" s="35"/>
      <c r="AD117" s="35"/>
      <c r="AE117" s="35"/>
    </row>
    <row r="118" spans="1:65" s="2" customFormat="1" ht="15.2" customHeight="1">
      <c r="A118" s="35"/>
      <c r="B118" s="36"/>
      <c r="C118" s="30" t="s">
        <v>26</v>
      </c>
      <c r="D118" s="37"/>
      <c r="E118" s="37"/>
      <c r="F118" s="28" t="str">
        <f>IF(E20="","",E20)</f>
        <v>Vyplň údaj</v>
      </c>
      <c r="G118" s="37"/>
      <c r="H118" s="37"/>
      <c r="I118" s="30" t="s">
        <v>31</v>
      </c>
      <c r="J118" s="33" t="str">
        <f>E26</f>
        <v>AFRY CZ s.r.o.</v>
      </c>
      <c r="K118" s="37"/>
      <c r="L118" s="52"/>
      <c r="S118" s="35"/>
      <c r="T118" s="35"/>
      <c r="U118" s="35"/>
      <c r="V118" s="35"/>
      <c r="W118" s="35"/>
      <c r="X118" s="35"/>
      <c r="Y118" s="35"/>
      <c r="Z118" s="35"/>
      <c r="AA118" s="35"/>
      <c r="AB118" s="35"/>
      <c r="AC118" s="35"/>
      <c r="AD118" s="35"/>
      <c r="AE118" s="35"/>
    </row>
    <row r="119" spans="1:65" s="2" customFormat="1" ht="10.35" customHeight="1">
      <c r="A119" s="35"/>
      <c r="B119" s="36"/>
      <c r="C119" s="37"/>
      <c r="D119" s="37"/>
      <c r="E119" s="37"/>
      <c r="F119" s="37"/>
      <c r="G119" s="37"/>
      <c r="H119" s="37"/>
      <c r="I119" s="37"/>
      <c r="J119" s="37"/>
      <c r="K119" s="37"/>
      <c r="L119" s="52"/>
      <c r="S119" s="35"/>
      <c r="T119" s="35"/>
      <c r="U119" s="35"/>
      <c r="V119" s="35"/>
      <c r="W119" s="35"/>
      <c r="X119" s="35"/>
      <c r="Y119" s="35"/>
      <c r="Z119" s="35"/>
      <c r="AA119" s="35"/>
      <c r="AB119" s="35"/>
      <c r="AC119" s="35"/>
      <c r="AD119" s="35"/>
      <c r="AE119" s="35"/>
    </row>
    <row r="120" spans="1:65" s="11" customFormat="1" ht="29.25" customHeight="1">
      <c r="A120" s="163"/>
      <c r="B120" s="164"/>
      <c r="C120" s="165" t="s">
        <v>250</v>
      </c>
      <c r="D120" s="166" t="s">
        <v>55</v>
      </c>
      <c r="E120" s="166" t="s">
        <v>53</v>
      </c>
      <c r="F120" s="166" t="s">
        <v>54</v>
      </c>
      <c r="G120" s="166" t="s">
        <v>251</v>
      </c>
      <c r="H120" s="166" t="s">
        <v>252</v>
      </c>
      <c r="I120" s="166" t="s">
        <v>7632</v>
      </c>
      <c r="J120" s="167" t="s">
        <v>7631</v>
      </c>
      <c r="K120" s="168" t="s">
        <v>253</v>
      </c>
      <c r="L120" s="169"/>
      <c r="M120" s="76" t="s">
        <v>1</v>
      </c>
      <c r="N120" s="77" t="s">
        <v>37</v>
      </c>
      <c r="O120" s="77" t="s">
        <v>254</v>
      </c>
      <c r="P120" s="77" t="s">
        <v>255</v>
      </c>
      <c r="Q120" s="77" t="s">
        <v>256</v>
      </c>
      <c r="R120" s="77" t="s">
        <v>257</v>
      </c>
      <c r="S120" s="77" t="s">
        <v>258</v>
      </c>
      <c r="T120" s="78" t="s">
        <v>259</v>
      </c>
      <c r="U120" s="163"/>
      <c r="V120" s="163"/>
      <c r="W120" s="163"/>
      <c r="X120" s="163"/>
      <c r="Y120" s="163"/>
      <c r="Z120" s="163"/>
      <c r="AA120" s="163"/>
      <c r="AB120" s="163"/>
      <c r="AC120" s="163"/>
      <c r="AD120" s="163"/>
      <c r="AE120" s="163"/>
    </row>
    <row r="121" spans="1:65" s="2" customFormat="1" ht="22.9" customHeight="1">
      <c r="A121" s="35"/>
      <c r="B121" s="36"/>
      <c r="C121" s="83" t="s">
        <v>260</v>
      </c>
      <c r="D121" s="37"/>
      <c r="E121" s="37"/>
      <c r="F121" s="37"/>
      <c r="G121" s="37"/>
      <c r="H121" s="37"/>
      <c r="I121" s="37"/>
      <c r="J121" s="170">
        <f>BK121</f>
        <v>0</v>
      </c>
      <c r="K121" s="37"/>
      <c r="L121" s="40"/>
      <c r="M121" s="79"/>
      <c r="N121" s="171"/>
      <c r="O121" s="80"/>
      <c r="P121" s="172">
        <f>P122</f>
        <v>0</v>
      </c>
      <c r="Q121" s="80"/>
      <c r="R121" s="172">
        <f>R122</f>
        <v>0</v>
      </c>
      <c r="S121" s="80"/>
      <c r="T121" s="173">
        <f>T122</f>
        <v>0</v>
      </c>
      <c r="U121" s="35"/>
      <c r="V121" s="35"/>
      <c r="W121" s="35"/>
      <c r="X121" s="35"/>
      <c r="Y121" s="35"/>
      <c r="Z121" s="35"/>
      <c r="AA121" s="35"/>
      <c r="AB121" s="35"/>
      <c r="AC121" s="35"/>
      <c r="AD121" s="35"/>
      <c r="AE121" s="35"/>
      <c r="AT121" s="18" t="s">
        <v>63</v>
      </c>
      <c r="AU121" s="18" t="s">
        <v>245</v>
      </c>
      <c r="BK121" s="174">
        <f>BK122</f>
        <v>0</v>
      </c>
    </row>
    <row r="122" spans="1:65" s="12" customFormat="1" ht="25.9" customHeight="1">
      <c r="B122" s="175"/>
      <c r="C122" s="176"/>
      <c r="D122" s="177" t="s">
        <v>63</v>
      </c>
      <c r="E122" s="178" t="s">
        <v>1813</v>
      </c>
      <c r="F122" s="178" t="s">
        <v>154</v>
      </c>
      <c r="G122" s="176"/>
      <c r="H122" s="176"/>
      <c r="I122" s="179"/>
      <c r="J122" s="180">
        <f>BK122</f>
        <v>0</v>
      </c>
      <c r="K122" s="176"/>
      <c r="L122" s="181"/>
      <c r="M122" s="182"/>
      <c r="N122" s="183"/>
      <c r="O122" s="183"/>
      <c r="P122" s="184">
        <f>SUM(P123:P146)</f>
        <v>0</v>
      </c>
      <c r="Q122" s="183"/>
      <c r="R122" s="184">
        <f>SUM(R123:R146)</f>
        <v>0</v>
      </c>
      <c r="S122" s="183"/>
      <c r="T122" s="185">
        <f>SUM(T123:T146)</f>
        <v>0</v>
      </c>
      <c r="AR122" s="186" t="s">
        <v>71</v>
      </c>
      <c r="AT122" s="187" t="s">
        <v>63</v>
      </c>
      <c r="AU122" s="187" t="s">
        <v>64</v>
      </c>
      <c r="AY122" s="186" t="s">
        <v>263</v>
      </c>
      <c r="BK122" s="188">
        <f>SUM(BK123:BK146)</f>
        <v>0</v>
      </c>
    </row>
    <row r="123" spans="1:65" s="2" customFormat="1" ht="16.5" customHeight="1">
      <c r="A123" s="35"/>
      <c r="B123" s="36"/>
      <c r="C123" s="191" t="s">
        <v>71</v>
      </c>
      <c r="D123" s="191" t="s">
        <v>266</v>
      </c>
      <c r="E123" s="192" t="s">
        <v>2860</v>
      </c>
      <c r="F123" s="193" t="s">
        <v>2861</v>
      </c>
      <c r="G123" s="194" t="s">
        <v>1863</v>
      </c>
      <c r="H123" s="195">
        <v>1</v>
      </c>
      <c r="I123" s="196"/>
      <c r="J123" s="197">
        <f t="shared" ref="J123:J146" si="0">ROUND(I123*H123,2)</f>
        <v>0</v>
      </c>
      <c r="K123" s="198"/>
      <c r="L123" s="40"/>
      <c r="M123" s="199" t="s">
        <v>1</v>
      </c>
      <c r="N123" s="200" t="s">
        <v>38</v>
      </c>
      <c r="O123" s="72"/>
      <c r="P123" s="201">
        <f t="shared" ref="P123:P146" si="1">O123*H123</f>
        <v>0</v>
      </c>
      <c r="Q123" s="201">
        <v>0</v>
      </c>
      <c r="R123" s="201">
        <f t="shared" ref="R123:R146" si="2">Q123*H123</f>
        <v>0</v>
      </c>
      <c r="S123" s="201">
        <v>0</v>
      </c>
      <c r="T123" s="202">
        <f t="shared" ref="T123:T146" si="3">S123*H123</f>
        <v>0</v>
      </c>
      <c r="U123" s="35"/>
      <c r="V123" s="35"/>
      <c r="W123" s="35"/>
      <c r="X123" s="35"/>
      <c r="Y123" s="35"/>
      <c r="Z123" s="35"/>
      <c r="AA123" s="35"/>
      <c r="AB123" s="35"/>
      <c r="AC123" s="35"/>
      <c r="AD123" s="35"/>
      <c r="AE123" s="35"/>
      <c r="AR123" s="203" t="s">
        <v>270</v>
      </c>
      <c r="AT123" s="203" t="s">
        <v>266</v>
      </c>
      <c r="AU123" s="203" t="s">
        <v>71</v>
      </c>
      <c r="AY123" s="18" t="s">
        <v>263</v>
      </c>
      <c r="BE123" s="204">
        <f t="shared" ref="BE123:BE146" si="4">IF(N123="základní",J123,0)</f>
        <v>0</v>
      </c>
      <c r="BF123" s="204">
        <f t="shared" ref="BF123:BF146" si="5">IF(N123="snížená",J123,0)</f>
        <v>0</v>
      </c>
      <c r="BG123" s="204">
        <f t="shared" ref="BG123:BG146" si="6">IF(N123="zákl. přenesená",J123,0)</f>
        <v>0</v>
      </c>
      <c r="BH123" s="204">
        <f t="shared" ref="BH123:BH146" si="7">IF(N123="sníž. přenesená",J123,0)</f>
        <v>0</v>
      </c>
      <c r="BI123" s="204">
        <f t="shared" ref="BI123:BI146" si="8">IF(N123="nulová",J123,0)</f>
        <v>0</v>
      </c>
      <c r="BJ123" s="18" t="s">
        <v>71</v>
      </c>
      <c r="BK123" s="204">
        <f t="shared" ref="BK123:BK146" si="9">ROUND(I123*H123,2)</f>
        <v>0</v>
      </c>
      <c r="BL123" s="18" t="s">
        <v>270</v>
      </c>
      <c r="BM123" s="203" t="s">
        <v>5262</v>
      </c>
    </row>
    <row r="124" spans="1:65" s="2" customFormat="1" ht="24.2" customHeight="1">
      <c r="A124" s="35"/>
      <c r="B124" s="36"/>
      <c r="C124" s="261" t="s">
        <v>73</v>
      </c>
      <c r="D124" s="261" t="s">
        <v>401</v>
      </c>
      <c r="E124" s="262" t="s">
        <v>5263</v>
      </c>
      <c r="F124" s="263" t="s">
        <v>5264</v>
      </c>
      <c r="G124" s="264" t="s">
        <v>1867</v>
      </c>
      <c r="H124" s="265">
        <v>1</v>
      </c>
      <c r="I124" s="266"/>
      <c r="J124" s="267">
        <f t="shared" si="0"/>
        <v>0</v>
      </c>
      <c r="K124" s="268"/>
      <c r="L124" s="269"/>
      <c r="M124" s="270" t="s">
        <v>1</v>
      </c>
      <c r="N124" s="271" t="s">
        <v>38</v>
      </c>
      <c r="O124" s="72"/>
      <c r="P124" s="201">
        <f t="shared" si="1"/>
        <v>0</v>
      </c>
      <c r="Q124" s="201">
        <v>0</v>
      </c>
      <c r="R124" s="201">
        <f t="shared" si="2"/>
        <v>0</v>
      </c>
      <c r="S124" s="201">
        <v>0</v>
      </c>
      <c r="T124" s="202">
        <f t="shared" si="3"/>
        <v>0</v>
      </c>
      <c r="U124" s="35"/>
      <c r="V124" s="35"/>
      <c r="W124" s="35"/>
      <c r="X124" s="35"/>
      <c r="Y124" s="35"/>
      <c r="Z124" s="35"/>
      <c r="AA124" s="35"/>
      <c r="AB124" s="35"/>
      <c r="AC124" s="35"/>
      <c r="AD124" s="35"/>
      <c r="AE124" s="35"/>
      <c r="AR124" s="203" t="s">
        <v>314</v>
      </c>
      <c r="AT124" s="203" t="s">
        <v>401</v>
      </c>
      <c r="AU124" s="203" t="s">
        <v>71</v>
      </c>
      <c r="AY124" s="18" t="s">
        <v>263</v>
      </c>
      <c r="BE124" s="204">
        <f t="shared" si="4"/>
        <v>0</v>
      </c>
      <c r="BF124" s="204">
        <f t="shared" si="5"/>
        <v>0</v>
      </c>
      <c r="BG124" s="204">
        <f t="shared" si="6"/>
        <v>0</v>
      </c>
      <c r="BH124" s="204">
        <f t="shared" si="7"/>
        <v>0</v>
      </c>
      <c r="BI124" s="204">
        <f t="shared" si="8"/>
        <v>0</v>
      </c>
      <c r="BJ124" s="18" t="s">
        <v>71</v>
      </c>
      <c r="BK124" s="204">
        <f t="shared" si="9"/>
        <v>0</v>
      </c>
      <c r="BL124" s="18" t="s">
        <v>270</v>
      </c>
      <c r="BM124" s="203" t="s">
        <v>5265</v>
      </c>
    </row>
    <row r="125" spans="1:65" s="2" customFormat="1" ht="44.25" customHeight="1">
      <c r="A125" s="35"/>
      <c r="B125" s="36"/>
      <c r="C125" s="261" t="s">
        <v>276</v>
      </c>
      <c r="D125" s="261" t="s">
        <v>401</v>
      </c>
      <c r="E125" s="262" t="s">
        <v>2866</v>
      </c>
      <c r="F125" s="263" t="s">
        <v>2867</v>
      </c>
      <c r="G125" s="264" t="s">
        <v>1867</v>
      </c>
      <c r="H125" s="265">
        <v>18</v>
      </c>
      <c r="I125" s="266"/>
      <c r="J125" s="267">
        <f t="shared" si="0"/>
        <v>0</v>
      </c>
      <c r="K125" s="268"/>
      <c r="L125" s="269"/>
      <c r="M125" s="270" t="s">
        <v>1</v>
      </c>
      <c r="N125" s="271" t="s">
        <v>38</v>
      </c>
      <c r="O125" s="72"/>
      <c r="P125" s="201">
        <f t="shared" si="1"/>
        <v>0</v>
      </c>
      <c r="Q125" s="201">
        <v>0</v>
      </c>
      <c r="R125" s="201">
        <f t="shared" si="2"/>
        <v>0</v>
      </c>
      <c r="S125" s="201">
        <v>0</v>
      </c>
      <c r="T125" s="202">
        <f t="shared" si="3"/>
        <v>0</v>
      </c>
      <c r="U125" s="35"/>
      <c r="V125" s="35"/>
      <c r="W125" s="35"/>
      <c r="X125" s="35"/>
      <c r="Y125" s="35"/>
      <c r="Z125" s="35"/>
      <c r="AA125" s="35"/>
      <c r="AB125" s="35"/>
      <c r="AC125" s="35"/>
      <c r="AD125" s="35"/>
      <c r="AE125" s="35"/>
      <c r="AR125" s="203" t="s">
        <v>314</v>
      </c>
      <c r="AT125" s="203" t="s">
        <v>401</v>
      </c>
      <c r="AU125" s="203" t="s">
        <v>71</v>
      </c>
      <c r="AY125" s="18" t="s">
        <v>263</v>
      </c>
      <c r="BE125" s="204">
        <f t="shared" si="4"/>
        <v>0</v>
      </c>
      <c r="BF125" s="204">
        <f t="shared" si="5"/>
        <v>0</v>
      </c>
      <c r="BG125" s="204">
        <f t="shared" si="6"/>
        <v>0</v>
      </c>
      <c r="BH125" s="204">
        <f t="shared" si="7"/>
        <v>0</v>
      </c>
      <c r="BI125" s="204">
        <f t="shared" si="8"/>
        <v>0</v>
      </c>
      <c r="BJ125" s="18" t="s">
        <v>71</v>
      </c>
      <c r="BK125" s="204">
        <f t="shared" si="9"/>
        <v>0</v>
      </c>
      <c r="BL125" s="18" t="s">
        <v>270</v>
      </c>
      <c r="BM125" s="203" t="s">
        <v>5266</v>
      </c>
    </row>
    <row r="126" spans="1:65" s="2" customFormat="1" ht="37.9" customHeight="1">
      <c r="A126" s="35"/>
      <c r="B126" s="36"/>
      <c r="C126" s="261" t="s">
        <v>270</v>
      </c>
      <c r="D126" s="261" t="s">
        <v>401</v>
      </c>
      <c r="E126" s="262" t="s">
        <v>1889</v>
      </c>
      <c r="F126" s="263" t="s">
        <v>1890</v>
      </c>
      <c r="G126" s="264" t="s">
        <v>1867</v>
      </c>
      <c r="H126" s="265">
        <v>2</v>
      </c>
      <c r="I126" s="266"/>
      <c r="J126" s="267">
        <f t="shared" si="0"/>
        <v>0</v>
      </c>
      <c r="K126" s="268"/>
      <c r="L126" s="269"/>
      <c r="M126" s="270" t="s">
        <v>1</v>
      </c>
      <c r="N126" s="271" t="s">
        <v>38</v>
      </c>
      <c r="O126" s="72"/>
      <c r="P126" s="201">
        <f t="shared" si="1"/>
        <v>0</v>
      </c>
      <c r="Q126" s="201">
        <v>0</v>
      </c>
      <c r="R126" s="201">
        <f t="shared" si="2"/>
        <v>0</v>
      </c>
      <c r="S126" s="201">
        <v>0</v>
      </c>
      <c r="T126" s="202">
        <f t="shared" si="3"/>
        <v>0</v>
      </c>
      <c r="U126" s="35"/>
      <c r="V126" s="35"/>
      <c r="W126" s="35"/>
      <c r="X126" s="35"/>
      <c r="Y126" s="35"/>
      <c r="Z126" s="35"/>
      <c r="AA126" s="35"/>
      <c r="AB126" s="35"/>
      <c r="AC126" s="35"/>
      <c r="AD126" s="35"/>
      <c r="AE126" s="35"/>
      <c r="AR126" s="203" t="s">
        <v>314</v>
      </c>
      <c r="AT126" s="203" t="s">
        <v>401</v>
      </c>
      <c r="AU126" s="203" t="s">
        <v>71</v>
      </c>
      <c r="AY126" s="18" t="s">
        <v>263</v>
      </c>
      <c r="BE126" s="204">
        <f t="shared" si="4"/>
        <v>0</v>
      </c>
      <c r="BF126" s="204">
        <f t="shared" si="5"/>
        <v>0</v>
      </c>
      <c r="BG126" s="204">
        <f t="shared" si="6"/>
        <v>0</v>
      </c>
      <c r="BH126" s="204">
        <f t="shared" si="7"/>
        <v>0</v>
      </c>
      <c r="BI126" s="204">
        <f t="shared" si="8"/>
        <v>0</v>
      </c>
      <c r="BJ126" s="18" t="s">
        <v>71</v>
      </c>
      <c r="BK126" s="204">
        <f t="shared" si="9"/>
        <v>0</v>
      </c>
      <c r="BL126" s="18" t="s">
        <v>270</v>
      </c>
      <c r="BM126" s="203" t="s">
        <v>5267</v>
      </c>
    </row>
    <row r="127" spans="1:65" s="2" customFormat="1" ht="16.5" customHeight="1">
      <c r="A127" s="35"/>
      <c r="B127" s="36"/>
      <c r="C127" s="261" t="s">
        <v>297</v>
      </c>
      <c r="D127" s="261" t="s">
        <v>401</v>
      </c>
      <c r="E127" s="262" t="s">
        <v>1892</v>
      </c>
      <c r="F127" s="263" t="s">
        <v>1893</v>
      </c>
      <c r="G127" s="264" t="s">
        <v>1867</v>
      </c>
      <c r="H127" s="265">
        <v>10</v>
      </c>
      <c r="I127" s="266"/>
      <c r="J127" s="267">
        <f t="shared" si="0"/>
        <v>0</v>
      </c>
      <c r="K127" s="268"/>
      <c r="L127" s="269"/>
      <c r="M127" s="270" t="s">
        <v>1</v>
      </c>
      <c r="N127" s="271" t="s">
        <v>38</v>
      </c>
      <c r="O127" s="72"/>
      <c r="P127" s="201">
        <f t="shared" si="1"/>
        <v>0</v>
      </c>
      <c r="Q127" s="201">
        <v>0</v>
      </c>
      <c r="R127" s="201">
        <f t="shared" si="2"/>
        <v>0</v>
      </c>
      <c r="S127" s="201">
        <v>0</v>
      </c>
      <c r="T127" s="202">
        <f t="shared" si="3"/>
        <v>0</v>
      </c>
      <c r="U127" s="35"/>
      <c r="V127" s="35"/>
      <c r="W127" s="35"/>
      <c r="X127" s="35"/>
      <c r="Y127" s="35"/>
      <c r="Z127" s="35"/>
      <c r="AA127" s="35"/>
      <c r="AB127" s="35"/>
      <c r="AC127" s="35"/>
      <c r="AD127" s="35"/>
      <c r="AE127" s="35"/>
      <c r="AR127" s="203" t="s">
        <v>314</v>
      </c>
      <c r="AT127" s="203" t="s">
        <v>401</v>
      </c>
      <c r="AU127" s="203" t="s">
        <v>71</v>
      </c>
      <c r="AY127" s="18" t="s">
        <v>263</v>
      </c>
      <c r="BE127" s="204">
        <f t="shared" si="4"/>
        <v>0</v>
      </c>
      <c r="BF127" s="204">
        <f t="shared" si="5"/>
        <v>0</v>
      </c>
      <c r="BG127" s="204">
        <f t="shared" si="6"/>
        <v>0</v>
      </c>
      <c r="BH127" s="204">
        <f t="shared" si="7"/>
        <v>0</v>
      </c>
      <c r="BI127" s="204">
        <f t="shared" si="8"/>
        <v>0</v>
      </c>
      <c r="BJ127" s="18" t="s">
        <v>71</v>
      </c>
      <c r="BK127" s="204">
        <f t="shared" si="9"/>
        <v>0</v>
      </c>
      <c r="BL127" s="18" t="s">
        <v>270</v>
      </c>
      <c r="BM127" s="203" t="s">
        <v>5268</v>
      </c>
    </row>
    <row r="128" spans="1:65" s="2" customFormat="1" ht="24.2" customHeight="1">
      <c r="A128" s="35"/>
      <c r="B128" s="36"/>
      <c r="C128" s="261" t="s">
        <v>304</v>
      </c>
      <c r="D128" s="261" t="s">
        <v>401</v>
      </c>
      <c r="E128" s="262" t="s">
        <v>1895</v>
      </c>
      <c r="F128" s="263" t="s">
        <v>1896</v>
      </c>
      <c r="G128" s="264" t="s">
        <v>1867</v>
      </c>
      <c r="H128" s="265">
        <v>3</v>
      </c>
      <c r="I128" s="266"/>
      <c r="J128" s="267">
        <f t="shared" si="0"/>
        <v>0</v>
      </c>
      <c r="K128" s="268"/>
      <c r="L128" s="269"/>
      <c r="M128" s="270" t="s">
        <v>1</v>
      </c>
      <c r="N128" s="271" t="s">
        <v>38</v>
      </c>
      <c r="O128" s="72"/>
      <c r="P128" s="201">
        <f t="shared" si="1"/>
        <v>0</v>
      </c>
      <c r="Q128" s="201">
        <v>0</v>
      </c>
      <c r="R128" s="201">
        <f t="shared" si="2"/>
        <v>0</v>
      </c>
      <c r="S128" s="201">
        <v>0</v>
      </c>
      <c r="T128" s="202">
        <f t="shared" si="3"/>
        <v>0</v>
      </c>
      <c r="U128" s="35"/>
      <c r="V128" s="35"/>
      <c r="W128" s="35"/>
      <c r="X128" s="35"/>
      <c r="Y128" s="35"/>
      <c r="Z128" s="35"/>
      <c r="AA128" s="35"/>
      <c r="AB128" s="35"/>
      <c r="AC128" s="35"/>
      <c r="AD128" s="35"/>
      <c r="AE128" s="35"/>
      <c r="AR128" s="203" t="s">
        <v>314</v>
      </c>
      <c r="AT128" s="203" t="s">
        <v>401</v>
      </c>
      <c r="AU128" s="203" t="s">
        <v>71</v>
      </c>
      <c r="AY128" s="18" t="s">
        <v>263</v>
      </c>
      <c r="BE128" s="204">
        <f t="shared" si="4"/>
        <v>0</v>
      </c>
      <c r="BF128" s="204">
        <f t="shared" si="5"/>
        <v>0</v>
      </c>
      <c r="BG128" s="204">
        <f t="shared" si="6"/>
        <v>0</v>
      </c>
      <c r="BH128" s="204">
        <f t="shared" si="7"/>
        <v>0</v>
      </c>
      <c r="BI128" s="204">
        <f t="shared" si="8"/>
        <v>0</v>
      </c>
      <c r="BJ128" s="18" t="s">
        <v>71</v>
      </c>
      <c r="BK128" s="204">
        <f t="shared" si="9"/>
        <v>0</v>
      </c>
      <c r="BL128" s="18" t="s">
        <v>270</v>
      </c>
      <c r="BM128" s="203" t="s">
        <v>5269</v>
      </c>
    </row>
    <row r="129" spans="1:65" s="2" customFormat="1" ht="16.5" customHeight="1">
      <c r="A129" s="35"/>
      <c r="B129" s="36"/>
      <c r="C129" s="261" t="s">
        <v>309</v>
      </c>
      <c r="D129" s="261" t="s">
        <v>401</v>
      </c>
      <c r="E129" s="262" t="s">
        <v>1901</v>
      </c>
      <c r="F129" s="263" t="s">
        <v>1902</v>
      </c>
      <c r="G129" s="264" t="s">
        <v>796</v>
      </c>
      <c r="H129" s="265">
        <v>500</v>
      </c>
      <c r="I129" s="266"/>
      <c r="J129" s="267">
        <f t="shared" si="0"/>
        <v>0</v>
      </c>
      <c r="K129" s="268"/>
      <c r="L129" s="269"/>
      <c r="M129" s="270" t="s">
        <v>1</v>
      </c>
      <c r="N129" s="271" t="s">
        <v>38</v>
      </c>
      <c r="O129" s="72"/>
      <c r="P129" s="201">
        <f t="shared" si="1"/>
        <v>0</v>
      </c>
      <c r="Q129" s="201">
        <v>0</v>
      </c>
      <c r="R129" s="201">
        <f t="shared" si="2"/>
        <v>0</v>
      </c>
      <c r="S129" s="201">
        <v>0</v>
      </c>
      <c r="T129" s="202">
        <f t="shared" si="3"/>
        <v>0</v>
      </c>
      <c r="U129" s="35"/>
      <c r="V129" s="35"/>
      <c r="W129" s="35"/>
      <c r="X129" s="35"/>
      <c r="Y129" s="35"/>
      <c r="Z129" s="35"/>
      <c r="AA129" s="35"/>
      <c r="AB129" s="35"/>
      <c r="AC129" s="35"/>
      <c r="AD129" s="35"/>
      <c r="AE129" s="35"/>
      <c r="AR129" s="203" t="s">
        <v>314</v>
      </c>
      <c r="AT129" s="203" t="s">
        <v>401</v>
      </c>
      <c r="AU129" s="203" t="s">
        <v>71</v>
      </c>
      <c r="AY129" s="18" t="s">
        <v>263</v>
      </c>
      <c r="BE129" s="204">
        <f t="shared" si="4"/>
        <v>0</v>
      </c>
      <c r="BF129" s="204">
        <f t="shared" si="5"/>
        <v>0</v>
      </c>
      <c r="BG129" s="204">
        <f t="shared" si="6"/>
        <v>0</v>
      </c>
      <c r="BH129" s="204">
        <f t="shared" si="7"/>
        <v>0</v>
      </c>
      <c r="BI129" s="204">
        <f t="shared" si="8"/>
        <v>0</v>
      </c>
      <c r="BJ129" s="18" t="s">
        <v>71</v>
      </c>
      <c r="BK129" s="204">
        <f t="shared" si="9"/>
        <v>0</v>
      </c>
      <c r="BL129" s="18" t="s">
        <v>270</v>
      </c>
      <c r="BM129" s="203" t="s">
        <v>5270</v>
      </c>
    </row>
    <row r="130" spans="1:65" s="2" customFormat="1" ht="16.5" customHeight="1">
      <c r="A130" s="35"/>
      <c r="B130" s="36"/>
      <c r="C130" s="261" t="s">
        <v>314</v>
      </c>
      <c r="D130" s="261" t="s">
        <v>401</v>
      </c>
      <c r="E130" s="262" t="s">
        <v>1904</v>
      </c>
      <c r="F130" s="263" t="s">
        <v>1905</v>
      </c>
      <c r="G130" s="264" t="s">
        <v>796</v>
      </c>
      <c r="H130" s="265">
        <v>40</v>
      </c>
      <c r="I130" s="266"/>
      <c r="J130" s="267">
        <f t="shared" si="0"/>
        <v>0</v>
      </c>
      <c r="K130" s="268"/>
      <c r="L130" s="269"/>
      <c r="M130" s="270" t="s">
        <v>1</v>
      </c>
      <c r="N130" s="271" t="s">
        <v>38</v>
      </c>
      <c r="O130" s="72"/>
      <c r="P130" s="201">
        <f t="shared" si="1"/>
        <v>0</v>
      </c>
      <c r="Q130" s="201">
        <v>0</v>
      </c>
      <c r="R130" s="201">
        <f t="shared" si="2"/>
        <v>0</v>
      </c>
      <c r="S130" s="201">
        <v>0</v>
      </c>
      <c r="T130" s="202">
        <f t="shared" si="3"/>
        <v>0</v>
      </c>
      <c r="U130" s="35"/>
      <c r="V130" s="35"/>
      <c r="W130" s="35"/>
      <c r="X130" s="35"/>
      <c r="Y130" s="35"/>
      <c r="Z130" s="35"/>
      <c r="AA130" s="35"/>
      <c r="AB130" s="35"/>
      <c r="AC130" s="35"/>
      <c r="AD130" s="35"/>
      <c r="AE130" s="35"/>
      <c r="AR130" s="203" t="s">
        <v>314</v>
      </c>
      <c r="AT130" s="203" t="s">
        <v>401</v>
      </c>
      <c r="AU130" s="203" t="s">
        <v>71</v>
      </c>
      <c r="AY130" s="18" t="s">
        <v>263</v>
      </c>
      <c r="BE130" s="204">
        <f t="shared" si="4"/>
        <v>0</v>
      </c>
      <c r="BF130" s="204">
        <f t="shared" si="5"/>
        <v>0</v>
      </c>
      <c r="BG130" s="204">
        <f t="shared" si="6"/>
        <v>0</v>
      </c>
      <c r="BH130" s="204">
        <f t="shared" si="7"/>
        <v>0</v>
      </c>
      <c r="BI130" s="204">
        <f t="shared" si="8"/>
        <v>0</v>
      </c>
      <c r="BJ130" s="18" t="s">
        <v>71</v>
      </c>
      <c r="BK130" s="204">
        <f t="shared" si="9"/>
        <v>0</v>
      </c>
      <c r="BL130" s="18" t="s">
        <v>270</v>
      </c>
      <c r="BM130" s="203" t="s">
        <v>5271</v>
      </c>
    </row>
    <row r="131" spans="1:65" s="2" customFormat="1" ht="16.5" customHeight="1">
      <c r="A131" s="35"/>
      <c r="B131" s="36"/>
      <c r="C131" s="261" t="s">
        <v>264</v>
      </c>
      <c r="D131" s="261" t="s">
        <v>401</v>
      </c>
      <c r="E131" s="262" t="s">
        <v>1907</v>
      </c>
      <c r="F131" s="263" t="s">
        <v>1908</v>
      </c>
      <c r="G131" s="264" t="s">
        <v>796</v>
      </c>
      <c r="H131" s="265">
        <v>40</v>
      </c>
      <c r="I131" s="266"/>
      <c r="J131" s="267">
        <f t="shared" si="0"/>
        <v>0</v>
      </c>
      <c r="K131" s="268"/>
      <c r="L131" s="269"/>
      <c r="M131" s="270" t="s">
        <v>1</v>
      </c>
      <c r="N131" s="271" t="s">
        <v>38</v>
      </c>
      <c r="O131" s="72"/>
      <c r="P131" s="201">
        <f t="shared" si="1"/>
        <v>0</v>
      </c>
      <c r="Q131" s="201">
        <v>0</v>
      </c>
      <c r="R131" s="201">
        <f t="shared" si="2"/>
        <v>0</v>
      </c>
      <c r="S131" s="201">
        <v>0</v>
      </c>
      <c r="T131" s="202">
        <f t="shared" si="3"/>
        <v>0</v>
      </c>
      <c r="U131" s="35"/>
      <c r="V131" s="35"/>
      <c r="W131" s="35"/>
      <c r="X131" s="35"/>
      <c r="Y131" s="35"/>
      <c r="Z131" s="35"/>
      <c r="AA131" s="35"/>
      <c r="AB131" s="35"/>
      <c r="AC131" s="35"/>
      <c r="AD131" s="35"/>
      <c r="AE131" s="35"/>
      <c r="AR131" s="203" t="s">
        <v>314</v>
      </c>
      <c r="AT131" s="203" t="s">
        <v>401</v>
      </c>
      <c r="AU131" s="203" t="s">
        <v>71</v>
      </c>
      <c r="AY131" s="18" t="s">
        <v>263</v>
      </c>
      <c r="BE131" s="204">
        <f t="shared" si="4"/>
        <v>0</v>
      </c>
      <c r="BF131" s="204">
        <f t="shared" si="5"/>
        <v>0</v>
      </c>
      <c r="BG131" s="204">
        <f t="shared" si="6"/>
        <v>0</v>
      </c>
      <c r="BH131" s="204">
        <f t="shared" si="7"/>
        <v>0</v>
      </c>
      <c r="BI131" s="204">
        <f t="shared" si="8"/>
        <v>0</v>
      </c>
      <c r="BJ131" s="18" t="s">
        <v>71</v>
      </c>
      <c r="BK131" s="204">
        <f t="shared" si="9"/>
        <v>0</v>
      </c>
      <c r="BL131" s="18" t="s">
        <v>270</v>
      </c>
      <c r="BM131" s="203" t="s">
        <v>5272</v>
      </c>
    </row>
    <row r="132" spans="1:65" s="2" customFormat="1" ht="24.2" customHeight="1">
      <c r="A132" s="35"/>
      <c r="B132" s="36"/>
      <c r="C132" s="261" t="s">
        <v>322</v>
      </c>
      <c r="D132" s="261" t="s">
        <v>401</v>
      </c>
      <c r="E132" s="262" t="s">
        <v>2882</v>
      </c>
      <c r="F132" s="263" t="s">
        <v>1917</v>
      </c>
      <c r="G132" s="264" t="s">
        <v>796</v>
      </c>
      <c r="H132" s="265">
        <v>200</v>
      </c>
      <c r="I132" s="266"/>
      <c r="J132" s="267">
        <f t="shared" si="0"/>
        <v>0</v>
      </c>
      <c r="K132" s="268"/>
      <c r="L132" s="269"/>
      <c r="M132" s="270" t="s">
        <v>1</v>
      </c>
      <c r="N132" s="271" t="s">
        <v>38</v>
      </c>
      <c r="O132" s="72"/>
      <c r="P132" s="201">
        <f t="shared" si="1"/>
        <v>0</v>
      </c>
      <c r="Q132" s="201">
        <v>0</v>
      </c>
      <c r="R132" s="201">
        <f t="shared" si="2"/>
        <v>0</v>
      </c>
      <c r="S132" s="201">
        <v>0</v>
      </c>
      <c r="T132" s="202">
        <f t="shared" si="3"/>
        <v>0</v>
      </c>
      <c r="U132" s="35"/>
      <c r="V132" s="35"/>
      <c r="W132" s="35"/>
      <c r="X132" s="35"/>
      <c r="Y132" s="35"/>
      <c r="Z132" s="35"/>
      <c r="AA132" s="35"/>
      <c r="AB132" s="35"/>
      <c r="AC132" s="35"/>
      <c r="AD132" s="35"/>
      <c r="AE132" s="35"/>
      <c r="AR132" s="203" t="s">
        <v>314</v>
      </c>
      <c r="AT132" s="203" t="s">
        <v>401</v>
      </c>
      <c r="AU132" s="203" t="s">
        <v>71</v>
      </c>
      <c r="AY132" s="18" t="s">
        <v>263</v>
      </c>
      <c r="BE132" s="204">
        <f t="shared" si="4"/>
        <v>0</v>
      </c>
      <c r="BF132" s="204">
        <f t="shared" si="5"/>
        <v>0</v>
      </c>
      <c r="BG132" s="204">
        <f t="shared" si="6"/>
        <v>0</v>
      </c>
      <c r="BH132" s="204">
        <f t="shared" si="7"/>
        <v>0</v>
      </c>
      <c r="BI132" s="204">
        <f t="shared" si="8"/>
        <v>0</v>
      </c>
      <c r="BJ132" s="18" t="s">
        <v>71</v>
      </c>
      <c r="BK132" s="204">
        <f t="shared" si="9"/>
        <v>0</v>
      </c>
      <c r="BL132" s="18" t="s">
        <v>270</v>
      </c>
      <c r="BM132" s="203" t="s">
        <v>5273</v>
      </c>
    </row>
    <row r="133" spans="1:65" s="2" customFormat="1" ht="16.5" customHeight="1">
      <c r="A133" s="35"/>
      <c r="B133" s="36"/>
      <c r="C133" s="191" t="s">
        <v>327</v>
      </c>
      <c r="D133" s="191" t="s">
        <v>266</v>
      </c>
      <c r="E133" s="192" t="s">
        <v>1919</v>
      </c>
      <c r="F133" s="193" t="s">
        <v>1920</v>
      </c>
      <c r="G133" s="194" t="s">
        <v>1863</v>
      </c>
      <c r="H133" s="195">
        <v>1</v>
      </c>
      <c r="I133" s="196"/>
      <c r="J133" s="197">
        <f t="shared" si="0"/>
        <v>0</v>
      </c>
      <c r="K133" s="198"/>
      <c r="L133" s="40"/>
      <c r="M133" s="199" t="s">
        <v>1</v>
      </c>
      <c r="N133" s="200" t="s">
        <v>38</v>
      </c>
      <c r="O133" s="72"/>
      <c r="P133" s="201">
        <f t="shared" si="1"/>
        <v>0</v>
      </c>
      <c r="Q133" s="201">
        <v>0</v>
      </c>
      <c r="R133" s="201">
        <f t="shared" si="2"/>
        <v>0</v>
      </c>
      <c r="S133" s="201">
        <v>0</v>
      </c>
      <c r="T133" s="202">
        <f t="shared" si="3"/>
        <v>0</v>
      </c>
      <c r="U133" s="35"/>
      <c r="V133" s="35"/>
      <c r="W133" s="35"/>
      <c r="X133" s="35"/>
      <c r="Y133" s="35"/>
      <c r="Z133" s="35"/>
      <c r="AA133" s="35"/>
      <c r="AB133" s="35"/>
      <c r="AC133" s="35"/>
      <c r="AD133" s="35"/>
      <c r="AE133" s="35"/>
      <c r="AR133" s="203" t="s">
        <v>270</v>
      </c>
      <c r="AT133" s="203" t="s">
        <v>266</v>
      </c>
      <c r="AU133" s="203" t="s">
        <v>71</v>
      </c>
      <c r="AY133" s="18" t="s">
        <v>263</v>
      </c>
      <c r="BE133" s="204">
        <f t="shared" si="4"/>
        <v>0</v>
      </c>
      <c r="BF133" s="204">
        <f t="shared" si="5"/>
        <v>0</v>
      </c>
      <c r="BG133" s="204">
        <f t="shared" si="6"/>
        <v>0</v>
      </c>
      <c r="BH133" s="204">
        <f t="shared" si="7"/>
        <v>0</v>
      </c>
      <c r="BI133" s="204">
        <f t="shared" si="8"/>
        <v>0</v>
      </c>
      <c r="BJ133" s="18" t="s">
        <v>71</v>
      </c>
      <c r="BK133" s="204">
        <f t="shared" si="9"/>
        <v>0</v>
      </c>
      <c r="BL133" s="18" t="s">
        <v>270</v>
      </c>
      <c r="BM133" s="203" t="s">
        <v>5274</v>
      </c>
    </row>
    <row r="134" spans="1:65" s="2" customFormat="1" ht="16.5" customHeight="1">
      <c r="A134" s="35"/>
      <c r="B134" s="36"/>
      <c r="C134" s="261" t="s">
        <v>8</v>
      </c>
      <c r="D134" s="261" t="s">
        <v>401</v>
      </c>
      <c r="E134" s="262" t="s">
        <v>1922</v>
      </c>
      <c r="F134" s="263" t="s">
        <v>1923</v>
      </c>
      <c r="G134" s="264" t="s">
        <v>1863</v>
      </c>
      <c r="H134" s="265">
        <v>1</v>
      </c>
      <c r="I134" s="266"/>
      <c r="J134" s="267">
        <f t="shared" si="0"/>
        <v>0</v>
      </c>
      <c r="K134" s="268"/>
      <c r="L134" s="269"/>
      <c r="M134" s="270" t="s">
        <v>1</v>
      </c>
      <c r="N134" s="271" t="s">
        <v>38</v>
      </c>
      <c r="O134" s="72"/>
      <c r="P134" s="201">
        <f t="shared" si="1"/>
        <v>0</v>
      </c>
      <c r="Q134" s="201">
        <v>0</v>
      </c>
      <c r="R134" s="201">
        <f t="shared" si="2"/>
        <v>0</v>
      </c>
      <c r="S134" s="201">
        <v>0</v>
      </c>
      <c r="T134" s="202">
        <f t="shared" si="3"/>
        <v>0</v>
      </c>
      <c r="U134" s="35"/>
      <c r="V134" s="35"/>
      <c r="W134" s="35"/>
      <c r="X134" s="35"/>
      <c r="Y134" s="35"/>
      <c r="Z134" s="35"/>
      <c r="AA134" s="35"/>
      <c r="AB134" s="35"/>
      <c r="AC134" s="35"/>
      <c r="AD134" s="35"/>
      <c r="AE134" s="35"/>
      <c r="AR134" s="203" t="s">
        <v>314</v>
      </c>
      <c r="AT134" s="203" t="s">
        <v>401</v>
      </c>
      <c r="AU134" s="203" t="s">
        <v>71</v>
      </c>
      <c r="AY134" s="18" t="s">
        <v>263</v>
      </c>
      <c r="BE134" s="204">
        <f t="shared" si="4"/>
        <v>0</v>
      </c>
      <c r="BF134" s="204">
        <f t="shared" si="5"/>
        <v>0</v>
      </c>
      <c r="BG134" s="204">
        <f t="shared" si="6"/>
        <v>0</v>
      </c>
      <c r="BH134" s="204">
        <f t="shared" si="7"/>
        <v>0</v>
      </c>
      <c r="BI134" s="204">
        <f t="shared" si="8"/>
        <v>0</v>
      </c>
      <c r="BJ134" s="18" t="s">
        <v>71</v>
      </c>
      <c r="BK134" s="204">
        <f t="shared" si="9"/>
        <v>0</v>
      </c>
      <c r="BL134" s="18" t="s">
        <v>270</v>
      </c>
      <c r="BM134" s="203" t="s">
        <v>5275</v>
      </c>
    </row>
    <row r="135" spans="1:65" s="2" customFormat="1" ht="16.5" customHeight="1">
      <c r="A135" s="35"/>
      <c r="B135" s="36"/>
      <c r="C135" s="261" t="s">
        <v>397</v>
      </c>
      <c r="D135" s="261" t="s">
        <v>401</v>
      </c>
      <c r="E135" s="262" t="s">
        <v>1925</v>
      </c>
      <c r="F135" s="263" t="s">
        <v>1926</v>
      </c>
      <c r="G135" s="264" t="s">
        <v>796</v>
      </c>
      <c r="H135" s="265">
        <v>300</v>
      </c>
      <c r="I135" s="266"/>
      <c r="J135" s="267">
        <f t="shared" si="0"/>
        <v>0</v>
      </c>
      <c r="K135" s="268"/>
      <c r="L135" s="269"/>
      <c r="M135" s="270" t="s">
        <v>1</v>
      </c>
      <c r="N135" s="271" t="s">
        <v>38</v>
      </c>
      <c r="O135" s="72"/>
      <c r="P135" s="201">
        <f t="shared" si="1"/>
        <v>0</v>
      </c>
      <c r="Q135" s="201">
        <v>0</v>
      </c>
      <c r="R135" s="201">
        <f t="shared" si="2"/>
        <v>0</v>
      </c>
      <c r="S135" s="201">
        <v>0</v>
      </c>
      <c r="T135" s="202">
        <f t="shared" si="3"/>
        <v>0</v>
      </c>
      <c r="U135" s="35"/>
      <c r="V135" s="35"/>
      <c r="W135" s="35"/>
      <c r="X135" s="35"/>
      <c r="Y135" s="35"/>
      <c r="Z135" s="35"/>
      <c r="AA135" s="35"/>
      <c r="AB135" s="35"/>
      <c r="AC135" s="35"/>
      <c r="AD135" s="35"/>
      <c r="AE135" s="35"/>
      <c r="AR135" s="203" t="s">
        <v>314</v>
      </c>
      <c r="AT135" s="203" t="s">
        <v>401</v>
      </c>
      <c r="AU135" s="203" t="s">
        <v>71</v>
      </c>
      <c r="AY135" s="18" t="s">
        <v>263</v>
      </c>
      <c r="BE135" s="204">
        <f t="shared" si="4"/>
        <v>0</v>
      </c>
      <c r="BF135" s="204">
        <f t="shared" si="5"/>
        <v>0</v>
      </c>
      <c r="BG135" s="204">
        <f t="shared" si="6"/>
        <v>0</v>
      </c>
      <c r="BH135" s="204">
        <f t="shared" si="7"/>
        <v>0</v>
      </c>
      <c r="BI135" s="204">
        <f t="shared" si="8"/>
        <v>0</v>
      </c>
      <c r="BJ135" s="18" t="s">
        <v>71</v>
      </c>
      <c r="BK135" s="204">
        <f t="shared" si="9"/>
        <v>0</v>
      </c>
      <c r="BL135" s="18" t="s">
        <v>270</v>
      </c>
      <c r="BM135" s="203" t="s">
        <v>5276</v>
      </c>
    </row>
    <row r="136" spans="1:65" s="2" customFormat="1" ht="16.5" customHeight="1">
      <c r="A136" s="35"/>
      <c r="B136" s="36"/>
      <c r="C136" s="261" t="s">
        <v>405</v>
      </c>
      <c r="D136" s="261" t="s">
        <v>401</v>
      </c>
      <c r="E136" s="262" t="s">
        <v>1928</v>
      </c>
      <c r="F136" s="263" t="s">
        <v>1929</v>
      </c>
      <c r="G136" s="264" t="s">
        <v>796</v>
      </c>
      <c r="H136" s="265">
        <v>300</v>
      </c>
      <c r="I136" s="266"/>
      <c r="J136" s="267">
        <f t="shared" si="0"/>
        <v>0</v>
      </c>
      <c r="K136" s="268"/>
      <c r="L136" s="269"/>
      <c r="M136" s="270" t="s">
        <v>1</v>
      </c>
      <c r="N136" s="271" t="s">
        <v>38</v>
      </c>
      <c r="O136" s="72"/>
      <c r="P136" s="201">
        <f t="shared" si="1"/>
        <v>0</v>
      </c>
      <c r="Q136" s="201">
        <v>0</v>
      </c>
      <c r="R136" s="201">
        <f t="shared" si="2"/>
        <v>0</v>
      </c>
      <c r="S136" s="201">
        <v>0</v>
      </c>
      <c r="T136" s="202">
        <f t="shared" si="3"/>
        <v>0</v>
      </c>
      <c r="U136" s="35"/>
      <c r="V136" s="35"/>
      <c r="W136" s="35"/>
      <c r="X136" s="35"/>
      <c r="Y136" s="35"/>
      <c r="Z136" s="35"/>
      <c r="AA136" s="35"/>
      <c r="AB136" s="35"/>
      <c r="AC136" s="35"/>
      <c r="AD136" s="35"/>
      <c r="AE136" s="35"/>
      <c r="AR136" s="203" t="s">
        <v>314</v>
      </c>
      <c r="AT136" s="203" t="s">
        <v>401</v>
      </c>
      <c r="AU136" s="203" t="s">
        <v>71</v>
      </c>
      <c r="AY136" s="18" t="s">
        <v>263</v>
      </c>
      <c r="BE136" s="204">
        <f t="shared" si="4"/>
        <v>0</v>
      </c>
      <c r="BF136" s="204">
        <f t="shared" si="5"/>
        <v>0</v>
      </c>
      <c r="BG136" s="204">
        <f t="shared" si="6"/>
        <v>0</v>
      </c>
      <c r="BH136" s="204">
        <f t="shared" si="7"/>
        <v>0</v>
      </c>
      <c r="BI136" s="204">
        <f t="shared" si="8"/>
        <v>0</v>
      </c>
      <c r="BJ136" s="18" t="s">
        <v>71</v>
      </c>
      <c r="BK136" s="204">
        <f t="shared" si="9"/>
        <v>0</v>
      </c>
      <c r="BL136" s="18" t="s">
        <v>270</v>
      </c>
      <c r="BM136" s="203" t="s">
        <v>5277</v>
      </c>
    </row>
    <row r="137" spans="1:65" s="2" customFormat="1" ht="16.5" customHeight="1">
      <c r="A137" s="35"/>
      <c r="B137" s="36"/>
      <c r="C137" s="261" t="s">
        <v>412</v>
      </c>
      <c r="D137" s="261" t="s">
        <v>401</v>
      </c>
      <c r="E137" s="262" t="s">
        <v>1931</v>
      </c>
      <c r="F137" s="263" t="s">
        <v>1932</v>
      </c>
      <c r="G137" s="264" t="s">
        <v>796</v>
      </c>
      <c r="H137" s="265">
        <v>200</v>
      </c>
      <c r="I137" s="266"/>
      <c r="J137" s="267">
        <f t="shared" si="0"/>
        <v>0</v>
      </c>
      <c r="K137" s="268"/>
      <c r="L137" s="269"/>
      <c r="M137" s="270" t="s">
        <v>1</v>
      </c>
      <c r="N137" s="271" t="s">
        <v>38</v>
      </c>
      <c r="O137" s="72"/>
      <c r="P137" s="201">
        <f t="shared" si="1"/>
        <v>0</v>
      </c>
      <c r="Q137" s="201">
        <v>0</v>
      </c>
      <c r="R137" s="201">
        <f t="shared" si="2"/>
        <v>0</v>
      </c>
      <c r="S137" s="201">
        <v>0</v>
      </c>
      <c r="T137" s="202">
        <f t="shared" si="3"/>
        <v>0</v>
      </c>
      <c r="U137" s="35"/>
      <c r="V137" s="35"/>
      <c r="W137" s="35"/>
      <c r="X137" s="35"/>
      <c r="Y137" s="35"/>
      <c r="Z137" s="35"/>
      <c r="AA137" s="35"/>
      <c r="AB137" s="35"/>
      <c r="AC137" s="35"/>
      <c r="AD137" s="35"/>
      <c r="AE137" s="35"/>
      <c r="AR137" s="203" t="s">
        <v>314</v>
      </c>
      <c r="AT137" s="203" t="s">
        <v>401</v>
      </c>
      <c r="AU137" s="203" t="s">
        <v>71</v>
      </c>
      <c r="AY137" s="18" t="s">
        <v>263</v>
      </c>
      <c r="BE137" s="204">
        <f t="shared" si="4"/>
        <v>0</v>
      </c>
      <c r="BF137" s="204">
        <f t="shared" si="5"/>
        <v>0</v>
      </c>
      <c r="BG137" s="204">
        <f t="shared" si="6"/>
        <v>0</v>
      </c>
      <c r="BH137" s="204">
        <f t="shared" si="7"/>
        <v>0</v>
      </c>
      <c r="BI137" s="204">
        <f t="shared" si="8"/>
        <v>0</v>
      </c>
      <c r="BJ137" s="18" t="s">
        <v>71</v>
      </c>
      <c r="BK137" s="204">
        <f t="shared" si="9"/>
        <v>0</v>
      </c>
      <c r="BL137" s="18" t="s">
        <v>270</v>
      </c>
      <c r="BM137" s="203" t="s">
        <v>5278</v>
      </c>
    </row>
    <row r="138" spans="1:65" s="2" customFormat="1" ht="16.5" customHeight="1">
      <c r="A138" s="35"/>
      <c r="B138" s="36"/>
      <c r="C138" s="261" t="s">
        <v>416</v>
      </c>
      <c r="D138" s="261" t="s">
        <v>401</v>
      </c>
      <c r="E138" s="262" t="s">
        <v>1934</v>
      </c>
      <c r="F138" s="263" t="s">
        <v>1935</v>
      </c>
      <c r="G138" s="264" t="s">
        <v>1867</v>
      </c>
      <c r="H138" s="265">
        <v>4</v>
      </c>
      <c r="I138" s="266"/>
      <c r="J138" s="267">
        <f t="shared" si="0"/>
        <v>0</v>
      </c>
      <c r="K138" s="268"/>
      <c r="L138" s="269"/>
      <c r="M138" s="270" t="s">
        <v>1</v>
      </c>
      <c r="N138" s="271" t="s">
        <v>38</v>
      </c>
      <c r="O138" s="72"/>
      <c r="P138" s="201">
        <f t="shared" si="1"/>
        <v>0</v>
      </c>
      <c r="Q138" s="201">
        <v>0</v>
      </c>
      <c r="R138" s="201">
        <f t="shared" si="2"/>
        <v>0</v>
      </c>
      <c r="S138" s="201">
        <v>0</v>
      </c>
      <c r="T138" s="202">
        <f t="shared" si="3"/>
        <v>0</v>
      </c>
      <c r="U138" s="35"/>
      <c r="V138" s="35"/>
      <c r="W138" s="35"/>
      <c r="X138" s="35"/>
      <c r="Y138" s="35"/>
      <c r="Z138" s="35"/>
      <c r="AA138" s="35"/>
      <c r="AB138" s="35"/>
      <c r="AC138" s="35"/>
      <c r="AD138" s="35"/>
      <c r="AE138" s="35"/>
      <c r="AR138" s="203" t="s">
        <v>314</v>
      </c>
      <c r="AT138" s="203" t="s">
        <v>401</v>
      </c>
      <c r="AU138" s="203" t="s">
        <v>71</v>
      </c>
      <c r="AY138" s="18" t="s">
        <v>263</v>
      </c>
      <c r="BE138" s="204">
        <f t="shared" si="4"/>
        <v>0</v>
      </c>
      <c r="BF138" s="204">
        <f t="shared" si="5"/>
        <v>0</v>
      </c>
      <c r="BG138" s="204">
        <f t="shared" si="6"/>
        <v>0</v>
      </c>
      <c r="BH138" s="204">
        <f t="shared" si="7"/>
        <v>0</v>
      </c>
      <c r="BI138" s="204">
        <f t="shared" si="8"/>
        <v>0</v>
      </c>
      <c r="BJ138" s="18" t="s">
        <v>71</v>
      </c>
      <c r="BK138" s="204">
        <f t="shared" si="9"/>
        <v>0</v>
      </c>
      <c r="BL138" s="18" t="s">
        <v>270</v>
      </c>
      <c r="BM138" s="203" t="s">
        <v>5279</v>
      </c>
    </row>
    <row r="139" spans="1:65" s="2" customFormat="1" ht="16.5" customHeight="1">
      <c r="A139" s="35"/>
      <c r="B139" s="36"/>
      <c r="C139" s="261" t="s">
        <v>421</v>
      </c>
      <c r="D139" s="261" t="s">
        <v>401</v>
      </c>
      <c r="E139" s="262" t="s">
        <v>1937</v>
      </c>
      <c r="F139" s="263" t="s">
        <v>2892</v>
      </c>
      <c r="G139" s="264" t="s">
        <v>1867</v>
      </c>
      <c r="H139" s="265">
        <v>46</v>
      </c>
      <c r="I139" s="266"/>
      <c r="J139" s="267">
        <f t="shared" si="0"/>
        <v>0</v>
      </c>
      <c r="K139" s="268"/>
      <c r="L139" s="269"/>
      <c r="M139" s="270" t="s">
        <v>1</v>
      </c>
      <c r="N139" s="271" t="s">
        <v>38</v>
      </c>
      <c r="O139" s="72"/>
      <c r="P139" s="201">
        <f t="shared" si="1"/>
        <v>0</v>
      </c>
      <c r="Q139" s="201">
        <v>0</v>
      </c>
      <c r="R139" s="201">
        <f t="shared" si="2"/>
        <v>0</v>
      </c>
      <c r="S139" s="201">
        <v>0</v>
      </c>
      <c r="T139" s="202">
        <f t="shared" si="3"/>
        <v>0</v>
      </c>
      <c r="U139" s="35"/>
      <c r="V139" s="35"/>
      <c r="W139" s="35"/>
      <c r="X139" s="35"/>
      <c r="Y139" s="35"/>
      <c r="Z139" s="35"/>
      <c r="AA139" s="35"/>
      <c r="AB139" s="35"/>
      <c r="AC139" s="35"/>
      <c r="AD139" s="35"/>
      <c r="AE139" s="35"/>
      <c r="AR139" s="203" t="s">
        <v>314</v>
      </c>
      <c r="AT139" s="203" t="s">
        <v>401</v>
      </c>
      <c r="AU139" s="203" t="s">
        <v>71</v>
      </c>
      <c r="AY139" s="18" t="s">
        <v>263</v>
      </c>
      <c r="BE139" s="204">
        <f t="shared" si="4"/>
        <v>0</v>
      </c>
      <c r="BF139" s="204">
        <f t="shared" si="5"/>
        <v>0</v>
      </c>
      <c r="BG139" s="204">
        <f t="shared" si="6"/>
        <v>0</v>
      </c>
      <c r="BH139" s="204">
        <f t="shared" si="7"/>
        <v>0</v>
      </c>
      <c r="BI139" s="204">
        <f t="shared" si="8"/>
        <v>0</v>
      </c>
      <c r="BJ139" s="18" t="s">
        <v>71</v>
      </c>
      <c r="BK139" s="204">
        <f t="shared" si="9"/>
        <v>0</v>
      </c>
      <c r="BL139" s="18" t="s">
        <v>270</v>
      </c>
      <c r="BM139" s="203" t="s">
        <v>5280</v>
      </c>
    </row>
    <row r="140" spans="1:65" s="2" customFormat="1" ht="16.5" customHeight="1">
      <c r="A140" s="35"/>
      <c r="B140" s="36"/>
      <c r="C140" s="261" t="s">
        <v>426</v>
      </c>
      <c r="D140" s="261" t="s">
        <v>401</v>
      </c>
      <c r="E140" s="262" t="s">
        <v>1940</v>
      </c>
      <c r="F140" s="263" t="s">
        <v>1941</v>
      </c>
      <c r="G140" s="264" t="s">
        <v>1867</v>
      </c>
      <c r="H140" s="265">
        <v>23</v>
      </c>
      <c r="I140" s="266"/>
      <c r="J140" s="267">
        <f t="shared" si="0"/>
        <v>0</v>
      </c>
      <c r="K140" s="268"/>
      <c r="L140" s="269"/>
      <c r="M140" s="270" t="s">
        <v>1</v>
      </c>
      <c r="N140" s="271" t="s">
        <v>38</v>
      </c>
      <c r="O140" s="72"/>
      <c r="P140" s="201">
        <f t="shared" si="1"/>
        <v>0</v>
      </c>
      <c r="Q140" s="201">
        <v>0</v>
      </c>
      <c r="R140" s="201">
        <f t="shared" si="2"/>
        <v>0</v>
      </c>
      <c r="S140" s="201">
        <v>0</v>
      </c>
      <c r="T140" s="202">
        <f t="shared" si="3"/>
        <v>0</v>
      </c>
      <c r="U140" s="35"/>
      <c r="V140" s="35"/>
      <c r="W140" s="35"/>
      <c r="X140" s="35"/>
      <c r="Y140" s="35"/>
      <c r="Z140" s="35"/>
      <c r="AA140" s="35"/>
      <c r="AB140" s="35"/>
      <c r="AC140" s="35"/>
      <c r="AD140" s="35"/>
      <c r="AE140" s="35"/>
      <c r="AR140" s="203" t="s">
        <v>314</v>
      </c>
      <c r="AT140" s="203" t="s">
        <v>401</v>
      </c>
      <c r="AU140" s="203" t="s">
        <v>71</v>
      </c>
      <c r="AY140" s="18" t="s">
        <v>263</v>
      </c>
      <c r="BE140" s="204">
        <f t="shared" si="4"/>
        <v>0</v>
      </c>
      <c r="BF140" s="204">
        <f t="shared" si="5"/>
        <v>0</v>
      </c>
      <c r="BG140" s="204">
        <f t="shared" si="6"/>
        <v>0</v>
      </c>
      <c r="BH140" s="204">
        <f t="shared" si="7"/>
        <v>0</v>
      </c>
      <c r="BI140" s="204">
        <f t="shared" si="8"/>
        <v>0</v>
      </c>
      <c r="BJ140" s="18" t="s">
        <v>71</v>
      </c>
      <c r="BK140" s="204">
        <f t="shared" si="9"/>
        <v>0</v>
      </c>
      <c r="BL140" s="18" t="s">
        <v>270</v>
      </c>
      <c r="BM140" s="203" t="s">
        <v>5281</v>
      </c>
    </row>
    <row r="141" spans="1:65" s="2" customFormat="1" ht="16.5" customHeight="1">
      <c r="A141" s="35"/>
      <c r="B141" s="36"/>
      <c r="C141" s="261" t="s">
        <v>554</v>
      </c>
      <c r="D141" s="261" t="s">
        <v>401</v>
      </c>
      <c r="E141" s="262" t="s">
        <v>1943</v>
      </c>
      <c r="F141" s="263" t="s">
        <v>1944</v>
      </c>
      <c r="G141" s="264" t="s">
        <v>1867</v>
      </c>
      <c r="H141" s="265">
        <v>4</v>
      </c>
      <c r="I141" s="266"/>
      <c r="J141" s="267">
        <f t="shared" si="0"/>
        <v>0</v>
      </c>
      <c r="K141" s="268"/>
      <c r="L141" s="269"/>
      <c r="M141" s="270" t="s">
        <v>1</v>
      </c>
      <c r="N141" s="271" t="s">
        <v>38</v>
      </c>
      <c r="O141" s="72"/>
      <c r="P141" s="201">
        <f t="shared" si="1"/>
        <v>0</v>
      </c>
      <c r="Q141" s="201">
        <v>0</v>
      </c>
      <c r="R141" s="201">
        <f t="shared" si="2"/>
        <v>0</v>
      </c>
      <c r="S141" s="201">
        <v>0</v>
      </c>
      <c r="T141" s="202">
        <f t="shared" si="3"/>
        <v>0</v>
      </c>
      <c r="U141" s="35"/>
      <c r="V141" s="35"/>
      <c r="W141" s="35"/>
      <c r="X141" s="35"/>
      <c r="Y141" s="35"/>
      <c r="Z141" s="35"/>
      <c r="AA141" s="35"/>
      <c r="AB141" s="35"/>
      <c r="AC141" s="35"/>
      <c r="AD141" s="35"/>
      <c r="AE141" s="35"/>
      <c r="AR141" s="203" t="s">
        <v>314</v>
      </c>
      <c r="AT141" s="203" t="s">
        <v>401</v>
      </c>
      <c r="AU141" s="203" t="s">
        <v>71</v>
      </c>
      <c r="AY141" s="18" t="s">
        <v>263</v>
      </c>
      <c r="BE141" s="204">
        <f t="shared" si="4"/>
        <v>0</v>
      </c>
      <c r="BF141" s="204">
        <f t="shared" si="5"/>
        <v>0</v>
      </c>
      <c r="BG141" s="204">
        <f t="shared" si="6"/>
        <v>0</v>
      </c>
      <c r="BH141" s="204">
        <f t="shared" si="7"/>
        <v>0</v>
      </c>
      <c r="BI141" s="204">
        <f t="shared" si="8"/>
        <v>0</v>
      </c>
      <c r="BJ141" s="18" t="s">
        <v>71</v>
      </c>
      <c r="BK141" s="204">
        <f t="shared" si="9"/>
        <v>0</v>
      </c>
      <c r="BL141" s="18" t="s">
        <v>270</v>
      </c>
      <c r="BM141" s="203" t="s">
        <v>5282</v>
      </c>
    </row>
    <row r="142" spans="1:65" s="2" customFormat="1" ht="16.5" customHeight="1">
      <c r="A142" s="35"/>
      <c r="B142" s="36"/>
      <c r="C142" s="191" t="s">
        <v>493</v>
      </c>
      <c r="D142" s="191" t="s">
        <v>266</v>
      </c>
      <c r="E142" s="192" t="s">
        <v>1946</v>
      </c>
      <c r="F142" s="193" t="s">
        <v>2852</v>
      </c>
      <c r="G142" s="194" t="s">
        <v>1863</v>
      </c>
      <c r="H142" s="195">
        <v>1</v>
      </c>
      <c r="I142" s="196"/>
      <c r="J142" s="197">
        <f t="shared" si="0"/>
        <v>0</v>
      </c>
      <c r="K142" s="198"/>
      <c r="L142" s="40"/>
      <c r="M142" s="199" t="s">
        <v>1</v>
      </c>
      <c r="N142" s="200" t="s">
        <v>38</v>
      </c>
      <c r="O142" s="72"/>
      <c r="P142" s="201">
        <f t="shared" si="1"/>
        <v>0</v>
      </c>
      <c r="Q142" s="201">
        <v>0</v>
      </c>
      <c r="R142" s="201">
        <f t="shared" si="2"/>
        <v>0</v>
      </c>
      <c r="S142" s="201">
        <v>0</v>
      </c>
      <c r="T142" s="202">
        <f t="shared" si="3"/>
        <v>0</v>
      </c>
      <c r="U142" s="35"/>
      <c r="V142" s="35"/>
      <c r="W142" s="35"/>
      <c r="X142" s="35"/>
      <c r="Y142" s="35"/>
      <c r="Z142" s="35"/>
      <c r="AA142" s="35"/>
      <c r="AB142" s="35"/>
      <c r="AC142" s="35"/>
      <c r="AD142" s="35"/>
      <c r="AE142" s="35"/>
      <c r="AR142" s="203" t="s">
        <v>270</v>
      </c>
      <c r="AT142" s="203" t="s">
        <v>266</v>
      </c>
      <c r="AU142" s="203" t="s">
        <v>71</v>
      </c>
      <c r="AY142" s="18" t="s">
        <v>263</v>
      </c>
      <c r="BE142" s="204">
        <f t="shared" si="4"/>
        <v>0</v>
      </c>
      <c r="BF142" s="204">
        <f t="shared" si="5"/>
        <v>0</v>
      </c>
      <c r="BG142" s="204">
        <f t="shared" si="6"/>
        <v>0</v>
      </c>
      <c r="BH142" s="204">
        <f t="shared" si="7"/>
        <v>0</v>
      </c>
      <c r="BI142" s="204">
        <f t="shared" si="8"/>
        <v>0</v>
      </c>
      <c r="BJ142" s="18" t="s">
        <v>71</v>
      </c>
      <c r="BK142" s="204">
        <f t="shared" si="9"/>
        <v>0</v>
      </c>
      <c r="BL142" s="18" t="s">
        <v>270</v>
      </c>
      <c r="BM142" s="203" t="s">
        <v>5283</v>
      </c>
    </row>
    <row r="143" spans="1:65" s="2" customFormat="1" ht="24.2" customHeight="1">
      <c r="A143" s="35"/>
      <c r="B143" s="36"/>
      <c r="C143" s="191" t="s">
        <v>7</v>
      </c>
      <c r="D143" s="191" t="s">
        <v>266</v>
      </c>
      <c r="E143" s="192" t="s">
        <v>1949</v>
      </c>
      <c r="F143" s="193" t="s">
        <v>1950</v>
      </c>
      <c r="G143" s="194" t="s">
        <v>1863</v>
      </c>
      <c r="H143" s="195">
        <v>1</v>
      </c>
      <c r="I143" s="196"/>
      <c r="J143" s="197">
        <f t="shared" si="0"/>
        <v>0</v>
      </c>
      <c r="K143" s="198"/>
      <c r="L143" s="40"/>
      <c r="M143" s="199" t="s">
        <v>1</v>
      </c>
      <c r="N143" s="200" t="s">
        <v>38</v>
      </c>
      <c r="O143" s="72"/>
      <c r="P143" s="201">
        <f t="shared" si="1"/>
        <v>0</v>
      </c>
      <c r="Q143" s="201">
        <v>0</v>
      </c>
      <c r="R143" s="201">
        <f t="shared" si="2"/>
        <v>0</v>
      </c>
      <c r="S143" s="201">
        <v>0</v>
      </c>
      <c r="T143" s="202">
        <f t="shared" si="3"/>
        <v>0</v>
      </c>
      <c r="U143" s="35"/>
      <c r="V143" s="35"/>
      <c r="W143" s="35"/>
      <c r="X143" s="35"/>
      <c r="Y143" s="35"/>
      <c r="Z143" s="35"/>
      <c r="AA143" s="35"/>
      <c r="AB143" s="35"/>
      <c r="AC143" s="35"/>
      <c r="AD143" s="35"/>
      <c r="AE143" s="35"/>
      <c r="AR143" s="203" t="s">
        <v>270</v>
      </c>
      <c r="AT143" s="203" t="s">
        <v>266</v>
      </c>
      <c r="AU143" s="203" t="s">
        <v>71</v>
      </c>
      <c r="AY143" s="18" t="s">
        <v>263</v>
      </c>
      <c r="BE143" s="204">
        <f t="shared" si="4"/>
        <v>0</v>
      </c>
      <c r="BF143" s="204">
        <f t="shared" si="5"/>
        <v>0</v>
      </c>
      <c r="BG143" s="204">
        <f t="shared" si="6"/>
        <v>0</v>
      </c>
      <c r="BH143" s="204">
        <f t="shared" si="7"/>
        <v>0</v>
      </c>
      <c r="BI143" s="204">
        <f t="shared" si="8"/>
        <v>0</v>
      </c>
      <c r="BJ143" s="18" t="s">
        <v>71</v>
      </c>
      <c r="BK143" s="204">
        <f t="shared" si="9"/>
        <v>0</v>
      </c>
      <c r="BL143" s="18" t="s">
        <v>270</v>
      </c>
      <c r="BM143" s="203" t="s">
        <v>5284</v>
      </c>
    </row>
    <row r="144" spans="1:65" s="2" customFormat="1" ht="16.5" customHeight="1">
      <c r="A144" s="35"/>
      <c r="B144" s="36"/>
      <c r="C144" s="191" t="s">
        <v>496</v>
      </c>
      <c r="D144" s="191" t="s">
        <v>266</v>
      </c>
      <c r="E144" s="192" t="s">
        <v>1952</v>
      </c>
      <c r="F144" s="193" t="s">
        <v>1953</v>
      </c>
      <c r="G144" s="194" t="s">
        <v>1863</v>
      </c>
      <c r="H144" s="195">
        <v>1</v>
      </c>
      <c r="I144" s="196"/>
      <c r="J144" s="197">
        <f t="shared" si="0"/>
        <v>0</v>
      </c>
      <c r="K144" s="198"/>
      <c r="L144" s="40"/>
      <c r="M144" s="199" t="s">
        <v>1</v>
      </c>
      <c r="N144" s="200" t="s">
        <v>38</v>
      </c>
      <c r="O144" s="72"/>
      <c r="P144" s="201">
        <f t="shared" si="1"/>
        <v>0</v>
      </c>
      <c r="Q144" s="201">
        <v>0</v>
      </c>
      <c r="R144" s="201">
        <f t="shared" si="2"/>
        <v>0</v>
      </c>
      <c r="S144" s="201">
        <v>0</v>
      </c>
      <c r="T144" s="202">
        <f t="shared" si="3"/>
        <v>0</v>
      </c>
      <c r="U144" s="35"/>
      <c r="V144" s="35"/>
      <c r="W144" s="35"/>
      <c r="X144" s="35"/>
      <c r="Y144" s="35"/>
      <c r="Z144" s="35"/>
      <c r="AA144" s="35"/>
      <c r="AB144" s="35"/>
      <c r="AC144" s="35"/>
      <c r="AD144" s="35"/>
      <c r="AE144" s="35"/>
      <c r="AR144" s="203" t="s">
        <v>270</v>
      </c>
      <c r="AT144" s="203" t="s">
        <v>266</v>
      </c>
      <c r="AU144" s="203" t="s">
        <v>71</v>
      </c>
      <c r="AY144" s="18" t="s">
        <v>263</v>
      </c>
      <c r="BE144" s="204">
        <f t="shared" si="4"/>
        <v>0</v>
      </c>
      <c r="BF144" s="204">
        <f t="shared" si="5"/>
        <v>0</v>
      </c>
      <c r="BG144" s="204">
        <f t="shared" si="6"/>
        <v>0</v>
      </c>
      <c r="BH144" s="204">
        <f t="shared" si="7"/>
        <v>0</v>
      </c>
      <c r="BI144" s="204">
        <f t="shared" si="8"/>
        <v>0</v>
      </c>
      <c r="BJ144" s="18" t="s">
        <v>71</v>
      </c>
      <c r="BK144" s="204">
        <f t="shared" si="9"/>
        <v>0</v>
      </c>
      <c r="BL144" s="18" t="s">
        <v>270</v>
      </c>
      <c r="BM144" s="203" t="s">
        <v>5285</v>
      </c>
    </row>
    <row r="145" spans="1:65" s="2" customFormat="1" ht="16.5" customHeight="1">
      <c r="A145" s="35"/>
      <c r="B145" s="36"/>
      <c r="C145" s="191" t="s">
        <v>576</v>
      </c>
      <c r="D145" s="191" t="s">
        <v>266</v>
      </c>
      <c r="E145" s="192" t="s">
        <v>1955</v>
      </c>
      <c r="F145" s="193" t="s">
        <v>4656</v>
      </c>
      <c r="G145" s="194" t="s">
        <v>1863</v>
      </c>
      <c r="H145" s="195">
        <v>1</v>
      </c>
      <c r="I145" s="196"/>
      <c r="J145" s="197">
        <f t="shared" si="0"/>
        <v>0</v>
      </c>
      <c r="K145" s="198"/>
      <c r="L145" s="40"/>
      <c r="M145" s="199" t="s">
        <v>1</v>
      </c>
      <c r="N145" s="200" t="s">
        <v>38</v>
      </c>
      <c r="O145" s="72"/>
      <c r="P145" s="201">
        <f t="shared" si="1"/>
        <v>0</v>
      </c>
      <c r="Q145" s="201">
        <v>0</v>
      </c>
      <c r="R145" s="201">
        <f t="shared" si="2"/>
        <v>0</v>
      </c>
      <c r="S145" s="201">
        <v>0</v>
      </c>
      <c r="T145" s="202">
        <f t="shared" si="3"/>
        <v>0</v>
      </c>
      <c r="U145" s="35"/>
      <c r="V145" s="35"/>
      <c r="W145" s="35"/>
      <c r="X145" s="35"/>
      <c r="Y145" s="35"/>
      <c r="Z145" s="35"/>
      <c r="AA145" s="35"/>
      <c r="AB145" s="35"/>
      <c r="AC145" s="35"/>
      <c r="AD145" s="35"/>
      <c r="AE145" s="35"/>
      <c r="AR145" s="203" t="s">
        <v>270</v>
      </c>
      <c r="AT145" s="203" t="s">
        <v>266</v>
      </c>
      <c r="AU145" s="203" t="s">
        <v>71</v>
      </c>
      <c r="AY145" s="18" t="s">
        <v>263</v>
      </c>
      <c r="BE145" s="204">
        <f t="shared" si="4"/>
        <v>0</v>
      </c>
      <c r="BF145" s="204">
        <f t="shared" si="5"/>
        <v>0</v>
      </c>
      <c r="BG145" s="204">
        <f t="shared" si="6"/>
        <v>0</v>
      </c>
      <c r="BH145" s="204">
        <f t="shared" si="7"/>
        <v>0</v>
      </c>
      <c r="BI145" s="204">
        <f t="shared" si="8"/>
        <v>0</v>
      </c>
      <c r="BJ145" s="18" t="s">
        <v>71</v>
      </c>
      <c r="BK145" s="204">
        <f t="shared" si="9"/>
        <v>0</v>
      </c>
      <c r="BL145" s="18" t="s">
        <v>270</v>
      </c>
      <c r="BM145" s="203" t="s">
        <v>5286</v>
      </c>
    </row>
    <row r="146" spans="1:65" s="2" customFormat="1" ht="16.5" customHeight="1">
      <c r="A146" s="35"/>
      <c r="B146" s="36"/>
      <c r="C146" s="191" t="s">
        <v>500</v>
      </c>
      <c r="D146" s="191" t="s">
        <v>266</v>
      </c>
      <c r="E146" s="192" t="s">
        <v>1958</v>
      </c>
      <c r="F146" s="193" t="s">
        <v>1959</v>
      </c>
      <c r="G146" s="194" t="s">
        <v>1863</v>
      </c>
      <c r="H146" s="195">
        <v>1</v>
      </c>
      <c r="I146" s="196"/>
      <c r="J146" s="197">
        <f t="shared" si="0"/>
        <v>0</v>
      </c>
      <c r="K146" s="198"/>
      <c r="L146" s="40"/>
      <c r="M146" s="243" t="s">
        <v>1</v>
      </c>
      <c r="N146" s="244" t="s">
        <v>38</v>
      </c>
      <c r="O146" s="245"/>
      <c r="P146" s="246">
        <f t="shared" si="1"/>
        <v>0</v>
      </c>
      <c r="Q146" s="246">
        <v>0</v>
      </c>
      <c r="R146" s="246">
        <f t="shared" si="2"/>
        <v>0</v>
      </c>
      <c r="S146" s="246">
        <v>0</v>
      </c>
      <c r="T146" s="247">
        <f t="shared" si="3"/>
        <v>0</v>
      </c>
      <c r="U146" s="35"/>
      <c r="V146" s="35"/>
      <c r="W146" s="35"/>
      <c r="X146" s="35"/>
      <c r="Y146" s="35"/>
      <c r="Z146" s="35"/>
      <c r="AA146" s="35"/>
      <c r="AB146" s="35"/>
      <c r="AC146" s="35"/>
      <c r="AD146" s="35"/>
      <c r="AE146" s="35"/>
      <c r="AR146" s="203" t="s">
        <v>270</v>
      </c>
      <c r="AT146" s="203" t="s">
        <v>266</v>
      </c>
      <c r="AU146" s="203" t="s">
        <v>71</v>
      </c>
      <c r="AY146" s="18" t="s">
        <v>263</v>
      </c>
      <c r="BE146" s="204">
        <f t="shared" si="4"/>
        <v>0</v>
      </c>
      <c r="BF146" s="204">
        <f t="shared" si="5"/>
        <v>0</v>
      </c>
      <c r="BG146" s="204">
        <f t="shared" si="6"/>
        <v>0</v>
      </c>
      <c r="BH146" s="204">
        <f t="shared" si="7"/>
        <v>0</v>
      </c>
      <c r="BI146" s="204">
        <f t="shared" si="8"/>
        <v>0</v>
      </c>
      <c r="BJ146" s="18" t="s">
        <v>71</v>
      </c>
      <c r="BK146" s="204">
        <f t="shared" si="9"/>
        <v>0</v>
      </c>
      <c r="BL146" s="18" t="s">
        <v>270</v>
      </c>
      <c r="BM146" s="203" t="s">
        <v>5287</v>
      </c>
    </row>
    <row r="147" spans="1:65" s="2" customFormat="1" ht="6.95" customHeight="1">
      <c r="A147" s="35"/>
      <c r="B147" s="55"/>
      <c r="C147" s="56"/>
      <c r="D147" s="56"/>
      <c r="E147" s="56"/>
      <c r="F147" s="56"/>
      <c r="G147" s="56"/>
      <c r="H147" s="56"/>
      <c r="I147" s="56"/>
      <c r="J147" s="56"/>
      <c r="K147" s="56"/>
      <c r="L147" s="40"/>
      <c r="M147" s="35"/>
      <c r="O147" s="35"/>
      <c r="P147" s="35"/>
      <c r="Q147" s="35"/>
      <c r="R147" s="35"/>
      <c r="S147" s="35"/>
      <c r="T147" s="35"/>
      <c r="U147" s="35"/>
      <c r="V147" s="35"/>
      <c r="W147" s="35"/>
      <c r="X147" s="35"/>
      <c r="Y147" s="35"/>
      <c r="Z147" s="35"/>
      <c r="AA147" s="35"/>
      <c r="AB147" s="35"/>
      <c r="AC147" s="35"/>
      <c r="AD147" s="35"/>
      <c r="AE147" s="35"/>
    </row>
  </sheetData>
  <sheetProtection algorithmName="SHA-512" hashValue="iu27neX5JGWg5WddGK6K6JTVlZ+BP1G5sWot1bkniPuO8LR/+Yaz2e8TS8EnpY9va2JUWICM1tJ2Xn4yYAmLEg==" saltValue="odIp3fSmfylvU48QKhvLxA==" spinCount="100000" sheet="1" objects="1" scenarios="1" formatColumns="0" formatRows="0" autoFilter="0"/>
  <autoFilter ref="C120:K146" xr:uid="{00000000-0009-0000-0000-00001E000000}"/>
  <mergeCells count="12">
    <mergeCell ref="E113:H113"/>
    <mergeCell ref="L2:V2"/>
    <mergeCell ref="E85:H85"/>
    <mergeCell ref="E87:H87"/>
    <mergeCell ref="E89:H89"/>
    <mergeCell ref="E109:H109"/>
    <mergeCell ref="E111:H111"/>
    <mergeCell ref="E7:H7"/>
    <mergeCell ref="E9:H9"/>
    <mergeCell ref="E11:H11"/>
    <mergeCell ref="E20:H20"/>
    <mergeCell ref="E29:H29"/>
  </mergeCells>
  <pageMargins left="0.39374999999999999" right="0.39374999999999999" top="0.39374999999999999" bottom="0.39374999999999999" header="0" footer="0"/>
  <pageSetup paperSize="9" scale="88" fitToHeight="100" orientation="portrait" blackAndWhite="1" r:id="rId1"/>
  <headerFooter>
    <oddHeader>&amp;L&amp;"Arial"&amp;8&amp;K000000INTERNAL&amp;1#</oddHeader>
    <oddFooter>&amp;CStrana &amp;P z &amp;N</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List32">
    <pageSetUpPr fitToPage="1"/>
  </sheetPr>
  <dimension ref="A2:BM147"/>
  <sheetViews>
    <sheetView showGridLines="0" workbookViewId="0">
      <selection activeCell="C2" sqref="C2"/>
    </sheetView>
  </sheetViews>
  <sheetFormatPr defaultRowHeight="11.25"/>
  <cols>
    <col min="1" max="1" width="8.33203125" style="1" customWidth="1"/>
    <col min="2" max="2" width="1.1640625" style="1" customWidth="1"/>
    <col min="3" max="3" width="4.1640625" style="1" customWidth="1"/>
    <col min="4" max="4" width="4.33203125" style="1" customWidth="1"/>
    <col min="5" max="5" width="17.1640625" style="1" customWidth="1"/>
    <col min="6" max="6" width="50.83203125" style="1" customWidth="1"/>
    <col min="7" max="7" width="7.5" style="1" customWidth="1"/>
    <col min="8" max="8" width="14" style="1" customWidth="1"/>
    <col min="9" max="9" width="15.83203125" style="1" customWidth="1"/>
    <col min="10" max="10" width="22.33203125" style="1" customWidth="1"/>
    <col min="11" max="11" width="22.33203125" style="1" hidden="1" customWidth="1"/>
    <col min="12" max="12" width="9.33203125" style="1" customWidth="1"/>
    <col min="13" max="13" width="10.83203125" style="1" hidden="1" customWidth="1"/>
    <col min="14" max="14" width="9.33203125" style="1" hidden="1"/>
    <col min="15" max="20" width="14.1640625" style="1" hidden="1" customWidth="1"/>
    <col min="21" max="21" width="16.33203125" style="1" hidden="1" customWidth="1"/>
    <col min="22" max="22" width="12.33203125" style="1" customWidth="1"/>
    <col min="23" max="23" width="16.33203125" style="1" customWidth="1"/>
    <col min="24" max="24" width="12.33203125" style="1" customWidth="1"/>
    <col min="25" max="25" width="15" style="1" customWidth="1"/>
    <col min="26" max="26" width="11" style="1" customWidth="1"/>
    <col min="27" max="27" width="15" style="1" customWidth="1"/>
    <col min="28" max="28" width="16.33203125" style="1" customWidth="1"/>
    <col min="29" max="29" width="11" style="1" customWidth="1"/>
    <col min="30" max="30" width="15" style="1" customWidth="1"/>
    <col min="31" max="31" width="16.33203125" style="1" customWidth="1"/>
    <col min="44" max="65" width="9.33203125" style="1" hidden="1"/>
  </cols>
  <sheetData>
    <row r="2" spans="1:46" s="1" customFormat="1" ht="36.950000000000003" customHeight="1">
      <c r="L2" s="383"/>
      <c r="M2" s="383"/>
      <c r="N2" s="383"/>
      <c r="O2" s="383"/>
      <c r="P2" s="383"/>
      <c r="Q2" s="383"/>
      <c r="R2" s="383"/>
      <c r="S2" s="383"/>
      <c r="T2" s="383"/>
      <c r="U2" s="383"/>
      <c r="V2" s="383"/>
      <c r="AT2" s="18" t="s">
        <v>161</v>
      </c>
    </row>
    <row r="3" spans="1:46" s="1" customFormat="1" ht="6.95" customHeight="1">
      <c r="B3" s="114"/>
      <c r="C3" s="115"/>
      <c r="D3" s="115"/>
      <c r="E3" s="115"/>
      <c r="F3" s="115"/>
      <c r="G3" s="115"/>
      <c r="H3" s="115"/>
      <c r="I3" s="115"/>
      <c r="J3" s="115"/>
      <c r="K3" s="115"/>
      <c r="L3" s="21"/>
      <c r="AT3" s="18" t="s">
        <v>73</v>
      </c>
    </row>
    <row r="4" spans="1:46" s="1" customFormat="1" ht="24.95" customHeight="1">
      <c r="B4" s="21"/>
      <c r="D4" s="116" t="s">
        <v>240</v>
      </c>
      <c r="L4" s="21"/>
      <c r="M4" s="117" t="s">
        <v>10</v>
      </c>
      <c r="AT4" s="18" t="s">
        <v>4</v>
      </c>
    </row>
    <row r="5" spans="1:46" s="1" customFormat="1" ht="6.95" customHeight="1">
      <c r="B5" s="21"/>
      <c r="L5" s="21"/>
    </row>
    <row r="6" spans="1:46" s="1" customFormat="1" ht="12" customHeight="1">
      <c r="B6" s="21"/>
      <c r="D6" s="118" t="s">
        <v>15</v>
      </c>
      <c r="L6" s="21"/>
    </row>
    <row r="7" spans="1:46" s="1" customFormat="1" ht="16.5" customHeight="1">
      <c r="B7" s="21"/>
      <c r="E7" s="412" t="str">
        <f>'Rekapitulace stavby'!K6</f>
        <v>Modernizace teplárny OB6</v>
      </c>
      <c r="F7" s="413"/>
      <c r="G7" s="413"/>
      <c r="H7" s="413"/>
      <c r="L7" s="21"/>
    </row>
    <row r="8" spans="1:46" s="2" customFormat="1" ht="12" customHeight="1">
      <c r="A8" s="35"/>
      <c r="B8" s="40"/>
      <c r="C8" s="35"/>
      <c r="D8" s="118" t="s">
        <v>241</v>
      </c>
      <c r="E8" s="35"/>
      <c r="F8" s="35"/>
      <c r="G8" s="35"/>
      <c r="H8" s="35"/>
      <c r="I8" s="35"/>
      <c r="J8" s="35"/>
      <c r="K8" s="35"/>
      <c r="L8" s="52"/>
      <c r="S8" s="35"/>
      <c r="T8" s="35"/>
      <c r="U8" s="35"/>
      <c r="V8" s="35"/>
      <c r="W8" s="35"/>
      <c r="X8" s="35"/>
      <c r="Y8" s="35"/>
      <c r="Z8" s="35"/>
      <c r="AA8" s="35"/>
      <c r="AB8" s="35"/>
      <c r="AC8" s="35"/>
      <c r="AD8" s="35"/>
      <c r="AE8" s="35"/>
    </row>
    <row r="9" spans="1:46" s="2" customFormat="1" ht="16.5" customHeight="1">
      <c r="A9" s="35"/>
      <c r="B9" s="40"/>
      <c r="C9" s="35"/>
      <c r="D9" s="35"/>
      <c r="E9" s="414" t="s">
        <v>7586</v>
      </c>
      <c r="F9" s="415"/>
      <c r="G9" s="415"/>
      <c r="H9" s="415"/>
      <c r="I9" s="35"/>
      <c r="J9" s="35"/>
      <c r="K9" s="35"/>
      <c r="L9" s="52"/>
      <c r="S9" s="35"/>
      <c r="T9" s="35"/>
      <c r="U9" s="35"/>
      <c r="V9" s="35"/>
      <c r="W9" s="35"/>
      <c r="X9" s="35"/>
      <c r="Y9" s="35"/>
      <c r="Z9" s="35"/>
      <c r="AA9" s="35"/>
      <c r="AB9" s="35"/>
      <c r="AC9" s="35"/>
      <c r="AD9" s="35"/>
      <c r="AE9" s="35"/>
    </row>
    <row r="10" spans="1:46" s="2" customFormat="1">
      <c r="A10" s="35"/>
      <c r="B10" s="40"/>
      <c r="C10" s="35"/>
      <c r="D10" s="35"/>
      <c r="E10" s="35"/>
      <c r="F10" s="35"/>
      <c r="G10" s="35"/>
      <c r="H10" s="35"/>
      <c r="I10" s="35"/>
      <c r="J10" s="35"/>
      <c r="K10" s="35"/>
      <c r="L10" s="52"/>
      <c r="S10" s="35"/>
      <c r="T10" s="35"/>
      <c r="U10" s="35"/>
      <c r="V10" s="35"/>
      <c r="W10" s="35"/>
      <c r="X10" s="35"/>
      <c r="Y10" s="35"/>
      <c r="Z10" s="35"/>
      <c r="AA10" s="35"/>
      <c r="AB10" s="35"/>
      <c r="AC10" s="35"/>
      <c r="AD10" s="35"/>
      <c r="AE10" s="35"/>
    </row>
    <row r="11" spans="1:46" s="2" customFormat="1" ht="12" customHeight="1">
      <c r="A11" s="35"/>
      <c r="B11" s="40"/>
      <c r="C11" s="35"/>
      <c r="D11" s="118" t="s">
        <v>17</v>
      </c>
      <c r="E11" s="35"/>
      <c r="F11" s="109" t="s">
        <v>1</v>
      </c>
      <c r="G11" s="35"/>
      <c r="H11" s="35"/>
      <c r="I11" s="118" t="s">
        <v>18</v>
      </c>
      <c r="J11" s="109" t="s">
        <v>1</v>
      </c>
      <c r="K11" s="35"/>
      <c r="L11" s="52"/>
      <c r="S11" s="35"/>
      <c r="T11" s="35"/>
      <c r="U11" s="35"/>
      <c r="V11" s="35"/>
      <c r="W11" s="35"/>
      <c r="X11" s="35"/>
      <c r="Y11" s="35"/>
      <c r="Z11" s="35"/>
      <c r="AA11" s="35"/>
      <c r="AB11" s="35"/>
      <c r="AC11" s="35"/>
      <c r="AD11" s="35"/>
      <c r="AE11" s="35"/>
    </row>
    <row r="12" spans="1:46" s="2" customFormat="1" ht="12" customHeight="1">
      <c r="A12" s="35"/>
      <c r="B12" s="40"/>
      <c r="C12" s="35"/>
      <c r="D12" s="118" t="s">
        <v>19</v>
      </c>
      <c r="E12" s="35"/>
      <c r="F12" s="109" t="s">
        <v>20</v>
      </c>
      <c r="G12" s="35"/>
      <c r="H12" s="35"/>
      <c r="I12" s="118" t="s">
        <v>21</v>
      </c>
      <c r="J12" s="119">
        <f>'Rekapitulace stavby'!AN8</f>
        <v>45363</v>
      </c>
      <c r="K12" s="35"/>
      <c r="L12" s="52"/>
      <c r="S12" s="35"/>
      <c r="T12" s="35"/>
      <c r="U12" s="35"/>
      <c r="V12" s="35"/>
      <c r="W12" s="35"/>
      <c r="X12" s="35"/>
      <c r="Y12" s="35"/>
      <c r="Z12" s="35"/>
      <c r="AA12" s="35"/>
      <c r="AB12" s="35"/>
      <c r="AC12" s="35"/>
      <c r="AD12" s="35"/>
      <c r="AE12" s="35"/>
    </row>
    <row r="13" spans="1:46" s="2" customFormat="1" ht="10.9" customHeight="1">
      <c r="A13" s="35"/>
      <c r="B13" s="40"/>
      <c r="C13" s="35"/>
      <c r="D13" s="35"/>
      <c r="E13" s="35"/>
      <c r="F13" s="35"/>
      <c r="G13" s="35"/>
      <c r="H13" s="35"/>
      <c r="I13" s="35"/>
      <c r="J13" s="35"/>
      <c r="K13" s="35"/>
      <c r="L13" s="52"/>
      <c r="S13" s="35"/>
      <c r="T13" s="35"/>
      <c r="U13" s="35"/>
      <c r="V13" s="35"/>
      <c r="W13" s="35"/>
      <c r="X13" s="35"/>
      <c r="Y13" s="35"/>
      <c r="Z13" s="35"/>
      <c r="AA13" s="35"/>
      <c r="AB13" s="35"/>
      <c r="AC13" s="35"/>
      <c r="AD13" s="35"/>
      <c r="AE13" s="35"/>
    </row>
    <row r="14" spans="1:46" s="2" customFormat="1" ht="12" customHeight="1">
      <c r="A14" s="35"/>
      <c r="B14" s="40"/>
      <c r="C14" s="35"/>
      <c r="D14" s="118" t="s">
        <v>22</v>
      </c>
      <c r="E14" s="35"/>
      <c r="F14" s="35"/>
      <c r="G14" s="35"/>
      <c r="H14" s="35"/>
      <c r="I14" s="118" t="s">
        <v>23</v>
      </c>
      <c r="J14" s="109" t="s">
        <v>1</v>
      </c>
      <c r="K14" s="35"/>
      <c r="L14" s="52"/>
      <c r="S14" s="35"/>
      <c r="T14" s="35"/>
      <c r="U14" s="35"/>
      <c r="V14" s="35"/>
      <c r="W14" s="35"/>
      <c r="X14" s="35"/>
      <c r="Y14" s="35"/>
      <c r="Z14" s="35"/>
      <c r="AA14" s="35"/>
      <c r="AB14" s="35"/>
      <c r="AC14" s="35"/>
      <c r="AD14" s="35"/>
      <c r="AE14" s="35"/>
    </row>
    <row r="15" spans="1:46" s="2" customFormat="1" ht="18" customHeight="1">
      <c r="A15" s="35"/>
      <c r="B15" s="40"/>
      <c r="C15" s="35"/>
      <c r="D15" s="35"/>
      <c r="E15" s="109" t="s">
        <v>24</v>
      </c>
      <c r="F15" s="35"/>
      <c r="G15" s="35"/>
      <c r="H15" s="35"/>
      <c r="I15" s="118" t="s">
        <v>25</v>
      </c>
      <c r="J15" s="109" t="s">
        <v>1</v>
      </c>
      <c r="K15" s="35"/>
      <c r="L15" s="52"/>
      <c r="S15" s="35"/>
      <c r="T15" s="35"/>
      <c r="U15" s="35"/>
      <c r="V15" s="35"/>
      <c r="W15" s="35"/>
      <c r="X15" s="35"/>
      <c r="Y15" s="35"/>
      <c r="Z15" s="35"/>
      <c r="AA15" s="35"/>
      <c r="AB15" s="35"/>
      <c r="AC15" s="35"/>
      <c r="AD15" s="35"/>
      <c r="AE15" s="35"/>
    </row>
    <row r="16" spans="1:46" s="2" customFormat="1" ht="6.95" customHeight="1">
      <c r="A16" s="35"/>
      <c r="B16" s="40"/>
      <c r="C16" s="35"/>
      <c r="D16" s="35"/>
      <c r="E16" s="35"/>
      <c r="F16" s="35"/>
      <c r="G16" s="35"/>
      <c r="H16" s="35"/>
      <c r="I16" s="35"/>
      <c r="J16" s="35"/>
      <c r="K16" s="35"/>
      <c r="L16" s="52"/>
      <c r="S16" s="35"/>
      <c r="T16" s="35"/>
      <c r="U16" s="35"/>
      <c r="V16" s="35"/>
      <c r="W16" s="35"/>
      <c r="X16" s="35"/>
      <c r="Y16" s="35"/>
      <c r="Z16" s="35"/>
      <c r="AA16" s="35"/>
      <c r="AB16" s="35"/>
      <c r="AC16" s="35"/>
      <c r="AD16" s="35"/>
      <c r="AE16" s="35"/>
    </row>
    <row r="17" spans="1:31" s="2" customFormat="1" ht="12" customHeight="1">
      <c r="A17" s="35"/>
      <c r="B17" s="40"/>
      <c r="C17" s="35"/>
      <c r="D17" s="118" t="s">
        <v>26</v>
      </c>
      <c r="E17" s="35"/>
      <c r="F17" s="35"/>
      <c r="G17" s="35"/>
      <c r="H17" s="35"/>
      <c r="I17" s="118" t="s">
        <v>23</v>
      </c>
      <c r="J17" s="31" t="str">
        <f>'Rekapitulace stavby'!AN13</f>
        <v>Vyplň údaj</v>
      </c>
      <c r="K17" s="35"/>
      <c r="L17" s="52"/>
      <c r="S17" s="35"/>
      <c r="T17" s="35"/>
      <c r="U17" s="35"/>
      <c r="V17" s="35"/>
      <c r="W17" s="35"/>
      <c r="X17" s="35"/>
      <c r="Y17" s="35"/>
      <c r="Z17" s="35"/>
      <c r="AA17" s="35"/>
      <c r="AB17" s="35"/>
      <c r="AC17" s="35"/>
      <c r="AD17" s="35"/>
      <c r="AE17" s="35"/>
    </row>
    <row r="18" spans="1:31" s="2" customFormat="1" ht="18" customHeight="1">
      <c r="A18" s="35"/>
      <c r="B18" s="40"/>
      <c r="C18" s="35"/>
      <c r="D18" s="35"/>
      <c r="E18" s="416" t="str">
        <f>'Rekapitulace stavby'!E14</f>
        <v>Vyplň údaj</v>
      </c>
      <c r="F18" s="417"/>
      <c r="G18" s="417"/>
      <c r="H18" s="417"/>
      <c r="I18" s="118" t="s">
        <v>25</v>
      </c>
      <c r="J18" s="31" t="str">
        <f>'Rekapitulace stavby'!AN14</f>
        <v>Vyplň údaj</v>
      </c>
      <c r="K18" s="35"/>
      <c r="L18" s="52"/>
      <c r="S18" s="35"/>
      <c r="T18" s="35"/>
      <c r="U18" s="35"/>
      <c r="V18" s="35"/>
      <c r="W18" s="35"/>
      <c r="X18" s="35"/>
      <c r="Y18" s="35"/>
      <c r="Z18" s="35"/>
      <c r="AA18" s="35"/>
      <c r="AB18" s="35"/>
      <c r="AC18" s="35"/>
      <c r="AD18" s="35"/>
      <c r="AE18" s="35"/>
    </row>
    <row r="19" spans="1:31" s="2" customFormat="1" ht="6.95" customHeight="1">
      <c r="A19" s="35"/>
      <c r="B19" s="40"/>
      <c r="C19" s="35"/>
      <c r="D19" s="35"/>
      <c r="E19" s="35"/>
      <c r="F19" s="35"/>
      <c r="G19" s="35"/>
      <c r="H19" s="35"/>
      <c r="I19" s="35"/>
      <c r="J19" s="35"/>
      <c r="K19" s="35"/>
      <c r="L19" s="52"/>
      <c r="S19" s="35"/>
      <c r="T19" s="35"/>
      <c r="U19" s="35"/>
      <c r="V19" s="35"/>
      <c r="W19" s="35"/>
      <c r="X19" s="35"/>
      <c r="Y19" s="35"/>
      <c r="Z19" s="35"/>
      <c r="AA19" s="35"/>
      <c r="AB19" s="35"/>
      <c r="AC19" s="35"/>
      <c r="AD19" s="35"/>
      <c r="AE19" s="35"/>
    </row>
    <row r="20" spans="1:31" s="2" customFormat="1" ht="12" customHeight="1">
      <c r="A20" s="35"/>
      <c r="B20" s="40"/>
      <c r="C20" s="35"/>
      <c r="D20" s="118" t="s">
        <v>28</v>
      </c>
      <c r="E20" s="35"/>
      <c r="F20" s="35"/>
      <c r="G20" s="35"/>
      <c r="H20" s="35"/>
      <c r="I20" s="118" t="s">
        <v>23</v>
      </c>
      <c r="J20" s="109" t="s">
        <v>1</v>
      </c>
      <c r="K20" s="35"/>
      <c r="L20" s="52"/>
      <c r="S20" s="35"/>
      <c r="T20" s="35"/>
      <c r="U20" s="35"/>
      <c r="V20" s="35"/>
      <c r="W20" s="35"/>
      <c r="X20" s="35"/>
      <c r="Y20" s="35"/>
      <c r="Z20" s="35"/>
      <c r="AA20" s="35"/>
      <c r="AB20" s="35"/>
      <c r="AC20" s="35"/>
      <c r="AD20" s="35"/>
      <c r="AE20" s="35"/>
    </row>
    <row r="21" spans="1:31" s="2" customFormat="1" ht="18" customHeight="1">
      <c r="A21" s="35"/>
      <c r="B21" s="40"/>
      <c r="C21" s="35"/>
      <c r="D21" s="35"/>
      <c r="E21" s="109" t="s">
        <v>29</v>
      </c>
      <c r="F21" s="35"/>
      <c r="G21" s="35"/>
      <c r="H21" s="35"/>
      <c r="I21" s="118" t="s">
        <v>25</v>
      </c>
      <c r="J21" s="109" t="s">
        <v>1</v>
      </c>
      <c r="K21" s="35"/>
      <c r="L21" s="52"/>
      <c r="S21" s="35"/>
      <c r="T21" s="35"/>
      <c r="U21" s="35"/>
      <c r="V21" s="35"/>
      <c r="W21" s="35"/>
      <c r="X21" s="35"/>
      <c r="Y21" s="35"/>
      <c r="Z21" s="35"/>
      <c r="AA21" s="35"/>
      <c r="AB21" s="35"/>
      <c r="AC21" s="35"/>
      <c r="AD21" s="35"/>
      <c r="AE21" s="35"/>
    </row>
    <row r="22" spans="1:31" s="2" customFormat="1" ht="6.95" customHeight="1">
      <c r="A22" s="35"/>
      <c r="B22" s="40"/>
      <c r="C22" s="35"/>
      <c r="D22" s="35"/>
      <c r="E22" s="35"/>
      <c r="F22" s="35"/>
      <c r="G22" s="35"/>
      <c r="H22" s="35"/>
      <c r="I22" s="35"/>
      <c r="J22" s="35"/>
      <c r="K22" s="35"/>
      <c r="L22" s="52"/>
      <c r="S22" s="35"/>
      <c r="T22" s="35"/>
      <c r="U22" s="35"/>
      <c r="V22" s="35"/>
      <c r="W22" s="35"/>
      <c r="X22" s="35"/>
      <c r="Y22" s="35"/>
      <c r="Z22" s="35"/>
      <c r="AA22" s="35"/>
      <c r="AB22" s="35"/>
      <c r="AC22" s="35"/>
      <c r="AD22" s="35"/>
      <c r="AE22" s="35"/>
    </row>
    <row r="23" spans="1:31" s="2" customFormat="1" ht="12" customHeight="1">
      <c r="A23" s="35"/>
      <c r="B23" s="40"/>
      <c r="C23" s="35"/>
      <c r="D23" s="118" t="s">
        <v>31</v>
      </c>
      <c r="E23" s="35"/>
      <c r="F23" s="35"/>
      <c r="G23" s="35"/>
      <c r="H23" s="35"/>
      <c r="I23" s="118" t="s">
        <v>23</v>
      </c>
      <c r="J23" s="109" t="s">
        <v>1</v>
      </c>
      <c r="K23" s="35"/>
      <c r="L23" s="52"/>
      <c r="S23" s="35"/>
      <c r="T23" s="35"/>
      <c r="U23" s="35"/>
      <c r="V23" s="35"/>
      <c r="W23" s="35"/>
      <c r="X23" s="35"/>
      <c r="Y23" s="35"/>
      <c r="Z23" s="35"/>
      <c r="AA23" s="35"/>
      <c r="AB23" s="35"/>
      <c r="AC23" s="35"/>
      <c r="AD23" s="35"/>
      <c r="AE23" s="35"/>
    </row>
    <row r="24" spans="1:31" s="2" customFormat="1" ht="18" customHeight="1">
      <c r="A24" s="35"/>
      <c r="B24" s="40"/>
      <c r="C24" s="35"/>
      <c r="D24" s="35"/>
      <c r="E24" s="109" t="s">
        <v>29</v>
      </c>
      <c r="F24" s="35"/>
      <c r="G24" s="35"/>
      <c r="H24" s="35"/>
      <c r="I24" s="118" t="s">
        <v>25</v>
      </c>
      <c r="J24" s="109" t="s">
        <v>1</v>
      </c>
      <c r="K24" s="35"/>
      <c r="L24" s="52"/>
      <c r="S24" s="35"/>
      <c r="T24" s="35"/>
      <c r="U24" s="35"/>
      <c r="V24" s="35"/>
      <c r="W24" s="35"/>
      <c r="X24" s="35"/>
      <c r="Y24" s="35"/>
      <c r="Z24" s="35"/>
      <c r="AA24" s="35"/>
      <c r="AB24" s="35"/>
      <c r="AC24" s="35"/>
      <c r="AD24" s="35"/>
      <c r="AE24" s="35"/>
    </row>
    <row r="25" spans="1:31" s="2" customFormat="1" ht="6.95" customHeight="1">
      <c r="A25" s="35"/>
      <c r="B25" s="40"/>
      <c r="C25" s="35"/>
      <c r="D25" s="35"/>
      <c r="E25" s="35"/>
      <c r="F25" s="35"/>
      <c r="G25" s="35"/>
      <c r="H25" s="35"/>
      <c r="I25" s="35"/>
      <c r="J25" s="35"/>
      <c r="K25" s="35"/>
      <c r="L25" s="52"/>
      <c r="S25" s="35"/>
      <c r="T25" s="35"/>
      <c r="U25" s="35"/>
      <c r="V25" s="35"/>
      <c r="W25" s="35"/>
      <c r="X25" s="35"/>
      <c r="Y25" s="35"/>
      <c r="Z25" s="35"/>
      <c r="AA25" s="35"/>
      <c r="AB25" s="35"/>
      <c r="AC25" s="35"/>
      <c r="AD25" s="35"/>
      <c r="AE25" s="35"/>
    </row>
    <row r="26" spans="1:31" s="2" customFormat="1" ht="12" customHeight="1">
      <c r="A26" s="35"/>
      <c r="B26" s="40"/>
      <c r="C26" s="35"/>
      <c r="D26" s="118" t="s">
        <v>32</v>
      </c>
      <c r="E26" s="35"/>
      <c r="F26" s="35"/>
      <c r="G26" s="35"/>
      <c r="H26" s="35"/>
      <c r="I26" s="35"/>
      <c r="J26" s="35"/>
      <c r="K26" s="35"/>
      <c r="L26" s="52"/>
      <c r="S26" s="35"/>
      <c r="T26" s="35"/>
      <c r="U26" s="35"/>
      <c r="V26" s="35"/>
      <c r="W26" s="35"/>
      <c r="X26" s="35"/>
      <c r="Y26" s="35"/>
      <c r="Z26" s="35"/>
      <c r="AA26" s="35"/>
      <c r="AB26" s="35"/>
      <c r="AC26" s="35"/>
      <c r="AD26" s="35"/>
      <c r="AE26" s="35"/>
    </row>
    <row r="27" spans="1:31" s="8" customFormat="1" ht="16.5" customHeight="1">
      <c r="A27" s="120"/>
      <c r="B27" s="121"/>
      <c r="C27" s="120"/>
      <c r="D27" s="120"/>
      <c r="E27" s="418" t="s">
        <v>1</v>
      </c>
      <c r="F27" s="418"/>
      <c r="G27" s="418"/>
      <c r="H27" s="418"/>
      <c r="I27" s="120"/>
      <c r="J27" s="120"/>
      <c r="K27" s="120"/>
      <c r="L27" s="122"/>
      <c r="S27" s="120"/>
      <c r="T27" s="120"/>
      <c r="U27" s="120"/>
      <c r="V27" s="120"/>
      <c r="W27" s="120"/>
      <c r="X27" s="120"/>
      <c r="Y27" s="120"/>
      <c r="Z27" s="120"/>
      <c r="AA27" s="120"/>
      <c r="AB27" s="120"/>
      <c r="AC27" s="120"/>
      <c r="AD27" s="120"/>
      <c r="AE27" s="120"/>
    </row>
    <row r="28" spans="1:31" s="2" customFormat="1" ht="6.95" customHeight="1">
      <c r="A28" s="35"/>
      <c r="B28" s="40"/>
      <c r="C28" s="35"/>
      <c r="D28" s="35"/>
      <c r="E28" s="35"/>
      <c r="F28" s="35"/>
      <c r="G28" s="35"/>
      <c r="H28" s="35"/>
      <c r="I28" s="35"/>
      <c r="J28" s="35"/>
      <c r="K28" s="35"/>
      <c r="L28" s="52"/>
      <c r="S28" s="35"/>
      <c r="T28" s="35"/>
      <c r="U28" s="35"/>
      <c r="V28" s="35"/>
      <c r="W28" s="35"/>
      <c r="X28" s="35"/>
      <c r="Y28" s="35"/>
      <c r="Z28" s="35"/>
      <c r="AA28" s="35"/>
      <c r="AB28" s="35"/>
      <c r="AC28" s="35"/>
      <c r="AD28" s="35"/>
      <c r="AE28" s="35"/>
    </row>
    <row r="29" spans="1:31" s="2" customFormat="1" ht="6.95" customHeight="1">
      <c r="A29" s="35"/>
      <c r="B29" s="40"/>
      <c r="C29" s="35"/>
      <c r="D29" s="123"/>
      <c r="E29" s="123"/>
      <c r="F29" s="123"/>
      <c r="G29" s="123"/>
      <c r="H29" s="123"/>
      <c r="I29" s="123"/>
      <c r="J29" s="123"/>
      <c r="K29" s="123"/>
      <c r="L29" s="52"/>
      <c r="S29" s="35"/>
      <c r="T29" s="35"/>
      <c r="U29" s="35"/>
      <c r="V29" s="35"/>
      <c r="W29" s="35"/>
      <c r="X29" s="35"/>
      <c r="Y29" s="35"/>
      <c r="Z29" s="35"/>
      <c r="AA29" s="35"/>
      <c r="AB29" s="35"/>
      <c r="AC29" s="35"/>
      <c r="AD29" s="35"/>
      <c r="AE29" s="35"/>
    </row>
    <row r="30" spans="1:31" s="2" customFormat="1" ht="25.35" customHeight="1">
      <c r="A30" s="35"/>
      <c r="B30" s="40"/>
      <c r="C30" s="35"/>
      <c r="D30" s="124" t="s">
        <v>33</v>
      </c>
      <c r="E30" s="35"/>
      <c r="F30" s="35"/>
      <c r="G30" s="35"/>
      <c r="H30" s="35"/>
      <c r="I30" s="35"/>
      <c r="J30" s="125">
        <f>ROUND(J119, 2)</f>
        <v>0</v>
      </c>
      <c r="K30" s="35"/>
      <c r="L30" s="52"/>
      <c r="S30" s="35"/>
      <c r="T30" s="35"/>
      <c r="U30" s="35"/>
      <c r="V30" s="35"/>
      <c r="W30" s="35"/>
      <c r="X30" s="35"/>
      <c r="Y30" s="35"/>
      <c r="Z30" s="35"/>
      <c r="AA30" s="35"/>
      <c r="AB30" s="35"/>
      <c r="AC30" s="35"/>
      <c r="AD30" s="35"/>
      <c r="AE30" s="35"/>
    </row>
    <row r="31" spans="1:31" s="2" customFormat="1" ht="6.95" customHeight="1">
      <c r="A31" s="35"/>
      <c r="B31" s="40"/>
      <c r="C31" s="35"/>
      <c r="D31" s="123"/>
      <c r="E31" s="123"/>
      <c r="F31" s="123"/>
      <c r="G31" s="123"/>
      <c r="H31" s="123"/>
      <c r="I31" s="123"/>
      <c r="J31" s="123"/>
      <c r="K31" s="123"/>
      <c r="L31" s="52"/>
      <c r="S31" s="35"/>
      <c r="T31" s="35"/>
      <c r="U31" s="35"/>
      <c r="V31" s="35"/>
      <c r="W31" s="35"/>
      <c r="X31" s="35"/>
      <c r="Y31" s="35"/>
      <c r="Z31" s="35"/>
      <c r="AA31" s="35"/>
      <c r="AB31" s="35"/>
      <c r="AC31" s="35"/>
      <c r="AD31" s="35"/>
      <c r="AE31" s="35"/>
    </row>
    <row r="32" spans="1:31" s="2" customFormat="1" ht="14.45" customHeight="1">
      <c r="A32" s="35"/>
      <c r="B32" s="40"/>
      <c r="C32" s="35"/>
      <c r="D32" s="35"/>
      <c r="E32" s="35"/>
      <c r="F32" s="126" t="s">
        <v>35</v>
      </c>
      <c r="G32" s="35"/>
      <c r="H32" s="35"/>
      <c r="I32" s="126" t="s">
        <v>34</v>
      </c>
      <c r="J32" s="126" t="s">
        <v>36</v>
      </c>
      <c r="K32" s="35"/>
      <c r="L32" s="52"/>
      <c r="S32" s="35"/>
      <c r="T32" s="35"/>
      <c r="U32" s="35"/>
      <c r="V32" s="35"/>
      <c r="W32" s="35"/>
      <c r="X32" s="35"/>
      <c r="Y32" s="35"/>
      <c r="Z32" s="35"/>
      <c r="AA32" s="35"/>
      <c r="AB32" s="35"/>
      <c r="AC32" s="35"/>
      <c r="AD32" s="35"/>
      <c r="AE32" s="35"/>
    </row>
    <row r="33" spans="1:31" s="2" customFormat="1" ht="14.45" customHeight="1">
      <c r="A33" s="35"/>
      <c r="B33" s="40"/>
      <c r="C33" s="35"/>
      <c r="D33" s="127" t="s">
        <v>37</v>
      </c>
      <c r="E33" s="118" t="s">
        <v>38</v>
      </c>
      <c r="F33" s="128">
        <f>ROUND((SUM(BE119:BE146)),  2)</f>
        <v>0</v>
      </c>
      <c r="G33" s="35"/>
      <c r="H33" s="35"/>
      <c r="I33" s="129">
        <v>0.21</v>
      </c>
      <c r="J33" s="128">
        <f>ROUND(((SUM(BE119:BE146))*I33),  2)</f>
        <v>0</v>
      </c>
      <c r="K33" s="35"/>
      <c r="L33" s="52"/>
      <c r="S33" s="35"/>
      <c r="T33" s="35"/>
      <c r="U33" s="35"/>
      <c r="V33" s="35"/>
      <c r="W33" s="35"/>
      <c r="X33" s="35"/>
      <c r="Y33" s="35"/>
      <c r="Z33" s="35"/>
      <c r="AA33" s="35"/>
      <c r="AB33" s="35"/>
      <c r="AC33" s="35"/>
      <c r="AD33" s="35"/>
      <c r="AE33" s="35"/>
    </row>
    <row r="34" spans="1:31" s="2" customFormat="1" ht="14.45" customHeight="1">
      <c r="A34" s="35"/>
      <c r="B34" s="40"/>
      <c r="C34" s="35"/>
      <c r="D34" s="35"/>
      <c r="E34" s="118" t="s">
        <v>39</v>
      </c>
      <c r="F34" s="128">
        <f>ROUND((SUM(BF119:BF146)),  2)</f>
        <v>0</v>
      </c>
      <c r="G34" s="35"/>
      <c r="H34" s="35"/>
      <c r="I34" s="129">
        <v>0.12</v>
      </c>
      <c r="J34" s="128">
        <f>ROUND(((SUM(BF119:BF146))*I34),  2)</f>
        <v>0</v>
      </c>
      <c r="K34" s="35"/>
      <c r="L34" s="52"/>
      <c r="S34" s="35"/>
      <c r="T34" s="35"/>
      <c r="U34" s="35"/>
      <c r="V34" s="35"/>
      <c r="W34" s="35"/>
      <c r="X34" s="35"/>
      <c r="Y34" s="35"/>
      <c r="Z34" s="35"/>
      <c r="AA34" s="35"/>
      <c r="AB34" s="35"/>
      <c r="AC34" s="35"/>
      <c r="AD34" s="35"/>
      <c r="AE34" s="35"/>
    </row>
    <row r="35" spans="1:31" s="2" customFormat="1" ht="14.45" hidden="1" customHeight="1">
      <c r="A35" s="35"/>
      <c r="B35" s="40"/>
      <c r="C35" s="35"/>
      <c r="D35" s="35"/>
      <c r="E35" s="118" t="s">
        <v>40</v>
      </c>
      <c r="F35" s="128">
        <f>ROUND((SUM(BG119:BG146)),  2)</f>
        <v>0</v>
      </c>
      <c r="G35" s="35"/>
      <c r="H35" s="35"/>
      <c r="I35" s="129">
        <v>0.21</v>
      </c>
      <c r="J35" s="128">
        <f>0</f>
        <v>0</v>
      </c>
      <c r="K35" s="35"/>
      <c r="L35" s="52"/>
      <c r="S35" s="35"/>
      <c r="T35" s="35"/>
      <c r="U35" s="35"/>
      <c r="V35" s="35"/>
      <c r="W35" s="35"/>
      <c r="X35" s="35"/>
      <c r="Y35" s="35"/>
      <c r="Z35" s="35"/>
      <c r="AA35" s="35"/>
      <c r="AB35" s="35"/>
      <c r="AC35" s="35"/>
      <c r="AD35" s="35"/>
      <c r="AE35" s="35"/>
    </row>
    <row r="36" spans="1:31" s="2" customFormat="1" ht="14.45" hidden="1" customHeight="1">
      <c r="A36" s="35"/>
      <c r="B36" s="40"/>
      <c r="C36" s="35"/>
      <c r="D36" s="35"/>
      <c r="E36" s="118" t="s">
        <v>41</v>
      </c>
      <c r="F36" s="128">
        <f>ROUND((SUM(BH119:BH146)),  2)</f>
        <v>0</v>
      </c>
      <c r="G36" s="35"/>
      <c r="H36" s="35"/>
      <c r="I36" s="129">
        <v>0.12</v>
      </c>
      <c r="J36" s="128">
        <f>0</f>
        <v>0</v>
      </c>
      <c r="K36" s="35"/>
      <c r="L36" s="52"/>
      <c r="S36" s="35"/>
      <c r="T36" s="35"/>
      <c r="U36" s="35"/>
      <c r="V36" s="35"/>
      <c r="W36" s="35"/>
      <c r="X36" s="35"/>
      <c r="Y36" s="35"/>
      <c r="Z36" s="35"/>
      <c r="AA36" s="35"/>
      <c r="AB36" s="35"/>
      <c r="AC36" s="35"/>
      <c r="AD36" s="35"/>
      <c r="AE36" s="35"/>
    </row>
    <row r="37" spans="1:31" s="2" customFormat="1" ht="14.45" hidden="1" customHeight="1">
      <c r="A37" s="35"/>
      <c r="B37" s="40"/>
      <c r="C37" s="35"/>
      <c r="D37" s="35"/>
      <c r="E37" s="118" t="s">
        <v>42</v>
      </c>
      <c r="F37" s="128">
        <f>ROUND((SUM(BI119:BI146)),  2)</f>
        <v>0</v>
      </c>
      <c r="G37" s="35"/>
      <c r="H37" s="35"/>
      <c r="I37" s="129">
        <v>0</v>
      </c>
      <c r="J37" s="128">
        <f>0</f>
        <v>0</v>
      </c>
      <c r="K37" s="35"/>
      <c r="L37" s="52"/>
      <c r="S37" s="35"/>
      <c r="T37" s="35"/>
      <c r="U37" s="35"/>
      <c r="V37" s="35"/>
      <c r="W37" s="35"/>
      <c r="X37" s="35"/>
      <c r="Y37" s="35"/>
      <c r="Z37" s="35"/>
      <c r="AA37" s="35"/>
      <c r="AB37" s="35"/>
      <c r="AC37" s="35"/>
      <c r="AD37" s="35"/>
      <c r="AE37" s="35"/>
    </row>
    <row r="38" spans="1:31" s="2" customFormat="1" ht="6.95" customHeight="1">
      <c r="A38" s="35"/>
      <c r="B38" s="40"/>
      <c r="C38" s="35"/>
      <c r="D38" s="35"/>
      <c r="E38" s="35"/>
      <c r="F38" s="35"/>
      <c r="G38" s="35"/>
      <c r="H38" s="35"/>
      <c r="I38" s="35"/>
      <c r="J38" s="35"/>
      <c r="K38" s="35"/>
      <c r="L38" s="52"/>
      <c r="S38" s="35"/>
      <c r="T38" s="35"/>
      <c r="U38" s="35"/>
      <c r="V38" s="35"/>
      <c r="W38" s="35"/>
      <c r="X38" s="35"/>
      <c r="Y38" s="35"/>
      <c r="Z38" s="35"/>
      <c r="AA38" s="35"/>
      <c r="AB38" s="35"/>
      <c r="AC38" s="35"/>
      <c r="AD38" s="35"/>
      <c r="AE38" s="35"/>
    </row>
    <row r="39" spans="1:31" s="2" customFormat="1" ht="25.35" customHeight="1">
      <c r="A39" s="35"/>
      <c r="B39" s="40"/>
      <c r="C39" s="130"/>
      <c r="D39" s="131" t="s">
        <v>43</v>
      </c>
      <c r="E39" s="132"/>
      <c r="F39" s="132"/>
      <c r="G39" s="133" t="s">
        <v>44</v>
      </c>
      <c r="H39" s="134" t="s">
        <v>7622</v>
      </c>
      <c r="I39" s="132"/>
      <c r="J39" s="135">
        <f>SUM(J30:J37)</f>
        <v>0</v>
      </c>
      <c r="K39" s="136"/>
      <c r="L39" s="52"/>
      <c r="S39" s="35"/>
      <c r="T39" s="35"/>
      <c r="U39" s="35"/>
      <c r="V39" s="35"/>
      <c r="W39" s="35"/>
      <c r="X39" s="35"/>
      <c r="Y39" s="35"/>
      <c r="Z39" s="35"/>
      <c r="AA39" s="35"/>
      <c r="AB39" s="35"/>
      <c r="AC39" s="35"/>
      <c r="AD39" s="35"/>
      <c r="AE39" s="35"/>
    </row>
    <row r="40" spans="1:31" s="2" customFormat="1" ht="14.45" customHeight="1">
      <c r="A40" s="35"/>
      <c r="B40" s="40"/>
      <c r="C40" s="35"/>
      <c r="D40" s="35"/>
      <c r="E40" s="35"/>
      <c r="F40" s="35"/>
      <c r="G40" s="35"/>
      <c r="H40" s="35"/>
      <c r="I40" s="35"/>
      <c r="J40" s="35"/>
      <c r="K40" s="35"/>
      <c r="L40" s="52"/>
      <c r="S40" s="35"/>
      <c r="T40" s="35"/>
      <c r="U40" s="35"/>
      <c r="V40" s="35"/>
      <c r="W40" s="35"/>
      <c r="X40" s="35"/>
      <c r="Y40" s="35"/>
      <c r="Z40" s="35"/>
      <c r="AA40" s="35"/>
      <c r="AB40" s="35"/>
      <c r="AC40" s="35"/>
      <c r="AD40" s="35"/>
      <c r="AE40" s="35"/>
    </row>
    <row r="41" spans="1:31" s="1" customFormat="1" ht="14.45" customHeight="1">
      <c r="B41" s="21"/>
      <c r="L41" s="21"/>
    </row>
    <row r="42" spans="1:31" s="1" customFormat="1" ht="14.45" customHeight="1">
      <c r="B42" s="21"/>
      <c r="L42" s="21"/>
    </row>
    <row r="43" spans="1:31" s="1" customFormat="1" ht="14.45" customHeight="1">
      <c r="B43" s="21"/>
      <c r="L43" s="21"/>
    </row>
    <row r="44" spans="1:31" s="1" customFormat="1" ht="14.45" customHeight="1">
      <c r="B44" s="21"/>
      <c r="L44" s="21"/>
    </row>
    <row r="45" spans="1:31" s="1" customFormat="1" ht="14.45" customHeight="1">
      <c r="B45" s="21"/>
      <c r="L45" s="21"/>
    </row>
    <row r="46" spans="1:31" s="1" customFormat="1" ht="14.45" customHeight="1">
      <c r="B46" s="21"/>
      <c r="L46" s="21"/>
    </row>
    <row r="47" spans="1:31" s="1" customFormat="1" ht="14.45" customHeight="1">
      <c r="B47" s="21"/>
      <c r="L47" s="21"/>
    </row>
    <row r="48" spans="1:31" s="1" customFormat="1" ht="14.45" customHeight="1">
      <c r="B48" s="21"/>
      <c r="L48" s="21"/>
    </row>
    <row r="49" spans="1:31" s="1" customFormat="1" ht="14.45" customHeight="1">
      <c r="B49" s="21"/>
      <c r="L49" s="21"/>
    </row>
    <row r="50" spans="1:31" s="2" customFormat="1" ht="14.45" customHeight="1">
      <c r="B50" s="52"/>
      <c r="D50" s="137" t="s">
        <v>45</v>
      </c>
      <c r="E50" s="138"/>
      <c r="F50" s="138"/>
      <c r="G50" s="137" t="s">
        <v>46</v>
      </c>
      <c r="H50" s="138"/>
      <c r="I50" s="138"/>
      <c r="J50" s="138"/>
      <c r="K50" s="138"/>
      <c r="L50" s="52"/>
    </row>
    <row r="51" spans="1:31">
      <c r="B51" s="21"/>
      <c r="L51" s="21"/>
    </row>
    <row r="52" spans="1:31">
      <c r="B52" s="21"/>
      <c r="L52" s="21"/>
    </row>
    <row r="53" spans="1:31">
      <c r="B53" s="21"/>
      <c r="L53" s="21"/>
    </row>
    <row r="54" spans="1:31">
      <c r="B54" s="21"/>
      <c r="L54" s="21"/>
    </row>
    <row r="55" spans="1:31">
      <c r="B55" s="21"/>
      <c r="L55" s="21"/>
    </row>
    <row r="56" spans="1:31">
      <c r="B56" s="21"/>
      <c r="L56" s="21"/>
    </row>
    <row r="57" spans="1:31">
      <c r="B57" s="21"/>
      <c r="L57" s="21"/>
    </row>
    <row r="58" spans="1:31">
      <c r="B58" s="21"/>
      <c r="L58" s="21"/>
    </row>
    <row r="59" spans="1:31">
      <c r="B59" s="21"/>
      <c r="L59" s="21"/>
    </row>
    <row r="60" spans="1:31">
      <c r="B60" s="21"/>
      <c r="L60" s="21"/>
    </row>
    <row r="61" spans="1:31" s="2" customFormat="1" ht="12.75">
      <c r="A61" s="35"/>
      <c r="B61" s="40"/>
      <c r="C61" s="35"/>
      <c r="D61" s="139" t="s">
        <v>47</v>
      </c>
      <c r="E61" s="140"/>
      <c r="F61" s="141" t="s">
        <v>48</v>
      </c>
      <c r="G61" s="139" t="s">
        <v>47</v>
      </c>
      <c r="H61" s="140"/>
      <c r="I61" s="140"/>
      <c r="J61" s="142" t="s">
        <v>48</v>
      </c>
      <c r="K61" s="140"/>
      <c r="L61" s="52"/>
      <c r="S61" s="35"/>
      <c r="T61" s="35"/>
      <c r="U61" s="35"/>
      <c r="V61" s="35"/>
      <c r="W61" s="35"/>
      <c r="X61" s="35"/>
      <c r="Y61" s="35"/>
      <c r="Z61" s="35"/>
      <c r="AA61" s="35"/>
      <c r="AB61" s="35"/>
      <c r="AC61" s="35"/>
      <c r="AD61" s="35"/>
      <c r="AE61" s="35"/>
    </row>
    <row r="62" spans="1:31">
      <c r="B62" s="21"/>
      <c r="L62" s="21"/>
    </row>
    <row r="63" spans="1:31">
      <c r="B63" s="21"/>
      <c r="L63" s="21"/>
    </row>
    <row r="64" spans="1:31">
      <c r="B64" s="21"/>
      <c r="L64" s="21"/>
    </row>
    <row r="65" spans="1:31" s="2" customFormat="1" ht="12.75">
      <c r="A65" s="35"/>
      <c r="B65" s="40"/>
      <c r="C65" s="35"/>
      <c r="D65" s="137" t="s">
        <v>49</v>
      </c>
      <c r="E65" s="143"/>
      <c r="F65" s="143"/>
      <c r="G65" s="137" t="s">
        <v>50</v>
      </c>
      <c r="H65" s="143"/>
      <c r="I65" s="143"/>
      <c r="J65" s="143"/>
      <c r="K65" s="143"/>
      <c r="L65" s="52"/>
      <c r="S65" s="35"/>
      <c r="T65" s="35"/>
      <c r="U65" s="35"/>
      <c r="V65" s="35"/>
      <c r="W65" s="35"/>
      <c r="X65" s="35"/>
      <c r="Y65" s="35"/>
      <c r="Z65" s="35"/>
      <c r="AA65" s="35"/>
      <c r="AB65" s="35"/>
      <c r="AC65" s="35"/>
      <c r="AD65" s="35"/>
      <c r="AE65" s="35"/>
    </row>
    <row r="66" spans="1:31">
      <c r="B66" s="21"/>
      <c r="L66" s="21"/>
    </row>
    <row r="67" spans="1:31">
      <c r="B67" s="21"/>
      <c r="L67" s="21"/>
    </row>
    <row r="68" spans="1:31">
      <c r="B68" s="21"/>
      <c r="L68" s="21"/>
    </row>
    <row r="69" spans="1:31">
      <c r="B69" s="21"/>
      <c r="L69" s="21"/>
    </row>
    <row r="70" spans="1:31">
      <c r="B70" s="21"/>
      <c r="L70" s="21"/>
    </row>
    <row r="71" spans="1:31">
      <c r="B71" s="21"/>
      <c r="L71" s="21"/>
    </row>
    <row r="72" spans="1:31">
      <c r="B72" s="21"/>
      <c r="L72" s="21"/>
    </row>
    <row r="73" spans="1:31">
      <c r="B73" s="21"/>
      <c r="L73" s="21"/>
    </row>
    <row r="74" spans="1:31">
      <c r="B74" s="21"/>
      <c r="L74" s="21"/>
    </row>
    <row r="75" spans="1:31">
      <c r="B75" s="21"/>
      <c r="L75" s="21"/>
    </row>
    <row r="76" spans="1:31" s="2" customFormat="1" ht="12.75">
      <c r="A76" s="35"/>
      <c r="B76" s="40"/>
      <c r="C76" s="35"/>
      <c r="D76" s="139" t="s">
        <v>47</v>
      </c>
      <c r="E76" s="140"/>
      <c r="F76" s="141" t="s">
        <v>48</v>
      </c>
      <c r="G76" s="139" t="s">
        <v>47</v>
      </c>
      <c r="H76" s="140"/>
      <c r="I76" s="140"/>
      <c r="J76" s="142" t="s">
        <v>48</v>
      </c>
      <c r="K76" s="140"/>
      <c r="L76" s="52"/>
      <c r="S76" s="35"/>
      <c r="T76" s="35"/>
      <c r="U76" s="35"/>
      <c r="V76" s="35"/>
      <c r="W76" s="35"/>
      <c r="X76" s="35"/>
      <c r="Y76" s="35"/>
      <c r="Z76" s="35"/>
      <c r="AA76" s="35"/>
      <c r="AB76" s="35"/>
      <c r="AC76" s="35"/>
      <c r="AD76" s="35"/>
      <c r="AE76" s="35"/>
    </row>
    <row r="77" spans="1:31" s="2" customFormat="1" ht="14.45" customHeight="1">
      <c r="A77" s="35"/>
      <c r="B77" s="144"/>
      <c r="C77" s="145"/>
      <c r="D77" s="145"/>
      <c r="E77" s="145"/>
      <c r="F77" s="145"/>
      <c r="G77" s="145"/>
      <c r="H77" s="145"/>
      <c r="I77" s="145"/>
      <c r="J77" s="145"/>
      <c r="K77" s="145"/>
      <c r="L77" s="52"/>
      <c r="S77" s="35"/>
      <c r="T77" s="35"/>
      <c r="U77" s="35"/>
      <c r="V77" s="35"/>
      <c r="W77" s="35"/>
      <c r="X77" s="35"/>
      <c r="Y77" s="35"/>
      <c r="Z77" s="35"/>
      <c r="AA77" s="35"/>
      <c r="AB77" s="35"/>
      <c r="AC77" s="35"/>
      <c r="AD77" s="35"/>
      <c r="AE77" s="35"/>
    </row>
    <row r="81" spans="1:47" s="2" customFormat="1" ht="6.95" customHeight="1">
      <c r="A81" s="35"/>
      <c r="B81" s="146"/>
      <c r="C81" s="147"/>
      <c r="D81" s="147"/>
      <c r="E81" s="147"/>
      <c r="F81" s="147"/>
      <c r="G81" s="147"/>
      <c r="H81" s="147"/>
      <c r="I81" s="147"/>
      <c r="J81" s="147"/>
      <c r="K81" s="147"/>
      <c r="L81" s="52"/>
      <c r="S81" s="35"/>
      <c r="T81" s="35"/>
      <c r="U81" s="35"/>
      <c r="V81" s="35"/>
      <c r="W81" s="35"/>
      <c r="X81" s="35"/>
      <c r="Y81" s="35"/>
      <c r="Z81" s="35"/>
      <c r="AA81" s="35"/>
      <c r="AB81" s="35"/>
      <c r="AC81" s="35"/>
      <c r="AD81" s="35"/>
      <c r="AE81" s="35"/>
    </row>
    <row r="82" spans="1:47" s="2" customFormat="1" ht="24.95" customHeight="1">
      <c r="A82" s="35"/>
      <c r="B82" s="36"/>
      <c r="C82" s="24" t="s">
        <v>242</v>
      </c>
      <c r="D82" s="37"/>
      <c r="E82" s="37"/>
      <c r="F82" s="37"/>
      <c r="G82" s="37"/>
      <c r="H82" s="37"/>
      <c r="I82" s="37"/>
      <c r="J82" s="37"/>
      <c r="K82" s="37"/>
      <c r="L82" s="52"/>
      <c r="S82" s="35"/>
      <c r="T82" s="35"/>
      <c r="U82" s="35"/>
      <c r="V82" s="35"/>
      <c r="W82" s="35"/>
      <c r="X82" s="35"/>
      <c r="Y82" s="35"/>
      <c r="Z82" s="35"/>
      <c r="AA82" s="35"/>
      <c r="AB82" s="35"/>
      <c r="AC82" s="35"/>
      <c r="AD82" s="35"/>
      <c r="AE82" s="35"/>
    </row>
    <row r="83" spans="1:47" s="2" customFormat="1" ht="6.95" customHeight="1">
      <c r="A83" s="35"/>
      <c r="B83" s="36"/>
      <c r="C83" s="37"/>
      <c r="D83" s="37"/>
      <c r="E83" s="37"/>
      <c r="F83" s="37"/>
      <c r="G83" s="37"/>
      <c r="H83" s="37"/>
      <c r="I83" s="37"/>
      <c r="J83" s="37"/>
      <c r="K83" s="37"/>
      <c r="L83" s="52"/>
      <c r="S83" s="35"/>
      <c r="T83" s="35"/>
      <c r="U83" s="35"/>
      <c r="V83" s="35"/>
      <c r="W83" s="35"/>
      <c r="X83" s="35"/>
      <c r="Y83" s="35"/>
      <c r="Z83" s="35"/>
      <c r="AA83" s="35"/>
      <c r="AB83" s="35"/>
      <c r="AC83" s="35"/>
      <c r="AD83" s="35"/>
      <c r="AE83" s="35"/>
    </row>
    <row r="84" spans="1:47" s="2" customFormat="1" ht="12" customHeight="1">
      <c r="A84" s="35"/>
      <c r="B84" s="36"/>
      <c r="C84" s="30" t="s">
        <v>15</v>
      </c>
      <c r="D84" s="37"/>
      <c r="E84" s="37"/>
      <c r="F84" s="37"/>
      <c r="G84" s="37"/>
      <c r="H84" s="37"/>
      <c r="I84" s="37"/>
      <c r="J84" s="37"/>
      <c r="K84" s="37"/>
      <c r="L84" s="52"/>
      <c r="S84" s="35"/>
      <c r="T84" s="35"/>
      <c r="U84" s="35"/>
      <c r="V84" s="35"/>
      <c r="W84" s="35"/>
      <c r="X84" s="35"/>
      <c r="Y84" s="35"/>
      <c r="Z84" s="35"/>
      <c r="AA84" s="35"/>
      <c r="AB84" s="35"/>
      <c r="AC84" s="35"/>
      <c r="AD84" s="35"/>
      <c r="AE84" s="35"/>
    </row>
    <row r="85" spans="1:47" s="2" customFormat="1" ht="16.5" customHeight="1">
      <c r="A85" s="35"/>
      <c r="B85" s="36"/>
      <c r="C85" s="37"/>
      <c r="D85" s="37"/>
      <c r="E85" s="410" t="str">
        <f>E7</f>
        <v>Modernizace teplárny OB6</v>
      </c>
      <c r="F85" s="411"/>
      <c r="G85" s="411"/>
      <c r="H85" s="411"/>
      <c r="I85" s="37"/>
      <c r="J85" s="37"/>
      <c r="K85" s="37"/>
      <c r="L85" s="52"/>
      <c r="S85" s="35"/>
      <c r="T85" s="35"/>
      <c r="U85" s="35"/>
      <c r="V85" s="35"/>
      <c r="W85" s="35"/>
      <c r="X85" s="35"/>
      <c r="Y85" s="35"/>
      <c r="Z85" s="35"/>
      <c r="AA85" s="35"/>
      <c r="AB85" s="35"/>
      <c r="AC85" s="35"/>
      <c r="AD85" s="35"/>
      <c r="AE85" s="35"/>
    </row>
    <row r="86" spans="1:47" s="2" customFormat="1" ht="12" customHeight="1">
      <c r="A86" s="35"/>
      <c r="B86" s="36"/>
      <c r="C86" s="30" t="s">
        <v>241</v>
      </c>
      <c r="D86" s="37"/>
      <c r="E86" s="37"/>
      <c r="F86" s="37"/>
      <c r="G86" s="37"/>
      <c r="H86" s="37"/>
      <c r="I86" s="37"/>
      <c r="J86" s="37"/>
      <c r="K86" s="37"/>
      <c r="L86" s="52"/>
      <c r="S86" s="35"/>
      <c r="T86" s="35"/>
      <c r="U86" s="35"/>
      <c r="V86" s="35"/>
      <c r="W86" s="35"/>
      <c r="X86" s="35"/>
      <c r="Y86" s="35"/>
      <c r="Z86" s="35"/>
      <c r="AA86" s="35"/>
      <c r="AB86" s="35"/>
      <c r="AC86" s="35"/>
      <c r="AD86" s="35"/>
      <c r="AE86" s="35"/>
    </row>
    <row r="87" spans="1:47" s="2" customFormat="1" ht="16.5" customHeight="1">
      <c r="A87" s="35"/>
      <c r="B87" s="36"/>
      <c r="C87" s="37"/>
      <c r="D87" s="37"/>
      <c r="E87" s="384" t="str">
        <f>E9</f>
        <v>SO 111 - Sadové úpravy a zatravněné plochy (II. Etapa)</v>
      </c>
      <c r="F87" s="409"/>
      <c r="G87" s="409"/>
      <c r="H87" s="409"/>
      <c r="I87" s="37"/>
      <c r="J87" s="37"/>
      <c r="K87" s="37"/>
      <c r="L87" s="52"/>
      <c r="S87" s="35"/>
      <c r="T87" s="35"/>
      <c r="U87" s="35"/>
      <c r="V87" s="35"/>
      <c r="W87" s="35"/>
      <c r="X87" s="35"/>
      <c r="Y87" s="35"/>
      <c r="Z87" s="35"/>
      <c r="AA87" s="35"/>
      <c r="AB87" s="35"/>
      <c r="AC87" s="35"/>
      <c r="AD87" s="35"/>
      <c r="AE87" s="35"/>
    </row>
    <row r="88" spans="1:47" s="2" customFormat="1" ht="6.95" customHeight="1">
      <c r="A88" s="35"/>
      <c r="B88" s="36"/>
      <c r="C88" s="37"/>
      <c r="D88" s="37"/>
      <c r="E88" s="37"/>
      <c r="F88" s="37"/>
      <c r="G88" s="37"/>
      <c r="H88" s="37"/>
      <c r="I88" s="37"/>
      <c r="J88" s="37"/>
      <c r="K88" s="37"/>
      <c r="L88" s="52"/>
      <c r="S88" s="35"/>
      <c r="T88" s="35"/>
      <c r="U88" s="35"/>
      <c r="V88" s="35"/>
      <c r="W88" s="35"/>
      <c r="X88" s="35"/>
      <c r="Y88" s="35"/>
      <c r="Z88" s="35"/>
      <c r="AA88" s="35"/>
      <c r="AB88" s="35"/>
      <c r="AC88" s="35"/>
      <c r="AD88" s="35"/>
      <c r="AE88" s="35"/>
    </row>
    <row r="89" spans="1:47" s="2" customFormat="1" ht="12" customHeight="1">
      <c r="A89" s="35"/>
      <c r="B89" s="36"/>
      <c r="C89" s="30" t="s">
        <v>19</v>
      </c>
      <c r="D89" s="37"/>
      <c r="E89" s="37"/>
      <c r="F89" s="28" t="str">
        <f>F12</f>
        <v>Mladá Boleslav</v>
      </c>
      <c r="G89" s="37"/>
      <c r="H89" s="37"/>
      <c r="I89" s="30" t="s">
        <v>21</v>
      </c>
      <c r="J89" s="67">
        <f>IF(J12="","",J12)</f>
        <v>45363</v>
      </c>
      <c r="K89" s="37"/>
      <c r="L89" s="52"/>
      <c r="S89" s="35"/>
      <c r="T89" s="35"/>
      <c r="U89" s="35"/>
      <c r="V89" s="35"/>
      <c r="W89" s="35"/>
      <c r="X89" s="35"/>
      <c r="Y89" s="35"/>
      <c r="Z89" s="35"/>
      <c r="AA89" s="35"/>
      <c r="AB89" s="35"/>
      <c r="AC89" s="35"/>
      <c r="AD89" s="35"/>
      <c r="AE89" s="35"/>
    </row>
    <row r="90" spans="1:47" s="2" customFormat="1" ht="6.95" customHeight="1">
      <c r="A90" s="35"/>
      <c r="B90" s="36"/>
      <c r="C90" s="37"/>
      <c r="D90" s="37"/>
      <c r="E90" s="37"/>
      <c r="F90" s="37"/>
      <c r="G90" s="37"/>
      <c r="H90" s="37"/>
      <c r="I90" s="37"/>
      <c r="J90" s="37"/>
      <c r="K90" s="37"/>
      <c r="L90" s="52"/>
      <c r="S90" s="35"/>
      <c r="T90" s="35"/>
      <c r="U90" s="35"/>
      <c r="V90" s="35"/>
      <c r="W90" s="35"/>
      <c r="X90" s="35"/>
      <c r="Y90" s="35"/>
      <c r="Z90" s="35"/>
      <c r="AA90" s="35"/>
      <c r="AB90" s="35"/>
      <c r="AC90" s="35"/>
      <c r="AD90" s="35"/>
      <c r="AE90" s="35"/>
    </row>
    <row r="91" spans="1:47" s="2" customFormat="1" ht="15.2" customHeight="1">
      <c r="A91" s="35"/>
      <c r="B91" s="36"/>
      <c r="C91" s="30" t="s">
        <v>22</v>
      </c>
      <c r="D91" s="37"/>
      <c r="E91" s="37"/>
      <c r="F91" s="28" t="str">
        <f>E15</f>
        <v xml:space="preserve">ŠKO-ENERGO s.r.o. </v>
      </c>
      <c r="G91" s="37"/>
      <c r="H91" s="37"/>
      <c r="I91" s="30" t="s">
        <v>28</v>
      </c>
      <c r="J91" s="33" t="str">
        <f>E21</f>
        <v>AFRY CZ s.r.o.</v>
      </c>
      <c r="K91" s="37"/>
      <c r="L91" s="52"/>
      <c r="S91" s="35"/>
      <c r="T91" s="35"/>
      <c r="U91" s="35"/>
      <c r="V91" s="35"/>
      <c r="W91" s="35"/>
      <c r="X91" s="35"/>
      <c r="Y91" s="35"/>
      <c r="Z91" s="35"/>
      <c r="AA91" s="35"/>
      <c r="AB91" s="35"/>
      <c r="AC91" s="35"/>
      <c r="AD91" s="35"/>
      <c r="AE91" s="35"/>
    </row>
    <row r="92" spans="1:47" s="2" customFormat="1" ht="15.2" customHeight="1">
      <c r="A92" s="35"/>
      <c r="B92" s="36"/>
      <c r="C92" s="30" t="s">
        <v>26</v>
      </c>
      <c r="D92" s="37"/>
      <c r="E92" s="37"/>
      <c r="F92" s="28" t="str">
        <f>IF(E18="","",E18)</f>
        <v>Vyplň údaj</v>
      </c>
      <c r="G92" s="37"/>
      <c r="H92" s="37"/>
      <c r="I92" s="30" t="s">
        <v>31</v>
      </c>
      <c r="J92" s="33" t="str">
        <f>E24</f>
        <v>AFRY CZ s.r.o.</v>
      </c>
      <c r="K92" s="37"/>
      <c r="L92" s="52"/>
      <c r="S92" s="35"/>
      <c r="T92" s="35"/>
      <c r="U92" s="35"/>
      <c r="V92" s="35"/>
      <c r="W92" s="35"/>
      <c r="X92" s="35"/>
      <c r="Y92" s="35"/>
      <c r="Z92" s="35"/>
      <c r="AA92" s="35"/>
      <c r="AB92" s="35"/>
      <c r="AC92" s="35"/>
      <c r="AD92" s="35"/>
      <c r="AE92" s="35"/>
    </row>
    <row r="93" spans="1:47" s="2" customFormat="1" ht="10.35" customHeight="1">
      <c r="A93" s="35"/>
      <c r="B93" s="36"/>
      <c r="C93" s="37"/>
      <c r="D93" s="37"/>
      <c r="E93" s="37"/>
      <c r="F93" s="37"/>
      <c r="G93" s="37"/>
      <c r="H93" s="37"/>
      <c r="I93" s="37"/>
      <c r="J93" s="37"/>
      <c r="K93" s="37"/>
      <c r="L93" s="52"/>
      <c r="S93" s="35"/>
      <c r="T93" s="35"/>
      <c r="U93" s="35"/>
      <c r="V93" s="35"/>
      <c r="W93" s="35"/>
      <c r="X93" s="35"/>
      <c r="Y93" s="35"/>
      <c r="Z93" s="35"/>
      <c r="AA93" s="35"/>
      <c r="AB93" s="35"/>
      <c r="AC93" s="35"/>
      <c r="AD93" s="35"/>
      <c r="AE93" s="35"/>
    </row>
    <row r="94" spans="1:47" s="2" customFormat="1" ht="29.25" customHeight="1">
      <c r="A94" s="35"/>
      <c r="B94" s="36"/>
      <c r="C94" s="148" t="s">
        <v>243</v>
      </c>
      <c r="D94" s="149"/>
      <c r="E94" s="149"/>
      <c r="F94" s="149"/>
      <c r="G94" s="149"/>
      <c r="H94" s="149"/>
      <c r="I94" s="149"/>
      <c r="J94" s="150" t="s">
        <v>7631</v>
      </c>
      <c r="K94" s="149"/>
      <c r="L94" s="52"/>
      <c r="S94" s="35"/>
      <c r="T94" s="35"/>
      <c r="U94" s="35"/>
      <c r="V94" s="35"/>
      <c r="W94" s="35"/>
      <c r="X94" s="35"/>
      <c r="Y94" s="35"/>
      <c r="Z94" s="35"/>
      <c r="AA94" s="35"/>
      <c r="AB94" s="35"/>
      <c r="AC94" s="35"/>
      <c r="AD94" s="35"/>
      <c r="AE94" s="35"/>
    </row>
    <row r="95" spans="1:47" s="2" customFormat="1" ht="10.35" customHeight="1">
      <c r="A95" s="35"/>
      <c r="B95" s="36"/>
      <c r="C95" s="37"/>
      <c r="D95" s="37"/>
      <c r="E95" s="37"/>
      <c r="F95" s="37"/>
      <c r="G95" s="37"/>
      <c r="H95" s="37"/>
      <c r="I95" s="37"/>
      <c r="J95" s="37"/>
      <c r="K95" s="37"/>
      <c r="L95" s="52"/>
      <c r="S95" s="35"/>
      <c r="T95" s="35"/>
      <c r="U95" s="35"/>
      <c r="V95" s="35"/>
      <c r="W95" s="35"/>
      <c r="X95" s="35"/>
      <c r="Y95" s="35"/>
      <c r="Z95" s="35"/>
      <c r="AA95" s="35"/>
      <c r="AB95" s="35"/>
      <c r="AC95" s="35"/>
      <c r="AD95" s="35"/>
      <c r="AE95" s="35"/>
    </row>
    <row r="96" spans="1:47" s="2" customFormat="1" ht="22.9" customHeight="1">
      <c r="A96" s="35"/>
      <c r="B96" s="36"/>
      <c r="C96" s="151" t="s">
        <v>244</v>
      </c>
      <c r="D96" s="37"/>
      <c r="E96" s="37"/>
      <c r="F96" s="37"/>
      <c r="G96" s="37"/>
      <c r="H96" s="37"/>
      <c r="I96" s="37"/>
      <c r="J96" s="85">
        <f>J119</f>
        <v>0</v>
      </c>
      <c r="K96" s="37"/>
      <c r="L96" s="52"/>
      <c r="S96" s="35"/>
      <c r="T96" s="35"/>
      <c r="U96" s="35"/>
      <c r="V96" s="35"/>
      <c r="W96" s="35"/>
      <c r="X96" s="35"/>
      <c r="Y96" s="35"/>
      <c r="Z96" s="35"/>
      <c r="AA96" s="35"/>
      <c r="AB96" s="35"/>
      <c r="AC96" s="35"/>
      <c r="AD96" s="35"/>
      <c r="AE96" s="35"/>
      <c r="AU96" s="18" t="s">
        <v>245</v>
      </c>
    </row>
    <row r="97" spans="1:31" s="9" customFormat="1" ht="24.95" customHeight="1">
      <c r="B97" s="152"/>
      <c r="C97" s="153"/>
      <c r="D97" s="154" t="s">
        <v>246</v>
      </c>
      <c r="E97" s="155"/>
      <c r="F97" s="155"/>
      <c r="G97" s="155"/>
      <c r="H97" s="155"/>
      <c r="I97" s="155"/>
      <c r="J97" s="156">
        <f>J120</f>
        <v>0</v>
      </c>
      <c r="K97" s="153"/>
      <c r="L97" s="157"/>
    </row>
    <row r="98" spans="1:31" s="10" customFormat="1" ht="19.899999999999999" customHeight="1">
      <c r="B98" s="158"/>
      <c r="C98" s="103"/>
      <c r="D98" s="159" t="s">
        <v>331</v>
      </c>
      <c r="E98" s="160"/>
      <c r="F98" s="160"/>
      <c r="G98" s="160"/>
      <c r="H98" s="160"/>
      <c r="I98" s="160"/>
      <c r="J98" s="161">
        <f>J121</f>
        <v>0</v>
      </c>
      <c r="K98" s="103"/>
      <c r="L98" s="162"/>
    </row>
    <row r="99" spans="1:31" s="10" customFormat="1" ht="19.899999999999999" customHeight="1">
      <c r="B99" s="158"/>
      <c r="C99" s="103"/>
      <c r="D99" s="159" t="s">
        <v>333</v>
      </c>
      <c r="E99" s="160"/>
      <c r="F99" s="160"/>
      <c r="G99" s="160"/>
      <c r="H99" s="160"/>
      <c r="I99" s="160"/>
      <c r="J99" s="161">
        <f>J145</f>
        <v>0</v>
      </c>
      <c r="K99" s="103"/>
      <c r="L99" s="162"/>
    </row>
    <row r="100" spans="1:31" s="2" customFormat="1" ht="21.75" customHeight="1">
      <c r="A100" s="35"/>
      <c r="B100" s="36"/>
      <c r="C100" s="37"/>
      <c r="D100" s="37"/>
      <c r="E100" s="37"/>
      <c r="F100" s="37"/>
      <c r="G100" s="37"/>
      <c r="H100" s="37"/>
      <c r="I100" s="37"/>
      <c r="J100" s="37"/>
      <c r="K100" s="37"/>
      <c r="L100" s="52"/>
      <c r="S100" s="35"/>
      <c r="T100" s="35"/>
      <c r="U100" s="35"/>
      <c r="V100" s="35"/>
      <c r="W100" s="35"/>
      <c r="X100" s="35"/>
      <c r="Y100" s="35"/>
      <c r="Z100" s="35"/>
      <c r="AA100" s="35"/>
      <c r="AB100" s="35"/>
      <c r="AC100" s="35"/>
      <c r="AD100" s="35"/>
      <c r="AE100" s="35"/>
    </row>
    <row r="101" spans="1:31" s="2" customFormat="1" ht="6.95" customHeight="1">
      <c r="A101" s="35"/>
      <c r="B101" s="55"/>
      <c r="C101" s="56"/>
      <c r="D101" s="56"/>
      <c r="E101" s="56"/>
      <c r="F101" s="56"/>
      <c r="G101" s="56"/>
      <c r="H101" s="56"/>
      <c r="I101" s="56"/>
      <c r="J101" s="56"/>
      <c r="K101" s="56"/>
      <c r="L101" s="52"/>
      <c r="S101" s="35"/>
      <c r="T101" s="35"/>
      <c r="U101" s="35"/>
      <c r="V101" s="35"/>
      <c r="W101" s="35"/>
      <c r="X101" s="35"/>
      <c r="Y101" s="35"/>
      <c r="Z101" s="35"/>
      <c r="AA101" s="35"/>
      <c r="AB101" s="35"/>
      <c r="AC101" s="35"/>
      <c r="AD101" s="35"/>
      <c r="AE101" s="35"/>
    </row>
    <row r="105" spans="1:31" s="2" customFormat="1" ht="6.95" customHeight="1">
      <c r="A105" s="35"/>
      <c r="B105" s="57"/>
      <c r="C105" s="58"/>
      <c r="D105" s="58"/>
      <c r="E105" s="58"/>
      <c r="F105" s="58"/>
      <c r="G105" s="58"/>
      <c r="H105" s="58"/>
      <c r="I105" s="58"/>
      <c r="J105" s="58"/>
      <c r="K105" s="58"/>
      <c r="L105" s="52"/>
      <c r="S105" s="35"/>
      <c r="T105" s="35"/>
      <c r="U105" s="35"/>
      <c r="V105" s="35"/>
      <c r="W105" s="35"/>
      <c r="X105" s="35"/>
      <c r="Y105" s="35"/>
      <c r="Z105" s="35"/>
      <c r="AA105" s="35"/>
      <c r="AB105" s="35"/>
      <c r="AC105" s="35"/>
      <c r="AD105" s="35"/>
      <c r="AE105" s="35"/>
    </row>
    <row r="106" spans="1:31" s="2" customFormat="1" ht="24.95" customHeight="1">
      <c r="A106" s="35"/>
      <c r="B106" s="36"/>
      <c r="C106" s="24" t="s">
        <v>249</v>
      </c>
      <c r="D106" s="37"/>
      <c r="E106" s="37"/>
      <c r="F106" s="37"/>
      <c r="G106" s="37"/>
      <c r="H106" s="37"/>
      <c r="I106" s="37"/>
      <c r="J106" s="37"/>
      <c r="K106" s="37"/>
      <c r="L106" s="52"/>
      <c r="S106" s="35"/>
      <c r="T106" s="35"/>
      <c r="U106" s="35"/>
      <c r="V106" s="35"/>
      <c r="W106" s="35"/>
      <c r="X106" s="35"/>
      <c r="Y106" s="35"/>
      <c r="Z106" s="35"/>
      <c r="AA106" s="35"/>
      <c r="AB106" s="35"/>
      <c r="AC106" s="35"/>
      <c r="AD106" s="35"/>
      <c r="AE106" s="35"/>
    </row>
    <row r="107" spans="1:31" s="2" customFormat="1" ht="6.95" customHeight="1">
      <c r="A107" s="35"/>
      <c r="B107" s="36"/>
      <c r="C107" s="37"/>
      <c r="D107" s="37"/>
      <c r="E107" s="37"/>
      <c r="F107" s="37"/>
      <c r="G107" s="37"/>
      <c r="H107" s="37"/>
      <c r="I107" s="37"/>
      <c r="J107" s="37"/>
      <c r="K107" s="37"/>
      <c r="L107" s="52"/>
      <c r="S107" s="35"/>
      <c r="T107" s="35"/>
      <c r="U107" s="35"/>
      <c r="V107" s="35"/>
      <c r="W107" s="35"/>
      <c r="X107" s="35"/>
      <c r="Y107" s="35"/>
      <c r="Z107" s="35"/>
      <c r="AA107" s="35"/>
      <c r="AB107" s="35"/>
      <c r="AC107" s="35"/>
      <c r="AD107" s="35"/>
      <c r="AE107" s="35"/>
    </row>
    <row r="108" spans="1:31" s="2" customFormat="1" ht="12" customHeight="1">
      <c r="A108" s="35"/>
      <c r="B108" s="36"/>
      <c r="C108" s="30" t="s">
        <v>15</v>
      </c>
      <c r="D108" s="37"/>
      <c r="E108" s="37"/>
      <c r="F108" s="37"/>
      <c r="G108" s="37"/>
      <c r="H108" s="37"/>
      <c r="I108" s="37"/>
      <c r="J108" s="37"/>
      <c r="K108" s="37"/>
      <c r="L108" s="52"/>
      <c r="S108" s="35"/>
      <c r="T108" s="35"/>
      <c r="U108" s="35"/>
      <c r="V108" s="35"/>
      <c r="W108" s="35"/>
      <c r="X108" s="35"/>
      <c r="Y108" s="35"/>
      <c r="Z108" s="35"/>
      <c r="AA108" s="35"/>
      <c r="AB108" s="35"/>
      <c r="AC108" s="35"/>
      <c r="AD108" s="35"/>
      <c r="AE108" s="35"/>
    </row>
    <row r="109" spans="1:31" s="2" customFormat="1" ht="16.5" customHeight="1">
      <c r="A109" s="35"/>
      <c r="B109" s="36"/>
      <c r="C109" s="37"/>
      <c r="D109" s="37"/>
      <c r="E109" s="410" t="str">
        <f>E7</f>
        <v>Modernizace teplárny OB6</v>
      </c>
      <c r="F109" s="411"/>
      <c r="G109" s="411"/>
      <c r="H109" s="411"/>
      <c r="I109" s="37"/>
      <c r="J109" s="37"/>
      <c r="K109" s="37"/>
      <c r="L109" s="52"/>
      <c r="S109" s="35"/>
      <c r="T109" s="35"/>
      <c r="U109" s="35"/>
      <c r="V109" s="35"/>
      <c r="W109" s="35"/>
      <c r="X109" s="35"/>
      <c r="Y109" s="35"/>
      <c r="Z109" s="35"/>
      <c r="AA109" s="35"/>
      <c r="AB109" s="35"/>
      <c r="AC109" s="35"/>
      <c r="AD109" s="35"/>
      <c r="AE109" s="35"/>
    </row>
    <row r="110" spans="1:31" s="2" customFormat="1" ht="12" customHeight="1">
      <c r="A110" s="35"/>
      <c r="B110" s="36"/>
      <c r="C110" s="30" t="s">
        <v>241</v>
      </c>
      <c r="D110" s="37"/>
      <c r="E110" s="37"/>
      <c r="F110" s="37"/>
      <c r="G110" s="37"/>
      <c r="H110" s="37"/>
      <c r="I110" s="37"/>
      <c r="J110" s="37"/>
      <c r="K110" s="37"/>
      <c r="L110" s="52"/>
      <c r="S110" s="35"/>
      <c r="T110" s="35"/>
      <c r="U110" s="35"/>
      <c r="V110" s="35"/>
      <c r="W110" s="35"/>
      <c r="X110" s="35"/>
      <c r="Y110" s="35"/>
      <c r="Z110" s="35"/>
      <c r="AA110" s="35"/>
      <c r="AB110" s="35"/>
      <c r="AC110" s="35"/>
      <c r="AD110" s="35"/>
      <c r="AE110" s="35"/>
    </row>
    <row r="111" spans="1:31" s="2" customFormat="1" ht="16.5" customHeight="1">
      <c r="A111" s="35"/>
      <c r="B111" s="36"/>
      <c r="C111" s="37"/>
      <c r="D111" s="37"/>
      <c r="E111" s="384" t="str">
        <f>E9</f>
        <v>SO 111 - Sadové úpravy a zatravněné plochy (II. Etapa)</v>
      </c>
      <c r="F111" s="409"/>
      <c r="G111" s="409"/>
      <c r="H111" s="409"/>
      <c r="I111" s="37"/>
      <c r="J111" s="37"/>
      <c r="K111" s="37"/>
      <c r="L111" s="52"/>
      <c r="S111" s="35"/>
      <c r="T111" s="35"/>
      <c r="U111" s="35"/>
      <c r="V111" s="35"/>
      <c r="W111" s="35"/>
      <c r="X111" s="35"/>
      <c r="Y111" s="35"/>
      <c r="Z111" s="35"/>
      <c r="AA111" s="35"/>
      <c r="AB111" s="35"/>
      <c r="AC111" s="35"/>
      <c r="AD111" s="35"/>
      <c r="AE111" s="35"/>
    </row>
    <row r="112" spans="1:31" s="2" customFormat="1" ht="6.95" customHeight="1">
      <c r="A112" s="35"/>
      <c r="B112" s="36"/>
      <c r="C112" s="37"/>
      <c r="D112" s="37"/>
      <c r="E112" s="37"/>
      <c r="F112" s="37"/>
      <c r="G112" s="37"/>
      <c r="H112" s="37"/>
      <c r="I112" s="37"/>
      <c r="J112" s="37"/>
      <c r="K112" s="37"/>
      <c r="L112" s="52"/>
      <c r="S112" s="35"/>
      <c r="T112" s="35"/>
      <c r="U112" s="35"/>
      <c r="V112" s="35"/>
      <c r="W112" s="35"/>
      <c r="X112" s="35"/>
      <c r="Y112" s="35"/>
      <c r="Z112" s="35"/>
      <c r="AA112" s="35"/>
      <c r="AB112" s="35"/>
      <c r="AC112" s="35"/>
      <c r="AD112" s="35"/>
      <c r="AE112" s="35"/>
    </row>
    <row r="113" spans="1:65" s="2" customFormat="1" ht="12" customHeight="1">
      <c r="A113" s="35"/>
      <c r="B113" s="36"/>
      <c r="C113" s="30" t="s">
        <v>19</v>
      </c>
      <c r="D113" s="37"/>
      <c r="E113" s="37"/>
      <c r="F113" s="28" t="str">
        <f>F12</f>
        <v>Mladá Boleslav</v>
      </c>
      <c r="G113" s="37"/>
      <c r="H113" s="37"/>
      <c r="I113" s="30" t="s">
        <v>21</v>
      </c>
      <c r="J113" s="67">
        <f>IF(J12="","",J12)</f>
        <v>45363</v>
      </c>
      <c r="K113" s="37"/>
      <c r="L113" s="52"/>
      <c r="S113" s="35"/>
      <c r="T113" s="35"/>
      <c r="U113" s="35"/>
      <c r="V113" s="35"/>
      <c r="W113" s="35"/>
      <c r="X113" s="35"/>
      <c r="Y113" s="35"/>
      <c r="Z113" s="35"/>
      <c r="AA113" s="35"/>
      <c r="AB113" s="35"/>
      <c r="AC113" s="35"/>
      <c r="AD113" s="35"/>
      <c r="AE113" s="35"/>
    </row>
    <row r="114" spans="1:65" s="2" customFormat="1" ht="6.95" customHeight="1">
      <c r="A114" s="35"/>
      <c r="B114" s="36"/>
      <c r="C114" s="37"/>
      <c r="D114" s="37"/>
      <c r="E114" s="37"/>
      <c r="F114" s="37"/>
      <c r="G114" s="37"/>
      <c r="H114" s="37"/>
      <c r="I114" s="37"/>
      <c r="J114" s="37"/>
      <c r="K114" s="37"/>
      <c r="L114" s="52"/>
      <c r="S114" s="35"/>
      <c r="T114" s="35"/>
      <c r="U114" s="35"/>
      <c r="V114" s="35"/>
      <c r="W114" s="35"/>
      <c r="X114" s="35"/>
      <c r="Y114" s="35"/>
      <c r="Z114" s="35"/>
      <c r="AA114" s="35"/>
      <c r="AB114" s="35"/>
      <c r="AC114" s="35"/>
      <c r="AD114" s="35"/>
      <c r="AE114" s="35"/>
    </row>
    <row r="115" spans="1:65" s="2" customFormat="1" ht="15.2" customHeight="1">
      <c r="A115" s="35"/>
      <c r="B115" s="36"/>
      <c r="C115" s="30" t="s">
        <v>22</v>
      </c>
      <c r="D115" s="37"/>
      <c r="E115" s="37"/>
      <c r="F115" s="28" t="str">
        <f>E15</f>
        <v xml:space="preserve">ŠKO-ENERGO s.r.o. </v>
      </c>
      <c r="G115" s="37"/>
      <c r="H115" s="37"/>
      <c r="I115" s="30" t="s">
        <v>28</v>
      </c>
      <c r="J115" s="33" t="str">
        <f>E21</f>
        <v>AFRY CZ s.r.o.</v>
      </c>
      <c r="K115" s="37"/>
      <c r="L115" s="52"/>
      <c r="S115" s="35"/>
      <c r="T115" s="35"/>
      <c r="U115" s="35"/>
      <c r="V115" s="35"/>
      <c r="W115" s="35"/>
      <c r="X115" s="35"/>
      <c r="Y115" s="35"/>
      <c r="Z115" s="35"/>
      <c r="AA115" s="35"/>
      <c r="AB115" s="35"/>
      <c r="AC115" s="35"/>
      <c r="AD115" s="35"/>
      <c r="AE115" s="35"/>
    </row>
    <row r="116" spans="1:65" s="2" customFormat="1" ht="15.2" customHeight="1">
      <c r="A116" s="35"/>
      <c r="B116" s="36"/>
      <c r="C116" s="30" t="s">
        <v>26</v>
      </c>
      <c r="D116" s="37"/>
      <c r="E116" s="37"/>
      <c r="F116" s="28" t="str">
        <f>IF(E18="","",E18)</f>
        <v>Vyplň údaj</v>
      </c>
      <c r="G116" s="37"/>
      <c r="H116" s="37"/>
      <c r="I116" s="30" t="s">
        <v>31</v>
      </c>
      <c r="J116" s="33" t="str">
        <f>E24</f>
        <v>AFRY CZ s.r.o.</v>
      </c>
      <c r="K116" s="37"/>
      <c r="L116" s="52"/>
      <c r="S116" s="35"/>
      <c r="T116" s="35"/>
      <c r="U116" s="35"/>
      <c r="V116" s="35"/>
      <c r="W116" s="35"/>
      <c r="X116" s="35"/>
      <c r="Y116" s="35"/>
      <c r="Z116" s="35"/>
      <c r="AA116" s="35"/>
      <c r="AB116" s="35"/>
      <c r="AC116" s="35"/>
      <c r="AD116" s="35"/>
      <c r="AE116" s="35"/>
    </row>
    <row r="117" spans="1:65" s="2" customFormat="1" ht="10.35" customHeight="1">
      <c r="A117" s="35"/>
      <c r="B117" s="36"/>
      <c r="C117" s="37"/>
      <c r="D117" s="37"/>
      <c r="E117" s="37"/>
      <c r="F117" s="37"/>
      <c r="G117" s="37"/>
      <c r="H117" s="37"/>
      <c r="I117" s="37"/>
      <c r="J117" s="37"/>
      <c r="K117" s="37"/>
      <c r="L117" s="52"/>
      <c r="S117" s="35"/>
      <c r="T117" s="35"/>
      <c r="U117" s="35"/>
      <c r="V117" s="35"/>
      <c r="W117" s="35"/>
      <c r="X117" s="35"/>
      <c r="Y117" s="35"/>
      <c r="Z117" s="35"/>
      <c r="AA117" s="35"/>
      <c r="AB117" s="35"/>
      <c r="AC117" s="35"/>
      <c r="AD117" s="35"/>
      <c r="AE117" s="35"/>
    </row>
    <row r="118" spans="1:65" s="11" customFormat="1" ht="29.25" customHeight="1">
      <c r="A118" s="163"/>
      <c r="B118" s="164"/>
      <c r="C118" s="165" t="s">
        <v>250</v>
      </c>
      <c r="D118" s="166" t="s">
        <v>55</v>
      </c>
      <c r="E118" s="166" t="s">
        <v>53</v>
      </c>
      <c r="F118" s="166" t="s">
        <v>54</v>
      </c>
      <c r="G118" s="166" t="s">
        <v>251</v>
      </c>
      <c r="H118" s="166" t="s">
        <v>252</v>
      </c>
      <c r="I118" s="166" t="s">
        <v>7632</v>
      </c>
      <c r="J118" s="167" t="s">
        <v>7631</v>
      </c>
      <c r="K118" s="168" t="s">
        <v>253</v>
      </c>
      <c r="L118" s="169"/>
      <c r="M118" s="76" t="s">
        <v>1</v>
      </c>
      <c r="N118" s="77" t="s">
        <v>37</v>
      </c>
      <c r="O118" s="77" t="s">
        <v>254</v>
      </c>
      <c r="P118" s="77" t="s">
        <v>255</v>
      </c>
      <c r="Q118" s="77" t="s">
        <v>256</v>
      </c>
      <c r="R118" s="77" t="s">
        <v>257</v>
      </c>
      <c r="S118" s="77" t="s">
        <v>258</v>
      </c>
      <c r="T118" s="78" t="s">
        <v>259</v>
      </c>
      <c r="U118" s="163"/>
      <c r="V118" s="163"/>
      <c r="W118" s="163"/>
      <c r="X118" s="163"/>
      <c r="Y118" s="163"/>
      <c r="Z118" s="163"/>
      <c r="AA118" s="163"/>
      <c r="AB118" s="163"/>
      <c r="AC118" s="163"/>
      <c r="AD118" s="163"/>
      <c r="AE118" s="163"/>
    </row>
    <row r="119" spans="1:65" s="2" customFormat="1" ht="22.9" customHeight="1">
      <c r="A119" s="35"/>
      <c r="B119" s="36"/>
      <c r="C119" s="83" t="s">
        <v>260</v>
      </c>
      <c r="D119" s="37"/>
      <c r="E119" s="37"/>
      <c r="F119" s="37"/>
      <c r="G119" s="37"/>
      <c r="H119" s="37"/>
      <c r="I119" s="37"/>
      <c r="J119" s="170">
        <f>BK119</f>
        <v>0</v>
      </c>
      <c r="K119" s="37"/>
      <c r="L119" s="40"/>
      <c r="M119" s="79"/>
      <c r="N119" s="171"/>
      <c r="O119" s="80"/>
      <c r="P119" s="172">
        <f>P120</f>
        <v>0</v>
      </c>
      <c r="Q119" s="80"/>
      <c r="R119" s="172">
        <f>R120</f>
        <v>19.070699999999999</v>
      </c>
      <c r="S119" s="80"/>
      <c r="T119" s="173">
        <f>T120</f>
        <v>0</v>
      </c>
      <c r="U119" s="35"/>
      <c r="V119" s="35"/>
      <c r="W119" s="35"/>
      <c r="X119" s="35"/>
      <c r="Y119" s="35"/>
      <c r="Z119" s="35"/>
      <c r="AA119" s="35"/>
      <c r="AB119" s="35"/>
      <c r="AC119" s="35"/>
      <c r="AD119" s="35"/>
      <c r="AE119" s="35"/>
      <c r="AT119" s="18" t="s">
        <v>63</v>
      </c>
      <c r="AU119" s="18" t="s">
        <v>245</v>
      </c>
      <c r="BK119" s="174">
        <f>BK120</f>
        <v>0</v>
      </c>
    </row>
    <row r="120" spans="1:65" s="12" customFormat="1" ht="25.9" customHeight="1">
      <c r="B120" s="175"/>
      <c r="C120" s="176"/>
      <c r="D120" s="177" t="s">
        <v>63</v>
      </c>
      <c r="E120" s="178" t="s">
        <v>261</v>
      </c>
      <c r="F120" s="178" t="s">
        <v>262</v>
      </c>
      <c r="G120" s="176"/>
      <c r="H120" s="176"/>
      <c r="I120" s="179"/>
      <c r="J120" s="180">
        <f>BK120</f>
        <v>0</v>
      </c>
      <c r="K120" s="176"/>
      <c r="L120" s="181"/>
      <c r="M120" s="182"/>
      <c r="N120" s="183"/>
      <c r="O120" s="183"/>
      <c r="P120" s="184">
        <f>P121+P145</f>
        <v>0</v>
      </c>
      <c r="Q120" s="183"/>
      <c r="R120" s="184">
        <f>R121+R145</f>
        <v>19.070699999999999</v>
      </c>
      <c r="S120" s="183"/>
      <c r="T120" s="185">
        <f>T121+T145</f>
        <v>0</v>
      </c>
      <c r="AR120" s="186" t="s">
        <v>71</v>
      </c>
      <c r="AT120" s="187" t="s">
        <v>63</v>
      </c>
      <c r="AU120" s="187" t="s">
        <v>64</v>
      </c>
      <c r="AY120" s="186" t="s">
        <v>263</v>
      </c>
      <c r="BK120" s="188">
        <f>BK121+BK145</f>
        <v>0</v>
      </c>
    </row>
    <row r="121" spans="1:65" s="12" customFormat="1" ht="22.9" customHeight="1">
      <c r="B121" s="175"/>
      <c r="C121" s="176"/>
      <c r="D121" s="177" t="s">
        <v>63</v>
      </c>
      <c r="E121" s="189" t="s">
        <v>71</v>
      </c>
      <c r="F121" s="189" t="s">
        <v>336</v>
      </c>
      <c r="G121" s="176"/>
      <c r="H121" s="176"/>
      <c r="I121" s="179"/>
      <c r="J121" s="190">
        <f>BK121</f>
        <v>0</v>
      </c>
      <c r="K121" s="176"/>
      <c r="L121" s="181"/>
      <c r="M121" s="182"/>
      <c r="N121" s="183"/>
      <c r="O121" s="183"/>
      <c r="P121" s="184">
        <f>SUM(P122:P144)</f>
        <v>0</v>
      </c>
      <c r="Q121" s="183"/>
      <c r="R121" s="184">
        <f>SUM(R122:R144)</f>
        <v>19.070699999999999</v>
      </c>
      <c r="S121" s="183"/>
      <c r="T121" s="185">
        <f>SUM(T122:T144)</f>
        <v>0</v>
      </c>
      <c r="AR121" s="186" t="s">
        <v>71</v>
      </c>
      <c r="AT121" s="187" t="s">
        <v>63</v>
      </c>
      <c r="AU121" s="187" t="s">
        <v>71</v>
      </c>
      <c r="AY121" s="186" t="s">
        <v>263</v>
      </c>
      <c r="BK121" s="188">
        <f>SUM(BK122:BK144)</f>
        <v>0</v>
      </c>
    </row>
    <row r="122" spans="1:65" s="2" customFormat="1" ht="16.5" customHeight="1">
      <c r="A122" s="35"/>
      <c r="B122" s="36"/>
      <c r="C122" s="191" t="s">
        <v>71</v>
      </c>
      <c r="D122" s="191" t="s">
        <v>266</v>
      </c>
      <c r="E122" s="192" t="s">
        <v>5288</v>
      </c>
      <c r="F122" s="193" t="s">
        <v>5289</v>
      </c>
      <c r="G122" s="194" t="s">
        <v>374</v>
      </c>
      <c r="H122" s="195">
        <v>34</v>
      </c>
      <c r="I122" s="196"/>
      <c r="J122" s="197">
        <f>ROUND(I122*H122,2)</f>
        <v>0</v>
      </c>
      <c r="K122" s="198"/>
      <c r="L122" s="40"/>
      <c r="M122" s="199" t="s">
        <v>1</v>
      </c>
      <c r="N122" s="200" t="s">
        <v>38</v>
      </c>
      <c r="O122" s="72"/>
      <c r="P122" s="201">
        <f>O122*H122</f>
        <v>0</v>
      </c>
      <c r="Q122" s="201">
        <v>0</v>
      </c>
      <c r="R122" s="201">
        <f>Q122*H122</f>
        <v>0</v>
      </c>
      <c r="S122" s="201">
        <v>0</v>
      </c>
      <c r="T122" s="202">
        <f>S122*H122</f>
        <v>0</v>
      </c>
      <c r="U122" s="35"/>
      <c r="V122" s="35"/>
      <c r="W122" s="35"/>
      <c r="X122" s="35"/>
      <c r="Y122" s="35"/>
      <c r="Z122" s="35"/>
      <c r="AA122" s="35"/>
      <c r="AB122" s="35"/>
      <c r="AC122" s="35"/>
      <c r="AD122" s="35"/>
      <c r="AE122" s="35"/>
      <c r="AR122" s="203" t="s">
        <v>270</v>
      </c>
      <c r="AT122" s="203" t="s">
        <v>266</v>
      </c>
      <c r="AU122" s="203" t="s">
        <v>73</v>
      </c>
      <c r="AY122" s="18" t="s">
        <v>263</v>
      </c>
      <c r="BE122" s="204">
        <f>IF(N122="základní",J122,0)</f>
        <v>0</v>
      </c>
      <c r="BF122" s="204">
        <f>IF(N122="snížená",J122,0)</f>
        <v>0</v>
      </c>
      <c r="BG122" s="204">
        <f>IF(N122="zákl. přenesená",J122,0)</f>
        <v>0</v>
      </c>
      <c r="BH122" s="204">
        <f>IF(N122="sníž. přenesená",J122,0)</f>
        <v>0</v>
      </c>
      <c r="BI122" s="204">
        <f>IF(N122="nulová",J122,0)</f>
        <v>0</v>
      </c>
      <c r="BJ122" s="18" t="s">
        <v>71</v>
      </c>
      <c r="BK122" s="204">
        <f>ROUND(I122*H122,2)</f>
        <v>0</v>
      </c>
      <c r="BL122" s="18" t="s">
        <v>270</v>
      </c>
      <c r="BM122" s="203" t="s">
        <v>5290</v>
      </c>
    </row>
    <row r="123" spans="1:65" s="2" customFormat="1" ht="24.2" customHeight="1">
      <c r="A123" s="35"/>
      <c r="B123" s="36"/>
      <c r="C123" s="191" t="s">
        <v>73</v>
      </c>
      <c r="D123" s="191" t="s">
        <v>266</v>
      </c>
      <c r="E123" s="192" t="s">
        <v>5291</v>
      </c>
      <c r="F123" s="193" t="s">
        <v>5292</v>
      </c>
      <c r="G123" s="194" t="s">
        <v>374</v>
      </c>
      <c r="H123" s="195">
        <v>1</v>
      </c>
      <c r="I123" s="196"/>
      <c r="J123" s="197">
        <f>ROUND(I123*H123,2)</f>
        <v>0</v>
      </c>
      <c r="K123" s="198"/>
      <c r="L123" s="40"/>
      <c r="M123" s="199" t="s">
        <v>1</v>
      </c>
      <c r="N123" s="200" t="s">
        <v>38</v>
      </c>
      <c r="O123" s="72"/>
      <c r="P123" s="201">
        <f>O123*H123</f>
        <v>0</v>
      </c>
      <c r="Q123" s="201">
        <v>0</v>
      </c>
      <c r="R123" s="201">
        <f>Q123*H123</f>
        <v>0</v>
      </c>
      <c r="S123" s="201">
        <v>0</v>
      </c>
      <c r="T123" s="202">
        <f>S123*H123</f>
        <v>0</v>
      </c>
      <c r="U123" s="35"/>
      <c r="V123" s="35"/>
      <c r="W123" s="35"/>
      <c r="X123" s="35"/>
      <c r="Y123" s="35"/>
      <c r="Z123" s="35"/>
      <c r="AA123" s="35"/>
      <c r="AB123" s="35"/>
      <c r="AC123" s="35"/>
      <c r="AD123" s="35"/>
      <c r="AE123" s="35"/>
      <c r="AR123" s="203" t="s">
        <v>270</v>
      </c>
      <c r="AT123" s="203" t="s">
        <v>266</v>
      </c>
      <c r="AU123" s="203" t="s">
        <v>73</v>
      </c>
      <c r="AY123" s="18" t="s">
        <v>263</v>
      </c>
      <c r="BE123" s="204">
        <f>IF(N123="základní",J123,0)</f>
        <v>0</v>
      </c>
      <c r="BF123" s="204">
        <f>IF(N123="snížená",J123,0)</f>
        <v>0</v>
      </c>
      <c r="BG123" s="204">
        <f>IF(N123="zákl. přenesená",J123,0)</f>
        <v>0</v>
      </c>
      <c r="BH123" s="204">
        <f>IF(N123="sníž. přenesená",J123,0)</f>
        <v>0</v>
      </c>
      <c r="BI123" s="204">
        <f>IF(N123="nulová",J123,0)</f>
        <v>0</v>
      </c>
      <c r="BJ123" s="18" t="s">
        <v>71</v>
      </c>
      <c r="BK123" s="204">
        <f>ROUND(I123*H123,2)</f>
        <v>0</v>
      </c>
      <c r="BL123" s="18" t="s">
        <v>270</v>
      </c>
      <c r="BM123" s="203" t="s">
        <v>5293</v>
      </c>
    </row>
    <row r="124" spans="1:65" s="2" customFormat="1" ht="33" customHeight="1">
      <c r="A124" s="35"/>
      <c r="B124" s="36"/>
      <c r="C124" s="191" t="s">
        <v>276</v>
      </c>
      <c r="D124" s="191" t="s">
        <v>266</v>
      </c>
      <c r="E124" s="192" t="s">
        <v>5294</v>
      </c>
      <c r="F124" s="193" t="s">
        <v>5295</v>
      </c>
      <c r="G124" s="194" t="s">
        <v>269</v>
      </c>
      <c r="H124" s="195">
        <v>1740</v>
      </c>
      <c r="I124" s="196"/>
      <c r="J124" s="197">
        <f>ROUND(I124*H124,2)</f>
        <v>0</v>
      </c>
      <c r="K124" s="198"/>
      <c r="L124" s="40"/>
      <c r="M124" s="199" t="s">
        <v>1</v>
      </c>
      <c r="N124" s="200" t="s">
        <v>38</v>
      </c>
      <c r="O124" s="72"/>
      <c r="P124" s="201">
        <f>O124*H124</f>
        <v>0</v>
      </c>
      <c r="Q124" s="201">
        <v>0</v>
      </c>
      <c r="R124" s="201">
        <f>Q124*H124</f>
        <v>0</v>
      </c>
      <c r="S124" s="201">
        <v>0</v>
      </c>
      <c r="T124" s="202">
        <f>S124*H124</f>
        <v>0</v>
      </c>
      <c r="U124" s="35"/>
      <c r="V124" s="35"/>
      <c r="W124" s="35"/>
      <c r="X124" s="35"/>
      <c r="Y124" s="35"/>
      <c r="Z124" s="35"/>
      <c r="AA124" s="35"/>
      <c r="AB124" s="35"/>
      <c r="AC124" s="35"/>
      <c r="AD124" s="35"/>
      <c r="AE124" s="35"/>
      <c r="AR124" s="203" t="s">
        <v>270</v>
      </c>
      <c r="AT124" s="203" t="s">
        <v>266</v>
      </c>
      <c r="AU124" s="203" t="s">
        <v>73</v>
      </c>
      <c r="AY124" s="18" t="s">
        <v>263</v>
      </c>
      <c r="BE124" s="204">
        <f>IF(N124="základní",J124,0)</f>
        <v>0</v>
      </c>
      <c r="BF124" s="204">
        <f>IF(N124="snížená",J124,0)</f>
        <v>0</v>
      </c>
      <c r="BG124" s="204">
        <f>IF(N124="zákl. přenesená",J124,0)</f>
        <v>0</v>
      </c>
      <c r="BH124" s="204">
        <f>IF(N124="sníž. přenesená",J124,0)</f>
        <v>0</v>
      </c>
      <c r="BI124" s="204">
        <f>IF(N124="nulová",J124,0)</f>
        <v>0</v>
      </c>
      <c r="BJ124" s="18" t="s">
        <v>71</v>
      </c>
      <c r="BK124" s="204">
        <f>ROUND(I124*H124,2)</f>
        <v>0</v>
      </c>
      <c r="BL124" s="18" t="s">
        <v>270</v>
      </c>
      <c r="BM124" s="203" t="s">
        <v>5296</v>
      </c>
    </row>
    <row r="125" spans="1:65" s="2" customFormat="1" ht="16.5" customHeight="1">
      <c r="A125" s="35"/>
      <c r="B125" s="36"/>
      <c r="C125" s="261" t="s">
        <v>270</v>
      </c>
      <c r="D125" s="261" t="s">
        <v>401</v>
      </c>
      <c r="E125" s="262" t="s">
        <v>5297</v>
      </c>
      <c r="F125" s="263" t="s">
        <v>5298</v>
      </c>
      <c r="G125" s="264" t="s">
        <v>300</v>
      </c>
      <c r="H125" s="265">
        <v>88.74</v>
      </c>
      <c r="I125" s="266"/>
      <c r="J125" s="267">
        <f>ROUND(I125*H125,2)</f>
        <v>0</v>
      </c>
      <c r="K125" s="268"/>
      <c r="L125" s="269"/>
      <c r="M125" s="270" t="s">
        <v>1</v>
      </c>
      <c r="N125" s="271" t="s">
        <v>38</v>
      </c>
      <c r="O125" s="72"/>
      <c r="P125" s="201">
        <f>O125*H125</f>
        <v>0</v>
      </c>
      <c r="Q125" s="201">
        <v>0.21</v>
      </c>
      <c r="R125" s="201">
        <f>Q125*H125</f>
        <v>18.635399999999997</v>
      </c>
      <c r="S125" s="201">
        <v>0</v>
      </c>
      <c r="T125" s="202">
        <f>S125*H125</f>
        <v>0</v>
      </c>
      <c r="U125" s="35"/>
      <c r="V125" s="35"/>
      <c r="W125" s="35"/>
      <c r="X125" s="35"/>
      <c r="Y125" s="35"/>
      <c r="Z125" s="35"/>
      <c r="AA125" s="35"/>
      <c r="AB125" s="35"/>
      <c r="AC125" s="35"/>
      <c r="AD125" s="35"/>
      <c r="AE125" s="35"/>
      <c r="AR125" s="203" t="s">
        <v>314</v>
      </c>
      <c r="AT125" s="203" t="s">
        <v>401</v>
      </c>
      <c r="AU125" s="203" t="s">
        <v>73</v>
      </c>
      <c r="AY125" s="18" t="s">
        <v>263</v>
      </c>
      <c r="BE125" s="204">
        <f>IF(N125="základní",J125,0)</f>
        <v>0</v>
      </c>
      <c r="BF125" s="204">
        <f>IF(N125="snížená",J125,0)</f>
        <v>0</v>
      </c>
      <c r="BG125" s="204">
        <f>IF(N125="zákl. přenesená",J125,0)</f>
        <v>0</v>
      </c>
      <c r="BH125" s="204">
        <f>IF(N125="sníž. přenesená",J125,0)</f>
        <v>0</v>
      </c>
      <c r="BI125" s="204">
        <f>IF(N125="nulová",J125,0)</f>
        <v>0</v>
      </c>
      <c r="BJ125" s="18" t="s">
        <v>71</v>
      </c>
      <c r="BK125" s="204">
        <f>ROUND(I125*H125,2)</f>
        <v>0</v>
      </c>
      <c r="BL125" s="18" t="s">
        <v>270</v>
      </c>
      <c r="BM125" s="203" t="s">
        <v>5299</v>
      </c>
    </row>
    <row r="126" spans="1:65" s="13" customFormat="1">
      <c r="B126" s="205"/>
      <c r="C126" s="206"/>
      <c r="D126" s="207" t="s">
        <v>272</v>
      </c>
      <c r="E126" s="206"/>
      <c r="F126" s="209" t="s">
        <v>5300</v>
      </c>
      <c r="G126" s="206"/>
      <c r="H126" s="210">
        <v>88.74</v>
      </c>
      <c r="I126" s="211"/>
      <c r="J126" s="206"/>
      <c r="K126" s="206"/>
      <c r="L126" s="212"/>
      <c r="M126" s="213"/>
      <c r="N126" s="214"/>
      <c r="O126" s="214"/>
      <c r="P126" s="214"/>
      <c r="Q126" s="214"/>
      <c r="R126" s="214"/>
      <c r="S126" s="214"/>
      <c r="T126" s="215"/>
      <c r="AT126" s="216" t="s">
        <v>272</v>
      </c>
      <c r="AU126" s="216" t="s">
        <v>73</v>
      </c>
      <c r="AV126" s="13" t="s">
        <v>73</v>
      </c>
      <c r="AW126" s="13" t="s">
        <v>4</v>
      </c>
      <c r="AX126" s="13" t="s">
        <v>71</v>
      </c>
      <c r="AY126" s="216" t="s">
        <v>263</v>
      </c>
    </row>
    <row r="127" spans="1:65" s="2" customFormat="1" ht="24.2" customHeight="1">
      <c r="A127" s="35"/>
      <c r="B127" s="36"/>
      <c r="C127" s="191" t="s">
        <v>297</v>
      </c>
      <c r="D127" s="191" t="s">
        <v>266</v>
      </c>
      <c r="E127" s="192" t="s">
        <v>5301</v>
      </c>
      <c r="F127" s="193" t="s">
        <v>5302</v>
      </c>
      <c r="G127" s="194" t="s">
        <v>269</v>
      </c>
      <c r="H127" s="195">
        <v>9146</v>
      </c>
      <c r="I127" s="196"/>
      <c r="J127" s="197">
        <f>ROUND(I127*H127,2)</f>
        <v>0</v>
      </c>
      <c r="K127" s="198"/>
      <c r="L127" s="40"/>
      <c r="M127" s="199" t="s">
        <v>1</v>
      </c>
      <c r="N127" s="200" t="s">
        <v>38</v>
      </c>
      <c r="O127" s="72"/>
      <c r="P127" s="201">
        <f>O127*H127</f>
        <v>0</v>
      </c>
      <c r="Q127" s="201">
        <v>0</v>
      </c>
      <c r="R127" s="201">
        <f>Q127*H127</f>
        <v>0</v>
      </c>
      <c r="S127" s="201">
        <v>0</v>
      </c>
      <c r="T127" s="202">
        <f>S127*H127</f>
        <v>0</v>
      </c>
      <c r="U127" s="35"/>
      <c r="V127" s="35"/>
      <c r="W127" s="35"/>
      <c r="X127" s="35"/>
      <c r="Y127" s="35"/>
      <c r="Z127" s="35"/>
      <c r="AA127" s="35"/>
      <c r="AB127" s="35"/>
      <c r="AC127" s="35"/>
      <c r="AD127" s="35"/>
      <c r="AE127" s="35"/>
      <c r="AR127" s="203" t="s">
        <v>270</v>
      </c>
      <c r="AT127" s="203" t="s">
        <v>266</v>
      </c>
      <c r="AU127" s="203" t="s">
        <v>73</v>
      </c>
      <c r="AY127" s="18" t="s">
        <v>263</v>
      </c>
      <c r="BE127" s="204">
        <f>IF(N127="základní",J127,0)</f>
        <v>0</v>
      </c>
      <c r="BF127" s="204">
        <f>IF(N127="snížená",J127,0)</f>
        <v>0</v>
      </c>
      <c r="BG127" s="204">
        <f>IF(N127="zákl. přenesená",J127,0)</f>
        <v>0</v>
      </c>
      <c r="BH127" s="204">
        <f>IF(N127="sníž. přenesená",J127,0)</f>
        <v>0</v>
      </c>
      <c r="BI127" s="204">
        <f>IF(N127="nulová",J127,0)</f>
        <v>0</v>
      </c>
      <c r="BJ127" s="18" t="s">
        <v>71</v>
      </c>
      <c r="BK127" s="204">
        <f>ROUND(I127*H127,2)</f>
        <v>0</v>
      </c>
      <c r="BL127" s="18" t="s">
        <v>270</v>
      </c>
      <c r="BM127" s="203" t="s">
        <v>5303</v>
      </c>
    </row>
    <row r="128" spans="1:65" s="13" customFormat="1" ht="22.5">
      <c r="B128" s="205"/>
      <c r="C128" s="206"/>
      <c r="D128" s="207" t="s">
        <v>272</v>
      </c>
      <c r="E128" s="208" t="s">
        <v>1</v>
      </c>
      <c r="F128" s="209" t="s">
        <v>5304</v>
      </c>
      <c r="G128" s="206"/>
      <c r="H128" s="210">
        <v>4958</v>
      </c>
      <c r="I128" s="211"/>
      <c r="J128" s="206"/>
      <c r="K128" s="206"/>
      <c r="L128" s="212"/>
      <c r="M128" s="213"/>
      <c r="N128" s="214"/>
      <c r="O128" s="214"/>
      <c r="P128" s="214"/>
      <c r="Q128" s="214"/>
      <c r="R128" s="214"/>
      <c r="S128" s="214"/>
      <c r="T128" s="215"/>
      <c r="AT128" s="216" t="s">
        <v>272</v>
      </c>
      <c r="AU128" s="216" t="s">
        <v>73</v>
      </c>
      <c r="AV128" s="13" t="s">
        <v>73</v>
      </c>
      <c r="AW128" s="13" t="s">
        <v>30</v>
      </c>
      <c r="AX128" s="13" t="s">
        <v>64</v>
      </c>
      <c r="AY128" s="216" t="s">
        <v>263</v>
      </c>
    </row>
    <row r="129" spans="1:65" s="13" customFormat="1" ht="33.75">
      <c r="B129" s="205"/>
      <c r="C129" s="206"/>
      <c r="D129" s="207" t="s">
        <v>272</v>
      </c>
      <c r="E129" s="208" t="s">
        <v>1</v>
      </c>
      <c r="F129" s="209" t="s">
        <v>5305</v>
      </c>
      <c r="G129" s="206"/>
      <c r="H129" s="210">
        <v>2448</v>
      </c>
      <c r="I129" s="211"/>
      <c r="J129" s="206"/>
      <c r="K129" s="206"/>
      <c r="L129" s="212"/>
      <c r="M129" s="213"/>
      <c r="N129" s="214"/>
      <c r="O129" s="214"/>
      <c r="P129" s="214"/>
      <c r="Q129" s="214"/>
      <c r="R129" s="214"/>
      <c r="S129" s="214"/>
      <c r="T129" s="215"/>
      <c r="AT129" s="216" t="s">
        <v>272</v>
      </c>
      <c r="AU129" s="216" t="s">
        <v>73</v>
      </c>
      <c r="AV129" s="13" t="s">
        <v>73</v>
      </c>
      <c r="AW129" s="13" t="s">
        <v>30</v>
      </c>
      <c r="AX129" s="13" t="s">
        <v>64</v>
      </c>
      <c r="AY129" s="216" t="s">
        <v>263</v>
      </c>
    </row>
    <row r="130" spans="1:65" s="14" customFormat="1">
      <c r="B130" s="217"/>
      <c r="C130" s="218"/>
      <c r="D130" s="207" t="s">
        <v>272</v>
      </c>
      <c r="E130" s="219" t="s">
        <v>1</v>
      </c>
      <c r="F130" s="220" t="s">
        <v>275</v>
      </c>
      <c r="G130" s="218"/>
      <c r="H130" s="221">
        <v>7406</v>
      </c>
      <c r="I130" s="222"/>
      <c r="J130" s="218"/>
      <c r="K130" s="218"/>
      <c r="L130" s="223"/>
      <c r="M130" s="224"/>
      <c r="N130" s="225"/>
      <c r="O130" s="225"/>
      <c r="P130" s="225"/>
      <c r="Q130" s="225"/>
      <c r="R130" s="225"/>
      <c r="S130" s="225"/>
      <c r="T130" s="226"/>
      <c r="AT130" s="227" t="s">
        <v>272</v>
      </c>
      <c r="AU130" s="227" t="s">
        <v>73</v>
      </c>
      <c r="AV130" s="14" t="s">
        <v>276</v>
      </c>
      <c r="AW130" s="14" t="s">
        <v>30</v>
      </c>
      <c r="AX130" s="14" t="s">
        <v>64</v>
      </c>
      <c r="AY130" s="227" t="s">
        <v>263</v>
      </c>
    </row>
    <row r="131" spans="1:65" s="13" customFormat="1">
      <c r="B131" s="205"/>
      <c r="C131" s="206"/>
      <c r="D131" s="207" t="s">
        <v>272</v>
      </c>
      <c r="E131" s="208" t="s">
        <v>1</v>
      </c>
      <c r="F131" s="209" t="s">
        <v>5306</v>
      </c>
      <c r="G131" s="206"/>
      <c r="H131" s="210">
        <v>840</v>
      </c>
      <c r="I131" s="211"/>
      <c r="J131" s="206"/>
      <c r="K131" s="206"/>
      <c r="L131" s="212"/>
      <c r="M131" s="213"/>
      <c r="N131" s="214"/>
      <c r="O131" s="214"/>
      <c r="P131" s="214"/>
      <c r="Q131" s="214"/>
      <c r="R131" s="214"/>
      <c r="S131" s="214"/>
      <c r="T131" s="215"/>
      <c r="AT131" s="216" t="s">
        <v>272</v>
      </c>
      <c r="AU131" s="216" t="s">
        <v>73</v>
      </c>
      <c r="AV131" s="13" t="s">
        <v>73</v>
      </c>
      <c r="AW131" s="13" t="s">
        <v>30</v>
      </c>
      <c r="AX131" s="13" t="s">
        <v>64</v>
      </c>
      <c r="AY131" s="216" t="s">
        <v>263</v>
      </c>
    </row>
    <row r="132" spans="1:65" s="13" customFormat="1">
      <c r="B132" s="205"/>
      <c r="C132" s="206"/>
      <c r="D132" s="207" t="s">
        <v>272</v>
      </c>
      <c r="E132" s="208" t="s">
        <v>1</v>
      </c>
      <c r="F132" s="209" t="s">
        <v>5307</v>
      </c>
      <c r="G132" s="206"/>
      <c r="H132" s="210">
        <v>900</v>
      </c>
      <c r="I132" s="211"/>
      <c r="J132" s="206"/>
      <c r="K132" s="206"/>
      <c r="L132" s="212"/>
      <c r="M132" s="213"/>
      <c r="N132" s="214"/>
      <c r="O132" s="214"/>
      <c r="P132" s="214"/>
      <c r="Q132" s="214"/>
      <c r="R132" s="214"/>
      <c r="S132" s="214"/>
      <c r="T132" s="215"/>
      <c r="AT132" s="216" t="s">
        <v>272</v>
      </c>
      <c r="AU132" s="216" t="s">
        <v>73</v>
      </c>
      <c r="AV132" s="13" t="s">
        <v>73</v>
      </c>
      <c r="AW132" s="13" t="s">
        <v>30</v>
      </c>
      <c r="AX132" s="13" t="s">
        <v>64</v>
      </c>
      <c r="AY132" s="216" t="s">
        <v>263</v>
      </c>
    </row>
    <row r="133" spans="1:65" s="14" customFormat="1">
      <c r="B133" s="217"/>
      <c r="C133" s="218"/>
      <c r="D133" s="207" t="s">
        <v>272</v>
      </c>
      <c r="E133" s="219" t="s">
        <v>1</v>
      </c>
      <c r="F133" s="220" t="s">
        <v>275</v>
      </c>
      <c r="G133" s="218"/>
      <c r="H133" s="221">
        <v>1740</v>
      </c>
      <c r="I133" s="222"/>
      <c r="J133" s="218"/>
      <c r="K133" s="218"/>
      <c r="L133" s="223"/>
      <c r="M133" s="224"/>
      <c r="N133" s="225"/>
      <c r="O133" s="225"/>
      <c r="P133" s="225"/>
      <c r="Q133" s="225"/>
      <c r="R133" s="225"/>
      <c r="S133" s="225"/>
      <c r="T133" s="226"/>
      <c r="AT133" s="227" t="s">
        <v>272</v>
      </c>
      <c r="AU133" s="227" t="s">
        <v>73</v>
      </c>
      <c r="AV133" s="14" t="s">
        <v>276</v>
      </c>
      <c r="AW133" s="14" t="s">
        <v>30</v>
      </c>
      <c r="AX133" s="14" t="s">
        <v>64</v>
      </c>
      <c r="AY133" s="227" t="s">
        <v>263</v>
      </c>
    </row>
    <row r="134" spans="1:65" s="15" customFormat="1">
      <c r="B134" s="228"/>
      <c r="C134" s="229"/>
      <c r="D134" s="207" t="s">
        <v>272</v>
      </c>
      <c r="E134" s="230" t="s">
        <v>1</v>
      </c>
      <c r="F134" s="231" t="s">
        <v>280</v>
      </c>
      <c r="G134" s="229"/>
      <c r="H134" s="232">
        <v>9146</v>
      </c>
      <c r="I134" s="233"/>
      <c r="J134" s="229"/>
      <c r="K134" s="229"/>
      <c r="L134" s="234"/>
      <c r="M134" s="235"/>
      <c r="N134" s="236"/>
      <c r="O134" s="236"/>
      <c r="P134" s="236"/>
      <c r="Q134" s="236"/>
      <c r="R134" s="236"/>
      <c r="S134" s="236"/>
      <c r="T134" s="237"/>
      <c r="AT134" s="238" t="s">
        <v>272</v>
      </c>
      <c r="AU134" s="238" t="s">
        <v>73</v>
      </c>
      <c r="AV134" s="15" t="s">
        <v>270</v>
      </c>
      <c r="AW134" s="15" t="s">
        <v>30</v>
      </c>
      <c r="AX134" s="15" t="s">
        <v>71</v>
      </c>
      <c r="AY134" s="238" t="s">
        <v>263</v>
      </c>
    </row>
    <row r="135" spans="1:65" s="2" customFormat="1" ht="16.5" customHeight="1">
      <c r="A135" s="35"/>
      <c r="B135" s="36"/>
      <c r="C135" s="261" t="s">
        <v>304</v>
      </c>
      <c r="D135" s="261" t="s">
        <v>401</v>
      </c>
      <c r="E135" s="262" t="s">
        <v>5308</v>
      </c>
      <c r="F135" s="263" t="s">
        <v>5309</v>
      </c>
      <c r="G135" s="264" t="s">
        <v>1057</v>
      </c>
      <c r="H135" s="265">
        <v>182.92</v>
      </c>
      <c r="I135" s="266"/>
      <c r="J135" s="267">
        <f>ROUND(I135*H135,2)</f>
        <v>0</v>
      </c>
      <c r="K135" s="268"/>
      <c r="L135" s="269"/>
      <c r="M135" s="270" t="s">
        <v>1</v>
      </c>
      <c r="N135" s="271" t="s">
        <v>38</v>
      </c>
      <c r="O135" s="72"/>
      <c r="P135" s="201">
        <f>O135*H135</f>
        <v>0</v>
      </c>
      <c r="Q135" s="201">
        <v>1E-3</v>
      </c>
      <c r="R135" s="201">
        <f>Q135*H135</f>
        <v>0.18292</v>
      </c>
      <c r="S135" s="201">
        <v>0</v>
      </c>
      <c r="T135" s="202">
        <f>S135*H135</f>
        <v>0</v>
      </c>
      <c r="U135" s="35"/>
      <c r="V135" s="35"/>
      <c r="W135" s="35"/>
      <c r="X135" s="35"/>
      <c r="Y135" s="35"/>
      <c r="Z135" s="35"/>
      <c r="AA135" s="35"/>
      <c r="AB135" s="35"/>
      <c r="AC135" s="35"/>
      <c r="AD135" s="35"/>
      <c r="AE135" s="35"/>
      <c r="AR135" s="203" t="s">
        <v>314</v>
      </c>
      <c r="AT135" s="203" t="s">
        <v>401</v>
      </c>
      <c r="AU135" s="203" t="s">
        <v>73</v>
      </c>
      <c r="AY135" s="18" t="s">
        <v>263</v>
      </c>
      <c r="BE135" s="204">
        <f>IF(N135="základní",J135,0)</f>
        <v>0</v>
      </c>
      <c r="BF135" s="204">
        <f>IF(N135="snížená",J135,0)</f>
        <v>0</v>
      </c>
      <c r="BG135" s="204">
        <f>IF(N135="zákl. přenesená",J135,0)</f>
        <v>0</v>
      </c>
      <c r="BH135" s="204">
        <f>IF(N135="sníž. přenesená",J135,0)</f>
        <v>0</v>
      </c>
      <c r="BI135" s="204">
        <f>IF(N135="nulová",J135,0)</f>
        <v>0</v>
      </c>
      <c r="BJ135" s="18" t="s">
        <v>71</v>
      </c>
      <c r="BK135" s="204">
        <f>ROUND(I135*H135,2)</f>
        <v>0</v>
      </c>
      <c r="BL135" s="18" t="s">
        <v>270</v>
      </c>
      <c r="BM135" s="203" t="s">
        <v>5310</v>
      </c>
    </row>
    <row r="136" spans="1:65" s="13" customFormat="1">
      <c r="B136" s="205"/>
      <c r="C136" s="206"/>
      <c r="D136" s="207" t="s">
        <v>272</v>
      </c>
      <c r="E136" s="206"/>
      <c r="F136" s="209" t="s">
        <v>5311</v>
      </c>
      <c r="G136" s="206"/>
      <c r="H136" s="210">
        <v>182.92</v>
      </c>
      <c r="I136" s="211"/>
      <c r="J136" s="206"/>
      <c r="K136" s="206"/>
      <c r="L136" s="212"/>
      <c r="M136" s="213"/>
      <c r="N136" s="214"/>
      <c r="O136" s="214"/>
      <c r="P136" s="214"/>
      <c r="Q136" s="214"/>
      <c r="R136" s="214"/>
      <c r="S136" s="214"/>
      <c r="T136" s="215"/>
      <c r="AT136" s="216" t="s">
        <v>272</v>
      </c>
      <c r="AU136" s="216" t="s">
        <v>73</v>
      </c>
      <c r="AV136" s="13" t="s">
        <v>73</v>
      </c>
      <c r="AW136" s="13" t="s">
        <v>4</v>
      </c>
      <c r="AX136" s="13" t="s">
        <v>71</v>
      </c>
      <c r="AY136" s="216" t="s">
        <v>263</v>
      </c>
    </row>
    <row r="137" spans="1:65" s="2" customFormat="1" ht="24.2" customHeight="1">
      <c r="A137" s="35"/>
      <c r="B137" s="36"/>
      <c r="C137" s="191" t="s">
        <v>309</v>
      </c>
      <c r="D137" s="191" t="s">
        <v>266</v>
      </c>
      <c r="E137" s="192" t="s">
        <v>5312</v>
      </c>
      <c r="F137" s="193" t="s">
        <v>5313</v>
      </c>
      <c r="G137" s="194" t="s">
        <v>269</v>
      </c>
      <c r="H137" s="195">
        <v>4958</v>
      </c>
      <c r="I137" s="196"/>
      <c r="J137" s="197">
        <f t="shared" ref="J137:J144" si="0">ROUND(I137*H137,2)</f>
        <v>0</v>
      </c>
      <c r="K137" s="198"/>
      <c r="L137" s="40"/>
      <c r="M137" s="199" t="s">
        <v>1</v>
      </c>
      <c r="N137" s="200" t="s">
        <v>38</v>
      </c>
      <c r="O137" s="72"/>
      <c r="P137" s="201">
        <f t="shared" ref="P137:P144" si="1">O137*H137</f>
        <v>0</v>
      </c>
      <c r="Q137" s="201">
        <v>0</v>
      </c>
      <c r="R137" s="201">
        <f t="shared" ref="R137:R144" si="2">Q137*H137</f>
        <v>0</v>
      </c>
      <c r="S137" s="201">
        <v>0</v>
      </c>
      <c r="T137" s="202">
        <f t="shared" ref="T137:T144" si="3">S137*H137</f>
        <v>0</v>
      </c>
      <c r="U137" s="35"/>
      <c r="V137" s="35"/>
      <c r="W137" s="35"/>
      <c r="X137" s="35"/>
      <c r="Y137" s="35"/>
      <c r="Z137" s="35"/>
      <c r="AA137" s="35"/>
      <c r="AB137" s="35"/>
      <c r="AC137" s="35"/>
      <c r="AD137" s="35"/>
      <c r="AE137" s="35"/>
      <c r="AR137" s="203" t="s">
        <v>270</v>
      </c>
      <c r="AT137" s="203" t="s">
        <v>266</v>
      </c>
      <c r="AU137" s="203" t="s">
        <v>73</v>
      </c>
      <c r="AY137" s="18" t="s">
        <v>263</v>
      </c>
      <c r="BE137" s="204">
        <f t="shared" ref="BE137:BE144" si="4">IF(N137="základní",J137,0)</f>
        <v>0</v>
      </c>
      <c r="BF137" s="204">
        <f t="shared" ref="BF137:BF144" si="5">IF(N137="snížená",J137,0)</f>
        <v>0</v>
      </c>
      <c r="BG137" s="204">
        <f t="shared" ref="BG137:BG144" si="6">IF(N137="zákl. přenesená",J137,0)</f>
        <v>0</v>
      </c>
      <c r="BH137" s="204">
        <f t="shared" ref="BH137:BH144" si="7">IF(N137="sníž. přenesená",J137,0)</f>
        <v>0</v>
      </c>
      <c r="BI137" s="204">
        <f t="shared" ref="BI137:BI144" si="8">IF(N137="nulová",J137,0)</f>
        <v>0</v>
      </c>
      <c r="BJ137" s="18" t="s">
        <v>71</v>
      </c>
      <c r="BK137" s="204">
        <f t="shared" ref="BK137:BK144" si="9">ROUND(I137*H137,2)</f>
        <v>0</v>
      </c>
      <c r="BL137" s="18" t="s">
        <v>270</v>
      </c>
      <c r="BM137" s="203" t="s">
        <v>5314</v>
      </c>
    </row>
    <row r="138" spans="1:65" s="2" customFormat="1" ht="24.2" customHeight="1">
      <c r="A138" s="35"/>
      <c r="B138" s="36"/>
      <c r="C138" s="191" t="s">
        <v>314</v>
      </c>
      <c r="D138" s="191" t="s">
        <v>266</v>
      </c>
      <c r="E138" s="192" t="s">
        <v>5315</v>
      </c>
      <c r="F138" s="193" t="s">
        <v>5316</v>
      </c>
      <c r="G138" s="194" t="s">
        <v>374</v>
      </c>
      <c r="H138" s="195">
        <v>35</v>
      </c>
      <c r="I138" s="196"/>
      <c r="J138" s="197">
        <f t="shared" si="0"/>
        <v>0</v>
      </c>
      <c r="K138" s="198"/>
      <c r="L138" s="40"/>
      <c r="M138" s="199" t="s">
        <v>1</v>
      </c>
      <c r="N138" s="200" t="s">
        <v>38</v>
      </c>
      <c r="O138" s="72"/>
      <c r="P138" s="201">
        <f t="shared" si="1"/>
        <v>0</v>
      </c>
      <c r="Q138" s="201">
        <v>0</v>
      </c>
      <c r="R138" s="201">
        <f t="shared" si="2"/>
        <v>0</v>
      </c>
      <c r="S138" s="201">
        <v>0</v>
      </c>
      <c r="T138" s="202">
        <f t="shared" si="3"/>
        <v>0</v>
      </c>
      <c r="U138" s="35"/>
      <c r="V138" s="35"/>
      <c r="W138" s="35"/>
      <c r="X138" s="35"/>
      <c r="Y138" s="35"/>
      <c r="Z138" s="35"/>
      <c r="AA138" s="35"/>
      <c r="AB138" s="35"/>
      <c r="AC138" s="35"/>
      <c r="AD138" s="35"/>
      <c r="AE138" s="35"/>
      <c r="AR138" s="203" t="s">
        <v>270</v>
      </c>
      <c r="AT138" s="203" t="s">
        <v>266</v>
      </c>
      <c r="AU138" s="203" t="s">
        <v>73</v>
      </c>
      <c r="AY138" s="18" t="s">
        <v>263</v>
      </c>
      <c r="BE138" s="204">
        <f t="shared" si="4"/>
        <v>0</v>
      </c>
      <c r="BF138" s="204">
        <f t="shared" si="5"/>
        <v>0</v>
      </c>
      <c r="BG138" s="204">
        <f t="shared" si="6"/>
        <v>0</v>
      </c>
      <c r="BH138" s="204">
        <f t="shared" si="7"/>
        <v>0</v>
      </c>
      <c r="BI138" s="204">
        <f t="shared" si="8"/>
        <v>0</v>
      </c>
      <c r="BJ138" s="18" t="s">
        <v>71</v>
      </c>
      <c r="BK138" s="204">
        <f t="shared" si="9"/>
        <v>0</v>
      </c>
      <c r="BL138" s="18" t="s">
        <v>270</v>
      </c>
      <c r="BM138" s="203" t="s">
        <v>5317</v>
      </c>
    </row>
    <row r="139" spans="1:65" s="2" customFormat="1" ht="24.2" customHeight="1">
      <c r="A139" s="35"/>
      <c r="B139" s="36"/>
      <c r="C139" s="191" t="s">
        <v>264</v>
      </c>
      <c r="D139" s="191" t="s">
        <v>266</v>
      </c>
      <c r="E139" s="192" t="s">
        <v>5318</v>
      </c>
      <c r="F139" s="193" t="s">
        <v>5319</v>
      </c>
      <c r="G139" s="194" t="s">
        <v>374</v>
      </c>
      <c r="H139" s="195">
        <v>87</v>
      </c>
      <c r="I139" s="196"/>
      <c r="J139" s="197">
        <f t="shared" si="0"/>
        <v>0</v>
      </c>
      <c r="K139" s="198"/>
      <c r="L139" s="40"/>
      <c r="M139" s="199" t="s">
        <v>1</v>
      </c>
      <c r="N139" s="200" t="s">
        <v>38</v>
      </c>
      <c r="O139" s="72"/>
      <c r="P139" s="201">
        <f t="shared" si="1"/>
        <v>0</v>
      </c>
      <c r="Q139" s="201">
        <v>0</v>
      </c>
      <c r="R139" s="201">
        <f t="shared" si="2"/>
        <v>0</v>
      </c>
      <c r="S139" s="201">
        <v>0</v>
      </c>
      <c r="T139" s="202">
        <f t="shared" si="3"/>
        <v>0</v>
      </c>
      <c r="U139" s="35"/>
      <c r="V139" s="35"/>
      <c r="W139" s="35"/>
      <c r="X139" s="35"/>
      <c r="Y139" s="35"/>
      <c r="Z139" s="35"/>
      <c r="AA139" s="35"/>
      <c r="AB139" s="35"/>
      <c r="AC139" s="35"/>
      <c r="AD139" s="35"/>
      <c r="AE139" s="35"/>
      <c r="AR139" s="203" t="s">
        <v>270</v>
      </c>
      <c r="AT139" s="203" t="s">
        <v>266</v>
      </c>
      <c r="AU139" s="203" t="s">
        <v>73</v>
      </c>
      <c r="AY139" s="18" t="s">
        <v>263</v>
      </c>
      <c r="BE139" s="204">
        <f t="shared" si="4"/>
        <v>0</v>
      </c>
      <c r="BF139" s="204">
        <f t="shared" si="5"/>
        <v>0</v>
      </c>
      <c r="BG139" s="204">
        <f t="shared" si="6"/>
        <v>0</v>
      </c>
      <c r="BH139" s="204">
        <f t="shared" si="7"/>
        <v>0</v>
      </c>
      <c r="BI139" s="204">
        <f t="shared" si="8"/>
        <v>0</v>
      </c>
      <c r="BJ139" s="18" t="s">
        <v>71</v>
      </c>
      <c r="BK139" s="204">
        <f t="shared" si="9"/>
        <v>0</v>
      </c>
      <c r="BL139" s="18" t="s">
        <v>270</v>
      </c>
      <c r="BM139" s="203" t="s">
        <v>5320</v>
      </c>
    </row>
    <row r="140" spans="1:65" s="2" customFormat="1" ht="16.5" customHeight="1">
      <c r="A140" s="35"/>
      <c r="B140" s="36"/>
      <c r="C140" s="261" t="s">
        <v>322</v>
      </c>
      <c r="D140" s="261" t="s">
        <v>401</v>
      </c>
      <c r="E140" s="262" t="s">
        <v>5321</v>
      </c>
      <c r="F140" s="263" t="s">
        <v>5322</v>
      </c>
      <c r="G140" s="264" t="s">
        <v>374</v>
      </c>
      <c r="H140" s="265">
        <v>11</v>
      </c>
      <c r="I140" s="266"/>
      <c r="J140" s="267">
        <f t="shared" si="0"/>
        <v>0</v>
      </c>
      <c r="K140" s="268"/>
      <c r="L140" s="269"/>
      <c r="M140" s="270" t="s">
        <v>1</v>
      </c>
      <c r="N140" s="271" t="s">
        <v>38</v>
      </c>
      <c r="O140" s="72"/>
      <c r="P140" s="201">
        <f t="shared" si="1"/>
        <v>0</v>
      </c>
      <c r="Q140" s="201">
        <v>3.0000000000000001E-5</v>
      </c>
      <c r="R140" s="201">
        <f t="shared" si="2"/>
        <v>3.3E-4</v>
      </c>
      <c r="S140" s="201">
        <v>0</v>
      </c>
      <c r="T140" s="202">
        <f t="shared" si="3"/>
        <v>0</v>
      </c>
      <c r="U140" s="35"/>
      <c r="V140" s="35"/>
      <c r="W140" s="35"/>
      <c r="X140" s="35"/>
      <c r="Y140" s="35"/>
      <c r="Z140" s="35"/>
      <c r="AA140" s="35"/>
      <c r="AB140" s="35"/>
      <c r="AC140" s="35"/>
      <c r="AD140" s="35"/>
      <c r="AE140" s="35"/>
      <c r="AR140" s="203" t="s">
        <v>314</v>
      </c>
      <c r="AT140" s="203" t="s">
        <v>401</v>
      </c>
      <c r="AU140" s="203" t="s">
        <v>73</v>
      </c>
      <c r="AY140" s="18" t="s">
        <v>263</v>
      </c>
      <c r="BE140" s="204">
        <f t="shared" si="4"/>
        <v>0</v>
      </c>
      <c r="BF140" s="204">
        <f t="shared" si="5"/>
        <v>0</v>
      </c>
      <c r="BG140" s="204">
        <f t="shared" si="6"/>
        <v>0</v>
      </c>
      <c r="BH140" s="204">
        <f t="shared" si="7"/>
        <v>0</v>
      </c>
      <c r="BI140" s="204">
        <f t="shared" si="8"/>
        <v>0</v>
      </c>
      <c r="BJ140" s="18" t="s">
        <v>71</v>
      </c>
      <c r="BK140" s="204">
        <f t="shared" si="9"/>
        <v>0</v>
      </c>
      <c r="BL140" s="18" t="s">
        <v>270</v>
      </c>
      <c r="BM140" s="203" t="s">
        <v>5323</v>
      </c>
    </row>
    <row r="141" spans="1:65" s="2" customFormat="1" ht="16.5" customHeight="1">
      <c r="A141" s="35"/>
      <c r="B141" s="36"/>
      <c r="C141" s="261" t="s">
        <v>327</v>
      </c>
      <c r="D141" s="261" t="s">
        <v>401</v>
      </c>
      <c r="E141" s="262" t="s">
        <v>5324</v>
      </c>
      <c r="F141" s="263" t="s">
        <v>5325</v>
      </c>
      <c r="G141" s="264" t="s">
        <v>374</v>
      </c>
      <c r="H141" s="265">
        <v>10</v>
      </c>
      <c r="I141" s="266"/>
      <c r="J141" s="267">
        <f t="shared" si="0"/>
        <v>0</v>
      </c>
      <c r="K141" s="268"/>
      <c r="L141" s="269"/>
      <c r="M141" s="270" t="s">
        <v>1</v>
      </c>
      <c r="N141" s="271" t="s">
        <v>38</v>
      </c>
      <c r="O141" s="72"/>
      <c r="P141" s="201">
        <f t="shared" si="1"/>
        <v>0</v>
      </c>
      <c r="Q141" s="201">
        <v>5.0000000000000001E-3</v>
      </c>
      <c r="R141" s="201">
        <f t="shared" si="2"/>
        <v>0.05</v>
      </c>
      <c r="S141" s="201">
        <v>0</v>
      </c>
      <c r="T141" s="202">
        <f t="shared" si="3"/>
        <v>0</v>
      </c>
      <c r="U141" s="35"/>
      <c r="V141" s="35"/>
      <c r="W141" s="35"/>
      <c r="X141" s="35"/>
      <c r="Y141" s="35"/>
      <c r="Z141" s="35"/>
      <c r="AA141" s="35"/>
      <c r="AB141" s="35"/>
      <c r="AC141" s="35"/>
      <c r="AD141" s="35"/>
      <c r="AE141" s="35"/>
      <c r="AR141" s="203" t="s">
        <v>314</v>
      </c>
      <c r="AT141" s="203" t="s">
        <v>401</v>
      </c>
      <c r="AU141" s="203" t="s">
        <v>73</v>
      </c>
      <c r="AY141" s="18" t="s">
        <v>263</v>
      </c>
      <c r="BE141" s="204">
        <f t="shared" si="4"/>
        <v>0</v>
      </c>
      <c r="BF141" s="204">
        <f t="shared" si="5"/>
        <v>0</v>
      </c>
      <c r="BG141" s="204">
        <f t="shared" si="6"/>
        <v>0</v>
      </c>
      <c r="BH141" s="204">
        <f t="shared" si="7"/>
        <v>0</v>
      </c>
      <c r="BI141" s="204">
        <f t="shared" si="8"/>
        <v>0</v>
      </c>
      <c r="BJ141" s="18" t="s">
        <v>71</v>
      </c>
      <c r="BK141" s="204">
        <f t="shared" si="9"/>
        <v>0</v>
      </c>
      <c r="BL141" s="18" t="s">
        <v>270</v>
      </c>
      <c r="BM141" s="203" t="s">
        <v>5326</v>
      </c>
    </row>
    <row r="142" spans="1:65" s="2" customFormat="1" ht="16.5" customHeight="1">
      <c r="A142" s="35"/>
      <c r="B142" s="36"/>
      <c r="C142" s="261" t="s">
        <v>8</v>
      </c>
      <c r="D142" s="261" t="s">
        <v>401</v>
      </c>
      <c r="E142" s="262" t="s">
        <v>5327</v>
      </c>
      <c r="F142" s="263" t="s">
        <v>5328</v>
      </c>
      <c r="G142" s="264" t="s">
        <v>269</v>
      </c>
      <c r="H142" s="265">
        <v>66</v>
      </c>
      <c r="I142" s="266"/>
      <c r="J142" s="267">
        <f t="shared" si="0"/>
        <v>0</v>
      </c>
      <c r="K142" s="268"/>
      <c r="L142" s="269"/>
      <c r="M142" s="270" t="s">
        <v>1</v>
      </c>
      <c r="N142" s="271" t="s">
        <v>38</v>
      </c>
      <c r="O142" s="72"/>
      <c r="P142" s="201">
        <f t="shared" si="1"/>
        <v>0</v>
      </c>
      <c r="Q142" s="201">
        <v>3.0000000000000001E-3</v>
      </c>
      <c r="R142" s="201">
        <f t="shared" si="2"/>
        <v>0.19800000000000001</v>
      </c>
      <c r="S142" s="201">
        <v>0</v>
      </c>
      <c r="T142" s="202">
        <f t="shared" si="3"/>
        <v>0</v>
      </c>
      <c r="U142" s="35"/>
      <c r="V142" s="35"/>
      <c r="W142" s="35"/>
      <c r="X142" s="35"/>
      <c r="Y142" s="35"/>
      <c r="Z142" s="35"/>
      <c r="AA142" s="35"/>
      <c r="AB142" s="35"/>
      <c r="AC142" s="35"/>
      <c r="AD142" s="35"/>
      <c r="AE142" s="35"/>
      <c r="AR142" s="203" t="s">
        <v>314</v>
      </c>
      <c r="AT142" s="203" t="s">
        <v>401</v>
      </c>
      <c r="AU142" s="203" t="s">
        <v>73</v>
      </c>
      <c r="AY142" s="18" t="s">
        <v>263</v>
      </c>
      <c r="BE142" s="204">
        <f t="shared" si="4"/>
        <v>0</v>
      </c>
      <c r="BF142" s="204">
        <f t="shared" si="5"/>
        <v>0</v>
      </c>
      <c r="BG142" s="204">
        <f t="shared" si="6"/>
        <v>0</v>
      </c>
      <c r="BH142" s="204">
        <f t="shared" si="7"/>
        <v>0</v>
      </c>
      <c r="BI142" s="204">
        <f t="shared" si="8"/>
        <v>0</v>
      </c>
      <c r="BJ142" s="18" t="s">
        <v>71</v>
      </c>
      <c r="BK142" s="204">
        <f t="shared" si="9"/>
        <v>0</v>
      </c>
      <c r="BL142" s="18" t="s">
        <v>270</v>
      </c>
      <c r="BM142" s="203" t="s">
        <v>5329</v>
      </c>
    </row>
    <row r="143" spans="1:65" s="2" customFormat="1" ht="24.2" customHeight="1">
      <c r="A143" s="35"/>
      <c r="B143" s="36"/>
      <c r="C143" s="191" t="s">
        <v>397</v>
      </c>
      <c r="D143" s="191" t="s">
        <v>266</v>
      </c>
      <c r="E143" s="192" t="s">
        <v>5330</v>
      </c>
      <c r="F143" s="193" t="s">
        <v>5331</v>
      </c>
      <c r="G143" s="194" t="s">
        <v>374</v>
      </c>
      <c r="H143" s="195">
        <v>27</v>
      </c>
      <c r="I143" s="196"/>
      <c r="J143" s="197">
        <f t="shared" si="0"/>
        <v>0</v>
      </c>
      <c r="K143" s="198"/>
      <c r="L143" s="40"/>
      <c r="M143" s="199" t="s">
        <v>1</v>
      </c>
      <c r="N143" s="200" t="s">
        <v>38</v>
      </c>
      <c r="O143" s="72"/>
      <c r="P143" s="201">
        <f t="shared" si="1"/>
        <v>0</v>
      </c>
      <c r="Q143" s="201">
        <v>1.4999999999999999E-4</v>
      </c>
      <c r="R143" s="201">
        <f t="shared" si="2"/>
        <v>4.0499999999999998E-3</v>
      </c>
      <c r="S143" s="201">
        <v>0</v>
      </c>
      <c r="T143" s="202">
        <f t="shared" si="3"/>
        <v>0</v>
      </c>
      <c r="U143" s="35"/>
      <c r="V143" s="35"/>
      <c r="W143" s="35"/>
      <c r="X143" s="35"/>
      <c r="Y143" s="35"/>
      <c r="Z143" s="35"/>
      <c r="AA143" s="35"/>
      <c r="AB143" s="35"/>
      <c r="AC143" s="35"/>
      <c r="AD143" s="35"/>
      <c r="AE143" s="35"/>
      <c r="AR143" s="203" t="s">
        <v>270</v>
      </c>
      <c r="AT143" s="203" t="s">
        <v>266</v>
      </c>
      <c r="AU143" s="203" t="s">
        <v>73</v>
      </c>
      <c r="AY143" s="18" t="s">
        <v>263</v>
      </c>
      <c r="BE143" s="204">
        <f t="shared" si="4"/>
        <v>0</v>
      </c>
      <c r="BF143" s="204">
        <f t="shared" si="5"/>
        <v>0</v>
      </c>
      <c r="BG143" s="204">
        <f t="shared" si="6"/>
        <v>0</v>
      </c>
      <c r="BH143" s="204">
        <f t="shared" si="7"/>
        <v>0</v>
      </c>
      <c r="BI143" s="204">
        <f t="shared" si="8"/>
        <v>0</v>
      </c>
      <c r="BJ143" s="18" t="s">
        <v>71</v>
      </c>
      <c r="BK143" s="204">
        <f t="shared" si="9"/>
        <v>0</v>
      </c>
      <c r="BL143" s="18" t="s">
        <v>270</v>
      </c>
      <c r="BM143" s="203" t="s">
        <v>5332</v>
      </c>
    </row>
    <row r="144" spans="1:65" s="2" customFormat="1" ht="37.9" customHeight="1">
      <c r="A144" s="35"/>
      <c r="B144" s="36"/>
      <c r="C144" s="191" t="s">
        <v>405</v>
      </c>
      <c r="D144" s="191" t="s">
        <v>266</v>
      </c>
      <c r="E144" s="192" t="s">
        <v>5333</v>
      </c>
      <c r="F144" s="193" t="s">
        <v>5334</v>
      </c>
      <c r="G144" s="194" t="s">
        <v>292</v>
      </c>
      <c r="H144" s="195">
        <v>1</v>
      </c>
      <c r="I144" s="196"/>
      <c r="J144" s="197">
        <f t="shared" si="0"/>
        <v>0</v>
      </c>
      <c r="K144" s="198"/>
      <c r="L144" s="40"/>
      <c r="M144" s="199" t="s">
        <v>1</v>
      </c>
      <c r="N144" s="200" t="s">
        <v>38</v>
      </c>
      <c r="O144" s="72"/>
      <c r="P144" s="201">
        <f t="shared" si="1"/>
        <v>0</v>
      </c>
      <c r="Q144" s="201">
        <v>0</v>
      </c>
      <c r="R144" s="201">
        <f t="shared" si="2"/>
        <v>0</v>
      </c>
      <c r="S144" s="201">
        <v>0</v>
      </c>
      <c r="T144" s="202">
        <f t="shared" si="3"/>
        <v>0</v>
      </c>
      <c r="U144" s="35"/>
      <c r="V144" s="35"/>
      <c r="W144" s="35"/>
      <c r="X144" s="35"/>
      <c r="Y144" s="35"/>
      <c r="Z144" s="35"/>
      <c r="AA144" s="35"/>
      <c r="AB144" s="35"/>
      <c r="AC144" s="35"/>
      <c r="AD144" s="35"/>
      <c r="AE144" s="35"/>
      <c r="AR144" s="203" t="s">
        <v>270</v>
      </c>
      <c r="AT144" s="203" t="s">
        <v>266</v>
      </c>
      <c r="AU144" s="203" t="s">
        <v>73</v>
      </c>
      <c r="AY144" s="18" t="s">
        <v>263</v>
      </c>
      <c r="BE144" s="204">
        <f t="shared" si="4"/>
        <v>0</v>
      </c>
      <c r="BF144" s="204">
        <f t="shared" si="5"/>
        <v>0</v>
      </c>
      <c r="BG144" s="204">
        <f t="shared" si="6"/>
        <v>0</v>
      </c>
      <c r="BH144" s="204">
        <f t="shared" si="7"/>
        <v>0</v>
      </c>
      <c r="BI144" s="204">
        <f t="shared" si="8"/>
        <v>0</v>
      </c>
      <c r="BJ144" s="18" t="s">
        <v>71</v>
      </c>
      <c r="BK144" s="204">
        <f t="shared" si="9"/>
        <v>0</v>
      </c>
      <c r="BL144" s="18" t="s">
        <v>270</v>
      </c>
      <c r="BM144" s="203" t="s">
        <v>5335</v>
      </c>
    </row>
    <row r="145" spans="1:65" s="12" customFormat="1" ht="22.9" customHeight="1">
      <c r="B145" s="175"/>
      <c r="C145" s="176"/>
      <c r="D145" s="177" t="s">
        <v>63</v>
      </c>
      <c r="E145" s="189" t="s">
        <v>395</v>
      </c>
      <c r="F145" s="189" t="s">
        <v>396</v>
      </c>
      <c r="G145" s="176"/>
      <c r="H145" s="176"/>
      <c r="I145" s="179"/>
      <c r="J145" s="190">
        <f>BK145</f>
        <v>0</v>
      </c>
      <c r="K145" s="176"/>
      <c r="L145" s="181"/>
      <c r="M145" s="182"/>
      <c r="N145" s="183"/>
      <c r="O145" s="183"/>
      <c r="P145" s="184">
        <f>P146</f>
        <v>0</v>
      </c>
      <c r="Q145" s="183"/>
      <c r="R145" s="184">
        <f>R146</f>
        <v>0</v>
      </c>
      <c r="S145" s="183"/>
      <c r="T145" s="185">
        <f>T146</f>
        <v>0</v>
      </c>
      <c r="AR145" s="186" t="s">
        <v>71</v>
      </c>
      <c r="AT145" s="187" t="s">
        <v>63</v>
      </c>
      <c r="AU145" s="187" t="s">
        <v>71</v>
      </c>
      <c r="AY145" s="186" t="s">
        <v>263</v>
      </c>
      <c r="BK145" s="188">
        <f>BK146</f>
        <v>0</v>
      </c>
    </row>
    <row r="146" spans="1:65" s="2" customFormat="1" ht="16.5" customHeight="1">
      <c r="A146" s="35"/>
      <c r="B146" s="36"/>
      <c r="C146" s="191" t="s">
        <v>412</v>
      </c>
      <c r="D146" s="191" t="s">
        <v>266</v>
      </c>
      <c r="E146" s="192" t="s">
        <v>5336</v>
      </c>
      <c r="F146" s="193" t="s">
        <v>2033</v>
      </c>
      <c r="G146" s="194" t="s">
        <v>307</v>
      </c>
      <c r="H146" s="195">
        <v>19.071000000000002</v>
      </c>
      <c r="I146" s="196"/>
      <c r="J146" s="197">
        <f>ROUND(I146*H146,2)</f>
        <v>0</v>
      </c>
      <c r="K146" s="198"/>
      <c r="L146" s="40"/>
      <c r="M146" s="243" t="s">
        <v>1</v>
      </c>
      <c r="N146" s="244" t="s">
        <v>38</v>
      </c>
      <c r="O146" s="245"/>
      <c r="P146" s="246">
        <f>O146*H146</f>
        <v>0</v>
      </c>
      <c r="Q146" s="246">
        <v>0</v>
      </c>
      <c r="R146" s="246">
        <f>Q146*H146</f>
        <v>0</v>
      </c>
      <c r="S146" s="246">
        <v>0</v>
      </c>
      <c r="T146" s="247">
        <f>S146*H146</f>
        <v>0</v>
      </c>
      <c r="U146" s="35"/>
      <c r="V146" s="35"/>
      <c r="W146" s="35"/>
      <c r="X146" s="35"/>
      <c r="Y146" s="35"/>
      <c r="Z146" s="35"/>
      <c r="AA146" s="35"/>
      <c r="AB146" s="35"/>
      <c r="AC146" s="35"/>
      <c r="AD146" s="35"/>
      <c r="AE146" s="35"/>
      <c r="AR146" s="203" t="s">
        <v>270</v>
      </c>
      <c r="AT146" s="203" t="s">
        <v>266</v>
      </c>
      <c r="AU146" s="203" t="s">
        <v>73</v>
      </c>
      <c r="AY146" s="18" t="s">
        <v>263</v>
      </c>
      <c r="BE146" s="204">
        <f>IF(N146="základní",J146,0)</f>
        <v>0</v>
      </c>
      <c r="BF146" s="204">
        <f>IF(N146="snížená",J146,0)</f>
        <v>0</v>
      </c>
      <c r="BG146" s="204">
        <f>IF(N146="zákl. přenesená",J146,0)</f>
        <v>0</v>
      </c>
      <c r="BH146" s="204">
        <f>IF(N146="sníž. přenesená",J146,0)</f>
        <v>0</v>
      </c>
      <c r="BI146" s="204">
        <f>IF(N146="nulová",J146,0)</f>
        <v>0</v>
      </c>
      <c r="BJ146" s="18" t="s">
        <v>71</v>
      </c>
      <c r="BK146" s="204">
        <f>ROUND(I146*H146,2)</f>
        <v>0</v>
      </c>
      <c r="BL146" s="18" t="s">
        <v>270</v>
      </c>
      <c r="BM146" s="203" t="s">
        <v>5337</v>
      </c>
    </row>
    <row r="147" spans="1:65" s="2" customFormat="1" ht="6.95" customHeight="1">
      <c r="A147" s="35"/>
      <c r="B147" s="55"/>
      <c r="C147" s="56"/>
      <c r="D147" s="56"/>
      <c r="E147" s="56"/>
      <c r="F147" s="56"/>
      <c r="G147" s="56"/>
      <c r="H147" s="56"/>
      <c r="I147" s="56"/>
      <c r="J147" s="56"/>
      <c r="K147" s="56"/>
      <c r="L147" s="40"/>
      <c r="M147" s="35"/>
      <c r="O147" s="35"/>
      <c r="P147" s="35"/>
      <c r="Q147" s="35"/>
      <c r="R147" s="35"/>
      <c r="S147" s="35"/>
      <c r="T147" s="35"/>
      <c r="U147" s="35"/>
      <c r="V147" s="35"/>
      <c r="W147" s="35"/>
      <c r="X147" s="35"/>
      <c r="Y147" s="35"/>
      <c r="Z147" s="35"/>
      <c r="AA147" s="35"/>
      <c r="AB147" s="35"/>
      <c r="AC147" s="35"/>
      <c r="AD147" s="35"/>
      <c r="AE147" s="35"/>
    </row>
  </sheetData>
  <sheetProtection algorithmName="SHA-512" hashValue="iMnhCQga7jGjL63liAOq28lDxmMPWxlqJnpbiNA4f7vhIm0ji0b2IYU9d7b/XdedhnwNq1Kp/p9u8q8AWcTiiw==" saltValue="KS3vuy80FHENAwsNUNRs9w==" spinCount="100000" sheet="1" formatColumns="0" formatRows="0" autoFilter="0"/>
  <autoFilter ref="C118:K146" xr:uid="{00000000-0009-0000-0000-00001F000000}"/>
  <mergeCells count="9">
    <mergeCell ref="E87:H87"/>
    <mergeCell ref="E109:H109"/>
    <mergeCell ref="E111:H111"/>
    <mergeCell ref="L2:V2"/>
    <mergeCell ref="E7:H7"/>
    <mergeCell ref="E9:H9"/>
    <mergeCell ref="E18:H18"/>
    <mergeCell ref="E27:H27"/>
    <mergeCell ref="E85:H85"/>
  </mergeCells>
  <pageMargins left="0.39374999999999999" right="0.39374999999999999" top="0.39374999999999999" bottom="0.39374999999999999" header="0" footer="0"/>
  <pageSetup paperSize="9" scale="88" fitToHeight="100" orientation="portrait" blackAndWhite="1" r:id="rId1"/>
  <headerFooter>
    <oddHeader>&amp;L&amp;"Arial"&amp;8&amp;K000000INTERNAL&amp;1#</oddHeader>
    <oddFooter>&amp;CStrana &amp;P z &amp;N</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List33">
    <pageSetUpPr fitToPage="1"/>
  </sheetPr>
  <dimension ref="A2:BM174"/>
  <sheetViews>
    <sheetView showGridLines="0" workbookViewId="0">
      <selection activeCell="I131" sqref="I131:I174"/>
    </sheetView>
  </sheetViews>
  <sheetFormatPr defaultRowHeight="11.25"/>
  <cols>
    <col min="1" max="1" width="8.33203125" style="1" customWidth="1"/>
    <col min="2" max="2" width="1.1640625" style="1" customWidth="1"/>
    <col min="3" max="3" width="4.1640625" style="1" customWidth="1"/>
    <col min="4" max="4" width="4.33203125" style="1" customWidth="1"/>
    <col min="5" max="5" width="17.1640625" style="1" customWidth="1"/>
    <col min="6" max="6" width="50.83203125" style="1" customWidth="1"/>
    <col min="7" max="7" width="7.5" style="1" customWidth="1"/>
    <col min="8" max="8" width="14" style="1" customWidth="1"/>
    <col min="9" max="9" width="15.83203125" style="1" customWidth="1"/>
    <col min="10" max="10" width="22.33203125" style="1" customWidth="1"/>
    <col min="11" max="11" width="22.33203125" style="1" hidden="1" customWidth="1"/>
    <col min="12" max="12" width="9.33203125" style="1" customWidth="1"/>
    <col min="13" max="13" width="10.83203125" style="1" hidden="1" customWidth="1"/>
    <col min="14" max="14" width="9.33203125" style="1" hidden="1"/>
    <col min="15" max="20" width="14.1640625" style="1" hidden="1" customWidth="1"/>
    <col min="21" max="21" width="16.33203125" style="1" hidden="1" customWidth="1"/>
    <col min="22" max="22" width="12.33203125" style="1" customWidth="1"/>
    <col min="23" max="23" width="16.33203125" style="1" customWidth="1"/>
    <col min="24" max="24" width="12.33203125" style="1" customWidth="1"/>
    <col min="25" max="25" width="15" style="1" customWidth="1"/>
    <col min="26" max="26" width="11" style="1" customWidth="1"/>
    <col min="27" max="27" width="15" style="1" customWidth="1"/>
    <col min="28" max="28" width="16.33203125" style="1" customWidth="1"/>
    <col min="29" max="29" width="11" style="1" customWidth="1"/>
    <col min="30" max="30" width="15" style="1" customWidth="1"/>
    <col min="31" max="31" width="16.33203125" style="1" customWidth="1"/>
    <col min="44" max="65" width="9.33203125" style="1" hidden="1"/>
  </cols>
  <sheetData>
    <row r="2" spans="1:46" s="1" customFormat="1" ht="36.950000000000003" customHeight="1">
      <c r="L2" s="383"/>
      <c r="M2" s="383"/>
      <c r="N2" s="383"/>
      <c r="O2" s="383"/>
      <c r="P2" s="383"/>
      <c r="Q2" s="383"/>
      <c r="R2" s="383"/>
      <c r="S2" s="383"/>
      <c r="T2" s="383"/>
      <c r="U2" s="383"/>
      <c r="V2" s="383"/>
      <c r="AT2" s="18" t="s">
        <v>166</v>
      </c>
    </row>
    <row r="3" spans="1:46" s="1" customFormat="1" ht="6.95" customHeight="1">
      <c r="B3" s="114"/>
      <c r="C3" s="115"/>
      <c r="D3" s="115"/>
      <c r="E3" s="115"/>
      <c r="F3" s="115"/>
      <c r="G3" s="115"/>
      <c r="H3" s="115"/>
      <c r="I3" s="115"/>
      <c r="J3" s="115"/>
      <c r="K3" s="115"/>
      <c r="L3" s="21"/>
      <c r="AT3" s="18" t="s">
        <v>73</v>
      </c>
    </row>
    <row r="4" spans="1:46" s="1" customFormat="1" ht="24.95" customHeight="1">
      <c r="B4" s="21"/>
      <c r="D4" s="116" t="s">
        <v>240</v>
      </c>
      <c r="L4" s="21"/>
      <c r="M4" s="117" t="s">
        <v>10</v>
      </c>
      <c r="AT4" s="18" t="s">
        <v>4</v>
      </c>
    </row>
    <row r="5" spans="1:46" s="1" customFormat="1" ht="6.95" customHeight="1">
      <c r="B5" s="21"/>
      <c r="L5" s="21"/>
    </row>
    <row r="6" spans="1:46" s="1" customFormat="1" ht="12" customHeight="1">
      <c r="B6" s="21"/>
      <c r="D6" s="118" t="s">
        <v>15</v>
      </c>
      <c r="L6" s="21"/>
    </row>
    <row r="7" spans="1:46" s="1" customFormat="1" ht="16.5" customHeight="1">
      <c r="B7" s="21"/>
      <c r="E7" s="412" t="str">
        <f>'Rekapitulace stavby'!K6</f>
        <v>Modernizace teplárny OB6</v>
      </c>
      <c r="F7" s="413"/>
      <c r="G7" s="413"/>
      <c r="H7" s="413"/>
      <c r="L7" s="21"/>
    </row>
    <row r="8" spans="1:46" s="1" customFormat="1" ht="12" customHeight="1">
      <c r="B8" s="21"/>
      <c r="D8" s="118" t="s">
        <v>241</v>
      </c>
      <c r="L8" s="21"/>
    </row>
    <row r="9" spans="1:46" s="2" customFormat="1" ht="16.5" customHeight="1">
      <c r="A9" s="35"/>
      <c r="B9" s="40"/>
      <c r="C9" s="35"/>
      <c r="D9" s="35"/>
      <c r="E9" s="412" t="s">
        <v>5338</v>
      </c>
      <c r="F9" s="415"/>
      <c r="G9" s="415"/>
      <c r="H9" s="415"/>
      <c r="I9" s="35"/>
      <c r="J9" s="35"/>
      <c r="K9" s="35"/>
      <c r="L9" s="52"/>
      <c r="S9" s="35"/>
      <c r="T9" s="35"/>
      <c r="U9" s="35"/>
      <c r="V9" s="35"/>
      <c r="W9" s="35"/>
      <c r="X9" s="35"/>
      <c r="Y9" s="35"/>
      <c r="Z9" s="35"/>
      <c r="AA9" s="35"/>
      <c r="AB9" s="35"/>
      <c r="AC9" s="35"/>
      <c r="AD9" s="35"/>
      <c r="AE9" s="35"/>
    </row>
    <row r="10" spans="1:46" s="2" customFormat="1" ht="12" customHeight="1">
      <c r="A10" s="35"/>
      <c r="B10" s="40"/>
      <c r="C10" s="35"/>
      <c r="D10" s="118" t="s">
        <v>432</v>
      </c>
      <c r="E10" s="35"/>
      <c r="F10" s="35"/>
      <c r="G10" s="35"/>
      <c r="H10" s="35"/>
      <c r="I10" s="35"/>
      <c r="J10" s="35"/>
      <c r="K10" s="35"/>
      <c r="L10" s="52"/>
      <c r="S10" s="35"/>
      <c r="T10" s="35"/>
      <c r="U10" s="35"/>
      <c r="V10" s="35"/>
      <c r="W10" s="35"/>
      <c r="X10" s="35"/>
      <c r="Y10" s="35"/>
      <c r="Z10" s="35"/>
      <c r="AA10" s="35"/>
      <c r="AB10" s="35"/>
      <c r="AC10" s="35"/>
      <c r="AD10" s="35"/>
      <c r="AE10" s="35"/>
    </row>
    <row r="11" spans="1:46" s="2" customFormat="1" ht="16.5" customHeight="1">
      <c r="A11" s="35"/>
      <c r="B11" s="40"/>
      <c r="C11" s="35"/>
      <c r="D11" s="35"/>
      <c r="E11" s="414" t="s">
        <v>5339</v>
      </c>
      <c r="F11" s="415"/>
      <c r="G11" s="415"/>
      <c r="H11" s="415"/>
      <c r="I11" s="35"/>
      <c r="J11" s="35"/>
      <c r="K11" s="35"/>
      <c r="L11" s="52"/>
      <c r="S11" s="35"/>
      <c r="T11" s="35"/>
      <c r="U11" s="35"/>
      <c r="V11" s="35"/>
      <c r="W11" s="35"/>
      <c r="X11" s="35"/>
      <c r="Y11" s="35"/>
      <c r="Z11" s="35"/>
      <c r="AA11" s="35"/>
      <c r="AB11" s="35"/>
      <c r="AC11" s="35"/>
      <c r="AD11" s="35"/>
      <c r="AE11" s="35"/>
    </row>
    <row r="12" spans="1:46" s="2" customFormat="1">
      <c r="A12" s="35"/>
      <c r="B12" s="40"/>
      <c r="C12" s="35"/>
      <c r="D12" s="35"/>
      <c r="E12" s="35"/>
      <c r="F12" s="35"/>
      <c r="G12" s="35"/>
      <c r="H12" s="35"/>
      <c r="I12" s="35"/>
      <c r="J12" s="35"/>
      <c r="K12" s="35"/>
      <c r="L12" s="52"/>
      <c r="S12" s="35"/>
      <c r="T12" s="35"/>
      <c r="U12" s="35"/>
      <c r="V12" s="35"/>
      <c r="W12" s="35"/>
      <c r="X12" s="35"/>
      <c r="Y12" s="35"/>
      <c r="Z12" s="35"/>
      <c r="AA12" s="35"/>
      <c r="AB12" s="35"/>
      <c r="AC12" s="35"/>
      <c r="AD12" s="35"/>
      <c r="AE12" s="35"/>
    </row>
    <row r="13" spans="1:46" s="2" customFormat="1" ht="12" customHeight="1">
      <c r="A13" s="35"/>
      <c r="B13" s="40"/>
      <c r="C13" s="35"/>
      <c r="D13" s="118" t="s">
        <v>17</v>
      </c>
      <c r="E13" s="35"/>
      <c r="F13" s="109" t="s">
        <v>1</v>
      </c>
      <c r="G13" s="35"/>
      <c r="H13" s="35"/>
      <c r="I13" s="118" t="s">
        <v>18</v>
      </c>
      <c r="J13" s="109" t="s">
        <v>1</v>
      </c>
      <c r="K13" s="35"/>
      <c r="L13" s="52"/>
      <c r="S13" s="35"/>
      <c r="T13" s="35"/>
      <c r="U13" s="35"/>
      <c r="V13" s="35"/>
      <c r="W13" s="35"/>
      <c r="X13" s="35"/>
      <c r="Y13" s="35"/>
      <c r="Z13" s="35"/>
      <c r="AA13" s="35"/>
      <c r="AB13" s="35"/>
      <c r="AC13" s="35"/>
      <c r="AD13" s="35"/>
      <c r="AE13" s="35"/>
    </row>
    <row r="14" spans="1:46" s="2" customFormat="1" ht="12" customHeight="1">
      <c r="A14" s="35"/>
      <c r="B14" s="40"/>
      <c r="C14" s="35"/>
      <c r="D14" s="118" t="s">
        <v>19</v>
      </c>
      <c r="E14" s="35"/>
      <c r="F14" s="109" t="s">
        <v>20</v>
      </c>
      <c r="G14" s="35"/>
      <c r="H14" s="35"/>
      <c r="I14" s="118" t="s">
        <v>21</v>
      </c>
      <c r="J14" s="119">
        <f>'Rekapitulace stavby'!AN8</f>
        <v>45363</v>
      </c>
      <c r="K14" s="35"/>
      <c r="L14" s="52"/>
      <c r="S14" s="35"/>
      <c r="T14" s="35"/>
      <c r="U14" s="35"/>
      <c r="V14" s="35"/>
      <c r="W14" s="35"/>
      <c r="X14" s="35"/>
      <c r="Y14" s="35"/>
      <c r="Z14" s="35"/>
      <c r="AA14" s="35"/>
      <c r="AB14" s="35"/>
      <c r="AC14" s="35"/>
      <c r="AD14" s="35"/>
      <c r="AE14" s="35"/>
    </row>
    <row r="15" spans="1:46" s="2" customFormat="1" ht="10.9" customHeight="1">
      <c r="A15" s="35"/>
      <c r="B15" s="40"/>
      <c r="C15" s="35"/>
      <c r="D15" s="35"/>
      <c r="E15" s="35"/>
      <c r="F15" s="35"/>
      <c r="G15" s="35"/>
      <c r="H15" s="35"/>
      <c r="I15" s="35"/>
      <c r="J15" s="35"/>
      <c r="K15" s="35"/>
      <c r="L15" s="52"/>
      <c r="S15" s="35"/>
      <c r="T15" s="35"/>
      <c r="U15" s="35"/>
      <c r="V15" s="35"/>
      <c r="W15" s="35"/>
      <c r="X15" s="35"/>
      <c r="Y15" s="35"/>
      <c r="Z15" s="35"/>
      <c r="AA15" s="35"/>
      <c r="AB15" s="35"/>
      <c r="AC15" s="35"/>
      <c r="AD15" s="35"/>
      <c r="AE15" s="35"/>
    </row>
    <row r="16" spans="1:46" s="2" customFormat="1" ht="12" customHeight="1">
      <c r="A16" s="35"/>
      <c r="B16" s="40"/>
      <c r="C16" s="35"/>
      <c r="D16" s="118" t="s">
        <v>22</v>
      </c>
      <c r="E16" s="35"/>
      <c r="F16" s="35"/>
      <c r="G16" s="35"/>
      <c r="H16" s="35"/>
      <c r="I16" s="118" t="s">
        <v>23</v>
      </c>
      <c r="J16" s="109" t="s">
        <v>1</v>
      </c>
      <c r="K16" s="35"/>
      <c r="L16" s="52"/>
      <c r="S16" s="35"/>
      <c r="T16" s="35"/>
      <c r="U16" s="35"/>
      <c r="V16" s="35"/>
      <c r="W16" s="35"/>
      <c r="X16" s="35"/>
      <c r="Y16" s="35"/>
      <c r="Z16" s="35"/>
      <c r="AA16" s="35"/>
      <c r="AB16" s="35"/>
      <c r="AC16" s="35"/>
      <c r="AD16" s="35"/>
      <c r="AE16" s="35"/>
    </row>
    <row r="17" spans="1:31" s="2" customFormat="1" ht="18" customHeight="1">
      <c r="A17" s="35"/>
      <c r="B17" s="40"/>
      <c r="C17" s="35"/>
      <c r="D17" s="35"/>
      <c r="E17" s="109" t="s">
        <v>24</v>
      </c>
      <c r="F17" s="35"/>
      <c r="G17" s="35"/>
      <c r="H17" s="35"/>
      <c r="I17" s="118" t="s">
        <v>25</v>
      </c>
      <c r="J17" s="109" t="s">
        <v>1</v>
      </c>
      <c r="K17" s="35"/>
      <c r="L17" s="52"/>
      <c r="S17" s="35"/>
      <c r="T17" s="35"/>
      <c r="U17" s="35"/>
      <c r="V17" s="35"/>
      <c r="W17" s="35"/>
      <c r="X17" s="35"/>
      <c r="Y17" s="35"/>
      <c r="Z17" s="35"/>
      <c r="AA17" s="35"/>
      <c r="AB17" s="35"/>
      <c r="AC17" s="35"/>
      <c r="AD17" s="35"/>
      <c r="AE17" s="35"/>
    </row>
    <row r="18" spans="1:31" s="2" customFormat="1" ht="6.95" customHeight="1">
      <c r="A18" s="35"/>
      <c r="B18" s="40"/>
      <c r="C18" s="35"/>
      <c r="D18" s="35"/>
      <c r="E18" s="35"/>
      <c r="F18" s="35"/>
      <c r="G18" s="35"/>
      <c r="H18" s="35"/>
      <c r="I18" s="35"/>
      <c r="J18" s="35"/>
      <c r="K18" s="35"/>
      <c r="L18" s="52"/>
      <c r="S18" s="35"/>
      <c r="T18" s="35"/>
      <c r="U18" s="35"/>
      <c r="V18" s="35"/>
      <c r="W18" s="35"/>
      <c r="X18" s="35"/>
      <c r="Y18" s="35"/>
      <c r="Z18" s="35"/>
      <c r="AA18" s="35"/>
      <c r="AB18" s="35"/>
      <c r="AC18" s="35"/>
      <c r="AD18" s="35"/>
      <c r="AE18" s="35"/>
    </row>
    <row r="19" spans="1:31" s="2" customFormat="1" ht="12" customHeight="1">
      <c r="A19" s="35"/>
      <c r="B19" s="40"/>
      <c r="C19" s="35"/>
      <c r="D19" s="118" t="s">
        <v>26</v>
      </c>
      <c r="E19" s="35"/>
      <c r="F19" s="35"/>
      <c r="G19" s="35"/>
      <c r="H19" s="35"/>
      <c r="I19" s="118" t="s">
        <v>23</v>
      </c>
      <c r="J19" s="31" t="str">
        <f>'Rekapitulace stavby'!AN13</f>
        <v>Vyplň údaj</v>
      </c>
      <c r="K19" s="35"/>
      <c r="L19" s="52"/>
      <c r="S19" s="35"/>
      <c r="T19" s="35"/>
      <c r="U19" s="35"/>
      <c r="V19" s="35"/>
      <c r="W19" s="35"/>
      <c r="X19" s="35"/>
      <c r="Y19" s="35"/>
      <c r="Z19" s="35"/>
      <c r="AA19" s="35"/>
      <c r="AB19" s="35"/>
      <c r="AC19" s="35"/>
      <c r="AD19" s="35"/>
      <c r="AE19" s="35"/>
    </row>
    <row r="20" spans="1:31" s="2" customFormat="1" ht="18" customHeight="1">
      <c r="A20" s="35"/>
      <c r="B20" s="40"/>
      <c r="C20" s="35"/>
      <c r="D20" s="35"/>
      <c r="E20" s="416" t="str">
        <f>'Rekapitulace stavby'!E14</f>
        <v>Vyplň údaj</v>
      </c>
      <c r="F20" s="417"/>
      <c r="G20" s="417"/>
      <c r="H20" s="417"/>
      <c r="I20" s="118" t="s">
        <v>25</v>
      </c>
      <c r="J20" s="31" t="str">
        <f>'Rekapitulace stavby'!AN14</f>
        <v>Vyplň údaj</v>
      </c>
      <c r="K20" s="35"/>
      <c r="L20" s="52"/>
      <c r="S20" s="35"/>
      <c r="T20" s="35"/>
      <c r="U20" s="35"/>
      <c r="V20" s="35"/>
      <c r="W20" s="35"/>
      <c r="X20" s="35"/>
      <c r="Y20" s="35"/>
      <c r="Z20" s="35"/>
      <c r="AA20" s="35"/>
      <c r="AB20" s="35"/>
      <c r="AC20" s="35"/>
      <c r="AD20" s="35"/>
      <c r="AE20" s="35"/>
    </row>
    <row r="21" spans="1:31" s="2" customFormat="1" ht="6.95" customHeight="1">
      <c r="A21" s="35"/>
      <c r="B21" s="40"/>
      <c r="C21" s="35"/>
      <c r="D21" s="35"/>
      <c r="E21" s="35"/>
      <c r="F21" s="35"/>
      <c r="G21" s="35"/>
      <c r="H21" s="35"/>
      <c r="I21" s="35"/>
      <c r="J21" s="35"/>
      <c r="K21" s="35"/>
      <c r="L21" s="52"/>
      <c r="S21" s="35"/>
      <c r="T21" s="35"/>
      <c r="U21" s="35"/>
      <c r="V21" s="35"/>
      <c r="W21" s="35"/>
      <c r="X21" s="35"/>
      <c r="Y21" s="35"/>
      <c r="Z21" s="35"/>
      <c r="AA21" s="35"/>
      <c r="AB21" s="35"/>
      <c r="AC21" s="35"/>
      <c r="AD21" s="35"/>
      <c r="AE21" s="35"/>
    </row>
    <row r="22" spans="1:31" s="2" customFormat="1" ht="12" customHeight="1">
      <c r="A22" s="35"/>
      <c r="B22" s="40"/>
      <c r="C22" s="35"/>
      <c r="D22" s="118" t="s">
        <v>28</v>
      </c>
      <c r="E22" s="35"/>
      <c r="F22" s="35"/>
      <c r="G22" s="35"/>
      <c r="H22" s="35"/>
      <c r="I22" s="118" t="s">
        <v>23</v>
      </c>
      <c r="J22" s="109" t="s">
        <v>1</v>
      </c>
      <c r="K22" s="35"/>
      <c r="L22" s="52"/>
      <c r="S22" s="35"/>
      <c r="T22" s="35"/>
      <c r="U22" s="35"/>
      <c r="V22" s="35"/>
      <c r="W22" s="35"/>
      <c r="X22" s="35"/>
      <c r="Y22" s="35"/>
      <c r="Z22" s="35"/>
      <c r="AA22" s="35"/>
      <c r="AB22" s="35"/>
      <c r="AC22" s="35"/>
      <c r="AD22" s="35"/>
      <c r="AE22" s="35"/>
    </row>
    <row r="23" spans="1:31" s="2" customFormat="1" ht="18" customHeight="1">
      <c r="A23" s="35"/>
      <c r="B23" s="40"/>
      <c r="C23" s="35"/>
      <c r="D23" s="35"/>
      <c r="E23" s="109" t="s">
        <v>29</v>
      </c>
      <c r="F23" s="35"/>
      <c r="G23" s="35"/>
      <c r="H23" s="35"/>
      <c r="I23" s="118" t="s">
        <v>25</v>
      </c>
      <c r="J23" s="109" t="s">
        <v>1</v>
      </c>
      <c r="K23" s="35"/>
      <c r="L23" s="52"/>
      <c r="S23" s="35"/>
      <c r="T23" s="35"/>
      <c r="U23" s="35"/>
      <c r="V23" s="35"/>
      <c r="W23" s="35"/>
      <c r="X23" s="35"/>
      <c r="Y23" s="35"/>
      <c r="Z23" s="35"/>
      <c r="AA23" s="35"/>
      <c r="AB23" s="35"/>
      <c r="AC23" s="35"/>
      <c r="AD23" s="35"/>
      <c r="AE23" s="35"/>
    </row>
    <row r="24" spans="1:31" s="2" customFormat="1" ht="6.95" customHeight="1">
      <c r="A24" s="35"/>
      <c r="B24" s="40"/>
      <c r="C24" s="35"/>
      <c r="D24" s="35"/>
      <c r="E24" s="35"/>
      <c r="F24" s="35"/>
      <c r="G24" s="35"/>
      <c r="H24" s="35"/>
      <c r="I24" s="35"/>
      <c r="J24" s="35"/>
      <c r="K24" s="35"/>
      <c r="L24" s="52"/>
      <c r="S24" s="35"/>
      <c r="T24" s="35"/>
      <c r="U24" s="35"/>
      <c r="V24" s="35"/>
      <c r="W24" s="35"/>
      <c r="X24" s="35"/>
      <c r="Y24" s="35"/>
      <c r="Z24" s="35"/>
      <c r="AA24" s="35"/>
      <c r="AB24" s="35"/>
      <c r="AC24" s="35"/>
      <c r="AD24" s="35"/>
      <c r="AE24" s="35"/>
    </row>
    <row r="25" spans="1:31" s="2" customFormat="1" ht="12" customHeight="1">
      <c r="A25" s="35"/>
      <c r="B25" s="40"/>
      <c r="C25" s="35"/>
      <c r="D25" s="118" t="s">
        <v>31</v>
      </c>
      <c r="E25" s="35"/>
      <c r="F25" s="35"/>
      <c r="G25" s="35"/>
      <c r="H25" s="35"/>
      <c r="I25" s="118" t="s">
        <v>23</v>
      </c>
      <c r="J25" s="109" t="s">
        <v>1</v>
      </c>
      <c r="K25" s="35"/>
      <c r="L25" s="52"/>
      <c r="S25" s="35"/>
      <c r="T25" s="35"/>
      <c r="U25" s="35"/>
      <c r="V25" s="35"/>
      <c r="W25" s="35"/>
      <c r="X25" s="35"/>
      <c r="Y25" s="35"/>
      <c r="Z25" s="35"/>
      <c r="AA25" s="35"/>
      <c r="AB25" s="35"/>
      <c r="AC25" s="35"/>
      <c r="AD25" s="35"/>
      <c r="AE25" s="35"/>
    </row>
    <row r="26" spans="1:31" s="2" customFormat="1" ht="18" customHeight="1">
      <c r="A26" s="35"/>
      <c r="B26" s="40"/>
      <c r="C26" s="35"/>
      <c r="D26" s="35"/>
      <c r="E26" s="109" t="s">
        <v>29</v>
      </c>
      <c r="F26" s="35"/>
      <c r="G26" s="35"/>
      <c r="H26" s="35"/>
      <c r="I26" s="118" t="s">
        <v>25</v>
      </c>
      <c r="J26" s="109" t="s">
        <v>1</v>
      </c>
      <c r="K26" s="35"/>
      <c r="L26" s="52"/>
      <c r="S26" s="35"/>
      <c r="T26" s="35"/>
      <c r="U26" s="35"/>
      <c r="V26" s="35"/>
      <c r="W26" s="35"/>
      <c r="X26" s="35"/>
      <c r="Y26" s="35"/>
      <c r="Z26" s="35"/>
      <c r="AA26" s="35"/>
      <c r="AB26" s="35"/>
      <c r="AC26" s="35"/>
      <c r="AD26" s="35"/>
      <c r="AE26" s="35"/>
    </row>
    <row r="27" spans="1:31" s="2" customFormat="1" ht="6.95" customHeight="1">
      <c r="A27" s="35"/>
      <c r="B27" s="40"/>
      <c r="C27" s="35"/>
      <c r="D27" s="35"/>
      <c r="E27" s="35"/>
      <c r="F27" s="35"/>
      <c r="G27" s="35"/>
      <c r="H27" s="35"/>
      <c r="I27" s="35"/>
      <c r="J27" s="35"/>
      <c r="K27" s="35"/>
      <c r="L27" s="52"/>
      <c r="S27" s="35"/>
      <c r="T27" s="35"/>
      <c r="U27" s="35"/>
      <c r="V27" s="35"/>
      <c r="W27" s="35"/>
      <c r="X27" s="35"/>
      <c r="Y27" s="35"/>
      <c r="Z27" s="35"/>
      <c r="AA27" s="35"/>
      <c r="AB27" s="35"/>
      <c r="AC27" s="35"/>
      <c r="AD27" s="35"/>
      <c r="AE27" s="35"/>
    </row>
    <row r="28" spans="1:31" s="2" customFormat="1" ht="12" customHeight="1">
      <c r="A28" s="35"/>
      <c r="B28" s="40"/>
      <c r="C28" s="35"/>
      <c r="D28" s="118" t="s">
        <v>32</v>
      </c>
      <c r="E28" s="35"/>
      <c r="F28" s="35"/>
      <c r="G28" s="35"/>
      <c r="H28" s="35"/>
      <c r="I28" s="35"/>
      <c r="J28" s="35"/>
      <c r="K28" s="35"/>
      <c r="L28" s="52"/>
      <c r="S28" s="35"/>
      <c r="T28" s="35"/>
      <c r="U28" s="35"/>
      <c r="V28" s="35"/>
      <c r="W28" s="35"/>
      <c r="X28" s="35"/>
      <c r="Y28" s="35"/>
      <c r="Z28" s="35"/>
      <c r="AA28" s="35"/>
      <c r="AB28" s="35"/>
      <c r="AC28" s="35"/>
      <c r="AD28" s="35"/>
      <c r="AE28" s="35"/>
    </row>
    <row r="29" spans="1:31" s="8" customFormat="1" ht="16.5" customHeight="1">
      <c r="A29" s="120"/>
      <c r="B29" s="121"/>
      <c r="C29" s="120"/>
      <c r="D29" s="120"/>
      <c r="E29" s="418" t="s">
        <v>1</v>
      </c>
      <c r="F29" s="418"/>
      <c r="G29" s="418"/>
      <c r="H29" s="418"/>
      <c r="I29" s="120"/>
      <c r="J29" s="120"/>
      <c r="K29" s="120"/>
      <c r="L29" s="122"/>
      <c r="S29" s="120"/>
      <c r="T29" s="120"/>
      <c r="U29" s="120"/>
      <c r="V29" s="120"/>
      <c r="W29" s="120"/>
      <c r="X29" s="120"/>
      <c r="Y29" s="120"/>
      <c r="Z29" s="120"/>
      <c r="AA29" s="120"/>
      <c r="AB29" s="120"/>
      <c r="AC29" s="120"/>
      <c r="AD29" s="120"/>
      <c r="AE29" s="120"/>
    </row>
    <row r="30" spans="1:31" s="2" customFormat="1" ht="6.95" customHeight="1">
      <c r="A30" s="35"/>
      <c r="B30" s="40"/>
      <c r="C30" s="35"/>
      <c r="D30" s="35"/>
      <c r="E30" s="35"/>
      <c r="F30" s="35"/>
      <c r="G30" s="35"/>
      <c r="H30" s="35"/>
      <c r="I30" s="35"/>
      <c r="J30" s="35"/>
      <c r="K30" s="35"/>
      <c r="L30" s="52"/>
      <c r="S30" s="35"/>
      <c r="T30" s="35"/>
      <c r="U30" s="35"/>
      <c r="V30" s="35"/>
      <c r="W30" s="35"/>
      <c r="X30" s="35"/>
      <c r="Y30" s="35"/>
      <c r="Z30" s="35"/>
      <c r="AA30" s="35"/>
      <c r="AB30" s="35"/>
      <c r="AC30" s="35"/>
      <c r="AD30" s="35"/>
      <c r="AE30" s="35"/>
    </row>
    <row r="31" spans="1:31" s="2" customFormat="1" ht="6.95" customHeight="1">
      <c r="A31" s="35"/>
      <c r="B31" s="40"/>
      <c r="C31" s="35"/>
      <c r="D31" s="123"/>
      <c r="E31" s="123"/>
      <c r="F31" s="123"/>
      <c r="G31" s="123"/>
      <c r="H31" s="123"/>
      <c r="I31" s="123"/>
      <c r="J31" s="123"/>
      <c r="K31" s="123"/>
      <c r="L31" s="52"/>
      <c r="S31" s="35"/>
      <c r="T31" s="35"/>
      <c r="U31" s="35"/>
      <c r="V31" s="35"/>
      <c r="W31" s="35"/>
      <c r="X31" s="35"/>
      <c r="Y31" s="35"/>
      <c r="Z31" s="35"/>
      <c r="AA31" s="35"/>
      <c r="AB31" s="35"/>
      <c r="AC31" s="35"/>
      <c r="AD31" s="35"/>
      <c r="AE31" s="35"/>
    </row>
    <row r="32" spans="1:31" s="2" customFormat="1" ht="25.35" customHeight="1">
      <c r="A32" s="35"/>
      <c r="B32" s="40"/>
      <c r="C32" s="35"/>
      <c r="D32" s="124" t="s">
        <v>33</v>
      </c>
      <c r="E32" s="35"/>
      <c r="F32" s="35"/>
      <c r="G32" s="35"/>
      <c r="H32" s="35"/>
      <c r="I32" s="35"/>
      <c r="J32" s="125">
        <f>ROUND(J128, 2)</f>
        <v>0</v>
      </c>
      <c r="K32" s="35"/>
      <c r="L32" s="52"/>
      <c r="S32" s="35"/>
      <c r="T32" s="35"/>
      <c r="U32" s="35"/>
      <c r="V32" s="35"/>
      <c r="W32" s="35"/>
      <c r="X32" s="35"/>
      <c r="Y32" s="35"/>
      <c r="Z32" s="35"/>
      <c r="AA32" s="35"/>
      <c r="AB32" s="35"/>
      <c r="AC32" s="35"/>
      <c r="AD32" s="35"/>
      <c r="AE32" s="35"/>
    </row>
    <row r="33" spans="1:31" s="2" customFormat="1" ht="6.95" customHeight="1">
      <c r="A33" s="35"/>
      <c r="B33" s="40"/>
      <c r="C33" s="35"/>
      <c r="D33" s="123"/>
      <c r="E33" s="123"/>
      <c r="F33" s="123"/>
      <c r="G33" s="123"/>
      <c r="H33" s="123"/>
      <c r="I33" s="123"/>
      <c r="J33" s="123"/>
      <c r="K33" s="123"/>
      <c r="L33" s="52"/>
      <c r="S33" s="35"/>
      <c r="T33" s="35"/>
      <c r="U33" s="35"/>
      <c r="V33" s="35"/>
      <c r="W33" s="35"/>
      <c r="X33" s="35"/>
      <c r="Y33" s="35"/>
      <c r="Z33" s="35"/>
      <c r="AA33" s="35"/>
      <c r="AB33" s="35"/>
      <c r="AC33" s="35"/>
      <c r="AD33" s="35"/>
      <c r="AE33" s="35"/>
    </row>
    <row r="34" spans="1:31" s="2" customFormat="1" ht="14.45" customHeight="1">
      <c r="A34" s="35"/>
      <c r="B34" s="40"/>
      <c r="C34" s="35"/>
      <c r="D34" s="35"/>
      <c r="E34" s="35"/>
      <c r="F34" s="126" t="s">
        <v>35</v>
      </c>
      <c r="G34" s="35"/>
      <c r="H34" s="35"/>
      <c r="I34" s="126" t="s">
        <v>34</v>
      </c>
      <c r="J34" s="126" t="s">
        <v>36</v>
      </c>
      <c r="K34" s="35"/>
      <c r="L34" s="52"/>
      <c r="S34" s="35"/>
      <c r="T34" s="35"/>
      <c r="U34" s="35"/>
      <c r="V34" s="35"/>
      <c r="W34" s="35"/>
      <c r="X34" s="35"/>
      <c r="Y34" s="35"/>
      <c r="Z34" s="35"/>
      <c r="AA34" s="35"/>
      <c r="AB34" s="35"/>
      <c r="AC34" s="35"/>
      <c r="AD34" s="35"/>
      <c r="AE34" s="35"/>
    </row>
    <row r="35" spans="1:31" s="2" customFormat="1" ht="14.45" customHeight="1">
      <c r="A35" s="35"/>
      <c r="B35" s="40"/>
      <c r="C35" s="35"/>
      <c r="D35" s="127" t="s">
        <v>37</v>
      </c>
      <c r="E35" s="118" t="s">
        <v>38</v>
      </c>
      <c r="F35" s="128">
        <f>ROUND((SUM(BE128:BE173)),  2)</f>
        <v>0</v>
      </c>
      <c r="G35" s="35"/>
      <c r="H35" s="35"/>
      <c r="I35" s="129">
        <v>0.21</v>
      </c>
      <c r="J35" s="128">
        <f>ROUND(((SUM(BE128:BE173))*I35),  2)</f>
        <v>0</v>
      </c>
      <c r="K35" s="35"/>
      <c r="L35" s="52"/>
      <c r="S35" s="35"/>
      <c r="T35" s="35"/>
      <c r="U35" s="35"/>
      <c r="V35" s="35"/>
      <c r="W35" s="35"/>
      <c r="X35" s="35"/>
      <c r="Y35" s="35"/>
      <c r="Z35" s="35"/>
      <c r="AA35" s="35"/>
      <c r="AB35" s="35"/>
      <c r="AC35" s="35"/>
      <c r="AD35" s="35"/>
      <c r="AE35" s="35"/>
    </row>
    <row r="36" spans="1:31" s="2" customFormat="1" ht="14.45" customHeight="1">
      <c r="A36" s="35"/>
      <c r="B36" s="40"/>
      <c r="C36" s="35"/>
      <c r="D36" s="35"/>
      <c r="E36" s="118" t="s">
        <v>39</v>
      </c>
      <c r="F36" s="128">
        <f>ROUND((SUM(BF128:BF173)),  2)</f>
        <v>0</v>
      </c>
      <c r="G36" s="35"/>
      <c r="H36" s="35"/>
      <c r="I36" s="129">
        <v>0.12</v>
      </c>
      <c r="J36" s="128">
        <f>ROUND(((SUM(BF128:BF173))*I36),  2)</f>
        <v>0</v>
      </c>
      <c r="K36" s="35"/>
      <c r="L36" s="52"/>
      <c r="S36" s="35"/>
      <c r="T36" s="35"/>
      <c r="U36" s="35"/>
      <c r="V36" s="35"/>
      <c r="W36" s="35"/>
      <c r="X36" s="35"/>
      <c r="Y36" s="35"/>
      <c r="Z36" s="35"/>
      <c r="AA36" s="35"/>
      <c r="AB36" s="35"/>
      <c r="AC36" s="35"/>
      <c r="AD36" s="35"/>
      <c r="AE36" s="35"/>
    </row>
    <row r="37" spans="1:31" s="2" customFormat="1" ht="14.45" hidden="1" customHeight="1">
      <c r="A37" s="35"/>
      <c r="B37" s="40"/>
      <c r="C37" s="35"/>
      <c r="D37" s="35"/>
      <c r="E37" s="118" t="s">
        <v>40</v>
      </c>
      <c r="F37" s="128">
        <f>ROUND((SUM(BG128:BG173)),  2)</f>
        <v>0</v>
      </c>
      <c r="G37" s="35"/>
      <c r="H37" s="35"/>
      <c r="I37" s="129">
        <v>0.21</v>
      </c>
      <c r="J37" s="128">
        <f>0</f>
        <v>0</v>
      </c>
      <c r="K37" s="35"/>
      <c r="L37" s="52"/>
      <c r="S37" s="35"/>
      <c r="T37" s="35"/>
      <c r="U37" s="35"/>
      <c r="V37" s="35"/>
      <c r="W37" s="35"/>
      <c r="X37" s="35"/>
      <c r="Y37" s="35"/>
      <c r="Z37" s="35"/>
      <c r="AA37" s="35"/>
      <c r="AB37" s="35"/>
      <c r="AC37" s="35"/>
      <c r="AD37" s="35"/>
      <c r="AE37" s="35"/>
    </row>
    <row r="38" spans="1:31" s="2" customFormat="1" ht="14.45" hidden="1" customHeight="1">
      <c r="A38" s="35"/>
      <c r="B38" s="40"/>
      <c r="C38" s="35"/>
      <c r="D38" s="35"/>
      <c r="E38" s="118" t="s">
        <v>41</v>
      </c>
      <c r="F38" s="128">
        <f>ROUND((SUM(BH128:BH173)),  2)</f>
        <v>0</v>
      </c>
      <c r="G38" s="35"/>
      <c r="H38" s="35"/>
      <c r="I38" s="129">
        <v>0.12</v>
      </c>
      <c r="J38" s="128">
        <f>0</f>
        <v>0</v>
      </c>
      <c r="K38" s="35"/>
      <c r="L38" s="52"/>
      <c r="S38" s="35"/>
      <c r="T38" s="35"/>
      <c r="U38" s="35"/>
      <c r="V38" s="35"/>
      <c r="W38" s="35"/>
      <c r="X38" s="35"/>
      <c r="Y38" s="35"/>
      <c r="Z38" s="35"/>
      <c r="AA38" s="35"/>
      <c r="AB38" s="35"/>
      <c r="AC38" s="35"/>
      <c r="AD38" s="35"/>
      <c r="AE38" s="35"/>
    </row>
    <row r="39" spans="1:31" s="2" customFormat="1" ht="14.45" hidden="1" customHeight="1">
      <c r="A39" s="35"/>
      <c r="B39" s="40"/>
      <c r="C39" s="35"/>
      <c r="D39" s="35"/>
      <c r="E39" s="118" t="s">
        <v>42</v>
      </c>
      <c r="F39" s="128">
        <f>ROUND((SUM(BI128:BI173)),  2)</f>
        <v>0</v>
      </c>
      <c r="G39" s="35"/>
      <c r="H39" s="35"/>
      <c r="I39" s="129">
        <v>0</v>
      </c>
      <c r="J39" s="128">
        <f>0</f>
        <v>0</v>
      </c>
      <c r="K39" s="35"/>
      <c r="L39" s="52"/>
      <c r="S39" s="35"/>
      <c r="T39" s="35"/>
      <c r="U39" s="35"/>
      <c r="V39" s="35"/>
      <c r="W39" s="35"/>
      <c r="X39" s="35"/>
      <c r="Y39" s="35"/>
      <c r="Z39" s="35"/>
      <c r="AA39" s="35"/>
      <c r="AB39" s="35"/>
      <c r="AC39" s="35"/>
      <c r="AD39" s="35"/>
      <c r="AE39" s="35"/>
    </row>
    <row r="40" spans="1:31" s="2" customFormat="1" ht="6.95" customHeight="1">
      <c r="A40" s="35"/>
      <c r="B40" s="40"/>
      <c r="C40" s="35"/>
      <c r="D40" s="35"/>
      <c r="E40" s="35"/>
      <c r="F40" s="35"/>
      <c r="G40" s="35"/>
      <c r="H40" s="35"/>
      <c r="I40" s="35"/>
      <c r="J40" s="35"/>
      <c r="K40" s="35"/>
      <c r="L40" s="52"/>
      <c r="S40" s="35"/>
      <c r="T40" s="35"/>
      <c r="U40" s="35"/>
      <c r="V40" s="35"/>
      <c r="W40" s="35"/>
      <c r="X40" s="35"/>
      <c r="Y40" s="35"/>
      <c r="Z40" s="35"/>
      <c r="AA40" s="35"/>
      <c r="AB40" s="35"/>
      <c r="AC40" s="35"/>
      <c r="AD40" s="35"/>
      <c r="AE40" s="35"/>
    </row>
    <row r="41" spans="1:31" s="2" customFormat="1" ht="25.35" customHeight="1">
      <c r="A41" s="35"/>
      <c r="B41" s="40"/>
      <c r="C41" s="130"/>
      <c r="D41" s="131" t="s">
        <v>43</v>
      </c>
      <c r="E41" s="132"/>
      <c r="F41" s="132"/>
      <c r="G41" s="133" t="s">
        <v>44</v>
      </c>
      <c r="H41" s="134" t="s">
        <v>7622</v>
      </c>
      <c r="I41" s="132"/>
      <c r="J41" s="135">
        <f>SUM(J32:J39)</f>
        <v>0</v>
      </c>
      <c r="K41" s="136"/>
      <c r="L41" s="52"/>
      <c r="S41" s="35"/>
      <c r="T41" s="35"/>
      <c r="U41" s="35"/>
      <c r="V41" s="35"/>
      <c r="W41" s="35"/>
      <c r="X41" s="35"/>
      <c r="Y41" s="35"/>
      <c r="Z41" s="35"/>
      <c r="AA41" s="35"/>
      <c r="AB41" s="35"/>
      <c r="AC41" s="35"/>
      <c r="AD41" s="35"/>
      <c r="AE41" s="35"/>
    </row>
    <row r="42" spans="1:31" s="2" customFormat="1" ht="14.45" customHeight="1">
      <c r="A42" s="35"/>
      <c r="B42" s="40"/>
      <c r="C42" s="35"/>
      <c r="D42" s="35"/>
      <c r="E42" s="35"/>
      <c r="F42" s="35"/>
      <c r="G42" s="35"/>
      <c r="H42" s="35"/>
      <c r="I42" s="35"/>
      <c r="J42" s="35"/>
      <c r="K42" s="35"/>
      <c r="L42" s="52"/>
      <c r="S42" s="35"/>
      <c r="T42" s="35"/>
      <c r="U42" s="35"/>
      <c r="V42" s="35"/>
      <c r="W42" s="35"/>
      <c r="X42" s="35"/>
      <c r="Y42" s="35"/>
      <c r="Z42" s="35"/>
      <c r="AA42" s="35"/>
      <c r="AB42" s="35"/>
      <c r="AC42" s="35"/>
      <c r="AD42" s="35"/>
      <c r="AE42" s="35"/>
    </row>
    <row r="43" spans="1:31" s="1" customFormat="1" ht="14.45" customHeight="1">
      <c r="B43" s="21"/>
      <c r="L43" s="21"/>
    </row>
    <row r="44" spans="1:31" s="1" customFormat="1" ht="14.45" customHeight="1">
      <c r="B44" s="21"/>
      <c r="L44" s="21"/>
    </row>
    <row r="45" spans="1:31" s="1" customFormat="1" ht="14.45" customHeight="1">
      <c r="B45" s="21"/>
      <c r="L45" s="21"/>
    </row>
    <row r="46" spans="1:31" s="1" customFormat="1" ht="14.45" customHeight="1">
      <c r="B46" s="21"/>
      <c r="L46" s="21"/>
    </row>
    <row r="47" spans="1:31" s="1" customFormat="1" ht="14.45" customHeight="1">
      <c r="B47" s="21"/>
      <c r="L47" s="21"/>
    </row>
    <row r="48" spans="1:31" s="1" customFormat="1" ht="14.45" customHeight="1">
      <c r="B48" s="21"/>
      <c r="L48" s="21"/>
    </row>
    <row r="49" spans="1:31" s="1" customFormat="1" ht="14.45" customHeight="1">
      <c r="B49" s="21"/>
      <c r="L49" s="21"/>
    </row>
    <row r="50" spans="1:31" s="2" customFormat="1" ht="14.45" customHeight="1">
      <c r="B50" s="52"/>
      <c r="D50" s="137" t="s">
        <v>45</v>
      </c>
      <c r="E50" s="138"/>
      <c r="F50" s="138"/>
      <c r="G50" s="137" t="s">
        <v>46</v>
      </c>
      <c r="H50" s="138"/>
      <c r="I50" s="138"/>
      <c r="J50" s="138"/>
      <c r="K50" s="138"/>
      <c r="L50" s="52"/>
    </row>
    <row r="51" spans="1:31">
      <c r="B51" s="21"/>
      <c r="L51" s="21"/>
    </row>
    <row r="52" spans="1:31">
      <c r="B52" s="21"/>
      <c r="L52" s="21"/>
    </row>
    <row r="53" spans="1:31">
      <c r="B53" s="21"/>
      <c r="L53" s="21"/>
    </row>
    <row r="54" spans="1:31">
      <c r="B54" s="21"/>
      <c r="L54" s="21"/>
    </row>
    <row r="55" spans="1:31">
      <c r="B55" s="21"/>
      <c r="L55" s="21"/>
    </row>
    <row r="56" spans="1:31">
      <c r="B56" s="21"/>
      <c r="L56" s="21"/>
    </row>
    <row r="57" spans="1:31">
      <c r="B57" s="21"/>
      <c r="L57" s="21"/>
    </row>
    <row r="58" spans="1:31">
      <c r="B58" s="21"/>
      <c r="L58" s="21"/>
    </row>
    <row r="59" spans="1:31">
      <c r="B59" s="21"/>
      <c r="L59" s="21"/>
    </row>
    <row r="60" spans="1:31">
      <c r="B60" s="21"/>
      <c r="L60" s="21"/>
    </row>
    <row r="61" spans="1:31" s="2" customFormat="1" ht="12.75">
      <c r="A61" s="35"/>
      <c r="B61" s="40"/>
      <c r="C61" s="35"/>
      <c r="D61" s="139" t="s">
        <v>47</v>
      </c>
      <c r="E61" s="140"/>
      <c r="F61" s="141" t="s">
        <v>48</v>
      </c>
      <c r="G61" s="139" t="s">
        <v>47</v>
      </c>
      <c r="H61" s="140"/>
      <c r="I61" s="140"/>
      <c r="J61" s="142" t="s">
        <v>48</v>
      </c>
      <c r="K61" s="140"/>
      <c r="L61" s="52"/>
      <c r="S61" s="35"/>
      <c r="T61" s="35"/>
      <c r="U61" s="35"/>
      <c r="V61" s="35"/>
      <c r="W61" s="35"/>
      <c r="X61" s="35"/>
      <c r="Y61" s="35"/>
      <c r="Z61" s="35"/>
      <c r="AA61" s="35"/>
      <c r="AB61" s="35"/>
      <c r="AC61" s="35"/>
      <c r="AD61" s="35"/>
      <c r="AE61" s="35"/>
    </row>
    <row r="62" spans="1:31">
      <c r="B62" s="21"/>
      <c r="L62" s="21"/>
    </row>
    <row r="63" spans="1:31">
      <c r="B63" s="21"/>
      <c r="L63" s="21"/>
    </row>
    <row r="64" spans="1:31">
      <c r="B64" s="21"/>
      <c r="L64" s="21"/>
    </row>
    <row r="65" spans="1:31" s="2" customFormat="1" ht="12.75">
      <c r="A65" s="35"/>
      <c r="B65" s="40"/>
      <c r="C65" s="35"/>
      <c r="D65" s="137" t="s">
        <v>49</v>
      </c>
      <c r="E65" s="143"/>
      <c r="F65" s="143"/>
      <c r="G65" s="137" t="s">
        <v>50</v>
      </c>
      <c r="H65" s="143"/>
      <c r="I65" s="143"/>
      <c r="J65" s="143"/>
      <c r="K65" s="143"/>
      <c r="L65" s="52"/>
      <c r="S65" s="35"/>
      <c r="T65" s="35"/>
      <c r="U65" s="35"/>
      <c r="V65" s="35"/>
      <c r="W65" s="35"/>
      <c r="X65" s="35"/>
      <c r="Y65" s="35"/>
      <c r="Z65" s="35"/>
      <c r="AA65" s="35"/>
      <c r="AB65" s="35"/>
      <c r="AC65" s="35"/>
      <c r="AD65" s="35"/>
      <c r="AE65" s="35"/>
    </row>
    <row r="66" spans="1:31">
      <c r="B66" s="21"/>
      <c r="L66" s="21"/>
    </row>
    <row r="67" spans="1:31">
      <c r="B67" s="21"/>
      <c r="L67" s="21"/>
    </row>
    <row r="68" spans="1:31">
      <c r="B68" s="21"/>
      <c r="L68" s="21"/>
    </row>
    <row r="69" spans="1:31">
      <c r="B69" s="21"/>
      <c r="L69" s="21"/>
    </row>
    <row r="70" spans="1:31">
      <c r="B70" s="21"/>
      <c r="L70" s="21"/>
    </row>
    <row r="71" spans="1:31">
      <c r="B71" s="21"/>
      <c r="L71" s="21"/>
    </row>
    <row r="72" spans="1:31">
      <c r="B72" s="21"/>
      <c r="L72" s="21"/>
    </row>
    <row r="73" spans="1:31">
      <c r="B73" s="21"/>
      <c r="L73" s="21"/>
    </row>
    <row r="74" spans="1:31">
      <c r="B74" s="21"/>
      <c r="L74" s="21"/>
    </row>
    <row r="75" spans="1:31">
      <c r="B75" s="21"/>
      <c r="L75" s="21"/>
    </row>
    <row r="76" spans="1:31" s="2" customFormat="1" ht="12.75">
      <c r="A76" s="35"/>
      <c r="B76" s="40"/>
      <c r="C76" s="35"/>
      <c r="D76" s="139" t="s">
        <v>47</v>
      </c>
      <c r="E76" s="140"/>
      <c r="F76" s="141" t="s">
        <v>48</v>
      </c>
      <c r="G76" s="139" t="s">
        <v>47</v>
      </c>
      <c r="H76" s="140"/>
      <c r="I76" s="140"/>
      <c r="J76" s="142" t="s">
        <v>48</v>
      </c>
      <c r="K76" s="140"/>
      <c r="L76" s="52"/>
      <c r="S76" s="35"/>
      <c r="T76" s="35"/>
      <c r="U76" s="35"/>
      <c r="V76" s="35"/>
      <c r="W76" s="35"/>
      <c r="X76" s="35"/>
      <c r="Y76" s="35"/>
      <c r="Z76" s="35"/>
      <c r="AA76" s="35"/>
      <c r="AB76" s="35"/>
      <c r="AC76" s="35"/>
      <c r="AD76" s="35"/>
      <c r="AE76" s="35"/>
    </row>
    <row r="77" spans="1:31" s="2" customFormat="1" ht="14.45" customHeight="1">
      <c r="A77" s="35"/>
      <c r="B77" s="144"/>
      <c r="C77" s="145"/>
      <c r="D77" s="145"/>
      <c r="E77" s="145"/>
      <c r="F77" s="145"/>
      <c r="G77" s="145"/>
      <c r="H77" s="145"/>
      <c r="I77" s="145"/>
      <c r="J77" s="145"/>
      <c r="K77" s="145"/>
      <c r="L77" s="52"/>
      <c r="S77" s="35"/>
      <c r="T77" s="35"/>
      <c r="U77" s="35"/>
      <c r="V77" s="35"/>
      <c r="W77" s="35"/>
      <c r="X77" s="35"/>
      <c r="Y77" s="35"/>
      <c r="Z77" s="35"/>
      <c r="AA77" s="35"/>
      <c r="AB77" s="35"/>
      <c r="AC77" s="35"/>
      <c r="AD77" s="35"/>
      <c r="AE77" s="35"/>
    </row>
    <row r="81" spans="1:31" s="2" customFormat="1" ht="6.95" customHeight="1">
      <c r="A81" s="35"/>
      <c r="B81" s="146"/>
      <c r="C81" s="147"/>
      <c r="D81" s="147"/>
      <c r="E81" s="147"/>
      <c r="F81" s="147"/>
      <c r="G81" s="147"/>
      <c r="H81" s="147"/>
      <c r="I81" s="147"/>
      <c r="J81" s="147"/>
      <c r="K81" s="147"/>
      <c r="L81" s="52"/>
      <c r="S81" s="35"/>
      <c r="T81" s="35"/>
      <c r="U81" s="35"/>
      <c r="V81" s="35"/>
      <c r="W81" s="35"/>
      <c r="X81" s="35"/>
      <c r="Y81" s="35"/>
      <c r="Z81" s="35"/>
      <c r="AA81" s="35"/>
      <c r="AB81" s="35"/>
      <c r="AC81" s="35"/>
      <c r="AD81" s="35"/>
      <c r="AE81" s="35"/>
    </row>
    <row r="82" spans="1:31" s="2" customFormat="1" ht="24.95" customHeight="1">
      <c r="A82" s="35"/>
      <c r="B82" s="36"/>
      <c r="C82" s="24" t="s">
        <v>242</v>
      </c>
      <c r="D82" s="37"/>
      <c r="E82" s="37"/>
      <c r="F82" s="37"/>
      <c r="G82" s="37"/>
      <c r="H82" s="37"/>
      <c r="I82" s="37"/>
      <c r="J82" s="37"/>
      <c r="K82" s="37"/>
      <c r="L82" s="52"/>
      <c r="S82" s="35"/>
      <c r="T82" s="35"/>
      <c r="U82" s="35"/>
      <c r="V82" s="35"/>
      <c r="W82" s="35"/>
      <c r="X82" s="35"/>
      <c r="Y82" s="35"/>
      <c r="Z82" s="35"/>
      <c r="AA82" s="35"/>
      <c r="AB82" s="35"/>
      <c r="AC82" s="35"/>
      <c r="AD82" s="35"/>
      <c r="AE82" s="35"/>
    </row>
    <row r="83" spans="1:31" s="2" customFormat="1" ht="6.95" customHeight="1">
      <c r="A83" s="35"/>
      <c r="B83" s="36"/>
      <c r="C83" s="37"/>
      <c r="D83" s="37"/>
      <c r="E83" s="37"/>
      <c r="F83" s="37"/>
      <c r="G83" s="37"/>
      <c r="H83" s="37"/>
      <c r="I83" s="37"/>
      <c r="J83" s="37"/>
      <c r="K83" s="37"/>
      <c r="L83" s="52"/>
      <c r="S83" s="35"/>
      <c r="T83" s="35"/>
      <c r="U83" s="35"/>
      <c r="V83" s="35"/>
      <c r="W83" s="35"/>
      <c r="X83" s="35"/>
      <c r="Y83" s="35"/>
      <c r="Z83" s="35"/>
      <c r="AA83" s="35"/>
      <c r="AB83" s="35"/>
      <c r="AC83" s="35"/>
      <c r="AD83" s="35"/>
      <c r="AE83" s="35"/>
    </row>
    <row r="84" spans="1:31" s="2" customFormat="1" ht="12" customHeight="1">
      <c r="A84" s="35"/>
      <c r="B84" s="36"/>
      <c r="C84" s="30" t="s">
        <v>15</v>
      </c>
      <c r="D84" s="37"/>
      <c r="E84" s="37"/>
      <c r="F84" s="37"/>
      <c r="G84" s="37"/>
      <c r="H84" s="37"/>
      <c r="I84" s="37"/>
      <c r="J84" s="37"/>
      <c r="K84" s="37"/>
      <c r="L84" s="52"/>
      <c r="S84" s="35"/>
      <c r="T84" s="35"/>
      <c r="U84" s="35"/>
      <c r="V84" s="35"/>
      <c r="W84" s="35"/>
      <c r="X84" s="35"/>
      <c r="Y84" s="35"/>
      <c r="Z84" s="35"/>
      <c r="AA84" s="35"/>
      <c r="AB84" s="35"/>
      <c r="AC84" s="35"/>
      <c r="AD84" s="35"/>
      <c r="AE84" s="35"/>
    </row>
    <row r="85" spans="1:31" s="2" customFormat="1" ht="16.5" customHeight="1">
      <c r="A85" s="35"/>
      <c r="B85" s="36"/>
      <c r="C85" s="37"/>
      <c r="D85" s="37"/>
      <c r="E85" s="410" t="str">
        <f>E7</f>
        <v>Modernizace teplárny OB6</v>
      </c>
      <c r="F85" s="411"/>
      <c r="G85" s="411"/>
      <c r="H85" s="411"/>
      <c r="I85" s="37"/>
      <c r="J85" s="37"/>
      <c r="K85" s="37"/>
      <c r="L85" s="52"/>
      <c r="S85" s="35"/>
      <c r="T85" s="35"/>
      <c r="U85" s="35"/>
      <c r="V85" s="35"/>
      <c r="W85" s="35"/>
      <c r="X85" s="35"/>
      <c r="Y85" s="35"/>
      <c r="Z85" s="35"/>
      <c r="AA85" s="35"/>
      <c r="AB85" s="35"/>
      <c r="AC85" s="35"/>
      <c r="AD85" s="35"/>
      <c r="AE85" s="35"/>
    </row>
    <row r="86" spans="1:31" s="1" customFormat="1" ht="12" customHeight="1">
      <c r="B86" s="22"/>
      <c r="C86" s="30" t="s">
        <v>241</v>
      </c>
      <c r="D86" s="23"/>
      <c r="E86" s="23"/>
      <c r="F86" s="23"/>
      <c r="G86" s="23"/>
      <c r="H86" s="23"/>
      <c r="I86" s="23"/>
      <c r="J86" s="23"/>
      <c r="K86" s="23"/>
      <c r="L86" s="21"/>
    </row>
    <row r="87" spans="1:31" s="2" customFormat="1" ht="16.5" customHeight="1">
      <c r="A87" s="35"/>
      <c r="B87" s="36"/>
      <c r="C87" s="37"/>
      <c r="D87" s="37"/>
      <c r="E87" s="410" t="s">
        <v>5338</v>
      </c>
      <c r="F87" s="409"/>
      <c r="G87" s="409"/>
      <c r="H87" s="409"/>
      <c r="I87" s="37"/>
      <c r="J87" s="37"/>
      <c r="K87" s="37"/>
      <c r="L87" s="52"/>
      <c r="S87" s="35"/>
      <c r="T87" s="35"/>
      <c r="U87" s="35"/>
      <c r="V87" s="35"/>
      <c r="W87" s="35"/>
      <c r="X87" s="35"/>
      <c r="Y87" s="35"/>
      <c r="Z87" s="35"/>
      <c r="AA87" s="35"/>
      <c r="AB87" s="35"/>
      <c r="AC87" s="35"/>
      <c r="AD87" s="35"/>
      <c r="AE87" s="35"/>
    </row>
    <row r="88" spans="1:31" s="2" customFormat="1" ht="12" customHeight="1">
      <c r="A88" s="35"/>
      <c r="B88" s="36"/>
      <c r="C88" s="30" t="s">
        <v>432</v>
      </c>
      <c r="D88" s="37"/>
      <c r="E88" s="37"/>
      <c r="F88" s="37"/>
      <c r="G88" s="37"/>
      <c r="H88" s="37"/>
      <c r="I88" s="37"/>
      <c r="J88" s="37"/>
      <c r="K88" s="37"/>
      <c r="L88" s="52"/>
      <c r="S88" s="35"/>
      <c r="T88" s="35"/>
      <c r="U88" s="35"/>
      <c r="V88" s="35"/>
      <c r="W88" s="35"/>
      <c r="X88" s="35"/>
      <c r="Y88" s="35"/>
      <c r="Z88" s="35"/>
      <c r="AA88" s="35"/>
      <c r="AB88" s="35"/>
      <c r="AC88" s="35"/>
      <c r="AD88" s="35"/>
      <c r="AE88" s="35"/>
    </row>
    <row r="89" spans="1:31" s="2" customFormat="1" ht="16.5" customHeight="1">
      <c r="A89" s="35"/>
      <c r="B89" s="36"/>
      <c r="C89" s="37"/>
      <c r="D89" s="37"/>
      <c r="E89" s="384" t="str">
        <f>E11</f>
        <v>SO 113-D1.1 - Architektonicko-stavební a konstrukční řešení</v>
      </c>
      <c r="F89" s="409"/>
      <c r="G89" s="409"/>
      <c r="H89" s="409"/>
      <c r="I89" s="37"/>
      <c r="J89" s="37"/>
      <c r="K89" s="37"/>
      <c r="L89" s="52"/>
      <c r="S89" s="35"/>
      <c r="T89" s="35"/>
      <c r="U89" s="35"/>
      <c r="V89" s="35"/>
      <c r="W89" s="35"/>
      <c r="X89" s="35"/>
      <c r="Y89" s="35"/>
      <c r="Z89" s="35"/>
      <c r="AA89" s="35"/>
      <c r="AB89" s="35"/>
      <c r="AC89" s="35"/>
      <c r="AD89" s="35"/>
      <c r="AE89" s="35"/>
    </row>
    <row r="90" spans="1:31" s="2" customFormat="1" ht="6.95" customHeight="1">
      <c r="A90" s="35"/>
      <c r="B90" s="36"/>
      <c r="C90" s="37"/>
      <c r="D90" s="37"/>
      <c r="E90" s="37"/>
      <c r="F90" s="37"/>
      <c r="G90" s="37"/>
      <c r="H90" s="37"/>
      <c r="I90" s="37"/>
      <c r="J90" s="37"/>
      <c r="K90" s="37"/>
      <c r="L90" s="52"/>
      <c r="S90" s="35"/>
      <c r="T90" s="35"/>
      <c r="U90" s="35"/>
      <c r="V90" s="35"/>
      <c r="W90" s="35"/>
      <c r="X90" s="35"/>
      <c r="Y90" s="35"/>
      <c r="Z90" s="35"/>
      <c r="AA90" s="35"/>
      <c r="AB90" s="35"/>
      <c r="AC90" s="35"/>
      <c r="AD90" s="35"/>
      <c r="AE90" s="35"/>
    </row>
    <row r="91" spans="1:31" s="2" customFormat="1" ht="12" customHeight="1">
      <c r="A91" s="35"/>
      <c r="B91" s="36"/>
      <c r="C91" s="30" t="s">
        <v>19</v>
      </c>
      <c r="D91" s="37"/>
      <c r="E91" s="37"/>
      <c r="F91" s="28" t="str">
        <f>F14</f>
        <v>Mladá Boleslav</v>
      </c>
      <c r="G91" s="37"/>
      <c r="H91" s="37"/>
      <c r="I91" s="30" t="s">
        <v>21</v>
      </c>
      <c r="J91" s="67">
        <f>IF(J14="","",J14)</f>
        <v>45363</v>
      </c>
      <c r="K91" s="37"/>
      <c r="L91" s="52"/>
      <c r="S91" s="35"/>
      <c r="T91" s="35"/>
      <c r="U91" s="35"/>
      <c r="V91" s="35"/>
      <c r="W91" s="35"/>
      <c r="X91" s="35"/>
      <c r="Y91" s="35"/>
      <c r="Z91" s="35"/>
      <c r="AA91" s="35"/>
      <c r="AB91" s="35"/>
      <c r="AC91" s="35"/>
      <c r="AD91" s="35"/>
      <c r="AE91" s="35"/>
    </row>
    <row r="92" spans="1:31" s="2" customFormat="1" ht="6.95" customHeight="1">
      <c r="A92" s="35"/>
      <c r="B92" s="36"/>
      <c r="C92" s="37"/>
      <c r="D92" s="37"/>
      <c r="E92" s="37"/>
      <c r="F92" s="37"/>
      <c r="G92" s="37"/>
      <c r="H92" s="37"/>
      <c r="I92" s="37"/>
      <c r="J92" s="37"/>
      <c r="K92" s="37"/>
      <c r="L92" s="52"/>
      <c r="S92" s="35"/>
      <c r="T92" s="35"/>
      <c r="U92" s="35"/>
      <c r="V92" s="35"/>
      <c r="W92" s="35"/>
      <c r="X92" s="35"/>
      <c r="Y92" s="35"/>
      <c r="Z92" s="35"/>
      <c r="AA92" s="35"/>
      <c r="AB92" s="35"/>
      <c r="AC92" s="35"/>
      <c r="AD92" s="35"/>
      <c r="AE92" s="35"/>
    </row>
    <row r="93" spans="1:31" s="2" customFormat="1" ht="15.2" customHeight="1">
      <c r="A93" s="35"/>
      <c r="B93" s="36"/>
      <c r="C93" s="30" t="s">
        <v>22</v>
      </c>
      <c r="D93" s="37"/>
      <c r="E93" s="37"/>
      <c r="F93" s="28" t="str">
        <f>E17</f>
        <v xml:space="preserve">ŠKO-ENERGO s.r.o. </v>
      </c>
      <c r="G93" s="37"/>
      <c r="H93" s="37"/>
      <c r="I93" s="30" t="s">
        <v>28</v>
      </c>
      <c r="J93" s="33" t="str">
        <f>E23</f>
        <v>AFRY CZ s.r.o.</v>
      </c>
      <c r="K93" s="37"/>
      <c r="L93" s="52"/>
      <c r="S93" s="35"/>
      <c r="T93" s="35"/>
      <c r="U93" s="35"/>
      <c r="V93" s="35"/>
      <c r="W93" s="35"/>
      <c r="X93" s="35"/>
      <c r="Y93" s="35"/>
      <c r="Z93" s="35"/>
      <c r="AA93" s="35"/>
      <c r="AB93" s="35"/>
      <c r="AC93" s="35"/>
      <c r="AD93" s="35"/>
      <c r="AE93" s="35"/>
    </row>
    <row r="94" spans="1:31" s="2" customFormat="1" ht="15.2" customHeight="1">
      <c r="A94" s="35"/>
      <c r="B94" s="36"/>
      <c r="C94" s="30" t="s">
        <v>26</v>
      </c>
      <c r="D94" s="37"/>
      <c r="E94" s="37"/>
      <c r="F94" s="28" t="str">
        <f>IF(E20="","",E20)</f>
        <v>Vyplň údaj</v>
      </c>
      <c r="G94" s="37"/>
      <c r="H94" s="37"/>
      <c r="I94" s="30" t="s">
        <v>31</v>
      </c>
      <c r="J94" s="33" t="str">
        <f>E26</f>
        <v>AFRY CZ s.r.o.</v>
      </c>
      <c r="K94" s="37"/>
      <c r="L94" s="52"/>
      <c r="S94" s="35"/>
      <c r="T94" s="35"/>
      <c r="U94" s="35"/>
      <c r="V94" s="35"/>
      <c r="W94" s="35"/>
      <c r="X94" s="35"/>
      <c r="Y94" s="35"/>
      <c r="Z94" s="35"/>
      <c r="AA94" s="35"/>
      <c r="AB94" s="35"/>
      <c r="AC94" s="35"/>
      <c r="AD94" s="35"/>
      <c r="AE94" s="35"/>
    </row>
    <row r="95" spans="1:31" s="2" customFormat="1" ht="10.35" customHeight="1">
      <c r="A95" s="35"/>
      <c r="B95" s="36"/>
      <c r="C95" s="37"/>
      <c r="D95" s="37"/>
      <c r="E95" s="37"/>
      <c r="F95" s="37"/>
      <c r="G95" s="37"/>
      <c r="H95" s="37"/>
      <c r="I95" s="37"/>
      <c r="J95" s="37"/>
      <c r="K95" s="37"/>
      <c r="L95" s="52"/>
      <c r="S95" s="35"/>
      <c r="T95" s="35"/>
      <c r="U95" s="35"/>
      <c r="V95" s="35"/>
      <c r="W95" s="35"/>
      <c r="X95" s="35"/>
      <c r="Y95" s="35"/>
      <c r="Z95" s="35"/>
      <c r="AA95" s="35"/>
      <c r="AB95" s="35"/>
      <c r="AC95" s="35"/>
      <c r="AD95" s="35"/>
      <c r="AE95" s="35"/>
    </row>
    <row r="96" spans="1:31" s="2" customFormat="1" ht="29.25" customHeight="1">
      <c r="A96" s="35"/>
      <c r="B96" s="36"/>
      <c r="C96" s="148" t="s">
        <v>243</v>
      </c>
      <c r="D96" s="149"/>
      <c r="E96" s="149"/>
      <c r="F96" s="149"/>
      <c r="G96" s="149"/>
      <c r="H96" s="149"/>
      <c r="I96" s="149"/>
      <c r="J96" s="150" t="s">
        <v>7631</v>
      </c>
      <c r="K96" s="149"/>
      <c r="L96" s="52"/>
      <c r="S96" s="35"/>
      <c r="T96" s="35"/>
      <c r="U96" s="35"/>
      <c r="V96" s="35"/>
      <c r="W96" s="35"/>
      <c r="X96" s="35"/>
      <c r="Y96" s="35"/>
      <c r="Z96" s="35"/>
      <c r="AA96" s="35"/>
      <c r="AB96" s="35"/>
      <c r="AC96" s="35"/>
      <c r="AD96" s="35"/>
      <c r="AE96" s="35"/>
    </row>
    <row r="97" spans="1:47" s="2" customFormat="1" ht="10.35" customHeight="1">
      <c r="A97" s="35"/>
      <c r="B97" s="36"/>
      <c r="C97" s="37"/>
      <c r="D97" s="37"/>
      <c r="E97" s="37"/>
      <c r="F97" s="37"/>
      <c r="G97" s="37"/>
      <c r="H97" s="37"/>
      <c r="I97" s="37"/>
      <c r="J97" s="37"/>
      <c r="K97" s="37"/>
      <c r="L97" s="52"/>
      <c r="S97" s="35"/>
      <c r="T97" s="35"/>
      <c r="U97" s="35"/>
      <c r="V97" s="35"/>
      <c r="W97" s="35"/>
      <c r="X97" s="35"/>
      <c r="Y97" s="35"/>
      <c r="Z97" s="35"/>
      <c r="AA97" s="35"/>
      <c r="AB97" s="35"/>
      <c r="AC97" s="35"/>
      <c r="AD97" s="35"/>
      <c r="AE97" s="35"/>
    </row>
    <row r="98" spans="1:47" s="2" customFormat="1" ht="22.9" customHeight="1">
      <c r="A98" s="35"/>
      <c r="B98" s="36"/>
      <c r="C98" s="151" t="s">
        <v>244</v>
      </c>
      <c r="D98" s="37"/>
      <c r="E98" s="37"/>
      <c r="F98" s="37"/>
      <c r="G98" s="37"/>
      <c r="H98" s="37"/>
      <c r="I98" s="37"/>
      <c r="J98" s="85">
        <f>J128</f>
        <v>0</v>
      </c>
      <c r="K98" s="37"/>
      <c r="L98" s="52"/>
      <c r="S98" s="35"/>
      <c r="T98" s="35"/>
      <c r="U98" s="35"/>
      <c r="V98" s="35"/>
      <c r="W98" s="35"/>
      <c r="X98" s="35"/>
      <c r="Y98" s="35"/>
      <c r="Z98" s="35"/>
      <c r="AA98" s="35"/>
      <c r="AB98" s="35"/>
      <c r="AC98" s="35"/>
      <c r="AD98" s="35"/>
      <c r="AE98" s="35"/>
      <c r="AU98" s="18" t="s">
        <v>245</v>
      </c>
    </row>
    <row r="99" spans="1:47" s="9" customFormat="1" ht="24.95" customHeight="1">
      <c r="B99" s="152"/>
      <c r="C99" s="153"/>
      <c r="D99" s="154" t="s">
        <v>246</v>
      </c>
      <c r="E99" s="155"/>
      <c r="F99" s="155"/>
      <c r="G99" s="155"/>
      <c r="H99" s="155"/>
      <c r="I99" s="155"/>
      <c r="J99" s="156">
        <f>J129</f>
        <v>0</v>
      </c>
      <c r="K99" s="153"/>
      <c r="L99" s="157"/>
    </row>
    <row r="100" spans="1:47" s="10" customFormat="1" ht="19.899999999999999" customHeight="1">
      <c r="B100" s="158"/>
      <c r="C100" s="103"/>
      <c r="D100" s="159" t="s">
        <v>331</v>
      </c>
      <c r="E100" s="160"/>
      <c r="F100" s="160"/>
      <c r="G100" s="160"/>
      <c r="H100" s="160"/>
      <c r="I100" s="160"/>
      <c r="J100" s="161">
        <f>J130</f>
        <v>0</v>
      </c>
      <c r="K100" s="103"/>
      <c r="L100" s="162"/>
    </row>
    <row r="101" spans="1:47" s="10" customFormat="1" ht="19.899999999999999" customHeight="1">
      <c r="B101" s="158"/>
      <c r="C101" s="103"/>
      <c r="D101" s="159" t="s">
        <v>332</v>
      </c>
      <c r="E101" s="160"/>
      <c r="F101" s="160"/>
      <c r="G101" s="160"/>
      <c r="H101" s="160"/>
      <c r="I101" s="160"/>
      <c r="J101" s="161">
        <f>J140</f>
        <v>0</v>
      </c>
      <c r="K101" s="103"/>
      <c r="L101" s="162"/>
    </row>
    <row r="102" spans="1:47" s="10" customFormat="1" ht="19.899999999999999" customHeight="1">
      <c r="B102" s="158"/>
      <c r="C102" s="103"/>
      <c r="D102" s="159" t="s">
        <v>434</v>
      </c>
      <c r="E102" s="160"/>
      <c r="F102" s="160"/>
      <c r="G102" s="160"/>
      <c r="H102" s="160"/>
      <c r="I102" s="160"/>
      <c r="J102" s="161">
        <f>J154</f>
        <v>0</v>
      </c>
      <c r="K102" s="103"/>
      <c r="L102" s="162"/>
    </row>
    <row r="103" spans="1:47" s="10" customFormat="1" ht="19.899999999999999" customHeight="1">
      <c r="B103" s="158"/>
      <c r="C103" s="103"/>
      <c r="D103" s="159" t="s">
        <v>435</v>
      </c>
      <c r="E103" s="160"/>
      <c r="F103" s="160"/>
      <c r="G103" s="160"/>
      <c r="H103" s="160"/>
      <c r="I103" s="160"/>
      <c r="J103" s="161">
        <f>J162</f>
        <v>0</v>
      </c>
      <c r="K103" s="103"/>
      <c r="L103" s="162"/>
    </row>
    <row r="104" spans="1:47" s="10" customFormat="1" ht="19.899999999999999" customHeight="1">
      <c r="B104" s="158"/>
      <c r="C104" s="103"/>
      <c r="D104" s="159" t="s">
        <v>247</v>
      </c>
      <c r="E104" s="160"/>
      <c r="F104" s="160"/>
      <c r="G104" s="160"/>
      <c r="H104" s="160"/>
      <c r="I104" s="160"/>
      <c r="J104" s="161">
        <f>J165</f>
        <v>0</v>
      </c>
      <c r="K104" s="103"/>
      <c r="L104" s="162"/>
    </row>
    <row r="105" spans="1:47" s="10" customFormat="1" ht="19.899999999999999" customHeight="1">
      <c r="B105" s="158"/>
      <c r="C105" s="103"/>
      <c r="D105" s="159" t="s">
        <v>333</v>
      </c>
      <c r="E105" s="160"/>
      <c r="F105" s="160"/>
      <c r="G105" s="160"/>
      <c r="H105" s="160"/>
      <c r="I105" s="160"/>
      <c r="J105" s="161">
        <f>J170</f>
        <v>0</v>
      </c>
      <c r="K105" s="103"/>
      <c r="L105" s="162"/>
    </row>
    <row r="106" spans="1:47" s="9" customFormat="1" ht="24.95" customHeight="1">
      <c r="B106" s="152"/>
      <c r="C106" s="153"/>
      <c r="D106" s="154" t="s">
        <v>5340</v>
      </c>
      <c r="E106" s="155"/>
      <c r="F106" s="155"/>
      <c r="G106" s="155"/>
      <c r="H106" s="155"/>
      <c r="I106" s="155"/>
      <c r="J106" s="156">
        <f>J172</f>
        <v>0</v>
      </c>
      <c r="K106" s="153"/>
      <c r="L106" s="157"/>
    </row>
    <row r="107" spans="1:47" s="2" customFormat="1" ht="21.75" customHeight="1">
      <c r="A107" s="35"/>
      <c r="B107" s="36"/>
      <c r="C107" s="37"/>
      <c r="D107" s="37"/>
      <c r="E107" s="37"/>
      <c r="F107" s="37"/>
      <c r="G107" s="37"/>
      <c r="H107" s="37"/>
      <c r="I107" s="37"/>
      <c r="J107" s="37"/>
      <c r="K107" s="37"/>
      <c r="L107" s="52"/>
      <c r="S107" s="35"/>
      <c r="T107" s="35"/>
      <c r="U107" s="35"/>
      <c r="V107" s="35"/>
      <c r="W107" s="35"/>
      <c r="X107" s="35"/>
      <c r="Y107" s="35"/>
      <c r="Z107" s="35"/>
      <c r="AA107" s="35"/>
      <c r="AB107" s="35"/>
      <c r="AC107" s="35"/>
      <c r="AD107" s="35"/>
      <c r="AE107" s="35"/>
    </row>
    <row r="108" spans="1:47" s="2" customFormat="1" ht="6.95" customHeight="1">
      <c r="A108" s="35"/>
      <c r="B108" s="55"/>
      <c r="C108" s="56"/>
      <c r="D108" s="56"/>
      <c r="E108" s="56"/>
      <c r="F108" s="56"/>
      <c r="G108" s="56"/>
      <c r="H108" s="56"/>
      <c r="I108" s="56"/>
      <c r="J108" s="56"/>
      <c r="K108" s="56"/>
      <c r="L108" s="52"/>
      <c r="S108" s="35"/>
      <c r="T108" s="35"/>
      <c r="U108" s="35"/>
      <c r="V108" s="35"/>
      <c r="W108" s="35"/>
      <c r="X108" s="35"/>
      <c r="Y108" s="35"/>
      <c r="Z108" s="35"/>
      <c r="AA108" s="35"/>
      <c r="AB108" s="35"/>
      <c r="AC108" s="35"/>
      <c r="AD108" s="35"/>
      <c r="AE108" s="35"/>
    </row>
    <row r="112" spans="1:47" s="2" customFormat="1" ht="6.95" customHeight="1">
      <c r="A112" s="35"/>
      <c r="B112" s="57"/>
      <c r="C112" s="58"/>
      <c r="D112" s="58"/>
      <c r="E112" s="58"/>
      <c r="F112" s="58"/>
      <c r="G112" s="58"/>
      <c r="H112" s="58"/>
      <c r="I112" s="58"/>
      <c r="J112" s="58"/>
      <c r="K112" s="58"/>
      <c r="L112" s="52"/>
      <c r="S112" s="35"/>
      <c r="T112" s="35"/>
      <c r="U112" s="35"/>
      <c r="V112" s="35"/>
      <c r="W112" s="35"/>
      <c r="X112" s="35"/>
      <c r="Y112" s="35"/>
      <c r="Z112" s="35"/>
      <c r="AA112" s="35"/>
      <c r="AB112" s="35"/>
      <c r="AC112" s="35"/>
      <c r="AD112" s="35"/>
      <c r="AE112" s="35"/>
    </row>
    <row r="113" spans="1:63" s="2" customFormat="1" ht="24.95" customHeight="1">
      <c r="A113" s="35"/>
      <c r="B113" s="36"/>
      <c r="C113" s="24" t="s">
        <v>249</v>
      </c>
      <c r="D113" s="37"/>
      <c r="E113" s="37"/>
      <c r="F113" s="37"/>
      <c r="G113" s="37"/>
      <c r="H113" s="37"/>
      <c r="I113" s="37"/>
      <c r="J113" s="37"/>
      <c r="K113" s="37"/>
      <c r="L113" s="52"/>
      <c r="S113" s="35"/>
      <c r="T113" s="35"/>
      <c r="U113" s="35"/>
      <c r="V113" s="35"/>
      <c r="W113" s="35"/>
      <c r="X113" s="35"/>
      <c r="Y113" s="35"/>
      <c r="Z113" s="35"/>
      <c r="AA113" s="35"/>
      <c r="AB113" s="35"/>
      <c r="AC113" s="35"/>
      <c r="AD113" s="35"/>
      <c r="AE113" s="35"/>
    </row>
    <row r="114" spans="1:63" s="2" customFormat="1" ht="6.95" customHeight="1">
      <c r="A114" s="35"/>
      <c r="B114" s="36"/>
      <c r="C114" s="37"/>
      <c r="D114" s="37"/>
      <c r="E114" s="37"/>
      <c r="F114" s="37"/>
      <c r="G114" s="37"/>
      <c r="H114" s="37"/>
      <c r="I114" s="37"/>
      <c r="J114" s="37"/>
      <c r="K114" s="37"/>
      <c r="L114" s="52"/>
      <c r="S114" s="35"/>
      <c r="T114" s="35"/>
      <c r="U114" s="35"/>
      <c r="V114" s="35"/>
      <c r="W114" s="35"/>
      <c r="X114" s="35"/>
      <c r="Y114" s="35"/>
      <c r="Z114" s="35"/>
      <c r="AA114" s="35"/>
      <c r="AB114" s="35"/>
      <c r="AC114" s="35"/>
      <c r="AD114" s="35"/>
      <c r="AE114" s="35"/>
    </row>
    <row r="115" spans="1:63" s="2" customFormat="1" ht="12" customHeight="1">
      <c r="A115" s="35"/>
      <c r="B115" s="36"/>
      <c r="C115" s="30" t="s">
        <v>15</v>
      </c>
      <c r="D115" s="37"/>
      <c r="E115" s="37"/>
      <c r="F115" s="37"/>
      <c r="G115" s="37"/>
      <c r="H115" s="37"/>
      <c r="I115" s="37"/>
      <c r="J115" s="37"/>
      <c r="K115" s="37"/>
      <c r="L115" s="52"/>
      <c r="S115" s="35"/>
      <c r="T115" s="35"/>
      <c r="U115" s="35"/>
      <c r="V115" s="35"/>
      <c r="W115" s="35"/>
      <c r="X115" s="35"/>
      <c r="Y115" s="35"/>
      <c r="Z115" s="35"/>
      <c r="AA115" s="35"/>
      <c r="AB115" s="35"/>
      <c r="AC115" s="35"/>
      <c r="AD115" s="35"/>
      <c r="AE115" s="35"/>
    </row>
    <row r="116" spans="1:63" s="2" customFormat="1" ht="16.5" customHeight="1">
      <c r="A116" s="35"/>
      <c r="B116" s="36"/>
      <c r="C116" s="37"/>
      <c r="D116" s="37"/>
      <c r="E116" s="410" t="str">
        <f>E7</f>
        <v>Modernizace teplárny OB6</v>
      </c>
      <c r="F116" s="411"/>
      <c r="G116" s="411"/>
      <c r="H116" s="411"/>
      <c r="I116" s="37"/>
      <c r="J116" s="37"/>
      <c r="K116" s="37"/>
      <c r="L116" s="52"/>
      <c r="S116" s="35"/>
      <c r="T116" s="35"/>
      <c r="U116" s="35"/>
      <c r="V116" s="35"/>
      <c r="W116" s="35"/>
      <c r="X116" s="35"/>
      <c r="Y116" s="35"/>
      <c r="Z116" s="35"/>
      <c r="AA116" s="35"/>
      <c r="AB116" s="35"/>
      <c r="AC116" s="35"/>
      <c r="AD116" s="35"/>
      <c r="AE116" s="35"/>
    </row>
    <row r="117" spans="1:63" s="1" customFormat="1" ht="12" customHeight="1">
      <c r="B117" s="22"/>
      <c r="C117" s="30" t="s">
        <v>241</v>
      </c>
      <c r="D117" s="23"/>
      <c r="E117" s="23"/>
      <c r="F117" s="23"/>
      <c r="G117" s="23"/>
      <c r="H117" s="23"/>
      <c r="I117" s="23"/>
      <c r="J117" s="23"/>
      <c r="K117" s="23"/>
      <c r="L117" s="21"/>
    </row>
    <row r="118" spans="1:63" s="2" customFormat="1" ht="16.5" customHeight="1">
      <c r="A118" s="35"/>
      <c r="B118" s="36"/>
      <c r="C118" s="37"/>
      <c r="D118" s="37"/>
      <c r="E118" s="410" t="s">
        <v>5338</v>
      </c>
      <c r="F118" s="409"/>
      <c r="G118" s="409"/>
      <c r="H118" s="409"/>
      <c r="I118" s="37"/>
      <c r="J118" s="37"/>
      <c r="K118" s="37"/>
      <c r="L118" s="52"/>
      <c r="S118" s="35"/>
      <c r="T118" s="35"/>
      <c r="U118" s="35"/>
      <c r="V118" s="35"/>
      <c r="W118" s="35"/>
      <c r="X118" s="35"/>
      <c r="Y118" s="35"/>
      <c r="Z118" s="35"/>
      <c r="AA118" s="35"/>
      <c r="AB118" s="35"/>
      <c r="AC118" s="35"/>
      <c r="AD118" s="35"/>
      <c r="AE118" s="35"/>
    </row>
    <row r="119" spans="1:63" s="2" customFormat="1" ht="12" customHeight="1">
      <c r="A119" s="35"/>
      <c r="B119" s="36"/>
      <c r="C119" s="30" t="s">
        <v>432</v>
      </c>
      <c r="D119" s="37"/>
      <c r="E119" s="37"/>
      <c r="F119" s="37"/>
      <c r="G119" s="37"/>
      <c r="H119" s="37"/>
      <c r="I119" s="37"/>
      <c r="J119" s="37"/>
      <c r="K119" s="37"/>
      <c r="L119" s="52"/>
      <c r="S119" s="35"/>
      <c r="T119" s="35"/>
      <c r="U119" s="35"/>
      <c r="V119" s="35"/>
      <c r="W119" s="35"/>
      <c r="X119" s="35"/>
      <c r="Y119" s="35"/>
      <c r="Z119" s="35"/>
      <c r="AA119" s="35"/>
      <c r="AB119" s="35"/>
      <c r="AC119" s="35"/>
      <c r="AD119" s="35"/>
      <c r="AE119" s="35"/>
    </row>
    <row r="120" spans="1:63" s="2" customFormat="1" ht="16.5" customHeight="1">
      <c r="A120" s="35"/>
      <c r="B120" s="36"/>
      <c r="C120" s="37"/>
      <c r="D120" s="37"/>
      <c r="E120" s="384" t="str">
        <f>E11</f>
        <v>SO 113-D1.1 - Architektonicko-stavební a konstrukční řešení</v>
      </c>
      <c r="F120" s="409"/>
      <c r="G120" s="409"/>
      <c r="H120" s="409"/>
      <c r="I120" s="37"/>
      <c r="J120" s="37"/>
      <c r="K120" s="37"/>
      <c r="L120" s="52"/>
      <c r="S120" s="35"/>
      <c r="T120" s="35"/>
      <c r="U120" s="35"/>
      <c r="V120" s="35"/>
      <c r="W120" s="35"/>
      <c r="X120" s="35"/>
      <c r="Y120" s="35"/>
      <c r="Z120" s="35"/>
      <c r="AA120" s="35"/>
      <c r="AB120" s="35"/>
      <c r="AC120" s="35"/>
      <c r="AD120" s="35"/>
      <c r="AE120" s="35"/>
    </row>
    <row r="121" spans="1:63" s="2" customFormat="1" ht="6.95" customHeight="1">
      <c r="A121" s="35"/>
      <c r="B121" s="36"/>
      <c r="C121" s="37"/>
      <c r="D121" s="37"/>
      <c r="E121" s="37"/>
      <c r="F121" s="37"/>
      <c r="G121" s="37"/>
      <c r="H121" s="37"/>
      <c r="I121" s="37"/>
      <c r="J121" s="37"/>
      <c r="K121" s="37"/>
      <c r="L121" s="52"/>
      <c r="S121" s="35"/>
      <c r="T121" s="35"/>
      <c r="U121" s="35"/>
      <c r="V121" s="35"/>
      <c r="W121" s="35"/>
      <c r="X121" s="35"/>
      <c r="Y121" s="35"/>
      <c r="Z121" s="35"/>
      <c r="AA121" s="35"/>
      <c r="AB121" s="35"/>
      <c r="AC121" s="35"/>
      <c r="AD121" s="35"/>
      <c r="AE121" s="35"/>
    </row>
    <row r="122" spans="1:63" s="2" customFormat="1" ht="12" customHeight="1">
      <c r="A122" s="35"/>
      <c r="B122" s="36"/>
      <c r="C122" s="30" t="s">
        <v>19</v>
      </c>
      <c r="D122" s="37"/>
      <c r="E122" s="37"/>
      <c r="F122" s="28" t="str">
        <f>F14</f>
        <v>Mladá Boleslav</v>
      </c>
      <c r="G122" s="37"/>
      <c r="H122" s="37"/>
      <c r="I122" s="30" t="s">
        <v>21</v>
      </c>
      <c r="J122" s="67">
        <f>IF(J14="","",J14)</f>
        <v>45363</v>
      </c>
      <c r="K122" s="37"/>
      <c r="L122" s="52"/>
      <c r="S122" s="35"/>
      <c r="T122" s="35"/>
      <c r="U122" s="35"/>
      <c r="V122" s="35"/>
      <c r="W122" s="35"/>
      <c r="X122" s="35"/>
      <c r="Y122" s="35"/>
      <c r="Z122" s="35"/>
      <c r="AA122" s="35"/>
      <c r="AB122" s="35"/>
      <c r="AC122" s="35"/>
      <c r="AD122" s="35"/>
      <c r="AE122" s="35"/>
    </row>
    <row r="123" spans="1:63" s="2" customFormat="1" ht="6.95" customHeight="1">
      <c r="A123" s="35"/>
      <c r="B123" s="36"/>
      <c r="C123" s="37"/>
      <c r="D123" s="37"/>
      <c r="E123" s="37"/>
      <c r="F123" s="37"/>
      <c r="G123" s="37"/>
      <c r="H123" s="37"/>
      <c r="I123" s="37"/>
      <c r="J123" s="37"/>
      <c r="K123" s="37"/>
      <c r="L123" s="52"/>
      <c r="S123" s="35"/>
      <c r="T123" s="35"/>
      <c r="U123" s="35"/>
      <c r="V123" s="35"/>
      <c r="W123" s="35"/>
      <c r="X123" s="35"/>
      <c r="Y123" s="35"/>
      <c r="Z123" s="35"/>
      <c r="AA123" s="35"/>
      <c r="AB123" s="35"/>
      <c r="AC123" s="35"/>
      <c r="AD123" s="35"/>
      <c r="AE123" s="35"/>
    </row>
    <row r="124" spans="1:63" s="2" customFormat="1" ht="15.2" customHeight="1">
      <c r="A124" s="35"/>
      <c r="B124" s="36"/>
      <c r="C124" s="30" t="s">
        <v>22</v>
      </c>
      <c r="D124" s="37"/>
      <c r="E124" s="37"/>
      <c r="F124" s="28" t="str">
        <f>E17</f>
        <v xml:space="preserve">ŠKO-ENERGO s.r.o. </v>
      </c>
      <c r="G124" s="37"/>
      <c r="H124" s="37"/>
      <c r="I124" s="30" t="s">
        <v>28</v>
      </c>
      <c r="J124" s="33" t="str">
        <f>E23</f>
        <v>AFRY CZ s.r.o.</v>
      </c>
      <c r="K124" s="37"/>
      <c r="L124" s="52"/>
      <c r="S124" s="35"/>
      <c r="T124" s="35"/>
      <c r="U124" s="35"/>
      <c r="V124" s="35"/>
      <c r="W124" s="35"/>
      <c r="X124" s="35"/>
      <c r="Y124" s="35"/>
      <c r="Z124" s="35"/>
      <c r="AA124" s="35"/>
      <c r="AB124" s="35"/>
      <c r="AC124" s="35"/>
      <c r="AD124" s="35"/>
      <c r="AE124" s="35"/>
    </row>
    <row r="125" spans="1:63" s="2" customFormat="1" ht="15.2" customHeight="1">
      <c r="A125" s="35"/>
      <c r="B125" s="36"/>
      <c r="C125" s="30" t="s">
        <v>26</v>
      </c>
      <c r="D125" s="37"/>
      <c r="E125" s="37"/>
      <c r="F125" s="28" t="str">
        <f>IF(E20="","",E20)</f>
        <v>Vyplň údaj</v>
      </c>
      <c r="G125" s="37"/>
      <c r="H125" s="37"/>
      <c r="I125" s="30" t="s">
        <v>31</v>
      </c>
      <c r="J125" s="33" t="str">
        <f>E26</f>
        <v>AFRY CZ s.r.o.</v>
      </c>
      <c r="K125" s="37"/>
      <c r="L125" s="52"/>
      <c r="S125" s="35"/>
      <c r="T125" s="35"/>
      <c r="U125" s="35"/>
      <c r="V125" s="35"/>
      <c r="W125" s="35"/>
      <c r="X125" s="35"/>
      <c r="Y125" s="35"/>
      <c r="Z125" s="35"/>
      <c r="AA125" s="35"/>
      <c r="AB125" s="35"/>
      <c r="AC125" s="35"/>
      <c r="AD125" s="35"/>
      <c r="AE125" s="35"/>
    </row>
    <row r="126" spans="1:63" s="2" customFormat="1" ht="10.35" customHeight="1">
      <c r="A126" s="35"/>
      <c r="B126" s="36"/>
      <c r="C126" s="37"/>
      <c r="D126" s="37"/>
      <c r="E126" s="37"/>
      <c r="F126" s="37"/>
      <c r="G126" s="37"/>
      <c r="H126" s="37"/>
      <c r="I126" s="37"/>
      <c r="J126" s="37"/>
      <c r="K126" s="37"/>
      <c r="L126" s="52"/>
      <c r="S126" s="35"/>
      <c r="T126" s="35"/>
      <c r="U126" s="35"/>
      <c r="V126" s="35"/>
      <c r="W126" s="35"/>
      <c r="X126" s="35"/>
      <c r="Y126" s="35"/>
      <c r="Z126" s="35"/>
      <c r="AA126" s="35"/>
      <c r="AB126" s="35"/>
      <c r="AC126" s="35"/>
      <c r="AD126" s="35"/>
      <c r="AE126" s="35"/>
    </row>
    <row r="127" spans="1:63" s="11" customFormat="1" ht="29.25" customHeight="1">
      <c r="A127" s="163"/>
      <c r="B127" s="164"/>
      <c r="C127" s="165" t="s">
        <v>250</v>
      </c>
      <c r="D127" s="166" t="s">
        <v>55</v>
      </c>
      <c r="E127" s="166" t="s">
        <v>53</v>
      </c>
      <c r="F127" s="166" t="s">
        <v>54</v>
      </c>
      <c r="G127" s="166" t="s">
        <v>251</v>
      </c>
      <c r="H127" s="166" t="s">
        <v>252</v>
      </c>
      <c r="I127" s="166" t="s">
        <v>7632</v>
      </c>
      <c r="J127" s="167" t="s">
        <v>7631</v>
      </c>
      <c r="K127" s="168" t="s">
        <v>253</v>
      </c>
      <c r="L127" s="169"/>
      <c r="M127" s="76" t="s">
        <v>1</v>
      </c>
      <c r="N127" s="77" t="s">
        <v>37</v>
      </c>
      <c r="O127" s="77" t="s">
        <v>254</v>
      </c>
      <c r="P127" s="77" t="s">
        <v>255</v>
      </c>
      <c r="Q127" s="77" t="s">
        <v>256</v>
      </c>
      <c r="R127" s="77" t="s">
        <v>257</v>
      </c>
      <c r="S127" s="77" t="s">
        <v>258</v>
      </c>
      <c r="T127" s="78" t="s">
        <v>259</v>
      </c>
      <c r="U127" s="163"/>
      <c r="V127" s="163"/>
      <c r="W127" s="163"/>
      <c r="X127" s="163"/>
      <c r="Y127" s="163"/>
      <c r="Z127" s="163"/>
      <c r="AA127" s="163"/>
      <c r="AB127" s="163"/>
      <c r="AC127" s="163"/>
      <c r="AD127" s="163"/>
      <c r="AE127" s="163"/>
    </row>
    <row r="128" spans="1:63" s="2" customFormat="1" ht="22.9" customHeight="1">
      <c r="A128" s="35"/>
      <c r="B128" s="36"/>
      <c r="C128" s="83" t="s">
        <v>260</v>
      </c>
      <c r="D128" s="37"/>
      <c r="E128" s="37"/>
      <c r="F128" s="37"/>
      <c r="G128" s="37"/>
      <c r="H128" s="37"/>
      <c r="I128" s="37"/>
      <c r="J128" s="170">
        <f>J129+J172</f>
        <v>0</v>
      </c>
      <c r="K128" s="37"/>
      <c r="L128" s="40"/>
      <c r="M128" s="79"/>
      <c r="N128" s="171"/>
      <c r="O128" s="80"/>
      <c r="P128" s="172">
        <f>P129+P172</f>
        <v>0</v>
      </c>
      <c r="Q128" s="80"/>
      <c r="R128" s="172">
        <f>R129+R172</f>
        <v>243.54287500000001</v>
      </c>
      <c r="S128" s="80"/>
      <c r="T128" s="173">
        <f>T129+T172</f>
        <v>0</v>
      </c>
      <c r="U128" s="35"/>
      <c r="V128" s="35"/>
      <c r="W128" s="35"/>
      <c r="X128" s="35"/>
      <c r="Y128" s="35"/>
      <c r="Z128" s="35"/>
      <c r="AA128" s="35"/>
      <c r="AB128" s="35"/>
      <c r="AC128" s="35"/>
      <c r="AD128" s="35"/>
      <c r="AE128" s="35"/>
      <c r="AT128" s="18" t="s">
        <v>63</v>
      </c>
      <c r="AU128" s="18" t="s">
        <v>245</v>
      </c>
      <c r="BK128" s="174">
        <f>BK129+BK172</f>
        <v>0</v>
      </c>
    </row>
    <row r="129" spans="1:65" s="12" customFormat="1" ht="25.9" customHeight="1">
      <c r="B129" s="175"/>
      <c r="C129" s="176"/>
      <c r="D129" s="177" t="s">
        <v>63</v>
      </c>
      <c r="E129" s="178" t="s">
        <v>261</v>
      </c>
      <c r="F129" s="178" t="s">
        <v>262</v>
      </c>
      <c r="G129" s="176"/>
      <c r="H129" s="176"/>
      <c r="I129" s="179"/>
      <c r="J129" s="180">
        <f>J130+J140+J154+J162+J165+J170</f>
        <v>0</v>
      </c>
      <c r="K129" s="176"/>
      <c r="L129" s="181"/>
      <c r="M129" s="182"/>
      <c r="N129" s="183"/>
      <c r="O129" s="183"/>
      <c r="P129" s="184">
        <f>P130+P140+P154+P162+P165+P170</f>
        <v>0</v>
      </c>
      <c r="Q129" s="183"/>
      <c r="R129" s="184">
        <f>R130+R140+R154+R162+R165+R170</f>
        <v>243.54287500000001</v>
      </c>
      <c r="S129" s="183"/>
      <c r="T129" s="185">
        <f>T130+T140+T154+T162+T165+T170</f>
        <v>0</v>
      </c>
      <c r="AR129" s="186" t="s">
        <v>71</v>
      </c>
      <c r="AT129" s="187" t="s">
        <v>63</v>
      </c>
      <c r="AU129" s="187" t="s">
        <v>64</v>
      </c>
      <c r="AY129" s="186" t="s">
        <v>263</v>
      </c>
      <c r="BK129" s="188">
        <f>BK130+BK140+BK154+BK162+BK165+BK170</f>
        <v>0</v>
      </c>
    </row>
    <row r="130" spans="1:65" s="12" customFormat="1" ht="22.9" customHeight="1">
      <c r="B130" s="175"/>
      <c r="C130" s="176"/>
      <c r="D130" s="177" t="s">
        <v>63</v>
      </c>
      <c r="E130" s="189" t="s">
        <v>71</v>
      </c>
      <c r="F130" s="189" t="s">
        <v>336</v>
      </c>
      <c r="G130" s="176"/>
      <c r="H130" s="176"/>
      <c r="I130" s="179"/>
      <c r="J130" s="190">
        <f>BK130</f>
        <v>0</v>
      </c>
      <c r="K130" s="176"/>
      <c r="L130" s="181"/>
      <c r="M130" s="182"/>
      <c r="N130" s="183"/>
      <c r="O130" s="183"/>
      <c r="P130" s="184">
        <f>SUM(P131:P139)</f>
        <v>0</v>
      </c>
      <c r="Q130" s="183"/>
      <c r="R130" s="184">
        <f>SUM(R131:R139)</f>
        <v>0</v>
      </c>
      <c r="S130" s="183"/>
      <c r="T130" s="185">
        <f>SUM(T131:T139)</f>
        <v>0</v>
      </c>
      <c r="AR130" s="186" t="s">
        <v>71</v>
      </c>
      <c r="AT130" s="187" t="s">
        <v>63</v>
      </c>
      <c r="AU130" s="187" t="s">
        <v>71</v>
      </c>
      <c r="AY130" s="186" t="s">
        <v>263</v>
      </c>
      <c r="BK130" s="188">
        <f>SUM(BK131:BK139)</f>
        <v>0</v>
      </c>
    </row>
    <row r="131" spans="1:65" s="2" customFormat="1" ht="33" customHeight="1">
      <c r="A131" s="35"/>
      <c r="B131" s="36"/>
      <c r="C131" s="191" t="s">
        <v>71</v>
      </c>
      <c r="D131" s="191" t="s">
        <v>266</v>
      </c>
      <c r="E131" s="192" t="s">
        <v>5341</v>
      </c>
      <c r="F131" s="193" t="s">
        <v>5342</v>
      </c>
      <c r="G131" s="194" t="s">
        <v>300</v>
      </c>
      <c r="H131" s="195">
        <v>199.26</v>
      </c>
      <c r="I131" s="196"/>
      <c r="J131" s="197">
        <f>ROUND(I131*H131,2)</f>
        <v>0</v>
      </c>
      <c r="K131" s="198"/>
      <c r="L131" s="40"/>
      <c r="M131" s="199" t="s">
        <v>1</v>
      </c>
      <c r="N131" s="200" t="s">
        <v>38</v>
      </c>
      <c r="O131" s="72"/>
      <c r="P131" s="201">
        <f>O131*H131</f>
        <v>0</v>
      </c>
      <c r="Q131" s="201">
        <v>0</v>
      </c>
      <c r="R131" s="201">
        <f>Q131*H131</f>
        <v>0</v>
      </c>
      <c r="S131" s="201">
        <v>0</v>
      </c>
      <c r="T131" s="202">
        <f>S131*H131</f>
        <v>0</v>
      </c>
      <c r="U131" s="35"/>
      <c r="V131" s="35"/>
      <c r="W131" s="35"/>
      <c r="X131" s="35"/>
      <c r="Y131" s="35"/>
      <c r="Z131" s="35"/>
      <c r="AA131" s="35"/>
      <c r="AB131" s="35"/>
      <c r="AC131" s="35"/>
      <c r="AD131" s="35"/>
      <c r="AE131" s="35"/>
      <c r="AR131" s="203" t="s">
        <v>270</v>
      </c>
      <c r="AT131" s="203" t="s">
        <v>266</v>
      </c>
      <c r="AU131" s="203" t="s">
        <v>73</v>
      </c>
      <c r="AY131" s="18" t="s">
        <v>263</v>
      </c>
      <c r="BE131" s="204">
        <f>IF(N131="základní",J131,0)</f>
        <v>0</v>
      </c>
      <c r="BF131" s="204">
        <f>IF(N131="snížená",J131,0)</f>
        <v>0</v>
      </c>
      <c r="BG131" s="204">
        <f>IF(N131="zákl. přenesená",J131,0)</f>
        <v>0</v>
      </c>
      <c r="BH131" s="204">
        <f>IF(N131="sníž. přenesená",J131,0)</f>
        <v>0</v>
      </c>
      <c r="BI131" s="204">
        <f>IF(N131="nulová",J131,0)</f>
        <v>0</v>
      </c>
      <c r="BJ131" s="18" t="s">
        <v>71</v>
      </c>
      <c r="BK131" s="204">
        <f>ROUND(I131*H131,2)</f>
        <v>0</v>
      </c>
      <c r="BL131" s="18" t="s">
        <v>270</v>
      </c>
      <c r="BM131" s="203" t="s">
        <v>5343</v>
      </c>
    </row>
    <row r="132" spans="1:65" s="13" customFormat="1">
      <c r="B132" s="205"/>
      <c r="C132" s="206"/>
      <c r="D132" s="207" t="s">
        <v>272</v>
      </c>
      <c r="E132" s="208" t="s">
        <v>1</v>
      </c>
      <c r="F132" s="209" t="s">
        <v>5344</v>
      </c>
      <c r="G132" s="206"/>
      <c r="H132" s="210">
        <v>199.26</v>
      </c>
      <c r="I132" s="211"/>
      <c r="J132" s="206"/>
      <c r="K132" s="206"/>
      <c r="L132" s="212"/>
      <c r="M132" s="213"/>
      <c r="N132" s="214"/>
      <c r="O132" s="214"/>
      <c r="P132" s="214"/>
      <c r="Q132" s="214"/>
      <c r="R132" s="214"/>
      <c r="S132" s="214"/>
      <c r="T132" s="215"/>
      <c r="AT132" s="216" t="s">
        <v>272</v>
      </c>
      <c r="AU132" s="216" t="s">
        <v>73</v>
      </c>
      <c r="AV132" s="13" t="s">
        <v>73</v>
      </c>
      <c r="AW132" s="13" t="s">
        <v>30</v>
      </c>
      <c r="AX132" s="13" t="s">
        <v>71</v>
      </c>
      <c r="AY132" s="216" t="s">
        <v>263</v>
      </c>
    </row>
    <row r="133" spans="1:65" s="2" customFormat="1" ht="24.2" customHeight="1">
      <c r="A133" s="35"/>
      <c r="B133" s="36"/>
      <c r="C133" s="191" t="s">
        <v>73</v>
      </c>
      <c r="D133" s="191" t="s">
        <v>266</v>
      </c>
      <c r="E133" s="192" t="s">
        <v>2083</v>
      </c>
      <c r="F133" s="193" t="s">
        <v>2084</v>
      </c>
      <c r="G133" s="194" t="s">
        <v>300</v>
      </c>
      <c r="H133" s="195">
        <v>199.26</v>
      </c>
      <c r="I133" s="196"/>
      <c r="J133" s="197">
        <f>ROUND(I133*H133,2)</f>
        <v>0</v>
      </c>
      <c r="K133" s="198"/>
      <c r="L133" s="40"/>
      <c r="M133" s="199" t="s">
        <v>1</v>
      </c>
      <c r="N133" s="200" t="s">
        <v>38</v>
      </c>
      <c r="O133" s="72"/>
      <c r="P133" s="201">
        <f>O133*H133</f>
        <v>0</v>
      </c>
      <c r="Q133" s="201">
        <v>0</v>
      </c>
      <c r="R133" s="201">
        <f>Q133*H133</f>
        <v>0</v>
      </c>
      <c r="S133" s="201">
        <v>0</v>
      </c>
      <c r="T133" s="202">
        <f>S133*H133</f>
        <v>0</v>
      </c>
      <c r="U133" s="35"/>
      <c r="V133" s="35"/>
      <c r="W133" s="35"/>
      <c r="X133" s="35"/>
      <c r="Y133" s="35"/>
      <c r="Z133" s="35"/>
      <c r="AA133" s="35"/>
      <c r="AB133" s="35"/>
      <c r="AC133" s="35"/>
      <c r="AD133" s="35"/>
      <c r="AE133" s="35"/>
      <c r="AR133" s="203" t="s">
        <v>270</v>
      </c>
      <c r="AT133" s="203" t="s">
        <v>266</v>
      </c>
      <c r="AU133" s="203" t="s">
        <v>73</v>
      </c>
      <c r="AY133" s="18" t="s">
        <v>263</v>
      </c>
      <c r="BE133" s="204">
        <f>IF(N133="základní",J133,0)</f>
        <v>0</v>
      </c>
      <c r="BF133" s="204">
        <f>IF(N133="snížená",J133,0)</f>
        <v>0</v>
      </c>
      <c r="BG133" s="204">
        <f>IF(N133="zákl. přenesená",J133,0)</f>
        <v>0</v>
      </c>
      <c r="BH133" s="204">
        <f>IF(N133="sníž. přenesená",J133,0)</f>
        <v>0</v>
      </c>
      <c r="BI133" s="204">
        <f>IF(N133="nulová",J133,0)</f>
        <v>0</v>
      </c>
      <c r="BJ133" s="18" t="s">
        <v>71</v>
      </c>
      <c r="BK133" s="204">
        <f>ROUND(I133*H133,2)</f>
        <v>0</v>
      </c>
      <c r="BL133" s="18" t="s">
        <v>270</v>
      </c>
      <c r="BM133" s="203" t="s">
        <v>5345</v>
      </c>
    </row>
    <row r="134" spans="1:65" s="2" customFormat="1" ht="19.5">
      <c r="A134" s="35"/>
      <c r="B134" s="36"/>
      <c r="C134" s="37"/>
      <c r="D134" s="207" t="s">
        <v>294</v>
      </c>
      <c r="E134" s="37"/>
      <c r="F134" s="239" t="s">
        <v>2086</v>
      </c>
      <c r="G134" s="37"/>
      <c r="H134" s="37"/>
      <c r="I134" s="240"/>
      <c r="J134" s="37"/>
      <c r="K134" s="37"/>
      <c r="L134" s="40"/>
      <c r="M134" s="241"/>
      <c r="N134" s="242"/>
      <c r="O134" s="72"/>
      <c r="P134" s="72"/>
      <c r="Q134" s="72"/>
      <c r="R134" s="72"/>
      <c r="S134" s="72"/>
      <c r="T134" s="73"/>
      <c r="U134" s="35"/>
      <c r="V134" s="35"/>
      <c r="W134" s="35"/>
      <c r="X134" s="35"/>
      <c r="Y134" s="35"/>
      <c r="Z134" s="35"/>
      <c r="AA134" s="35"/>
      <c r="AB134" s="35"/>
      <c r="AC134" s="35"/>
      <c r="AD134" s="35"/>
      <c r="AE134" s="35"/>
      <c r="AT134" s="18" t="s">
        <v>294</v>
      </c>
      <c r="AU134" s="18" t="s">
        <v>73</v>
      </c>
    </row>
    <row r="135" spans="1:65" s="2" customFormat="1" ht="37.9" customHeight="1">
      <c r="A135" s="35"/>
      <c r="B135" s="36"/>
      <c r="C135" s="191" t="s">
        <v>276</v>
      </c>
      <c r="D135" s="191" t="s">
        <v>266</v>
      </c>
      <c r="E135" s="192" t="s">
        <v>2091</v>
      </c>
      <c r="F135" s="193" t="s">
        <v>2092</v>
      </c>
      <c r="G135" s="194" t="s">
        <v>300</v>
      </c>
      <c r="H135" s="195">
        <v>199.26</v>
      </c>
      <c r="I135" s="196"/>
      <c r="J135" s="197">
        <f>ROUND(I135*H135,2)</f>
        <v>0</v>
      </c>
      <c r="K135" s="198"/>
      <c r="L135" s="40"/>
      <c r="M135" s="199" t="s">
        <v>1</v>
      </c>
      <c r="N135" s="200" t="s">
        <v>38</v>
      </c>
      <c r="O135" s="72"/>
      <c r="P135" s="201">
        <f>O135*H135</f>
        <v>0</v>
      </c>
      <c r="Q135" s="201">
        <v>0</v>
      </c>
      <c r="R135" s="201">
        <f>Q135*H135</f>
        <v>0</v>
      </c>
      <c r="S135" s="201">
        <v>0</v>
      </c>
      <c r="T135" s="202">
        <f>S135*H135</f>
        <v>0</v>
      </c>
      <c r="U135" s="35"/>
      <c r="V135" s="35"/>
      <c r="W135" s="35"/>
      <c r="X135" s="35"/>
      <c r="Y135" s="35"/>
      <c r="Z135" s="35"/>
      <c r="AA135" s="35"/>
      <c r="AB135" s="35"/>
      <c r="AC135" s="35"/>
      <c r="AD135" s="35"/>
      <c r="AE135" s="35"/>
      <c r="AR135" s="203" t="s">
        <v>270</v>
      </c>
      <c r="AT135" s="203" t="s">
        <v>266</v>
      </c>
      <c r="AU135" s="203" t="s">
        <v>73</v>
      </c>
      <c r="AY135" s="18" t="s">
        <v>263</v>
      </c>
      <c r="BE135" s="204">
        <f>IF(N135="základní",J135,0)</f>
        <v>0</v>
      </c>
      <c r="BF135" s="204">
        <f>IF(N135="snížená",J135,0)</f>
        <v>0</v>
      </c>
      <c r="BG135" s="204">
        <f>IF(N135="zákl. přenesená",J135,0)</f>
        <v>0</v>
      </c>
      <c r="BH135" s="204">
        <f>IF(N135="sníž. přenesená",J135,0)</f>
        <v>0</v>
      </c>
      <c r="BI135" s="204">
        <f>IF(N135="nulová",J135,0)</f>
        <v>0</v>
      </c>
      <c r="BJ135" s="18" t="s">
        <v>71</v>
      </c>
      <c r="BK135" s="204">
        <f>ROUND(I135*H135,2)</f>
        <v>0</v>
      </c>
      <c r="BL135" s="18" t="s">
        <v>270</v>
      </c>
      <c r="BM135" s="203" t="s">
        <v>5346</v>
      </c>
    </row>
    <row r="136" spans="1:65" s="2" customFormat="1" ht="37.9" customHeight="1">
      <c r="A136" s="35"/>
      <c r="B136" s="36"/>
      <c r="C136" s="191" t="s">
        <v>270</v>
      </c>
      <c r="D136" s="191" t="s">
        <v>266</v>
      </c>
      <c r="E136" s="192" t="s">
        <v>531</v>
      </c>
      <c r="F136" s="193" t="s">
        <v>532</v>
      </c>
      <c r="G136" s="194" t="s">
        <v>300</v>
      </c>
      <c r="H136" s="195">
        <v>3785.94</v>
      </c>
      <c r="I136" s="196"/>
      <c r="J136" s="197">
        <f>ROUND(I136*H136,2)</f>
        <v>0</v>
      </c>
      <c r="K136" s="198"/>
      <c r="L136" s="40"/>
      <c r="M136" s="199" t="s">
        <v>1</v>
      </c>
      <c r="N136" s="200" t="s">
        <v>38</v>
      </c>
      <c r="O136" s="72"/>
      <c r="P136" s="201">
        <f>O136*H136</f>
        <v>0</v>
      </c>
      <c r="Q136" s="201">
        <v>0</v>
      </c>
      <c r="R136" s="201">
        <f>Q136*H136</f>
        <v>0</v>
      </c>
      <c r="S136" s="201">
        <v>0</v>
      </c>
      <c r="T136" s="202">
        <f>S136*H136</f>
        <v>0</v>
      </c>
      <c r="U136" s="35"/>
      <c r="V136" s="35"/>
      <c r="W136" s="35"/>
      <c r="X136" s="35"/>
      <c r="Y136" s="35"/>
      <c r="Z136" s="35"/>
      <c r="AA136" s="35"/>
      <c r="AB136" s="35"/>
      <c r="AC136" s="35"/>
      <c r="AD136" s="35"/>
      <c r="AE136" s="35"/>
      <c r="AR136" s="203" t="s">
        <v>270</v>
      </c>
      <c r="AT136" s="203" t="s">
        <v>266</v>
      </c>
      <c r="AU136" s="203" t="s">
        <v>73</v>
      </c>
      <c r="AY136" s="18" t="s">
        <v>263</v>
      </c>
      <c r="BE136" s="204">
        <f>IF(N136="základní",J136,0)</f>
        <v>0</v>
      </c>
      <c r="BF136" s="204">
        <f>IF(N136="snížená",J136,0)</f>
        <v>0</v>
      </c>
      <c r="BG136" s="204">
        <f>IF(N136="zákl. přenesená",J136,0)</f>
        <v>0</v>
      </c>
      <c r="BH136" s="204">
        <f>IF(N136="sníž. přenesená",J136,0)</f>
        <v>0</v>
      </c>
      <c r="BI136" s="204">
        <f>IF(N136="nulová",J136,0)</f>
        <v>0</v>
      </c>
      <c r="BJ136" s="18" t="s">
        <v>71</v>
      </c>
      <c r="BK136" s="204">
        <f>ROUND(I136*H136,2)</f>
        <v>0</v>
      </c>
      <c r="BL136" s="18" t="s">
        <v>270</v>
      </c>
      <c r="BM136" s="203" t="s">
        <v>5347</v>
      </c>
    </row>
    <row r="137" spans="1:65" s="13" customFormat="1">
      <c r="B137" s="205"/>
      <c r="C137" s="206"/>
      <c r="D137" s="207" t="s">
        <v>272</v>
      </c>
      <c r="E137" s="206"/>
      <c r="F137" s="209" t="s">
        <v>5348</v>
      </c>
      <c r="G137" s="206"/>
      <c r="H137" s="210">
        <v>3785.94</v>
      </c>
      <c r="I137" s="211"/>
      <c r="J137" s="206"/>
      <c r="K137" s="206"/>
      <c r="L137" s="212"/>
      <c r="M137" s="213"/>
      <c r="N137" s="214"/>
      <c r="O137" s="214"/>
      <c r="P137" s="214"/>
      <c r="Q137" s="214"/>
      <c r="R137" s="214"/>
      <c r="S137" s="214"/>
      <c r="T137" s="215"/>
      <c r="AT137" s="216" t="s">
        <v>272</v>
      </c>
      <c r="AU137" s="216" t="s">
        <v>73</v>
      </c>
      <c r="AV137" s="13" t="s">
        <v>73</v>
      </c>
      <c r="AW137" s="13" t="s">
        <v>4</v>
      </c>
      <c r="AX137" s="13" t="s">
        <v>71</v>
      </c>
      <c r="AY137" s="216" t="s">
        <v>263</v>
      </c>
    </row>
    <row r="138" spans="1:65" s="2" customFormat="1" ht="33" customHeight="1">
      <c r="A138" s="35"/>
      <c r="B138" s="36"/>
      <c r="C138" s="191" t="s">
        <v>297</v>
      </c>
      <c r="D138" s="191" t="s">
        <v>266</v>
      </c>
      <c r="E138" s="192" t="s">
        <v>544</v>
      </c>
      <c r="F138" s="193" t="s">
        <v>545</v>
      </c>
      <c r="G138" s="194" t="s">
        <v>307</v>
      </c>
      <c r="H138" s="195">
        <v>358.66800000000001</v>
      </c>
      <c r="I138" s="196"/>
      <c r="J138" s="197">
        <f>ROUND(I138*H138,2)</f>
        <v>0</v>
      </c>
      <c r="K138" s="198"/>
      <c r="L138" s="40"/>
      <c r="M138" s="199" t="s">
        <v>1</v>
      </c>
      <c r="N138" s="200" t="s">
        <v>38</v>
      </c>
      <c r="O138" s="72"/>
      <c r="P138" s="201">
        <f>O138*H138</f>
        <v>0</v>
      </c>
      <c r="Q138" s="201">
        <v>0</v>
      </c>
      <c r="R138" s="201">
        <f>Q138*H138</f>
        <v>0</v>
      </c>
      <c r="S138" s="201">
        <v>0</v>
      </c>
      <c r="T138" s="202">
        <f>S138*H138</f>
        <v>0</v>
      </c>
      <c r="U138" s="35"/>
      <c r="V138" s="35"/>
      <c r="W138" s="35"/>
      <c r="X138" s="35"/>
      <c r="Y138" s="35"/>
      <c r="Z138" s="35"/>
      <c r="AA138" s="35"/>
      <c r="AB138" s="35"/>
      <c r="AC138" s="35"/>
      <c r="AD138" s="35"/>
      <c r="AE138" s="35"/>
      <c r="AR138" s="203" t="s">
        <v>270</v>
      </c>
      <c r="AT138" s="203" t="s">
        <v>266</v>
      </c>
      <c r="AU138" s="203" t="s">
        <v>73</v>
      </c>
      <c r="AY138" s="18" t="s">
        <v>263</v>
      </c>
      <c r="BE138" s="204">
        <f>IF(N138="základní",J138,0)</f>
        <v>0</v>
      </c>
      <c r="BF138" s="204">
        <f>IF(N138="snížená",J138,0)</f>
        <v>0</v>
      </c>
      <c r="BG138" s="204">
        <f>IF(N138="zákl. přenesená",J138,0)</f>
        <v>0</v>
      </c>
      <c r="BH138" s="204">
        <f>IF(N138="sníž. přenesená",J138,0)</f>
        <v>0</v>
      </c>
      <c r="BI138" s="204">
        <f>IF(N138="nulová",J138,0)</f>
        <v>0</v>
      </c>
      <c r="BJ138" s="18" t="s">
        <v>71</v>
      </c>
      <c r="BK138" s="204">
        <f>ROUND(I138*H138,2)</f>
        <v>0</v>
      </c>
      <c r="BL138" s="18" t="s">
        <v>270</v>
      </c>
      <c r="BM138" s="203" t="s">
        <v>5349</v>
      </c>
    </row>
    <row r="139" spans="1:65" s="13" customFormat="1">
      <c r="B139" s="205"/>
      <c r="C139" s="206"/>
      <c r="D139" s="207" t="s">
        <v>272</v>
      </c>
      <c r="E139" s="206"/>
      <c r="F139" s="209" t="s">
        <v>5350</v>
      </c>
      <c r="G139" s="206"/>
      <c r="H139" s="210">
        <v>358.66800000000001</v>
      </c>
      <c r="I139" s="211"/>
      <c r="J139" s="206"/>
      <c r="K139" s="206"/>
      <c r="L139" s="212"/>
      <c r="M139" s="213"/>
      <c r="N139" s="214"/>
      <c r="O139" s="214"/>
      <c r="P139" s="214"/>
      <c r="Q139" s="214"/>
      <c r="R139" s="214"/>
      <c r="S139" s="214"/>
      <c r="T139" s="215"/>
      <c r="AT139" s="216" t="s">
        <v>272</v>
      </c>
      <c r="AU139" s="216" t="s">
        <v>73</v>
      </c>
      <c r="AV139" s="13" t="s">
        <v>73</v>
      </c>
      <c r="AW139" s="13" t="s">
        <v>4</v>
      </c>
      <c r="AX139" s="13" t="s">
        <v>71</v>
      </c>
      <c r="AY139" s="216" t="s">
        <v>263</v>
      </c>
    </row>
    <row r="140" spans="1:65" s="12" customFormat="1" ht="22.9" customHeight="1">
      <c r="B140" s="175"/>
      <c r="C140" s="176"/>
      <c r="D140" s="177" t="s">
        <v>63</v>
      </c>
      <c r="E140" s="189" t="s">
        <v>73</v>
      </c>
      <c r="F140" s="189" t="s">
        <v>361</v>
      </c>
      <c r="G140" s="176"/>
      <c r="H140" s="176"/>
      <c r="I140" s="179"/>
      <c r="J140" s="190">
        <f>BK140</f>
        <v>0</v>
      </c>
      <c r="K140" s="176"/>
      <c r="L140" s="181"/>
      <c r="M140" s="182"/>
      <c r="N140" s="183"/>
      <c r="O140" s="183"/>
      <c r="P140" s="184">
        <f>SUM(P141:P153)</f>
        <v>0</v>
      </c>
      <c r="Q140" s="183"/>
      <c r="R140" s="184">
        <f>SUM(R141:R153)</f>
        <v>185.786215</v>
      </c>
      <c r="S140" s="183"/>
      <c r="T140" s="185">
        <f>SUM(T141:T153)</f>
        <v>0</v>
      </c>
      <c r="AR140" s="186" t="s">
        <v>71</v>
      </c>
      <c r="AT140" s="187" t="s">
        <v>63</v>
      </c>
      <c r="AU140" s="187" t="s">
        <v>71</v>
      </c>
      <c r="AY140" s="186" t="s">
        <v>263</v>
      </c>
      <c r="BK140" s="188">
        <f>SUM(BK141:BK153)</f>
        <v>0</v>
      </c>
    </row>
    <row r="141" spans="1:65" s="2" customFormat="1" ht="16.5" customHeight="1">
      <c r="A141" s="35"/>
      <c r="B141" s="36"/>
      <c r="C141" s="191" t="s">
        <v>304</v>
      </c>
      <c r="D141" s="191" t="s">
        <v>266</v>
      </c>
      <c r="E141" s="192" t="s">
        <v>5351</v>
      </c>
      <c r="F141" s="193" t="s">
        <v>5352</v>
      </c>
      <c r="G141" s="194" t="s">
        <v>4722</v>
      </c>
      <c r="H141" s="195">
        <v>2</v>
      </c>
      <c r="I141" s="196"/>
      <c r="J141" s="197">
        <f>ROUND(I141*H141,2)</f>
        <v>0</v>
      </c>
      <c r="K141" s="198"/>
      <c r="L141" s="40"/>
      <c r="M141" s="199" t="s">
        <v>1</v>
      </c>
      <c r="N141" s="200" t="s">
        <v>38</v>
      </c>
      <c r="O141" s="72"/>
      <c r="P141" s="201">
        <f>O141*H141</f>
        <v>0</v>
      </c>
      <c r="Q141" s="201">
        <v>0</v>
      </c>
      <c r="R141" s="201">
        <f>Q141*H141</f>
        <v>0</v>
      </c>
      <c r="S141" s="201">
        <v>0</v>
      </c>
      <c r="T141" s="202">
        <f>S141*H141</f>
        <v>0</v>
      </c>
      <c r="U141" s="35"/>
      <c r="V141" s="35"/>
      <c r="W141" s="35"/>
      <c r="X141" s="35"/>
      <c r="Y141" s="35"/>
      <c r="Z141" s="35"/>
      <c r="AA141" s="35"/>
      <c r="AB141" s="35"/>
      <c r="AC141" s="35"/>
      <c r="AD141" s="35"/>
      <c r="AE141" s="35"/>
      <c r="AR141" s="203" t="s">
        <v>270</v>
      </c>
      <c r="AT141" s="203" t="s">
        <v>266</v>
      </c>
      <c r="AU141" s="203" t="s">
        <v>73</v>
      </c>
      <c r="AY141" s="18" t="s">
        <v>263</v>
      </c>
      <c r="BE141" s="204">
        <f>IF(N141="základní",J141,0)</f>
        <v>0</v>
      </c>
      <c r="BF141" s="204">
        <f>IF(N141="snížená",J141,0)</f>
        <v>0</v>
      </c>
      <c r="BG141" s="204">
        <f>IF(N141="zákl. přenesená",J141,0)</f>
        <v>0</v>
      </c>
      <c r="BH141" s="204">
        <f>IF(N141="sníž. přenesená",J141,0)</f>
        <v>0</v>
      </c>
      <c r="BI141" s="204">
        <f>IF(N141="nulová",J141,0)</f>
        <v>0</v>
      </c>
      <c r="BJ141" s="18" t="s">
        <v>71</v>
      </c>
      <c r="BK141" s="204">
        <f>ROUND(I141*H141,2)</f>
        <v>0</v>
      </c>
      <c r="BL141" s="18" t="s">
        <v>270</v>
      </c>
      <c r="BM141" s="203" t="s">
        <v>5353</v>
      </c>
    </row>
    <row r="142" spans="1:65" s="2" customFormat="1" ht="24.2" customHeight="1">
      <c r="A142" s="35"/>
      <c r="B142" s="36"/>
      <c r="C142" s="191" t="s">
        <v>309</v>
      </c>
      <c r="D142" s="191" t="s">
        <v>266</v>
      </c>
      <c r="E142" s="192" t="s">
        <v>5354</v>
      </c>
      <c r="F142" s="193" t="s">
        <v>5355</v>
      </c>
      <c r="G142" s="194" t="s">
        <v>796</v>
      </c>
      <c r="H142" s="195">
        <v>137.5</v>
      </c>
      <c r="I142" s="196"/>
      <c r="J142" s="197">
        <f>ROUND(I142*H142,2)</f>
        <v>0</v>
      </c>
      <c r="K142" s="198"/>
      <c r="L142" s="40"/>
      <c r="M142" s="199" t="s">
        <v>1</v>
      </c>
      <c r="N142" s="200" t="s">
        <v>38</v>
      </c>
      <c r="O142" s="72"/>
      <c r="P142" s="201">
        <f>O142*H142</f>
        <v>0</v>
      </c>
      <c r="Q142" s="201">
        <v>7.2999999999999996E-4</v>
      </c>
      <c r="R142" s="201">
        <f>Q142*H142</f>
        <v>0.10037499999999999</v>
      </c>
      <c r="S142" s="201">
        <v>0</v>
      </c>
      <c r="T142" s="202">
        <f>S142*H142</f>
        <v>0</v>
      </c>
      <c r="U142" s="35"/>
      <c r="V142" s="35"/>
      <c r="W142" s="35"/>
      <c r="X142" s="35"/>
      <c r="Y142" s="35"/>
      <c r="Z142" s="35"/>
      <c r="AA142" s="35"/>
      <c r="AB142" s="35"/>
      <c r="AC142" s="35"/>
      <c r="AD142" s="35"/>
      <c r="AE142" s="35"/>
      <c r="AR142" s="203" t="s">
        <v>270</v>
      </c>
      <c r="AT142" s="203" t="s">
        <v>266</v>
      </c>
      <c r="AU142" s="203" t="s">
        <v>73</v>
      </c>
      <c r="AY142" s="18" t="s">
        <v>263</v>
      </c>
      <c r="BE142" s="204">
        <f>IF(N142="základní",J142,0)</f>
        <v>0</v>
      </c>
      <c r="BF142" s="204">
        <f>IF(N142="snížená",J142,0)</f>
        <v>0</v>
      </c>
      <c r="BG142" s="204">
        <f>IF(N142="zákl. přenesená",J142,0)</f>
        <v>0</v>
      </c>
      <c r="BH142" s="204">
        <f>IF(N142="sníž. přenesená",J142,0)</f>
        <v>0</v>
      </c>
      <c r="BI142" s="204">
        <f>IF(N142="nulová",J142,0)</f>
        <v>0</v>
      </c>
      <c r="BJ142" s="18" t="s">
        <v>71</v>
      </c>
      <c r="BK142" s="204">
        <f>ROUND(I142*H142,2)</f>
        <v>0</v>
      </c>
      <c r="BL142" s="18" t="s">
        <v>270</v>
      </c>
      <c r="BM142" s="203" t="s">
        <v>5356</v>
      </c>
    </row>
    <row r="143" spans="1:65" s="13" customFormat="1">
      <c r="B143" s="205"/>
      <c r="C143" s="206"/>
      <c r="D143" s="207" t="s">
        <v>272</v>
      </c>
      <c r="E143" s="208" t="s">
        <v>1</v>
      </c>
      <c r="F143" s="209" t="s">
        <v>5357</v>
      </c>
      <c r="G143" s="206"/>
      <c r="H143" s="210">
        <v>137.5</v>
      </c>
      <c r="I143" s="211"/>
      <c r="J143" s="206"/>
      <c r="K143" s="206"/>
      <c r="L143" s="212"/>
      <c r="M143" s="213"/>
      <c r="N143" s="214"/>
      <c r="O143" s="214"/>
      <c r="P143" s="214"/>
      <c r="Q143" s="214"/>
      <c r="R143" s="214"/>
      <c r="S143" s="214"/>
      <c r="T143" s="215"/>
      <c r="AT143" s="216" t="s">
        <v>272</v>
      </c>
      <c r="AU143" s="216" t="s">
        <v>73</v>
      </c>
      <c r="AV143" s="13" t="s">
        <v>73</v>
      </c>
      <c r="AW143" s="13" t="s">
        <v>30</v>
      </c>
      <c r="AX143" s="13" t="s">
        <v>71</v>
      </c>
      <c r="AY143" s="216" t="s">
        <v>263</v>
      </c>
    </row>
    <row r="144" spans="1:65" s="2" customFormat="1" ht="24.2" customHeight="1">
      <c r="A144" s="35"/>
      <c r="B144" s="36"/>
      <c r="C144" s="191" t="s">
        <v>314</v>
      </c>
      <c r="D144" s="191" t="s">
        <v>266</v>
      </c>
      <c r="E144" s="192" t="s">
        <v>5358</v>
      </c>
      <c r="F144" s="193" t="s">
        <v>5359</v>
      </c>
      <c r="G144" s="194" t="s">
        <v>1887</v>
      </c>
      <c r="H144" s="195">
        <v>4</v>
      </c>
      <c r="I144" s="196"/>
      <c r="J144" s="197">
        <f>ROUND(I144*H144,2)</f>
        <v>0</v>
      </c>
      <c r="K144" s="198"/>
      <c r="L144" s="40"/>
      <c r="M144" s="199" t="s">
        <v>1</v>
      </c>
      <c r="N144" s="200" t="s">
        <v>38</v>
      </c>
      <c r="O144" s="72"/>
      <c r="P144" s="201">
        <f>O144*H144</f>
        <v>0</v>
      </c>
      <c r="Q144" s="201">
        <v>2.47214</v>
      </c>
      <c r="R144" s="201">
        <f>Q144*H144</f>
        <v>9.88856</v>
      </c>
      <c r="S144" s="201">
        <v>0</v>
      </c>
      <c r="T144" s="202">
        <f>S144*H144</f>
        <v>0</v>
      </c>
      <c r="U144" s="35"/>
      <c r="V144" s="35"/>
      <c r="W144" s="35"/>
      <c r="X144" s="35"/>
      <c r="Y144" s="35"/>
      <c r="Z144" s="35"/>
      <c r="AA144" s="35"/>
      <c r="AB144" s="35"/>
      <c r="AC144" s="35"/>
      <c r="AD144" s="35"/>
      <c r="AE144" s="35"/>
      <c r="AR144" s="203" t="s">
        <v>270</v>
      </c>
      <c r="AT144" s="203" t="s">
        <v>266</v>
      </c>
      <c r="AU144" s="203" t="s">
        <v>73</v>
      </c>
      <c r="AY144" s="18" t="s">
        <v>263</v>
      </c>
      <c r="BE144" s="204">
        <f>IF(N144="základní",J144,0)</f>
        <v>0</v>
      </c>
      <c r="BF144" s="204">
        <f>IF(N144="snížená",J144,0)</f>
        <v>0</v>
      </c>
      <c r="BG144" s="204">
        <f>IF(N144="zákl. přenesená",J144,0)</f>
        <v>0</v>
      </c>
      <c r="BH144" s="204">
        <f>IF(N144="sníž. přenesená",J144,0)</f>
        <v>0</v>
      </c>
      <c r="BI144" s="204">
        <f>IF(N144="nulová",J144,0)</f>
        <v>0</v>
      </c>
      <c r="BJ144" s="18" t="s">
        <v>71</v>
      </c>
      <c r="BK144" s="204">
        <f>ROUND(I144*H144,2)</f>
        <v>0</v>
      </c>
      <c r="BL144" s="18" t="s">
        <v>270</v>
      </c>
      <c r="BM144" s="203" t="s">
        <v>5360</v>
      </c>
    </row>
    <row r="145" spans="1:65" s="2" customFormat="1" ht="24.2" customHeight="1">
      <c r="A145" s="35"/>
      <c r="B145" s="36"/>
      <c r="C145" s="191" t="s">
        <v>264</v>
      </c>
      <c r="D145" s="191" t="s">
        <v>266</v>
      </c>
      <c r="E145" s="192" t="s">
        <v>5361</v>
      </c>
      <c r="F145" s="193" t="s">
        <v>5362</v>
      </c>
      <c r="G145" s="194" t="s">
        <v>1887</v>
      </c>
      <c r="H145" s="195">
        <v>2</v>
      </c>
      <c r="I145" s="196"/>
      <c r="J145" s="197">
        <f>ROUND(I145*H145,2)</f>
        <v>0</v>
      </c>
      <c r="K145" s="198"/>
      <c r="L145" s="40"/>
      <c r="M145" s="199" t="s">
        <v>1</v>
      </c>
      <c r="N145" s="200" t="s">
        <v>38</v>
      </c>
      <c r="O145" s="72"/>
      <c r="P145" s="201">
        <f>O145*H145</f>
        <v>0</v>
      </c>
      <c r="Q145" s="201">
        <v>2.47214</v>
      </c>
      <c r="R145" s="201">
        <f>Q145*H145</f>
        <v>4.94428</v>
      </c>
      <c r="S145" s="201">
        <v>0</v>
      </c>
      <c r="T145" s="202">
        <f>S145*H145</f>
        <v>0</v>
      </c>
      <c r="U145" s="35"/>
      <c r="V145" s="35"/>
      <c r="W145" s="35"/>
      <c r="X145" s="35"/>
      <c r="Y145" s="35"/>
      <c r="Z145" s="35"/>
      <c r="AA145" s="35"/>
      <c r="AB145" s="35"/>
      <c r="AC145" s="35"/>
      <c r="AD145" s="35"/>
      <c r="AE145" s="35"/>
      <c r="AR145" s="203" t="s">
        <v>270</v>
      </c>
      <c r="AT145" s="203" t="s">
        <v>266</v>
      </c>
      <c r="AU145" s="203" t="s">
        <v>73</v>
      </c>
      <c r="AY145" s="18" t="s">
        <v>263</v>
      </c>
      <c r="BE145" s="204">
        <f>IF(N145="základní",J145,0)</f>
        <v>0</v>
      </c>
      <c r="BF145" s="204">
        <f>IF(N145="snížená",J145,0)</f>
        <v>0</v>
      </c>
      <c r="BG145" s="204">
        <f>IF(N145="zákl. přenesená",J145,0)</f>
        <v>0</v>
      </c>
      <c r="BH145" s="204">
        <f>IF(N145="sníž. přenesená",J145,0)</f>
        <v>0</v>
      </c>
      <c r="BI145" s="204">
        <f>IF(N145="nulová",J145,0)</f>
        <v>0</v>
      </c>
      <c r="BJ145" s="18" t="s">
        <v>71</v>
      </c>
      <c r="BK145" s="204">
        <f>ROUND(I145*H145,2)</f>
        <v>0</v>
      </c>
      <c r="BL145" s="18" t="s">
        <v>270</v>
      </c>
      <c r="BM145" s="203" t="s">
        <v>5363</v>
      </c>
    </row>
    <row r="146" spans="1:65" s="2" customFormat="1" ht="24.2" customHeight="1">
      <c r="A146" s="35"/>
      <c r="B146" s="36"/>
      <c r="C146" s="191" t="s">
        <v>322</v>
      </c>
      <c r="D146" s="191" t="s">
        <v>266</v>
      </c>
      <c r="E146" s="192" t="s">
        <v>5364</v>
      </c>
      <c r="F146" s="193" t="s">
        <v>5365</v>
      </c>
      <c r="G146" s="194" t="s">
        <v>300</v>
      </c>
      <c r="H146" s="195">
        <v>36.9</v>
      </c>
      <c r="I146" s="196"/>
      <c r="J146" s="197">
        <f>ROUND(I146*H146,2)</f>
        <v>0</v>
      </c>
      <c r="K146" s="198"/>
      <c r="L146" s="40"/>
      <c r="M146" s="199" t="s">
        <v>1</v>
      </c>
      <c r="N146" s="200" t="s">
        <v>38</v>
      </c>
      <c r="O146" s="72"/>
      <c r="P146" s="201">
        <f>O146*H146</f>
        <v>0</v>
      </c>
      <c r="Q146" s="201">
        <v>1.9312499999999999</v>
      </c>
      <c r="R146" s="201">
        <f>Q146*H146</f>
        <v>71.263124999999988</v>
      </c>
      <c r="S146" s="201">
        <v>0</v>
      </c>
      <c r="T146" s="202">
        <f>S146*H146</f>
        <v>0</v>
      </c>
      <c r="U146" s="35"/>
      <c r="V146" s="35"/>
      <c r="W146" s="35"/>
      <c r="X146" s="35"/>
      <c r="Y146" s="35"/>
      <c r="Z146" s="35"/>
      <c r="AA146" s="35"/>
      <c r="AB146" s="35"/>
      <c r="AC146" s="35"/>
      <c r="AD146" s="35"/>
      <c r="AE146" s="35"/>
      <c r="AR146" s="203" t="s">
        <v>270</v>
      </c>
      <c r="AT146" s="203" t="s">
        <v>266</v>
      </c>
      <c r="AU146" s="203" t="s">
        <v>73</v>
      </c>
      <c r="AY146" s="18" t="s">
        <v>263</v>
      </c>
      <c r="BE146" s="204">
        <f>IF(N146="základní",J146,0)</f>
        <v>0</v>
      </c>
      <c r="BF146" s="204">
        <f>IF(N146="snížená",J146,0)</f>
        <v>0</v>
      </c>
      <c r="BG146" s="204">
        <f>IF(N146="zákl. přenesená",J146,0)</f>
        <v>0</v>
      </c>
      <c r="BH146" s="204">
        <f>IF(N146="sníž. přenesená",J146,0)</f>
        <v>0</v>
      </c>
      <c r="BI146" s="204">
        <f>IF(N146="nulová",J146,0)</f>
        <v>0</v>
      </c>
      <c r="BJ146" s="18" t="s">
        <v>71</v>
      </c>
      <c r="BK146" s="204">
        <f>ROUND(I146*H146,2)</f>
        <v>0</v>
      </c>
      <c r="BL146" s="18" t="s">
        <v>270</v>
      </c>
      <c r="BM146" s="203" t="s">
        <v>5366</v>
      </c>
    </row>
    <row r="147" spans="1:65" s="13" customFormat="1">
      <c r="B147" s="205"/>
      <c r="C147" s="206"/>
      <c r="D147" s="207" t="s">
        <v>272</v>
      </c>
      <c r="E147" s="208" t="s">
        <v>1</v>
      </c>
      <c r="F147" s="209" t="s">
        <v>5367</v>
      </c>
      <c r="G147" s="206"/>
      <c r="H147" s="210">
        <v>36.9</v>
      </c>
      <c r="I147" s="211"/>
      <c r="J147" s="206"/>
      <c r="K147" s="206"/>
      <c r="L147" s="212"/>
      <c r="M147" s="213"/>
      <c r="N147" s="214"/>
      <c r="O147" s="214"/>
      <c r="P147" s="214"/>
      <c r="Q147" s="214"/>
      <c r="R147" s="214"/>
      <c r="S147" s="214"/>
      <c r="T147" s="215"/>
      <c r="AT147" s="216" t="s">
        <v>272</v>
      </c>
      <c r="AU147" s="216" t="s">
        <v>73</v>
      </c>
      <c r="AV147" s="13" t="s">
        <v>73</v>
      </c>
      <c r="AW147" s="13" t="s">
        <v>30</v>
      </c>
      <c r="AX147" s="13" t="s">
        <v>71</v>
      </c>
      <c r="AY147" s="216" t="s">
        <v>263</v>
      </c>
    </row>
    <row r="148" spans="1:65" s="2" customFormat="1" ht="24.2" customHeight="1">
      <c r="A148" s="35"/>
      <c r="B148" s="36"/>
      <c r="C148" s="191" t="s">
        <v>327</v>
      </c>
      <c r="D148" s="191" t="s">
        <v>266</v>
      </c>
      <c r="E148" s="192" t="s">
        <v>5368</v>
      </c>
      <c r="F148" s="193" t="s">
        <v>5369</v>
      </c>
      <c r="G148" s="194" t="s">
        <v>300</v>
      </c>
      <c r="H148" s="195">
        <v>18.45</v>
      </c>
      <c r="I148" s="196"/>
      <c r="J148" s="197">
        <f>ROUND(I148*H148,2)</f>
        <v>0</v>
      </c>
      <c r="K148" s="198"/>
      <c r="L148" s="40"/>
      <c r="M148" s="199" t="s">
        <v>1</v>
      </c>
      <c r="N148" s="200" t="s">
        <v>38</v>
      </c>
      <c r="O148" s="72"/>
      <c r="P148" s="201">
        <f>O148*H148</f>
        <v>0</v>
      </c>
      <c r="Q148" s="201">
        <v>1.9312499999999999</v>
      </c>
      <c r="R148" s="201">
        <f>Q148*H148</f>
        <v>35.631562499999994</v>
      </c>
      <c r="S148" s="201">
        <v>0</v>
      </c>
      <c r="T148" s="202">
        <f>S148*H148</f>
        <v>0</v>
      </c>
      <c r="U148" s="35"/>
      <c r="V148" s="35"/>
      <c r="W148" s="35"/>
      <c r="X148" s="35"/>
      <c r="Y148" s="35"/>
      <c r="Z148" s="35"/>
      <c r="AA148" s="35"/>
      <c r="AB148" s="35"/>
      <c r="AC148" s="35"/>
      <c r="AD148" s="35"/>
      <c r="AE148" s="35"/>
      <c r="AR148" s="203" t="s">
        <v>270</v>
      </c>
      <c r="AT148" s="203" t="s">
        <v>266</v>
      </c>
      <c r="AU148" s="203" t="s">
        <v>73</v>
      </c>
      <c r="AY148" s="18" t="s">
        <v>263</v>
      </c>
      <c r="BE148" s="204">
        <f>IF(N148="základní",J148,0)</f>
        <v>0</v>
      </c>
      <c r="BF148" s="204">
        <f>IF(N148="snížená",J148,0)</f>
        <v>0</v>
      </c>
      <c r="BG148" s="204">
        <f>IF(N148="zákl. přenesená",J148,0)</f>
        <v>0</v>
      </c>
      <c r="BH148" s="204">
        <f>IF(N148="sníž. přenesená",J148,0)</f>
        <v>0</v>
      </c>
      <c r="BI148" s="204">
        <f>IF(N148="nulová",J148,0)</f>
        <v>0</v>
      </c>
      <c r="BJ148" s="18" t="s">
        <v>71</v>
      </c>
      <c r="BK148" s="204">
        <f>ROUND(I148*H148,2)</f>
        <v>0</v>
      </c>
      <c r="BL148" s="18" t="s">
        <v>270</v>
      </c>
      <c r="BM148" s="203" t="s">
        <v>5370</v>
      </c>
    </row>
    <row r="149" spans="1:65" s="13" customFormat="1">
      <c r="B149" s="205"/>
      <c r="C149" s="206"/>
      <c r="D149" s="207" t="s">
        <v>272</v>
      </c>
      <c r="E149" s="208" t="s">
        <v>1</v>
      </c>
      <c r="F149" s="209" t="s">
        <v>5371</v>
      </c>
      <c r="G149" s="206"/>
      <c r="H149" s="210">
        <v>18.45</v>
      </c>
      <c r="I149" s="211"/>
      <c r="J149" s="206"/>
      <c r="K149" s="206"/>
      <c r="L149" s="212"/>
      <c r="M149" s="213"/>
      <c r="N149" s="214"/>
      <c r="O149" s="214"/>
      <c r="P149" s="214"/>
      <c r="Q149" s="214"/>
      <c r="R149" s="214"/>
      <c r="S149" s="214"/>
      <c r="T149" s="215"/>
      <c r="AT149" s="216" t="s">
        <v>272</v>
      </c>
      <c r="AU149" s="216" t="s">
        <v>73</v>
      </c>
      <c r="AV149" s="13" t="s">
        <v>73</v>
      </c>
      <c r="AW149" s="13" t="s">
        <v>30</v>
      </c>
      <c r="AX149" s="13" t="s">
        <v>71</v>
      </c>
      <c r="AY149" s="216" t="s">
        <v>263</v>
      </c>
    </row>
    <row r="150" spans="1:65" s="2" customFormat="1" ht="24.2" customHeight="1">
      <c r="A150" s="35"/>
      <c r="B150" s="36"/>
      <c r="C150" s="191" t="s">
        <v>8</v>
      </c>
      <c r="D150" s="191" t="s">
        <v>266</v>
      </c>
      <c r="E150" s="192" t="s">
        <v>5372</v>
      </c>
      <c r="F150" s="193" t="s">
        <v>5373</v>
      </c>
      <c r="G150" s="194" t="s">
        <v>300</v>
      </c>
      <c r="H150" s="195">
        <v>3.69</v>
      </c>
      <c r="I150" s="196"/>
      <c r="J150" s="197">
        <f>ROUND(I150*H150,2)</f>
        <v>0</v>
      </c>
      <c r="K150" s="198"/>
      <c r="L150" s="40"/>
      <c r="M150" s="199" t="s">
        <v>1</v>
      </c>
      <c r="N150" s="200" t="s">
        <v>38</v>
      </c>
      <c r="O150" s="72"/>
      <c r="P150" s="201">
        <f>O150*H150</f>
        <v>0</v>
      </c>
      <c r="Q150" s="201">
        <v>1.9312499999999999</v>
      </c>
      <c r="R150" s="201">
        <f>Q150*H150</f>
        <v>7.1263124999999992</v>
      </c>
      <c r="S150" s="201">
        <v>0</v>
      </c>
      <c r="T150" s="202">
        <f>S150*H150</f>
        <v>0</v>
      </c>
      <c r="U150" s="35"/>
      <c r="V150" s="35"/>
      <c r="W150" s="35"/>
      <c r="X150" s="35"/>
      <c r="Y150" s="35"/>
      <c r="Z150" s="35"/>
      <c r="AA150" s="35"/>
      <c r="AB150" s="35"/>
      <c r="AC150" s="35"/>
      <c r="AD150" s="35"/>
      <c r="AE150" s="35"/>
      <c r="AR150" s="203" t="s">
        <v>270</v>
      </c>
      <c r="AT150" s="203" t="s">
        <v>266</v>
      </c>
      <c r="AU150" s="203" t="s">
        <v>73</v>
      </c>
      <c r="AY150" s="18" t="s">
        <v>263</v>
      </c>
      <c r="BE150" s="204">
        <f>IF(N150="základní",J150,0)</f>
        <v>0</v>
      </c>
      <c r="BF150" s="204">
        <f>IF(N150="snížená",J150,0)</f>
        <v>0</v>
      </c>
      <c r="BG150" s="204">
        <f>IF(N150="zákl. přenesená",J150,0)</f>
        <v>0</v>
      </c>
      <c r="BH150" s="204">
        <f>IF(N150="sníž. přenesená",J150,0)</f>
        <v>0</v>
      </c>
      <c r="BI150" s="204">
        <f>IF(N150="nulová",J150,0)</f>
        <v>0</v>
      </c>
      <c r="BJ150" s="18" t="s">
        <v>71</v>
      </c>
      <c r="BK150" s="204">
        <f>ROUND(I150*H150,2)</f>
        <v>0</v>
      </c>
      <c r="BL150" s="18" t="s">
        <v>270</v>
      </c>
      <c r="BM150" s="203" t="s">
        <v>5374</v>
      </c>
    </row>
    <row r="151" spans="1:65" s="13" customFormat="1">
      <c r="B151" s="205"/>
      <c r="C151" s="206"/>
      <c r="D151" s="207" t="s">
        <v>272</v>
      </c>
      <c r="E151" s="208" t="s">
        <v>1</v>
      </c>
      <c r="F151" s="209" t="s">
        <v>5375</v>
      </c>
      <c r="G151" s="206"/>
      <c r="H151" s="210">
        <v>3.69</v>
      </c>
      <c r="I151" s="211"/>
      <c r="J151" s="206"/>
      <c r="K151" s="206"/>
      <c r="L151" s="212"/>
      <c r="M151" s="213"/>
      <c r="N151" s="214"/>
      <c r="O151" s="214"/>
      <c r="P151" s="214"/>
      <c r="Q151" s="214"/>
      <c r="R151" s="214"/>
      <c r="S151" s="214"/>
      <c r="T151" s="215"/>
      <c r="AT151" s="216" t="s">
        <v>272</v>
      </c>
      <c r="AU151" s="216" t="s">
        <v>73</v>
      </c>
      <c r="AV151" s="13" t="s">
        <v>73</v>
      </c>
      <c r="AW151" s="13" t="s">
        <v>30</v>
      </c>
      <c r="AX151" s="13" t="s">
        <v>71</v>
      </c>
      <c r="AY151" s="216" t="s">
        <v>263</v>
      </c>
    </row>
    <row r="152" spans="1:65" s="2" customFormat="1" ht="16.5" customHeight="1">
      <c r="A152" s="35"/>
      <c r="B152" s="36"/>
      <c r="C152" s="191" t="s">
        <v>397</v>
      </c>
      <c r="D152" s="191" t="s">
        <v>266</v>
      </c>
      <c r="E152" s="192" t="s">
        <v>5376</v>
      </c>
      <c r="F152" s="193" t="s">
        <v>5377</v>
      </c>
      <c r="G152" s="194" t="s">
        <v>300</v>
      </c>
      <c r="H152" s="195">
        <v>24</v>
      </c>
      <c r="I152" s="196"/>
      <c r="J152" s="197">
        <f>ROUND(I152*H152,2)</f>
        <v>0</v>
      </c>
      <c r="K152" s="198"/>
      <c r="L152" s="40"/>
      <c r="M152" s="199" t="s">
        <v>1</v>
      </c>
      <c r="N152" s="200" t="s">
        <v>38</v>
      </c>
      <c r="O152" s="72"/>
      <c r="P152" s="201">
        <f>O152*H152</f>
        <v>0</v>
      </c>
      <c r="Q152" s="201">
        <v>2.3679999999999999</v>
      </c>
      <c r="R152" s="201">
        <f>Q152*H152</f>
        <v>56.831999999999994</v>
      </c>
      <c r="S152" s="201">
        <v>0</v>
      </c>
      <c r="T152" s="202">
        <f>S152*H152</f>
        <v>0</v>
      </c>
      <c r="U152" s="35"/>
      <c r="V152" s="35"/>
      <c r="W152" s="35"/>
      <c r="X152" s="35"/>
      <c r="Y152" s="35"/>
      <c r="Z152" s="35"/>
      <c r="AA152" s="35"/>
      <c r="AB152" s="35"/>
      <c r="AC152" s="35"/>
      <c r="AD152" s="35"/>
      <c r="AE152" s="35"/>
      <c r="AR152" s="203" t="s">
        <v>270</v>
      </c>
      <c r="AT152" s="203" t="s">
        <v>266</v>
      </c>
      <c r="AU152" s="203" t="s">
        <v>73</v>
      </c>
      <c r="AY152" s="18" t="s">
        <v>263</v>
      </c>
      <c r="BE152" s="204">
        <f>IF(N152="základní",J152,0)</f>
        <v>0</v>
      </c>
      <c r="BF152" s="204">
        <f>IF(N152="snížená",J152,0)</f>
        <v>0</v>
      </c>
      <c r="BG152" s="204">
        <f>IF(N152="zákl. přenesená",J152,0)</f>
        <v>0</v>
      </c>
      <c r="BH152" s="204">
        <f>IF(N152="sníž. přenesená",J152,0)</f>
        <v>0</v>
      </c>
      <c r="BI152" s="204">
        <f>IF(N152="nulová",J152,0)</f>
        <v>0</v>
      </c>
      <c r="BJ152" s="18" t="s">
        <v>71</v>
      </c>
      <c r="BK152" s="204">
        <f>ROUND(I152*H152,2)</f>
        <v>0</v>
      </c>
      <c r="BL152" s="18" t="s">
        <v>270</v>
      </c>
      <c r="BM152" s="203" t="s">
        <v>5378</v>
      </c>
    </row>
    <row r="153" spans="1:65" s="13" customFormat="1">
      <c r="B153" s="205"/>
      <c r="C153" s="206"/>
      <c r="D153" s="207" t="s">
        <v>272</v>
      </c>
      <c r="E153" s="208" t="s">
        <v>1</v>
      </c>
      <c r="F153" s="209" t="s">
        <v>5379</v>
      </c>
      <c r="G153" s="206"/>
      <c r="H153" s="210">
        <v>24</v>
      </c>
      <c r="I153" s="211"/>
      <c r="J153" s="206"/>
      <c r="K153" s="206"/>
      <c r="L153" s="212"/>
      <c r="M153" s="213"/>
      <c r="N153" s="214"/>
      <c r="O153" s="214"/>
      <c r="P153" s="214"/>
      <c r="Q153" s="214"/>
      <c r="R153" s="214"/>
      <c r="S153" s="214"/>
      <c r="T153" s="215"/>
      <c r="AT153" s="216" t="s">
        <v>272</v>
      </c>
      <c r="AU153" s="216" t="s">
        <v>73</v>
      </c>
      <c r="AV153" s="13" t="s">
        <v>73</v>
      </c>
      <c r="AW153" s="13" t="s">
        <v>30</v>
      </c>
      <c r="AX153" s="13" t="s">
        <v>71</v>
      </c>
      <c r="AY153" s="216" t="s">
        <v>263</v>
      </c>
    </row>
    <row r="154" spans="1:65" s="12" customFormat="1" ht="22.9" customHeight="1">
      <c r="B154" s="175"/>
      <c r="C154" s="176"/>
      <c r="D154" s="177" t="s">
        <v>63</v>
      </c>
      <c r="E154" s="189" t="s">
        <v>276</v>
      </c>
      <c r="F154" s="189" t="s">
        <v>705</v>
      </c>
      <c r="G154" s="176"/>
      <c r="H154" s="176"/>
      <c r="I154" s="179"/>
      <c r="J154" s="190">
        <f>SUM(J155:J161)</f>
        <v>0</v>
      </c>
      <c r="K154" s="176"/>
      <c r="L154" s="181"/>
      <c r="M154" s="182"/>
      <c r="N154" s="183"/>
      <c r="O154" s="183"/>
      <c r="P154" s="184">
        <f>SUM(P155:P161)</f>
        <v>0</v>
      </c>
      <c r="Q154" s="183"/>
      <c r="R154" s="184">
        <f>SUM(R155:R161)</f>
        <v>18.413640000000001</v>
      </c>
      <c r="S154" s="183"/>
      <c r="T154" s="185">
        <f>SUM(T155:T161)</f>
        <v>0</v>
      </c>
      <c r="AR154" s="186" t="s">
        <v>71</v>
      </c>
      <c r="AT154" s="187" t="s">
        <v>63</v>
      </c>
      <c r="AU154" s="187" t="s">
        <v>71</v>
      </c>
      <c r="AY154" s="186" t="s">
        <v>263</v>
      </c>
      <c r="BK154" s="188">
        <f>SUM(BK155:BK161)</f>
        <v>0</v>
      </c>
    </row>
    <row r="155" spans="1:65" s="2" customFormat="1" ht="16.5" customHeight="1">
      <c r="A155" s="35"/>
      <c r="B155" s="36"/>
      <c r="C155" s="191" t="s">
        <v>405</v>
      </c>
      <c r="D155" s="191" t="s">
        <v>266</v>
      </c>
      <c r="E155" s="192" t="s">
        <v>4767</v>
      </c>
      <c r="F155" s="193" t="s">
        <v>5380</v>
      </c>
      <c r="G155" s="194" t="s">
        <v>7616</v>
      </c>
      <c r="H155" s="195">
        <v>2</v>
      </c>
      <c r="I155" s="196"/>
      <c r="J155" s="197">
        <f t="shared" ref="J155:J161" si="0">ROUND(I155*H155,2)</f>
        <v>0</v>
      </c>
      <c r="K155" s="198"/>
      <c r="L155" s="40"/>
      <c r="M155" s="199" t="s">
        <v>1</v>
      </c>
      <c r="N155" s="200" t="s">
        <v>38</v>
      </c>
      <c r="O155" s="72"/>
      <c r="P155" s="201">
        <f t="shared" ref="P155:P161" si="1">O155*H155</f>
        <v>0</v>
      </c>
      <c r="Q155" s="201">
        <v>0</v>
      </c>
      <c r="R155" s="201">
        <f t="shared" ref="R155:R161" si="2">Q155*H155</f>
        <v>0</v>
      </c>
      <c r="S155" s="201">
        <v>0</v>
      </c>
      <c r="T155" s="202">
        <f t="shared" ref="T155:T161" si="3">S155*H155</f>
        <v>0</v>
      </c>
      <c r="U155" s="35"/>
      <c r="V155" s="35"/>
      <c r="W155" s="35"/>
      <c r="X155" s="35"/>
      <c r="Y155" s="35"/>
      <c r="Z155" s="35"/>
      <c r="AA155" s="35"/>
      <c r="AB155" s="35"/>
      <c r="AC155" s="35"/>
      <c r="AD155" s="35"/>
      <c r="AE155" s="35"/>
      <c r="AR155" s="203" t="s">
        <v>270</v>
      </c>
      <c r="AT155" s="203" t="s">
        <v>266</v>
      </c>
      <c r="AU155" s="203" t="s">
        <v>73</v>
      </c>
      <c r="AY155" s="18" t="s">
        <v>263</v>
      </c>
      <c r="BE155" s="204">
        <f t="shared" ref="BE155:BE161" si="4">IF(N155="základní",J155,0)</f>
        <v>0</v>
      </c>
      <c r="BF155" s="204">
        <f t="shared" ref="BF155:BF161" si="5">IF(N155="snížená",J155,0)</f>
        <v>0</v>
      </c>
      <c r="BG155" s="204">
        <f t="shared" ref="BG155:BG161" si="6">IF(N155="zákl. přenesená",J155,0)</f>
        <v>0</v>
      </c>
      <c r="BH155" s="204">
        <f t="shared" ref="BH155:BH161" si="7">IF(N155="sníž. přenesená",J155,0)</f>
        <v>0</v>
      </c>
      <c r="BI155" s="204">
        <f t="shared" ref="BI155:BI161" si="8">IF(N155="nulová",J155,0)</f>
        <v>0</v>
      </c>
      <c r="BJ155" s="18" t="s">
        <v>71</v>
      </c>
      <c r="BK155" s="204">
        <f t="shared" ref="BK155:BK161" si="9">ROUND(I155*H155,2)</f>
        <v>0</v>
      </c>
      <c r="BL155" s="18" t="s">
        <v>270</v>
      </c>
      <c r="BM155" s="203" t="s">
        <v>5381</v>
      </c>
    </row>
    <row r="156" spans="1:65" s="2" customFormat="1" ht="51.75" customHeight="1">
      <c r="A156" s="35"/>
      <c r="B156" s="36"/>
      <c r="C156" s="261" t="s">
        <v>412</v>
      </c>
      <c r="D156" s="261" t="s">
        <v>401</v>
      </c>
      <c r="E156" s="262" t="s">
        <v>5382</v>
      </c>
      <c r="F156" s="263" t="s">
        <v>7620</v>
      </c>
      <c r="G156" s="264" t="s">
        <v>7616</v>
      </c>
      <c r="H156" s="265">
        <v>2</v>
      </c>
      <c r="I156" s="266"/>
      <c r="J156" s="267">
        <f t="shared" si="0"/>
        <v>0</v>
      </c>
      <c r="K156" s="268"/>
      <c r="L156" s="269"/>
      <c r="M156" s="270" t="s">
        <v>1</v>
      </c>
      <c r="N156" s="271" t="s">
        <v>38</v>
      </c>
      <c r="O156" s="72"/>
      <c r="P156" s="201">
        <f t="shared" si="1"/>
        <v>0</v>
      </c>
      <c r="Q156" s="201">
        <v>0</v>
      </c>
      <c r="R156" s="201">
        <f t="shared" si="2"/>
        <v>0</v>
      </c>
      <c r="S156" s="201">
        <v>0</v>
      </c>
      <c r="T156" s="202">
        <f t="shared" si="3"/>
        <v>0</v>
      </c>
      <c r="U156" s="35"/>
      <c r="V156" s="35"/>
      <c r="W156" s="35"/>
      <c r="X156" s="35"/>
      <c r="Y156" s="35"/>
      <c r="Z156" s="35"/>
      <c r="AA156" s="35"/>
      <c r="AB156" s="35"/>
      <c r="AC156" s="35"/>
      <c r="AD156" s="35"/>
      <c r="AE156" s="35"/>
      <c r="AR156" s="203" t="s">
        <v>314</v>
      </c>
      <c r="AT156" s="203" t="s">
        <v>401</v>
      </c>
      <c r="AU156" s="203" t="s">
        <v>73</v>
      </c>
      <c r="AY156" s="18" t="s">
        <v>263</v>
      </c>
      <c r="BE156" s="204">
        <f t="shared" si="4"/>
        <v>0</v>
      </c>
      <c r="BF156" s="204">
        <f t="shared" si="5"/>
        <v>0</v>
      </c>
      <c r="BG156" s="204">
        <f t="shared" si="6"/>
        <v>0</v>
      </c>
      <c r="BH156" s="204">
        <f t="shared" si="7"/>
        <v>0</v>
      </c>
      <c r="BI156" s="204">
        <f t="shared" si="8"/>
        <v>0</v>
      </c>
      <c r="BJ156" s="18" t="s">
        <v>71</v>
      </c>
      <c r="BK156" s="204">
        <f t="shared" si="9"/>
        <v>0</v>
      </c>
      <c r="BL156" s="18" t="s">
        <v>270</v>
      </c>
      <c r="BM156" s="203" t="s">
        <v>5383</v>
      </c>
    </row>
    <row r="157" spans="1:65" s="2" customFormat="1" ht="157.5" customHeight="1">
      <c r="A157" s="325"/>
      <c r="B157" s="36"/>
      <c r="C157" s="261"/>
      <c r="D157" s="261"/>
      <c r="E157" s="262" t="s">
        <v>5384</v>
      </c>
      <c r="F157" s="363" t="s">
        <v>7621</v>
      </c>
      <c r="G157" s="264" t="s">
        <v>7616</v>
      </c>
      <c r="H157" s="265">
        <v>2</v>
      </c>
      <c r="I157" s="266"/>
      <c r="J157" s="267">
        <f t="shared" si="0"/>
        <v>0</v>
      </c>
      <c r="K157" s="268"/>
      <c r="L157" s="269"/>
      <c r="M157" s="270"/>
      <c r="N157" s="271"/>
      <c r="O157" s="72"/>
      <c r="P157" s="201"/>
      <c r="Q157" s="201"/>
      <c r="R157" s="201"/>
      <c r="S157" s="201"/>
      <c r="T157" s="202"/>
      <c r="U157" s="325"/>
      <c r="V157" s="325"/>
      <c r="W157" s="325"/>
      <c r="X157" s="325"/>
      <c r="Y157" s="325"/>
      <c r="Z157" s="325"/>
      <c r="AA157" s="325"/>
      <c r="AB157" s="325"/>
      <c r="AC157" s="325"/>
      <c r="AD157" s="325"/>
      <c r="AE157" s="325"/>
      <c r="AR157" s="203"/>
      <c r="AT157" s="203"/>
      <c r="AU157" s="203"/>
      <c r="AY157" s="18"/>
      <c r="BE157" s="204"/>
      <c r="BF157" s="204"/>
      <c r="BG157" s="204"/>
      <c r="BH157" s="204"/>
      <c r="BI157" s="204"/>
      <c r="BJ157" s="18"/>
      <c r="BK157" s="204"/>
      <c r="BL157" s="18"/>
      <c r="BM157" s="203"/>
    </row>
    <row r="158" spans="1:65" s="2" customFormat="1" ht="24.2" customHeight="1">
      <c r="A158" s="35"/>
      <c r="B158" s="36"/>
      <c r="C158" s="191" t="s">
        <v>416</v>
      </c>
      <c r="D158" s="191" t="s">
        <v>266</v>
      </c>
      <c r="E158" s="192" t="s">
        <v>5384</v>
      </c>
      <c r="F158" s="193" t="s">
        <v>5385</v>
      </c>
      <c r="G158" s="194" t="s">
        <v>1887</v>
      </c>
      <c r="H158" s="195">
        <v>4</v>
      </c>
      <c r="I158" s="196"/>
      <c r="J158" s="197">
        <f t="shared" si="0"/>
        <v>0</v>
      </c>
      <c r="K158" s="198"/>
      <c r="L158" s="40"/>
      <c r="M158" s="199" t="s">
        <v>1</v>
      </c>
      <c r="N158" s="200" t="s">
        <v>38</v>
      </c>
      <c r="O158" s="72"/>
      <c r="P158" s="201">
        <f t="shared" si="1"/>
        <v>0</v>
      </c>
      <c r="Q158" s="201">
        <v>0</v>
      </c>
      <c r="R158" s="201">
        <f t="shared" si="2"/>
        <v>0</v>
      </c>
      <c r="S158" s="201">
        <v>0</v>
      </c>
      <c r="T158" s="202">
        <f t="shared" si="3"/>
        <v>0</v>
      </c>
      <c r="U158" s="35"/>
      <c r="V158" s="35"/>
      <c r="W158" s="35"/>
      <c r="X158" s="35"/>
      <c r="Y158" s="35"/>
      <c r="Z158" s="35"/>
      <c r="AA158" s="35"/>
      <c r="AB158" s="35"/>
      <c r="AC158" s="35"/>
      <c r="AD158" s="35"/>
      <c r="AE158" s="35"/>
      <c r="AR158" s="203" t="s">
        <v>270</v>
      </c>
      <c r="AT158" s="203" t="s">
        <v>266</v>
      </c>
      <c r="AU158" s="203" t="s">
        <v>73</v>
      </c>
      <c r="AY158" s="18" t="s">
        <v>263</v>
      </c>
      <c r="BE158" s="204">
        <f t="shared" si="4"/>
        <v>0</v>
      </c>
      <c r="BF158" s="204">
        <f t="shared" si="5"/>
        <v>0</v>
      </c>
      <c r="BG158" s="204">
        <f t="shared" si="6"/>
        <v>0</v>
      </c>
      <c r="BH158" s="204">
        <f t="shared" si="7"/>
        <v>0</v>
      </c>
      <c r="BI158" s="204">
        <f t="shared" si="8"/>
        <v>0</v>
      </c>
      <c r="BJ158" s="18" t="s">
        <v>71</v>
      </c>
      <c r="BK158" s="204">
        <f t="shared" si="9"/>
        <v>0</v>
      </c>
      <c r="BL158" s="18" t="s">
        <v>270</v>
      </c>
      <c r="BM158" s="203" t="s">
        <v>5386</v>
      </c>
    </row>
    <row r="159" spans="1:65" s="2" customFormat="1" ht="21.75" customHeight="1">
      <c r="A159" s="35"/>
      <c r="B159" s="36"/>
      <c r="C159" s="191" t="s">
        <v>421</v>
      </c>
      <c r="D159" s="191" t="s">
        <v>266</v>
      </c>
      <c r="E159" s="192" t="s">
        <v>5387</v>
      </c>
      <c r="F159" s="193" t="s">
        <v>5388</v>
      </c>
      <c r="G159" s="194" t="s">
        <v>4722</v>
      </c>
      <c r="H159" s="195">
        <v>2</v>
      </c>
      <c r="I159" s="196"/>
      <c r="J159" s="197">
        <f t="shared" si="0"/>
        <v>0</v>
      </c>
      <c r="K159" s="198"/>
      <c r="L159" s="40"/>
      <c r="M159" s="199" t="s">
        <v>1</v>
      </c>
      <c r="N159" s="200" t="s">
        <v>38</v>
      </c>
      <c r="O159" s="72"/>
      <c r="P159" s="201">
        <f t="shared" si="1"/>
        <v>0</v>
      </c>
      <c r="Q159" s="201">
        <v>0</v>
      </c>
      <c r="R159" s="201">
        <f t="shared" si="2"/>
        <v>0</v>
      </c>
      <c r="S159" s="201">
        <v>0</v>
      </c>
      <c r="T159" s="202">
        <f t="shared" si="3"/>
        <v>0</v>
      </c>
      <c r="U159" s="35"/>
      <c r="V159" s="35"/>
      <c r="W159" s="35"/>
      <c r="X159" s="35"/>
      <c r="Y159" s="35"/>
      <c r="Z159" s="35"/>
      <c r="AA159" s="35"/>
      <c r="AB159" s="35"/>
      <c r="AC159" s="35"/>
      <c r="AD159" s="35"/>
      <c r="AE159" s="35"/>
      <c r="AR159" s="203" t="s">
        <v>270</v>
      </c>
      <c r="AT159" s="203" t="s">
        <v>266</v>
      </c>
      <c r="AU159" s="203" t="s">
        <v>73</v>
      </c>
      <c r="AY159" s="18" t="s">
        <v>263</v>
      </c>
      <c r="BE159" s="204">
        <f t="shared" si="4"/>
        <v>0</v>
      </c>
      <c r="BF159" s="204">
        <f t="shared" si="5"/>
        <v>0</v>
      </c>
      <c r="BG159" s="204">
        <f t="shared" si="6"/>
        <v>0</v>
      </c>
      <c r="BH159" s="204">
        <f t="shared" si="7"/>
        <v>0</v>
      </c>
      <c r="BI159" s="204">
        <f t="shared" si="8"/>
        <v>0</v>
      </c>
      <c r="BJ159" s="18" t="s">
        <v>71</v>
      </c>
      <c r="BK159" s="204">
        <f t="shared" si="9"/>
        <v>0</v>
      </c>
      <c r="BL159" s="18" t="s">
        <v>270</v>
      </c>
      <c r="BM159" s="203" t="s">
        <v>5389</v>
      </c>
    </row>
    <row r="160" spans="1:65" s="2" customFormat="1" ht="24.2" customHeight="1">
      <c r="A160" s="35"/>
      <c r="B160" s="36"/>
      <c r="C160" s="191" t="s">
        <v>426</v>
      </c>
      <c r="D160" s="191" t="s">
        <v>266</v>
      </c>
      <c r="E160" s="192" t="s">
        <v>5390</v>
      </c>
      <c r="F160" s="193" t="s">
        <v>5391</v>
      </c>
      <c r="G160" s="194" t="s">
        <v>1887</v>
      </c>
      <c r="H160" s="195">
        <v>8</v>
      </c>
      <c r="I160" s="196"/>
      <c r="J160" s="197">
        <f t="shared" si="0"/>
        <v>0</v>
      </c>
      <c r="K160" s="198"/>
      <c r="L160" s="40"/>
      <c r="M160" s="199" t="s">
        <v>1</v>
      </c>
      <c r="N160" s="200" t="s">
        <v>38</v>
      </c>
      <c r="O160" s="72"/>
      <c r="P160" s="201">
        <f t="shared" si="1"/>
        <v>0</v>
      </c>
      <c r="Q160" s="201">
        <v>2.3010299999999999</v>
      </c>
      <c r="R160" s="201">
        <f t="shared" si="2"/>
        <v>18.408239999999999</v>
      </c>
      <c r="S160" s="201">
        <v>0</v>
      </c>
      <c r="T160" s="202">
        <f t="shared" si="3"/>
        <v>0</v>
      </c>
      <c r="U160" s="35"/>
      <c r="V160" s="35"/>
      <c r="W160" s="35"/>
      <c r="X160" s="35"/>
      <c r="Y160" s="35"/>
      <c r="Z160" s="35"/>
      <c r="AA160" s="35"/>
      <c r="AB160" s="35"/>
      <c r="AC160" s="35"/>
      <c r="AD160" s="35"/>
      <c r="AE160" s="35"/>
      <c r="AR160" s="203" t="s">
        <v>270</v>
      </c>
      <c r="AT160" s="203" t="s">
        <v>266</v>
      </c>
      <c r="AU160" s="203" t="s">
        <v>73</v>
      </c>
      <c r="AY160" s="18" t="s">
        <v>263</v>
      </c>
      <c r="BE160" s="204">
        <f t="shared" si="4"/>
        <v>0</v>
      </c>
      <c r="BF160" s="204">
        <f t="shared" si="5"/>
        <v>0</v>
      </c>
      <c r="BG160" s="204">
        <f t="shared" si="6"/>
        <v>0</v>
      </c>
      <c r="BH160" s="204">
        <f t="shared" si="7"/>
        <v>0</v>
      </c>
      <c r="BI160" s="204">
        <f t="shared" si="8"/>
        <v>0</v>
      </c>
      <c r="BJ160" s="18" t="s">
        <v>71</v>
      </c>
      <c r="BK160" s="204">
        <f t="shared" si="9"/>
        <v>0</v>
      </c>
      <c r="BL160" s="18" t="s">
        <v>270</v>
      </c>
      <c r="BM160" s="203" t="s">
        <v>5392</v>
      </c>
    </row>
    <row r="161" spans="1:65" s="2" customFormat="1" ht="16.5" customHeight="1">
      <c r="A161" s="35"/>
      <c r="B161" s="36"/>
      <c r="C161" s="191" t="s">
        <v>554</v>
      </c>
      <c r="D161" s="191" t="s">
        <v>266</v>
      </c>
      <c r="E161" s="192" t="s">
        <v>5393</v>
      </c>
      <c r="F161" s="193" t="s">
        <v>5394</v>
      </c>
      <c r="G161" s="194" t="s">
        <v>796</v>
      </c>
      <c r="H161" s="195">
        <v>12</v>
      </c>
      <c r="I161" s="196"/>
      <c r="J161" s="197">
        <f t="shared" si="0"/>
        <v>0</v>
      </c>
      <c r="K161" s="198"/>
      <c r="L161" s="40"/>
      <c r="M161" s="199" t="s">
        <v>1</v>
      </c>
      <c r="N161" s="200" t="s">
        <v>38</v>
      </c>
      <c r="O161" s="72"/>
      <c r="P161" s="201">
        <f t="shared" si="1"/>
        <v>0</v>
      </c>
      <c r="Q161" s="201">
        <v>4.4999999999999999E-4</v>
      </c>
      <c r="R161" s="201">
        <f t="shared" si="2"/>
        <v>5.4000000000000003E-3</v>
      </c>
      <c r="S161" s="201">
        <v>0</v>
      </c>
      <c r="T161" s="202">
        <f t="shared" si="3"/>
        <v>0</v>
      </c>
      <c r="U161" s="35"/>
      <c r="V161" s="35"/>
      <c r="W161" s="35"/>
      <c r="X161" s="35"/>
      <c r="Y161" s="35"/>
      <c r="Z161" s="35"/>
      <c r="AA161" s="35"/>
      <c r="AB161" s="35"/>
      <c r="AC161" s="35"/>
      <c r="AD161" s="35"/>
      <c r="AE161" s="35"/>
      <c r="AR161" s="203" t="s">
        <v>270</v>
      </c>
      <c r="AT161" s="203" t="s">
        <v>266</v>
      </c>
      <c r="AU161" s="203" t="s">
        <v>73</v>
      </c>
      <c r="AY161" s="18" t="s">
        <v>263</v>
      </c>
      <c r="BE161" s="204">
        <f t="shared" si="4"/>
        <v>0</v>
      </c>
      <c r="BF161" s="204">
        <f t="shared" si="5"/>
        <v>0</v>
      </c>
      <c r="BG161" s="204">
        <f t="shared" si="6"/>
        <v>0</v>
      </c>
      <c r="BH161" s="204">
        <f t="shared" si="7"/>
        <v>0</v>
      </c>
      <c r="BI161" s="204">
        <f t="shared" si="8"/>
        <v>0</v>
      </c>
      <c r="BJ161" s="18" t="s">
        <v>71</v>
      </c>
      <c r="BK161" s="204">
        <f t="shared" si="9"/>
        <v>0</v>
      </c>
      <c r="BL161" s="18" t="s">
        <v>270</v>
      </c>
      <c r="BM161" s="203" t="s">
        <v>5395</v>
      </c>
    </row>
    <row r="162" spans="1:65" s="12" customFormat="1" ht="22.9" customHeight="1">
      <c r="B162" s="175"/>
      <c r="C162" s="176"/>
      <c r="D162" s="177" t="s">
        <v>63</v>
      </c>
      <c r="E162" s="189" t="s">
        <v>270</v>
      </c>
      <c r="F162" s="189" t="s">
        <v>829</v>
      </c>
      <c r="G162" s="176"/>
      <c r="H162" s="176"/>
      <c r="I162" s="179"/>
      <c r="J162" s="190">
        <f>BK162</f>
        <v>0</v>
      </c>
      <c r="K162" s="176"/>
      <c r="L162" s="181"/>
      <c r="M162" s="182"/>
      <c r="N162" s="183"/>
      <c r="O162" s="183"/>
      <c r="P162" s="184">
        <f>SUM(P163:P164)</f>
        <v>0</v>
      </c>
      <c r="Q162" s="183"/>
      <c r="R162" s="184">
        <f>SUM(R163:R164)</f>
        <v>39.237000000000002</v>
      </c>
      <c r="S162" s="183"/>
      <c r="T162" s="185">
        <f>SUM(T163:T164)</f>
        <v>0</v>
      </c>
      <c r="AR162" s="186" t="s">
        <v>71</v>
      </c>
      <c r="AT162" s="187" t="s">
        <v>63</v>
      </c>
      <c r="AU162" s="187" t="s">
        <v>71</v>
      </c>
      <c r="AY162" s="186" t="s">
        <v>263</v>
      </c>
      <c r="BK162" s="188">
        <f>SUM(BK163:BK164)</f>
        <v>0</v>
      </c>
    </row>
    <row r="163" spans="1:65" s="2" customFormat="1" ht="16.5" customHeight="1">
      <c r="A163" s="35"/>
      <c r="B163" s="36"/>
      <c r="C163" s="191" t="s">
        <v>493</v>
      </c>
      <c r="D163" s="191" t="s">
        <v>266</v>
      </c>
      <c r="E163" s="192" t="s">
        <v>5396</v>
      </c>
      <c r="F163" s="193" t="s">
        <v>5397</v>
      </c>
      <c r="G163" s="194" t="s">
        <v>300</v>
      </c>
      <c r="H163" s="195">
        <v>22</v>
      </c>
      <c r="I163" s="196"/>
      <c r="J163" s="197">
        <f>ROUND(I163*H163,2)</f>
        <v>0</v>
      </c>
      <c r="K163" s="198"/>
      <c r="L163" s="40"/>
      <c r="M163" s="199" t="s">
        <v>1</v>
      </c>
      <c r="N163" s="200" t="s">
        <v>38</v>
      </c>
      <c r="O163" s="72"/>
      <c r="P163" s="201">
        <f>O163*H163</f>
        <v>0</v>
      </c>
      <c r="Q163" s="201">
        <v>1.7835000000000001</v>
      </c>
      <c r="R163" s="201">
        <f>Q163*H163</f>
        <v>39.237000000000002</v>
      </c>
      <c r="S163" s="201">
        <v>0</v>
      </c>
      <c r="T163" s="202">
        <f>S163*H163</f>
        <v>0</v>
      </c>
      <c r="U163" s="35"/>
      <c r="V163" s="35"/>
      <c r="W163" s="35"/>
      <c r="X163" s="35"/>
      <c r="Y163" s="35"/>
      <c r="Z163" s="35"/>
      <c r="AA163" s="35"/>
      <c r="AB163" s="35"/>
      <c r="AC163" s="35"/>
      <c r="AD163" s="35"/>
      <c r="AE163" s="35"/>
      <c r="AR163" s="203" t="s">
        <v>270</v>
      </c>
      <c r="AT163" s="203" t="s">
        <v>266</v>
      </c>
      <c r="AU163" s="203" t="s">
        <v>73</v>
      </c>
      <c r="AY163" s="18" t="s">
        <v>263</v>
      </c>
      <c r="BE163" s="204">
        <f>IF(N163="základní",J163,0)</f>
        <v>0</v>
      </c>
      <c r="BF163" s="204">
        <f>IF(N163="snížená",J163,0)</f>
        <v>0</v>
      </c>
      <c r="BG163" s="204">
        <f>IF(N163="zákl. přenesená",J163,0)</f>
        <v>0</v>
      </c>
      <c r="BH163" s="204">
        <f>IF(N163="sníž. přenesená",J163,0)</f>
        <v>0</v>
      </c>
      <c r="BI163" s="204">
        <f>IF(N163="nulová",J163,0)</f>
        <v>0</v>
      </c>
      <c r="BJ163" s="18" t="s">
        <v>71</v>
      </c>
      <c r="BK163" s="204">
        <f>ROUND(I163*H163,2)</f>
        <v>0</v>
      </c>
      <c r="BL163" s="18" t="s">
        <v>270</v>
      </c>
      <c r="BM163" s="203" t="s">
        <v>5398</v>
      </c>
    </row>
    <row r="164" spans="1:65" s="13" customFormat="1">
      <c r="B164" s="205"/>
      <c r="C164" s="206"/>
      <c r="D164" s="207" t="s">
        <v>272</v>
      </c>
      <c r="E164" s="208" t="s">
        <v>1</v>
      </c>
      <c r="F164" s="209" t="s">
        <v>5399</v>
      </c>
      <c r="G164" s="206"/>
      <c r="H164" s="210">
        <v>22</v>
      </c>
      <c r="I164" s="211"/>
      <c r="J164" s="206"/>
      <c r="K164" s="206"/>
      <c r="L164" s="212"/>
      <c r="M164" s="213"/>
      <c r="N164" s="214"/>
      <c r="O164" s="214"/>
      <c r="P164" s="214"/>
      <c r="Q164" s="214"/>
      <c r="R164" s="214"/>
      <c r="S164" s="214"/>
      <c r="T164" s="215"/>
      <c r="AT164" s="216" t="s">
        <v>272</v>
      </c>
      <c r="AU164" s="216" t="s">
        <v>73</v>
      </c>
      <c r="AV164" s="13" t="s">
        <v>73</v>
      </c>
      <c r="AW164" s="13" t="s">
        <v>30</v>
      </c>
      <c r="AX164" s="13" t="s">
        <v>71</v>
      </c>
      <c r="AY164" s="216" t="s">
        <v>263</v>
      </c>
    </row>
    <row r="165" spans="1:65" s="12" customFormat="1" ht="22.9" customHeight="1">
      <c r="B165" s="175"/>
      <c r="C165" s="176"/>
      <c r="D165" s="177" t="s">
        <v>63</v>
      </c>
      <c r="E165" s="189" t="s">
        <v>264</v>
      </c>
      <c r="F165" s="189" t="s">
        <v>265</v>
      </c>
      <c r="G165" s="176"/>
      <c r="H165" s="176"/>
      <c r="I165" s="179"/>
      <c r="J165" s="190">
        <f>BK165</f>
        <v>0</v>
      </c>
      <c r="K165" s="176"/>
      <c r="L165" s="181"/>
      <c r="M165" s="182"/>
      <c r="N165" s="183"/>
      <c r="O165" s="183"/>
      <c r="P165" s="184">
        <f>SUM(P166:P169)</f>
        <v>0</v>
      </c>
      <c r="Q165" s="183"/>
      <c r="R165" s="184">
        <f>SUM(R166:R169)</f>
        <v>0.10602</v>
      </c>
      <c r="S165" s="183"/>
      <c r="T165" s="185">
        <f>SUM(T166:T169)</f>
        <v>0</v>
      </c>
      <c r="AR165" s="186" t="s">
        <v>71</v>
      </c>
      <c r="AT165" s="187" t="s">
        <v>63</v>
      </c>
      <c r="AU165" s="187" t="s">
        <v>71</v>
      </c>
      <c r="AY165" s="186" t="s">
        <v>263</v>
      </c>
      <c r="BK165" s="188">
        <f>SUM(BK166:BK169)</f>
        <v>0</v>
      </c>
    </row>
    <row r="166" spans="1:65" s="2" customFormat="1" ht="24.2" customHeight="1">
      <c r="A166" s="35"/>
      <c r="B166" s="36"/>
      <c r="C166" s="191" t="s">
        <v>7</v>
      </c>
      <c r="D166" s="191" t="s">
        <v>266</v>
      </c>
      <c r="E166" s="192" t="s">
        <v>1089</v>
      </c>
      <c r="F166" s="193" t="s">
        <v>1090</v>
      </c>
      <c r="G166" s="194" t="s">
        <v>269</v>
      </c>
      <c r="H166" s="195">
        <v>294.5</v>
      </c>
      <c r="I166" s="196"/>
      <c r="J166" s="197">
        <f>ROUND(I166*H166,2)</f>
        <v>0</v>
      </c>
      <c r="K166" s="198"/>
      <c r="L166" s="40"/>
      <c r="M166" s="199" t="s">
        <v>1</v>
      </c>
      <c r="N166" s="200" t="s">
        <v>38</v>
      </c>
      <c r="O166" s="72"/>
      <c r="P166" s="201">
        <f>O166*H166</f>
        <v>0</v>
      </c>
      <c r="Q166" s="201">
        <v>3.6000000000000002E-4</v>
      </c>
      <c r="R166" s="201">
        <f>Q166*H166</f>
        <v>0.10602</v>
      </c>
      <c r="S166" s="201">
        <v>0</v>
      </c>
      <c r="T166" s="202">
        <f>S166*H166</f>
        <v>0</v>
      </c>
      <c r="U166" s="35"/>
      <c r="V166" s="35"/>
      <c r="W166" s="35"/>
      <c r="X166" s="35"/>
      <c r="Y166" s="35"/>
      <c r="Z166" s="35"/>
      <c r="AA166" s="35"/>
      <c r="AB166" s="35"/>
      <c r="AC166" s="35"/>
      <c r="AD166" s="35"/>
      <c r="AE166" s="35"/>
      <c r="AR166" s="203" t="s">
        <v>270</v>
      </c>
      <c r="AT166" s="203" t="s">
        <v>266</v>
      </c>
      <c r="AU166" s="203" t="s">
        <v>73</v>
      </c>
      <c r="AY166" s="18" t="s">
        <v>263</v>
      </c>
      <c r="BE166" s="204">
        <f>IF(N166="základní",J166,0)</f>
        <v>0</v>
      </c>
      <c r="BF166" s="204">
        <f>IF(N166="snížená",J166,0)</f>
        <v>0</v>
      </c>
      <c r="BG166" s="204">
        <f>IF(N166="zákl. přenesená",J166,0)</f>
        <v>0</v>
      </c>
      <c r="BH166" s="204">
        <f>IF(N166="sníž. přenesená",J166,0)</f>
        <v>0</v>
      </c>
      <c r="BI166" s="204">
        <f>IF(N166="nulová",J166,0)</f>
        <v>0</v>
      </c>
      <c r="BJ166" s="18" t="s">
        <v>71</v>
      </c>
      <c r="BK166" s="204">
        <f>ROUND(I166*H166,2)</f>
        <v>0</v>
      </c>
      <c r="BL166" s="18" t="s">
        <v>270</v>
      </c>
      <c r="BM166" s="203" t="s">
        <v>5400</v>
      </c>
    </row>
    <row r="167" spans="1:65" s="13" customFormat="1">
      <c r="B167" s="205"/>
      <c r="C167" s="206"/>
      <c r="D167" s="207" t="s">
        <v>272</v>
      </c>
      <c r="E167" s="208" t="s">
        <v>1</v>
      </c>
      <c r="F167" s="209" t="s">
        <v>5401</v>
      </c>
      <c r="G167" s="206"/>
      <c r="H167" s="210">
        <v>184.5</v>
      </c>
      <c r="I167" s="211"/>
      <c r="J167" s="206"/>
      <c r="K167" s="206"/>
      <c r="L167" s="212"/>
      <c r="M167" s="213"/>
      <c r="N167" s="214"/>
      <c r="O167" s="214"/>
      <c r="P167" s="214"/>
      <c r="Q167" s="214"/>
      <c r="R167" s="214"/>
      <c r="S167" s="214"/>
      <c r="T167" s="215"/>
      <c r="AT167" s="216" t="s">
        <v>272</v>
      </c>
      <c r="AU167" s="216" t="s">
        <v>73</v>
      </c>
      <c r="AV167" s="13" t="s">
        <v>73</v>
      </c>
      <c r="AW167" s="13" t="s">
        <v>30</v>
      </c>
      <c r="AX167" s="13" t="s">
        <v>64</v>
      </c>
      <c r="AY167" s="216" t="s">
        <v>263</v>
      </c>
    </row>
    <row r="168" spans="1:65" s="13" customFormat="1">
      <c r="B168" s="205"/>
      <c r="C168" s="206"/>
      <c r="D168" s="207" t="s">
        <v>272</v>
      </c>
      <c r="E168" s="208" t="s">
        <v>1</v>
      </c>
      <c r="F168" s="209" t="s">
        <v>5402</v>
      </c>
      <c r="G168" s="206"/>
      <c r="H168" s="210">
        <v>110</v>
      </c>
      <c r="I168" s="211"/>
      <c r="J168" s="206"/>
      <c r="K168" s="206"/>
      <c r="L168" s="212"/>
      <c r="M168" s="213"/>
      <c r="N168" s="214"/>
      <c r="O168" s="214"/>
      <c r="P168" s="214"/>
      <c r="Q168" s="214"/>
      <c r="R168" s="214"/>
      <c r="S168" s="214"/>
      <c r="T168" s="215"/>
      <c r="AT168" s="216" t="s">
        <v>272</v>
      </c>
      <c r="AU168" s="216" t="s">
        <v>73</v>
      </c>
      <c r="AV168" s="13" t="s">
        <v>73</v>
      </c>
      <c r="AW168" s="13" t="s">
        <v>30</v>
      </c>
      <c r="AX168" s="13" t="s">
        <v>64</v>
      </c>
      <c r="AY168" s="216" t="s">
        <v>263</v>
      </c>
    </row>
    <row r="169" spans="1:65" s="15" customFormat="1">
      <c r="B169" s="228"/>
      <c r="C169" s="229"/>
      <c r="D169" s="207" t="s">
        <v>272</v>
      </c>
      <c r="E169" s="230" t="s">
        <v>1</v>
      </c>
      <c r="F169" s="231" t="s">
        <v>280</v>
      </c>
      <c r="G169" s="229"/>
      <c r="H169" s="232">
        <v>294.5</v>
      </c>
      <c r="I169" s="233"/>
      <c r="J169" s="229"/>
      <c r="K169" s="229"/>
      <c r="L169" s="234"/>
      <c r="M169" s="235"/>
      <c r="N169" s="236"/>
      <c r="O169" s="236"/>
      <c r="P169" s="236"/>
      <c r="Q169" s="236"/>
      <c r="R169" s="236"/>
      <c r="S169" s="236"/>
      <c r="T169" s="237"/>
      <c r="AT169" s="238" t="s">
        <v>272</v>
      </c>
      <c r="AU169" s="238" t="s">
        <v>73</v>
      </c>
      <c r="AV169" s="15" t="s">
        <v>270</v>
      </c>
      <c r="AW169" s="15" t="s">
        <v>30</v>
      </c>
      <c r="AX169" s="15" t="s">
        <v>71</v>
      </c>
      <c r="AY169" s="238" t="s">
        <v>263</v>
      </c>
    </row>
    <row r="170" spans="1:65" s="12" customFormat="1" ht="22.9" customHeight="1">
      <c r="B170" s="175"/>
      <c r="C170" s="176"/>
      <c r="D170" s="177" t="s">
        <v>63</v>
      </c>
      <c r="E170" s="189" t="s">
        <v>395</v>
      </c>
      <c r="F170" s="189" t="s">
        <v>396</v>
      </c>
      <c r="G170" s="176"/>
      <c r="H170" s="176"/>
      <c r="I170" s="179"/>
      <c r="J170" s="190">
        <f>BK170</f>
        <v>0</v>
      </c>
      <c r="K170" s="176"/>
      <c r="L170" s="181"/>
      <c r="M170" s="182"/>
      <c r="N170" s="183"/>
      <c r="O170" s="183"/>
      <c r="P170" s="184">
        <f>P171</f>
        <v>0</v>
      </c>
      <c r="Q170" s="183"/>
      <c r="R170" s="184">
        <f>R171</f>
        <v>0</v>
      </c>
      <c r="S170" s="183"/>
      <c r="T170" s="185">
        <f>T171</f>
        <v>0</v>
      </c>
      <c r="AR170" s="186" t="s">
        <v>71</v>
      </c>
      <c r="AT170" s="187" t="s">
        <v>63</v>
      </c>
      <c r="AU170" s="187" t="s">
        <v>71</v>
      </c>
      <c r="AY170" s="186" t="s">
        <v>263</v>
      </c>
      <c r="BK170" s="188">
        <f>BK171</f>
        <v>0</v>
      </c>
    </row>
    <row r="171" spans="1:65" s="2" customFormat="1" ht="16.5" customHeight="1">
      <c r="A171" s="35"/>
      <c r="B171" s="36"/>
      <c r="C171" s="191" t="s">
        <v>496</v>
      </c>
      <c r="D171" s="191" t="s">
        <v>266</v>
      </c>
      <c r="E171" s="192" t="s">
        <v>5403</v>
      </c>
      <c r="F171" s="193" t="s">
        <v>2033</v>
      </c>
      <c r="G171" s="194" t="s">
        <v>307</v>
      </c>
      <c r="H171" s="195">
        <v>24.542999999999999</v>
      </c>
      <c r="I171" s="196"/>
      <c r="J171" s="197">
        <f>ROUND(I171*H171,2)</f>
        <v>0</v>
      </c>
      <c r="K171" s="198"/>
      <c r="L171" s="40"/>
      <c r="M171" s="199" t="s">
        <v>1</v>
      </c>
      <c r="N171" s="200" t="s">
        <v>38</v>
      </c>
      <c r="O171" s="72"/>
      <c r="P171" s="201">
        <f>O171*H171</f>
        <v>0</v>
      </c>
      <c r="Q171" s="201">
        <v>0</v>
      </c>
      <c r="R171" s="201">
        <f>Q171*H171</f>
        <v>0</v>
      </c>
      <c r="S171" s="201">
        <v>0</v>
      </c>
      <c r="T171" s="202">
        <f>S171*H171</f>
        <v>0</v>
      </c>
      <c r="U171" s="35"/>
      <c r="V171" s="35"/>
      <c r="W171" s="35"/>
      <c r="X171" s="35"/>
      <c r="Y171" s="35"/>
      <c r="Z171" s="35"/>
      <c r="AA171" s="35"/>
      <c r="AB171" s="35"/>
      <c r="AC171" s="35"/>
      <c r="AD171" s="35"/>
      <c r="AE171" s="35"/>
      <c r="AR171" s="203" t="s">
        <v>270</v>
      </c>
      <c r="AT171" s="203" t="s">
        <v>266</v>
      </c>
      <c r="AU171" s="203" t="s">
        <v>73</v>
      </c>
      <c r="AY171" s="18" t="s">
        <v>263</v>
      </c>
      <c r="BE171" s="204">
        <f>IF(N171="základní",J171,0)</f>
        <v>0</v>
      </c>
      <c r="BF171" s="204">
        <f>IF(N171="snížená",J171,0)</f>
        <v>0</v>
      </c>
      <c r="BG171" s="204">
        <f>IF(N171="zákl. přenesená",J171,0)</f>
        <v>0</v>
      </c>
      <c r="BH171" s="204">
        <f>IF(N171="sníž. přenesená",J171,0)</f>
        <v>0</v>
      </c>
      <c r="BI171" s="204">
        <f>IF(N171="nulová",J171,0)</f>
        <v>0</v>
      </c>
      <c r="BJ171" s="18" t="s">
        <v>71</v>
      </c>
      <c r="BK171" s="204">
        <f>ROUND(I171*H171,2)</f>
        <v>0</v>
      </c>
      <c r="BL171" s="18" t="s">
        <v>270</v>
      </c>
      <c r="BM171" s="203" t="s">
        <v>5404</v>
      </c>
    </row>
    <row r="172" spans="1:65" s="12" customFormat="1" ht="25.9" customHeight="1">
      <c r="B172" s="175"/>
      <c r="C172" s="176"/>
      <c r="D172" s="177" t="s">
        <v>63</v>
      </c>
      <c r="E172" s="178" t="s">
        <v>5405</v>
      </c>
      <c r="F172" s="178" t="s">
        <v>4239</v>
      </c>
      <c r="G172" s="176"/>
      <c r="H172" s="176"/>
      <c r="I172" s="179"/>
      <c r="J172" s="180">
        <f>BK172</f>
        <v>0</v>
      </c>
      <c r="K172" s="176"/>
      <c r="L172" s="181"/>
      <c r="M172" s="182"/>
      <c r="N172" s="183"/>
      <c r="O172" s="183"/>
      <c r="P172" s="184">
        <f>P173</f>
        <v>0</v>
      </c>
      <c r="Q172" s="183"/>
      <c r="R172" s="184">
        <f>R173</f>
        <v>0</v>
      </c>
      <c r="S172" s="183"/>
      <c r="T172" s="185">
        <f>T173</f>
        <v>0</v>
      </c>
      <c r="AR172" s="186" t="s">
        <v>270</v>
      </c>
      <c r="AT172" s="187" t="s">
        <v>63</v>
      </c>
      <c r="AU172" s="187" t="s">
        <v>64</v>
      </c>
      <c r="AY172" s="186" t="s">
        <v>263</v>
      </c>
      <c r="BK172" s="188">
        <f>BK173</f>
        <v>0</v>
      </c>
    </row>
    <row r="173" spans="1:65" s="2" customFormat="1" ht="16.5" customHeight="1">
      <c r="A173" s="35"/>
      <c r="B173" s="36"/>
      <c r="C173" s="191" t="s">
        <v>576</v>
      </c>
      <c r="D173" s="191" t="s">
        <v>266</v>
      </c>
      <c r="E173" s="192" t="s">
        <v>5405</v>
      </c>
      <c r="F173" s="193" t="s">
        <v>5406</v>
      </c>
      <c r="G173" s="194" t="s">
        <v>448</v>
      </c>
      <c r="H173" s="195">
        <v>20</v>
      </c>
      <c r="I173" s="196"/>
      <c r="J173" s="197">
        <f>ROUND(I173*H173,2)</f>
        <v>0</v>
      </c>
      <c r="K173" s="198"/>
      <c r="L173" s="40"/>
      <c r="M173" s="243" t="s">
        <v>1</v>
      </c>
      <c r="N173" s="244" t="s">
        <v>38</v>
      </c>
      <c r="O173" s="245"/>
      <c r="P173" s="246">
        <f>O173*H173</f>
        <v>0</v>
      </c>
      <c r="Q173" s="246">
        <v>0</v>
      </c>
      <c r="R173" s="246">
        <f>Q173*H173</f>
        <v>0</v>
      </c>
      <c r="S173" s="246">
        <v>0</v>
      </c>
      <c r="T173" s="247">
        <f>S173*H173</f>
        <v>0</v>
      </c>
      <c r="U173" s="35"/>
      <c r="V173" s="35"/>
      <c r="W173" s="35"/>
      <c r="X173" s="35"/>
      <c r="Y173" s="35"/>
      <c r="Z173" s="35"/>
      <c r="AA173" s="35"/>
      <c r="AB173" s="35"/>
      <c r="AC173" s="35"/>
      <c r="AD173" s="35"/>
      <c r="AE173" s="35"/>
      <c r="AR173" s="203" t="s">
        <v>5407</v>
      </c>
      <c r="AT173" s="203" t="s">
        <v>266</v>
      </c>
      <c r="AU173" s="203" t="s">
        <v>71</v>
      </c>
      <c r="AY173" s="18" t="s">
        <v>263</v>
      </c>
      <c r="BE173" s="204">
        <f>IF(N173="základní",J173,0)</f>
        <v>0</v>
      </c>
      <c r="BF173" s="204">
        <f>IF(N173="snížená",J173,0)</f>
        <v>0</v>
      </c>
      <c r="BG173" s="204">
        <f>IF(N173="zákl. přenesená",J173,0)</f>
        <v>0</v>
      </c>
      <c r="BH173" s="204">
        <f>IF(N173="sníž. přenesená",J173,0)</f>
        <v>0</v>
      </c>
      <c r="BI173" s="204">
        <f>IF(N173="nulová",J173,0)</f>
        <v>0</v>
      </c>
      <c r="BJ173" s="18" t="s">
        <v>71</v>
      </c>
      <c r="BK173" s="204">
        <f>ROUND(I173*H173,2)</f>
        <v>0</v>
      </c>
      <c r="BL173" s="18" t="s">
        <v>5407</v>
      </c>
      <c r="BM173" s="203" t="s">
        <v>5408</v>
      </c>
    </row>
    <row r="174" spans="1:65" s="2" customFormat="1" ht="6.95" customHeight="1">
      <c r="A174" s="35"/>
      <c r="B174" s="55"/>
      <c r="C174" s="56"/>
      <c r="D174" s="56"/>
      <c r="E174" s="56"/>
      <c r="F174" s="56"/>
      <c r="G174" s="56"/>
      <c r="H174" s="56"/>
      <c r="I174" s="56"/>
      <c r="J174" s="56"/>
      <c r="K174" s="56"/>
      <c r="L174" s="40"/>
      <c r="M174" s="35"/>
      <c r="O174" s="35"/>
      <c r="P174" s="35"/>
      <c r="Q174" s="35"/>
      <c r="R174" s="35"/>
      <c r="S174" s="35"/>
      <c r="T174" s="35"/>
      <c r="U174" s="35"/>
      <c r="V174" s="35"/>
      <c r="W174" s="35"/>
      <c r="X174" s="35"/>
      <c r="Y174" s="35"/>
      <c r="Z174" s="35"/>
      <c r="AA174" s="35"/>
      <c r="AB174" s="35"/>
      <c r="AC174" s="35"/>
      <c r="AD174" s="35"/>
      <c r="AE174" s="35"/>
    </row>
  </sheetData>
  <sheetProtection algorithmName="SHA-512" hashValue="g0jEgM+98Ieocq5lnmiV/0u5fZctmKW24n3s86R72ifE7OJgxFDvhX4vmuOpjhJ6gIw/kAh2FpP4boIGjRnDog==" saltValue="CLZAx+m0T7rJfMN98dnO+g==" spinCount="100000" sheet="1" objects="1" scenarios="1" formatColumns="0" formatRows="0" autoFilter="0"/>
  <autoFilter ref="C127:K173" xr:uid="{00000000-0009-0000-0000-000020000000}"/>
  <mergeCells count="12">
    <mergeCell ref="E120:H120"/>
    <mergeCell ref="L2:V2"/>
    <mergeCell ref="E85:H85"/>
    <mergeCell ref="E87:H87"/>
    <mergeCell ref="E89:H89"/>
    <mergeCell ref="E116:H116"/>
    <mergeCell ref="E118:H118"/>
    <mergeCell ref="E7:H7"/>
    <mergeCell ref="E9:H9"/>
    <mergeCell ref="E11:H11"/>
    <mergeCell ref="E20:H20"/>
    <mergeCell ref="E29:H29"/>
  </mergeCells>
  <pageMargins left="0.39374999999999999" right="0.39374999999999999" top="0.39374999999999999" bottom="0.39374999999999999" header="0" footer="0"/>
  <pageSetup paperSize="9" scale="88" fitToHeight="100" orientation="portrait" blackAndWhite="1" r:id="rId1"/>
  <headerFooter>
    <oddHeader>&amp;L&amp;"Arial"&amp;8&amp;K000000INTERNAL&amp;1#</oddHeader>
    <oddFooter>&amp;CStrana &amp;P z &amp;N</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List34">
    <pageSetUpPr fitToPage="1"/>
  </sheetPr>
  <dimension ref="A2:BM141"/>
  <sheetViews>
    <sheetView showGridLines="0" workbookViewId="0">
      <selection activeCell="E20" sqref="E20:H20"/>
    </sheetView>
  </sheetViews>
  <sheetFormatPr defaultRowHeight="11.25"/>
  <cols>
    <col min="1" max="1" width="8.33203125" style="1" customWidth="1"/>
    <col min="2" max="2" width="1.1640625" style="1" customWidth="1"/>
    <col min="3" max="3" width="4.1640625" style="1" customWidth="1"/>
    <col min="4" max="4" width="4.33203125" style="1" customWidth="1"/>
    <col min="5" max="5" width="17.1640625" style="1" customWidth="1"/>
    <col min="6" max="6" width="50.83203125" style="1" customWidth="1"/>
    <col min="7" max="7" width="7.5" style="1" customWidth="1"/>
    <col min="8" max="8" width="14" style="1" customWidth="1"/>
    <col min="9" max="9" width="15.83203125" style="1" customWidth="1"/>
    <col min="10" max="10" width="22.33203125" style="1" customWidth="1"/>
    <col min="11" max="11" width="22.33203125" style="1" hidden="1" customWidth="1"/>
    <col min="12" max="12" width="9.33203125" style="1" customWidth="1"/>
    <col min="13" max="13" width="10.83203125" style="1" hidden="1" customWidth="1"/>
    <col min="14" max="14" width="9.33203125" style="1" hidden="1"/>
    <col min="15" max="20" width="14.1640625" style="1" hidden="1" customWidth="1"/>
    <col min="21" max="21" width="16.33203125" style="1" hidden="1" customWidth="1"/>
    <col min="22" max="22" width="12.33203125" style="1" customWidth="1"/>
    <col min="23" max="23" width="16.33203125" style="1" customWidth="1"/>
    <col min="24" max="24" width="12.33203125" style="1" customWidth="1"/>
    <col min="25" max="25" width="15" style="1" customWidth="1"/>
    <col min="26" max="26" width="11" style="1" customWidth="1"/>
    <col min="27" max="27" width="15" style="1" customWidth="1"/>
    <col min="28" max="28" width="16.33203125" style="1" customWidth="1"/>
    <col min="29" max="29" width="11" style="1" customWidth="1"/>
    <col min="30" max="30" width="15" style="1" customWidth="1"/>
    <col min="31" max="31" width="16.33203125" style="1" customWidth="1"/>
    <col min="44" max="65" width="9.33203125" style="1" hidden="1"/>
  </cols>
  <sheetData>
    <row r="2" spans="1:46" s="1" customFormat="1" ht="36.950000000000003" customHeight="1">
      <c r="L2" s="383"/>
      <c r="M2" s="383"/>
      <c r="N2" s="383"/>
      <c r="O2" s="383"/>
      <c r="P2" s="383"/>
      <c r="Q2" s="383"/>
      <c r="R2" s="383"/>
      <c r="S2" s="383"/>
      <c r="T2" s="383"/>
      <c r="U2" s="383"/>
      <c r="V2" s="383"/>
      <c r="AT2" s="18" t="s">
        <v>168</v>
      </c>
    </row>
    <row r="3" spans="1:46" s="1" customFormat="1" ht="6.95" customHeight="1">
      <c r="B3" s="114"/>
      <c r="C3" s="115"/>
      <c r="D3" s="115"/>
      <c r="E3" s="115"/>
      <c r="F3" s="115"/>
      <c r="G3" s="115"/>
      <c r="H3" s="115"/>
      <c r="I3" s="115"/>
      <c r="J3" s="115"/>
      <c r="K3" s="115"/>
      <c r="L3" s="21"/>
      <c r="AT3" s="18" t="s">
        <v>73</v>
      </c>
    </row>
    <row r="4" spans="1:46" s="1" customFormat="1" ht="24.95" customHeight="1">
      <c r="B4" s="21"/>
      <c r="D4" s="116" t="s">
        <v>240</v>
      </c>
      <c r="L4" s="21"/>
      <c r="M4" s="117" t="s">
        <v>10</v>
      </c>
      <c r="AT4" s="18" t="s">
        <v>4</v>
      </c>
    </row>
    <row r="5" spans="1:46" s="1" customFormat="1" ht="6.95" customHeight="1">
      <c r="B5" s="21"/>
      <c r="L5" s="21"/>
    </row>
    <row r="6" spans="1:46" s="1" customFormat="1" ht="12" customHeight="1">
      <c r="B6" s="21"/>
      <c r="D6" s="118" t="s">
        <v>15</v>
      </c>
      <c r="L6" s="21"/>
    </row>
    <row r="7" spans="1:46" s="1" customFormat="1" ht="16.5" customHeight="1">
      <c r="B7" s="21"/>
      <c r="E7" s="412" t="str">
        <f>'Rekapitulace stavby'!K6</f>
        <v>Modernizace teplárny OB6</v>
      </c>
      <c r="F7" s="413"/>
      <c r="G7" s="413"/>
      <c r="H7" s="413"/>
      <c r="L7" s="21"/>
    </row>
    <row r="8" spans="1:46" s="1" customFormat="1" ht="12" customHeight="1">
      <c r="B8" s="21"/>
      <c r="D8" s="118" t="s">
        <v>241</v>
      </c>
      <c r="L8" s="21"/>
    </row>
    <row r="9" spans="1:46" s="2" customFormat="1" ht="16.5" customHeight="1">
      <c r="A9" s="35"/>
      <c r="B9" s="40"/>
      <c r="C9" s="35"/>
      <c r="D9" s="35"/>
      <c r="E9" s="412" t="s">
        <v>5338</v>
      </c>
      <c r="F9" s="415"/>
      <c r="G9" s="415"/>
      <c r="H9" s="415"/>
      <c r="I9" s="35"/>
      <c r="J9" s="35"/>
      <c r="K9" s="35"/>
      <c r="L9" s="52"/>
      <c r="S9" s="35"/>
      <c r="T9" s="35"/>
      <c r="U9" s="35"/>
      <c r="V9" s="35"/>
      <c r="W9" s="35"/>
      <c r="X9" s="35"/>
      <c r="Y9" s="35"/>
      <c r="Z9" s="35"/>
      <c r="AA9" s="35"/>
      <c r="AB9" s="35"/>
      <c r="AC9" s="35"/>
      <c r="AD9" s="35"/>
      <c r="AE9" s="35"/>
    </row>
    <row r="10" spans="1:46" s="2" customFormat="1" ht="12" customHeight="1">
      <c r="A10" s="35"/>
      <c r="B10" s="40"/>
      <c r="C10" s="35"/>
      <c r="D10" s="118" t="s">
        <v>432</v>
      </c>
      <c r="E10" s="35"/>
      <c r="F10" s="35"/>
      <c r="G10" s="35"/>
      <c r="H10" s="35"/>
      <c r="I10" s="35"/>
      <c r="J10" s="35"/>
      <c r="K10" s="35"/>
      <c r="L10" s="52"/>
      <c r="S10" s="35"/>
      <c r="T10" s="35"/>
      <c r="U10" s="35"/>
      <c r="V10" s="35"/>
      <c r="W10" s="35"/>
      <c r="X10" s="35"/>
      <c r="Y10" s="35"/>
      <c r="Z10" s="35"/>
      <c r="AA10" s="35"/>
      <c r="AB10" s="35"/>
      <c r="AC10" s="35"/>
      <c r="AD10" s="35"/>
      <c r="AE10" s="35"/>
    </row>
    <row r="11" spans="1:46" s="2" customFormat="1" ht="16.5" customHeight="1">
      <c r="A11" s="35"/>
      <c r="B11" s="40"/>
      <c r="C11" s="35"/>
      <c r="D11" s="35"/>
      <c r="E11" s="414" t="s">
        <v>5409</v>
      </c>
      <c r="F11" s="415"/>
      <c r="G11" s="415"/>
      <c r="H11" s="415"/>
      <c r="I11" s="35"/>
      <c r="J11" s="35"/>
      <c r="K11" s="35"/>
      <c r="L11" s="52"/>
      <c r="S11" s="35"/>
      <c r="T11" s="35"/>
      <c r="U11" s="35"/>
      <c r="V11" s="35"/>
      <c r="W11" s="35"/>
      <c r="X11" s="35"/>
      <c r="Y11" s="35"/>
      <c r="Z11" s="35"/>
      <c r="AA11" s="35"/>
      <c r="AB11" s="35"/>
      <c r="AC11" s="35"/>
      <c r="AD11" s="35"/>
      <c r="AE11" s="35"/>
    </row>
    <row r="12" spans="1:46" s="2" customFormat="1">
      <c r="A12" s="35"/>
      <c r="B12" s="40"/>
      <c r="C12" s="35"/>
      <c r="D12" s="35"/>
      <c r="E12" s="35"/>
      <c r="F12" s="35"/>
      <c r="G12" s="35"/>
      <c r="H12" s="35"/>
      <c r="I12" s="35"/>
      <c r="J12" s="35"/>
      <c r="K12" s="35"/>
      <c r="L12" s="52"/>
      <c r="S12" s="35"/>
      <c r="T12" s="35"/>
      <c r="U12" s="35"/>
      <c r="V12" s="35"/>
      <c r="W12" s="35"/>
      <c r="X12" s="35"/>
      <c r="Y12" s="35"/>
      <c r="Z12" s="35"/>
      <c r="AA12" s="35"/>
      <c r="AB12" s="35"/>
      <c r="AC12" s="35"/>
      <c r="AD12" s="35"/>
      <c r="AE12" s="35"/>
    </row>
    <row r="13" spans="1:46" s="2" customFormat="1" ht="12" customHeight="1">
      <c r="A13" s="35"/>
      <c r="B13" s="40"/>
      <c r="C13" s="35"/>
      <c r="D13" s="118" t="s">
        <v>17</v>
      </c>
      <c r="E13" s="35"/>
      <c r="F13" s="109" t="s">
        <v>1</v>
      </c>
      <c r="G13" s="35"/>
      <c r="H13" s="35"/>
      <c r="I13" s="118" t="s">
        <v>18</v>
      </c>
      <c r="J13" s="109" t="s">
        <v>1</v>
      </c>
      <c r="K13" s="35"/>
      <c r="L13" s="52"/>
      <c r="S13" s="35"/>
      <c r="T13" s="35"/>
      <c r="U13" s="35"/>
      <c r="V13" s="35"/>
      <c r="W13" s="35"/>
      <c r="X13" s="35"/>
      <c r="Y13" s="35"/>
      <c r="Z13" s="35"/>
      <c r="AA13" s="35"/>
      <c r="AB13" s="35"/>
      <c r="AC13" s="35"/>
      <c r="AD13" s="35"/>
      <c r="AE13" s="35"/>
    </row>
    <row r="14" spans="1:46" s="2" customFormat="1" ht="12" customHeight="1">
      <c r="A14" s="35"/>
      <c r="B14" s="40"/>
      <c r="C14" s="35"/>
      <c r="D14" s="118" t="s">
        <v>19</v>
      </c>
      <c r="E14" s="35"/>
      <c r="F14" s="109" t="s">
        <v>20</v>
      </c>
      <c r="G14" s="35"/>
      <c r="H14" s="35"/>
      <c r="I14" s="118" t="s">
        <v>21</v>
      </c>
      <c r="J14" s="119">
        <f>'Rekapitulace stavby'!AN8</f>
        <v>45363</v>
      </c>
      <c r="K14" s="35"/>
      <c r="L14" s="52"/>
      <c r="S14" s="35"/>
      <c r="T14" s="35"/>
      <c r="U14" s="35"/>
      <c r="V14" s="35"/>
      <c r="W14" s="35"/>
      <c r="X14" s="35"/>
      <c r="Y14" s="35"/>
      <c r="Z14" s="35"/>
      <c r="AA14" s="35"/>
      <c r="AB14" s="35"/>
      <c r="AC14" s="35"/>
      <c r="AD14" s="35"/>
      <c r="AE14" s="35"/>
    </row>
    <row r="15" spans="1:46" s="2" customFormat="1" ht="10.9" customHeight="1">
      <c r="A15" s="35"/>
      <c r="B15" s="40"/>
      <c r="C15" s="35"/>
      <c r="D15" s="35"/>
      <c r="E15" s="35"/>
      <c r="F15" s="35"/>
      <c r="G15" s="35"/>
      <c r="H15" s="35"/>
      <c r="I15" s="35"/>
      <c r="J15" s="35"/>
      <c r="K15" s="35"/>
      <c r="L15" s="52"/>
      <c r="S15" s="35"/>
      <c r="T15" s="35"/>
      <c r="U15" s="35"/>
      <c r="V15" s="35"/>
      <c r="W15" s="35"/>
      <c r="X15" s="35"/>
      <c r="Y15" s="35"/>
      <c r="Z15" s="35"/>
      <c r="AA15" s="35"/>
      <c r="AB15" s="35"/>
      <c r="AC15" s="35"/>
      <c r="AD15" s="35"/>
      <c r="AE15" s="35"/>
    </row>
    <row r="16" spans="1:46" s="2" customFormat="1" ht="12" customHeight="1">
      <c r="A16" s="35"/>
      <c r="B16" s="40"/>
      <c r="C16" s="35"/>
      <c r="D16" s="118" t="s">
        <v>22</v>
      </c>
      <c r="E16" s="35"/>
      <c r="F16" s="35"/>
      <c r="G16" s="35"/>
      <c r="H16" s="35"/>
      <c r="I16" s="118" t="s">
        <v>23</v>
      </c>
      <c r="J16" s="109" t="s">
        <v>1</v>
      </c>
      <c r="K16" s="35"/>
      <c r="L16" s="52"/>
      <c r="S16" s="35"/>
      <c r="T16" s="35"/>
      <c r="U16" s="35"/>
      <c r="V16" s="35"/>
      <c r="W16" s="35"/>
      <c r="X16" s="35"/>
      <c r="Y16" s="35"/>
      <c r="Z16" s="35"/>
      <c r="AA16" s="35"/>
      <c r="AB16" s="35"/>
      <c r="AC16" s="35"/>
      <c r="AD16" s="35"/>
      <c r="AE16" s="35"/>
    </row>
    <row r="17" spans="1:31" s="2" customFormat="1" ht="18" customHeight="1">
      <c r="A17" s="35"/>
      <c r="B17" s="40"/>
      <c r="C17" s="35"/>
      <c r="D17" s="35"/>
      <c r="E17" s="109" t="s">
        <v>24</v>
      </c>
      <c r="F17" s="35"/>
      <c r="G17" s="35"/>
      <c r="H17" s="35"/>
      <c r="I17" s="118" t="s">
        <v>25</v>
      </c>
      <c r="J17" s="109" t="s">
        <v>1</v>
      </c>
      <c r="K17" s="35"/>
      <c r="L17" s="52"/>
      <c r="S17" s="35"/>
      <c r="T17" s="35"/>
      <c r="U17" s="35"/>
      <c r="V17" s="35"/>
      <c r="W17" s="35"/>
      <c r="X17" s="35"/>
      <c r="Y17" s="35"/>
      <c r="Z17" s="35"/>
      <c r="AA17" s="35"/>
      <c r="AB17" s="35"/>
      <c r="AC17" s="35"/>
      <c r="AD17" s="35"/>
      <c r="AE17" s="35"/>
    </row>
    <row r="18" spans="1:31" s="2" customFormat="1" ht="6.95" customHeight="1">
      <c r="A18" s="35"/>
      <c r="B18" s="40"/>
      <c r="C18" s="35"/>
      <c r="D18" s="35"/>
      <c r="E18" s="35"/>
      <c r="F18" s="35"/>
      <c r="G18" s="35"/>
      <c r="H18" s="35"/>
      <c r="I18" s="35"/>
      <c r="J18" s="35"/>
      <c r="K18" s="35"/>
      <c r="L18" s="52"/>
      <c r="S18" s="35"/>
      <c r="T18" s="35"/>
      <c r="U18" s="35"/>
      <c r="V18" s="35"/>
      <c r="W18" s="35"/>
      <c r="X18" s="35"/>
      <c r="Y18" s="35"/>
      <c r="Z18" s="35"/>
      <c r="AA18" s="35"/>
      <c r="AB18" s="35"/>
      <c r="AC18" s="35"/>
      <c r="AD18" s="35"/>
      <c r="AE18" s="35"/>
    </row>
    <row r="19" spans="1:31" s="2" customFormat="1" ht="12" customHeight="1">
      <c r="A19" s="35"/>
      <c r="B19" s="40"/>
      <c r="C19" s="35"/>
      <c r="D19" s="118" t="s">
        <v>26</v>
      </c>
      <c r="E19" s="35"/>
      <c r="F19" s="35"/>
      <c r="G19" s="35"/>
      <c r="H19" s="35"/>
      <c r="I19" s="118" t="s">
        <v>23</v>
      </c>
      <c r="J19" s="31" t="str">
        <f>'Rekapitulace stavby'!AN13</f>
        <v>Vyplň údaj</v>
      </c>
      <c r="K19" s="35"/>
      <c r="L19" s="52"/>
      <c r="S19" s="35"/>
      <c r="T19" s="35"/>
      <c r="U19" s="35"/>
      <c r="V19" s="35"/>
      <c r="W19" s="35"/>
      <c r="X19" s="35"/>
      <c r="Y19" s="35"/>
      <c r="Z19" s="35"/>
      <c r="AA19" s="35"/>
      <c r="AB19" s="35"/>
      <c r="AC19" s="35"/>
      <c r="AD19" s="35"/>
      <c r="AE19" s="35"/>
    </row>
    <row r="20" spans="1:31" s="2" customFormat="1" ht="18" customHeight="1">
      <c r="A20" s="35"/>
      <c r="B20" s="40"/>
      <c r="C20" s="35"/>
      <c r="D20" s="35"/>
      <c r="E20" s="416" t="str">
        <f>'Rekapitulace stavby'!E14</f>
        <v>Vyplň údaj</v>
      </c>
      <c r="F20" s="417"/>
      <c r="G20" s="417"/>
      <c r="H20" s="417"/>
      <c r="I20" s="118" t="s">
        <v>25</v>
      </c>
      <c r="J20" s="31" t="str">
        <f>'Rekapitulace stavby'!AN14</f>
        <v>Vyplň údaj</v>
      </c>
      <c r="K20" s="35"/>
      <c r="L20" s="52"/>
      <c r="S20" s="35"/>
      <c r="T20" s="35"/>
      <c r="U20" s="35"/>
      <c r="V20" s="35"/>
      <c r="W20" s="35"/>
      <c r="X20" s="35"/>
      <c r="Y20" s="35"/>
      <c r="Z20" s="35"/>
      <c r="AA20" s="35"/>
      <c r="AB20" s="35"/>
      <c r="AC20" s="35"/>
      <c r="AD20" s="35"/>
      <c r="AE20" s="35"/>
    </row>
    <row r="21" spans="1:31" s="2" customFormat="1" ht="6.95" customHeight="1">
      <c r="A21" s="35"/>
      <c r="B21" s="40"/>
      <c r="C21" s="35"/>
      <c r="D21" s="35"/>
      <c r="E21" s="35"/>
      <c r="F21" s="35"/>
      <c r="G21" s="35"/>
      <c r="H21" s="35"/>
      <c r="I21" s="35"/>
      <c r="J21" s="35"/>
      <c r="K21" s="35"/>
      <c r="L21" s="52"/>
      <c r="S21" s="35"/>
      <c r="T21" s="35"/>
      <c r="U21" s="35"/>
      <c r="V21" s="35"/>
      <c r="W21" s="35"/>
      <c r="X21" s="35"/>
      <c r="Y21" s="35"/>
      <c r="Z21" s="35"/>
      <c r="AA21" s="35"/>
      <c r="AB21" s="35"/>
      <c r="AC21" s="35"/>
      <c r="AD21" s="35"/>
      <c r="AE21" s="35"/>
    </row>
    <row r="22" spans="1:31" s="2" customFormat="1" ht="12" customHeight="1">
      <c r="A22" s="35"/>
      <c r="B22" s="40"/>
      <c r="C22" s="35"/>
      <c r="D22" s="118" t="s">
        <v>28</v>
      </c>
      <c r="E22" s="35"/>
      <c r="F22" s="35"/>
      <c r="G22" s="35"/>
      <c r="H22" s="35"/>
      <c r="I22" s="118" t="s">
        <v>23</v>
      </c>
      <c r="J22" s="109" t="s">
        <v>1</v>
      </c>
      <c r="K22" s="35"/>
      <c r="L22" s="52"/>
      <c r="S22" s="35"/>
      <c r="T22" s="35"/>
      <c r="U22" s="35"/>
      <c r="V22" s="35"/>
      <c r="W22" s="35"/>
      <c r="X22" s="35"/>
      <c r="Y22" s="35"/>
      <c r="Z22" s="35"/>
      <c r="AA22" s="35"/>
      <c r="AB22" s="35"/>
      <c r="AC22" s="35"/>
      <c r="AD22" s="35"/>
      <c r="AE22" s="35"/>
    </row>
    <row r="23" spans="1:31" s="2" customFormat="1" ht="18" customHeight="1">
      <c r="A23" s="35"/>
      <c r="B23" s="40"/>
      <c r="C23" s="35"/>
      <c r="D23" s="35"/>
      <c r="E23" s="109" t="s">
        <v>29</v>
      </c>
      <c r="F23" s="35"/>
      <c r="G23" s="35"/>
      <c r="H23" s="35"/>
      <c r="I23" s="118" t="s">
        <v>25</v>
      </c>
      <c r="J23" s="109" t="s">
        <v>1</v>
      </c>
      <c r="K23" s="35"/>
      <c r="L23" s="52"/>
      <c r="S23" s="35"/>
      <c r="T23" s="35"/>
      <c r="U23" s="35"/>
      <c r="V23" s="35"/>
      <c r="W23" s="35"/>
      <c r="X23" s="35"/>
      <c r="Y23" s="35"/>
      <c r="Z23" s="35"/>
      <c r="AA23" s="35"/>
      <c r="AB23" s="35"/>
      <c r="AC23" s="35"/>
      <c r="AD23" s="35"/>
      <c r="AE23" s="35"/>
    </row>
    <row r="24" spans="1:31" s="2" customFormat="1" ht="6.95" customHeight="1">
      <c r="A24" s="35"/>
      <c r="B24" s="40"/>
      <c r="C24" s="35"/>
      <c r="D24" s="35"/>
      <c r="E24" s="35"/>
      <c r="F24" s="35"/>
      <c r="G24" s="35"/>
      <c r="H24" s="35"/>
      <c r="I24" s="35"/>
      <c r="J24" s="35"/>
      <c r="K24" s="35"/>
      <c r="L24" s="52"/>
      <c r="S24" s="35"/>
      <c r="T24" s="35"/>
      <c r="U24" s="35"/>
      <c r="V24" s="35"/>
      <c r="W24" s="35"/>
      <c r="X24" s="35"/>
      <c r="Y24" s="35"/>
      <c r="Z24" s="35"/>
      <c r="AA24" s="35"/>
      <c r="AB24" s="35"/>
      <c r="AC24" s="35"/>
      <c r="AD24" s="35"/>
      <c r="AE24" s="35"/>
    </row>
    <row r="25" spans="1:31" s="2" customFormat="1" ht="12" customHeight="1">
      <c r="A25" s="35"/>
      <c r="B25" s="40"/>
      <c r="C25" s="35"/>
      <c r="D25" s="118" t="s">
        <v>31</v>
      </c>
      <c r="E25" s="35"/>
      <c r="F25" s="35"/>
      <c r="G25" s="35"/>
      <c r="H25" s="35"/>
      <c r="I25" s="118" t="s">
        <v>23</v>
      </c>
      <c r="J25" s="109" t="s">
        <v>1</v>
      </c>
      <c r="K25" s="35"/>
      <c r="L25" s="52"/>
      <c r="S25" s="35"/>
      <c r="T25" s="35"/>
      <c r="U25" s="35"/>
      <c r="V25" s="35"/>
      <c r="W25" s="35"/>
      <c r="X25" s="35"/>
      <c r="Y25" s="35"/>
      <c r="Z25" s="35"/>
      <c r="AA25" s="35"/>
      <c r="AB25" s="35"/>
      <c r="AC25" s="35"/>
      <c r="AD25" s="35"/>
      <c r="AE25" s="35"/>
    </row>
    <row r="26" spans="1:31" s="2" customFormat="1" ht="18" customHeight="1">
      <c r="A26" s="35"/>
      <c r="B26" s="40"/>
      <c r="C26" s="35"/>
      <c r="D26" s="35"/>
      <c r="E26" s="109" t="s">
        <v>29</v>
      </c>
      <c r="F26" s="35"/>
      <c r="G26" s="35"/>
      <c r="H26" s="35"/>
      <c r="I26" s="118" t="s">
        <v>25</v>
      </c>
      <c r="J26" s="109" t="s">
        <v>1</v>
      </c>
      <c r="K26" s="35"/>
      <c r="L26" s="52"/>
      <c r="S26" s="35"/>
      <c r="T26" s="35"/>
      <c r="U26" s="35"/>
      <c r="V26" s="35"/>
      <c r="W26" s="35"/>
      <c r="X26" s="35"/>
      <c r="Y26" s="35"/>
      <c r="Z26" s="35"/>
      <c r="AA26" s="35"/>
      <c r="AB26" s="35"/>
      <c r="AC26" s="35"/>
      <c r="AD26" s="35"/>
      <c r="AE26" s="35"/>
    </row>
    <row r="27" spans="1:31" s="2" customFormat="1" ht="6.95" customHeight="1">
      <c r="A27" s="35"/>
      <c r="B27" s="40"/>
      <c r="C27" s="35"/>
      <c r="D27" s="35"/>
      <c r="E27" s="35"/>
      <c r="F27" s="35"/>
      <c r="G27" s="35"/>
      <c r="H27" s="35"/>
      <c r="I27" s="35"/>
      <c r="J27" s="35"/>
      <c r="K27" s="35"/>
      <c r="L27" s="52"/>
      <c r="S27" s="35"/>
      <c r="T27" s="35"/>
      <c r="U27" s="35"/>
      <c r="V27" s="35"/>
      <c r="W27" s="35"/>
      <c r="X27" s="35"/>
      <c r="Y27" s="35"/>
      <c r="Z27" s="35"/>
      <c r="AA27" s="35"/>
      <c r="AB27" s="35"/>
      <c r="AC27" s="35"/>
      <c r="AD27" s="35"/>
      <c r="AE27" s="35"/>
    </row>
    <row r="28" spans="1:31" s="2" customFormat="1" ht="12" customHeight="1">
      <c r="A28" s="35"/>
      <c r="B28" s="40"/>
      <c r="C28" s="35"/>
      <c r="D28" s="118" t="s">
        <v>32</v>
      </c>
      <c r="E28" s="35"/>
      <c r="F28" s="35"/>
      <c r="G28" s="35"/>
      <c r="H28" s="35"/>
      <c r="I28" s="35"/>
      <c r="J28" s="35"/>
      <c r="K28" s="35"/>
      <c r="L28" s="52"/>
      <c r="S28" s="35"/>
      <c r="T28" s="35"/>
      <c r="U28" s="35"/>
      <c r="V28" s="35"/>
      <c r="W28" s="35"/>
      <c r="X28" s="35"/>
      <c r="Y28" s="35"/>
      <c r="Z28" s="35"/>
      <c r="AA28" s="35"/>
      <c r="AB28" s="35"/>
      <c r="AC28" s="35"/>
      <c r="AD28" s="35"/>
      <c r="AE28" s="35"/>
    </row>
    <row r="29" spans="1:31" s="8" customFormat="1" ht="16.5" customHeight="1">
      <c r="A29" s="120"/>
      <c r="B29" s="121"/>
      <c r="C29" s="120"/>
      <c r="D29" s="120"/>
      <c r="E29" s="418" t="s">
        <v>1</v>
      </c>
      <c r="F29" s="418"/>
      <c r="G29" s="418"/>
      <c r="H29" s="418"/>
      <c r="I29" s="120"/>
      <c r="J29" s="120"/>
      <c r="K29" s="120"/>
      <c r="L29" s="122"/>
      <c r="S29" s="120"/>
      <c r="T29" s="120"/>
      <c r="U29" s="120"/>
      <c r="V29" s="120"/>
      <c r="W29" s="120"/>
      <c r="X29" s="120"/>
      <c r="Y29" s="120"/>
      <c r="Z29" s="120"/>
      <c r="AA29" s="120"/>
      <c r="AB29" s="120"/>
      <c r="AC29" s="120"/>
      <c r="AD29" s="120"/>
      <c r="AE29" s="120"/>
    </row>
    <row r="30" spans="1:31" s="2" customFormat="1" ht="6.95" customHeight="1">
      <c r="A30" s="35"/>
      <c r="B30" s="40"/>
      <c r="C30" s="35"/>
      <c r="D30" s="35"/>
      <c r="E30" s="35"/>
      <c r="F30" s="35"/>
      <c r="G30" s="35"/>
      <c r="H30" s="35"/>
      <c r="I30" s="35"/>
      <c r="J30" s="35"/>
      <c r="K30" s="35"/>
      <c r="L30" s="52"/>
      <c r="S30" s="35"/>
      <c r="T30" s="35"/>
      <c r="U30" s="35"/>
      <c r="V30" s="35"/>
      <c r="W30" s="35"/>
      <c r="X30" s="35"/>
      <c r="Y30" s="35"/>
      <c r="Z30" s="35"/>
      <c r="AA30" s="35"/>
      <c r="AB30" s="35"/>
      <c r="AC30" s="35"/>
      <c r="AD30" s="35"/>
      <c r="AE30" s="35"/>
    </row>
    <row r="31" spans="1:31" s="2" customFormat="1" ht="6.95" customHeight="1">
      <c r="A31" s="35"/>
      <c r="B31" s="40"/>
      <c r="C31" s="35"/>
      <c r="D31" s="123"/>
      <c r="E31" s="123"/>
      <c r="F31" s="123"/>
      <c r="G31" s="123"/>
      <c r="H31" s="123"/>
      <c r="I31" s="123"/>
      <c r="J31" s="123"/>
      <c r="K31" s="123"/>
      <c r="L31" s="52"/>
      <c r="S31" s="35"/>
      <c r="T31" s="35"/>
      <c r="U31" s="35"/>
      <c r="V31" s="35"/>
      <c r="W31" s="35"/>
      <c r="X31" s="35"/>
      <c r="Y31" s="35"/>
      <c r="Z31" s="35"/>
      <c r="AA31" s="35"/>
      <c r="AB31" s="35"/>
      <c r="AC31" s="35"/>
      <c r="AD31" s="35"/>
      <c r="AE31" s="35"/>
    </row>
    <row r="32" spans="1:31" s="2" customFormat="1" ht="25.35" customHeight="1">
      <c r="A32" s="35"/>
      <c r="B32" s="40"/>
      <c r="C32" s="35"/>
      <c r="D32" s="124" t="s">
        <v>33</v>
      </c>
      <c r="E32" s="35"/>
      <c r="F32" s="35"/>
      <c r="G32" s="35"/>
      <c r="H32" s="35"/>
      <c r="I32" s="35"/>
      <c r="J32" s="125">
        <f>ROUND(J121, 2)</f>
        <v>0</v>
      </c>
      <c r="K32" s="35"/>
      <c r="L32" s="52"/>
      <c r="S32" s="35"/>
      <c r="T32" s="35"/>
      <c r="U32" s="35"/>
      <c r="V32" s="35"/>
      <c r="W32" s="35"/>
      <c r="X32" s="35"/>
      <c r="Y32" s="35"/>
      <c r="Z32" s="35"/>
      <c r="AA32" s="35"/>
      <c r="AB32" s="35"/>
      <c r="AC32" s="35"/>
      <c r="AD32" s="35"/>
      <c r="AE32" s="35"/>
    </row>
    <row r="33" spans="1:31" s="2" customFormat="1" ht="6.95" customHeight="1">
      <c r="A33" s="35"/>
      <c r="B33" s="40"/>
      <c r="C33" s="35"/>
      <c r="D33" s="123"/>
      <c r="E33" s="123"/>
      <c r="F33" s="123"/>
      <c r="G33" s="123"/>
      <c r="H33" s="123"/>
      <c r="I33" s="123"/>
      <c r="J33" s="123"/>
      <c r="K33" s="123"/>
      <c r="L33" s="52"/>
      <c r="S33" s="35"/>
      <c r="T33" s="35"/>
      <c r="U33" s="35"/>
      <c r="V33" s="35"/>
      <c r="W33" s="35"/>
      <c r="X33" s="35"/>
      <c r="Y33" s="35"/>
      <c r="Z33" s="35"/>
      <c r="AA33" s="35"/>
      <c r="AB33" s="35"/>
      <c r="AC33" s="35"/>
      <c r="AD33" s="35"/>
      <c r="AE33" s="35"/>
    </row>
    <row r="34" spans="1:31" s="2" customFormat="1" ht="14.45" customHeight="1">
      <c r="A34" s="35"/>
      <c r="B34" s="40"/>
      <c r="C34" s="35"/>
      <c r="D34" s="35"/>
      <c r="E34" s="35"/>
      <c r="F34" s="126" t="s">
        <v>35</v>
      </c>
      <c r="G34" s="35"/>
      <c r="H34" s="35"/>
      <c r="I34" s="126" t="s">
        <v>34</v>
      </c>
      <c r="J34" s="126" t="s">
        <v>36</v>
      </c>
      <c r="K34" s="35"/>
      <c r="L34" s="52"/>
      <c r="S34" s="35"/>
      <c r="T34" s="35"/>
      <c r="U34" s="35"/>
      <c r="V34" s="35"/>
      <c r="W34" s="35"/>
      <c r="X34" s="35"/>
      <c r="Y34" s="35"/>
      <c r="Z34" s="35"/>
      <c r="AA34" s="35"/>
      <c r="AB34" s="35"/>
      <c r="AC34" s="35"/>
      <c r="AD34" s="35"/>
      <c r="AE34" s="35"/>
    </row>
    <row r="35" spans="1:31" s="2" customFormat="1" ht="14.45" customHeight="1">
      <c r="A35" s="35"/>
      <c r="B35" s="40"/>
      <c r="C35" s="35"/>
      <c r="D35" s="127" t="s">
        <v>37</v>
      </c>
      <c r="E35" s="118" t="s">
        <v>38</v>
      </c>
      <c r="F35" s="128">
        <f>ROUND((SUM(BE121:BE140)),  2)</f>
        <v>0</v>
      </c>
      <c r="G35" s="35"/>
      <c r="H35" s="35"/>
      <c r="I35" s="129">
        <v>0.21</v>
      </c>
      <c r="J35" s="128">
        <f>ROUND(((SUM(BE121:BE140))*I35),  2)</f>
        <v>0</v>
      </c>
      <c r="K35" s="35"/>
      <c r="L35" s="52"/>
      <c r="S35" s="35"/>
      <c r="T35" s="35"/>
      <c r="U35" s="35"/>
      <c r="V35" s="35"/>
      <c r="W35" s="35"/>
      <c r="X35" s="35"/>
      <c r="Y35" s="35"/>
      <c r="Z35" s="35"/>
      <c r="AA35" s="35"/>
      <c r="AB35" s="35"/>
      <c r="AC35" s="35"/>
      <c r="AD35" s="35"/>
      <c r="AE35" s="35"/>
    </row>
    <row r="36" spans="1:31" s="2" customFormat="1" ht="14.45" customHeight="1">
      <c r="A36" s="35"/>
      <c r="B36" s="40"/>
      <c r="C36" s="35"/>
      <c r="D36" s="35"/>
      <c r="E36" s="118" t="s">
        <v>39</v>
      </c>
      <c r="F36" s="128">
        <f>ROUND((SUM(BF121:BF140)),  2)</f>
        <v>0</v>
      </c>
      <c r="G36" s="35"/>
      <c r="H36" s="35"/>
      <c r="I36" s="129">
        <v>0.12</v>
      </c>
      <c r="J36" s="128">
        <f>ROUND(((SUM(BF121:BF140))*I36),  2)</f>
        <v>0</v>
      </c>
      <c r="K36" s="35"/>
      <c r="L36" s="52"/>
      <c r="S36" s="35"/>
      <c r="T36" s="35"/>
      <c r="U36" s="35"/>
      <c r="V36" s="35"/>
      <c r="W36" s="35"/>
      <c r="X36" s="35"/>
      <c r="Y36" s="35"/>
      <c r="Z36" s="35"/>
      <c r="AA36" s="35"/>
      <c r="AB36" s="35"/>
      <c r="AC36" s="35"/>
      <c r="AD36" s="35"/>
      <c r="AE36" s="35"/>
    </row>
    <row r="37" spans="1:31" s="2" customFormat="1" ht="14.45" hidden="1" customHeight="1">
      <c r="A37" s="35"/>
      <c r="B37" s="40"/>
      <c r="C37" s="35"/>
      <c r="D37" s="35"/>
      <c r="E37" s="118" t="s">
        <v>40</v>
      </c>
      <c r="F37" s="128">
        <f>ROUND((SUM(BG121:BG140)),  2)</f>
        <v>0</v>
      </c>
      <c r="G37" s="35"/>
      <c r="H37" s="35"/>
      <c r="I37" s="129">
        <v>0.21</v>
      </c>
      <c r="J37" s="128">
        <f>0</f>
        <v>0</v>
      </c>
      <c r="K37" s="35"/>
      <c r="L37" s="52"/>
      <c r="S37" s="35"/>
      <c r="T37" s="35"/>
      <c r="U37" s="35"/>
      <c r="V37" s="35"/>
      <c r="W37" s="35"/>
      <c r="X37" s="35"/>
      <c r="Y37" s="35"/>
      <c r="Z37" s="35"/>
      <c r="AA37" s="35"/>
      <c r="AB37" s="35"/>
      <c r="AC37" s="35"/>
      <c r="AD37" s="35"/>
      <c r="AE37" s="35"/>
    </row>
    <row r="38" spans="1:31" s="2" customFormat="1" ht="14.45" hidden="1" customHeight="1">
      <c r="A38" s="35"/>
      <c r="B38" s="40"/>
      <c r="C38" s="35"/>
      <c r="D38" s="35"/>
      <c r="E38" s="118" t="s">
        <v>41</v>
      </c>
      <c r="F38" s="128">
        <f>ROUND((SUM(BH121:BH140)),  2)</f>
        <v>0</v>
      </c>
      <c r="G38" s="35"/>
      <c r="H38" s="35"/>
      <c r="I38" s="129">
        <v>0.12</v>
      </c>
      <c r="J38" s="128">
        <f>0</f>
        <v>0</v>
      </c>
      <c r="K38" s="35"/>
      <c r="L38" s="52"/>
      <c r="S38" s="35"/>
      <c r="T38" s="35"/>
      <c r="U38" s="35"/>
      <c r="V38" s="35"/>
      <c r="W38" s="35"/>
      <c r="X38" s="35"/>
      <c r="Y38" s="35"/>
      <c r="Z38" s="35"/>
      <c r="AA38" s="35"/>
      <c r="AB38" s="35"/>
      <c r="AC38" s="35"/>
      <c r="AD38" s="35"/>
      <c r="AE38" s="35"/>
    </row>
    <row r="39" spans="1:31" s="2" customFormat="1" ht="14.45" hidden="1" customHeight="1">
      <c r="A39" s="35"/>
      <c r="B39" s="40"/>
      <c r="C39" s="35"/>
      <c r="D39" s="35"/>
      <c r="E39" s="118" t="s">
        <v>42</v>
      </c>
      <c r="F39" s="128">
        <f>ROUND((SUM(BI121:BI140)),  2)</f>
        <v>0</v>
      </c>
      <c r="G39" s="35"/>
      <c r="H39" s="35"/>
      <c r="I39" s="129">
        <v>0</v>
      </c>
      <c r="J39" s="128">
        <f>0</f>
        <v>0</v>
      </c>
      <c r="K39" s="35"/>
      <c r="L39" s="52"/>
      <c r="S39" s="35"/>
      <c r="T39" s="35"/>
      <c r="U39" s="35"/>
      <c r="V39" s="35"/>
      <c r="W39" s="35"/>
      <c r="X39" s="35"/>
      <c r="Y39" s="35"/>
      <c r="Z39" s="35"/>
      <c r="AA39" s="35"/>
      <c r="AB39" s="35"/>
      <c r="AC39" s="35"/>
      <c r="AD39" s="35"/>
      <c r="AE39" s="35"/>
    </row>
    <row r="40" spans="1:31" s="2" customFormat="1" ht="6.95" customHeight="1">
      <c r="A40" s="35"/>
      <c r="B40" s="40"/>
      <c r="C40" s="35"/>
      <c r="D40" s="35"/>
      <c r="E40" s="35"/>
      <c r="F40" s="35"/>
      <c r="G40" s="35"/>
      <c r="H40" s="35"/>
      <c r="I40" s="35"/>
      <c r="J40" s="35"/>
      <c r="K40" s="35"/>
      <c r="L40" s="52"/>
      <c r="S40" s="35"/>
      <c r="T40" s="35"/>
      <c r="U40" s="35"/>
      <c r="V40" s="35"/>
      <c r="W40" s="35"/>
      <c r="X40" s="35"/>
      <c r="Y40" s="35"/>
      <c r="Z40" s="35"/>
      <c r="AA40" s="35"/>
      <c r="AB40" s="35"/>
      <c r="AC40" s="35"/>
      <c r="AD40" s="35"/>
      <c r="AE40" s="35"/>
    </row>
    <row r="41" spans="1:31" s="2" customFormat="1" ht="25.35" customHeight="1">
      <c r="A41" s="35"/>
      <c r="B41" s="40"/>
      <c r="C41" s="130"/>
      <c r="D41" s="131" t="s">
        <v>43</v>
      </c>
      <c r="E41" s="132"/>
      <c r="F41" s="132"/>
      <c r="G41" s="133" t="s">
        <v>44</v>
      </c>
      <c r="H41" s="134" t="s">
        <v>7622</v>
      </c>
      <c r="I41" s="132"/>
      <c r="J41" s="135">
        <f>SUM(J32:J39)</f>
        <v>0</v>
      </c>
      <c r="K41" s="136"/>
      <c r="L41" s="52"/>
      <c r="S41" s="35"/>
      <c r="T41" s="35"/>
      <c r="U41" s="35"/>
      <c r="V41" s="35"/>
      <c r="W41" s="35"/>
      <c r="X41" s="35"/>
      <c r="Y41" s="35"/>
      <c r="Z41" s="35"/>
      <c r="AA41" s="35"/>
      <c r="AB41" s="35"/>
      <c r="AC41" s="35"/>
      <c r="AD41" s="35"/>
      <c r="AE41" s="35"/>
    </row>
    <row r="42" spans="1:31" s="2" customFormat="1" ht="14.45" customHeight="1">
      <c r="A42" s="35"/>
      <c r="B42" s="40"/>
      <c r="C42" s="35"/>
      <c r="D42" s="35"/>
      <c r="E42" s="35"/>
      <c r="F42" s="35"/>
      <c r="G42" s="35"/>
      <c r="H42" s="35"/>
      <c r="I42" s="35"/>
      <c r="J42" s="35"/>
      <c r="K42" s="35"/>
      <c r="L42" s="52"/>
      <c r="S42" s="35"/>
      <c r="T42" s="35"/>
      <c r="U42" s="35"/>
      <c r="V42" s="35"/>
      <c r="W42" s="35"/>
      <c r="X42" s="35"/>
      <c r="Y42" s="35"/>
      <c r="Z42" s="35"/>
      <c r="AA42" s="35"/>
      <c r="AB42" s="35"/>
      <c r="AC42" s="35"/>
      <c r="AD42" s="35"/>
      <c r="AE42" s="35"/>
    </row>
    <row r="43" spans="1:31" s="1" customFormat="1" ht="14.45" customHeight="1">
      <c r="B43" s="21"/>
      <c r="L43" s="21"/>
    </row>
    <row r="44" spans="1:31" s="1" customFormat="1" ht="14.45" customHeight="1">
      <c r="B44" s="21"/>
      <c r="L44" s="21"/>
    </row>
    <row r="45" spans="1:31" s="1" customFormat="1" ht="14.45" customHeight="1">
      <c r="B45" s="21"/>
      <c r="L45" s="21"/>
    </row>
    <row r="46" spans="1:31" s="1" customFormat="1" ht="14.45" customHeight="1">
      <c r="B46" s="21"/>
      <c r="L46" s="21"/>
    </row>
    <row r="47" spans="1:31" s="1" customFormat="1" ht="14.45" customHeight="1">
      <c r="B47" s="21"/>
      <c r="L47" s="21"/>
    </row>
    <row r="48" spans="1:31" s="1" customFormat="1" ht="14.45" customHeight="1">
      <c r="B48" s="21"/>
      <c r="L48" s="21"/>
    </row>
    <row r="49" spans="1:31" s="1" customFormat="1" ht="14.45" customHeight="1">
      <c r="B49" s="21"/>
      <c r="L49" s="21"/>
    </row>
    <row r="50" spans="1:31" s="2" customFormat="1" ht="14.45" customHeight="1">
      <c r="B50" s="52"/>
      <c r="D50" s="137" t="s">
        <v>45</v>
      </c>
      <c r="E50" s="138"/>
      <c r="F50" s="138"/>
      <c r="G50" s="137" t="s">
        <v>46</v>
      </c>
      <c r="H50" s="138"/>
      <c r="I50" s="138"/>
      <c r="J50" s="138"/>
      <c r="K50" s="138"/>
      <c r="L50" s="52"/>
    </row>
    <row r="51" spans="1:31">
      <c r="B51" s="21"/>
      <c r="L51" s="21"/>
    </row>
    <row r="52" spans="1:31">
      <c r="B52" s="21"/>
      <c r="L52" s="21"/>
    </row>
    <row r="53" spans="1:31">
      <c r="B53" s="21"/>
      <c r="L53" s="21"/>
    </row>
    <row r="54" spans="1:31">
      <c r="B54" s="21"/>
      <c r="L54" s="21"/>
    </row>
    <row r="55" spans="1:31">
      <c r="B55" s="21"/>
      <c r="L55" s="21"/>
    </row>
    <row r="56" spans="1:31">
      <c r="B56" s="21"/>
      <c r="L56" s="21"/>
    </row>
    <row r="57" spans="1:31">
      <c r="B57" s="21"/>
      <c r="L57" s="21"/>
    </row>
    <row r="58" spans="1:31">
      <c r="B58" s="21"/>
      <c r="L58" s="21"/>
    </row>
    <row r="59" spans="1:31">
      <c r="B59" s="21"/>
      <c r="L59" s="21"/>
    </row>
    <row r="60" spans="1:31">
      <c r="B60" s="21"/>
      <c r="L60" s="21"/>
    </row>
    <row r="61" spans="1:31" s="2" customFormat="1" ht="12.75">
      <c r="A61" s="35"/>
      <c r="B61" s="40"/>
      <c r="C61" s="35"/>
      <c r="D61" s="139" t="s">
        <v>47</v>
      </c>
      <c r="E61" s="140"/>
      <c r="F61" s="141" t="s">
        <v>48</v>
      </c>
      <c r="G61" s="139" t="s">
        <v>47</v>
      </c>
      <c r="H61" s="140"/>
      <c r="I61" s="140"/>
      <c r="J61" s="142" t="s">
        <v>48</v>
      </c>
      <c r="K61" s="140"/>
      <c r="L61" s="52"/>
      <c r="S61" s="35"/>
      <c r="T61" s="35"/>
      <c r="U61" s="35"/>
      <c r="V61" s="35"/>
      <c r="W61" s="35"/>
      <c r="X61" s="35"/>
      <c r="Y61" s="35"/>
      <c r="Z61" s="35"/>
      <c r="AA61" s="35"/>
      <c r="AB61" s="35"/>
      <c r="AC61" s="35"/>
      <c r="AD61" s="35"/>
      <c r="AE61" s="35"/>
    </row>
    <row r="62" spans="1:31">
      <c r="B62" s="21"/>
      <c r="L62" s="21"/>
    </row>
    <row r="63" spans="1:31">
      <c r="B63" s="21"/>
      <c r="L63" s="21"/>
    </row>
    <row r="64" spans="1:31">
      <c r="B64" s="21"/>
      <c r="L64" s="21"/>
    </row>
    <row r="65" spans="1:31" s="2" customFormat="1" ht="12.75">
      <c r="A65" s="35"/>
      <c r="B65" s="40"/>
      <c r="C65" s="35"/>
      <c r="D65" s="137" t="s">
        <v>49</v>
      </c>
      <c r="E65" s="143"/>
      <c r="F65" s="143"/>
      <c r="G65" s="137" t="s">
        <v>50</v>
      </c>
      <c r="H65" s="143"/>
      <c r="I65" s="143"/>
      <c r="J65" s="143"/>
      <c r="K65" s="143"/>
      <c r="L65" s="52"/>
      <c r="S65" s="35"/>
      <c r="T65" s="35"/>
      <c r="U65" s="35"/>
      <c r="V65" s="35"/>
      <c r="W65" s="35"/>
      <c r="X65" s="35"/>
      <c r="Y65" s="35"/>
      <c r="Z65" s="35"/>
      <c r="AA65" s="35"/>
      <c r="AB65" s="35"/>
      <c r="AC65" s="35"/>
      <c r="AD65" s="35"/>
      <c r="AE65" s="35"/>
    </row>
    <row r="66" spans="1:31">
      <c r="B66" s="21"/>
      <c r="L66" s="21"/>
    </row>
    <row r="67" spans="1:31">
      <c r="B67" s="21"/>
      <c r="L67" s="21"/>
    </row>
    <row r="68" spans="1:31">
      <c r="B68" s="21"/>
      <c r="L68" s="21"/>
    </row>
    <row r="69" spans="1:31">
      <c r="B69" s="21"/>
      <c r="L69" s="21"/>
    </row>
    <row r="70" spans="1:31">
      <c r="B70" s="21"/>
      <c r="L70" s="21"/>
    </row>
    <row r="71" spans="1:31">
      <c r="B71" s="21"/>
      <c r="L71" s="21"/>
    </row>
    <row r="72" spans="1:31">
      <c r="B72" s="21"/>
      <c r="L72" s="21"/>
    </row>
    <row r="73" spans="1:31">
      <c r="B73" s="21"/>
      <c r="L73" s="21"/>
    </row>
    <row r="74" spans="1:31">
      <c r="B74" s="21"/>
      <c r="L74" s="21"/>
    </row>
    <row r="75" spans="1:31">
      <c r="B75" s="21"/>
      <c r="L75" s="21"/>
    </row>
    <row r="76" spans="1:31" s="2" customFormat="1" ht="12.75">
      <c r="A76" s="35"/>
      <c r="B76" s="40"/>
      <c r="C76" s="35"/>
      <c r="D76" s="139" t="s">
        <v>47</v>
      </c>
      <c r="E76" s="140"/>
      <c r="F76" s="141" t="s">
        <v>48</v>
      </c>
      <c r="G76" s="139" t="s">
        <v>47</v>
      </c>
      <c r="H76" s="140"/>
      <c r="I76" s="140"/>
      <c r="J76" s="142" t="s">
        <v>48</v>
      </c>
      <c r="K76" s="140"/>
      <c r="L76" s="52"/>
      <c r="S76" s="35"/>
      <c r="T76" s="35"/>
      <c r="U76" s="35"/>
      <c r="V76" s="35"/>
      <c r="W76" s="35"/>
      <c r="X76" s="35"/>
      <c r="Y76" s="35"/>
      <c r="Z76" s="35"/>
      <c r="AA76" s="35"/>
      <c r="AB76" s="35"/>
      <c r="AC76" s="35"/>
      <c r="AD76" s="35"/>
      <c r="AE76" s="35"/>
    </row>
    <row r="77" spans="1:31" s="2" customFormat="1" ht="14.45" customHeight="1">
      <c r="A77" s="35"/>
      <c r="B77" s="144"/>
      <c r="C77" s="145"/>
      <c r="D77" s="145"/>
      <c r="E77" s="145"/>
      <c r="F77" s="145"/>
      <c r="G77" s="145"/>
      <c r="H77" s="145"/>
      <c r="I77" s="145"/>
      <c r="J77" s="145"/>
      <c r="K77" s="145"/>
      <c r="L77" s="52"/>
      <c r="S77" s="35"/>
      <c r="T77" s="35"/>
      <c r="U77" s="35"/>
      <c r="V77" s="35"/>
      <c r="W77" s="35"/>
      <c r="X77" s="35"/>
      <c r="Y77" s="35"/>
      <c r="Z77" s="35"/>
      <c r="AA77" s="35"/>
      <c r="AB77" s="35"/>
      <c r="AC77" s="35"/>
      <c r="AD77" s="35"/>
      <c r="AE77" s="35"/>
    </row>
    <row r="81" spans="1:31" s="2" customFormat="1" ht="6.95" customHeight="1">
      <c r="A81" s="35"/>
      <c r="B81" s="146"/>
      <c r="C81" s="147"/>
      <c r="D81" s="147"/>
      <c r="E81" s="147"/>
      <c r="F81" s="147"/>
      <c r="G81" s="147"/>
      <c r="H81" s="147"/>
      <c r="I81" s="147"/>
      <c r="J81" s="147"/>
      <c r="K81" s="147"/>
      <c r="L81" s="52"/>
      <c r="S81" s="35"/>
      <c r="T81" s="35"/>
      <c r="U81" s="35"/>
      <c r="V81" s="35"/>
      <c r="W81" s="35"/>
      <c r="X81" s="35"/>
      <c r="Y81" s="35"/>
      <c r="Z81" s="35"/>
      <c r="AA81" s="35"/>
      <c r="AB81" s="35"/>
      <c r="AC81" s="35"/>
      <c r="AD81" s="35"/>
      <c r="AE81" s="35"/>
    </row>
    <row r="82" spans="1:31" s="2" customFormat="1" ht="24.95" customHeight="1">
      <c r="A82" s="35"/>
      <c r="B82" s="36"/>
      <c r="C82" s="24" t="s">
        <v>242</v>
      </c>
      <c r="D82" s="37"/>
      <c r="E82" s="37"/>
      <c r="F82" s="37"/>
      <c r="G82" s="37"/>
      <c r="H82" s="37"/>
      <c r="I82" s="37"/>
      <c r="J82" s="37"/>
      <c r="K82" s="37"/>
      <c r="L82" s="52"/>
      <c r="S82" s="35"/>
      <c r="T82" s="35"/>
      <c r="U82" s="35"/>
      <c r="V82" s="35"/>
      <c r="W82" s="35"/>
      <c r="X82" s="35"/>
      <c r="Y82" s="35"/>
      <c r="Z82" s="35"/>
      <c r="AA82" s="35"/>
      <c r="AB82" s="35"/>
      <c r="AC82" s="35"/>
      <c r="AD82" s="35"/>
      <c r="AE82" s="35"/>
    </row>
    <row r="83" spans="1:31" s="2" customFormat="1" ht="6.95" customHeight="1">
      <c r="A83" s="35"/>
      <c r="B83" s="36"/>
      <c r="C83" s="37"/>
      <c r="D83" s="37"/>
      <c r="E83" s="37"/>
      <c r="F83" s="37"/>
      <c r="G83" s="37"/>
      <c r="H83" s="37"/>
      <c r="I83" s="37"/>
      <c r="J83" s="37"/>
      <c r="K83" s="37"/>
      <c r="L83" s="52"/>
      <c r="S83" s="35"/>
      <c r="T83" s="35"/>
      <c r="U83" s="35"/>
      <c r="V83" s="35"/>
      <c r="W83" s="35"/>
      <c r="X83" s="35"/>
      <c r="Y83" s="35"/>
      <c r="Z83" s="35"/>
      <c r="AA83" s="35"/>
      <c r="AB83" s="35"/>
      <c r="AC83" s="35"/>
      <c r="AD83" s="35"/>
      <c r="AE83" s="35"/>
    </row>
    <row r="84" spans="1:31" s="2" customFormat="1" ht="12" customHeight="1">
      <c r="A84" s="35"/>
      <c r="B84" s="36"/>
      <c r="C84" s="30" t="s">
        <v>15</v>
      </c>
      <c r="D84" s="37"/>
      <c r="E84" s="37"/>
      <c r="F84" s="37"/>
      <c r="G84" s="37"/>
      <c r="H84" s="37"/>
      <c r="I84" s="37"/>
      <c r="J84" s="37"/>
      <c r="K84" s="37"/>
      <c r="L84" s="52"/>
      <c r="S84" s="35"/>
      <c r="T84" s="35"/>
      <c r="U84" s="35"/>
      <c r="V84" s="35"/>
      <c r="W84" s="35"/>
      <c r="X84" s="35"/>
      <c r="Y84" s="35"/>
      <c r="Z84" s="35"/>
      <c r="AA84" s="35"/>
      <c r="AB84" s="35"/>
      <c r="AC84" s="35"/>
      <c r="AD84" s="35"/>
      <c r="AE84" s="35"/>
    </row>
    <row r="85" spans="1:31" s="2" customFormat="1" ht="16.5" customHeight="1">
      <c r="A85" s="35"/>
      <c r="B85" s="36"/>
      <c r="C85" s="37"/>
      <c r="D85" s="37"/>
      <c r="E85" s="410" t="str">
        <f>E7</f>
        <v>Modernizace teplárny OB6</v>
      </c>
      <c r="F85" s="411"/>
      <c r="G85" s="411"/>
      <c r="H85" s="411"/>
      <c r="I85" s="37"/>
      <c r="J85" s="37"/>
      <c r="K85" s="37"/>
      <c r="L85" s="52"/>
      <c r="S85" s="35"/>
      <c r="T85" s="35"/>
      <c r="U85" s="35"/>
      <c r="V85" s="35"/>
      <c r="W85" s="35"/>
      <c r="X85" s="35"/>
      <c r="Y85" s="35"/>
      <c r="Z85" s="35"/>
      <c r="AA85" s="35"/>
      <c r="AB85" s="35"/>
      <c r="AC85" s="35"/>
      <c r="AD85" s="35"/>
      <c r="AE85" s="35"/>
    </row>
    <row r="86" spans="1:31" s="1" customFormat="1" ht="12" customHeight="1">
      <c r="B86" s="22"/>
      <c r="C86" s="30" t="s">
        <v>241</v>
      </c>
      <c r="D86" s="23"/>
      <c r="E86" s="23"/>
      <c r="F86" s="23"/>
      <c r="G86" s="23"/>
      <c r="H86" s="23"/>
      <c r="I86" s="23"/>
      <c r="J86" s="23"/>
      <c r="K86" s="23"/>
      <c r="L86" s="21"/>
    </row>
    <row r="87" spans="1:31" s="2" customFormat="1" ht="16.5" customHeight="1">
      <c r="A87" s="35"/>
      <c r="B87" s="36"/>
      <c r="C87" s="37"/>
      <c r="D87" s="37"/>
      <c r="E87" s="410" t="s">
        <v>5338</v>
      </c>
      <c r="F87" s="409"/>
      <c r="G87" s="409"/>
      <c r="H87" s="409"/>
      <c r="I87" s="37"/>
      <c r="J87" s="37"/>
      <c r="K87" s="37"/>
      <c r="L87" s="52"/>
      <c r="S87" s="35"/>
      <c r="T87" s="35"/>
      <c r="U87" s="35"/>
      <c r="V87" s="35"/>
      <c r="W87" s="35"/>
      <c r="X87" s="35"/>
      <c r="Y87" s="35"/>
      <c r="Z87" s="35"/>
      <c r="AA87" s="35"/>
      <c r="AB87" s="35"/>
      <c r="AC87" s="35"/>
      <c r="AD87" s="35"/>
      <c r="AE87" s="35"/>
    </row>
    <row r="88" spans="1:31" s="2" customFormat="1" ht="12" customHeight="1">
      <c r="A88" s="35"/>
      <c r="B88" s="36"/>
      <c r="C88" s="30" t="s">
        <v>432</v>
      </c>
      <c r="D88" s="37"/>
      <c r="E88" s="37"/>
      <c r="F88" s="37"/>
      <c r="G88" s="37"/>
      <c r="H88" s="37"/>
      <c r="I88" s="37"/>
      <c r="J88" s="37"/>
      <c r="K88" s="37"/>
      <c r="L88" s="52"/>
      <c r="S88" s="35"/>
      <c r="T88" s="35"/>
      <c r="U88" s="35"/>
      <c r="V88" s="35"/>
      <c r="W88" s="35"/>
      <c r="X88" s="35"/>
      <c r="Y88" s="35"/>
      <c r="Z88" s="35"/>
      <c r="AA88" s="35"/>
      <c r="AB88" s="35"/>
      <c r="AC88" s="35"/>
      <c r="AD88" s="35"/>
      <c r="AE88" s="35"/>
    </row>
    <row r="89" spans="1:31" s="2" customFormat="1" ht="16.5" customHeight="1">
      <c r="A89" s="35"/>
      <c r="B89" s="36"/>
      <c r="C89" s="37"/>
      <c r="D89" s="37"/>
      <c r="E89" s="384" t="str">
        <f>E11</f>
        <v>SO 113-D1.4.4 - Elektroinstalace</v>
      </c>
      <c r="F89" s="409"/>
      <c r="G89" s="409"/>
      <c r="H89" s="409"/>
      <c r="I89" s="37"/>
      <c r="J89" s="37"/>
      <c r="K89" s="37"/>
      <c r="L89" s="52"/>
      <c r="S89" s="35"/>
      <c r="T89" s="35"/>
      <c r="U89" s="35"/>
      <c r="V89" s="35"/>
      <c r="W89" s="35"/>
      <c r="X89" s="35"/>
      <c r="Y89" s="35"/>
      <c r="Z89" s="35"/>
      <c r="AA89" s="35"/>
      <c r="AB89" s="35"/>
      <c r="AC89" s="35"/>
      <c r="AD89" s="35"/>
      <c r="AE89" s="35"/>
    </row>
    <row r="90" spans="1:31" s="2" customFormat="1" ht="6.95" customHeight="1">
      <c r="A90" s="35"/>
      <c r="B90" s="36"/>
      <c r="C90" s="37"/>
      <c r="D90" s="37"/>
      <c r="E90" s="37"/>
      <c r="F90" s="37"/>
      <c r="G90" s="37"/>
      <c r="H90" s="37"/>
      <c r="I90" s="37"/>
      <c r="J90" s="37"/>
      <c r="K90" s="37"/>
      <c r="L90" s="52"/>
      <c r="S90" s="35"/>
      <c r="T90" s="35"/>
      <c r="U90" s="35"/>
      <c r="V90" s="35"/>
      <c r="W90" s="35"/>
      <c r="X90" s="35"/>
      <c r="Y90" s="35"/>
      <c r="Z90" s="35"/>
      <c r="AA90" s="35"/>
      <c r="AB90" s="35"/>
      <c r="AC90" s="35"/>
      <c r="AD90" s="35"/>
      <c r="AE90" s="35"/>
    </row>
    <row r="91" spans="1:31" s="2" customFormat="1" ht="12" customHeight="1">
      <c r="A91" s="35"/>
      <c r="B91" s="36"/>
      <c r="C91" s="30" t="s">
        <v>19</v>
      </c>
      <c r="D91" s="37"/>
      <c r="E91" s="37"/>
      <c r="F91" s="28" t="str">
        <f>F14</f>
        <v>Mladá Boleslav</v>
      </c>
      <c r="G91" s="37"/>
      <c r="H91" s="37"/>
      <c r="I91" s="30" t="s">
        <v>21</v>
      </c>
      <c r="J91" s="67">
        <f>IF(J14="","",J14)</f>
        <v>45363</v>
      </c>
      <c r="K91" s="37"/>
      <c r="L91" s="52"/>
      <c r="S91" s="35"/>
      <c r="T91" s="35"/>
      <c r="U91" s="35"/>
      <c r="V91" s="35"/>
      <c r="W91" s="35"/>
      <c r="X91" s="35"/>
      <c r="Y91" s="35"/>
      <c r="Z91" s="35"/>
      <c r="AA91" s="35"/>
      <c r="AB91" s="35"/>
      <c r="AC91" s="35"/>
      <c r="AD91" s="35"/>
      <c r="AE91" s="35"/>
    </row>
    <row r="92" spans="1:31" s="2" customFormat="1" ht="6.95" customHeight="1">
      <c r="A92" s="35"/>
      <c r="B92" s="36"/>
      <c r="C92" s="37"/>
      <c r="D92" s="37"/>
      <c r="E92" s="37"/>
      <c r="F92" s="37"/>
      <c r="G92" s="37"/>
      <c r="H92" s="37"/>
      <c r="I92" s="37"/>
      <c r="J92" s="37"/>
      <c r="K92" s="37"/>
      <c r="L92" s="52"/>
      <c r="S92" s="35"/>
      <c r="T92" s="35"/>
      <c r="U92" s="35"/>
      <c r="V92" s="35"/>
      <c r="W92" s="35"/>
      <c r="X92" s="35"/>
      <c r="Y92" s="35"/>
      <c r="Z92" s="35"/>
      <c r="AA92" s="35"/>
      <c r="AB92" s="35"/>
      <c r="AC92" s="35"/>
      <c r="AD92" s="35"/>
      <c r="AE92" s="35"/>
    </row>
    <row r="93" spans="1:31" s="2" customFormat="1" ht="15.2" customHeight="1">
      <c r="A93" s="35"/>
      <c r="B93" s="36"/>
      <c r="C93" s="30" t="s">
        <v>22</v>
      </c>
      <c r="D93" s="37"/>
      <c r="E93" s="37"/>
      <c r="F93" s="28" t="str">
        <f>E17</f>
        <v xml:space="preserve">ŠKO-ENERGO s.r.o. </v>
      </c>
      <c r="G93" s="37"/>
      <c r="H93" s="37"/>
      <c r="I93" s="30" t="s">
        <v>28</v>
      </c>
      <c r="J93" s="33" t="str">
        <f>E23</f>
        <v>AFRY CZ s.r.o.</v>
      </c>
      <c r="K93" s="37"/>
      <c r="L93" s="52"/>
      <c r="S93" s="35"/>
      <c r="T93" s="35"/>
      <c r="U93" s="35"/>
      <c r="V93" s="35"/>
      <c r="W93" s="35"/>
      <c r="X93" s="35"/>
      <c r="Y93" s="35"/>
      <c r="Z93" s="35"/>
      <c r="AA93" s="35"/>
      <c r="AB93" s="35"/>
      <c r="AC93" s="35"/>
      <c r="AD93" s="35"/>
      <c r="AE93" s="35"/>
    </row>
    <row r="94" spans="1:31" s="2" customFormat="1" ht="15.2" customHeight="1">
      <c r="A94" s="35"/>
      <c r="B94" s="36"/>
      <c r="C94" s="30" t="s">
        <v>26</v>
      </c>
      <c r="D94" s="37"/>
      <c r="E94" s="37"/>
      <c r="F94" s="28" t="str">
        <f>IF(E20="","",E20)</f>
        <v>Vyplň údaj</v>
      </c>
      <c r="G94" s="37"/>
      <c r="H94" s="37"/>
      <c r="I94" s="30" t="s">
        <v>31</v>
      </c>
      <c r="J94" s="33" t="str">
        <f>E26</f>
        <v>AFRY CZ s.r.o.</v>
      </c>
      <c r="K94" s="37"/>
      <c r="L94" s="52"/>
      <c r="S94" s="35"/>
      <c r="T94" s="35"/>
      <c r="U94" s="35"/>
      <c r="V94" s="35"/>
      <c r="W94" s="35"/>
      <c r="X94" s="35"/>
      <c r="Y94" s="35"/>
      <c r="Z94" s="35"/>
      <c r="AA94" s="35"/>
      <c r="AB94" s="35"/>
      <c r="AC94" s="35"/>
      <c r="AD94" s="35"/>
      <c r="AE94" s="35"/>
    </row>
    <row r="95" spans="1:31" s="2" customFormat="1" ht="10.35" customHeight="1">
      <c r="A95" s="35"/>
      <c r="B95" s="36"/>
      <c r="C95" s="37"/>
      <c r="D95" s="37"/>
      <c r="E95" s="37"/>
      <c r="F95" s="37"/>
      <c r="G95" s="37"/>
      <c r="H95" s="37"/>
      <c r="I95" s="37"/>
      <c r="J95" s="37"/>
      <c r="K95" s="37"/>
      <c r="L95" s="52"/>
      <c r="S95" s="35"/>
      <c r="T95" s="35"/>
      <c r="U95" s="35"/>
      <c r="V95" s="35"/>
      <c r="W95" s="35"/>
      <c r="X95" s="35"/>
      <c r="Y95" s="35"/>
      <c r="Z95" s="35"/>
      <c r="AA95" s="35"/>
      <c r="AB95" s="35"/>
      <c r="AC95" s="35"/>
      <c r="AD95" s="35"/>
      <c r="AE95" s="35"/>
    </row>
    <row r="96" spans="1:31" s="2" customFormat="1" ht="29.25" customHeight="1">
      <c r="A96" s="35"/>
      <c r="B96" s="36"/>
      <c r="C96" s="148" t="s">
        <v>243</v>
      </c>
      <c r="D96" s="149"/>
      <c r="E96" s="149"/>
      <c r="F96" s="149"/>
      <c r="G96" s="149"/>
      <c r="H96" s="149"/>
      <c r="I96" s="149"/>
      <c r="J96" s="150" t="s">
        <v>7631</v>
      </c>
      <c r="K96" s="149"/>
      <c r="L96" s="52"/>
      <c r="S96" s="35"/>
      <c r="T96" s="35"/>
      <c r="U96" s="35"/>
      <c r="V96" s="35"/>
      <c r="W96" s="35"/>
      <c r="X96" s="35"/>
      <c r="Y96" s="35"/>
      <c r="Z96" s="35"/>
      <c r="AA96" s="35"/>
      <c r="AB96" s="35"/>
      <c r="AC96" s="35"/>
      <c r="AD96" s="35"/>
      <c r="AE96" s="35"/>
    </row>
    <row r="97" spans="1:47" s="2" customFormat="1" ht="10.35" customHeight="1">
      <c r="A97" s="35"/>
      <c r="B97" s="36"/>
      <c r="C97" s="37"/>
      <c r="D97" s="37"/>
      <c r="E97" s="37"/>
      <c r="F97" s="37"/>
      <c r="G97" s="37"/>
      <c r="H97" s="37"/>
      <c r="I97" s="37"/>
      <c r="J97" s="37"/>
      <c r="K97" s="37"/>
      <c r="L97" s="52"/>
      <c r="S97" s="35"/>
      <c r="T97" s="35"/>
      <c r="U97" s="35"/>
      <c r="V97" s="35"/>
      <c r="W97" s="35"/>
      <c r="X97" s="35"/>
      <c r="Y97" s="35"/>
      <c r="Z97" s="35"/>
      <c r="AA97" s="35"/>
      <c r="AB97" s="35"/>
      <c r="AC97" s="35"/>
      <c r="AD97" s="35"/>
      <c r="AE97" s="35"/>
    </row>
    <row r="98" spans="1:47" s="2" customFormat="1" ht="22.9" customHeight="1">
      <c r="A98" s="35"/>
      <c r="B98" s="36"/>
      <c r="C98" s="151" t="s">
        <v>244</v>
      </c>
      <c r="D98" s="37"/>
      <c r="E98" s="37"/>
      <c r="F98" s="37"/>
      <c r="G98" s="37"/>
      <c r="H98" s="37"/>
      <c r="I98" s="37"/>
      <c r="J98" s="85">
        <f>J121</f>
        <v>0</v>
      </c>
      <c r="K98" s="37"/>
      <c r="L98" s="52"/>
      <c r="S98" s="35"/>
      <c r="T98" s="35"/>
      <c r="U98" s="35"/>
      <c r="V98" s="35"/>
      <c r="W98" s="35"/>
      <c r="X98" s="35"/>
      <c r="Y98" s="35"/>
      <c r="Z98" s="35"/>
      <c r="AA98" s="35"/>
      <c r="AB98" s="35"/>
      <c r="AC98" s="35"/>
      <c r="AD98" s="35"/>
      <c r="AE98" s="35"/>
      <c r="AU98" s="18" t="s">
        <v>245</v>
      </c>
    </row>
    <row r="99" spans="1:47" s="9" customFormat="1" ht="24.95" customHeight="1">
      <c r="B99" s="152"/>
      <c r="C99" s="153"/>
      <c r="D99" s="154" t="s">
        <v>5410</v>
      </c>
      <c r="E99" s="155"/>
      <c r="F99" s="155"/>
      <c r="G99" s="155"/>
      <c r="H99" s="155"/>
      <c r="I99" s="155"/>
      <c r="J99" s="156">
        <f>J122</f>
        <v>0</v>
      </c>
      <c r="K99" s="153"/>
      <c r="L99" s="157"/>
    </row>
    <row r="100" spans="1:47" s="2" customFormat="1" ht="21.75" customHeight="1">
      <c r="A100" s="35"/>
      <c r="B100" s="36"/>
      <c r="C100" s="37"/>
      <c r="D100" s="37"/>
      <c r="E100" s="37"/>
      <c r="F100" s="37"/>
      <c r="G100" s="37"/>
      <c r="H100" s="37"/>
      <c r="I100" s="37"/>
      <c r="J100" s="37"/>
      <c r="K100" s="37"/>
      <c r="L100" s="52"/>
      <c r="S100" s="35"/>
      <c r="T100" s="35"/>
      <c r="U100" s="35"/>
      <c r="V100" s="35"/>
      <c r="W100" s="35"/>
      <c r="X100" s="35"/>
      <c r="Y100" s="35"/>
      <c r="Z100" s="35"/>
      <c r="AA100" s="35"/>
      <c r="AB100" s="35"/>
      <c r="AC100" s="35"/>
      <c r="AD100" s="35"/>
      <c r="AE100" s="35"/>
    </row>
    <row r="101" spans="1:47" s="2" customFormat="1" ht="6.95" customHeight="1">
      <c r="A101" s="35"/>
      <c r="B101" s="55"/>
      <c r="C101" s="56"/>
      <c r="D101" s="56"/>
      <c r="E101" s="56"/>
      <c r="F101" s="56"/>
      <c r="G101" s="56"/>
      <c r="H101" s="56"/>
      <c r="I101" s="56"/>
      <c r="J101" s="56"/>
      <c r="K101" s="56"/>
      <c r="L101" s="52"/>
      <c r="S101" s="35"/>
      <c r="T101" s="35"/>
      <c r="U101" s="35"/>
      <c r="V101" s="35"/>
      <c r="W101" s="35"/>
      <c r="X101" s="35"/>
      <c r="Y101" s="35"/>
      <c r="Z101" s="35"/>
      <c r="AA101" s="35"/>
      <c r="AB101" s="35"/>
      <c r="AC101" s="35"/>
      <c r="AD101" s="35"/>
      <c r="AE101" s="35"/>
    </row>
    <row r="105" spans="1:47" s="2" customFormat="1" ht="6.95" customHeight="1">
      <c r="A105" s="35"/>
      <c r="B105" s="57"/>
      <c r="C105" s="58"/>
      <c r="D105" s="58"/>
      <c r="E105" s="58"/>
      <c r="F105" s="58"/>
      <c r="G105" s="58"/>
      <c r="H105" s="58"/>
      <c r="I105" s="58"/>
      <c r="J105" s="58"/>
      <c r="K105" s="58"/>
      <c r="L105" s="52"/>
      <c r="S105" s="35"/>
      <c r="T105" s="35"/>
      <c r="U105" s="35"/>
      <c r="V105" s="35"/>
      <c r="W105" s="35"/>
      <c r="X105" s="35"/>
      <c r="Y105" s="35"/>
      <c r="Z105" s="35"/>
      <c r="AA105" s="35"/>
      <c r="AB105" s="35"/>
      <c r="AC105" s="35"/>
      <c r="AD105" s="35"/>
      <c r="AE105" s="35"/>
    </row>
    <row r="106" spans="1:47" s="2" customFormat="1" ht="24.95" customHeight="1">
      <c r="A106" s="35"/>
      <c r="B106" s="36"/>
      <c r="C106" s="24" t="s">
        <v>249</v>
      </c>
      <c r="D106" s="37"/>
      <c r="E106" s="37"/>
      <c r="F106" s="37"/>
      <c r="G106" s="37"/>
      <c r="H106" s="37"/>
      <c r="I106" s="37"/>
      <c r="J106" s="37"/>
      <c r="K106" s="37"/>
      <c r="L106" s="52"/>
      <c r="S106" s="35"/>
      <c r="T106" s="35"/>
      <c r="U106" s="35"/>
      <c r="V106" s="35"/>
      <c r="W106" s="35"/>
      <c r="X106" s="35"/>
      <c r="Y106" s="35"/>
      <c r="Z106" s="35"/>
      <c r="AA106" s="35"/>
      <c r="AB106" s="35"/>
      <c r="AC106" s="35"/>
      <c r="AD106" s="35"/>
      <c r="AE106" s="35"/>
    </row>
    <row r="107" spans="1:47" s="2" customFormat="1" ht="6.95" customHeight="1">
      <c r="A107" s="35"/>
      <c r="B107" s="36"/>
      <c r="C107" s="37"/>
      <c r="D107" s="37"/>
      <c r="E107" s="37"/>
      <c r="F107" s="37"/>
      <c r="G107" s="37"/>
      <c r="H107" s="37"/>
      <c r="I107" s="37"/>
      <c r="J107" s="37"/>
      <c r="K107" s="37"/>
      <c r="L107" s="52"/>
      <c r="S107" s="35"/>
      <c r="T107" s="35"/>
      <c r="U107" s="35"/>
      <c r="V107" s="35"/>
      <c r="W107" s="35"/>
      <c r="X107" s="35"/>
      <c r="Y107" s="35"/>
      <c r="Z107" s="35"/>
      <c r="AA107" s="35"/>
      <c r="AB107" s="35"/>
      <c r="AC107" s="35"/>
      <c r="AD107" s="35"/>
      <c r="AE107" s="35"/>
    </row>
    <row r="108" spans="1:47" s="2" customFormat="1" ht="12" customHeight="1">
      <c r="A108" s="35"/>
      <c r="B108" s="36"/>
      <c r="C108" s="30" t="s">
        <v>15</v>
      </c>
      <c r="D108" s="37"/>
      <c r="E108" s="37"/>
      <c r="F108" s="37"/>
      <c r="G108" s="37"/>
      <c r="H108" s="37"/>
      <c r="I108" s="37"/>
      <c r="J108" s="37"/>
      <c r="K108" s="37"/>
      <c r="L108" s="52"/>
      <c r="S108" s="35"/>
      <c r="T108" s="35"/>
      <c r="U108" s="35"/>
      <c r="V108" s="35"/>
      <c r="W108" s="35"/>
      <c r="X108" s="35"/>
      <c r="Y108" s="35"/>
      <c r="Z108" s="35"/>
      <c r="AA108" s="35"/>
      <c r="AB108" s="35"/>
      <c r="AC108" s="35"/>
      <c r="AD108" s="35"/>
      <c r="AE108" s="35"/>
    </row>
    <row r="109" spans="1:47" s="2" customFormat="1" ht="16.5" customHeight="1">
      <c r="A109" s="35"/>
      <c r="B109" s="36"/>
      <c r="C109" s="37"/>
      <c r="D109" s="37"/>
      <c r="E109" s="410" t="str">
        <f>E7</f>
        <v>Modernizace teplárny OB6</v>
      </c>
      <c r="F109" s="411"/>
      <c r="G109" s="411"/>
      <c r="H109" s="411"/>
      <c r="I109" s="37"/>
      <c r="J109" s="37"/>
      <c r="K109" s="37"/>
      <c r="L109" s="52"/>
      <c r="S109" s="35"/>
      <c r="T109" s="35"/>
      <c r="U109" s="35"/>
      <c r="V109" s="35"/>
      <c r="W109" s="35"/>
      <c r="X109" s="35"/>
      <c r="Y109" s="35"/>
      <c r="Z109" s="35"/>
      <c r="AA109" s="35"/>
      <c r="AB109" s="35"/>
      <c r="AC109" s="35"/>
      <c r="AD109" s="35"/>
      <c r="AE109" s="35"/>
    </row>
    <row r="110" spans="1:47" s="1" customFormat="1" ht="12" customHeight="1">
      <c r="B110" s="22"/>
      <c r="C110" s="30" t="s">
        <v>241</v>
      </c>
      <c r="D110" s="23"/>
      <c r="E110" s="23"/>
      <c r="F110" s="23"/>
      <c r="G110" s="23"/>
      <c r="H110" s="23"/>
      <c r="I110" s="23"/>
      <c r="J110" s="23"/>
      <c r="K110" s="23"/>
      <c r="L110" s="21"/>
    </row>
    <row r="111" spans="1:47" s="2" customFormat="1" ht="16.5" customHeight="1">
      <c r="A111" s="35"/>
      <c r="B111" s="36"/>
      <c r="C111" s="37"/>
      <c r="D111" s="37"/>
      <c r="E111" s="410" t="s">
        <v>5338</v>
      </c>
      <c r="F111" s="409"/>
      <c r="G111" s="409"/>
      <c r="H111" s="409"/>
      <c r="I111" s="37"/>
      <c r="J111" s="37"/>
      <c r="K111" s="37"/>
      <c r="L111" s="52"/>
      <c r="S111" s="35"/>
      <c r="T111" s="35"/>
      <c r="U111" s="35"/>
      <c r="V111" s="35"/>
      <c r="W111" s="35"/>
      <c r="X111" s="35"/>
      <c r="Y111" s="35"/>
      <c r="Z111" s="35"/>
      <c r="AA111" s="35"/>
      <c r="AB111" s="35"/>
      <c r="AC111" s="35"/>
      <c r="AD111" s="35"/>
      <c r="AE111" s="35"/>
    </row>
    <row r="112" spans="1:47" s="2" customFormat="1" ht="12" customHeight="1">
      <c r="A112" s="35"/>
      <c r="B112" s="36"/>
      <c r="C112" s="30" t="s">
        <v>432</v>
      </c>
      <c r="D112" s="37"/>
      <c r="E112" s="37"/>
      <c r="F112" s="37"/>
      <c r="G112" s="37"/>
      <c r="H112" s="37"/>
      <c r="I112" s="37"/>
      <c r="J112" s="37"/>
      <c r="K112" s="37"/>
      <c r="L112" s="52"/>
      <c r="S112" s="35"/>
      <c r="T112" s="35"/>
      <c r="U112" s="35"/>
      <c r="V112" s="35"/>
      <c r="W112" s="35"/>
      <c r="X112" s="35"/>
      <c r="Y112" s="35"/>
      <c r="Z112" s="35"/>
      <c r="AA112" s="35"/>
      <c r="AB112" s="35"/>
      <c r="AC112" s="35"/>
      <c r="AD112" s="35"/>
      <c r="AE112" s="35"/>
    </row>
    <row r="113" spans="1:65" s="2" customFormat="1" ht="16.5" customHeight="1">
      <c r="A113" s="35"/>
      <c r="B113" s="36"/>
      <c r="C113" s="37"/>
      <c r="D113" s="37"/>
      <c r="E113" s="384" t="str">
        <f>E11</f>
        <v>SO 113-D1.4.4 - Elektroinstalace</v>
      </c>
      <c r="F113" s="409"/>
      <c r="G113" s="409"/>
      <c r="H113" s="409"/>
      <c r="I113" s="37"/>
      <c r="J113" s="37"/>
      <c r="K113" s="37"/>
      <c r="L113" s="52"/>
      <c r="S113" s="35"/>
      <c r="T113" s="35"/>
      <c r="U113" s="35"/>
      <c r="V113" s="35"/>
      <c r="W113" s="35"/>
      <c r="X113" s="35"/>
      <c r="Y113" s="35"/>
      <c r="Z113" s="35"/>
      <c r="AA113" s="35"/>
      <c r="AB113" s="35"/>
      <c r="AC113" s="35"/>
      <c r="AD113" s="35"/>
      <c r="AE113" s="35"/>
    </row>
    <row r="114" spans="1:65" s="2" customFormat="1" ht="6.95" customHeight="1">
      <c r="A114" s="35"/>
      <c r="B114" s="36"/>
      <c r="C114" s="37"/>
      <c r="D114" s="37"/>
      <c r="E114" s="37"/>
      <c r="F114" s="37"/>
      <c r="G114" s="37"/>
      <c r="H114" s="37"/>
      <c r="I114" s="37"/>
      <c r="J114" s="37"/>
      <c r="K114" s="37"/>
      <c r="L114" s="52"/>
      <c r="S114" s="35"/>
      <c r="T114" s="35"/>
      <c r="U114" s="35"/>
      <c r="V114" s="35"/>
      <c r="W114" s="35"/>
      <c r="X114" s="35"/>
      <c r="Y114" s="35"/>
      <c r="Z114" s="35"/>
      <c r="AA114" s="35"/>
      <c r="AB114" s="35"/>
      <c r="AC114" s="35"/>
      <c r="AD114" s="35"/>
      <c r="AE114" s="35"/>
    </row>
    <row r="115" spans="1:65" s="2" customFormat="1" ht="12" customHeight="1">
      <c r="A115" s="35"/>
      <c r="B115" s="36"/>
      <c r="C115" s="30" t="s">
        <v>19</v>
      </c>
      <c r="D115" s="37"/>
      <c r="E115" s="37"/>
      <c r="F115" s="28" t="str">
        <f>F14</f>
        <v>Mladá Boleslav</v>
      </c>
      <c r="G115" s="37"/>
      <c r="H115" s="37"/>
      <c r="I115" s="30" t="s">
        <v>21</v>
      </c>
      <c r="J115" s="67">
        <f>IF(J14="","",J14)</f>
        <v>45363</v>
      </c>
      <c r="K115" s="37"/>
      <c r="L115" s="52"/>
      <c r="S115" s="35"/>
      <c r="T115" s="35"/>
      <c r="U115" s="35"/>
      <c r="V115" s="35"/>
      <c r="W115" s="35"/>
      <c r="X115" s="35"/>
      <c r="Y115" s="35"/>
      <c r="Z115" s="35"/>
      <c r="AA115" s="35"/>
      <c r="AB115" s="35"/>
      <c r="AC115" s="35"/>
      <c r="AD115" s="35"/>
      <c r="AE115" s="35"/>
    </row>
    <row r="116" spans="1:65" s="2" customFormat="1" ht="6.95" customHeight="1">
      <c r="A116" s="35"/>
      <c r="B116" s="36"/>
      <c r="C116" s="37"/>
      <c r="D116" s="37"/>
      <c r="E116" s="37"/>
      <c r="F116" s="37"/>
      <c r="G116" s="37"/>
      <c r="H116" s="37"/>
      <c r="I116" s="37"/>
      <c r="J116" s="37"/>
      <c r="K116" s="37"/>
      <c r="L116" s="52"/>
      <c r="S116" s="35"/>
      <c r="T116" s="35"/>
      <c r="U116" s="35"/>
      <c r="V116" s="35"/>
      <c r="W116" s="35"/>
      <c r="X116" s="35"/>
      <c r="Y116" s="35"/>
      <c r="Z116" s="35"/>
      <c r="AA116" s="35"/>
      <c r="AB116" s="35"/>
      <c r="AC116" s="35"/>
      <c r="AD116" s="35"/>
      <c r="AE116" s="35"/>
    </row>
    <row r="117" spans="1:65" s="2" customFormat="1" ht="15.2" customHeight="1">
      <c r="A117" s="35"/>
      <c r="B117" s="36"/>
      <c r="C117" s="30" t="s">
        <v>22</v>
      </c>
      <c r="D117" s="37"/>
      <c r="E117" s="37"/>
      <c r="F117" s="28" t="str">
        <f>E17</f>
        <v xml:space="preserve">ŠKO-ENERGO s.r.o. </v>
      </c>
      <c r="G117" s="37"/>
      <c r="H117" s="37"/>
      <c r="I117" s="30" t="s">
        <v>28</v>
      </c>
      <c r="J117" s="33" t="str">
        <f>E23</f>
        <v>AFRY CZ s.r.o.</v>
      </c>
      <c r="K117" s="37"/>
      <c r="L117" s="52"/>
      <c r="S117" s="35"/>
      <c r="T117" s="35"/>
      <c r="U117" s="35"/>
      <c r="V117" s="35"/>
      <c r="W117" s="35"/>
      <c r="X117" s="35"/>
      <c r="Y117" s="35"/>
      <c r="Z117" s="35"/>
      <c r="AA117" s="35"/>
      <c r="AB117" s="35"/>
      <c r="AC117" s="35"/>
      <c r="AD117" s="35"/>
      <c r="AE117" s="35"/>
    </row>
    <row r="118" spans="1:65" s="2" customFormat="1" ht="15.2" customHeight="1">
      <c r="A118" s="35"/>
      <c r="B118" s="36"/>
      <c r="C118" s="30" t="s">
        <v>26</v>
      </c>
      <c r="D118" s="37"/>
      <c r="E118" s="37"/>
      <c r="F118" s="28" t="str">
        <f>IF(E20="","",E20)</f>
        <v>Vyplň údaj</v>
      </c>
      <c r="G118" s="37"/>
      <c r="H118" s="37"/>
      <c r="I118" s="30" t="s">
        <v>31</v>
      </c>
      <c r="J118" s="33" t="str">
        <f>E26</f>
        <v>AFRY CZ s.r.o.</v>
      </c>
      <c r="K118" s="37"/>
      <c r="L118" s="52"/>
      <c r="S118" s="35"/>
      <c r="T118" s="35"/>
      <c r="U118" s="35"/>
      <c r="V118" s="35"/>
      <c r="W118" s="35"/>
      <c r="X118" s="35"/>
      <c r="Y118" s="35"/>
      <c r="Z118" s="35"/>
      <c r="AA118" s="35"/>
      <c r="AB118" s="35"/>
      <c r="AC118" s="35"/>
      <c r="AD118" s="35"/>
      <c r="AE118" s="35"/>
    </row>
    <row r="119" spans="1:65" s="2" customFormat="1" ht="10.35" customHeight="1">
      <c r="A119" s="35"/>
      <c r="B119" s="36"/>
      <c r="C119" s="37"/>
      <c r="D119" s="37"/>
      <c r="E119" s="37"/>
      <c r="F119" s="37"/>
      <c r="G119" s="37"/>
      <c r="H119" s="37"/>
      <c r="I119" s="37"/>
      <c r="J119" s="37"/>
      <c r="K119" s="37"/>
      <c r="L119" s="52"/>
      <c r="S119" s="35"/>
      <c r="T119" s="35"/>
      <c r="U119" s="35"/>
      <c r="V119" s="35"/>
      <c r="W119" s="35"/>
      <c r="X119" s="35"/>
      <c r="Y119" s="35"/>
      <c r="Z119" s="35"/>
      <c r="AA119" s="35"/>
      <c r="AB119" s="35"/>
      <c r="AC119" s="35"/>
      <c r="AD119" s="35"/>
      <c r="AE119" s="35"/>
    </row>
    <row r="120" spans="1:65" s="11" customFormat="1" ht="29.25" customHeight="1">
      <c r="A120" s="163"/>
      <c r="B120" s="164"/>
      <c r="C120" s="165" t="s">
        <v>250</v>
      </c>
      <c r="D120" s="166" t="s">
        <v>55</v>
      </c>
      <c r="E120" s="166" t="s">
        <v>53</v>
      </c>
      <c r="F120" s="166" t="s">
        <v>54</v>
      </c>
      <c r="G120" s="166" t="s">
        <v>251</v>
      </c>
      <c r="H120" s="166" t="s">
        <v>252</v>
      </c>
      <c r="I120" s="166" t="s">
        <v>7632</v>
      </c>
      <c r="J120" s="167" t="s">
        <v>7631</v>
      </c>
      <c r="K120" s="168" t="s">
        <v>253</v>
      </c>
      <c r="L120" s="169"/>
      <c r="M120" s="76" t="s">
        <v>1</v>
      </c>
      <c r="N120" s="77" t="s">
        <v>37</v>
      </c>
      <c r="O120" s="77" t="s">
        <v>254</v>
      </c>
      <c r="P120" s="77" t="s">
        <v>255</v>
      </c>
      <c r="Q120" s="77" t="s">
        <v>256</v>
      </c>
      <c r="R120" s="77" t="s">
        <v>257</v>
      </c>
      <c r="S120" s="77" t="s">
        <v>258</v>
      </c>
      <c r="T120" s="78" t="s">
        <v>259</v>
      </c>
      <c r="U120" s="163"/>
      <c r="V120" s="163"/>
      <c r="W120" s="163"/>
      <c r="X120" s="163"/>
      <c r="Y120" s="163"/>
      <c r="Z120" s="163"/>
      <c r="AA120" s="163"/>
      <c r="AB120" s="163"/>
      <c r="AC120" s="163"/>
      <c r="AD120" s="163"/>
      <c r="AE120" s="163"/>
    </row>
    <row r="121" spans="1:65" s="2" customFormat="1" ht="22.9" customHeight="1">
      <c r="A121" s="35"/>
      <c r="B121" s="36"/>
      <c r="C121" s="83" t="s">
        <v>260</v>
      </c>
      <c r="D121" s="37"/>
      <c r="E121" s="37"/>
      <c r="F121" s="37"/>
      <c r="G121" s="37"/>
      <c r="H121" s="37"/>
      <c r="I121" s="37"/>
      <c r="J121" s="170">
        <f>BK121</f>
        <v>0</v>
      </c>
      <c r="K121" s="37"/>
      <c r="L121" s="40"/>
      <c r="M121" s="79"/>
      <c r="N121" s="171"/>
      <c r="O121" s="80"/>
      <c r="P121" s="172">
        <f>P122</f>
        <v>0</v>
      </c>
      <c r="Q121" s="80"/>
      <c r="R121" s="172">
        <f>R122</f>
        <v>0</v>
      </c>
      <c r="S121" s="80"/>
      <c r="T121" s="173">
        <f>T122</f>
        <v>0</v>
      </c>
      <c r="U121" s="35"/>
      <c r="V121" s="35"/>
      <c r="W121" s="35"/>
      <c r="X121" s="35"/>
      <c r="Y121" s="35"/>
      <c r="Z121" s="35"/>
      <c r="AA121" s="35"/>
      <c r="AB121" s="35"/>
      <c r="AC121" s="35"/>
      <c r="AD121" s="35"/>
      <c r="AE121" s="35"/>
      <c r="AT121" s="18" t="s">
        <v>63</v>
      </c>
      <c r="AU121" s="18" t="s">
        <v>245</v>
      </c>
      <c r="BK121" s="174">
        <f>BK122</f>
        <v>0</v>
      </c>
    </row>
    <row r="122" spans="1:65" s="12" customFormat="1" ht="25.9" customHeight="1">
      <c r="B122" s="175"/>
      <c r="C122" s="176"/>
      <c r="D122" s="177" t="s">
        <v>63</v>
      </c>
      <c r="E122" s="178" t="s">
        <v>1813</v>
      </c>
      <c r="F122" s="178" t="s">
        <v>5411</v>
      </c>
      <c r="G122" s="176"/>
      <c r="H122" s="176"/>
      <c r="I122" s="179"/>
      <c r="J122" s="180">
        <f>BK122</f>
        <v>0</v>
      </c>
      <c r="K122" s="176"/>
      <c r="L122" s="181"/>
      <c r="M122" s="182"/>
      <c r="N122" s="183"/>
      <c r="O122" s="183"/>
      <c r="P122" s="184">
        <f>SUM(P123:P140)</f>
        <v>0</v>
      </c>
      <c r="Q122" s="183"/>
      <c r="R122" s="184">
        <f>SUM(R123:R140)</f>
        <v>0</v>
      </c>
      <c r="S122" s="183"/>
      <c r="T122" s="185">
        <f>SUM(T123:T140)</f>
        <v>0</v>
      </c>
      <c r="AR122" s="186" t="s">
        <v>71</v>
      </c>
      <c r="AT122" s="187" t="s">
        <v>63</v>
      </c>
      <c r="AU122" s="187" t="s">
        <v>64</v>
      </c>
      <c r="AY122" s="186" t="s">
        <v>263</v>
      </c>
      <c r="BK122" s="188">
        <f>SUM(BK123:BK140)</f>
        <v>0</v>
      </c>
    </row>
    <row r="123" spans="1:65" s="2" customFormat="1" ht="16.5" customHeight="1">
      <c r="A123" s="35"/>
      <c r="B123" s="36"/>
      <c r="C123" s="191" t="s">
        <v>71</v>
      </c>
      <c r="D123" s="191" t="s">
        <v>266</v>
      </c>
      <c r="E123" s="192" t="s">
        <v>2860</v>
      </c>
      <c r="F123" s="193" t="s">
        <v>2861</v>
      </c>
      <c r="G123" s="194" t="s">
        <v>1863</v>
      </c>
      <c r="H123" s="195">
        <v>1</v>
      </c>
      <c r="I123" s="196"/>
      <c r="J123" s="197">
        <f t="shared" ref="J123:J140" si="0">ROUND(I123*H123,2)</f>
        <v>0</v>
      </c>
      <c r="K123" s="198"/>
      <c r="L123" s="40"/>
      <c r="M123" s="199" t="s">
        <v>1</v>
      </c>
      <c r="N123" s="200" t="s">
        <v>38</v>
      </c>
      <c r="O123" s="72"/>
      <c r="P123" s="201">
        <f t="shared" ref="P123:P140" si="1">O123*H123</f>
        <v>0</v>
      </c>
      <c r="Q123" s="201">
        <v>0</v>
      </c>
      <c r="R123" s="201">
        <f t="shared" ref="R123:R140" si="2">Q123*H123</f>
        <v>0</v>
      </c>
      <c r="S123" s="201">
        <v>0</v>
      </c>
      <c r="T123" s="202">
        <f t="shared" ref="T123:T140" si="3">S123*H123</f>
        <v>0</v>
      </c>
      <c r="U123" s="35"/>
      <c r="V123" s="35"/>
      <c r="W123" s="35"/>
      <c r="X123" s="35"/>
      <c r="Y123" s="35"/>
      <c r="Z123" s="35"/>
      <c r="AA123" s="35"/>
      <c r="AB123" s="35"/>
      <c r="AC123" s="35"/>
      <c r="AD123" s="35"/>
      <c r="AE123" s="35"/>
      <c r="AR123" s="203" t="s">
        <v>270</v>
      </c>
      <c r="AT123" s="203" t="s">
        <v>266</v>
      </c>
      <c r="AU123" s="203" t="s">
        <v>71</v>
      </c>
      <c r="AY123" s="18" t="s">
        <v>263</v>
      </c>
      <c r="BE123" s="204">
        <f t="shared" ref="BE123:BE140" si="4">IF(N123="základní",J123,0)</f>
        <v>0</v>
      </c>
      <c r="BF123" s="204">
        <f t="shared" ref="BF123:BF140" si="5">IF(N123="snížená",J123,0)</f>
        <v>0</v>
      </c>
      <c r="BG123" s="204">
        <f t="shared" ref="BG123:BG140" si="6">IF(N123="zákl. přenesená",J123,0)</f>
        <v>0</v>
      </c>
      <c r="BH123" s="204">
        <f t="shared" ref="BH123:BH140" si="7">IF(N123="sníž. přenesená",J123,0)</f>
        <v>0</v>
      </c>
      <c r="BI123" s="204">
        <f t="shared" ref="BI123:BI140" si="8">IF(N123="nulová",J123,0)</f>
        <v>0</v>
      </c>
      <c r="BJ123" s="18" t="s">
        <v>71</v>
      </c>
      <c r="BK123" s="204">
        <f t="shared" ref="BK123:BK140" si="9">ROUND(I123*H123,2)</f>
        <v>0</v>
      </c>
      <c r="BL123" s="18" t="s">
        <v>270</v>
      </c>
      <c r="BM123" s="203" t="s">
        <v>5412</v>
      </c>
    </row>
    <row r="124" spans="1:65" s="2" customFormat="1" ht="24.2" customHeight="1">
      <c r="A124" s="35"/>
      <c r="B124" s="36"/>
      <c r="C124" s="261" t="s">
        <v>73</v>
      </c>
      <c r="D124" s="261" t="s">
        <v>401</v>
      </c>
      <c r="E124" s="262" t="s">
        <v>5413</v>
      </c>
      <c r="F124" s="263" t="s">
        <v>5414</v>
      </c>
      <c r="G124" s="264" t="s">
        <v>1867</v>
      </c>
      <c r="H124" s="265">
        <v>2</v>
      </c>
      <c r="I124" s="266"/>
      <c r="J124" s="267">
        <f t="shared" si="0"/>
        <v>0</v>
      </c>
      <c r="K124" s="268"/>
      <c r="L124" s="269"/>
      <c r="M124" s="270" t="s">
        <v>1</v>
      </c>
      <c r="N124" s="271" t="s">
        <v>38</v>
      </c>
      <c r="O124" s="72"/>
      <c r="P124" s="201">
        <f t="shared" si="1"/>
        <v>0</v>
      </c>
      <c r="Q124" s="201">
        <v>0</v>
      </c>
      <c r="R124" s="201">
        <f t="shared" si="2"/>
        <v>0</v>
      </c>
      <c r="S124" s="201">
        <v>0</v>
      </c>
      <c r="T124" s="202">
        <f t="shared" si="3"/>
        <v>0</v>
      </c>
      <c r="U124" s="35"/>
      <c r="V124" s="35"/>
      <c r="W124" s="35"/>
      <c r="X124" s="35"/>
      <c r="Y124" s="35"/>
      <c r="Z124" s="35"/>
      <c r="AA124" s="35"/>
      <c r="AB124" s="35"/>
      <c r="AC124" s="35"/>
      <c r="AD124" s="35"/>
      <c r="AE124" s="35"/>
      <c r="AR124" s="203" t="s">
        <v>314</v>
      </c>
      <c r="AT124" s="203" t="s">
        <v>401</v>
      </c>
      <c r="AU124" s="203" t="s">
        <v>71</v>
      </c>
      <c r="AY124" s="18" t="s">
        <v>263</v>
      </c>
      <c r="BE124" s="204">
        <f t="shared" si="4"/>
        <v>0</v>
      </c>
      <c r="BF124" s="204">
        <f t="shared" si="5"/>
        <v>0</v>
      </c>
      <c r="BG124" s="204">
        <f t="shared" si="6"/>
        <v>0</v>
      </c>
      <c r="BH124" s="204">
        <f t="shared" si="7"/>
        <v>0</v>
      </c>
      <c r="BI124" s="204">
        <f t="shared" si="8"/>
        <v>0</v>
      </c>
      <c r="BJ124" s="18" t="s">
        <v>71</v>
      </c>
      <c r="BK124" s="204">
        <f t="shared" si="9"/>
        <v>0</v>
      </c>
      <c r="BL124" s="18" t="s">
        <v>270</v>
      </c>
      <c r="BM124" s="203" t="s">
        <v>5415</v>
      </c>
    </row>
    <row r="125" spans="1:65" s="2" customFormat="1" ht="37.9" customHeight="1">
      <c r="A125" s="35"/>
      <c r="B125" s="36"/>
      <c r="C125" s="261" t="s">
        <v>276</v>
      </c>
      <c r="D125" s="261" t="s">
        <v>401</v>
      </c>
      <c r="E125" s="262" t="s">
        <v>1876</v>
      </c>
      <c r="F125" s="263" t="s">
        <v>5416</v>
      </c>
      <c r="G125" s="264" t="s">
        <v>1867</v>
      </c>
      <c r="H125" s="265">
        <v>2</v>
      </c>
      <c r="I125" s="266"/>
      <c r="J125" s="267">
        <f t="shared" si="0"/>
        <v>0</v>
      </c>
      <c r="K125" s="268"/>
      <c r="L125" s="269"/>
      <c r="M125" s="270" t="s">
        <v>1</v>
      </c>
      <c r="N125" s="271" t="s">
        <v>38</v>
      </c>
      <c r="O125" s="72"/>
      <c r="P125" s="201">
        <f t="shared" si="1"/>
        <v>0</v>
      </c>
      <c r="Q125" s="201">
        <v>0</v>
      </c>
      <c r="R125" s="201">
        <f t="shared" si="2"/>
        <v>0</v>
      </c>
      <c r="S125" s="201">
        <v>0</v>
      </c>
      <c r="T125" s="202">
        <f t="shared" si="3"/>
        <v>0</v>
      </c>
      <c r="U125" s="35"/>
      <c r="V125" s="35"/>
      <c r="W125" s="35"/>
      <c r="X125" s="35"/>
      <c r="Y125" s="35"/>
      <c r="Z125" s="35"/>
      <c r="AA125" s="35"/>
      <c r="AB125" s="35"/>
      <c r="AC125" s="35"/>
      <c r="AD125" s="35"/>
      <c r="AE125" s="35"/>
      <c r="AR125" s="203" t="s">
        <v>314</v>
      </c>
      <c r="AT125" s="203" t="s">
        <v>401</v>
      </c>
      <c r="AU125" s="203" t="s">
        <v>71</v>
      </c>
      <c r="AY125" s="18" t="s">
        <v>263</v>
      </c>
      <c r="BE125" s="204">
        <f t="shared" si="4"/>
        <v>0</v>
      </c>
      <c r="BF125" s="204">
        <f t="shared" si="5"/>
        <v>0</v>
      </c>
      <c r="BG125" s="204">
        <f t="shared" si="6"/>
        <v>0</v>
      </c>
      <c r="BH125" s="204">
        <f t="shared" si="7"/>
        <v>0</v>
      </c>
      <c r="BI125" s="204">
        <f t="shared" si="8"/>
        <v>0</v>
      </c>
      <c r="BJ125" s="18" t="s">
        <v>71</v>
      </c>
      <c r="BK125" s="204">
        <f t="shared" si="9"/>
        <v>0</v>
      </c>
      <c r="BL125" s="18" t="s">
        <v>270</v>
      </c>
      <c r="BM125" s="203" t="s">
        <v>5417</v>
      </c>
    </row>
    <row r="126" spans="1:65" s="2" customFormat="1" ht="37.9" customHeight="1">
      <c r="A126" s="35"/>
      <c r="B126" s="36"/>
      <c r="C126" s="261" t="s">
        <v>270</v>
      </c>
      <c r="D126" s="261" t="s">
        <v>401</v>
      </c>
      <c r="E126" s="262" t="s">
        <v>1889</v>
      </c>
      <c r="F126" s="263" t="s">
        <v>1890</v>
      </c>
      <c r="G126" s="264" t="s">
        <v>1867</v>
      </c>
      <c r="H126" s="265">
        <v>2</v>
      </c>
      <c r="I126" s="266"/>
      <c r="J126" s="267">
        <f t="shared" si="0"/>
        <v>0</v>
      </c>
      <c r="K126" s="268"/>
      <c r="L126" s="269"/>
      <c r="M126" s="270" t="s">
        <v>1</v>
      </c>
      <c r="N126" s="271" t="s">
        <v>38</v>
      </c>
      <c r="O126" s="72"/>
      <c r="P126" s="201">
        <f t="shared" si="1"/>
        <v>0</v>
      </c>
      <c r="Q126" s="201">
        <v>0</v>
      </c>
      <c r="R126" s="201">
        <f t="shared" si="2"/>
        <v>0</v>
      </c>
      <c r="S126" s="201">
        <v>0</v>
      </c>
      <c r="T126" s="202">
        <f t="shared" si="3"/>
        <v>0</v>
      </c>
      <c r="U126" s="35"/>
      <c r="V126" s="35"/>
      <c r="W126" s="35"/>
      <c r="X126" s="35"/>
      <c r="Y126" s="35"/>
      <c r="Z126" s="35"/>
      <c r="AA126" s="35"/>
      <c r="AB126" s="35"/>
      <c r="AC126" s="35"/>
      <c r="AD126" s="35"/>
      <c r="AE126" s="35"/>
      <c r="AR126" s="203" t="s">
        <v>314</v>
      </c>
      <c r="AT126" s="203" t="s">
        <v>401</v>
      </c>
      <c r="AU126" s="203" t="s">
        <v>71</v>
      </c>
      <c r="AY126" s="18" t="s">
        <v>263</v>
      </c>
      <c r="BE126" s="204">
        <f t="shared" si="4"/>
        <v>0</v>
      </c>
      <c r="BF126" s="204">
        <f t="shared" si="5"/>
        <v>0</v>
      </c>
      <c r="BG126" s="204">
        <f t="shared" si="6"/>
        <v>0</v>
      </c>
      <c r="BH126" s="204">
        <f t="shared" si="7"/>
        <v>0</v>
      </c>
      <c r="BI126" s="204">
        <f t="shared" si="8"/>
        <v>0</v>
      </c>
      <c r="BJ126" s="18" t="s">
        <v>71</v>
      </c>
      <c r="BK126" s="204">
        <f t="shared" si="9"/>
        <v>0</v>
      </c>
      <c r="BL126" s="18" t="s">
        <v>270</v>
      </c>
      <c r="BM126" s="203" t="s">
        <v>5418</v>
      </c>
    </row>
    <row r="127" spans="1:65" s="2" customFormat="1" ht="16.5" customHeight="1">
      <c r="A127" s="35"/>
      <c r="B127" s="36"/>
      <c r="C127" s="261" t="s">
        <v>297</v>
      </c>
      <c r="D127" s="261" t="s">
        <v>401</v>
      </c>
      <c r="E127" s="262" t="s">
        <v>1892</v>
      </c>
      <c r="F127" s="263" t="s">
        <v>1893</v>
      </c>
      <c r="G127" s="264" t="s">
        <v>1867</v>
      </c>
      <c r="H127" s="265">
        <v>2</v>
      </c>
      <c r="I127" s="266"/>
      <c r="J127" s="267">
        <f t="shared" si="0"/>
        <v>0</v>
      </c>
      <c r="K127" s="268"/>
      <c r="L127" s="269"/>
      <c r="M127" s="270" t="s">
        <v>1</v>
      </c>
      <c r="N127" s="271" t="s">
        <v>38</v>
      </c>
      <c r="O127" s="72"/>
      <c r="P127" s="201">
        <f t="shared" si="1"/>
        <v>0</v>
      </c>
      <c r="Q127" s="201">
        <v>0</v>
      </c>
      <c r="R127" s="201">
        <f t="shared" si="2"/>
        <v>0</v>
      </c>
      <c r="S127" s="201">
        <v>0</v>
      </c>
      <c r="T127" s="202">
        <f t="shared" si="3"/>
        <v>0</v>
      </c>
      <c r="U127" s="35"/>
      <c r="V127" s="35"/>
      <c r="W127" s="35"/>
      <c r="X127" s="35"/>
      <c r="Y127" s="35"/>
      <c r="Z127" s="35"/>
      <c r="AA127" s="35"/>
      <c r="AB127" s="35"/>
      <c r="AC127" s="35"/>
      <c r="AD127" s="35"/>
      <c r="AE127" s="35"/>
      <c r="AR127" s="203" t="s">
        <v>314</v>
      </c>
      <c r="AT127" s="203" t="s">
        <v>401</v>
      </c>
      <c r="AU127" s="203" t="s">
        <v>71</v>
      </c>
      <c r="AY127" s="18" t="s">
        <v>263</v>
      </c>
      <c r="BE127" s="204">
        <f t="shared" si="4"/>
        <v>0</v>
      </c>
      <c r="BF127" s="204">
        <f t="shared" si="5"/>
        <v>0</v>
      </c>
      <c r="BG127" s="204">
        <f t="shared" si="6"/>
        <v>0</v>
      </c>
      <c r="BH127" s="204">
        <f t="shared" si="7"/>
        <v>0</v>
      </c>
      <c r="BI127" s="204">
        <f t="shared" si="8"/>
        <v>0</v>
      </c>
      <c r="BJ127" s="18" t="s">
        <v>71</v>
      </c>
      <c r="BK127" s="204">
        <f t="shared" si="9"/>
        <v>0</v>
      </c>
      <c r="BL127" s="18" t="s">
        <v>270</v>
      </c>
      <c r="BM127" s="203" t="s">
        <v>5419</v>
      </c>
    </row>
    <row r="128" spans="1:65" s="2" customFormat="1" ht="16.5" customHeight="1">
      <c r="A128" s="35"/>
      <c r="B128" s="36"/>
      <c r="C128" s="261" t="s">
        <v>304</v>
      </c>
      <c r="D128" s="261" t="s">
        <v>401</v>
      </c>
      <c r="E128" s="262" t="s">
        <v>1901</v>
      </c>
      <c r="F128" s="263" t="s">
        <v>1902</v>
      </c>
      <c r="G128" s="264" t="s">
        <v>796</v>
      </c>
      <c r="H128" s="265">
        <v>80</v>
      </c>
      <c r="I128" s="266"/>
      <c r="J128" s="267">
        <f t="shared" si="0"/>
        <v>0</v>
      </c>
      <c r="K128" s="268"/>
      <c r="L128" s="269"/>
      <c r="M128" s="270" t="s">
        <v>1</v>
      </c>
      <c r="N128" s="271" t="s">
        <v>38</v>
      </c>
      <c r="O128" s="72"/>
      <c r="P128" s="201">
        <f t="shared" si="1"/>
        <v>0</v>
      </c>
      <c r="Q128" s="201">
        <v>0</v>
      </c>
      <c r="R128" s="201">
        <f t="shared" si="2"/>
        <v>0</v>
      </c>
      <c r="S128" s="201">
        <v>0</v>
      </c>
      <c r="T128" s="202">
        <f t="shared" si="3"/>
        <v>0</v>
      </c>
      <c r="U128" s="35"/>
      <c r="V128" s="35"/>
      <c r="W128" s="35"/>
      <c r="X128" s="35"/>
      <c r="Y128" s="35"/>
      <c r="Z128" s="35"/>
      <c r="AA128" s="35"/>
      <c r="AB128" s="35"/>
      <c r="AC128" s="35"/>
      <c r="AD128" s="35"/>
      <c r="AE128" s="35"/>
      <c r="AR128" s="203" t="s">
        <v>314</v>
      </c>
      <c r="AT128" s="203" t="s">
        <v>401</v>
      </c>
      <c r="AU128" s="203" t="s">
        <v>71</v>
      </c>
      <c r="AY128" s="18" t="s">
        <v>263</v>
      </c>
      <c r="BE128" s="204">
        <f t="shared" si="4"/>
        <v>0</v>
      </c>
      <c r="BF128" s="204">
        <f t="shared" si="5"/>
        <v>0</v>
      </c>
      <c r="BG128" s="204">
        <f t="shared" si="6"/>
        <v>0</v>
      </c>
      <c r="BH128" s="204">
        <f t="shared" si="7"/>
        <v>0</v>
      </c>
      <c r="BI128" s="204">
        <f t="shared" si="8"/>
        <v>0</v>
      </c>
      <c r="BJ128" s="18" t="s">
        <v>71</v>
      </c>
      <c r="BK128" s="204">
        <f t="shared" si="9"/>
        <v>0</v>
      </c>
      <c r="BL128" s="18" t="s">
        <v>270</v>
      </c>
      <c r="BM128" s="203" t="s">
        <v>5420</v>
      </c>
    </row>
    <row r="129" spans="1:65" s="2" customFormat="1" ht="16.5" customHeight="1">
      <c r="A129" s="35"/>
      <c r="B129" s="36"/>
      <c r="C129" s="261" t="s">
        <v>309</v>
      </c>
      <c r="D129" s="261" t="s">
        <v>401</v>
      </c>
      <c r="E129" s="262" t="s">
        <v>1907</v>
      </c>
      <c r="F129" s="263" t="s">
        <v>1908</v>
      </c>
      <c r="G129" s="264" t="s">
        <v>796</v>
      </c>
      <c r="H129" s="265">
        <v>10</v>
      </c>
      <c r="I129" s="266"/>
      <c r="J129" s="267">
        <f t="shared" si="0"/>
        <v>0</v>
      </c>
      <c r="K129" s="268"/>
      <c r="L129" s="269"/>
      <c r="M129" s="270" t="s">
        <v>1</v>
      </c>
      <c r="N129" s="271" t="s">
        <v>38</v>
      </c>
      <c r="O129" s="72"/>
      <c r="P129" s="201">
        <f t="shared" si="1"/>
        <v>0</v>
      </c>
      <c r="Q129" s="201">
        <v>0</v>
      </c>
      <c r="R129" s="201">
        <f t="shared" si="2"/>
        <v>0</v>
      </c>
      <c r="S129" s="201">
        <v>0</v>
      </c>
      <c r="T129" s="202">
        <f t="shared" si="3"/>
        <v>0</v>
      </c>
      <c r="U129" s="35"/>
      <c r="V129" s="35"/>
      <c r="W129" s="35"/>
      <c r="X129" s="35"/>
      <c r="Y129" s="35"/>
      <c r="Z129" s="35"/>
      <c r="AA129" s="35"/>
      <c r="AB129" s="35"/>
      <c r="AC129" s="35"/>
      <c r="AD129" s="35"/>
      <c r="AE129" s="35"/>
      <c r="AR129" s="203" t="s">
        <v>314</v>
      </c>
      <c r="AT129" s="203" t="s">
        <v>401</v>
      </c>
      <c r="AU129" s="203" t="s">
        <v>71</v>
      </c>
      <c r="AY129" s="18" t="s">
        <v>263</v>
      </c>
      <c r="BE129" s="204">
        <f t="shared" si="4"/>
        <v>0</v>
      </c>
      <c r="BF129" s="204">
        <f t="shared" si="5"/>
        <v>0</v>
      </c>
      <c r="BG129" s="204">
        <f t="shared" si="6"/>
        <v>0</v>
      </c>
      <c r="BH129" s="204">
        <f t="shared" si="7"/>
        <v>0</v>
      </c>
      <c r="BI129" s="204">
        <f t="shared" si="8"/>
        <v>0</v>
      </c>
      <c r="BJ129" s="18" t="s">
        <v>71</v>
      </c>
      <c r="BK129" s="204">
        <f t="shared" si="9"/>
        <v>0</v>
      </c>
      <c r="BL129" s="18" t="s">
        <v>270</v>
      </c>
      <c r="BM129" s="203" t="s">
        <v>5421</v>
      </c>
    </row>
    <row r="130" spans="1:65" s="2" customFormat="1" ht="24.2" customHeight="1">
      <c r="A130" s="35"/>
      <c r="B130" s="36"/>
      <c r="C130" s="261" t="s">
        <v>314</v>
      </c>
      <c r="D130" s="261" t="s">
        <v>401</v>
      </c>
      <c r="E130" s="262" t="s">
        <v>2882</v>
      </c>
      <c r="F130" s="263" t="s">
        <v>1917</v>
      </c>
      <c r="G130" s="264" t="s">
        <v>796</v>
      </c>
      <c r="H130" s="265">
        <v>15</v>
      </c>
      <c r="I130" s="266"/>
      <c r="J130" s="267">
        <f t="shared" si="0"/>
        <v>0</v>
      </c>
      <c r="K130" s="268"/>
      <c r="L130" s="269"/>
      <c r="M130" s="270" t="s">
        <v>1</v>
      </c>
      <c r="N130" s="271" t="s">
        <v>38</v>
      </c>
      <c r="O130" s="72"/>
      <c r="P130" s="201">
        <f t="shared" si="1"/>
        <v>0</v>
      </c>
      <c r="Q130" s="201">
        <v>0</v>
      </c>
      <c r="R130" s="201">
        <f t="shared" si="2"/>
        <v>0</v>
      </c>
      <c r="S130" s="201">
        <v>0</v>
      </c>
      <c r="T130" s="202">
        <f t="shared" si="3"/>
        <v>0</v>
      </c>
      <c r="U130" s="35"/>
      <c r="V130" s="35"/>
      <c r="W130" s="35"/>
      <c r="X130" s="35"/>
      <c r="Y130" s="35"/>
      <c r="Z130" s="35"/>
      <c r="AA130" s="35"/>
      <c r="AB130" s="35"/>
      <c r="AC130" s="35"/>
      <c r="AD130" s="35"/>
      <c r="AE130" s="35"/>
      <c r="AR130" s="203" t="s">
        <v>314</v>
      </c>
      <c r="AT130" s="203" t="s">
        <v>401</v>
      </c>
      <c r="AU130" s="203" t="s">
        <v>71</v>
      </c>
      <c r="AY130" s="18" t="s">
        <v>263</v>
      </c>
      <c r="BE130" s="204">
        <f t="shared" si="4"/>
        <v>0</v>
      </c>
      <c r="BF130" s="204">
        <f t="shared" si="5"/>
        <v>0</v>
      </c>
      <c r="BG130" s="204">
        <f t="shared" si="6"/>
        <v>0</v>
      </c>
      <c r="BH130" s="204">
        <f t="shared" si="7"/>
        <v>0</v>
      </c>
      <c r="BI130" s="204">
        <f t="shared" si="8"/>
        <v>0</v>
      </c>
      <c r="BJ130" s="18" t="s">
        <v>71</v>
      </c>
      <c r="BK130" s="204">
        <f t="shared" si="9"/>
        <v>0</v>
      </c>
      <c r="BL130" s="18" t="s">
        <v>270</v>
      </c>
      <c r="BM130" s="203" t="s">
        <v>5422</v>
      </c>
    </row>
    <row r="131" spans="1:65" s="2" customFormat="1" ht="16.5" customHeight="1">
      <c r="A131" s="35"/>
      <c r="B131" s="36"/>
      <c r="C131" s="191" t="s">
        <v>264</v>
      </c>
      <c r="D131" s="191" t="s">
        <v>266</v>
      </c>
      <c r="E131" s="192" t="s">
        <v>1946</v>
      </c>
      <c r="F131" s="193" t="s">
        <v>2852</v>
      </c>
      <c r="G131" s="194" t="s">
        <v>1863</v>
      </c>
      <c r="H131" s="195">
        <v>1</v>
      </c>
      <c r="I131" s="196"/>
      <c r="J131" s="197">
        <f t="shared" si="0"/>
        <v>0</v>
      </c>
      <c r="K131" s="198"/>
      <c r="L131" s="40"/>
      <c r="M131" s="199" t="s">
        <v>1</v>
      </c>
      <c r="N131" s="200" t="s">
        <v>38</v>
      </c>
      <c r="O131" s="72"/>
      <c r="P131" s="201">
        <f t="shared" si="1"/>
        <v>0</v>
      </c>
      <c r="Q131" s="201">
        <v>0</v>
      </c>
      <c r="R131" s="201">
        <f t="shared" si="2"/>
        <v>0</v>
      </c>
      <c r="S131" s="201">
        <v>0</v>
      </c>
      <c r="T131" s="202">
        <f t="shared" si="3"/>
        <v>0</v>
      </c>
      <c r="U131" s="35"/>
      <c r="V131" s="35"/>
      <c r="W131" s="35"/>
      <c r="X131" s="35"/>
      <c r="Y131" s="35"/>
      <c r="Z131" s="35"/>
      <c r="AA131" s="35"/>
      <c r="AB131" s="35"/>
      <c r="AC131" s="35"/>
      <c r="AD131" s="35"/>
      <c r="AE131" s="35"/>
      <c r="AR131" s="203" t="s">
        <v>270</v>
      </c>
      <c r="AT131" s="203" t="s">
        <v>266</v>
      </c>
      <c r="AU131" s="203" t="s">
        <v>71</v>
      </c>
      <c r="AY131" s="18" t="s">
        <v>263</v>
      </c>
      <c r="BE131" s="204">
        <f t="shared" si="4"/>
        <v>0</v>
      </c>
      <c r="BF131" s="204">
        <f t="shared" si="5"/>
        <v>0</v>
      </c>
      <c r="BG131" s="204">
        <f t="shared" si="6"/>
        <v>0</v>
      </c>
      <c r="BH131" s="204">
        <f t="shared" si="7"/>
        <v>0</v>
      </c>
      <c r="BI131" s="204">
        <f t="shared" si="8"/>
        <v>0</v>
      </c>
      <c r="BJ131" s="18" t="s">
        <v>71</v>
      </c>
      <c r="BK131" s="204">
        <f t="shared" si="9"/>
        <v>0</v>
      </c>
      <c r="BL131" s="18" t="s">
        <v>270</v>
      </c>
      <c r="BM131" s="203" t="s">
        <v>5423</v>
      </c>
    </row>
    <row r="132" spans="1:65" s="2" customFormat="1" ht="24.2" customHeight="1">
      <c r="A132" s="35"/>
      <c r="B132" s="36"/>
      <c r="C132" s="191" t="s">
        <v>322</v>
      </c>
      <c r="D132" s="191" t="s">
        <v>266</v>
      </c>
      <c r="E132" s="192" t="s">
        <v>1949</v>
      </c>
      <c r="F132" s="193" t="s">
        <v>1950</v>
      </c>
      <c r="G132" s="194" t="s">
        <v>1863</v>
      </c>
      <c r="H132" s="195">
        <v>1</v>
      </c>
      <c r="I132" s="196"/>
      <c r="J132" s="197">
        <f t="shared" si="0"/>
        <v>0</v>
      </c>
      <c r="K132" s="198"/>
      <c r="L132" s="40"/>
      <c r="M132" s="199" t="s">
        <v>1</v>
      </c>
      <c r="N132" s="200" t="s">
        <v>38</v>
      </c>
      <c r="O132" s="72"/>
      <c r="P132" s="201">
        <f t="shared" si="1"/>
        <v>0</v>
      </c>
      <c r="Q132" s="201">
        <v>0</v>
      </c>
      <c r="R132" s="201">
        <f t="shared" si="2"/>
        <v>0</v>
      </c>
      <c r="S132" s="201">
        <v>0</v>
      </c>
      <c r="T132" s="202">
        <f t="shared" si="3"/>
        <v>0</v>
      </c>
      <c r="U132" s="35"/>
      <c r="V132" s="35"/>
      <c r="W132" s="35"/>
      <c r="X132" s="35"/>
      <c r="Y132" s="35"/>
      <c r="Z132" s="35"/>
      <c r="AA132" s="35"/>
      <c r="AB132" s="35"/>
      <c r="AC132" s="35"/>
      <c r="AD132" s="35"/>
      <c r="AE132" s="35"/>
      <c r="AR132" s="203" t="s">
        <v>270</v>
      </c>
      <c r="AT132" s="203" t="s">
        <v>266</v>
      </c>
      <c r="AU132" s="203" t="s">
        <v>71</v>
      </c>
      <c r="AY132" s="18" t="s">
        <v>263</v>
      </c>
      <c r="BE132" s="204">
        <f t="shared" si="4"/>
        <v>0</v>
      </c>
      <c r="BF132" s="204">
        <f t="shared" si="5"/>
        <v>0</v>
      </c>
      <c r="BG132" s="204">
        <f t="shared" si="6"/>
        <v>0</v>
      </c>
      <c r="BH132" s="204">
        <f t="shared" si="7"/>
        <v>0</v>
      </c>
      <c r="BI132" s="204">
        <f t="shared" si="8"/>
        <v>0</v>
      </c>
      <c r="BJ132" s="18" t="s">
        <v>71</v>
      </c>
      <c r="BK132" s="204">
        <f t="shared" si="9"/>
        <v>0</v>
      </c>
      <c r="BL132" s="18" t="s">
        <v>270</v>
      </c>
      <c r="BM132" s="203" t="s">
        <v>5424</v>
      </c>
    </row>
    <row r="133" spans="1:65" s="2" customFormat="1" ht="16.5" customHeight="1">
      <c r="A133" s="35"/>
      <c r="B133" s="36"/>
      <c r="C133" s="191" t="s">
        <v>327</v>
      </c>
      <c r="D133" s="191" t="s">
        <v>266</v>
      </c>
      <c r="E133" s="192" t="s">
        <v>1952</v>
      </c>
      <c r="F133" s="193" t="s">
        <v>1953</v>
      </c>
      <c r="G133" s="194" t="s">
        <v>1863</v>
      </c>
      <c r="H133" s="195">
        <v>1</v>
      </c>
      <c r="I133" s="196"/>
      <c r="J133" s="197">
        <f t="shared" si="0"/>
        <v>0</v>
      </c>
      <c r="K133" s="198"/>
      <c r="L133" s="40"/>
      <c r="M133" s="199" t="s">
        <v>1</v>
      </c>
      <c r="N133" s="200" t="s">
        <v>38</v>
      </c>
      <c r="O133" s="72"/>
      <c r="P133" s="201">
        <f t="shared" si="1"/>
        <v>0</v>
      </c>
      <c r="Q133" s="201">
        <v>0</v>
      </c>
      <c r="R133" s="201">
        <f t="shared" si="2"/>
        <v>0</v>
      </c>
      <c r="S133" s="201">
        <v>0</v>
      </c>
      <c r="T133" s="202">
        <f t="shared" si="3"/>
        <v>0</v>
      </c>
      <c r="U133" s="35"/>
      <c r="V133" s="35"/>
      <c r="W133" s="35"/>
      <c r="X133" s="35"/>
      <c r="Y133" s="35"/>
      <c r="Z133" s="35"/>
      <c r="AA133" s="35"/>
      <c r="AB133" s="35"/>
      <c r="AC133" s="35"/>
      <c r="AD133" s="35"/>
      <c r="AE133" s="35"/>
      <c r="AR133" s="203" t="s">
        <v>270</v>
      </c>
      <c r="AT133" s="203" t="s">
        <v>266</v>
      </c>
      <c r="AU133" s="203" t="s">
        <v>71</v>
      </c>
      <c r="AY133" s="18" t="s">
        <v>263</v>
      </c>
      <c r="BE133" s="204">
        <f t="shared" si="4"/>
        <v>0</v>
      </c>
      <c r="BF133" s="204">
        <f t="shared" si="5"/>
        <v>0</v>
      </c>
      <c r="BG133" s="204">
        <f t="shared" si="6"/>
        <v>0</v>
      </c>
      <c r="BH133" s="204">
        <f t="shared" si="7"/>
        <v>0</v>
      </c>
      <c r="BI133" s="204">
        <f t="shared" si="8"/>
        <v>0</v>
      </c>
      <c r="BJ133" s="18" t="s">
        <v>71</v>
      </c>
      <c r="BK133" s="204">
        <f t="shared" si="9"/>
        <v>0</v>
      </c>
      <c r="BL133" s="18" t="s">
        <v>270</v>
      </c>
      <c r="BM133" s="203" t="s">
        <v>5425</v>
      </c>
    </row>
    <row r="134" spans="1:65" s="2" customFormat="1" ht="16.5" customHeight="1">
      <c r="A134" s="35"/>
      <c r="B134" s="36"/>
      <c r="C134" s="191" t="s">
        <v>8</v>
      </c>
      <c r="D134" s="191" t="s">
        <v>266</v>
      </c>
      <c r="E134" s="192" t="s">
        <v>1955</v>
      </c>
      <c r="F134" s="193" t="s">
        <v>4656</v>
      </c>
      <c r="G134" s="194" t="s">
        <v>1863</v>
      </c>
      <c r="H134" s="195">
        <v>1</v>
      </c>
      <c r="I134" s="196"/>
      <c r="J134" s="197">
        <f t="shared" si="0"/>
        <v>0</v>
      </c>
      <c r="K134" s="198"/>
      <c r="L134" s="40"/>
      <c r="M134" s="199" t="s">
        <v>1</v>
      </c>
      <c r="N134" s="200" t="s">
        <v>38</v>
      </c>
      <c r="O134" s="72"/>
      <c r="P134" s="201">
        <f t="shared" si="1"/>
        <v>0</v>
      </c>
      <c r="Q134" s="201">
        <v>0</v>
      </c>
      <c r="R134" s="201">
        <f t="shared" si="2"/>
        <v>0</v>
      </c>
      <c r="S134" s="201">
        <v>0</v>
      </c>
      <c r="T134" s="202">
        <f t="shared" si="3"/>
        <v>0</v>
      </c>
      <c r="U134" s="35"/>
      <c r="V134" s="35"/>
      <c r="W134" s="35"/>
      <c r="X134" s="35"/>
      <c r="Y134" s="35"/>
      <c r="Z134" s="35"/>
      <c r="AA134" s="35"/>
      <c r="AB134" s="35"/>
      <c r="AC134" s="35"/>
      <c r="AD134" s="35"/>
      <c r="AE134" s="35"/>
      <c r="AR134" s="203" t="s">
        <v>270</v>
      </c>
      <c r="AT134" s="203" t="s">
        <v>266</v>
      </c>
      <c r="AU134" s="203" t="s">
        <v>71</v>
      </c>
      <c r="AY134" s="18" t="s">
        <v>263</v>
      </c>
      <c r="BE134" s="204">
        <f t="shared" si="4"/>
        <v>0</v>
      </c>
      <c r="BF134" s="204">
        <f t="shared" si="5"/>
        <v>0</v>
      </c>
      <c r="BG134" s="204">
        <f t="shared" si="6"/>
        <v>0</v>
      </c>
      <c r="BH134" s="204">
        <f t="shared" si="7"/>
        <v>0</v>
      </c>
      <c r="BI134" s="204">
        <f t="shared" si="8"/>
        <v>0</v>
      </c>
      <c r="BJ134" s="18" t="s">
        <v>71</v>
      </c>
      <c r="BK134" s="204">
        <f t="shared" si="9"/>
        <v>0</v>
      </c>
      <c r="BL134" s="18" t="s">
        <v>270</v>
      </c>
      <c r="BM134" s="203" t="s">
        <v>5426</v>
      </c>
    </row>
    <row r="135" spans="1:65" s="2" customFormat="1" ht="16.5" customHeight="1">
      <c r="A135" s="35"/>
      <c r="B135" s="36"/>
      <c r="C135" s="191" t="s">
        <v>397</v>
      </c>
      <c r="D135" s="191" t="s">
        <v>266</v>
      </c>
      <c r="E135" s="192" t="s">
        <v>1958</v>
      </c>
      <c r="F135" s="193" t="s">
        <v>1959</v>
      </c>
      <c r="G135" s="194" t="s">
        <v>1863</v>
      </c>
      <c r="H135" s="195">
        <v>1</v>
      </c>
      <c r="I135" s="196"/>
      <c r="J135" s="197">
        <f t="shared" si="0"/>
        <v>0</v>
      </c>
      <c r="K135" s="198"/>
      <c r="L135" s="40"/>
      <c r="M135" s="199" t="s">
        <v>1</v>
      </c>
      <c r="N135" s="200" t="s">
        <v>38</v>
      </c>
      <c r="O135" s="72"/>
      <c r="P135" s="201">
        <f t="shared" si="1"/>
        <v>0</v>
      </c>
      <c r="Q135" s="201">
        <v>0</v>
      </c>
      <c r="R135" s="201">
        <f t="shared" si="2"/>
        <v>0</v>
      </c>
      <c r="S135" s="201">
        <v>0</v>
      </c>
      <c r="T135" s="202">
        <f t="shared" si="3"/>
        <v>0</v>
      </c>
      <c r="U135" s="35"/>
      <c r="V135" s="35"/>
      <c r="W135" s="35"/>
      <c r="X135" s="35"/>
      <c r="Y135" s="35"/>
      <c r="Z135" s="35"/>
      <c r="AA135" s="35"/>
      <c r="AB135" s="35"/>
      <c r="AC135" s="35"/>
      <c r="AD135" s="35"/>
      <c r="AE135" s="35"/>
      <c r="AR135" s="203" t="s">
        <v>270</v>
      </c>
      <c r="AT135" s="203" t="s">
        <v>266</v>
      </c>
      <c r="AU135" s="203" t="s">
        <v>71</v>
      </c>
      <c r="AY135" s="18" t="s">
        <v>263</v>
      </c>
      <c r="BE135" s="204">
        <f t="shared" si="4"/>
        <v>0</v>
      </c>
      <c r="BF135" s="204">
        <f t="shared" si="5"/>
        <v>0</v>
      </c>
      <c r="BG135" s="204">
        <f t="shared" si="6"/>
        <v>0</v>
      </c>
      <c r="BH135" s="204">
        <f t="shared" si="7"/>
        <v>0</v>
      </c>
      <c r="BI135" s="204">
        <f t="shared" si="8"/>
        <v>0</v>
      </c>
      <c r="BJ135" s="18" t="s">
        <v>71</v>
      </c>
      <c r="BK135" s="204">
        <f t="shared" si="9"/>
        <v>0</v>
      </c>
      <c r="BL135" s="18" t="s">
        <v>270</v>
      </c>
      <c r="BM135" s="203" t="s">
        <v>5427</v>
      </c>
    </row>
    <row r="136" spans="1:65" s="2" customFormat="1" ht="16.5" customHeight="1">
      <c r="A136" s="35"/>
      <c r="B136" s="36"/>
      <c r="C136" s="191" t="s">
        <v>405</v>
      </c>
      <c r="D136" s="191" t="s">
        <v>266</v>
      </c>
      <c r="E136" s="192" t="s">
        <v>4658</v>
      </c>
      <c r="F136" s="193" t="s">
        <v>4659</v>
      </c>
      <c r="G136" s="194" t="s">
        <v>1863</v>
      </c>
      <c r="H136" s="195">
        <v>1</v>
      </c>
      <c r="I136" s="196"/>
      <c r="J136" s="197">
        <f t="shared" si="0"/>
        <v>0</v>
      </c>
      <c r="K136" s="198"/>
      <c r="L136" s="40"/>
      <c r="M136" s="199" t="s">
        <v>1</v>
      </c>
      <c r="N136" s="200" t="s">
        <v>38</v>
      </c>
      <c r="O136" s="72"/>
      <c r="P136" s="201">
        <f t="shared" si="1"/>
        <v>0</v>
      </c>
      <c r="Q136" s="201">
        <v>0</v>
      </c>
      <c r="R136" s="201">
        <f t="shared" si="2"/>
        <v>0</v>
      </c>
      <c r="S136" s="201">
        <v>0</v>
      </c>
      <c r="T136" s="202">
        <f t="shared" si="3"/>
        <v>0</v>
      </c>
      <c r="U136" s="35"/>
      <c r="V136" s="35"/>
      <c r="W136" s="35"/>
      <c r="X136" s="35"/>
      <c r="Y136" s="35"/>
      <c r="Z136" s="35"/>
      <c r="AA136" s="35"/>
      <c r="AB136" s="35"/>
      <c r="AC136" s="35"/>
      <c r="AD136" s="35"/>
      <c r="AE136" s="35"/>
      <c r="AR136" s="203" t="s">
        <v>270</v>
      </c>
      <c r="AT136" s="203" t="s">
        <v>266</v>
      </c>
      <c r="AU136" s="203" t="s">
        <v>71</v>
      </c>
      <c r="AY136" s="18" t="s">
        <v>263</v>
      </c>
      <c r="BE136" s="204">
        <f t="shared" si="4"/>
        <v>0</v>
      </c>
      <c r="BF136" s="204">
        <f t="shared" si="5"/>
        <v>0</v>
      </c>
      <c r="BG136" s="204">
        <f t="shared" si="6"/>
        <v>0</v>
      </c>
      <c r="BH136" s="204">
        <f t="shared" si="7"/>
        <v>0</v>
      </c>
      <c r="BI136" s="204">
        <f t="shared" si="8"/>
        <v>0</v>
      </c>
      <c r="BJ136" s="18" t="s">
        <v>71</v>
      </c>
      <c r="BK136" s="204">
        <f t="shared" si="9"/>
        <v>0</v>
      </c>
      <c r="BL136" s="18" t="s">
        <v>270</v>
      </c>
      <c r="BM136" s="203" t="s">
        <v>5428</v>
      </c>
    </row>
    <row r="137" spans="1:65" s="2" customFormat="1" ht="16.5" customHeight="1">
      <c r="A137" s="35"/>
      <c r="B137" s="36"/>
      <c r="C137" s="261" t="s">
        <v>412</v>
      </c>
      <c r="D137" s="261" t="s">
        <v>401</v>
      </c>
      <c r="E137" s="262" t="s">
        <v>1922</v>
      </c>
      <c r="F137" s="263" t="s">
        <v>1923</v>
      </c>
      <c r="G137" s="264" t="s">
        <v>1863</v>
      </c>
      <c r="H137" s="265">
        <v>1</v>
      </c>
      <c r="I137" s="266"/>
      <c r="J137" s="267">
        <f t="shared" si="0"/>
        <v>0</v>
      </c>
      <c r="K137" s="268"/>
      <c r="L137" s="269"/>
      <c r="M137" s="270" t="s">
        <v>1</v>
      </c>
      <c r="N137" s="271" t="s">
        <v>38</v>
      </c>
      <c r="O137" s="72"/>
      <c r="P137" s="201">
        <f t="shared" si="1"/>
        <v>0</v>
      </c>
      <c r="Q137" s="201">
        <v>0</v>
      </c>
      <c r="R137" s="201">
        <f t="shared" si="2"/>
        <v>0</v>
      </c>
      <c r="S137" s="201">
        <v>0</v>
      </c>
      <c r="T137" s="202">
        <f t="shared" si="3"/>
        <v>0</v>
      </c>
      <c r="U137" s="35"/>
      <c r="V137" s="35"/>
      <c r="W137" s="35"/>
      <c r="X137" s="35"/>
      <c r="Y137" s="35"/>
      <c r="Z137" s="35"/>
      <c r="AA137" s="35"/>
      <c r="AB137" s="35"/>
      <c r="AC137" s="35"/>
      <c r="AD137" s="35"/>
      <c r="AE137" s="35"/>
      <c r="AR137" s="203" t="s">
        <v>314</v>
      </c>
      <c r="AT137" s="203" t="s">
        <v>401</v>
      </c>
      <c r="AU137" s="203" t="s">
        <v>71</v>
      </c>
      <c r="AY137" s="18" t="s">
        <v>263</v>
      </c>
      <c r="BE137" s="204">
        <f t="shared" si="4"/>
        <v>0</v>
      </c>
      <c r="BF137" s="204">
        <f t="shared" si="5"/>
        <v>0</v>
      </c>
      <c r="BG137" s="204">
        <f t="shared" si="6"/>
        <v>0</v>
      </c>
      <c r="BH137" s="204">
        <f t="shared" si="7"/>
        <v>0</v>
      </c>
      <c r="BI137" s="204">
        <f t="shared" si="8"/>
        <v>0</v>
      </c>
      <c r="BJ137" s="18" t="s">
        <v>71</v>
      </c>
      <c r="BK137" s="204">
        <f t="shared" si="9"/>
        <v>0</v>
      </c>
      <c r="BL137" s="18" t="s">
        <v>270</v>
      </c>
      <c r="BM137" s="203" t="s">
        <v>5429</v>
      </c>
    </row>
    <row r="138" spans="1:65" s="2" customFormat="1" ht="16.5" customHeight="1">
      <c r="A138" s="35"/>
      <c r="B138" s="36"/>
      <c r="C138" s="261" t="s">
        <v>416</v>
      </c>
      <c r="D138" s="261" t="s">
        <v>401</v>
      </c>
      <c r="E138" s="262" t="s">
        <v>1925</v>
      </c>
      <c r="F138" s="263" t="s">
        <v>1926</v>
      </c>
      <c r="G138" s="264" t="s">
        <v>796</v>
      </c>
      <c r="H138" s="265">
        <v>20</v>
      </c>
      <c r="I138" s="266"/>
      <c r="J138" s="267">
        <f t="shared" si="0"/>
        <v>0</v>
      </c>
      <c r="K138" s="268"/>
      <c r="L138" s="269"/>
      <c r="M138" s="270" t="s">
        <v>1</v>
      </c>
      <c r="N138" s="271" t="s">
        <v>38</v>
      </c>
      <c r="O138" s="72"/>
      <c r="P138" s="201">
        <f t="shared" si="1"/>
        <v>0</v>
      </c>
      <c r="Q138" s="201">
        <v>0</v>
      </c>
      <c r="R138" s="201">
        <f t="shared" si="2"/>
        <v>0</v>
      </c>
      <c r="S138" s="201">
        <v>0</v>
      </c>
      <c r="T138" s="202">
        <f t="shared" si="3"/>
        <v>0</v>
      </c>
      <c r="U138" s="35"/>
      <c r="V138" s="35"/>
      <c r="W138" s="35"/>
      <c r="X138" s="35"/>
      <c r="Y138" s="35"/>
      <c r="Z138" s="35"/>
      <c r="AA138" s="35"/>
      <c r="AB138" s="35"/>
      <c r="AC138" s="35"/>
      <c r="AD138" s="35"/>
      <c r="AE138" s="35"/>
      <c r="AR138" s="203" t="s">
        <v>314</v>
      </c>
      <c r="AT138" s="203" t="s">
        <v>401</v>
      </c>
      <c r="AU138" s="203" t="s">
        <v>71</v>
      </c>
      <c r="AY138" s="18" t="s">
        <v>263</v>
      </c>
      <c r="BE138" s="204">
        <f t="shared" si="4"/>
        <v>0</v>
      </c>
      <c r="BF138" s="204">
        <f t="shared" si="5"/>
        <v>0</v>
      </c>
      <c r="BG138" s="204">
        <f t="shared" si="6"/>
        <v>0</v>
      </c>
      <c r="BH138" s="204">
        <f t="shared" si="7"/>
        <v>0</v>
      </c>
      <c r="BI138" s="204">
        <f t="shared" si="8"/>
        <v>0</v>
      </c>
      <c r="BJ138" s="18" t="s">
        <v>71</v>
      </c>
      <c r="BK138" s="204">
        <f t="shared" si="9"/>
        <v>0</v>
      </c>
      <c r="BL138" s="18" t="s">
        <v>270</v>
      </c>
      <c r="BM138" s="203" t="s">
        <v>5430</v>
      </c>
    </row>
    <row r="139" spans="1:65" s="2" customFormat="1" ht="16.5" customHeight="1">
      <c r="A139" s="35"/>
      <c r="B139" s="36"/>
      <c r="C139" s="261" t="s">
        <v>421</v>
      </c>
      <c r="D139" s="261" t="s">
        <v>401</v>
      </c>
      <c r="E139" s="262" t="s">
        <v>1931</v>
      </c>
      <c r="F139" s="263" t="s">
        <v>1932</v>
      </c>
      <c r="G139" s="264" t="s">
        <v>796</v>
      </c>
      <c r="H139" s="265">
        <v>20</v>
      </c>
      <c r="I139" s="266"/>
      <c r="J139" s="267">
        <f t="shared" si="0"/>
        <v>0</v>
      </c>
      <c r="K139" s="268"/>
      <c r="L139" s="269"/>
      <c r="M139" s="270" t="s">
        <v>1</v>
      </c>
      <c r="N139" s="271" t="s">
        <v>38</v>
      </c>
      <c r="O139" s="72"/>
      <c r="P139" s="201">
        <f t="shared" si="1"/>
        <v>0</v>
      </c>
      <c r="Q139" s="201">
        <v>0</v>
      </c>
      <c r="R139" s="201">
        <f t="shared" si="2"/>
        <v>0</v>
      </c>
      <c r="S139" s="201">
        <v>0</v>
      </c>
      <c r="T139" s="202">
        <f t="shared" si="3"/>
        <v>0</v>
      </c>
      <c r="U139" s="35"/>
      <c r="V139" s="35"/>
      <c r="W139" s="35"/>
      <c r="X139" s="35"/>
      <c r="Y139" s="35"/>
      <c r="Z139" s="35"/>
      <c r="AA139" s="35"/>
      <c r="AB139" s="35"/>
      <c r="AC139" s="35"/>
      <c r="AD139" s="35"/>
      <c r="AE139" s="35"/>
      <c r="AR139" s="203" t="s">
        <v>314</v>
      </c>
      <c r="AT139" s="203" t="s">
        <v>401</v>
      </c>
      <c r="AU139" s="203" t="s">
        <v>71</v>
      </c>
      <c r="AY139" s="18" t="s">
        <v>263</v>
      </c>
      <c r="BE139" s="204">
        <f t="shared" si="4"/>
        <v>0</v>
      </c>
      <c r="BF139" s="204">
        <f t="shared" si="5"/>
        <v>0</v>
      </c>
      <c r="BG139" s="204">
        <f t="shared" si="6"/>
        <v>0</v>
      </c>
      <c r="BH139" s="204">
        <f t="shared" si="7"/>
        <v>0</v>
      </c>
      <c r="BI139" s="204">
        <f t="shared" si="8"/>
        <v>0</v>
      </c>
      <c r="BJ139" s="18" t="s">
        <v>71</v>
      </c>
      <c r="BK139" s="204">
        <f t="shared" si="9"/>
        <v>0</v>
      </c>
      <c r="BL139" s="18" t="s">
        <v>270</v>
      </c>
      <c r="BM139" s="203" t="s">
        <v>5431</v>
      </c>
    </row>
    <row r="140" spans="1:65" s="2" customFormat="1" ht="16.5" customHeight="1">
      <c r="A140" s="35"/>
      <c r="B140" s="36"/>
      <c r="C140" s="261" t="s">
        <v>426</v>
      </c>
      <c r="D140" s="261" t="s">
        <v>401</v>
      </c>
      <c r="E140" s="262" t="s">
        <v>1937</v>
      </c>
      <c r="F140" s="263" t="s">
        <v>2892</v>
      </c>
      <c r="G140" s="264" t="s">
        <v>1867</v>
      </c>
      <c r="H140" s="265">
        <v>4</v>
      </c>
      <c r="I140" s="266"/>
      <c r="J140" s="267">
        <f t="shared" si="0"/>
        <v>0</v>
      </c>
      <c r="K140" s="268"/>
      <c r="L140" s="269"/>
      <c r="M140" s="276" t="s">
        <v>1</v>
      </c>
      <c r="N140" s="277" t="s">
        <v>38</v>
      </c>
      <c r="O140" s="245"/>
      <c r="P140" s="246">
        <f t="shared" si="1"/>
        <v>0</v>
      </c>
      <c r="Q140" s="246">
        <v>0</v>
      </c>
      <c r="R140" s="246">
        <f t="shared" si="2"/>
        <v>0</v>
      </c>
      <c r="S140" s="246">
        <v>0</v>
      </c>
      <c r="T140" s="247">
        <f t="shared" si="3"/>
        <v>0</v>
      </c>
      <c r="U140" s="35"/>
      <c r="V140" s="35"/>
      <c r="W140" s="35"/>
      <c r="X140" s="35"/>
      <c r="Y140" s="35"/>
      <c r="Z140" s="35"/>
      <c r="AA140" s="35"/>
      <c r="AB140" s="35"/>
      <c r="AC140" s="35"/>
      <c r="AD140" s="35"/>
      <c r="AE140" s="35"/>
      <c r="AR140" s="203" t="s">
        <v>314</v>
      </c>
      <c r="AT140" s="203" t="s">
        <v>401</v>
      </c>
      <c r="AU140" s="203" t="s">
        <v>71</v>
      </c>
      <c r="AY140" s="18" t="s">
        <v>263</v>
      </c>
      <c r="BE140" s="204">
        <f t="shared" si="4"/>
        <v>0</v>
      </c>
      <c r="BF140" s="204">
        <f t="shared" si="5"/>
        <v>0</v>
      </c>
      <c r="BG140" s="204">
        <f t="shared" si="6"/>
        <v>0</v>
      </c>
      <c r="BH140" s="204">
        <f t="shared" si="7"/>
        <v>0</v>
      </c>
      <c r="BI140" s="204">
        <f t="shared" si="8"/>
        <v>0</v>
      </c>
      <c r="BJ140" s="18" t="s">
        <v>71</v>
      </c>
      <c r="BK140" s="204">
        <f t="shared" si="9"/>
        <v>0</v>
      </c>
      <c r="BL140" s="18" t="s">
        <v>270</v>
      </c>
      <c r="BM140" s="203" t="s">
        <v>5432</v>
      </c>
    </row>
    <row r="141" spans="1:65" s="2" customFormat="1" ht="6.95" customHeight="1">
      <c r="A141" s="35"/>
      <c r="B141" s="55"/>
      <c r="C141" s="56"/>
      <c r="D141" s="56"/>
      <c r="E141" s="56"/>
      <c r="F141" s="56"/>
      <c r="G141" s="56"/>
      <c r="H141" s="56"/>
      <c r="I141" s="56"/>
      <c r="J141" s="56"/>
      <c r="K141" s="56"/>
      <c r="L141" s="40"/>
      <c r="M141" s="35"/>
      <c r="O141" s="35"/>
      <c r="P141" s="35"/>
      <c r="Q141" s="35"/>
      <c r="R141" s="35"/>
      <c r="S141" s="35"/>
      <c r="T141" s="35"/>
      <c r="U141" s="35"/>
      <c r="V141" s="35"/>
      <c r="W141" s="35"/>
      <c r="X141" s="35"/>
      <c r="Y141" s="35"/>
      <c r="Z141" s="35"/>
      <c r="AA141" s="35"/>
      <c r="AB141" s="35"/>
      <c r="AC141" s="35"/>
      <c r="AD141" s="35"/>
      <c r="AE141" s="35"/>
    </row>
  </sheetData>
  <sheetProtection algorithmName="SHA-512" hashValue="Nv8+Tq/qC0rlP8L6VQXNQD99XXl29yBURCu4GGyZlMdB73KHgVyKm17eO6MLHpFP/S+4yeSk+enZDojDxIS8Cw==" saltValue="LGRMKTFJ6cR9A6uzdC/TxA==" spinCount="100000" sheet="1" objects="1" scenarios="1" formatColumns="0" formatRows="0" autoFilter="0"/>
  <autoFilter ref="C120:K140" xr:uid="{00000000-0009-0000-0000-000021000000}"/>
  <mergeCells count="12">
    <mergeCell ref="E113:H113"/>
    <mergeCell ref="L2:V2"/>
    <mergeCell ref="E85:H85"/>
    <mergeCell ref="E87:H87"/>
    <mergeCell ref="E89:H89"/>
    <mergeCell ref="E109:H109"/>
    <mergeCell ref="E111:H111"/>
    <mergeCell ref="E7:H7"/>
    <mergeCell ref="E9:H9"/>
    <mergeCell ref="E11:H11"/>
    <mergeCell ref="E20:H20"/>
    <mergeCell ref="E29:H29"/>
  </mergeCells>
  <pageMargins left="0.39374999999999999" right="0.39374999999999999" top="0.39374999999999999" bottom="0.39374999999999999" header="0" footer="0"/>
  <pageSetup paperSize="9" scale="88" fitToHeight="100" orientation="portrait" blackAndWhite="1" r:id="rId1"/>
  <headerFooter>
    <oddHeader>&amp;L&amp;"Arial"&amp;8&amp;K000000INTERNAL&amp;1#</oddHeader>
    <oddFooter>&amp;CStrana &amp;P z &amp;N</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List35">
    <pageSetUpPr fitToPage="1"/>
  </sheetPr>
  <dimension ref="A2:BM311"/>
  <sheetViews>
    <sheetView showGridLines="0" workbookViewId="0">
      <selection activeCell="I133" sqref="I133:I311"/>
    </sheetView>
  </sheetViews>
  <sheetFormatPr defaultRowHeight="11.25"/>
  <cols>
    <col min="1" max="1" width="8.33203125" style="1" customWidth="1"/>
    <col min="2" max="2" width="1.1640625" style="1" customWidth="1"/>
    <col min="3" max="3" width="4.1640625" style="1" customWidth="1"/>
    <col min="4" max="4" width="4.33203125" style="1" customWidth="1"/>
    <col min="5" max="5" width="17.1640625" style="1" customWidth="1"/>
    <col min="6" max="6" width="50.83203125" style="1" customWidth="1"/>
    <col min="7" max="7" width="7.5" style="1" customWidth="1"/>
    <col min="8" max="8" width="14" style="1" customWidth="1"/>
    <col min="9" max="9" width="15.83203125" style="1" customWidth="1"/>
    <col min="10" max="10" width="22.33203125" style="1" customWidth="1"/>
    <col min="11" max="11" width="22.33203125" style="1" hidden="1" customWidth="1"/>
    <col min="12" max="12" width="9.33203125" style="1" customWidth="1"/>
    <col min="13" max="13" width="10.83203125" style="1" hidden="1" customWidth="1"/>
    <col min="14" max="14" width="9.33203125" style="1" hidden="1"/>
    <col min="15" max="20" width="14.1640625" style="1" hidden="1" customWidth="1"/>
    <col min="21" max="21" width="16.33203125" style="1" hidden="1" customWidth="1"/>
    <col min="22" max="22" width="12.33203125" style="1" customWidth="1"/>
    <col min="23" max="23" width="16.33203125" style="1" customWidth="1"/>
    <col min="24" max="24" width="12.33203125" style="1" customWidth="1"/>
    <col min="25" max="25" width="15" style="1" customWidth="1"/>
    <col min="26" max="26" width="11" style="1" customWidth="1"/>
    <col min="27" max="27" width="15" style="1" customWidth="1"/>
    <col min="28" max="28" width="16.33203125" style="1" customWidth="1"/>
    <col min="29" max="29" width="11" style="1" customWidth="1"/>
    <col min="30" max="30" width="15" style="1" customWidth="1"/>
    <col min="31" max="31" width="16.33203125" style="1" customWidth="1"/>
    <col min="44" max="65" width="9.33203125" style="1" hidden="1"/>
  </cols>
  <sheetData>
    <row r="2" spans="1:46" s="1" customFormat="1" ht="36.950000000000003" customHeight="1">
      <c r="L2" s="383"/>
      <c r="M2" s="383"/>
      <c r="N2" s="383"/>
      <c r="O2" s="383"/>
      <c r="P2" s="383"/>
      <c r="Q2" s="383"/>
      <c r="R2" s="383"/>
      <c r="S2" s="383"/>
      <c r="T2" s="383"/>
      <c r="U2" s="383"/>
      <c r="V2" s="383"/>
      <c r="AT2" s="18" t="s">
        <v>172</v>
      </c>
    </row>
    <row r="3" spans="1:46" s="1" customFormat="1" ht="6.95" customHeight="1">
      <c r="B3" s="114"/>
      <c r="C3" s="115"/>
      <c r="D3" s="115"/>
      <c r="E3" s="115"/>
      <c r="F3" s="115"/>
      <c r="G3" s="115"/>
      <c r="H3" s="115"/>
      <c r="I3" s="115"/>
      <c r="J3" s="115"/>
      <c r="K3" s="115"/>
      <c r="L3" s="21"/>
      <c r="AT3" s="18" t="s">
        <v>73</v>
      </c>
    </row>
    <row r="4" spans="1:46" s="1" customFormat="1" ht="24.95" customHeight="1">
      <c r="B4" s="21"/>
      <c r="D4" s="116" t="s">
        <v>240</v>
      </c>
      <c r="L4" s="21"/>
      <c r="M4" s="117" t="s">
        <v>10</v>
      </c>
      <c r="AT4" s="18" t="s">
        <v>4</v>
      </c>
    </row>
    <row r="5" spans="1:46" s="1" customFormat="1" ht="6.95" customHeight="1">
      <c r="B5" s="21"/>
      <c r="L5" s="21"/>
    </row>
    <row r="6" spans="1:46" s="1" customFormat="1" ht="12" customHeight="1">
      <c r="B6" s="21"/>
      <c r="D6" s="118" t="s">
        <v>15</v>
      </c>
      <c r="L6" s="21"/>
    </row>
    <row r="7" spans="1:46" s="1" customFormat="1" ht="16.5" customHeight="1">
      <c r="B7" s="21"/>
      <c r="E7" s="412" t="str">
        <f>'Rekapitulace stavby'!K6</f>
        <v>Modernizace teplárny OB6</v>
      </c>
      <c r="F7" s="413"/>
      <c r="G7" s="413"/>
      <c r="H7" s="413"/>
      <c r="L7" s="21"/>
    </row>
    <row r="8" spans="1:46" s="1" customFormat="1" ht="12" customHeight="1">
      <c r="B8" s="21"/>
      <c r="D8" s="118" t="s">
        <v>241</v>
      </c>
      <c r="L8" s="21"/>
    </row>
    <row r="9" spans="1:46" s="2" customFormat="1" ht="23.25" customHeight="1">
      <c r="A9" s="35"/>
      <c r="B9" s="40"/>
      <c r="C9" s="35"/>
      <c r="D9" s="35"/>
      <c r="E9" s="412" t="s">
        <v>5433</v>
      </c>
      <c r="F9" s="415"/>
      <c r="G9" s="415"/>
      <c r="H9" s="415"/>
      <c r="I9" s="35"/>
      <c r="J9" s="35"/>
      <c r="K9" s="35"/>
      <c r="L9" s="52"/>
      <c r="S9" s="35"/>
      <c r="T9" s="35"/>
      <c r="U9" s="35"/>
      <c r="V9" s="35"/>
      <c r="W9" s="35"/>
      <c r="X9" s="35"/>
      <c r="Y9" s="35"/>
      <c r="Z9" s="35"/>
      <c r="AA9" s="35"/>
      <c r="AB9" s="35"/>
      <c r="AC9" s="35"/>
      <c r="AD9" s="35"/>
      <c r="AE9" s="35"/>
    </row>
    <row r="10" spans="1:46" s="2" customFormat="1" ht="12" customHeight="1">
      <c r="A10" s="35"/>
      <c r="B10" s="40"/>
      <c r="C10" s="35"/>
      <c r="D10" s="118" t="s">
        <v>432</v>
      </c>
      <c r="E10" s="35"/>
      <c r="F10" s="35"/>
      <c r="G10" s="35"/>
      <c r="H10" s="35"/>
      <c r="I10" s="35"/>
      <c r="J10" s="35"/>
      <c r="K10" s="35"/>
      <c r="L10" s="52"/>
      <c r="S10" s="35"/>
      <c r="T10" s="35"/>
      <c r="U10" s="35"/>
      <c r="V10" s="35"/>
      <c r="W10" s="35"/>
      <c r="X10" s="35"/>
      <c r="Y10" s="35"/>
      <c r="Z10" s="35"/>
      <c r="AA10" s="35"/>
      <c r="AB10" s="35"/>
      <c r="AC10" s="35"/>
      <c r="AD10" s="35"/>
      <c r="AE10" s="35"/>
    </row>
    <row r="11" spans="1:46" s="2" customFormat="1" ht="30" customHeight="1">
      <c r="A11" s="35"/>
      <c r="B11" s="40"/>
      <c r="C11" s="35"/>
      <c r="D11" s="35"/>
      <c r="E11" s="414" t="s">
        <v>5434</v>
      </c>
      <c r="F11" s="415"/>
      <c r="G11" s="415"/>
      <c r="H11" s="415"/>
      <c r="I11" s="35"/>
      <c r="J11" s="35"/>
      <c r="K11" s="35"/>
      <c r="L11" s="52"/>
      <c r="S11" s="35"/>
      <c r="T11" s="35"/>
      <c r="U11" s="35"/>
      <c r="V11" s="35"/>
      <c r="W11" s="35"/>
      <c r="X11" s="35"/>
      <c r="Y11" s="35"/>
      <c r="Z11" s="35"/>
      <c r="AA11" s="35"/>
      <c r="AB11" s="35"/>
      <c r="AC11" s="35"/>
      <c r="AD11" s="35"/>
      <c r="AE11" s="35"/>
    </row>
    <row r="12" spans="1:46" s="2" customFormat="1">
      <c r="A12" s="35"/>
      <c r="B12" s="40"/>
      <c r="C12" s="35"/>
      <c r="D12" s="35"/>
      <c r="E12" s="35"/>
      <c r="F12" s="35"/>
      <c r="G12" s="35"/>
      <c r="H12" s="35"/>
      <c r="I12" s="35"/>
      <c r="J12" s="35"/>
      <c r="K12" s="35"/>
      <c r="L12" s="52"/>
      <c r="S12" s="35"/>
      <c r="T12" s="35"/>
      <c r="U12" s="35"/>
      <c r="V12" s="35"/>
      <c r="W12" s="35"/>
      <c r="X12" s="35"/>
      <c r="Y12" s="35"/>
      <c r="Z12" s="35"/>
      <c r="AA12" s="35"/>
      <c r="AB12" s="35"/>
      <c r="AC12" s="35"/>
      <c r="AD12" s="35"/>
      <c r="AE12" s="35"/>
    </row>
    <row r="13" spans="1:46" s="2" customFormat="1" ht="12" customHeight="1">
      <c r="A13" s="35"/>
      <c r="B13" s="40"/>
      <c r="C13" s="35"/>
      <c r="D13" s="118" t="s">
        <v>17</v>
      </c>
      <c r="E13" s="35"/>
      <c r="F13" s="109" t="s">
        <v>1</v>
      </c>
      <c r="G13" s="35"/>
      <c r="H13" s="35"/>
      <c r="I13" s="118" t="s">
        <v>18</v>
      </c>
      <c r="J13" s="109" t="s">
        <v>1</v>
      </c>
      <c r="K13" s="35"/>
      <c r="L13" s="52"/>
      <c r="S13" s="35"/>
      <c r="T13" s="35"/>
      <c r="U13" s="35"/>
      <c r="V13" s="35"/>
      <c r="W13" s="35"/>
      <c r="X13" s="35"/>
      <c r="Y13" s="35"/>
      <c r="Z13" s="35"/>
      <c r="AA13" s="35"/>
      <c r="AB13" s="35"/>
      <c r="AC13" s="35"/>
      <c r="AD13" s="35"/>
      <c r="AE13" s="35"/>
    </row>
    <row r="14" spans="1:46" s="2" customFormat="1" ht="12" customHeight="1">
      <c r="A14" s="35"/>
      <c r="B14" s="40"/>
      <c r="C14" s="35"/>
      <c r="D14" s="118" t="s">
        <v>19</v>
      </c>
      <c r="E14" s="35"/>
      <c r="F14" s="109" t="s">
        <v>20</v>
      </c>
      <c r="G14" s="35"/>
      <c r="H14" s="35"/>
      <c r="I14" s="118" t="s">
        <v>21</v>
      </c>
      <c r="J14" s="119">
        <f>'Rekapitulace stavby'!AN8</f>
        <v>45363</v>
      </c>
      <c r="K14" s="35"/>
      <c r="L14" s="52"/>
      <c r="S14" s="35"/>
      <c r="T14" s="35"/>
      <c r="U14" s="35"/>
      <c r="V14" s="35"/>
      <c r="W14" s="35"/>
      <c r="X14" s="35"/>
      <c r="Y14" s="35"/>
      <c r="Z14" s="35"/>
      <c r="AA14" s="35"/>
      <c r="AB14" s="35"/>
      <c r="AC14" s="35"/>
      <c r="AD14" s="35"/>
      <c r="AE14" s="35"/>
    </row>
    <row r="15" spans="1:46" s="2" customFormat="1" ht="10.9" customHeight="1">
      <c r="A15" s="35"/>
      <c r="B15" s="40"/>
      <c r="C15" s="35"/>
      <c r="D15" s="35"/>
      <c r="E15" s="35"/>
      <c r="F15" s="35"/>
      <c r="G15" s="35"/>
      <c r="H15" s="35"/>
      <c r="I15" s="35"/>
      <c r="J15" s="35"/>
      <c r="K15" s="35"/>
      <c r="L15" s="52"/>
      <c r="S15" s="35"/>
      <c r="T15" s="35"/>
      <c r="U15" s="35"/>
      <c r="V15" s="35"/>
      <c r="W15" s="35"/>
      <c r="X15" s="35"/>
      <c r="Y15" s="35"/>
      <c r="Z15" s="35"/>
      <c r="AA15" s="35"/>
      <c r="AB15" s="35"/>
      <c r="AC15" s="35"/>
      <c r="AD15" s="35"/>
      <c r="AE15" s="35"/>
    </row>
    <row r="16" spans="1:46" s="2" customFormat="1" ht="12" customHeight="1">
      <c r="A16" s="35"/>
      <c r="B16" s="40"/>
      <c r="C16" s="35"/>
      <c r="D16" s="118" t="s">
        <v>22</v>
      </c>
      <c r="E16" s="35"/>
      <c r="F16" s="35"/>
      <c r="G16" s="35"/>
      <c r="H16" s="35"/>
      <c r="I16" s="118" t="s">
        <v>23</v>
      </c>
      <c r="J16" s="109" t="s">
        <v>1</v>
      </c>
      <c r="K16" s="35"/>
      <c r="L16" s="52"/>
      <c r="S16" s="35"/>
      <c r="T16" s="35"/>
      <c r="U16" s="35"/>
      <c r="V16" s="35"/>
      <c r="W16" s="35"/>
      <c r="X16" s="35"/>
      <c r="Y16" s="35"/>
      <c r="Z16" s="35"/>
      <c r="AA16" s="35"/>
      <c r="AB16" s="35"/>
      <c r="AC16" s="35"/>
      <c r="AD16" s="35"/>
      <c r="AE16" s="35"/>
    </row>
    <row r="17" spans="1:31" s="2" customFormat="1" ht="18" customHeight="1">
      <c r="A17" s="35"/>
      <c r="B17" s="40"/>
      <c r="C17" s="35"/>
      <c r="D17" s="35"/>
      <c r="E17" s="109" t="s">
        <v>24</v>
      </c>
      <c r="F17" s="35"/>
      <c r="G17" s="35"/>
      <c r="H17" s="35"/>
      <c r="I17" s="118" t="s">
        <v>25</v>
      </c>
      <c r="J17" s="109" t="s">
        <v>1</v>
      </c>
      <c r="K17" s="35"/>
      <c r="L17" s="52"/>
      <c r="S17" s="35"/>
      <c r="T17" s="35"/>
      <c r="U17" s="35"/>
      <c r="V17" s="35"/>
      <c r="W17" s="35"/>
      <c r="X17" s="35"/>
      <c r="Y17" s="35"/>
      <c r="Z17" s="35"/>
      <c r="AA17" s="35"/>
      <c r="AB17" s="35"/>
      <c r="AC17" s="35"/>
      <c r="AD17" s="35"/>
      <c r="AE17" s="35"/>
    </row>
    <row r="18" spans="1:31" s="2" customFormat="1" ht="6.95" customHeight="1">
      <c r="A18" s="35"/>
      <c r="B18" s="40"/>
      <c r="C18" s="35"/>
      <c r="D18" s="35"/>
      <c r="E18" s="35"/>
      <c r="F18" s="35"/>
      <c r="G18" s="35"/>
      <c r="H18" s="35"/>
      <c r="I18" s="35"/>
      <c r="J18" s="35"/>
      <c r="K18" s="35"/>
      <c r="L18" s="52"/>
      <c r="S18" s="35"/>
      <c r="T18" s="35"/>
      <c r="U18" s="35"/>
      <c r="V18" s="35"/>
      <c r="W18" s="35"/>
      <c r="X18" s="35"/>
      <c r="Y18" s="35"/>
      <c r="Z18" s="35"/>
      <c r="AA18" s="35"/>
      <c r="AB18" s="35"/>
      <c r="AC18" s="35"/>
      <c r="AD18" s="35"/>
      <c r="AE18" s="35"/>
    </row>
    <row r="19" spans="1:31" s="2" customFormat="1" ht="12" customHeight="1">
      <c r="A19" s="35"/>
      <c r="B19" s="40"/>
      <c r="C19" s="35"/>
      <c r="D19" s="118" t="s">
        <v>26</v>
      </c>
      <c r="E19" s="35"/>
      <c r="F19" s="35"/>
      <c r="G19" s="35"/>
      <c r="H19" s="35"/>
      <c r="I19" s="118" t="s">
        <v>23</v>
      </c>
      <c r="J19" s="31" t="str">
        <f>'Rekapitulace stavby'!AN13</f>
        <v>Vyplň údaj</v>
      </c>
      <c r="K19" s="35"/>
      <c r="L19" s="52"/>
      <c r="S19" s="35"/>
      <c r="T19" s="35"/>
      <c r="U19" s="35"/>
      <c r="V19" s="35"/>
      <c r="W19" s="35"/>
      <c r="X19" s="35"/>
      <c r="Y19" s="35"/>
      <c r="Z19" s="35"/>
      <c r="AA19" s="35"/>
      <c r="AB19" s="35"/>
      <c r="AC19" s="35"/>
      <c r="AD19" s="35"/>
      <c r="AE19" s="35"/>
    </row>
    <row r="20" spans="1:31" s="2" customFormat="1" ht="18" customHeight="1">
      <c r="A20" s="35"/>
      <c r="B20" s="40"/>
      <c r="C20" s="35"/>
      <c r="D20" s="35"/>
      <c r="E20" s="416" t="str">
        <f>'Rekapitulace stavby'!E14</f>
        <v>Vyplň údaj</v>
      </c>
      <c r="F20" s="417"/>
      <c r="G20" s="417"/>
      <c r="H20" s="417"/>
      <c r="I20" s="118" t="s">
        <v>25</v>
      </c>
      <c r="J20" s="31" t="str">
        <f>'Rekapitulace stavby'!AN14</f>
        <v>Vyplň údaj</v>
      </c>
      <c r="K20" s="35"/>
      <c r="L20" s="52"/>
      <c r="S20" s="35"/>
      <c r="T20" s="35"/>
      <c r="U20" s="35"/>
      <c r="V20" s="35"/>
      <c r="W20" s="35"/>
      <c r="X20" s="35"/>
      <c r="Y20" s="35"/>
      <c r="Z20" s="35"/>
      <c r="AA20" s="35"/>
      <c r="AB20" s="35"/>
      <c r="AC20" s="35"/>
      <c r="AD20" s="35"/>
      <c r="AE20" s="35"/>
    </row>
    <row r="21" spans="1:31" s="2" customFormat="1" ht="6.95" customHeight="1">
      <c r="A21" s="35"/>
      <c r="B21" s="40"/>
      <c r="C21" s="35"/>
      <c r="D21" s="35"/>
      <c r="E21" s="35"/>
      <c r="F21" s="35"/>
      <c r="G21" s="35"/>
      <c r="H21" s="35"/>
      <c r="I21" s="35"/>
      <c r="J21" s="35"/>
      <c r="K21" s="35"/>
      <c r="L21" s="52"/>
      <c r="S21" s="35"/>
      <c r="T21" s="35"/>
      <c r="U21" s="35"/>
      <c r="V21" s="35"/>
      <c r="W21" s="35"/>
      <c r="X21" s="35"/>
      <c r="Y21" s="35"/>
      <c r="Z21" s="35"/>
      <c r="AA21" s="35"/>
      <c r="AB21" s="35"/>
      <c r="AC21" s="35"/>
      <c r="AD21" s="35"/>
      <c r="AE21" s="35"/>
    </row>
    <row r="22" spans="1:31" s="2" customFormat="1" ht="12" customHeight="1">
      <c r="A22" s="35"/>
      <c r="B22" s="40"/>
      <c r="C22" s="35"/>
      <c r="D22" s="118" t="s">
        <v>28</v>
      </c>
      <c r="E22" s="35"/>
      <c r="F22" s="35"/>
      <c r="G22" s="35"/>
      <c r="H22" s="35"/>
      <c r="I22" s="118" t="s">
        <v>23</v>
      </c>
      <c r="J22" s="109" t="s">
        <v>1</v>
      </c>
      <c r="K22" s="35"/>
      <c r="L22" s="52"/>
      <c r="S22" s="35"/>
      <c r="T22" s="35"/>
      <c r="U22" s="35"/>
      <c r="V22" s="35"/>
      <c r="W22" s="35"/>
      <c r="X22" s="35"/>
      <c r="Y22" s="35"/>
      <c r="Z22" s="35"/>
      <c r="AA22" s="35"/>
      <c r="AB22" s="35"/>
      <c r="AC22" s="35"/>
      <c r="AD22" s="35"/>
      <c r="AE22" s="35"/>
    </row>
    <row r="23" spans="1:31" s="2" customFormat="1" ht="18" customHeight="1">
      <c r="A23" s="35"/>
      <c r="B23" s="40"/>
      <c r="C23" s="35"/>
      <c r="D23" s="35"/>
      <c r="E23" s="109" t="s">
        <v>29</v>
      </c>
      <c r="F23" s="35"/>
      <c r="G23" s="35"/>
      <c r="H23" s="35"/>
      <c r="I23" s="118" t="s">
        <v>25</v>
      </c>
      <c r="J23" s="109" t="s">
        <v>1</v>
      </c>
      <c r="K23" s="35"/>
      <c r="L23" s="52"/>
      <c r="S23" s="35"/>
      <c r="T23" s="35"/>
      <c r="U23" s="35"/>
      <c r="V23" s="35"/>
      <c r="W23" s="35"/>
      <c r="X23" s="35"/>
      <c r="Y23" s="35"/>
      <c r="Z23" s="35"/>
      <c r="AA23" s="35"/>
      <c r="AB23" s="35"/>
      <c r="AC23" s="35"/>
      <c r="AD23" s="35"/>
      <c r="AE23" s="35"/>
    </row>
    <row r="24" spans="1:31" s="2" customFormat="1" ht="6.95" customHeight="1">
      <c r="A24" s="35"/>
      <c r="B24" s="40"/>
      <c r="C24" s="35"/>
      <c r="D24" s="35"/>
      <c r="E24" s="35"/>
      <c r="F24" s="35"/>
      <c r="G24" s="35"/>
      <c r="H24" s="35"/>
      <c r="I24" s="35"/>
      <c r="J24" s="35"/>
      <c r="K24" s="35"/>
      <c r="L24" s="52"/>
      <c r="S24" s="35"/>
      <c r="T24" s="35"/>
      <c r="U24" s="35"/>
      <c r="V24" s="35"/>
      <c r="W24" s="35"/>
      <c r="X24" s="35"/>
      <c r="Y24" s="35"/>
      <c r="Z24" s="35"/>
      <c r="AA24" s="35"/>
      <c r="AB24" s="35"/>
      <c r="AC24" s="35"/>
      <c r="AD24" s="35"/>
      <c r="AE24" s="35"/>
    </row>
    <row r="25" spans="1:31" s="2" customFormat="1" ht="12" customHeight="1">
      <c r="A25" s="35"/>
      <c r="B25" s="40"/>
      <c r="C25" s="35"/>
      <c r="D25" s="118" t="s">
        <v>31</v>
      </c>
      <c r="E25" s="35"/>
      <c r="F25" s="35"/>
      <c r="G25" s="35"/>
      <c r="H25" s="35"/>
      <c r="I25" s="118" t="s">
        <v>23</v>
      </c>
      <c r="J25" s="109" t="s">
        <v>1</v>
      </c>
      <c r="K25" s="35"/>
      <c r="L25" s="52"/>
      <c r="S25" s="35"/>
      <c r="T25" s="35"/>
      <c r="U25" s="35"/>
      <c r="V25" s="35"/>
      <c r="W25" s="35"/>
      <c r="X25" s="35"/>
      <c r="Y25" s="35"/>
      <c r="Z25" s="35"/>
      <c r="AA25" s="35"/>
      <c r="AB25" s="35"/>
      <c r="AC25" s="35"/>
      <c r="AD25" s="35"/>
      <c r="AE25" s="35"/>
    </row>
    <row r="26" spans="1:31" s="2" customFormat="1" ht="18" customHeight="1">
      <c r="A26" s="35"/>
      <c r="B26" s="40"/>
      <c r="C26" s="35"/>
      <c r="D26" s="35"/>
      <c r="E26" s="109" t="s">
        <v>29</v>
      </c>
      <c r="F26" s="35"/>
      <c r="G26" s="35"/>
      <c r="H26" s="35"/>
      <c r="I26" s="118" t="s">
        <v>25</v>
      </c>
      <c r="J26" s="109" t="s">
        <v>1</v>
      </c>
      <c r="K26" s="35"/>
      <c r="L26" s="52"/>
      <c r="S26" s="35"/>
      <c r="T26" s="35"/>
      <c r="U26" s="35"/>
      <c r="V26" s="35"/>
      <c r="W26" s="35"/>
      <c r="X26" s="35"/>
      <c r="Y26" s="35"/>
      <c r="Z26" s="35"/>
      <c r="AA26" s="35"/>
      <c r="AB26" s="35"/>
      <c r="AC26" s="35"/>
      <c r="AD26" s="35"/>
      <c r="AE26" s="35"/>
    </row>
    <row r="27" spans="1:31" s="2" customFormat="1" ht="6.95" customHeight="1">
      <c r="A27" s="35"/>
      <c r="B27" s="40"/>
      <c r="C27" s="35"/>
      <c r="D27" s="35"/>
      <c r="E27" s="35"/>
      <c r="F27" s="35"/>
      <c r="G27" s="35"/>
      <c r="H27" s="35"/>
      <c r="I27" s="35"/>
      <c r="J27" s="35"/>
      <c r="K27" s="35"/>
      <c r="L27" s="52"/>
      <c r="S27" s="35"/>
      <c r="T27" s="35"/>
      <c r="U27" s="35"/>
      <c r="V27" s="35"/>
      <c r="W27" s="35"/>
      <c r="X27" s="35"/>
      <c r="Y27" s="35"/>
      <c r="Z27" s="35"/>
      <c r="AA27" s="35"/>
      <c r="AB27" s="35"/>
      <c r="AC27" s="35"/>
      <c r="AD27" s="35"/>
      <c r="AE27" s="35"/>
    </row>
    <row r="28" spans="1:31" s="2" customFormat="1" ht="12" customHeight="1">
      <c r="A28" s="35"/>
      <c r="B28" s="40"/>
      <c r="C28" s="35"/>
      <c r="D28" s="118" t="s">
        <v>32</v>
      </c>
      <c r="E28" s="35"/>
      <c r="F28" s="35"/>
      <c r="G28" s="35"/>
      <c r="H28" s="35"/>
      <c r="I28" s="35"/>
      <c r="J28" s="35"/>
      <c r="K28" s="35"/>
      <c r="L28" s="52"/>
      <c r="S28" s="35"/>
      <c r="T28" s="35"/>
      <c r="U28" s="35"/>
      <c r="V28" s="35"/>
      <c r="W28" s="35"/>
      <c r="X28" s="35"/>
      <c r="Y28" s="35"/>
      <c r="Z28" s="35"/>
      <c r="AA28" s="35"/>
      <c r="AB28" s="35"/>
      <c r="AC28" s="35"/>
      <c r="AD28" s="35"/>
      <c r="AE28" s="35"/>
    </row>
    <row r="29" spans="1:31" s="8" customFormat="1" ht="16.5" customHeight="1">
      <c r="A29" s="120"/>
      <c r="B29" s="121"/>
      <c r="C29" s="120"/>
      <c r="D29" s="120"/>
      <c r="E29" s="418" t="s">
        <v>1</v>
      </c>
      <c r="F29" s="418"/>
      <c r="G29" s="418"/>
      <c r="H29" s="418"/>
      <c r="I29" s="120"/>
      <c r="J29" s="120"/>
      <c r="K29" s="120"/>
      <c r="L29" s="122"/>
      <c r="S29" s="120"/>
      <c r="T29" s="120"/>
      <c r="U29" s="120"/>
      <c r="V29" s="120"/>
      <c r="W29" s="120"/>
      <c r="X29" s="120"/>
      <c r="Y29" s="120"/>
      <c r="Z29" s="120"/>
      <c r="AA29" s="120"/>
      <c r="AB29" s="120"/>
      <c r="AC29" s="120"/>
      <c r="AD29" s="120"/>
      <c r="AE29" s="120"/>
    </row>
    <row r="30" spans="1:31" s="2" customFormat="1" ht="6.95" customHeight="1">
      <c r="A30" s="35"/>
      <c r="B30" s="40"/>
      <c r="C30" s="35"/>
      <c r="D30" s="35"/>
      <c r="E30" s="35"/>
      <c r="F30" s="35"/>
      <c r="G30" s="35"/>
      <c r="H30" s="35"/>
      <c r="I30" s="35"/>
      <c r="J30" s="35"/>
      <c r="K30" s="35"/>
      <c r="L30" s="52"/>
      <c r="S30" s="35"/>
      <c r="T30" s="35"/>
      <c r="U30" s="35"/>
      <c r="V30" s="35"/>
      <c r="W30" s="35"/>
      <c r="X30" s="35"/>
      <c r="Y30" s="35"/>
      <c r="Z30" s="35"/>
      <c r="AA30" s="35"/>
      <c r="AB30" s="35"/>
      <c r="AC30" s="35"/>
      <c r="AD30" s="35"/>
      <c r="AE30" s="35"/>
    </row>
    <row r="31" spans="1:31" s="2" customFormat="1" ht="6.95" customHeight="1">
      <c r="A31" s="35"/>
      <c r="B31" s="40"/>
      <c r="C31" s="35"/>
      <c r="D31" s="123"/>
      <c r="E31" s="123"/>
      <c r="F31" s="123"/>
      <c r="G31" s="123"/>
      <c r="H31" s="123"/>
      <c r="I31" s="123"/>
      <c r="J31" s="123"/>
      <c r="K31" s="123"/>
      <c r="L31" s="52"/>
      <c r="S31" s="35"/>
      <c r="T31" s="35"/>
      <c r="U31" s="35"/>
      <c r="V31" s="35"/>
      <c r="W31" s="35"/>
      <c r="X31" s="35"/>
      <c r="Y31" s="35"/>
      <c r="Z31" s="35"/>
      <c r="AA31" s="35"/>
      <c r="AB31" s="35"/>
      <c r="AC31" s="35"/>
      <c r="AD31" s="35"/>
      <c r="AE31" s="35"/>
    </row>
    <row r="32" spans="1:31" s="2" customFormat="1" ht="25.35" customHeight="1">
      <c r="A32" s="35"/>
      <c r="B32" s="40"/>
      <c r="C32" s="35"/>
      <c r="D32" s="124" t="s">
        <v>33</v>
      </c>
      <c r="E32" s="35"/>
      <c r="F32" s="35"/>
      <c r="G32" s="35"/>
      <c r="H32" s="35"/>
      <c r="I32" s="35"/>
      <c r="J32" s="125">
        <f>J98</f>
        <v>0</v>
      </c>
      <c r="K32" s="35"/>
      <c r="L32" s="52"/>
      <c r="S32" s="35"/>
      <c r="T32" s="35"/>
      <c r="U32" s="35"/>
      <c r="V32" s="35"/>
      <c r="W32" s="35"/>
      <c r="X32" s="35"/>
      <c r="Y32" s="35"/>
      <c r="Z32" s="35"/>
      <c r="AA32" s="35"/>
      <c r="AB32" s="35"/>
      <c r="AC32" s="35"/>
      <c r="AD32" s="35"/>
      <c r="AE32" s="35"/>
    </row>
    <row r="33" spans="1:31" s="2" customFormat="1" ht="6.95" customHeight="1">
      <c r="A33" s="35"/>
      <c r="B33" s="40"/>
      <c r="C33" s="35"/>
      <c r="D33" s="123"/>
      <c r="E33" s="123"/>
      <c r="F33" s="123"/>
      <c r="G33" s="123"/>
      <c r="H33" s="123"/>
      <c r="I33" s="123"/>
      <c r="J33" s="123"/>
      <c r="K33" s="123"/>
      <c r="L33" s="52"/>
      <c r="S33" s="35"/>
      <c r="T33" s="35"/>
      <c r="U33" s="35"/>
      <c r="V33" s="35"/>
      <c r="W33" s="35"/>
      <c r="X33" s="35"/>
      <c r="Y33" s="35"/>
      <c r="Z33" s="35"/>
      <c r="AA33" s="35"/>
      <c r="AB33" s="35"/>
      <c r="AC33" s="35"/>
      <c r="AD33" s="35"/>
      <c r="AE33" s="35"/>
    </row>
    <row r="34" spans="1:31" s="2" customFormat="1" ht="14.45" customHeight="1">
      <c r="A34" s="35"/>
      <c r="B34" s="40"/>
      <c r="C34" s="35"/>
      <c r="D34" s="35"/>
      <c r="E34" s="35"/>
      <c r="F34" s="126" t="s">
        <v>35</v>
      </c>
      <c r="G34" s="35"/>
      <c r="H34" s="35"/>
      <c r="I34" s="126" t="s">
        <v>34</v>
      </c>
      <c r="J34" s="126" t="s">
        <v>36</v>
      </c>
      <c r="K34" s="35"/>
      <c r="L34" s="52"/>
      <c r="S34" s="35"/>
      <c r="T34" s="35"/>
      <c r="U34" s="35"/>
      <c r="V34" s="35"/>
      <c r="W34" s="35"/>
      <c r="X34" s="35"/>
      <c r="Y34" s="35"/>
      <c r="Z34" s="35"/>
      <c r="AA34" s="35"/>
      <c r="AB34" s="35"/>
      <c r="AC34" s="35"/>
      <c r="AD34" s="35"/>
      <c r="AE34" s="35"/>
    </row>
    <row r="35" spans="1:31" s="2" customFormat="1" ht="14.45" customHeight="1">
      <c r="A35" s="35"/>
      <c r="B35" s="40"/>
      <c r="C35" s="35"/>
      <c r="D35" s="127" t="s">
        <v>37</v>
      </c>
      <c r="E35" s="118" t="s">
        <v>38</v>
      </c>
      <c r="F35" s="128">
        <f>ROUND((SUM(BE130:BE310)),  2)</f>
        <v>0</v>
      </c>
      <c r="G35" s="35"/>
      <c r="H35" s="35"/>
      <c r="I35" s="129">
        <v>0.21</v>
      </c>
      <c r="J35" s="128">
        <f>ROUND(((SUM(BE130:BE310))*I35),  2)</f>
        <v>0</v>
      </c>
      <c r="K35" s="35"/>
      <c r="L35" s="52"/>
      <c r="S35" s="35"/>
      <c r="T35" s="35"/>
      <c r="U35" s="35"/>
      <c r="V35" s="35"/>
      <c r="W35" s="35"/>
      <c r="X35" s="35"/>
      <c r="Y35" s="35"/>
      <c r="Z35" s="35"/>
      <c r="AA35" s="35"/>
      <c r="AB35" s="35"/>
      <c r="AC35" s="35"/>
      <c r="AD35" s="35"/>
      <c r="AE35" s="35"/>
    </row>
    <row r="36" spans="1:31" s="2" customFormat="1" ht="14.45" customHeight="1">
      <c r="A36" s="35"/>
      <c r="B36" s="40"/>
      <c r="C36" s="35"/>
      <c r="D36" s="35"/>
      <c r="E36" s="118" t="s">
        <v>39</v>
      </c>
      <c r="F36" s="128">
        <f>ROUND((SUM(BF130:BF310)),  2)</f>
        <v>0</v>
      </c>
      <c r="G36" s="35"/>
      <c r="H36" s="35"/>
      <c r="I36" s="129">
        <v>0.12</v>
      </c>
      <c r="J36" s="128">
        <f>ROUND(((SUM(BF130:BF310))*I36),  2)</f>
        <v>0</v>
      </c>
      <c r="K36" s="35"/>
      <c r="L36" s="52"/>
      <c r="S36" s="35"/>
      <c r="T36" s="35"/>
      <c r="U36" s="35"/>
      <c r="V36" s="35"/>
      <c r="W36" s="35"/>
      <c r="X36" s="35"/>
      <c r="Y36" s="35"/>
      <c r="Z36" s="35"/>
      <c r="AA36" s="35"/>
      <c r="AB36" s="35"/>
      <c r="AC36" s="35"/>
      <c r="AD36" s="35"/>
      <c r="AE36" s="35"/>
    </row>
    <row r="37" spans="1:31" s="2" customFormat="1" ht="14.45" hidden="1" customHeight="1">
      <c r="A37" s="35"/>
      <c r="B37" s="40"/>
      <c r="C37" s="35"/>
      <c r="D37" s="35"/>
      <c r="E37" s="118" t="s">
        <v>40</v>
      </c>
      <c r="F37" s="128">
        <f>ROUND((SUM(BG130:BG310)),  2)</f>
        <v>0</v>
      </c>
      <c r="G37" s="35"/>
      <c r="H37" s="35"/>
      <c r="I37" s="129">
        <v>0.21</v>
      </c>
      <c r="J37" s="128">
        <f>0</f>
        <v>0</v>
      </c>
      <c r="K37" s="35"/>
      <c r="L37" s="52"/>
      <c r="S37" s="35"/>
      <c r="T37" s="35"/>
      <c r="U37" s="35"/>
      <c r="V37" s="35"/>
      <c r="W37" s="35"/>
      <c r="X37" s="35"/>
      <c r="Y37" s="35"/>
      <c r="Z37" s="35"/>
      <c r="AA37" s="35"/>
      <c r="AB37" s="35"/>
      <c r="AC37" s="35"/>
      <c r="AD37" s="35"/>
      <c r="AE37" s="35"/>
    </row>
    <row r="38" spans="1:31" s="2" customFormat="1" ht="14.45" hidden="1" customHeight="1">
      <c r="A38" s="35"/>
      <c r="B38" s="40"/>
      <c r="C38" s="35"/>
      <c r="D38" s="35"/>
      <c r="E38" s="118" t="s">
        <v>41</v>
      </c>
      <c r="F38" s="128">
        <f>ROUND((SUM(BH130:BH310)),  2)</f>
        <v>0</v>
      </c>
      <c r="G38" s="35"/>
      <c r="H38" s="35"/>
      <c r="I38" s="129">
        <v>0.12</v>
      </c>
      <c r="J38" s="128">
        <f>0</f>
        <v>0</v>
      </c>
      <c r="K38" s="35"/>
      <c r="L38" s="52"/>
      <c r="S38" s="35"/>
      <c r="T38" s="35"/>
      <c r="U38" s="35"/>
      <c r="V38" s="35"/>
      <c r="W38" s="35"/>
      <c r="X38" s="35"/>
      <c r="Y38" s="35"/>
      <c r="Z38" s="35"/>
      <c r="AA38" s="35"/>
      <c r="AB38" s="35"/>
      <c r="AC38" s="35"/>
      <c r="AD38" s="35"/>
      <c r="AE38" s="35"/>
    </row>
    <row r="39" spans="1:31" s="2" customFormat="1" ht="14.45" hidden="1" customHeight="1">
      <c r="A39" s="35"/>
      <c r="B39" s="40"/>
      <c r="C39" s="35"/>
      <c r="D39" s="35"/>
      <c r="E39" s="118" t="s">
        <v>42</v>
      </c>
      <c r="F39" s="128">
        <f>ROUND((SUM(BI130:BI310)),  2)</f>
        <v>0</v>
      </c>
      <c r="G39" s="35"/>
      <c r="H39" s="35"/>
      <c r="I39" s="129">
        <v>0</v>
      </c>
      <c r="J39" s="128">
        <f>0</f>
        <v>0</v>
      </c>
      <c r="K39" s="35"/>
      <c r="L39" s="52"/>
      <c r="S39" s="35"/>
      <c r="T39" s="35"/>
      <c r="U39" s="35"/>
      <c r="V39" s="35"/>
      <c r="W39" s="35"/>
      <c r="X39" s="35"/>
      <c r="Y39" s="35"/>
      <c r="Z39" s="35"/>
      <c r="AA39" s="35"/>
      <c r="AB39" s="35"/>
      <c r="AC39" s="35"/>
      <c r="AD39" s="35"/>
      <c r="AE39" s="35"/>
    </row>
    <row r="40" spans="1:31" s="2" customFormat="1" ht="6.95" customHeight="1">
      <c r="A40" s="35"/>
      <c r="B40" s="40"/>
      <c r="C40" s="35"/>
      <c r="D40" s="35"/>
      <c r="E40" s="35"/>
      <c r="F40" s="35"/>
      <c r="G40" s="35"/>
      <c r="H40" s="35"/>
      <c r="I40" s="35"/>
      <c r="J40" s="35"/>
      <c r="K40" s="35"/>
      <c r="L40" s="52"/>
      <c r="S40" s="35"/>
      <c r="T40" s="35"/>
      <c r="U40" s="35"/>
      <c r="V40" s="35"/>
      <c r="W40" s="35"/>
      <c r="X40" s="35"/>
      <c r="Y40" s="35"/>
      <c r="Z40" s="35"/>
      <c r="AA40" s="35"/>
      <c r="AB40" s="35"/>
      <c r="AC40" s="35"/>
      <c r="AD40" s="35"/>
      <c r="AE40" s="35"/>
    </row>
    <row r="41" spans="1:31" s="2" customFormat="1" ht="25.35" customHeight="1">
      <c r="A41" s="35"/>
      <c r="B41" s="40"/>
      <c r="C41" s="130"/>
      <c r="D41" s="131" t="s">
        <v>43</v>
      </c>
      <c r="E41" s="132"/>
      <c r="F41" s="132"/>
      <c r="G41" s="133" t="s">
        <v>44</v>
      </c>
      <c r="H41" s="134" t="s">
        <v>7622</v>
      </c>
      <c r="I41" s="132"/>
      <c r="J41" s="135">
        <f>SUM(J32:J39)</f>
        <v>0</v>
      </c>
      <c r="K41" s="136"/>
      <c r="L41" s="52"/>
      <c r="S41" s="35"/>
      <c r="T41" s="35"/>
      <c r="U41" s="35"/>
      <c r="V41" s="35"/>
      <c r="W41" s="35"/>
      <c r="X41" s="35"/>
      <c r="Y41" s="35"/>
      <c r="Z41" s="35"/>
      <c r="AA41" s="35"/>
      <c r="AB41" s="35"/>
      <c r="AC41" s="35"/>
      <c r="AD41" s="35"/>
      <c r="AE41" s="35"/>
    </row>
    <row r="42" spans="1:31" s="2" customFormat="1" ht="14.45" customHeight="1">
      <c r="A42" s="35"/>
      <c r="B42" s="40"/>
      <c r="C42" s="35"/>
      <c r="D42" s="35"/>
      <c r="E42" s="35"/>
      <c r="F42" s="35"/>
      <c r="G42" s="35"/>
      <c r="H42" s="35"/>
      <c r="I42" s="35"/>
      <c r="J42" s="35"/>
      <c r="K42" s="35"/>
      <c r="L42" s="52"/>
      <c r="S42" s="35"/>
      <c r="T42" s="35"/>
      <c r="U42" s="35"/>
      <c r="V42" s="35"/>
      <c r="W42" s="35"/>
      <c r="X42" s="35"/>
      <c r="Y42" s="35"/>
      <c r="Z42" s="35"/>
      <c r="AA42" s="35"/>
      <c r="AB42" s="35"/>
      <c r="AC42" s="35"/>
      <c r="AD42" s="35"/>
      <c r="AE42" s="35"/>
    </row>
    <row r="43" spans="1:31" s="1" customFormat="1" ht="14.45" customHeight="1">
      <c r="B43" s="21"/>
      <c r="L43" s="21"/>
    </row>
    <row r="44" spans="1:31" s="1" customFormat="1" ht="14.45" customHeight="1">
      <c r="B44" s="21"/>
      <c r="L44" s="21"/>
    </row>
    <row r="45" spans="1:31" s="1" customFormat="1" ht="14.45" customHeight="1">
      <c r="B45" s="21"/>
      <c r="L45" s="21"/>
    </row>
    <row r="46" spans="1:31" s="1" customFormat="1" ht="14.45" customHeight="1">
      <c r="B46" s="21"/>
      <c r="L46" s="21"/>
    </row>
    <row r="47" spans="1:31" s="1" customFormat="1" ht="14.45" customHeight="1">
      <c r="B47" s="21"/>
      <c r="L47" s="21"/>
    </row>
    <row r="48" spans="1:31" s="1" customFormat="1" ht="14.45" customHeight="1">
      <c r="B48" s="21"/>
      <c r="L48" s="21"/>
    </row>
    <row r="49" spans="1:31" s="1" customFormat="1" ht="14.45" customHeight="1">
      <c r="B49" s="21"/>
      <c r="L49" s="21"/>
    </row>
    <row r="50" spans="1:31" s="2" customFormat="1" ht="14.45" customHeight="1">
      <c r="B50" s="52"/>
      <c r="D50" s="137" t="s">
        <v>45</v>
      </c>
      <c r="E50" s="138"/>
      <c r="F50" s="138"/>
      <c r="G50" s="137" t="s">
        <v>46</v>
      </c>
      <c r="H50" s="138"/>
      <c r="I50" s="138"/>
      <c r="J50" s="138"/>
      <c r="K50" s="138"/>
      <c r="L50" s="52"/>
    </row>
    <row r="51" spans="1:31">
      <c r="B51" s="21"/>
      <c r="L51" s="21"/>
    </row>
    <row r="52" spans="1:31">
      <c r="B52" s="21"/>
      <c r="L52" s="21"/>
    </row>
    <row r="53" spans="1:31">
      <c r="B53" s="21"/>
      <c r="L53" s="21"/>
    </row>
    <row r="54" spans="1:31">
      <c r="B54" s="21"/>
      <c r="L54" s="21"/>
    </row>
    <row r="55" spans="1:31">
      <c r="B55" s="21"/>
      <c r="L55" s="21"/>
    </row>
    <row r="56" spans="1:31">
      <c r="B56" s="21"/>
      <c r="L56" s="21"/>
    </row>
    <row r="57" spans="1:31">
      <c r="B57" s="21"/>
      <c r="L57" s="21"/>
    </row>
    <row r="58" spans="1:31">
      <c r="B58" s="21"/>
      <c r="L58" s="21"/>
    </row>
    <row r="59" spans="1:31">
      <c r="B59" s="21"/>
      <c r="L59" s="21"/>
    </row>
    <row r="60" spans="1:31">
      <c r="B60" s="21"/>
      <c r="L60" s="21"/>
    </row>
    <row r="61" spans="1:31" s="2" customFormat="1" ht="12.75">
      <c r="A61" s="35"/>
      <c r="B61" s="40"/>
      <c r="C61" s="35"/>
      <c r="D61" s="139" t="s">
        <v>47</v>
      </c>
      <c r="E61" s="140"/>
      <c r="F61" s="141" t="s">
        <v>48</v>
      </c>
      <c r="G61" s="139" t="s">
        <v>47</v>
      </c>
      <c r="H61" s="140"/>
      <c r="I61" s="140"/>
      <c r="J61" s="142" t="s">
        <v>48</v>
      </c>
      <c r="K61" s="140"/>
      <c r="L61" s="52"/>
      <c r="S61" s="35"/>
      <c r="T61" s="35"/>
      <c r="U61" s="35"/>
      <c r="V61" s="35"/>
      <c r="W61" s="35"/>
      <c r="X61" s="35"/>
      <c r="Y61" s="35"/>
      <c r="Z61" s="35"/>
      <c r="AA61" s="35"/>
      <c r="AB61" s="35"/>
      <c r="AC61" s="35"/>
      <c r="AD61" s="35"/>
      <c r="AE61" s="35"/>
    </row>
    <row r="62" spans="1:31">
      <c r="B62" s="21"/>
      <c r="L62" s="21"/>
    </row>
    <row r="63" spans="1:31">
      <c r="B63" s="21"/>
      <c r="L63" s="21"/>
    </row>
    <row r="64" spans="1:31">
      <c r="B64" s="21"/>
      <c r="L64" s="21"/>
    </row>
    <row r="65" spans="1:31" s="2" customFormat="1" ht="12.75">
      <c r="A65" s="35"/>
      <c r="B65" s="40"/>
      <c r="C65" s="35"/>
      <c r="D65" s="137" t="s">
        <v>49</v>
      </c>
      <c r="E65" s="143"/>
      <c r="F65" s="143"/>
      <c r="G65" s="137" t="s">
        <v>50</v>
      </c>
      <c r="H65" s="143"/>
      <c r="I65" s="143"/>
      <c r="J65" s="143"/>
      <c r="K65" s="143"/>
      <c r="L65" s="52"/>
      <c r="S65" s="35"/>
      <c r="T65" s="35"/>
      <c r="U65" s="35"/>
      <c r="V65" s="35"/>
      <c r="W65" s="35"/>
      <c r="X65" s="35"/>
      <c r="Y65" s="35"/>
      <c r="Z65" s="35"/>
      <c r="AA65" s="35"/>
      <c r="AB65" s="35"/>
      <c r="AC65" s="35"/>
      <c r="AD65" s="35"/>
      <c r="AE65" s="35"/>
    </row>
    <row r="66" spans="1:31">
      <c r="B66" s="21"/>
      <c r="L66" s="21"/>
    </row>
    <row r="67" spans="1:31">
      <c r="B67" s="21"/>
      <c r="L67" s="21"/>
    </row>
    <row r="68" spans="1:31">
      <c r="B68" s="21"/>
      <c r="L68" s="21"/>
    </row>
    <row r="69" spans="1:31">
      <c r="B69" s="21"/>
      <c r="L69" s="21"/>
    </row>
    <row r="70" spans="1:31">
      <c r="B70" s="21"/>
      <c r="L70" s="21"/>
    </row>
    <row r="71" spans="1:31">
      <c r="B71" s="21"/>
      <c r="L71" s="21"/>
    </row>
    <row r="72" spans="1:31">
      <c r="B72" s="21"/>
      <c r="L72" s="21"/>
    </row>
    <row r="73" spans="1:31">
      <c r="B73" s="21"/>
      <c r="L73" s="21"/>
    </row>
    <row r="74" spans="1:31">
      <c r="B74" s="21"/>
      <c r="L74" s="21"/>
    </row>
    <row r="75" spans="1:31">
      <c r="B75" s="21"/>
      <c r="L75" s="21"/>
    </row>
    <row r="76" spans="1:31" s="2" customFormat="1" ht="12.75">
      <c r="A76" s="35"/>
      <c r="B76" s="40"/>
      <c r="C76" s="35"/>
      <c r="D76" s="139" t="s">
        <v>47</v>
      </c>
      <c r="E76" s="140"/>
      <c r="F76" s="141" t="s">
        <v>48</v>
      </c>
      <c r="G76" s="139" t="s">
        <v>47</v>
      </c>
      <c r="H76" s="140"/>
      <c r="I76" s="140"/>
      <c r="J76" s="142" t="s">
        <v>48</v>
      </c>
      <c r="K76" s="140"/>
      <c r="L76" s="52"/>
      <c r="S76" s="35"/>
      <c r="T76" s="35"/>
      <c r="U76" s="35"/>
      <c r="V76" s="35"/>
      <c r="W76" s="35"/>
      <c r="X76" s="35"/>
      <c r="Y76" s="35"/>
      <c r="Z76" s="35"/>
      <c r="AA76" s="35"/>
      <c r="AB76" s="35"/>
      <c r="AC76" s="35"/>
      <c r="AD76" s="35"/>
      <c r="AE76" s="35"/>
    </row>
    <row r="77" spans="1:31" s="2" customFormat="1" ht="14.45" customHeight="1">
      <c r="A77" s="35"/>
      <c r="B77" s="144"/>
      <c r="C77" s="145"/>
      <c r="D77" s="145"/>
      <c r="E77" s="145"/>
      <c r="F77" s="145"/>
      <c r="G77" s="145"/>
      <c r="H77" s="145"/>
      <c r="I77" s="145"/>
      <c r="J77" s="145"/>
      <c r="K77" s="145"/>
      <c r="L77" s="52"/>
      <c r="S77" s="35"/>
      <c r="T77" s="35"/>
      <c r="U77" s="35"/>
      <c r="V77" s="35"/>
      <c r="W77" s="35"/>
      <c r="X77" s="35"/>
      <c r="Y77" s="35"/>
      <c r="Z77" s="35"/>
      <c r="AA77" s="35"/>
      <c r="AB77" s="35"/>
      <c r="AC77" s="35"/>
      <c r="AD77" s="35"/>
      <c r="AE77" s="35"/>
    </row>
    <row r="81" spans="1:31" s="2" customFormat="1" ht="6.95" customHeight="1">
      <c r="A81" s="35"/>
      <c r="B81" s="146"/>
      <c r="C81" s="147"/>
      <c r="D81" s="147"/>
      <c r="E81" s="147"/>
      <c r="F81" s="147"/>
      <c r="G81" s="147"/>
      <c r="H81" s="147"/>
      <c r="I81" s="147"/>
      <c r="J81" s="147"/>
      <c r="K81" s="147"/>
      <c r="L81" s="52"/>
      <c r="S81" s="35"/>
      <c r="T81" s="35"/>
      <c r="U81" s="35"/>
      <c r="V81" s="35"/>
      <c r="W81" s="35"/>
      <c r="X81" s="35"/>
      <c r="Y81" s="35"/>
      <c r="Z81" s="35"/>
      <c r="AA81" s="35"/>
      <c r="AB81" s="35"/>
      <c r="AC81" s="35"/>
      <c r="AD81" s="35"/>
      <c r="AE81" s="35"/>
    </row>
    <row r="82" spans="1:31" s="2" customFormat="1" ht="24.95" customHeight="1">
      <c r="A82" s="35"/>
      <c r="B82" s="36"/>
      <c r="C82" s="24" t="s">
        <v>242</v>
      </c>
      <c r="D82" s="37"/>
      <c r="E82" s="37"/>
      <c r="F82" s="37"/>
      <c r="G82" s="37"/>
      <c r="H82" s="37"/>
      <c r="I82" s="37"/>
      <c r="J82" s="37"/>
      <c r="K82" s="37"/>
      <c r="L82" s="52"/>
      <c r="S82" s="35"/>
      <c r="T82" s="35"/>
      <c r="U82" s="35"/>
      <c r="V82" s="35"/>
      <c r="W82" s="35"/>
      <c r="X82" s="35"/>
      <c r="Y82" s="35"/>
      <c r="Z82" s="35"/>
      <c r="AA82" s="35"/>
      <c r="AB82" s="35"/>
      <c r="AC82" s="35"/>
      <c r="AD82" s="35"/>
      <c r="AE82" s="35"/>
    </row>
    <row r="83" spans="1:31" s="2" customFormat="1" ht="6.95" customHeight="1">
      <c r="A83" s="35"/>
      <c r="B83" s="36"/>
      <c r="C83" s="37"/>
      <c r="D83" s="37"/>
      <c r="E83" s="37"/>
      <c r="F83" s="37"/>
      <c r="G83" s="37"/>
      <c r="H83" s="37"/>
      <c r="I83" s="37"/>
      <c r="J83" s="37"/>
      <c r="K83" s="37"/>
      <c r="L83" s="52"/>
      <c r="S83" s="35"/>
      <c r="T83" s="35"/>
      <c r="U83" s="35"/>
      <c r="V83" s="35"/>
      <c r="W83" s="35"/>
      <c r="X83" s="35"/>
      <c r="Y83" s="35"/>
      <c r="Z83" s="35"/>
      <c r="AA83" s="35"/>
      <c r="AB83" s="35"/>
      <c r="AC83" s="35"/>
      <c r="AD83" s="35"/>
      <c r="AE83" s="35"/>
    </row>
    <row r="84" spans="1:31" s="2" customFormat="1" ht="12" customHeight="1">
      <c r="A84" s="35"/>
      <c r="B84" s="36"/>
      <c r="C84" s="30" t="s">
        <v>15</v>
      </c>
      <c r="D84" s="37"/>
      <c r="E84" s="37"/>
      <c r="F84" s="37"/>
      <c r="G84" s="37"/>
      <c r="H84" s="37"/>
      <c r="I84" s="37"/>
      <c r="J84" s="37"/>
      <c r="K84" s="37"/>
      <c r="L84" s="52"/>
      <c r="S84" s="35"/>
      <c r="T84" s="35"/>
      <c r="U84" s="35"/>
      <c r="V84" s="35"/>
      <c r="W84" s="35"/>
      <c r="X84" s="35"/>
      <c r="Y84" s="35"/>
      <c r="Z84" s="35"/>
      <c r="AA84" s="35"/>
      <c r="AB84" s="35"/>
      <c r="AC84" s="35"/>
      <c r="AD84" s="35"/>
      <c r="AE84" s="35"/>
    </row>
    <row r="85" spans="1:31" s="2" customFormat="1" ht="16.5" customHeight="1">
      <c r="A85" s="35"/>
      <c r="B85" s="36"/>
      <c r="C85" s="37"/>
      <c r="D85" s="37"/>
      <c r="E85" s="410" t="str">
        <f>E7</f>
        <v>Modernizace teplárny OB6</v>
      </c>
      <c r="F85" s="411"/>
      <c r="G85" s="411"/>
      <c r="H85" s="411"/>
      <c r="I85" s="37"/>
      <c r="J85" s="37"/>
      <c r="K85" s="37"/>
      <c r="L85" s="52"/>
      <c r="S85" s="35"/>
      <c r="T85" s="35"/>
      <c r="U85" s="35"/>
      <c r="V85" s="35"/>
      <c r="W85" s="35"/>
      <c r="X85" s="35"/>
      <c r="Y85" s="35"/>
      <c r="Z85" s="35"/>
      <c r="AA85" s="35"/>
      <c r="AB85" s="35"/>
      <c r="AC85" s="35"/>
      <c r="AD85" s="35"/>
      <c r="AE85" s="35"/>
    </row>
    <row r="86" spans="1:31" s="1" customFormat="1" ht="12" customHeight="1">
      <c r="B86" s="22"/>
      <c r="C86" s="30" t="s">
        <v>241</v>
      </c>
      <c r="D86" s="23"/>
      <c r="E86" s="23"/>
      <c r="F86" s="23"/>
      <c r="G86" s="23"/>
      <c r="H86" s="23"/>
      <c r="I86" s="23"/>
      <c r="J86" s="23"/>
      <c r="K86" s="23"/>
      <c r="L86" s="21"/>
    </row>
    <row r="87" spans="1:31" s="2" customFormat="1" ht="23.25" customHeight="1">
      <c r="A87" s="35"/>
      <c r="B87" s="36"/>
      <c r="C87" s="37"/>
      <c r="D87" s="37"/>
      <c r="E87" s="410" t="s">
        <v>5433</v>
      </c>
      <c r="F87" s="409"/>
      <c r="G87" s="409"/>
      <c r="H87" s="409"/>
      <c r="I87" s="37"/>
      <c r="J87" s="37"/>
      <c r="K87" s="37"/>
      <c r="L87" s="52"/>
      <c r="S87" s="35"/>
      <c r="T87" s="35"/>
      <c r="U87" s="35"/>
      <c r="V87" s="35"/>
      <c r="W87" s="35"/>
      <c r="X87" s="35"/>
      <c r="Y87" s="35"/>
      <c r="Z87" s="35"/>
      <c r="AA87" s="35"/>
      <c r="AB87" s="35"/>
      <c r="AC87" s="35"/>
      <c r="AD87" s="35"/>
      <c r="AE87" s="35"/>
    </row>
    <row r="88" spans="1:31" s="2" customFormat="1" ht="12" customHeight="1">
      <c r="A88" s="35"/>
      <c r="B88" s="36"/>
      <c r="C88" s="30" t="s">
        <v>432</v>
      </c>
      <c r="D88" s="37"/>
      <c r="E88" s="37"/>
      <c r="F88" s="37"/>
      <c r="G88" s="37"/>
      <c r="H88" s="37"/>
      <c r="I88" s="37"/>
      <c r="J88" s="37"/>
      <c r="K88" s="37"/>
      <c r="L88" s="52"/>
      <c r="S88" s="35"/>
      <c r="T88" s="35"/>
      <c r="U88" s="35"/>
      <c r="V88" s="35"/>
      <c r="W88" s="35"/>
      <c r="X88" s="35"/>
      <c r="Y88" s="35"/>
      <c r="Z88" s="35"/>
      <c r="AA88" s="35"/>
      <c r="AB88" s="35"/>
      <c r="AC88" s="35"/>
      <c r="AD88" s="35"/>
      <c r="AE88" s="35"/>
    </row>
    <row r="89" spans="1:31" s="2" customFormat="1" ht="30" customHeight="1">
      <c r="A89" s="35"/>
      <c r="B89" s="36"/>
      <c r="C89" s="37"/>
      <c r="D89" s="37"/>
      <c r="E89" s="384" t="str">
        <f>E11</f>
        <v>SO 201-202.2-D1.1 - Architektonicko-stavební a konstrukční řešení</v>
      </c>
      <c r="F89" s="409"/>
      <c r="G89" s="409"/>
      <c r="H89" s="409"/>
      <c r="I89" s="37"/>
      <c r="J89" s="37"/>
      <c r="K89" s="37"/>
      <c r="L89" s="52"/>
      <c r="S89" s="35"/>
      <c r="T89" s="35"/>
      <c r="U89" s="35"/>
      <c r="V89" s="35"/>
      <c r="W89" s="35"/>
      <c r="X89" s="35"/>
      <c r="Y89" s="35"/>
      <c r="Z89" s="35"/>
      <c r="AA89" s="35"/>
      <c r="AB89" s="35"/>
      <c r="AC89" s="35"/>
      <c r="AD89" s="35"/>
      <c r="AE89" s="35"/>
    </row>
    <row r="90" spans="1:31" s="2" customFormat="1" ht="6.95" customHeight="1">
      <c r="A90" s="35"/>
      <c r="B90" s="36"/>
      <c r="C90" s="37"/>
      <c r="D90" s="37"/>
      <c r="E90" s="37"/>
      <c r="F90" s="37"/>
      <c r="G90" s="37"/>
      <c r="H90" s="37"/>
      <c r="I90" s="37"/>
      <c r="J90" s="37"/>
      <c r="K90" s="37"/>
      <c r="L90" s="52"/>
      <c r="S90" s="35"/>
      <c r="T90" s="35"/>
      <c r="U90" s="35"/>
      <c r="V90" s="35"/>
      <c r="W90" s="35"/>
      <c r="X90" s="35"/>
      <c r="Y90" s="35"/>
      <c r="Z90" s="35"/>
      <c r="AA90" s="35"/>
      <c r="AB90" s="35"/>
      <c r="AC90" s="35"/>
      <c r="AD90" s="35"/>
      <c r="AE90" s="35"/>
    </row>
    <row r="91" spans="1:31" s="2" customFormat="1" ht="12" customHeight="1">
      <c r="A91" s="35"/>
      <c r="B91" s="36"/>
      <c r="C91" s="30" t="s">
        <v>19</v>
      </c>
      <c r="D91" s="37"/>
      <c r="E91" s="37"/>
      <c r="F91" s="28" t="str">
        <f>F14</f>
        <v>Mladá Boleslav</v>
      </c>
      <c r="G91" s="37"/>
      <c r="H91" s="37"/>
      <c r="I91" s="30" t="s">
        <v>21</v>
      </c>
      <c r="J91" s="67">
        <f>IF(J14="","",J14)</f>
        <v>45363</v>
      </c>
      <c r="K91" s="37"/>
      <c r="L91" s="52"/>
      <c r="S91" s="35"/>
      <c r="T91" s="35"/>
      <c r="U91" s="35"/>
      <c r="V91" s="35"/>
      <c r="W91" s="35"/>
      <c r="X91" s="35"/>
      <c r="Y91" s="35"/>
      <c r="Z91" s="35"/>
      <c r="AA91" s="35"/>
      <c r="AB91" s="35"/>
      <c r="AC91" s="35"/>
      <c r="AD91" s="35"/>
      <c r="AE91" s="35"/>
    </row>
    <row r="92" spans="1:31" s="2" customFormat="1" ht="6.95" customHeight="1">
      <c r="A92" s="35"/>
      <c r="B92" s="36"/>
      <c r="C92" s="37"/>
      <c r="D92" s="37"/>
      <c r="E92" s="37"/>
      <c r="F92" s="37"/>
      <c r="G92" s="37"/>
      <c r="H92" s="37"/>
      <c r="I92" s="37"/>
      <c r="J92" s="37"/>
      <c r="K92" s="37"/>
      <c r="L92" s="52"/>
      <c r="S92" s="35"/>
      <c r="T92" s="35"/>
      <c r="U92" s="35"/>
      <c r="V92" s="35"/>
      <c r="W92" s="35"/>
      <c r="X92" s="35"/>
      <c r="Y92" s="35"/>
      <c r="Z92" s="35"/>
      <c r="AA92" s="35"/>
      <c r="AB92" s="35"/>
      <c r="AC92" s="35"/>
      <c r="AD92" s="35"/>
      <c r="AE92" s="35"/>
    </row>
    <row r="93" spans="1:31" s="2" customFormat="1" ht="15.2" customHeight="1">
      <c r="A93" s="35"/>
      <c r="B93" s="36"/>
      <c r="C93" s="30" t="s">
        <v>22</v>
      </c>
      <c r="D93" s="37"/>
      <c r="E93" s="37"/>
      <c r="F93" s="28" t="str">
        <f>E17</f>
        <v xml:space="preserve">ŠKO-ENERGO s.r.o. </v>
      </c>
      <c r="G93" s="37"/>
      <c r="H93" s="37"/>
      <c r="I93" s="30" t="s">
        <v>28</v>
      </c>
      <c r="J93" s="33" t="str">
        <f>E23</f>
        <v>AFRY CZ s.r.o.</v>
      </c>
      <c r="K93" s="37"/>
      <c r="L93" s="52"/>
      <c r="S93" s="35"/>
      <c r="T93" s="35"/>
      <c r="U93" s="35"/>
      <c r="V93" s="35"/>
      <c r="W93" s="35"/>
      <c r="X93" s="35"/>
      <c r="Y93" s="35"/>
      <c r="Z93" s="35"/>
      <c r="AA93" s="35"/>
      <c r="AB93" s="35"/>
      <c r="AC93" s="35"/>
      <c r="AD93" s="35"/>
      <c r="AE93" s="35"/>
    </row>
    <row r="94" spans="1:31" s="2" customFormat="1" ht="15.2" customHeight="1">
      <c r="A94" s="35"/>
      <c r="B94" s="36"/>
      <c r="C94" s="30" t="s">
        <v>26</v>
      </c>
      <c r="D94" s="37"/>
      <c r="E94" s="37"/>
      <c r="F94" s="28" t="str">
        <f>IF(E20="","",E20)</f>
        <v>Vyplň údaj</v>
      </c>
      <c r="G94" s="37"/>
      <c r="H94" s="37"/>
      <c r="I94" s="30" t="s">
        <v>31</v>
      </c>
      <c r="J94" s="33" t="str">
        <f>E26</f>
        <v>AFRY CZ s.r.o.</v>
      </c>
      <c r="K94" s="37"/>
      <c r="L94" s="52"/>
      <c r="S94" s="35"/>
      <c r="T94" s="35"/>
      <c r="U94" s="35"/>
      <c r="V94" s="35"/>
      <c r="W94" s="35"/>
      <c r="X94" s="35"/>
      <c r="Y94" s="35"/>
      <c r="Z94" s="35"/>
      <c r="AA94" s="35"/>
      <c r="AB94" s="35"/>
      <c r="AC94" s="35"/>
      <c r="AD94" s="35"/>
      <c r="AE94" s="35"/>
    </row>
    <row r="95" spans="1:31" s="2" customFormat="1" ht="10.35" customHeight="1">
      <c r="A95" s="35"/>
      <c r="B95" s="36"/>
      <c r="C95" s="37"/>
      <c r="D95" s="37"/>
      <c r="E95" s="37"/>
      <c r="F95" s="37"/>
      <c r="G95" s="37"/>
      <c r="H95" s="37"/>
      <c r="I95" s="37"/>
      <c r="J95" s="37"/>
      <c r="K95" s="37"/>
      <c r="L95" s="52"/>
      <c r="S95" s="35"/>
      <c r="T95" s="35"/>
      <c r="U95" s="35"/>
      <c r="V95" s="35"/>
      <c r="W95" s="35"/>
      <c r="X95" s="35"/>
      <c r="Y95" s="35"/>
      <c r="Z95" s="35"/>
      <c r="AA95" s="35"/>
      <c r="AB95" s="35"/>
      <c r="AC95" s="35"/>
      <c r="AD95" s="35"/>
      <c r="AE95" s="35"/>
    </row>
    <row r="96" spans="1:31" s="2" customFormat="1" ht="29.25" customHeight="1">
      <c r="A96" s="35"/>
      <c r="B96" s="36"/>
      <c r="C96" s="148" t="s">
        <v>243</v>
      </c>
      <c r="D96" s="149"/>
      <c r="E96" s="149"/>
      <c r="F96" s="149"/>
      <c r="G96" s="149"/>
      <c r="H96" s="149"/>
      <c r="I96" s="149"/>
      <c r="J96" s="150" t="s">
        <v>7631</v>
      </c>
      <c r="K96" s="149"/>
      <c r="L96" s="52"/>
      <c r="S96" s="35"/>
      <c r="T96" s="35"/>
      <c r="U96" s="35"/>
      <c r="V96" s="35"/>
      <c r="W96" s="35"/>
      <c r="X96" s="35"/>
      <c r="Y96" s="35"/>
      <c r="Z96" s="35"/>
      <c r="AA96" s="35"/>
      <c r="AB96" s="35"/>
      <c r="AC96" s="35"/>
      <c r="AD96" s="35"/>
      <c r="AE96" s="35"/>
    </row>
    <row r="97" spans="1:47" s="2" customFormat="1" ht="10.35" customHeight="1">
      <c r="A97" s="35"/>
      <c r="B97" s="36"/>
      <c r="C97" s="37"/>
      <c r="D97" s="37"/>
      <c r="E97" s="37"/>
      <c r="F97" s="37"/>
      <c r="G97" s="37"/>
      <c r="H97" s="37"/>
      <c r="I97" s="37"/>
      <c r="J97" s="37"/>
      <c r="K97" s="37"/>
      <c r="L97" s="52"/>
      <c r="S97" s="35"/>
      <c r="T97" s="35"/>
      <c r="U97" s="35"/>
      <c r="V97" s="35"/>
      <c r="W97" s="35"/>
      <c r="X97" s="35"/>
      <c r="Y97" s="35"/>
      <c r="Z97" s="35"/>
      <c r="AA97" s="35"/>
      <c r="AB97" s="35"/>
      <c r="AC97" s="35"/>
      <c r="AD97" s="35"/>
      <c r="AE97" s="35"/>
    </row>
    <row r="98" spans="1:47" s="2" customFormat="1" ht="22.9" customHeight="1">
      <c r="A98" s="35"/>
      <c r="B98" s="36"/>
      <c r="C98" s="151" t="s">
        <v>244</v>
      </c>
      <c r="D98" s="37"/>
      <c r="E98" s="37"/>
      <c r="F98" s="37"/>
      <c r="G98" s="37"/>
      <c r="H98" s="37"/>
      <c r="I98" s="37"/>
      <c r="J98" s="85">
        <f>J99+J106</f>
        <v>0</v>
      </c>
      <c r="K98" s="37"/>
      <c r="L98" s="52"/>
      <c r="S98" s="35"/>
      <c r="T98" s="35"/>
      <c r="U98" s="35"/>
      <c r="V98" s="35"/>
      <c r="W98" s="35"/>
      <c r="X98" s="35"/>
      <c r="Y98" s="35"/>
      <c r="Z98" s="35"/>
      <c r="AA98" s="35"/>
      <c r="AB98" s="35"/>
      <c r="AC98" s="35"/>
      <c r="AD98" s="35"/>
      <c r="AE98" s="35"/>
      <c r="AU98" s="18" t="s">
        <v>245</v>
      </c>
    </row>
    <row r="99" spans="1:47" s="9" customFormat="1" ht="24.95" customHeight="1">
      <c r="B99" s="152"/>
      <c r="C99" s="153"/>
      <c r="D99" s="154" t="s">
        <v>246</v>
      </c>
      <c r="E99" s="155"/>
      <c r="F99" s="155"/>
      <c r="G99" s="155"/>
      <c r="H99" s="155"/>
      <c r="I99" s="155"/>
      <c r="J99" s="156">
        <f>SUM(J100:J105)</f>
        <v>0</v>
      </c>
      <c r="K99" s="153"/>
      <c r="L99" s="157"/>
    </row>
    <row r="100" spans="1:47" s="10" customFormat="1" ht="19.899999999999999" customHeight="1">
      <c r="B100" s="158"/>
      <c r="C100" s="103"/>
      <c r="D100" s="159" t="s">
        <v>331</v>
      </c>
      <c r="E100" s="160"/>
      <c r="F100" s="160"/>
      <c r="G100" s="160"/>
      <c r="H100" s="160"/>
      <c r="I100" s="160"/>
      <c r="J100" s="161">
        <f>J132</f>
        <v>0</v>
      </c>
      <c r="K100" s="103"/>
      <c r="L100" s="162"/>
    </row>
    <row r="101" spans="1:47" s="10" customFormat="1" ht="19.899999999999999" customHeight="1">
      <c r="B101" s="158"/>
      <c r="C101" s="103"/>
      <c r="D101" s="159" t="s">
        <v>332</v>
      </c>
      <c r="E101" s="160"/>
      <c r="F101" s="160"/>
      <c r="G101" s="160"/>
      <c r="H101" s="160"/>
      <c r="I101" s="160"/>
      <c r="J101" s="161">
        <f>J171</f>
        <v>0</v>
      </c>
      <c r="K101" s="103"/>
      <c r="L101" s="162"/>
    </row>
    <row r="102" spans="1:47" s="10" customFormat="1" ht="19.899999999999999" customHeight="1">
      <c r="B102" s="158"/>
      <c r="C102" s="103"/>
      <c r="D102" s="159" t="s">
        <v>437</v>
      </c>
      <c r="E102" s="160"/>
      <c r="F102" s="160"/>
      <c r="G102" s="160"/>
      <c r="H102" s="160"/>
      <c r="I102" s="160"/>
      <c r="J102" s="161">
        <f>J264</f>
        <v>0</v>
      </c>
      <c r="K102" s="103"/>
      <c r="L102" s="162"/>
    </row>
    <row r="103" spans="1:47" s="10" customFormat="1" ht="19.899999999999999" customHeight="1">
      <c r="B103" s="158"/>
      <c r="C103" s="103"/>
      <c r="D103" s="159" t="s">
        <v>247</v>
      </c>
      <c r="E103" s="160"/>
      <c r="F103" s="160"/>
      <c r="G103" s="160"/>
      <c r="H103" s="160"/>
      <c r="I103" s="160"/>
      <c r="J103" s="161">
        <f>J269</f>
        <v>0</v>
      </c>
      <c r="K103" s="103"/>
      <c r="L103" s="162"/>
    </row>
    <row r="104" spans="1:47" s="10" customFormat="1" ht="19.899999999999999" customHeight="1">
      <c r="B104" s="158"/>
      <c r="C104" s="103"/>
      <c r="D104" s="159" t="s">
        <v>248</v>
      </c>
      <c r="E104" s="160"/>
      <c r="F104" s="160"/>
      <c r="G104" s="160"/>
      <c r="H104" s="160"/>
      <c r="I104" s="160"/>
      <c r="J104" s="161">
        <f>J277</f>
        <v>0</v>
      </c>
      <c r="K104" s="103"/>
      <c r="L104" s="162"/>
    </row>
    <row r="105" spans="1:47" s="10" customFormat="1" ht="19.899999999999999" customHeight="1">
      <c r="B105" s="158"/>
      <c r="C105" s="103"/>
      <c r="D105" s="159" t="s">
        <v>333</v>
      </c>
      <c r="E105" s="160"/>
      <c r="F105" s="160"/>
      <c r="G105" s="160"/>
      <c r="H105" s="160"/>
      <c r="I105" s="160"/>
      <c r="J105" s="161">
        <f>J284</f>
        <v>0</v>
      </c>
      <c r="K105" s="103"/>
      <c r="L105" s="162"/>
    </row>
    <row r="106" spans="1:47" s="9" customFormat="1" ht="24.95" customHeight="1">
      <c r="B106" s="152"/>
      <c r="C106" s="153"/>
      <c r="D106" s="154" t="s">
        <v>438</v>
      </c>
      <c r="E106" s="155"/>
      <c r="F106" s="155"/>
      <c r="G106" s="155"/>
      <c r="H106" s="155"/>
      <c r="I106" s="155"/>
      <c r="J106" s="156">
        <f>J286</f>
        <v>0</v>
      </c>
      <c r="K106" s="153"/>
      <c r="L106" s="157"/>
    </row>
    <row r="107" spans="1:47" s="10" customFormat="1" ht="19.899999999999999" customHeight="1">
      <c r="B107" s="158"/>
      <c r="C107" s="103"/>
      <c r="D107" s="159" t="s">
        <v>439</v>
      </c>
      <c r="E107" s="160"/>
      <c r="F107" s="160"/>
      <c r="G107" s="160"/>
      <c r="H107" s="160"/>
      <c r="I107" s="160"/>
      <c r="J107" s="161">
        <f>J287</f>
        <v>0</v>
      </c>
      <c r="K107" s="103"/>
      <c r="L107" s="162"/>
    </row>
    <row r="108" spans="1:47" s="10" customFormat="1" ht="19.899999999999999" customHeight="1">
      <c r="B108" s="158"/>
      <c r="C108" s="103"/>
      <c r="D108" s="159" t="s">
        <v>441</v>
      </c>
      <c r="E108" s="160"/>
      <c r="F108" s="160"/>
      <c r="G108" s="160"/>
      <c r="H108" s="160"/>
      <c r="I108" s="160"/>
      <c r="J108" s="161">
        <f>J299</f>
        <v>0</v>
      </c>
      <c r="K108" s="103"/>
      <c r="L108" s="162"/>
    </row>
    <row r="109" spans="1:47" s="2" customFormat="1" ht="21.75" customHeight="1">
      <c r="A109" s="35"/>
      <c r="B109" s="36"/>
      <c r="C109" s="37"/>
      <c r="D109" s="37"/>
      <c r="E109" s="37"/>
      <c r="F109" s="37"/>
      <c r="G109" s="37"/>
      <c r="H109" s="37"/>
      <c r="I109" s="37"/>
      <c r="J109" s="37"/>
      <c r="K109" s="37"/>
      <c r="L109" s="52"/>
      <c r="S109" s="35"/>
      <c r="T109" s="35"/>
      <c r="U109" s="35"/>
      <c r="V109" s="35"/>
      <c r="W109" s="35"/>
      <c r="X109" s="35"/>
      <c r="Y109" s="35"/>
      <c r="Z109" s="35"/>
      <c r="AA109" s="35"/>
      <c r="AB109" s="35"/>
      <c r="AC109" s="35"/>
      <c r="AD109" s="35"/>
      <c r="AE109" s="35"/>
    </row>
    <row r="110" spans="1:47" s="2" customFormat="1" ht="6.95" customHeight="1">
      <c r="A110" s="35"/>
      <c r="B110" s="55"/>
      <c r="C110" s="56"/>
      <c r="D110" s="56"/>
      <c r="E110" s="56"/>
      <c r="F110" s="56"/>
      <c r="G110" s="56"/>
      <c r="H110" s="56"/>
      <c r="I110" s="56"/>
      <c r="J110" s="56"/>
      <c r="K110" s="56"/>
      <c r="L110" s="52"/>
      <c r="S110" s="35"/>
      <c r="T110" s="35"/>
      <c r="U110" s="35"/>
      <c r="V110" s="35"/>
      <c r="W110" s="35"/>
      <c r="X110" s="35"/>
      <c r="Y110" s="35"/>
      <c r="Z110" s="35"/>
      <c r="AA110" s="35"/>
      <c r="AB110" s="35"/>
      <c r="AC110" s="35"/>
      <c r="AD110" s="35"/>
      <c r="AE110" s="35"/>
    </row>
    <row r="114" spans="1:31" s="2" customFormat="1" ht="6.95" customHeight="1">
      <c r="A114" s="35"/>
      <c r="B114" s="57"/>
      <c r="C114" s="58"/>
      <c r="D114" s="58"/>
      <c r="E114" s="58"/>
      <c r="F114" s="58"/>
      <c r="G114" s="58"/>
      <c r="H114" s="58"/>
      <c r="I114" s="58"/>
      <c r="J114" s="58"/>
      <c r="K114" s="58"/>
      <c r="L114" s="52"/>
      <c r="S114" s="35"/>
      <c r="T114" s="35"/>
      <c r="U114" s="35"/>
      <c r="V114" s="35"/>
      <c r="W114" s="35"/>
      <c r="X114" s="35"/>
      <c r="Y114" s="35"/>
      <c r="Z114" s="35"/>
      <c r="AA114" s="35"/>
      <c r="AB114" s="35"/>
      <c r="AC114" s="35"/>
      <c r="AD114" s="35"/>
      <c r="AE114" s="35"/>
    </row>
    <row r="115" spans="1:31" s="2" customFormat="1" ht="24.95" customHeight="1">
      <c r="A115" s="35"/>
      <c r="B115" s="36"/>
      <c r="C115" s="24" t="s">
        <v>249</v>
      </c>
      <c r="D115" s="37"/>
      <c r="E115" s="37"/>
      <c r="F115" s="37"/>
      <c r="G115" s="37"/>
      <c r="H115" s="37"/>
      <c r="I115" s="37"/>
      <c r="J115" s="37"/>
      <c r="K115" s="37"/>
      <c r="L115" s="52"/>
      <c r="S115" s="35"/>
      <c r="T115" s="35"/>
      <c r="U115" s="35"/>
      <c r="V115" s="35"/>
      <c r="W115" s="35"/>
      <c r="X115" s="35"/>
      <c r="Y115" s="35"/>
      <c r="Z115" s="35"/>
      <c r="AA115" s="35"/>
      <c r="AB115" s="35"/>
      <c r="AC115" s="35"/>
      <c r="AD115" s="35"/>
      <c r="AE115" s="35"/>
    </row>
    <row r="116" spans="1:31" s="2" customFormat="1" ht="6.95" customHeight="1">
      <c r="A116" s="35"/>
      <c r="B116" s="36"/>
      <c r="C116" s="37"/>
      <c r="D116" s="37"/>
      <c r="E116" s="37"/>
      <c r="F116" s="37"/>
      <c r="G116" s="37"/>
      <c r="H116" s="37"/>
      <c r="I116" s="37"/>
      <c r="J116" s="37"/>
      <c r="K116" s="37"/>
      <c r="L116" s="52"/>
      <c r="S116" s="35"/>
      <c r="T116" s="35"/>
      <c r="U116" s="35"/>
      <c r="V116" s="35"/>
      <c r="W116" s="35"/>
      <c r="X116" s="35"/>
      <c r="Y116" s="35"/>
      <c r="Z116" s="35"/>
      <c r="AA116" s="35"/>
      <c r="AB116" s="35"/>
      <c r="AC116" s="35"/>
      <c r="AD116" s="35"/>
      <c r="AE116" s="35"/>
    </row>
    <row r="117" spans="1:31" s="2" customFormat="1" ht="12" customHeight="1">
      <c r="A117" s="35"/>
      <c r="B117" s="36"/>
      <c r="C117" s="30" t="s">
        <v>15</v>
      </c>
      <c r="D117" s="37"/>
      <c r="E117" s="37"/>
      <c r="F117" s="37"/>
      <c r="G117" s="37"/>
      <c r="H117" s="37"/>
      <c r="I117" s="37"/>
      <c r="J117" s="37"/>
      <c r="K117" s="37"/>
      <c r="L117" s="52"/>
      <c r="S117" s="35"/>
      <c r="T117" s="35"/>
      <c r="U117" s="35"/>
      <c r="V117" s="35"/>
      <c r="W117" s="35"/>
      <c r="X117" s="35"/>
      <c r="Y117" s="35"/>
      <c r="Z117" s="35"/>
      <c r="AA117" s="35"/>
      <c r="AB117" s="35"/>
      <c r="AC117" s="35"/>
      <c r="AD117" s="35"/>
      <c r="AE117" s="35"/>
    </row>
    <row r="118" spans="1:31" s="2" customFormat="1" ht="16.5" customHeight="1">
      <c r="A118" s="35"/>
      <c r="B118" s="36"/>
      <c r="C118" s="37"/>
      <c r="D118" s="37"/>
      <c r="E118" s="410" t="str">
        <f>E7</f>
        <v>Modernizace teplárny OB6</v>
      </c>
      <c r="F118" s="411"/>
      <c r="G118" s="411"/>
      <c r="H118" s="411"/>
      <c r="I118" s="37"/>
      <c r="J118" s="37"/>
      <c r="K118" s="37"/>
      <c r="L118" s="52"/>
      <c r="S118" s="35"/>
      <c r="T118" s="35"/>
      <c r="U118" s="35"/>
      <c r="V118" s="35"/>
      <c r="W118" s="35"/>
      <c r="X118" s="35"/>
      <c r="Y118" s="35"/>
      <c r="Z118" s="35"/>
      <c r="AA118" s="35"/>
      <c r="AB118" s="35"/>
      <c r="AC118" s="35"/>
      <c r="AD118" s="35"/>
      <c r="AE118" s="35"/>
    </row>
    <row r="119" spans="1:31" s="1" customFormat="1" ht="12" customHeight="1">
      <c r="B119" s="22"/>
      <c r="C119" s="30" t="s">
        <v>241</v>
      </c>
      <c r="D119" s="23"/>
      <c r="E119" s="23"/>
      <c r="F119" s="23"/>
      <c r="G119" s="23"/>
      <c r="H119" s="23"/>
      <c r="I119" s="23"/>
      <c r="J119" s="23"/>
      <c r="K119" s="23"/>
      <c r="L119" s="21"/>
    </row>
    <row r="120" spans="1:31" s="2" customFormat="1" ht="23.25" customHeight="1">
      <c r="A120" s="35"/>
      <c r="B120" s="36"/>
      <c r="C120" s="37"/>
      <c r="D120" s="37"/>
      <c r="E120" s="410" t="s">
        <v>5433</v>
      </c>
      <c r="F120" s="409"/>
      <c r="G120" s="409"/>
      <c r="H120" s="409"/>
      <c r="I120" s="37"/>
      <c r="J120" s="37"/>
      <c r="K120" s="37"/>
      <c r="L120" s="52"/>
      <c r="S120" s="35"/>
      <c r="T120" s="35"/>
      <c r="U120" s="35"/>
      <c r="V120" s="35"/>
      <c r="W120" s="35"/>
      <c r="X120" s="35"/>
      <c r="Y120" s="35"/>
      <c r="Z120" s="35"/>
      <c r="AA120" s="35"/>
      <c r="AB120" s="35"/>
      <c r="AC120" s="35"/>
      <c r="AD120" s="35"/>
      <c r="AE120" s="35"/>
    </row>
    <row r="121" spans="1:31" s="2" customFormat="1" ht="12" customHeight="1">
      <c r="A121" s="35"/>
      <c r="B121" s="36"/>
      <c r="C121" s="30" t="s">
        <v>432</v>
      </c>
      <c r="D121" s="37"/>
      <c r="E121" s="37"/>
      <c r="F121" s="37"/>
      <c r="G121" s="37"/>
      <c r="H121" s="37"/>
      <c r="I121" s="37"/>
      <c r="J121" s="37"/>
      <c r="K121" s="37"/>
      <c r="L121" s="52"/>
      <c r="S121" s="35"/>
      <c r="T121" s="35"/>
      <c r="U121" s="35"/>
      <c r="V121" s="35"/>
      <c r="W121" s="35"/>
      <c r="X121" s="35"/>
      <c r="Y121" s="35"/>
      <c r="Z121" s="35"/>
      <c r="AA121" s="35"/>
      <c r="AB121" s="35"/>
      <c r="AC121" s="35"/>
      <c r="AD121" s="35"/>
      <c r="AE121" s="35"/>
    </row>
    <row r="122" spans="1:31" s="2" customFormat="1" ht="30" customHeight="1">
      <c r="A122" s="35"/>
      <c r="B122" s="36"/>
      <c r="C122" s="37"/>
      <c r="D122" s="37"/>
      <c r="E122" s="384" t="str">
        <f>E11</f>
        <v>SO 201-202.2-D1.1 - Architektonicko-stavební a konstrukční řešení</v>
      </c>
      <c r="F122" s="409"/>
      <c r="G122" s="409"/>
      <c r="H122" s="409"/>
      <c r="I122" s="37"/>
      <c r="J122" s="37"/>
      <c r="K122" s="37"/>
      <c r="L122" s="52"/>
      <c r="S122" s="35"/>
      <c r="T122" s="35"/>
      <c r="U122" s="35"/>
      <c r="V122" s="35"/>
      <c r="W122" s="35"/>
      <c r="X122" s="35"/>
      <c r="Y122" s="35"/>
      <c r="Z122" s="35"/>
      <c r="AA122" s="35"/>
      <c r="AB122" s="35"/>
      <c r="AC122" s="35"/>
      <c r="AD122" s="35"/>
      <c r="AE122" s="35"/>
    </row>
    <row r="123" spans="1:31" s="2" customFormat="1" ht="6.95" customHeight="1">
      <c r="A123" s="35"/>
      <c r="B123" s="36"/>
      <c r="C123" s="37"/>
      <c r="D123" s="37"/>
      <c r="E123" s="37"/>
      <c r="F123" s="37"/>
      <c r="G123" s="37"/>
      <c r="H123" s="37"/>
      <c r="I123" s="37"/>
      <c r="J123" s="37"/>
      <c r="K123" s="37"/>
      <c r="L123" s="52"/>
      <c r="S123" s="35"/>
      <c r="T123" s="35"/>
      <c r="U123" s="35"/>
      <c r="V123" s="35"/>
      <c r="W123" s="35"/>
      <c r="X123" s="35"/>
      <c r="Y123" s="35"/>
      <c r="Z123" s="35"/>
      <c r="AA123" s="35"/>
      <c r="AB123" s="35"/>
      <c r="AC123" s="35"/>
      <c r="AD123" s="35"/>
      <c r="AE123" s="35"/>
    </row>
    <row r="124" spans="1:31" s="2" customFormat="1" ht="12" customHeight="1">
      <c r="A124" s="35"/>
      <c r="B124" s="36"/>
      <c r="C124" s="30" t="s">
        <v>19</v>
      </c>
      <c r="D124" s="37"/>
      <c r="E124" s="37"/>
      <c r="F124" s="28" t="str">
        <f>F14</f>
        <v>Mladá Boleslav</v>
      </c>
      <c r="G124" s="37"/>
      <c r="H124" s="37"/>
      <c r="I124" s="30" t="s">
        <v>21</v>
      </c>
      <c r="J124" s="67">
        <f>IF(J14="","",J14)</f>
        <v>45363</v>
      </c>
      <c r="K124" s="37"/>
      <c r="L124" s="52"/>
      <c r="S124" s="35"/>
      <c r="T124" s="35"/>
      <c r="U124" s="35"/>
      <c r="V124" s="35"/>
      <c r="W124" s="35"/>
      <c r="X124" s="35"/>
      <c r="Y124" s="35"/>
      <c r="Z124" s="35"/>
      <c r="AA124" s="35"/>
      <c r="AB124" s="35"/>
      <c r="AC124" s="35"/>
      <c r="AD124" s="35"/>
      <c r="AE124" s="35"/>
    </row>
    <row r="125" spans="1:31" s="2" customFormat="1" ht="6.95" customHeight="1">
      <c r="A125" s="35"/>
      <c r="B125" s="36"/>
      <c r="C125" s="37"/>
      <c r="D125" s="37"/>
      <c r="E125" s="37"/>
      <c r="F125" s="37"/>
      <c r="G125" s="37"/>
      <c r="H125" s="37"/>
      <c r="I125" s="37"/>
      <c r="J125" s="37"/>
      <c r="K125" s="37"/>
      <c r="L125" s="52"/>
      <c r="S125" s="35"/>
      <c r="T125" s="35"/>
      <c r="U125" s="35"/>
      <c r="V125" s="35"/>
      <c r="W125" s="35"/>
      <c r="X125" s="35"/>
      <c r="Y125" s="35"/>
      <c r="Z125" s="35"/>
      <c r="AA125" s="35"/>
      <c r="AB125" s="35"/>
      <c r="AC125" s="35"/>
      <c r="AD125" s="35"/>
      <c r="AE125" s="35"/>
    </row>
    <row r="126" spans="1:31" s="2" customFormat="1" ht="15.2" customHeight="1">
      <c r="A126" s="35"/>
      <c r="B126" s="36"/>
      <c r="C126" s="30" t="s">
        <v>22</v>
      </c>
      <c r="D126" s="37"/>
      <c r="E126" s="37"/>
      <c r="F126" s="28" t="str">
        <f>E17</f>
        <v xml:space="preserve">ŠKO-ENERGO s.r.o. </v>
      </c>
      <c r="G126" s="37"/>
      <c r="H126" s="37"/>
      <c r="I126" s="30" t="s">
        <v>28</v>
      </c>
      <c r="J126" s="33" t="str">
        <f>E23</f>
        <v>AFRY CZ s.r.o.</v>
      </c>
      <c r="K126" s="37"/>
      <c r="L126" s="52"/>
      <c r="S126" s="35"/>
      <c r="T126" s="35"/>
      <c r="U126" s="35"/>
      <c r="V126" s="35"/>
      <c r="W126" s="35"/>
      <c r="X126" s="35"/>
      <c r="Y126" s="35"/>
      <c r="Z126" s="35"/>
      <c r="AA126" s="35"/>
      <c r="AB126" s="35"/>
      <c r="AC126" s="35"/>
      <c r="AD126" s="35"/>
      <c r="AE126" s="35"/>
    </row>
    <row r="127" spans="1:31" s="2" customFormat="1" ht="15.2" customHeight="1">
      <c r="A127" s="35"/>
      <c r="B127" s="36"/>
      <c r="C127" s="30" t="s">
        <v>26</v>
      </c>
      <c r="D127" s="37"/>
      <c r="E127" s="37"/>
      <c r="F127" s="28" t="str">
        <f>IF(E20="","",E20)</f>
        <v>Vyplň údaj</v>
      </c>
      <c r="G127" s="37"/>
      <c r="H127" s="37"/>
      <c r="I127" s="30" t="s">
        <v>31</v>
      </c>
      <c r="J127" s="33" t="str">
        <f>E26</f>
        <v>AFRY CZ s.r.o.</v>
      </c>
      <c r="K127" s="37"/>
      <c r="L127" s="52"/>
      <c r="S127" s="35"/>
      <c r="T127" s="35"/>
      <c r="U127" s="35"/>
      <c r="V127" s="35"/>
      <c r="W127" s="35"/>
      <c r="X127" s="35"/>
      <c r="Y127" s="35"/>
      <c r="Z127" s="35"/>
      <c r="AA127" s="35"/>
      <c r="AB127" s="35"/>
      <c r="AC127" s="35"/>
      <c r="AD127" s="35"/>
      <c r="AE127" s="35"/>
    </row>
    <row r="128" spans="1:31" s="2" customFormat="1" ht="10.35" customHeight="1">
      <c r="A128" s="35"/>
      <c r="B128" s="36"/>
      <c r="C128" s="37"/>
      <c r="D128" s="37"/>
      <c r="E128" s="37"/>
      <c r="F128" s="37"/>
      <c r="G128" s="37"/>
      <c r="H128" s="37"/>
      <c r="I128" s="37"/>
      <c r="J128" s="37"/>
      <c r="K128" s="37"/>
      <c r="L128" s="52"/>
      <c r="S128" s="35"/>
      <c r="T128" s="35"/>
      <c r="U128" s="35"/>
      <c r="V128" s="35"/>
      <c r="W128" s="35"/>
      <c r="X128" s="35"/>
      <c r="Y128" s="35"/>
      <c r="Z128" s="35"/>
      <c r="AA128" s="35"/>
      <c r="AB128" s="35"/>
      <c r="AC128" s="35"/>
      <c r="AD128" s="35"/>
      <c r="AE128" s="35"/>
    </row>
    <row r="129" spans="1:65" s="11" customFormat="1" ht="29.25" customHeight="1">
      <c r="A129" s="163"/>
      <c r="B129" s="164"/>
      <c r="C129" s="165" t="s">
        <v>250</v>
      </c>
      <c r="D129" s="166" t="s">
        <v>55</v>
      </c>
      <c r="E129" s="166" t="s">
        <v>53</v>
      </c>
      <c r="F129" s="166" t="s">
        <v>54</v>
      </c>
      <c r="G129" s="166" t="s">
        <v>251</v>
      </c>
      <c r="H129" s="166" t="s">
        <v>252</v>
      </c>
      <c r="I129" s="166" t="s">
        <v>7632</v>
      </c>
      <c r="J129" s="167" t="s">
        <v>7631</v>
      </c>
      <c r="K129" s="168" t="s">
        <v>253</v>
      </c>
      <c r="L129" s="169"/>
      <c r="M129" s="76" t="s">
        <v>1</v>
      </c>
      <c r="N129" s="77" t="s">
        <v>37</v>
      </c>
      <c r="O129" s="77" t="s">
        <v>254</v>
      </c>
      <c r="P129" s="77" t="s">
        <v>255</v>
      </c>
      <c r="Q129" s="77" t="s">
        <v>256</v>
      </c>
      <c r="R129" s="77" t="s">
        <v>257</v>
      </c>
      <c r="S129" s="77" t="s">
        <v>258</v>
      </c>
      <c r="T129" s="78" t="s">
        <v>259</v>
      </c>
      <c r="U129" s="163"/>
      <c r="V129" s="163"/>
      <c r="W129" s="163"/>
      <c r="X129" s="163"/>
      <c r="Y129" s="163"/>
      <c r="Z129" s="163"/>
      <c r="AA129" s="163"/>
      <c r="AB129" s="163"/>
      <c r="AC129" s="163"/>
      <c r="AD129" s="163"/>
      <c r="AE129" s="163"/>
    </row>
    <row r="130" spans="1:65" s="2" customFormat="1" ht="22.9" customHeight="1">
      <c r="A130" s="35"/>
      <c r="B130" s="36"/>
      <c r="C130" s="83" t="s">
        <v>260</v>
      </c>
      <c r="D130" s="37"/>
      <c r="E130" s="37"/>
      <c r="F130" s="37"/>
      <c r="G130" s="37"/>
      <c r="H130" s="37"/>
      <c r="I130" s="37"/>
      <c r="J130" s="170">
        <f>BK130</f>
        <v>0</v>
      </c>
      <c r="K130" s="37"/>
      <c r="L130" s="40"/>
      <c r="M130" s="79"/>
      <c r="N130" s="171"/>
      <c r="O130" s="80"/>
      <c r="P130" s="172">
        <f>P131+P286</f>
        <v>0</v>
      </c>
      <c r="Q130" s="80"/>
      <c r="R130" s="172">
        <f>R131+R286</f>
        <v>4174.327709879999</v>
      </c>
      <c r="S130" s="80"/>
      <c r="T130" s="173">
        <f>T131+T286</f>
        <v>891</v>
      </c>
      <c r="U130" s="35"/>
      <c r="V130" s="35"/>
      <c r="W130" s="35"/>
      <c r="X130" s="35"/>
      <c r="Y130" s="35"/>
      <c r="Z130" s="35"/>
      <c r="AA130" s="35"/>
      <c r="AB130" s="35"/>
      <c r="AC130" s="35"/>
      <c r="AD130" s="35"/>
      <c r="AE130" s="35"/>
      <c r="AT130" s="18" t="s">
        <v>63</v>
      </c>
      <c r="AU130" s="18" t="s">
        <v>245</v>
      </c>
      <c r="BK130" s="174">
        <f>BK131+BK286</f>
        <v>0</v>
      </c>
    </row>
    <row r="131" spans="1:65" s="12" customFormat="1" ht="25.9" customHeight="1">
      <c r="B131" s="175"/>
      <c r="C131" s="176"/>
      <c r="D131" s="177" t="s">
        <v>63</v>
      </c>
      <c r="E131" s="178" t="s">
        <v>261</v>
      </c>
      <c r="F131" s="178" t="s">
        <v>262</v>
      </c>
      <c r="G131" s="176"/>
      <c r="H131" s="176"/>
      <c r="I131" s="179"/>
      <c r="J131" s="180">
        <f>J132+J171+J264+J269+J277+J284</f>
        <v>0</v>
      </c>
      <c r="K131" s="176"/>
      <c r="L131" s="181"/>
      <c r="M131" s="182"/>
      <c r="N131" s="183"/>
      <c r="O131" s="183"/>
      <c r="P131" s="184">
        <f>P132+P171+P264+P269+P277+P284</f>
        <v>0</v>
      </c>
      <c r="Q131" s="183"/>
      <c r="R131" s="184">
        <f>R132+R171+R264+R269+R277+R284</f>
        <v>4155.3614658299994</v>
      </c>
      <c r="S131" s="183"/>
      <c r="T131" s="185">
        <f>T132+T171+T264+T269+T277+T284</f>
        <v>891</v>
      </c>
      <c r="AR131" s="186" t="s">
        <v>71</v>
      </c>
      <c r="AT131" s="187" t="s">
        <v>63</v>
      </c>
      <c r="AU131" s="187" t="s">
        <v>64</v>
      </c>
      <c r="AY131" s="186" t="s">
        <v>263</v>
      </c>
      <c r="BK131" s="188">
        <f>BK132+BK171+BK264+BK269+BK277+BK284</f>
        <v>0</v>
      </c>
    </row>
    <row r="132" spans="1:65" s="12" customFormat="1" ht="22.9" customHeight="1">
      <c r="B132" s="175"/>
      <c r="C132" s="176"/>
      <c r="D132" s="177" t="s">
        <v>63</v>
      </c>
      <c r="E132" s="189" t="s">
        <v>71</v>
      </c>
      <c r="F132" s="189" t="s">
        <v>336</v>
      </c>
      <c r="G132" s="176"/>
      <c r="H132" s="176"/>
      <c r="I132" s="179"/>
      <c r="J132" s="190">
        <f>SUM(J133:J169)</f>
        <v>0</v>
      </c>
      <c r="K132" s="176"/>
      <c r="L132" s="181"/>
      <c r="M132" s="182"/>
      <c r="N132" s="183"/>
      <c r="O132" s="183"/>
      <c r="P132" s="184">
        <f>SUM(P133:P170)</f>
        <v>0</v>
      </c>
      <c r="Q132" s="183"/>
      <c r="R132" s="184">
        <f>SUM(R133:R170)</f>
        <v>0.56023200000000006</v>
      </c>
      <c r="S132" s="183"/>
      <c r="T132" s="185">
        <f>SUM(T133:T170)</f>
        <v>891</v>
      </c>
      <c r="AR132" s="186" t="s">
        <v>71</v>
      </c>
      <c r="AT132" s="187" t="s">
        <v>63</v>
      </c>
      <c r="AU132" s="187" t="s">
        <v>71</v>
      </c>
      <c r="AY132" s="186" t="s">
        <v>263</v>
      </c>
      <c r="BK132" s="188">
        <f>SUM(BK133:BK170)</f>
        <v>0</v>
      </c>
    </row>
    <row r="133" spans="1:65" s="2" customFormat="1" ht="24.2" customHeight="1">
      <c r="A133" s="35"/>
      <c r="B133" s="36"/>
      <c r="C133" s="191" t="s">
        <v>71</v>
      </c>
      <c r="D133" s="191" t="s">
        <v>266</v>
      </c>
      <c r="E133" s="192" t="s">
        <v>2038</v>
      </c>
      <c r="F133" s="193" t="s">
        <v>2039</v>
      </c>
      <c r="G133" s="194" t="s">
        <v>269</v>
      </c>
      <c r="H133" s="195">
        <v>1980</v>
      </c>
      <c r="I133" s="196"/>
      <c r="J133" s="197">
        <f>ROUND(I133*H133,2)</f>
        <v>0</v>
      </c>
      <c r="K133" s="198"/>
      <c r="L133" s="40"/>
      <c r="M133" s="199" t="s">
        <v>1</v>
      </c>
      <c r="N133" s="200" t="s">
        <v>38</v>
      </c>
      <c r="O133" s="72"/>
      <c r="P133" s="201">
        <f>O133*H133</f>
        <v>0</v>
      </c>
      <c r="Q133" s="201">
        <v>0</v>
      </c>
      <c r="R133" s="201">
        <f>Q133*H133</f>
        <v>0</v>
      </c>
      <c r="S133" s="201">
        <v>0.45</v>
      </c>
      <c r="T133" s="202">
        <f>S133*H133</f>
        <v>891</v>
      </c>
      <c r="U133" s="35"/>
      <c r="V133" s="35"/>
      <c r="W133" s="35"/>
      <c r="X133" s="35"/>
      <c r="Y133" s="35"/>
      <c r="Z133" s="35"/>
      <c r="AA133" s="35"/>
      <c r="AB133" s="35"/>
      <c r="AC133" s="35"/>
      <c r="AD133" s="35"/>
      <c r="AE133" s="35"/>
      <c r="AR133" s="203" t="s">
        <v>270</v>
      </c>
      <c r="AT133" s="203" t="s">
        <v>266</v>
      </c>
      <c r="AU133" s="203" t="s">
        <v>73</v>
      </c>
      <c r="AY133" s="18" t="s">
        <v>263</v>
      </c>
      <c r="BE133" s="204">
        <f>IF(N133="základní",J133,0)</f>
        <v>0</v>
      </c>
      <c r="BF133" s="204">
        <f>IF(N133="snížená",J133,0)</f>
        <v>0</v>
      </c>
      <c r="BG133" s="204">
        <f>IF(N133="zákl. přenesená",J133,0)</f>
        <v>0</v>
      </c>
      <c r="BH133" s="204">
        <f>IF(N133="sníž. přenesená",J133,0)</f>
        <v>0</v>
      </c>
      <c r="BI133" s="204">
        <f>IF(N133="nulová",J133,0)</f>
        <v>0</v>
      </c>
      <c r="BJ133" s="18" t="s">
        <v>71</v>
      </c>
      <c r="BK133" s="204">
        <f>ROUND(I133*H133,2)</f>
        <v>0</v>
      </c>
      <c r="BL133" s="18" t="s">
        <v>270</v>
      </c>
      <c r="BM133" s="203" t="s">
        <v>5435</v>
      </c>
    </row>
    <row r="134" spans="1:65" s="13" customFormat="1">
      <c r="B134" s="205"/>
      <c r="C134" s="206"/>
      <c r="D134" s="207" t="s">
        <v>272</v>
      </c>
      <c r="E134" s="208" t="s">
        <v>1</v>
      </c>
      <c r="F134" s="209" t="s">
        <v>5436</v>
      </c>
      <c r="G134" s="206"/>
      <c r="H134" s="210">
        <v>1980</v>
      </c>
      <c r="I134" s="211"/>
      <c r="J134" s="206"/>
      <c r="K134" s="206"/>
      <c r="L134" s="212"/>
      <c r="M134" s="213"/>
      <c r="N134" s="214"/>
      <c r="O134" s="214"/>
      <c r="P134" s="214"/>
      <c r="Q134" s="214"/>
      <c r="R134" s="214"/>
      <c r="S134" s="214"/>
      <c r="T134" s="215"/>
      <c r="AT134" s="216" t="s">
        <v>272</v>
      </c>
      <c r="AU134" s="216" t="s">
        <v>73</v>
      </c>
      <c r="AV134" s="13" t="s">
        <v>73</v>
      </c>
      <c r="AW134" s="13" t="s">
        <v>30</v>
      </c>
      <c r="AX134" s="13" t="s">
        <v>71</v>
      </c>
      <c r="AY134" s="216" t="s">
        <v>263</v>
      </c>
    </row>
    <row r="135" spans="1:65" s="2" customFormat="1" ht="33" customHeight="1">
      <c r="A135" s="35"/>
      <c r="B135" s="36"/>
      <c r="C135" s="191" t="s">
        <v>73</v>
      </c>
      <c r="D135" s="191" t="s">
        <v>266</v>
      </c>
      <c r="E135" s="192" t="s">
        <v>5437</v>
      </c>
      <c r="F135" s="193" t="s">
        <v>5438</v>
      </c>
      <c r="G135" s="194" t="s">
        <v>300</v>
      </c>
      <c r="H135" s="195">
        <v>871.03700000000003</v>
      </c>
      <c r="I135" s="196"/>
      <c r="J135" s="197">
        <f>ROUND(I135*H135,2)</f>
        <v>0</v>
      </c>
      <c r="K135" s="198"/>
      <c r="L135" s="40"/>
      <c r="M135" s="199" t="s">
        <v>1</v>
      </c>
      <c r="N135" s="200" t="s">
        <v>38</v>
      </c>
      <c r="O135" s="72"/>
      <c r="P135" s="201">
        <f>O135*H135</f>
        <v>0</v>
      </c>
      <c r="Q135" s="201">
        <v>0</v>
      </c>
      <c r="R135" s="201">
        <f>Q135*H135</f>
        <v>0</v>
      </c>
      <c r="S135" s="201">
        <v>0</v>
      </c>
      <c r="T135" s="202">
        <f>S135*H135</f>
        <v>0</v>
      </c>
      <c r="U135" s="35"/>
      <c r="V135" s="35"/>
      <c r="W135" s="35"/>
      <c r="X135" s="35"/>
      <c r="Y135" s="35"/>
      <c r="Z135" s="35"/>
      <c r="AA135" s="35"/>
      <c r="AB135" s="35"/>
      <c r="AC135" s="35"/>
      <c r="AD135" s="35"/>
      <c r="AE135" s="35"/>
      <c r="AR135" s="203" t="s">
        <v>270</v>
      </c>
      <c r="AT135" s="203" t="s">
        <v>266</v>
      </c>
      <c r="AU135" s="203" t="s">
        <v>73</v>
      </c>
      <c r="AY135" s="18" t="s">
        <v>263</v>
      </c>
      <c r="BE135" s="204">
        <f>IF(N135="základní",J135,0)</f>
        <v>0</v>
      </c>
      <c r="BF135" s="204">
        <f>IF(N135="snížená",J135,0)</f>
        <v>0</v>
      </c>
      <c r="BG135" s="204">
        <f>IF(N135="zákl. přenesená",J135,0)</f>
        <v>0</v>
      </c>
      <c r="BH135" s="204">
        <f>IF(N135="sníž. přenesená",J135,0)</f>
        <v>0</v>
      </c>
      <c r="BI135" s="204">
        <f>IF(N135="nulová",J135,0)</f>
        <v>0</v>
      </c>
      <c r="BJ135" s="18" t="s">
        <v>71</v>
      </c>
      <c r="BK135" s="204">
        <f>ROUND(I135*H135,2)</f>
        <v>0</v>
      </c>
      <c r="BL135" s="18" t="s">
        <v>270</v>
      </c>
      <c r="BM135" s="203" t="s">
        <v>5439</v>
      </c>
    </row>
    <row r="136" spans="1:65" s="13" customFormat="1">
      <c r="B136" s="205"/>
      <c r="C136" s="206"/>
      <c r="D136" s="207" t="s">
        <v>272</v>
      </c>
      <c r="E136" s="208" t="s">
        <v>1</v>
      </c>
      <c r="F136" s="209" t="s">
        <v>5440</v>
      </c>
      <c r="G136" s="206"/>
      <c r="H136" s="210">
        <v>75.69</v>
      </c>
      <c r="I136" s="211"/>
      <c r="J136" s="206"/>
      <c r="K136" s="206"/>
      <c r="L136" s="212"/>
      <c r="M136" s="213"/>
      <c r="N136" s="214"/>
      <c r="O136" s="214"/>
      <c r="P136" s="214"/>
      <c r="Q136" s="214"/>
      <c r="R136" s="214"/>
      <c r="S136" s="214"/>
      <c r="T136" s="215"/>
      <c r="AT136" s="216" t="s">
        <v>272</v>
      </c>
      <c r="AU136" s="216" t="s">
        <v>73</v>
      </c>
      <c r="AV136" s="13" t="s">
        <v>73</v>
      </c>
      <c r="AW136" s="13" t="s">
        <v>30</v>
      </c>
      <c r="AX136" s="13" t="s">
        <v>64</v>
      </c>
      <c r="AY136" s="216" t="s">
        <v>263</v>
      </c>
    </row>
    <row r="137" spans="1:65" s="13" customFormat="1">
      <c r="B137" s="205"/>
      <c r="C137" s="206"/>
      <c r="D137" s="207" t="s">
        <v>272</v>
      </c>
      <c r="E137" s="208" t="s">
        <v>1</v>
      </c>
      <c r="F137" s="209" t="s">
        <v>5441</v>
      </c>
      <c r="G137" s="206"/>
      <c r="H137" s="210">
        <v>90.828000000000003</v>
      </c>
      <c r="I137" s="211"/>
      <c r="J137" s="206"/>
      <c r="K137" s="206"/>
      <c r="L137" s="212"/>
      <c r="M137" s="213"/>
      <c r="N137" s="214"/>
      <c r="O137" s="214"/>
      <c r="P137" s="214"/>
      <c r="Q137" s="214"/>
      <c r="R137" s="214"/>
      <c r="S137" s="214"/>
      <c r="T137" s="215"/>
      <c r="AT137" s="216" t="s">
        <v>272</v>
      </c>
      <c r="AU137" s="216" t="s">
        <v>73</v>
      </c>
      <c r="AV137" s="13" t="s">
        <v>73</v>
      </c>
      <c r="AW137" s="13" t="s">
        <v>30</v>
      </c>
      <c r="AX137" s="13" t="s">
        <v>64</v>
      </c>
      <c r="AY137" s="216" t="s">
        <v>263</v>
      </c>
    </row>
    <row r="138" spans="1:65" s="13" customFormat="1">
      <c r="B138" s="205"/>
      <c r="C138" s="206"/>
      <c r="D138" s="207" t="s">
        <v>272</v>
      </c>
      <c r="E138" s="208" t="s">
        <v>1</v>
      </c>
      <c r="F138" s="209" t="s">
        <v>5442</v>
      </c>
      <c r="G138" s="206"/>
      <c r="H138" s="210">
        <v>37.844999999999999</v>
      </c>
      <c r="I138" s="211"/>
      <c r="J138" s="206"/>
      <c r="K138" s="206"/>
      <c r="L138" s="212"/>
      <c r="M138" s="213"/>
      <c r="N138" s="214"/>
      <c r="O138" s="214"/>
      <c r="P138" s="214"/>
      <c r="Q138" s="214"/>
      <c r="R138" s="214"/>
      <c r="S138" s="214"/>
      <c r="T138" s="215"/>
      <c r="AT138" s="216" t="s">
        <v>272</v>
      </c>
      <c r="AU138" s="216" t="s">
        <v>73</v>
      </c>
      <c r="AV138" s="13" t="s">
        <v>73</v>
      </c>
      <c r="AW138" s="13" t="s">
        <v>30</v>
      </c>
      <c r="AX138" s="13" t="s">
        <v>64</v>
      </c>
      <c r="AY138" s="216" t="s">
        <v>263</v>
      </c>
    </row>
    <row r="139" spans="1:65" s="13" customFormat="1">
      <c r="B139" s="205"/>
      <c r="C139" s="206"/>
      <c r="D139" s="207" t="s">
        <v>272</v>
      </c>
      <c r="E139" s="208" t="s">
        <v>1</v>
      </c>
      <c r="F139" s="209" t="s">
        <v>5443</v>
      </c>
      <c r="G139" s="206"/>
      <c r="H139" s="210">
        <v>37.844999999999999</v>
      </c>
      <c r="I139" s="211"/>
      <c r="J139" s="206"/>
      <c r="K139" s="206"/>
      <c r="L139" s="212"/>
      <c r="M139" s="213"/>
      <c r="N139" s="214"/>
      <c r="O139" s="214"/>
      <c r="P139" s="214"/>
      <c r="Q139" s="214"/>
      <c r="R139" s="214"/>
      <c r="S139" s="214"/>
      <c r="T139" s="215"/>
      <c r="AT139" s="216" t="s">
        <v>272</v>
      </c>
      <c r="AU139" s="216" t="s">
        <v>73</v>
      </c>
      <c r="AV139" s="13" t="s">
        <v>73</v>
      </c>
      <c r="AW139" s="13" t="s">
        <v>30</v>
      </c>
      <c r="AX139" s="13" t="s">
        <v>64</v>
      </c>
      <c r="AY139" s="216" t="s">
        <v>263</v>
      </c>
    </row>
    <row r="140" spans="1:65" s="13" customFormat="1">
      <c r="B140" s="205"/>
      <c r="C140" s="206"/>
      <c r="D140" s="207" t="s">
        <v>272</v>
      </c>
      <c r="E140" s="208" t="s">
        <v>1</v>
      </c>
      <c r="F140" s="209" t="s">
        <v>5444</v>
      </c>
      <c r="G140" s="206"/>
      <c r="H140" s="210">
        <v>60.552</v>
      </c>
      <c r="I140" s="211"/>
      <c r="J140" s="206"/>
      <c r="K140" s="206"/>
      <c r="L140" s="212"/>
      <c r="M140" s="213"/>
      <c r="N140" s="214"/>
      <c r="O140" s="214"/>
      <c r="P140" s="214"/>
      <c r="Q140" s="214"/>
      <c r="R140" s="214"/>
      <c r="S140" s="214"/>
      <c r="T140" s="215"/>
      <c r="AT140" s="216" t="s">
        <v>272</v>
      </c>
      <c r="AU140" s="216" t="s">
        <v>73</v>
      </c>
      <c r="AV140" s="13" t="s">
        <v>73</v>
      </c>
      <c r="AW140" s="13" t="s">
        <v>30</v>
      </c>
      <c r="AX140" s="13" t="s">
        <v>64</v>
      </c>
      <c r="AY140" s="216" t="s">
        <v>263</v>
      </c>
    </row>
    <row r="141" spans="1:65" s="14" customFormat="1">
      <c r="B141" s="217"/>
      <c r="C141" s="218"/>
      <c r="D141" s="207" t="s">
        <v>272</v>
      </c>
      <c r="E141" s="219" t="s">
        <v>1</v>
      </c>
      <c r="F141" s="220" t="s">
        <v>275</v>
      </c>
      <c r="G141" s="218"/>
      <c r="H141" s="221">
        <v>302.76</v>
      </c>
      <c r="I141" s="222"/>
      <c r="J141" s="218"/>
      <c r="K141" s="218"/>
      <c r="L141" s="223"/>
      <c r="M141" s="224"/>
      <c r="N141" s="225"/>
      <c r="O141" s="225"/>
      <c r="P141" s="225"/>
      <c r="Q141" s="225"/>
      <c r="R141" s="225"/>
      <c r="S141" s="225"/>
      <c r="T141" s="226"/>
      <c r="AT141" s="227" t="s">
        <v>272</v>
      </c>
      <c r="AU141" s="227" t="s">
        <v>73</v>
      </c>
      <c r="AV141" s="14" t="s">
        <v>276</v>
      </c>
      <c r="AW141" s="14" t="s">
        <v>30</v>
      </c>
      <c r="AX141" s="14" t="s">
        <v>64</v>
      </c>
      <c r="AY141" s="227" t="s">
        <v>263</v>
      </c>
    </row>
    <row r="142" spans="1:65" s="13" customFormat="1">
      <c r="B142" s="205"/>
      <c r="C142" s="206"/>
      <c r="D142" s="207" t="s">
        <v>272</v>
      </c>
      <c r="E142" s="208" t="s">
        <v>1</v>
      </c>
      <c r="F142" s="209" t="s">
        <v>5445</v>
      </c>
      <c r="G142" s="206"/>
      <c r="H142" s="210">
        <v>84.563999999999993</v>
      </c>
      <c r="I142" s="211"/>
      <c r="J142" s="206"/>
      <c r="K142" s="206"/>
      <c r="L142" s="212"/>
      <c r="M142" s="213"/>
      <c r="N142" s="214"/>
      <c r="O142" s="214"/>
      <c r="P142" s="214"/>
      <c r="Q142" s="214"/>
      <c r="R142" s="214"/>
      <c r="S142" s="214"/>
      <c r="T142" s="215"/>
      <c r="AT142" s="216" t="s">
        <v>272</v>
      </c>
      <c r="AU142" s="216" t="s">
        <v>73</v>
      </c>
      <c r="AV142" s="13" t="s">
        <v>73</v>
      </c>
      <c r="AW142" s="13" t="s">
        <v>30</v>
      </c>
      <c r="AX142" s="13" t="s">
        <v>64</v>
      </c>
      <c r="AY142" s="216" t="s">
        <v>263</v>
      </c>
    </row>
    <row r="143" spans="1:65" s="13" customFormat="1">
      <c r="B143" s="205"/>
      <c r="C143" s="206"/>
      <c r="D143" s="207" t="s">
        <v>272</v>
      </c>
      <c r="E143" s="208" t="s">
        <v>1</v>
      </c>
      <c r="F143" s="209" t="s">
        <v>5446</v>
      </c>
      <c r="G143" s="206"/>
      <c r="H143" s="210">
        <v>64.8</v>
      </c>
      <c r="I143" s="211"/>
      <c r="J143" s="206"/>
      <c r="K143" s="206"/>
      <c r="L143" s="212"/>
      <c r="M143" s="213"/>
      <c r="N143" s="214"/>
      <c r="O143" s="214"/>
      <c r="P143" s="214"/>
      <c r="Q143" s="214"/>
      <c r="R143" s="214"/>
      <c r="S143" s="214"/>
      <c r="T143" s="215"/>
      <c r="AT143" s="216" t="s">
        <v>272</v>
      </c>
      <c r="AU143" s="216" t="s">
        <v>73</v>
      </c>
      <c r="AV143" s="13" t="s">
        <v>73</v>
      </c>
      <c r="AW143" s="13" t="s">
        <v>30</v>
      </c>
      <c r="AX143" s="13" t="s">
        <v>64</v>
      </c>
      <c r="AY143" s="216" t="s">
        <v>263</v>
      </c>
    </row>
    <row r="144" spans="1:65" s="13" customFormat="1">
      <c r="B144" s="205"/>
      <c r="C144" s="206"/>
      <c r="D144" s="207" t="s">
        <v>272</v>
      </c>
      <c r="E144" s="208" t="s">
        <v>1</v>
      </c>
      <c r="F144" s="209" t="s">
        <v>5447</v>
      </c>
      <c r="G144" s="206"/>
      <c r="H144" s="210">
        <v>18.878</v>
      </c>
      <c r="I144" s="211"/>
      <c r="J144" s="206"/>
      <c r="K144" s="206"/>
      <c r="L144" s="212"/>
      <c r="M144" s="213"/>
      <c r="N144" s="214"/>
      <c r="O144" s="214"/>
      <c r="P144" s="214"/>
      <c r="Q144" s="214"/>
      <c r="R144" s="214"/>
      <c r="S144" s="214"/>
      <c r="T144" s="215"/>
      <c r="AT144" s="216" t="s">
        <v>272</v>
      </c>
      <c r="AU144" s="216" t="s">
        <v>73</v>
      </c>
      <c r="AV144" s="13" t="s">
        <v>73</v>
      </c>
      <c r="AW144" s="13" t="s">
        <v>30</v>
      </c>
      <c r="AX144" s="13" t="s">
        <v>64</v>
      </c>
      <c r="AY144" s="216" t="s">
        <v>263</v>
      </c>
    </row>
    <row r="145" spans="1:65" s="13" customFormat="1">
      <c r="B145" s="205"/>
      <c r="C145" s="206"/>
      <c r="D145" s="207" t="s">
        <v>272</v>
      </c>
      <c r="E145" s="208" t="s">
        <v>1</v>
      </c>
      <c r="F145" s="209" t="s">
        <v>5448</v>
      </c>
      <c r="G145" s="206"/>
      <c r="H145" s="210">
        <v>347.68299999999999</v>
      </c>
      <c r="I145" s="211"/>
      <c r="J145" s="206"/>
      <c r="K145" s="206"/>
      <c r="L145" s="212"/>
      <c r="M145" s="213"/>
      <c r="N145" s="214"/>
      <c r="O145" s="214"/>
      <c r="P145" s="214"/>
      <c r="Q145" s="214"/>
      <c r="R145" s="214"/>
      <c r="S145" s="214"/>
      <c r="T145" s="215"/>
      <c r="AT145" s="216" t="s">
        <v>272</v>
      </c>
      <c r="AU145" s="216" t="s">
        <v>73</v>
      </c>
      <c r="AV145" s="13" t="s">
        <v>73</v>
      </c>
      <c r="AW145" s="13" t="s">
        <v>30</v>
      </c>
      <c r="AX145" s="13" t="s">
        <v>64</v>
      </c>
      <c r="AY145" s="216" t="s">
        <v>263</v>
      </c>
    </row>
    <row r="146" spans="1:65" s="13" customFormat="1">
      <c r="B146" s="205"/>
      <c r="C146" s="206"/>
      <c r="D146" s="207" t="s">
        <v>272</v>
      </c>
      <c r="E146" s="208" t="s">
        <v>1</v>
      </c>
      <c r="F146" s="209" t="s">
        <v>5449</v>
      </c>
      <c r="G146" s="206"/>
      <c r="H146" s="210">
        <v>6.5519999999999996</v>
      </c>
      <c r="I146" s="211"/>
      <c r="J146" s="206"/>
      <c r="K146" s="206"/>
      <c r="L146" s="212"/>
      <c r="M146" s="213"/>
      <c r="N146" s="214"/>
      <c r="O146" s="214"/>
      <c r="P146" s="214"/>
      <c r="Q146" s="214"/>
      <c r="R146" s="214"/>
      <c r="S146" s="214"/>
      <c r="T146" s="215"/>
      <c r="AT146" s="216" t="s">
        <v>272</v>
      </c>
      <c r="AU146" s="216" t="s">
        <v>73</v>
      </c>
      <c r="AV146" s="13" t="s">
        <v>73</v>
      </c>
      <c r="AW146" s="13" t="s">
        <v>30</v>
      </c>
      <c r="AX146" s="13" t="s">
        <v>64</v>
      </c>
      <c r="AY146" s="216" t="s">
        <v>263</v>
      </c>
    </row>
    <row r="147" spans="1:65" s="14" customFormat="1">
      <c r="B147" s="217"/>
      <c r="C147" s="218"/>
      <c r="D147" s="207" t="s">
        <v>272</v>
      </c>
      <c r="E147" s="219" t="s">
        <v>1</v>
      </c>
      <c r="F147" s="220" t="s">
        <v>275</v>
      </c>
      <c r="G147" s="218"/>
      <c r="H147" s="221">
        <v>522.47699999999998</v>
      </c>
      <c r="I147" s="222"/>
      <c r="J147" s="218"/>
      <c r="K147" s="218"/>
      <c r="L147" s="223"/>
      <c r="M147" s="224"/>
      <c r="N147" s="225"/>
      <c r="O147" s="225"/>
      <c r="P147" s="225"/>
      <c r="Q147" s="225"/>
      <c r="R147" s="225"/>
      <c r="S147" s="225"/>
      <c r="T147" s="226"/>
      <c r="AT147" s="227" t="s">
        <v>272</v>
      </c>
      <c r="AU147" s="227" t="s">
        <v>73</v>
      </c>
      <c r="AV147" s="14" t="s">
        <v>276</v>
      </c>
      <c r="AW147" s="14" t="s">
        <v>30</v>
      </c>
      <c r="AX147" s="14" t="s">
        <v>64</v>
      </c>
      <c r="AY147" s="227" t="s">
        <v>263</v>
      </c>
    </row>
    <row r="148" spans="1:65" s="13" customFormat="1">
      <c r="B148" s="205"/>
      <c r="C148" s="206"/>
      <c r="D148" s="207" t="s">
        <v>272</v>
      </c>
      <c r="E148" s="208" t="s">
        <v>1</v>
      </c>
      <c r="F148" s="209" t="s">
        <v>5450</v>
      </c>
      <c r="G148" s="206"/>
      <c r="H148" s="210">
        <v>45.8</v>
      </c>
      <c r="I148" s="211"/>
      <c r="J148" s="206"/>
      <c r="K148" s="206"/>
      <c r="L148" s="212"/>
      <c r="M148" s="213"/>
      <c r="N148" s="214"/>
      <c r="O148" s="214"/>
      <c r="P148" s="214"/>
      <c r="Q148" s="214"/>
      <c r="R148" s="214"/>
      <c r="S148" s="214"/>
      <c r="T148" s="215"/>
      <c r="AT148" s="216" t="s">
        <v>272</v>
      </c>
      <c r="AU148" s="216" t="s">
        <v>73</v>
      </c>
      <c r="AV148" s="13" t="s">
        <v>73</v>
      </c>
      <c r="AW148" s="13" t="s">
        <v>30</v>
      </c>
      <c r="AX148" s="13" t="s">
        <v>64</v>
      </c>
      <c r="AY148" s="216" t="s">
        <v>263</v>
      </c>
    </row>
    <row r="149" spans="1:65" s="15" customFormat="1">
      <c r="B149" s="228"/>
      <c r="C149" s="229"/>
      <c r="D149" s="207" t="s">
        <v>272</v>
      </c>
      <c r="E149" s="230" t="s">
        <v>1</v>
      </c>
      <c r="F149" s="231" t="s">
        <v>280</v>
      </c>
      <c r="G149" s="229"/>
      <c r="H149" s="232">
        <v>871.03700000000003</v>
      </c>
      <c r="I149" s="233"/>
      <c r="J149" s="229"/>
      <c r="K149" s="229"/>
      <c r="L149" s="234"/>
      <c r="M149" s="235"/>
      <c r="N149" s="236"/>
      <c r="O149" s="236"/>
      <c r="P149" s="236"/>
      <c r="Q149" s="236"/>
      <c r="R149" s="236"/>
      <c r="S149" s="236"/>
      <c r="T149" s="237"/>
      <c r="AT149" s="238" t="s">
        <v>272</v>
      </c>
      <c r="AU149" s="238" t="s">
        <v>73</v>
      </c>
      <c r="AV149" s="15" t="s">
        <v>270</v>
      </c>
      <c r="AW149" s="15" t="s">
        <v>30</v>
      </c>
      <c r="AX149" s="15" t="s">
        <v>71</v>
      </c>
      <c r="AY149" s="238" t="s">
        <v>263</v>
      </c>
    </row>
    <row r="150" spans="1:65" s="2" customFormat="1" ht="33" customHeight="1">
      <c r="A150" s="35"/>
      <c r="B150" s="36"/>
      <c r="C150" s="191" t="s">
        <v>276</v>
      </c>
      <c r="D150" s="191" t="s">
        <v>266</v>
      </c>
      <c r="E150" s="192" t="s">
        <v>5451</v>
      </c>
      <c r="F150" s="193" t="s">
        <v>5452</v>
      </c>
      <c r="G150" s="194" t="s">
        <v>269</v>
      </c>
      <c r="H150" s="195">
        <v>112.95</v>
      </c>
      <c r="I150" s="196"/>
      <c r="J150" s="197">
        <f t="shared" ref="J150" si="0">ROUND(I150*H150,2)</f>
        <v>0</v>
      </c>
      <c r="K150" s="198"/>
      <c r="L150" s="40"/>
      <c r="M150" s="199" t="s">
        <v>1</v>
      </c>
      <c r="N150" s="200" t="s">
        <v>38</v>
      </c>
      <c r="O150" s="72"/>
      <c r="P150" s="201">
        <f>O150*H150</f>
        <v>0</v>
      </c>
      <c r="Q150" s="201">
        <v>4.96E-3</v>
      </c>
      <c r="R150" s="201">
        <f>Q150*H150</f>
        <v>0.56023200000000006</v>
      </c>
      <c r="S150" s="201">
        <v>0</v>
      </c>
      <c r="T150" s="202">
        <f>S150*H150</f>
        <v>0</v>
      </c>
      <c r="U150" s="35"/>
      <c r="V150" s="35"/>
      <c r="W150" s="35"/>
      <c r="X150" s="35"/>
      <c r="Y150" s="35"/>
      <c r="Z150" s="35"/>
      <c r="AA150" s="35"/>
      <c r="AB150" s="35"/>
      <c r="AC150" s="35"/>
      <c r="AD150" s="35"/>
      <c r="AE150" s="35"/>
      <c r="AR150" s="203" t="s">
        <v>270</v>
      </c>
      <c r="AT150" s="203" t="s">
        <v>266</v>
      </c>
      <c r="AU150" s="203" t="s">
        <v>73</v>
      </c>
      <c r="AY150" s="18" t="s">
        <v>263</v>
      </c>
      <c r="BE150" s="204">
        <f>IF(N150="základní",J150,0)</f>
        <v>0</v>
      </c>
      <c r="BF150" s="204">
        <f>IF(N150="snížená",J150,0)</f>
        <v>0</v>
      </c>
      <c r="BG150" s="204">
        <f>IF(N150="zákl. přenesená",J150,0)</f>
        <v>0</v>
      </c>
      <c r="BH150" s="204">
        <f>IF(N150="sníž. přenesená",J150,0)</f>
        <v>0</v>
      </c>
      <c r="BI150" s="204">
        <f>IF(N150="nulová",J150,0)</f>
        <v>0</v>
      </c>
      <c r="BJ150" s="18" t="s">
        <v>71</v>
      </c>
      <c r="BK150" s="204">
        <f>ROUND(I150*H150,2)</f>
        <v>0</v>
      </c>
      <c r="BL150" s="18" t="s">
        <v>270</v>
      </c>
      <c r="BM150" s="203" t="s">
        <v>5453</v>
      </c>
    </row>
    <row r="151" spans="1:65" s="13" customFormat="1" ht="12">
      <c r="B151" s="205"/>
      <c r="C151" s="206"/>
      <c r="D151" s="207" t="s">
        <v>272</v>
      </c>
      <c r="E151" s="208" t="s">
        <v>1</v>
      </c>
      <c r="F151" s="209" t="s">
        <v>5454</v>
      </c>
      <c r="G151" s="206"/>
      <c r="H151" s="210">
        <v>112.95</v>
      </c>
      <c r="I151" s="211"/>
      <c r="J151" s="197"/>
      <c r="K151" s="206"/>
      <c r="L151" s="212"/>
      <c r="M151" s="213"/>
      <c r="N151" s="214"/>
      <c r="O151" s="214"/>
      <c r="P151" s="214"/>
      <c r="Q151" s="214"/>
      <c r="R151" s="214"/>
      <c r="S151" s="214"/>
      <c r="T151" s="215"/>
      <c r="AT151" s="216" t="s">
        <v>272</v>
      </c>
      <c r="AU151" s="216" t="s">
        <v>73</v>
      </c>
      <c r="AV151" s="13" t="s">
        <v>73</v>
      </c>
      <c r="AW151" s="13" t="s">
        <v>30</v>
      </c>
      <c r="AX151" s="13" t="s">
        <v>71</v>
      </c>
      <c r="AY151" s="216" t="s">
        <v>263</v>
      </c>
    </row>
    <row r="152" spans="1:65" s="2" customFormat="1" ht="33" customHeight="1">
      <c r="A152" s="35"/>
      <c r="B152" s="36"/>
      <c r="C152" s="191" t="s">
        <v>270</v>
      </c>
      <c r="D152" s="191" t="s">
        <v>266</v>
      </c>
      <c r="E152" s="192" t="s">
        <v>5455</v>
      </c>
      <c r="F152" s="193" t="s">
        <v>5456</v>
      </c>
      <c r="G152" s="194" t="s">
        <v>269</v>
      </c>
      <c r="H152" s="195">
        <v>112.95</v>
      </c>
      <c r="I152" s="196"/>
      <c r="J152" s="197">
        <f>ROUND(I152*H152,2)</f>
        <v>0</v>
      </c>
      <c r="K152" s="198"/>
      <c r="L152" s="40"/>
      <c r="M152" s="199" t="s">
        <v>1</v>
      </c>
      <c r="N152" s="200" t="s">
        <v>38</v>
      </c>
      <c r="O152" s="72"/>
      <c r="P152" s="201">
        <f>O152*H152</f>
        <v>0</v>
      </c>
      <c r="Q152" s="201">
        <v>0</v>
      </c>
      <c r="R152" s="201">
        <f>Q152*H152</f>
        <v>0</v>
      </c>
      <c r="S152" s="201">
        <v>0</v>
      </c>
      <c r="T152" s="202">
        <f>S152*H152</f>
        <v>0</v>
      </c>
      <c r="U152" s="35"/>
      <c r="V152" s="35"/>
      <c r="W152" s="35"/>
      <c r="X152" s="35"/>
      <c r="Y152" s="35"/>
      <c r="Z152" s="35"/>
      <c r="AA152" s="35"/>
      <c r="AB152" s="35"/>
      <c r="AC152" s="35"/>
      <c r="AD152" s="35"/>
      <c r="AE152" s="35"/>
      <c r="AR152" s="203" t="s">
        <v>270</v>
      </c>
      <c r="AT152" s="203" t="s">
        <v>266</v>
      </c>
      <c r="AU152" s="203" t="s">
        <v>73</v>
      </c>
      <c r="AY152" s="18" t="s">
        <v>263</v>
      </c>
      <c r="BE152" s="204">
        <f>IF(N152="základní",J152,0)</f>
        <v>0</v>
      </c>
      <c r="BF152" s="204">
        <f>IF(N152="snížená",J152,0)</f>
        <v>0</v>
      </c>
      <c r="BG152" s="204">
        <f>IF(N152="zákl. přenesená",J152,0)</f>
        <v>0</v>
      </c>
      <c r="BH152" s="204">
        <f>IF(N152="sníž. přenesená",J152,0)</f>
        <v>0</v>
      </c>
      <c r="BI152" s="204">
        <f>IF(N152="nulová",J152,0)</f>
        <v>0</v>
      </c>
      <c r="BJ152" s="18" t="s">
        <v>71</v>
      </c>
      <c r="BK152" s="204">
        <f>ROUND(I152*H152,2)</f>
        <v>0</v>
      </c>
      <c r="BL152" s="18" t="s">
        <v>270</v>
      </c>
      <c r="BM152" s="203" t="s">
        <v>5457</v>
      </c>
    </row>
    <row r="153" spans="1:65" s="2" customFormat="1" ht="24.2" customHeight="1">
      <c r="A153" s="35"/>
      <c r="B153" s="36"/>
      <c r="C153" s="191" t="s">
        <v>297</v>
      </c>
      <c r="D153" s="191" t="s">
        <v>266</v>
      </c>
      <c r="E153" s="192" t="s">
        <v>353</v>
      </c>
      <c r="F153" s="193" t="s">
        <v>1971</v>
      </c>
      <c r="G153" s="194" t="s">
        <v>300</v>
      </c>
      <c r="H153" s="195">
        <v>42.8</v>
      </c>
      <c r="I153" s="196"/>
      <c r="J153" s="197">
        <f>ROUND(I153*H153,2)</f>
        <v>0</v>
      </c>
      <c r="K153" s="198"/>
      <c r="L153" s="40"/>
      <c r="M153" s="199" t="s">
        <v>1</v>
      </c>
      <c r="N153" s="200" t="s">
        <v>38</v>
      </c>
      <c r="O153" s="72"/>
      <c r="P153" s="201">
        <f>O153*H153</f>
        <v>0</v>
      </c>
      <c r="Q153" s="201">
        <v>0</v>
      </c>
      <c r="R153" s="201">
        <f>Q153*H153</f>
        <v>0</v>
      </c>
      <c r="S153" s="201">
        <v>0</v>
      </c>
      <c r="T153" s="202">
        <f>S153*H153</f>
        <v>0</v>
      </c>
      <c r="U153" s="35"/>
      <c r="V153" s="35"/>
      <c r="W153" s="35"/>
      <c r="X153" s="35"/>
      <c r="Y153" s="35"/>
      <c r="Z153" s="35"/>
      <c r="AA153" s="35"/>
      <c r="AB153" s="35"/>
      <c r="AC153" s="35"/>
      <c r="AD153" s="35"/>
      <c r="AE153" s="35"/>
      <c r="AR153" s="203" t="s">
        <v>270</v>
      </c>
      <c r="AT153" s="203" t="s">
        <v>266</v>
      </c>
      <c r="AU153" s="203" t="s">
        <v>73</v>
      </c>
      <c r="AY153" s="18" t="s">
        <v>263</v>
      </c>
      <c r="BE153" s="204">
        <f>IF(N153="základní",J153,0)</f>
        <v>0</v>
      </c>
      <c r="BF153" s="204">
        <f>IF(N153="snížená",J153,0)</f>
        <v>0</v>
      </c>
      <c r="BG153" s="204">
        <f>IF(N153="zákl. přenesená",J153,0)</f>
        <v>0</v>
      </c>
      <c r="BH153" s="204">
        <f>IF(N153="sníž. přenesená",J153,0)</f>
        <v>0</v>
      </c>
      <c r="BI153" s="204">
        <f>IF(N153="nulová",J153,0)</f>
        <v>0</v>
      </c>
      <c r="BJ153" s="18" t="s">
        <v>71</v>
      </c>
      <c r="BK153" s="204">
        <f>ROUND(I153*H153,2)</f>
        <v>0</v>
      </c>
      <c r="BL153" s="18" t="s">
        <v>270</v>
      </c>
      <c r="BM153" s="203" t="s">
        <v>5458</v>
      </c>
    </row>
    <row r="154" spans="1:65" s="13" customFormat="1">
      <c r="B154" s="205"/>
      <c r="C154" s="206"/>
      <c r="D154" s="207" t="s">
        <v>272</v>
      </c>
      <c r="E154" s="208" t="s">
        <v>1</v>
      </c>
      <c r="F154" s="209" t="s">
        <v>5459</v>
      </c>
      <c r="G154" s="206"/>
      <c r="H154" s="210">
        <v>10.256</v>
      </c>
      <c r="I154" s="211"/>
      <c r="J154" s="206"/>
      <c r="K154" s="206"/>
      <c r="L154" s="212"/>
      <c r="M154" s="213"/>
      <c r="N154" s="214"/>
      <c r="O154" s="214"/>
      <c r="P154" s="214"/>
      <c r="Q154" s="214"/>
      <c r="R154" s="214"/>
      <c r="S154" s="214"/>
      <c r="T154" s="215"/>
      <c r="AT154" s="216" t="s">
        <v>272</v>
      </c>
      <c r="AU154" s="216" t="s">
        <v>73</v>
      </c>
      <c r="AV154" s="13" t="s">
        <v>73</v>
      </c>
      <c r="AW154" s="13" t="s">
        <v>30</v>
      </c>
      <c r="AX154" s="13" t="s">
        <v>64</v>
      </c>
      <c r="AY154" s="216" t="s">
        <v>263</v>
      </c>
    </row>
    <row r="155" spans="1:65" s="13" customFormat="1" ht="22.5">
      <c r="B155" s="205"/>
      <c r="C155" s="206"/>
      <c r="D155" s="207" t="s">
        <v>272</v>
      </c>
      <c r="E155" s="208" t="s">
        <v>1</v>
      </c>
      <c r="F155" s="209" t="s">
        <v>5460</v>
      </c>
      <c r="G155" s="206"/>
      <c r="H155" s="210">
        <v>11.616</v>
      </c>
      <c r="I155" s="211"/>
      <c r="J155" s="206"/>
      <c r="K155" s="206"/>
      <c r="L155" s="212"/>
      <c r="M155" s="213"/>
      <c r="N155" s="214"/>
      <c r="O155" s="214"/>
      <c r="P155" s="214"/>
      <c r="Q155" s="214"/>
      <c r="R155" s="214"/>
      <c r="S155" s="214"/>
      <c r="T155" s="215"/>
      <c r="AT155" s="216" t="s">
        <v>272</v>
      </c>
      <c r="AU155" s="216" t="s">
        <v>73</v>
      </c>
      <c r="AV155" s="13" t="s">
        <v>73</v>
      </c>
      <c r="AW155" s="13" t="s">
        <v>30</v>
      </c>
      <c r="AX155" s="13" t="s">
        <v>64</v>
      </c>
      <c r="AY155" s="216" t="s">
        <v>263</v>
      </c>
    </row>
    <row r="156" spans="1:65" s="13" customFormat="1">
      <c r="B156" s="205"/>
      <c r="C156" s="206"/>
      <c r="D156" s="207" t="s">
        <v>272</v>
      </c>
      <c r="E156" s="208" t="s">
        <v>1</v>
      </c>
      <c r="F156" s="209" t="s">
        <v>5461</v>
      </c>
      <c r="G156" s="206"/>
      <c r="H156" s="210">
        <v>20.928000000000001</v>
      </c>
      <c r="I156" s="211"/>
      <c r="J156" s="206"/>
      <c r="K156" s="206"/>
      <c r="L156" s="212"/>
      <c r="M156" s="213"/>
      <c r="N156" s="214"/>
      <c r="O156" s="214"/>
      <c r="P156" s="214"/>
      <c r="Q156" s="214"/>
      <c r="R156" s="214"/>
      <c r="S156" s="214"/>
      <c r="T156" s="215"/>
      <c r="AT156" s="216" t="s">
        <v>272</v>
      </c>
      <c r="AU156" s="216" t="s">
        <v>73</v>
      </c>
      <c r="AV156" s="13" t="s">
        <v>73</v>
      </c>
      <c r="AW156" s="13" t="s">
        <v>30</v>
      </c>
      <c r="AX156" s="13" t="s">
        <v>64</v>
      </c>
      <c r="AY156" s="216" t="s">
        <v>263</v>
      </c>
    </row>
    <row r="157" spans="1:65" s="15" customFormat="1">
      <c r="B157" s="228"/>
      <c r="C157" s="229"/>
      <c r="D157" s="207" t="s">
        <v>272</v>
      </c>
      <c r="E157" s="230" t="s">
        <v>1</v>
      </c>
      <c r="F157" s="231" t="s">
        <v>280</v>
      </c>
      <c r="G157" s="229"/>
      <c r="H157" s="232">
        <v>42.8</v>
      </c>
      <c r="I157" s="233"/>
      <c r="J157" s="229"/>
      <c r="K157" s="229"/>
      <c r="L157" s="234"/>
      <c r="M157" s="235"/>
      <c r="N157" s="236"/>
      <c r="O157" s="236"/>
      <c r="P157" s="236"/>
      <c r="Q157" s="236"/>
      <c r="R157" s="236"/>
      <c r="S157" s="236"/>
      <c r="T157" s="237"/>
      <c r="AT157" s="238" t="s">
        <v>272</v>
      </c>
      <c r="AU157" s="238" t="s">
        <v>73</v>
      </c>
      <c r="AV157" s="15" t="s">
        <v>270</v>
      </c>
      <c r="AW157" s="15" t="s">
        <v>30</v>
      </c>
      <c r="AX157" s="15" t="s">
        <v>71</v>
      </c>
      <c r="AY157" s="238" t="s">
        <v>263</v>
      </c>
    </row>
    <row r="158" spans="1:65" s="2" customFormat="1" ht="24.2" customHeight="1">
      <c r="A158" s="35"/>
      <c r="B158" s="36"/>
      <c r="C158" s="191" t="s">
        <v>304</v>
      </c>
      <c r="D158" s="191" t="s">
        <v>266</v>
      </c>
      <c r="E158" s="192" t="s">
        <v>2083</v>
      </c>
      <c r="F158" s="193" t="s">
        <v>2084</v>
      </c>
      <c r="G158" s="194" t="s">
        <v>300</v>
      </c>
      <c r="H158" s="195">
        <v>937.91700000000003</v>
      </c>
      <c r="I158" s="196"/>
      <c r="J158" s="197">
        <f>ROUND(I158*H158,2)</f>
        <v>0</v>
      </c>
      <c r="K158" s="198"/>
      <c r="L158" s="40"/>
      <c r="M158" s="199" t="s">
        <v>1</v>
      </c>
      <c r="N158" s="200" t="s">
        <v>38</v>
      </c>
      <c r="O158" s="72"/>
      <c r="P158" s="201">
        <f>O158*H158</f>
        <v>0</v>
      </c>
      <c r="Q158" s="201">
        <v>0</v>
      </c>
      <c r="R158" s="201">
        <f>Q158*H158</f>
        <v>0</v>
      </c>
      <c r="S158" s="201">
        <v>0</v>
      </c>
      <c r="T158" s="202">
        <f>S158*H158</f>
        <v>0</v>
      </c>
      <c r="U158" s="35"/>
      <c r="V158" s="35"/>
      <c r="W158" s="35"/>
      <c r="X158" s="35"/>
      <c r="Y158" s="35"/>
      <c r="Z158" s="35"/>
      <c r="AA158" s="35"/>
      <c r="AB158" s="35"/>
      <c r="AC158" s="35"/>
      <c r="AD158" s="35"/>
      <c r="AE158" s="35"/>
      <c r="AR158" s="203" t="s">
        <v>270</v>
      </c>
      <c r="AT158" s="203" t="s">
        <v>266</v>
      </c>
      <c r="AU158" s="203" t="s">
        <v>73</v>
      </c>
      <c r="AY158" s="18" t="s">
        <v>263</v>
      </c>
      <c r="BE158" s="204">
        <f>IF(N158="základní",J158,0)</f>
        <v>0</v>
      </c>
      <c r="BF158" s="204">
        <f>IF(N158="snížená",J158,0)</f>
        <v>0</v>
      </c>
      <c r="BG158" s="204">
        <f>IF(N158="zákl. přenesená",J158,0)</f>
        <v>0</v>
      </c>
      <c r="BH158" s="204">
        <f>IF(N158="sníž. přenesená",J158,0)</f>
        <v>0</v>
      </c>
      <c r="BI158" s="204">
        <f>IF(N158="nulová",J158,0)</f>
        <v>0</v>
      </c>
      <c r="BJ158" s="18" t="s">
        <v>71</v>
      </c>
      <c r="BK158" s="204">
        <f>ROUND(I158*H158,2)</f>
        <v>0</v>
      </c>
      <c r="BL158" s="18" t="s">
        <v>270</v>
      </c>
      <c r="BM158" s="203" t="s">
        <v>5462</v>
      </c>
    </row>
    <row r="159" spans="1:65" s="2" customFormat="1" ht="19.5">
      <c r="A159" s="35"/>
      <c r="B159" s="36"/>
      <c r="C159" s="37"/>
      <c r="D159" s="207" t="s">
        <v>294</v>
      </c>
      <c r="E159" s="37"/>
      <c r="F159" s="239" t="s">
        <v>2086</v>
      </c>
      <c r="G159" s="37"/>
      <c r="H159" s="37"/>
      <c r="I159" s="240"/>
      <c r="J159" s="37"/>
      <c r="K159" s="37"/>
      <c r="L159" s="40"/>
      <c r="M159" s="241"/>
      <c r="N159" s="242"/>
      <c r="O159" s="72"/>
      <c r="P159" s="72"/>
      <c r="Q159" s="72"/>
      <c r="R159" s="72"/>
      <c r="S159" s="72"/>
      <c r="T159" s="73"/>
      <c r="U159" s="35"/>
      <c r="V159" s="35"/>
      <c r="W159" s="35"/>
      <c r="X159" s="35"/>
      <c r="Y159" s="35"/>
      <c r="Z159" s="35"/>
      <c r="AA159" s="35"/>
      <c r="AB159" s="35"/>
      <c r="AC159" s="35"/>
      <c r="AD159" s="35"/>
      <c r="AE159" s="35"/>
      <c r="AT159" s="18" t="s">
        <v>294</v>
      </c>
      <c r="AU159" s="18" t="s">
        <v>73</v>
      </c>
    </row>
    <row r="160" spans="1:65" s="13" customFormat="1">
      <c r="B160" s="205"/>
      <c r="C160" s="206"/>
      <c r="D160" s="207" t="s">
        <v>272</v>
      </c>
      <c r="E160" s="208" t="s">
        <v>1</v>
      </c>
      <c r="F160" s="209" t="s">
        <v>5463</v>
      </c>
      <c r="G160" s="206"/>
      <c r="H160" s="210">
        <v>871.03700000000003</v>
      </c>
      <c r="I160" s="211"/>
      <c r="J160" s="206"/>
      <c r="K160" s="206"/>
      <c r="L160" s="212"/>
      <c r="M160" s="213"/>
      <c r="N160" s="214"/>
      <c r="O160" s="214"/>
      <c r="P160" s="214"/>
      <c r="Q160" s="214"/>
      <c r="R160" s="214"/>
      <c r="S160" s="214"/>
      <c r="T160" s="215"/>
      <c r="AT160" s="216" t="s">
        <v>272</v>
      </c>
      <c r="AU160" s="216" t="s">
        <v>73</v>
      </c>
      <c r="AV160" s="13" t="s">
        <v>73</v>
      </c>
      <c r="AW160" s="13" t="s">
        <v>30</v>
      </c>
      <c r="AX160" s="13" t="s">
        <v>64</v>
      </c>
      <c r="AY160" s="216" t="s">
        <v>263</v>
      </c>
    </row>
    <row r="161" spans="1:65" s="13" customFormat="1">
      <c r="B161" s="205"/>
      <c r="C161" s="206"/>
      <c r="D161" s="207" t="s">
        <v>272</v>
      </c>
      <c r="E161" s="208" t="s">
        <v>1</v>
      </c>
      <c r="F161" s="209" t="s">
        <v>5464</v>
      </c>
      <c r="G161" s="206"/>
      <c r="H161" s="210">
        <v>136</v>
      </c>
      <c r="I161" s="211"/>
      <c r="J161" s="206"/>
      <c r="K161" s="206"/>
      <c r="L161" s="212"/>
      <c r="M161" s="213"/>
      <c r="N161" s="214"/>
      <c r="O161" s="214"/>
      <c r="P161" s="214"/>
      <c r="Q161" s="214"/>
      <c r="R161" s="214"/>
      <c r="S161" s="214"/>
      <c r="T161" s="215"/>
      <c r="AT161" s="216" t="s">
        <v>272</v>
      </c>
      <c r="AU161" s="216" t="s">
        <v>73</v>
      </c>
      <c r="AV161" s="13" t="s">
        <v>73</v>
      </c>
      <c r="AW161" s="13" t="s">
        <v>30</v>
      </c>
      <c r="AX161" s="13" t="s">
        <v>64</v>
      </c>
      <c r="AY161" s="216" t="s">
        <v>263</v>
      </c>
    </row>
    <row r="162" spans="1:65" s="13" customFormat="1">
      <c r="B162" s="205"/>
      <c r="C162" s="206"/>
      <c r="D162" s="207" t="s">
        <v>272</v>
      </c>
      <c r="E162" s="208" t="s">
        <v>1</v>
      </c>
      <c r="F162" s="209" t="s">
        <v>5465</v>
      </c>
      <c r="G162" s="206"/>
      <c r="H162" s="210">
        <v>-69.12</v>
      </c>
      <c r="I162" s="211"/>
      <c r="J162" s="206"/>
      <c r="K162" s="206"/>
      <c r="L162" s="212"/>
      <c r="M162" s="213"/>
      <c r="N162" s="214"/>
      <c r="O162" s="214"/>
      <c r="P162" s="214"/>
      <c r="Q162" s="214"/>
      <c r="R162" s="214"/>
      <c r="S162" s="214"/>
      <c r="T162" s="215"/>
      <c r="AT162" s="216" t="s">
        <v>272</v>
      </c>
      <c r="AU162" s="216" t="s">
        <v>73</v>
      </c>
      <c r="AV162" s="13" t="s">
        <v>73</v>
      </c>
      <c r="AW162" s="13" t="s">
        <v>30</v>
      </c>
      <c r="AX162" s="13" t="s">
        <v>64</v>
      </c>
      <c r="AY162" s="216" t="s">
        <v>263</v>
      </c>
    </row>
    <row r="163" spans="1:65" s="15" customFormat="1">
      <c r="B163" s="228"/>
      <c r="C163" s="229"/>
      <c r="D163" s="207" t="s">
        <v>272</v>
      </c>
      <c r="E163" s="230" t="s">
        <v>1</v>
      </c>
      <c r="F163" s="231" t="s">
        <v>280</v>
      </c>
      <c r="G163" s="229"/>
      <c r="H163" s="232">
        <v>937.91700000000003</v>
      </c>
      <c r="I163" s="233"/>
      <c r="J163" s="229"/>
      <c r="K163" s="229"/>
      <c r="L163" s="234"/>
      <c r="M163" s="235"/>
      <c r="N163" s="236"/>
      <c r="O163" s="236"/>
      <c r="P163" s="236"/>
      <c r="Q163" s="236"/>
      <c r="R163" s="236"/>
      <c r="S163" s="236"/>
      <c r="T163" s="237"/>
      <c r="AT163" s="238" t="s">
        <v>272</v>
      </c>
      <c r="AU163" s="238" t="s">
        <v>73</v>
      </c>
      <c r="AV163" s="15" t="s">
        <v>270</v>
      </c>
      <c r="AW163" s="15" t="s">
        <v>30</v>
      </c>
      <c r="AX163" s="15" t="s">
        <v>71</v>
      </c>
      <c r="AY163" s="238" t="s">
        <v>263</v>
      </c>
    </row>
    <row r="164" spans="1:65" s="2" customFormat="1" ht="37.9" customHeight="1">
      <c r="A164" s="35"/>
      <c r="B164" s="36"/>
      <c r="C164" s="191" t="s">
        <v>309</v>
      </c>
      <c r="D164" s="191" t="s">
        <v>266</v>
      </c>
      <c r="E164" s="192" t="s">
        <v>2091</v>
      </c>
      <c r="F164" s="193" t="s">
        <v>2092</v>
      </c>
      <c r="G164" s="194" t="s">
        <v>300</v>
      </c>
      <c r="H164" s="195">
        <v>937.91700000000003</v>
      </c>
      <c r="I164" s="196"/>
      <c r="J164" s="197">
        <f>ROUND(I164*H164,2)</f>
        <v>0</v>
      </c>
      <c r="K164" s="198"/>
      <c r="L164" s="40"/>
      <c r="M164" s="199" t="s">
        <v>1</v>
      </c>
      <c r="N164" s="200" t="s">
        <v>38</v>
      </c>
      <c r="O164" s="72"/>
      <c r="P164" s="201">
        <f>O164*H164</f>
        <v>0</v>
      </c>
      <c r="Q164" s="201">
        <v>0</v>
      </c>
      <c r="R164" s="201">
        <f>Q164*H164</f>
        <v>0</v>
      </c>
      <c r="S164" s="201">
        <v>0</v>
      </c>
      <c r="T164" s="202">
        <f>S164*H164</f>
        <v>0</v>
      </c>
      <c r="U164" s="35"/>
      <c r="V164" s="35"/>
      <c r="W164" s="35"/>
      <c r="X164" s="35"/>
      <c r="Y164" s="35"/>
      <c r="Z164" s="35"/>
      <c r="AA164" s="35"/>
      <c r="AB164" s="35"/>
      <c r="AC164" s="35"/>
      <c r="AD164" s="35"/>
      <c r="AE164" s="35"/>
      <c r="AR164" s="203" t="s">
        <v>270</v>
      </c>
      <c r="AT164" s="203" t="s">
        <v>266</v>
      </c>
      <c r="AU164" s="203" t="s">
        <v>73</v>
      </c>
      <c r="AY164" s="18" t="s">
        <v>263</v>
      </c>
      <c r="BE164" s="204">
        <f>IF(N164="základní",J164,0)</f>
        <v>0</v>
      </c>
      <c r="BF164" s="204">
        <f>IF(N164="snížená",J164,0)</f>
        <v>0</v>
      </c>
      <c r="BG164" s="204">
        <f>IF(N164="zákl. přenesená",J164,0)</f>
        <v>0</v>
      </c>
      <c r="BH164" s="204">
        <f>IF(N164="sníž. přenesená",J164,0)</f>
        <v>0</v>
      </c>
      <c r="BI164" s="204">
        <f>IF(N164="nulová",J164,0)</f>
        <v>0</v>
      </c>
      <c r="BJ164" s="18" t="s">
        <v>71</v>
      </c>
      <c r="BK164" s="204">
        <f>ROUND(I164*H164,2)</f>
        <v>0</v>
      </c>
      <c r="BL164" s="18" t="s">
        <v>270</v>
      </c>
      <c r="BM164" s="203" t="s">
        <v>5466</v>
      </c>
    </row>
    <row r="165" spans="1:65" s="2" customFormat="1" ht="37.9" customHeight="1">
      <c r="A165" s="35"/>
      <c r="B165" s="36"/>
      <c r="C165" s="191" t="s">
        <v>314</v>
      </c>
      <c r="D165" s="191" t="s">
        <v>266</v>
      </c>
      <c r="E165" s="192" t="s">
        <v>531</v>
      </c>
      <c r="F165" s="193" t="s">
        <v>532</v>
      </c>
      <c r="G165" s="194" t="s">
        <v>300</v>
      </c>
      <c r="H165" s="195">
        <v>17820.422999999999</v>
      </c>
      <c r="I165" s="196"/>
      <c r="J165" s="197">
        <f>ROUND(I165*H165,2)</f>
        <v>0</v>
      </c>
      <c r="K165" s="198"/>
      <c r="L165" s="40"/>
      <c r="M165" s="199" t="s">
        <v>1</v>
      </c>
      <c r="N165" s="200" t="s">
        <v>38</v>
      </c>
      <c r="O165" s="72"/>
      <c r="P165" s="201">
        <f>O165*H165</f>
        <v>0</v>
      </c>
      <c r="Q165" s="201">
        <v>0</v>
      </c>
      <c r="R165" s="201">
        <f>Q165*H165</f>
        <v>0</v>
      </c>
      <c r="S165" s="201">
        <v>0</v>
      </c>
      <c r="T165" s="202">
        <f>S165*H165</f>
        <v>0</v>
      </c>
      <c r="U165" s="35"/>
      <c r="V165" s="35"/>
      <c r="W165" s="35"/>
      <c r="X165" s="35"/>
      <c r="Y165" s="35"/>
      <c r="Z165" s="35"/>
      <c r="AA165" s="35"/>
      <c r="AB165" s="35"/>
      <c r="AC165" s="35"/>
      <c r="AD165" s="35"/>
      <c r="AE165" s="35"/>
      <c r="AR165" s="203" t="s">
        <v>270</v>
      </c>
      <c r="AT165" s="203" t="s">
        <v>266</v>
      </c>
      <c r="AU165" s="203" t="s">
        <v>73</v>
      </c>
      <c r="AY165" s="18" t="s">
        <v>263</v>
      </c>
      <c r="BE165" s="204">
        <f>IF(N165="základní",J165,0)</f>
        <v>0</v>
      </c>
      <c r="BF165" s="204">
        <f>IF(N165="snížená",J165,0)</f>
        <v>0</v>
      </c>
      <c r="BG165" s="204">
        <f>IF(N165="zákl. přenesená",J165,0)</f>
        <v>0</v>
      </c>
      <c r="BH165" s="204">
        <f>IF(N165="sníž. přenesená",J165,0)</f>
        <v>0</v>
      </c>
      <c r="BI165" s="204">
        <f>IF(N165="nulová",J165,0)</f>
        <v>0</v>
      </c>
      <c r="BJ165" s="18" t="s">
        <v>71</v>
      </c>
      <c r="BK165" s="204">
        <f>ROUND(I165*H165,2)</f>
        <v>0</v>
      </c>
      <c r="BL165" s="18" t="s">
        <v>270</v>
      </c>
      <c r="BM165" s="203" t="s">
        <v>5467</v>
      </c>
    </row>
    <row r="166" spans="1:65" s="13" customFormat="1">
      <c r="B166" s="205"/>
      <c r="C166" s="206"/>
      <c r="D166" s="207" t="s">
        <v>272</v>
      </c>
      <c r="E166" s="206"/>
      <c r="F166" s="209" t="s">
        <v>5468</v>
      </c>
      <c r="G166" s="206"/>
      <c r="H166" s="210">
        <v>17820.422999999999</v>
      </c>
      <c r="I166" s="211"/>
      <c r="J166" s="206"/>
      <c r="K166" s="206"/>
      <c r="L166" s="212"/>
      <c r="M166" s="213"/>
      <c r="N166" s="214"/>
      <c r="O166" s="214"/>
      <c r="P166" s="214"/>
      <c r="Q166" s="214"/>
      <c r="R166" s="214"/>
      <c r="S166" s="214"/>
      <c r="T166" s="215"/>
      <c r="AT166" s="216" t="s">
        <v>272</v>
      </c>
      <c r="AU166" s="216" t="s">
        <v>73</v>
      </c>
      <c r="AV166" s="13" t="s">
        <v>73</v>
      </c>
      <c r="AW166" s="13" t="s">
        <v>4</v>
      </c>
      <c r="AX166" s="13" t="s">
        <v>71</v>
      </c>
      <c r="AY166" s="216" t="s">
        <v>263</v>
      </c>
    </row>
    <row r="167" spans="1:65" s="2" customFormat="1" ht="33" customHeight="1">
      <c r="A167" s="35"/>
      <c r="B167" s="36"/>
      <c r="C167" s="191" t="s">
        <v>264</v>
      </c>
      <c r="D167" s="191" t="s">
        <v>266</v>
      </c>
      <c r="E167" s="192" t="s">
        <v>544</v>
      </c>
      <c r="F167" s="193" t="s">
        <v>545</v>
      </c>
      <c r="G167" s="194" t="s">
        <v>307</v>
      </c>
      <c r="H167" s="195">
        <v>1688.251</v>
      </c>
      <c r="I167" s="196"/>
      <c r="J167" s="197">
        <f>ROUND(I167*H167,2)</f>
        <v>0</v>
      </c>
      <c r="K167" s="198"/>
      <c r="L167" s="40"/>
      <c r="M167" s="199" t="s">
        <v>1</v>
      </c>
      <c r="N167" s="200" t="s">
        <v>38</v>
      </c>
      <c r="O167" s="72"/>
      <c r="P167" s="201">
        <f>O167*H167</f>
        <v>0</v>
      </c>
      <c r="Q167" s="201">
        <v>0</v>
      </c>
      <c r="R167" s="201">
        <f>Q167*H167</f>
        <v>0</v>
      </c>
      <c r="S167" s="201">
        <v>0</v>
      </c>
      <c r="T167" s="202">
        <f>S167*H167</f>
        <v>0</v>
      </c>
      <c r="U167" s="35"/>
      <c r="V167" s="35"/>
      <c r="W167" s="35"/>
      <c r="X167" s="35"/>
      <c r="Y167" s="35"/>
      <c r="Z167" s="35"/>
      <c r="AA167" s="35"/>
      <c r="AB167" s="35"/>
      <c r="AC167" s="35"/>
      <c r="AD167" s="35"/>
      <c r="AE167" s="35"/>
      <c r="AR167" s="203" t="s">
        <v>270</v>
      </c>
      <c r="AT167" s="203" t="s">
        <v>266</v>
      </c>
      <c r="AU167" s="203" t="s">
        <v>73</v>
      </c>
      <c r="AY167" s="18" t="s">
        <v>263</v>
      </c>
      <c r="BE167" s="204">
        <f>IF(N167="základní",J167,0)</f>
        <v>0</v>
      </c>
      <c r="BF167" s="204">
        <f>IF(N167="snížená",J167,0)</f>
        <v>0</v>
      </c>
      <c r="BG167" s="204">
        <f>IF(N167="zákl. přenesená",J167,0)</f>
        <v>0</v>
      </c>
      <c r="BH167" s="204">
        <f>IF(N167="sníž. přenesená",J167,0)</f>
        <v>0</v>
      </c>
      <c r="BI167" s="204">
        <f>IF(N167="nulová",J167,0)</f>
        <v>0</v>
      </c>
      <c r="BJ167" s="18" t="s">
        <v>71</v>
      </c>
      <c r="BK167" s="204">
        <f>ROUND(I167*H167,2)</f>
        <v>0</v>
      </c>
      <c r="BL167" s="18" t="s">
        <v>270</v>
      </c>
      <c r="BM167" s="203" t="s">
        <v>5469</v>
      </c>
    </row>
    <row r="168" spans="1:65" s="13" customFormat="1">
      <c r="B168" s="205"/>
      <c r="C168" s="206"/>
      <c r="D168" s="207" t="s">
        <v>272</v>
      </c>
      <c r="E168" s="206"/>
      <c r="F168" s="209" t="s">
        <v>5470</v>
      </c>
      <c r="G168" s="206"/>
      <c r="H168" s="210">
        <v>1688.251</v>
      </c>
      <c r="I168" s="211"/>
      <c r="J168" s="206"/>
      <c r="K168" s="206"/>
      <c r="L168" s="212"/>
      <c r="M168" s="213"/>
      <c r="N168" s="214"/>
      <c r="O168" s="214"/>
      <c r="P168" s="214"/>
      <c r="Q168" s="214"/>
      <c r="R168" s="214"/>
      <c r="S168" s="214"/>
      <c r="T168" s="215"/>
      <c r="AT168" s="216" t="s">
        <v>272</v>
      </c>
      <c r="AU168" s="216" t="s">
        <v>73</v>
      </c>
      <c r="AV168" s="13" t="s">
        <v>73</v>
      </c>
      <c r="AW168" s="13" t="s">
        <v>4</v>
      </c>
      <c r="AX168" s="13" t="s">
        <v>71</v>
      </c>
      <c r="AY168" s="216" t="s">
        <v>263</v>
      </c>
    </row>
    <row r="169" spans="1:65" s="2" customFormat="1" ht="24.2" customHeight="1">
      <c r="A169" s="35"/>
      <c r="B169" s="36"/>
      <c r="C169" s="191" t="s">
        <v>322</v>
      </c>
      <c r="D169" s="191" t="s">
        <v>266</v>
      </c>
      <c r="E169" s="192" t="s">
        <v>549</v>
      </c>
      <c r="F169" s="193" t="s">
        <v>550</v>
      </c>
      <c r="G169" s="194" t="s">
        <v>300</v>
      </c>
      <c r="H169" s="195">
        <v>69.12</v>
      </c>
      <c r="I169" s="196"/>
      <c r="J169" s="197">
        <f>ROUND(I169*H169,2)</f>
        <v>0</v>
      </c>
      <c r="K169" s="198"/>
      <c r="L169" s="40"/>
      <c r="M169" s="199" t="s">
        <v>1</v>
      </c>
      <c r="N169" s="200" t="s">
        <v>38</v>
      </c>
      <c r="O169" s="72"/>
      <c r="P169" s="201">
        <f>O169*H169</f>
        <v>0</v>
      </c>
      <c r="Q169" s="201">
        <v>0</v>
      </c>
      <c r="R169" s="201">
        <f>Q169*H169</f>
        <v>0</v>
      </c>
      <c r="S169" s="201">
        <v>0</v>
      </c>
      <c r="T169" s="202">
        <f>S169*H169</f>
        <v>0</v>
      </c>
      <c r="U169" s="35"/>
      <c r="V169" s="35"/>
      <c r="W169" s="35"/>
      <c r="X169" s="35"/>
      <c r="Y169" s="35"/>
      <c r="Z169" s="35"/>
      <c r="AA169" s="35"/>
      <c r="AB169" s="35"/>
      <c r="AC169" s="35"/>
      <c r="AD169" s="35"/>
      <c r="AE169" s="35"/>
      <c r="AR169" s="203" t="s">
        <v>270</v>
      </c>
      <c r="AT169" s="203" t="s">
        <v>266</v>
      </c>
      <c r="AU169" s="203" t="s">
        <v>73</v>
      </c>
      <c r="AY169" s="18" t="s">
        <v>263</v>
      </c>
      <c r="BE169" s="204">
        <f>IF(N169="základní",J169,0)</f>
        <v>0</v>
      </c>
      <c r="BF169" s="204">
        <f>IF(N169="snížená",J169,0)</f>
        <v>0</v>
      </c>
      <c r="BG169" s="204">
        <f>IF(N169="zákl. přenesená",J169,0)</f>
        <v>0</v>
      </c>
      <c r="BH169" s="204">
        <f>IF(N169="sníž. přenesená",J169,0)</f>
        <v>0</v>
      </c>
      <c r="BI169" s="204">
        <f>IF(N169="nulová",J169,0)</f>
        <v>0</v>
      </c>
      <c r="BJ169" s="18" t="s">
        <v>71</v>
      </c>
      <c r="BK169" s="204">
        <f>ROUND(I169*H169,2)</f>
        <v>0</v>
      </c>
      <c r="BL169" s="18" t="s">
        <v>270</v>
      </c>
      <c r="BM169" s="203" t="s">
        <v>5471</v>
      </c>
    </row>
    <row r="170" spans="1:65" s="13" customFormat="1">
      <c r="B170" s="205"/>
      <c r="C170" s="206"/>
      <c r="D170" s="207" t="s">
        <v>272</v>
      </c>
      <c r="E170" s="208" t="s">
        <v>1</v>
      </c>
      <c r="F170" s="209" t="s">
        <v>5472</v>
      </c>
      <c r="G170" s="206"/>
      <c r="H170" s="210">
        <v>69.12</v>
      </c>
      <c r="I170" s="211"/>
      <c r="J170" s="206"/>
      <c r="K170" s="206"/>
      <c r="L170" s="212"/>
      <c r="M170" s="213"/>
      <c r="N170" s="214"/>
      <c r="O170" s="214"/>
      <c r="P170" s="214"/>
      <c r="Q170" s="214"/>
      <c r="R170" s="214"/>
      <c r="S170" s="214"/>
      <c r="T170" s="215"/>
      <c r="AT170" s="216" t="s">
        <v>272</v>
      </c>
      <c r="AU170" s="216" t="s">
        <v>73</v>
      </c>
      <c r="AV170" s="13" t="s">
        <v>73</v>
      </c>
      <c r="AW170" s="13" t="s">
        <v>30</v>
      </c>
      <c r="AX170" s="13" t="s">
        <v>71</v>
      </c>
      <c r="AY170" s="216" t="s">
        <v>263</v>
      </c>
    </row>
    <row r="171" spans="1:65" s="12" customFormat="1" ht="22.9" customHeight="1">
      <c r="B171" s="175"/>
      <c r="C171" s="176"/>
      <c r="D171" s="177" t="s">
        <v>63</v>
      </c>
      <c r="E171" s="189" t="s">
        <v>73</v>
      </c>
      <c r="F171" s="189" t="s">
        <v>361</v>
      </c>
      <c r="G171" s="176"/>
      <c r="H171" s="176"/>
      <c r="I171" s="179"/>
      <c r="J171" s="190">
        <f>SUM(J172:J263)</f>
        <v>0</v>
      </c>
      <c r="K171" s="176"/>
      <c r="L171" s="181"/>
      <c r="M171" s="182"/>
      <c r="N171" s="183"/>
      <c r="O171" s="183"/>
      <c r="P171" s="184">
        <f>SUM(P184:P263)</f>
        <v>0</v>
      </c>
      <c r="Q171" s="183"/>
      <c r="R171" s="184">
        <f>SUM(R184:R263)</f>
        <v>3891.7328325599997</v>
      </c>
      <c r="S171" s="183"/>
      <c r="T171" s="185">
        <f>SUM(T184:T263)</f>
        <v>0</v>
      </c>
      <c r="AR171" s="186" t="s">
        <v>71</v>
      </c>
      <c r="AT171" s="187" t="s">
        <v>63</v>
      </c>
      <c r="AU171" s="187" t="s">
        <v>71</v>
      </c>
      <c r="AY171" s="186" t="s">
        <v>263</v>
      </c>
      <c r="BK171" s="188">
        <f>SUM(BK184:BK263)</f>
        <v>0</v>
      </c>
    </row>
    <row r="172" spans="1:65" s="2" customFormat="1" ht="24.2" customHeight="1">
      <c r="B172" s="52"/>
      <c r="C172" s="327">
        <v>11</v>
      </c>
      <c r="D172" s="327" t="s">
        <v>266</v>
      </c>
      <c r="E172" s="328" t="s">
        <v>2107</v>
      </c>
      <c r="F172" s="329" t="s">
        <v>7612</v>
      </c>
      <c r="G172" s="330" t="s">
        <v>796</v>
      </c>
      <c r="H172" s="331">
        <v>297</v>
      </c>
      <c r="I172" s="196"/>
      <c r="J172" s="332">
        <f>ROUND(I172*H172,2)</f>
        <v>0</v>
      </c>
      <c r="K172" s="333"/>
      <c r="L172" s="52"/>
      <c r="M172" s="199" t="s">
        <v>1</v>
      </c>
      <c r="N172" s="334" t="s">
        <v>38</v>
      </c>
      <c r="P172" s="335">
        <f>O172*H172</f>
        <v>0</v>
      </c>
      <c r="Q172" s="335">
        <v>0</v>
      </c>
      <c r="R172" s="335">
        <f>Q172*H172</f>
        <v>0</v>
      </c>
      <c r="S172" s="335">
        <v>0</v>
      </c>
      <c r="T172" s="336">
        <f>S172*H172</f>
        <v>0</v>
      </c>
      <c r="AR172" s="203" t="s">
        <v>270</v>
      </c>
      <c r="AT172" s="203" t="s">
        <v>266</v>
      </c>
      <c r="AU172" s="203" t="s">
        <v>73</v>
      </c>
      <c r="AY172" s="337" t="s">
        <v>263</v>
      </c>
      <c r="BE172" s="338">
        <f>IF(N172="základní",J172,0)</f>
        <v>0</v>
      </c>
      <c r="BF172" s="338">
        <f>IF(N172="snížená",J172,0)</f>
        <v>0</v>
      </c>
      <c r="BG172" s="338">
        <f>IF(N172="zákl. přenesená",J172,0)</f>
        <v>0</v>
      </c>
      <c r="BH172" s="338">
        <f>IF(N172="sníž. přenesená",J172,0)</f>
        <v>0</v>
      </c>
      <c r="BI172" s="338">
        <f>IF(N172="nulová",J172,0)</f>
        <v>0</v>
      </c>
      <c r="BJ172" s="337" t="s">
        <v>71</v>
      </c>
      <c r="BK172" s="338">
        <f>ROUND(I172*H172,2)</f>
        <v>0</v>
      </c>
      <c r="BL172" s="337" t="s">
        <v>270</v>
      </c>
      <c r="BM172" s="203" t="s">
        <v>2108</v>
      </c>
    </row>
    <row r="173" spans="1:65" s="2" customFormat="1" ht="19.5">
      <c r="B173" s="52"/>
      <c r="D173" s="339" t="s">
        <v>294</v>
      </c>
      <c r="F173" s="340" t="s">
        <v>7609</v>
      </c>
      <c r="I173" s="341"/>
      <c r="L173" s="52"/>
      <c r="M173" s="342"/>
      <c r="T173" s="343"/>
      <c r="AT173" s="337" t="s">
        <v>294</v>
      </c>
      <c r="AU173" s="337" t="s">
        <v>73</v>
      </c>
    </row>
    <row r="174" spans="1:65" s="16" customFormat="1">
      <c r="B174" s="253"/>
      <c r="D174" s="339" t="s">
        <v>272</v>
      </c>
      <c r="E174" s="257" t="s">
        <v>1</v>
      </c>
      <c r="F174" s="344" t="s">
        <v>2109</v>
      </c>
      <c r="H174" s="257" t="s">
        <v>1</v>
      </c>
      <c r="I174" s="252"/>
      <c r="L174" s="253"/>
      <c r="M174" s="345"/>
      <c r="T174" s="346"/>
      <c r="AT174" s="257" t="s">
        <v>272</v>
      </c>
      <c r="AU174" s="257" t="s">
        <v>73</v>
      </c>
      <c r="AV174" s="16" t="s">
        <v>71</v>
      </c>
      <c r="AW174" s="16" t="s">
        <v>30</v>
      </c>
      <c r="AX174" s="16" t="s">
        <v>64</v>
      </c>
      <c r="AY174" s="257" t="s">
        <v>263</v>
      </c>
    </row>
    <row r="175" spans="1:65" s="13" customFormat="1">
      <c r="B175" s="212"/>
      <c r="D175" s="339" t="s">
        <v>272</v>
      </c>
      <c r="E175" s="216" t="s">
        <v>1</v>
      </c>
      <c r="F175" s="347">
        <v>297</v>
      </c>
      <c r="H175" s="348">
        <v>297</v>
      </c>
      <c r="I175" s="211"/>
      <c r="L175" s="212"/>
      <c r="M175" s="349"/>
      <c r="T175" s="350"/>
      <c r="AT175" s="216" t="s">
        <v>272</v>
      </c>
      <c r="AU175" s="216" t="s">
        <v>73</v>
      </c>
      <c r="AV175" s="13" t="s">
        <v>73</v>
      </c>
      <c r="AW175" s="13" t="s">
        <v>30</v>
      </c>
      <c r="AX175" s="13" t="s">
        <v>64</v>
      </c>
      <c r="AY175" s="216" t="s">
        <v>263</v>
      </c>
    </row>
    <row r="176" spans="1:65" s="15" customFormat="1">
      <c r="B176" s="234"/>
      <c r="D176" s="339" t="s">
        <v>272</v>
      </c>
      <c r="E176" s="238" t="s">
        <v>1</v>
      </c>
      <c r="F176" s="351" t="s">
        <v>280</v>
      </c>
      <c r="H176" s="352">
        <v>297</v>
      </c>
      <c r="I176" s="233"/>
      <c r="L176" s="234"/>
      <c r="M176" s="353"/>
      <c r="T176" s="354"/>
      <c r="AT176" s="238" t="s">
        <v>272</v>
      </c>
      <c r="AU176" s="238" t="s">
        <v>73</v>
      </c>
      <c r="AV176" s="15" t="s">
        <v>270</v>
      </c>
      <c r="AW176" s="15" t="s">
        <v>30</v>
      </c>
      <c r="AX176" s="15" t="s">
        <v>71</v>
      </c>
      <c r="AY176" s="238" t="s">
        <v>263</v>
      </c>
    </row>
    <row r="177" spans="1:65" s="2" customFormat="1" ht="33" customHeight="1">
      <c r="B177" s="52"/>
      <c r="C177" s="327">
        <v>12</v>
      </c>
      <c r="D177" s="327" t="s">
        <v>266</v>
      </c>
      <c r="E177" s="328" t="s">
        <v>2111</v>
      </c>
      <c r="F177" s="329" t="s">
        <v>7606</v>
      </c>
      <c r="G177" s="330" t="s">
        <v>796</v>
      </c>
      <c r="H177" s="331">
        <v>297</v>
      </c>
      <c r="I177" s="196"/>
      <c r="J177" s="332">
        <f>ROUND(I177*H177,2)</f>
        <v>0</v>
      </c>
      <c r="K177" s="333"/>
      <c r="L177" s="52"/>
      <c r="M177" s="199" t="s">
        <v>1</v>
      </c>
      <c r="N177" s="334" t="s">
        <v>38</v>
      </c>
      <c r="P177" s="335">
        <f>O177*H177</f>
        <v>0</v>
      </c>
      <c r="Q177" s="335">
        <v>0</v>
      </c>
      <c r="R177" s="335">
        <f>Q177*H177</f>
        <v>0</v>
      </c>
      <c r="S177" s="335">
        <v>0</v>
      </c>
      <c r="T177" s="336">
        <f>S177*H177</f>
        <v>0</v>
      </c>
      <c r="AR177" s="203" t="s">
        <v>270</v>
      </c>
      <c r="AT177" s="203" t="s">
        <v>266</v>
      </c>
      <c r="AU177" s="203" t="s">
        <v>73</v>
      </c>
      <c r="AY177" s="337" t="s">
        <v>263</v>
      </c>
      <c r="BE177" s="338">
        <f>IF(N177="základní",J177,0)</f>
        <v>0</v>
      </c>
      <c r="BF177" s="338">
        <f>IF(N177="snížená",J177,0)</f>
        <v>0</v>
      </c>
      <c r="BG177" s="338">
        <f>IF(N177="zákl. přenesená",J177,0)</f>
        <v>0</v>
      </c>
      <c r="BH177" s="338">
        <f>IF(N177="sníž. přenesená",J177,0)</f>
        <v>0</v>
      </c>
      <c r="BI177" s="338">
        <f>IF(N177="nulová",J177,0)</f>
        <v>0</v>
      </c>
      <c r="BJ177" s="337" t="s">
        <v>71</v>
      </c>
      <c r="BK177" s="338">
        <f>ROUND(I177*H177,2)</f>
        <v>0</v>
      </c>
      <c r="BL177" s="337" t="s">
        <v>270</v>
      </c>
      <c r="BM177" s="203" t="s">
        <v>2112</v>
      </c>
    </row>
    <row r="178" spans="1:65" s="2" customFormat="1" ht="19.5">
      <c r="B178" s="52"/>
      <c r="D178" s="339" t="s">
        <v>294</v>
      </c>
      <c r="F178" s="340" t="s">
        <v>2113</v>
      </c>
      <c r="I178" s="341"/>
      <c r="L178" s="52"/>
      <c r="M178" s="342"/>
      <c r="T178" s="343"/>
      <c r="AT178" s="337" t="s">
        <v>294</v>
      </c>
      <c r="AU178" s="337" t="s">
        <v>73</v>
      </c>
    </row>
    <row r="179" spans="1:65" s="16" customFormat="1">
      <c r="B179" s="253"/>
      <c r="D179" s="339" t="s">
        <v>272</v>
      </c>
      <c r="E179" s="257" t="s">
        <v>1</v>
      </c>
      <c r="F179" s="344" t="s">
        <v>2109</v>
      </c>
      <c r="H179" s="257" t="s">
        <v>1</v>
      </c>
      <c r="I179" s="252"/>
      <c r="L179" s="253"/>
      <c r="M179" s="345"/>
      <c r="T179" s="346"/>
      <c r="AT179" s="257" t="s">
        <v>272</v>
      </c>
      <c r="AU179" s="257" t="s">
        <v>73</v>
      </c>
      <c r="AV179" s="16" t="s">
        <v>71</v>
      </c>
      <c r="AW179" s="16" t="s">
        <v>30</v>
      </c>
      <c r="AX179" s="16" t="s">
        <v>64</v>
      </c>
      <c r="AY179" s="257" t="s">
        <v>263</v>
      </c>
    </row>
    <row r="180" spans="1:65" s="13" customFormat="1">
      <c r="B180" s="212"/>
      <c r="D180" s="339" t="s">
        <v>272</v>
      </c>
      <c r="E180" s="216" t="s">
        <v>1</v>
      </c>
      <c r="F180" s="347">
        <v>297</v>
      </c>
      <c r="H180" s="348">
        <v>297</v>
      </c>
      <c r="I180" s="211"/>
      <c r="L180" s="212"/>
      <c r="M180" s="349"/>
      <c r="T180" s="350"/>
      <c r="AT180" s="216" t="s">
        <v>272</v>
      </c>
      <c r="AU180" s="216" t="s">
        <v>73</v>
      </c>
      <c r="AV180" s="13" t="s">
        <v>73</v>
      </c>
      <c r="AW180" s="13" t="s">
        <v>30</v>
      </c>
      <c r="AX180" s="13" t="s">
        <v>64</v>
      </c>
      <c r="AY180" s="216" t="s">
        <v>263</v>
      </c>
    </row>
    <row r="181" spans="1:65" s="15" customFormat="1">
      <c r="B181" s="234"/>
      <c r="D181" s="339" t="s">
        <v>272</v>
      </c>
      <c r="E181" s="238" t="s">
        <v>1</v>
      </c>
      <c r="F181" s="351" t="s">
        <v>280</v>
      </c>
      <c r="H181" s="352">
        <v>297</v>
      </c>
      <c r="I181" s="233"/>
      <c r="L181" s="234"/>
      <c r="M181" s="353"/>
      <c r="T181" s="354"/>
      <c r="AT181" s="238" t="s">
        <v>272</v>
      </c>
      <c r="AU181" s="238" t="s">
        <v>73</v>
      </c>
      <c r="AV181" s="15" t="s">
        <v>270</v>
      </c>
      <c r="AW181" s="15" t="s">
        <v>30</v>
      </c>
      <c r="AX181" s="15" t="s">
        <v>71</v>
      </c>
      <c r="AY181" s="238" t="s">
        <v>263</v>
      </c>
    </row>
    <row r="182" spans="1:65" s="2" customFormat="1" ht="24.2" customHeight="1">
      <c r="B182" s="52"/>
      <c r="C182" s="327">
        <v>13</v>
      </c>
      <c r="D182" s="327" t="s">
        <v>266</v>
      </c>
      <c r="E182" s="328" t="s">
        <v>2948</v>
      </c>
      <c r="F182" s="329" t="s">
        <v>7607</v>
      </c>
      <c r="G182" s="330" t="s">
        <v>796</v>
      </c>
      <c r="H182" s="331">
        <v>297</v>
      </c>
      <c r="I182" s="196"/>
      <c r="J182" s="332">
        <f>ROUND(I182*H182,2)</f>
        <v>0</v>
      </c>
      <c r="K182" s="333"/>
      <c r="L182" s="52"/>
      <c r="M182" s="199" t="s">
        <v>1</v>
      </c>
      <c r="N182" s="334" t="s">
        <v>38</v>
      </c>
      <c r="P182" s="335">
        <f>O182*H182</f>
        <v>0</v>
      </c>
      <c r="Q182" s="335">
        <v>0</v>
      </c>
      <c r="R182" s="335">
        <f>Q182*H182</f>
        <v>0</v>
      </c>
      <c r="S182" s="335">
        <v>0</v>
      </c>
      <c r="T182" s="336">
        <f>S182*H182</f>
        <v>0</v>
      </c>
      <c r="AR182" s="203" t="s">
        <v>270</v>
      </c>
      <c r="AT182" s="203" t="s">
        <v>266</v>
      </c>
      <c r="AU182" s="203" t="s">
        <v>73</v>
      </c>
      <c r="AY182" s="337" t="s">
        <v>263</v>
      </c>
      <c r="BE182" s="338">
        <f>IF(N182="základní",J182,0)</f>
        <v>0</v>
      </c>
      <c r="BF182" s="338">
        <f>IF(N182="snížená",J182,0)</f>
        <v>0</v>
      </c>
      <c r="BG182" s="338">
        <f>IF(N182="zákl. přenesená",J182,0)</f>
        <v>0</v>
      </c>
      <c r="BH182" s="338">
        <f>IF(N182="sníž. přenesená",J182,0)</f>
        <v>0</v>
      </c>
      <c r="BI182" s="338">
        <f>IF(N182="nulová",J182,0)</f>
        <v>0</v>
      </c>
      <c r="BJ182" s="337" t="s">
        <v>71</v>
      </c>
      <c r="BK182" s="338">
        <f>ROUND(I182*H182,2)</f>
        <v>0</v>
      </c>
      <c r="BL182" s="337" t="s">
        <v>270</v>
      </c>
      <c r="BM182" s="203" t="s">
        <v>2949</v>
      </c>
    </row>
    <row r="183" spans="1:65" s="2" customFormat="1" ht="24.2" customHeight="1">
      <c r="B183" s="52"/>
      <c r="C183" s="355"/>
      <c r="D183" s="355" t="s">
        <v>401</v>
      </c>
      <c r="E183" s="356" t="s">
        <v>2952</v>
      </c>
      <c r="F183" s="357" t="s">
        <v>2953</v>
      </c>
      <c r="G183" s="358" t="s">
        <v>300</v>
      </c>
      <c r="H183" s="359">
        <v>352.8</v>
      </c>
      <c r="I183" s="266"/>
      <c r="J183" s="360">
        <f>ROUND(I183*H183,2)</f>
        <v>0</v>
      </c>
      <c r="K183" s="361"/>
      <c r="L183" s="269"/>
      <c r="M183" s="270" t="s">
        <v>1</v>
      </c>
      <c r="N183" s="362" t="s">
        <v>38</v>
      </c>
      <c r="P183" s="335">
        <f>O183*H183</f>
        <v>0</v>
      </c>
      <c r="Q183" s="335">
        <v>2.4289999999999998</v>
      </c>
      <c r="R183" s="335">
        <f>Q183*H183</f>
        <v>856.95119999999997</v>
      </c>
      <c r="S183" s="335">
        <v>0</v>
      </c>
      <c r="T183" s="336">
        <f>S183*H183</f>
        <v>0</v>
      </c>
      <c r="AR183" s="203" t="s">
        <v>314</v>
      </c>
      <c r="AT183" s="203" t="s">
        <v>401</v>
      </c>
      <c r="AU183" s="203" t="s">
        <v>73</v>
      </c>
      <c r="AY183" s="337" t="s">
        <v>263</v>
      </c>
      <c r="BE183" s="338">
        <f>IF(N183="základní",J183,0)</f>
        <v>0</v>
      </c>
      <c r="BF183" s="338">
        <f>IF(N183="snížená",J183,0)</f>
        <v>0</v>
      </c>
      <c r="BG183" s="338">
        <f>IF(N183="zákl. přenesená",J183,0)</f>
        <v>0</v>
      </c>
      <c r="BH183" s="338">
        <f>IF(N183="sníž. přenesená",J183,0)</f>
        <v>0</v>
      </c>
      <c r="BI183" s="338">
        <f>IF(N183="nulová",J183,0)</f>
        <v>0</v>
      </c>
      <c r="BJ183" s="337" t="s">
        <v>71</v>
      </c>
      <c r="BK183" s="338">
        <f>ROUND(I183*H183,2)</f>
        <v>0</v>
      </c>
      <c r="BL183" s="337" t="s">
        <v>270</v>
      </c>
      <c r="BM183" s="203" t="s">
        <v>2954</v>
      </c>
    </row>
    <row r="184" spans="1:65" s="2" customFormat="1" ht="16.5" customHeight="1">
      <c r="A184" s="35"/>
      <c r="B184" s="36"/>
      <c r="C184" s="191">
        <v>14</v>
      </c>
      <c r="D184" s="191" t="s">
        <v>266</v>
      </c>
      <c r="E184" s="192" t="s">
        <v>5473</v>
      </c>
      <c r="F184" s="193" t="s">
        <v>5474</v>
      </c>
      <c r="G184" s="194" t="s">
        <v>292</v>
      </c>
      <c r="H184" s="195">
        <v>147</v>
      </c>
      <c r="I184" s="196"/>
      <c r="J184" s="197">
        <f>ROUND(I184*H184,2)</f>
        <v>0</v>
      </c>
      <c r="K184" s="198"/>
      <c r="L184" s="40"/>
      <c r="M184" s="199" t="s">
        <v>1</v>
      </c>
      <c r="N184" s="200" t="s">
        <v>38</v>
      </c>
      <c r="O184" s="72"/>
      <c r="P184" s="201">
        <f>O184*H184</f>
        <v>0</v>
      </c>
      <c r="Q184" s="201">
        <v>0</v>
      </c>
      <c r="R184" s="201">
        <f>Q184*H184</f>
        <v>0</v>
      </c>
      <c r="S184" s="201">
        <v>0</v>
      </c>
      <c r="T184" s="202">
        <f>S184*H184</f>
        <v>0</v>
      </c>
      <c r="U184" s="35"/>
      <c r="V184" s="35"/>
      <c r="W184" s="35"/>
      <c r="X184" s="35"/>
      <c r="Y184" s="35"/>
      <c r="Z184" s="35"/>
      <c r="AA184" s="35"/>
      <c r="AB184" s="35"/>
      <c r="AC184" s="35"/>
      <c r="AD184" s="35"/>
      <c r="AE184" s="35"/>
      <c r="AR184" s="203" t="s">
        <v>270</v>
      </c>
      <c r="AT184" s="203" t="s">
        <v>266</v>
      </c>
      <c r="AU184" s="203" t="s">
        <v>73</v>
      </c>
      <c r="AY184" s="18" t="s">
        <v>263</v>
      </c>
      <c r="BE184" s="204">
        <f>IF(N184="základní",J184,0)</f>
        <v>0</v>
      </c>
      <c r="BF184" s="204">
        <f>IF(N184="snížená",J184,0)</f>
        <v>0</v>
      </c>
      <c r="BG184" s="204">
        <f>IF(N184="zákl. přenesená",J184,0)</f>
        <v>0</v>
      </c>
      <c r="BH184" s="204">
        <f>IF(N184="sníž. přenesená",J184,0)</f>
        <v>0</v>
      </c>
      <c r="BI184" s="204">
        <f>IF(N184="nulová",J184,0)</f>
        <v>0</v>
      </c>
      <c r="BJ184" s="18" t="s">
        <v>71</v>
      </c>
      <c r="BK184" s="204">
        <f>ROUND(I184*H184,2)</f>
        <v>0</v>
      </c>
      <c r="BL184" s="18" t="s">
        <v>270</v>
      </c>
      <c r="BM184" s="203" t="s">
        <v>5475</v>
      </c>
    </row>
    <row r="185" spans="1:65" s="13" customFormat="1">
      <c r="B185" s="205"/>
      <c r="C185" s="206"/>
      <c r="D185" s="207" t="s">
        <v>272</v>
      </c>
      <c r="E185" s="208" t="s">
        <v>1</v>
      </c>
      <c r="F185" s="209" t="s">
        <v>5476</v>
      </c>
      <c r="G185" s="206"/>
      <c r="H185" s="210">
        <v>10</v>
      </c>
      <c r="I185" s="211"/>
      <c r="J185" s="206"/>
      <c r="K185" s="206"/>
      <c r="L185" s="212"/>
      <c r="M185" s="213"/>
      <c r="N185" s="214"/>
      <c r="O185" s="214"/>
      <c r="P185" s="214"/>
      <c r="Q185" s="214"/>
      <c r="R185" s="214"/>
      <c r="S185" s="214"/>
      <c r="T185" s="215"/>
      <c r="AT185" s="216" t="s">
        <v>272</v>
      </c>
      <c r="AU185" s="216" t="s">
        <v>73</v>
      </c>
      <c r="AV185" s="13" t="s">
        <v>73</v>
      </c>
      <c r="AW185" s="13" t="s">
        <v>30</v>
      </c>
      <c r="AX185" s="13" t="s">
        <v>64</v>
      </c>
      <c r="AY185" s="216" t="s">
        <v>263</v>
      </c>
    </row>
    <row r="186" spans="1:65" s="13" customFormat="1">
      <c r="B186" s="205"/>
      <c r="C186" s="206"/>
      <c r="D186" s="207" t="s">
        <v>272</v>
      </c>
      <c r="E186" s="208" t="s">
        <v>1</v>
      </c>
      <c r="F186" s="209" t="s">
        <v>5477</v>
      </c>
      <c r="G186" s="206"/>
      <c r="H186" s="210">
        <v>12</v>
      </c>
      <c r="I186" s="211"/>
      <c r="J186" s="206"/>
      <c r="K186" s="206"/>
      <c r="L186" s="212"/>
      <c r="M186" s="213"/>
      <c r="N186" s="214"/>
      <c r="O186" s="214"/>
      <c r="P186" s="214"/>
      <c r="Q186" s="214"/>
      <c r="R186" s="214"/>
      <c r="S186" s="214"/>
      <c r="T186" s="215"/>
      <c r="AT186" s="216" t="s">
        <v>272</v>
      </c>
      <c r="AU186" s="216" t="s">
        <v>73</v>
      </c>
      <c r="AV186" s="13" t="s">
        <v>73</v>
      </c>
      <c r="AW186" s="13" t="s">
        <v>30</v>
      </c>
      <c r="AX186" s="13" t="s">
        <v>64</v>
      </c>
      <c r="AY186" s="216" t="s">
        <v>263</v>
      </c>
    </row>
    <row r="187" spans="1:65" s="13" customFormat="1">
      <c r="B187" s="205"/>
      <c r="C187" s="206"/>
      <c r="D187" s="207" t="s">
        <v>272</v>
      </c>
      <c r="E187" s="208" t="s">
        <v>1</v>
      </c>
      <c r="F187" s="209" t="s">
        <v>5478</v>
      </c>
      <c r="G187" s="206"/>
      <c r="H187" s="210">
        <v>5</v>
      </c>
      <c r="I187" s="211"/>
      <c r="J187" s="206"/>
      <c r="K187" s="206"/>
      <c r="L187" s="212"/>
      <c r="M187" s="213"/>
      <c r="N187" s="214"/>
      <c r="O187" s="214"/>
      <c r="P187" s="214"/>
      <c r="Q187" s="214"/>
      <c r="R187" s="214"/>
      <c r="S187" s="214"/>
      <c r="T187" s="215"/>
      <c r="AT187" s="216" t="s">
        <v>272</v>
      </c>
      <c r="AU187" s="216" t="s">
        <v>73</v>
      </c>
      <c r="AV187" s="13" t="s">
        <v>73</v>
      </c>
      <c r="AW187" s="13" t="s">
        <v>30</v>
      </c>
      <c r="AX187" s="13" t="s">
        <v>64</v>
      </c>
      <c r="AY187" s="216" t="s">
        <v>263</v>
      </c>
    </row>
    <row r="188" spans="1:65" s="13" customFormat="1">
      <c r="B188" s="205"/>
      <c r="C188" s="206"/>
      <c r="D188" s="207" t="s">
        <v>272</v>
      </c>
      <c r="E188" s="208" t="s">
        <v>1</v>
      </c>
      <c r="F188" s="209" t="s">
        <v>5479</v>
      </c>
      <c r="G188" s="206"/>
      <c r="H188" s="210">
        <v>5</v>
      </c>
      <c r="I188" s="211"/>
      <c r="J188" s="206"/>
      <c r="K188" s="206"/>
      <c r="L188" s="212"/>
      <c r="M188" s="213"/>
      <c r="N188" s="214"/>
      <c r="O188" s="214"/>
      <c r="P188" s="214"/>
      <c r="Q188" s="214"/>
      <c r="R188" s="214"/>
      <c r="S188" s="214"/>
      <c r="T188" s="215"/>
      <c r="AT188" s="216" t="s">
        <v>272</v>
      </c>
      <c r="AU188" s="216" t="s">
        <v>73</v>
      </c>
      <c r="AV188" s="13" t="s">
        <v>73</v>
      </c>
      <c r="AW188" s="13" t="s">
        <v>30</v>
      </c>
      <c r="AX188" s="13" t="s">
        <v>64</v>
      </c>
      <c r="AY188" s="216" t="s">
        <v>263</v>
      </c>
    </row>
    <row r="189" spans="1:65" s="13" customFormat="1">
      <c r="B189" s="205"/>
      <c r="C189" s="206"/>
      <c r="D189" s="207" t="s">
        <v>272</v>
      </c>
      <c r="E189" s="208" t="s">
        <v>1</v>
      </c>
      <c r="F189" s="209" t="s">
        <v>5480</v>
      </c>
      <c r="G189" s="206"/>
      <c r="H189" s="210">
        <v>8</v>
      </c>
      <c r="I189" s="211"/>
      <c r="J189" s="206"/>
      <c r="K189" s="206"/>
      <c r="L189" s="212"/>
      <c r="M189" s="213"/>
      <c r="N189" s="214"/>
      <c r="O189" s="214"/>
      <c r="P189" s="214"/>
      <c r="Q189" s="214"/>
      <c r="R189" s="214"/>
      <c r="S189" s="214"/>
      <c r="T189" s="215"/>
      <c r="AT189" s="216" t="s">
        <v>272</v>
      </c>
      <c r="AU189" s="216" t="s">
        <v>73</v>
      </c>
      <c r="AV189" s="13" t="s">
        <v>73</v>
      </c>
      <c r="AW189" s="13" t="s">
        <v>30</v>
      </c>
      <c r="AX189" s="13" t="s">
        <v>64</v>
      </c>
      <c r="AY189" s="216" t="s">
        <v>263</v>
      </c>
    </row>
    <row r="190" spans="1:65" s="14" customFormat="1">
      <c r="B190" s="217"/>
      <c r="C190" s="218"/>
      <c r="D190" s="207" t="s">
        <v>272</v>
      </c>
      <c r="E190" s="219" t="s">
        <v>1</v>
      </c>
      <c r="F190" s="220" t="s">
        <v>275</v>
      </c>
      <c r="G190" s="218"/>
      <c r="H190" s="221">
        <v>40</v>
      </c>
      <c r="I190" s="222"/>
      <c r="J190" s="218"/>
      <c r="K190" s="218"/>
      <c r="L190" s="223"/>
      <c r="M190" s="224"/>
      <c r="N190" s="225"/>
      <c r="O190" s="225"/>
      <c r="P190" s="225"/>
      <c r="Q190" s="225"/>
      <c r="R190" s="225"/>
      <c r="S190" s="225"/>
      <c r="T190" s="226"/>
      <c r="AT190" s="227" t="s">
        <v>272</v>
      </c>
      <c r="AU190" s="227" t="s">
        <v>73</v>
      </c>
      <c r="AV190" s="14" t="s">
        <v>276</v>
      </c>
      <c r="AW190" s="14" t="s">
        <v>30</v>
      </c>
      <c r="AX190" s="14" t="s">
        <v>64</v>
      </c>
      <c r="AY190" s="227" t="s">
        <v>263</v>
      </c>
    </row>
    <row r="191" spans="1:65" s="13" customFormat="1">
      <c r="B191" s="205"/>
      <c r="C191" s="206"/>
      <c r="D191" s="207" t="s">
        <v>272</v>
      </c>
      <c r="E191" s="208" t="s">
        <v>1</v>
      </c>
      <c r="F191" s="209" t="s">
        <v>304</v>
      </c>
      <c r="G191" s="206"/>
      <c r="H191" s="210">
        <v>6</v>
      </c>
      <c r="I191" s="211"/>
      <c r="J191" s="206"/>
      <c r="K191" s="206"/>
      <c r="L191" s="212"/>
      <c r="M191" s="213"/>
      <c r="N191" s="214"/>
      <c r="O191" s="214"/>
      <c r="P191" s="214"/>
      <c r="Q191" s="214"/>
      <c r="R191" s="214"/>
      <c r="S191" s="214"/>
      <c r="T191" s="215"/>
      <c r="AT191" s="216" t="s">
        <v>272</v>
      </c>
      <c r="AU191" s="216" t="s">
        <v>73</v>
      </c>
      <c r="AV191" s="13" t="s">
        <v>73</v>
      </c>
      <c r="AW191" s="13" t="s">
        <v>30</v>
      </c>
      <c r="AX191" s="13" t="s">
        <v>64</v>
      </c>
      <c r="AY191" s="216" t="s">
        <v>263</v>
      </c>
    </row>
    <row r="192" spans="1:65" s="13" customFormat="1">
      <c r="B192" s="205"/>
      <c r="C192" s="206"/>
      <c r="D192" s="207" t="s">
        <v>272</v>
      </c>
      <c r="E192" s="208" t="s">
        <v>1</v>
      </c>
      <c r="F192" s="209" t="s">
        <v>500</v>
      </c>
      <c r="G192" s="206"/>
      <c r="H192" s="210">
        <v>24</v>
      </c>
      <c r="I192" s="211"/>
      <c r="J192" s="206"/>
      <c r="K192" s="206"/>
      <c r="L192" s="212"/>
      <c r="M192" s="213"/>
      <c r="N192" s="214"/>
      <c r="O192" s="214"/>
      <c r="P192" s="214"/>
      <c r="Q192" s="214"/>
      <c r="R192" s="214"/>
      <c r="S192" s="214"/>
      <c r="T192" s="215"/>
      <c r="AT192" s="216" t="s">
        <v>272</v>
      </c>
      <c r="AU192" s="216" t="s">
        <v>73</v>
      </c>
      <c r="AV192" s="13" t="s">
        <v>73</v>
      </c>
      <c r="AW192" s="13" t="s">
        <v>30</v>
      </c>
      <c r="AX192" s="13" t="s">
        <v>64</v>
      </c>
      <c r="AY192" s="216" t="s">
        <v>263</v>
      </c>
    </row>
    <row r="193" spans="1:65" s="13" customFormat="1">
      <c r="B193" s="205"/>
      <c r="C193" s="206"/>
      <c r="D193" s="207" t="s">
        <v>272</v>
      </c>
      <c r="E193" s="208" t="s">
        <v>1</v>
      </c>
      <c r="F193" s="209" t="s">
        <v>309</v>
      </c>
      <c r="G193" s="206"/>
      <c r="H193" s="210">
        <v>7</v>
      </c>
      <c r="I193" s="211"/>
      <c r="J193" s="206"/>
      <c r="K193" s="206"/>
      <c r="L193" s="212"/>
      <c r="M193" s="213"/>
      <c r="N193" s="214"/>
      <c r="O193" s="214"/>
      <c r="P193" s="214"/>
      <c r="Q193" s="214"/>
      <c r="R193" s="214"/>
      <c r="S193" s="214"/>
      <c r="T193" s="215"/>
      <c r="AT193" s="216" t="s">
        <v>272</v>
      </c>
      <c r="AU193" s="216" t="s">
        <v>73</v>
      </c>
      <c r="AV193" s="13" t="s">
        <v>73</v>
      </c>
      <c r="AW193" s="13" t="s">
        <v>30</v>
      </c>
      <c r="AX193" s="13" t="s">
        <v>64</v>
      </c>
      <c r="AY193" s="216" t="s">
        <v>263</v>
      </c>
    </row>
    <row r="194" spans="1:65" s="13" customFormat="1">
      <c r="B194" s="205"/>
      <c r="C194" s="206"/>
      <c r="D194" s="207" t="s">
        <v>272</v>
      </c>
      <c r="E194" s="208" t="s">
        <v>1</v>
      </c>
      <c r="F194" s="209" t="s">
        <v>624</v>
      </c>
      <c r="G194" s="206"/>
      <c r="H194" s="210">
        <v>66</v>
      </c>
      <c r="I194" s="211"/>
      <c r="J194" s="206"/>
      <c r="K194" s="206"/>
      <c r="L194" s="212"/>
      <c r="M194" s="213"/>
      <c r="N194" s="214"/>
      <c r="O194" s="214"/>
      <c r="P194" s="214"/>
      <c r="Q194" s="214"/>
      <c r="R194" s="214"/>
      <c r="S194" s="214"/>
      <c r="T194" s="215"/>
      <c r="AT194" s="216" t="s">
        <v>272</v>
      </c>
      <c r="AU194" s="216" t="s">
        <v>73</v>
      </c>
      <c r="AV194" s="13" t="s">
        <v>73</v>
      </c>
      <c r="AW194" s="13" t="s">
        <v>30</v>
      </c>
      <c r="AX194" s="13" t="s">
        <v>64</v>
      </c>
      <c r="AY194" s="216" t="s">
        <v>263</v>
      </c>
    </row>
    <row r="195" spans="1:65" s="13" customFormat="1">
      <c r="B195" s="205"/>
      <c r="C195" s="206"/>
      <c r="D195" s="207" t="s">
        <v>272</v>
      </c>
      <c r="E195" s="208" t="s">
        <v>1</v>
      </c>
      <c r="F195" s="209" t="s">
        <v>270</v>
      </c>
      <c r="G195" s="206"/>
      <c r="H195" s="210">
        <v>4</v>
      </c>
      <c r="I195" s="211"/>
      <c r="J195" s="206"/>
      <c r="K195" s="206"/>
      <c r="L195" s="212"/>
      <c r="M195" s="213"/>
      <c r="N195" s="214"/>
      <c r="O195" s="214"/>
      <c r="P195" s="214"/>
      <c r="Q195" s="214"/>
      <c r="R195" s="214"/>
      <c r="S195" s="214"/>
      <c r="T195" s="215"/>
      <c r="AT195" s="216" t="s">
        <v>272</v>
      </c>
      <c r="AU195" s="216" t="s">
        <v>73</v>
      </c>
      <c r="AV195" s="13" t="s">
        <v>73</v>
      </c>
      <c r="AW195" s="13" t="s">
        <v>30</v>
      </c>
      <c r="AX195" s="13" t="s">
        <v>64</v>
      </c>
      <c r="AY195" s="216" t="s">
        <v>263</v>
      </c>
    </row>
    <row r="196" spans="1:65" s="14" customFormat="1">
      <c r="B196" s="217"/>
      <c r="C196" s="218"/>
      <c r="D196" s="207" t="s">
        <v>272</v>
      </c>
      <c r="E196" s="219" t="s">
        <v>1</v>
      </c>
      <c r="F196" s="220" t="s">
        <v>275</v>
      </c>
      <c r="G196" s="218"/>
      <c r="H196" s="221">
        <v>107</v>
      </c>
      <c r="I196" s="222"/>
      <c r="J196" s="218"/>
      <c r="K196" s="218"/>
      <c r="L196" s="223"/>
      <c r="M196" s="224"/>
      <c r="N196" s="225"/>
      <c r="O196" s="225"/>
      <c r="P196" s="225"/>
      <c r="Q196" s="225"/>
      <c r="R196" s="225"/>
      <c r="S196" s="225"/>
      <c r="T196" s="226"/>
      <c r="AT196" s="227" t="s">
        <v>272</v>
      </c>
      <c r="AU196" s="227" t="s">
        <v>73</v>
      </c>
      <c r="AV196" s="14" t="s">
        <v>276</v>
      </c>
      <c r="AW196" s="14" t="s">
        <v>30</v>
      </c>
      <c r="AX196" s="14" t="s">
        <v>64</v>
      </c>
      <c r="AY196" s="227" t="s">
        <v>263</v>
      </c>
    </row>
    <row r="197" spans="1:65" s="15" customFormat="1">
      <c r="B197" s="228"/>
      <c r="C197" s="229"/>
      <c r="D197" s="207" t="s">
        <v>272</v>
      </c>
      <c r="E197" s="230" t="s">
        <v>1</v>
      </c>
      <c r="F197" s="231" t="s">
        <v>280</v>
      </c>
      <c r="G197" s="229"/>
      <c r="H197" s="232">
        <v>147</v>
      </c>
      <c r="I197" s="233"/>
      <c r="J197" s="229"/>
      <c r="K197" s="229"/>
      <c r="L197" s="234"/>
      <c r="M197" s="235"/>
      <c r="N197" s="236"/>
      <c r="O197" s="236"/>
      <c r="P197" s="236"/>
      <c r="Q197" s="236"/>
      <c r="R197" s="236"/>
      <c r="S197" s="236"/>
      <c r="T197" s="237"/>
      <c r="AT197" s="238" t="s">
        <v>272</v>
      </c>
      <c r="AU197" s="238" t="s">
        <v>73</v>
      </c>
      <c r="AV197" s="15" t="s">
        <v>270</v>
      </c>
      <c r="AW197" s="15" t="s">
        <v>30</v>
      </c>
      <c r="AX197" s="15" t="s">
        <v>71</v>
      </c>
      <c r="AY197" s="238" t="s">
        <v>263</v>
      </c>
    </row>
    <row r="198" spans="1:65" s="2" customFormat="1" ht="24.2" customHeight="1">
      <c r="A198" s="35"/>
      <c r="B198" s="36"/>
      <c r="C198" s="191" t="s">
        <v>412</v>
      </c>
      <c r="D198" s="191" t="s">
        <v>266</v>
      </c>
      <c r="E198" s="192" t="s">
        <v>2114</v>
      </c>
      <c r="F198" s="193" t="s">
        <v>7613</v>
      </c>
      <c r="G198" s="194" t="s">
        <v>307</v>
      </c>
      <c r="H198" s="195">
        <v>42.24</v>
      </c>
      <c r="I198" s="196"/>
      <c r="J198" s="197">
        <f>ROUND(I198*H198,2)</f>
        <v>0</v>
      </c>
      <c r="K198" s="198"/>
      <c r="L198" s="40"/>
      <c r="M198" s="199" t="s">
        <v>1</v>
      </c>
      <c r="N198" s="200" t="s">
        <v>38</v>
      </c>
      <c r="O198" s="72"/>
      <c r="P198" s="201">
        <f>O198*H198</f>
        <v>0</v>
      </c>
      <c r="Q198" s="201">
        <v>1.11381</v>
      </c>
      <c r="R198" s="201">
        <f>Q198*H198</f>
        <v>47.047334400000004</v>
      </c>
      <c r="S198" s="201">
        <v>0</v>
      </c>
      <c r="T198" s="202">
        <f>S198*H198</f>
        <v>0</v>
      </c>
      <c r="U198" s="35"/>
      <c r="V198" s="35"/>
      <c r="W198" s="35"/>
      <c r="X198" s="35"/>
      <c r="Y198" s="35"/>
      <c r="Z198" s="35"/>
      <c r="AA198" s="35"/>
      <c r="AB198" s="35"/>
      <c r="AC198" s="35"/>
      <c r="AD198" s="35"/>
      <c r="AE198" s="35"/>
      <c r="AR198" s="203" t="s">
        <v>270</v>
      </c>
      <c r="AT198" s="203" t="s">
        <v>266</v>
      </c>
      <c r="AU198" s="203" t="s">
        <v>73</v>
      </c>
      <c r="AY198" s="18" t="s">
        <v>263</v>
      </c>
      <c r="BE198" s="204">
        <f>IF(N198="základní",J198,0)</f>
        <v>0</v>
      </c>
      <c r="BF198" s="204">
        <f>IF(N198="snížená",J198,0)</f>
        <v>0</v>
      </c>
      <c r="BG198" s="204">
        <f>IF(N198="zákl. přenesená",J198,0)</f>
        <v>0</v>
      </c>
      <c r="BH198" s="204">
        <f>IF(N198="sníž. přenesená",J198,0)</f>
        <v>0</v>
      </c>
      <c r="BI198" s="204">
        <f>IF(N198="nulová",J198,0)</f>
        <v>0</v>
      </c>
      <c r="BJ198" s="18" t="s">
        <v>71</v>
      </c>
      <c r="BK198" s="204">
        <f>ROUND(I198*H198,2)</f>
        <v>0</v>
      </c>
      <c r="BL198" s="18" t="s">
        <v>270</v>
      </c>
      <c r="BM198" s="203" t="s">
        <v>5481</v>
      </c>
    </row>
    <row r="199" spans="1:65" s="13" customFormat="1">
      <c r="B199" s="205"/>
      <c r="C199" s="206"/>
      <c r="D199" s="207" t="s">
        <v>272</v>
      </c>
      <c r="E199" s="206"/>
      <c r="F199" s="209" t="s">
        <v>5482</v>
      </c>
      <c r="G199" s="206"/>
      <c r="H199" s="210">
        <v>17.675999999999998</v>
      </c>
      <c r="I199" s="211"/>
      <c r="J199" s="206"/>
      <c r="K199" s="206"/>
      <c r="L199" s="212"/>
      <c r="M199" s="213"/>
      <c r="N199" s="214"/>
      <c r="O199" s="214"/>
      <c r="P199" s="214"/>
      <c r="Q199" s="214"/>
      <c r="R199" s="214"/>
      <c r="S199" s="214"/>
      <c r="T199" s="215"/>
      <c r="AT199" s="216" t="s">
        <v>272</v>
      </c>
      <c r="AU199" s="216" t="s">
        <v>73</v>
      </c>
      <c r="AV199" s="13" t="s">
        <v>73</v>
      </c>
      <c r="AW199" s="13" t="s">
        <v>4</v>
      </c>
      <c r="AX199" s="13" t="s">
        <v>71</v>
      </c>
      <c r="AY199" s="216" t="s">
        <v>263</v>
      </c>
    </row>
    <row r="200" spans="1:65" s="2" customFormat="1" ht="24.2" customHeight="1">
      <c r="A200" s="35"/>
      <c r="B200" s="36"/>
      <c r="C200" s="191" t="s">
        <v>416</v>
      </c>
      <c r="D200" s="191" t="s">
        <v>266</v>
      </c>
      <c r="E200" s="192" t="s">
        <v>5483</v>
      </c>
      <c r="F200" s="193" t="s">
        <v>5484</v>
      </c>
      <c r="G200" s="194" t="s">
        <v>300</v>
      </c>
      <c r="H200" s="195">
        <v>415.85599999999999</v>
      </c>
      <c r="I200" s="196"/>
      <c r="J200" s="197">
        <f>ROUND(I200*H200,2)</f>
        <v>0</v>
      </c>
      <c r="K200" s="198"/>
      <c r="L200" s="40"/>
      <c r="M200" s="199" t="s">
        <v>1</v>
      </c>
      <c r="N200" s="200" t="s">
        <v>38</v>
      </c>
      <c r="O200" s="72"/>
      <c r="P200" s="201">
        <f>O200*H200</f>
        <v>0</v>
      </c>
      <c r="Q200" s="201">
        <v>2.16</v>
      </c>
      <c r="R200" s="201">
        <f>Q200*H200</f>
        <v>898.24896000000001</v>
      </c>
      <c r="S200" s="201">
        <v>0</v>
      </c>
      <c r="T200" s="202">
        <f>S200*H200</f>
        <v>0</v>
      </c>
      <c r="U200" s="35"/>
      <c r="V200" s="35"/>
      <c r="W200" s="35"/>
      <c r="X200" s="35"/>
      <c r="Y200" s="35"/>
      <c r="Z200" s="35"/>
      <c r="AA200" s="35"/>
      <c r="AB200" s="35"/>
      <c r="AC200" s="35"/>
      <c r="AD200" s="35"/>
      <c r="AE200" s="35"/>
      <c r="AR200" s="203" t="s">
        <v>270</v>
      </c>
      <c r="AT200" s="203" t="s">
        <v>266</v>
      </c>
      <c r="AU200" s="203" t="s">
        <v>73</v>
      </c>
      <c r="AY200" s="18" t="s">
        <v>263</v>
      </c>
      <c r="BE200" s="204">
        <f>IF(N200="základní",J200,0)</f>
        <v>0</v>
      </c>
      <c r="BF200" s="204">
        <f>IF(N200="snížená",J200,0)</f>
        <v>0</v>
      </c>
      <c r="BG200" s="204">
        <f>IF(N200="zákl. přenesená",J200,0)</f>
        <v>0</v>
      </c>
      <c r="BH200" s="204">
        <f>IF(N200="sníž. přenesená",J200,0)</f>
        <v>0</v>
      </c>
      <c r="BI200" s="204">
        <f>IF(N200="nulová",J200,0)</f>
        <v>0</v>
      </c>
      <c r="BJ200" s="18" t="s">
        <v>71</v>
      </c>
      <c r="BK200" s="204">
        <f>ROUND(I200*H200,2)</f>
        <v>0</v>
      </c>
      <c r="BL200" s="18" t="s">
        <v>270</v>
      </c>
      <c r="BM200" s="203" t="s">
        <v>5485</v>
      </c>
    </row>
    <row r="201" spans="1:65" s="13" customFormat="1">
      <c r="B201" s="205"/>
      <c r="C201" s="206"/>
      <c r="D201" s="207" t="s">
        <v>272</v>
      </c>
      <c r="E201" s="208" t="s">
        <v>1</v>
      </c>
      <c r="F201" s="209" t="s">
        <v>5486</v>
      </c>
      <c r="G201" s="206"/>
      <c r="H201" s="210">
        <v>415.85599999999999</v>
      </c>
      <c r="I201" s="211"/>
      <c r="J201" s="206"/>
      <c r="K201" s="206"/>
      <c r="L201" s="212"/>
      <c r="M201" s="213"/>
      <c r="N201" s="214"/>
      <c r="O201" s="214"/>
      <c r="P201" s="214"/>
      <c r="Q201" s="214"/>
      <c r="R201" s="214"/>
      <c r="S201" s="214"/>
      <c r="T201" s="215"/>
      <c r="AT201" s="216" t="s">
        <v>272</v>
      </c>
      <c r="AU201" s="216" t="s">
        <v>73</v>
      </c>
      <c r="AV201" s="13" t="s">
        <v>73</v>
      </c>
      <c r="AW201" s="13" t="s">
        <v>30</v>
      </c>
      <c r="AX201" s="13" t="s">
        <v>71</v>
      </c>
      <c r="AY201" s="216" t="s">
        <v>263</v>
      </c>
    </row>
    <row r="202" spans="1:65" s="2" customFormat="1" ht="24.2" customHeight="1">
      <c r="A202" s="35"/>
      <c r="B202" s="36"/>
      <c r="C202" s="191" t="s">
        <v>421</v>
      </c>
      <c r="D202" s="191" t="s">
        <v>266</v>
      </c>
      <c r="E202" s="192" t="s">
        <v>4700</v>
      </c>
      <c r="F202" s="193" t="s">
        <v>4701</v>
      </c>
      <c r="G202" s="194" t="s">
        <v>300</v>
      </c>
      <c r="H202" s="195">
        <v>415.85599999999999</v>
      </c>
      <c r="I202" s="196"/>
      <c r="J202" s="197">
        <f>ROUND(I202*H202,2)</f>
        <v>0</v>
      </c>
      <c r="K202" s="198"/>
      <c r="L202" s="40"/>
      <c r="M202" s="199" t="s">
        <v>1</v>
      </c>
      <c r="N202" s="200" t="s">
        <v>38</v>
      </c>
      <c r="O202" s="72"/>
      <c r="P202" s="201">
        <f>O202*H202</f>
        <v>0</v>
      </c>
      <c r="Q202" s="201">
        <v>2.5018699999999998</v>
      </c>
      <c r="R202" s="201">
        <f>Q202*H202</f>
        <v>1040.41765072</v>
      </c>
      <c r="S202" s="201">
        <v>0</v>
      </c>
      <c r="T202" s="202">
        <f>S202*H202</f>
        <v>0</v>
      </c>
      <c r="U202" s="35"/>
      <c r="V202" s="35"/>
      <c r="W202" s="35"/>
      <c r="X202" s="35"/>
      <c r="Y202" s="35"/>
      <c r="Z202" s="35"/>
      <c r="AA202" s="35"/>
      <c r="AB202" s="35"/>
      <c r="AC202" s="35"/>
      <c r="AD202" s="35"/>
      <c r="AE202" s="35"/>
      <c r="AR202" s="203" t="s">
        <v>270</v>
      </c>
      <c r="AT202" s="203" t="s">
        <v>266</v>
      </c>
      <c r="AU202" s="203" t="s">
        <v>73</v>
      </c>
      <c r="AY202" s="18" t="s">
        <v>263</v>
      </c>
      <c r="BE202" s="204">
        <f>IF(N202="základní",J202,0)</f>
        <v>0</v>
      </c>
      <c r="BF202" s="204">
        <f>IF(N202="snížená",J202,0)</f>
        <v>0</v>
      </c>
      <c r="BG202" s="204">
        <f>IF(N202="zákl. přenesená",J202,0)</f>
        <v>0</v>
      </c>
      <c r="BH202" s="204">
        <f>IF(N202="sníž. přenesená",J202,0)</f>
        <v>0</v>
      </c>
      <c r="BI202" s="204">
        <f>IF(N202="nulová",J202,0)</f>
        <v>0</v>
      </c>
      <c r="BJ202" s="18" t="s">
        <v>71</v>
      </c>
      <c r="BK202" s="204">
        <f>ROUND(I202*H202,2)</f>
        <v>0</v>
      </c>
      <c r="BL202" s="18" t="s">
        <v>270</v>
      </c>
      <c r="BM202" s="203" t="s">
        <v>5487</v>
      </c>
    </row>
    <row r="203" spans="1:65" s="13" customFormat="1">
      <c r="B203" s="205"/>
      <c r="C203" s="206"/>
      <c r="D203" s="207" t="s">
        <v>272</v>
      </c>
      <c r="E203" s="208" t="s">
        <v>1</v>
      </c>
      <c r="F203" s="209" t="s">
        <v>5486</v>
      </c>
      <c r="G203" s="206"/>
      <c r="H203" s="210">
        <v>415.85599999999999</v>
      </c>
      <c r="I203" s="211"/>
      <c r="J203" s="206"/>
      <c r="K203" s="206"/>
      <c r="L203" s="212"/>
      <c r="M203" s="213"/>
      <c r="N203" s="214"/>
      <c r="O203" s="214"/>
      <c r="P203" s="214"/>
      <c r="Q203" s="214"/>
      <c r="R203" s="214"/>
      <c r="S203" s="214"/>
      <c r="T203" s="215"/>
      <c r="AT203" s="216" t="s">
        <v>272</v>
      </c>
      <c r="AU203" s="216" t="s">
        <v>73</v>
      </c>
      <c r="AV203" s="13" t="s">
        <v>73</v>
      </c>
      <c r="AW203" s="13" t="s">
        <v>30</v>
      </c>
      <c r="AX203" s="13" t="s">
        <v>71</v>
      </c>
      <c r="AY203" s="216" t="s">
        <v>263</v>
      </c>
    </row>
    <row r="204" spans="1:65" s="2" customFormat="1" ht="16.5" customHeight="1">
      <c r="A204" s="35"/>
      <c r="B204" s="36"/>
      <c r="C204" s="191" t="s">
        <v>426</v>
      </c>
      <c r="D204" s="191" t="s">
        <v>266</v>
      </c>
      <c r="E204" s="192" t="s">
        <v>616</v>
      </c>
      <c r="F204" s="193" t="s">
        <v>617</v>
      </c>
      <c r="G204" s="194" t="s">
        <v>269</v>
      </c>
      <c r="H204" s="195">
        <v>80.567999999999998</v>
      </c>
      <c r="I204" s="196"/>
      <c r="J204" s="197">
        <f>ROUND(I204*H204,2)</f>
        <v>0</v>
      </c>
      <c r="K204" s="198"/>
      <c r="L204" s="40"/>
      <c r="M204" s="199" t="s">
        <v>1</v>
      </c>
      <c r="N204" s="200" t="s">
        <v>38</v>
      </c>
      <c r="O204" s="72"/>
      <c r="P204" s="201">
        <f>O204*H204</f>
        <v>0</v>
      </c>
      <c r="Q204" s="201">
        <v>2.47E-3</v>
      </c>
      <c r="R204" s="201">
        <f>Q204*H204</f>
        <v>0.19900295999999998</v>
      </c>
      <c r="S204" s="201">
        <v>0</v>
      </c>
      <c r="T204" s="202">
        <f>S204*H204</f>
        <v>0</v>
      </c>
      <c r="U204" s="35"/>
      <c r="V204" s="35"/>
      <c r="W204" s="35"/>
      <c r="X204" s="35"/>
      <c r="Y204" s="35"/>
      <c r="Z204" s="35"/>
      <c r="AA204" s="35"/>
      <c r="AB204" s="35"/>
      <c r="AC204" s="35"/>
      <c r="AD204" s="35"/>
      <c r="AE204" s="35"/>
      <c r="AR204" s="203" t="s">
        <v>270</v>
      </c>
      <c r="AT204" s="203" t="s">
        <v>266</v>
      </c>
      <c r="AU204" s="203" t="s">
        <v>73</v>
      </c>
      <c r="AY204" s="18" t="s">
        <v>263</v>
      </c>
      <c r="BE204" s="204">
        <f>IF(N204="základní",J204,0)</f>
        <v>0</v>
      </c>
      <c r="BF204" s="204">
        <f>IF(N204="snížená",J204,0)</f>
        <v>0</v>
      </c>
      <c r="BG204" s="204">
        <f>IF(N204="zákl. přenesená",J204,0)</f>
        <v>0</v>
      </c>
      <c r="BH204" s="204">
        <f>IF(N204="sníž. přenesená",J204,0)</f>
        <v>0</v>
      </c>
      <c r="BI204" s="204">
        <f>IF(N204="nulová",J204,0)</f>
        <v>0</v>
      </c>
      <c r="BJ204" s="18" t="s">
        <v>71</v>
      </c>
      <c r="BK204" s="204">
        <f>ROUND(I204*H204,2)</f>
        <v>0</v>
      </c>
      <c r="BL204" s="18" t="s">
        <v>270</v>
      </c>
      <c r="BM204" s="203" t="s">
        <v>5488</v>
      </c>
    </row>
    <row r="205" spans="1:65" s="13" customFormat="1">
      <c r="B205" s="205"/>
      <c r="C205" s="206"/>
      <c r="D205" s="207" t="s">
        <v>272</v>
      </c>
      <c r="E205" s="208" t="s">
        <v>1</v>
      </c>
      <c r="F205" s="209" t="s">
        <v>5489</v>
      </c>
      <c r="G205" s="206"/>
      <c r="H205" s="210">
        <v>80.567999999999998</v>
      </c>
      <c r="I205" s="211"/>
      <c r="J205" s="206"/>
      <c r="K205" s="206"/>
      <c r="L205" s="212"/>
      <c r="M205" s="213"/>
      <c r="N205" s="214"/>
      <c r="O205" s="214"/>
      <c r="P205" s="214"/>
      <c r="Q205" s="214"/>
      <c r="R205" s="214"/>
      <c r="S205" s="214"/>
      <c r="T205" s="215"/>
      <c r="AT205" s="216" t="s">
        <v>272</v>
      </c>
      <c r="AU205" s="216" t="s">
        <v>73</v>
      </c>
      <c r="AV205" s="13" t="s">
        <v>73</v>
      </c>
      <c r="AW205" s="13" t="s">
        <v>30</v>
      </c>
      <c r="AX205" s="13" t="s">
        <v>71</v>
      </c>
      <c r="AY205" s="216" t="s">
        <v>263</v>
      </c>
    </row>
    <row r="206" spans="1:65" s="2" customFormat="1" ht="16.5" customHeight="1">
      <c r="A206" s="35"/>
      <c r="B206" s="36"/>
      <c r="C206" s="191" t="s">
        <v>554</v>
      </c>
      <c r="D206" s="191" t="s">
        <v>266</v>
      </c>
      <c r="E206" s="192" t="s">
        <v>619</v>
      </c>
      <c r="F206" s="193" t="s">
        <v>620</v>
      </c>
      <c r="G206" s="194" t="s">
        <v>269</v>
      </c>
      <c r="H206" s="195">
        <v>80.567999999999998</v>
      </c>
      <c r="I206" s="196"/>
      <c r="J206" s="197">
        <f>ROUND(I206*H206,2)</f>
        <v>0</v>
      </c>
      <c r="K206" s="198"/>
      <c r="L206" s="40"/>
      <c r="M206" s="199" t="s">
        <v>1</v>
      </c>
      <c r="N206" s="200" t="s">
        <v>38</v>
      </c>
      <c r="O206" s="72"/>
      <c r="P206" s="201">
        <f>O206*H206</f>
        <v>0</v>
      </c>
      <c r="Q206" s="201">
        <v>0</v>
      </c>
      <c r="R206" s="201">
        <f>Q206*H206</f>
        <v>0</v>
      </c>
      <c r="S206" s="201">
        <v>0</v>
      </c>
      <c r="T206" s="202">
        <f>S206*H206</f>
        <v>0</v>
      </c>
      <c r="U206" s="35"/>
      <c r="V206" s="35"/>
      <c r="W206" s="35"/>
      <c r="X206" s="35"/>
      <c r="Y206" s="35"/>
      <c r="Z206" s="35"/>
      <c r="AA206" s="35"/>
      <c r="AB206" s="35"/>
      <c r="AC206" s="35"/>
      <c r="AD206" s="35"/>
      <c r="AE206" s="35"/>
      <c r="AR206" s="203" t="s">
        <v>270</v>
      </c>
      <c r="AT206" s="203" t="s">
        <v>266</v>
      </c>
      <c r="AU206" s="203" t="s">
        <v>73</v>
      </c>
      <c r="AY206" s="18" t="s">
        <v>263</v>
      </c>
      <c r="BE206" s="204">
        <f>IF(N206="základní",J206,0)</f>
        <v>0</v>
      </c>
      <c r="BF206" s="204">
        <f>IF(N206="snížená",J206,0)</f>
        <v>0</v>
      </c>
      <c r="BG206" s="204">
        <f>IF(N206="zákl. přenesená",J206,0)</f>
        <v>0</v>
      </c>
      <c r="BH206" s="204">
        <f>IF(N206="sníž. přenesená",J206,0)</f>
        <v>0</v>
      </c>
      <c r="BI206" s="204">
        <f>IF(N206="nulová",J206,0)</f>
        <v>0</v>
      </c>
      <c r="BJ206" s="18" t="s">
        <v>71</v>
      </c>
      <c r="BK206" s="204">
        <f>ROUND(I206*H206,2)</f>
        <v>0</v>
      </c>
      <c r="BL206" s="18" t="s">
        <v>270</v>
      </c>
      <c r="BM206" s="203" t="s">
        <v>5490</v>
      </c>
    </row>
    <row r="207" spans="1:65" s="2" customFormat="1" ht="21.75" customHeight="1">
      <c r="A207" s="35"/>
      <c r="B207" s="36"/>
      <c r="C207" s="191" t="s">
        <v>493</v>
      </c>
      <c r="D207" s="191" t="s">
        <v>266</v>
      </c>
      <c r="E207" s="192" t="s">
        <v>2151</v>
      </c>
      <c r="F207" s="193" t="s">
        <v>2152</v>
      </c>
      <c r="G207" s="194" t="s">
        <v>307</v>
      </c>
      <c r="H207" s="195">
        <v>7.569</v>
      </c>
      <c r="I207" s="196"/>
      <c r="J207" s="197">
        <f>ROUND(I207*H207,2)</f>
        <v>0</v>
      </c>
      <c r="K207" s="198"/>
      <c r="L207" s="40"/>
      <c r="M207" s="199" t="s">
        <v>1</v>
      </c>
      <c r="N207" s="200" t="s">
        <v>38</v>
      </c>
      <c r="O207" s="72"/>
      <c r="P207" s="201">
        <f>O207*H207</f>
        <v>0</v>
      </c>
      <c r="Q207" s="201">
        <v>1.0606199999999999</v>
      </c>
      <c r="R207" s="201">
        <f>Q207*H207</f>
        <v>8.0278327799999989</v>
      </c>
      <c r="S207" s="201">
        <v>0</v>
      </c>
      <c r="T207" s="202">
        <f>S207*H207</f>
        <v>0</v>
      </c>
      <c r="U207" s="35"/>
      <c r="V207" s="35"/>
      <c r="W207" s="35"/>
      <c r="X207" s="35"/>
      <c r="Y207" s="35"/>
      <c r="Z207" s="35"/>
      <c r="AA207" s="35"/>
      <c r="AB207" s="35"/>
      <c r="AC207" s="35"/>
      <c r="AD207" s="35"/>
      <c r="AE207" s="35"/>
      <c r="AR207" s="203" t="s">
        <v>270</v>
      </c>
      <c r="AT207" s="203" t="s">
        <v>266</v>
      </c>
      <c r="AU207" s="203" t="s">
        <v>73</v>
      </c>
      <c r="AY207" s="18" t="s">
        <v>263</v>
      </c>
      <c r="BE207" s="204">
        <f>IF(N207="základní",J207,0)</f>
        <v>0</v>
      </c>
      <c r="BF207" s="204">
        <f>IF(N207="snížená",J207,0)</f>
        <v>0</v>
      </c>
      <c r="BG207" s="204">
        <f>IF(N207="zákl. přenesená",J207,0)</f>
        <v>0</v>
      </c>
      <c r="BH207" s="204">
        <f>IF(N207="sníž. přenesená",J207,0)</f>
        <v>0</v>
      </c>
      <c r="BI207" s="204">
        <f>IF(N207="nulová",J207,0)</f>
        <v>0</v>
      </c>
      <c r="BJ207" s="18" t="s">
        <v>71</v>
      </c>
      <c r="BK207" s="204">
        <f>ROUND(I207*H207,2)</f>
        <v>0</v>
      </c>
      <c r="BL207" s="18" t="s">
        <v>270</v>
      </c>
      <c r="BM207" s="203" t="s">
        <v>5491</v>
      </c>
    </row>
    <row r="208" spans="1:65" s="16" customFormat="1">
      <c r="B208" s="248"/>
      <c r="C208" s="249"/>
      <c r="D208" s="207" t="s">
        <v>272</v>
      </c>
      <c r="E208" s="250" t="s">
        <v>1</v>
      </c>
      <c r="F208" s="251" t="s">
        <v>5492</v>
      </c>
      <c r="G208" s="249"/>
      <c r="H208" s="250" t="s">
        <v>1</v>
      </c>
      <c r="I208" s="252"/>
      <c r="J208" s="249"/>
      <c r="K208" s="249"/>
      <c r="L208" s="253"/>
      <c r="M208" s="254"/>
      <c r="N208" s="255"/>
      <c r="O208" s="255"/>
      <c r="P208" s="255"/>
      <c r="Q208" s="255"/>
      <c r="R208" s="255"/>
      <c r="S208" s="255"/>
      <c r="T208" s="256"/>
      <c r="AT208" s="257" t="s">
        <v>272</v>
      </c>
      <c r="AU208" s="257" t="s">
        <v>73</v>
      </c>
      <c r="AV208" s="16" t="s">
        <v>71</v>
      </c>
      <c r="AW208" s="16" t="s">
        <v>30</v>
      </c>
      <c r="AX208" s="16" t="s">
        <v>64</v>
      </c>
      <c r="AY208" s="257" t="s">
        <v>263</v>
      </c>
    </row>
    <row r="209" spans="1:65" s="13" customFormat="1">
      <c r="B209" s="205"/>
      <c r="C209" s="206"/>
      <c r="D209" s="207" t="s">
        <v>272</v>
      </c>
      <c r="E209" s="208" t="s">
        <v>1</v>
      </c>
      <c r="F209" s="209" t="s">
        <v>5493</v>
      </c>
      <c r="G209" s="206"/>
      <c r="H209" s="210">
        <v>58.22</v>
      </c>
      <c r="I209" s="211"/>
      <c r="J209" s="206"/>
      <c r="K209" s="206"/>
      <c r="L209" s="212"/>
      <c r="M209" s="213"/>
      <c r="N209" s="214"/>
      <c r="O209" s="214"/>
      <c r="P209" s="214"/>
      <c r="Q209" s="214"/>
      <c r="R209" s="214"/>
      <c r="S209" s="214"/>
      <c r="T209" s="215"/>
      <c r="AT209" s="216" t="s">
        <v>272</v>
      </c>
      <c r="AU209" s="216" t="s">
        <v>73</v>
      </c>
      <c r="AV209" s="13" t="s">
        <v>73</v>
      </c>
      <c r="AW209" s="13" t="s">
        <v>30</v>
      </c>
      <c r="AX209" s="13" t="s">
        <v>71</v>
      </c>
      <c r="AY209" s="216" t="s">
        <v>263</v>
      </c>
    </row>
    <row r="210" spans="1:65" s="13" customFormat="1">
      <c r="B210" s="205"/>
      <c r="C210" s="206"/>
      <c r="D210" s="207" t="s">
        <v>272</v>
      </c>
      <c r="E210" s="206"/>
      <c r="F210" s="209" t="s">
        <v>5494</v>
      </c>
      <c r="G210" s="206"/>
      <c r="H210" s="210">
        <v>7.569</v>
      </c>
      <c r="I210" s="211"/>
      <c r="J210" s="206"/>
      <c r="K210" s="206"/>
      <c r="L210" s="212"/>
      <c r="M210" s="213"/>
      <c r="N210" s="214"/>
      <c r="O210" s="214"/>
      <c r="P210" s="214"/>
      <c r="Q210" s="214"/>
      <c r="R210" s="214"/>
      <c r="S210" s="214"/>
      <c r="T210" s="215"/>
      <c r="AT210" s="216" t="s">
        <v>272</v>
      </c>
      <c r="AU210" s="216" t="s">
        <v>73</v>
      </c>
      <c r="AV210" s="13" t="s">
        <v>73</v>
      </c>
      <c r="AW210" s="13" t="s">
        <v>4</v>
      </c>
      <c r="AX210" s="13" t="s">
        <v>71</v>
      </c>
      <c r="AY210" s="216" t="s">
        <v>263</v>
      </c>
    </row>
    <row r="211" spans="1:65" s="2" customFormat="1" ht="24.2" customHeight="1">
      <c r="A211" s="35"/>
      <c r="B211" s="36"/>
      <c r="C211" s="191" t="s">
        <v>7</v>
      </c>
      <c r="D211" s="191" t="s">
        <v>266</v>
      </c>
      <c r="E211" s="192" t="s">
        <v>5495</v>
      </c>
      <c r="F211" s="193" t="s">
        <v>5496</v>
      </c>
      <c r="G211" s="194" t="s">
        <v>300</v>
      </c>
      <c r="H211" s="195">
        <v>671.447</v>
      </c>
      <c r="I211" s="196"/>
      <c r="J211" s="197">
        <f>ROUND(I211*H211,2)</f>
        <v>0</v>
      </c>
      <c r="K211" s="198"/>
      <c r="L211" s="40"/>
      <c r="M211" s="199" t="s">
        <v>1</v>
      </c>
      <c r="N211" s="200" t="s">
        <v>38</v>
      </c>
      <c r="O211" s="72"/>
      <c r="P211" s="201">
        <f>O211*H211</f>
        <v>0</v>
      </c>
      <c r="Q211" s="201">
        <v>2.5018699999999998</v>
      </c>
      <c r="R211" s="201">
        <f>Q211*H211</f>
        <v>1679.8731058899998</v>
      </c>
      <c r="S211" s="201">
        <v>0</v>
      </c>
      <c r="T211" s="202">
        <f>S211*H211</f>
        <v>0</v>
      </c>
      <c r="U211" s="35"/>
      <c r="V211" s="35"/>
      <c r="W211" s="35"/>
      <c r="X211" s="35"/>
      <c r="Y211" s="35"/>
      <c r="Z211" s="35"/>
      <c r="AA211" s="35"/>
      <c r="AB211" s="35"/>
      <c r="AC211" s="35"/>
      <c r="AD211" s="35"/>
      <c r="AE211" s="35"/>
      <c r="AR211" s="203" t="s">
        <v>270</v>
      </c>
      <c r="AT211" s="203" t="s">
        <v>266</v>
      </c>
      <c r="AU211" s="203" t="s">
        <v>73</v>
      </c>
      <c r="AY211" s="18" t="s">
        <v>263</v>
      </c>
      <c r="BE211" s="204">
        <f>IF(N211="základní",J211,0)</f>
        <v>0</v>
      </c>
      <c r="BF211" s="204">
        <f>IF(N211="snížená",J211,0)</f>
        <v>0</v>
      </c>
      <c r="BG211" s="204">
        <f>IF(N211="zákl. přenesená",J211,0)</f>
        <v>0</v>
      </c>
      <c r="BH211" s="204">
        <f>IF(N211="sníž. přenesená",J211,0)</f>
        <v>0</v>
      </c>
      <c r="BI211" s="204">
        <f>IF(N211="nulová",J211,0)</f>
        <v>0</v>
      </c>
      <c r="BJ211" s="18" t="s">
        <v>71</v>
      </c>
      <c r="BK211" s="204">
        <f>ROUND(I211*H211,2)</f>
        <v>0</v>
      </c>
      <c r="BL211" s="18" t="s">
        <v>270</v>
      </c>
      <c r="BM211" s="203" t="s">
        <v>5497</v>
      </c>
    </row>
    <row r="212" spans="1:65" s="13" customFormat="1">
      <c r="B212" s="205"/>
      <c r="C212" s="206"/>
      <c r="D212" s="207" t="s">
        <v>272</v>
      </c>
      <c r="E212" s="208" t="s">
        <v>1</v>
      </c>
      <c r="F212" s="209" t="s">
        <v>5498</v>
      </c>
      <c r="G212" s="206"/>
      <c r="H212" s="210">
        <v>50</v>
      </c>
      <c r="I212" s="211"/>
      <c r="J212" s="206"/>
      <c r="K212" s="206"/>
      <c r="L212" s="212"/>
      <c r="M212" s="213"/>
      <c r="N212" s="214"/>
      <c r="O212" s="214"/>
      <c r="P212" s="214"/>
      <c r="Q212" s="214"/>
      <c r="R212" s="214"/>
      <c r="S212" s="214"/>
      <c r="T212" s="215"/>
      <c r="AT212" s="216" t="s">
        <v>272</v>
      </c>
      <c r="AU212" s="216" t="s">
        <v>73</v>
      </c>
      <c r="AV212" s="13" t="s">
        <v>73</v>
      </c>
      <c r="AW212" s="13" t="s">
        <v>30</v>
      </c>
      <c r="AX212" s="13" t="s">
        <v>64</v>
      </c>
      <c r="AY212" s="216" t="s">
        <v>263</v>
      </c>
    </row>
    <row r="213" spans="1:65" s="13" customFormat="1">
      <c r="B213" s="205"/>
      <c r="C213" s="206"/>
      <c r="D213" s="207" t="s">
        <v>272</v>
      </c>
      <c r="E213" s="208" t="s">
        <v>1</v>
      </c>
      <c r="F213" s="209" t="s">
        <v>5499</v>
      </c>
      <c r="G213" s="206"/>
      <c r="H213" s="210">
        <v>60</v>
      </c>
      <c r="I213" s="211"/>
      <c r="J213" s="206"/>
      <c r="K213" s="206"/>
      <c r="L213" s="212"/>
      <c r="M213" s="213"/>
      <c r="N213" s="214"/>
      <c r="O213" s="214"/>
      <c r="P213" s="214"/>
      <c r="Q213" s="214"/>
      <c r="R213" s="214"/>
      <c r="S213" s="214"/>
      <c r="T213" s="215"/>
      <c r="AT213" s="216" t="s">
        <v>272</v>
      </c>
      <c r="AU213" s="216" t="s">
        <v>73</v>
      </c>
      <c r="AV213" s="13" t="s">
        <v>73</v>
      </c>
      <c r="AW213" s="13" t="s">
        <v>30</v>
      </c>
      <c r="AX213" s="13" t="s">
        <v>64</v>
      </c>
      <c r="AY213" s="216" t="s">
        <v>263</v>
      </c>
    </row>
    <row r="214" spans="1:65" s="13" customFormat="1">
      <c r="B214" s="205"/>
      <c r="C214" s="206"/>
      <c r="D214" s="207" t="s">
        <v>272</v>
      </c>
      <c r="E214" s="208" t="s">
        <v>1</v>
      </c>
      <c r="F214" s="209" t="s">
        <v>5500</v>
      </c>
      <c r="G214" s="206"/>
      <c r="H214" s="210">
        <v>25</v>
      </c>
      <c r="I214" s="211"/>
      <c r="J214" s="206"/>
      <c r="K214" s="206"/>
      <c r="L214" s="212"/>
      <c r="M214" s="213"/>
      <c r="N214" s="214"/>
      <c r="O214" s="214"/>
      <c r="P214" s="214"/>
      <c r="Q214" s="214"/>
      <c r="R214" s="214"/>
      <c r="S214" s="214"/>
      <c r="T214" s="215"/>
      <c r="AT214" s="216" t="s">
        <v>272</v>
      </c>
      <c r="AU214" s="216" t="s">
        <v>73</v>
      </c>
      <c r="AV214" s="13" t="s">
        <v>73</v>
      </c>
      <c r="AW214" s="13" t="s">
        <v>30</v>
      </c>
      <c r="AX214" s="13" t="s">
        <v>64</v>
      </c>
      <c r="AY214" s="216" t="s">
        <v>263</v>
      </c>
    </row>
    <row r="215" spans="1:65" s="13" customFormat="1">
      <c r="B215" s="205"/>
      <c r="C215" s="206"/>
      <c r="D215" s="207" t="s">
        <v>272</v>
      </c>
      <c r="E215" s="208" t="s">
        <v>1</v>
      </c>
      <c r="F215" s="209" t="s">
        <v>5501</v>
      </c>
      <c r="G215" s="206"/>
      <c r="H215" s="210">
        <v>25</v>
      </c>
      <c r="I215" s="211"/>
      <c r="J215" s="206"/>
      <c r="K215" s="206"/>
      <c r="L215" s="212"/>
      <c r="M215" s="213"/>
      <c r="N215" s="214"/>
      <c r="O215" s="214"/>
      <c r="P215" s="214"/>
      <c r="Q215" s="214"/>
      <c r="R215" s="214"/>
      <c r="S215" s="214"/>
      <c r="T215" s="215"/>
      <c r="AT215" s="216" t="s">
        <v>272</v>
      </c>
      <c r="AU215" s="216" t="s">
        <v>73</v>
      </c>
      <c r="AV215" s="13" t="s">
        <v>73</v>
      </c>
      <c r="AW215" s="13" t="s">
        <v>30</v>
      </c>
      <c r="AX215" s="13" t="s">
        <v>64</v>
      </c>
      <c r="AY215" s="216" t="s">
        <v>263</v>
      </c>
    </row>
    <row r="216" spans="1:65" s="13" customFormat="1">
      <c r="B216" s="205"/>
      <c r="C216" s="206"/>
      <c r="D216" s="207" t="s">
        <v>272</v>
      </c>
      <c r="E216" s="208" t="s">
        <v>1</v>
      </c>
      <c r="F216" s="209" t="s">
        <v>5502</v>
      </c>
      <c r="G216" s="206"/>
      <c r="H216" s="210">
        <v>40</v>
      </c>
      <c r="I216" s="211"/>
      <c r="J216" s="206"/>
      <c r="K216" s="206"/>
      <c r="L216" s="212"/>
      <c r="M216" s="213"/>
      <c r="N216" s="214"/>
      <c r="O216" s="214"/>
      <c r="P216" s="214"/>
      <c r="Q216" s="214"/>
      <c r="R216" s="214"/>
      <c r="S216" s="214"/>
      <c r="T216" s="215"/>
      <c r="AT216" s="216" t="s">
        <v>272</v>
      </c>
      <c r="AU216" s="216" t="s">
        <v>73</v>
      </c>
      <c r="AV216" s="13" t="s">
        <v>73</v>
      </c>
      <c r="AW216" s="13" t="s">
        <v>30</v>
      </c>
      <c r="AX216" s="13" t="s">
        <v>64</v>
      </c>
      <c r="AY216" s="216" t="s">
        <v>263</v>
      </c>
    </row>
    <row r="217" spans="1:65" s="14" customFormat="1">
      <c r="B217" s="217"/>
      <c r="C217" s="218"/>
      <c r="D217" s="207" t="s">
        <v>272</v>
      </c>
      <c r="E217" s="219" t="s">
        <v>1</v>
      </c>
      <c r="F217" s="220" t="s">
        <v>275</v>
      </c>
      <c r="G217" s="218"/>
      <c r="H217" s="221">
        <v>200</v>
      </c>
      <c r="I217" s="222"/>
      <c r="J217" s="218"/>
      <c r="K217" s="218"/>
      <c r="L217" s="223"/>
      <c r="M217" s="224"/>
      <c r="N217" s="225"/>
      <c r="O217" s="225"/>
      <c r="P217" s="225"/>
      <c r="Q217" s="225"/>
      <c r="R217" s="225"/>
      <c r="S217" s="225"/>
      <c r="T217" s="226"/>
      <c r="AT217" s="227" t="s">
        <v>272</v>
      </c>
      <c r="AU217" s="227" t="s">
        <v>73</v>
      </c>
      <c r="AV217" s="14" t="s">
        <v>276</v>
      </c>
      <c r="AW217" s="14" t="s">
        <v>30</v>
      </c>
      <c r="AX217" s="14" t="s">
        <v>64</v>
      </c>
      <c r="AY217" s="227" t="s">
        <v>263</v>
      </c>
    </row>
    <row r="218" spans="1:65" s="13" customFormat="1">
      <c r="B218" s="205"/>
      <c r="C218" s="206"/>
      <c r="D218" s="207" t="s">
        <v>272</v>
      </c>
      <c r="E218" s="208" t="s">
        <v>1</v>
      </c>
      <c r="F218" s="209" t="s">
        <v>5503</v>
      </c>
      <c r="G218" s="206"/>
      <c r="H218" s="210">
        <v>75.168000000000006</v>
      </c>
      <c r="I218" s="211"/>
      <c r="J218" s="206"/>
      <c r="K218" s="206"/>
      <c r="L218" s="212"/>
      <c r="M218" s="213"/>
      <c r="N218" s="214"/>
      <c r="O218" s="214"/>
      <c r="P218" s="214"/>
      <c r="Q218" s="214"/>
      <c r="R218" s="214"/>
      <c r="S218" s="214"/>
      <c r="T218" s="215"/>
      <c r="AT218" s="216" t="s">
        <v>272</v>
      </c>
      <c r="AU218" s="216" t="s">
        <v>73</v>
      </c>
      <c r="AV218" s="13" t="s">
        <v>73</v>
      </c>
      <c r="AW218" s="13" t="s">
        <v>30</v>
      </c>
      <c r="AX218" s="13" t="s">
        <v>64</v>
      </c>
      <c r="AY218" s="216" t="s">
        <v>263</v>
      </c>
    </row>
    <row r="219" spans="1:65" s="13" customFormat="1">
      <c r="B219" s="205"/>
      <c r="C219" s="206"/>
      <c r="D219" s="207" t="s">
        <v>272</v>
      </c>
      <c r="E219" s="208" t="s">
        <v>1</v>
      </c>
      <c r="F219" s="209" t="s">
        <v>5504</v>
      </c>
      <c r="G219" s="206"/>
      <c r="H219" s="210">
        <v>57.6</v>
      </c>
      <c r="I219" s="211"/>
      <c r="J219" s="206"/>
      <c r="K219" s="206"/>
      <c r="L219" s="212"/>
      <c r="M219" s="213"/>
      <c r="N219" s="214"/>
      <c r="O219" s="214"/>
      <c r="P219" s="214"/>
      <c r="Q219" s="214"/>
      <c r="R219" s="214"/>
      <c r="S219" s="214"/>
      <c r="T219" s="215"/>
      <c r="AT219" s="216" t="s">
        <v>272</v>
      </c>
      <c r="AU219" s="216" t="s">
        <v>73</v>
      </c>
      <c r="AV219" s="13" t="s">
        <v>73</v>
      </c>
      <c r="AW219" s="13" t="s">
        <v>30</v>
      </c>
      <c r="AX219" s="13" t="s">
        <v>64</v>
      </c>
      <c r="AY219" s="216" t="s">
        <v>263</v>
      </c>
    </row>
    <row r="220" spans="1:65" s="13" customFormat="1">
      <c r="B220" s="205"/>
      <c r="C220" s="206"/>
      <c r="D220" s="207" t="s">
        <v>272</v>
      </c>
      <c r="E220" s="208" t="s">
        <v>1</v>
      </c>
      <c r="F220" s="209" t="s">
        <v>5505</v>
      </c>
      <c r="G220" s="206"/>
      <c r="H220" s="210">
        <v>16.78</v>
      </c>
      <c r="I220" s="211"/>
      <c r="J220" s="206"/>
      <c r="K220" s="206"/>
      <c r="L220" s="212"/>
      <c r="M220" s="213"/>
      <c r="N220" s="214"/>
      <c r="O220" s="214"/>
      <c r="P220" s="214"/>
      <c r="Q220" s="214"/>
      <c r="R220" s="214"/>
      <c r="S220" s="214"/>
      <c r="T220" s="215"/>
      <c r="AT220" s="216" t="s">
        <v>272</v>
      </c>
      <c r="AU220" s="216" t="s">
        <v>73</v>
      </c>
      <c r="AV220" s="13" t="s">
        <v>73</v>
      </c>
      <c r="AW220" s="13" t="s">
        <v>30</v>
      </c>
      <c r="AX220" s="13" t="s">
        <v>64</v>
      </c>
      <c r="AY220" s="216" t="s">
        <v>263</v>
      </c>
    </row>
    <row r="221" spans="1:65" s="13" customFormat="1">
      <c r="B221" s="205"/>
      <c r="C221" s="206"/>
      <c r="D221" s="207" t="s">
        <v>272</v>
      </c>
      <c r="E221" s="208" t="s">
        <v>1</v>
      </c>
      <c r="F221" s="209" t="s">
        <v>5506</v>
      </c>
      <c r="G221" s="206"/>
      <c r="H221" s="210">
        <v>316.07499999999999</v>
      </c>
      <c r="I221" s="211"/>
      <c r="J221" s="206"/>
      <c r="K221" s="206"/>
      <c r="L221" s="212"/>
      <c r="M221" s="213"/>
      <c r="N221" s="214"/>
      <c r="O221" s="214"/>
      <c r="P221" s="214"/>
      <c r="Q221" s="214"/>
      <c r="R221" s="214"/>
      <c r="S221" s="214"/>
      <c r="T221" s="215"/>
      <c r="AT221" s="216" t="s">
        <v>272</v>
      </c>
      <c r="AU221" s="216" t="s">
        <v>73</v>
      </c>
      <c r="AV221" s="13" t="s">
        <v>73</v>
      </c>
      <c r="AW221" s="13" t="s">
        <v>30</v>
      </c>
      <c r="AX221" s="13" t="s">
        <v>64</v>
      </c>
      <c r="AY221" s="216" t="s">
        <v>263</v>
      </c>
    </row>
    <row r="222" spans="1:65" s="13" customFormat="1">
      <c r="B222" s="205"/>
      <c r="C222" s="206"/>
      <c r="D222" s="207" t="s">
        <v>272</v>
      </c>
      <c r="E222" s="208" t="s">
        <v>1</v>
      </c>
      <c r="F222" s="209" t="s">
        <v>5507</v>
      </c>
      <c r="G222" s="206"/>
      <c r="H222" s="210">
        <v>5.8239999999999998</v>
      </c>
      <c r="I222" s="211"/>
      <c r="J222" s="206"/>
      <c r="K222" s="206"/>
      <c r="L222" s="212"/>
      <c r="M222" s="213"/>
      <c r="N222" s="214"/>
      <c r="O222" s="214"/>
      <c r="P222" s="214"/>
      <c r="Q222" s="214"/>
      <c r="R222" s="214"/>
      <c r="S222" s="214"/>
      <c r="T222" s="215"/>
      <c r="AT222" s="216" t="s">
        <v>272</v>
      </c>
      <c r="AU222" s="216" t="s">
        <v>73</v>
      </c>
      <c r="AV222" s="13" t="s">
        <v>73</v>
      </c>
      <c r="AW222" s="13" t="s">
        <v>30</v>
      </c>
      <c r="AX222" s="13" t="s">
        <v>64</v>
      </c>
      <c r="AY222" s="216" t="s">
        <v>263</v>
      </c>
    </row>
    <row r="223" spans="1:65" s="14" customFormat="1">
      <c r="B223" s="217"/>
      <c r="C223" s="218"/>
      <c r="D223" s="207" t="s">
        <v>272</v>
      </c>
      <c r="E223" s="219" t="s">
        <v>1</v>
      </c>
      <c r="F223" s="220" t="s">
        <v>275</v>
      </c>
      <c r="G223" s="218"/>
      <c r="H223" s="221">
        <v>471.447</v>
      </c>
      <c r="I223" s="222"/>
      <c r="J223" s="218"/>
      <c r="K223" s="218"/>
      <c r="L223" s="223"/>
      <c r="M223" s="224"/>
      <c r="N223" s="225"/>
      <c r="O223" s="225"/>
      <c r="P223" s="225"/>
      <c r="Q223" s="225"/>
      <c r="R223" s="225"/>
      <c r="S223" s="225"/>
      <c r="T223" s="226"/>
      <c r="AT223" s="227" t="s">
        <v>272</v>
      </c>
      <c r="AU223" s="227" t="s">
        <v>73</v>
      </c>
      <c r="AV223" s="14" t="s">
        <v>276</v>
      </c>
      <c r="AW223" s="14" t="s">
        <v>30</v>
      </c>
      <c r="AX223" s="14" t="s">
        <v>64</v>
      </c>
      <c r="AY223" s="227" t="s">
        <v>263</v>
      </c>
    </row>
    <row r="224" spans="1:65" s="15" customFormat="1">
      <c r="B224" s="228"/>
      <c r="C224" s="229"/>
      <c r="D224" s="207" t="s">
        <v>272</v>
      </c>
      <c r="E224" s="230" t="s">
        <v>1</v>
      </c>
      <c r="F224" s="231" t="s">
        <v>280</v>
      </c>
      <c r="G224" s="229"/>
      <c r="H224" s="232">
        <v>671.447</v>
      </c>
      <c r="I224" s="233"/>
      <c r="J224" s="229"/>
      <c r="K224" s="229"/>
      <c r="L224" s="234"/>
      <c r="M224" s="235"/>
      <c r="N224" s="236"/>
      <c r="O224" s="236"/>
      <c r="P224" s="236"/>
      <c r="Q224" s="236"/>
      <c r="R224" s="236"/>
      <c r="S224" s="236"/>
      <c r="T224" s="237"/>
      <c r="AT224" s="238" t="s">
        <v>272</v>
      </c>
      <c r="AU224" s="238" t="s">
        <v>73</v>
      </c>
      <c r="AV224" s="15" t="s">
        <v>270</v>
      </c>
      <c r="AW224" s="15" t="s">
        <v>30</v>
      </c>
      <c r="AX224" s="15" t="s">
        <v>71</v>
      </c>
      <c r="AY224" s="238" t="s">
        <v>263</v>
      </c>
    </row>
    <row r="225" spans="1:65" s="2" customFormat="1" ht="24.2" customHeight="1">
      <c r="A225" s="35"/>
      <c r="B225" s="36"/>
      <c r="C225" s="191" t="s">
        <v>496</v>
      </c>
      <c r="D225" s="191" t="s">
        <v>266</v>
      </c>
      <c r="E225" s="192" t="s">
        <v>5508</v>
      </c>
      <c r="F225" s="193" t="s">
        <v>5509</v>
      </c>
      <c r="G225" s="194" t="s">
        <v>300</v>
      </c>
      <c r="H225" s="195">
        <v>84.67</v>
      </c>
      <c r="I225" s="196"/>
      <c r="J225" s="197">
        <f>ROUND(I225*H225,2)</f>
        <v>0</v>
      </c>
      <c r="K225" s="198"/>
      <c r="L225" s="40"/>
      <c r="M225" s="199" t="s">
        <v>1</v>
      </c>
      <c r="N225" s="200" t="s">
        <v>38</v>
      </c>
      <c r="O225" s="72"/>
      <c r="P225" s="201">
        <f>O225*H225</f>
        <v>0</v>
      </c>
      <c r="Q225" s="201">
        <v>2.33569</v>
      </c>
      <c r="R225" s="201">
        <f>Q225*H225</f>
        <v>197.7628723</v>
      </c>
      <c r="S225" s="201">
        <v>0</v>
      </c>
      <c r="T225" s="202">
        <f>S225*H225</f>
        <v>0</v>
      </c>
      <c r="U225" s="35"/>
      <c r="V225" s="35"/>
      <c r="W225" s="35"/>
      <c r="X225" s="35"/>
      <c r="Y225" s="35"/>
      <c r="Z225" s="35"/>
      <c r="AA225" s="35"/>
      <c r="AB225" s="35"/>
      <c r="AC225" s="35"/>
      <c r="AD225" s="35"/>
      <c r="AE225" s="35"/>
      <c r="AR225" s="203" t="s">
        <v>270</v>
      </c>
      <c r="AT225" s="203" t="s">
        <v>266</v>
      </c>
      <c r="AU225" s="203" t="s">
        <v>73</v>
      </c>
      <c r="AY225" s="18" t="s">
        <v>263</v>
      </c>
      <c r="BE225" s="204">
        <f>IF(N225="základní",J225,0)</f>
        <v>0</v>
      </c>
      <c r="BF225" s="204">
        <f>IF(N225="snížená",J225,0)</f>
        <v>0</v>
      </c>
      <c r="BG225" s="204">
        <f>IF(N225="zákl. přenesená",J225,0)</f>
        <v>0</v>
      </c>
      <c r="BH225" s="204">
        <f>IF(N225="sníž. přenesená",J225,0)</f>
        <v>0</v>
      </c>
      <c r="BI225" s="204">
        <f>IF(N225="nulová",J225,0)</f>
        <v>0</v>
      </c>
      <c r="BJ225" s="18" t="s">
        <v>71</v>
      </c>
      <c r="BK225" s="204">
        <f>ROUND(I225*H225,2)</f>
        <v>0</v>
      </c>
      <c r="BL225" s="18" t="s">
        <v>270</v>
      </c>
      <c r="BM225" s="203" t="s">
        <v>5510</v>
      </c>
    </row>
    <row r="226" spans="1:65" s="13" customFormat="1">
      <c r="B226" s="205"/>
      <c r="C226" s="206"/>
      <c r="D226" s="207" t="s">
        <v>272</v>
      </c>
      <c r="E226" s="208" t="s">
        <v>1</v>
      </c>
      <c r="F226" s="209" t="s">
        <v>5511</v>
      </c>
      <c r="G226" s="206"/>
      <c r="H226" s="210">
        <v>8.41</v>
      </c>
      <c r="I226" s="211"/>
      <c r="J226" s="206"/>
      <c r="K226" s="206"/>
      <c r="L226" s="212"/>
      <c r="M226" s="213"/>
      <c r="N226" s="214"/>
      <c r="O226" s="214"/>
      <c r="P226" s="214"/>
      <c r="Q226" s="214"/>
      <c r="R226" s="214"/>
      <c r="S226" s="214"/>
      <c r="T226" s="215"/>
      <c r="AT226" s="216" t="s">
        <v>272</v>
      </c>
      <c r="AU226" s="216" t="s">
        <v>73</v>
      </c>
      <c r="AV226" s="13" t="s">
        <v>73</v>
      </c>
      <c r="AW226" s="13" t="s">
        <v>30</v>
      </c>
      <c r="AX226" s="13" t="s">
        <v>64</v>
      </c>
      <c r="AY226" s="216" t="s">
        <v>263</v>
      </c>
    </row>
    <row r="227" spans="1:65" s="13" customFormat="1">
      <c r="B227" s="205"/>
      <c r="C227" s="206"/>
      <c r="D227" s="207" t="s">
        <v>272</v>
      </c>
      <c r="E227" s="208" t="s">
        <v>1</v>
      </c>
      <c r="F227" s="209" t="s">
        <v>5512</v>
      </c>
      <c r="G227" s="206"/>
      <c r="H227" s="210">
        <v>10.092000000000001</v>
      </c>
      <c r="I227" s="211"/>
      <c r="J227" s="206"/>
      <c r="K227" s="206"/>
      <c r="L227" s="212"/>
      <c r="M227" s="213"/>
      <c r="N227" s="214"/>
      <c r="O227" s="214"/>
      <c r="P227" s="214"/>
      <c r="Q227" s="214"/>
      <c r="R227" s="214"/>
      <c r="S227" s="214"/>
      <c r="T227" s="215"/>
      <c r="AT227" s="216" t="s">
        <v>272</v>
      </c>
      <c r="AU227" s="216" t="s">
        <v>73</v>
      </c>
      <c r="AV227" s="13" t="s">
        <v>73</v>
      </c>
      <c r="AW227" s="13" t="s">
        <v>30</v>
      </c>
      <c r="AX227" s="13" t="s">
        <v>64</v>
      </c>
      <c r="AY227" s="216" t="s">
        <v>263</v>
      </c>
    </row>
    <row r="228" spans="1:65" s="13" customFormat="1">
      <c r="B228" s="205"/>
      <c r="C228" s="206"/>
      <c r="D228" s="207" t="s">
        <v>272</v>
      </c>
      <c r="E228" s="208" t="s">
        <v>1</v>
      </c>
      <c r="F228" s="209" t="s">
        <v>5513</v>
      </c>
      <c r="G228" s="206"/>
      <c r="H228" s="210">
        <v>4.2050000000000001</v>
      </c>
      <c r="I228" s="211"/>
      <c r="J228" s="206"/>
      <c r="K228" s="206"/>
      <c r="L228" s="212"/>
      <c r="M228" s="213"/>
      <c r="N228" s="214"/>
      <c r="O228" s="214"/>
      <c r="P228" s="214"/>
      <c r="Q228" s="214"/>
      <c r="R228" s="214"/>
      <c r="S228" s="214"/>
      <c r="T228" s="215"/>
      <c r="AT228" s="216" t="s">
        <v>272</v>
      </c>
      <c r="AU228" s="216" t="s">
        <v>73</v>
      </c>
      <c r="AV228" s="13" t="s">
        <v>73</v>
      </c>
      <c r="AW228" s="13" t="s">
        <v>30</v>
      </c>
      <c r="AX228" s="13" t="s">
        <v>64</v>
      </c>
      <c r="AY228" s="216" t="s">
        <v>263</v>
      </c>
    </row>
    <row r="229" spans="1:65" s="13" customFormat="1">
      <c r="B229" s="205"/>
      <c r="C229" s="206"/>
      <c r="D229" s="207" t="s">
        <v>272</v>
      </c>
      <c r="E229" s="208" t="s">
        <v>1</v>
      </c>
      <c r="F229" s="209" t="s">
        <v>5514</v>
      </c>
      <c r="G229" s="206"/>
      <c r="H229" s="210">
        <v>4.2050000000000001</v>
      </c>
      <c r="I229" s="211"/>
      <c r="J229" s="206"/>
      <c r="K229" s="206"/>
      <c r="L229" s="212"/>
      <c r="M229" s="213"/>
      <c r="N229" s="214"/>
      <c r="O229" s="214"/>
      <c r="P229" s="214"/>
      <c r="Q229" s="214"/>
      <c r="R229" s="214"/>
      <c r="S229" s="214"/>
      <c r="T229" s="215"/>
      <c r="AT229" s="216" t="s">
        <v>272</v>
      </c>
      <c r="AU229" s="216" t="s">
        <v>73</v>
      </c>
      <c r="AV229" s="13" t="s">
        <v>73</v>
      </c>
      <c r="AW229" s="13" t="s">
        <v>30</v>
      </c>
      <c r="AX229" s="13" t="s">
        <v>64</v>
      </c>
      <c r="AY229" s="216" t="s">
        <v>263</v>
      </c>
    </row>
    <row r="230" spans="1:65" s="13" customFormat="1">
      <c r="B230" s="205"/>
      <c r="C230" s="206"/>
      <c r="D230" s="207" t="s">
        <v>272</v>
      </c>
      <c r="E230" s="208" t="s">
        <v>1</v>
      </c>
      <c r="F230" s="209" t="s">
        <v>5515</v>
      </c>
      <c r="G230" s="206"/>
      <c r="H230" s="210">
        <v>6.7279999999999998</v>
      </c>
      <c r="I230" s="211"/>
      <c r="J230" s="206"/>
      <c r="K230" s="206"/>
      <c r="L230" s="212"/>
      <c r="M230" s="213"/>
      <c r="N230" s="214"/>
      <c r="O230" s="214"/>
      <c r="P230" s="214"/>
      <c r="Q230" s="214"/>
      <c r="R230" s="214"/>
      <c r="S230" s="214"/>
      <c r="T230" s="215"/>
      <c r="AT230" s="216" t="s">
        <v>272</v>
      </c>
      <c r="AU230" s="216" t="s">
        <v>73</v>
      </c>
      <c r="AV230" s="13" t="s">
        <v>73</v>
      </c>
      <c r="AW230" s="13" t="s">
        <v>30</v>
      </c>
      <c r="AX230" s="13" t="s">
        <v>64</v>
      </c>
      <c r="AY230" s="216" t="s">
        <v>263</v>
      </c>
    </row>
    <row r="231" spans="1:65" s="14" customFormat="1">
      <c r="B231" s="217"/>
      <c r="C231" s="218"/>
      <c r="D231" s="207" t="s">
        <v>272</v>
      </c>
      <c r="E231" s="219" t="s">
        <v>1</v>
      </c>
      <c r="F231" s="220" t="s">
        <v>275</v>
      </c>
      <c r="G231" s="218"/>
      <c r="H231" s="221">
        <v>33.64</v>
      </c>
      <c r="I231" s="222"/>
      <c r="J231" s="218"/>
      <c r="K231" s="218"/>
      <c r="L231" s="223"/>
      <c r="M231" s="224"/>
      <c r="N231" s="225"/>
      <c r="O231" s="225"/>
      <c r="P231" s="225"/>
      <c r="Q231" s="225"/>
      <c r="R231" s="225"/>
      <c r="S231" s="225"/>
      <c r="T231" s="226"/>
      <c r="AT231" s="227" t="s">
        <v>272</v>
      </c>
      <c r="AU231" s="227" t="s">
        <v>73</v>
      </c>
      <c r="AV231" s="14" t="s">
        <v>276</v>
      </c>
      <c r="AW231" s="14" t="s">
        <v>30</v>
      </c>
      <c r="AX231" s="14" t="s">
        <v>64</v>
      </c>
      <c r="AY231" s="227" t="s">
        <v>263</v>
      </c>
    </row>
    <row r="232" spans="1:65" s="13" customFormat="1">
      <c r="B232" s="205"/>
      <c r="C232" s="206"/>
      <c r="D232" s="207" t="s">
        <v>272</v>
      </c>
      <c r="E232" s="208" t="s">
        <v>1</v>
      </c>
      <c r="F232" s="209" t="s">
        <v>5516</v>
      </c>
      <c r="G232" s="206"/>
      <c r="H232" s="210">
        <v>9.3960000000000008</v>
      </c>
      <c r="I232" s="211"/>
      <c r="J232" s="206"/>
      <c r="K232" s="206"/>
      <c r="L232" s="212"/>
      <c r="M232" s="213"/>
      <c r="N232" s="214"/>
      <c r="O232" s="214"/>
      <c r="P232" s="214"/>
      <c r="Q232" s="214"/>
      <c r="R232" s="214"/>
      <c r="S232" s="214"/>
      <c r="T232" s="215"/>
      <c r="AT232" s="216" t="s">
        <v>272</v>
      </c>
      <c r="AU232" s="216" t="s">
        <v>73</v>
      </c>
      <c r="AV232" s="13" t="s">
        <v>73</v>
      </c>
      <c r="AW232" s="13" t="s">
        <v>30</v>
      </c>
      <c r="AX232" s="13" t="s">
        <v>64</v>
      </c>
      <c r="AY232" s="216" t="s">
        <v>263</v>
      </c>
    </row>
    <row r="233" spans="1:65" s="13" customFormat="1">
      <c r="B233" s="205"/>
      <c r="C233" s="206"/>
      <c r="D233" s="207" t="s">
        <v>272</v>
      </c>
      <c r="E233" s="208" t="s">
        <v>1</v>
      </c>
      <c r="F233" s="209" t="s">
        <v>5517</v>
      </c>
      <c r="G233" s="206"/>
      <c r="H233" s="210">
        <v>7.2</v>
      </c>
      <c r="I233" s="211"/>
      <c r="J233" s="206"/>
      <c r="K233" s="206"/>
      <c r="L233" s="212"/>
      <c r="M233" s="213"/>
      <c r="N233" s="214"/>
      <c r="O233" s="214"/>
      <c r="P233" s="214"/>
      <c r="Q233" s="214"/>
      <c r="R233" s="214"/>
      <c r="S233" s="214"/>
      <c r="T233" s="215"/>
      <c r="AT233" s="216" t="s">
        <v>272</v>
      </c>
      <c r="AU233" s="216" t="s">
        <v>73</v>
      </c>
      <c r="AV233" s="13" t="s">
        <v>73</v>
      </c>
      <c r="AW233" s="13" t="s">
        <v>30</v>
      </c>
      <c r="AX233" s="13" t="s">
        <v>64</v>
      </c>
      <c r="AY233" s="216" t="s">
        <v>263</v>
      </c>
    </row>
    <row r="234" spans="1:65" s="13" customFormat="1">
      <c r="B234" s="205"/>
      <c r="C234" s="206"/>
      <c r="D234" s="207" t="s">
        <v>272</v>
      </c>
      <c r="E234" s="208" t="s">
        <v>1</v>
      </c>
      <c r="F234" s="209" t="s">
        <v>5518</v>
      </c>
      <c r="G234" s="206"/>
      <c r="H234" s="210">
        <v>2.0979999999999999</v>
      </c>
      <c r="I234" s="211"/>
      <c r="J234" s="206"/>
      <c r="K234" s="206"/>
      <c r="L234" s="212"/>
      <c r="M234" s="213"/>
      <c r="N234" s="214"/>
      <c r="O234" s="214"/>
      <c r="P234" s="214"/>
      <c r="Q234" s="214"/>
      <c r="R234" s="214"/>
      <c r="S234" s="214"/>
      <c r="T234" s="215"/>
      <c r="AT234" s="216" t="s">
        <v>272</v>
      </c>
      <c r="AU234" s="216" t="s">
        <v>73</v>
      </c>
      <c r="AV234" s="13" t="s">
        <v>73</v>
      </c>
      <c r="AW234" s="13" t="s">
        <v>30</v>
      </c>
      <c r="AX234" s="13" t="s">
        <v>64</v>
      </c>
      <c r="AY234" s="216" t="s">
        <v>263</v>
      </c>
    </row>
    <row r="235" spans="1:65" s="13" customFormat="1">
      <c r="B235" s="205"/>
      <c r="C235" s="206"/>
      <c r="D235" s="207" t="s">
        <v>272</v>
      </c>
      <c r="E235" s="208" t="s">
        <v>1</v>
      </c>
      <c r="F235" s="209" t="s">
        <v>5519</v>
      </c>
      <c r="G235" s="206"/>
      <c r="H235" s="210">
        <v>31.608000000000001</v>
      </c>
      <c r="I235" s="211"/>
      <c r="J235" s="206"/>
      <c r="K235" s="206"/>
      <c r="L235" s="212"/>
      <c r="M235" s="213"/>
      <c r="N235" s="214"/>
      <c r="O235" s="214"/>
      <c r="P235" s="214"/>
      <c r="Q235" s="214"/>
      <c r="R235" s="214"/>
      <c r="S235" s="214"/>
      <c r="T235" s="215"/>
      <c r="AT235" s="216" t="s">
        <v>272</v>
      </c>
      <c r="AU235" s="216" t="s">
        <v>73</v>
      </c>
      <c r="AV235" s="13" t="s">
        <v>73</v>
      </c>
      <c r="AW235" s="13" t="s">
        <v>30</v>
      </c>
      <c r="AX235" s="13" t="s">
        <v>64</v>
      </c>
      <c r="AY235" s="216" t="s">
        <v>263</v>
      </c>
    </row>
    <row r="236" spans="1:65" s="13" customFormat="1">
      <c r="B236" s="205"/>
      <c r="C236" s="206"/>
      <c r="D236" s="207" t="s">
        <v>272</v>
      </c>
      <c r="E236" s="208" t="s">
        <v>1</v>
      </c>
      <c r="F236" s="209" t="s">
        <v>5520</v>
      </c>
      <c r="G236" s="206"/>
      <c r="H236" s="210">
        <v>0.72799999999999998</v>
      </c>
      <c r="I236" s="211"/>
      <c r="J236" s="206"/>
      <c r="K236" s="206"/>
      <c r="L236" s="212"/>
      <c r="M236" s="213"/>
      <c r="N236" s="214"/>
      <c r="O236" s="214"/>
      <c r="P236" s="214"/>
      <c r="Q236" s="214"/>
      <c r="R236" s="214"/>
      <c r="S236" s="214"/>
      <c r="T236" s="215"/>
      <c r="AT236" s="216" t="s">
        <v>272</v>
      </c>
      <c r="AU236" s="216" t="s">
        <v>73</v>
      </c>
      <c r="AV236" s="13" t="s">
        <v>73</v>
      </c>
      <c r="AW236" s="13" t="s">
        <v>30</v>
      </c>
      <c r="AX236" s="13" t="s">
        <v>64</v>
      </c>
      <c r="AY236" s="216" t="s">
        <v>263</v>
      </c>
    </row>
    <row r="237" spans="1:65" s="14" customFormat="1">
      <c r="B237" s="217"/>
      <c r="C237" s="218"/>
      <c r="D237" s="207" t="s">
        <v>272</v>
      </c>
      <c r="E237" s="219" t="s">
        <v>1</v>
      </c>
      <c r="F237" s="220" t="s">
        <v>275</v>
      </c>
      <c r="G237" s="218"/>
      <c r="H237" s="221">
        <v>51.03</v>
      </c>
      <c r="I237" s="222"/>
      <c r="J237" s="218"/>
      <c r="K237" s="218"/>
      <c r="L237" s="223"/>
      <c r="M237" s="224"/>
      <c r="N237" s="225"/>
      <c r="O237" s="225"/>
      <c r="P237" s="225"/>
      <c r="Q237" s="225"/>
      <c r="R237" s="225"/>
      <c r="S237" s="225"/>
      <c r="T237" s="226"/>
      <c r="AT237" s="227" t="s">
        <v>272</v>
      </c>
      <c r="AU237" s="227" t="s">
        <v>73</v>
      </c>
      <c r="AV237" s="14" t="s">
        <v>276</v>
      </c>
      <c r="AW237" s="14" t="s">
        <v>30</v>
      </c>
      <c r="AX237" s="14" t="s">
        <v>64</v>
      </c>
      <c r="AY237" s="227" t="s">
        <v>263</v>
      </c>
    </row>
    <row r="238" spans="1:65" s="15" customFormat="1">
      <c r="B238" s="228"/>
      <c r="C238" s="229"/>
      <c r="D238" s="207" t="s">
        <v>272</v>
      </c>
      <c r="E238" s="230" t="s">
        <v>1</v>
      </c>
      <c r="F238" s="231" t="s">
        <v>280</v>
      </c>
      <c r="G238" s="229"/>
      <c r="H238" s="232">
        <v>84.67</v>
      </c>
      <c r="I238" s="233"/>
      <c r="J238" s="229"/>
      <c r="K238" s="229"/>
      <c r="L238" s="234"/>
      <c r="M238" s="235"/>
      <c r="N238" s="236"/>
      <c r="O238" s="236"/>
      <c r="P238" s="236"/>
      <c r="Q238" s="236"/>
      <c r="R238" s="236"/>
      <c r="S238" s="236"/>
      <c r="T238" s="237"/>
      <c r="AT238" s="238" t="s">
        <v>272</v>
      </c>
      <c r="AU238" s="238" t="s">
        <v>73</v>
      </c>
      <c r="AV238" s="15" t="s">
        <v>270</v>
      </c>
      <c r="AW238" s="15" t="s">
        <v>30</v>
      </c>
      <c r="AX238" s="15" t="s">
        <v>71</v>
      </c>
      <c r="AY238" s="238" t="s">
        <v>263</v>
      </c>
    </row>
    <row r="239" spans="1:65" s="2" customFormat="1" ht="16.5" customHeight="1">
      <c r="A239" s="35"/>
      <c r="B239" s="36"/>
      <c r="C239" s="191" t="s">
        <v>576</v>
      </c>
      <c r="D239" s="191" t="s">
        <v>266</v>
      </c>
      <c r="E239" s="192" t="s">
        <v>2988</v>
      </c>
      <c r="F239" s="193" t="s">
        <v>2989</v>
      </c>
      <c r="G239" s="194" t="s">
        <v>269</v>
      </c>
      <c r="H239" s="195">
        <v>527.35599999999999</v>
      </c>
      <c r="I239" s="196"/>
      <c r="J239" s="197">
        <f>ROUND(I239*H239,2)</f>
        <v>0</v>
      </c>
      <c r="K239" s="198"/>
      <c r="L239" s="40"/>
      <c r="M239" s="199" t="s">
        <v>1</v>
      </c>
      <c r="N239" s="200" t="s">
        <v>38</v>
      </c>
      <c r="O239" s="72"/>
      <c r="P239" s="201">
        <f>O239*H239</f>
        <v>0</v>
      </c>
      <c r="Q239" s="201">
        <v>2.64E-3</v>
      </c>
      <c r="R239" s="201">
        <f>Q239*H239</f>
        <v>1.3922198399999999</v>
      </c>
      <c r="S239" s="201">
        <v>0</v>
      </c>
      <c r="T239" s="202">
        <f>S239*H239</f>
        <v>0</v>
      </c>
      <c r="U239" s="35"/>
      <c r="V239" s="35"/>
      <c r="W239" s="35"/>
      <c r="X239" s="35"/>
      <c r="Y239" s="35"/>
      <c r="Z239" s="35"/>
      <c r="AA239" s="35"/>
      <c r="AB239" s="35"/>
      <c r="AC239" s="35"/>
      <c r="AD239" s="35"/>
      <c r="AE239" s="35"/>
      <c r="AR239" s="203" t="s">
        <v>270</v>
      </c>
      <c r="AT239" s="203" t="s">
        <v>266</v>
      </c>
      <c r="AU239" s="203" t="s">
        <v>73</v>
      </c>
      <c r="AY239" s="18" t="s">
        <v>263</v>
      </c>
      <c r="BE239" s="204">
        <f>IF(N239="základní",J239,0)</f>
        <v>0</v>
      </c>
      <c r="BF239" s="204">
        <f>IF(N239="snížená",J239,0)</f>
        <v>0</v>
      </c>
      <c r="BG239" s="204">
        <f>IF(N239="zákl. přenesená",J239,0)</f>
        <v>0</v>
      </c>
      <c r="BH239" s="204">
        <f>IF(N239="sníž. přenesená",J239,0)</f>
        <v>0</v>
      </c>
      <c r="BI239" s="204">
        <f>IF(N239="nulová",J239,0)</f>
        <v>0</v>
      </c>
      <c r="BJ239" s="18" t="s">
        <v>71</v>
      </c>
      <c r="BK239" s="204">
        <f>ROUND(I239*H239,2)</f>
        <v>0</v>
      </c>
      <c r="BL239" s="18" t="s">
        <v>270</v>
      </c>
      <c r="BM239" s="203" t="s">
        <v>5521</v>
      </c>
    </row>
    <row r="240" spans="1:65" s="13" customFormat="1">
      <c r="B240" s="205"/>
      <c r="C240" s="206"/>
      <c r="D240" s="207" t="s">
        <v>272</v>
      </c>
      <c r="E240" s="208" t="s">
        <v>1</v>
      </c>
      <c r="F240" s="209" t="s">
        <v>5522</v>
      </c>
      <c r="G240" s="206"/>
      <c r="H240" s="210">
        <v>80</v>
      </c>
      <c r="I240" s="211"/>
      <c r="J240" s="206"/>
      <c r="K240" s="206"/>
      <c r="L240" s="212"/>
      <c r="M240" s="213"/>
      <c r="N240" s="214"/>
      <c r="O240" s="214"/>
      <c r="P240" s="214"/>
      <c r="Q240" s="214"/>
      <c r="R240" s="214"/>
      <c r="S240" s="214"/>
      <c r="T240" s="215"/>
      <c r="AT240" s="216" t="s">
        <v>272</v>
      </c>
      <c r="AU240" s="216" t="s">
        <v>73</v>
      </c>
      <c r="AV240" s="13" t="s">
        <v>73</v>
      </c>
      <c r="AW240" s="13" t="s">
        <v>30</v>
      </c>
      <c r="AX240" s="13" t="s">
        <v>64</v>
      </c>
      <c r="AY240" s="216" t="s">
        <v>263</v>
      </c>
    </row>
    <row r="241" spans="1:65" s="13" customFormat="1">
      <c r="B241" s="205"/>
      <c r="C241" s="206"/>
      <c r="D241" s="207" t="s">
        <v>272</v>
      </c>
      <c r="E241" s="208" t="s">
        <v>1</v>
      </c>
      <c r="F241" s="209" t="s">
        <v>5523</v>
      </c>
      <c r="G241" s="206"/>
      <c r="H241" s="210">
        <v>96</v>
      </c>
      <c r="I241" s="211"/>
      <c r="J241" s="206"/>
      <c r="K241" s="206"/>
      <c r="L241" s="212"/>
      <c r="M241" s="213"/>
      <c r="N241" s="214"/>
      <c r="O241" s="214"/>
      <c r="P241" s="214"/>
      <c r="Q241" s="214"/>
      <c r="R241" s="214"/>
      <c r="S241" s="214"/>
      <c r="T241" s="215"/>
      <c r="AT241" s="216" t="s">
        <v>272</v>
      </c>
      <c r="AU241" s="216" t="s">
        <v>73</v>
      </c>
      <c r="AV241" s="13" t="s">
        <v>73</v>
      </c>
      <c r="AW241" s="13" t="s">
        <v>30</v>
      </c>
      <c r="AX241" s="13" t="s">
        <v>64</v>
      </c>
      <c r="AY241" s="216" t="s">
        <v>263</v>
      </c>
    </row>
    <row r="242" spans="1:65" s="13" customFormat="1">
      <c r="B242" s="205"/>
      <c r="C242" s="206"/>
      <c r="D242" s="207" t="s">
        <v>272</v>
      </c>
      <c r="E242" s="208" t="s">
        <v>1</v>
      </c>
      <c r="F242" s="209" t="s">
        <v>5524</v>
      </c>
      <c r="G242" s="206"/>
      <c r="H242" s="210">
        <v>40</v>
      </c>
      <c r="I242" s="211"/>
      <c r="J242" s="206"/>
      <c r="K242" s="206"/>
      <c r="L242" s="212"/>
      <c r="M242" s="213"/>
      <c r="N242" s="214"/>
      <c r="O242" s="214"/>
      <c r="P242" s="214"/>
      <c r="Q242" s="214"/>
      <c r="R242" s="214"/>
      <c r="S242" s="214"/>
      <c r="T242" s="215"/>
      <c r="AT242" s="216" t="s">
        <v>272</v>
      </c>
      <c r="AU242" s="216" t="s">
        <v>73</v>
      </c>
      <c r="AV242" s="13" t="s">
        <v>73</v>
      </c>
      <c r="AW242" s="13" t="s">
        <v>30</v>
      </c>
      <c r="AX242" s="13" t="s">
        <v>64</v>
      </c>
      <c r="AY242" s="216" t="s">
        <v>263</v>
      </c>
    </row>
    <row r="243" spans="1:65" s="13" customFormat="1">
      <c r="B243" s="205"/>
      <c r="C243" s="206"/>
      <c r="D243" s="207" t="s">
        <v>272</v>
      </c>
      <c r="E243" s="208" t="s">
        <v>1</v>
      </c>
      <c r="F243" s="209" t="s">
        <v>5525</v>
      </c>
      <c r="G243" s="206"/>
      <c r="H243" s="210">
        <v>40</v>
      </c>
      <c r="I243" s="211"/>
      <c r="J243" s="206"/>
      <c r="K243" s="206"/>
      <c r="L243" s="212"/>
      <c r="M243" s="213"/>
      <c r="N243" s="214"/>
      <c r="O243" s="214"/>
      <c r="P243" s="214"/>
      <c r="Q243" s="214"/>
      <c r="R243" s="214"/>
      <c r="S243" s="214"/>
      <c r="T243" s="215"/>
      <c r="AT243" s="216" t="s">
        <v>272</v>
      </c>
      <c r="AU243" s="216" t="s">
        <v>73</v>
      </c>
      <c r="AV243" s="13" t="s">
        <v>73</v>
      </c>
      <c r="AW243" s="13" t="s">
        <v>30</v>
      </c>
      <c r="AX243" s="13" t="s">
        <v>64</v>
      </c>
      <c r="AY243" s="216" t="s">
        <v>263</v>
      </c>
    </row>
    <row r="244" spans="1:65" s="13" customFormat="1">
      <c r="B244" s="205"/>
      <c r="C244" s="206"/>
      <c r="D244" s="207" t="s">
        <v>272</v>
      </c>
      <c r="E244" s="208" t="s">
        <v>1</v>
      </c>
      <c r="F244" s="209" t="s">
        <v>5526</v>
      </c>
      <c r="G244" s="206"/>
      <c r="H244" s="210">
        <v>64</v>
      </c>
      <c r="I244" s="211"/>
      <c r="J244" s="206"/>
      <c r="K244" s="206"/>
      <c r="L244" s="212"/>
      <c r="M244" s="213"/>
      <c r="N244" s="214"/>
      <c r="O244" s="214"/>
      <c r="P244" s="214"/>
      <c r="Q244" s="214"/>
      <c r="R244" s="214"/>
      <c r="S244" s="214"/>
      <c r="T244" s="215"/>
      <c r="AT244" s="216" t="s">
        <v>272</v>
      </c>
      <c r="AU244" s="216" t="s">
        <v>73</v>
      </c>
      <c r="AV244" s="13" t="s">
        <v>73</v>
      </c>
      <c r="AW244" s="13" t="s">
        <v>30</v>
      </c>
      <c r="AX244" s="13" t="s">
        <v>64</v>
      </c>
      <c r="AY244" s="216" t="s">
        <v>263</v>
      </c>
    </row>
    <row r="245" spans="1:65" s="14" customFormat="1">
      <c r="B245" s="217"/>
      <c r="C245" s="218"/>
      <c r="D245" s="207" t="s">
        <v>272</v>
      </c>
      <c r="E245" s="219" t="s">
        <v>1</v>
      </c>
      <c r="F245" s="220" t="s">
        <v>275</v>
      </c>
      <c r="G245" s="218"/>
      <c r="H245" s="221">
        <v>320</v>
      </c>
      <c r="I245" s="222"/>
      <c r="J245" s="218"/>
      <c r="K245" s="218"/>
      <c r="L245" s="223"/>
      <c r="M245" s="224"/>
      <c r="N245" s="225"/>
      <c r="O245" s="225"/>
      <c r="P245" s="225"/>
      <c r="Q245" s="225"/>
      <c r="R245" s="225"/>
      <c r="S245" s="225"/>
      <c r="T245" s="226"/>
      <c r="AT245" s="227" t="s">
        <v>272</v>
      </c>
      <c r="AU245" s="227" t="s">
        <v>73</v>
      </c>
      <c r="AV245" s="14" t="s">
        <v>276</v>
      </c>
      <c r="AW245" s="14" t="s">
        <v>30</v>
      </c>
      <c r="AX245" s="14" t="s">
        <v>64</v>
      </c>
      <c r="AY245" s="227" t="s">
        <v>263</v>
      </c>
    </row>
    <row r="246" spans="1:65" s="13" customFormat="1">
      <c r="B246" s="205"/>
      <c r="C246" s="206"/>
      <c r="D246" s="207" t="s">
        <v>272</v>
      </c>
      <c r="E246" s="208" t="s">
        <v>1</v>
      </c>
      <c r="F246" s="209" t="s">
        <v>5527</v>
      </c>
      <c r="G246" s="206"/>
      <c r="H246" s="210">
        <v>79.680000000000007</v>
      </c>
      <c r="I246" s="211"/>
      <c r="J246" s="206"/>
      <c r="K246" s="206"/>
      <c r="L246" s="212"/>
      <c r="M246" s="213"/>
      <c r="N246" s="214"/>
      <c r="O246" s="214"/>
      <c r="P246" s="214"/>
      <c r="Q246" s="214"/>
      <c r="R246" s="214"/>
      <c r="S246" s="214"/>
      <c r="T246" s="215"/>
      <c r="AT246" s="216" t="s">
        <v>272</v>
      </c>
      <c r="AU246" s="216" t="s">
        <v>73</v>
      </c>
      <c r="AV246" s="13" t="s">
        <v>73</v>
      </c>
      <c r="AW246" s="13" t="s">
        <v>30</v>
      </c>
      <c r="AX246" s="13" t="s">
        <v>64</v>
      </c>
      <c r="AY246" s="216" t="s">
        <v>263</v>
      </c>
    </row>
    <row r="247" spans="1:65" s="13" customFormat="1">
      <c r="B247" s="205"/>
      <c r="C247" s="206"/>
      <c r="D247" s="207" t="s">
        <v>272</v>
      </c>
      <c r="E247" s="208" t="s">
        <v>1</v>
      </c>
      <c r="F247" s="209" t="s">
        <v>5528</v>
      </c>
      <c r="G247" s="206"/>
      <c r="H247" s="210">
        <v>27.2</v>
      </c>
      <c r="I247" s="211"/>
      <c r="J247" s="206"/>
      <c r="K247" s="206"/>
      <c r="L247" s="212"/>
      <c r="M247" s="213"/>
      <c r="N247" s="214"/>
      <c r="O247" s="214"/>
      <c r="P247" s="214"/>
      <c r="Q247" s="214"/>
      <c r="R247" s="214"/>
      <c r="S247" s="214"/>
      <c r="T247" s="215"/>
      <c r="AT247" s="216" t="s">
        <v>272</v>
      </c>
      <c r="AU247" s="216" t="s">
        <v>73</v>
      </c>
      <c r="AV247" s="13" t="s">
        <v>73</v>
      </c>
      <c r="AW247" s="13" t="s">
        <v>30</v>
      </c>
      <c r="AX247" s="13" t="s">
        <v>64</v>
      </c>
      <c r="AY247" s="216" t="s">
        <v>263</v>
      </c>
    </row>
    <row r="248" spans="1:65" s="13" customFormat="1">
      <c r="B248" s="205"/>
      <c r="C248" s="206"/>
      <c r="D248" s="207" t="s">
        <v>272</v>
      </c>
      <c r="E248" s="208" t="s">
        <v>1</v>
      </c>
      <c r="F248" s="209" t="s">
        <v>5529</v>
      </c>
      <c r="G248" s="206"/>
      <c r="H248" s="210">
        <v>18.416</v>
      </c>
      <c r="I248" s="211"/>
      <c r="J248" s="206"/>
      <c r="K248" s="206"/>
      <c r="L248" s="212"/>
      <c r="M248" s="213"/>
      <c r="N248" s="214"/>
      <c r="O248" s="214"/>
      <c r="P248" s="214"/>
      <c r="Q248" s="214"/>
      <c r="R248" s="214"/>
      <c r="S248" s="214"/>
      <c r="T248" s="215"/>
      <c r="AT248" s="216" t="s">
        <v>272</v>
      </c>
      <c r="AU248" s="216" t="s">
        <v>73</v>
      </c>
      <c r="AV248" s="13" t="s">
        <v>73</v>
      </c>
      <c r="AW248" s="13" t="s">
        <v>30</v>
      </c>
      <c r="AX248" s="13" t="s">
        <v>64</v>
      </c>
      <c r="AY248" s="216" t="s">
        <v>263</v>
      </c>
    </row>
    <row r="249" spans="1:65" s="13" customFormat="1">
      <c r="B249" s="205"/>
      <c r="C249" s="206"/>
      <c r="D249" s="207" t="s">
        <v>272</v>
      </c>
      <c r="E249" s="208" t="s">
        <v>1</v>
      </c>
      <c r="F249" s="209" t="s">
        <v>5530</v>
      </c>
      <c r="G249" s="206"/>
      <c r="H249" s="210">
        <v>73.900000000000006</v>
      </c>
      <c r="I249" s="211"/>
      <c r="J249" s="206"/>
      <c r="K249" s="206"/>
      <c r="L249" s="212"/>
      <c r="M249" s="213"/>
      <c r="N249" s="214"/>
      <c r="O249" s="214"/>
      <c r="P249" s="214"/>
      <c r="Q249" s="214"/>
      <c r="R249" s="214"/>
      <c r="S249" s="214"/>
      <c r="T249" s="215"/>
      <c r="AT249" s="216" t="s">
        <v>272</v>
      </c>
      <c r="AU249" s="216" t="s">
        <v>73</v>
      </c>
      <c r="AV249" s="13" t="s">
        <v>73</v>
      </c>
      <c r="AW249" s="13" t="s">
        <v>30</v>
      </c>
      <c r="AX249" s="13" t="s">
        <v>64</v>
      </c>
      <c r="AY249" s="216" t="s">
        <v>263</v>
      </c>
    </row>
    <row r="250" spans="1:65" s="13" customFormat="1">
      <c r="B250" s="205"/>
      <c r="C250" s="206"/>
      <c r="D250" s="207" t="s">
        <v>272</v>
      </c>
      <c r="E250" s="208" t="s">
        <v>1</v>
      </c>
      <c r="F250" s="209" t="s">
        <v>5531</v>
      </c>
      <c r="G250" s="206"/>
      <c r="H250" s="210">
        <v>8.16</v>
      </c>
      <c r="I250" s="211"/>
      <c r="J250" s="206"/>
      <c r="K250" s="206"/>
      <c r="L250" s="212"/>
      <c r="M250" s="213"/>
      <c r="N250" s="214"/>
      <c r="O250" s="214"/>
      <c r="P250" s="214"/>
      <c r="Q250" s="214"/>
      <c r="R250" s="214"/>
      <c r="S250" s="214"/>
      <c r="T250" s="215"/>
      <c r="AT250" s="216" t="s">
        <v>272</v>
      </c>
      <c r="AU250" s="216" t="s">
        <v>73</v>
      </c>
      <c r="AV250" s="13" t="s">
        <v>73</v>
      </c>
      <c r="AW250" s="13" t="s">
        <v>30</v>
      </c>
      <c r="AX250" s="13" t="s">
        <v>64</v>
      </c>
      <c r="AY250" s="216" t="s">
        <v>263</v>
      </c>
    </row>
    <row r="251" spans="1:65" s="14" customFormat="1">
      <c r="B251" s="217"/>
      <c r="C251" s="218"/>
      <c r="D251" s="207" t="s">
        <v>272</v>
      </c>
      <c r="E251" s="219" t="s">
        <v>1</v>
      </c>
      <c r="F251" s="220" t="s">
        <v>275</v>
      </c>
      <c r="G251" s="218"/>
      <c r="H251" s="221">
        <v>207.35599999999999</v>
      </c>
      <c r="I251" s="222"/>
      <c r="J251" s="218"/>
      <c r="K251" s="218"/>
      <c r="L251" s="223"/>
      <c r="M251" s="224"/>
      <c r="N251" s="225"/>
      <c r="O251" s="225"/>
      <c r="P251" s="225"/>
      <c r="Q251" s="225"/>
      <c r="R251" s="225"/>
      <c r="S251" s="225"/>
      <c r="T251" s="226"/>
      <c r="AT251" s="227" t="s">
        <v>272</v>
      </c>
      <c r="AU251" s="227" t="s">
        <v>73</v>
      </c>
      <c r="AV251" s="14" t="s">
        <v>276</v>
      </c>
      <c r="AW251" s="14" t="s">
        <v>30</v>
      </c>
      <c r="AX251" s="14" t="s">
        <v>64</v>
      </c>
      <c r="AY251" s="227" t="s">
        <v>263</v>
      </c>
    </row>
    <row r="252" spans="1:65" s="15" customFormat="1">
      <c r="B252" s="228"/>
      <c r="C252" s="229"/>
      <c r="D252" s="207" t="s">
        <v>272</v>
      </c>
      <c r="E252" s="230" t="s">
        <v>1</v>
      </c>
      <c r="F252" s="231" t="s">
        <v>280</v>
      </c>
      <c r="G252" s="229"/>
      <c r="H252" s="232">
        <v>527.35599999999999</v>
      </c>
      <c r="I252" s="233"/>
      <c r="J252" s="229"/>
      <c r="K252" s="229"/>
      <c r="L252" s="234"/>
      <c r="M252" s="235"/>
      <c r="N252" s="236"/>
      <c r="O252" s="236"/>
      <c r="P252" s="236"/>
      <c r="Q252" s="236"/>
      <c r="R252" s="236"/>
      <c r="S252" s="236"/>
      <c r="T252" s="237"/>
      <c r="AT252" s="238" t="s">
        <v>272</v>
      </c>
      <c r="AU252" s="238" t="s">
        <v>73</v>
      </c>
      <c r="AV252" s="15" t="s">
        <v>270</v>
      </c>
      <c r="AW252" s="15" t="s">
        <v>30</v>
      </c>
      <c r="AX252" s="15" t="s">
        <v>71</v>
      </c>
      <c r="AY252" s="238" t="s">
        <v>263</v>
      </c>
    </row>
    <row r="253" spans="1:65" s="2" customFormat="1" ht="16.5" customHeight="1">
      <c r="A253" s="35"/>
      <c r="B253" s="36"/>
      <c r="C253" s="191" t="s">
        <v>500</v>
      </c>
      <c r="D253" s="191" t="s">
        <v>266</v>
      </c>
      <c r="E253" s="192" t="s">
        <v>2992</v>
      </c>
      <c r="F253" s="193" t="s">
        <v>2993</v>
      </c>
      <c r="G253" s="194" t="s">
        <v>269</v>
      </c>
      <c r="H253" s="195">
        <v>527.35599999999999</v>
      </c>
      <c r="I253" s="196"/>
      <c r="J253" s="197">
        <f>ROUND(I253*H253,2)</f>
        <v>0</v>
      </c>
      <c r="K253" s="198"/>
      <c r="L253" s="40"/>
      <c r="M253" s="199" t="s">
        <v>1</v>
      </c>
      <c r="N253" s="200" t="s">
        <v>38</v>
      </c>
      <c r="O253" s="72"/>
      <c r="P253" s="201">
        <f>O253*H253</f>
        <v>0</v>
      </c>
      <c r="Q253" s="201">
        <v>0</v>
      </c>
      <c r="R253" s="201">
        <f>Q253*H253</f>
        <v>0</v>
      </c>
      <c r="S253" s="201">
        <v>0</v>
      </c>
      <c r="T253" s="202">
        <f>S253*H253</f>
        <v>0</v>
      </c>
      <c r="U253" s="35"/>
      <c r="V253" s="35"/>
      <c r="W253" s="35"/>
      <c r="X253" s="35"/>
      <c r="Y253" s="35"/>
      <c r="Z253" s="35"/>
      <c r="AA253" s="35"/>
      <c r="AB253" s="35"/>
      <c r="AC253" s="35"/>
      <c r="AD253" s="35"/>
      <c r="AE253" s="35"/>
      <c r="AR253" s="203" t="s">
        <v>270</v>
      </c>
      <c r="AT253" s="203" t="s">
        <v>266</v>
      </c>
      <c r="AU253" s="203" t="s">
        <v>73</v>
      </c>
      <c r="AY253" s="18" t="s">
        <v>263</v>
      </c>
      <c r="BE253" s="204">
        <f>IF(N253="základní",J253,0)</f>
        <v>0</v>
      </c>
      <c r="BF253" s="204">
        <f>IF(N253="snížená",J253,0)</f>
        <v>0</v>
      </c>
      <c r="BG253" s="204">
        <f>IF(N253="zákl. přenesená",J253,0)</f>
        <v>0</v>
      </c>
      <c r="BH253" s="204">
        <f>IF(N253="sníž. přenesená",J253,0)</f>
        <v>0</v>
      </c>
      <c r="BI253" s="204">
        <f>IF(N253="nulová",J253,0)</f>
        <v>0</v>
      </c>
      <c r="BJ253" s="18" t="s">
        <v>71</v>
      </c>
      <c r="BK253" s="204">
        <f>ROUND(I253*H253,2)</f>
        <v>0</v>
      </c>
      <c r="BL253" s="18" t="s">
        <v>270</v>
      </c>
      <c r="BM253" s="203" t="s">
        <v>5532</v>
      </c>
    </row>
    <row r="254" spans="1:65" s="2" customFormat="1" ht="21.75" customHeight="1">
      <c r="A254" s="35"/>
      <c r="B254" s="36"/>
      <c r="C254" s="191" t="s">
        <v>587</v>
      </c>
      <c r="D254" s="191" t="s">
        <v>266</v>
      </c>
      <c r="E254" s="192" t="s">
        <v>4588</v>
      </c>
      <c r="F254" s="193" t="s">
        <v>4589</v>
      </c>
      <c r="G254" s="194" t="s">
        <v>307</v>
      </c>
      <c r="H254" s="195">
        <v>13.760999999999999</v>
      </c>
      <c r="I254" s="196"/>
      <c r="J254" s="197">
        <f>ROUND(I254*H254,2)</f>
        <v>0</v>
      </c>
      <c r="K254" s="198"/>
      <c r="L254" s="40"/>
      <c r="M254" s="199" t="s">
        <v>1</v>
      </c>
      <c r="N254" s="200" t="s">
        <v>38</v>
      </c>
      <c r="O254" s="72"/>
      <c r="P254" s="201">
        <f>O254*H254</f>
        <v>0</v>
      </c>
      <c r="Q254" s="201">
        <v>1.0606199999999999</v>
      </c>
      <c r="R254" s="201">
        <f>Q254*H254</f>
        <v>14.595191819999998</v>
      </c>
      <c r="S254" s="201">
        <v>0</v>
      </c>
      <c r="T254" s="202">
        <f>S254*H254</f>
        <v>0</v>
      </c>
      <c r="U254" s="35"/>
      <c r="V254" s="35"/>
      <c r="W254" s="35"/>
      <c r="X254" s="35"/>
      <c r="Y254" s="35"/>
      <c r="Z254" s="35"/>
      <c r="AA254" s="35"/>
      <c r="AB254" s="35"/>
      <c r="AC254" s="35"/>
      <c r="AD254" s="35"/>
      <c r="AE254" s="35"/>
      <c r="AR254" s="203" t="s">
        <v>270</v>
      </c>
      <c r="AT254" s="203" t="s">
        <v>266</v>
      </c>
      <c r="AU254" s="203" t="s">
        <v>73</v>
      </c>
      <c r="AY254" s="18" t="s">
        <v>263</v>
      </c>
      <c r="BE254" s="204">
        <f>IF(N254="základní",J254,0)</f>
        <v>0</v>
      </c>
      <c r="BF254" s="204">
        <f>IF(N254="snížená",J254,0)</f>
        <v>0</v>
      </c>
      <c r="BG254" s="204">
        <f>IF(N254="zákl. přenesená",J254,0)</f>
        <v>0</v>
      </c>
      <c r="BH254" s="204">
        <f>IF(N254="sníž. přenesená",J254,0)</f>
        <v>0</v>
      </c>
      <c r="BI254" s="204">
        <f>IF(N254="nulová",J254,0)</f>
        <v>0</v>
      </c>
      <c r="BJ254" s="18" t="s">
        <v>71</v>
      </c>
      <c r="BK254" s="204">
        <f>ROUND(I254*H254,2)</f>
        <v>0</v>
      </c>
      <c r="BL254" s="18" t="s">
        <v>270</v>
      </c>
      <c r="BM254" s="203" t="s">
        <v>5533</v>
      </c>
    </row>
    <row r="255" spans="1:65" s="16" customFormat="1">
      <c r="B255" s="248"/>
      <c r="C255" s="249"/>
      <c r="D255" s="207" t="s">
        <v>272</v>
      </c>
      <c r="E255" s="250" t="s">
        <v>1</v>
      </c>
      <c r="F255" s="251" t="s">
        <v>5492</v>
      </c>
      <c r="G255" s="249"/>
      <c r="H255" s="250" t="s">
        <v>1</v>
      </c>
      <c r="I255" s="252"/>
      <c r="J255" s="249"/>
      <c r="K255" s="249"/>
      <c r="L255" s="253"/>
      <c r="M255" s="254"/>
      <c r="N255" s="255"/>
      <c r="O255" s="255"/>
      <c r="P255" s="255"/>
      <c r="Q255" s="255"/>
      <c r="R255" s="255"/>
      <c r="S255" s="255"/>
      <c r="T255" s="256"/>
      <c r="AT255" s="257" t="s">
        <v>272</v>
      </c>
      <c r="AU255" s="257" t="s">
        <v>73</v>
      </c>
      <c r="AV255" s="16" t="s">
        <v>71</v>
      </c>
      <c r="AW255" s="16" t="s">
        <v>30</v>
      </c>
      <c r="AX255" s="16" t="s">
        <v>64</v>
      </c>
      <c r="AY255" s="257" t="s">
        <v>263</v>
      </c>
    </row>
    <row r="256" spans="1:65" s="13" customFormat="1">
      <c r="B256" s="205"/>
      <c r="C256" s="206"/>
      <c r="D256" s="207" t="s">
        <v>272</v>
      </c>
      <c r="E256" s="208" t="s">
        <v>1</v>
      </c>
      <c r="F256" s="209" t="s">
        <v>5534</v>
      </c>
      <c r="G256" s="206"/>
      <c r="H256" s="210">
        <v>105.85599999999999</v>
      </c>
      <c r="I256" s="211"/>
      <c r="J256" s="206"/>
      <c r="K256" s="206"/>
      <c r="L256" s="212"/>
      <c r="M256" s="213"/>
      <c r="N256" s="214"/>
      <c r="O256" s="214"/>
      <c r="P256" s="214"/>
      <c r="Q256" s="214"/>
      <c r="R256" s="214"/>
      <c r="S256" s="214"/>
      <c r="T256" s="215"/>
      <c r="AT256" s="216" t="s">
        <v>272</v>
      </c>
      <c r="AU256" s="216" t="s">
        <v>73</v>
      </c>
      <c r="AV256" s="13" t="s">
        <v>73</v>
      </c>
      <c r="AW256" s="13" t="s">
        <v>30</v>
      </c>
      <c r="AX256" s="13" t="s">
        <v>71</v>
      </c>
      <c r="AY256" s="216" t="s">
        <v>263</v>
      </c>
    </row>
    <row r="257" spans="1:65" s="13" customFormat="1">
      <c r="B257" s="205"/>
      <c r="C257" s="206"/>
      <c r="D257" s="207" t="s">
        <v>272</v>
      </c>
      <c r="E257" s="206"/>
      <c r="F257" s="209" t="s">
        <v>5535</v>
      </c>
      <c r="G257" s="206"/>
      <c r="H257" s="210">
        <v>13.760999999999999</v>
      </c>
      <c r="I257" s="211"/>
      <c r="J257" s="206"/>
      <c r="K257" s="206"/>
      <c r="L257" s="212"/>
      <c r="M257" s="213"/>
      <c r="N257" s="214"/>
      <c r="O257" s="214"/>
      <c r="P257" s="214"/>
      <c r="Q257" s="214"/>
      <c r="R257" s="214"/>
      <c r="S257" s="214"/>
      <c r="T257" s="215"/>
      <c r="AT257" s="216" t="s">
        <v>272</v>
      </c>
      <c r="AU257" s="216" t="s">
        <v>73</v>
      </c>
      <c r="AV257" s="13" t="s">
        <v>73</v>
      </c>
      <c r="AW257" s="13" t="s">
        <v>4</v>
      </c>
      <c r="AX257" s="13" t="s">
        <v>71</v>
      </c>
      <c r="AY257" s="216" t="s">
        <v>263</v>
      </c>
    </row>
    <row r="258" spans="1:65" s="2" customFormat="1" ht="24.2" customHeight="1">
      <c r="A258" s="35"/>
      <c r="B258" s="36"/>
      <c r="C258" s="191" t="s">
        <v>506</v>
      </c>
      <c r="D258" s="191" t="s">
        <v>266</v>
      </c>
      <c r="E258" s="192" t="s">
        <v>5536</v>
      </c>
      <c r="F258" s="193" t="s">
        <v>5537</v>
      </c>
      <c r="G258" s="194" t="s">
        <v>269</v>
      </c>
      <c r="H258" s="195">
        <v>11.295</v>
      </c>
      <c r="I258" s="196"/>
      <c r="J258" s="197">
        <f>ROUND(I258*H258,2)</f>
        <v>0</v>
      </c>
      <c r="K258" s="198"/>
      <c r="L258" s="40"/>
      <c r="M258" s="199" t="s">
        <v>1</v>
      </c>
      <c r="N258" s="200" t="s">
        <v>38</v>
      </c>
      <c r="O258" s="72"/>
      <c r="P258" s="201">
        <f>O258*H258</f>
        <v>0</v>
      </c>
      <c r="Q258" s="201">
        <v>0.36063000000000001</v>
      </c>
      <c r="R258" s="201">
        <f>Q258*H258</f>
        <v>4.0733158500000002</v>
      </c>
      <c r="S258" s="201">
        <v>0</v>
      </c>
      <c r="T258" s="202">
        <f>S258*H258</f>
        <v>0</v>
      </c>
      <c r="U258" s="35"/>
      <c r="V258" s="35"/>
      <c r="W258" s="35"/>
      <c r="X258" s="35"/>
      <c r="Y258" s="35"/>
      <c r="Z258" s="35"/>
      <c r="AA258" s="35"/>
      <c r="AB258" s="35"/>
      <c r="AC258" s="35"/>
      <c r="AD258" s="35"/>
      <c r="AE258" s="35"/>
      <c r="AR258" s="203" t="s">
        <v>270</v>
      </c>
      <c r="AT258" s="203" t="s">
        <v>266</v>
      </c>
      <c r="AU258" s="203" t="s">
        <v>73</v>
      </c>
      <c r="AY258" s="18" t="s">
        <v>263</v>
      </c>
      <c r="BE258" s="204">
        <f>IF(N258="základní",J258,0)</f>
        <v>0</v>
      </c>
      <c r="BF258" s="204">
        <f>IF(N258="snížená",J258,0)</f>
        <v>0</v>
      </c>
      <c r="BG258" s="204">
        <f>IF(N258="zákl. přenesená",J258,0)</f>
        <v>0</v>
      </c>
      <c r="BH258" s="204">
        <f>IF(N258="sníž. přenesená",J258,0)</f>
        <v>0</v>
      </c>
      <c r="BI258" s="204">
        <f>IF(N258="nulová",J258,0)</f>
        <v>0</v>
      </c>
      <c r="BJ258" s="18" t="s">
        <v>71</v>
      </c>
      <c r="BK258" s="204">
        <f>ROUND(I258*H258,2)</f>
        <v>0</v>
      </c>
      <c r="BL258" s="18" t="s">
        <v>270</v>
      </c>
      <c r="BM258" s="203" t="s">
        <v>5538</v>
      </c>
    </row>
    <row r="259" spans="1:65" s="13" customFormat="1">
      <c r="B259" s="205"/>
      <c r="C259" s="206"/>
      <c r="D259" s="207" t="s">
        <v>272</v>
      </c>
      <c r="E259" s="208" t="s">
        <v>1</v>
      </c>
      <c r="F259" s="209" t="s">
        <v>5539</v>
      </c>
      <c r="G259" s="206"/>
      <c r="H259" s="210">
        <v>11.295</v>
      </c>
      <c r="I259" s="211"/>
      <c r="J259" s="206"/>
      <c r="K259" s="206"/>
      <c r="L259" s="212"/>
      <c r="M259" s="213"/>
      <c r="N259" s="214"/>
      <c r="O259" s="214"/>
      <c r="P259" s="214"/>
      <c r="Q259" s="214"/>
      <c r="R259" s="214"/>
      <c r="S259" s="214"/>
      <c r="T259" s="215"/>
      <c r="AT259" s="216" t="s">
        <v>272</v>
      </c>
      <c r="AU259" s="216" t="s">
        <v>73</v>
      </c>
      <c r="AV259" s="13" t="s">
        <v>73</v>
      </c>
      <c r="AW259" s="13" t="s">
        <v>30</v>
      </c>
      <c r="AX259" s="13" t="s">
        <v>71</v>
      </c>
      <c r="AY259" s="216" t="s">
        <v>263</v>
      </c>
    </row>
    <row r="260" spans="1:65" s="2" customFormat="1" ht="24.2" customHeight="1">
      <c r="A260" s="35"/>
      <c r="B260" s="36"/>
      <c r="C260" s="191" t="s">
        <v>595</v>
      </c>
      <c r="D260" s="191" t="s">
        <v>266</v>
      </c>
      <c r="E260" s="192" t="s">
        <v>2198</v>
      </c>
      <c r="F260" s="193" t="s">
        <v>2199</v>
      </c>
      <c r="G260" s="194" t="s">
        <v>307</v>
      </c>
      <c r="H260" s="195">
        <v>0.09</v>
      </c>
      <c r="I260" s="196"/>
      <c r="J260" s="197">
        <f>ROUND(I260*H260,2)</f>
        <v>0</v>
      </c>
      <c r="K260" s="198"/>
      <c r="L260" s="40"/>
      <c r="M260" s="199" t="s">
        <v>1</v>
      </c>
      <c r="N260" s="200" t="s">
        <v>38</v>
      </c>
      <c r="O260" s="72"/>
      <c r="P260" s="201">
        <f>O260*H260</f>
        <v>0</v>
      </c>
      <c r="Q260" s="201">
        <v>1.0593999999999999</v>
      </c>
      <c r="R260" s="201">
        <f>Q260*H260</f>
        <v>9.5345999999999986E-2</v>
      </c>
      <c r="S260" s="201">
        <v>0</v>
      </c>
      <c r="T260" s="202">
        <f>S260*H260</f>
        <v>0</v>
      </c>
      <c r="U260" s="35"/>
      <c r="V260" s="35"/>
      <c r="W260" s="35"/>
      <c r="X260" s="35"/>
      <c r="Y260" s="35"/>
      <c r="Z260" s="35"/>
      <c r="AA260" s="35"/>
      <c r="AB260" s="35"/>
      <c r="AC260" s="35"/>
      <c r="AD260" s="35"/>
      <c r="AE260" s="35"/>
      <c r="AR260" s="203" t="s">
        <v>270</v>
      </c>
      <c r="AT260" s="203" t="s">
        <v>266</v>
      </c>
      <c r="AU260" s="203" t="s">
        <v>73</v>
      </c>
      <c r="AY260" s="18" t="s">
        <v>263</v>
      </c>
      <c r="BE260" s="204">
        <f>IF(N260="základní",J260,0)</f>
        <v>0</v>
      </c>
      <c r="BF260" s="204">
        <f>IF(N260="snížená",J260,0)</f>
        <v>0</v>
      </c>
      <c r="BG260" s="204">
        <f>IF(N260="zákl. přenesená",J260,0)</f>
        <v>0</v>
      </c>
      <c r="BH260" s="204">
        <f>IF(N260="sníž. přenesená",J260,0)</f>
        <v>0</v>
      </c>
      <c r="BI260" s="204">
        <f>IF(N260="nulová",J260,0)</f>
        <v>0</v>
      </c>
      <c r="BJ260" s="18" t="s">
        <v>71</v>
      </c>
      <c r="BK260" s="204">
        <f>ROUND(I260*H260,2)</f>
        <v>0</v>
      </c>
      <c r="BL260" s="18" t="s">
        <v>270</v>
      </c>
      <c r="BM260" s="203" t="s">
        <v>5540</v>
      </c>
    </row>
    <row r="261" spans="1:65" s="16" customFormat="1">
      <c r="B261" s="248"/>
      <c r="C261" s="249"/>
      <c r="D261" s="207" t="s">
        <v>272</v>
      </c>
      <c r="E261" s="250" t="s">
        <v>1</v>
      </c>
      <c r="F261" s="251" t="s">
        <v>5541</v>
      </c>
      <c r="G261" s="249"/>
      <c r="H261" s="250" t="s">
        <v>1</v>
      </c>
      <c r="I261" s="252"/>
      <c r="J261" s="249"/>
      <c r="K261" s="249"/>
      <c r="L261" s="253"/>
      <c r="M261" s="254"/>
      <c r="N261" s="255"/>
      <c r="O261" s="255"/>
      <c r="P261" s="255"/>
      <c r="Q261" s="255"/>
      <c r="R261" s="255"/>
      <c r="S261" s="255"/>
      <c r="T261" s="256"/>
      <c r="AT261" s="257" t="s">
        <v>272</v>
      </c>
      <c r="AU261" s="257" t="s">
        <v>73</v>
      </c>
      <c r="AV261" s="16" t="s">
        <v>71</v>
      </c>
      <c r="AW261" s="16" t="s">
        <v>30</v>
      </c>
      <c r="AX261" s="16" t="s">
        <v>64</v>
      </c>
      <c r="AY261" s="257" t="s">
        <v>263</v>
      </c>
    </row>
    <row r="262" spans="1:65" s="13" customFormat="1">
      <c r="B262" s="205"/>
      <c r="C262" s="206"/>
      <c r="D262" s="207" t="s">
        <v>272</v>
      </c>
      <c r="E262" s="208" t="s">
        <v>1</v>
      </c>
      <c r="F262" s="209" t="s">
        <v>5542</v>
      </c>
      <c r="G262" s="206"/>
      <c r="H262" s="210">
        <v>0.09</v>
      </c>
      <c r="I262" s="211"/>
      <c r="J262" s="206"/>
      <c r="K262" s="206"/>
      <c r="L262" s="212"/>
      <c r="M262" s="213"/>
      <c r="N262" s="214"/>
      <c r="O262" s="214"/>
      <c r="P262" s="214"/>
      <c r="Q262" s="214"/>
      <c r="R262" s="214"/>
      <c r="S262" s="214"/>
      <c r="T262" s="215"/>
      <c r="AT262" s="216" t="s">
        <v>272</v>
      </c>
      <c r="AU262" s="216" t="s">
        <v>73</v>
      </c>
      <c r="AV262" s="13" t="s">
        <v>73</v>
      </c>
      <c r="AW262" s="13" t="s">
        <v>30</v>
      </c>
      <c r="AX262" s="13" t="s">
        <v>71</v>
      </c>
      <c r="AY262" s="216" t="s">
        <v>263</v>
      </c>
    </row>
    <row r="263" spans="1:65" s="2" customFormat="1" ht="24.2" customHeight="1">
      <c r="A263" s="35"/>
      <c r="B263" s="36"/>
      <c r="C263" s="191" t="s">
        <v>533</v>
      </c>
      <c r="D263" s="191" t="s">
        <v>266</v>
      </c>
      <c r="E263" s="192" t="s">
        <v>3866</v>
      </c>
      <c r="F263" s="193" t="s">
        <v>5543</v>
      </c>
      <c r="G263" s="194" t="s">
        <v>292</v>
      </c>
      <c r="H263" s="195">
        <v>1</v>
      </c>
      <c r="I263" s="196"/>
      <c r="J263" s="197">
        <f>ROUND(I263*H263,2)</f>
        <v>0</v>
      </c>
      <c r="K263" s="198"/>
      <c r="L263" s="40"/>
      <c r="M263" s="199" t="s">
        <v>1</v>
      </c>
      <c r="N263" s="200" t="s">
        <v>38</v>
      </c>
      <c r="O263" s="72"/>
      <c r="P263" s="201">
        <f>O263*H263</f>
        <v>0</v>
      </c>
      <c r="Q263" s="201">
        <v>0</v>
      </c>
      <c r="R263" s="201">
        <f>Q263*H263</f>
        <v>0</v>
      </c>
      <c r="S263" s="201">
        <v>0</v>
      </c>
      <c r="T263" s="202">
        <f>S263*H263</f>
        <v>0</v>
      </c>
      <c r="U263" s="35"/>
      <c r="V263" s="35"/>
      <c r="W263" s="35"/>
      <c r="X263" s="35"/>
      <c r="Y263" s="35"/>
      <c r="Z263" s="35"/>
      <c r="AA263" s="35"/>
      <c r="AB263" s="35"/>
      <c r="AC263" s="35"/>
      <c r="AD263" s="35"/>
      <c r="AE263" s="35"/>
      <c r="AR263" s="203" t="s">
        <v>270</v>
      </c>
      <c r="AT263" s="203" t="s">
        <v>266</v>
      </c>
      <c r="AU263" s="203" t="s">
        <v>73</v>
      </c>
      <c r="AY263" s="18" t="s">
        <v>263</v>
      </c>
      <c r="BE263" s="204">
        <f>IF(N263="základní",J263,0)</f>
        <v>0</v>
      </c>
      <c r="BF263" s="204">
        <f>IF(N263="snížená",J263,0)</f>
        <v>0</v>
      </c>
      <c r="BG263" s="204">
        <f>IF(N263="zákl. přenesená",J263,0)</f>
        <v>0</v>
      </c>
      <c r="BH263" s="204">
        <f>IF(N263="sníž. přenesená",J263,0)</f>
        <v>0</v>
      </c>
      <c r="BI263" s="204">
        <f>IF(N263="nulová",J263,0)</f>
        <v>0</v>
      </c>
      <c r="BJ263" s="18" t="s">
        <v>71</v>
      </c>
      <c r="BK263" s="204">
        <f>ROUND(I263*H263,2)</f>
        <v>0</v>
      </c>
      <c r="BL263" s="18" t="s">
        <v>270</v>
      </c>
      <c r="BM263" s="203" t="s">
        <v>5544</v>
      </c>
    </row>
    <row r="264" spans="1:65" s="12" customFormat="1" ht="22.9" customHeight="1">
      <c r="B264" s="175"/>
      <c r="C264" s="176"/>
      <c r="D264" s="177" t="s">
        <v>63</v>
      </c>
      <c r="E264" s="189" t="s">
        <v>304</v>
      </c>
      <c r="F264" s="189" t="s">
        <v>1034</v>
      </c>
      <c r="G264" s="176"/>
      <c r="H264" s="176"/>
      <c r="I264" s="179"/>
      <c r="J264" s="190">
        <f>BK264</f>
        <v>0</v>
      </c>
      <c r="K264" s="176"/>
      <c r="L264" s="181"/>
      <c r="M264" s="182"/>
      <c r="N264" s="183"/>
      <c r="O264" s="183"/>
      <c r="P264" s="184">
        <f>SUM(P265:P268)</f>
        <v>0</v>
      </c>
      <c r="Q264" s="183"/>
      <c r="R264" s="184">
        <f>SUM(R265:R268)</f>
        <v>260.43215764999997</v>
      </c>
      <c r="S264" s="183"/>
      <c r="T264" s="185">
        <f>SUM(T265:T268)</f>
        <v>0</v>
      </c>
      <c r="AR264" s="186" t="s">
        <v>71</v>
      </c>
      <c r="AT264" s="187" t="s">
        <v>63</v>
      </c>
      <c r="AU264" s="187" t="s">
        <v>71</v>
      </c>
      <c r="AY264" s="186" t="s">
        <v>263</v>
      </c>
      <c r="BK264" s="188">
        <f>SUM(BK265:BK268)</f>
        <v>0</v>
      </c>
    </row>
    <row r="265" spans="1:65" s="2" customFormat="1" ht="33" customHeight="1">
      <c r="A265" s="35"/>
      <c r="B265" s="36"/>
      <c r="C265" s="191" t="s">
        <v>604</v>
      </c>
      <c r="D265" s="191" t="s">
        <v>266</v>
      </c>
      <c r="E265" s="192" t="s">
        <v>5545</v>
      </c>
      <c r="F265" s="193" t="s">
        <v>5546</v>
      </c>
      <c r="G265" s="194" t="s">
        <v>300</v>
      </c>
      <c r="H265" s="195">
        <v>104.095</v>
      </c>
      <c r="I265" s="196"/>
      <c r="J265" s="197">
        <f>ROUND(I265*H265,2)</f>
        <v>0</v>
      </c>
      <c r="K265" s="198"/>
      <c r="L265" s="40"/>
      <c r="M265" s="199" t="s">
        <v>1</v>
      </c>
      <c r="N265" s="200" t="s">
        <v>38</v>
      </c>
      <c r="O265" s="72"/>
      <c r="P265" s="201">
        <f>O265*H265</f>
        <v>0</v>
      </c>
      <c r="Q265" s="201">
        <v>2.5018699999999998</v>
      </c>
      <c r="R265" s="201">
        <f>Q265*H265</f>
        <v>260.43215764999997</v>
      </c>
      <c r="S265" s="201">
        <v>0</v>
      </c>
      <c r="T265" s="202">
        <f>S265*H265</f>
        <v>0</v>
      </c>
      <c r="U265" s="35"/>
      <c r="V265" s="35"/>
      <c r="W265" s="35"/>
      <c r="X265" s="35"/>
      <c r="Y265" s="35"/>
      <c r="Z265" s="35"/>
      <c r="AA265" s="35"/>
      <c r="AB265" s="35"/>
      <c r="AC265" s="35"/>
      <c r="AD265" s="35"/>
      <c r="AE265" s="35"/>
      <c r="AR265" s="203" t="s">
        <v>270</v>
      </c>
      <c r="AT265" s="203" t="s">
        <v>266</v>
      </c>
      <c r="AU265" s="203" t="s">
        <v>73</v>
      </c>
      <c r="AY265" s="18" t="s">
        <v>263</v>
      </c>
      <c r="BE265" s="204">
        <f>IF(N265="základní",J265,0)</f>
        <v>0</v>
      </c>
      <c r="BF265" s="204">
        <f>IF(N265="snížená",J265,0)</f>
        <v>0</v>
      </c>
      <c r="BG265" s="204">
        <f>IF(N265="zákl. přenesená",J265,0)</f>
        <v>0</v>
      </c>
      <c r="BH265" s="204">
        <f>IF(N265="sníž. přenesená",J265,0)</f>
        <v>0</v>
      </c>
      <c r="BI265" s="204">
        <f>IF(N265="nulová",J265,0)</f>
        <v>0</v>
      </c>
      <c r="BJ265" s="18" t="s">
        <v>71</v>
      </c>
      <c r="BK265" s="204">
        <f>ROUND(I265*H265,2)</f>
        <v>0</v>
      </c>
      <c r="BL265" s="18" t="s">
        <v>270</v>
      </c>
      <c r="BM265" s="203" t="s">
        <v>5547</v>
      </c>
    </row>
    <row r="266" spans="1:65" s="13" customFormat="1">
      <c r="B266" s="205"/>
      <c r="C266" s="206"/>
      <c r="D266" s="207" t="s">
        <v>272</v>
      </c>
      <c r="E266" s="208" t="s">
        <v>1</v>
      </c>
      <c r="F266" s="209" t="s">
        <v>5548</v>
      </c>
      <c r="G266" s="206"/>
      <c r="H266" s="210">
        <v>1.9690000000000001</v>
      </c>
      <c r="I266" s="211"/>
      <c r="J266" s="206"/>
      <c r="K266" s="206"/>
      <c r="L266" s="212"/>
      <c r="M266" s="213"/>
      <c r="N266" s="214"/>
      <c r="O266" s="214"/>
      <c r="P266" s="214"/>
      <c r="Q266" s="214"/>
      <c r="R266" s="214"/>
      <c r="S266" s="214"/>
      <c r="T266" s="215"/>
      <c r="AT266" s="216" t="s">
        <v>272</v>
      </c>
      <c r="AU266" s="216" t="s">
        <v>73</v>
      </c>
      <c r="AV266" s="13" t="s">
        <v>73</v>
      </c>
      <c r="AW266" s="13" t="s">
        <v>30</v>
      </c>
      <c r="AX266" s="13" t="s">
        <v>64</v>
      </c>
      <c r="AY266" s="216" t="s">
        <v>263</v>
      </c>
    </row>
    <row r="267" spans="1:65" s="13" customFormat="1">
      <c r="B267" s="205"/>
      <c r="C267" s="206"/>
      <c r="D267" s="207" t="s">
        <v>272</v>
      </c>
      <c r="E267" s="208" t="s">
        <v>1</v>
      </c>
      <c r="F267" s="209" t="s">
        <v>5549</v>
      </c>
      <c r="G267" s="206"/>
      <c r="H267" s="210">
        <v>102.126</v>
      </c>
      <c r="I267" s="211"/>
      <c r="J267" s="206"/>
      <c r="K267" s="206"/>
      <c r="L267" s="212"/>
      <c r="M267" s="213"/>
      <c r="N267" s="214"/>
      <c r="O267" s="214"/>
      <c r="P267" s="214"/>
      <c r="Q267" s="214"/>
      <c r="R267" s="214"/>
      <c r="S267" s="214"/>
      <c r="T267" s="215"/>
      <c r="AT267" s="216" t="s">
        <v>272</v>
      </c>
      <c r="AU267" s="216" t="s">
        <v>73</v>
      </c>
      <c r="AV267" s="13" t="s">
        <v>73</v>
      </c>
      <c r="AW267" s="13" t="s">
        <v>30</v>
      </c>
      <c r="AX267" s="13" t="s">
        <v>64</v>
      </c>
      <c r="AY267" s="216" t="s">
        <v>263</v>
      </c>
    </row>
    <row r="268" spans="1:65" s="15" customFormat="1">
      <c r="B268" s="228"/>
      <c r="C268" s="229"/>
      <c r="D268" s="207" t="s">
        <v>272</v>
      </c>
      <c r="E268" s="230" t="s">
        <v>1</v>
      </c>
      <c r="F268" s="231" t="s">
        <v>280</v>
      </c>
      <c r="G268" s="229"/>
      <c r="H268" s="232">
        <v>104.095</v>
      </c>
      <c r="I268" s="233"/>
      <c r="J268" s="229"/>
      <c r="K268" s="229"/>
      <c r="L268" s="234"/>
      <c r="M268" s="235"/>
      <c r="N268" s="236"/>
      <c r="O268" s="236"/>
      <c r="P268" s="236"/>
      <c r="Q268" s="236"/>
      <c r="R268" s="236"/>
      <c r="S268" s="236"/>
      <c r="T268" s="237"/>
      <c r="AT268" s="238" t="s">
        <v>272</v>
      </c>
      <c r="AU268" s="238" t="s">
        <v>73</v>
      </c>
      <c r="AV268" s="15" t="s">
        <v>270</v>
      </c>
      <c r="AW268" s="15" t="s">
        <v>30</v>
      </c>
      <c r="AX268" s="15" t="s">
        <v>71</v>
      </c>
      <c r="AY268" s="238" t="s">
        <v>263</v>
      </c>
    </row>
    <row r="269" spans="1:65" s="12" customFormat="1" ht="22.9" customHeight="1">
      <c r="B269" s="175"/>
      <c r="C269" s="176"/>
      <c r="D269" s="177" t="s">
        <v>63</v>
      </c>
      <c r="E269" s="189" t="s">
        <v>264</v>
      </c>
      <c r="F269" s="189" t="s">
        <v>265</v>
      </c>
      <c r="G269" s="176"/>
      <c r="H269" s="176"/>
      <c r="I269" s="179"/>
      <c r="J269" s="190">
        <f>BK269</f>
        <v>0</v>
      </c>
      <c r="K269" s="176"/>
      <c r="L269" s="181"/>
      <c r="M269" s="182"/>
      <c r="N269" s="183"/>
      <c r="O269" s="183"/>
      <c r="P269" s="184">
        <f>SUM(P270:P276)</f>
        <v>0</v>
      </c>
      <c r="Q269" s="183"/>
      <c r="R269" s="184">
        <f>SUM(R270:R276)</f>
        <v>2.6362436200000001</v>
      </c>
      <c r="S269" s="183"/>
      <c r="T269" s="185">
        <f>SUM(T270:T276)</f>
        <v>0</v>
      </c>
      <c r="AR269" s="186" t="s">
        <v>71</v>
      </c>
      <c r="AT269" s="187" t="s">
        <v>63</v>
      </c>
      <c r="AU269" s="187" t="s">
        <v>71</v>
      </c>
      <c r="AY269" s="186" t="s">
        <v>263</v>
      </c>
      <c r="BK269" s="188">
        <f>SUM(BK270:BK276)</f>
        <v>0</v>
      </c>
    </row>
    <row r="270" spans="1:65" s="2" customFormat="1" ht="24.2" customHeight="1">
      <c r="A270" s="35"/>
      <c r="B270" s="36"/>
      <c r="C270" s="191" t="s">
        <v>538</v>
      </c>
      <c r="D270" s="191" t="s">
        <v>266</v>
      </c>
      <c r="E270" s="192" t="s">
        <v>5550</v>
      </c>
      <c r="F270" s="193" t="s">
        <v>5551</v>
      </c>
      <c r="G270" s="194" t="s">
        <v>269</v>
      </c>
      <c r="H270" s="195">
        <v>2169.748</v>
      </c>
      <c r="I270" s="196"/>
      <c r="J270" s="197">
        <f>ROUND(I270*H270,2)</f>
        <v>0</v>
      </c>
      <c r="K270" s="198"/>
      <c r="L270" s="40"/>
      <c r="M270" s="199" t="s">
        <v>1</v>
      </c>
      <c r="N270" s="200" t="s">
        <v>38</v>
      </c>
      <c r="O270" s="72"/>
      <c r="P270" s="201">
        <f>O270*H270</f>
        <v>0</v>
      </c>
      <c r="Q270" s="201">
        <v>6.8999999999999997E-4</v>
      </c>
      <c r="R270" s="201">
        <f>Q270*H270</f>
        <v>1.4971261199999999</v>
      </c>
      <c r="S270" s="201">
        <v>0</v>
      </c>
      <c r="T270" s="202">
        <f>S270*H270</f>
        <v>0</v>
      </c>
      <c r="U270" s="35"/>
      <c r="V270" s="35"/>
      <c r="W270" s="35"/>
      <c r="X270" s="35"/>
      <c r="Y270" s="35"/>
      <c r="Z270" s="35"/>
      <c r="AA270" s="35"/>
      <c r="AB270" s="35"/>
      <c r="AC270" s="35"/>
      <c r="AD270" s="35"/>
      <c r="AE270" s="35"/>
      <c r="AR270" s="203" t="s">
        <v>270</v>
      </c>
      <c r="AT270" s="203" t="s">
        <v>266</v>
      </c>
      <c r="AU270" s="203" t="s">
        <v>73</v>
      </c>
      <c r="AY270" s="18" t="s">
        <v>263</v>
      </c>
      <c r="BE270" s="204">
        <f>IF(N270="základní",J270,0)</f>
        <v>0</v>
      </c>
      <c r="BF270" s="204">
        <f>IF(N270="snížená",J270,0)</f>
        <v>0</v>
      </c>
      <c r="BG270" s="204">
        <f>IF(N270="zákl. přenesená",J270,0)</f>
        <v>0</v>
      </c>
      <c r="BH270" s="204">
        <f>IF(N270="sníž. přenesená",J270,0)</f>
        <v>0</v>
      </c>
      <c r="BI270" s="204">
        <f>IF(N270="nulová",J270,0)</f>
        <v>0</v>
      </c>
      <c r="BJ270" s="18" t="s">
        <v>71</v>
      </c>
      <c r="BK270" s="204">
        <f>ROUND(I270*H270,2)</f>
        <v>0</v>
      </c>
      <c r="BL270" s="18" t="s">
        <v>270</v>
      </c>
      <c r="BM270" s="203" t="s">
        <v>5552</v>
      </c>
    </row>
    <row r="271" spans="1:65" s="13" customFormat="1">
      <c r="B271" s="205"/>
      <c r="C271" s="206"/>
      <c r="D271" s="207" t="s">
        <v>272</v>
      </c>
      <c r="E271" s="208" t="s">
        <v>1</v>
      </c>
      <c r="F271" s="209" t="s">
        <v>5553</v>
      </c>
      <c r="G271" s="206"/>
      <c r="H271" s="210">
        <v>39.375</v>
      </c>
      <c r="I271" s="211"/>
      <c r="J271" s="206"/>
      <c r="K271" s="206"/>
      <c r="L271" s="212"/>
      <c r="M271" s="213"/>
      <c r="N271" s="214"/>
      <c r="O271" s="214"/>
      <c r="P271" s="214"/>
      <c r="Q271" s="214"/>
      <c r="R271" s="214"/>
      <c r="S271" s="214"/>
      <c r="T271" s="215"/>
      <c r="AT271" s="216" t="s">
        <v>272</v>
      </c>
      <c r="AU271" s="216" t="s">
        <v>73</v>
      </c>
      <c r="AV271" s="13" t="s">
        <v>73</v>
      </c>
      <c r="AW271" s="13" t="s">
        <v>30</v>
      </c>
      <c r="AX271" s="13" t="s">
        <v>64</v>
      </c>
      <c r="AY271" s="216" t="s">
        <v>263</v>
      </c>
    </row>
    <row r="272" spans="1:65" s="13" customFormat="1">
      <c r="B272" s="205"/>
      <c r="C272" s="206"/>
      <c r="D272" s="207" t="s">
        <v>272</v>
      </c>
      <c r="E272" s="208" t="s">
        <v>1</v>
      </c>
      <c r="F272" s="209" t="s">
        <v>5554</v>
      </c>
      <c r="G272" s="206"/>
      <c r="H272" s="210">
        <v>2042.5229999999999</v>
      </c>
      <c r="I272" s="211"/>
      <c r="J272" s="206"/>
      <c r="K272" s="206"/>
      <c r="L272" s="212"/>
      <c r="M272" s="213"/>
      <c r="N272" s="214"/>
      <c r="O272" s="214"/>
      <c r="P272" s="214"/>
      <c r="Q272" s="214"/>
      <c r="R272" s="214"/>
      <c r="S272" s="214"/>
      <c r="T272" s="215"/>
      <c r="AT272" s="216" t="s">
        <v>272</v>
      </c>
      <c r="AU272" s="216" t="s">
        <v>73</v>
      </c>
      <c r="AV272" s="13" t="s">
        <v>73</v>
      </c>
      <c r="AW272" s="13" t="s">
        <v>30</v>
      </c>
      <c r="AX272" s="13" t="s">
        <v>64</v>
      </c>
      <c r="AY272" s="216" t="s">
        <v>263</v>
      </c>
    </row>
    <row r="273" spans="1:65" s="13" customFormat="1">
      <c r="B273" s="205"/>
      <c r="C273" s="206"/>
      <c r="D273" s="207" t="s">
        <v>272</v>
      </c>
      <c r="E273" s="208" t="s">
        <v>1</v>
      </c>
      <c r="F273" s="209" t="s">
        <v>5555</v>
      </c>
      <c r="G273" s="206"/>
      <c r="H273" s="210">
        <v>87.85</v>
      </c>
      <c r="I273" s="211"/>
      <c r="J273" s="206"/>
      <c r="K273" s="206"/>
      <c r="L273" s="212"/>
      <c r="M273" s="213"/>
      <c r="N273" s="214"/>
      <c r="O273" s="214"/>
      <c r="P273" s="214"/>
      <c r="Q273" s="214"/>
      <c r="R273" s="214"/>
      <c r="S273" s="214"/>
      <c r="T273" s="215"/>
      <c r="AT273" s="216" t="s">
        <v>272</v>
      </c>
      <c r="AU273" s="216" t="s">
        <v>73</v>
      </c>
      <c r="AV273" s="13" t="s">
        <v>73</v>
      </c>
      <c r="AW273" s="13" t="s">
        <v>30</v>
      </c>
      <c r="AX273" s="13" t="s">
        <v>64</v>
      </c>
      <c r="AY273" s="216" t="s">
        <v>263</v>
      </c>
    </row>
    <row r="274" spans="1:65" s="15" customFormat="1">
      <c r="B274" s="228"/>
      <c r="C274" s="229"/>
      <c r="D274" s="207" t="s">
        <v>272</v>
      </c>
      <c r="E274" s="230" t="s">
        <v>1</v>
      </c>
      <c r="F274" s="231" t="s">
        <v>280</v>
      </c>
      <c r="G274" s="229"/>
      <c r="H274" s="232">
        <v>2169.748</v>
      </c>
      <c r="I274" s="233"/>
      <c r="J274" s="229"/>
      <c r="K274" s="229"/>
      <c r="L274" s="234"/>
      <c r="M274" s="235"/>
      <c r="N274" s="236"/>
      <c r="O274" s="236"/>
      <c r="P274" s="236"/>
      <c r="Q274" s="236"/>
      <c r="R274" s="236"/>
      <c r="S274" s="236"/>
      <c r="T274" s="237"/>
      <c r="AT274" s="238" t="s">
        <v>272</v>
      </c>
      <c r="AU274" s="238" t="s">
        <v>73</v>
      </c>
      <c r="AV274" s="15" t="s">
        <v>270</v>
      </c>
      <c r="AW274" s="15" t="s">
        <v>30</v>
      </c>
      <c r="AX274" s="15" t="s">
        <v>71</v>
      </c>
      <c r="AY274" s="238" t="s">
        <v>263</v>
      </c>
    </row>
    <row r="275" spans="1:65" s="2" customFormat="1" ht="24.2" customHeight="1">
      <c r="A275" s="35"/>
      <c r="B275" s="36"/>
      <c r="C275" s="261" t="s">
        <v>615</v>
      </c>
      <c r="D275" s="261" t="s">
        <v>401</v>
      </c>
      <c r="E275" s="262" t="s">
        <v>2627</v>
      </c>
      <c r="F275" s="263" t="s">
        <v>2628</v>
      </c>
      <c r="G275" s="264" t="s">
        <v>269</v>
      </c>
      <c r="H275" s="265">
        <v>2278.2350000000001</v>
      </c>
      <c r="I275" s="266"/>
      <c r="J275" s="267">
        <f>ROUND(I275*H275,2)</f>
        <v>0</v>
      </c>
      <c r="K275" s="268"/>
      <c r="L275" s="269"/>
      <c r="M275" s="270" t="s">
        <v>1</v>
      </c>
      <c r="N275" s="271" t="s">
        <v>38</v>
      </c>
      <c r="O275" s="72"/>
      <c r="P275" s="201">
        <f>O275*H275</f>
        <v>0</v>
      </c>
      <c r="Q275" s="201">
        <v>5.0000000000000001E-4</v>
      </c>
      <c r="R275" s="201">
        <f>Q275*H275</f>
        <v>1.1391175</v>
      </c>
      <c r="S275" s="201">
        <v>0</v>
      </c>
      <c r="T275" s="202">
        <f>S275*H275</f>
        <v>0</v>
      </c>
      <c r="U275" s="35"/>
      <c r="V275" s="35"/>
      <c r="W275" s="35"/>
      <c r="X275" s="35"/>
      <c r="Y275" s="35"/>
      <c r="Z275" s="35"/>
      <c r="AA275" s="35"/>
      <c r="AB275" s="35"/>
      <c r="AC275" s="35"/>
      <c r="AD275" s="35"/>
      <c r="AE275" s="35"/>
      <c r="AR275" s="203" t="s">
        <v>314</v>
      </c>
      <c r="AT275" s="203" t="s">
        <v>401</v>
      </c>
      <c r="AU275" s="203" t="s">
        <v>73</v>
      </c>
      <c r="AY275" s="18" t="s">
        <v>263</v>
      </c>
      <c r="BE275" s="204">
        <f>IF(N275="základní",J275,0)</f>
        <v>0</v>
      </c>
      <c r="BF275" s="204">
        <f>IF(N275="snížená",J275,0)</f>
        <v>0</v>
      </c>
      <c r="BG275" s="204">
        <f>IF(N275="zákl. přenesená",J275,0)</f>
        <v>0</v>
      </c>
      <c r="BH275" s="204">
        <f>IF(N275="sníž. přenesená",J275,0)</f>
        <v>0</v>
      </c>
      <c r="BI275" s="204">
        <f>IF(N275="nulová",J275,0)</f>
        <v>0</v>
      </c>
      <c r="BJ275" s="18" t="s">
        <v>71</v>
      </c>
      <c r="BK275" s="204">
        <f>ROUND(I275*H275,2)</f>
        <v>0</v>
      </c>
      <c r="BL275" s="18" t="s">
        <v>270</v>
      </c>
      <c r="BM275" s="203" t="s">
        <v>5556</v>
      </c>
    </row>
    <row r="276" spans="1:65" s="13" customFormat="1">
      <c r="B276" s="205"/>
      <c r="C276" s="206"/>
      <c r="D276" s="207" t="s">
        <v>272</v>
      </c>
      <c r="E276" s="206"/>
      <c r="F276" s="209" t="s">
        <v>5557</v>
      </c>
      <c r="G276" s="206"/>
      <c r="H276" s="210">
        <v>2278.2350000000001</v>
      </c>
      <c r="I276" s="211"/>
      <c r="J276" s="206"/>
      <c r="K276" s="206"/>
      <c r="L276" s="212"/>
      <c r="M276" s="213"/>
      <c r="N276" s="214"/>
      <c r="O276" s="214"/>
      <c r="P276" s="214"/>
      <c r="Q276" s="214"/>
      <c r="R276" s="214"/>
      <c r="S276" s="214"/>
      <c r="T276" s="215"/>
      <c r="AT276" s="216" t="s">
        <v>272</v>
      </c>
      <c r="AU276" s="216" t="s">
        <v>73</v>
      </c>
      <c r="AV276" s="13" t="s">
        <v>73</v>
      </c>
      <c r="AW276" s="13" t="s">
        <v>4</v>
      </c>
      <c r="AX276" s="13" t="s">
        <v>71</v>
      </c>
      <c r="AY276" s="216" t="s">
        <v>263</v>
      </c>
    </row>
    <row r="277" spans="1:65" s="12" customFormat="1" ht="22.9" customHeight="1">
      <c r="B277" s="175"/>
      <c r="C277" s="176"/>
      <c r="D277" s="177" t="s">
        <v>63</v>
      </c>
      <c r="E277" s="189" t="s">
        <v>302</v>
      </c>
      <c r="F277" s="189" t="s">
        <v>303</v>
      </c>
      <c r="G277" s="176"/>
      <c r="H277" s="176"/>
      <c r="I277" s="179"/>
      <c r="J277" s="190">
        <f>BK277</f>
        <v>0</v>
      </c>
      <c r="K277" s="176"/>
      <c r="L277" s="181"/>
      <c r="M277" s="182"/>
      <c r="N277" s="183"/>
      <c r="O277" s="183"/>
      <c r="P277" s="184">
        <f>SUM(P278:P283)</f>
        <v>0</v>
      </c>
      <c r="Q277" s="183"/>
      <c r="R277" s="184">
        <f>SUM(R278:R283)</f>
        <v>0</v>
      </c>
      <c r="S277" s="183"/>
      <c r="T277" s="185">
        <f>SUM(T278:T283)</f>
        <v>0</v>
      </c>
      <c r="AR277" s="186" t="s">
        <v>71</v>
      </c>
      <c r="AT277" s="187" t="s">
        <v>63</v>
      </c>
      <c r="AU277" s="187" t="s">
        <v>71</v>
      </c>
      <c r="AY277" s="186" t="s">
        <v>263</v>
      </c>
      <c r="BK277" s="188">
        <f>SUM(BK278:BK283)</f>
        <v>0</v>
      </c>
    </row>
    <row r="278" spans="1:65" s="2" customFormat="1" ht="33" customHeight="1">
      <c r="A278" s="35"/>
      <c r="B278" s="36"/>
      <c r="C278" s="191" t="s">
        <v>542</v>
      </c>
      <c r="D278" s="191" t="s">
        <v>266</v>
      </c>
      <c r="E278" s="192" t="s">
        <v>2592</v>
      </c>
      <c r="F278" s="193" t="s">
        <v>2593</v>
      </c>
      <c r="G278" s="194" t="s">
        <v>307</v>
      </c>
      <c r="H278" s="195">
        <v>1</v>
      </c>
      <c r="I278" s="196"/>
      <c r="J278" s="197">
        <f>ROUND(I278*H278,2)</f>
        <v>0</v>
      </c>
      <c r="K278" s="198"/>
      <c r="L278" s="40"/>
      <c r="M278" s="199" t="s">
        <v>1</v>
      </c>
      <c r="N278" s="200" t="s">
        <v>38</v>
      </c>
      <c r="O278" s="72"/>
      <c r="P278" s="201">
        <f>O278*H278</f>
        <v>0</v>
      </c>
      <c r="Q278" s="201">
        <v>0</v>
      </c>
      <c r="R278" s="201">
        <f>Q278*H278</f>
        <v>0</v>
      </c>
      <c r="S278" s="201">
        <v>0</v>
      </c>
      <c r="T278" s="202">
        <f>S278*H278</f>
        <v>0</v>
      </c>
      <c r="U278" s="35"/>
      <c r="V278" s="35"/>
      <c r="W278" s="35"/>
      <c r="X278" s="35"/>
      <c r="Y278" s="35"/>
      <c r="Z278" s="35"/>
      <c r="AA278" s="35"/>
      <c r="AB278" s="35"/>
      <c r="AC278" s="35"/>
      <c r="AD278" s="35"/>
      <c r="AE278" s="35"/>
      <c r="AR278" s="203" t="s">
        <v>270</v>
      </c>
      <c r="AT278" s="203" t="s">
        <v>266</v>
      </c>
      <c r="AU278" s="203" t="s">
        <v>73</v>
      </c>
      <c r="AY278" s="18" t="s">
        <v>263</v>
      </c>
      <c r="BE278" s="204">
        <f>IF(N278="základní",J278,0)</f>
        <v>0</v>
      </c>
      <c r="BF278" s="204">
        <f>IF(N278="snížená",J278,0)</f>
        <v>0</v>
      </c>
      <c r="BG278" s="204">
        <f>IF(N278="zákl. přenesená",J278,0)</f>
        <v>0</v>
      </c>
      <c r="BH278" s="204">
        <f>IF(N278="sníž. přenesená",J278,0)</f>
        <v>0</v>
      </c>
      <c r="BI278" s="204">
        <f>IF(N278="nulová",J278,0)</f>
        <v>0</v>
      </c>
      <c r="BJ278" s="18" t="s">
        <v>71</v>
      </c>
      <c r="BK278" s="204">
        <f>ROUND(I278*H278,2)</f>
        <v>0</v>
      </c>
      <c r="BL278" s="18" t="s">
        <v>270</v>
      </c>
      <c r="BM278" s="203" t="s">
        <v>5558</v>
      </c>
    </row>
    <row r="279" spans="1:65" s="2" customFormat="1" ht="29.25">
      <c r="A279" s="35"/>
      <c r="B279" s="36"/>
      <c r="C279" s="37"/>
      <c r="D279" s="207" t="s">
        <v>294</v>
      </c>
      <c r="E279" s="37"/>
      <c r="F279" s="239" t="s">
        <v>2595</v>
      </c>
      <c r="G279" s="37"/>
      <c r="H279" s="37"/>
      <c r="I279" s="240"/>
      <c r="J279" s="37"/>
      <c r="K279" s="37"/>
      <c r="L279" s="40"/>
      <c r="M279" s="241"/>
      <c r="N279" s="242"/>
      <c r="O279" s="72"/>
      <c r="P279" s="72"/>
      <c r="Q279" s="72"/>
      <c r="R279" s="72"/>
      <c r="S279" s="72"/>
      <c r="T279" s="73"/>
      <c r="U279" s="35"/>
      <c r="V279" s="35"/>
      <c r="W279" s="35"/>
      <c r="X279" s="35"/>
      <c r="Y279" s="35"/>
      <c r="Z279" s="35"/>
      <c r="AA279" s="35"/>
      <c r="AB279" s="35"/>
      <c r="AC279" s="35"/>
      <c r="AD279" s="35"/>
      <c r="AE279" s="35"/>
      <c r="AT279" s="18" t="s">
        <v>294</v>
      </c>
      <c r="AU279" s="18" t="s">
        <v>73</v>
      </c>
    </row>
    <row r="280" spans="1:65" s="2" customFormat="1" ht="16.5" customHeight="1">
      <c r="A280" s="35"/>
      <c r="B280" s="36"/>
      <c r="C280" s="191" t="s">
        <v>621</v>
      </c>
      <c r="D280" s="191" t="s">
        <v>266</v>
      </c>
      <c r="E280" s="192" t="s">
        <v>2597</v>
      </c>
      <c r="F280" s="193" t="s">
        <v>2598</v>
      </c>
      <c r="G280" s="194" t="s">
        <v>307</v>
      </c>
      <c r="H280" s="195">
        <v>891</v>
      </c>
      <c r="I280" s="196"/>
      <c r="J280" s="197">
        <f>ROUND(I280*H280,2)</f>
        <v>0</v>
      </c>
      <c r="K280" s="198"/>
      <c r="L280" s="40"/>
      <c r="M280" s="199" t="s">
        <v>1</v>
      </c>
      <c r="N280" s="200" t="s">
        <v>38</v>
      </c>
      <c r="O280" s="72"/>
      <c r="P280" s="201">
        <f>O280*H280</f>
        <v>0</v>
      </c>
      <c r="Q280" s="201">
        <v>0</v>
      </c>
      <c r="R280" s="201">
        <f>Q280*H280</f>
        <v>0</v>
      </c>
      <c r="S280" s="201">
        <v>0</v>
      </c>
      <c r="T280" s="202">
        <f>S280*H280</f>
        <v>0</v>
      </c>
      <c r="U280" s="35"/>
      <c r="V280" s="35"/>
      <c r="W280" s="35"/>
      <c r="X280" s="35"/>
      <c r="Y280" s="35"/>
      <c r="Z280" s="35"/>
      <c r="AA280" s="35"/>
      <c r="AB280" s="35"/>
      <c r="AC280" s="35"/>
      <c r="AD280" s="35"/>
      <c r="AE280" s="35"/>
      <c r="AR280" s="203" t="s">
        <v>270</v>
      </c>
      <c r="AT280" s="203" t="s">
        <v>266</v>
      </c>
      <c r="AU280" s="203" t="s">
        <v>73</v>
      </c>
      <c r="AY280" s="18" t="s">
        <v>263</v>
      </c>
      <c r="BE280" s="204">
        <f>IF(N280="základní",J280,0)</f>
        <v>0</v>
      </c>
      <c r="BF280" s="204">
        <f>IF(N280="snížená",J280,0)</f>
        <v>0</v>
      </c>
      <c r="BG280" s="204">
        <f>IF(N280="zákl. přenesená",J280,0)</f>
        <v>0</v>
      </c>
      <c r="BH280" s="204">
        <f>IF(N280="sníž. přenesená",J280,0)</f>
        <v>0</v>
      </c>
      <c r="BI280" s="204">
        <f>IF(N280="nulová",J280,0)</f>
        <v>0</v>
      </c>
      <c r="BJ280" s="18" t="s">
        <v>71</v>
      </c>
      <c r="BK280" s="204">
        <f>ROUND(I280*H280,2)</f>
        <v>0</v>
      </c>
      <c r="BL280" s="18" t="s">
        <v>270</v>
      </c>
      <c r="BM280" s="203" t="s">
        <v>5559</v>
      </c>
    </row>
    <row r="281" spans="1:65" s="2" customFormat="1" ht="24.2" customHeight="1">
      <c r="A281" s="35"/>
      <c r="B281" s="36"/>
      <c r="C281" s="191" t="s">
        <v>546</v>
      </c>
      <c r="D281" s="191" t="s">
        <v>266</v>
      </c>
      <c r="E281" s="192" t="s">
        <v>2600</v>
      </c>
      <c r="F281" s="193" t="s">
        <v>2601</v>
      </c>
      <c r="G281" s="194" t="s">
        <v>307</v>
      </c>
      <c r="H281" s="195">
        <v>891</v>
      </c>
      <c r="I281" s="196"/>
      <c r="J281" s="197">
        <f>ROUND(I281*H281,2)</f>
        <v>0</v>
      </c>
      <c r="K281" s="198"/>
      <c r="L281" s="40"/>
      <c r="M281" s="199" t="s">
        <v>1</v>
      </c>
      <c r="N281" s="200" t="s">
        <v>38</v>
      </c>
      <c r="O281" s="72"/>
      <c r="P281" s="201">
        <f>O281*H281</f>
        <v>0</v>
      </c>
      <c r="Q281" s="201">
        <v>0</v>
      </c>
      <c r="R281" s="201">
        <f>Q281*H281</f>
        <v>0</v>
      </c>
      <c r="S281" s="201">
        <v>0</v>
      </c>
      <c r="T281" s="202">
        <f>S281*H281</f>
        <v>0</v>
      </c>
      <c r="U281" s="35"/>
      <c r="V281" s="35"/>
      <c r="W281" s="35"/>
      <c r="X281" s="35"/>
      <c r="Y281" s="35"/>
      <c r="Z281" s="35"/>
      <c r="AA281" s="35"/>
      <c r="AB281" s="35"/>
      <c r="AC281" s="35"/>
      <c r="AD281" s="35"/>
      <c r="AE281" s="35"/>
      <c r="AR281" s="203" t="s">
        <v>270</v>
      </c>
      <c r="AT281" s="203" t="s">
        <v>266</v>
      </c>
      <c r="AU281" s="203" t="s">
        <v>73</v>
      </c>
      <c r="AY281" s="18" t="s">
        <v>263</v>
      </c>
      <c r="BE281" s="204">
        <f>IF(N281="základní",J281,0)</f>
        <v>0</v>
      </c>
      <c r="BF281" s="204">
        <f>IF(N281="snížená",J281,0)</f>
        <v>0</v>
      </c>
      <c r="BG281" s="204">
        <f>IF(N281="zákl. přenesená",J281,0)</f>
        <v>0</v>
      </c>
      <c r="BH281" s="204">
        <f>IF(N281="sníž. přenesená",J281,0)</f>
        <v>0</v>
      </c>
      <c r="BI281" s="204">
        <f>IF(N281="nulová",J281,0)</f>
        <v>0</v>
      </c>
      <c r="BJ281" s="18" t="s">
        <v>71</v>
      </c>
      <c r="BK281" s="204">
        <f>ROUND(I281*H281,2)</f>
        <v>0</v>
      </c>
      <c r="BL281" s="18" t="s">
        <v>270</v>
      </c>
      <c r="BM281" s="203" t="s">
        <v>5560</v>
      </c>
    </row>
    <row r="282" spans="1:65" s="2" customFormat="1" ht="24.2" customHeight="1">
      <c r="A282" s="35"/>
      <c r="B282" s="36"/>
      <c r="C282" s="191" t="s">
        <v>630</v>
      </c>
      <c r="D282" s="191" t="s">
        <v>266</v>
      </c>
      <c r="E282" s="192" t="s">
        <v>305</v>
      </c>
      <c r="F282" s="193" t="s">
        <v>306</v>
      </c>
      <c r="G282" s="194" t="s">
        <v>307</v>
      </c>
      <c r="H282" s="195">
        <v>891</v>
      </c>
      <c r="I282" s="196"/>
      <c r="J282" s="197">
        <f>ROUND(I282*H282,2)</f>
        <v>0</v>
      </c>
      <c r="K282" s="198"/>
      <c r="L282" s="40"/>
      <c r="M282" s="199" t="s">
        <v>1</v>
      </c>
      <c r="N282" s="200" t="s">
        <v>38</v>
      </c>
      <c r="O282" s="72"/>
      <c r="P282" s="201">
        <f>O282*H282</f>
        <v>0</v>
      </c>
      <c r="Q282" s="201">
        <v>0</v>
      </c>
      <c r="R282" s="201">
        <f>Q282*H282</f>
        <v>0</v>
      </c>
      <c r="S282" s="201">
        <v>0</v>
      </c>
      <c r="T282" s="202">
        <f>S282*H282</f>
        <v>0</v>
      </c>
      <c r="U282" s="35"/>
      <c r="V282" s="35"/>
      <c r="W282" s="35"/>
      <c r="X282" s="35"/>
      <c r="Y282" s="35"/>
      <c r="Z282" s="35"/>
      <c r="AA282" s="35"/>
      <c r="AB282" s="35"/>
      <c r="AC282" s="35"/>
      <c r="AD282" s="35"/>
      <c r="AE282" s="35"/>
      <c r="AR282" s="203" t="s">
        <v>270</v>
      </c>
      <c r="AT282" s="203" t="s">
        <v>266</v>
      </c>
      <c r="AU282" s="203" t="s">
        <v>73</v>
      </c>
      <c r="AY282" s="18" t="s">
        <v>263</v>
      </c>
      <c r="BE282" s="204">
        <f>IF(N282="základní",J282,0)</f>
        <v>0</v>
      </c>
      <c r="BF282" s="204">
        <f>IF(N282="snížená",J282,0)</f>
        <v>0</v>
      </c>
      <c r="BG282" s="204">
        <f>IF(N282="zákl. přenesená",J282,0)</f>
        <v>0</v>
      </c>
      <c r="BH282" s="204">
        <f>IF(N282="sníž. přenesená",J282,0)</f>
        <v>0</v>
      </c>
      <c r="BI282" s="204">
        <f>IF(N282="nulová",J282,0)</f>
        <v>0</v>
      </c>
      <c r="BJ282" s="18" t="s">
        <v>71</v>
      </c>
      <c r="BK282" s="204">
        <f>ROUND(I282*H282,2)</f>
        <v>0</v>
      </c>
      <c r="BL282" s="18" t="s">
        <v>270</v>
      </c>
      <c r="BM282" s="203" t="s">
        <v>5561</v>
      </c>
    </row>
    <row r="283" spans="1:65" s="2" customFormat="1" ht="44.25" customHeight="1">
      <c r="A283" s="35"/>
      <c r="B283" s="36"/>
      <c r="C283" s="191" t="s">
        <v>551</v>
      </c>
      <c r="D283" s="191" t="s">
        <v>266</v>
      </c>
      <c r="E283" s="192" t="s">
        <v>2603</v>
      </c>
      <c r="F283" s="193" t="s">
        <v>2604</v>
      </c>
      <c r="G283" s="194" t="s">
        <v>307</v>
      </c>
      <c r="H283" s="195">
        <v>891</v>
      </c>
      <c r="I283" s="196"/>
      <c r="J283" s="197">
        <f>ROUND(I283*H283,2)</f>
        <v>0</v>
      </c>
      <c r="K283" s="198"/>
      <c r="L283" s="40"/>
      <c r="M283" s="199" t="s">
        <v>1</v>
      </c>
      <c r="N283" s="200" t="s">
        <v>38</v>
      </c>
      <c r="O283" s="72"/>
      <c r="P283" s="201">
        <f>O283*H283</f>
        <v>0</v>
      </c>
      <c r="Q283" s="201">
        <v>0</v>
      </c>
      <c r="R283" s="201">
        <f>Q283*H283</f>
        <v>0</v>
      </c>
      <c r="S283" s="201">
        <v>0</v>
      </c>
      <c r="T283" s="202">
        <f>S283*H283</f>
        <v>0</v>
      </c>
      <c r="U283" s="35"/>
      <c r="V283" s="35"/>
      <c r="W283" s="35"/>
      <c r="X283" s="35"/>
      <c r="Y283" s="35"/>
      <c r="Z283" s="35"/>
      <c r="AA283" s="35"/>
      <c r="AB283" s="35"/>
      <c r="AC283" s="35"/>
      <c r="AD283" s="35"/>
      <c r="AE283" s="35"/>
      <c r="AR283" s="203" t="s">
        <v>270</v>
      </c>
      <c r="AT283" s="203" t="s">
        <v>266</v>
      </c>
      <c r="AU283" s="203" t="s">
        <v>73</v>
      </c>
      <c r="AY283" s="18" t="s">
        <v>263</v>
      </c>
      <c r="BE283" s="204">
        <f>IF(N283="základní",J283,0)</f>
        <v>0</v>
      </c>
      <c r="BF283" s="204">
        <f>IF(N283="snížená",J283,0)</f>
        <v>0</v>
      </c>
      <c r="BG283" s="204">
        <f>IF(N283="zákl. přenesená",J283,0)</f>
        <v>0</v>
      </c>
      <c r="BH283" s="204">
        <f>IF(N283="sníž. přenesená",J283,0)</f>
        <v>0</v>
      </c>
      <c r="BI283" s="204">
        <f>IF(N283="nulová",J283,0)</f>
        <v>0</v>
      </c>
      <c r="BJ283" s="18" t="s">
        <v>71</v>
      </c>
      <c r="BK283" s="204">
        <f>ROUND(I283*H283,2)</f>
        <v>0</v>
      </c>
      <c r="BL283" s="18" t="s">
        <v>270</v>
      </c>
      <c r="BM283" s="203" t="s">
        <v>5562</v>
      </c>
    </row>
    <row r="284" spans="1:65" s="12" customFormat="1" ht="22.9" customHeight="1">
      <c r="B284" s="175"/>
      <c r="C284" s="176"/>
      <c r="D284" s="177" t="s">
        <v>63</v>
      </c>
      <c r="E284" s="189" t="s">
        <v>395</v>
      </c>
      <c r="F284" s="189" t="s">
        <v>396</v>
      </c>
      <c r="G284" s="176"/>
      <c r="H284" s="176"/>
      <c r="I284" s="179"/>
      <c r="J284" s="190">
        <f>BK284</f>
        <v>0</v>
      </c>
      <c r="K284" s="176"/>
      <c r="L284" s="181"/>
      <c r="M284" s="182"/>
      <c r="N284" s="183"/>
      <c r="O284" s="183"/>
      <c r="P284" s="184">
        <f>P285</f>
        <v>0</v>
      </c>
      <c r="Q284" s="183"/>
      <c r="R284" s="184">
        <f>R285</f>
        <v>0</v>
      </c>
      <c r="S284" s="183"/>
      <c r="T284" s="185">
        <f>T285</f>
        <v>0</v>
      </c>
      <c r="AR284" s="186" t="s">
        <v>71</v>
      </c>
      <c r="AT284" s="187" t="s">
        <v>63</v>
      </c>
      <c r="AU284" s="187" t="s">
        <v>71</v>
      </c>
      <c r="AY284" s="186" t="s">
        <v>263</v>
      </c>
      <c r="BK284" s="188">
        <f>BK285</f>
        <v>0</v>
      </c>
    </row>
    <row r="285" spans="1:65" s="2" customFormat="1" ht="24.2" customHeight="1">
      <c r="A285" s="35"/>
      <c r="B285" s="36"/>
      <c r="C285" s="191" t="s">
        <v>640</v>
      </c>
      <c r="D285" s="191" t="s">
        <v>266</v>
      </c>
      <c r="E285" s="192" t="s">
        <v>5563</v>
      </c>
      <c r="F285" s="193" t="s">
        <v>5564</v>
      </c>
      <c r="G285" s="194" t="s">
        <v>307</v>
      </c>
      <c r="H285" s="195">
        <v>4458.2749999999996</v>
      </c>
      <c r="I285" s="196"/>
      <c r="J285" s="197">
        <f>ROUND(I285*H285,2)</f>
        <v>0</v>
      </c>
      <c r="K285" s="198"/>
      <c r="L285" s="40"/>
      <c r="M285" s="199" t="s">
        <v>1</v>
      </c>
      <c r="N285" s="200" t="s">
        <v>38</v>
      </c>
      <c r="O285" s="72"/>
      <c r="P285" s="201">
        <f>O285*H285</f>
        <v>0</v>
      </c>
      <c r="Q285" s="201">
        <v>0</v>
      </c>
      <c r="R285" s="201">
        <f>Q285*H285</f>
        <v>0</v>
      </c>
      <c r="S285" s="201">
        <v>0</v>
      </c>
      <c r="T285" s="202">
        <f>S285*H285</f>
        <v>0</v>
      </c>
      <c r="U285" s="35"/>
      <c r="V285" s="35"/>
      <c r="W285" s="35"/>
      <c r="X285" s="35"/>
      <c r="Y285" s="35"/>
      <c r="Z285" s="35"/>
      <c r="AA285" s="35"/>
      <c r="AB285" s="35"/>
      <c r="AC285" s="35"/>
      <c r="AD285" s="35"/>
      <c r="AE285" s="35"/>
      <c r="AR285" s="203" t="s">
        <v>270</v>
      </c>
      <c r="AT285" s="203" t="s">
        <v>266</v>
      </c>
      <c r="AU285" s="203" t="s">
        <v>73</v>
      </c>
      <c r="AY285" s="18" t="s">
        <v>263</v>
      </c>
      <c r="BE285" s="204">
        <f>IF(N285="základní",J285,0)</f>
        <v>0</v>
      </c>
      <c r="BF285" s="204">
        <f>IF(N285="snížená",J285,0)</f>
        <v>0</v>
      </c>
      <c r="BG285" s="204">
        <f>IF(N285="zákl. přenesená",J285,0)</f>
        <v>0</v>
      </c>
      <c r="BH285" s="204">
        <f>IF(N285="sníž. přenesená",J285,0)</f>
        <v>0</v>
      </c>
      <c r="BI285" s="204">
        <f>IF(N285="nulová",J285,0)</f>
        <v>0</v>
      </c>
      <c r="BJ285" s="18" t="s">
        <v>71</v>
      </c>
      <c r="BK285" s="204">
        <f>ROUND(I285*H285,2)</f>
        <v>0</v>
      </c>
      <c r="BL285" s="18" t="s">
        <v>270</v>
      </c>
      <c r="BM285" s="203" t="s">
        <v>5565</v>
      </c>
    </row>
    <row r="286" spans="1:65" s="12" customFormat="1" ht="25.9" customHeight="1">
      <c r="B286" s="175"/>
      <c r="C286" s="176"/>
      <c r="D286" s="177" t="s">
        <v>63</v>
      </c>
      <c r="E286" s="178" t="s">
        <v>1134</v>
      </c>
      <c r="F286" s="178" t="s">
        <v>1135</v>
      </c>
      <c r="G286" s="176"/>
      <c r="H286" s="176"/>
      <c r="I286" s="179"/>
      <c r="J286" s="180">
        <f>BK286</f>
        <v>0</v>
      </c>
      <c r="K286" s="176"/>
      <c r="L286" s="181"/>
      <c r="M286" s="182"/>
      <c r="N286" s="183"/>
      <c r="O286" s="183"/>
      <c r="P286" s="184">
        <f>P287+P299</f>
        <v>0</v>
      </c>
      <c r="Q286" s="183"/>
      <c r="R286" s="184">
        <f>R287+R299</f>
        <v>18.966244050000004</v>
      </c>
      <c r="S286" s="183"/>
      <c r="T286" s="185">
        <f>T287+T299</f>
        <v>0</v>
      </c>
      <c r="AR286" s="186" t="s">
        <v>73</v>
      </c>
      <c r="AT286" s="187" t="s">
        <v>63</v>
      </c>
      <c r="AU286" s="187" t="s">
        <v>64</v>
      </c>
      <c r="AY286" s="186" t="s">
        <v>263</v>
      </c>
      <c r="BK286" s="188">
        <f>BK287+BK299</f>
        <v>0</v>
      </c>
    </row>
    <row r="287" spans="1:65" s="12" customFormat="1" ht="22.9" customHeight="1">
      <c r="B287" s="175"/>
      <c r="C287" s="176"/>
      <c r="D287" s="177" t="s">
        <v>63</v>
      </c>
      <c r="E287" s="189" t="s">
        <v>1136</v>
      </c>
      <c r="F287" s="189" t="s">
        <v>1137</v>
      </c>
      <c r="G287" s="176"/>
      <c r="H287" s="176"/>
      <c r="I287" s="179"/>
      <c r="J287" s="190">
        <f>BK287</f>
        <v>0</v>
      </c>
      <c r="K287" s="176"/>
      <c r="L287" s="181"/>
      <c r="M287" s="182"/>
      <c r="N287" s="183"/>
      <c r="O287" s="183"/>
      <c r="P287" s="184">
        <f>SUM(P288:P298)</f>
        <v>0</v>
      </c>
      <c r="Q287" s="183"/>
      <c r="R287" s="184">
        <f>SUM(R288:R298)</f>
        <v>16.305841200000003</v>
      </c>
      <c r="S287" s="183"/>
      <c r="T287" s="185">
        <f>SUM(T288:T298)</f>
        <v>0</v>
      </c>
      <c r="AR287" s="186" t="s">
        <v>73</v>
      </c>
      <c r="AT287" s="187" t="s">
        <v>63</v>
      </c>
      <c r="AU287" s="187" t="s">
        <v>71</v>
      </c>
      <c r="AY287" s="186" t="s">
        <v>263</v>
      </c>
      <c r="BK287" s="188">
        <f>SUM(BK288:BK298)</f>
        <v>0</v>
      </c>
    </row>
    <row r="288" spans="1:65" s="2" customFormat="1" ht="24.2" customHeight="1">
      <c r="A288" s="35"/>
      <c r="B288" s="36"/>
      <c r="C288" s="191" t="s">
        <v>557</v>
      </c>
      <c r="D288" s="191" t="s">
        <v>266</v>
      </c>
      <c r="E288" s="192" t="s">
        <v>2631</v>
      </c>
      <c r="F288" s="193" t="s">
        <v>2632</v>
      </c>
      <c r="G288" s="194" t="s">
        <v>269</v>
      </c>
      <c r="H288" s="195">
        <v>2160.6480000000001</v>
      </c>
      <c r="I288" s="196"/>
      <c r="J288" s="197">
        <f>ROUND(I288*H288,2)</f>
        <v>0</v>
      </c>
      <c r="K288" s="198"/>
      <c r="L288" s="40"/>
      <c r="M288" s="199" t="s">
        <v>1</v>
      </c>
      <c r="N288" s="200" t="s">
        <v>38</v>
      </c>
      <c r="O288" s="72"/>
      <c r="P288" s="201">
        <f>O288*H288</f>
        <v>0</v>
      </c>
      <c r="Q288" s="201">
        <v>4.0000000000000002E-4</v>
      </c>
      <c r="R288" s="201">
        <f>Q288*H288</f>
        <v>0.86425920000000012</v>
      </c>
      <c r="S288" s="201">
        <v>0</v>
      </c>
      <c r="T288" s="202">
        <f>S288*H288</f>
        <v>0</v>
      </c>
      <c r="U288" s="35"/>
      <c r="V288" s="35"/>
      <c r="W288" s="35"/>
      <c r="X288" s="35"/>
      <c r="Y288" s="35"/>
      <c r="Z288" s="35"/>
      <c r="AA288" s="35"/>
      <c r="AB288" s="35"/>
      <c r="AC288" s="35"/>
      <c r="AD288" s="35"/>
      <c r="AE288" s="35"/>
      <c r="AR288" s="203" t="s">
        <v>416</v>
      </c>
      <c r="AT288" s="203" t="s">
        <v>266</v>
      </c>
      <c r="AU288" s="203" t="s">
        <v>73</v>
      </c>
      <c r="AY288" s="18" t="s">
        <v>263</v>
      </c>
      <c r="BE288" s="204">
        <f>IF(N288="základní",J288,0)</f>
        <v>0</v>
      </c>
      <c r="BF288" s="204">
        <f>IF(N288="snížená",J288,0)</f>
        <v>0</v>
      </c>
      <c r="BG288" s="204">
        <f>IF(N288="zákl. přenesená",J288,0)</f>
        <v>0</v>
      </c>
      <c r="BH288" s="204">
        <f>IF(N288="sníž. přenesená",J288,0)</f>
        <v>0</v>
      </c>
      <c r="BI288" s="204">
        <f>IF(N288="nulová",J288,0)</f>
        <v>0</v>
      </c>
      <c r="BJ288" s="18" t="s">
        <v>71</v>
      </c>
      <c r="BK288" s="204">
        <f>ROUND(I288*H288,2)</f>
        <v>0</v>
      </c>
      <c r="BL288" s="18" t="s">
        <v>416</v>
      </c>
      <c r="BM288" s="203" t="s">
        <v>5566</v>
      </c>
    </row>
    <row r="289" spans="1:65" s="13" customFormat="1">
      <c r="B289" s="205"/>
      <c r="C289" s="206"/>
      <c r="D289" s="207" t="s">
        <v>272</v>
      </c>
      <c r="E289" s="208" t="s">
        <v>1</v>
      </c>
      <c r="F289" s="209" t="s">
        <v>5567</v>
      </c>
      <c r="G289" s="206"/>
      <c r="H289" s="210">
        <v>118.125</v>
      </c>
      <c r="I289" s="211"/>
      <c r="J289" s="206"/>
      <c r="K289" s="206"/>
      <c r="L289" s="212"/>
      <c r="M289" s="213"/>
      <c r="N289" s="214"/>
      <c r="O289" s="214"/>
      <c r="P289" s="214"/>
      <c r="Q289" s="214"/>
      <c r="R289" s="214"/>
      <c r="S289" s="214"/>
      <c r="T289" s="215"/>
      <c r="AT289" s="216" t="s">
        <v>272</v>
      </c>
      <c r="AU289" s="216" t="s">
        <v>73</v>
      </c>
      <c r="AV289" s="13" t="s">
        <v>73</v>
      </c>
      <c r="AW289" s="13" t="s">
        <v>30</v>
      </c>
      <c r="AX289" s="13" t="s">
        <v>64</v>
      </c>
      <c r="AY289" s="216" t="s">
        <v>263</v>
      </c>
    </row>
    <row r="290" spans="1:65" s="13" customFormat="1">
      <c r="B290" s="205"/>
      <c r="C290" s="206"/>
      <c r="D290" s="207" t="s">
        <v>272</v>
      </c>
      <c r="E290" s="208" t="s">
        <v>1</v>
      </c>
      <c r="F290" s="209" t="s">
        <v>5554</v>
      </c>
      <c r="G290" s="206"/>
      <c r="H290" s="210">
        <v>2042.5229999999999</v>
      </c>
      <c r="I290" s="211"/>
      <c r="J290" s="206"/>
      <c r="K290" s="206"/>
      <c r="L290" s="212"/>
      <c r="M290" s="213"/>
      <c r="N290" s="214"/>
      <c r="O290" s="214"/>
      <c r="P290" s="214"/>
      <c r="Q290" s="214"/>
      <c r="R290" s="214"/>
      <c r="S290" s="214"/>
      <c r="T290" s="215"/>
      <c r="AT290" s="216" t="s">
        <v>272</v>
      </c>
      <c r="AU290" s="216" t="s">
        <v>73</v>
      </c>
      <c r="AV290" s="13" t="s">
        <v>73</v>
      </c>
      <c r="AW290" s="13" t="s">
        <v>30</v>
      </c>
      <c r="AX290" s="13" t="s">
        <v>64</v>
      </c>
      <c r="AY290" s="216" t="s">
        <v>263</v>
      </c>
    </row>
    <row r="291" spans="1:65" s="15" customFormat="1">
      <c r="B291" s="228"/>
      <c r="C291" s="229"/>
      <c r="D291" s="207" t="s">
        <v>272</v>
      </c>
      <c r="E291" s="230" t="s">
        <v>1</v>
      </c>
      <c r="F291" s="231" t="s">
        <v>280</v>
      </c>
      <c r="G291" s="229"/>
      <c r="H291" s="232">
        <v>2160.6480000000001</v>
      </c>
      <c r="I291" s="233"/>
      <c r="J291" s="229"/>
      <c r="K291" s="229"/>
      <c r="L291" s="234"/>
      <c r="M291" s="235"/>
      <c r="N291" s="236"/>
      <c r="O291" s="236"/>
      <c r="P291" s="236"/>
      <c r="Q291" s="236"/>
      <c r="R291" s="236"/>
      <c r="S291" s="236"/>
      <c r="T291" s="237"/>
      <c r="AT291" s="238" t="s">
        <v>272</v>
      </c>
      <c r="AU291" s="238" t="s">
        <v>73</v>
      </c>
      <c r="AV291" s="15" t="s">
        <v>270</v>
      </c>
      <c r="AW291" s="15" t="s">
        <v>30</v>
      </c>
      <c r="AX291" s="15" t="s">
        <v>71</v>
      </c>
      <c r="AY291" s="238" t="s">
        <v>263</v>
      </c>
    </row>
    <row r="292" spans="1:65" s="2" customFormat="1" ht="37.9" customHeight="1">
      <c r="A292" s="35"/>
      <c r="B292" s="36"/>
      <c r="C292" s="261" t="s">
        <v>649</v>
      </c>
      <c r="D292" s="261" t="s">
        <v>401</v>
      </c>
      <c r="E292" s="262" t="s">
        <v>4780</v>
      </c>
      <c r="F292" s="263" t="s">
        <v>4781</v>
      </c>
      <c r="G292" s="264" t="s">
        <v>269</v>
      </c>
      <c r="H292" s="265">
        <v>2518.2350000000001</v>
      </c>
      <c r="I292" s="266"/>
      <c r="J292" s="267">
        <f>ROUND(I292*H292,2)</f>
        <v>0</v>
      </c>
      <c r="K292" s="268"/>
      <c r="L292" s="269"/>
      <c r="M292" s="270" t="s">
        <v>1</v>
      </c>
      <c r="N292" s="271" t="s">
        <v>38</v>
      </c>
      <c r="O292" s="72"/>
      <c r="P292" s="201">
        <f>O292*H292</f>
        <v>0</v>
      </c>
      <c r="Q292" s="201">
        <v>5.4000000000000003E-3</v>
      </c>
      <c r="R292" s="201">
        <f>Q292*H292</f>
        <v>13.598469000000001</v>
      </c>
      <c r="S292" s="201">
        <v>0</v>
      </c>
      <c r="T292" s="202">
        <f>S292*H292</f>
        <v>0</v>
      </c>
      <c r="U292" s="35"/>
      <c r="V292" s="35"/>
      <c r="W292" s="35"/>
      <c r="X292" s="35"/>
      <c r="Y292" s="35"/>
      <c r="Z292" s="35"/>
      <c r="AA292" s="35"/>
      <c r="AB292" s="35"/>
      <c r="AC292" s="35"/>
      <c r="AD292" s="35"/>
      <c r="AE292" s="35"/>
      <c r="AR292" s="203" t="s">
        <v>542</v>
      </c>
      <c r="AT292" s="203" t="s">
        <v>401</v>
      </c>
      <c r="AU292" s="203" t="s">
        <v>73</v>
      </c>
      <c r="AY292" s="18" t="s">
        <v>263</v>
      </c>
      <c r="BE292" s="204">
        <f>IF(N292="základní",J292,0)</f>
        <v>0</v>
      </c>
      <c r="BF292" s="204">
        <f>IF(N292="snížená",J292,0)</f>
        <v>0</v>
      </c>
      <c r="BG292" s="204">
        <f>IF(N292="zákl. přenesená",J292,0)</f>
        <v>0</v>
      </c>
      <c r="BH292" s="204">
        <f>IF(N292="sníž. přenesená",J292,0)</f>
        <v>0</v>
      </c>
      <c r="BI292" s="204">
        <f>IF(N292="nulová",J292,0)</f>
        <v>0</v>
      </c>
      <c r="BJ292" s="18" t="s">
        <v>71</v>
      </c>
      <c r="BK292" s="204">
        <f>ROUND(I292*H292,2)</f>
        <v>0</v>
      </c>
      <c r="BL292" s="18" t="s">
        <v>416</v>
      </c>
      <c r="BM292" s="203" t="s">
        <v>5568</v>
      </c>
    </row>
    <row r="293" spans="1:65" s="13" customFormat="1">
      <c r="B293" s="205"/>
      <c r="C293" s="206"/>
      <c r="D293" s="207" t="s">
        <v>272</v>
      </c>
      <c r="E293" s="206"/>
      <c r="F293" s="209" t="s">
        <v>5569</v>
      </c>
      <c r="G293" s="206"/>
      <c r="H293" s="210">
        <v>2518.2350000000001</v>
      </c>
      <c r="I293" s="211"/>
      <c r="J293" s="206"/>
      <c r="K293" s="206"/>
      <c r="L293" s="212"/>
      <c r="M293" s="213"/>
      <c r="N293" s="214"/>
      <c r="O293" s="214"/>
      <c r="P293" s="214"/>
      <c r="Q293" s="214"/>
      <c r="R293" s="214"/>
      <c r="S293" s="214"/>
      <c r="T293" s="215"/>
      <c r="AT293" s="216" t="s">
        <v>272</v>
      </c>
      <c r="AU293" s="216" t="s">
        <v>73</v>
      </c>
      <c r="AV293" s="13" t="s">
        <v>73</v>
      </c>
      <c r="AW293" s="13" t="s">
        <v>4</v>
      </c>
      <c r="AX293" s="13" t="s">
        <v>71</v>
      </c>
      <c r="AY293" s="216" t="s">
        <v>263</v>
      </c>
    </row>
    <row r="294" spans="1:65" s="2" customFormat="1" ht="24.2" customHeight="1">
      <c r="A294" s="35"/>
      <c r="B294" s="36"/>
      <c r="C294" s="191" t="s">
        <v>560</v>
      </c>
      <c r="D294" s="191" t="s">
        <v>266</v>
      </c>
      <c r="E294" s="192" t="s">
        <v>2639</v>
      </c>
      <c r="F294" s="193" t="s">
        <v>2640</v>
      </c>
      <c r="G294" s="194" t="s">
        <v>269</v>
      </c>
      <c r="H294" s="195">
        <v>263.55</v>
      </c>
      <c r="I294" s="196"/>
      <c r="J294" s="197">
        <f>ROUND(I294*H294,2)</f>
        <v>0</v>
      </c>
      <c r="K294" s="198"/>
      <c r="L294" s="40"/>
      <c r="M294" s="199" t="s">
        <v>1</v>
      </c>
      <c r="N294" s="200" t="s">
        <v>38</v>
      </c>
      <c r="O294" s="72"/>
      <c r="P294" s="201">
        <f>O294*H294</f>
        <v>0</v>
      </c>
      <c r="Q294" s="201">
        <v>4.0000000000000002E-4</v>
      </c>
      <c r="R294" s="201">
        <f>Q294*H294</f>
        <v>0.10542000000000001</v>
      </c>
      <c r="S294" s="201">
        <v>0</v>
      </c>
      <c r="T294" s="202">
        <f>S294*H294</f>
        <v>0</v>
      </c>
      <c r="U294" s="35"/>
      <c r="V294" s="35"/>
      <c r="W294" s="35"/>
      <c r="X294" s="35"/>
      <c r="Y294" s="35"/>
      <c r="Z294" s="35"/>
      <c r="AA294" s="35"/>
      <c r="AB294" s="35"/>
      <c r="AC294" s="35"/>
      <c r="AD294" s="35"/>
      <c r="AE294" s="35"/>
      <c r="AR294" s="203" t="s">
        <v>416</v>
      </c>
      <c r="AT294" s="203" t="s">
        <v>266</v>
      </c>
      <c r="AU294" s="203" t="s">
        <v>73</v>
      </c>
      <c r="AY294" s="18" t="s">
        <v>263</v>
      </c>
      <c r="BE294" s="204">
        <f>IF(N294="základní",J294,0)</f>
        <v>0</v>
      </c>
      <c r="BF294" s="204">
        <f>IF(N294="snížená",J294,0)</f>
        <v>0</v>
      </c>
      <c r="BG294" s="204">
        <f>IF(N294="zákl. přenesená",J294,0)</f>
        <v>0</v>
      </c>
      <c r="BH294" s="204">
        <f>IF(N294="sníž. přenesená",J294,0)</f>
        <v>0</v>
      </c>
      <c r="BI294" s="204">
        <f>IF(N294="nulová",J294,0)</f>
        <v>0</v>
      </c>
      <c r="BJ294" s="18" t="s">
        <v>71</v>
      </c>
      <c r="BK294" s="204">
        <f>ROUND(I294*H294,2)</f>
        <v>0</v>
      </c>
      <c r="BL294" s="18" t="s">
        <v>416</v>
      </c>
      <c r="BM294" s="203" t="s">
        <v>5570</v>
      </c>
    </row>
    <row r="295" spans="1:65" s="13" customFormat="1">
      <c r="B295" s="205"/>
      <c r="C295" s="206"/>
      <c r="D295" s="207" t="s">
        <v>272</v>
      </c>
      <c r="E295" s="208" t="s">
        <v>1</v>
      </c>
      <c r="F295" s="209" t="s">
        <v>5571</v>
      </c>
      <c r="G295" s="206"/>
      <c r="H295" s="210">
        <v>263.55</v>
      </c>
      <c r="I295" s="211"/>
      <c r="J295" s="206"/>
      <c r="K295" s="206"/>
      <c r="L295" s="212"/>
      <c r="M295" s="213"/>
      <c r="N295" s="214"/>
      <c r="O295" s="214"/>
      <c r="P295" s="214"/>
      <c r="Q295" s="214"/>
      <c r="R295" s="214"/>
      <c r="S295" s="214"/>
      <c r="T295" s="215"/>
      <c r="AT295" s="216" t="s">
        <v>272</v>
      </c>
      <c r="AU295" s="216" t="s">
        <v>73</v>
      </c>
      <c r="AV295" s="13" t="s">
        <v>73</v>
      </c>
      <c r="AW295" s="13" t="s">
        <v>30</v>
      </c>
      <c r="AX295" s="13" t="s">
        <v>71</v>
      </c>
      <c r="AY295" s="216" t="s">
        <v>263</v>
      </c>
    </row>
    <row r="296" spans="1:65" s="2" customFormat="1" ht="37.9" customHeight="1">
      <c r="A296" s="35"/>
      <c r="B296" s="36"/>
      <c r="C296" s="261" t="s">
        <v>659</v>
      </c>
      <c r="D296" s="261" t="s">
        <v>401</v>
      </c>
      <c r="E296" s="262" t="s">
        <v>4780</v>
      </c>
      <c r="F296" s="263" t="s">
        <v>4781</v>
      </c>
      <c r="G296" s="264" t="s">
        <v>269</v>
      </c>
      <c r="H296" s="265">
        <v>321.79500000000002</v>
      </c>
      <c r="I296" s="266"/>
      <c r="J296" s="267">
        <f>ROUND(I296*H296,2)</f>
        <v>0</v>
      </c>
      <c r="K296" s="268"/>
      <c r="L296" s="269"/>
      <c r="M296" s="270" t="s">
        <v>1</v>
      </c>
      <c r="N296" s="271" t="s">
        <v>38</v>
      </c>
      <c r="O296" s="72"/>
      <c r="P296" s="201">
        <f>O296*H296</f>
        <v>0</v>
      </c>
      <c r="Q296" s="201">
        <v>5.4000000000000003E-3</v>
      </c>
      <c r="R296" s="201">
        <f>Q296*H296</f>
        <v>1.7376930000000002</v>
      </c>
      <c r="S296" s="201">
        <v>0</v>
      </c>
      <c r="T296" s="202">
        <f>S296*H296</f>
        <v>0</v>
      </c>
      <c r="U296" s="35"/>
      <c r="V296" s="35"/>
      <c r="W296" s="35"/>
      <c r="X296" s="35"/>
      <c r="Y296" s="35"/>
      <c r="Z296" s="35"/>
      <c r="AA296" s="35"/>
      <c r="AB296" s="35"/>
      <c r="AC296" s="35"/>
      <c r="AD296" s="35"/>
      <c r="AE296" s="35"/>
      <c r="AR296" s="203" t="s">
        <v>542</v>
      </c>
      <c r="AT296" s="203" t="s">
        <v>401</v>
      </c>
      <c r="AU296" s="203" t="s">
        <v>73</v>
      </c>
      <c r="AY296" s="18" t="s">
        <v>263</v>
      </c>
      <c r="BE296" s="204">
        <f>IF(N296="základní",J296,0)</f>
        <v>0</v>
      </c>
      <c r="BF296" s="204">
        <f>IF(N296="snížená",J296,0)</f>
        <v>0</v>
      </c>
      <c r="BG296" s="204">
        <f>IF(N296="zákl. přenesená",J296,0)</f>
        <v>0</v>
      </c>
      <c r="BH296" s="204">
        <f>IF(N296="sníž. přenesená",J296,0)</f>
        <v>0</v>
      </c>
      <c r="BI296" s="204">
        <f>IF(N296="nulová",J296,0)</f>
        <v>0</v>
      </c>
      <c r="BJ296" s="18" t="s">
        <v>71</v>
      </c>
      <c r="BK296" s="204">
        <f>ROUND(I296*H296,2)</f>
        <v>0</v>
      </c>
      <c r="BL296" s="18" t="s">
        <v>416</v>
      </c>
      <c r="BM296" s="203" t="s">
        <v>5572</v>
      </c>
    </row>
    <row r="297" spans="1:65" s="13" customFormat="1">
      <c r="B297" s="205"/>
      <c r="C297" s="206"/>
      <c r="D297" s="207" t="s">
        <v>272</v>
      </c>
      <c r="E297" s="206"/>
      <c r="F297" s="209" t="s">
        <v>5573</v>
      </c>
      <c r="G297" s="206"/>
      <c r="H297" s="210">
        <v>321.79500000000002</v>
      </c>
      <c r="I297" s="211"/>
      <c r="J297" s="206"/>
      <c r="K297" s="206"/>
      <c r="L297" s="212"/>
      <c r="M297" s="213"/>
      <c r="N297" s="214"/>
      <c r="O297" s="214"/>
      <c r="P297" s="214"/>
      <c r="Q297" s="214"/>
      <c r="R297" s="214"/>
      <c r="S297" s="214"/>
      <c r="T297" s="215"/>
      <c r="AT297" s="216" t="s">
        <v>272</v>
      </c>
      <c r="AU297" s="216" t="s">
        <v>73</v>
      </c>
      <c r="AV297" s="13" t="s">
        <v>73</v>
      </c>
      <c r="AW297" s="13" t="s">
        <v>4</v>
      </c>
      <c r="AX297" s="13" t="s">
        <v>71</v>
      </c>
      <c r="AY297" s="216" t="s">
        <v>263</v>
      </c>
    </row>
    <row r="298" spans="1:65" s="2" customFormat="1" ht="24.2" customHeight="1">
      <c r="A298" s="35"/>
      <c r="B298" s="36"/>
      <c r="C298" s="191" t="s">
        <v>568</v>
      </c>
      <c r="D298" s="191" t="s">
        <v>266</v>
      </c>
      <c r="E298" s="192" t="s">
        <v>5574</v>
      </c>
      <c r="F298" s="193" t="s">
        <v>5575</v>
      </c>
      <c r="G298" s="194" t="s">
        <v>2787</v>
      </c>
      <c r="H298" s="272"/>
      <c r="I298" s="196"/>
      <c r="J298" s="197">
        <f>ROUND(I298*H298,2)</f>
        <v>0</v>
      </c>
      <c r="K298" s="198"/>
      <c r="L298" s="40"/>
      <c r="M298" s="199" t="s">
        <v>1</v>
      </c>
      <c r="N298" s="200" t="s">
        <v>38</v>
      </c>
      <c r="O298" s="72"/>
      <c r="P298" s="201">
        <f>O298*H298</f>
        <v>0</v>
      </c>
      <c r="Q298" s="201">
        <v>0</v>
      </c>
      <c r="R298" s="201">
        <f>Q298*H298</f>
        <v>0</v>
      </c>
      <c r="S298" s="201">
        <v>0</v>
      </c>
      <c r="T298" s="202">
        <f>S298*H298</f>
        <v>0</v>
      </c>
      <c r="U298" s="35"/>
      <c r="V298" s="35"/>
      <c r="W298" s="35"/>
      <c r="X298" s="35"/>
      <c r="Y298" s="35"/>
      <c r="Z298" s="35"/>
      <c r="AA298" s="35"/>
      <c r="AB298" s="35"/>
      <c r="AC298" s="35"/>
      <c r="AD298" s="35"/>
      <c r="AE298" s="35"/>
      <c r="AR298" s="203" t="s">
        <v>416</v>
      </c>
      <c r="AT298" s="203" t="s">
        <v>266</v>
      </c>
      <c r="AU298" s="203" t="s">
        <v>73</v>
      </c>
      <c r="AY298" s="18" t="s">
        <v>263</v>
      </c>
      <c r="BE298" s="204">
        <f>IF(N298="základní",J298,0)</f>
        <v>0</v>
      </c>
      <c r="BF298" s="204">
        <f>IF(N298="snížená",J298,0)</f>
        <v>0</v>
      </c>
      <c r="BG298" s="204">
        <f>IF(N298="zákl. přenesená",J298,0)</f>
        <v>0</v>
      </c>
      <c r="BH298" s="204">
        <f>IF(N298="sníž. přenesená",J298,0)</f>
        <v>0</v>
      </c>
      <c r="BI298" s="204">
        <f>IF(N298="nulová",J298,0)</f>
        <v>0</v>
      </c>
      <c r="BJ298" s="18" t="s">
        <v>71</v>
      </c>
      <c r="BK298" s="204">
        <f>ROUND(I298*H298,2)</f>
        <v>0</v>
      </c>
      <c r="BL298" s="18" t="s">
        <v>416</v>
      </c>
      <c r="BM298" s="203" t="s">
        <v>5576</v>
      </c>
    </row>
    <row r="299" spans="1:65" s="12" customFormat="1" ht="22.9" customHeight="1">
      <c r="B299" s="175"/>
      <c r="C299" s="176"/>
      <c r="D299" s="177" t="s">
        <v>63</v>
      </c>
      <c r="E299" s="189" t="s">
        <v>1255</v>
      </c>
      <c r="F299" s="189" t="s">
        <v>1256</v>
      </c>
      <c r="G299" s="176"/>
      <c r="H299" s="176"/>
      <c r="I299" s="179"/>
      <c r="J299" s="190">
        <f>BK299</f>
        <v>0</v>
      </c>
      <c r="K299" s="176"/>
      <c r="L299" s="181"/>
      <c r="M299" s="182"/>
      <c r="N299" s="183"/>
      <c r="O299" s="183"/>
      <c r="P299" s="184">
        <f>SUM(P300:P310)</f>
        <v>0</v>
      </c>
      <c r="Q299" s="183"/>
      <c r="R299" s="184">
        <f>SUM(R300:R310)</f>
        <v>2.6604028500000001</v>
      </c>
      <c r="S299" s="183"/>
      <c r="T299" s="185">
        <f>SUM(T300:T310)</f>
        <v>0</v>
      </c>
      <c r="AR299" s="186" t="s">
        <v>73</v>
      </c>
      <c r="AT299" s="187" t="s">
        <v>63</v>
      </c>
      <c r="AU299" s="187" t="s">
        <v>71</v>
      </c>
      <c r="AY299" s="186" t="s">
        <v>263</v>
      </c>
      <c r="BK299" s="188">
        <f>SUM(BK300:BK310)</f>
        <v>0</v>
      </c>
    </row>
    <row r="300" spans="1:65" s="2" customFormat="1" ht="24.2" customHeight="1">
      <c r="A300" s="35"/>
      <c r="B300" s="36"/>
      <c r="C300" s="191" t="s">
        <v>694</v>
      </c>
      <c r="D300" s="191" t="s">
        <v>266</v>
      </c>
      <c r="E300" s="192" t="s">
        <v>5577</v>
      </c>
      <c r="F300" s="193" t="s">
        <v>5578</v>
      </c>
      <c r="G300" s="194" t="s">
        <v>269</v>
      </c>
      <c r="H300" s="195">
        <v>2081.8980000000001</v>
      </c>
      <c r="I300" s="196"/>
      <c r="J300" s="197">
        <f>ROUND(I300*H300,2)</f>
        <v>0</v>
      </c>
      <c r="K300" s="198"/>
      <c r="L300" s="40"/>
      <c r="M300" s="199" t="s">
        <v>1</v>
      </c>
      <c r="N300" s="200" t="s">
        <v>38</v>
      </c>
      <c r="O300" s="72"/>
      <c r="P300" s="201">
        <f>O300*H300</f>
        <v>0</v>
      </c>
      <c r="Q300" s="201">
        <v>0</v>
      </c>
      <c r="R300" s="201">
        <f>Q300*H300</f>
        <v>0</v>
      </c>
      <c r="S300" s="201">
        <v>0</v>
      </c>
      <c r="T300" s="202">
        <f>S300*H300</f>
        <v>0</v>
      </c>
      <c r="U300" s="35"/>
      <c r="V300" s="35"/>
      <c r="W300" s="35"/>
      <c r="X300" s="35"/>
      <c r="Y300" s="35"/>
      <c r="Z300" s="35"/>
      <c r="AA300" s="35"/>
      <c r="AB300" s="35"/>
      <c r="AC300" s="35"/>
      <c r="AD300" s="35"/>
      <c r="AE300" s="35"/>
      <c r="AR300" s="203" t="s">
        <v>416</v>
      </c>
      <c r="AT300" s="203" t="s">
        <v>266</v>
      </c>
      <c r="AU300" s="203" t="s">
        <v>73</v>
      </c>
      <c r="AY300" s="18" t="s">
        <v>263</v>
      </c>
      <c r="BE300" s="204">
        <f>IF(N300="základní",J300,0)</f>
        <v>0</v>
      </c>
      <c r="BF300" s="204">
        <f>IF(N300="snížená",J300,0)</f>
        <v>0</v>
      </c>
      <c r="BG300" s="204">
        <f>IF(N300="zákl. přenesená",J300,0)</f>
        <v>0</v>
      </c>
      <c r="BH300" s="204">
        <f>IF(N300="sníž. přenesená",J300,0)</f>
        <v>0</v>
      </c>
      <c r="BI300" s="204">
        <f>IF(N300="nulová",J300,0)</f>
        <v>0</v>
      </c>
      <c r="BJ300" s="18" t="s">
        <v>71</v>
      </c>
      <c r="BK300" s="204">
        <f>ROUND(I300*H300,2)</f>
        <v>0</v>
      </c>
      <c r="BL300" s="18" t="s">
        <v>416</v>
      </c>
      <c r="BM300" s="203" t="s">
        <v>5579</v>
      </c>
    </row>
    <row r="301" spans="1:65" s="13" customFormat="1">
      <c r="B301" s="205"/>
      <c r="C301" s="206"/>
      <c r="D301" s="207" t="s">
        <v>272</v>
      </c>
      <c r="E301" s="208" t="s">
        <v>1</v>
      </c>
      <c r="F301" s="209" t="s">
        <v>5553</v>
      </c>
      <c r="G301" s="206"/>
      <c r="H301" s="210">
        <v>39.375</v>
      </c>
      <c r="I301" s="211"/>
      <c r="J301" s="206"/>
      <c r="K301" s="206"/>
      <c r="L301" s="212"/>
      <c r="M301" s="213"/>
      <c r="N301" s="214"/>
      <c r="O301" s="214"/>
      <c r="P301" s="214"/>
      <c r="Q301" s="214"/>
      <c r="R301" s="214"/>
      <c r="S301" s="214"/>
      <c r="T301" s="215"/>
      <c r="AT301" s="216" t="s">
        <v>272</v>
      </c>
      <c r="AU301" s="216" t="s">
        <v>73</v>
      </c>
      <c r="AV301" s="13" t="s">
        <v>73</v>
      </c>
      <c r="AW301" s="13" t="s">
        <v>30</v>
      </c>
      <c r="AX301" s="13" t="s">
        <v>64</v>
      </c>
      <c r="AY301" s="216" t="s">
        <v>263</v>
      </c>
    </row>
    <row r="302" spans="1:65" s="13" customFormat="1">
      <c r="B302" s="205"/>
      <c r="C302" s="206"/>
      <c r="D302" s="207" t="s">
        <v>272</v>
      </c>
      <c r="E302" s="208" t="s">
        <v>1</v>
      </c>
      <c r="F302" s="209" t="s">
        <v>5554</v>
      </c>
      <c r="G302" s="206"/>
      <c r="H302" s="210">
        <v>2042.5229999999999</v>
      </c>
      <c r="I302" s="211"/>
      <c r="J302" s="206"/>
      <c r="K302" s="206"/>
      <c r="L302" s="212"/>
      <c r="M302" s="213"/>
      <c r="N302" s="214"/>
      <c r="O302" s="214"/>
      <c r="P302" s="214"/>
      <c r="Q302" s="214"/>
      <c r="R302" s="214"/>
      <c r="S302" s="214"/>
      <c r="T302" s="215"/>
      <c r="AT302" s="216" t="s">
        <v>272</v>
      </c>
      <c r="AU302" s="216" t="s">
        <v>73</v>
      </c>
      <c r="AV302" s="13" t="s">
        <v>73</v>
      </c>
      <c r="AW302" s="13" t="s">
        <v>30</v>
      </c>
      <c r="AX302" s="13" t="s">
        <v>64</v>
      </c>
      <c r="AY302" s="216" t="s">
        <v>263</v>
      </c>
    </row>
    <row r="303" spans="1:65" s="15" customFormat="1">
      <c r="B303" s="228"/>
      <c r="C303" s="229"/>
      <c r="D303" s="207" t="s">
        <v>272</v>
      </c>
      <c r="E303" s="230" t="s">
        <v>1</v>
      </c>
      <c r="F303" s="231" t="s">
        <v>280</v>
      </c>
      <c r="G303" s="229"/>
      <c r="H303" s="232">
        <v>2081.8980000000001</v>
      </c>
      <c r="I303" s="233"/>
      <c r="J303" s="229"/>
      <c r="K303" s="229"/>
      <c r="L303" s="234"/>
      <c r="M303" s="235"/>
      <c r="N303" s="236"/>
      <c r="O303" s="236"/>
      <c r="P303" s="236"/>
      <c r="Q303" s="236"/>
      <c r="R303" s="236"/>
      <c r="S303" s="236"/>
      <c r="T303" s="237"/>
      <c r="AT303" s="238" t="s">
        <v>272</v>
      </c>
      <c r="AU303" s="238" t="s">
        <v>73</v>
      </c>
      <c r="AV303" s="15" t="s">
        <v>270</v>
      </c>
      <c r="AW303" s="15" t="s">
        <v>30</v>
      </c>
      <c r="AX303" s="15" t="s">
        <v>71</v>
      </c>
      <c r="AY303" s="238" t="s">
        <v>263</v>
      </c>
    </row>
    <row r="304" spans="1:65" s="2" customFormat="1" ht="24.2" customHeight="1">
      <c r="A304" s="35"/>
      <c r="B304" s="36"/>
      <c r="C304" s="261" t="s">
        <v>573</v>
      </c>
      <c r="D304" s="261" t="s">
        <v>401</v>
      </c>
      <c r="E304" s="262" t="s">
        <v>5580</v>
      </c>
      <c r="F304" s="263" t="s">
        <v>5581</v>
      </c>
      <c r="G304" s="264" t="s">
        <v>269</v>
      </c>
      <c r="H304" s="265">
        <v>2426.4520000000002</v>
      </c>
      <c r="I304" s="266"/>
      <c r="J304" s="267">
        <f>ROUND(I304*H304,2)</f>
        <v>0</v>
      </c>
      <c r="K304" s="268"/>
      <c r="L304" s="269"/>
      <c r="M304" s="270" t="s">
        <v>1</v>
      </c>
      <c r="N304" s="271" t="s">
        <v>38</v>
      </c>
      <c r="O304" s="72"/>
      <c r="P304" s="201">
        <f>O304*H304</f>
        <v>0</v>
      </c>
      <c r="Q304" s="201">
        <v>1.0499999999999999E-3</v>
      </c>
      <c r="R304" s="201">
        <f>Q304*H304</f>
        <v>2.5477745999999999</v>
      </c>
      <c r="S304" s="201">
        <v>0</v>
      </c>
      <c r="T304" s="202">
        <f>S304*H304</f>
        <v>0</v>
      </c>
      <c r="U304" s="35"/>
      <c r="V304" s="35"/>
      <c r="W304" s="35"/>
      <c r="X304" s="35"/>
      <c r="Y304" s="35"/>
      <c r="Z304" s="35"/>
      <c r="AA304" s="35"/>
      <c r="AB304" s="35"/>
      <c r="AC304" s="35"/>
      <c r="AD304" s="35"/>
      <c r="AE304" s="35"/>
      <c r="AR304" s="203" t="s">
        <v>542</v>
      </c>
      <c r="AT304" s="203" t="s">
        <v>401</v>
      </c>
      <c r="AU304" s="203" t="s">
        <v>73</v>
      </c>
      <c r="AY304" s="18" t="s">
        <v>263</v>
      </c>
      <c r="BE304" s="204">
        <f>IF(N304="základní",J304,0)</f>
        <v>0</v>
      </c>
      <c r="BF304" s="204">
        <f>IF(N304="snížená",J304,0)</f>
        <v>0</v>
      </c>
      <c r="BG304" s="204">
        <f>IF(N304="zákl. přenesená",J304,0)</f>
        <v>0</v>
      </c>
      <c r="BH304" s="204">
        <f>IF(N304="sníž. přenesená",J304,0)</f>
        <v>0</v>
      </c>
      <c r="BI304" s="204">
        <f>IF(N304="nulová",J304,0)</f>
        <v>0</v>
      </c>
      <c r="BJ304" s="18" t="s">
        <v>71</v>
      </c>
      <c r="BK304" s="204">
        <f>ROUND(I304*H304,2)</f>
        <v>0</v>
      </c>
      <c r="BL304" s="18" t="s">
        <v>416</v>
      </c>
      <c r="BM304" s="203" t="s">
        <v>5582</v>
      </c>
    </row>
    <row r="305" spans="1:65" s="13" customFormat="1">
      <c r="B305" s="205"/>
      <c r="C305" s="206"/>
      <c r="D305" s="207" t="s">
        <v>272</v>
      </c>
      <c r="E305" s="206"/>
      <c r="F305" s="209" t="s">
        <v>5583</v>
      </c>
      <c r="G305" s="206"/>
      <c r="H305" s="210">
        <v>2426.4520000000002</v>
      </c>
      <c r="I305" s="211"/>
      <c r="J305" s="206"/>
      <c r="K305" s="206"/>
      <c r="L305" s="212"/>
      <c r="M305" s="213"/>
      <c r="N305" s="214"/>
      <c r="O305" s="214"/>
      <c r="P305" s="214"/>
      <c r="Q305" s="214"/>
      <c r="R305" s="214"/>
      <c r="S305" s="214"/>
      <c r="T305" s="215"/>
      <c r="AT305" s="216" t="s">
        <v>272</v>
      </c>
      <c r="AU305" s="216" t="s">
        <v>73</v>
      </c>
      <c r="AV305" s="13" t="s">
        <v>73</v>
      </c>
      <c r="AW305" s="13" t="s">
        <v>4</v>
      </c>
      <c r="AX305" s="13" t="s">
        <v>71</v>
      </c>
      <c r="AY305" s="216" t="s">
        <v>263</v>
      </c>
    </row>
    <row r="306" spans="1:65" s="2" customFormat="1" ht="24.2" customHeight="1">
      <c r="A306" s="35"/>
      <c r="B306" s="36"/>
      <c r="C306" s="191" t="s">
        <v>701</v>
      </c>
      <c r="D306" s="191" t="s">
        <v>266</v>
      </c>
      <c r="E306" s="192" t="s">
        <v>5584</v>
      </c>
      <c r="F306" s="193" t="s">
        <v>5585</v>
      </c>
      <c r="G306" s="194" t="s">
        <v>269</v>
      </c>
      <c r="H306" s="195">
        <v>87.85</v>
      </c>
      <c r="I306" s="196"/>
      <c r="J306" s="197">
        <f>ROUND(I306*H306,2)</f>
        <v>0</v>
      </c>
      <c r="K306" s="198"/>
      <c r="L306" s="40"/>
      <c r="M306" s="199" t="s">
        <v>1</v>
      </c>
      <c r="N306" s="200" t="s">
        <v>38</v>
      </c>
      <c r="O306" s="72"/>
      <c r="P306" s="201">
        <f>O306*H306</f>
        <v>0</v>
      </c>
      <c r="Q306" s="201">
        <v>0</v>
      </c>
      <c r="R306" s="201">
        <f>Q306*H306</f>
        <v>0</v>
      </c>
      <c r="S306" s="201">
        <v>0</v>
      </c>
      <c r="T306" s="202">
        <f>S306*H306</f>
        <v>0</v>
      </c>
      <c r="U306" s="35"/>
      <c r="V306" s="35"/>
      <c r="W306" s="35"/>
      <c r="X306" s="35"/>
      <c r="Y306" s="35"/>
      <c r="Z306" s="35"/>
      <c r="AA306" s="35"/>
      <c r="AB306" s="35"/>
      <c r="AC306" s="35"/>
      <c r="AD306" s="35"/>
      <c r="AE306" s="35"/>
      <c r="AR306" s="203" t="s">
        <v>416</v>
      </c>
      <c r="AT306" s="203" t="s">
        <v>266</v>
      </c>
      <c r="AU306" s="203" t="s">
        <v>73</v>
      </c>
      <c r="AY306" s="18" t="s">
        <v>263</v>
      </c>
      <c r="BE306" s="204">
        <f>IF(N306="základní",J306,0)</f>
        <v>0</v>
      </c>
      <c r="BF306" s="204">
        <f>IF(N306="snížená",J306,0)</f>
        <v>0</v>
      </c>
      <c r="BG306" s="204">
        <f>IF(N306="zákl. přenesená",J306,0)</f>
        <v>0</v>
      </c>
      <c r="BH306" s="204">
        <f>IF(N306="sníž. přenesená",J306,0)</f>
        <v>0</v>
      </c>
      <c r="BI306" s="204">
        <f>IF(N306="nulová",J306,0)</f>
        <v>0</v>
      </c>
      <c r="BJ306" s="18" t="s">
        <v>71</v>
      </c>
      <c r="BK306" s="204">
        <f>ROUND(I306*H306,2)</f>
        <v>0</v>
      </c>
      <c r="BL306" s="18" t="s">
        <v>416</v>
      </c>
      <c r="BM306" s="203" t="s">
        <v>5586</v>
      </c>
    </row>
    <row r="307" spans="1:65" s="13" customFormat="1">
      <c r="B307" s="205"/>
      <c r="C307" s="206"/>
      <c r="D307" s="207" t="s">
        <v>272</v>
      </c>
      <c r="E307" s="208" t="s">
        <v>1</v>
      </c>
      <c r="F307" s="209" t="s">
        <v>5555</v>
      </c>
      <c r="G307" s="206"/>
      <c r="H307" s="210">
        <v>87.85</v>
      </c>
      <c r="I307" s="211"/>
      <c r="J307" s="206"/>
      <c r="K307" s="206"/>
      <c r="L307" s="212"/>
      <c r="M307" s="213"/>
      <c r="N307" s="214"/>
      <c r="O307" s="214"/>
      <c r="P307" s="214"/>
      <c r="Q307" s="214"/>
      <c r="R307" s="214"/>
      <c r="S307" s="214"/>
      <c r="T307" s="215"/>
      <c r="AT307" s="216" t="s">
        <v>272</v>
      </c>
      <c r="AU307" s="216" t="s">
        <v>73</v>
      </c>
      <c r="AV307" s="13" t="s">
        <v>73</v>
      </c>
      <c r="AW307" s="13" t="s">
        <v>30</v>
      </c>
      <c r="AX307" s="13" t="s">
        <v>71</v>
      </c>
      <c r="AY307" s="216" t="s">
        <v>263</v>
      </c>
    </row>
    <row r="308" spans="1:65" s="2" customFormat="1" ht="24.2" customHeight="1">
      <c r="A308" s="35"/>
      <c r="B308" s="36"/>
      <c r="C308" s="261" t="s">
        <v>579</v>
      </c>
      <c r="D308" s="261" t="s">
        <v>401</v>
      </c>
      <c r="E308" s="262" t="s">
        <v>5580</v>
      </c>
      <c r="F308" s="263" t="s">
        <v>5581</v>
      </c>
      <c r="G308" s="264" t="s">
        <v>269</v>
      </c>
      <c r="H308" s="265">
        <v>107.265</v>
      </c>
      <c r="I308" s="266"/>
      <c r="J308" s="267">
        <f>ROUND(I308*H308,2)</f>
        <v>0</v>
      </c>
      <c r="K308" s="268"/>
      <c r="L308" s="269"/>
      <c r="M308" s="270" t="s">
        <v>1</v>
      </c>
      <c r="N308" s="271" t="s">
        <v>38</v>
      </c>
      <c r="O308" s="72"/>
      <c r="P308" s="201">
        <f>O308*H308</f>
        <v>0</v>
      </c>
      <c r="Q308" s="201">
        <v>1.0499999999999999E-3</v>
      </c>
      <c r="R308" s="201">
        <f>Q308*H308</f>
        <v>0.11262825</v>
      </c>
      <c r="S308" s="201">
        <v>0</v>
      </c>
      <c r="T308" s="202">
        <f>S308*H308</f>
        <v>0</v>
      </c>
      <c r="U308" s="35"/>
      <c r="V308" s="35"/>
      <c r="W308" s="35"/>
      <c r="X308" s="35"/>
      <c r="Y308" s="35"/>
      <c r="Z308" s="35"/>
      <c r="AA308" s="35"/>
      <c r="AB308" s="35"/>
      <c r="AC308" s="35"/>
      <c r="AD308" s="35"/>
      <c r="AE308" s="35"/>
      <c r="AR308" s="203" t="s">
        <v>542</v>
      </c>
      <c r="AT308" s="203" t="s">
        <v>401</v>
      </c>
      <c r="AU308" s="203" t="s">
        <v>73</v>
      </c>
      <c r="AY308" s="18" t="s">
        <v>263</v>
      </c>
      <c r="BE308" s="204">
        <f>IF(N308="základní",J308,0)</f>
        <v>0</v>
      </c>
      <c r="BF308" s="204">
        <f>IF(N308="snížená",J308,0)</f>
        <v>0</v>
      </c>
      <c r="BG308" s="204">
        <f>IF(N308="zákl. přenesená",J308,0)</f>
        <v>0</v>
      </c>
      <c r="BH308" s="204">
        <f>IF(N308="sníž. přenesená",J308,0)</f>
        <v>0</v>
      </c>
      <c r="BI308" s="204">
        <f>IF(N308="nulová",J308,0)</f>
        <v>0</v>
      </c>
      <c r="BJ308" s="18" t="s">
        <v>71</v>
      </c>
      <c r="BK308" s="204">
        <f>ROUND(I308*H308,2)</f>
        <v>0</v>
      </c>
      <c r="BL308" s="18" t="s">
        <v>416</v>
      </c>
      <c r="BM308" s="203" t="s">
        <v>5587</v>
      </c>
    </row>
    <row r="309" spans="1:65" s="13" customFormat="1">
      <c r="B309" s="205"/>
      <c r="C309" s="206"/>
      <c r="D309" s="207" t="s">
        <v>272</v>
      </c>
      <c r="E309" s="206"/>
      <c r="F309" s="209" t="s">
        <v>5588</v>
      </c>
      <c r="G309" s="206"/>
      <c r="H309" s="210">
        <v>107.265</v>
      </c>
      <c r="I309" s="211"/>
      <c r="J309" s="206"/>
      <c r="K309" s="206"/>
      <c r="L309" s="212"/>
      <c r="M309" s="213"/>
      <c r="N309" s="214"/>
      <c r="O309" s="214"/>
      <c r="P309" s="214"/>
      <c r="Q309" s="214"/>
      <c r="R309" s="214"/>
      <c r="S309" s="214"/>
      <c r="T309" s="215"/>
      <c r="AT309" s="216" t="s">
        <v>272</v>
      </c>
      <c r="AU309" s="216" t="s">
        <v>73</v>
      </c>
      <c r="AV309" s="13" t="s">
        <v>73</v>
      </c>
      <c r="AW309" s="13" t="s">
        <v>4</v>
      </c>
      <c r="AX309" s="13" t="s">
        <v>71</v>
      </c>
      <c r="AY309" s="216" t="s">
        <v>263</v>
      </c>
    </row>
    <row r="310" spans="1:65" s="2" customFormat="1" ht="24.2" customHeight="1">
      <c r="A310" s="35"/>
      <c r="B310" s="36"/>
      <c r="C310" s="191" t="s">
        <v>717</v>
      </c>
      <c r="D310" s="191" t="s">
        <v>266</v>
      </c>
      <c r="E310" s="192" t="s">
        <v>5589</v>
      </c>
      <c r="F310" s="193" t="s">
        <v>5590</v>
      </c>
      <c r="G310" s="194" t="s">
        <v>2787</v>
      </c>
      <c r="H310" s="272"/>
      <c r="I310" s="196"/>
      <c r="J310" s="197">
        <f>ROUND(I310*H310,2)</f>
        <v>0</v>
      </c>
      <c r="K310" s="198"/>
      <c r="L310" s="40"/>
      <c r="M310" s="243" t="s">
        <v>1</v>
      </c>
      <c r="N310" s="244" t="s">
        <v>38</v>
      </c>
      <c r="O310" s="245"/>
      <c r="P310" s="246">
        <f>O310*H310</f>
        <v>0</v>
      </c>
      <c r="Q310" s="246">
        <v>0</v>
      </c>
      <c r="R310" s="246">
        <f>Q310*H310</f>
        <v>0</v>
      </c>
      <c r="S310" s="246">
        <v>0</v>
      </c>
      <c r="T310" s="247">
        <f>S310*H310</f>
        <v>0</v>
      </c>
      <c r="U310" s="35"/>
      <c r="V310" s="35"/>
      <c r="W310" s="35"/>
      <c r="X310" s="35"/>
      <c r="Y310" s="35"/>
      <c r="Z310" s="35"/>
      <c r="AA310" s="35"/>
      <c r="AB310" s="35"/>
      <c r="AC310" s="35"/>
      <c r="AD310" s="35"/>
      <c r="AE310" s="35"/>
      <c r="AR310" s="203" t="s">
        <v>416</v>
      </c>
      <c r="AT310" s="203" t="s">
        <v>266</v>
      </c>
      <c r="AU310" s="203" t="s">
        <v>73</v>
      </c>
      <c r="AY310" s="18" t="s">
        <v>263</v>
      </c>
      <c r="BE310" s="204">
        <f>IF(N310="základní",J310,0)</f>
        <v>0</v>
      </c>
      <c r="BF310" s="204">
        <f>IF(N310="snížená",J310,0)</f>
        <v>0</v>
      </c>
      <c r="BG310" s="204">
        <f>IF(N310="zákl. přenesená",J310,0)</f>
        <v>0</v>
      </c>
      <c r="BH310" s="204">
        <f>IF(N310="sníž. přenesená",J310,0)</f>
        <v>0</v>
      </c>
      <c r="BI310" s="204">
        <f>IF(N310="nulová",J310,0)</f>
        <v>0</v>
      </c>
      <c r="BJ310" s="18" t="s">
        <v>71</v>
      </c>
      <c r="BK310" s="204">
        <f>ROUND(I310*H310,2)</f>
        <v>0</v>
      </c>
      <c r="BL310" s="18" t="s">
        <v>416</v>
      </c>
      <c r="BM310" s="203" t="s">
        <v>5591</v>
      </c>
    </row>
    <row r="311" spans="1:65" s="2" customFormat="1" ht="6.95" customHeight="1">
      <c r="A311" s="35"/>
      <c r="B311" s="55"/>
      <c r="C311" s="56"/>
      <c r="D311" s="56"/>
      <c r="E311" s="56"/>
      <c r="F311" s="56"/>
      <c r="G311" s="56"/>
      <c r="H311" s="56"/>
      <c r="I311" s="56"/>
      <c r="J311" s="56"/>
      <c r="K311" s="56"/>
      <c r="L311" s="40"/>
      <c r="M311" s="35"/>
      <c r="O311" s="35"/>
      <c r="P311" s="35"/>
      <c r="Q311" s="35"/>
      <c r="R311" s="35"/>
      <c r="S311" s="35"/>
      <c r="T311" s="35"/>
      <c r="U311" s="35"/>
      <c r="V311" s="35"/>
      <c r="W311" s="35"/>
      <c r="X311" s="35"/>
      <c r="Y311" s="35"/>
      <c r="Z311" s="35"/>
      <c r="AA311" s="35"/>
      <c r="AB311" s="35"/>
      <c r="AC311" s="35"/>
      <c r="AD311" s="35"/>
      <c r="AE311" s="35"/>
    </row>
  </sheetData>
  <sheetProtection algorithmName="SHA-512" hashValue="34Zvt00SiERCwszaAUfo/BsVZXvxDJAabDZtj2nuf0h6JDGtSg+lNuyjxGsiI0hgigRY6uc6d6Ab6OvPVO42Ag==" saltValue="vqbIqf1wbwvhP7IKamxJXQ==" spinCount="100000" sheet="1" formatColumns="0" formatRows="0" autoFilter="0"/>
  <autoFilter ref="C129:K310" xr:uid="{00000000-0009-0000-0000-000022000000}"/>
  <mergeCells count="12">
    <mergeCell ref="E122:H122"/>
    <mergeCell ref="L2:V2"/>
    <mergeCell ref="E85:H85"/>
    <mergeCell ref="E87:H87"/>
    <mergeCell ref="E89:H89"/>
    <mergeCell ref="E118:H118"/>
    <mergeCell ref="E120:H120"/>
    <mergeCell ref="E7:H7"/>
    <mergeCell ref="E9:H9"/>
    <mergeCell ref="E11:H11"/>
    <mergeCell ref="E20:H20"/>
    <mergeCell ref="E29:H29"/>
  </mergeCells>
  <pageMargins left="0.39374999999999999" right="0.39374999999999999" top="0.39374999999999999" bottom="0.39374999999999999" header="0" footer="0"/>
  <pageSetup paperSize="9" scale="88" fitToHeight="100" orientation="portrait" blackAndWhite="1" r:id="rId1"/>
  <headerFooter>
    <oddHeader>&amp;L&amp;"Arial"&amp;8&amp;K000000INTERNAL&amp;1#</oddHeader>
    <oddFooter>&amp;CStrana &amp;P z &amp;N</oddFoot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List36">
    <pageSetUpPr fitToPage="1"/>
  </sheetPr>
  <dimension ref="A2:BM152"/>
  <sheetViews>
    <sheetView showGridLines="0" workbookViewId="0">
      <selection activeCell="E20" sqref="E20:H20"/>
    </sheetView>
  </sheetViews>
  <sheetFormatPr defaultRowHeight="11.25"/>
  <cols>
    <col min="1" max="1" width="8.33203125" style="1" customWidth="1"/>
    <col min="2" max="2" width="1.1640625" style="1" customWidth="1"/>
    <col min="3" max="3" width="4.1640625" style="1" customWidth="1"/>
    <col min="4" max="4" width="4.33203125" style="1" customWidth="1"/>
    <col min="5" max="5" width="17.1640625" style="1" customWidth="1"/>
    <col min="6" max="6" width="50.83203125" style="1" customWidth="1"/>
    <col min="7" max="7" width="7.5" style="1" customWidth="1"/>
    <col min="8" max="8" width="14" style="1" customWidth="1"/>
    <col min="9" max="9" width="15.83203125" style="1" customWidth="1"/>
    <col min="10" max="10" width="22.33203125" style="1" customWidth="1"/>
    <col min="11" max="11" width="22.33203125" style="1" hidden="1" customWidth="1"/>
    <col min="12" max="12" width="9.33203125" style="1" customWidth="1"/>
    <col min="13" max="13" width="10.83203125" style="1" hidden="1" customWidth="1"/>
    <col min="14" max="14" width="9.33203125" style="1" hidden="1"/>
    <col min="15" max="20" width="14.1640625" style="1" hidden="1" customWidth="1"/>
    <col min="21" max="21" width="16.33203125" style="1" hidden="1" customWidth="1"/>
    <col min="22" max="22" width="12.33203125" style="1" customWidth="1"/>
    <col min="23" max="23" width="16.33203125" style="1" customWidth="1"/>
    <col min="24" max="24" width="12.33203125" style="1" customWidth="1"/>
    <col min="25" max="25" width="15" style="1" customWidth="1"/>
    <col min="26" max="26" width="11" style="1" customWidth="1"/>
    <col min="27" max="27" width="15" style="1" customWidth="1"/>
    <col min="28" max="28" width="16.33203125" style="1" customWidth="1"/>
    <col min="29" max="29" width="11" style="1" customWidth="1"/>
    <col min="30" max="30" width="15" style="1" customWidth="1"/>
    <col min="31" max="31" width="16.33203125" style="1" customWidth="1"/>
    <col min="44" max="65" width="9.33203125" style="1" hidden="1"/>
  </cols>
  <sheetData>
    <row r="2" spans="1:46" s="1" customFormat="1" ht="36.950000000000003" customHeight="1">
      <c r="L2" s="383"/>
      <c r="M2" s="383"/>
      <c r="N2" s="383"/>
      <c r="O2" s="383"/>
      <c r="P2" s="383"/>
      <c r="Q2" s="383"/>
      <c r="R2" s="383"/>
      <c r="S2" s="383"/>
      <c r="T2" s="383"/>
      <c r="U2" s="383"/>
      <c r="V2" s="383"/>
      <c r="AT2" s="18" t="s">
        <v>174</v>
      </c>
    </row>
    <row r="3" spans="1:46" s="1" customFormat="1" ht="6.95" customHeight="1">
      <c r="B3" s="114"/>
      <c r="C3" s="115"/>
      <c r="D3" s="115"/>
      <c r="E3" s="115"/>
      <c r="F3" s="115"/>
      <c r="G3" s="115"/>
      <c r="H3" s="115"/>
      <c r="I3" s="115"/>
      <c r="J3" s="115"/>
      <c r="K3" s="115"/>
      <c r="L3" s="21"/>
      <c r="AT3" s="18" t="s">
        <v>73</v>
      </c>
    </row>
    <row r="4" spans="1:46" s="1" customFormat="1" ht="24.95" customHeight="1">
      <c r="B4" s="21"/>
      <c r="D4" s="116" t="s">
        <v>240</v>
      </c>
      <c r="L4" s="21"/>
      <c r="M4" s="117" t="s">
        <v>10</v>
      </c>
      <c r="AT4" s="18" t="s">
        <v>4</v>
      </c>
    </row>
    <row r="5" spans="1:46" s="1" customFormat="1" ht="6.95" customHeight="1">
      <c r="B5" s="21"/>
      <c r="L5" s="21"/>
    </row>
    <row r="6" spans="1:46" s="1" customFormat="1" ht="12" customHeight="1">
      <c r="B6" s="21"/>
      <c r="D6" s="118" t="s">
        <v>15</v>
      </c>
      <c r="L6" s="21"/>
    </row>
    <row r="7" spans="1:46" s="1" customFormat="1" ht="16.5" customHeight="1">
      <c r="B7" s="21"/>
      <c r="E7" s="412" t="str">
        <f>'Rekapitulace stavby'!K6</f>
        <v>Modernizace teplárny OB6</v>
      </c>
      <c r="F7" s="413"/>
      <c r="G7" s="413"/>
      <c r="H7" s="413"/>
      <c r="L7" s="21"/>
    </row>
    <row r="8" spans="1:46" s="1" customFormat="1" ht="12" customHeight="1">
      <c r="B8" s="21"/>
      <c r="D8" s="118" t="s">
        <v>241</v>
      </c>
      <c r="L8" s="21"/>
    </row>
    <row r="9" spans="1:46" s="2" customFormat="1" ht="23.25" customHeight="1">
      <c r="A9" s="35"/>
      <c r="B9" s="40"/>
      <c r="C9" s="35"/>
      <c r="D9" s="35"/>
      <c r="E9" s="412" t="s">
        <v>5433</v>
      </c>
      <c r="F9" s="415"/>
      <c r="G9" s="415"/>
      <c r="H9" s="415"/>
      <c r="I9" s="35"/>
      <c r="J9" s="35"/>
      <c r="K9" s="35"/>
      <c r="L9" s="52"/>
      <c r="S9" s="35"/>
      <c r="T9" s="35"/>
      <c r="U9" s="35"/>
      <c r="V9" s="35"/>
      <c r="W9" s="35"/>
      <c r="X9" s="35"/>
      <c r="Y9" s="35"/>
      <c r="Z9" s="35"/>
      <c r="AA9" s="35"/>
      <c r="AB9" s="35"/>
      <c r="AC9" s="35"/>
      <c r="AD9" s="35"/>
      <c r="AE9" s="35"/>
    </row>
    <row r="10" spans="1:46" s="2" customFormat="1" ht="12" customHeight="1">
      <c r="A10" s="35"/>
      <c r="B10" s="40"/>
      <c r="C10" s="35"/>
      <c r="D10" s="118" t="s">
        <v>432</v>
      </c>
      <c r="E10" s="35"/>
      <c r="F10" s="35"/>
      <c r="G10" s="35"/>
      <c r="H10" s="35"/>
      <c r="I10" s="35"/>
      <c r="J10" s="35"/>
      <c r="K10" s="35"/>
      <c r="L10" s="52"/>
      <c r="S10" s="35"/>
      <c r="T10" s="35"/>
      <c r="U10" s="35"/>
      <c r="V10" s="35"/>
      <c r="W10" s="35"/>
      <c r="X10" s="35"/>
      <c r="Y10" s="35"/>
      <c r="Z10" s="35"/>
      <c r="AA10" s="35"/>
      <c r="AB10" s="35"/>
      <c r="AC10" s="35"/>
      <c r="AD10" s="35"/>
      <c r="AE10" s="35"/>
    </row>
    <row r="11" spans="1:46" s="2" customFormat="1" ht="16.5" customHeight="1">
      <c r="A11" s="35"/>
      <c r="B11" s="40"/>
      <c r="C11" s="35"/>
      <c r="D11" s="35"/>
      <c r="E11" s="414" t="s">
        <v>5592</v>
      </c>
      <c r="F11" s="415"/>
      <c r="G11" s="415"/>
      <c r="H11" s="415"/>
      <c r="I11" s="35"/>
      <c r="J11" s="35"/>
      <c r="K11" s="35"/>
      <c r="L11" s="52"/>
      <c r="S11" s="35"/>
      <c r="T11" s="35"/>
      <c r="U11" s="35"/>
      <c r="V11" s="35"/>
      <c r="W11" s="35"/>
      <c r="X11" s="35"/>
      <c r="Y11" s="35"/>
      <c r="Z11" s="35"/>
      <c r="AA11" s="35"/>
      <c r="AB11" s="35"/>
      <c r="AC11" s="35"/>
      <c r="AD11" s="35"/>
      <c r="AE11" s="35"/>
    </row>
    <row r="12" spans="1:46" s="2" customFormat="1">
      <c r="A12" s="35"/>
      <c r="B12" s="40"/>
      <c r="C12" s="35"/>
      <c r="D12" s="35"/>
      <c r="E12" s="35"/>
      <c r="F12" s="35"/>
      <c r="G12" s="35"/>
      <c r="H12" s="35"/>
      <c r="I12" s="35"/>
      <c r="J12" s="35"/>
      <c r="K12" s="35"/>
      <c r="L12" s="52"/>
      <c r="S12" s="35"/>
      <c r="T12" s="35"/>
      <c r="U12" s="35"/>
      <c r="V12" s="35"/>
      <c r="W12" s="35"/>
      <c r="X12" s="35"/>
      <c r="Y12" s="35"/>
      <c r="Z12" s="35"/>
      <c r="AA12" s="35"/>
      <c r="AB12" s="35"/>
      <c r="AC12" s="35"/>
      <c r="AD12" s="35"/>
      <c r="AE12" s="35"/>
    </row>
    <row r="13" spans="1:46" s="2" customFormat="1" ht="12" customHeight="1">
      <c r="A13" s="35"/>
      <c r="B13" s="40"/>
      <c r="C13" s="35"/>
      <c r="D13" s="118" t="s">
        <v>17</v>
      </c>
      <c r="E13" s="35"/>
      <c r="F13" s="109" t="s">
        <v>1</v>
      </c>
      <c r="G13" s="35"/>
      <c r="H13" s="35"/>
      <c r="I13" s="118" t="s">
        <v>18</v>
      </c>
      <c r="J13" s="109" t="s">
        <v>1</v>
      </c>
      <c r="K13" s="35"/>
      <c r="L13" s="52"/>
      <c r="S13" s="35"/>
      <c r="T13" s="35"/>
      <c r="U13" s="35"/>
      <c r="V13" s="35"/>
      <c r="W13" s="35"/>
      <c r="X13" s="35"/>
      <c r="Y13" s="35"/>
      <c r="Z13" s="35"/>
      <c r="AA13" s="35"/>
      <c r="AB13" s="35"/>
      <c r="AC13" s="35"/>
      <c r="AD13" s="35"/>
      <c r="AE13" s="35"/>
    </row>
    <row r="14" spans="1:46" s="2" customFormat="1" ht="12" customHeight="1">
      <c r="A14" s="35"/>
      <c r="B14" s="40"/>
      <c r="C14" s="35"/>
      <c r="D14" s="118" t="s">
        <v>19</v>
      </c>
      <c r="E14" s="35"/>
      <c r="F14" s="109" t="s">
        <v>20</v>
      </c>
      <c r="G14" s="35"/>
      <c r="H14" s="35"/>
      <c r="I14" s="118" t="s">
        <v>21</v>
      </c>
      <c r="J14" s="119">
        <f>'Rekapitulace stavby'!AN8</f>
        <v>45363</v>
      </c>
      <c r="K14" s="35"/>
      <c r="L14" s="52"/>
      <c r="S14" s="35"/>
      <c r="T14" s="35"/>
      <c r="U14" s="35"/>
      <c r="V14" s="35"/>
      <c r="W14" s="35"/>
      <c r="X14" s="35"/>
      <c r="Y14" s="35"/>
      <c r="Z14" s="35"/>
      <c r="AA14" s="35"/>
      <c r="AB14" s="35"/>
      <c r="AC14" s="35"/>
      <c r="AD14" s="35"/>
      <c r="AE14" s="35"/>
    </row>
    <row r="15" spans="1:46" s="2" customFormat="1" ht="10.9" customHeight="1">
      <c r="A15" s="35"/>
      <c r="B15" s="40"/>
      <c r="C15" s="35"/>
      <c r="D15" s="35"/>
      <c r="E15" s="35"/>
      <c r="F15" s="35"/>
      <c r="G15" s="35"/>
      <c r="H15" s="35"/>
      <c r="I15" s="35"/>
      <c r="J15" s="35"/>
      <c r="K15" s="35"/>
      <c r="L15" s="52"/>
      <c r="S15" s="35"/>
      <c r="T15" s="35"/>
      <c r="U15" s="35"/>
      <c r="V15" s="35"/>
      <c r="W15" s="35"/>
      <c r="X15" s="35"/>
      <c r="Y15" s="35"/>
      <c r="Z15" s="35"/>
      <c r="AA15" s="35"/>
      <c r="AB15" s="35"/>
      <c r="AC15" s="35"/>
      <c r="AD15" s="35"/>
      <c r="AE15" s="35"/>
    </row>
    <row r="16" spans="1:46" s="2" customFormat="1" ht="12" customHeight="1">
      <c r="A16" s="35"/>
      <c r="B16" s="40"/>
      <c r="C16" s="35"/>
      <c r="D16" s="118" t="s">
        <v>22</v>
      </c>
      <c r="E16" s="35"/>
      <c r="F16" s="35"/>
      <c r="G16" s="35"/>
      <c r="H16" s="35"/>
      <c r="I16" s="118" t="s">
        <v>23</v>
      </c>
      <c r="J16" s="109" t="s">
        <v>1</v>
      </c>
      <c r="K16" s="35"/>
      <c r="L16" s="52"/>
      <c r="S16" s="35"/>
      <c r="T16" s="35"/>
      <c r="U16" s="35"/>
      <c r="V16" s="35"/>
      <c r="W16" s="35"/>
      <c r="X16" s="35"/>
      <c r="Y16" s="35"/>
      <c r="Z16" s="35"/>
      <c r="AA16" s="35"/>
      <c r="AB16" s="35"/>
      <c r="AC16" s="35"/>
      <c r="AD16" s="35"/>
      <c r="AE16" s="35"/>
    </row>
    <row r="17" spans="1:31" s="2" customFormat="1" ht="18" customHeight="1">
      <c r="A17" s="35"/>
      <c r="B17" s="40"/>
      <c r="C17" s="35"/>
      <c r="D17" s="35"/>
      <c r="E17" s="109" t="s">
        <v>24</v>
      </c>
      <c r="F17" s="35"/>
      <c r="G17" s="35"/>
      <c r="H17" s="35"/>
      <c r="I17" s="118" t="s">
        <v>25</v>
      </c>
      <c r="J17" s="109" t="s">
        <v>1</v>
      </c>
      <c r="K17" s="35"/>
      <c r="L17" s="52"/>
      <c r="S17" s="35"/>
      <c r="T17" s="35"/>
      <c r="U17" s="35"/>
      <c r="V17" s="35"/>
      <c r="W17" s="35"/>
      <c r="X17" s="35"/>
      <c r="Y17" s="35"/>
      <c r="Z17" s="35"/>
      <c r="AA17" s="35"/>
      <c r="AB17" s="35"/>
      <c r="AC17" s="35"/>
      <c r="AD17" s="35"/>
      <c r="AE17" s="35"/>
    </row>
    <row r="18" spans="1:31" s="2" customFormat="1" ht="6.95" customHeight="1">
      <c r="A18" s="35"/>
      <c r="B18" s="40"/>
      <c r="C18" s="35"/>
      <c r="D18" s="35"/>
      <c r="E18" s="35"/>
      <c r="F18" s="35"/>
      <c r="G18" s="35"/>
      <c r="H18" s="35"/>
      <c r="I18" s="35"/>
      <c r="J18" s="35"/>
      <c r="K18" s="35"/>
      <c r="L18" s="52"/>
      <c r="S18" s="35"/>
      <c r="T18" s="35"/>
      <c r="U18" s="35"/>
      <c r="V18" s="35"/>
      <c r="W18" s="35"/>
      <c r="X18" s="35"/>
      <c r="Y18" s="35"/>
      <c r="Z18" s="35"/>
      <c r="AA18" s="35"/>
      <c r="AB18" s="35"/>
      <c r="AC18" s="35"/>
      <c r="AD18" s="35"/>
      <c r="AE18" s="35"/>
    </row>
    <row r="19" spans="1:31" s="2" customFormat="1" ht="12" customHeight="1">
      <c r="A19" s="35"/>
      <c r="B19" s="40"/>
      <c r="C19" s="35"/>
      <c r="D19" s="118" t="s">
        <v>26</v>
      </c>
      <c r="E19" s="35"/>
      <c r="F19" s="35"/>
      <c r="G19" s="35"/>
      <c r="H19" s="35"/>
      <c r="I19" s="118" t="s">
        <v>23</v>
      </c>
      <c r="J19" s="31" t="str">
        <f>'Rekapitulace stavby'!AN13</f>
        <v>Vyplň údaj</v>
      </c>
      <c r="K19" s="35"/>
      <c r="L19" s="52"/>
      <c r="S19" s="35"/>
      <c r="T19" s="35"/>
      <c r="U19" s="35"/>
      <c r="V19" s="35"/>
      <c r="W19" s="35"/>
      <c r="X19" s="35"/>
      <c r="Y19" s="35"/>
      <c r="Z19" s="35"/>
      <c r="AA19" s="35"/>
      <c r="AB19" s="35"/>
      <c r="AC19" s="35"/>
      <c r="AD19" s="35"/>
      <c r="AE19" s="35"/>
    </row>
    <row r="20" spans="1:31" s="2" customFormat="1" ht="18" customHeight="1">
      <c r="A20" s="35"/>
      <c r="B20" s="40"/>
      <c r="C20" s="35"/>
      <c r="D20" s="35"/>
      <c r="E20" s="416" t="str">
        <f>'Rekapitulace stavby'!E14</f>
        <v>Vyplň údaj</v>
      </c>
      <c r="F20" s="417"/>
      <c r="G20" s="417"/>
      <c r="H20" s="417"/>
      <c r="I20" s="118" t="s">
        <v>25</v>
      </c>
      <c r="J20" s="31" t="str">
        <f>'Rekapitulace stavby'!AN14</f>
        <v>Vyplň údaj</v>
      </c>
      <c r="K20" s="35"/>
      <c r="L20" s="52"/>
      <c r="S20" s="35"/>
      <c r="T20" s="35"/>
      <c r="U20" s="35"/>
      <c r="V20" s="35"/>
      <c r="W20" s="35"/>
      <c r="X20" s="35"/>
      <c r="Y20" s="35"/>
      <c r="Z20" s="35"/>
      <c r="AA20" s="35"/>
      <c r="AB20" s="35"/>
      <c r="AC20" s="35"/>
      <c r="AD20" s="35"/>
      <c r="AE20" s="35"/>
    </row>
    <row r="21" spans="1:31" s="2" customFormat="1" ht="6.95" customHeight="1">
      <c r="A21" s="35"/>
      <c r="B21" s="40"/>
      <c r="C21" s="35"/>
      <c r="D21" s="35"/>
      <c r="E21" s="35"/>
      <c r="F21" s="35"/>
      <c r="G21" s="35"/>
      <c r="H21" s="35"/>
      <c r="I21" s="35"/>
      <c r="J21" s="35"/>
      <c r="K21" s="35"/>
      <c r="L21" s="52"/>
      <c r="S21" s="35"/>
      <c r="T21" s="35"/>
      <c r="U21" s="35"/>
      <c r="V21" s="35"/>
      <c r="W21" s="35"/>
      <c r="X21" s="35"/>
      <c r="Y21" s="35"/>
      <c r="Z21" s="35"/>
      <c r="AA21" s="35"/>
      <c r="AB21" s="35"/>
      <c r="AC21" s="35"/>
      <c r="AD21" s="35"/>
      <c r="AE21" s="35"/>
    </row>
    <row r="22" spans="1:31" s="2" customFormat="1" ht="12" customHeight="1">
      <c r="A22" s="35"/>
      <c r="B22" s="40"/>
      <c r="C22" s="35"/>
      <c r="D22" s="118" t="s">
        <v>28</v>
      </c>
      <c r="E22" s="35"/>
      <c r="F22" s="35"/>
      <c r="G22" s="35"/>
      <c r="H22" s="35"/>
      <c r="I22" s="118" t="s">
        <v>23</v>
      </c>
      <c r="J22" s="109" t="s">
        <v>1</v>
      </c>
      <c r="K22" s="35"/>
      <c r="L22" s="52"/>
      <c r="S22" s="35"/>
      <c r="T22" s="35"/>
      <c r="U22" s="35"/>
      <c r="V22" s="35"/>
      <c r="W22" s="35"/>
      <c r="X22" s="35"/>
      <c r="Y22" s="35"/>
      <c r="Z22" s="35"/>
      <c r="AA22" s="35"/>
      <c r="AB22" s="35"/>
      <c r="AC22" s="35"/>
      <c r="AD22" s="35"/>
      <c r="AE22" s="35"/>
    </row>
    <row r="23" spans="1:31" s="2" customFormat="1" ht="18" customHeight="1">
      <c r="A23" s="35"/>
      <c r="B23" s="40"/>
      <c r="C23" s="35"/>
      <c r="D23" s="35"/>
      <c r="E23" s="109" t="s">
        <v>29</v>
      </c>
      <c r="F23" s="35"/>
      <c r="G23" s="35"/>
      <c r="H23" s="35"/>
      <c r="I23" s="118" t="s">
        <v>25</v>
      </c>
      <c r="J23" s="109" t="s">
        <v>1</v>
      </c>
      <c r="K23" s="35"/>
      <c r="L23" s="52"/>
      <c r="S23" s="35"/>
      <c r="T23" s="35"/>
      <c r="U23" s="35"/>
      <c r="V23" s="35"/>
      <c r="W23" s="35"/>
      <c r="X23" s="35"/>
      <c r="Y23" s="35"/>
      <c r="Z23" s="35"/>
      <c r="AA23" s="35"/>
      <c r="AB23" s="35"/>
      <c r="AC23" s="35"/>
      <c r="AD23" s="35"/>
      <c r="AE23" s="35"/>
    </row>
    <row r="24" spans="1:31" s="2" customFormat="1" ht="6.95" customHeight="1">
      <c r="A24" s="35"/>
      <c r="B24" s="40"/>
      <c r="C24" s="35"/>
      <c r="D24" s="35"/>
      <c r="E24" s="35"/>
      <c r="F24" s="35"/>
      <c r="G24" s="35"/>
      <c r="H24" s="35"/>
      <c r="I24" s="35"/>
      <c r="J24" s="35"/>
      <c r="K24" s="35"/>
      <c r="L24" s="52"/>
      <c r="S24" s="35"/>
      <c r="T24" s="35"/>
      <c r="U24" s="35"/>
      <c r="V24" s="35"/>
      <c r="W24" s="35"/>
      <c r="X24" s="35"/>
      <c r="Y24" s="35"/>
      <c r="Z24" s="35"/>
      <c r="AA24" s="35"/>
      <c r="AB24" s="35"/>
      <c r="AC24" s="35"/>
      <c r="AD24" s="35"/>
      <c r="AE24" s="35"/>
    </row>
    <row r="25" spans="1:31" s="2" customFormat="1" ht="12" customHeight="1">
      <c r="A25" s="35"/>
      <c r="B25" s="40"/>
      <c r="C25" s="35"/>
      <c r="D25" s="118" t="s">
        <v>31</v>
      </c>
      <c r="E25" s="35"/>
      <c r="F25" s="35"/>
      <c r="G25" s="35"/>
      <c r="H25" s="35"/>
      <c r="I25" s="118" t="s">
        <v>23</v>
      </c>
      <c r="J25" s="109" t="s">
        <v>1</v>
      </c>
      <c r="K25" s="35"/>
      <c r="L25" s="52"/>
      <c r="S25" s="35"/>
      <c r="T25" s="35"/>
      <c r="U25" s="35"/>
      <c r="V25" s="35"/>
      <c r="W25" s="35"/>
      <c r="X25" s="35"/>
      <c r="Y25" s="35"/>
      <c r="Z25" s="35"/>
      <c r="AA25" s="35"/>
      <c r="AB25" s="35"/>
      <c r="AC25" s="35"/>
      <c r="AD25" s="35"/>
      <c r="AE25" s="35"/>
    </row>
    <row r="26" spans="1:31" s="2" customFormat="1" ht="18" customHeight="1">
      <c r="A26" s="35"/>
      <c r="B26" s="40"/>
      <c r="C26" s="35"/>
      <c r="D26" s="35"/>
      <c r="E26" s="109" t="s">
        <v>29</v>
      </c>
      <c r="F26" s="35"/>
      <c r="G26" s="35"/>
      <c r="H26" s="35"/>
      <c r="I26" s="118" t="s">
        <v>25</v>
      </c>
      <c r="J26" s="109" t="s">
        <v>1</v>
      </c>
      <c r="K26" s="35"/>
      <c r="L26" s="52"/>
      <c r="S26" s="35"/>
      <c r="T26" s="35"/>
      <c r="U26" s="35"/>
      <c r="V26" s="35"/>
      <c r="W26" s="35"/>
      <c r="X26" s="35"/>
      <c r="Y26" s="35"/>
      <c r="Z26" s="35"/>
      <c r="AA26" s="35"/>
      <c r="AB26" s="35"/>
      <c r="AC26" s="35"/>
      <c r="AD26" s="35"/>
      <c r="AE26" s="35"/>
    </row>
    <row r="27" spans="1:31" s="2" customFormat="1" ht="6.95" customHeight="1">
      <c r="A27" s="35"/>
      <c r="B27" s="40"/>
      <c r="C27" s="35"/>
      <c r="D27" s="35"/>
      <c r="E27" s="35"/>
      <c r="F27" s="35"/>
      <c r="G27" s="35"/>
      <c r="H27" s="35"/>
      <c r="I27" s="35"/>
      <c r="J27" s="35"/>
      <c r="K27" s="35"/>
      <c r="L27" s="52"/>
      <c r="S27" s="35"/>
      <c r="T27" s="35"/>
      <c r="U27" s="35"/>
      <c r="V27" s="35"/>
      <c r="W27" s="35"/>
      <c r="X27" s="35"/>
      <c r="Y27" s="35"/>
      <c r="Z27" s="35"/>
      <c r="AA27" s="35"/>
      <c r="AB27" s="35"/>
      <c r="AC27" s="35"/>
      <c r="AD27" s="35"/>
      <c r="AE27" s="35"/>
    </row>
    <row r="28" spans="1:31" s="2" customFormat="1" ht="12" customHeight="1">
      <c r="A28" s="35"/>
      <c r="B28" s="40"/>
      <c r="C28" s="35"/>
      <c r="D28" s="118" t="s">
        <v>32</v>
      </c>
      <c r="E28" s="35"/>
      <c r="F28" s="35"/>
      <c r="G28" s="35"/>
      <c r="H28" s="35"/>
      <c r="I28" s="35"/>
      <c r="J28" s="35"/>
      <c r="K28" s="35"/>
      <c r="L28" s="52"/>
      <c r="S28" s="35"/>
      <c r="T28" s="35"/>
      <c r="U28" s="35"/>
      <c r="V28" s="35"/>
      <c r="W28" s="35"/>
      <c r="X28" s="35"/>
      <c r="Y28" s="35"/>
      <c r="Z28" s="35"/>
      <c r="AA28" s="35"/>
      <c r="AB28" s="35"/>
      <c r="AC28" s="35"/>
      <c r="AD28" s="35"/>
      <c r="AE28" s="35"/>
    </row>
    <row r="29" spans="1:31" s="8" customFormat="1" ht="16.5" customHeight="1">
      <c r="A29" s="120"/>
      <c r="B29" s="121"/>
      <c r="C29" s="120"/>
      <c r="D29" s="120"/>
      <c r="E29" s="418" t="s">
        <v>1</v>
      </c>
      <c r="F29" s="418"/>
      <c r="G29" s="418"/>
      <c r="H29" s="418"/>
      <c r="I29" s="120"/>
      <c r="J29" s="120"/>
      <c r="K29" s="120"/>
      <c r="L29" s="122"/>
      <c r="S29" s="120"/>
      <c r="T29" s="120"/>
      <c r="U29" s="120"/>
      <c r="V29" s="120"/>
      <c r="W29" s="120"/>
      <c r="X29" s="120"/>
      <c r="Y29" s="120"/>
      <c r="Z29" s="120"/>
      <c r="AA29" s="120"/>
      <c r="AB29" s="120"/>
      <c r="AC29" s="120"/>
      <c r="AD29" s="120"/>
      <c r="AE29" s="120"/>
    </row>
    <row r="30" spans="1:31" s="2" customFormat="1" ht="6.95" customHeight="1">
      <c r="A30" s="35"/>
      <c r="B30" s="40"/>
      <c r="C30" s="35"/>
      <c r="D30" s="35"/>
      <c r="E30" s="35"/>
      <c r="F30" s="35"/>
      <c r="G30" s="35"/>
      <c r="H30" s="35"/>
      <c r="I30" s="35"/>
      <c r="J30" s="35"/>
      <c r="K30" s="35"/>
      <c r="L30" s="52"/>
      <c r="S30" s="35"/>
      <c r="T30" s="35"/>
      <c r="U30" s="35"/>
      <c r="V30" s="35"/>
      <c r="W30" s="35"/>
      <c r="X30" s="35"/>
      <c r="Y30" s="35"/>
      <c r="Z30" s="35"/>
      <c r="AA30" s="35"/>
      <c r="AB30" s="35"/>
      <c r="AC30" s="35"/>
      <c r="AD30" s="35"/>
      <c r="AE30" s="35"/>
    </row>
    <row r="31" spans="1:31" s="2" customFormat="1" ht="6.95" customHeight="1">
      <c r="A31" s="35"/>
      <c r="B31" s="40"/>
      <c r="C31" s="35"/>
      <c r="D31" s="123"/>
      <c r="E31" s="123"/>
      <c r="F31" s="123"/>
      <c r="G31" s="123"/>
      <c r="H31" s="123"/>
      <c r="I31" s="123"/>
      <c r="J31" s="123"/>
      <c r="K31" s="123"/>
      <c r="L31" s="52"/>
      <c r="S31" s="35"/>
      <c r="T31" s="35"/>
      <c r="U31" s="35"/>
      <c r="V31" s="35"/>
      <c r="W31" s="35"/>
      <c r="X31" s="35"/>
      <c r="Y31" s="35"/>
      <c r="Z31" s="35"/>
      <c r="AA31" s="35"/>
      <c r="AB31" s="35"/>
      <c r="AC31" s="35"/>
      <c r="AD31" s="35"/>
      <c r="AE31" s="35"/>
    </row>
    <row r="32" spans="1:31" s="2" customFormat="1" ht="25.35" customHeight="1">
      <c r="A32" s="35"/>
      <c r="B32" s="40"/>
      <c r="C32" s="35"/>
      <c r="D32" s="124" t="s">
        <v>33</v>
      </c>
      <c r="E32" s="35"/>
      <c r="F32" s="35"/>
      <c r="G32" s="35"/>
      <c r="H32" s="35"/>
      <c r="I32" s="35"/>
      <c r="J32" s="125">
        <f>ROUND(J126, 2)</f>
        <v>0</v>
      </c>
      <c r="K32" s="35"/>
      <c r="L32" s="52"/>
      <c r="S32" s="35"/>
      <c r="T32" s="35"/>
      <c r="U32" s="35"/>
      <c r="V32" s="35"/>
      <c r="W32" s="35"/>
      <c r="X32" s="35"/>
      <c r="Y32" s="35"/>
      <c r="Z32" s="35"/>
      <c r="AA32" s="35"/>
      <c r="AB32" s="35"/>
      <c r="AC32" s="35"/>
      <c r="AD32" s="35"/>
      <c r="AE32" s="35"/>
    </row>
    <row r="33" spans="1:31" s="2" customFormat="1" ht="6.95" customHeight="1">
      <c r="A33" s="35"/>
      <c r="B33" s="40"/>
      <c r="C33" s="35"/>
      <c r="D33" s="123"/>
      <c r="E33" s="123"/>
      <c r="F33" s="123"/>
      <c r="G33" s="123"/>
      <c r="H33" s="123"/>
      <c r="I33" s="123"/>
      <c r="J33" s="123"/>
      <c r="K33" s="123"/>
      <c r="L33" s="52"/>
      <c r="S33" s="35"/>
      <c r="T33" s="35"/>
      <c r="U33" s="35"/>
      <c r="V33" s="35"/>
      <c r="W33" s="35"/>
      <c r="X33" s="35"/>
      <c r="Y33" s="35"/>
      <c r="Z33" s="35"/>
      <c r="AA33" s="35"/>
      <c r="AB33" s="35"/>
      <c r="AC33" s="35"/>
      <c r="AD33" s="35"/>
      <c r="AE33" s="35"/>
    </row>
    <row r="34" spans="1:31" s="2" customFormat="1" ht="14.45" customHeight="1">
      <c r="A34" s="35"/>
      <c r="B34" s="40"/>
      <c r="C34" s="35"/>
      <c r="D34" s="35"/>
      <c r="E34" s="35"/>
      <c r="F34" s="126" t="s">
        <v>35</v>
      </c>
      <c r="G34" s="35"/>
      <c r="H34" s="35"/>
      <c r="I34" s="126" t="s">
        <v>34</v>
      </c>
      <c r="J34" s="126" t="s">
        <v>36</v>
      </c>
      <c r="K34" s="35"/>
      <c r="L34" s="52"/>
      <c r="S34" s="35"/>
      <c r="T34" s="35"/>
      <c r="U34" s="35"/>
      <c r="V34" s="35"/>
      <c r="W34" s="35"/>
      <c r="X34" s="35"/>
      <c r="Y34" s="35"/>
      <c r="Z34" s="35"/>
      <c r="AA34" s="35"/>
      <c r="AB34" s="35"/>
      <c r="AC34" s="35"/>
      <c r="AD34" s="35"/>
      <c r="AE34" s="35"/>
    </row>
    <row r="35" spans="1:31" s="2" customFormat="1" ht="14.45" customHeight="1">
      <c r="A35" s="35"/>
      <c r="B35" s="40"/>
      <c r="C35" s="35"/>
      <c r="D35" s="127" t="s">
        <v>37</v>
      </c>
      <c r="E35" s="118" t="s">
        <v>38</v>
      </c>
      <c r="F35" s="128">
        <f>ROUND((SUM(BE126:BE151)),  2)</f>
        <v>0</v>
      </c>
      <c r="G35" s="35"/>
      <c r="H35" s="35"/>
      <c r="I35" s="129">
        <v>0.21</v>
      </c>
      <c r="J35" s="128">
        <f>ROUND(((SUM(BE126:BE151))*I35),  2)</f>
        <v>0</v>
      </c>
      <c r="K35" s="35"/>
      <c r="L35" s="52"/>
      <c r="S35" s="35"/>
      <c r="T35" s="35"/>
      <c r="U35" s="35"/>
      <c r="V35" s="35"/>
      <c r="W35" s="35"/>
      <c r="X35" s="35"/>
      <c r="Y35" s="35"/>
      <c r="Z35" s="35"/>
      <c r="AA35" s="35"/>
      <c r="AB35" s="35"/>
      <c r="AC35" s="35"/>
      <c r="AD35" s="35"/>
      <c r="AE35" s="35"/>
    </row>
    <row r="36" spans="1:31" s="2" customFormat="1" ht="14.45" customHeight="1">
      <c r="A36" s="35"/>
      <c r="B36" s="40"/>
      <c r="C36" s="35"/>
      <c r="D36" s="35"/>
      <c r="E36" s="118" t="s">
        <v>39</v>
      </c>
      <c r="F36" s="128">
        <f>ROUND((SUM(BF126:BF151)),  2)</f>
        <v>0</v>
      </c>
      <c r="G36" s="35"/>
      <c r="H36" s="35"/>
      <c r="I36" s="129">
        <v>0.12</v>
      </c>
      <c r="J36" s="128">
        <f>ROUND(((SUM(BF126:BF151))*I36),  2)</f>
        <v>0</v>
      </c>
      <c r="K36" s="35"/>
      <c r="L36" s="52"/>
      <c r="S36" s="35"/>
      <c r="T36" s="35"/>
      <c r="U36" s="35"/>
      <c r="V36" s="35"/>
      <c r="W36" s="35"/>
      <c r="X36" s="35"/>
      <c r="Y36" s="35"/>
      <c r="Z36" s="35"/>
      <c r="AA36" s="35"/>
      <c r="AB36" s="35"/>
      <c r="AC36" s="35"/>
      <c r="AD36" s="35"/>
      <c r="AE36" s="35"/>
    </row>
    <row r="37" spans="1:31" s="2" customFormat="1" ht="14.45" hidden="1" customHeight="1">
      <c r="A37" s="35"/>
      <c r="B37" s="40"/>
      <c r="C37" s="35"/>
      <c r="D37" s="35"/>
      <c r="E37" s="118" t="s">
        <v>40</v>
      </c>
      <c r="F37" s="128">
        <f>ROUND((SUM(BG126:BG151)),  2)</f>
        <v>0</v>
      </c>
      <c r="G37" s="35"/>
      <c r="H37" s="35"/>
      <c r="I37" s="129">
        <v>0.21</v>
      </c>
      <c r="J37" s="128">
        <f>0</f>
        <v>0</v>
      </c>
      <c r="K37" s="35"/>
      <c r="L37" s="52"/>
      <c r="S37" s="35"/>
      <c r="T37" s="35"/>
      <c r="U37" s="35"/>
      <c r="V37" s="35"/>
      <c r="W37" s="35"/>
      <c r="X37" s="35"/>
      <c r="Y37" s="35"/>
      <c r="Z37" s="35"/>
      <c r="AA37" s="35"/>
      <c r="AB37" s="35"/>
      <c r="AC37" s="35"/>
      <c r="AD37" s="35"/>
      <c r="AE37" s="35"/>
    </row>
    <row r="38" spans="1:31" s="2" customFormat="1" ht="14.45" hidden="1" customHeight="1">
      <c r="A38" s="35"/>
      <c r="B38" s="40"/>
      <c r="C38" s="35"/>
      <c r="D38" s="35"/>
      <c r="E38" s="118" t="s">
        <v>41</v>
      </c>
      <c r="F38" s="128">
        <f>ROUND((SUM(BH126:BH151)),  2)</f>
        <v>0</v>
      </c>
      <c r="G38" s="35"/>
      <c r="H38" s="35"/>
      <c r="I38" s="129">
        <v>0.12</v>
      </c>
      <c r="J38" s="128">
        <f>0</f>
        <v>0</v>
      </c>
      <c r="K38" s="35"/>
      <c r="L38" s="52"/>
      <c r="S38" s="35"/>
      <c r="T38" s="35"/>
      <c r="U38" s="35"/>
      <c r="V38" s="35"/>
      <c r="W38" s="35"/>
      <c r="X38" s="35"/>
      <c r="Y38" s="35"/>
      <c r="Z38" s="35"/>
      <c r="AA38" s="35"/>
      <c r="AB38" s="35"/>
      <c r="AC38" s="35"/>
      <c r="AD38" s="35"/>
      <c r="AE38" s="35"/>
    </row>
    <row r="39" spans="1:31" s="2" customFormat="1" ht="14.45" hidden="1" customHeight="1">
      <c r="A39" s="35"/>
      <c r="B39" s="40"/>
      <c r="C39" s="35"/>
      <c r="D39" s="35"/>
      <c r="E39" s="118" t="s">
        <v>42</v>
      </c>
      <c r="F39" s="128">
        <f>ROUND((SUM(BI126:BI151)),  2)</f>
        <v>0</v>
      </c>
      <c r="G39" s="35"/>
      <c r="H39" s="35"/>
      <c r="I39" s="129">
        <v>0</v>
      </c>
      <c r="J39" s="128">
        <f>0</f>
        <v>0</v>
      </c>
      <c r="K39" s="35"/>
      <c r="L39" s="52"/>
      <c r="S39" s="35"/>
      <c r="T39" s="35"/>
      <c r="U39" s="35"/>
      <c r="V39" s="35"/>
      <c r="W39" s="35"/>
      <c r="X39" s="35"/>
      <c r="Y39" s="35"/>
      <c r="Z39" s="35"/>
      <c r="AA39" s="35"/>
      <c r="AB39" s="35"/>
      <c r="AC39" s="35"/>
      <c r="AD39" s="35"/>
      <c r="AE39" s="35"/>
    </row>
    <row r="40" spans="1:31" s="2" customFormat="1" ht="6.95" customHeight="1">
      <c r="A40" s="35"/>
      <c r="B40" s="40"/>
      <c r="C40" s="35"/>
      <c r="D40" s="35"/>
      <c r="E40" s="35"/>
      <c r="F40" s="35"/>
      <c r="G40" s="35"/>
      <c r="H40" s="35"/>
      <c r="I40" s="35"/>
      <c r="J40" s="35"/>
      <c r="K40" s="35"/>
      <c r="L40" s="52"/>
      <c r="S40" s="35"/>
      <c r="T40" s="35"/>
      <c r="U40" s="35"/>
      <c r="V40" s="35"/>
      <c r="W40" s="35"/>
      <c r="X40" s="35"/>
      <c r="Y40" s="35"/>
      <c r="Z40" s="35"/>
      <c r="AA40" s="35"/>
      <c r="AB40" s="35"/>
      <c r="AC40" s="35"/>
      <c r="AD40" s="35"/>
      <c r="AE40" s="35"/>
    </row>
    <row r="41" spans="1:31" s="2" customFormat="1" ht="25.35" customHeight="1">
      <c r="A41" s="35"/>
      <c r="B41" s="40"/>
      <c r="C41" s="130"/>
      <c r="D41" s="131" t="s">
        <v>43</v>
      </c>
      <c r="E41" s="132"/>
      <c r="F41" s="132"/>
      <c r="G41" s="133" t="s">
        <v>44</v>
      </c>
      <c r="H41" s="134" t="s">
        <v>7622</v>
      </c>
      <c r="I41" s="132"/>
      <c r="J41" s="135">
        <f>SUM(J32:J39)</f>
        <v>0</v>
      </c>
      <c r="K41" s="136"/>
      <c r="L41" s="52"/>
      <c r="S41" s="35"/>
      <c r="T41" s="35"/>
      <c r="U41" s="35"/>
      <c r="V41" s="35"/>
      <c r="W41" s="35"/>
      <c r="X41" s="35"/>
      <c r="Y41" s="35"/>
      <c r="Z41" s="35"/>
      <c r="AA41" s="35"/>
      <c r="AB41" s="35"/>
      <c r="AC41" s="35"/>
      <c r="AD41" s="35"/>
      <c r="AE41" s="35"/>
    </row>
    <row r="42" spans="1:31" s="2" customFormat="1" ht="14.45" customHeight="1">
      <c r="A42" s="35"/>
      <c r="B42" s="40"/>
      <c r="C42" s="35"/>
      <c r="D42" s="35"/>
      <c r="E42" s="35"/>
      <c r="F42" s="35"/>
      <c r="G42" s="35"/>
      <c r="H42" s="35"/>
      <c r="I42" s="35"/>
      <c r="J42" s="35"/>
      <c r="K42" s="35"/>
      <c r="L42" s="52"/>
      <c r="S42" s="35"/>
      <c r="T42" s="35"/>
      <c r="U42" s="35"/>
      <c r="V42" s="35"/>
      <c r="W42" s="35"/>
      <c r="X42" s="35"/>
      <c r="Y42" s="35"/>
      <c r="Z42" s="35"/>
      <c r="AA42" s="35"/>
      <c r="AB42" s="35"/>
      <c r="AC42" s="35"/>
      <c r="AD42" s="35"/>
      <c r="AE42" s="35"/>
    </row>
    <row r="43" spans="1:31" s="1" customFormat="1" ht="14.45" customHeight="1">
      <c r="B43" s="21"/>
      <c r="L43" s="21"/>
    </row>
    <row r="44" spans="1:31" s="1" customFormat="1" ht="14.45" customHeight="1">
      <c r="B44" s="21"/>
      <c r="L44" s="21"/>
    </row>
    <row r="45" spans="1:31" s="1" customFormat="1" ht="14.45" customHeight="1">
      <c r="B45" s="21"/>
      <c r="L45" s="21"/>
    </row>
    <row r="46" spans="1:31" s="1" customFormat="1" ht="14.45" customHeight="1">
      <c r="B46" s="21"/>
      <c r="L46" s="21"/>
    </row>
    <row r="47" spans="1:31" s="1" customFormat="1" ht="14.45" customHeight="1">
      <c r="B47" s="21"/>
      <c r="L47" s="21"/>
    </row>
    <row r="48" spans="1:31" s="1" customFormat="1" ht="14.45" customHeight="1">
      <c r="B48" s="21"/>
      <c r="L48" s="21"/>
    </row>
    <row r="49" spans="1:31" s="1" customFormat="1" ht="14.45" customHeight="1">
      <c r="B49" s="21"/>
      <c r="L49" s="21"/>
    </row>
    <row r="50" spans="1:31" s="2" customFormat="1" ht="14.45" customHeight="1">
      <c r="B50" s="52"/>
      <c r="D50" s="137" t="s">
        <v>45</v>
      </c>
      <c r="E50" s="138"/>
      <c r="F50" s="138"/>
      <c r="G50" s="137" t="s">
        <v>46</v>
      </c>
      <c r="H50" s="138"/>
      <c r="I50" s="138"/>
      <c r="J50" s="138"/>
      <c r="K50" s="138"/>
      <c r="L50" s="52"/>
    </row>
    <row r="51" spans="1:31">
      <c r="B51" s="21"/>
      <c r="L51" s="21"/>
    </row>
    <row r="52" spans="1:31">
      <c r="B52" s="21"/>
      <c r="L52" s="21"/>
    </row>
    <row r="53" spans="1:31">
      <c r="B53" s="21"/>
      <c r="L53" s="21"/>
    </row>
    <row r="54" spans="1:31">
      <c r="B54" s="21"/>
      <c r="L54" s="21"/>
    </row>
    <row r="55" spans="1:31">
      <c r="B55" s="21"/>
      <c r="L55" s="21"/>
    </row>
    <row r="56" spans="1:31">
      <c r="B56" s="21"/>
      <c r="L56" s="21"/>
    </row>
    <row r="57" spans="1:31">
      <c r="B57" s="21"/>
      <c r="L57" s="21"/>
    </row>
    <row r="58" spans="1:31">
      <c r="B58" s="21"/>
      <c r="L58" s="21"/>
    </row>
    <row r="59" spans="1:31">
      <c r="B59" s="21"/>
      <c r="L59" s="21"/>
    </row>
    <row r="60" spans="1:31">
      <c r="B60" s="21"/>
      <c r="L60" s="21"/>
    </row>
    <row r="61" spans="1:31" s="2" customFormat="1" ht="12.75">
      <c r="A61" s="35"/>
      <c r="B61" s="40"/>
      <c r="C61" s="35"/>
      <c r="D61" s="139" t="s">
        <v>47</v>
      </c>
      <c r="E61" s="140"/>
      <c r="F61" s="141" t="s">
        <v>48</v>
      </c>
      <c r="G61" s="139" t="s">
        <v>47</v>
      </c>
      <c r="H61" s="140"/>
      <c r="I61" s="140"/>
      <c r="J61" s="142" t="s">
        <v>48</v>
      </c>
      <c r="K61" s="140"/>
      <c r="L61" s="52"/>
      <c r="S61" s="35"/>
      <c r="T61" s="35"/>
      <c r="U61" s="35"/>
      <c r="V61" s="35"/>
      <c r="W61" s="35"/>
      <c r="X61" s="35"/>
      <c r="Y61" s="35"/>
      <c r="Z61" s="35"/>
      <c r="AA61" s="35"/>
      <c r="AB61" s="35"/>
      <c r="AC61" s="35"/>
      <c r="AD61" s="35"/>
      <c r="AE61" s="35"/>
    </row>
    <row r="62" spans="1:31">
      <c r="B62" s="21"/>
      <c r="L62" s="21"/>
    </row>
    <row r="63" spans="1:31">
      <c r="B63" s="21"/>
      <c r="L63" s="21"/>
    </row>
    <row r="64" spans="1:31">
      <c r="B64" s="21"/>
      <c r="L64" s="21"/>
    </row>
    <row r="65" spans="1:31" s="2" customFormat="1" ht="12.75">
      <c r="A65" s="35"/>
      <c r="B65" s="40"/>
      <c r="C65" s="35"/>
      <c r="D65" s="137" t="s">
        <v>49</v>
      </c>
      <c r="E65" s="143"/>
      <c r="F65" s="143"/>
      <c r="G65" s="137" t="s">
        <v>50</v>
      </c>
      <c r="H65" s="143"/>
      <c r="I65" s="143"/>
      <c r="J65" s="143"/>
      <c r="K65" s="143"/>
      <c r="L65" s="52"/>
      <c r="S65" s="35"/>
      <c r="T65" s="35"/>
      <c r="U65" s="35"/>
      <c r="V65" s="35"/>
      <c r="W65" s="35"/>
      <c r="X65" s="35"/>
      <c r="Y65" s="35"/>
      <c r="Z65" s="35"/>
      <c r="AA65" s="35"/>
      <c r="AB65" s="35"/>
      <c r="AC65" s="35"/>
      <c r="AD65" s="35"/>
      <c r="AE65" s="35"/>
    </row>
    <row r="66" spans="1:31">
      <c r="B66" s="21"/>
      <c r="L66" s="21"/>
    </row>
    <row r="67" spans="1:31">
      <c r="B67" s="21"/>
      <c r="L67" s="21"/>
    </row>
    <row r="68" spans="1:31">
      <c r="B68" s="21"/>
      <c r="L68" s="21"/>
    </row>
    <row r="69" spans="1:31">
      <c r="B69" s="21"/>
      <c r="L69" s="21"/>
    </row>
    <row r="70" spans="1:31">
      <c r="B70" s="21"/>
      <c r="L70" s="21"/>
    </row>
    <row r="71" spans="1:31">
      <c r="B71" s="21"/>
      <c r="L71" s="21"/>
    </row>
    <row r="72" spans="1:31">
      <c r="B72" s="21"/>
      <c r="L72" s="21"/>
    </row>
    <row r="73" spans="1:31">
      <c r="B73" s="21"/>
      <c r="L73" s="21"/>
    </row>
    <row r="74" spans="1:31">
      <c r="B74" s="21"/>
      <c r="L74" s="21"/>
    </row>
    <row r="75" spans="1:31">
      <c r="B75" s="21"/>
      <c r="L75" s="21"/>
    </row>
    <row r="76" spans="1:31" s="2" customFormat="1" ht="12.75">
      <c r="A76" s="35"/>
      <c r="B76" s="40"/>
      <c r="C76" s="35"/>
      <c r="D76" s="139" t="s">
        <v>47</v>
      </c>
      <c r="E76" s="140"/>
      <c r="F76" s="141" t="s">
        <v>48</v>
      </c>
      <c r="G76" s="139" t="s">
        <v>47</v>
      </c>
      <c r="H76" s="140"/>
      <c r="I76" s="140"/>
      <c r="J76" s="142" t="s">
        <v>48</v>
      </c>
      <c r="K76" s="140"/>
      <c r="L76" s="52"/>
      <c r="S76" s="35"/>
      <c r="T76" s="35"/>
      <c r="U76" s="35"/>
      <c r="V76" s="35"/>
      <c r="W76" s="35"/>
      <c r="X76" s="35"/>
      <c r="Y76" s="35"/>
      <c r="Z76" s="35"/>
      <c r="AA76" s="35"/>
      <c r="AB76" s="35"/>
      <c r="AC76" s="35"/>
      <c r="AD76" s="35"/>
      <c r="AE76" s="35"/>
    </row>
    <row r="77" spans="1:31" s="2" customFormat="1" ht="14.45" customHeight="1">
      <c r="A77" s="35"/>
      <c r="B77" s="144"/>
      <c r="C77" s="145"/>
      <c r="D77" s="145"/>
      <c r="E77" s="145"/>
      <c r="F77" s="145"/>
      <c r="G77" s="145"/>
      <c r="H77" s="145"/>
      <c r="I77" s="145"/>
      <c r="J77" s="145"/>
      <c r="K77" s="145"/>
      <c r="L77" s="52"/>
      <c r="S77" s="35"/>
      <c r="T77" s="35"/>
      <c r="U77" s="35"/>
      <c r="V77" s="35"/>
      <c r="W77" s="35"/>
      <c r="X77" s="35"/>
      <c r="Y77" s="35"/>
      <c r="Z77" s="35"/>
      <c r="AA77" s="35"/>
      <c r="AB77" s="35"/>
      <c r="AC77" s="35"/>
      <c r="AD77" s="35"/>
      <c r="AE77" s="35"/>
    </row>
    <row r="81" spans="1:31" s="2" customFormat="1" ht="6.95" customHeight="1">
      <c r="A81" s="35"/>
      <c r="B81" s="146"/>
      <c r="C81" s="147"/>
      <c r="D81" s="147"/>
      <c r="E81" s="147"/>
      <c r="F81" s="147"/>
      <c r="G81" s="147"/>
      <c r="H81" s="147"/>
      <c r="I81" s="147"/>
      <c r="J81" s="147"/>
      <c r="K81" s="147"/>
      <c r="L81" s="52"/>
      <c r="S81" s="35"/>
      <c r="T81" s="35"/>
      <c r="U81" s="35"/>
      <c r="V81" s="35"/>
      <c r="W81" s="35"/>
      <c r="X81" s="35"/>
      <c r="Y81" s="35"/>
      <c r="Z81" s="35"/>
      <c r="AA81" s="35"/>
      <c r="AB81" s="35"/>
      <c r="AC81" s="35"/>
      <c r="AD81" s="35"/>
      <c r="AE81" s="35"/>
    </row>
    <row r="82" spans="1:31" s="2" customFormat="1" ht="24.95" customHeight="1">
      <c r="A82" s="35"/>
      <c r="B82" s="36"/>
      <c r="C82" s="24" t="s">
        <v>242</v>
      </c>
      <c r="D82" s="37"/>
      <c r="E82" s="37"/>
      <c r="F82" s="37"/>
      <c r="G82" s="37"/>
      <c r="H82" s="37"/>
      <c r="I82" s="37"/>
      <c r="J82" s="37"/>
      <c r="K82" s="37"/>
      <c r="L82" s="52"/>
      <c r="S82" s="35"/>
      <c r="T82" s="35"/>
      <c r="U82" s="35"/>
      <c r="V82" s="35"/>
      <c r="W82" s="35"/>
      <c r="X82" s="35"/>
      <c r="Y82" s="35"/>
      <c r="Z82" s="35"/>
      <c r="AA82" s="35"/>
      <c r="AB82" s="35"/>
      <c r="AC82" s="35"/>
      <c r="AD82" s="35"/>
      <c r="AE82" s="35"/>
    </row>
    <row r="83" spans="1:31" s="2" customFormat="1" ht="6.95" customHeight="1">
      <c r="A83" s="35"/>
      <c r="B83" s="36"/>
      <c r="C83" s="37"/>
      <c r="D83" s="37"/>
      <c r="E83" s="37"/>
      <c r="F83" s="37"/>
      <c r="G83" s="37"/>
      <c r="H83" s="37"/>
      <c r="I83" s="37"/>
      <c r="J83" s="37"/>
      <c r="K83" s="37"/>
      <c r="L83" s="52"/>
      <c r="S83" s="35"/>
      <c r="T83" s="35"/>
      <c r="U83" s="35"/>
      <c r="V83" s="35"/>
      <c r="W83" s="35"/>
      <c r="X83" s="35"/>
      <c r="Y83" s="35"/>
      <c r="Z83" s="35"/>
      <c r="AA83" s="35"/>
      <c r="AB83" s="35"/>
      <c r="AC83" s="35"/>
      <c r="AD83" s="35"/>
      <c r="AE83" s="35"/>
    </row>
    <row r="84" spans="1:31" s="2" customFormat="1" ht="12" customHeight="1">
      <c r="A84" s="35"/>
      <c r="B84" s="36"/>
      <c r="C84" s="30" t="s">
        <v>15</v>
      </c>
      <c r="D84" s="37"/>
      <c r="E84" s="37"/>
      <c r="F84" s="37"/>
      <c r="G84" s="37"/>
      <c r="H84" s="37"/>
      <c r="I84" s="37"/>
      <c r="J84" s="37"/>
      <c r="K84" s="37"/>
      <c r="L84" s="52"/>
      <c r="S84" s="35"/>
      <c r="T84" s="35"/>
      <c r="U84" s="35"/>
      <c r="V84" s="35"/>
      <c r="W84" s="35"/>
      <c r="X84" s="35"/>
      <c r="Y84" s="35"/>
      <c r="Z84" s="35"/>
      <c r="AA84" s="35"/>
      <c r="AB84" s="35"/>
      <c r="AC84" s="35"/>
      <c r="AD84" s="35"/>
      <c r="AE84" s="35"/>
    </row>
    <row r="85" spans="1:31" s="2" customFormat="1" ht="16.5" customHeight="1">
      <c r="A85" s="35"/>
      <c r="B85" s="36"/>
      <c r="C85" s="37"/>
      <c r="D85" s="37"/>
      <c r="E85" s="410" t="str">
        <f>E7</f>
        <v>Modernizace teplárny OB6</v>
      </c>
      <c r="F85" s="411"/>
      <c r="G85" s="411"/>
      <c r="H85" s="411"/>
      <c r="I85" s="37"/>
      <c r="J85" s="37"/>
      <c r="K85" s="37"/>
      <c r="L85" s="52"/>
      <c r="S85" s="35"/>
      <c r="T85" s="35"/>
      <c r="U85" s="35"/>
      <c r="V85" s="35"/>
      <c r="W85" s="35"/>
      <c r="X85" s="35"/>
      <c r="Y85" s="35"/>
      <c r="Z85" s="35"/>
      <c r="AA85" s="35"/>
      <c r="AB85" s="35"/>
      <c r="AC85" s="35"/>
      <c r="AD85" s="35"/>
      <c r="AE85" s="35"/>
    </row>
    <row r="86" spans="1:31" s="1" customFormat="1" ht="12" customHeight="1">
      <c r="B86" s="22"/>
      <c r="C86" s="30" t="s">
        <v>241</v>
      </c>
      <c r="D86" s="23"/>
      <c r="E86" s="23"/>
      <c r="F86" s="23"/>
      <c r="G86" s="23"/>
      <c r="H86" s="23"/>
      <c r="I86" s="23"/>
      <c r="J86" s="23"/>
      <c r="K86" s="23"/>
      <c r="L86" s="21"/>
    </row>
    <row r="87" spans="1:31" s="2" customFormat="1" ht="23.25" customHeight="1">
      <c r="A87" s="35"/>
      <c r="B87" s="36"/>
      <c r="C87" s="37"/>
      <c r="D87" s="37"/>
      <c r="E87" s="410" t="s">
        <v>5433</v>
      </c>
      <c r="F87" s="409"/>
      <c r="G87" s="409"/>
      <c r="H87" s="409"/>
      <c r="I87" s="37"/>
      <c r="J87" s="37"/>
      <c r="K87" s="37"/>
      <c r="L87" s="52"/>
      <c r="S87" s="35"/>
      <c r="T87" s="35"/>
      <c r="U87" s="35"/>
      <c r="V87" s="35"/>
      <c r="W87" s="35"/>
      <c r="X87" s="35"/>
      <c r="Y87" s="35"/>
      <c r="Z87" s="35"/>
      <c r="AA87" s="35"/>
      <c r="AB87" s="35"/>
      <c r="AC87" s="35"/>
      <c r="AD87" s="35"/>
      <c r="AE87" s="35"/>
    </row>
    <row r="88" spans="1:31" s="2" customFormat="1" ht="12" customHeight="1">
      <c r="A88" s="35"/>
      <c r="B88" s="36"/>
      <c r="C88" s="30" t="s">
        <v>432</v>
      </c>
      <c r="D88" s="37"/>
      <c r="E88" s="37"/>
      <c r="F88" s="37"/>
      <c r="G88" s="37"/>
      <c r="H88" s="37"/>
      <c r="I88" s="37"/>
      <c r="J88" s="37"/>
      <c r="K88" s="37"/>
      <c r="L88" s="52"/>
      <c r="S88" s="35"/>
      <c r="T88" s="35"/>
      <c r="U88" s="35"/>
      <c r="V88" s="35"/>
      <c r="W88" s="35"/>
      <c r="X88" s="35"/>
      <c r="Y88" s="35"/>
      <c r="Z88" s="35"/>
      <c r="AA88" s="35"/>
      <c r="AB88" s="35"/>
      <c r="AC88" s="35"/>
      <c r="AD88" s="35"/>
      <c r="AE88" s="35"/>
    </row>
    <row r="89" spans="1:31" s="2" customFormat="1" ht="16.5" customHeight="1">
      <c r="A89" s="35"/>
      <c r="B89" s="36"/>
      <c r="C89" s="37"/>
      <c r="D89" s="37"/>
      <c r="E89" s="384" t="str">
        <f>E11</f>
        <v>SO 201-202.2-D1.4.1 - ZTI</v>
      </c>
      <c r="F89" s="409"/>
      <c r="G89" s="409"/>
      <c r="H89" s="409"/>
      <c r="I89" s="37"/>
      <c r="J89" s="37"/>
      <c r="K89" s="37"/>
      <c r="L89" s="52"/>
      <c r="S89" s="35"/>
      <c r="T89" s="35"/>
      <c r="U89" s="35"/>
      <c r="V89" s="35"/>
      <c r="W89" s="35"/>
      <c r="X89" s="35"/>
      <c r="Y89" s="35"/>
      <c r="Z89" s="35"/>
      <c r="AA89" s="35"/>
      <c r="AB89" s="35"/>
      <c r="AC89" s="35"/>
      <c r="AD89" s="35"/>
      <c r="AE89" s="35"/>
    </row>
    <row r="90" spans="1:31" s="2" customFormat="1" ht="6.95" customHeight="1">
      <c r="A90" s="35"/>
      <c r="B90" s="36"/>
      <c r="C90" s="37"/>
      <c r="D90" s="37"/>
      <c r="E90" s="37"/>
      <c r="F90" s="37"/>
      <c r="G90" s="37"/>
      <c r="H90" s="37"/>
      <c r="I90" s="37"/>
      <c r="J90" s="37"/>
      <c r="K90" s="37"/>
      <c r="L90" s="52"/>
      <c r="S90" s="35"/>
      <c r="T90" s="35"/>
      <c r="U90" s="35"/>
      <c r="V90" s="35"/>
      <c r="W90" s="35"/>
      <c r="X90" s="35"/>
      <c r="Y90" s="35"/>
      <c r="Z90" s="35"/>
      <c r="AA90" s="35"/>
      <c r="AB90" s="35"/>
      <c r="AC90" s="35"/>
      <c r="AD90" s="35"/>
      <c r="AE90" s="35"/>
    </row>
    <row r="91" spans="1:31" s="2" customFormat="1" ht="12" customHeight="1">
      <c r="A91" s="35"/>
      <c r="B91" s="36"/>
      <c r="C91" s="30" t="s">
        <v>19</v>
      </c>
      <c r="D91" s="37"/>
      <c r="E91" s="37"/>
      <c r="F91" s="28" t="str">
        <f>F14</f>
        <v>Mladá Boleslav</v>
      </c>
      <c r="G91" s="37"/>
      <c r="H91" s="37"/>
      <c r="I91" s="30" t="s">
        <v>21</v>
      </c>
      <c r="J91" s="67">
        <f>IF(J14="","",J14)</f>
        <v>45363</v>
      </c>
      <c r="K91" s="37"/>
      <c r="L91" s="52"/>
      <c r="S91" s="35"/>
      <c r="T91" s="35"/>
      <c r="U91" s="35"/>
      <c r="V91" s="35"/>
      <c r="W91" s="35"/>
      <c r="X91" s="35"/>
      <c r="Y91" s="35"/>
      <c r="Z91" s="35"/>
      <c r="AA91" s="35"/>
      <c r="AB91" s="35"/>
      <c r="AC91" s="35"/>
      <c r="AD91" s="35"/>
      <c r="AE91" s="35"/>
    </row>
    <row r="92" spans="1:31" s="2" customFormat="1" ht="6.95" customHeight="1">
      <c r="A92" s="35"/>
      <c r="B92" s="36"/>
      <c r="C92" s="37"/>
      <c r="D92" s="37"/>
      <c r="E92" s="37"/>
      <c r="F92" s="37"/>
      <c r="G92" s="37"/>
      <c r="H92" s="37"/>
      <c r="I92" s="37"/>
      <c r="J92" s="37"/>
      <c r="K92" s="37"/>
      <c r="L92" s="52"/>
      <c r="S92" s="35"/>
      <c r="T92" s="35"/>
      <c r="U92" s="35"/>
      <c r="V92" s="35"/>
      <c r="W92" s="35"/>
      <c r="X92" s="35"/>
      <c r="Y92" s="35"/>
      <c r="Z92" s="35"/>
      <c r="AA92" s="35"/>
      <c r="AB92" s="35"/>
      <c r="AC92" s="35"/>
      <c r="AD92" s="35"/>
      <c r="AE92" s="35"/>
    </row>
    <row r="93" spans="1:31" s="2" customFormat="1" ht="15.2" customHeight="1">
      <c r="A93" s="35"/>
      <c r="B93" s="36"/>
      <c r="C93" s="30" t="s">
        <v>22</v>
      </c>
      <c r="D93" s="37"/>
      <c r="E93" s="37"/>
      <c r="F93" s="28" t="str">
        <f>E17</f>
        <v xml:space="preserve">ŠKO-ENERGO s.r.o. </v>
      </c>
      <c r="G93" s="37"/>
      <c r="H93" s="37"/>
      <c r="I93" s="30" t="s">
        <v>28</v>
      </c>
      <c r="J93" s="33" t="str">
        <f>E23</f>
        <v>AFRY CZ s.r.o.</v>
      </c>
      <c r="K93" s="37"/>
      <c r="L93" s="52"/>
      <c r="S93" s="35"/>
      <c r="T93" s="35"/>
      <c r="U93" s="35"/>
      <c r="V93" s="35"/>
      <c r="W93" s="35"/>
      <c r="X93" s="35"/>
      <c r="Y93" s="35"/>
      <c r="Z93" s="35"/>
      <c r="AA93" s="35"/>
      <c r="AB93" s="35"/>
      <c r="AC93" s="35"/>
      <c r="AD93" s="35"/>
      <c r="AE93" s="35"/>
    </row>
    <row r="94" spans="1:31" s="2" customFormat="1" ht="15.2" customHeight="1">
      <c r="A94" s="35"/>
      <c r="B94" s="36"/>
      <c r="C94" s="30" t="s">
        <v>26</v>
      </c>
      <c r="D94" s="37"/>
      <c r="E94" s="37"/>
      <c r="F94" s="28" t="str">
        <f>IF(E20="","",E20)</f>
        <v>Vyplň údaj</v>
      </c>
      <c r="G94" s="37"/>
      <c r="H94" s="37"/>
      <c r="I94" s="30" t="s">
        <v>31</v>
      </c>
      <c r="J94" s="33" t="str">
        <f>E26</f>
        <v>AFRY CZ s.r.o.</v>
      </c>
      <c r="K94" s="37"/>
      <c r="L94" s="52"/>
      <c r="S94" s="35"/>
      <c r="T94" s="35"/>
      <c r="U94" s="35"/>
      <c r="V94" s="35"/>
      <c r="W94" s="35"/>
      <c r="X94" s="35"/>
      <c r="Y94" s="35"/>
      <c r="Z94" s="35"/>
      <c r="AA94" s="35"/>
      <c r="AB94" s="35"/>
      <c r="AC94" s="35"/>
      <c r="AD94" s="35"/>
      <c r="AE94" s="35"/>
    </row>
    <row r="95" spans="1:31" s="2" customFormat="1" ht="10.35" customHeight="1">
      <c r="A95" s="35"/>
      <c r="B95" s="36"/>
      <c r="C95" s="37"/>
      <c r="D95" s="37"/>
      <c r="E95" s="37"/>
      <c r="F95" s="37"/>
      <c r="G95" s="37"/>
      <c r="H95" s="37"/>
      <c r="I95" s="37"/>
      <c r="J95" s="37"/>
      <c r="K95" s="37"/>
      <c r="L95" s="52"/>
      <c r="S95" s="35"/>
      <c r="T95" s="35"/>
      <c r="U95" s="35"/>
      <c r="V95" s="35"/>
      <c r="W95" s="35"/>
      <c r="X95" s="35"/>
      <c r="Y95" s="35"/>
      <c r="Z95" s="35"/>
      <c r="AA95" s="35"/>
      <c r="AB95" s="35"/>
      <c r="AC95" s="35"/>
      <c r="AD95" s="35"/>
      <c r="AE95" s="35"/>
    </row>
    <row r="96" spans="1:31" s="2" customFormat="1" ht="29.25" customHeight="1">
      <c r="A96" s="35"/>
      <c r="B96" s="36"/>
      <c r="C96" s="148" t="s">
        <v>243</v>
      </c>
      <c r="D96" s="149"/>
      <c r="E96" s="149"/>
      <c r="F96" s="149"/>
      <c r="G96" s="149"/>
      <c r="H96" s="149"/>
      <c r="I96" s="149"/>
      <c r="J96" s="150" t="s">
        <v>7631</v>
      </c>
      <c r="K96" s="149"/>
      <c r="L96" s="52"/>
      <c r="S96" s="35"/>
      <c r="T96" s="35"/>
      <c r="U96" s="35"/>
      <c r="V96" s="35"/>
      <c r="W96" s="35"/>
      <c r="X96" s="35"/>
      <c r="Y96" s="35"/>
      <c r="Z96" s="35"/>
      <c r="AA96" s="35"/>
      <c r="AB96" s="35"/>
      <c r="AC96" s="35"/>
      <c r="AD96" s="35"/>
      <c r="AE96" s="35"/>
    </row>
    <row r="97" spans="1:47" s="2" customFormat="1" ht="10.35" customHeight="1">
      <c r="A97" s="35"/>
      <c r="B97" s="36"/>
      <c r="C97" s="37"/>
      <c r="D97" s="37"/>
      <c r="E97" s="37"/>
      <c r="F97" s="37"/>
      <c r="G97" s="37"/>
      <c r="H97" s="37"/>
      <c r="I97" s="37"/>
      <c r="J97" s="37"/>
      <c r="K97" s="37"/>
      <c r="L97" s="52"/>
      <c r="S97" s="35"/>
      <c r="T97" s="35"/>
      <c r="U97" s="35"/>
      <c r="V97" s="35"/>
      <c r="W97" s="35"/>
      <c r="X97" s="35"/>
      <c r="Y97" s="35"/>
      <c r="Z97" s="35"/>
      <c r="AA97" s="35"/>
      <c r="AB97" s="35"/>
      <c r="AC97" s="35"/>
      <c r="AD97" s="35"/>
      <c r="AE97" s="35"/>
    </row>
    <row r="98" spans="1:47" s="2" customFormat="1" ht="22.9" customHeight="1">
      <c r="A98" s="35"/>
      <c r="B98" s="36"/>
      <c r="C98" s="151" t="s">
        <v>244</v>
      </c>
      <c r="D98" s="37"/>
      <c r="E98" s="37"/>
      <c r="F98" s="37"/>
      <c r="G98" s="37"/>
      <c r="H98" s="37"/>
      <c r="I98" s="37"/>
      <c r="J98" s="85">
        <f>J126</f>
        <v>0</v>
      </c>
      <c r="K98" s="37"/>
      <c r="L98" s="52"/>
      <c r="S98" s="35"/>
      <c r="T98" s="35"/>
      <c r="U98" s="35"/>
      <c r="V98" s="35"/>
      <c r="W98" s="35"/>
      <c r="X98" s="35"/>
      <c r="Y98" s="35"/>
      <c r="Z98" s="35"/>
      <c r="AA98" s="35"/>
      <c r="AB98" s="35"/>
      <c r="AC98" s="35"/>
      <c r="AD98" s="35"/>
      <c r="AE98" s="35"/>
      <c r="AU98" s="18" t="s">
        <v>245</v>
      </c>
    </row>
    <row r="99" spans="1:47" s="9" customFormat="1" ht="24.95" customHeight="1">
      <c r="B99" s="152"/>
      <c r="C99" s="153"/>
      <c r="D99" s="154" t="s">
        <v>246</v>
      </c>
      <c r="E99" s="155"/>
      <c r="F99" s="155"/>
      <c r="G99" s="155"/>
      <c r="H99" s="155"/>
      <c r="I99" s="155"/>
      <c r="J99" s="156">
        <f>J127</f>
        <v>0</v>
      </c>
      <c r="K99" s="153"/>
      <c r="L99" s="157"/>
    </row>
    <row r="100" spans="1:47" s="10" customFormat="1" ht="19.899999999999999" customHeight="1">
      <c r="B100" s="158"/>
      <c r="C100" s="103"/>
      <c r="D100" s="159" t="s">
        <v>435</v>
      </c>
      <c r="E100" s="160"/>
      <c r="F100" s="160"/>
      <c r="G100" s="160"/>
      <c r="H100" s="160"/>
      <c r="I100" s="160"/>
      <c r="J100" s="161">
        <f>J128</f>
        <v>0</v>
      </c>
      <c r="K100" s="103"/>
      <c r="L100" s="162"/>
    </row>
    <row r="101" spans="1:47" s="10" customFormat="1" ht="19.899999999999999" customHeight="1">
      <c r="B101" s="158"/>
      <c r="C101" s="103"/>
      <c r="D101" s="159" t="s">
        <v>1654</v>
      </c>
      <c r="E101" s="160"/>
      <c r="F101" s="160"/>
      <c r="G101" s="160"/>
      <c r="H101" s="160"/>
      <c r="I101" s="160"/>
      <c r="J101" s="161">
        <f>J134</f>
        <v>0</v>
      </c>
      <c r="K101" s="103"/>
      <c r="L101" s="162"/>
    </row>
    <row r="102" spans="1:47" s="9" customFormat="1" ht="24.95" customHeight="1">
      <c r="B102" s="152"/>
      <c r="C102" s="153"/>
      <c r="D102" s="154" t="s">
        <v>438</v>
      </c>
      <c r="E102" s="155"/>
      <c r="F102" s="155"/>
      <c r="G102" s="155"/>
      <c r="H102" s="155"/>
      <c r="I102" s="155"/>
      <c r="J102" s="156">
        <f>J137</f>
        <v>0</v>
      </c>
      <c r="K102" s="153"/>
      <c r="L102" s="157"/>
    </row>
    <row r="103" spans="1:47" s="10" customFormat="1" ht="19.899999999999999" customHeight="1">
      <c r="B103" s="158"/>
      <c r="C103" s="103"/>
      <c r="D103" s="159" t="s">
        <v>1655</v>
      </c>
      <c r="E103" s="160"/>
      <c r="F103" s="160"/>
      <c r="G103" s="160"/>
      <c r="H103" s="160"/>
      <c r="I103" s="160"/>
      <c r="J103" s="161">
        <f>J138</f>
        <v>0</v>
      </c>
      <c r="K103" s="103"/>
      <c r="L103" s="162"/>
    </row>
    <row r="104" spans="1:47" s="10" customFormat="1" ht="19.899999999999999" customHeight="1">
      <c r="B104" s="158"/>
      <c r="C104" s="103"/>
      <c r="D104" s="159" t="s">
        <v>1656</v>
      </c>
      <c r="E104" s="160"/>
      <c r="F104" s="160"/>
      <c r="G104" s="160"/>
      <c r="H104" s="160"/>
      <c r="I104" s="160"/>
      <c r="J104" s="161">
        <f>J146</f>
        <v>0</v>
      </c>
      <c r="K104" s="103"/>
      <c r="L104" s="162"/>
    </row>
    <row r="105" spans="1:47" s="2" customFormat="1" ht="21.75" customHeight="1">
      <c r="A105" s="35"/>
      <c r="B105" s="36"/>
      <c r="C105" s="37"/>
      <c r="D105" s="37"/>
      <c r="E105" s="37"/>
      <c r="F105" s="37"/>
      <c r="G105" s="37"/>
      <c r="H105" s="37"/>
      <c r="I105" s="37"/>
      <c r="J105" s="37"/>
      <c r="K105" s="37"/>
      <c r="L105" s="52"/>
      <c r="S105" s="35"/>
      <c r="T105" s="35"/>
      <c r="U105" s="35"/>
      <c r="V105" s="35"/>
      <c r="W105" s="35"/>
      <c r="X105" s="35"/>
      <c r="Y105" s="35"/>
      <c r="Z105" s="35"/>
      <c r="AA105" s="35"/>
      <c r="AB105" s="35"/>
      <c r="AC105" s="35"/>
      <c r="AD105" s="35"/>
      <c r="AE105" s="35"/>
    </row>
    <row r="106" spans="1:47" s="2" customFormat="1" ht="6.95" customHeight="1">
      <c r="A106" s="35"/>
      <c r="B106" s="55"/>
      <c r="C106" s="56"/>
      <c r="D106" s="56"/>
      <c r="E106" s="56"/>
      <c r="F106" s="56"/>
      <c r="G106" s="56"/>
      <c r="H106" s="56"/>
      <c r="I106" s="56"/>
      <c r="J106" s="56"/>
      <c r="K106" s="56"/>
      <c r="L106" s="52"/>
      <c r="S106" s="35"/>
      <c r="T106" s="35"/>
      <c r="U106" s="35"/>
      <c r="V106" s="35"/>
      <c r="W106" s="35"/>
      <c r="X106" s="35"/>
      <c r="Y106" s="35"/>
      <c r="Z106" s="35"/>
      <c r="AA106" s="35"/>
      <c r="AB106" s="35"/>
      <c r="AC106" s="35"/>
      <c r="AD106" s="35"/>
      <c r="AE106" s="35"/>
    </row>
    <row r="110" spans="1:47" s="2" customFormat="1" ht="6.95" customHeight="1">
      <c r="A110" s="35"/>
      <c r="B110" s="57"/>
      <c r="C110" s="58"/>
      <c r="D110" s="58"/>
      <c r="E110" s="58"/>
      <c r="F110" s="58"/>
      <c r="G110" s="58"/>
      <c r="H110" s="58"/>
      <c r="I110" s="58"/>
      <c r="J110" s="58"/>
      <c r="K110" s="58"/>
      <c r="L110" s="52"/>
      <c r="S110" s="35"/>
      <c r="T110" s="35"/>
      <c r="U110" s="35"/>
      <c r="V110" s="35"/>
      <c r="W110" s="35"/>
      <c r="X110" s="35"/>
      <c r="Y110" s="35"/>
      <c r="Z110" s="35"/>
      <c r="AA110" s="35"/>
      <c r="AB110" s="35"/>
      <c r="AC110" s="35"/>
      <c r="AD110" s="35"/>
      <c r="AE110" s="35"/>
    </row>
    <row r="111" spans="1:47" s="2" customFormat="1" ht="24.95" customHeight="1">
      <c r="A111" s="35"/>
      <c r="B111" s="36"/>
      <c r="C111" s="24" t="s">
        <v>249</v>
      </c>
      <c r="D111" s="37"/>
      <c r="E111" s="37"/>
      <c r="F111" s="37"/>
      <c r="G111" s="37"/>
      <c r="H111" s="37"/>
      <c r="I111" s="37"/>
      <c r="J111" s="37"/>
      <c r="K111" s="37"/>
      <c r="L111" s="52"/>
      <c r="S111" s="35"/>
      <c r="T111" s="35"/>
      <c r="U111" s="35"/>
      <c r="V111" s="35"/>
      <c r="W111" s="35"/>
      <c r="X111" s="35"/>
      <c r="Y111" s="35"/>
      <c r="Z111" s="35"/>
      <c r="AA111" s="35"/>
      <c r="AB111" s="35"/>
      <c r="AC111" s="35"/>
      <c r="AD111" s="35"/>
      <c r="AE111" s="35"/>
    </row>
    <row r="112" spans="1:47" s="2" customFormat="1" ht="6.95" customHeight="1">
      <c r="A112" s="35"/>
      <c r="B112" s="36"/>
      <c r="C112" s="37"/>
      <c r="D112" s="37"/>
      <c r="E112" s="37"/>
      <c r="F112" s="37"/>
      <c r="G112" s="37"/>
      <c r="H112" s="37"/>
      <c r="I112" s="37"/>
      <c r="J112" s="37"/>
      <c r="K112" s="37"/>
      <c r="L112" s="52"/>
      <c r="S112" s="35"/>
      <c r="T112" s="35"/>
      <c r="U112" s="35"/>
      <c r="V112" s="35"/>
      <c r="W112" s="35"/>
      <c r="X112" s="35"/>
      <c r="Y112" s="35"/>
      <c r="Z112" s="35"/>
      <c r="AA112" s="35"/>
      <c r="AB112" s="35"/>
      <c r="AC112" s="35"/>
      <c r="AD112" s="35"/>
      <c r="AE112" s="35"/>
    </row>
    <row r="113" spans="1:63" s="2" customFormat="1" ht="12" customHeight="1">
      <c r="A113" s="35"/>
      <c r="B113" s="36"/>
      <c r="C113" s="30" t="s">
        <v>15</v>
      </c>
      <c r="D113" s="37"/>
      <c r="E113" s="37"/>
      <c r="F113" s="37"/>
      <c r="G113" s="37"/>
      <c r="H113" s="37"/>
      <c r="I113" s="37"/>
      <c r="J113" s="37"/>
      <c r="K113" s="37"/>
      <c r="L113" s="52"/>
      <c r="S113" s="35"/>
      <c r="T113" s="35"/>
      <c r="U113" s="35"/>
      <c r="V113" s="35"/>
      <c r="W113" s="35"/>
      <c r="X113" s="35"/>
      <c r="Y113" s="35"/>
      <c r="Z113" s="35"/>
      <c r="AA113" s="35"/>
      <c r="AB113" s="35"/>
      <c r="AC113" s="35"/>
      <c r="AD113" s="35"/>
      <c r="AE113" s="35"/>
    </row>
    <row r="114" spans="1:63" s="2" customFormat="1" ht="16.5" customHeight="1">
      <c r="A114" s="35"/>
      <c r="B114" s="36"/>
      <c r="C114" s="37"/>
      <c r="D114" s="37"/>
      <c r="E114" s="410" t="str">
        <f>E7</f>
        <v>Modernizace teplárny OB6</v>
      </c>
      <c r="F114" s="411"/>
      <c r="G114" s="411"/>
      <c r="H114" s="411"/>
      <c r="I114" s="37"/>
      <c r="J114" s="37"/>
      <c r="K114" s="37"/>
      <c r="L114" s="52"/>
      <c r="S114" s="35"/>
      <c r="T114" s="35"/>
      <c r="U114" s="35"/>
      <c r="V114" s="35"/>
      <c r="W114" s="35"/>
      <c r="X114" s="35"/>
      <c r="Y114" s="35"/>
      <c r="Z114" s="35"/>
      <c r="AA114" s="35"/>
      <c r="AB114" s="35"/>
      <c r="AC114" s="35"/>
      <c r="AD114" s="35"/>
      <c r="AE114" s="35"/>
    </row>
    <row r="115" spans="1:63" s="1" customFormat="1" ht="12" customHeight="1">
      <c r="B115" s="22"/>
      <c r="C115" s="30" t="s">
        <v>241</v>
      </c>
      <c r="D115" s="23"/>
      <c r="E115" s="23"/>
      <c r="F115" s="23"/>
      <c r="G115" s="23"/>
      <c r="H115" s="23"/>
      <c r="I115" s="23"/>
      <c r="J115" s="23"/>
      <c r="K115" s="23"/>
      <c r="L115" s="21"/>
    </row>
    <row r="116" spans="1:63" s="2" customFormat="1" ht="23.25" customHeight="1">
      <c r="A116" s="35"/>
      <c r="B116" s="36"/>
      <c r="C116" s="37"/>
      <c r="D116" s="37"/>
      <c r="E116" s="410" t="s">
        <v>5433</v>
      </c>
      <c r="F116" s="409"/>
      <c r="G116" s="409"/>
      <c r="H116" s="409"/>
      <c r="I116" s="37"/>
      <c r="J116" s="37"/>
      <c r="K116" s="37"/>
      <c r="L116" s="52"/>
      <c r="S116" s="35"/>
      <c r="T116" s="35"/>
      <c r="U116" s="35"/>
      <c r="V116" s="35"/>
      <c r="W116" s="35"/>
      <c r="X116" s="35"/>
      <c r="Y116" s="35"/>
      <c r="Z116" s="35"/>
      <c r="AA116" s="35"/>
      <c r="AB116" s="35"/>
      <c r="AC116" s="35"/>
      <c r="AD116" s="35"/>
      <c r="AE116" s="35"/>
    </row>
    <row r="117" spans="1:63" s="2" customFormat="1" ht="12" customHeight="1">
      <c r="A117" s="35"/>
      <c r="B117" s="36"/>
      <c r="C117" s="30" t="s">
        <v>432</v>
      </c>
      <c r="D117" s="37"/>
      <c r="E117" s="37"/>
      <c r="F117" s="37"/>
      <c r="G117" s="37"/>
      <c r="H117" s="37"/>
      <c r="I117" s="37"/>
      <c r="J117" s="37"/>
      <c r="K117" s="37"/>
      <c r="L117" s="52"/>
      <c r="S117" s="35"/>
      <c r="T117" s="35"/>
      <c r="U117" s="35"/>
      <c r="V117" s="35"/>
      <c r="W117" s="35"/>
      <c r="X117" s="35"/>
      <c r="Y117" s="35"/>
      <c r="Z117" s="35"/>
      <c r="AA117" s="35"/>
      <c r="AB117" s="35"/>
      <c r="AC117" s="35"/>
      <c r="AD117" s="35"/>
      <c r="AE117" s="35"/>
    </row>
    <row r="118" spans="1:63" s="2" customFormat="1" ht="16.5" customHeight="1">
      <c r="A118" s="35"/>
      <c r="B118" s="36"/>
      <c r="C118" s="37"/>
      <c r="D118" s="37"/>
      <c r="E118" s="384" t="str">
        <f>E11</f>
        <v>SO 201-202.2-D1.4.1 - ZTI</v>
      </c>
      <c r="F118" s="409"/>
      <c r="G118" s="409"/>
      <c r="H118" s="409"/>
      <c r="I118" s="37"/>
      <c r="J118" s="37"/>
      <c r="K118" s="37"/>
      <c r="L118" s="52"/>
      <c r="S118" s="35"/>
      <c r="T118" s="35"/>
      <c r="U118" s="35"/>
      <c r="V118" s="35"/>
      <c r="W118" s="35"/>
      <c r="X118" s="35"/>
      <c r="Y118" s="35"/>
      <c r="Z118" s="35"/>
      <c r="AA118" s="35"/>
      <c r="AB118" s="35"/>
      <c r="AC118" s="35"/>
      <c r="AD118" s="35"/>
      <c r="AE118" s="35"/>
    </row>
    <row r="119" spans="1:63" s="2" customFormat="1" ht="6.95" customHeight="1">
      <c r="A119" s="35"/>
      <c r="B119" s="36"/>
      <c r="C119" s="37"/>
      <c r="D119" s="37"/>
      <c r="E119" s="37"/>
      <c r="F119" s="37"/>
      <c r="G119" s="37"/>
      <c r="H119" s="37"/>
      <c r="I119" s="37"/>
      <c r="J119" s="37"/>
      <c r="K119" s="37"/>
      <c r="L119" s="52"/>
      <c r="S119" s="35"/>
      <c r="T119" s="35"/>
      <c r="U119" s="35"/>
      <c r="V119" s="35"/>
      <c r="W119" s="35"/>
      <c r="X119" s="35"/>
      <c r="Y119" s="35"/>
      <c r="Z119" s="35"/>
      <c r="AA119" s="35"/>
      <c r="AB119" s="35"/>
      <c r="AC119" s="35"/>
      <c r="AD119" s="35"/>
      <c r="AE119" s="35"/>
    </row>
    <row r="120" spans="1:63" s="2" customFormat="1" ht="12" customHeight="1">
      <c r="A120" s="35"/>
      <c r="B120" s="36"/>
      <c r="C120" s="30" t="s">
        <v>19</v>
      </c>
      <c r="D120" s="37"/>
      <c r="E120" s="37"/>
      <c r="F120" s="28" t="str">
        <f>F14</f>
        <v>Mladá Boleslav</v>
      </c>
      <c r="G120" s="37"/>
      <c r="H120" s="37"/>
      <c r="I120" s="30" t="s">
        <v>21</v>
      </c>
      <c r="J120" s="67">
        <f>IF(J14="","",J14)</f>
        <v>45363</v>
      </c>
      <c r="K120" s="37"/>
      <c r="L120" s="52"/>
      <c r="S120" s="35"/>
      <c r="T120" s="35"/>
      <c r="U120" s="35"/>
      <c r="V120" s="35"/>
      <c r="W120" s="35"/>
      <c r="X120" s="35"/>
      <c r="Y120" s="35"/>
      <c r="Z120" s="35"/>
      <c r="AA120" s="35"/>
      <c r="AB120" s="35"/>
      <c r="AC120" s="35"/>
      <c r="AD120" s="35"/>
      <c r="AE120" s="35"/>
    </row>
    <row r="121" spans="1:63" s="2" customFormat="1" ht="6.95" customHeight="1">
      <c r="A121" s="35"/>
      <c r="B121" s="36"/>
      <c r="C121" s="37"/>
      <c r="D121" s="37"/>
      <c r="E121" s="37"/>
      <c r="F121" s="37"/>
      <c r="G121" s="37"/>
      <c r="H121" s="37"/>
      <c r="I121" s="37"/>
      <c r="J121" s="37"/>
      <c r="K121" s="37"/>
      <c r="L121" s="52"/>
      <c r="S121" s="35"/>
      <c r="T121" s="35"/>
      <c r="U121" s="35"/>
      <c r="V121" s="35"/>
      <c r="W121" s="35"/>
      <c r="X121" s="35"/>
      <c r="Y121" s="35"/>
      <c r="Z121" s="35"/>
      <c r="AA121" s="35"/>
      <c r="AB121" s="35"/>
      <c r="AC121" s="35"/>
      <c r="AD121" s="35"/>
      <c r="AE121" s="35"/>
    </row>
    <row r="122" spans="1:63" s="2" customFormat="1" ht="15.2" customHeight="1">
      <c r="A122" s="35"/>
      <c r="B122" s="36"/>
      <c r="C122" s="30" t="s">
        <v>22</v>
      </c>
      <c r="D122" s="37"/>
      <c r="E122" s="37"/>
      <c r="F122" s="28" t="str">
        <f>E17</f>
        <v xml:space="preserve">ŠKO-ENERGO s.r.o. </v>
      </c>
      <c r="G122" s="37"/>
      <c r="H122" s="37"/>
      <c r="I122" s="30" t="s">
        <v>28</v>
      </c>
      <c r="J122" s="33" t="str">
        <f>E23</f>
        <v>AFRY CZ s.r.o.</v>
      </c>
      <c r="K122" s="37"/>
      <c r="L122" s="52"/>
      <c r="S122" s="35"/>
      <c r="T122" s="35"/>
      <c r="U122" s="35"/>
      <c r="V122" s="35"/>
      <c r="W122" s="35"/>
      <c r="X122" s="35"/>
      <c r="Y122" s="35"/>
      <c r="Z122" s="35"/>
      <c r="AA122" s="35"/>
      <c r="AB122" s="35"/>
      <c r="AC122" s="35"/>
      <c r="AD122" s="35"/>
      <c r="AE122" s="35"/>
    </row>
    <row r="123" spans="1:63" s="2" customFormat="1" ht="15.2" customHeight="1">
      <c r="A123" s="35"/>
      <c r="B123" s="36"/>
      <c r="C123" s="30" t="s">
        <v>26</v>
      </c>
      <c r="D123" s="37"/>
      <c r="E123" s="37"/>
      <c r="F123" s="28" t="str">
        <f>IF(E20="","",E20)</f>
        <v>Vyplň údaj</v>
      </c>
      <c r="G123" s="37"/>
      <c r="H123" s="37"/>
      <c r="I123" s="30" t="s">
        <v>31</v>
      </c>
      <c r="J123" s="33" t="str">
        <f>E26</f>
        <v>AFRY CZ s.r.o.</v>
      </c>
      <c r="K123" s="37"/>
      <c r="L123" s="52"/>
      <c r="S123" s="35"/>
      <c r="T123" s="35"/>
      <c r="U123" s="35"/>
      <c r="V123" s="35"/>
      <c r="W123" s="35"/>
      <c r="X123" s="35"/>
      <c r="Y123" s="35"/>
      <c r="Z123" s="35"/>
      <c r="AA123" s="35"/>
      <c r="AB123" s="35"/>
      <c r="AC123" s="35"/>
      <c r="AD123" s="35"/>
      <c r="AE123" s="35"/>
    </row>
    <row r="124" spans="1:63" s="2" customFormat="1" ht="10.35" customHeight="1">
      <c r="A124" s="35"/>
      <c r="B124" s="36"/>
      <c r="C124" s="37"/>
      <c r="D124" s="37"/>
      <c r="E124" s="37"/>
      <c r="F124" s="37"/>
      <c r="G124" s="37"/>
      <c r="H124" s="37"/>
      <c r="I124" s="37"/>
      <c r="J124" s="37"/>
      <c r="K124" s="37"/>
      <c r="L124" s="52"/>
      <c r="S124" s="35"/>
      <c r="T124" s="35"/>
      <c r="U124" s="35"/>
      <c r="V124" s="35"/>
      <c r="W124" s="35"/>
      <c r="X124" s="35"/>
      <c r="Y124" s="35"/>
      <c r="Z124" s="35"/>
      <c r="AA124" s="35"/>
      <c r="AB124" s="35"/>
      <c r="AC124" s="35"/>
      <c r="AD124" s="35"/>
      <c r="AE124" s="35"/>
    </row>
    <row r="125" spans="1:63" s="11" customFormat="1" ht="29.25" customHeight="1">
      <c r="A125" s="163"/>
      <c r="B125" s="164"/>
      <c r="C125" s="165" t="s">
        <v>250</v>
      </c>
      <c r="D125" s="166" t="s">
        <v>55</v>
      </c>
      <c r="E125" s="166" t="s">
        <v>53</v>
      </c>
      <c r="F125" s="166" t="s">
        <v>54</v>
      </c>
      <c r="G125" s="166" t="s">
        <v>251</v>
      </c>
      <c r="H125" s="166" t="s">
        <v>252</v>
      </c>
      <c r="I125" s="166" t="s">
        <v>7632</v>
      </c>
      <c r="J125" s="167" t="s">
        <v>7631</v>
      </c>
      <c r="K125" s="168" t="s">
        <v>253</v>
      </c>
      <c r="L125" s="169"/>
      <c r="M125" s="76" t="s">
        <v>1</v>
      </c>
      <c r="N125" s="77" t="s">
        <v>37</v>
      </c>
      <c r="O125" s="77" t="s">
        <v>254</v>
      </c>
      <c r="P125" s="77" t="s">
        <v>255</v>
      </c>
      <c r="Q125" s="77" t="s">
        <v>256</v>
      </c>
      <c r="R125" s="77" t="s">
        <v>257</v>
      </c>
      <c r="S125" s="77" t="s">
        <v>258</v>
      </c>
      <c r="T125" s="78" t="s">
        <v>259</v>
      </c>
      <c r="U125" s="163"/>
      <c r="V125" s="163"/>
      <c r="W125" s="163"/>
      <c r="X125" s="163"/>
      <c r="Y125" s="163"/>
      <c r="Z125" s="163"/>
      <c r="AA125" s="163"/>
      <c r="AB125" s="163"/>
      <c r="AC125" s="163"/>
      <c r="AD125" s="163"/>
      <c r="AE125" s="163"/>
    </row>
    <row r="126" spans="1:63" s="2" customFormat="1" ht="22.9" customHeight="1">
      <c r="A126" s="35"/>
      <c r="B126" s="36"/>
      <c r="C126" s="83" t="s">
        <v>260</v>
      </c>
      <c r="D126" s="37"/>
      <c r="E126" s="37"/>
      <c r="F126" s="37"/>
      <c r="G126" s="37"/>
      <c r="H126" s="37"/>
      <c r="I126" s="37"/>
      <c r="J126" s="170">
        <f>BK126</f>
        <v>0</v>
      </c>
      <c r="K126" s="37"/>
      <c r="L126" s="40"/>
      <c r="M126" s="79"/>
      <c r="N126" s="171"/>
      <c r="O126" s="80"/>
      <c r="P126" s="172">
        <f>P127+P137</f>
        <v>0</v>
      </c>
      <c r="Q126" s="80"/>
      <c r="R126" s="172">
        <f>R127+R137</f>
        <v>0.87640407999999992</v>
      </c>
      <c r="S126" s="80"/>
      <c r="T126" s="173">
        <f>T127+T137</f>
        <v>0</v>
      </c>
      <c r="U126" s="35"/>
      <c r="V126" s="35"/>
      <c r="W126" s="35"/>
      <c r="X126" s="35"/>
      <c r="Y126" s="35"/>
      <c r="Z126" s="35"/>
      <c r="AA126" s="35"/>
      <c r="AB126" s="35"/>
      <c r="AC126" s="35"/>
      <c r="AD126" s="35"/>
      <c r="AE126" s="35"/>
      <c r="AT126" s="18" t="s">
        <v>63</v>
      </c>
      <c r="AU126" s="18" t="s">
        <v>245</v>
      </c>
      <c r="BK126" s="174">
        <f>BK127+BK137</f>
        <v>0</v>
      </c>
    </row>
    <row r="127" spans="1:63" s="12" customFormat="1" ht="25.9" customHeight="1">
      <c r="B127" s="175"/>
      <c r="C127" s="176"/>
      <c r="D127" s="177" t="s">
        <v>63</v>
      </c>
      <c r="E127" s="178" t="s">
        <v>261</v>
      </c>
      <c r="F127" s="178" t="s">
        <v>262</v>
      </c>
      <c r="G127" s="176"/>
      <c r="H127" s="176"/>
      <c r="I127" s="179"/>
      <c r="J127" s="180">
        <f>BK127</f>
        <v>0</v>
      </c>
      <c r="K127" s="176"/>
      <c r="L127" s="181"/>
      <c r="M127" s="182"/>
      <c r="N127" s="183"/>
      <c r="O127" s="183"/>
      <c r="P127" s="184">
        <f>P128+P134</f>
        <v>0</v>
      </c>
      <c r="Q127" s="183"/>
      <c r="R127" s="184">
        <f>R128+R134</f>
        <v>0</v>
      </c>
      <c r="S127" s="183"/>
      <c r="T127" s="185">
        <f>T128+T134</f>
        <v>0</v>
      </c>
      <c r="AR127" s="186" t="s">
        <v>71</v>
      </c>
      <c r="AT127" s="187" t="s">
        <v>63</v>
      </c>
      <c r="AU127" s="187" t="s">
        <v>64</v>
      </c>
      <c r="AY127" s="186" t="s">
        <v>263</v>
      </c>
      <c r="BK127" s="188">
        <f>BK128+BK134</f>
        <v>0</v>
      </c>
    </row>
    <row r="128" spans="1:63" s="12" customFormat="1" ht="22.9" customHeight="1">
      <c r="B128" s="175"/>
      <c r="C128" s="176"/>
      <c r="D128" s="177" t="s">
        <v>63</v>
      </c>
      <c r="E128" s="189" t="s">
        <v>270</v>
      </c>
      <c r="F128" s="189" t="s">
        <v>829</v>
      </c>
      <c r="G128" s="176"/>
      <c r="H128" s="176"/>
      <c r="I128" s="179"/>
      <c r="J128" s="190">
        <f>BK128</f>
        <v>0</v>
      </c>
      <c r="K128" s="176"/>
      <c r="L128" s="181"/>
      <c r="M128" s="182"/>
      <c r="N128" s="183"/>
      <c r="O128" s="183"/>
      <c r="P128" s="184">
        <f>SUM(P129:P133)</f>
        <v>0</v>
      </c>
      <c r="Q128" s="183"/>
      <c r="R128" s="184">
        <f>SUM(R129:R133)</f>
        <v>0</v>
      </c>
      <c r="S128" s="183"/>
      <c r="T128" s="185">
        <f>SUM(T129:T133)</f>
        <v>0</v>
      </c>
      <c r="AR128" s="186" t="s">
        <v>71</v>
      </c>
      <c r="AT128" s="187" t="s">
        <v>63</v>
      </c>
      <c r="AU128" s="187" t="s">
        <v>71</v>
      </c>
      <c r="AY128" s="186" t="s">
        <v>263</v>
      </c>
      <c r="BK128" s="188">
        <f>SUM(BK129:BK133)</f>
        <v>0</v>
      </c>
    </row>
    <row r="129" spans="1:65" s="2" customFormat="1" ht="21.75" customHeight="1">
      <c r="A129" s="35"/>
      <c r="B129" s="36"/>
      <c r="C129" s="191" t="s">
        <v>71</v>
      </c>
      <c r="D129" s="191" t="s">
        <v>266</v>
      </c>
      <c r="E129" s="192" t="s">
        <v>1985</v>
      </c>
      <c r="F129" s="193" t="s">
        <v>1986</v>
      </c>
      <c r="G129" s="194" t="s">
        <v>300</v>
      </c>
      <c r="H129" s="195">
        <v>42.8</v>
      </c>
      <c r="I129" s="196"/>
      <c r="J129" s="197">
        <f>ROUND(I129*H129,2)</f>
        <v>0</v>
      </c>
      <c r="K129" s="198"/>
      <c r="L129" s="40"/>
      <c r="M129" s="199" t="s">
        <v>1</v>
      </c>
      <c r="N129" s="200" t="s">
        <v>38</v>
      </c>
      <c r="O129" s="72"/>
      <c r="P129" s="201">
        <f>O129*H129</f>
        <v>0</v>
      </c>
      <c r="Q129" s="201">
        <v>0</v>
      </c>
      <c r="R129" s="201">
        <f>Q129*H129</f>
        <v>0</v>
      </c>
      <c r="S129" s="201">
        <v>0</v>
      </c>
      <c r="T129" s="202">
        <f>S129*H129</f>
        <v>0</v>
      </c>
      <c r="U129" s="35"/>
      <c r="V129" s="35"/>
      <c r="W129" s="35"/>
      <c r="X129" s="35"/>
      <c r="Y129" s="35"/>
      <c r="Z129" s="35"/>
      <c r="AA129" s="35"/>
      <c r="AB129" s="35"/>
      <c r="AC129" s="35"/>
      <c r="AD129" s="35"/>
      <c r="AE129" s="35"/>
      <c r="AR129" s="203" t="s">
        <v>270</v>
      </c>
      <c r="AT129" s="203" t="s">
        <v>266</v>
      </c>
      <c r="AU129" s="203" t="s">
        <v>73</v>
      </c>
      <c r="AY129" s="18" t="s">
        <v>263</v>
      </c>
      <c r="BE129" s="204">
        <f>IF(N129="základní",J129,0)</f>
        <v>0</v>
      </c>
      <c r="BF129" s="204">
        <f>IF(N129="snížená",J129,0)</f>
        <v>0</v>
      </c>
      <c r="BG129" s="204">
        <f>IF(N129="zákl. přenesená",J129,0)</f>
        <v>0</v>
      </c>
      <c r="BH129" s="204">
        <f>IF(N129="sníž. přenesená",J129,0)</f>
        <v>0</v>
      </c>
      <c r="BI129" s="204">
        <f>IF(N129="nulová",J129,0)</f>
        <v>0</v>
      </c>
      <c r="BJ129" s="18" t="s">
        <v>71</v>
      </c>
      <c r="BK129" s="204">
        <f>ROUND(I129*H129,2)</f>
        <v>0</v>
      </c>
      <c r="BL129" s="18" t="s">
        <v>270</v>
      </c>
      <c r="BM129" s="203" t="s">
        <v>5593</v>
      </c>
    </row>
    <row r="130" spans="1:65" s="13" customFormat="1">
      <c r="B130" s="205"/>
      <c r="C130" s="206"/>
      <c r="D130" s="207" t="s">
        <v>272</v>
      </c>
      <c r="E130" s="208" t="s">
        <v>1</v>
      </c>
      <c r="F130" s="209" t="s">
        <v>5459</v>
      </c>
      <c r="G130" s="206"/>
      <c r="H130" s="210">
        <v>10.256</v>
      </c>
      <c r="I130" s="211"/>
      <c r="J130" s="206"/>
      <c r="K130" s="206"/>
      <c r="L130" s="212"/>
      <c r="M130" s="213"/>
      <c r="N130" s="214"/>
      <c r="O130" s="214"/>
      <c r="P130" s="214"/>
      <c r="Q130" s="214"/>
      <c r="R130" s="214"/>
      <c r="S130" s="214"/>
      <c r="T130" s="215"/>
      <c r="AT130" s="216" t="s">
        <v>272</v>
      </c>
      <c r="AU130" s="216" t="s">
        <v>73</v>
      </c>
      <c r="AV130" s="13" t="s">
        <v>73</v>
      </c>
      <c r="AW130" s="13" t="s">
        <v>30</v>
      </c>
      <c r="AX130" s="13" t="s">
        <v>64</v>
      </c>
      <c r="AY130" s="216" t="s">
        <v>263</v>
      </c>
    </row>
    <row r="131" spans="1:65" s="13" customFormat="1" ht="22.5">
      <c r="B131" s="205"/>
      <c r="C131" s="206"/>
      <c r="D131" s="207" t="s">
        <v>272</v>
      </c>
      <c r="E131" s="208" t="s">
        <v>1</v>
      </c>
      <c r="F131" s="209" t="s">
        <v>5460</v>
      </c>
      <c r="G131" s="206"/>
      <c r="H131" s="210">
        <v>11.616</v>
      </c>
      <c r="I131" s="211"/>
      <c r="J131" s="206"/>
      <c r="K131" s="206"/>
      <c r="L131" s="212"/>
      <c r="M131" s="213"/>
      <c r="N131" s="214"/>
      <c r="O131" s="214"/>
      <c r="P131" s="214"/>
      <c r="Q131" s="214"/>
      <c r="R131" s="214"/>
      <c r="S131" s="214"/>
      <c r="T131" s="215"/>
      <c r="AT131" s="216" t="s">
        <v>272</v>
      </c>
      <c r="AU131" s="216" t="s">
        <v>73</v>
      </c>
      <c r="AV131" s="13" t="s">
        <v>73</v>
      </c>
      <c r="AW131" s="13" t="s">
        <v>30</v>
      </c>
      <c r="AX131" s="13" t="s">
        <v>64</v>
      </c>
      <c r="AY131" s="216" t="s">
        <v>263</v>
      </c>
    </row>
    <row r="132" spans="1:65" s="13" customFormat="1">
      <c r="B132" s="205"/>
      <c r="C132" s="206"/>
      <c r="D132" s="207" t="s">
        <v>272</v>
      </c>
      <c r="E132" s="208" t="s">
        <v>1</v>
      </c>
      <c r="F132" s="209" t="s">
        <v>5461</v>
      </c>
      <c r="G132" s="206"/>
      <c r="H132" s="210">
        <v>20.928000000000001</v>
      </c>
      <c r="I132" s="211"/>
      <c r="J132" s="206"/>
      <c r="K132" s="206"/>
      <c r="L132" s="212"/>
      <c r="M132" s="213"/>
      <c r="N132" s="214"/>
      <c r="O132" s="214"/>
      <c r="P132" s="214"/>
      <c r="Q132" s="214"/>
      <c r="R132" s="214"/>
      <c r="S132" s="214"/>
      <c r="T132" s="215"/>
      <c r="AT132" s="216" t="s">
        <v>272</v>
      </c>
      <c r="AU132" s="216" t="s">
        <v>73</v>
      </c>
      <c r="AV132" s="13" t="s">
        <v>73</v>
      </c>
      <c r="AW132" s="13" t="s">
        <v>30</v>
      </c>
      <c r="AX132" s="13" t="s">
        <v>64</v>
      </c>
      <c r="AY132" s="216" t="s">
        <v>263</v>
      </c>
    </row>
    <row r="133" spans="1:65" s="15" customFormat="1">
      <c r="B133" s="228"/>
      <c r="C133" s="229"/>
      <c r="D133" s="207" t="s">
        <v>272</v>
      </c>
      <c r="E133" s="230" t="s">
        <v>1</v>
      </c>
      <c r="F133" s="231" t="s">
        <v>280</v>
      </c>
      <c r="G133" s="229"/>
      <c r="H133" s="232">
        <v>42.8</v>
      </c>
      <c r="I133" s="233"/>
      <c r="J133" s="229"/>
      <c r="K133" s="229"/>
      <c r="L133" s="234"/>
      <c r="M133" s="235"/>
      <c r="N133" s="236"/>
      <c r="O133" s="236"/>
      <c r="P133" s="236"/>
      <c r="Q133" s="236"/>
      <c r="R133" s="236"/>
      <c r="S133" s="236"/>
      <c r="T133" s="237"/>
      <c r="AT133" s="238" t="s">
        <v>272</v>
      </c>
      <c r="AU133" s="238" t="s">
        <v>73</v>
      </c>
      <c r="AV133" s="15" t="s">
        <v>270</v>
      </c>
      <c r="AW133" s="15" t="s">
        <v>30</v>
      </c>
      <c r="AX133" s="15" t="s">
        <v>71</v>
      </c>
      <c r="AY133" s="238" t="s">
        <v>263</v>
      </c>
    </row>
    <row r="134" spans="1:65" s="12" customFormat="1" ht="22.9" customHeight="1">
      <c r="B134" s="175"/>
      <c r="C134" s="176"/>
      <c r="D134" s="177" t="s">
        <v>63</v>
      </c>
      <c r="E134" s="189" t="s">
        <v>314</v>
      </c>
      <c r="F134" s="189" t="s">
        <v>1712</v>
      </c>
      <c r="G134" s="176"/>
      <c r="H134" s="176"/>
      <c r="I134" s="179"/>
      <c r="J134" s="190">
        <f>BK134</f>
        <v>0</v>
      </c>
      <c r="K134" s="176"/>
      <c r="L134" s="181"/>
      <c r="M134" s="182"/>
      <c r="N134" s="183"/>
      <c r="O134" s="183"/>
      <c r="P134" s="184">
        <f>SUM(P135:P136)</f>
        <v>0</v>
      </c>
      <c r="Q134" s="183"/>
      <c r="R134" s="184">
        <f>SUM(R135:R136)</f>
        <v>0</v>
      </c>
      <c r="S134" s="183"/>
      <c r="T134" s="185">
        <f>SUM(T135:T136)</f>
        <v>0</v>
      </c>
      <c r="AR134" s="186" t="s">
        <v>71</v>
      </c>
      <c r="AT134" s="187" t="s">
        <v>63</v>
      </c>
      <c r="AU134" s="187" t="s">
        <v>71</v>
      </c>
      <c r="AY134" s="186" t="s">
        <v>263</v>
      </c>
      <c r="BK134" s="188">
        <f>SUM(BK135:BK136)</f>
        <v>0</v>
      </c>
    </row>
    <row r="135" spans="1:65" s="2" customFormat="1" ht="21.75" customHeight="1">
      <c r="A135" s="35"/>
      <c r="B135" s="36"/>
      <c r="C135" s="191" t="s">
        <v>73</v>
      </c>
      <c r="D135" s="191" t="s">
        <v>266</v>
      </c>
      <c r="E135" s="192" t="s">
        <v>1726</v>
      </c>
      <c r="F135" s="193" t="s">
        <v>1727</v>
      </c>
      <c r="G135" s="194" t="s">
        <v>796</v>
      </c>
      <c r="H135" s="195">
        <v>157.62799999999999</v>
      </c>
      <c r="I135" s="196"/>
      <c r="J135" s="197">
        <f>ROUND(I135*H135,2)</f>
        <v>0</v>
      </c>
      <c r="K135" s="198"/>
      <c r="L135" s="40"/>
      <c r="M135" s="199" t="s">
        <v>1</v>
      </c>
      <c r="N135" s="200" t="s">
        <v>38</v>
      </c>
      <c r="O135" s="72"/>
      <c r="P135" s="201">
        <f>O135*H135</f>
        <v>0</v>
      </c>
      <c r="Q135" s="201">
        <v>0</v>
      </c>
      <c r="R135" s="201">
        <f>Q135*H135</f>
        <v>0</v>
      </c>
      <c r="S135" s="201">
        <v>0</v>
      </c>
      <c r="T135" s="202">
        <f>S135*H135</f>
        <v>0</v>
      </c>
      <c r="U135" s="35"/>
      <c r="V135" s="35"/>
      <c r="W135" s="35"/>
      <c r="X135" s="35"/>
      <c r="Y135" s="35"/>
      <c r="Z135" s="35"/>
      <c r="AA135" s="35"/>
      <c r="AB135" s="35"/>
      <c r="AC135" s="35"/>
      <c r="AD135" s="35"/>
      <c r="AE135" s="35"/>
      <c r="AR135" s="203" t="s">
        <v>270</v>
      </c>
      <c r="AT135" s="203" t="s">
        <v>266</v>
      </c>
      <c r="AU135" s="203" t="s">
        <v>73</v>
      </c>
      <c r="AY135" s="18" t="s">
        <v>263</v>
      </c>
      <c r="BE135" s="204">
        <f>IF(N135="základní",J135,0)</f>
        <v>0</v>
      </c>
      <c r="BF135" s="204">
        <f>IF(N135="snížená",J135,0)</f>
        <v>0</v>
      </c>
      <c r="BG135" s="204">
        <f>IF(N135="zákl. přenesená",J135,0)</f>
        <v>0</v>
      </c>
      <c r="BH135" s="204">
        <f>IF(N135="sníž. přenesená",J135,0)</f>
        <v>0</v>
      </c>
      <c r="BI135" s="204">
        <f>IF(N135="nulová",J135,0)</f>
        <v>0</v>
      </c>
      <c r="BJ135" s="18" t="s">
        <v>71</v>
      </c>
      <c r="BK135" s="204">
        <f>ROUND(I135*H135,2)</f>
        <v>0</v>
      </c>
      <c r="BL135" s="18" t="s">
        <v>270</v>
      </c>
      <c r="BM135" s="203" t="s">
        <v>5594</v>
      </c>
    </row>
    <row r="136" spans="1:65" s="13" customFormat="1">
      <c r="B136" s="205"/>
      <c r="C136" s="206"/>
      <c r="D136" s="207" t="s">
        <v>272</v>
      </c>
      <c r="E136" s="208" t="s">
        <v>1</v>
      </c>
      <c r="F136" s="209" t="s">
        <v>5595</v>
      </c>
      <c r="G136" s="206"/>
      <c r="H136" s="210">
        <v>157.62799999999999</v>
      </c>
      <c r="I136" s="211"/>
      <c r="J136" s="206"/>
      <c r="K136" s="206"/>
      <c r="L136" s="212"/>
      <c r="M136" s="213"/>
      <c r="N136" s="214"/>
      <c r="O136" s="214"/>
      <c r="P136" s="214"/>
      <c r="Q136" s="214"/>
      <c r="R136" s="214"/>
      <c r="S136" s="214"/>
      <c r="T136" s="215"/>
      <c r="AT136" s="216" t="s">
        <v>272</v>
      </c>
      <c r="AU136" s="216" t="s">
        <v>73</v>
      </c>
      <c r="AV136" s="13" t="s">
        <v>73</v>
      </c>
      <c r="AW136" s="13" t="s">
        <v>30</v>
      </c>
      <c r="AX136" s="13" t="s">
        <v>71</v>
      </c>
      <c r="AY136" s="216" t="s">
        <v>263</v>
      </c>
    </row>
    <row r="137" spans="1:65" s="12" customFormat="1" ht="25.9" customHeight="1">
      <c r="B137" s="175"/>
      <c r="C137" s="176"/>
      <c r="D137" s="177" t="s">
        <v>63</v>
      </c>
      <c r="E137" s="178" t="s">
        <v>1134</v>
      </c>
      <c r="F137" s="178" t="s">
        <v>1135</v>
      </c>
      <c r="G137" s="176"/>
      <c r="H137" s="176"/>
      <c r="I137" s="179"/>
      <c r="J137" s="180">
        <f>BK137</f>
        <v>0</v>
      </c>
      <c r="K137" s="176"/>
      <c r="L137" s="181"/>
      <c r="M137" s="182"/>
      <c r="N137" s="183"/>
      <c r="O137" s="183"/>
      <c r="P137" s="184">
        <f>P138+P146</f>
        <v>0</v>
      </c>
      <c r="Q137" s="183"/>
      <c r="R137" s="184">
        <f>R138+R146</f>
        <v>0.87640407999999992</v>
      </c>
      <c r="S137" s="183"/>
      <c r="T137" s="185">
        <f>T138+T146</f>
        <v>0</v>
      </c>
      <c r="AR137" s="186" t="s">
        <v>73</v>
      </c>
      <c r="AT137" s="187" t="s">
        <v>63</v>
      </c>
      <c r="AU137" s="187" t="s">
        <v>64</v>
      </c>
      <c r="AY137" s="186" t="s">
        <v>263</v>
      </c>
      <c r="BK137" s="188">
        <f>BK138+BK146</f>
        <v>0</v>
      </c>
    </row>
    <row r="138" spans="1:65" s="12" customFormat="1" ht="22.9" customHeight="1">
      <c r="B138" s="175"/>
      <c r="C138" s="176"/>
      <c r="D138" s="177" t="s">
        <v>63</v>
      </c>
      <c r="E138" s="189" t="s">
        <v>1758</v>
      </c>
      <c r="F138" s="189" t="s">
        <v>1759</v>
      </c>
      <c r="G138" s="176"/>
      <c r="H138" s="176"/>
      <c r="I138" s="179"/>
      <c r="J138" s="190">
        <f>BK138</f>
        <v>0</v>
      </c>
      <c r="K138" s="176"/>
      <c r="L138" s="181"/>
      <c r="M138" s="182"/>
      <c r="N138" s="183"/>
      <c r="O138" s="183"/>
      <c r="P138" s="184">
        <f>SUM(P139:P145)</f>
        <v>0</v>
      </c>
      <c r="Q138" s="183"/>
      <c r="R138" s="184">
        <f>SUM(R139:R145)</f>
        <v>0.49727199999999994</v>
      </c>
      <c r="S138" s="183"/>
      <c r="T138" s="185">
        <f>SUM(T139:T145)</f>
        <v>0</v>
      </c>
      <c r="AR138" s="186" t="s">
        <v>73</v>
      </c>
      <c r="AT138" s="187" t="s">
        <v>63</v>
      </c>
      <c r="AU138" s="187" t="s">
        <v>71</v>
      </c>
      <c r="AY138" s="186" t="s">
        <v>263</v>
      </c>
      <c r="BK138" s="188">
        <f>SUM(BK139:BK145)</f>
        <v>0</v>
      </c>
    </row>
    <row r="139" spans="1:65" s="2" customFormat="1" ht="24.2" customHeight="1">
      <c r="A139" s="35"/>
      <c r="B139" s="36"/>
      <c r="C139" s="191" t="s">
        <v>276</v>
      </c>
      <c r="D139" s="191" t="s">
        <v>266</v>
      </c>
      <c r="E139" s="192" t="s">
        <v>5596</v>
      </c>
      <c r="F139" s="193" t="s">
        <v>5597</v>
      </c>
      <c r="G139" s="194" t="s">
        <v>292</v>
      </c>
      <c r="H139" s="195">
        <v>1</v>
      </c>
      <c r="I139" s="196"/>
      <c r="J139" s="197">
        <f>ROUND(I139*H139,2)</f>
        <v>0</v>
      </c>
      <c r="K139" s="198"/>
      <c r="L139" s="40"/>
      <c r="M139" s="199" t="s">
        <v>1</v>
      </c>
      <c r="N139" s="200" t="s">
        <v>38</v>
      </c>
      <c r="O139" s="72"/>
      <c r="P139" s="201">
        <f>O139*H139</f>
        <v>0</v>
      </c>
      <c r="Q139" s="201">
        <v>1.42E-3</v>
      </c>
      <c r="R139" s="201">
        <f>Q139*H139</f>
        <v>1.42E-3</v>
      </c>
      <c r="S139" s="201">
        <v>0</v>
      </c>
      <c r="T139" s="202">
        <f>S139*H139</f>
        <v>0</v>
      </c>
      <c r="U139" s="35"/>
      <c r="V139" s="35"/>
      <c r="W139" s="35"/>
      <c r="X139" s="35"/>
      <c r="Y139" s="35"/>
      <c r="Z139" s="35"/>
      <c r="AA139" s="35"/>
      <c r="AB139" s="35"/>
      <c r="AC139" s="35"/>
      <c r="AD139" s="35"/>
      <c r="AE139" s="35"/>
      <c r="AR139" s="203" t="s">
        <v>416</v>
      </c>
      <c r="AT139" s="203" t="s">
        <v>266</v>
      </c>
      <c r="AU139" s="203" t="s">
        <v>73</v>
      </c>
      <c r="AY139" s="18" t="s">
        <v>263</v>
      </c>
      <c r="BE139" s="204">
        <f>IF(N139="základní",J139,0)</f>
        <v>0</v>
      </c>
      <c r="BF139" s="204">
        <f>IF(N139="snížená",J139,0)</f>
        <v>0</v>
      </c>
      <c r="BG139" s="204">
        <f>IF(N139="zákl. přenesená",J139,0)</f>
        <v>0</v>
      </c>
      <c r="BH139" s="204">
        <f>IF(N139="sníž. přenesená",J139,0)</f>
        <v>0</v>
      </c>
      <c r="BI139" s="204">
        <f>IF(N139="nulová",J139,0)</f>
        <v>0</v>
      </c>
      <c r="BJ139" s="18" t="s">
        <v>71</v>
      </c>
      <c r="BK139" s="204">
        <f>ROUND(I139*H139,2)</f>
        <v>0</v>
      </c>
      <c r="BL139" s="18" t="s">
        <v>416</v>
      </c>
      <c r="BM139" s="203" t="s">
        <v>5598</v>
      </c>
    </row>
    <row r="140" spans="1:65" s="2" customFormat="1" ht="21.75" customHeight="1">
      <c r="A140" s="35"/>
      <c r="B140" s="36"/>
      <c r="C140" s="191" t="s">
        <v>270</v>
      </c>
      <c r="D140" s="191" t="s">
        <v>266</v>
      </c>
      <c r="E140" s="192" t="s">
        <v>5599</v>
      </c>
      <c r="F140" s="193" t="s">
        <v>5600</v>
      </c>
      <c r="G140" s="194" t="s">
        <v>796</v>
      </c>
      <c r="H140" s="195">
        <v>72.599999999999994</v>
      </c>
      <c r="I140" s="196"/>
      <c r="J140" s="197">
        <f>ROUND(I140*H140,2)</f>
        <v>0</v>
      </c>
      <c r="K140" s="198"/>
      <c r="L140" s="40"/>
      <c r="M140" s="199" t="s">
        <v>1</v>
      </c>
      <c r="N140" s="200" t="s">
        <v>38</v>
      </c>
      <c r="O140" s="72"/>
      <c r="P140" s="201">
        <f>O140*H140</f>
        <v>0</v>
      </c>
      <c r="Q140" s="201">
        <v>2.7699999999999999E-3</v>
      </c>
      <c r="R140" s="201">
        <f>Q140*H140</f>
        <v>0.20110199999999998</v>
      </c>
      <c r="S140" s="201">
        <v>0</v>
      </c>
      <c r="T140" s="202">
        <f>S140*H140</f>
        <v>0</v>
      </c>
      <c r="U140" s="35"/>
      <c r="V140" s="35"/>
      <c r="W140" s="35"/>
      <c r="X140" s="35"/>
      <c r="Y140" s="35"/>
      <c r="Z140" s="35"/>
      <c r="AA140" s="35"/>
      <c r="AB140" s="35"/>
      <c r="AC140" s="35"/>
      <c r="AD140" s="35"/>
      <c r="AE140" s="35"/>
      <c r="AR140" s="203" t="s">
        <v>416</v>
      </c>
      <c r="AT140" s="203" t="s">
        <v>266</v>
      </c>
      <c r="AU140" s="203" t="s">
        <v>73</v>
      </c>
      <c r="AY140" s="18" t="s">
        <v>263</v>
      </c>
      <c r="BE140" s="204">
        <f>IF(N140="základní",J140,0)</f>
        <v>0</v>
      </c>
      <c r="BF140" s="204">
        <f>IF(N140="snížená",J140,0)</f>
        <v>0</v>
      </c>
      <c r="BG140" s="204">
        <f>IF(N140="zákl. přenesená",J140,0)</f>
        <v>0</v>
      </c>
      <c r="BH140" s="204">
        <f>IF(N140="sníž. přenesená",J140,0)</f>
        <v>0</v>
      </c>
      <c r="BI140" s="204">
        <f>IF(N140="nulová",J140,0)</f>
        <v>0</v>
      </c>
      <c r="BJ140" s="18" t="s">
        <v>71</v>
      </c>
      <c r="BK140" s="204">
        <f>ROUND(I140*H140,2)</f>
        <v>0</v>
      </c>
      <c r="BL140" s="18" t="s">
        <v>416</v>
      </c>
      <c r="BM140" s="203" t="s">
        <v>5601</v>
      </c>
    </row>
    <row r="141" spans="1:65" s="13" customFormat="1">
      <c r="B141" s="205"/>
      <c r="C141" s="206"/>
      <c r="D141" s="207" t="s">
        <v>272</v>
      </c>
      <c r="E141" s="208" t="s">
        <v>1</v>
      </c>
      <c r="F141" s="209" t="s">
        <v>5602</v>
      </c>
      <c r="G141" s="206"/>
      <c r="H141" s="210">
        <v>72.599999999999994</v>
      </c>
      <c r="I141" s="211"/>
      <c r="J141" s="206"/>
      <c r="K141" s="206"/>
      <c r="L141" s="212"/>
      <c r="M141" s="213"/>
      <c r="N141" s="214"/>
      <c r="O141" s="214"/>
      <c r="P141" s="214"/>
      <c r="Q141" s="214"/>
      <c r="R141" s="214"/>
      <c r="S141" s="214"/>
      <c r="T141" s="215"/>
      <c r="AT141" s="216" t="s">
        <v>272</v>
      </c>
      <c r="AU141" s="216" t="s">
        <v>73</v>
      </c>
      <c r="AV141" s="13" t="s">
        <v>73</v>
      </c>
      <c r="AW141" s="13" t="s">
        <v>30</v>
      </c>
      <c r="AX141" s="13" t="s">
        <v>71</v>
      </c>
      <c r="AY141" s="216" t="s">
        <v>263</v>
      </c>
    </row>
    <row r="142" spans="1:65" s="2" customFormat="1" ht="21.75" customHeight="1">
      <c r="A142" s="35"/>
      <c r="B142" s="36"/>
      <c r="C142" s="191" t="s">
        <v>297</v>
      </c>
      <c r="D142" s="191" t="s">
        <v>266</v>
      </c>
      <c r="E142" s="192" t="s">
        <v>5603</v>
      </c>
      <c r="F142" s="193" t="s">
        <v>5604</v>
      </c>
      <c r="G142" s="194" t="s">
        <v>796</v>
      </c>
      <c r="H142" s="195">
        <v>64.099999999999994</v>
      </c>
      <c r="I142" s="196"/>
      <c r="J142" s="197">
        <f>ROUND(I142*H142,2)</f>
        <v>0</v>
      </c>
      <c r="K142" s="198"/>
      <c r="L142" s="40"/>
      <c r="M142" s="199" t="s">
        <v>1</v>
      </c>
      <c r="N142" s="200" t="s">
        <v>38</v>
      </c>
      <c r="O142" s="72"/>
      <c r="P142" s="201">
        <f>O142*H142</f>
        <v>0</v>
      </c>
      <c r="Q142" s="201">
        <v>4.4999999999999997E-3</v>
      </c>
      <c r="R142" s="201">
        <f>Q142*H142</f>
        <v>0.28844999999999993</v>
      </c>
      <c r="S142" s="201">
        <v>0</v>
      </c>
      <c r="T142" s="202">
        <f>S142*H142</f>
        <v>0</v>
      </c>
      <c r="U142" s="35"/>
      <c r="V142" s="35"/>
      <c r="W142" s="35"/>
      <c r="X142" s="35"/>
      <c r="Y142" s="35"/>
      <c r="Z142" s="35"/>
      <c r="AA142" s="35"/>
      <c r="AB142" s="35"/>
      <c r="AC142" s="35"/>
      <c r="AD142" s="35"/>
      <c r="AE142" s="35"/>
      <c r="AR142" s="203" t="s">
        <v>416</v>
      </c>
      <c r="AT142" s="203" t="s">
        <v>266</v>
      </c>
      <c r="AU142" s="203" t="s">
        <v>73</v>
      </c>
      <c r="AY142" s="18" t="s">
        <v>263</v>
      </c>
      <c r="BE142" s="204">
        <f>IF(N142="základní",J142,0)</f>
        <v>0</v>
      </c>
      <c r="BF142" s="204">
        <f>IF(N142="snížená",J142,0)</f>
        <v>0</v>
      </c>
      <c r="BG142" s="204">
        <f>IF(N142="zákl. přenesená",J142,0)</f>
        <v>0</v>
      </c>
      <c r="BH142" s="204">
        <f>IF(N142="sníž. přenesená",J142,0)</f>
        <v>0</v>
      </c>
      <c r="BI142" s="204">
        <f>IF(N142="nulová",J142,0)</f>
        <v>0</v>
      </c>
      <c r="BJ142" s="18" t="s">
        <v>71</v>
      </c>
      <c r="BK142" s="204">
        <f>ROUND(I142*H142,2)</f>
        <v>0</v>
      </c>
      <c r="BL142" s="18" t="s">
        <v>416</v>
      </c>
      <c r="BM142" s="203" t="s">
        <v>5605</v>
      </c>
    </row>
    <row r="143" spans="1:65" s="13" customFormat="1">
      <c r="B143" s="205"/>
      <c r="C143" s="206"/>
      <c r="D143" s="207" t="s">
        <v>272</v>
      </c>
      <c r="E143" s="208" t="s">
        <v>1</v>
      </c>
      <c r="F143" s="209" t="s">
        <v>5606</v>
      </c>
      <c r="G143" s="206"/>
      <c r="H143" s="210">
        <v>64.099999999999994</v>
      </c>
      <c r="I143" s="211"/>
      <c r="J143" s="206"/>
      <c r="K143" s="206"/>
      <c r="L143" s="212"/>
      <c r="M143" s="213"/>
      <c r="N143" s="214"/>
      <c r="O143" s="214"/>
      <c r="P143" s="214"/>
      <c r="Q143" s="214"/>
      <c r="R143" s="214"/>
      <c r="S143" s="214"/>
      <c r="T143" s="215"/>
      <c r="AT143" s="216" t="s">
        <v>272</v>
      </c>
      <c r="AU143" s="216" t="s">
        <v>73</v>
      </c>
      <c r="AV143" s="13" t="s">
        <v>73</v>
      </c>
      <c r="AW143" s="13" t="s">
        <v>30</v>
      </c>
      <c r="AX143" s="13" t="s">
        <v>71</v>
      </c>
      <c r="AY143" s="216" t="s">
        <v>263</v>
      </c>
    </row>
    <row r="144" spans="1:65" s="2" customFormat="1" ht="24.2" customHeight="1">
      <c r="A144" s="35"/>
      <c r="B144" s="36"/>
      <c r="C144" s="191" t="s">
        <v>304</v>
      </c>
      <c r="D144" s="191" t="s">
        <v>266</v>
      </c>
      <c r="E144" s="192" t="s">
        <v>5607</v>
      </c>
      <c r="F144" s="193" t="s">
        <v>5608</v>
      </c>
      <c r="G144" s="194" t="s">
        <v>374</v>
      </c>
      <c r="H144" s="195">
        <v>7</v>
      </c>
      <c r="I144" s="196"/>
      <c r="J144" s="197">
        <f>ROUND(I144*H144,2)</f>
        <v>0</v>
      </c>
      <c r="K144" s="198"/>
      <c r="L144" s="40"/>
      <c r="M144" s="199" t="s">
        <v>1</v>
      </c>
      <c r="N144" s="200" t="s">
        <v>38</v>
      </c>
      <c r="O144" s="72"/>
      <c r="P144" s="201">
        <f>O144*H144</f>
        <v>0</v>
      </c>
      <c r="Q144" s="201">
        <v>8.9999999999999998E-4</v>
      </c>
      <c r="R144" s="201">
        <f>Q144*H144</f>
        <v>6.3E-3</v>
      </c>
      <c r="S144" s="201">
        <v>0</v>
      </c>
      <c r="T144" s="202">
        <f>S144*H144</f>
        <v>0</v>
      </c>
      <c r="U144" s="35"/>
      <c r="V144" s="35"/>
      <c r="W144" s="35"/>
      <c r="X144" s="35"/>
      <c r="Y144" s="35"/>
      <c r="Z144" s="35"/>
      <c r="AA144" s="35"/>
      <c r="AB144" s="35"/>
      <c r="AC144" s="35"/>
      <c r="AD144" s="35"/>
      <c r="AE144" s="35"/>
      <c r="AR144" s="203" t="s">
        <v>416</v>
      </c>
      <c r="AT144" s="203" t="s">
        <v>266</v>
      </c>
      <c r="AU144" s="203" t="s">
        <v>73</v>
      </c>
      <c r="AY144" s="18" t="s">
        <v>263</v>
      </c>
      <c r="BE144" s="204">
        <f>IF(N144="základní",J144,0)</f>
        <v>0</v>
      </c>
      <c r="BF144" s="204">
        <f>IF(N144="snížená",J144,0)</f>
        <v>0</v>
      </c>
      <c r="BG144" s="204">
        <f>IF(N144="zákl. přenesená",J144,0)</f>
        <v>0</v>
      </c>
      <c r="BH144" s="204">
        <f>IF(N144="sníž. přenesená",J144,0)</f>
        <v>0</v>
      </c>
      <c r="BI144" s="204">
        <f>IF(N144="nulová",J144,0)</f>
        <v>0</v>
      </c>
      <c r="BJ144" s="18" t="s">
        <v>71</v>
      </c>
      <c r="BK144" s="204">
        <f>ROUND(I144*H144,2)</f>
        <v>0</v>
      </c>
      <c r="BL144" s="18" t="s">
        <v>416</v>
      </c>
      <c r="BM144" s="203" t="s">
        <v>5609</v>
      </c>
    </row>
    <row r="145" spans="1:65" s="2" customFormat="1" ht="24.2" customHeight="1">
      <c r="A145" s="35"/>
      <c r="B145" s="36"/>
      <c r="C145" s="191" t="s">
        <v>309</v>
      </c>
      <c r="D145" s="191" t="s">
        <v>266</v>
      </c>
      <c r="E145" s="192" t="s">
        <v>5610</v>
      </c>
      <c r="F145" s="193" t="s">
        <v>5611</v>
      </c>
      <c r="G145" s="194" t="s">
        <v>307</v>
      </c>
      <c r="H145" s="195">
        <v>0.497</v>
      </c>
      <c r="I145" s="196"/>
      <c r="J145" s="197">
        <f>ROUND(I145*H145,2)</f>
        <v>0</v>
      </c>
      <c r="K145" s="198"/>
      <c r="L145" s="40"/>
      <c r="M145" s="199" t="s">
        <v>1</v>
      </c>
      <c r="N145" s="200" t="s">
        <v>38</v>
      </c>
      <c r="O145" s="72"/>
      <c r="P145" s="201">
        <f>O145*H145</f>
        <v>0</v>
      </c>
      <c r="Q145" s="201">
        <v>0</v>
      </c>
      <c r="R145" s="201">
        <f>Q145*H145</f>
        <v>0</v>
      </c>
      <c r="S145" s="201">
        <v>0</v>
      </c>
      <c r="T145" s="202">
        <f>S145*H145</f>
        <v>0</v>
      </c>
      <c r="U145" s="35"/>
      <c r="V145" s="35"/>
      <c r="W145" s="35"/>
      <c r="X145" s="35"/>
      <c r="Y145" s="35"/>
      <c r="Z145" s="35"/>
      <c r="AA145" s="35"/>
      <c r="AB145" s="35"/>
      <c r="AC145" s="35"/>
      <c r="AD145" s="35"/>
      <c r="AE145" s="35"/>
      <c r="AR145" s="203" t="s">
        <v>416</v>
      </c>
      <c r="AT145" s="203" t="s">
        <v>266</v>
      </c>
      <c r="AU145" s="203" t="s">
        <v>73</v>
      </c>
      <c r="AY145" s="18" t="s">
        <v>263</v>
      </c>
      <c r="BE145" s="204">
        <f>IF(N145="základní",J145,0)</f>
        <v>0</v>
      </c>
      <c r="BF145" s="204">
        <f>IF(N145="snížená",J145,0)</f>
        <v>0</v>
      </c>
      <c r="BG145" s="204">
        <f>IF(N145="zákl. přenesená",J145,0)</f>
        <v>0</v>
      </c>
      <c r="BH145" s="204">
        <f>IF(N145="sníž. přenesená",J145,0)</f>
        <v>0</v>
      </c>
      <c r="BI145" s="204">
        <f>IF(N145="nulová",J145,0)</f>
        <v>0</v>
      </c>
      <c r="BJ145" s="18" t="s">
        <v>71</v>
      </c>
      <c r="BK145" s="204">
        <f>ROUND(I145*H145,2)</f>
        <v>0</v>
      </c>
      <c r="BL145" s="18" t="s">
        <v>416</v>
      </c>
      <c r="BM145" s="203" t="s">
        <v>5612</v>
      </c>
    </row>
    <row r="146" spans="1:65" s="12" customFormat="1" ht="22.9" customHeight="1">
      <c r="B146" s="175"/>
      <c r="C146" s="176"/>
      <c r="D146" s="177" t="s">
        <v>63</v>
      </c>
      <c r="E146" s="189" t="s">
        <v>1782</v>
      </c>
      <c r="F146" s="189" t="s">
        <v>1783</v>
      </c>
      <c r="G146" s="176"/>
      <c r="H146" s="176"/>
      <c r="I146" s="179"/>
      <c r="J146" s="190">
        <f>BK146</f>
        <v>0</v>
      </c>
      <c r="K146" s="176"/>
      <c r="L146" s="181"/>
      <c r="M146" s="182"/>
      <c r="N146" s="183"/>
      <c r="O146" s="183"/>
      <c r="P146" s="184">
        <f>SUM(P147:P151)</f>
        <v>0</v>
      </c>
      <c r="Q146" s="183"/>
      <c r="R146" s="184">
        <f>SUM(R147:R151)</f>
        <v>0.37913208000000004</v>
      </c>
      <c r="S146" s="183"/>
      <c r="T146" s="185">
        <f>SUM(T147:T151)</f>
        <v>0</v>
      </c>
      <c r="AR146" s="186" t="s">
        <v>73</v>
      </c>
      <c r="AT146" s="187" t="s">
        <v>63</v>
      </c>
      <c r="AU146" s="187" t="s">
        <v>71</v>
      </c>
      <c r="AY146" s="186" t="s">
        <v>263</v>
      </c>
      <c r="BK146" s="188">
        <f>SUM(BK147:BK151)</f>
        <v>0</v>
      </c>
    </row>
    <row r="147" spans="1:65" s="2" customFormat="1" ht="24.2" customHeight="1">
      <c r="A147" s="35"/>
      <c r="B147" s="36"/>
      <c r="C147" s="191" t="s">
        <v>314</v>
      </c>
      <c r="D147" s="191" t="s">
        <v>266</v>
      </c>
      <c r="E147" s="192" t="s">
        <v>5613</v>
      </c>
      <c r="F147" s="193" t="s">
        <v>5614</v>
      </c>
      <c r="G147" s="194" t="s">
        <v>292</v>
      </c>
      <c r="H147" s="195">
        <v>1</v>
      </c>
      <c r="I147" s="196"/>
      <c r="J147" s="197">
        <f>ROUND(I147*H147,2)</f>
        <v>0</v>
      </c>
      <c r="K147" s="198"/>
      <c r="L147" s="40"/>
      <c r="M147" s="199" t="s">
        <v>1</v>
      </c>
      <c r="N147" s="200" t="s">
        <v>38</v>
      </c>
      <c r="O147" s="72"/>
      <c r="P147" s="201">
        <f>O147*H147</f>
        <v>0</v>
      </c>
      <c r="Q147" s="201">
        <v>4.5100000000000001E-3</v>
      </c>
      <c r="R147" s="201">
        <f>Q147*H147</f>
        <v>4.5100000000000001E-3</v>
      </c>
      <c r="S147" s="201">
        <v>0</v>
      </c>
      <c r="T147" s="202">
        <f>S147*H147</f>
        <v>0</v>
      </c>
      <c r="U147" s="35"/>
      <c r="V147" s="35"/>
      <c r="W147" s="35"/>
      <c r="X147" s="35"/>
      <c r="Y147" s="35"/>
      <c r="Z147" s="35"/>
      <c r="AA147" s="35"/>
      <c r="AB147" s="35"/>
      <c r="AC147" s="35"/>
      <c r="AD147" s="35"/>
      <c r="AE147" s="35"/>
      <c r="AR147" s="203" t="s">
        <v>416</v>
      </c>
      <c r="AT147" s="203" t="s">
        <v>266</v>
      </c>
      <c r="AU147" s="203" t="s">
        <v>73</v>
      </c>
      <c r="AY147" s="18" t="s">
        <v>263</v>
      </c>
      <c r="BE147" s="204">
        <f>IF(N147="základní",J147,0)</f>
        <v>0</v>
      </c>
      <c r="BF147" s="204">
        <f>IF(N147="snížená",J147,0)</f>
        <v>0</v>
      </c>
      <c r="BG147" s="204">
        <f>IF(N147="zákl. přenesená",J147,0)</f>
        <v>0</v>
      </c>
      <c r="BH147" s="204">
        <f>IF(N147="sníž. přenesená",J147,0)</f>
        <v>0</v>
      </c>
      <c r="BI147" s="204">
        <f>IF(N147="nulová",J147,0)</f>
        <v>0</v>
      </c>
      <c r="BJ147" s="18" t="s">
        <v>71</v>
      </c>
      <c r="BK147" s="204">
        <f>ROUND(I147*H147,2)</f>
        <v>0</v>
      </c>
      <c r="BL147" s="18" t="s">
        <v>416</v>
      </c>
      <c r="BM147" s="203" t="s">
        <v>5615</v>
      </c>
    </row>
    <row r="148" spans="1:65" s="2" customFormat="1" ht="24.2" customHeight="1">
      <c r="A148" s="35"/>
      <c r="B148" s="36"/>
      <c r="C148" s="191" t="s">
        <v>264</v>
      </c>
      <c r="D148" s="191" t="s">
        <v>266</v>
      </c>
      <c r="E148" s="192" t="s">
        <v>5616</v>
      </c>
      <c r="F148" s="193" t="s">
        <v>5617</v>
      </c>
      <c r="G148" s="194" t="s">
        <v>796</v>
      </c>
      <c r="H148" s="195">
        <v>20.928000000000001</v>
      </c>
      <c r="I148" s="196"/>
      <c r="J148" s="197">
        <f>ROUND(I148*H148,2)</f>
        <v>0</v>
      </c>
      <c r="K148" s="198"/>
      <c r="L148" s="40"/>
      <c r="M148" s="199" t="s">
        <v>1</v>
      </c>
      <c r="N148" s="200" t="s">
        <v>38</v>
      </c>
      <c r="O148" s="72"/>
      <c r="P148" s="201">
        <f>O148*H148</f>
        <v>0</v>
      </c>
      <c r="Q148" s="201">
        <v>1.511E-2</v>
      </c>
      <c r="R148" s="201">
        <f>Q148*H148</f>
        <v>0.31622208000000002</v>
      </c>
      <c r="S148" s="201">
        <v>0</v>
      </c>
      <c r="T148" s="202">
        <f>S148*H148</f>
        <v>0</v>
      </c>
      <c r="U148" s="35"/>
      <c r="V148" s="35"/>
      <c r="W148" s="35"/>
      <c r="X148" s="35"/>
      <c r="Y148" s="35"/>
      <c r="Z148" s="35"/>
      <c r="AA148" s="35"/>
      <c r="AB148" s="35"/>
      <c r="AC148" s="35"/>
      <c r="AD148" s="35"/>
      <c r="AE148" s="35"/>
      <c r="AR148" s="203" t="s">
        <v>416</v>
      </c>
      <c r="AT148" s="203" t="s">
        <v>266</v>
      </c>
      <c r="AU148" s="203" t="s">
        <v>73</v>
      </c>
      <c r="AY148" s="18" t="s">
        <v>263</v>
      </c>
      <c r="BE148" s="204">
        <f>IF(N148="základní",J148,0)</f>
        <v>0</v>
      </c>
      <c r="BF148" s="204">
        <f>IF(N148="snížená",J148,0)</f>
        <v>0</v>
      </c>
      <c r="BG148" s="204">
        <f>IF(N148="zákl. přenesená",J148,0)</f>
        <v>0</v>
      </c>
      <c r="BH148" s="204">
        <f>IF(N148="sníž. přenesená",J148,0)</f>
        <v>0</v>
      </c>
      <c r="BI148" s="204">
        <f>IF(N148="nulová",J148,0)</f>
        <v>0</v>
      </c>
      <c r="BJ148" s="18" t="s">
        <v>71</v>
      </c>
      <c r="BK148" s="204">
        <f>ROUND(I148*H148,2)</f>
        <v>0</v>
      </c>
      <c r="BL148" s="18" t="s">
        <v>416</v>
      </c>
      <c r="BM148" s="203" t="s">
        <v>5618</v>
      </c>
    </row>
    <row r="149" spans="1:65" s="13" customFormat="1">
      <c r="B149" s="205"/>
      <c r="C149" s="206"/>
      <c r="D149" s="207" t="s">
        <v>272</v>
      </c>
      <c r="E149" s="208" t="s">
        <v>1</v>
      </c>
      <c r="F149" s="209" t="s">
        <v>5461</v>
      </c>
      <c r="G149" s="206"/>
      <c r="H149" s="210">
        <v>20.928000000000001</v>
      </c>
      <c r="I149" s="211"/>
      <c r="J149" s="206"/>
      <c r="K149" s="206"/>
      <c r="L149" s="212"/>
      <c r="M149" s="213"/>
      <c r="N149" s="214"/>
      <c r="O149" s="214"/>
      <c r="P149" s="214"/>
      <c r="Q149" s="214"/>
      <c r="R149" s="214"/>
      <c r="S149" s="214"/>
      <c r="T149" s="215"/>
      <c r="AT149" s="216" t="s">
        <v>272</v>
      </c>
      <c r="AU149" s="216" t="s">
        <v>73</v>
      </c>
      <c r="AV149" s="13" t="s">
        <v>73</v>
      </c>
      <c r="AW149" s="13" t="s">
        <v>30</v>
      </c>
      <c r="AX149" s="13" t="s">
        <v>71</v>
      </c>
      <c r="AY149" s="216" t="s">
        <v>263</v>
      </c>
    </row>
    <row r="150" spans="1:65" s="2" customFormat="1" ht="24.2" customHeight="1">
      <c r="A150" s="35"/>
      <c r="B150" s="36"/>
      <c r="C150" s="191" t="s">
        <v>322</v>
      </c>
      <c r="D150" s="191" t="s">
        <v>266</v>
      </c>
      <c r="E150" s="192" t="s">
        <v>1792</v>
      </c>
      <c r="F150" s="193" t="s">
        <v>1793</v>
      </c>
      <c r="G150" s="194" t="s">
        <v>1794</v>
      </c>
      <c r="H150" s="195">
        <v>2</v>
      </c>
      <c r="I150" s="196"/>
      <c r="J150" s="197">
        <f>ROUND(I150*H150,2)</f>
        <v>0</v>
      </c>
      <c r="K150" s="198"/>
      <c r="L150" s="40"/>
      <c r="M150" s="199" t="s">
        <v>1</v>
      </c>
      <c r="N150" s="200" t="s">
        <v>38</v>
      </c>
      <c r="O150" s="72"/>
      <c r="P150" s="201">
        <f>O150*H150</f>
        <v>0</v>
      </c>
      <c r="Q150" s="201">
        <v>2.92E-2</v>
      </c>
      <c r="R150" s="201">
        <f>Q150*H150</f>
        <v>5.8400000000000001E-2</v>
      </c>
      <c r="S150" s="201">
        <v>0</v>
      </c>
      <c r="T150" s="202">
        <f>S150*H150</f>
        <v>0</v>
      </c>
      <c r="U150" s="35"/>
      <c r="V150" s="35"/>
      <c r="W150" s="35"/>
      <c r="X150" s="35"/>
      <c r="Y150" s="35"/>
      <c r="Z150" s="35"/>
      <c r="AA150" s="35"/>
      <c r="AB150" s="35"/>
      <c r="AC150" s="35"/>
      <c r="AD150" s="35"/>
      <c r="AE150" s="35"/>
      <c r="AR150" s="203" t="s">
        <v>416</v>
      </c>
      <c r="AT150" s="203" t="s">
        <v>266</v>
      </c>
      <c r="AU150" s="203" t="s">
        <v>73</v>
      </c>
      <c r="AY150" s="18" t="s">
        <v>263</v>
      </c>
      <c r="BE150" s="204">
        <f>IF(N150="základní",J150,0)</f>
        <v>0</v>
      </c>
      <c r="BF150" s="204">
        <f>IF(N150="snížená",J150,0)</f>
        <v>0</v>
      </c>
      <c r="BG150" s="204">
        <f>IF(N150="zákl. přenesená",J150,0)</f>
        <v>0</v>
      </c>
      <c r="BH150" s="204">
        <f>IF(N150="sníž. přenesená",J150,0)</f>
        <v>0</v>
      </c>
      <c r="BI150" s="204">
        <f>IF(N150="nulová",J150,0)</f>
        <v>0</v>
      </c>
      <c r="BJ150" s="18" t="s">
        <v>71</v>
      </c>
      <c r="BK150" s="204">
        <f>ROUND(I150*H150,2)</f>
        <v>0</v>
      </c>
      <c r="BL150" s="18" t="s">
        <v>416</v>
      </c>
      <c r="BM150" s="203" t="s">
        <v>5619</v>
      </c>
    </row>
    <row r="151" spans="1:65" s="2" customFormat="1" ht="24.2" customHeight="1">
      <c r="A151" s="35"/>
      <c r="B151" s="36"/>
      <c r="C151" s="191" t="s">
        <v>327</v>
      </c>
      <c r="D151" s="191" t="s">
        <v>266</v>
      </c>
      <c r="E151" s="192" t="s">
        <v>5620</v>
      </c>
      <c r="F151" s="193" t="s">
        <v>5621</v>
      </c>
      <c r="G151" s="194" t="s">
        <v>307</v>
      </c>
      <c r="H151" s="195">
        <v>0.379</v>
      </c>
      <c r="I151" s="196"/>
      <c r="J151" s="197">
        <f>ROUND(I151*H151,2)</f>
        <v>0</v>
      </c>
      <c r="K151" s="198"/>
      <c r="L151" s="40"/>
      <c r="M151" s="243" t="s">
        <v>1</v>
      </c>
      <c r="N151" s="244" t="s">
        <v>38</v>
      </c>
      <c r="O151" s="245"/>
      <c r="P151" s="246">
        <f>O151*H151</f>
        <v>0</v>
      </c>
      <c r="Q151" s="246">
        <v>0</v>
      </c>
      <c r="R151" s="246">
        <f>Q151*H151</f>
        <v>0</v>
      </c>
      <c r="S151" s="246">
        <v>0</v>
      </c>
      <c r="T151" s="247">
        <f>S151*H151</f>
        <v>0</v>
      </c>
      <c r="U151" s="35"/>
      <c r="V151" s="35"/>
      <c r="W151" s="35"/>
      <c r="X151" s="35"/>
      <c r="Y151" s="35"/>
      <c r="Z151" s="35"/>
      <c r="AA151" s="35"/>
      <c r="AB151" s="35"/>
      <c r="AC151" s="35"/>
      <c r="AD151" s="35"/>
      <c r="AE151" s="35"/>
      <c r="AR151" s="203" t="s">
        <v>416</v>
      </c>
      <c r="AT151" s="203" t="s">
        <v>266</v>
      </c>
      <c r="AU151" s="203" t="s">
        <v>73</v>
      </c>
      <c r="AY151" s="18" t="s">
        <v>263</v>
      </c>
      <c r="BE151" s="204">
        <f>IF(N151="základní",J151,0)</f>
        <v>0</v>
      </c>
      <c r="BF151" s="204">
        <f>IF(N151="snížená",J151,0)</f>
        <v>0</v>
      </c>
      <c r="BG151" s="204">
        <f>IF(N151="zákl. přenesená",J151,0)</f>
        <v>0</v>
      </c>
      <c r="BH151" s="204">
        <f>IF(N151="sníž. přenesená",J151,0)</f>
        <v>0</v>
      </c>
      <c r="BI151" s="204">
        <f>IF(N151="nulová",J151,0)</f>
        <v>0</v>
      </c>
      <c r="BJ151" s="18" t="s">
        <v>71</v>
      </c>
      <c r="BK151" s="204">
        <f>ROUND(I151*H151,2)</f>
        <v>0</v>
      </c>
      <c r="BL151" s="18" t="s">
        <v>416</v>
      </c>
      <c r="BM151" s="203" t="s">
        <v>5622</v>
      </c>
    </row>
    <row r="152" spans="1:65" s="2" customFormat="1" ht="6.95" customHeight="1">
      <c r="A152" s="35"/>
      <c r="B152" s="55"/>
      <c r="C152" s="56"/>
      <c r="D152" s="56"/>
      <c r="E152" s="56"/>
      <c r="F152" s="56"/>
      <c r="G152" s="56"/>
      <c r="H152" s="56"/>
      <c r="I152" s="56"/>
      <c r="J152" s="56"/>
      <c r="K152" s="56"/>
      <c r="L152" s="40"/>
      <c r="M152" s="35"/>
      <c r="O152" s="35"/>
      <c r="P152" s="35"/>
      <c r="Q152" s="35"/>
      <c r="R152" s="35"/>
      <c r="S152" s="35"/>
      <c r="T152" s="35"/>
      <c r="U152" s="35"/>
      <c r="V152" s="35"/>
      <c r="W152" s="35"/>
      <c r="X152" s="35"/>
      <c r="Y152" s="35"/>
      <c r="Z152" s="35"/>
      <c r="AA152" s="35"/>
      <c r="AB152" s="35"/>
      <c r="AC152" s="35"/>
      <c r="AD152" s="35"/>
      <c r="AE152" s="35"/>
    </row>
  </sheetData>
  <sheetProtection algorithmName="SHA-512" hashValue="8ppcBCJdSX+KlKZAn0l5WyD+P54V7Uu5BpvWoVWE6IdBswYokE5VBJ1PtYpZi3WfjJO0cmVu8cM+jLtrBuBayQ==" saltValue="mIB+rpq5V03biWF7cmj5gQ==" spinCount="100000" sheet="1" objects="1" scenarios="1" formatColumns="0" formatRows="0" autoFilter="0"/>
  <autoFilter ref="C125:K151" xr:uid="{00000000-0009-0000-0000-000023000000}"/>
  <mergeCells count="12">
    <mergeCell ref="E118:H118"/>
    <mergeCell ref="L2:V2"/>
    <mergeCell ref="E85:H85"/>
    <mergeCell ref="E87:H87"/>
    <mergeCell ref="E89:H89"/>
    <mergeCell ref="E114:H114"/>
    <mergeCell ref="E116:H116"/>
    <mergeCell ref="E7:H7"/>
    <mergeCell ref="E9:H9"/>
    <mergeCell ref="E11:H11"/>
    <mergeCell ref="E20:H20"/>
    <mergeCell ref="E29:H29"/>
  </mergeCells>
  <pageMargins left="0.39374999999999999" right="0.39374999999999999" top="0.39374999999999999" bottom="0.39374999999999999" header="0" footer="0"/>
  <pageSetup paperSize="9" scale="88" fitToHeight="100" orientation="portrait" blackAndWhite="1" r:id="rId1"/>
  <headerFooter>
    <oddHeader>&amp;L&amp;"Arial"&amp;8&amp;K000000INTERNAL&amp;1#</oddHeader>
    <oddFooter>&amp;CStrana &amp;P z &amp;N</oddFoot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List37">
    <pageSetUpPr fitToPage="1"/>
  </sheetPr>
  <dimension ref="A2:BM132"/>
  <sheetViews>
    <sheetView showGridLines="0" workbookViewId="0">
      <selection activeCell="E20" sqref="E20:H20"/>
    </sheetView>
  </sheetViews>
  <sheetFormatPr defaultRowHeight="11.25"/>
  <cols>
    <col min="1" max="1" width="8.33203125" style="1" customWidth="1"/>
    <col min="2" max="2" width="1.1640625" style="1" customWidth="1"/>
    <col min="3" max="3" width="4.1640625" style="1" customWidth="1"/>
    <col min="4" max="4" width="4.33203125" style="1" customWidth="1"/>
    <col min="5" max="5" width="17.1640625" style="1" customWidth="1"/>
    <col min="6" max="6" width="50.83203125" style="1" customWidth="1"/>
    <col min="7" max="7" width="7.5" style="1" customWidth="1"/>
    <col min="8" max="8" width="14" style="1" customWidth="1"/>
    <col min="9" max="9" width="15.83203125" style="1" customWidth="1"/>
    <col min="10" max="10" width="22.33203125" style="1" customWidth="1"/>
    <col min="11" max="11" width="22.33203125" style="1" hidden="1" customWidth="1"/>
    <col min="12" max="12" width="9.33203125" style="1" customWidth="1"/>
    <col min="13" max="13" width="10.83203125" style="1" hidden="1" customWidth="1"/>
    <col min="14" max="14" width="9.33203125" style="1" hidden="1"/>
    <col min="15" max="20" width="14.1640625" style="1" hidden="1" customWidth="1"/>
    <col min="21" max="21" width="16.33203125" style="1" hidden="1" customWidth="1"/>
    <col min="22" max="22" width="12.33203125" style="1" customWidth="1"/>
    <col min="23" max="23" width="16.33203125" style="1" customWidth="1"/>
    <col min="24" max="24" width="12.33203125" style="1" customWidth="1"/>
    <col min="25" max="25" width="15" style="1" customWidth="1"/>
    <col min="26" max="26" width="11" style="1" customWidth="1"/>
    <col min="27" max="27" width="15" style="1" customWidth="1"/>
    <col min="28" max="28" width="16.33203125" style="1" customWidth="1"/>
    <col min="29" max="29" width="11" style="1" customWidth="1"/>
    <col min="30" max="30" width="15" style="1" customWidth="1"/>
    <col min="31" max="31" width="16.33203125" style="1" customWidth="1"/>
    <col min="44" max="65" width="9.33203125" style="1" hidden="1"/>
  </cols>
  <sheetData>
    <row r="2" spans="1:46" s="1" customFormat="1" ht="36.950000000000003" customHeight="1">
      <c r="L2" s="383"/>
      <c r="M2" s="383"/>
      <c r="N2" s="383"/>
      <c r="O2" s="383"/>
      <c r="P2" s="383"/>
      <c r="Q2" s="383"/>
      <c r="R2" s="383"/>
      <c r="S2" s="383"/>
      <c r="T2" s="383"/>
      <c r="U2" s="383"/>
      <c r="V2" s="383"/>
      <c r="AT2" s="18" t="s">
        <v>176</v>
      </c>
    </row>
    <row r="3" spans="1:46" s="1" customFormat="1" ht="6.95" customHeight="1">
      <c r="B3" s="114"/>
      <c r="C3" s="115"/>
      <c r="D3" s="115"/>
      <c r="E3" s="115"/>
      <c r="F3" s="115"/>
      <c r="G3" s="115"/>
      <c r="H3" s="115"/>
      <c r="I3" s="115"/>
      <c r="J3" s="115"/>
      <c r="K3" s="115"/>
      <c r="L3" s="21"/>
      <c r="AT3" s="18" t="s">
        <v>73</v>
      </c>
    </row>
    <row r="4" spans="1:46" s="1" customFormat="1" ht="24.95" customHeight="1">
      <c r="B4" s="21"/>
      <c r="D4" s="116" t="s">
        <v>240</v>
      </c>
      <c r="L4" s="21"/>
      <c r="M4" s="117" t="s">
        <v>10</v>
      </c>
      <c r="AT4" s="18" t="s">
        <v>4</v>
      </c>
    </row>
    <row r="5" spans="1:46" s="1" customFormat="1" ht="6.95" customHeight="1">
      <c r="B5" s="21"/>
      <c r="L5" s="21"/>
    </row>
    <row r="6" spans="1:46" s="1" customFormat="1" ht="12" customHeight="1">
      <c r="B6" s="21"/>
      <c r="D6" s="118" t="s">
        <v>15</v>
      </c>
      <c r="L6" s="21"/>
    </row>
    <row r="7" spans="1:46" s="1" customFormat="1" ht="16.5" customHeight="1">
      <c r="B7" s="21"/>
      <c r="E7" s="412" t="str">
        <f>'Rekapitulace stavby'!K6</f>
        <v>Modernizace teplárny OB6</v>
      </c>
      <c r="F7" s="413"/>
      <c r="G7" s="413"/>
      <c r="H7" s="413"/>
      <c r="L7" s="21"/>
    </row>
    <row r="8" spans="1:46" s="1" customFormat="1" ht="12" customHeight="1">
      <c r="B8" s="21"/>
      <c r="D8" s="118" t="s">
        <v>241</v>
      </c>
      <c r="L8" s="21"/>
    </row>
    <row r="9" spans="1:46" s="2" customFormat="1" ht="23.25" customHeight="1">
      <c r="A9" s="35"/>
      <c r="B9" s="40"/>
      <c r="C9" s="35"/>
      <c r="D9" s="35"/>
      <c r="E9" s="412" t="s">
        <v>5433</v>
      </c>
      <c r="F9" s="415"/>
      <c r="G9" s="415"/>
      <c r="H9" s="415"/>
      <c r="I9" s="35"/>
      <c r="J9" s="35"/>
      <c r="K9" s="35"/>
      <c r="L9" s="52"/>
      <c r="S9" s="35"/>
      <c r="T9" s="35"/>
      <c r="U9" s="35"/>
      <c r="V9" s="35"/>
      <c r="W9" s="35"/>
      <c r="X9" s="35"/>
      <c r="Y9" s="35"/>
      <c r="Z9" s="35"/>
      <c r="AA9" s="35"/>
      <c r="AB9" s="35"/>
      <c r="AC9" s="35"/>
      <c r="AD9" s="35"/>
      <c r="AE9" s="35"/>
    </row>
    <row r="10" spans="1:46" s="2" customFormat="1" ht="12" customHeight="1">
      <c r="A10" s="35"/>
      <c r="B10" s="40"/>
      <c r="C10" s="35"/>
      <c r="D10" s="118" t="s">
        <v>432</v>
      </c>
      <c r="E10" s="35"/>
      <c r="F10" s="35"/>
      <c r="G10" s="35"/>
      <c r="H10" s="35"/>
      <c r="I10" s="35"/>
      <c r="J10" s="35"/>
      <c r="K10" s="35"/>
      <c r="L10" s="52"/>
      <c r="S10" s="35"/>
      <c r="T10" s="35"/>
      <c r="U10" s="35"/>
      <c r="V10" s="35"/>
      <c r="W10" s="35"/>
      <c r="X10" s="35"/>
      <c r="Y10" s="35"/>
      <c r="Z10" s="35"/>
      <c r="AA10" s="35"/>
      <c r="AB10" s="35"/>
      <c r="AC10" s="35"/>
      <c r="AD10" s="35"/>
      <c r="AE10" s="35"/>
    </row>
    <row r="11" spans="1:46" s="2" customFormat="1" ht="16.5" customHeight="1">
      <c r="A11" s="35"/>
      <c r="B11" s="40"/>
      <c r="C11" s="35"/>
      <c r="D11" s="35"/>
      <c r="E11" s="414" t="s">
        <v>5623</v>
      </c>
      <c r="F11" s="415"/>
      <c r="G11" s="415"/>
      <c r="H11" s="415"/>
      <c r="I11" s="35"/>
      <c r="J11" s="35"/>
      <c r="K11" s="35"/>
      <c r="L11" s="52"/>
      <c r="S11" s="35"/>
      <c r="T11" s="35"/>
      <c r="U11" s="35"/>
      <c r="V11" s="35"/>
      <c r="W11" s="35"/>
      <c r="X11" s="35"/>
      <c r="Y11" s="35"/>
      <c r="Z11" s="35"/>
      <c r="AA11" s="35"/>
      <c r="AB11" s="35"/>
      <c r="AC11" s="35"/>
      <c r="AD11" s="35"/>
      <c r="AE11" s="35"/>
    </row>
    <row r="12" spans="1:46" s="2" customFormat="1">
      <c r="A12" s="35"/>
      <c r="B12" s="40"/>
      <c r="C12" s="35"/>
      <c r="D12" s="35"/>
      <c r="E12" s="35"/>
      <c r="F12" s="35"/>
      <c r="G12" s="35"/>
      <c r="H12" s="35"/>
      <c r="I12" s="35"/>
      <c r="J12" s="35"/>
      <c r="K12" s="35"/>
      <c r="L12" s="52"/>
      <c r="S12" s="35"/>
      <c r="T12" s="35"/>
      <c r="U12" s="35"/>
      <c r="V12" s="35"/>
      <c r="W12" s="35"/>
      <c r="X12" s="35"/>
      <c r="Y12" s="35"/>
      <c r="Z12" s="35"/>
      <c r="AA12" s="35"/>
      <c r="AB12" s="35"/>
      <c r="AC12" s="35"/>
      <c r="AD12" s="35"/>
      <c r="AE12" s="35"/>
    </row>
    <row r="13" spans="1:46" s="2" customFormat="1" ht="12" customHeight="1">
      <c r="A13" s="35"/>
      <c r="B13" s="40"/>
      <c r="C13" s="35"/>
      <c r="D13" s="118" t="s">
        <v>17</v>
      </c>
      <c r="E13" s="35"/>
      <c r="F13" s="109" t="s">
        <v>1</v>
      </c>
      <c r="G13" s="35"/>
      <c r="H13" s="35"/>
      <c r="I13" s="118" t="s">
        <v>18</v>
      </c>
      <c r="J13" s="109" t="s">
        <v>1</v>
      </c>
      <c r="K13" s="35"/>
      <c r="L13" s="52"/>
      <c r="S13" s="35"/>
      <c r="T13" s="35"/>
      <c r="U13" s="35"/>
      <c r="V13" s="35"/>
      <c r="W13" s="35"/>
      <c r="X13" s="35"/>
      <c r="Y13" s="35"/>
      <c r="Z13" s="35"/>
      <c r="AA13" s="35"/>
      <c r="AB13" s="35"/>
      <c r="AC13" s="35"/>
      <c r="AD13" s="35"/>
      <c r="AE13" s="35"/>
    </row>
    <row r="14" spans="1:46" s="2" customFormat="1" ht="12" customHeight="1">
      <c r="A14" s="35"/>
      <c r="B14" s="40"/>
      <c r="C14" s="35"/>
      <c r="D14" s="118" t="s">
        <v>19</v>
      </c>
      <c r="E14" s="35"/>
      <c r="F14" s="109" t="s">
        <v>20</v>
      </c>
      <c r="G14" s="35"/>
      <c r="H14" s="35"/>
      <c r="I14" s="118" t="s">
        <v>21</v>
      </c>
      <c r="J14" s="119">
        <f>'Rekapitulace stavby'!AN8</f>
        <v>45363</v>
      </c>
      <c r="K14" s="35"/>
      <c r="L14" s="52"/>
      <c r="S14" s="35"/>
      <c r="T14" s="35"/>
      <c r="U14" s="35"/>
      <c r="V14" s="35"/>
      <c r="W14" s="35"/>
      <c r="X14" s="35"/>
      <c r="Y14" s="35"/>
      <c r="Z14" s="35"/>
      <c r="AA14" s="35"/>
      <c r="AB14" s="35"/>
      <c r="AC14" s="35"/>
      <c r="AD14" s="35"/>
      <c r="AE14" s="35"/>
    </row>
    <row r="15" spans="1:46" s="2" customFormat="1" ht="10.9" customHeight="1">
      <c r="A15" s="35"/>
      <c r="B15" s="40"/>
      <c r="C15" s="35"/>
      <c r="D15" s="35"/>
      <c r="E15" s="35"/>
      <c r="F15" s="35"/>
      <c r="G15" s="35"/>
      <c r="H15" s="35"/>
      <c r="I15" s="35"/>
      <c r="J15" s="35"/>
      <c r="K15" s="35"/>
      <c r="L15" s="52"/>
      <c r="S15" s="35"/>
      <c r="T15" s="35"/>
      <c r="U15" s="35"/>
      <c r="V15" s="35"/>
      <c r="W15" s="35"/>
      <c r="X15" s="35"/>
      <c r="Y15" s="35"/>
      <c r="Z15" s="35"/>
      <c r="AA15" s="35"/>
      <c r="AB15" s="35"/>
      <c r="AC15" s="35"/>
      <c r="AD15" s="35"/>
      <c r="AE15" s="35"/>
    </row>
    <row r="16" spans="1:46" s="2" customFormat="1" ht="12" customHeight="1">
      <c r="A16" s="35"/>
      <c r="B16" s="40"/>
      <c r="C16" s="35"/>
      <c r="D16" s="118" t="s">
        <v>22</v>
      </c>
      <c r="E16" s="35"/>
      <c r="F16" s="35"/>
      <c r="G16" s="35"/>
      <c r="H16" s="35"/>
      <c r="I16" s="118" t="s">
        <v>23</v>
      </c>
      <c r="J16" s="109" t="s">
        <v>1</v>
      </c>
      <c r="K16" s="35"/>
      <c r="L16" s="52"/>
      <c r="S16" s="35"/>
      <c r="T16" s="35"/>
      <c r="U16" s="35"/>
      <c r="V16" s="35"/>
      <c r="W16" s="35"/>
      <c r="X16" s="35"/>
      <c r="Y16" s="35"/>
      <c r="Z16" s="35"/>
      <c r="AA16" s="35"/>
      <c r="AB16" s="35"/>
      <c r="AC16" s="35"/>
      <c r="AD16" s="35"/>
      <c r="AE16" s="35"/>
    </row>
    <row r="17" spans="1:31" s="2" customFormat="1" ht="18" customHeight="1">
      <c r="A17" s="35"/>
      <c r="B17" s="40"/>
      <c r="C17" s="35"/>
      <c r="D17" s="35"/>
      <c r="E17" s="109" t="s">
        <v>24</v>
      </c>
      <c r="F17" s="35"/>
      <c r="G17" s="35"/>
      <c r="H17" s="35"/>
      <c r="I17" s="118" t="s">
        <v>25</v>
      </c>
      <c r="J17" s="109" t="s">
        <v>1</v>
      </c>
      <c r="K17" s="35"/>
      <c r="L17" s="52"/>
      <c r="S17" s="35"/>
      <c r="T17" s="35"/>
      <c r="U17" s="35"/>
      <c r="V17" s="35"/>
      <c r="W17" s="35"/>
      <c r="X17" s="35"/>
      <c r="Y17" s="35"/>
      <c r="Z17" s="35"/>
      <c r="AA17" s="35"/>
      <c r="AB17" s="35"/>
      <c r="AC17" s="35"/>
      <c r="AD17" s="35"/>
      <c r="AE17" s="35"/>
    </row>
    <row r="18" spans="1:31" s="2" customFormat="1" ht="6.95" customHeight="1">
      <c r="A18" s="35"/>
      <c r="B18" s="40"/>
      <c r="C18" s="35"/>
      <c r="D18" s="35"/>
      <c r="E18" s="35"/>
      <c r="F18" s="35"/>
      <c r="G18" s="35"/>
      <c r="H18" s="35"/>
      <c r="I18" s="35"/>
      <c r="J18" s="35"/>
      <c r="K18" s="35"/>
      <c r="L18" s="52"/>
      <c r="S18" s="35"/>
      <c r="T18" s="35"/>
      <c r="U18" s="35"/>
      <c r="V18" s="35"/>
      <c r="W18" s="35"/>
      <c r="X18" s="35"/>
      <c r="Y18" s="35"/>
      <c r="Z18" s="35"/>
      <c r="AA18" s="35"/>
      <c r="AB18" s="35"/>
      <c r="AC18" s="35"/>
      <c r="AD18" s="35"/>
      <c r="AE18" s="35"/>
    </row>
    <row r="19" spans="1:31" s="2" customFormat="1" ht="12" customHeight="1">
      <c r="A19" s="35"/>
      <c r="B19" s="40"/>
      <c r="C19" s="35"/>
      <c r="D19" s="118" t="s">
        <v>26</v>
      </c>
      <c r="E19" s="35"/>
      <c r="F19" s="35"/>
      <c r="G19" s="35"/>
      <c r="H19" s="35"/>
      <c r="I19" s="118" t="s">
        <v>23</v>
      </c>
      <c r="J19" s="31" t="str">
        <f>'Rekapitulace stavby'!AN13</f>
        <v>Vyplň údaj</v>
      </c>
      <c r="K19" s="35"/>
      <c r="L19" s="52"/>
      <c r="S19" s="35"/>
      <c r="T19" s="35"/>
      <c r="U19" s="35"/>
      <c r="V19" s="35"/>
      <c r="W19" s="35"/>
      <c r="X19" s="35"/>
      <c r="Y19" s="35"/>
      <c r="Z19" s="35"/>
      <c r="AA19" s="35"/>
      <c r="AB19" s="35"/>
      <c r="AC19" s="35"/>
      <c r="AD19" s="35"/>
      <c r="AE19" s="35"/>
    </row>
    <row r="20" spans="1:31" s="2" customFormat="1" ht="18" customHeight="1">
      <c r="A20" s="35"/>
      <c r="B20" s="40"/>
      <c r="C20" s="35"/>
      <c r="D20" s="35"/>
      <c r="E20" s="416" t="str">
        <f>'Rekapitulace stavby'!E14</f>
        <v>Vyplň údaj</v>
      </c>
      <c r="F20" s="417"/>
      <c r="G20" s="417"/>
      <c r="H20" s="417"/>
      <c r="I20" s="118" t="s">
        <v>25</v>
      </c>
      <c r="J20" s="31" t="str">
        <f>'Rekapitulace stavby'!AN14</f>
        <v>Vyplň údaj</v>
      </c>
      <c r="K20" s="35"/>
      <c r="L20" s="52"/>
      <c r="S20" s="35"/>
      <c r="T20" s="35"/>
      <c r="U20" s="35"/>
      <c r="V20" s="35"/>
      <c r="W20" s="35"/>
      <c r="X20" s="35"/>
      <c r="Y20" s="35"/>
      <c r="Z20" s="35"/>
      <c r="AA20" s="35"/>
      <c r="AB20" s="35"/>
      <c r="AC20" s="35"/>
      <c r="AD20" s="35"/>
      <c r="AE20" s="35"/>
    </row>
    <row r="21" spans="1:31" s="2" customFormat="1" ht="6.95" customHeight="1">
      <c r="A21" s="35"/>
      <c r="B21" s="40"/>
      <c r="C21" s="35"/>
      <c r="D21" s="35"/>
      <c r="E21" s="35"/>
      <c r="F21" s="35"/>
      <c r="G21" s="35"/>
      <c r="H21" s="35"/>
      <c r="I21" s="35"/>
      <c r="J21" s="35"/>
      <c r="K21" s="35"/>
      <c r="L21" s="52"/>
      <c r="S21" s="35"/>
      <c r="T21" s="35"/>
      <c r="U21" s="35"/>
      <c r="V21" s="35"/>
      <c r="W21" s="35"/>
      <c r="X21" s="35"/>
      <c r="Y21" s="35"/>
      <c r="Z21" s="35"/>
      <c r="AA21" s="35"/>
      <c r="AB21" s="35"/>
      <c r="AC21" s="35"/>
      <c r="AD21" s="35"/>
      <c r="AE21" s="35"/>
    </row>
    <row r="22" spans="1:31" s="2" customFormat="1" ht="12" customHeight="1">
      <c r="A22" s="35"/>
      <c r="B22" s="40"/>
      <c r="C22" s="35"/>
      <c r="D22" s="118" t="s">
        <v>28</v>
      </c>
      <c r="E22" s="35"/>
      <c r="F22" s="35"/>
      <c r="G22" s="35"/>
      <c r="H22" s="35"/>
      <c r="I22" s="118" t="s">
        <v>23</v>
      </c>
      <c r="J22" s="109" t="s">
        <v>1</v>
      </c>
      <c r="K22" s="35"/>
      <c r="L22" s="52"/>
      <c r="S22" s="35"/>
      <c r="T22" s="35"/>
      <c r="U22" s="35"/>
      <c r="V22" s="35"/>
      <c r="W22" s="35"/>
      <c r="X22" s="35"/>
      <c r="Y22" s="35"/>
      <c r="Z22" s="35"/>
      <c r="AA22" s="35"/>
      <c r="AB22" s="35"/>
      <c r="AC22" s="35"/>
      <c r="AD22" s="35"/>
      <c r="AE22" s="35"/>
    </row>
    <row r="23" spans="1:31" s="2" customFormat="1" ht="18" customHeight="1">
      <c r="A23" s="35"/>
      <c r="B23" s="40"/>
      <c r="C23" s="35"/>
      <c r="D23" s="35"/>
      <c r="E23" s="109" t="s">
        <v>29</v>
      </c>
      <c r="F23" s="35"/>
      <c r="G23" s="35"/>
      <c r="H23" s="35"/>
      <c r="I23" s="118" t="s">
        <v>25</v>
      </c>
      <c r="J23" s="109" t="s">
        <v>1</v>
      </c>
      <c r="K23" s="35"/>
      <c r="L23" s="52"/>
      <c r="S23" s="35"/>
      <c r="T23" s="35"/>
      <c r="U23" s="35"/>
      <c r="V23" s="35"/>
      <c r="W23" s="35"/>
      <c r="X23" s="35"/>
      <c r="Y23" s="35"/>
      <c r="Z23" s="35"/>
      <c r="AA23" s="35"/>
      <c r="AB23" s="35"/>
      <c r="AC23" s="35"/>
      <c r="AD23" s="35"/>
      <c r="AE23" s="35"/>
    </row>
    <row r="24" spans="1:31" s="2" customFormat="1" ht="6.95" customHeight="1">
      <c r="A24" s="35"/>
      <c r="B24" s="40"/>
      <c r="C24" s="35"/>
      <c r="D24" s="35"/>
      <c r="E24" s="35"/>
      <c r="F24" s="35"/>
      <c r="G24" s="35"/>
      <c r="H24" s="35"/>
      <c r="I24" s="35"/>
      <c r="J24" s="35"/>
      <c r="K24" s="35"/>
      <c r="L24" s="52"/>
      <c r="S24" s="35"/>
      <c r="T24" s="35"/>
      <c r="U24" s="35"/>
      <c r="V24" s="35"/>
      <c r="W24" s="35"/>
      <c r="X24" s="35"/>
      <c r="Y24" s="35"/>
      <c r="Z24" s="35"/>
      <c r="AA24" s="35"/>
      <c r="AB24" s="35"/>
      <c r="AC24" s="35"/>
      <c r="AD24" s="35"/>
      <c r="AE24" s="35"/>
    </row>
    <row r="25" spans="1:31" s="2" customFormat="1" ht="12" customHeight="1">
      <c r="A25" s="35"/>
      <c r="B25" s="40"/>
      <c r="C25" s="35"/>
      <c r="D25" s="118" t="s">
        <v>31</v>
      </c>
      <c r="E25" s="35"/>
      <c r="F25" s="35"/>
      <c r="G25" s="35"/>
      <c r="H25" s="35"/>
      <c r="I25" s="118" t="s">
        <v>23</v>
      </c>
      <c r="J25" s="109" t="s">
        <v>1</v>
      </c>
      <c r="K25" s="35"/>
      <c r="L25" s="52"/>
      <c r="S25" s="35"/>
      <c r="T25" s="35"/>
      <c r="U25" s="35"/>
      <c r="V25" s="35"/>
      <c r="W25" s="35"/>
      <c r="X25" s="35"/>
      <c r="Y25" s="35"/>
      <c r="Z25" s="35"/>
      <c r="AA25" s="35"/>
      <c r="AB25" s="35"/>
      <c r="AC25" s="35"/>
      <c r="AD25" s="35"/>
      <c r="AE25" s="35"/>
    </row>
    <row r="26" spans="1:31" s="2" customFormat="1" ht="18" customHeight="1">
      <c r="A26" s="35"/>
      <c r="B26" s="40"/>
      <c r="C26" s="35"/>
      <c r="D26" s="35"/>
      <c r="E26" s="109" t="s">
        <v>29</v>
      </c>
      <c r="F26" s="35"/>
      <c r="G26" s="35"/>
      <c r="H26" s="35"/>
      <c r="I26" s="118" t="s">
        <v>25</v>
      </c>
      <c r="J26" s="109" t="s">
        <v>1</v>
      </c>
      <c r="K26" s="35"/>
      <c r="L26" s="52"/>
      <c r="S26" s="35"/>
      <c r="T26" s="35"/>
      <c r="U26" s="35"/>
      <c r="V26" s="35"/>
      <c r="W26" s="35"/>
      <c r="X26" s="35"/>
      <c r="Y26" s="35"/>
      <c r="Z26" s="35"/>
      <c r="AA26" s="35"/>
      <c r="AB26" s="35"/>
      <c r="AC26" s="35"/>
      <c r="AD26" s="35"/>
      <c r="AE26" s="35"/>
    </row>
    <row r="27" spans="1:31" s="2" customFormat="1" ht="6.95" customHeight="1">
      <c r="A27" s="35"/>
      <c r="B27" s="40"/>
      <c r="C27" s="35"/>
      <c r="D27" s="35"/>
      <c r="E27" s="35"/>
      <c r="F27" s="35"/>
      <c r="G27" s="35"/>
      <c r="H27" s="35"/>
      <c r="I27" s="35"/>
      <c r="J27" s="35"/>
      <c r="K27" s="35"/>
      <c r="L27" s="52"/>
      <c r="S27" s="35"/>
      <c r="T27" s="35"/>
      <c r="U27" s="35"/>
      <c r="V27" s="35"/>
      <c r="W27" s="35"/>
      <c r="X27" s="35"/>
      <c r="Y27" s="35"/>
      <c r="Z27" s="35"/>
      <c r="AA27" s="35"/>
      <c r="AB27" s="35"/>
      <c r="AC27" s="35"/>
      <c r="AD27" s="35"/>
      <c r="AE27" s="35"/>
    </row>
    <row r="28" spans="1:31" s="2" customFormat="1" ht="12" customHeight="1">
      <c r="A28" s="35"/>
      <c r="B28" s="40"/>
      <c r="C28" s="35"/>
      <c r="D28" s="118" t="s">
        <v>32</v>
      </c>
      <c r="E28" s="35"/>
      <c r="F28" s="35"/>
      <c r="G28" s="35"/>
      <c r="H28" s="35"/>
      <c r="I28" s="35"/>
      <c r="J28" s="35"/>
      <c r="K28" s="35"/>
      <c r="L28" s="52"/>
      <c r="S28" s="35"/>
      <c r="T28" s="35"/>
      <c r="U28" s="35"/>
      <c r="V28" s="35"/>
      <c r="W28" s="35"/>
      <c r="X28" s="35"/>
      <c r="Y28" s="35"/>
      <c r="Z28" s="35"/>
      <c r="AA28" s="35"/>
      <c r="AB28" s="35"/>
      <c r="AC28" s="35"/>
      <c r="AD28" s="35"/>
      <c r="AE28" s="35"/>
    </row>
    <row r="29" spans="1:31" s="8" customFormat="1" ht="16.5" customHeight="1">
      <c r="A29" s="120"/>
      <c r="B29" s="121"/>
      <c r="C29" s="120"/>
      <c r="D29" s="120"/>
      <c r="E29" s="418" t="s">
        <v>1</v>
      </c>
      <c r="F29" s="418"/>
      <c r="G29" s="418"/>
      <c r="H29" s="418"/>
      <c r="I29" s="120"/>
      <c r="J29" s="120"/>
      <c r="K29" s="120"/>
      <c r="L29" s="122"/>
      <c r="S29" s="120"/>
      <c r="T29" s="120"/>
      <c r="U29" s="120"/>
      <c r="V29" s="120"/>
      <c r="W29" s="120"/>
      <c r="X29" s="120"/>
      <c r="Y29" s="120"/>
      <c r="Z29" s="120"/>
      <c r="AA29" s="120"/>
      <c r="AB29" s="120"/>
      <c r="AC29" s="120"/>
      <c r="AD29" s="120"/>
      <c r="AE29" s="120"/>
    </row>
    <row r="30" spans="1:31" s="2" customFormat="1" ht="6.95" customHeight="1">
      <c r="A30" s="35"/>
      <c r="B30" s="40"/>
      <c r="C30" s="35"/>
      <c r="D30" s="35"/>
      <c r="E30" s="35"/>
      <c r="F30" s="35"/>
      <c r="G30" s="35"/>
      <c r="H30" s="35"/>
      <c r="I30" s="35"/>
      <c r="J30" s="35"/>
      <c r="K30" s="35"/>
      <c r="L30" s="52"/>
      <c r="S30" s="35"/>
      <c r="T30" s="35"/>
      <c r="U30" s="35"/>
      <c r="V30" s="35"/>
      <c r="W30" s="35"/>
      <c r="X30" s="35"/>
      <c r="Y30" s="35"/>
      <c r="Z30" s="35"/>
      <c r="AA30" s="35"/>
      <c r="AB30" s="35"/>
      <c r="AC30" s="35"/>
      <c r="AD30" s="35"/>
      <c r="AE30" s="35"/>
    </row>
    <row r="31" spans="1:31" s="2" customFormat="1" ht="6.95" customHeight="1">
      <c r="A31" s="35"/>
      <c r="B31" s="40"/>
      <c r="C31" s="35"/>
      <c r="D31" s="123"/>
      <c r="E31" s="123"/>
      <c r="F31" s="123"/>
      <c r="G31" s="123"/>
      <c r="H31" s="123"/>
      <c r="I31" s="123"/>
      <c r="J31" s="123"/>
      <c r="K31" s="123"/>
      <c r="L31" s="52"/>
      <c r="S31" s="35"/>
      <c r="T31" s="35"/>
      <c r="U31" s="35"/>
      <c r="V31" s="35"/>
      <c r="W31" s="35"/>
      <c r="X31" s="35"/>
      <c r="Y31" s="35"/>
      <c r="Z31" s="35"/>
      <c r="AA31" s="35"/>
      <c r="AB31" s="35"/>
      <c r="AC31" s="35"/>
      <c r="AD31" s="35"/>
      <c r="AE31" s="35"/>
    </row>
    <row r="32" spans="1:31" s="2" customFormat="1" ht="25.35" customHeight="1">
      <c r="A32" s="35"/>
      <c r="B32" s="40"/>
      <c r="C32" s="35"/>
      <c r="D32" s="124" t="s">
        <v>33</v>
      </c>
      <c r="E32" s="35"/>
      <c r="F32" s="35"/>
      <c r="G32" s="35"/>
      <c r="H32" s="35"/>
      <c r="I32" s="35"/>
      <c r="J32" s="125">
        <f>ROUND(J121, 2)</f>
        <v>0</v>
      </c>
      <c r="K32" s="35"/>
      <c r="L32" s="52"/>
      <c r="S32" s="35"/>
      <c r="T32" s="35"/>
      <c r="U32" s="35"/>
      <c r="V32" s="35"/>
      <c r="W32" s="35"/>
      <c r="X32" s="35"/>
      <c r="Y32" s="35"/>
      <c r="Z32" s="35"/>
      <c r="AA32" s="35"/>
      <c r="AB32" s="35"/>
      <c r="AC32" s="35"/>
      <c r="AD32" s="35"/>
      <c r="AE32" s="35"/>
    </row>
    <row r="33" spans="1:31" s="2" customFormat="1" ht="6.95" customHeight="1">
      <c r="A33" s="35"/>
      <c r="B33" s="40"/>
      <c r="C33" s="35"/>
      <c r="D33" s="123"/>
      <c r="E33" s="123"/>
      <c r="F33" s="123"/>
      <c r="G33" s="123"/>
      <c r="H33" s="123"/>
      <c r="I33" s="123"/>
      <c r="J33" s="123"/>
      <c r="K33" s="123"/>
      <c r="L33" s="52"/>
      <c r="S33" s="35"/>
      <c r="T33" s="35"/>
      <c r="U33" s="35"/>
      <c r="V33" s="35"/>
      <c r="W33" s="35"/>
      <c r="X33" s="35"/>
      <c r="Y33" s="35"/>
      <c r="Z33" s="35"/>
      <c r="AA33" s="35"/>
      <c r="AB33" s="35"/>
      <c r="AC33" s="35"/>
      <c r="AD33" s="35"/>
      <c r="AE33" s="35"/>
    </row>
    <row r="34" spans="1:31" s="2" customFormat="1" ht="14.45" customHeight="1">
      <c r="A34" s="35"/>
      <c r="B34" s="40"/>
      <c r="C34" s="35"/>
      <c r="D34" s="35"/>
      <c r="E34" s="35"/>
      <c r="F34" s="126" t="s">
        <v>35</v>
      </c>
      <c r="G34" s="35"/>
      <c r="H34" s="35"/>
      <c r="I34" s="126" t="s">
        <v>34</v>
      </c>
      <c r="J34" s="126" t="s">
        <v>36</v>
      </c>
      <c r="K34" s="35"/>
      <c r="L34" s="52"/>
      <c r="S34" s="35"/>
      <c r="T34" s="35"/>
      <c r="U34" s="35"/>
      <c r="V34" s="35"/>
      <c r="W34" s="35"/>
      <c r="X34" s="35"/>
      <c r="Y34" s="35"/>
      <c r="Z34" s="35"/>
      <c r="AA34" s="35"/>
      <c r="AB34" s="35"/>
      <c r="AC34" s="35"/>
      <c r="AD34" s="35"/>
      <c r="AE34" s="35"/>
    </row>
    <row r="35" spans="1:31" s="2" customFormat="1" ht="14.45" customHeight="1">
      <c r="A35" s="35"/>
      <c r="B35" s="40"/>
      <c r="C35" s="35"/>
      <c r="D35" s="127" t="s">
        <v>37</v>
      </c>
      <c r="E35" s="118" t="s">
        <v>38</v>
      </c>
      <c r="F35" s="128">
        <f>ROUND((SUM(BE121:BE131)),  2)</f>
        <v>0</v>
      </c>
      <c r="G35" s="35"/>
      <c r="H35" s="35"/>
      <c r="I35" s="129">
        <v>0.21</v>
      </c>
      <c r="J35" s="128">
        <f>ROUND(((SUM(BE121:BE131))*I35),  2)</f>
        <v>0</v>
      </c>
      <c r="K35" s="35"/>
      <c r="L35" s="52"/>
      <c r="S35" s="35"/>
      <c r="T35" s="35"/>
      <c r="U35" s="35"/>
      <c r="V35" s="35"/>
      <c r="W35" s="35"/>
      <c r="X35" s="35"/>
      <c r="Y35" s="35"/>
      <c r="Z35" s="35"/>
      <c r="AA35" s="35"/>
      <c r="AB35" s="35"/>
      <c r="AC35" s="35"/>
      <c r="AD35" s="35"/>
      <c r="AE35" s="35"/>
    </row>
    <row r="36" spans="1:31" s="2" customFormat="1" ht="14.45" customHeight="1">
      <c r="A36" s="35"/>
      <c r="B36" s="40"/>
      <c r="C36" s="35"/>
      <c r="D36" s="35"/>
      <c r="E36" s="118" t="s">
        <v>39</v>
      </c>
      <c r="F36" s="128">
        <f>ROUND((SUM(BF121:BF131)),  2)</f>
        <v>0</v>
      </c>
      <c r="G36" s="35"/>
      <c r="H36" s="35"/>
      <c r="I36" s="129">
        <v>0.12</v>
      </c>
      <c r="J36" s="128">
        <f>ROUND(((SUM(BF121:BF131))*I36),  2)</f>
        <v>0</v>
      </c>
      <c r="K36" s="35"/>
      <c r="L36" s="52"/>
      <c r="S36" s="35"/>
      <c r="T36" s="35"/>
      <c r="U36" s="35"/>
      <c r="V36" s="35"/>
      <c r="W36" s="35"/>
      <c r="X36" s="35"/>
      <c r="Y36" s="35"/>
      <c r="Z36" s="35"/>
      <c r="AA36" s="35"/>
      <c r="AB36" s="35"/>
      <c r="AC36" s="35"/>
      <c r="AD36" s="35"/>
      <c r="AE36" s="35"/>
    </row>
    <row r="37" spans="1:31" s="2" customFormat="1" ht="14.45" hidden="1" customHeight="1">
      <c r="A37" s="35"/>
      <c r="B37" s="40"/>
      <c r="C37" s="35"/>
      <c r="D37" s="35"/>
      <c r="E37" s="118" t="s">
        <v>40</v>
      </c>
      <c r="F37" s="128">
        <f>ROUND((SUM(BG121:BG131)),  2)</f>
        <v>0</v>
      </c>
      <c r="G37" s="35"/>
      <c r="H37" s="35"/>
      <c r="I37" s="129">
        <v>0.21</v>
      </c>
      <c r="J37" s="128">
        <f>0</f>
        <v>0</v>
      </c>
      <c r="K37" s="35"/>
      <c r="L37" s="52"/>
      <c r="S37" s="35"/>
      <c r="T37" s="35"/>
      <c r="U37" s="35"/>
      <c r="V37" s="35"/>
      <c r="W37" s="35"/>
      <c r="X37" s="35"/>
      <c r="Y37" s="35"/>
      <c r="Z37" s="35"/>
      <c r="AA37" s="35"/>
      <c r="AB37" s="35"/>
      <c r="AC37" s="35"/>
      <c r="AD37" s="35"/>
      <c r="AE37" s="35"/>
    </row>
    <row r="38" spans="1:31" s="2" customFormat="1" ht="14.45" hidden="1" customHeight="1">
      <c r="A38" s="35"/>
      <c r="B38" s="40"/>
      <c r="C38" s="35"/>
      <c r="D38" s="35"/>
      <c r="E38" s="118" t="s">
        <v>41</v>
      </c>
      <c r="F38" s="128">
        <f>ROUND((SUM(BH121:BH131)),  2)</f>
        <v>0</v>
      </c>
      <c r="G38" s="35"/>
      <c r="H38" s="35"/>
      <c r="I38" s="129">
        <v>0.12</v>
      </c>
      <c r="J38" s="128">
        <f>0</f>
        <v>0</v>
      </c>
      <c r="K38" s="35"/>
      <c r="L38" s="52"/>
      <c r="S38" s="35"/>
      <c r="T38" s="35"/>
      <c r="U38" s="35"/>
      <c r="V38" s="35"/>
      <c r="W38" s="35"/>
      <c r="X38" s="35"/>
      <c r="Y38" s="35"/>
      <c r="Z38" s="35"/>
      <c r="AA38" s="35"/>
      <c r="AB38" s="35"/>
      <c r="AC38" s="35"/>
      <c r="AD38" s="35"/>
      <c r="AE38" s="35"/>
    </row>
    <row r="39" spans="1:31" s="2" customFormat="1" ht="14.45" hidden="1" customHeight="1">
      <c r="A39" s="35"/>
      <c r="B39" s="40"/>
      <c r="C39" s="35"/>
      <c r="D39" s="35"/>
      <c r="E39" s="118" t="s">
        <v>42</v>
      </c>
      <c r="F39" s="128">
        <f>ROUND((SUM(BI121:BI131)),  2)</f>
        <v>0</v>
      </c>
      <c r="G39" s="35"/>
      <c r="H39" s="35"/>
      <c r="I39" s="129">
        <v>0</v>
      </c>
      <c r="J39" s="128">
        <f>0</f>
        <v>0</v>
      </c>
      <c r="K39" s="35"/>
      <c r="L39" s="52"/>
      <c r="S39" s="35"/>
      <c r="T39" s="35"/>
      <c r="U39" s="35"/>
      <c r="V39" s="35"/>
      <c r="W39" s="35"/>
      <c r="X39" s="35"/>
      <c r="Y39" s="35"/>
      <c r="Z39" s="35"/>
      <c r="AA39" s="35"/>
      <c r="AB39" s="35"/>
      <c r="AC39" s="35"/>
      <c r="AD39" s="35"/>
      <c r="AE39" s="35"/>
    </row>
    <row r="40" spans="1:31" s="2" customFormat="1" ht="6.95" customHeight="1">
      <c r="A40" s="35"/>
      <c r="B40" s="40"/>
      <c r="C40" s="35"/>
      <c r="D40" s="35"/>
      <c r="E40" s="35"/>
      <c r="F40" s="35"/>
      <c r="G40" s="35"/>
      <c r="H40" s="35"/>
      <c r="I40" s="35"/>
      <c r="J40" s="35"/>
      <c r="K40" s="35"/>
      <c r="L40" s="52"/>
      <c r="S40" s="35"/>
      <c r="T40" s="35"/>
      <c r="U40" s="35"/>
      <c r="V40" s="35"/>
      <c r="W40" s="35"/>
      <c r="X40" s="35"/>
      <c r="Y40" s="35"/>
      <c r="Z40" s="35"/>
      <c r="AA40" s="35"/>
      <c r="AB40" s="35"/>
      <c r="AC40" s="35"/>
      <c r="AD40" s="35"/>
      <c r="AE40" s="35"/>
    </row>
    <row r="41" spans="1:31" s="2" customFormat="1" ht="25.35" customHeight="1">
      <c r="A41" s="35"/>
      <c r="B41" s="40"/>
      <c r="C41" s="130"/>
      <c r="D41" s="131" t="s">
        <v>43</v>
      </c>
      <c r="E41" s="132"/>
      <c r="F41" s="132"/>
      <c r="G41" s="133" t="s">
        <v>44</v>
      </c>
      <c r="H41" s="134" t="s">
        <v>7622</v>
      </c>
      <c r="I41" s="132"/>
      <c r="J41" s="135">
        <f>SUM(J32:J39)</f>
        <v>0</v>
      </c>
      <c r="K41" s="136"/>
      <c r="L41" s="52"/>
      <c r="S41" s="35"/>
      <c r="T41" s="35"/>
      <c r="U41" s="35"/>
      <c r="V41" s="35"/>
      <c r="W41" s="35"/>
      <c r="X41" s="35"/>
      <c r="Y41" s="35"/>
      <c r="Z41" s="35"/>
      <c r="AA41" s="35"/>
      <c r="AB41" s="35"/>
      <c r="AC41" s="35"/>
      <c r="AD41" s="35"/>
      <c r="AE41" s="35"/>
    </row>
    <row r="42" spans="1:31" s="2" customFormat="1" ht="14.45" customHeight="1">
      <c r="A42" s="35"/>
      <c r="B42" s="40"/>
      <c r="C42" s="35"/>
      <c r="D42" s="35"/>
      <c r="E42" s="35"/>
      <c r="F42" s="35"/>
      <c r="G42" s="35"/>
      <c r="H42" s="35"/>
      <c r="I42" s="35"/>
      <c r="J42" s="35"/>
      <c r="K42" s="35"/>
      <c r="L42" s="52"/>
      <c r="S42" s="35"/>
      <c r="T42" s="35"/>
      <c r="U42" s="35"/>
      <c r="V42" s="35"/>
      <c r="W42" s="35"/>
      <c r="X42" s="35"/>
      <c r="Y42" s="35"/>
      <c r="Z42" s="35"/>
      <c r="AA42" s="35"/>
      <c r="AB42" s="35"/>
      <c r="AC42" s="35"/>
      <c r="AD42" s="35"/>
      <c r="AE42" s="35"/>
    </row>
    <row r="43" spans="1:31" s="1" customFormat="1" ht="14.45" customHeight="1">
      <c r="B43" s="21"/>
      <c r="L43" s="21"/>
    </row>
    <row r="44" spans="1:31" s="1" customFormat="1" ht="14.45" customHeight="1">
      <c r="B44" s="21"/>
      <c r="L44" s="21"/>
    </row>
    <row r="45" spans="1:31" s="1" customFormat="1" ht="14.45" customHeight="1">
      <c r="B45" s="21"/>
      <c r="L45" s="21"/>
    </row>
    <row r="46" spans="1:31" s="1" customFormat="1" ht="14.45" customHeight="1">
      <c r="B46" s="21"/>
      <c r="L46" s="21"/>
    </row>
    <row r="47" spans="1:31" s="1" customFormat="1" ht="14.45" customHeight="1">
      <c r="B47" s="21"/>
      <c r="L47" s="21"/>
    </row>
    <row r="48" spans="1:31" s="1" customFormat="1" ht="14.45" customHeight="1">
      <c r="B48" s="21"/>
      <c r="L48" s="21"/>
    </row>
    <row r="49" spans="1:31" s="1" customFormat="1" ht="14.45" customHeight="1">
      <c r="B49" s="21"/>
      <c r="L49" s="21"/>
    </row>
    <row r="50" spans="1:31" s="2" customFormat="1" ht="14.45" customHeight="1">
      <c r="B50" s="52"/>
      <c r="D50" s="137" t="s">
        <v>45</v>
      </c>
      <c r="E50" s="138"/>
      <c r="F50" s="138"/>
      <c r="G50" s="137" t="s">
        <v>46</v>
      </c>
      <c r="H50" s="138"/>
      <c r="I50" s="138"/>
      <c r="J50" s="138"/>
      <c r="K50" s="138"/>
      <c r="L50" s="52"/>
    </row>
    <row r="51" spans="1:31">
      <c r="B51" s="21"/>
      <c r="L51" s="21"/>
    </row>
    <row r="52" spans="1:31">
      <c r="B52" s="21"/>
      <c r="L52" s="21"/>
    </row>
    <row r="53" spans="1:31">
      <c r="B53" s="21"/>
      <c r="L53" s="21"/>
    </row>
    <row r="54" spans="1:31">
      <c r="B54" s="21"/>
      <c r="L54" s="21"/>
    </row>
    <row r="55" spans="1:31">
      <c r="B55" s="21"/>
      <c r="L55" s="21"/>
    </row>
    <row r="56" spans="1:31">
      <c r="B56" s="21"/>
      <c r="L56" s="21"/>
    </row>
    <row r="57" spans="1:31">
      <c r="B57" s="21"/>
      <c r="L57" s="21"/>
    </row>
    <row r="58" spans="1:31">
      <c r="B58" s="21"/>
      <c r="L58" s="21"/>
    </row>
    <row r="59" spans="1:31">
      <c r="B59" s="21"/>
      <c r="L59" s="21"/>
    </row>
    <row r="60" spans="1:31">
      <c r="B60" s="21"/>
      <c r="L60" s="21"/>
    </row>
    <row r="61" spans="1:31" s="2" customFormat="1" ht="12.75">
      <c r="A61" s="35"/>
      <c r="B61" s="40"/>
      <c r="C61" s="35"/>
      <c r="D61" s="139" t="s">
        <v>47</v>
      </c>
      <c r="E61" s="140"/>
      <c r="F61" s="141" t="s">
        <v>48</v>
      </c>
      <c r="G61" s="139" t="s">
        <v>47</v>
      </c>
      <c r="H61" s="140"/>
      <c r="I61" s="140"/>
      <c r="J61" s="142" t="s">
        <v>48</v>
      </c>
      <c r="K61" s="140"/>
      <c r="L61" s="52"/>
      <c r="S61" s="35"/>
      <c r="T61" s="35"/>
      <c r="U61" s="35"/>
      <c r="V61" s="35"/>
      <c r="W61" s="35"/>
      <c r="X61" s="35"/>
      <c r="Y61" s="35"/>
      <c r="Z61" s="35"/>
      <c r="AA61" s="35"/>
      <c r="AB61" s="35"/>
      <c r="AC61" s="35"/>
      <c r="AD61" s="35"/>
      <c r="AE61" s="35"/>
    </row>
    <row r="62" spans="1:31">
      <c r="B62" s="21"/>
      <c r="L62" s="21"/>
    </row>
    <row r="63" spans="1:31">
      <c r="B63" s="21"/>
      <c r="L63" s="21"/>
    </row>
    <row r="64" spans="1:31">
      <c r="B64" s="21"/>
      <c r="L64" s="21"/>
    </row>
    <row r="65" spans="1:31" s="2" customFormat="1" ht="12.75">
      <c r="A65" s="35"/>
      <c r="B65" s="40"/>
      <c r="C65" s="35"/>
      <c r="D65" s="137" t="s">
        <v>49</v>
      </c>
      <c r="E65" s="143"/>
      <c r="F65" s="143"/>
      <c r="G65" s="137" t="s">
        <v>50</v>
      </c>
      <c r="H65" s="143"/>
      <c r="I65" s="143"/>
      <c r="J65" s="143"/>
      <c r="K65" s="143"/>
      <c r="L65" s="52"/>
      <c r="S65" s="35"/>
      <c r="T65" s="35"/>
      <c r="U65" s="35"/>
      <c r="V65" s="35"/>
      <c r="W65" s="35"/>
      <c r="X65" s="35"/>
      <c r="Y65" s="35"/>
      <c r="Z65" s="35"/>
      <c r="AA65" s="35"/>
      <c r="AB65" s="35"/>
      <c r="AC65" s="35"/>
      <c r="AD65" s="35"/>
      <c r="AE65" s="35"/>
    </row>
    <row r="66" spans="1:31">
      <c r="B66" s="21"/>
      <c r="L66" s="21"/>
    </row>
    <row r="67" spans="1:31">
      <c r="B67" s="21"/>
      <c r="L67" s="21"/>
    </row>
    <row r="68" spans="1:31">
      <c r="B68" s="21"/>
      <c r="L68" s="21"/>
    </row>
    <row r="69" spans="1:31">
      <c r="B69" s="21"/>
      <c r="L69" s="21"/>
    </row>
    <row r="70" spans="1:31">
      <c r="B70" s="21"/>
      <c r="L70" s="21"/>
    </row>
    <row r="71" spans="1:31">
      <c r="B71" s="21"/>
      <c r="L71" s="21"/>
    </row>
    <row r="72" spans="1:31">
      <c r="B72" s="21"/>
      <c r="L72" s="21"/>
    </row>
    <row r="73" spans="1:31">
      <c r="B73" s="21"/>
      <c r="L73" s="21"/>
    </row>
    <row r="74" spans="1:31">
      <c r="B74" s="21"/>
      <c r="L74" s="21"/>
    </row>
    <row r="75" spans="1:31">
      <c r="B75" s="21"/>
      <c r="L75" s="21"/>
    </row>
    <row r="76" spans="1:31" s="2" customFormat="1" ht="12.75">
      <c r="A76" s="35"/>
      <c r="B76" s="40"/>
      <c r="C76" s="35"/>
      <c r="D76" s="139" t="s">
        <v>47</v>
      </c>
      <c r="E76" s="140"/>
      <c r="F76" s="141" t="s">
        <v>48</v>
      </c>
      <c r="G76" s="139" t="s">
        <v>47</v>
      </c>
      <c r="H76" s="140"/>
      <c r="I76" s="140"/>
      <c r="J76" s="142" t="s">
        <v>48</v>
      </c>
      <c r="K76" s="140"/>
      <c r="L76" s="52"/>
      <c r="S76" s="35"/>
      <c r="T76" s="35"/>
      <c r="U76" s="35"/>
      <c r="V76" s="35"/>
      <c r="W76" s="35"/>
      <c r="X76" s="35"/>
      <c r="Y76" s="35"/>
      <c r="Z76" s="35"/>
      <c r="AA76" s="35"/>
      <c r="AB76" s="35"/>
      <c r="AC76" s="35"/>
      <c r="AD76" s="35"/>
      <c r="AE76" s="35"/>
    </row>
    <row r="77" spans="1:31" s="2" customFormat="1" ht="14.45" customHeight="1">
      <c r="A77" s="35"/>
      <c r="B77" s="144"/>
      <c r="C77" s="145"/>
      <c r="D77" s="145"/>
      <c r="E77" s="145"/>
      <c r="F77" s="145"/>
      <c r="G77" s="145"/>
      <c r="H77" s="145"/>
      <c r="I77" s="145"/>
      <c r="J77" s="145"/>
      <c r="K77" s="145"/>
      <c r="L77" s="52"/>
      <c r="S77" s="35"/>
      <c r="T77" s="35"/>
      <c r="U77" s="35"/>
      <c r="V77" s="35"/>
      <c r="W77" s="35"/>
      <c r="X77" s="35"/>
      <c r="Y77" s="35"/>
      <c r="Z77" s="35"/>
      <c r="AA77" s="35"/>
      <c r="AB77" s="35"/>
      <c r="AC77" s="35"/>
      <c r="AD77" s="35"/>
      <c r="AE77" s="35"/>
    </row>
    <row r="81" spans="1:31" s="2" customFormat="1" ht="6.95" customHeight="1">
      <c r="A81" s="35"/>
      <c r="B81" s="146"/>
      <c r="C81" s="147"/>
      <c r="D81" s="147"/>
      <c r="E81" s="147"/>
      <c r="F81" s="147"/>
      <c r="G81" s="147"/>
      <c r="H81" s="147"/>
      <c r="I81" s="147"/>
      <c r="J81" s="147"/>
      <c r="K81" s="147"/>
      <c r="L81" s="52"/>
      <c r="S81" s="35"/>
      <c r="T81" s="35"/>
      <c r="U81" s="35"/>
      <c r="V81" s="35"/>
      <c r="W81" s="35"/>
      <c r="X81" s="35"/>
      <c r="Y81" s="35"/>
      <c r="Z81" s="35"/>
      <c r="AA81" s="35"/>
      <c r="AB81" s="35"/>
      <c r="AC81" s="35"/>
      <c r="AD81" s="35"/>
      <c r="AE81" s="35"/>
    </row>
    <row r="82" spans="1:31" s="2" customFormat="1" ht="24.95" customHeight="1">
      <c r="A82" s="35"/>
      <c r="B82" s="36"/>
      <c r="C82" s="24" t="s">
        <v>242</v>
      </c>
      <c r="D82" s="37"/>
      <c r="E82" s="37"/>
      <c r="F82" s="37"/>
      <c r="G82" s="37"/>
      <c r="H82" s="37"/>
      <c r="I82" s="37"/>
      <c r="J82" s="37"/>
      <c r="K82" s="37"/>
      <c r="L82" s="52"/>
      <c r="S82" s="35"/>
      <c r="T82" s="35"/>
      <c r="U82" s="35"/>
      <c r="V82" s="35"/>
      <c r="W82" s="35"/>
      <c r="X82" s="35"/>
      <c r="Y82" s="35"/>
      <c r="Z82" s="35"/>
      <c r="AA82" s="35"/>
      <c r="AB82" s="35"/>
      <c r="AC82" s="35"/>
      <c r="AD82" s="35"/>
      <c r="AE82" s="35"/>
    </row>
    <row r="83" spans="1:31" s="2" customFormat="1" ht="6.95" customHeight="1">
      <c r="A83" s="35"/>
      <c r="B83" s="36"/>
      <c r="C83" s="37"/>
      <c r="D83" s="37"/>
      <c r="E83" s="37"/>
      <c r="F83" s="37"/>
      <c r="G83" s="37"/>
      <c r="H83" s="37"/>
      <c r="I83" s="37"/>
      <c r="J83" s="37"/>
      <c r="K83" s="37"/>
      <c r="L83" s="52"/>
      <c r="S83" s="35"/>
      <c r="T83" s="35"/>
      <c r="U83" s="35"/>
      <c r="V83" s="35"/>
      <c r="W83" s="35"/>
      <c r="X83" s="35"/>
      <c r="Y83" s="35"/>
      <c r="Z83" s="35"/>
      <c r="AA83" s="35"/>
      <c r="AB83" s="35"/>
      <c r="AC83" s="35"/>
      <c r="AD83" s="35"/>
      <c r="AE83" s="35"/>
    </row>
    <row r="84" spans="1:31" s="2" customFormat="1" ht="12" customHeight="1">
      <c r="A84" s="35"/>
      <c r="B84" s="36"/>
      <c r="C84" s="30" t="s">
        <v>15</v>
      </c>
      <c r="D84" s="37"/>
      <c r="E84" s="37"/>
      <c r="F84" s="37"/>
      <c r="G84" s="37"/>
      <c r="H84" s="37"/>
      <c r="I84" s="37"/>
      <c r="J84" s="37"/>
      <c r="K84" s="37"/>
      <c r="L84" s="52"/>
      <c r="S84" s="35"/>
      <c r="T84" s="35"/>
      <c r="U84" s="35"/>
      <c r="V84" s="35"/>
      <c r="W84" s="35"/>
      <c r="X84" s="35"/>
      <c r="Y84" s="35"/>
      <c r="Z84" s="35"/>
      <c r="AA84" s="35"/>
      <c r="AB84" s="35"/>
      <c r="AC84" s="35"/>
      <c r="AD84" s="35"/>
      <c r="AE84" s="35"/>
    </row>
    <row r="85" spans="1:31" s="2" customFormat="1" ht="16.5" customHeight="1">
      <c r="A85" s="35"/>
      <c r="B85" s="36"/>
      <c r="C85" s="37"/>
      <c r="D85" s="37"/>
      <c r="E85" s="410" t="str">
        <f>E7</f>
        <v>Modernizace teplárny OB6</v>
      </c>
      <c r="F85" s="411"/>
      <c r="G85" s="411"/>
      <c r="H85" s="411"/>
      <c r="I85" s="37"/>
      <c r="J85" s="37"/>
      <c r="K85" s="37"/>
      <c r="L85" s="52"/>
      <c r="S85" s="35"/>
      <c r="T85" s="35"/>
      <c r="U85" s="35"/>
      <c r="V85" s="35"/>
      <c r="W85" s="35"/>
      <c r="X85" s="35"/>
      <c r="Y85" s="35"/>
      <c r="Z85" s="35"/>
      <c r="AA85" s="35"/>
      <c r="AB85" s="35"/>
      <c r="AC85" s="35"/>
      <c r="AD85" s="35"/>
      <c r="AE85" s="35"/>
    </row>
    <row r="86" spans="1:31" s="1" customFormat="1" ht="12" customHeight="1">
      <c r="B86" s="22"/>
      <c r="C86" s="30" t="s">
        <v>241</v>
      </c>
      <c r="D86" s="23"/>
      <c r="E86" s="23"/>
      <c r="F86" s="23"/>
      <c r="G86" s="23"/>
      <c r="H86" s="23"/>
      <c r="I86" s="23"/>
      <c r="J86" s="23"/>
      <c r="K86" s="23"/>
      <c r="L86" s="21"/>
    </row>
    <row r="87" spans="1:31" s="2" customFormat="1" ht="23.25" customHeight="1">
      <c r="A87" s="35"/>
      <c r="B87" s="36"/>
      <c r="C87" s="37"/>
      <c r="D87" s="37"/>
      <c r="E87" s="410" t="s">
        <v>5433</v>
      </c>
      <c r="F87" s="409"/>
      <c r="G87" s="409"/>
      <c r="H87" s="409"/>
      <c r="I87" s="37"/>
      <c r="J87" s="37"/>
      <c r="K87" s="37"/>
      <c r="L87" s="52"/>
      <c r="S87" s="35"/>
      <c r="T87" s="35"/>
      <c r="U87" s="35"/>
      <c r="V87" s="35"/>
      <c r="W87" s="35"/>
      <c r="X87" s="35"/>
      <c r="Y87" s="35"/>
      <c r="Z87" s="35"/>
      <c r="AA87" s="35"/>
      <c r="AB87" s="35"/>
      <c r="AC87" s="35"/>
      <c r="AD87" s="35"/>
      <c r="AE87" s="35"/>
    </row>
    <row r="88" spans="1:31" s="2" customFormat="1" ht="12" customHeight="1">
      <c r="A88" s="35"/>
      <c r="B88" s="36"/>
      <c r="C88" s="30" t="s">
        <v>432</v>
      </c>
      <c r="D88" s="37"/>
      <c r="E88" s="37"/>
      <c r="F88" s="37"/>
      <c r="G88" s="37"/>
      <c r="H88" s="37"/>
      <c r="I88" s="37"/>
      <c r="J88" s="37"/>
      <c r="K88" s="37"/>
      <c r="L88" s="52"/>
      <c r="S88" s="35"/>
      <c r="T88" s="35"/>
      <c r="U88" s="35"/>
      <c r="V88" s="35"/>
      <c r="W88" s="35"/>
      <c r="X88" s="35"/>
      <c r="Y88" s="35"/>
      <c r="Z88" s="35"/>
      <c r="AA88" s="35"/>
      <c r="AB88" s="35"/>
      <c r="AC88" s="35"/>
      <c r="AD88" s="35"/>
      <c r="AE88" s="35"/>
    </row>
    <row r="89" spans="1:31" s="2" customFormat="1" ht="16.5" customHeight="1">
      <c r="A89" s="35"/>
      <c r="B89" s="36"/>
      <c r="C89" s="37"/>
      <c r="D89" s="37"/>
      <c r="E89" s="384" t="str">
        <f>E11</f>
        <v>SO 201-202.2-D1.4.4 - Elektroinstalace</v>
      </c>
      <c r="F89" s="409"/>
      <c r="G89" s="409"/>
      <c r="H89" s="409"/>
      <c r="I89" s="37"/>
      <c r="J89" s="37"/>
      <c r="K89" s="37"/>
      <c r="L89" s="52"/>
      <c r="S89" s="35"/>
      <c r="T89" s="35"/>
      <c r="U89" s="35"/>
      <c r="V89" s="35"/>
      <c r="W89" s="35"/>
      <c r="X89" s="35"/>
      <c r="Y89" s="35"/>
      <c r="Z89" s="35"/>
      <c r="AA89" s="35"/>
      <c r="AB89" s="35"/>
      <c r="AC89" s="35"/>
      <c r="AD89" s="35"/>
      <c r="AE89" s="35"/>
    </row>
    <row r="90" spans="1:31" s="2" customFormat="1" ht="6.95" customHeight="1">
      <c r="A90" s="35"/>
      <c r="B90" s="36"/>
      <c r="C90" s="37"/>
      <c r="D90" s="37"/>
      <c r="E90" s="37"/>
      <c r="F90" s="37"/>
      <c r="G90" s="37"/>
      <c r="H90" s="37"/>
      <c r="I90" s="37"/>
      <c r="J90" s="37"/>
      <c r="K90" s="37"/>
      <c r="L90" s="52"/>
      <c r="S90" s="35"/>
      <c r="T90" s="35"/>
      <c r="U90" s="35"/>
      <c r="V90" s="35"/>
      <c r="W90" s="35"/>
      <c r="X90" s="35"/>
      <c r="Y90" s="35"/>
      <c r="Z90" s="35"/>
      <c r="AA90" s="35"/>
      <c r="AB90" s="35"/>
      <c r="AC90" s="35"/>
      <c r="AD90" s="35"/>
      <c r="AE90" s="35"/>
    </row>
    <row r="91" spans="1:31" s="2" customFormat="1" ht="12" customHeight="1">
      <c r="A91" s="35"/>
      <c r="B91" s="36"/>
      <c r="C91" s="30" t="s">
        <v>19</v>
      </c>
      <c r="D91" s="37"/>
      <c r="E91" s="37"/>
      <c r="F91" s="28" t="str">
        <f>F14</f>
        <v>Mladá Boleslav</v>
      </c>
      <c r="G91" s="37"/>
      <c r="H91" s="37"/>
      <c r="I91" s="30" t="s">
        <v>21</v>
      </c>
      <c r="J91" s="67">
        <f>IF(J14="","",J14)</f>
        <v>45363</v>
      </c>
      <c r="K91" s="37"/>
      <c r="L91" s="52"/>
      <c r="S91" s="35"/>
      <c r="T91" s="35"/>
      <c r="U91" s="35"/>
      <c r="V91" s="35"/>
      <c r="W91" s="35"/>
      <c r="X91" s="35"/>
      <c r="Y91" s="35"/>
      <c r="Z91" s="35"/>
      <c r="AA91" s="35"/>
      <c r="AB91" s="35"/>
      <c r="AC91" s="35"/>
      <c r="AD91" s="35"/>
      <c r="AE91" s="35"/>
    </row>
    <row r="92" spans="1:31" s="2" customFormat="1" ht="6.95" customHeight="1">
      <c r="A92" s="35"/>
      <c r="B92" s="36"/>
      <c r="C92" s="37"/>
      <c r="D92" s="37"/>
      <c r="E92" s="37"/>
      <c r="F92" s="37"/>
      <c r="G92" s="37"/>
      <c r="H92" s="37"/>
      <c r="I92" s="37"/>
      <c r="J92" s="37"/>
      <c r="K92" s="37"/>
      <c r="L92" s="52"/>
      <c r="S92" s="35"/>
      <c r="T92" s="35"/>
      <c r="U92" s="35"/>
      <c r="V92" s="35"/>
      <c r="W92" s="35"/>
      <c r="X92" s="35"/>
      <c r="Y92" s="35"/>
      <c r="Z92" s="35"/>
      <c r="AA92" s="35"/>
      <c r="AB92" s="35"/>
      <c r="AC92" s="35"/>
      <c r="AD92" s="35"/>
      <c r="AE92" s="35"/>
    </row>
    <row r="93" spans="1:31" s="2" customFormat="1" ht="15.2" customHeight="1">
      <c r="A93" s="35"/>
      <c r="B93" s="36"/>
      <c r="C93" s="30" t="s">
        <v>22</v>
      </c>
      <c r="D93" s="37"/>
      <c r="E93" s="37"/>
      <c r="F93" s="28" t="str">
        <f>E17</f>
        <v xml:space="preserve">ŠKO-ENERGO s.r.o. </v>
      </c>
      <c r="G93" s="37"/>
      <c r="H93" s="37"/>
      <c r="I93" s="30" t="s">
        <v>28</v>
      </c>
      <c r="J93" s="33" t="str">
        <f>E23</f>
        <v>AFRY CZ s.r.o.</v>
      </c>
      <c r="K93" s="37"/>
      <c r="L93" s="52"/>
      <c r="S93" s="35"/>
      <c r="T93" s="35"/>
      <c r="U93" s="35"/>
      <c r="V93" s="35"/>
      <c r="W93" s="35"/>
      <c r="X93" s="35"/>
      <c r="Y93" s="35"/>
      <c r="Z93" s="35"/>
      <c r="AA93" s="35"/>
      <c r="AB93" s="35"/>
      <c r="AC93" s="35"/>
      <c r="AD93" s="35"/>
      <c r="AE93" s="35"/>
    </row>
    <row r="94" spans="1:31" s="2" customFormat="1" ht="15.2" customHeight="1">
      <c r="A94" s="35"/>
      <c r="B94" s="36"/>
      <c r="C94" s="30" t="s">
        <v>26</v>
      </c>
      <c r="D94" s="37"/>
      <c r="E94" s="37"/>
      <c r="F94" s="28" t="str">
        <f>IF(E20="","",E20)</f>
        <v>Vyplň údaj</v>
      </c>
      <c r="G94" s="37"/>
      <c r="H94" s="37"/>
      <c r="I94" s="30" t="s">
        <v>31</v>
      </c>
      <c r="J94" s="33" t="str">
        <f>E26</f>
        <v>AFRY CZ s.r.o.</v>
      </c>
      <c r="K94" s="37"/>
      <c r="L94" s="52"/>
      <c r="S94" s="35"/>
      <c r="T94" s="35"/>
      <c r="U94" s="35"/>
      <c r="V94" s="35"/>
      <c r="W94" s="35"/>
      <c r="X94" s="35"/>
      <c r="Y94" s="35"/>
      <c r="Z94" s="35"/>
      <c r="AA94" s="35"/>
      <c r="AB94" s="35"/>
      <c r="AC94" s="35"/>
      <c r="AD94" s="35"/>
      <c r="AE94" s="35"/>
    </row>
    <row r="95" spans="1:31" s="2" customFormat="1" ht="10.35" customHeight="1">
      <c r="A95" s="35"/>
      <c r="B95" s="36"/>
      <c r="C95" s="37"/>
      <c r="D95" s="37"/>
      <c r="E95" s="37"/>
      <c r="F95" s="37"/>
      <c r="G95" s="37"/>
      <c r="H95" s="37"/>
      <c r="I95" s="37"/>
      <c r="J95" s="37"/>
      <c r="K95" s="37"/>
      <c r="L95" s="52"/>
      <c r="S95" s="35"/>
      <c r="T95" s="35"/>
      <c r="U95" s="35"/>
      <c r="V95" s="35"/>
      <c r="W95" s="35"/>
      <c r="X95" s="35"/>
      <c r="Y95" s="35"/>
      <c r="Z95" s="35"/>
      <c r="AA95" s="35"/>
      <c r="AB95" s="35"/>
      <c r="AC95" s="35"/>
      <c r="AD95" s="35"/>
      <c r="AE95" s="35"/>
    </row>
    <row r="96" spans="1:31" s="2" customFormat="1" ht="29.25" customHeight="1">
      <c r="A96" s="35"/>
      <c r="B96" s="36"/>
      <c r="C96" s="148" t="s">
        <v>243</v>
      </c>
      <c r="D96" s="149"/>
      <c r="E96" s="149"/>
      <c r="F96" s="149"/>
      <c r="G96" s="149"/>
      <c r="H96" s="149"/>
      <c r="I96" s="149"/>
      <c r="J96" s="150" t="s">
        <v>7631</v>
      </c>
      <c r="K96" s="149"/>
      <c r="L96" s="52"/>
      <c r="S96" s="35"/>
      <c r="T96" s="35"/>
      <c r="U96" s="35"/>
      <c r="V96" s="35"/>
      <c r="W96" s="35"/>
      <c r="X96" s="35"/>
      <c r="Y96" s="35"/>
      <c r="Z96" s="35"/>
      <c r="AA96" s="35"/>
      <c r="AB96" s="35"/>
      <c r="AC96" s="35"/>
      <c r="AD96" s="35"/>
      <c r="AE96" s="35"/>
    </row>
    <row r="97" spans="1:47" s="2" customFormat="1" ht="10.35" customHeight="1">
      <c r="A97" s="35"/>
      <c r="B97" s="36"/>
      <c r="C97" s="37"/>
      <c r="D97" s="37"/>
      <c r="E97" s="37"/>
      <c r="F97" s="37"/>
      <c r="G97" s="37"/>
      <c r="H97" s="37"/>
      <c r="I97" s="37"/>
      <c r="J97" s="37"/>
      <c r="K97" s="37"/>
      <c r="L97" s="52"/>
      <c r="S97" s="35"/>
      <c r="T97" s="35"/>
      <c r="U97" s="35"/>
      <c r="V97" s="35"/>
      <c r="W97" s="35"/>
      <c r="X97" s="35"/>
      <c r="Y97" s="35"/>
      <c r="Z97" s="35"/>
      <c r="AA97" s="35"/>
      <c r="AB97" s="35"/>
      <c r="AC97" s="35"/>
      <c r="AD97" s="35"/>
      <c r="AE97" s="35"/>
    </row>
    <row r="98" spans="1:47" s="2" customFormat="1" ht="22.9" customHeight="1">
      <c r="A98" s="35"/>
      <c r="B98" s="36"/>
      <c r="C98" s="151" t="s">
        <v>244</v>
      </c>
      <c r="D98" s="37"/>
      <c r="E98" s="37"/>
      <c r="F98" s="37"/>
      <c r="G98" s="37"/>
      <c r="H98" s="37"/>
      <c r="I98" s="37"/>
      <c r="J98" s="85">
        <f>J121</f>
        <v>0</v>
      </c>
      <c r="K98" s="37"/>
      <c r="L98" s="52"/>
      <c r="S98" s="35"/>
      <c r="T98" s="35"/>
      <c r="U98" s="35"/>
      <c r="V98" s="35"/>
      <c r="W98" s="35"/>
      <c r="X98" s="35"/>
      <c r="Y98" s="35"/>
      <c r="Z98" s="35"/>
      <c r="AA98" s="35"/>
      <c r="AB98" s="35"/>
      <c r="AC98" s="35"/>
      <c r="AD98" s="35"/>
      <c r="AE98" s="35"/>
      <c r="AU98" s="18" t="s">
        <v>245</v>
      </c>
    </row>
    <row r="99" spans="1:47" s="9" customFormat="1" ht="24.95" customHeight="1">
      <c r="B99" s="152"/>
      <c r="C99" s="153"/>
      <c r="D99" s="154" t="s">
        <v>5624</v>
      </c>
      <c r="E99" s="155"/>
      <c r="F99" s="155"/>
      <c r="G99" s="155"/>
      <c r="H99" s="155"/>
      <c r="I99" s="155"/>
      <c r="J99" s="156">
        <f>J122</f>
        <v>0</v>
      </c>
      <c r="K99" s="153"/>
      <c r="L99" s="157"/>
    </row>
    <row r="100" spans="1:47" s="2" customFormat="1" ht="21.75" customHeight="1">
      <c r="A100" s="35"/>
      <c r="B100" s="36"/>
      <c r="C100" s="37"/>
      <c r="D100" s="37"/>
      <c r="E100" s="37"/>
      <c r="F100" s="37"/>
      <c r="G100" s="37"/>
      <c r="H100" s="37"/>
      <c r="I100" s="37"/>
      <c r="J100" s="37"/>
      <c r="K100" s="37"/>
      <c r="L100" s="52"/>
      <c r="S100" s="35"/>
      <c r="T100" s="35"/>
      <c r="U100" s="35"/>
      <c r="V100" s="35"/>
      <c r="W100" s="35"/>
      <c r="X100" s="35"/>
      <c r="Y100" s="35"/>
      <c r="Z100" s="35"/>
      <c r="AA100" s="35"/>
      <c r="AB100" s="35"/>
      <c r="AC100" s="35"/>
      <c r="AD100" s="35"/>
      <c r="AE100" s="35"/>
    </row>
    <row r="101" spans="1:47" s="2" customFormat="1" ht="6.95" customHeight="1">
      <c r="A101" s="35"/>
      <c r="B101" s="55"/>
      <c r="C101" s="56"/>
      <c r="D101" s="56"/>
      <c r="E101" s="56"/>
      <c r="F101" s="56"/>
      <c r="G101" s="56"/>
      <c r="H101" s="56"/>
      <c r="I101" s="56"/>
      <c r="J101" s="56"/>
      <c r="K101" s="56"/>
      <c r="L101" s="52"/>
      <c r="S101" s="35"/>
      <c r="T101" s="35"/>
      <c r="U101" s="35"/>
      <c r="V101" s="35"/>
      <c r="W101" s="35"/>
      <c r="X101" s="35"/>
      <c r="Y101" s="35"/>
      <c r="Z101" s="35"/>
      <c r="AA101" s="35"/>
      <c r="AB101" s="35"/>
      <c r="AC101" s="35"/>
      <c r="AD101" s="35"/>
      <c r="AE101" s="35"/>
    </row>
    <row r="105" spans="1:47" s="2" customFormat="1" ht="6.95" customHeight="1">
      <c r="A105" s="35"/>
      <c r="B105" s="57"/>
      <c r="C105" s="58"/>
      <c r="D105" s="58"/>
      <c r="E105" s="58"/>
      <c r="F105" s="58"/>
      <c r="G105" s="58"/>
      <c r="H105" s="58"/>
      <c r="I105" s="58"/>
      <c r="J105" s="58"/>
      <c r="K105" s="58"/>
      <c r="L105" s="52"/>
      <c r="S105" s="35"/>
      <c r="T105" s="35"/>
      <c r="U105" s="35"/>
      <c r="V105" s="35"/>
      <c r="W105" s="35"/>
      <c r="X105" s="35"/>
      <c r="Y105" s="35"/>
      <c r="Z105" s="35"/>
      <c r="AA105" s="35"/>
      <c r="AB105" s="35"/>
      <c r="AC105" s="35"/>
      <c r="AD105" s="35"/>
      <c r="AE105" s="35"/>
    </row>
    <row r="106" spans="1:47" s="2" customFormat="1" ht="24.95" customHeight="1">
      <c r="A106" s="35"/>
      <c r="B106" s="36"/>
      <c r="C106" s="24" t="s">
        <v>249</v>
      </c>
      <c r="D106" s="37"/>
      <c r="E106" s="37"/>
      <c r="F106" s="37"/>
      <c r="G106" s="37"/>
      <c r="H106" s="37"/>
      <c r="I106" s="37"/>
      <c r="J106" s="37"/>
      <c r="K106" s="37"/>
      <c r="L106" s="52"/>
      <c r="S106" s="35"/>
      <c r="T106" s="35"/>
      <c r="U106" s="35"/>
      <c r="V106" s="35"/>
      <c r="W106" s="35"/>
      <c r="X106" s="35"/>
      <c r="Y106" s="35"/>
      <c r="Z106" s="35"/>
      <c r="AA106" s="35"/>
      <c r="AB106" s="35"/>
      <c r="AC106" s="35"/>
      <c r="AD106" s="35"/>
      <c r="AE106" s="35"/>
    </row>
    <row r="107" spans="1:47" s="2" customFormat="1" ht="6.95" customHeight="1">
      <c r="A107" s="35"/>
      <c r="B107" s="36"/>
      <c r="C107" s="37"/>
      <c r="D107" s="37"/>
      <c r="E107" s="37"/>
      <c r="F107" s="37"/>
      <c r="G107" s="37"/>
      <c r="H107" s="37"/>
      <c r="I107" s="37"/>
      <c r="J107" s="37"/>
      <c r="K107" s="37"/>
      <c r="L107" s="52"/>
      <c r="S107" s="35"/>
      <c r="T107" s="35"/>
      <c r="U107" s="35"/>
      <c r="V107" s="35"/>
      <c r="W107" s="35"/>
      <c r="X107" s="35"/>
      <c r="Y107" s="35"/>
      <c r="Z107" s="35"/>
      <c r="AA107" s="35"/>
      <c r="AB107" s="35"/>
      <c r="AC107" s="35"/>
      <c r="AD107" s="35"/>
      <c r="AE107" s="35"/>
    </row>
    <row r="108" spans="1:47" s="2" customFormat="1" ht="12" customHeight="1">
      <c r="A108" s="35"/>
      <c r="B108" s="36"/>
      <c r="C108" s="30" t="s">
        <v>15</v>
      </c>
      <c r="D108" s="37"/>
      <c r="E108" s="37"/>
      <c r="F108" s="37"/>
      <c r="G108" s="37"/>
      <c r="H108" s="37"/>
      <c r="I108" s="37"/>
      <c r="J108" s="37"/>
      <c r="K108" s="37"/>
      <c r="L108" s="52"/>
      <c r="S108" s="35"/>
      <c r="T108" s="35"/>
      <c r="U108" s="35"/>
      <c r="V108" s="35"/>
      <c r="W108" s="35"/>
      <c r="X108" s="35"/>
      <c r="Y108" s="35"/>
      <c r="Z108" s="35"/>
      <c r="AA108" s="35"/>
      <c r="AB108" s="35"/>
      <c r="AC108" s="35"/>
      <c r="AD108" s="35"/>
      <c r="AE108" s="35"/>
    </row>
    <row r="109" spans="1:47" s="2" customFormat="1" ht="16.5" customHeight="1">
      <c r="A109" s="35"/>
      <c r="B109" s="36"/>
      <c r="C109" s="37"/>
      <c r="D109" s="37"/>
      <c r="E109" s="410" t="str">
        <f>E7</f>
        <v>Modernizace teplárny OB6</v>
      </c>
      <c r="F109" s="411"/>
      <c r="G109" s="411"/>
      <c r="H109" s="411"/>
      <c r="I109" s="37"/>
      <c r="J109" s="37"/>
      <c r="K109" s="37"/>
      <c r="L109" s="52"/>
      <c r="S109" s="35"/>
      <c r="T109" s="35"/>
      <c r="U109" s="35"/>
      <c r="V109" s="35"/>
      <c r="W109" s="35"/>
      <c r="X109" s="35"/>
      <c r="Y109" s="35"/>
      <c r="Z109" s="35"/>
      <c r="AA109" s="35"/>
      <c r="AB109" s="35"/>
      <c r="AC109" s="35"/>
      <c r="AD109" s="35"/>
      <c r="AE109" s="35"/>
    </row>
    <row r="110" spans="1:47" s="1" customFormat="1" ht="12" customHeight="1">
      <c r="B110" s="22"/>
      <c r="C110" s="30" t="s">
        <v>241</v>
      </c>
      <c r="D110" s="23"/>
      <c r="E110" s="23"/>
      <c r="F110" s="23"/>
      <c r="G110" s="23"/>
      <c r="H110" s="23"/>
      <c r="I110" s="23"/>
      <c r="J110" s="23"/>
      <c r="K110" s="23"/>
      <c r="L110" s="21"/>
    </row>
    <row r="111" spans="1:47" s="2" customFormat="1" ht="23.25" customHeight="1">
      <c r="A111" s="35"/>
      <c r="B111" s="36"/>
      <c r="C111" s="37"/>
      <c r="D111" s="37"/>
      <c r="E111" s="410" t="s">
        <v>5433</v>
      </c>
      <c r="F111" s="409"/>
      <c r="G111" s="409"/>
      <c r="H111" s="409"/>
      <c r="I111" s="37"/>
      <c r="J111" s="37"/>
      <c r="K111" s="37"/>
      <c r="L111" s="52"/>
      <c r="S111" s="35"/>
      <c r="T111" s="35"/>
      <c r="U111" s="35"/>
      <c r="V111" s="35"/>
      <c r="W111" s="35"/>
      <c r="X111" s="35"/>
      <c r="Y111" s="35"/>
      <c r="Z111" s="35"/>
      <c r="AA111" s="35"/>
      <c r="AB111" s="35"/>
      <c r="AC111" s="35"/>
      <c r="AD111" s="35"/>
      <c r="AE111" s="35"/>
    </row>
    <row r="112" spans="1:47" s="2" customFormat="1" ht="12" customHeight="1">
      <c r="A112" s="35"/>
      <c r="B112" s="36"/>
      <c r="C112" s="30" t="s">
        <v>432</v>
      </c>
      <c r="D112" s="37"/>
      <c r="E112" s="37"/>
      <c r="F112" s="37"/>
      <c r="G112" s="37"/>
      <c r="H112" s="37"/>
      <c r="I112" s="37"/>
      <c r="J112" s="37"/>
      <c r="K112" s="37"/>
      <c r="L112" s="52"/>
      <c r="S112" s="35"/>
      <c r="T112" s="35"/>
      <c r="U112" s="35"/>
      <c r="V112" s="35"/>
      <c r="W112" s="35"/>
      <c r="X112" s="35"/>
      <c r="Y112" s="35"/>
      <c r="Z112" s="35"/>
      <c r="AA112" s="35"/>
      <c r="AB112" s="35"/>
      <c r="AC112" s="35"/>
      <c r="AD112" s="35"/>
      <c r="AE112" s="35"/>
    </row>
    <row r="113" spans="1:65" s="2" customFormat="1" ht="16.5" customHeight="1">
      <c r="A113" s="35"/>
      <c r="B113" s="36"/>
      <c r="C113" s="37"/>
      <c r="D113" s="37"/>
      <c r="E113" s="384" t="str">
        <f>E11</f>
        <v>SO 201-202.2-D1.4.4 - Elektroinstalace</v>
      </c>
      <c r="F113" s="409"/>
      <c r="G113" s="409"/>
      <c r="H113" s="409"/>
      <c r="I113" s="37"/>
      <c r="J113" s="37"/>
      <c r="K113" s="37"/>
      <c r="L113" s="52"/>
      <c r="S113" s="35"/>
      <c r="T113" s="35"/>
      <c r="U113" s="35"/>
      <c r="V113" s="35"/>
      <c r="W113" s="35"/>
      <c r="X113" s="35"/>
      <c r="Y113" s="35"/>
      <c r="Z113" s="35"/>
      <c r="AA113" s="35"/>
      <c r="AB113" s="35"/>
      <c r="AC113" s="35"/>
      <c r="AD113" s="35"/>
      <c r="AE113" s="35"/>
    </row>
    <row r="114" spans="1:65" s="2" customFormat="1" ht="6.95" customHeight="1">
      <c r="A114" s="35"/>
      <c r="B114" s="36"/>
      <c r="C114" s="37"/>
      <c r="D114" s="37"/>
      <c r="E114" s="37"/>
      <c r="F114" s="37"/>
      <c r="G114" s="37"/>
      <c r="H114" s="37"/>
      <c r="I114" s="37"/>
      <c r="J114" s="37"/>
      <c r="K114" s="37"/>
      <c r="L114" s="52"/>
      <c r="S114" s="35"/>
      <c r="T114" s="35"/>
      <c r="U114" s="35"/>
      <c r="V114" s="35"/>
      <c r="W114" s="35"/>
      <c r="X114" s="35"/>
      <c r="Y114" s="35"/>
      <c r="Z114" s="35"/>
      <c r="AA114" s="35"/>
      <c r="AB114" s="35"/>
      <c r="AC114" s="35"/>
      <c r="AD114" s="35"/>
      <c r="AE114" s="35"/>
    </row>
    <row r="115" spans="1:65" s="2" customFormat="1" ht="12" customHeight="1">
      <c r="A115" s="35"/>
      <c r="B115" s="36"/>
      <c r="C115" s="30" t="s">
        <v>19</v>
      </c>
      <c r="D115" s="37"/>
      <c r="E115" s="37"/>
      <c r="F115" s="28" t="str">
        <f>F14</f>
        <v>Mladá Boleslav</v>
      </c>
      <c r="G115" s="37"/>
      <c r="H115" s="37"/>
      <c r="I115" s="30" t="s">
        <v>21</v>
      </c>
      <c r="J115" s="67">
        <f>IF(J14="","",J14)</f>
        <v>45363</v>
      </c>
      <c r="K115" s="37"/>
      <c r="L115" s="52"/>
      <c r="S115" s="35"/>
      <c r="T115" s="35"/>
      <c r="U115" s="35"/>
      <c r="V115" s="35"/>
      <c r="W115" s="35"/>
      <c r="X115" s="35"/>
      <c r="Y115" s="35"/>
      <c r="Z115" s="35"/>
      <c r="AA115" s="35"/>
      <c r="AB115" s="35"/>
      <c r="AC115" s="35"/>
      <c r="AD115" s="35"/>
      <c r="AE115" s="35"/>
    </row>
    <row r="116" spans="1:65" s="2" customFormat="1" ht="6.95" customHeight="1">
      <c r="A116" s="35"/>
      <c r="B116" s="36"/>
      <c r="C116" s="37"/>
      <c r="D116" s="37"/>
      <c r="E116" s="37"/>
      <c r="F116" s="37"/>
      <c r="G116" s="37"/>
      <c r="H116" s="37"/>
      <c r="I116" s="37"/>
      <c r="J116" s="37"/>
      <c r="K116" s="37"/>
      <c r="L116" s="52"/>
      <c r="S116" s="35"/>
      <c r="T116" s="35"/>
      <c r="U116" s="35"/>
      <c r="V116" s="35"/>
      <c r="W116" s="35"/>
      <c r="X116" s="35"/>
      <c r="Y116" s="35"/>
      <c r="Z116" s="35"/>
      <c r="AA116" s="35"/>
      <c r="AB116" s="35"/>
      <c r="AC116" s="35"/>
      <c r="AD116" s="35"/>
      <c r="AE116" s="35"/>
    </row>
    <row r="117" spans="1:65" s="2" customFormat="1" ht="15.2" customHeight="1">
      <c r="A117" s="35"/>
      <c r="B117" s="36"/>
      <c r="C117" s="30" t="s">
        <v>22</v>
      </c>
      <c r="D117" s="37"/>
      <c r="E117" s="37"/>
      <c r="F117" s="28" t="str">
        <f>E17</f>
        <v xml:space="preserve">ŠKO-ENERGO s.r.o. </v>
      </c>
      <c r="G117" s="37"/>
      <c r="H117" s="37"/>
      <c r="I117" s="30" t="s">
        <v>28</v>
      </c>
      <c r="J117" s="33" t="str">
        <f>E23</f>
        <v>AFRY CZ s.r.o.</v>
      </c>
      <c r="K117" s="37"/>
      <c r="L117" s="52"/>
      <c r="S117" s="35"/>
      <c r="T117" s="35"/>
      <c r="U117" s="35"/>
      <c r="V117" s="35"/>
      <c r="W117" s="35"/>
      <c r="X117" s="35"/>
      <c r="Y117" s="35"/>
      <c r="Z117" s="35"/>
      <c r="AA117" s="35"/>
      <c r="AB117" s="35"/>
      <c r="AC117" s="35"/>
      <c r="AD117" s="35"/>
      <c r="AE117" s="35"/>
    </row>
    <row r="118" spans="1:65" s="2" customFormat="1" ht="15.2" customHeight="1">
      <c r="A118" s="35"/>
      <c r="B118" s="36"/>
      <c r="C118" s="30" t="s">
        <v>26</v>
      </c>
      <c r="D118" s="37"/>
      <c r="E118" s="37"/>
      <c r="F118" s="28" t="str">
        <f>IF(E20="","",E20)</f>
        <v>Vyplň údaj</v>
      </c>
      <c r="G118" s="37"/>
      <c r="H118" s="37"/>
      <c r="I118" s="30" t="s">
        <v>31</v>
      </c>
      <c r="J118" s="33" t="str">
        <f>E26</f>
        <v>AFRY CZ s.r.o.</v>
      </c>
      <c r="K118" s="37"/>
      <c r="L118" s="52"/>
      <c r="S118" s="35"/>
      <c r="T118" s="35"/>
      <c r="U118" s="35"/>
      <c r="V118" s="35"/>
      <c r="W118" s="35"/>
      <c r="X118" s="35"/>
      <c r="Y118" s="35"/>
      <c r="Z118" s="35"/>
      <c r="AA118" s="35"/>
      <c r="AB118" s="35"/>
      <c r="AC118" s="35"/>
      <c r="AD118" s="35"/>
      <c r="AE118" s="35"/>
    </row>
    <row r="119" spans="1:65" s="2" customFormat="1" ht="10.35" customHeight="1">
      <c r="A119" s="35"/>
      <c r="B119" s="36"/>
      <c r="C119" s="37"/>
      <c r="D119" s="37"/>
      <c r="E119" s="37"/>
      <c r="F119" s="37"/>
      <c r="G119" s="37"/>
      <c r="H119" s="37"/>
      <c r="I119" s="37"/>
      <c r="J119" s="37"/>
      <c r="K119" s="37"/>
      <c r="L119" s="52"/>
      <c r="S119" s="35"/>
      <c r="T119" s="35"/>
      <c r="U119" s="35"/>
      <c r="V119" s="35"/>
      <c r="W119" s="35"/>
      <c r="X119" s="35"/>
      <c r="Y119" s="35"/>
      <c r="Z119" s="35"/>
      <c r="AA119" s="35"/>
      <c r="AB119" s="35"/>
      <c r="AC119" s="35"/>
      <c r="AD119" s="35"/>
      <c r="AE119" s="35"/>
    </row>
    <row r="120" spans="1:65" s="11" customFormat="1" ht="29.25" customHeight="1">
      <c r="A120" s="163"/>
      <c r="B120" s="164"/>
      <c r="C120" s="165" t="s">
        <v>250</v>
      </c>
      <c r="D120" s="166" t="s">
        <v>55</v>
      </c>
      <c r="E120" s="166" t="s">
        <v>53</v>
      </c>
      <c r="F120" s="166" t="s">
        <v>54</v>
      </c>
      <c r="G120" s="166" t="s">
        <v>251</v>
      </c>
      <c r="H120" s="166" t="s">
        <v>252</v>
      </c>
      <c r="I120" s="166" t="s">
        <v>7632</v>
      </c>
      <c r="J120" s="167" t="s">
        <v>7631</v>
      </c>
      <c r="K120" s="168" t="s">
        <v>253</v>
      </c>
      <c r="L120" s="169"/>
      <c r="M120" s="76" t="s">
        <v>1</v>
      </c>
      <c r="N120" s="77" t="s">
        <v>37</v>
      </c>
      <c r="O120" s="77" t="s">
        <v>254</v>
      </c>
      <c r="P120" s="77" t="s">
        <v>255</v>
      </c>
      <c r="Q120" s="77" t="s">
        <v>256</v>
      </c>
      <c r="R120" s="77" t="s">
        <v>257</v>
      </c>
      <c r="S120" s="77" t="s">
        <v>258</v>
      </c>
      <c r="T120" s="78" t="s">
        <v>259</v>
      </c>
      <c r="U120" s="163"/>
      <c r="V120" s="163"/>
      <c r="W120" s="163"/>
      <c r="X120" s="163"/>
      <c r="Y120" s="163"/>
      <c r="Z120" s="163"/>
      <c r="AA120" s="163"/>
      <c r="AB120" s="163"/>
      <c r="AC120" s="163"/>
      <c r="AD120" s="163"/>
      <c r="AE120" s="163"/>
    </row>
    <row r="121" spans="1:65" s="2" customFormat="1" ht="22.9" customHeight="1">
      <c r="A121" s="35"/>
      <c r="B121" s="36"/>
      <c r="C121" s="83" t="s">
        <v>260</v>
      </c>
      <c r="D121" s="37"/>
      <c r="E121" s="37"/>
      <c r="F121" s="37"/>
      <c r="G121" s="37"/>
      <c r="H121" s="37"/>
      <c r="I121" s="37"/>
      <c r="J121" s="170">
        <f>BK121</f>
        <v>0</v>
      </c>
      <c r="K121" s="37"/>
      <c r="L121" s="40"/>
      <c r="M121" s="79"/>
      <c r="N121" s="171"/>
      <c r="O121" s="80"/>
      <c r="P121" s="172">
        <f>P122</f>
        <v>0</v>
      </c>
      <c r="Q121" s="80"/>
      <c r="R121" s="172">
        <f>R122</f>
        <v>0</v>
      </c>
      <c r="S121" s="80"/>
      <c r="T121" s="173">
        <f>T122</f>
        <v>0</v>
      </c>
      <c r="U121" s="35"/>
      <c r="V121" s="35"/>
      <c r="W121" s="35"/>
      <c r="X121" s="35"/>
      <c r="Y121" s="35"/>
      <c r="Z121" s="35"/>
      <c r="AA121" s="35"/>
      <c r="AB121" s="35"/>
      <c r="AC121" s="35"/>
      <c r="AD121" s="35"/>
      <c r="AE121" s="35"/>
      <c r="AT121" s="18" t="s">
        <v>63</v>
      </c>
      <c r="AU121" s="18" t="s">
        <v>245</v>
      </c>
      <c r="BK121" s="174">
        <f>BK122</f>
        <v>0</v>
      </c>
    </row>
    <row r="122" spans="1:65" s="12" customFormat="1" ht="25.9" customHeight="1">
      <c r="B122" s="175"/>
      <c r="C122" s="176"/>
      <c r="D122" s="177" t="s">
        <v>63</v>
      </c>
      <c r="E122" s="178" t="s">
        <v>1813</v>
      </c>
      <c r="F122" s="178" t="s">
        <v>5625</v>
      </c>
      <c r="G122" s="176"/>
      <c r="H122" s="176"/>
      <c r="I122" s="179"/>
      <c r="J122" s="180">
        <f>BK122</f>
        <v>0</v>
      </c>
      <c r="K122" s="176"/>
      <c r="L122" s="181"/>
      <c r="M122" s="182"/>
      <c r="N122" s="183"/>
      <c r="O122" s="183"/>
      <c r="P122" s="184">
        <f>SUM(P123:P131)</f>
        <v>0</v>
      </c>
      <c r="Q122" s="183"/>
      <c r="R122" s="184">
        <f>SUM(R123:R131)</f>
        <v>0</v>
      </c>
      <c r="S122" s="183"/>
      <c r="T122" s="185">
        <f>SUM(T123:T131)</f>
        <v>0</v>
      </c>
      <c r="AR122" s="186" t="s">
        <v>71</v>
      </c>
      <c r="AT122" s="187" t="s">
        <v>63</v>
      </c>
      <c r="AU122" s="187" t="s">
        <v>64</v>
      </c>
      <c r="AY122" s="186" t="s">
        <v>263</v>
      </c>
      <c r="BK122" s="188">
        <f>SUM(BK123:BK131)</f>
        <v>0</v>
      </c>
    </row>
    <row r="123" spans="1:65" s="2" customFormat="1" ht="16.5" customHeight="1">
      <c r="A123" s="35"/>
      <c r="B123" s="36"/>
      <c r="C123" s="191" t="s">
        <v>71</v>
      </c>
      <c r="D123" s="191" t="s">
        <v>266</v>
      </c>
      <c r="E123" s="192" t="s">
        <v>1946</v>
      </c>
      <c r="F123" s="193" t="s">
        <v>2852</v>
      </c>
      <c r="G123" s="194" t="s">
        <v>1863</v>
      </c>
      <c r="H123" s="195">
        <v>1</v>
      </c>
      <c r="I123" s="196"/>
      <c r="J123" s="197">
        <f t="shared" ref="J123:J131" si="0">ROUND(I123*H123,2)</f>
        <v>0</v>
      </c>
      <c r="K123" s="198"/>
      <c r="L123" s="40"/>
      <c r="M123" s="199" t="s">
        <v>1</v>
      </c>
      <c r="N123" s="200" t="s">
        <v>38</v>
      </c>
      <c r="O123" s="72"/>
      <c r="P123" s="201">
        <f t="shared" ref="P123:P131" si="1">O123*H123</f>
        <v>0</v>
      </c>
      <c r="Q123" s="201">
        <v>0</v>
      </c>
      <c r="R123" s="201">
        <f t="shared" ref="R123:R131" si="2">Q123*H123</f>
        <v>0</v>
      </c>
      <c r="S123" s="201">
        <v>0</v>
      </c>
      <c r="T123" s="202">
        <f t="shared" ref="T123:T131" si="3">S123*H123</f>
        <v>0</v>
      </c>
      <c r="U123" s="35"/>
      <c r="V123" s="35"/>
      <c r="W123" s="35"/>
      <c r="X123" s="35"/>
      <c r="Y123" s="35"/>
      <c r="Z123" s="35"/>
      <c r="AA123" s="35"/>
      <c r="AB123" s="35"/>
      <c r="AC123" s="35"/>
      <c r="AD123" s="35"/>
      <c r="AE123" s="35"/>
      <c r="AR123" s="203" t="s">
        <v>270</v>
      </c>
      <c r="AT123" s="203" t="s">
        <v>266</v>
      </c>
      <c r="AU123" s="203" t="s">
        <v>71</v>
      </c>
      <c r="AY123" s="18" t="s">
        <v>263</v>
      </c>
      <c r="BE123" s="204">
        <f t="shared" ref="BE123:BE131" si="4">IF(N123="základní",J123,0)</f>
        <v>0</v>
      </c>
      <c r="BF123" s="204">
        <f t="shared" ref="BF123:BF131" si="5">IF(N123="snížená",J123,0)</f>
        <v>0</v>
      </c>
      <c r="BG123" s="204">
        <f t="shared" ref="BG123:BG131" si="6">IF(N123="zákl. přenesená",J123,0)</f>
        <v>0</v>
      </c>
      <c r="BH123" s="204">
        <f t="shared" ref="BH123:BH131" si="7">IF(N123="sníž. přenesená",J123,0)</f>
        <v>0</v>
      </c>
      <c r="BI123" s="204">
        <f t="shared" ref="BI123:BI131" si="8">IF(N123="nulová",J123,0)</f>
        <v>0</v>
      </c>
      <c r="BJ123" s="18" t="s">
        <v>71</v>
      </c>
      <c r="BK123" s="204">
        <f t="shared" ref="BK123:BK131" si="9">ROUND(I123*H123,2)</f>
        <v>0</v>
      </c>
      <c r="BL123" s="18" t="s">
        <v>270</v>
      </c>
      <c r="BM123" s="203" t="s">
        <v>5626</v>
      </c>
    </row>
    <row r="124" spans="1:65" s="2" customFormat="1" ht="24.2" customHeight="1">
      <c r="A124" s="35"/>
      <c r="B124" s="36"/>
      <c r="C124" s="191" t="s">
        <v>73</v>
      </c>
      <c r="D124" s="191" t="s">
        <v>266</v>
      </c>
      <c r="E124" s="192" t="s">
        <v>1949</v>
      </c>
      <c r="F124" s="193" t="s">
        <v>1950</v>
      </c>
      <c r="G124" s="194" t="s">
        <v>1863</v>
      </c>
      <c r="H124" s="195">
        <v>1</v>
      </c>
      <c r="I124" s="196"/>
      <c r="J124" s="197">
        <f t="shared" si="0"/>
        <v>0</v>
      </c>
      <c r="K124" s="198"/>
      <c r="L124" s="40"/>
      <c r="M124" s="199" t="s">
        <v>1</v>
      </c>
      <c r="N124" s="200" t="s">
        <v>38</v>
      </c>
      <c r="O124" s="72"/>
      <c r="P124" s="201">
        <f t="shared" si="1"/>
        <v>0</v>
      </c>
      <c r="Q124" s="201">
        <v>0</v>
      </c>
      <c r="R124" s="201">
        <f t="shared" si="2"/>
        <v>0</v>
      </c>
      <c r="S124" s="201">
        <v>0</v>
      </c>
      <c r="T124" s="202">
        <f t="shared" si="3"/>
        <v>0</v>
      </c>
      <c r="U124" s="35"/>
      <c r="V124" s="35"/>
      <c r="W124" s="35"/>
      <c r="X124" s="35"/>
      <c r="Y124" s="35"/>
      <c r="Z124" s="35"/>
      <c r="AA124" s="35"/>
      <c r="AB124" s="35"/>
      <c r="AC124" s="35"/>
      <c r="AD124" s="35"/>
      <c r="AE124" s="35"/>
      <c r="AR124" s="203" t="s">
        <v>270</v>
      </c>
      <c r="AT124" s="203" t="s">
        <v>266</v>
      </c>
      <c r="AU124" s="203" t="s">
        <v>71</v>
      </c>
      <c r="AY124" s="18" t="s">
        <v>263</v>
      </c>
      <c r="BE124" s="204">
        <f t="shared" si="4"/>
        <v>0</v>
      </c>
      <c r="BF124" s="204">
        <f t="shared" si="5"/>
        <v>0</v>
      </c>
      <c r="BG124" s="204">
        <f t="shared" si="6"/>
        <v>0</v>
      </c>
      <c r="BH124" s="204">
        <f t="shared" si="7"/>
        <v>0</v>
      </c>
      <c r="BI124" s="204">
        <f t="shared" si="8"/>
        <v>0</v>
      </c>
      <c r="BJ124" s="18" t="s">
        <v>71</v>
      </c>
      <c r="BK124" s="204">
        <f t="shared" si="9"/>
        <v>0</v>
      </c>
      <c r="BL124" s="18" t="s">
        <v>270</v>
      </c>
      <c r="BM124" s="203" t="s">
        <v>5627</v>
      </c>
    </row>
    <row r="125" spans="1:65" s="2" customFormat="1" ht="16.5" customHeight="1">
      <c r="A125" s="35"/>
      <c r="B125" s="36"/>
      <c r="C125" s="191" t="s">
        <v>276</v>
      </c>
      <c r="D125" s="191" t="s">
        <v>266</v>
      </c>
      <c r="E125" s="192" t="s">
        <v>1952</v>
      </c>
      <c r="F125" s="193" t="s">
        <v>1953</v>
      </c>
      <c r="G125" s="194" t="s">
        <v>1863</v>
      </c>
      <c r="H125" s="195">
        <v>1</v>
      </c>
      <c r="I125" s="196"/>
      <c r="J125" s="197">
        <f t="shared" si="0"/>
        <v>0</v>
      </c>
      <c r="K125" s="198"/>
      <c r="L125" s="40"/>
      <c r="M125" s="199" t="s">
        <v>1</v>
      </c>
      <c r="N125" s="200" t="s">
        <v>38</v>
      </c>
      <c r="O125" s="72"/>
      <c r="P125" s="201">
        <f t="shared" si="1"/>
        <v>0</v>
      </c>
      <c r="Q125" s="201">
        <v>0</v>
      </c>
      <c r="R125" s="201">
        <f t="shared" si="2"/>
        <v>0</v>
      </c>
      <c r="S125" s="201">
        <v>0</v>
      </c>
      <c r="T125" s="202">
        <f t="shared" si="3"/>
        <v>0</v>
      </c>
      <c r="U125" s="35"/>
      <c r="V125" s="35"/>
      <c r="W125" s="35"/>
      <c r="X125" s="35"/>
      <c r="Y125" s="35"/>
      <c r="Z125" s="35"/>
      <c r="AA125" s="35"/>
      <c r="AB125" s="35"/>
      <c r="AC125" s="35"/>
      <c r="AD125" s="35"/>
      <c r="AE125" s="35"/>
      <c r="AR125" s="203" t="s">
        <v>270</v>
      </c>
      <c r="AT125" s="203" t="s">
        <v>266</v>
      </c>
      <c r="AU125" s="203" t="s">
        <v>71</v>
      </c>
      <c r="AY125" s="18" t="s">
        <v>263</v>
      </c>
      <c r="BE125" s="204">
        <f t="shared" si="4"/>
        <v>0</v>
      </c>
      <c r="BF125" s="204">
        <f t="shared" si="5"/>
        <v>0</v>
      </c>
      <c r="BG125" s="204">
        <f t="shared" si="6"/>
        <v>0</v>
      </c>
      <c r="BH125" s="204">
        <f t="shared" si="7"/>
        <v>0</v>
      </c>
      <c r="BI125" s="204">
        <f t="shared" si="8"/>
        <v>0</v>
      </c>
      <c r="BJ125" s="18" t="s">
        <v>71</v>
      </c>
      <c r="BK125" s="204">
        <f t="shared" si="9"/>
        <v>0</v>
      </c>
      <c r="BL125" s="18" t="s">
        <v>270</v>
      </c>
      <c r="BM125" s="203" t="s">
        <v>5628</v>
      </c>
    </row>
    <row r="126" spans="1:65" s="2" customFormat="1" ht="16.5" customHeight="1">
      <c r="A126" s="35"/>
      <c r="B126" s="36"/>
      <c r="C126" s="191" t="s">
        <v>270</v>
      </c>
      <c r="D126" s="191" t="s">
        <v>266</v>
      </c>
      <c r="E126" s="192" t="s">
        <v>1955</v>
      </c>
      <c r="F126" s="193" t="s">
        <v>4656</v>
      </c>
      <c r="G126" s="194" t="s">
        <v>1863</v>
      </c>
      <c r="H126" s="195">
        <v>1</v>
      </c>
      <c r="I126" s="196"/>
      <c r="J126" s="197">
        <f t="shared" si="0"/>
        <v>0</v>
      </c>
      <c r="K126" s="198"/>
      <c r="L126" s="40"/>
      <c r="M126" s="199" t="s">
        <v>1</v>
      </c>
      <c r="N126" s="200" t="s">
        <v>38</v>
      </c>
      <c r="O126" s="72"/>
      <c r="P126" s="201">
        <f t="shared" si="1"/>
        <v>0</v>
      </c>
      <c r="Q126" s="201">
        <v>0</v>
      </c>
      <c r="R126" s="201">
        <f t="shared" si="2"/>
        <v>0</v>
      </c>
      <c r="S126" s="201">
        <v>0</v>
      </c>
      <c r="T126" s="202">
        <f t="shared" si="3"/>
        <v>0</v>
      </c>
      <c r="U126" s="35"/>
      <c r="V126" s="35"/>
      <c r="W126" s="35"/>
      <c r="X126" s="35"/>
      <c r="Y126" s="35"/>
      <c r="Z126" s="35"/>
      <c r="AA126" s="35"/>
      <c r="AB126" s="35"/>
      <c r="AC126" s="35"/>
      <c r="AD126" s="35"/>
      <c r="AE126" s="35"/>
      <c r="AR126" s="203" t="s">
        <v>270</v>
      </c>
      <c r="AT126" s="203" t="s">
        <v>266</v>
      </c>
      <c r="AU126" s="203" t="s">
        <v>71</v>
      </c>
      <c r="AY126" s="18" t="s">
        <v>263</v>
      </c>
      <c r="BE126" s="204">
        <f t="shared" si="4"/>
        <v>0</v>
      </c>
      <c r="BF126" s="204">
        <f t="shared" si="5"/>
        <v>0</v>
      </c>
      <c r="BG126" s="204">
        <f t="shared" si="6"/>
        <v>0</v>
      </c>
      <c r="BH126" s="204">
        <f t="shared" si="7"/>
        <v>0</v>
      </c>
      <c r="BI126" s="204">
        <f t="shared" si="8"/>
        <v>0</v>
      </c>
      <c r="BJ126" s="18" t="s">
        <v>71</v>
      </c>
      <c r="BK126" s="204">
        <f t="shared" si="9"/>
        <v>0</v>
      </c>
      <c r="BL126" s="18" t="s">
        <v>270</v>
      </c>
      <c r="BM126" s="203" t="s">
        <v>5629</v>
      </c>
    </row>
    <row r="127" spans="1:65" s="2" customFormat="1" ht="16.5" customHeight="1">
      <c r="A127" s="35"/>
      <c r="B127" s="36"/>
      <c r="C127" s="191" t="s">
        <v>297</v>
      </c>
      <c r="D127" s="191" t="s">
        <v>266</v>
      </c>
      <c r="E127" s="192" t="s">
        <v>4658</v>
      </c>
      <c r="F127" s="193" t="s">
        <v>4659</v>
      </c>
      <c r="G127" s="194" t="s">
        <v>1863</v>
      </c>
      <c r="H127" s="195">
        <v>1</v>
      </c>
      <c r="I127" s="196"/>
      <c r="J127" s="197">
        <f t="shared" si="0"/>
        <v>0</v>
      </c>
      <c r="K127" s="198"/>
      <c r="L127" s="40"/>
      <c r="M127" s="199" t="s">
        <v>1</v>
      </c>
      <c r="N127" s="200" t="s">
        <v>38</v>
      </c>
      <c r="O127" s="72"/>
      <c r="P127" s="201">
        <f t="shared" si="1"/>
        <v>0</v>
      </c>
      <c r="Q127" s="201">
        <v>0</v>
      </c>
      <c r="R127" s="201">
        <f t="shared" si="2"/>
        <v>0</v>
      </c>
      <c r="S127" s="201">
        <v>0</v>
      </c>
      <c r="T127" s="202">
        <f t="shared" si="3"/>
        <v>0</v>
      </c>
      <c r="U127" s="35"/>
      <c r="V127" s="35"/>
      <c r="W127" s="35"/>
      <c r="X127" s="35"/>
      <c r="Y127" s="35"/>
      <c r="Z127" s="35"/>
      <c r="AA127" s="35"/>
      <c r="AB127" s="35"/>
      <c r="AC127" s="35"/>
      <c r="AD127" s="35"/>
      <c r="AE127" s="35"/>
      <c r="AR127" s="203" t="s">
        <v>270</v>
      </c>
      <c r="AT127" s="203" t="s">
        <v>266</v>
      </c>
      <c r="AU127" s="203" t="s">
        <v>71</v>
      </c>
      <c r="AY127" s="18" t="s">
        <v>263</v>
      </c>
      <c r="BE127" s="204">
        <f t="shared" si="4"/>
        <v>0</v>
      </c>
      <c r="BF127" s="204">
        <f t="shared" si="5"/>
        <v>0</v>
      </c>
      <c r="BG127" s="204">
        <f t="shared" si="6"/>
        <v>0</v>
      </c>
      <c r="BH127" s="204">
        <f t="shared" si="7"/>
        <v>0</v>
      </c>
      <c r="BI127" s="204">
        <f t="shared" si="8"/>
        <v>0</v>
      </c>
      <c r="BJ127" s="18" t="s">
        <v>71</v>
      </c>
      <c r="BK127" s="204">
        <f t="shared" si="9"/>
        <v>0</v>
      </c>
      <c r="BL127" s="18" t="s">
        <v>270</v>
      </c>
      <c r="BM127" s="203" t="s">
        <v>5630</v>
      </c>
    </row>
    <row r="128" spans="1:65" s="2" customFormat="1" ht="16.5" customHeight="1">
      <c r="A128" s="35"/>
      <c r="B128" s="36"/>
      <c r="C128" s="261" t="s">
        <v>304</v>
      </c>
      <c r="D128" s="261" t="s">
        <v>401</v>
      </c>
      <c r="E128" s="262" t="s">
        <v>1922</v>
      </c>
      <c r="F128" s="263" t="s">
        <v>1923</v>
      </c>
      <c r="G128" s="264" t="s">
        <v>1863</v>
      </c>
      <c r="H128" s="265">
        <v>1</v>
      </c>
      <c r="I128" s="266"/>
      <c r="J128" s="267">
        <f t="shared" si="0"/>
        <v>0</v>
      </c>
      <c r="K128" s="268"/>
      <c r="L128" s="269"/>
      <c r="M128" s="270" t="s">
        <v>1</v>
      </c>
      <c r="N128" s="271" t="s">
        <v>38</v>
      </c>
      <c r="O128" s="72"/>
      <c r="P128" s="201">
        <f t="shared" si="1"/>
        <v>0</v>
      </c>
      <c r="Q128" s="201">
        <v>0</v>
      </c>
      <c r="R128" s="201">
        <f t="shared" si="2"/>
        <v>0</v>
      </c>
      <c r="S128" s="201">
        <v>0</v>
      </c>
      <c r="T128" s="202">
        <f t="shared" si="3"/>
        <v>0</v>
      </c>
      <c r="U128" s="35"/>
      <c r="V128" s="35"/>
      <c r="W128" s="35"/>
      <c r="X128" s="35"/>
      <c r="Y128" s="35"/>
      <c r="Z128" s="35"/>
      <c r="AA128" s="35"/>
      <c r="AB128" s="35"/>
      <c r="AC128" s="35"/>
      <c r="AD128" s="35"/>
      <c r="AE128" s="35"/>
      <c r="AR128" s="203" t="s">
        <v>314</v>
      </c>
      <c r="AT128" s="203" t="s">
        <v>401</v>
      </c>
      <c r="AU128" s="203" t="s">
        <v>71</v>
      </c>
      <c r="AY128" s="18" t="s">
        <v>263</v>
      </c>
      <c r="BE128" s="204">
        <f t="shared" si="4"/>
        <v>0</v>
      </c>
      <c r="BF128" s="204">
        <f t="shared" si="5"/>
        <v>0</v>
      </c>
      <c r="BG128" s="204">
        <f t="shared" si="6"/>
        <v>0</v>
      </c>
      <c r="BH128" s="204">
        <f t="shared" si="7"/>
        <v>0</v>
      </c>
      <c r="BI128" s="204">
        <f t="shared" si="8"/>
        <v>0</v>
      </c>
      <c r="BJ128" s="18" t="s">
        <v>71</v>
      </c>
      <c r="BK128" s="204">
        <f t="shared" si="9"/>
        <v>0</v>
      </c>
      <c r="BL128" s="18" t="s">
        <v>270</v>
      </c>
      <c r="BM128" s="203" t="s">
        <v>5631</v>
      </c>
    </row>
    <row r="129" spans="1:65" s="2" customFormat="1" ht="16.5" customHeight="1">
      <c r="A129" s="35"/>
      <c r="B129" s="36"/>
      <c r="C129" s="261" t="s">
        <v>309</v>
      </c>
      <c r="D129" s="261" t="s">
        <v>401</v>
      </c>
      <c r="E129" s="262" t="s">
        <v>1925</v>
      </c>
      <c r="F129" s="263" t="s">
        <v>1926</v>
      </c>
      <c r="G129" s="264" t="s">
        <v>796</v>
      </c>
      <c r="H129" s="265">
        <v>700</v>
      </c>
      <c r="I129" s="266"/>
      <c r="J129" s="267">
        <f t="shared" si="0"/>
        <v>0</v>
      </c>
      <c r="K129" s="268"/>
      <c r="L129" s="269"/>
      <c r="M129" s="270" t="s">
        <v>1</v>
      </c>
      <c r="N129" s="271" t="s">
        <v>38</v>
      </c>
      <c r="O129" s="72"/>
      <c r="P129" s="201">
        <f t="shared" si="1"/>
        <v>0</v>
      </c>
      <c r="Q129" s="201">
        <v>0</v>
      </c>
      <c r="R129" s="201">
        <f t="shared" si="2"/>
        <v>0</v>
      </c>
      <c r="S129" s="201">
        <v>0</v>
      </c>
      <c r="T129" s="202">
        <f t="shared" si="3"/>
        <v>0</v>
      </c>
      <c r="U129" s="35"/>
      <c r="V129" s="35"/>
      <c r="W129" s="35"/>
      <c r="X129" s="35"/>
      <c r="Y129" s="35"/>
      <c r="Z129" s="35"/>
      <c r="AA129" s="35"/>
      <c r="AB129" s="35"/>
      <c r="AC129" s="35"/>
      <c r="AD129" s="35"/>
      <c r="AE129" s="35"/>
      <c r="AR129" s="203" t="s">
        <v>314</v>
      </c>
      <c r="AT129" s="203" t="s">
        <v>401</v>
      </c>
      <c r="AU129" s="203" t="s">
        <v>71</v>
      </c>
      <c r="AY129" s="18" t="s">
        <v>263</v>
      </c>
      <c r="BE129" s="204">
        <f t="shared" si="4"/>
        <v>0</v>
      </c>
      <c r="BF129" s="204">
        <f t="shared" si="5"/>
        <v>0</v>
      </c>
      <c r="BG129" s="204">
        <f t="shared" si="6"/>
        <v>0</v>
      </c>
      <c r="BH129" s="204">
        <f t="shared" si="7"/>
        <v>0</v>
      </c>
      <c r="BI129" s="204">
        <f t="shared" si="8"/>
        <v>0</v>
      </c>
      <c r="BJ129" s="18" t="s">
        <v>71</v>
      </c>
      <c r="BK129" s="204">
        <f t="shared" si="9"/>
        <v>0</v>
      </c>
      <c r="BL129" s="18" t="s">
        <v>270</v>
      </c>
      <c r="BM129" s="203" t="s">
        <v>5632</v>
      </c>
    </row>
    <row r="130" spans="1:65" s="2" customFormat="1" ht="16.5" customHeight="1">
      <c r="A130" s="35"/>
      <c r="B130" s="36"/>
      <c r="C130" s="261" t="s">
        <v>314</v>
      </c>
      <c r="D130" s="261" t="s">
        <v>401</v>
      </c>
      <c r="E130" s="262" t="s">
        <v>1931</v>
      </c>
      <c r="F130" s="263" t="s">
        <v>1932</v>
      </c>
      <c r="G130" s="264" t="s">
        <v>796</v>
      </c>
      <c r="H130" s="265">
        <v>200</v>
      </c>
      <c r="I130" s="266"/>
      <c r="J130" s="267">
        <f t="shared" si="0"/>
        <v>0</v>
      </c>
      <c r="K130" s="268"/>
      <c r="L130" s="269"/>
      <c r="M130" s="270" t="s">
        <v>1</v>
      </c>
      <c r="N130" s="271" t="s">
        <v>38</v>
      </c>
      <c r="O130" s="72"/>
      <c r="P130" s="201">
        <f t="shared" si="1"/>
        <v>0</v>
      </c>
      <c r="Q130" s="201">
        <v>0</v>
      </c>
      <c r="R130" s="201">
        <f t="shared" si="2"/>
        <v>0</v>
      </c>
      <c r="S130" s="201">
        <v>0</v>
      </c>
      <c r="T130" s="202">
        <f t="shared" si="3"/>
        <v>0</v>
      </c>
      <c r="U130" s="35"/>
      <c r="V130" s="35"/>
      <c r="W130" s="35"/>
      <c r="X130" s="35"/>
      <c r="Y130" s="35"/>
      <c r="Z130" s="35"/>
      <c r="AA130" s="35"/>
      <c r="AB130" s="35"/>
      <c r="AC130" s="35"/>
      <c r="AD130" s="35"/>
      <c r="AE130" s="35"/>
      <c r="AR130" s="203" t="s">
        <v>314</v>
      </c>
      <c r="AT130" s="203" t="s">
        <v>401</v>
      </c>
      <c r="AU130" s="203" t="s">
        <v>71</v>
      </c>
      <c r="AY130" s="18" t="s">
        <v>263</v>
      </c>
      <c r="BE130" s="204">
        <f t="shared" si="4"/>
        <v>0</v>
      </c>
      <c r="BF130" s="204">
        <f t="shared" si="5"/>
        <v>0</v>
      </c>
      <c r="BG130" s="204">
        <f t="shared" si="6"/>
        <v>0</v>
      </c>
      <c r="BH130" s="204">
        <f t="shared" si="7"/>
        <v>0</v>
      </c>
      <c r="BI130" s="204">
        <f t="shared" si="8"/>
        <v>0</v>
      </c>
      <c r="BJ130" s="18" t="s">
        <v>71</v>
      </c>
      <c r="BK130" s="204">
        <f t="shared" si="9"/>
        <v>0</v>
      </c>
      <c r="BL130" s="18" t="s">
        <v>270</v>
      </c>
      <c r="BM130" s="203" t="s">
        <v>5633</v>
      </c>
    </row>
    <row r="131" spans="1:65" s="2" customFormat="1" ht="16.5" customHeight="1">
      <c r="A131" s="35"/>
      <c r="B131" s="36"/>
      <c r="C131" s="261" t="s">
        <v>264</v>
      </c>
      <c r="D131" s="261" t="s">
        <v>401</v>
      </c>
      <c r="E131" s="262" t="s">
        <v>1937</v>
      </c>
      <c r="F131" s="263" t="s">
        <v>2892</v>
      </c>
      <c r="G131" s="264" t="s">
        <v>1867</v>
      </c>
      <c r="H131" s="265">
        <v>22</v>
      </c>
      <c r="I131" s="266"/>
      <c r="J131" s="267">
        <f t="shared" si="0"/>
        <v>0</v>
      </c>
      <c r="K131" s="268"/>
      <c r="L131" s="269"/>
      <c r="M131" s="276" t="s">
        <v>1</v>
      </c>
      <c r="N131" s="277" t="s">
        <v>38</v>
      </c>
      <c r="O131" s="245"/>
      <c r="P131" s="246">
        <f t="shared" si="1"/>
        <v>0</v>
      </c>
      <c r="Q131" s="246">
        <v>0</v>
      </c>
      <c r="R131" s="246">
        <f t="shared" si="2"/>
        <v>0</v>
      </c>
      <c r="S131" s="246">
        <v>0</v>
      </c>
      <c r="T131" s="247">
        <f t="shared" si="3"/>
        <v>0</v>
      </c>
      <c r="U131" s="35"/>
      <c r="V131" s="35"/>
      <c r="W131" s="35"/>
      <c r="X131" s="35"/>
      <c r="Y131" s="35"/>
      <c r="Z131" s="35"/>
      <c r="AA131" s="35"/>
      <c r="AB131" s="35"/>
      <c r="AC131" s="35"/>
      <c r="AD131" s="35"/>
      <c r="AE131" s="35"/>
      <c r="AR131" s="203" t="s">
        <v>314</v>
      </c>
      <c r="AT131" s="203" t="s">
        <v>401</v>
      </c>
      <c r="AU131" s="203" t="s">
        <v>71</v>
      </c>
      <c r="AY131" s="18" t="s">
        <v>263</v>
      </c>
      <c r="BE131" s="204">
        <f t="shared" si="4"/>
        <v>0</v>
      </c>
      <c r="BF131" s="204">
        <f t="shared" si="5"/>
        <v>0</v>
      </c>
      <c r="BG131" s="204">
        <f t="shared" si="6"/>
        <v>0</v>
      </c>
      <c r="BH131" s="204">
        <f t="shared" si="7"/>
        <v>0</v>
      </c>
      <c r="BI131" s="204">
        <f t="shared" si="8"/>
        <v>0</v>
      </c>
      <c r="BJ131" s="18" t="s">
        <v>71</v>
      </c>
      <c r="BK131" s="204">
        <f t="shared" si="9"/>
        <v>0</v>
      </c>
      <c r="BL131" s="18" t="s">
        <v>270</v>
      </c>
      <c r="BM131" s="203" t="s">
        <v>5634</v>
      </c>
    </row>
    <row r="132" spans="1:65" s="2" customFormat="1" ht="6.95" customHeight="1">
      <c r="A132" s="35"/>
      <c r="B132" s="55"/>
      <c r="C132" s="56"/>
      <c r="D132" s="56"/>
      <c r="E132" s="56"/>
      <c r="F132" s="56"/>
      <c r="G132" s="56"/>
      <c r="H132" s="56"/>
      <c r="I132" s="56"/>
      <c r="J132" s="56"/>
      <c r="K132" s="56"/>
      <c r="L132" s="40"/>
      <c r="M132" s="35"/>
      <c r="O132" s="35"/>
      <c r="P132" s="35"/>
      <c r="Q132" s="35"/>
      <c r="R132" s="35"/>
      <c r="S132" s="35"/>
      <c r="T132" s="35"/>
      <c r="U132" s="35"/>
      <c r="V132" s="35"/>
      <c r="W132" s="35"/>
      <c r="X132" s="35"/>
      <c r="Y132" s="35"/>
      <c r="Z132" s="35"/>
      <c r="AA132" s="35"/>
      <c r="AB132" s="35"/>
      <c r="AC132" s="35"/>
      <c r="AD132" s="35"/>
      <c r="AE132" s="35"/>
    </row>
  </sheetData>
  <sheetProtection algorithmName="SHA-512" hashValue="1xjlccyt1A18V91fcXOBmxeVrbtXG/0g9Wf/m48q8cnUgL/Y9BSKw1e2JI50+TXUFeFyiauPB73AIupITlj/1g==" saltValue="rzgsslyqj/RI3pQA0U8IOQ==" spinCount="100000" sheet="1" objects="1" scenarios="1" formatColumns="0" formatRows="0" autoFilter="0"/>
  <autoFilter ref="C120:K131" xr:uid="{00000000-0009-0000-0000-000024000000}"/>
  <mergeCells count="12">
    <mergeCell ref="E113:H113"/>
    <mergeCell ref="L2:V2"/>
    <mergeCell ref="E85:H85"/>
    <mergeCell ref="E87:H87"/>
    <mergeCell ref="E89:H89"/>
    <mergeCell ref="E109:H109"/>
    <mergeCell ref="E111:H111"/>
    <mergeCell ref="E7:H7"/>
    <mergeCell ref="E9:H9"/>
    <mergeCell ref="E11:H11"/>
    <mergeCell ref="E20:H20"/>
    <mergeCell ref="E29:H29"/>
  </mergeCells>
  <pageMargins left="0.39374999999999999" right="0.39374999999999999" top="0.39374999999999999" bottom="0.39374999999999999" header="0" footer="0"/>
  <pageSetup paperSize="9" scale="88" fitToHeight="100" orientation="portrait" blackAndWhite="1" r:id="rId1"/>
  <headerFooter>
    <oddHeader>&amp;L&amp;"Arial"&amp;8&amp;K000000INTERNAL&amp;1#</oddHeader>
    <oddFooter>&amp;CStrana &amp;P z &amp;N</oddFooter>
  </headerFooter>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List38">
    <pageSetUpPr fitToPage="1"/>
  </sheetPr>
  <dimension ref="A2:BM173"/>
  <sheetViews>
    <sheetView showGridLines="0" workbookViewId="0">
      <selection activeCell="E20" sqref="E20:H20"/>
    </sheetView>
  </sheetViews>
  <sheetFormatPr defaultRowHeight="11.25"/>
  <cols>
    <col min="1" max="1" width="8.33203125" style="1" customWidth="1"/>
    <col min="2" max="2" width="1.1640625" style="1" customWidth="1"/>
    <col min="3" max="3" width="4.1640625" style="1" customWidth="1"/>
    <col min="4" max="4" width="4.33203125" style="1" customWidth="1"/>
    <col min="5" max="5" width="17.1640625" style="1" customWidth="1"/>
    <col min="6" max="6" width="50.83203125" style="1" customWidth="1"/>
    <col min="7" max="7" width="7.5" style="1" customWidth="1"/>
    <col min="8" max="8" width="14" style="1" customWidth="1"/>
    <col min="9" max="9" width="15.83203125" style="1" customWidth="1"/>
    <col min="10" max="10" width="22.33203125" style="1" customWidth="1"/>
    <col min="11" max="11" width="22.33203125" style="1" hidden="1" customWidth="1"/>
    <col min="12" max="12" width="9.33203125" style="1" customWidth="1"/>
    <col min="13" max="13" width="10.83203125" style="1" hidden="1" customWidth="1"/>
    <col min="14" max="14" width="9.33203125" style="1" hidden="1"/>
    <col min="15" max="20" width="14.1640625" style="1" hidden="1" customWidth="1"/>
    <col min="21" max="21" width="16.33203125" style="1" hidden="1" customWidth="1"/>
    <col min="22" max="22" width="12.33203125" style="1" customWidth="1"/>
    <col min="23" max="23" width="16.33203125" style="1" customWidth="1"/>
    <col min="24" max="24" width="12.33203125" style="1" customWidth="1"/>
    <col min="25" max="25" width="15" style="1" customWidth="1"/>
    <col min="26" max="26" width="11" style="1" customWidth="1"/>
    <col min="27" max="27" width="15" style="1" customWidth="1"/>
    <col min="28" max="28" width="16.33203125" style="1" customWidth="1"/>
    <col min="29" max="29" width="11" style="1" customWidth="1"/>
    <col min="30" max="30" width="15" style="1" customWidth="1"/>
    <col min="31" max="31" width="16.33203125" style="1" customWidth="1"/>
    <col min="44" max="65" width="9.33203125" style="1" hidden="1"/>
  </cols>
  <sheetData>
    <row r="2" spans="1:46" s="1" customFormat="1" ht="36.950000000000003" customHeight="1">
      <c r="L2" s="383"/>
      <c r="M2" s="383"/>
      <c r="N2" s="383"/>
      <c r="O2" s="383"/>
      <c r="P2" s="383"/>
      <c r="Q2" s="383"/>
      <c r="R2" s="383"/>
      <c r="S2" s="383"/>
      <c r="T2" s="383"/>
      <c r="U2" s="383"/>
      <c r="V2" s="383"/>
      <c r="AT2" s="18" t="s">
        <v>179</v>
      </c>
    </row>
    <row r="3" spans="1:46" s="1" customFormat="1" ht="6.95" customHeight="1">
      <c r="B3" s="114"/>
      <c r="C3" s="115"/>
      <c r="D3" s="115"/>
      <c r="E3" s="115"/>
      <c r="F3" s="115"/>
      <c r="G3" s="115"/>
      <c r="H3" s="115"/>
      <c r="I3" s="115"/>
      <c r="J3" s="115"/>
      <c r="K3" s="115"/>
      <c r="L3" s="21"/>
      <c r="AT3" s="18" t="s">
        <v>73</v>
      </c>
    </row>
    <row r="4" spans="1:46" s="1" customFormat="1" ht="24.95" customHeight="1">
      <c r="B4" s="21"/>
      <c r="D4" s="116" t="s">
        <v>240</v>
      </c>
      <c r="L4" s="21"/>
      <c r="M4" s="117" t="s">
        <v>10</v>
      </c>
      <c r="AT4" s="18" t="s">
        <v>4</v>
      </c>
    </row>
    <row r="5" spans="1:46" s="1" customFormat="1" ht="6.95" customHeight="1">
      <c r="B5" s="21"/>
      <c r="L5" s="21"/>
    </row>
    <row r="6" spans="1:46" s="1" customFormat="1" ht="12" customHeight="1">
      <c r="B6" s="21"/>
      <c r="D6" s="118" t="s">
        <v>15</v>
      </c>
      <c r="L6" s="21"/>
    </row>
    <row r="7" spans="1:46" s="1" customFormat="1" ht="16.5" customHeight="1">
      <c r="B7" s="21"/>
      <c r="E7" s="412" t="str">
        <f>'Rekapitulace stavby'!K6</f>
        <v>Modernizace teplárny OB6</v>
      </c>
      <c r="F7" s="413"/>
      <c r="G7" s="413"/>
      <c r="H7" s="413"/>
      <c r="L7" s="21"/>
    </row>
    <row r="8" spans="1:46" s="1" customFormat="1" ht="12" customHeight="1">
      <c r="B8" s="21"/>
      <c r="D8" s="118" t="s">
        <v>241</v>
      </c>
      <c r="L8" s="21"/>
    </row>
    <row r="9" spans="1:46" s="2" customFormat="1" ht="23.25" customHeight="1">
      <c r="A9" s="35"/>
      <c r="B9" s="40"/>
      <c r="C9" s="35"/>
      <c r="D9" s="35"/>
      <c r="E9" s="412" t="s">
        <v>5433</v>
      </c>
      <c r="F9" s="415"/>
      <c r="G9" s="415"/>
      <c r="H9" s="415"/>
      <c r="I9" s="35"/>
      <c r="J9" s="35"/>
      <c r="K9" s="35"/>
      <c r="L9" s="52"/>
      <c r="S9" s="35"/>
      <c r="T9" s="35"/>
      <c r="U9" s="35"/>
      <c r="V9" s="35"/>
      <c r="W9" s="35"/>
      <c r="X9" s="35"/>
      <c r="Y9" s="35"/>
      <c r="Z9" s="35"/>
      <c r="AA9" s="35"/>
      <c r="AB9" s="35"/>
      <c r="AC9" s="35"/>
      <c r="AD9" s="35"/>
      <c r="AE9" s="35"/>
    </row>
    <row r="10" spans="1:46" s="2" customFormat="1" ht="12" customHeight="1">
      <c r="A10" s="35"/>
      <c r="B10" s="40"/>
      <c r="C10" s="35"/>
      <c r="D10" s="118" t="s">
        <v>432</v>
      </c>
      <c r="E10" s="35"/>
      <c r="F10" s="35"/>
      <c r="G10" s="35"/>
      <c r="H10" s="35"/>
      <c r="I10" s="35"/>
      <c r="J10" s="35"/>
      <c r="K10" s="35"/>
      <c r="L10" s="52"/>
      <c r="S10" s="35"/>
      <c r="T10" s="35"/>
      <c r="U10" s="35"/>
      <c r="V10" s="35"/>
      <c r="W10" s="35"/>
      <c r="X10" s="35"/>
      <c r="Y10" s="35"/>
      <c r="Z10" s="35"/>
      <c r="AA10" s="35"/>
      <c r="AB10" s="35"/>
      <c r="AC10" s="35"/>
      <c r="AD10" s="35"/>
      <c r="AE10" s="35"/>
    </row>
    <row r="11" spans="1:46" s="2" customFormat="1" ht="16.5" customHeight="1">
      <c r="A11" s="35"/>
      <c r="B11" s="40"/>
      <c r="C11" s="35"/>
      <c r="D11" s="35"/>
      <c r="E11" s="414" t="s">
        <v>5635</v>
      </c>
      <c r="F11" s="415"/>
      <c r="G11" s="415"/>
      <c r="H11" s="415"/>
      <c r="I11" s="35"/>
      <c r="J11" s="35"/>
      <c r="K11" s="35"/>
      <c r="L11" s="52"/>
      <c r="S11" s="35"/>
      <c r="T11" s="35"/>
      <c r="U11" s="35"/>
      <c r="V11" s="35"/>
      <c r="W11" s="35"/>
      <c r="X11" s="35"/>
      <c r="Y11" s="35"/>
      <c r="Z11" s="35"/>
      <c r="AA11" s="35"/>
      <c r="AB11" s="35"/>
      <c r="AC11" s="35"/>
      <c r="AD11" s="35"/>
      <c r="AE11" s="35"/>
    </row>
    <row r="12" spans="1:46" s="2" customFormat="1">
      <c r="A12" s="35"/>
      <c r="B12" s="40"/>
      <c r="C12" s="35"/>
      <c r="D12" s="35"/>
      <c r="E12" s="35"/>
      <c r="F12" s="35"/>
      <c r="G12" s="35"/>
      <c r="H12" s="35"/>
      <c r="I12" s="35"/>
      <c r="J12" s="35"/>
      <c r="K12" s="35"/>
      <c r="L12" s="52"/>
      <c r="S12" s="35"/>
      <c r="T12" s="35"/>
      <c r="U12" s="35"/>
      <c r="V12" s="35"/>
      <c r="W12" s="35"/>
      <c r="X12" s="35"/>
      <c r="Y12" s="35"/>
      <c r="Z12" s="35"/>
      <c r="AA12" s="35"/>
      <c r="AB12" s="35"/>
      <c r="AC12" s="35"/>
      <c r="AD12" s="35"/>
      <c r="AE12" s="35"/>
    </row>
    <row r="13" spans="1:46" s="2" customFormat="1" ht="12" customHeight="1">
      <c r="A13" s="35"/>
      <c r="B13" s="40"/>
      <c r="C13" s="35"/>
      <c r="D13" s="118" t="s">
        <v>17</v>
      </c>
      <c r="E13" s="35"/>
      <c r="F13" s="109" t="s">
        <v>1</v>
      </c>
      <c r="G13" s="35"/>
      <c r="H13" s="35"/>
      <c r="I13" s="118" t="s">
        <v>18</v>
      </c>
      <c r="J13" s="109" t="s">
        <v>1</v>
      </c>
      <c r="K13" s="35"/>
      <c r="L13" s="52"/>
      <c r="S13" s="35"/>
      <c r="T13" s="35"/>
      <c r="U13" s="35"/>
      <c r="V13" s="35"/>
      <c r="W13" s="35"/>
      <c r="X13" s="35"/>
      <c r="Y13" s="35"/>
      <c r="Z13" s="35"/>
      <c r="AA13" s="35"/>
      <c r="AB13" s="35"/>
      <c r="AC13" s="35"/>
      <c r="AD13" s="35"/>
      <c r="AE13" s="35"/>
    </row>
    <row r="14" spans="1:46" s="2" customFormat="1" ht="12" customHeight="1">
      <c r="A14" s="35"/>
      <c r="B14" s="40"/>
      <c r="C14" s="35"/>
      <c r="D14" s="118" t="s">
        <v>19</v>
      </c>
      <c r="E14" s="35"/>
      <c r="F14" s="109" t="s">
        <v>20</v>
      </c>
      <c r="G14" s="35"/>
      <c r="H14" s="35"/>
      <c r="I14" s="118" t="s">
        <v>21</v>
      </c>
      <c r="J14" s="119">
        <f>'Rekapitulace stavby'!AN8</f>
        <v>45363</v>
      </c>
      <c r="K14" s="35"/>
      <c r="L14" s="52"/>
      <c r="S14" s="35"/>
      <c r="T14" s="35"/>
      <c r="U14" s="35"/>
      <c r="V14" s="35"/>
      <c r="W14" s="35"/>
      <c r="X14" s="35"/>
      <c r="Y14" s="35"/>
      <c r="Z14" s="35"/>
      <c r="AA14" s="35"/>
      <c r="AB14" s="35"/>
      <c r="AC14" s="35"/>
      <c r="AD14" s="35"/>
      <c r="AE14" s="35"/>
    </row>
    <row r="15" spans="1:46" s="2" customFormat="1" ht="10.9" customHeight="1">
      <c r="A15" s="35"/>
      <c r="B15" s="40"/>
      <c r="C15" s="35"/>
      <c r="D15" s="35"/>
      <c r="E15" s="35"/>
      <c r="F15" s="35"/>
      <c r="G15" s="35"/>
      <c r="H15" s="35"/>
      <c r="I15" s="35"/>
      <c r="J15" s="35"/>
      <c r="K15" s="35"/>
      <c r="L15" s="52"/>
      <c r="S15" s="35"/>
      <c r="T15" s="35"/>
      <c r="U15" s="35"/>
      <c r="V15" s="35"/>
      <c r="W15" s="35"/>
      <c r="X15" s="35"/>
      <c r="Y15" s="35"/>
      <c r="Z15" s="35"/>
      <c r="AA15" s="35"/>
      <c r="AB15" s="35"/>
      <c r="AC15" s="35"/>
      <c r="AD15" s="35"/>
      <c r="AE15" s="35"/>
    </row>
    <row r="16" spans="1:46" s="2" customFormat="1" ht="12" customHeight="1">
      <c r="A16" s="35"/>
      <c r="B16" s="40"/>
      <c r="C16" s="35"/>
      <c r="D16" s="118" t="s">
        <v>22</v>
      </c>
      <c r="E16" s="35"/>
      <c r="F16" s="35"/>
      <c r="G16" s="35"/>
      <c r="H16" s="35"/>
      <c r="I16" s="118" t="s">
        <v>23</v>
      </c>
      <c r="J16" s="109" t="s">
        <v>1</v>
      </c>
      <c r="K16" s="35"/>
      <c r="L16" s="52"/>
      <c r="S16" s="35"/>
      <c r="T16" s="35"/>
      <c r="U16" s="35"/>
      <c r="V16" s="35"/>
      <c r="W16" s="35"/>
      <c r="X16" s="35"/>
      <c r="Y16" s="35"/>
      <c r="Z16" s="35"/>
      <c r="AA16" s="35"/>
      <c r="AB16" s="35"/>
      <c r="AC16" s="35"/>
      <c r="AD16" s="35"/>
      <c r="AE16" s="35"/>
    </row>
    <row r="17" spans="1:31" s="2" customFormat="1" ht="18" customHeight="1">
      <c r="A17" s="35"/>
      <c r="B17" s="40"/>
      <c r="C17" s="35"/>
      <c r="D17" s="35"/>
      <c r="E17" s="109" t="s">
        <v>24</v>
      </c>
      <c r="F17" s="35"/>
      <c r="G17" s="35"/>
      <c r="H17" s="35"/>
      <c r="I17" s="118" t="s">
        <v>25</v>
      </c>
      <c r="J17" s="109" t="s">
        <v>1</v>
      </c>
      <c r="K17" s="35"/>
      <c r="L17" s="52"/>
      <c r="S17" s="35"/>
      <c r="T17" s="35"/>
      <c r="U17" s="35"/>
      <c r="V17" s="35"/>
      <c r="W17" s="35"/>
      <c r="X17" s="35"/>
      <c r="Y17" s="35"/>
      <c r="Z17" s="35"/>
      <c r="AA17" s="35"/>
      <c r="AB17" s="35"/>
      <c r="AC17" s="35"/>
      <c r="AD17" s="35"/>
      <c r="AE17" s="35"/>
    </row>
    <row r="18" spans="1:31" s="2" customFormat="1" ht="6.95" customHeight="1">
      <c r="A18" s="35"/>
      <c r="B18" s="40"/>
      <c r="C18" s="35"/>
      <c r="D18" s="35"/>
      <c r="E18" s="35"/>
      <c r="F18" s="35"/>
      <c r="G18" s="35"/>
      <c r="H18" s="35"/>
      <c r="I18" s="35"/>
      <c r="J18" s="35"/>
      <c r="K18" s="35"/>
      <c r="L18" s="52"/>
      <c r="S18" s="35"/>
      <c r="T18" s="35"/>
      <c r="U18" s="35"/>
      <c r="V18" s="35"/>
      <c r="W18" s="35"/>
      <c r="X18" s="35"/>
      <c r="Y18" s="35"/>
      <c r="Z18" s="35"/>
      <c r="AA18" s="35"/>
      <c r="AB18" s="35"/>
      <c r="AC18" s="35"/>
      <c r="AD18" s="35"/>
      <c r="AE18" s="35"/>
    </row>
    <row r="19" spans="1:31" s="2" customFormat="1" ht="12" customHeight="1">
      <c r="A19" s="35"/>
      <c r="B19" s="40"/>
      <c r="C19" s="35"/>
      <c r="D19" s="118" t="s">
        <v>26</v>
      </c>
      <c r="E19" s="35"/>
      <c r="F19" s="35"/>
      <c r="G19" s="35"/>
      <c r="H19" s="35"/>
      <c r="I19" s="118" t="s">
        <v>23</v>
      </c>
      <c r="J19" s="31" t="str">
        <f>'Rekapitulace stavby'!AN13</f>
        <v>Vyplň údaj</v>
      </c>
      <c r="K19" s="35"/>
      <c r="L19" s="52"/>
      <c r="S19" s="35"/>
      <c r="T19" s="35"/>
      <c r="U19" s="35"/>
      <c r="V19" s="35"/>
      <c r="W19" s="35"/>
      <c r="X19" s="35"/>
      <c r="Y19" s="35"/>
      <c r="Z19" s="35"/>
      <c r="AA19" s="35"/>
      <c r="AB19" s="35"/>
      <c r="AC19" s="35"/>
      <c r="AD19" s="35"/>
      <c r="AE19" s="35"/>
    </row>
    <row r="20" spans="1:31" s="2" customFormat="1" ht="18" customHeight="1">
      <c r="A20" s="35"/>
      <c r="B20" s="40"/>
      <c r="C20" s="35"/>
      <c r="D20" s="35"/>
      <c r="E20" s="416" t="str">
        <f>'Rekapitulace stavby'!E14</f>
        <v>Vyplň údaj</v>
      </c>
      <c r="F20" s="417"/>
      <c r="G20" s="417"/>
      <c r="H20" s="417"/>
      <c r="I20" s="118" t="s">
        <v>25</v>
      </c>
      <c r="J20" s="31" t="str">
        <f>'Rekapitulace stavby'!AN14</f>
        <v>Vyplň údaj</v>
      </c>
      <c r="K20" s="35"/>
      <c r="L20" s="52"/>
      <c r="S20" s="35"/>
      <c r="T20" s="35"/>
      <c r="U20" s="35"/>
      <c r="V20" s="35"/>
      <c r="W20" s="35"/>
      <c r="X20" s="35"/>
      <c r="Y20" s="35"/>
      <c r="Z20" s="35"/>
      <c r="AA20" s="35"/>
      <c r="AB20" s="35"/>
      <c r="AC20" s="35"/>
      <c r="AD20" s="35"/>
      <c r="AE20" s="35"/>
    </row>
    <row r="21" spans="1:31" s="2" customFormat="1" ht="6.95" customHeight="1">
      <c r="A21" s="35"/>
      <c r="B21" s="40"/>
      <c r="C21" s="35"/>
      <c r="D21" s="35"/>
      <c r="E21" s="35"/>
      <c r="F21" s="35"/>
      <c r="G21" s="35"/>
      <c r="H21" s="35"/>
      <c r="I21" s="35"/>
      <c r="J21" s="35"/>
      <c r="K21" s="35"/>
      <c r="L21" s="52"/>
      <c r="S21" s="35"/>
      <c r="T21" s="35"/>
      <c r="U21" s="35"/>
      <c r="V21" s="35"/>
      <c r="W21" s="35"/>
      <c r="X21" s="35"/>
      <c r="Y21" s="35"/>
      <c r="Z21" s="35"/>
      <c r="AA21" s="35"/>
      <c r="AB21" s="35"/>
      <c r="AC21" s="35"/>
      <c r="AD21" s="35"/>
      <c r="AE21" s="35"/>
    </row>
    <row r="22" spans="1:31" s="2" customFormat="1" ht="12" customHeight="1">
      <c r="A22" s="35"/>
      <c r="B22" s="40"/>
      <c r="C22" s="35"/>
      <c r="D22" s="118" t="s">
        <v>28</v>
      </c>
      <c r="E22" s="35"/>
      <c r="F22" s="35"/>
      <c r="G22" s="35"/>
      <c r="H22" s="35"/>
      <c r="I22" s="118" t="s">
        <v>23</v>
      </c>
      <c r="J22" s="109" t="s">
        <v>1</v>
      </c>
      <c r="K22" s="35"/>
      <c r="L22" s="52"/>
      <c r="S22" s="35"/>
      <c r="T22" s="35"/>
      <c r="U22" s="35"/>
      <c r="V22" s="35"/>
      <c r="W22" s="35"/>
      <c r="X22" s="35"/>
      <c r="Y22" s="35"/>
      <c r="Z22" s="35"/>
      <c r="AA22" s="35"/>
      <c r="AB22" s="35"/>
      <c r="AC22" s="35"/>
      <c r="AD22" s="35"/>
      <c r="AE22" s="35"/>
    </row>
    <row r="23" spans="1:31" s="2" customFormat="1" ht="18" customHeight="1">
      <c r="A23" s="35"/>
      <c r="B23" s="40"/>
      <c r="C23" s="35"/>
      <c r="D23" s="35"/>
      <c r="E23" s="109" t="s">
        <v>29</v>
      </c>
      <c r="F23" s="35"/>
      <c r="G23" s="35"/>
      <c r="H23" s="35"/>
      <c r="I23" s="118" t="s">
        <v>25</v>
      </c>
      <c r="J23" s="109" t="s">
        <v>1</v>
      </c>
      <c r="K23" s="35"/>
      <c r="L23" s="52"/>
      <c r="S23" s="35"/>
      <c r="T23" s="35"/>
      <c r="U23" s="35"/>
      <c r="V23" s="35"/>
      <c r="W23" s="35"/>
      <c r="X23" s="35"/>
      <c r="Y23" s="35"/>
      <c r="Z23" s="35"/>
      <c r="AA23" s="35"/>
      <c r="AB23" s="35"/>
      <c r="AC23" s="35"/>
      <c r="AD23" s="35"/>
      <c r="AE23" s="35"/>
    </row>
    <row r="24" spans="1:31" s="2" customFormat="1" ht="6.95" customHeight="1">
      <c r="A24" s="35"/>
      <c r="B24" s="40"/>
      <c r="C24" s="35"/>
      <c r="D24" s="35"/>
      <c r="E24" s="35"/>
      <c r="F24" s="35"/>
      <c r="G24" s="35"/>
      <c r="H24" s="35"/>
      <c r="I24" s="35"/>
      <c r="J24" s="35"/>
      <c r="K24" s="35"/>
      <c r="L24" s="52"/>
      <c r="S24" s="35"/>
      <c r="T24" s="35"/>
      <c r="U24" s="35"/>
      <c r="V24" s="35"/>
      <c r="W24" s="35"/>
      <c r="X24" s="35"/>
      <c r="Y24" s="35"/>
      <c r="Z24" s="35"/>
      <c r="AA24" s="35"/>
      <c r="AB24" s="35"/>
      <c r="AC24" s="35"/>
      <c r="AD24" s="35"/>
      <c r="AE24" s="35"/>
    </row>
    <row r="25" spans="1:31" s="2" customFormat="1" ht="12" customHeight="1">
      <c r="A25" s="35"/>
      <c r="B25" s="40"/>
      <c r="C25" s="35"/>
      <c r="D25" s="118" t="s">
        <v>31</v>
      </c>
      <c r="E25" s="35"/>
      <c r="F25" s="35"/>
      <c r="G25" s="35"/>
      <c r="H25" s="35"/>
      <c r="I25" s="118" t="s">
        <v>23</v>
      </c>
      <c r="J25" s="109" t="s">
        <v>1</v>
      </c>
      <c r="K25" s="35"/>
      <c r="L25" s="52"/>
      <c r="S25" s="35"/>
      <c r="T25" s="35"/>
      <c r="U25" s="35"/>
      <c r="V25" s="35"/>
      <c r="W25" s="35"/>
      <c r="X25" s="35"/>
      <c r="Y25" s="35"/>
      <c r="Z25" s="35"/>
      <c r="AA25" s="35"/>
      <c r="AB25" s="35"/>
      <c r="AC25" s="35"/>
      <c r="AD25" s="35"/>
      <c r="AE25" s="35"/>
    </row>
    <row r="26" spans="1:31" s="2" customFormat="1" ht="18" customHeight="1">
      <c r="A26" s="35"/>
      <c r="B26" s="40"/>
      <c r="C26" s="35"/>
      <c r="D26" s="35"/>
      <c r="E26" s="109" t="s">
        <v>29</v>
      </c>
      <c r="F26" s="35"/>
      <c r="G26" s="35"/>
      <c r="H26" s="35"/>
      <c r="I26" s="118" t="s">
        <v>25</v>
      </c>
      <c r="J26" s="109" t="s">
        <v>1</v>
      </c>
      <c r="K26" s="35"/>
      <c r="L26" s="52"/>
      <c r="S26" s="35"/>
      <c r="T26" s="35"/>
      <c r="U26" s="35"/>
      <c r="V26" s="35"/>
      <c r="W26" s="35"/>
      <c r="X26" s="35"/>
      <c r="Y26" s="35"/>
      <c r="Z26" s="35"/>
      <c r="AA26" s="35"/>
      <c r="AB26" s="35"/>
      <c r="AC26" s="35"/>
      <c r="AD26" s="35"/>
      <c r="AE26" s="35"/>
    </row>
    <row r="27" spans="1:31" s="2" customFormat="1" ht="6.95" customHeight="1">
      <c r="A27" s="35"/>
      <c r="B27" s="40"/>
      <c r="C27" s="35"/>
      <c r="D27" s="35"/>
      <c r="E27" s="35"/>
      <c r="F27" s="35"/>
      <c r="G27" s="35"/>
      <c r="H27" s="35"/>
      <c r="I27" s="35"/>
      <c r="J27" s="35"/>
      <c r="K27" s="35"/>
      <c r="L27" s="52"/>
      <c r="S27" s="35"/>
      <c r="T27" s="35"/>
      <c r="U27" s="35"/>
      <c r="V27" s="35"/>
      <c r="W27" s="35"/>
      <c r="X27" s="35"/>
      <c r="Y27" s="35"/>
      <c r="Z27" s="35"/>
      <c r="AA27" s="35"/>
      <c r="AB27" s="35"/>
      <c r="AC27" s="35"/>
      <c r="AD27" s="35"/>
      <c r="AE27" s="35"/>
    </row>
    <row r="28" spans="1:31" s="2" customFormat="1" ht="12" customHeight="1">
      <c r="A28" s="35"/>
      <c r="B28" s="40"/>
      <c r="C28" s="35"/>
      <c r="D28" s="118" t="s">
        <v>32</v>
      </c>
      <c r="E28" s="35"/>
      <c r="F28" s="35"/>
      <c r="G28" s="35"/>
      <c r="H28" s="35"/>
      <c r="I28" s="35"/>
      <c r="J28" s="35"/>
      <c r="K28" s="35"/>
      <c r="L28" s="52"/>
      <c r="S28" s="35"/>
      <c r="T28" s="35"/>
      <c r="U28" s="35"/>
      <c r="V28" s="35"/>
      <c r="W28" s="35"/>
      <c r="X28" s="35"/>
      <c r="Y28" s="35"/>
      <c r="Z28" s="35"/>
      <c r="AA28" s="35"/>
      <c r="AB28" s="35"/>
      <c r="AC28" s="35"/>
      <c r="AD28" s="35"/>
      <c r="AE28" s="35"/>
    </row>
    <row r="29" spans="1:31" s="8" customFormat="1" ht="16.5" customHeight="1">
      <c r="A29" s="120"/>
      <c r="B29" s="121"/>
      <c r="C29" s="120"/>
      <c r="D29" s="120"/>
      <c r="E29" s="418" t="s">
        <v>1</v>
      </c>
      <c r="F29" s="418"/>
      <c r="G29" s="418"/>
      <c r="H29" s="418"/>
      <c r="I29" s="120"/>
      <c r="J29" s="120"/>
      <c r="K29" s="120"/>
      <c r="L29" s="122"/>
      <c r="S29" s="120"/>
      <c r="T29" s="120"/>
      <c r="U29" s="120"/>
      <c r="V29" s="120"/>
      <c r="W29" s="120"/>
      <c r="X29" s="120"/>
      <c r="Y29" s="120"/>
      <c r="Z29" s="120"/>
      <c r="AA29" s="120"/>
      <c r="AB29" s="120"/>
      <c r="AC29" s="120"/>
      <c r="AD29" s="120"/>
      <c r="AE29" s="120"/>
    </row>
    <row r="30" spans="1:31" s="2" customFormat="1" ht="6.95" customHeight="1">
      <c r="A30" s="35"/>
      <c r="B30" s="40"/>
      <c r="C30" s="35"/>
      <c r="D30" s="35"/>
      <c r="E30" s="35"/>
      <c r="F30" s="35"/>
      <c r="G30" s="35"/>
      <c r="H30" s="35"/>
      <c r="I30" s="35"/>
      <c r="J30" s="35"/>
      <c r="K30" s="35"/>
      <c r="L30" s="52"/>
      <c r="S30" s="35"/>
      <c r="T30" s="35"/>
      <c r="U30" s="35"/>
      <c r="V30" s="35"/>
      <c r="W30" s="35"/>
      <c r="X30" s="35"/>
      <c r="Y30" s="35"/>
      <c r="Z30" s="35"/>
      <c r="AA30" s="35"/>
      <c r="AB30" s="35"/>
      <c r="AC30" s="35"/>
      <c r="AD30" s="35"/>
      <c r="AE30" s="35"/>
    </row>
    <row r="31" spans="1:31" s="2" customFormat="1" ht="6.95" customHeight="1">
      <c r="A31" s="35"/>
      <c r="B31" s="40"/>
      <c r="C31" s="35"/>
      <c r="D31" s="123"/>
      <c r="E31" s="123"/>
      <c r="F31" s="123"/>
      <c r="G31" s="123"/>
      <c r="H31" s="123"/>
      <c r="I31" s="123"/>
      <c r="J31" s="123"/>
      <c r="K31" s="123"/>
      <c r="L31" s="52"/>
      <c r="S31" s="35"/>
      <c r="T31" s="35"/>
      <c r="U31" s="35"/>
      <c r="V31" s="35"/>
      <c r="W31" s="35"/>
      <c r="X31" s="35"/>
      <c r="Y31" s="35"/>
      <c r="Z31" s="35"/>
      <c r="AA31" s="35"/>
      <c r="AB31" s="35"/>
      <c r="AC31" s="35"/>
      <c r="AD31" s="35"/>
      <c r="AE31" s="35"/>
    </row>
    <row r="32" spans="1:31" s="2" customFormat="1" ht="25.35" customHeight="1">
      <c r="A32" s="35"/>
      <c r="B32" s="40"/>
      <c r="C32" s="35"/>
      <c r="D32" s="124" t="s">
        <v>33</v>
      </c>
      <c r="E32" s="35"/>
      <c r="F32" s="35"/>
      <c r="G32" s="35"/>
      <c r="H32" s="35"/>
      <c r="I32" s="35"/>
      <c r="J32" s="125">
        <f>ROUND(J126, 2)</f>
        <v>0</v>
      </c>
      <c r="K32" s="35"/>
      <c r="L32" s="52"/>
      <c r="S32" s="35"/>
      <c r="T32" s="35"/>
      <c r="U32" s="35"/>
      <c r="V32" s="35"/>
      <c r="W32" s="35"/>
      <c r="X32" s="35"/>
      <c r="Y32" s="35"/>
      <c r="Z32" s="35"/>
      <c r="AA32" s="35"/>
      <c r="AB32" s="35"/>
      <c r="AC32" s="35"/>
      <c r="AD32" s="35"/>
      <c r="AE32" s="35"/>
    </row>
    <row r="33" spans="1:31" s="2" customFormat="1" ht="6.95" customHeight="1">
      <c r="A33" s="35"/>
      <c r="B33" s="40"/>
      <c r="C33" s="35"/>
      <c r="D33" s="123"/>
      <c r="E33" s="123"/>
      <c r="F33" s="123"/>
      <c r="G33" s="123"/>
      <c r="H33" s="123"/>
      <c r="I33" s="123"/>
      <c r="J33" s="123"/>
      <c r="K33" s="123"/>
      <c r="L33" s="52"/>
      <c r="S33" s="35"/>
      <c r="T33" s="35"/>
      <c r="U33" s="35"/>
      <c r="V33" s="35"/>
      <c r="W33" s="35"/>
      <c r="X33" s="35"/>
      <c r="Y33" s="35"/>
      <c r="Z33" s="35"/>
      <c r="AA33" s="35"/>
      <c r="AB33" s="35"/>
      <c r="AC33" s="35"/>
      <c r="AD33" s="35"/>
      <c r="AE33" s="35"/>
    </row>
    <row r="34" spans="1:31" s="2" customFormat="1" ht="14.45" customHeight="1">
      <c r="A34" s="35"/>
      <c r="B34" s="40"/>
      <c r="C34" s="35"/>
      <c r="D34" s="35"/>
      <c r="E34" s="35"/>
      <c r="F34" s="126" t="s">
        <v>35</v>
      </c>
      <c r="G34" s="35"/>
      <c r="H34" s="35"/>
      <c r="I34" s="126" t="s">
        <v>34</v>
      </c>
      <c r="J34" s="126" t="s">
        <v>36</v>
      </c>
      <c r="K34" s="35"/>
      <c r="L34" s="52"/>
      <c r="S34" s="35"/>
      <c r="T34" s="35"/>
      <c r="U34" s="35"/>
      <c r="V34" s="35"/>
      <c r="W34" s="35"/>
      <c r="X34" s="35"/>
      <c r="Y34" s="35"/>
      <c r="Z34" s="35"/>
      <c r="AA34" s="35"/>
      <c r="AB34" s="35"/>
      <c r="AC34" s="35"/>
      <c r="AD34" s="35"/>
      <c r="AE34" s="35"/>
    </row>
    <row r="35" spans="1:31" s="2" customFormat="1" ht="14.45" customHeight="1">
      <c r="A35" s="35"/>
      <c r="B35" s="40"/>
      <c r="C35" s="35"/>
      <c r="D35" s="127" t="s">
        <v>37</v>
      </c>
      <c r="E35" s="118" t="s">
        <v>38</v>
      </c>
      <c r="F35" s="128">
        <f>ROUND((SUM(BE126:BE172)),  2)</f>
        <v>0</v>
      </c>
      <c r="G35" s="35"/>
      <c r="H35" s="35"/>
      <c r="I35" s="129">
        <v>0.21</v>
      </c>
      <c r="J35" s="128">
        <f>ROUND(((SUM(BE126:BE172))*I35),  2)</f>
        <v>0</v>
      </c>
      <c r="K35" s="35"/>
      <c r="L35" s="52"/>
      <c r="S35" s="35"/>
      <c r="T35" s="35"/>
      <c r="U35" s="35"/>
      <c r="V35" s="35"/>
      <c r="W35" s="35"/>
      <c r="X35" s="35"/>
      <c r="Y35" s="35"/>
      <c r="Z35" s="35"/>
      <c r="AA35" s="35"/>
      <c r="AB35" s="35"/>
      <c r="AC35" s="35"/>
      <c r="AD35" s="35"/>
      <c r="AE35" s="35"/>
    </row>
    <row r="36" spans="1:31" s="2" customFormat="1" ht="14.45" customHeight="1">
      <c r="A36" s="35"/>
      <c r="B36" s="40"/>
      <c r="C36" s="35"/>
      <c r="D36" s="35"/>
      <c r="E36" s="118" t="s">
        <v>39</v>
      </c>
      <c r="F36" s="128">
        <f>ROUND((SUM(BF126:BF172)),  2)</f>
        <v>0</v>
      </c>
      <c r="G36" s="35"/>
      <c r="H36" s="35"/>
      <c r="I36" s="129">
        <v>0.12</v>
      </c>
      <c r="J36" s="128">
        <f>ROUND(((SUM(BF126:BF172))*I36),  2)</f>
        <v>0</v>
      </c>
      <c r="K36" s="35"/>
      <c r="L36" s="52"/>
      <c r="S36" s="35"/>
      <c r="T36" s="35"/>
      <c r="U36" s="35"/>
      <c r="V36" s="35"/>
      <c r="W36" s="35"/>
      <c r="X36" s="35"/>
      <c r="Y36" s="35"/>
      <c r="Z36" s="35"/>
      <c r="AA36" s="35"/>
      <c r="AB36" s="35"/>
      <c r="AC36" s="35"/>
      <c r="AD36" s="35"/>
      <c r="AE36" s="35"/>
    </row>
    <row r="37" spans="1:31" s="2" customFormat="1" ht="14.45" hidden="1" customHeight="1">
      <c r="A37" s="35"/>
      <c r="B37" s="40"/>
      <c r="C37" s="35"/>
      <c r="D37" s="35"/>
      <c r="E37" s="118" t="s">
        <v>40</v>
      </c>
      <c r="F37" s="128">
        <f>ROUND((SUM(BG126:BG172)),  2)</f>
        <v>0</v>
      </c>
      <c r="G37" s="35"/>
      <c r="H37" s="35"/>
      <c r="I37" s="129">
        <v>0.21</v>
      </c>
      <c r="J37" s="128">
        <f>0</f>
        <v>0</v>
      </c>
      <c r="K37" s="35"/>
      <c r="L37" s="52"/>
      <c r="S37" s="35"/>
      <c r="T37" s="35"/>
      <c r="U37" s="35"/>
      <c r="V37" s="35"/>
      <c r="W37" s="35"/>
      <c r="X37" s="35"/>
      <c r="Y37" s="35"/>
      <c r="Z37" s="35"/>
      <c r="AA37" s="35"/>
      <c r="AB37" s="35"/>
      <c r="AC37" s="35"/>
      <c r="AD37" s="35"/>
      <c r="AE37" s="35"/>
    </row>
    <row r="38" spans="1:31" s="2" customFormat="1" ht="14.45" hidden="1" customHeight="1">
      <c r="A38" s="35"/>
      <c r="B38" s="40"/>
      <c r="C38" s="35"/>
      <c r="D38" s="35"/>
      <c r="E38" s="118" t="s">
        <v>41</v>
      </c>
      <c r="F38" s="128">
        <f>ROUND((SUM(BH126:BH172)),  2)</f>
        <v>0</v>
      </c>
      <c r="G38" s="35"/>
      <c r="H38" s="35"/>
      <c r="I38" s="129">
        <v>0.12</v>
      </c>
      <c r="J38" s="128">
        <f>0</f>
        <v>0</v>
      </c>
      <c r="K38" s="35"/>
      <c r="L38" s="52"/>
      <c r="S38" s="35"/>
      <c r="T38" s="35"/>
      <c r="U38" s="35"/>
      <c r="V38" s="35"/>
      <c r="W38" s="35"/>
      <c r="X38" s="35"/>
      <c r="Y38" s="35"/>
      <c r="Z38" s="35"/>
      <c r="AA38" s="35"/>
      <c r="AB38" s="35"/>
      <c r="AC38" s="35"/>
      <c r="AD38" s="35"/>
      <c r="AE38" s="35"/>
    </row>
    <row r="39" spans="1:31" s="2" customFormat="1" ht="14.45" hidden="1" customHeight="1">
      <c r="A39" s="35"/>
      <c r="B39" s="40"/>
      <c r="C39" s="35"/>
      <c r="D39" s="35"/>
      <c r="E39" s="118" t="s">
        <v>42</v>
      </c>
      <c r="F39" s="128">
        <f>ROUND((SUM(BI126:BI172)),  2)</f>
        <v>0</v>
      </c>
      <c r="G39" s="35"/>
      <c r="H39" s="35"/>
      <c r="I39" s="129">
        <v>0</v>
      </c>
      <c r="J39" s="128">
        <f>0</f>
        <v>0</v>
      </c>
      <c r="K39" s="35"/>
      <c r="L39" s="52"/>
      <c r="S39" s="35"/>
      <c r="T39" s="35"/>
      <c r="U39" s="35"/>
      <c r="V39" s="35"/>
      <c r="W39" s="35"/>
      <c r="X39" s="35"/>
      <c r="Y39" s="35"/>
      <c r="Z39" s="35"/>
      <c r="AA39" s="35"/>
      <c r="AB39" s="35"/>
      <c r="AC39" s="35"/>
      <c r="AD39" s="35"/>
      <c r="AE39" s="35"/>
    </row>
    <row r="40" spans="1:31" s="2" customFormat="1" ht="6.95" customHeight="1">
      <c r="A40" s="35"/>
      <c r="B40" s="40"/>
      <c r="C40" s="35"/>
      <c r="D40" s="35"/>
      <c r="E40" s="35"/>
      <c r="F40" s="35"/>
      <c r="G40" s="35"/>
      <c r="H40" s="35"/>
      <c r="I40" s="35"/>
      <c r="J40" s="35"/>
      <c r="K40" s="35"/>
      <c r="L40" s="52"/>
      <c r="S40" s="35"/>
      <c r="T40" s="35"/>
      <c r="U40" s="35"/>
      <c r="V40" s="35"/>
      <c r="W40" s="35"/>
      <c r="X40" s="35"/>
      <c r="Y40" s="35"/>
      <c r="Z40" s="35"/>
      <c r="AA40" s="35"/>
      <c r="AB40" s="35"/>
      <c r="AC40" s="35"/>
      <c r="AD40" s="35"/>
      <c r="AE40" s="35"/>
    </row>
    <row r="41" spans="1:31" s="2" customFormat="1" ht="25.35" customHeight="1">
      <c r="A41" s="35"/>
      <c r="B41" s="40"/>
      <c r="C41" s="130"/>
      <c r="D41" s="131" t="s">
        <v>43</v>
      </c>
      <c r="E41" s="132"/>
      <c r="F41" s="132"/>
      <c r="G41" s="133" t="s">
        <v>44</v>
      </c>
      <c r="H41" s="134" t="s">
        <v>7622</v>
      </c>
      <c r="I41" s="132"/>
      <c r="J41" s="135">
        <f>SUM(J32:J39)</f>
        <v>0</v>
      </c>
      <c r="K41" s="136"/>
      <c r="L41" s="52"/>
      <c r="S41" s="35"/>
      <c r="T41" s="35"/>
      <c r="U41" s="35"/>
      <c r="V41" s="35"/>
      <c r="W41" s="35"/>
      <c r="X41" s="35"/>
      <c r="Y41" s="35"/>
      <c r="Z41" s="35"/>
      <c r="AA41" s="35"/>
      <c r="AB41" s="35"/>
      <c r="AC41" s="35"/>
      <c r="AD41" s="35"/>
      <c r="AE41" s="35"/>
    </row>
    <row r="42" spans="1:31" s="2" customFormat="1" ht="14.45" customHeight="1">
      <c r="A42" s="35"/>
      <c r="B42" s="40"/>
      <c r="C42" s="35"/>
      <c r="D42" s="35"/>
      <c r="E42" s="35"/>
      <c r="F42" s="35"/>
      <c r="G42" s="35"/>
      <c r="H42" s="35"/>
      <c r="I42" s="35"/>
      <c r="J42" s="35"/>
      <c r="K42" s="35"/>
      <c r="L42" s="52"/>
      <c r="S42" s="35"/>
      <c r="T42" s="35"/>
      <c r="U42" s="35"/>
      <c r="V42" s="35"/>
      <c r="W42" s="35"/>
      <c r="X42" s="35"/>
      <c r="Y42" s="35"/>
      <c r="Z42" s="35"/>
      <c r="AA42" s="35"/>
      <c r="AB42" s="35"/>
      <c r="AC42" s="35"/>
      <c r="AD42" s="35"/>
      <c r="AE42" s="35"/>
    </row>
    <row r="43" spans="1:31" s="1" customFormat="1" ht="14.45" customHeight="1">
      <c r="B43" s="21"/>
      <c r="L43" s="21"/>
    </row>
    <row r="44" spans="1:31" s="1" customFormat="1" ht="14.45" customHeight="1">
      <c r="B44" s="21"/>
      <c r="L44" s="21"/>
    </row>
    <row r="45" spans="1:31" s="1" customFormat="1" ht="14.45" customHeight="1">
      <c r="B45" s="21"/>
      <c r="L45" s="21"/>
    </row>
    <row r="46" spans="1:31" s="1" customFormat="1" ht="14.45" customHeight="1">
      <c r="B46" s="21"/>
      <c r="L46" s="21"/>
    </row>
    <row r="47" spans="1:31" s="1" customFormat="1" ht="14.45" customHeight="1">
      <c r="B47" s="21"/>
      <c r="L47" s="21"/>
    </row>
    <row r="48" spans="1:31" s="1" customFormat="1" ht="14.45" customHeight="1">
      <c r="B48" s="21"/>
      <c r="L48" s="21"/>
    </row>
    <row r="49" spans="1:31" s="1" customFormat="1" ht="14.45" customHeight="1">
      <c r="B49" s="21"/>
      <c r="L49" s="21"/>
    </row>
    <row r="50" spans="1:31" s="2" customFormat="1" ht="14.45" customHeight="1">
      <c r="B50" s="52"/>
      <c r="D50" s="137" t="s">
        <v>45</v>
      </c>
      <c r="E50" s="138"/>
      <c r="F50" s="138"/>
      <c r="G50" s="137" t="s">
        <v>46</v>
      </c>
      <c r="H50" s="138"/>
      <c r="I50" s="138"/>
      <c r="J50" s="138"/>
      <c r="K50" s="138"/>
      <c r="L50" s="52"/>
    </row>
    <row r="51" spans="1:31">
      <c r="B51" s="21"/>
      <c r="L51" s="21"/>
    </row>
    <row r="52" spans="1:31">
      <c r="B52" s="21"/>
      <c r="L52" s="21"/>
    </row>
    <row r="53" spans="1:31">
      <c r="B53" s="21"/>
      <c r="L53" s="21"/>
    </row>
    <row r="54" spans="1:31">
      <c r="B54" s="21"/>
      <c r="L54" s="21"/>
    </row>
    <row r="55" spans="1:31">
      <c r="B55" s="21"/>
      <c r="L55" s="21"/>
    </row>
    <row r="56" spans="1:31">
      <c r="B56" s="21"/>
      <c r="L56" s="21"/>
    </row>
    <row r="57" spans="1:31">
      <c r="B57" s="21"/>
      <c r="L57" s="21"/>
    </row>
    <row r="58" spans="1:31">
      <c r="B58" s="21"/>
      <c r="L58" s="21"/>
    </row>
    <row r="59" spans="1:31">
      <c r="B59" s="21"/>
      <c r="L59" s="21"/>
    </row>
    <row r="60" spans="1:31">
      <c r="B60" s="21"/>
      <c r="L60" s="21"/>
    </row>
    <row r="61" spans="1:31" s="2" customFormat="1" ht="12.75">
      <c r="A61" s="35"/>
      <c r="B61" s="40"/>
      <c r="C61" s="35"/>
      <c r="D61" s="139" t="s">
        <v>47</v>
      </c>
      <c r="E61" s="140"/>
      <c r="F61" s="141" t="s">
        <v>48</v>
      </c>
      <c r="G61" s="139" t="s">
        <v>47</v>
      </c>
      <c r="H61" s="140"/>
      <c r="I61" s="140"/>
      <c r="J61" s="142" t="s">
        <v>48</v>
      </c>
      <c r="K61" s="140"/>
      <c r="L61" s="52"/>
      <c r="S61" s="35"/>
      <c r="T61" s="35"/>
      <c r="U61" s="35"/>
      <c r="V61" s="35"/>
      <c r="W61" s="35"/>
      <c r="X61" s="35"/>
      <c r="Y61" s="35"/>
      <c r="Z61" s="35"/>
      <c r="AA61" s="35"/>
      <c r="AB61" s="35"/>
      <c r="AC61" s="35"/>
      <c r="AD61" s="35"/>
      <c r="AE61" s="35"/>
    </row>
    <row r="62" spans="1:31">
      <c r="B62" s="21"/>
      <c r="L62" s="21"/>
    </row>
    <row r="63" spans="1:31">
      <c r="B63" s="21"/>
      <c r="L63" s="21"/>
    </row>
    <row r="64" spans="1:31">
      <c r="B64" s="21"/>
      <c r="L64" s="21"/>
    </row>
    <row r="65" spans="1:31" s="2" customFormat="1" ht="12.75">
      <c r="A65" s="35"/>
      <c r="B65" s="40"/>
      <c r="C65" s="35"/>
      <c r="D65" s="137" t="s">
        <v>49</v>
      </c>
      <c r="E65" s="143"/>
      <c r="F65" s="143"/>
      <c r="G65" s="137" t="s">
        <v>50</v>
      </c>
      <c r="H65" s="143"/>
      <c r="I65" s="143"/>
      <c r="J65" s="143"/>
      <c r="K65" s="143"/>
      <c r="L65" s="52"/>
      <c r="S65" s="35"/>
      <c r="T65" s="35"/>
      <c r="U65" s="35"/>
      <c r="V65" s="35"/>
      <c r="W65" s="35"/>
      <c r="X65" s="35"/>
      <c r="Y65" s="35"/>
      <c r="Z65" s="35"/>
      <c r="AA65" s="35"/>
      <c r="AB65" s="35"/>
      <c r="AC65" s="35"/>
      <c r="AD65" s="35"/>
      <c r="AE65" s="35"/>
    </row>
    <row r="66" spans="1:31">
      <c r="B66" s="21"/>
      <c r="L66" s="21"/>
    </row>
    <row r="67" spans="1:31">
      <c r="B67" s="21"/>
      <c r="L67" s="21"/>
    </row>
    <row r="68" spans="1:31">
      <c r="B68" s="21"/>
      <c r="L68" s="21"/>
    </row>
    <row r="69" spans="1:31">
      <c r="B69" s="21"/>
      <c r="L69" s="21"/>
    </row>
    <row r="70" spans="1:31">
      <c r="B70" s="21"/>
      <c r="L70" s="21"/>
    </row>
    <row r="71" spans="1:31">
      <c r="B71" s="21"/>
      <c r="L71" s="21"/>
    </row>
    <row r="72" spans="1:31">
      <c r="B72" s="21"/>
      <c r="L72" s="21"/>
    </row>
    <row r="73" spans="1:31">
      <c r="B73" s="21"/>
      <c r="L73" s="21"/>
    </row>
    <row r="74" spans="1:31">
      <c r="B74" s="21"/>
      <c r="L74" s="21"/>
    </row>
    <row r="75" spans="1:31">
      <c r="B75" s="21"/>
      <c r="L75" s="21"/>
    </row>
    <row r="76" spans="1:31" s="2" customFormat="1" ht="12.75">
      <c r="A76" s="35"/>
      <c r="B76" s="40"/>
      <c r="C76" s="35"/>
      <c r="D76" s="139" t="s">
        <v>47</v>
      </c>
      <c r="E76" s="140"/>
      <c r="F76" s="141" t="s">
        <v>48</v>
      </c>
      <c r="G76" s="139" t="s">
        <v>47</v>
      </c>
      <c r="H76" s="140"/>
      <c r="I76" s="140"/>
      <c r="J76" s="142" t="s">
        <v>48</v>
      </c>
      <c r="K76" s="140"/>
      <c r="L76" s="52"/>
      <c r="S76" s="35"/>
      <c r="T76" s="35"/>
      <c r="U76" s="35"/>
      <c r="V76" s="35"/>
      <c r="W76" s="35"/>
      <c r="X76" s="35"/>
      <c r="Y76" s="35"/>
      <c r="Z76" s="35"/>
      <c r="AA76" s="35"/>
      <c r="AB76" s="35"/>
      <c r="AC76" s="35"/>
      <c r="AD76" s="35"/>
      <c r="AE76" s="35"/>
    </row>
    <row r="77" spans="1:31" s="2" customFormat="1" ht="14.45" customHeight="1">
      <c r="A77" s="35"/>
      <c r="B77" s="144"/>
      <c r="C77" s="145"/>
      <c r="D77" s="145"/>
      <c r="E77" s="145"/>
      <c r="F77" s="145"/>
      <c r="G77" s="145"/>
      <c r="H77" s="145"/>
      <c r="I77" s="145"/>
      <c r="J77" s="145"/>
      <c r="K77" s="145"/>
      <c r="L77" s="52"/>
      <c r="S77" s="35"/>
      <c r="T77" s="35"/>
      <c r="U77" s="35"/>
      <c r="V77" s="35"/>
      <c r="W77" s="35"/>
      <c r="X77" s="35"/>
      <c r="Y77" s="35"/>
      <c r="Z77" s="35"/>
      <c r="AA77" s="35"/>
      <c r="AB77" s="35"/>
      <c r="AC77" s="35"/>
      <c r="AD77" s="35"/>
      <c r="AE77" s="35"/>
    </row>
    <row r="81" spans="1:31" s="2" customFormat="1" ht="6.95" customHeight="1">
      <c r="A81" s="35"/>
      <c r="B81" s="146"/>
      <c r="C81" s="147"/>
      <c r="D81" s="147"/>
      <c r="E81" s="147"/>
      <c r="F81" s="147"/>
      <c r="G81" s="147"/>
      <c r="H81" s="147"/>
      <c r="I81" s="147"/>
      <c r="J81" s="147"/>
      <c r="K81" s="147"/>
      <c r="L81" s="52"/>
      <c r="S81" s="35"/>
      <c r="T81" s="35"/>
      <c r="U81" s="35"/>
      <c r="V81" s="35"/>
      <c r="W81" s="35"/>
      <c r="X81" s="35"/>
      <c r="Y81" s="35"/>
      <c r="Z81" s="35"/>
      <c r="AA81" s="35"/>
      <c r="AB81" s="35"/>
      <c r="AC81" s="35"/>
      <c r="AD81" s="35"/>
      <c r="AE81" s="35"/>
    </row>
    <row r="82" spans="1:31" s="2" customFormat="1" ht="24.95" customHeight="1">
      <c r="A82" s="35"/>
      <c r="B82" s="36"/>
      <c r="C82" s="24" t="s">
        <v>242</v>
      </c>
      <c r="D82" s="37"/>
      <c r="E82" s="37"/>
      <c r="F82" s="37"/>
      <c r="G82" s="37"/>
      <c r="H82" s="37"/>
      <c r="I82" s="37"/>
      <c r="J82" s="37"/>
      <c r="K82" s="37"/>
      <c r="L82" s="52"/>
      <c r="S82" s="35"/>
      <c r="T82" s="35"/>
      <c r="U82" s="35"/>
      <c r="V82" s="35"/>
      <c r="W82" s="35"/>
      <c r="X82" s="35"/>
      <c r="Y82" s="35"/>
      <c r="Z82" s="35"/>
      <c r="AA82" s="35"/>
      <c r="AB82" s="35"/>
      <c r="AC82" s="35"/>
      <c r="AD82" s="35"/>
      <c r="AE82" s="35"/>
    </row>
    <row r="83" spans="1:31" s="2" customFormat="1" ht="6.95" customHeight="1">
      <c r="A83" s="35"/>
      <c r="B83" s="36"/>
      <c r="C83" s="37"/>
      <c r="D83" s="37"/>
      <c r="E83" s="37"/>
      <c r="F83" s="37"/>
      <c r="G83" s="37"/>
      <c r="H83" s="37"/>
      <c r="I83" s="37"/>
      <c r="J83" s="37"/>
      <c r="K83" s="37"/>
      <c r="L83" s="52"/>
      <c r="S83" s="35"/>
      <c r="T83" s="35"/>
      <c r="U83" s="35"/>
      <c r="V83" s="35"/>
      <c r="W83" s="35"/>
      <c r="X83" s="35"/>
      <c r="Y83" s="35"/>
      <c r="Z83" s="35"/>
      <c r="AA83" s="35"/>
      <c r="AB83" s="35"/>
      <c r="AC83" s="35"/>
      <c r="AD83" s="35"/>
      <c r="AE83" s="35"/>
    </row>
    <row r="84" spans="1:31" s="2" customFormat="1" ht="12" customHeight="1">
      <c r="A84" s="35"/>
      <c r="B84" s="36"/>
      <c r="C84" s="30" t="s">
        <v>15</v>
      </c>
      <c r="D84" s="37"/>
      <c r="E84" s="37"/>
      <c r="F84" s="37"/>
      <c r="G84" s="37"/>
      <c r="H84" s="37"/>
      <c r="I84" s="37"/>
      <c r="J84" s="37"/>
      <c r="K84" s="37"/>
      <c r="L84" s="52"/>
      <c r="S84" s="35"/>
      <c r="T84" s="35"/>
      <c r="U84" s="35"/>
      <c r="V84" s="35"/>
      <c r="W84" s="35"/>
      <c r="X84" s="35"/>
      <c r="Y84" s="35"/>
      <c r="Z84" s="35"/>
      <c r="AA84" s="35"/>
      <c r="AB84" s="35"/>
      <c r="AC84" s="35"/>
      <c r="AD84" s="35"/>
      <c r="AE84" s="35"/>
    </row>
    <row r="85" spans="1:31" s="2" customFormat="1" ht="16.5" customHeight="1">
      <c r="A85" s="35"/>
      <c r="B85" s="36"/>
      <c r="C85" s="37"/>
      <c r="D85" s="37"/>
      <c r="E85" s="410" t="str">
        <f>E7</f>
        <v>Modernizace teplárny OB6</v>
      </c>
      <c r="F85" s="411"/>
      <c r="G85" s="411"/>
      <c r="H85" s="411"/>
      <c r="I85" s="37"/>
      <c r="J85" s="37"/>
      <c r="K85" s="37"/>
      <c r="L85" s="52"/>
      <c r="S85" s="35"/>
      <c r="T85" s="35"/>
      <c r="U85" s="35"/>
      <c r="V85" s="35"/>
      <c r="W85" s="35"/>
      <c r="X85" s="35"/>
      <c r="Y85" s="35"/>
      <c r="Z85" s="35"/>
      <c r="AA85" s="35"/>
      <c r="AB85" s="35"/>
      <c r="AC85" s="35"/>
      <c r="AD85" s="35"/>
      <c r="AE85" s="35"/>
    </row>
    <row r="86" spans="1:31" s="1" customFormat="1" ht="12" customHeight="1">
      <c r="B86" s="22"/>
      <c r="C86" s="30" t="s">
        <v>241</v>
      </c>
      <c r="D86" s="23"/>
      <c r="E86" s="23"/>
      <c r="F86" s="23"/>
      <c r="G86" s="23"/>
      <c r="H86" s="23"/>
      <c r="I86" s="23"/>
      <c r="J86" s="23"/>
      <c r="K86" s="23"/>
      <c r="L86" s="21"/>
    </row>
    <row r="87" spans="1:31" s="2" customFormat="1" ht="23.25" customHeight="1">
      <c r="A87" s="35"/>
      <c r="B87" s="36"/>
      <c r="C87" s="37"/>
      <c r="D87" s="37"/>
      <c r="E87" s="410" t="s">
        <v>5433</v>
      </c>
      <c r="F87" s="409"/>
      <c r="G87" s="409"/>
      <c r="H87" s="409"/>
      <c r="I87" s="37"/>
      <c r="J87" s="37"/>
      <c r="K87" s="37"/>
      <c r="L87" s="52"/>
      <c r="S87" s="35"/>
      <c r="T87" s="35"/>
      <c r="U87" s="35"/>
      <c r="V87" s="35"/>
      <c r="W87" s="35"/>
      <c r="X87" s="35"/>
      <c r="Y87" s="35"/>
      <c r="Z87" s="35"/>
      <c r="AA87" s="35"/>
      <c r="AB87" s="35"/>
      <c r="AC87" s="35"/>
      <c r="AD87" s="35"/>
      <c r="AE87" s="35"/>
    </row>
    <row r="88" spans="1:31" s="2" customFormat="1" ht="12" customHeight="1">
      <c r="A88" s="35"/>
      <c r="B88" s="36"/>
      <c r="C88" s="30" t="s">
        <v>432</v>
      </c>
      <c r="D88" s="37"/>
      <c r="E88" s="37"/>
      <c r="F88" s="37"/>
      <c r="G88" s="37"/>
      <c r="H88" s="37"/>
      <c r="I88" s="37"/>
      <c r="J88" s="37"/>
      <c r="K88" s="37"/>
      <c r="L88" s="52"/>
      <c r="S88" s="35"/>
      <c r="T88" s="35"/>
      <c r="U88" s="35"/>
      <c r="V88" s="35"/>
      <c r="W88" s="35"/>
      <c r="X88" s="35"/>
      <c r="Y88" s="35"/>
      <c r="Z88" s="35"/>
      <c r="AA88" s="35"/>
      <c r="AB88" s="35"/>
      <c r="AC88" s="35"/>
      <c r="AD88" s="35"/>
      <c r="AE88" s="35"/>
    </row>
    <row r="89" spans="1:31" s="2" customFormat="1" ht="16.5" customHeight="1">
      <c r="A89" s="35"/>
      <c r="B89" s="36"/>
      <c r="C89" s="37"/>
      <c r="D89" s="37"/>
      <c r="E89" s="384" t="str">
        <f>E11</f>
        <v>SO 201-202.2-D1.4.5 - Přípojka SO 201_306</v>
      </c>
      <c r="F89" s="409"/>
      <c r="G89" s="409"/>
      <c r="H89" s="409"/>
      <c r="I89" s="37"/>
      <c r="J89" s="37"/>
      <c r="K89" s="37"/>
      <c r="L89" s="52"/>
      <c r="S89" s="35"/>
      <c r="T89" s="35"/>
      <c r="U89" s="35"/>
      <c r="V89" s="35"/>
      <c r="W89" s="35"/>
      <c r="X89" s="35"/>
      <c r="Y89" s="35"/>
      <c r="Z89" s="35"/>
      <c r="AA89" s="35"/>
      <c r="AB89" s="35"/>
      <c r="AC89" s="35"/>
      <c r="AD89" s="35"/>
      <c r="AE89" s="35"/>
    </row>
    <row r="90" spans="1:31" s="2" customFormat="1" ht="6.95" customHeight="1">
      <c r="A90" s="35"/>
      <c r="B90" s="36"/>
      <c r="C90" s="37"/>
      <c r="D90" s="37"/>
      <c r="E90" s="37"/>
      <c r="F90" s="37"/>
      <c r="G90" s="37"/>
      <c r="H90" s="37"/>
      <c r="I90" s="37"/>
      <c r="J90" s="37"/>
      <c r="K90" s="37"/>
      <c r="L90" s="52"/>
      <c r="S90" s="35"/>
      <c r="T90" s="35"/>
      <c r="U90" s="35"/>
      <c r="V90" s="35"/>
      <c r="W90" s="35"/>
      <c r="X90" s="35"/>
      <c r="Y90" s="35"/>
      <c r="Z90" s="35"/>
      <c r="AA90" s="35"/>
      <c r="AB90" s="35"/>
      <c r="AC90" s="35"/>
      <c r="AD90" s="35"/>
      <c r="AE90" s="35"/>
    </row>
    <row r="91" spans="1:31" s="2" customFormat="1" ht="12" customHeight="1">
      <c r="A91" s="35"/>
      <c r="B91" s="36"/>
      <c r="C91" s="30" t="s">
        <v>19</v>
      </c>
      <c r="D91" s="37"/>
      <c r="E91" s="37"/>
      <c r="F91" s="28" t="str">
        <f>F14</f>
        <v>Mladá Boleslav</v>
      </c>
      <c r="G91" s="37"/>
      <c r="H91" s="37"/>
      <c r="I91" s="30" t="s">
        <v>21</v>
      </c>
      <c r="J91" s="67">
        <f>IF(J14="","",J14)</f>
        <v>45363</v>
      </c>
      <c r="K91" s="37"/>
      <c r="L91" s="52"/>
      <c r="S91" s="35"/>
      <c r="T91" s="35"/>
      <c r="U91" s="35"/>
      <c r="V91" s="35"/>
      <c r="W91" s="35"/>
      <c r="X91" s="35"/>
      <c r="Y91" s="35"/>
      <c r="Z91" s="35"/>
      <c r="AA91" s="35"/>
      <c r="AB91" s="35"/>
      <c r="AC91" s="35"/>
      <c r="AD91" s="35"/>
      <c r="AE91" s="35"/>
    </row>
    <row r="92" spans="1:31" s="2" customFormat="1" ht="6.95" customHeight="1">
      <c r="A92" s="35"/>
      <c r="B92" s="36"/>
      <c r="C92" s="37"/>
      <c r="D92" s="37"/>
      <c r="E92" s="37"/>
      <c r="F92" s="37"/>
      <c r="G92" s="37"/>
      <c r="H92" s="37"/>
      <c r="I92" s="37"/>
      <c r="J92" s="37"/>
      <c r="K92" s="37"/>
      <c r="L92" s="52"/>
      <c r="S92" s="35"/>
      <c r="T92" s="35"/>
      <c r="U92" s="35"/>
      <c r="V92" s="35"/>
      <c r="W92" s="35"/>
      <c r="X92" s="35"/>
      <c r="Y92" s="35"/>
      <c r="Z92" s="35"/>
      <c r="AA92" s="35"/>
      <c r="AB92" s="35"/>
      <c r="AC92" s="35"/>
      <c r="AD92" s="35"/>
      <c r="AE92" s="35"/>
    </row>
    <row r="93" spans="1:31" s="2" customFormat="1" ht="15.2" customHeight="1">
      <c r="A93" s="35"/>
      <c r="B93" s="36"/>
      <c r="C93" s="30" t="s">
        <v>22</v>
      </c>
      <c r="D93" s="37"/>
      <c r="E93" s="37"/>
      <c r="F93" s="28" t="str">
        <f>E17</f>
        <v xml:space="preserve">ŠKO-ENERGO s.r.o. </v>
      </c>
      <c r="G93" s="37"/>
      <c r="H93" s="37"/>
      <c r="I93" s="30" t="s">
        <v>28</v>
      </c>
      <c r="J93" s="33" t="str">
        <f>E23</f>
        <v>AFRY CZ s.r.o.</v>
      </c>
      <c r="K93" s="37"/>
      <c r="L93" s="52"/>
      <c r="S93" s="35"/>
      <c r="T93" s="35"/>
      <c r="U93" s="35"/>
      <c r="V93" s="35"/>
      <c r="W93" s="35"/>
      <c r="X93" s="35"/>
      <c r="Y93" s="35"/>
      <c r="Z93" s="35"/>
      <c r="AA93" s="35"/>
      <c r="AB93" s="35"/>
      <c r="AC93" s="35"/>
      <c r="AD93" s="35"/>
      <c r="AE93" s="35"/>
    </row>
    <row r="94" spans="1:31" s="2" customFormat="1" ht="15.2" customHeight="1">
      <c r="A94" s="35"/>
      <c r="B94" s="36"/>
      <c r="C94" s="30" t="s">
        <v>26</v>
      </c>
      <c r="D94" s="37"/>
      <c r="E94" s="37"/>
      <c r="F94" s="28" t="str">
        <f>IF(E20="","",E20)</f>
        <v>Vyplň údaj</v>
      </c>
      <c r="G94" s="37"/>
      <c r="H94" s="37"/>
      <c r="I94" s="30" t="s">
        <v>31</v>
      </c>
      <c r="J94" s="33" t="str">
        <f>E26</f>
        <v>AFRY CZ s.r.o.</v>
      </c>
      <c r="K94" s="37"/>
      <c r="L94" s="52"/>
      <c r="S94" s="35"/>
      <c r="T94" s="35"/>
      <c r="U94" s="35"/>
      <c r="V94" s="35"/>
      <c r="W94" s="35"/>
      <c r="X94" s="35"/>
      <c r="Y94" s="35"/>
      <c r="Z94" s="35"/>
      <c r="AA94" s="35"/>
      <c r="AB94" s="35"/>
      <c r="AC94" s="35"/>
      <c r="AD94" s="35"/>
      <c r="AE94" s="35"/>
    </row>
    <row r="95" spans="1:31" s="2" customFormat="1" ht="10.35" customHeight="1">
      <c r="A95" s="35"/>
      <c r="B95" s="36"/>
      <c r="C95" s="37"/>
      <c r="D95" s="37"/>
      <c r="E95" s="37"/>
      <c r="F95" s="37"/>
      <c r="G95" s="37"/>
      <c r="H95" s="37"/>
      <c r="I95" s="37"/>
      <c r="J95" s="37"/>
      <c r="K95" s="37"/>
      <c r="L95" s="52"/>
      <c r="S95" s="35"/>
      <c r="T95" s="35"/>
      <c r="U95" s="35"/>
      <c r="V95" s="35"/>
      <c r="W95" s="35"/>
      <c r="X95" s="35"/>
      <c r="Y95" s="35"/>
      <c r="Z95" s="35"/>
      <c r="AA95" s="35"/>
      <c r="AB95" s="35"/>
      <c r="AC95" s="35"/>
      <c r="AD95" s="35"/>
      <c r="AE95" s="35"/>
    </row>
    <row r="96" spans="1:31" s="2" customFormat="1" ht="29.25" customHeight="1">
      <c r="A96" s="35"/>
      <c r="B96" s="36"/>
      <c r="C96" s="148" t="s">
        <v>243</v>
      </c>
      <c r="D96" s="149"/>
      <c r="E96" s="149"/>
      <c r="F96" s="149"/>
      <c r="G96" s="149"/>
      <c r="H96" s="149"/>
      <c r="I96" s="149"/>
      <c r="J96" s="150" t="s">
        <v>7631</v>
      </c>
      <c r="K96" s="149"/>
      <c r="L96" s="52"/>
      <c r="S96" s="35"/>
      <c r="T96" s="35"/>
      <c r="U96" s="35"/>
      <c r="V96" s="35"/>
      <c r="W96" s="35"/>
      <c r="X96" s="35"/>
      <c r="Y96" s="35"/>
      <c r="Z96" s="35"/>
      <c r="AA96" s="35"/>
      <c r="AB96" s="35"/>
      <c r="AC96" s="35"/>
      <c r="AD96" s="35"/>
      <c r="AE96" s="35"/>
    </row>
    <row r="97" spans="1:47" s="2" customFormat="1" ht="10.35" customHeight="1">
      <c r="A97" s="35"/>
      <c r="B97" s="36"/>
      <c r="C97" s="37"/>
      <c r="D97" s="37"/>
      <c r="E97" s="37"/>
      <c r="F97" s="37"/>
      <c r="G97" s="37"/>
      <c r="H97" s="37"/>
      <c r="I97" s="37"/>
      <c r="J97" s="37"/>
      <c r="K97" s="37"/>
      <c r="L97" s="52"/>
      <c r="S97" s="35"/>
      <c r="T97" s="35"/>
      <c r="U97" s="35"/>
      <c r="V97" s="35"/>
      <c r="W97" s="35"/>
      <c r="X97" s="35"/>
      <c r="Y97" s="35"/>
      <c r="Z97" s="35"/>
      <c r="AA97" s="35"/>
      <c r="AB97" s="35"/>
      <c r="AC97" s="35"/>
      <c r="AD97" s="35"/>
      <c r="AE97" s="35"/>
    </row>
    <row r="98" spans="1:47" s="2" customFormat="1" ht="22.9" customHeight="1">
      <c r="A98" s="35"/>
      <c r="B98" s="36"/>
      <c r="C98" s="151" t="s">
        <v>244</v>
      </c>
      <c r="D98" s="37"/>
      <c r="E98" s="37"/>
      <c r="F98" s="37"/>
      <c r="G98" s="37"/>
      <c r="H98" s="37"/>
      <c r="I98" s="37"/>
      <c r="J98" s="85">
        <f>J126</f>
        <v>0</v>
      </c>
      <c r="K98" s="37"/>
      <c r="L98" s="52"/>
      <c r="S98" s="35"/>
      <c r="T98" s="35"/>
      <c r="U98" s="35"/>
      <c r="V98" s="35"/>
      <c r="W98" s="35"/>
      <c r="X98" s="35"/>
      <c r="Y98" s="35"/>
      <c r="Z98" s="35"/>
      <c r="AA98" s="35"/>
      <c r="AB98" s="35"/>
      <c r="AC98" s="35"/>
      <c r="AD98" s="35"/>
      <c r="AE98" s="35"/>
      <c r="AU98" s="18" t="s">
        <v>245</v>
      </c>
    </row>
    <row r="99" spans="1:47" s="9" customFormat="1" ht="24.95" customHeight="1">
      <c r="B99" s="152"/>
      <c r="C99" s="153"/>
      <c r="D99" s="154" t="s">
        <v>246</v>
      </c>
      <c r="E99" s="155"/>
      <c r="F99" s="155"/>
      <c r="G99" s="155"/>
      <c r="H99" s="155"/>
      <c r="I99" s="155"/>
      <c r="J99" s="156">
        <f>J127</f>
        <v>0</v>
      </c>
      <c r="K99" s="153"/>
      <c r="L99" s="157"/>
    </row>
    <row r="100" spans="1:47" s="10" customFormat="1" ht="19.899999999999999" customHeight="1">
      <c r="B100" s="158"/>
      <c r="C100" s="103"/>
      <c r="D100" s="159" t="s">
        <v>331</v>
      </c>
      <c r="E100" s="160"/>
      <c r="F100" s="160"/>
      <c r="G100" s="160"/>
      <c r="H100" s="160"/>
      <c r="I100" s="160"/>
      <c r="J100" s="161">
        <f>J128</f>
        <v>0</v>
      </c>
      <c r="K100" s="103"/>
      <c r="L100" s="162"/>
    </row>
    <row r="101" spans="1:47" s="10" customFormat="1" ht="19.899999999999999" customHeight="1">
      <c r="B101" s="158"/>
      <c r="C101" s="103"/>
      <c r="D101" s="159" t="s">
        <v>435</v>
      </c>
      <c r="E101" s="160"/>
      <c r="F101" s="160"/>
      <c r="G101" s="160"/>
      <c r="H101" s="160"/>
      <c r="I101" s="160"/>
      <c r="J101" s="161">
        <f>J146</f>
        <v>0</v>
      </c>
      <c r="K101" s="103"/>
      <c r="L101" s="162"/>
    </row>
    <row r="102" spans="1:47" s="10" customFormat="1" ht="19.899999999999999" customHeight="1">
      <c r="B102" s="158"/>
      <c r="C102" s="103"/>
      <c r="D102" s="159" t="s">
        <v>1654</v>
      </c>
      <c r="E102" s="160"/>
      <c r="F102" s="160"/>
      <c r="G102" s="160"/>
      <c r="H102" s="160"/>
      <c r="I102" s="160"/>
      <c r="J102" s="161">
        <f>J150</f>
        <v>0</v>
      </c>
      <c r="K102" s="103"/>
      <c r="L102" s="162"/>
    </row>
    <row r="103" spans="1:47" s="10" customFormat="1" ht="19.899999999999999" customHeight="1">
      <c r="B103" s="158"/>
      <c r="C103" s="103"/>
      <c r="D103" s="159" t="s">
        <v>248</v>
      </c>
      <c r="E103" s="160"/>
      <c r="F103" s="160"/>
      <c r="G103" s="160"/>
      <c r="H103" s="160"/>
      <c r="I103" s="160"/>
      <c r="J103" s="161">
        <f>J162</f>
        <v>0</v>
      </c>
      <c r="K103" s="103"/>
      <c r="L103" s="162"/>
    </row>
    <row r="104" spans="1:47" s="10" customFormat="1" ht="19.899999999999999" customHeight="1">
      <c r="B104" s="158"/>
      <c r="C104" s="103"/>
      <c r="D104" s="159" t="s">
        <v>333</v>
      </c>
      <c r="E104" s="160"/>
      <c r="F104" s="160"/>
      <c r="G104" s="160"/>
      <c r="H104" s="160"/>
      <c r="I104" s="160"/>
      <c r="J104" s="161">
        <f>J171</f>
        <v>0</v>
      </c>
      <c r="K104" s="103"/>
      <c r="L104" s="162"/>
    </row>
    <row r="105" spans="1:47" s="2" customFormat="1" ht="21.75" customHeight="1">
      <c r="A105" s="35"/>
      <c r="B105" s="36"/>
      <c r="C105" s="37"/>
      <c r="D105" s="37"/>
      <c r="E105" s="37"/>
      <c r="F105" s="37"/>
      <c r="G105" s="37"/>
      <c r="H105" s="37"/>
      <c r="I105" s="37"/>
      <c r="J105" s="37"/>
      <c r="K105" s="37"/>
      <c r="L105" s="52"/>
      <c r="S105" s="35"/>
      <c r="T105" s="35"/>
      <c r="U105" s="35"/>
      <c r="V105" s="35"/>
      <c r="W105" s="35"/>
      <c r="X105" s="35"/>
      <c r="Y105" s="35"/>
      <c r="Z105" s="35"/>
      <c r="AA105" s="35"/>
      <c r="AB105" s="35"/>
      <c r="AC105" s="35"/>
      <c r="AD105" s="35"/>
      <c r="AE105" s="35"/>
    </row>
    <row r="106" spans="1:47" s="2" customFormat="1" ht="6.95" customHeight="1">
      <c r="A106" s="35"/>
      <c r="B106" s="55"/>
      <c r="C106" s="56"/>
      <c r="D106" s="56"/>
      <c r="E106" s="56"/>
      <c r="F106" s="56"/>
      <c r="G106" s="56"/>
      <c r="H106" s="56"/>
      <c r="I106" s="56"/>
      <c r="J106" s="56"/>
      <c r="K106" s="56"/>
      <c r="L106" s="52"/>
      <c r="S106" s="35"/>
      <c r="T106" s="35"/>
      <c r="U106" s="35"/>
      <c r="V106" s="35"/>
      <c r="W106" s="35"/>
      <c r="X106" s="35"/>
      <c r="Y106" s="35"/>
      <c r="Z106" s="35"/>
      <c r="AA106" s="35"/>
      <c r="AB106" s="35"/>
      <c r="AC106" s="35"/>
      <c r="AD106" s="35"/>
      <c r="AE106" s="35"/>
    </row>
    <row r="110" spans="1:47" s="2" customFormat="1" ht="6.95" customHeight="1">
      <c r="A110" s="35"/>
      <c r="B110" s="57"/>
      <c r="C110" s="58"/>
      <c r="D110" s="58"/>
      <c r="E110" s="58"/>
      <c r="F110" s="58"/>
      <c r="G110" s="58"/>
      <c r="H110" s="58"/>
      <c r="I110" s="58"/>
      <c r="J110" s="58"/>
      <c r="K110" s="58"/>
      <c r="L110" s="52"/>
      <c r="S110" s="35"/>
      <c r="T110" s="35"/>
      <c r="U110" s="35"/>
      <c r="V110" s="35"/>
      <c r="W110" s="35"/>
      <c r="X110" s="35"/>
      <c r="Y110" s="35"/>
      <c r="Z110" s="35"/>
      <c r="AA110" s="35"/>
      <c r="AB110" s="35"/>
      <c r="AC110" s="35"/>
      <c r="AD110" s="35"/>
      <c r="AE110" s="35"/>
    </row>
    <row r="111" spans="1:47" s="2" customFormat="1" ht="24.95" customHeight="1">
      <c r="A111" s="35"/>
      <c r="B111" s="36"/>
      <c r="C111" s="24" t="s">
        <v>249</v>
      </c>
      <c r="D111" s="37"/>
      <c r="E111" s="37"/>
      <c r="F111" s="37"/>
      <c r="G111" s="37"/>
      <c r="H111" s="37"/>
      <c r="I111" s="37"/>
      <c r="J111" s="37"/>
      <c r="K111" s="37"/>
      <c r="L111" s="52"/>
      <c r="S111" s="35"/>
      <c r="T111" s="35"/>
      <c r="U111" s="35"/>
      <c r="V111" s="35"/>
      <c r="W111" s="35"/>
      <c r="X111" s="35"/>
      <c r="Y111" s="35"/>
      <c r="Z111" s="35"/>
      <c r="AA111" s="35"/>
      <c r="AB111" s="35"/>
      <c r="AC111" s="35"/>
      <c r="AD111" s="35"/>
      <c r="AE111" s="35"/>
    </row>
    <row r="112" spans="1:47" s="2" customFormat="1" ht="6.95" customHeight="1">
      <c r="A112" s="35"/>
      <c r="B112" s="36"/>
      <c r="C112" s="37"/>
      <c r="D112" s="37"/>
      <c r="E112" s="37"/>
      <c r="F112" s="37"/>
      <c r="G112" s="37"/>
      <c r="H112" s="37"/>
      <c r="I112" s="37"/>
      <c r="J112" s="37"/>
      <c r="K112" s="37"/>
      <c r="L112" s="52"/>
      <c r="S112" s="35"/>
      <c r="T112" s="35"/>
      <c r="U112" s="35"/>
      <c r="V112" s="35"/>
      <c r="W112" s="35"/>
      <c r="X112" s="35"/>
      <c r="Y112" s="35"/>
      <c r="Z112" s="35"/>
      <c r="AA112" s="35"/>
      <c r="AB112" s="35"/>
      <c r="AC112" s="35"/>
      <c r="AD112" s="35"/>
      <c r="AE112" s="35"/>
    </row>
    <row r="113" spans="1:63" s="2" customFormat="1" ht="12" customHeight="1">
      <c r="A113" s="35"/>
      <c r="B113" s="36"/>
      <c r="C113" s="30" t="s">
        <v>15</v>
      </c>
      <c r="D113" s="37"/>
      <c r="E113" s="37"/>
      <c r="F113" s="37"/>
      <c r="G113" s="37"/>
      <c r="H113" s="37"/>
      <c r="I113" s="37"/>
      <c r="J113" s="37"/>
      <c r="K113" s="37"/>
      <c r="L113" s="52"/>
      <c r="S113" s="35"/>
      <c r="T113" s="35"/>
      <c r="U113" s="35"/>
      <c r="V113" s="35"/>
      <c r="W113" s="35"/>
      <c r="X113" s="35"/>
      <c r="Y113" s="35"/>
      <c r="Z113" s="35"/>
      <c r="AA113" s="35"/>
      <c r="AB113" s="35"/>
      <c r="AC113" s="35"/>
      <c r="AD113" s="35"/>
      <c r="AE113" s="35"/>
    </row>
    <row r="114" spans="1:63" s="2" customFormat="1" ht="16.5" customHeight="1">
      <c r="A114" s="35"/>
      <c r="B114" s="36"/>
      <c r="C114" s="37"/>
      <c r="D114" s="37"/>
      <c r="E114" s="410" t="str">
        <f>E7</f>
        <v>Modernizace teplárny OB6</v>
      </c>
      <c r="F114" s="411"/>
      <c r="G114" s="411"/>
      <c r="H114" s="411"/>
      <c r="I114" s="37"/>
      <c r="J114" s="37"/>
      <c r="K114" s="37"/>
      <c r="L114" s="52"/>
      <c r="S114" s="35"/>
      <c r="T114" s="35"/>
      <c r="U114" s="35"/>
      <c r="V114" s="35"/>
      <c r="W114" s="35"/>
      <c r="X114" s="35"/>
      <c r="Y114" s="35"/>
      <c r="Z114" s="35"/>
      <c r="AA114" s="35"/>
      <c r="AB114" s="35"/>
      <c r="AC114" s="35"/>
      <c r="AD114" s="35"/>
      <c r="AE114" s="35"/>
    </row>
    <row r="115" spans="1:63" s="1" customFormat="1" ht="12" customHeight="1">
      <c r="B115" s="22"/>
      <c r="C115" s="30" t="s">
        <v>241</v>
      </c>
      <c r="D115" s="23"/>
      <c r="E115" s="23"/>
      <c r="F115" s="23"/>
      <c r="G115" s="23"/>
      <c r="H115" s="23"/>
      <c r="I115" s="23"/>
      <c r="J115" s="23"/>
      <c r="K115" s="23"/>
      <c r="L115" s="21"/>
    </row>
    <row r="116" spans="1:63" s="2" customFormat="1" ht="23.25" customHeight="1">
      <c r="A116" s="35"/>
      <c r="B116" s="36"/>
      <c r="C116" s="37"/>
      <c r="D116" s="37"/>
      <c r="E116" s="410" t="s">
        <v>5433</v>
      </c>
      <c r="F116" s="409"/>
      <c r="G116" s="409"/>
      <c r="H116" s="409"/>
      <c r="I116" s="37"/>
      <c r="J116" s="37"/>
      <c r="K116" s="37"/>
      <c r="L116" s="52"/>
      <c r="S116" s="35"/>
      <c r="T116" s="35"/>
      <c r="U116" s="35"/>
      <c r="V116" s="35"/>
      <c r="W116" s="35"/>
      <c r="X116" s="35"/>
      <c r="Y116" s="35"/>
      <c r="Z116" s="35"/>
      <c r="AA116" s="35"/>
      <c r="AB116" s="35"/>
      <c r="AC116" s="35"/>
      <c r="AD116" s="35"/>
      <c r="AE116" s="35"/>
    </row>
    <row r="117" spans="1:63" s="2" customFormat="1" ht="12" customHeight="1">
      <c r="A117" s="35"/>
      <c r="B117" s="36"/>
      <c r="C117" s="30" t="s">
        <v>432</v>
      </c>
      <c r="D117" s="37"/>
      <c r="E117" s="37"/>
      <c r="F117" s="37"/>
      <c r="G117" s="37"/>
      <c r="H117" s="37"/>
      <c r="I117" s="37"/>
      <c r="J117" s="37"/>
      <c r="K117" s="37"/>
      <c r="L117" s="52"/>
      <c r="S117" s="35"/>
      <c r="T117" s="35"/>
      <c r="U117" s="35"/>
      <c r="V117" s="35"/>
      <c r="W117" s="35"/>
      <c r="X117" s="35"/>
      <c r="Y117" s="35"/>
      <c r="Z117" s="35"/>
      <c r="AA117" s="35"/>
      <c r="AB117" s="35"/>
      <c r="AC117" s="35"/>
      <c r="AD117" s="35"/>
      <c r="AE117" s="35"/>
    </row>
    <row r="118" spans="1:63" s="2" customFormat="1" ht="16.5" customHeight="1">
      <c r="A118" s="35"/>
      <c r="B118" s="36"/>
      <c r="C118" s="37"/>
      <c r="D118" s="37"/>
      <c r="E118" s="384" t="str">
        <f>E11</f>
        <v>SO 201-202.2-D1.4.5 - Přípojka SO 201_306</v>
      </c>
      <c r="F118" s="409"/>
      <c r="G118" s="409"/>
      <c r="H118" s="409"/>
      <c r="I118" s="37"/>
      <c r="J118" s="37"/>
      <c r="K118" s="37"/>
      <c r="L118" s="52"/>
      <c r="S118" s="35"/>
      <c r="T118" s="35"/>
      <c r="U118" s="35"/>
      <c r="V118" s="35"/>
      <c r="W118" s="35"/>
      <c r="X118" s="35"/>
      <c r="Y118" s="35"/>
      <c r="Z118" s="35"/>
      <c r="AA118" s="35"/>
      <c r="AB118" s="35"/>
      <c r="AC118" s="35"/>
      <c r="AD118" s="35"/>
      <c r="AE118" s="35"/>
    </row>
    <row r="119" spans="1:63" s="2" customFormat="1" ht="6.95" customHeight="1">
      <c r="A119" s="35"/>
      <c r="B119" s="36"/>
      <c r="C119" s="37"/>
      <c r="D119" s="37"/>
      <c r="E119" s="37"/>
      <c r="F119" s="37"/>
      <c r="G119" s="37"/>
      <c r="H119" s="37"/>
      <c r="I119" s="37"/>
      <c r="J119" s="37"/>
      <c r="K119" s="37"/>
      <c r="L119" s="52"/>
      <c r="S119" s="35"/>
      <c r="T119" s="35"/>
      <c r="U119" s="35"/>
      <c r="V119" s="35"/>
      <c r="W119" s="35"/>
      <c r="X119" s="35"/>
      <c r="Y119" s="35"/>
      <c r="Z119" s="35"/>
      <c r="AA119" s="35"/>
      <c r="AB119" s="35"/>
      <c r="AC119" s="35"/>
      <c r="AD119" s="35"/>
      <c r="AE119" s="35"/>
    </row>
    <row r="120" spans="1:63" s="2" customFormat="1" ht="12" customHeight="1">
      <c r="A120" s="35"/>
      <c r="B120" s="36"/>
      <c r="C120" s="30" t="s">
        <v>19</v>
      </c>
      <c r="D120" s="37"/>
      <c r="E120" s="37"/>
      <c r="F120" s="28" t="str">
        <f>F14</f>
        <v>Mladá Boleslav</v>
      </c>
      <c r="G120" s="37"/>
      <c r="H120" s="37"/>
      <c r="I120" s="30" t="s">
        <v>21</v>
      </c>
      <c r="J120" s="67">
        <f>IF(J14="","",J14)</f>
        <v>45363</v>
      </c>
      <c r="K120" s="37"/>
      <c r="L120" s="52"/>
      <c r="S120" s="35"/>
      <c r="T120" s="35"/>
      <c r="U120" s="35"/>
      <c r="V120" s="35"/>
      <c r="W120" s="35"/>
      <c r="X120" s="35"/>
      <c r="Y120" s="35"/>
      <c r="Z120" s="35"/>
      <c r="AA120" s="35"/>
      <c r="AB120" s="35"/>
      <c r="AC120" s="35"/>
      <c r="AD120" s="35"/>
      <c r="AE120" s="35"/>
    </row>
    <row r="121" spans="1:63" s="2" customFormat="1" ht="6.95" customHeight="1">
      <c r="A121" s="35"/>
      <c r="B121" s="36"/>
      <c r="C121" s="37"/>
      <c r="D121" s="37"/>
      <c r="E121" s="37"/>
      <c r="F121" s="37"/>
      <c r="G121" s="37"/>
      <c r="H121" s="37"/>
      <c r="I121" s="37"/>
      <c r="J121" s="37"/>
      <c r="K121" s="37"/>
      <c r="L121" s="52"/>
      <c r="S121" s="35"/>
      <c r="T121" s="35"/>
      <c r="U121" s="35"/>
      <c r="V121" s="35"/>
      <c r="W121" s="35"/>
      <c r="X121" s="35"/>
      <c r="Y121" s="35"/>
      <c r="Z121" s="35"/>
      <c r="AA121" s="35"/>
      <c r="AB121" s="35"/>
      <c r="AC121" s="35"/>
      <c r="AD121" s="35"/>
      <c r="AE121" s="35"/>
    </row>
    <row r="122" spans="1:63" s="2" customFormat="1" ht="15.2" customHeight="1">
      <c r="A122" s="35"/>
      <c r="B122" s="36"/>
      <c r="C122" s="30" t="s">
        <v>22</v>
      </c>
      <c r="D122" s="37"/>
      <c r="E122" s="37"/>
      <c r="F122" s="28" t="str">
        <f>E17</f>
        <v xml:space="preserve">ŠKO-ENERGO s.r.o. </v>
      </c>
      <c r="G122" s="37"/>
      <c r="H122" s="37"/>
      <c r="I122" s="30" t="s">
        <v>28</v>
      </c>
      <c r="J122" s="33" t="str">
        <f>E23</f>
        <v>AFRY CZ s.r.o.</v>
      </c>
      <c r="K122" s="37"/>
      <c r="L122" s="52"/>
      <c r="S122" s="35"/>
      <c r="T122" s="35"/>
      <c r="U122" s="35"/>
      <c r="V122" s="35"/>
      <c r="W122" s="35"/>
      <c r="X122" s="35"/>
      <c r="Y122" s="35"/>
      <c r="Z122" s="35"/>
      <c r="AA122" s="35"/>
      <c r="AB122" s="35"/>
      <c r="AC122" s="35"/>
      <c r="AD122" s="35"/>
      <c r="AE122" s="35"/>
    </row>
    <row r="123" spans="1:63" s="2" customFormat="1" ht="15.2" customHeight="1">
      <c r="A123" s="35"/>
      <c r="B123" s="36"/>
      <c r="C123" s="30" t="s">
        <v>26</v>
      </c>
      <c r="D123" s="37"/>
      <c r="E123" s="37"/>
      <c r="F123" s="28" t="str">
        <f>IF(E20="","",E20)</f>
        <v>Vyplň údaj</v>
      </c>
      <c r="G123" s="37"/>
      <c r="H123" s="37"/>
      <c r="I123" s="30" t="s">
        <v>31</v>
      </c>
      <c r="J123" s="33" t="str">
        <f>E26</f>
        <v>AFRY CZ s.r.o.</v>
      </c>
      <c r="K123" s="37"/>
      <c r="L123" s="52"/>
      <c r="S123" s="35"/>
      <c r="T123" s="35"/>
      <c r="U123" s="35"/>
      <c r="V123" s="35"/>
      <c r="W123" s="35"/>
      <c r="X123" s="35"/>
      <c r="Y123" s="35"/>
      <c r="Z123" s="35"/>
      <c r="AA123" s="35"/>
      <c r="AB123" s="35"/>
      <c r="AC123" s="35"/>
      <c r="AD123" s="35"/>
      <c r="AE123" s="35"/>
    </row>
    <row r="124" spans="1:63" s="2" customFormat="1" ht="10.35" customHeight="1">
      <c r="A124" s="35"/>
      <c r="B124" s="36"/>
      <c r="C124" s="37"/>
      <c r="D124" s="37"/>
      <c r="E124" s="37"/>
      <c r="F124" s="37"/>
      <c r="G124" s="37"/>
      <c r="H124" s="37"/>
      <c r="I124" s="37"/>
      <c r="J124" s="37"/>
      <c r="K124" s="37"/>
      <c r="L124" s="52"/>
      <c r="S124" s="35"/>
      <c r="T124" s="35"/>
      <c r="U124" s="35"/>
      <c r="V124" s="35"/>
      <c r="W124" s="35"/>
      <c r="X124" s="35"/>
      <c r="Y124" s="35"/>
      <c r="Z124" s="35"/>
      <c r="AA124" s="35"/>
      <c r="AB124" s="35"/>
      <c r="AC124" s="35"/>
      <c r="AD124" s="35"/>
      <c r="AE124" s="35"/>
    </row>
    <row r="125" spans="1:63" s="11" customFormat="1" ht="29.25" customHeight="1">
      <c r="A125" s="163"/>
      <c r="B125" s="164"/>
      <c r="C125" s="165" t="s">
        <v>250</v>
      </c>
      <c r="D125" s="166" t="s">
        <v>55</v>
      </c>
      <c r="E125" s="166" t="s">
        <v>53</v>
      </c>
      <c r="F125" s="166" t="s">
        <v>54</v>
      </c>
      <c r="G125" s="166" t="s">
        <v>251</v>
      </c>
      <c r="H125" s="166" t="s">
        <v>252</v>
      </c>
      <c r="I125" s="166" t="s">
        <v>7632</v>
      </c>
      <c r="J125" s="167" t="s">
        <v>7631</v>
      </c>
      <c r="K125" s="168" t="s">
        <v>253</v>
      </c>
      <c r="L125" s="169"/>
      <c r="M125" s="76" t="s">
        <v>1</v>
      </c>
      <c r="N125" s="77" t="s">
        <v>37</v>
      </c>
      <c r="O125" s="77" t="s">
        <v>254</v>
      </c>
      <c r="P125" s="77" t="s">
        <v>255</v>
      </c>
      <c r="Q125" s="77" t="s">
        <v>256</v>
      </c>
      <c r="R125" s="77" t="s">
        <v>257</v>
      </c>
      <c r="S125" s="77" t="s">
        <v>258</v>
      </c>
      <c r="T125" s="78" t="s">
        <v>259</v>
      </c>
      <c r="U125" s="163"/>
      <c r="V125" s="163"/>
      <c r="W125" s="163"/>
      <c r="X125" s="163"/>
      <c r="Y125" s="163"/>
      <c r="Z125" s="163"/>
      <c r="AA125" s="163"/>
      <c r="AB125" s="163"/>
      <c r="AC125" s="163"/>
      <c r="AD125" s="163"/>
      <c r="AE125" s="163"/>
    </row>
    <row r="126" spans="1:63" s="2" customFormat="1" ht="22.9" customHeight="1">
      <c r="A126" s="35"/>
      <c r="B126" s="36"/>
      <c r="C126" s="83" t="s">
        <v>260</v>
      </c>
      <c r="D126" s="37"/>
      <c r="E126" s="37"/>
      <c r="F126" s="37"/>
      <c r="G126" s="37"/>
      <c r="H126" s="37"/>
      <c r="I126" s="37"/>
      <c r="J126" s="170">
        <f>BK126</f>
        <v>0</v>
      </c>
      <c r="K126" s="37"/>
      <c r="L126" s="40"/>
      <c r="M126" s="79"/>
      <c r="N126" s="171"/>
      <c r="O126" s="80"/>
      <c r="P126" s="172">
        <f>P127</f>
        <v>0</v>
      </c>
      <c r="Q126" s="80"/>
      <c r="R126" s="172">
        <f>R127</f>
        <v>6.4614825700000003</v>
      </c>
      <c r="S126" s="80"/>
      <c r="T126" s="173">
        <f>T127</f>
        <v>1.7089000000000001</v>
      </c>
      <c r="U126" s="35"/>
      <c r="V126" s="35"/>
      <c r="W126" s="35"/>
      <c r="X126" s="35"/>
      <c r="Y126" s="35"/>
      <c r="Z126" s="35"/>
      <c r="AA126" s="35"/>
      <c r="AB126" s="35"/>
      <c r="AC126" s="35"/>
      <c r="AD126" s="35"/>
      <c r="AE126" s="35"/>
      <c r="AT126" s="18" t="s">
        <v>63</v>
      </c>
      <c r="AU126" s="18" t="s">
        <v>245</v>
      </c>
      <c r="BK126" s="174">
        <f>BK127</f>
        <v>0</v>
      </c>
    </row>
    <row r="127" spans="1:63" s="12" customFormat="1" ht="25.9" customHeight="1">
      <c r="B127" s="175"/>
      <c r="C127" s="176"/>
      <c r="D127" s="177" t="s">
        <v>63</v>
      </c>
      <c r="E127" s="178" t="s">
        <v>261</v>
      </c>
      <c r="F127" s="178" t="s">
        <v>262</v>
      </c>
      <c r="G127" s="176"/>
      <c r="H127" s="176"/>
      <c r="I127" s="179"/>
      <c r="J127" s="180">
        <f>BK127</f>
        <v>0</v>
      </c>
      <c r="K127" s="176"/>
      <c r="L127" s="181"/>
      <c r="M127" s="182"/>
      <c r="N127" s="183"/>
      <c r="O127" s="183"/>
      <c r="P127" s="184">
        <f>P128+P146+P150+P162+P171</f>
        <v>0</v>
      </c>
      <c r="Q127" s="183"/>
      <c r="R127" s="184">
        <f>R128+R146+R150+R162+R171</f>
        <v>6.4614825700000003</v>
      </c>
      <c r="S127" s="183"/>
      <c r="T127" s="185">
        <f>T128+T146+T150+T162+T171</f>
        <v>1.7089000000000001</v>
      </c>
      <c r="AR127" s="186" t="s">
        <v>71</v>
      </c>
      <c r="AT127" s="187" t="s">
        <v>63</v>
      </c>
      <c r="AU127" s="187" t="s">
        <v>64</v>
      </c>
      <c r="AY127" s="186" t="s">
        <v>263</v>
      </c>
      <c r="BK127" s="188">
        <f>BK128+BK146+BK150+BK162+BK171</f>
        <v>0</v>
      </c>
    </row>
    <row r="128" spans="1:63" s="12" customFormat="1" ht="22.9" customHeight="1">
      <c r="B128" s="175"/>
      <c r="C128" s="176"/>
      <c r="D128" s="177" t="s">
        <v>63</v>
      </c>
      <c r="E128" s="189" t="s">
        <v>71</v>
      </c>
      <c r="F128" s="189" t="s">
        <v>336</v>
      </c>
      <c r="G128" s="176"/>
      <c r="H128" s="176"/>
      <c r="I128" s="179"/>
      <c r="J128" s="190">
        <f>BK128</f>
        <v>0</v>
      </c>
      <c r="K128" s="176"/>
      <c r="L128" s="181"/>
      <c r="M128" s="182"/>
      <c r="N128" s="183"/>
      <c r="O128" s="183"/>
      <c r="P128" s="184">
        <f>SUM(P129:P145)</f>
        <v>0</v>
      </c>
      <c r="Q128" s="183"/>
      <c r="R128" s="184">
        <f>SUM(R129:R145)</f>
        <v>6.4246687000000007</v>
      </c>
      <c r="S128" s="183"/>
      <c r="T128" s="185">
        <f>SUM(T129:T145)</f>
        <v>1.7089000000000001</v>
      </c>
      <c r="AR128" s="186" t="s">
        <v>71</v>
      </c>
      <c r="AT128" s="187" t="s">
        <v>63</v>
      </c>
      <c r="AU128" s="187" t="s">
        <v>71</v>
      </c>
      <c r="AY128" s="186" t="s">
        <v>263</v>
      </c>
      <c r="BK128" s="188">
        <f>SUM(BK129:BK145)</f>
        <v>0</v>
      </c>
    </row>
    <row r="129" spans="1:65" s="2" customFormat="1" ht="16.5" customHeight="1">
      <c r="A129" s="35"/>
      <c r="B129" s="36"/>
      <c r="C129" s="191" t="s">
        <v>71</v>
      </c>
      <c r="D129" s="191" t="s">
        <v>266</v>
      </c>
      <c r="E129" s="192" t="s">
        <v>1962</v>
      </c>
      <c r="F129" s="193" t="s">
        <v>1947</v>
      </c>
      <c r="G129" s="194" t="s">
        <v>269</v>
      </c>
      <c r="H129" s="195">
        <v>7.43</v>
      </c>
      <c r="I129" s="196"/>
      <c r="J129" s="197">
        <f>ROUND(I129*H129,2)</f>
        <v>0</v>
      </c>
      <c r="K129" s="198"/>
      <c r="L129" s="40"/>
      <c r="M129" s="199" t="s">
        <v>1</v>
      </c>
      <c r="N129" s="200" t="s">
        <v>38</v>
      </c>
      <c r="O129" s="72"/>
      <c r="P129" s="201">
        <f>O129*H129</f>
        <v>0</v>
      </c>
      <c r="Q129" s="201">
        <v>9.0000000000000006E-5</v>
      </c>
      <c r="R129" s="201">
        <f>Q129*H129</f>
        <v>6.6870000000000005E-4</v>
      </c>
      <c r="S129" s="201">
        <v>0.23</v>
      </c>
      <c r="T129" s="202">
        <f>S129*H129</f>
        <v>1.7089000000000001</v>
      </c>
      <c r="U129" s="35"/>
      <c r="V129" s="35"/>
      <c r="W129" s="35"/>
      <c r="X129" s="35"/>
      <c r="Y129" s="35"/>
      <c r="Z129" s="35"/>
      <c r="AA129" s="35"/>
      <c r="AB129" s="35"/>
      <c r="AC129" s="35"/>
      <c r="AD129" s="35"/>
      <c r="AE129" s="35"/>
      <c r="AR129" s="203" t="s">
        <v>270</v>
      </c>
      <c r="AT129" s="203" t="s">
        <v>266</v>
      </c>
      <c r="AU129" s="203" t="s">
        <v>73</v>
      </c>
      <c r="AY129" s="18" t="s">
        <v>263</v>
      </c>
      <c r="BE129" s="204">
        <f>IF(N129="základní",J129,0)</f>
        <v>0</v>
      </c>
      <c r="BF129" s="204">
        <f>IF(N129="snížená",J129,0)</f>
        <v>0</v>
      </c>
      <c r="BG129" s="204">
        <f>IF(N129="zákl. přenesená",J129,0)</f>
        <v>0</v>
      </c>
      <c r="BH129" s="204">
        <f>IF(N129="sníž. přenesená",J129,0)</f>
        <v>0</v>
      </c>
      <c r="BI129" s="204">
        <f>IF(N129="nulová",J129,0)</f>
        <v>0</v>
      </c>
      <c r="BJ129" s="18" t="s">
        <v>71</v>
      </c>
      <c r="BK129" s="204">
        <f>ROUND(I129*H129,2)</f>
        <v>0</v>
      </c>
      <c r="BL129" s="18" t="s">
        <v>270</v>
      </c>
      <c r="BM129" s="203" t="s">
        <v>5636</v>
      </c>
    </row>
    <row r="130" spans="1:65" s="13" customFormat="1">
      <c r="B130" s="205"/>
      <c r="C130" s="206"/>
      <c r="D130" s="207" t="s">
        <v>272</v>
      </c>
      <c r="E130" s="208" t="s">
        <v>1</v>
      </c>
      <c r="F130" s="209" t="s">
        <v>5637</v>
      </c>
      <c r="G130" s="206"/>
      <c r="H130" s="210">
        <v>7.43</v>
      </c>
      <c r="I130" s="211"/>
      <c r="J130" s="206"/>
      <c r="K130" s="206"/>
      <c r="L130" s="212"/>
      <c r="M130" s="213"/>
      <c r="N130" s="214"/>
      <c r="O130" s="214"/>
      <c r="P130" s="214"/>
      <c r="Q130" s="214"/>
      <c r="R130" s="214"/>
      <c r="S130" s="214"/>
      <c r="T130" s="215"/>
      <c r="AT130" s="216" t="s">
        <v>272</v>
      </c>
      <c r="AU130" s="216" t="s">
        <v>73</v>
      </c>
      <c r="AV130" s="13" t="s">
        <v>73</v>
      </c>
      <c r="AW130" s="13" t="s">
        <v>30</v>
      </c>
      <c r="AX130" s="13" t="s">
        <v>64</v>
      </c>
      <c r="AY130" s="216" t="s">
        <v>263</v>
      </c>
    </row>
    <row r="131" spans="1:65" s="15" customFormat="1">
      <c r="B131" s="228"/>
      <c r="C131" s="229"/>
      <c r="D131" s="207" t="s">
        <v>272</v>
      </c>
      <c r="E131" s="230" t="s">
        <v>1</v>
      </c>
      <c r="F131" s="231" t="s">
        <v>1970</v>
      </c>
      <c r="G131" s="229"/>
      <c r="H131" s="232">
        <v>7.43</v>
      </c>
      <c r="I131" s="233"/>
      <c r="J131" s="229"/>
      <c r="K131" s="229"/>
      <c r="L131" s="234"/>
      <c r="M131" s="235"/>
      <c r="N131" s="236"/>
      <c r="O131" s="236"/>
      <c r="P131" s="236"/>
      <c r="Q131" s="236"/>
      <c r="R131" s="236"/>
      <c r="S131" s="236"/>
      <c r="T131" s="237"/>
      <c r="AT131" s="238" t="s">
        <v>272</v>
      </c>
      <c r="AU131" s="238" t="s">
        <v>73</v>
      </c>
      <c r="AV131" s="15" t="s">
        <v>270</v>
      </c>
      <c r="AW131" s="15" t="s">
        <v>30</v>
      </c>
      <c r="AX131" s="15" t="s">
        <v>71</v>
      </c>
      <c r="AY131" s="238" t="s">
        <v>263</v>
      </c>
    </row>
    <row r="132" spans="1:65" s="2" customFormat="1" ht="37.9" customHeight="1">
      <c r="A132" s="35"/>
      <c r="B132" s="36"/>
      <c r="C132" s="191" t="s">
        <v>73</v>
      </c>
      <c r="D132" s="191" t="s">
        <v>266</v>
      </c>
      <c r="E132" s="192" t="s">
        <v>1966</v>
      </c>
      <c r="F132" s="193" t="s">
        <v>1967</v>
      </c>
      <c r="G132" s="194" t="s">
        <v>300</v>
      </c>
      <c r="H132" s="195">
        <v>14.117000000000001</v>
      </c>
      <c r="I132" s="196"/>
      <c r="J132" s="197">
        <f>ROUND(I132*H132,2)</f>
        <v>0</v>
      </c>
      <c r="K132" s="198"/>
      <c r="L132" s="40"/>
      <c r="M132" s="199" t="s">
        <v>1</v>
      </c>
      <c r="N132" s="200" t="s">
        <v>38</v>
      </c>
      <c r="O132" s="72"/>
      <c r="P132" s="201">
        <f>O132*H132</f>
        <v>0</v>
      </c>
      <c r="Q132" s="201">
        <v>0</v>
      </c>
      <c r="R132" s="201">
        <f>Q132*H132</f>
        <v>0</v>
      </c>
      <c r="S132" s="201">
        <v>0</v>
      </c>
      <c r="T132" s="202">
        <f>S132*H132</f>
        <v>0</v>
      </c>
      <c r="U132" s="35"/>
      <c r="V132" s="35"/>
      <c r="W132" s="35"/>
      <c r="X132" s="35"/>
      <c r="Y132" s="35"/>
      <c r="Z132" s="35"/>
      <c r="AA132" s="35"/>
      <c r="AB132" s="35"/>
      <c r="AC132" s="35"/>
      <c r="AD132" s="35"/>
      <c r="AE132" s="35"/>
      <c r="AR132" s="203" t="s">
        <v>270</v>
      </c>
      <c r="AT132" s="203" t="s">
        <v>266</v>
      </c>
      <c r="AU132" s="203" t="s">
        <v>73</v>
      </c>
      <c r="AY132" s="18" t="s">
        <v>263</v>
      </c>
      <c r="BE132" s="204">
        <f>IF(N132="základní",J132,0)</f>
        <v>0</v>
      </c>
      <c r="BF132" s="204">
        <f>IF(N132="snížená",J132,0)</f>
        <v>0</v>
      </c>
      <c r="BG132" s="204">
        <f>IF(N132="zákl. přenesená",J132,0)</f>
        <v>0</v>
      </c>
      <c r="BH132" s="204">
        <f>IF(N132="sníž. přenesená",J132,0)</f>
        <v>0</v>
      </c>
      <c r="BI132" s="204">
        <f>IF(N132="nulová",J132,0)</f>
        <v>0</v>
      </c>
      <c r="BJ132" s="18" t="s">
        <v>71</v>
      </c>
      <c r="BK132" s="204">
        <f>ROUND(I132*H132,2)</f>
        <v>0</v>
      </c>
      <c r="BL132" s="18" t="s">
        <v>270</v>
      </c>
      <c r="BM132" s="203" t="s">
        <v>5638</v>
      </c>
    </row>
    <row r="133" spans="1:65" s="13" customFormat="1">
      <c r="B133" s="205"/>
      <c r="C133" s="206"/>
      <c r="D133" s="207" t="s">
        <v>272</v>
      </c>
      <c r="E133" s="208" t="s">
        <v>1</v>
      </c>
      <c r="F133" s="209" t="s">
        <v>5639</v>
      </c>
      <c r="G133" s="206"/>
      <c r="H133" s="210">
        <v>14.117000000000001</v>
      </c>
      <c r="I133" s="211"/>
      <c r="J133" s="206"/>
      <c r="K133" s="206"/>
      <c r="L133" s="212"/>
      <c r="M133" s="213"/>
      <c r="N133" s="214"/>
      <c r="O133" s="214"/>
      <c r="P133" s="214"/>
      <c r="Q133" s="214"/>
      <c r="R133" s="214"/>
      <c r="S133" s="214"/>
      <c r="T133" s="215"/>
      <c r="AT133" s="216" t="s">
        <v>272</v>
      </c>
      <c r="AU133" s="216" t="s">
        <v>73</v>
      </c>
      <c r="AV133" s="13" t="s">
        <v>73</v>
      </c>
      <c r="AW133" s="13" t="s">
        <v>30</v>
      </c>
      <c r="AX133" s="13" t="s">
        <v>64</v>
      </c>
      <c r="AY133" s="216" t="s">
        <v>263</v>
      </c>
    </row>
    <row r="134" spans="1:65" s="15" customFormat="1">
      <c r="B134" s="228"/>
      <c r="C134" s="229"/>
      <c r="D134" s="207" t="s">
        <v>272</v>
      </c>
      <c r="E134" s="230" t="s">
        <v>1</v>
      </c>
      <c r="F134" s="231" t="s">
        <v>1970</v>
      </c>
      <c r="G134" s="229"/>
      <c r="H134" s="232">
        <v>14.117000000000001</v>
      </c>
      <c r="I134" s="233"/>
      <c r="J134" s="229"/>
      <c r="K134" s="229"/>
      <c r="L134" s="234"/>
      <c r="M134" s="235"/>
      <c r="N134" s="236"/>
      <c r="O134" s="236"/>
      <c r="P134" s="236"/>
      <c r="Q134" s="236"/>
      <c r="R134" s="236"/>
      <c r="S134" s="236"/>
      <c r="T134" s="237"/>
      <c r="AT134" s="238" t="s">
        <v>272</v>
      </c>
      <c r="AU134" s="238" t="s">
        <v>73</v>
      </c>
      <c r="AV134" s="15" t="s">
        <v>270</v>
      </c>
      <c r="AW134" s="15" t="s">
        <v>30</v>
      </c>
      <c r="AX134" s="15" t="s">
        <v>71</v>
      </c>
      <c r="AY134" s="238" t="s">
        <v>263</v>
      </c>
    </row>
    <row r="135" spans="1:65" s="2" customFormat="1" ht="24.2" customHeight="1">
      <c r="A135" s="35"/>
      <c r="B135" s="36"/>
      <c r="C135" s="191" t="s">
        <v>276</v>
      </c>
      <c r="D135" s="191" t="s">
        <v>266</v>
      </c>
      <c r="E135" s="192" t="s">
        <v>353</v>
      </c>
      <c r="F135" s="193" t="s">
        <v>1971</v>
      </c>
      <c r="G135" s="194" t="s">
        <v>300</v>
      </c>
      <c r="H135" s="195">
        <v>8.173</v>
      </c>
      <c r="I135" s="196"/>
      <c r="J135" s="197">
        <f>ROUND(I135*H135,2)</f>
        <v>0</v>
      </c>
      <c r="K135" s="198"/>
      <c r="L135" s="40"/>
      <c r="M135" s="199" t="s">
        <v>1</v>
      </c>
      <c r="N135" s="200" t="s">
        <v>38</v>
      </c>
      <c r="O135" s="72"/>
      <c r="P135" s="201">
        <f>O135*H135</f>
        <v>0</v>
      </c>
      <c r="Q135" s="201">
        <v>0</v>
      </c>
      <c r="R135" s="201">
        <f>Q135*H135</f>
        <v>0</v>
      </c>
      <c r="S135" s="201">
        <v>0</v>
      </c>
      <c r="T135" s="202">
        <f>S135*H135</f>
        <v>0</v>
      </c>
      <c r="U135" s="35"/>
      <c r="V135" s="35"/>
      <c r="W135" s="35"/>
      <c r="X135" s="35"/>
      <c r="Y135" s="35"/>
      <c r="Z135" s="35"/>
      <c r="AA135" s="35"/>
      <c r="AB135" s="35"/>
      <c r="AC135" s="35"/>
      <c r="AD135" s="35"/>
      <c r="AE135" s="35"/>
      <c r="AR135" s="203" t="s">
        <v>270</v>
      </c>
      <c r="AT135" s="203" t="s">
        <v>266</v>
      </c>
      <c r="AU135" s="203" t="s">
        <v>73</v>
      </c>
      <c r="AY135" s="18" t="s">
        <v>263</v>
      </c>
      <c r="BE135" s="204">
        <f>IF(N135="základní",J135,0)</f>
        <v>0</v>
      </c>
      <c r="BF135" s="204">
        <f>IF(N135="snížená",J135,0)</f>
        <v>0</v>
      </c>
      <c r="BG135" s="204">
        <f>IF(N135="zákl. přenesená",J135,0)</f>
        <v>0</v>
      </c>
      <c r="BH135" s="204">
        <f>IF(N135="sníž. přenesená",J135,0)</f>
        <v>0</v>
      </c>
      <c r="BI135" s="204">
        <f>IF(N135="nulová",J135,0)</f>
        <v>0</v>
      </c>
      <c r="BJ135" s="18" t="s">
        <v>71</v>
      </c>
      <c r="BK135" s="204">
        <f>ROUND(I135*H135,2)</f>
        <v>0</v>
      </c>
      <c r="BL135" s="18" t="s">
        <v>270</v>
      </c>
      <c r="BM135" s="203" t="s">
        <v>5640</v>
      </c>
    </row>
    <row r="136" spans="1:65" s="13" customFormat="1">
      <c r="B136" s="205"/>
      <c r="C136" s="206"/>
      <c r="D136" s="207" t="s">
        <v>272</v>
      </c>
      <c r="E136" s="208" t="s">
        <v>1</v>
      </c>
      <c r="F136" s="209" t="s">
        <v>5641</v>
      </c>
      <c r="G136" s="206"/>
      <c r="H136" s="210">
        <v>8.173</v>
      </c>
      <c r="I136" s="211"/>
      <c r="J136" s="206"/>
      <c r="K136" s="206"/>
      <c r="L136" s="212"/>
      <c r="M136" s="213"/>
      <c r="N136" s="214"/>
      <c r="O136" s="214"/>
      <c r="P136" s="214"/>
      <c r="Q136" s="214"/>
      <c r="R136" s="214"/>
      <c r="S136" s="214"/>
      <c r="T136" s="215"/>
      <c r="AT136" s="216" t="s">
        <v>272</v>
      </c>
      <c r="AU136" s="216" t="s">
        <v>73</v>
      </c>
      <c r="AV136" s="13" t="s">
        <v>73</v>
      </c>
      <c r="AW136" s="13" t="s">
        <v>30</v>
      </c>
      <c r="AX136" s="13" t="s">
        <v>64</v>
      </c>
      <c r="AY136" s="216" t="s">
        <v>263</v>
      </c>
    </row>
    <row r="137" spans="1:65" s="15" customFormat="1">
      <c r="B137" s="228"/>
      <c r="C137" s="229"/>
      <c r="D137" s="207" t="s">
        <v>272</v>
      </c>
      <c r="E137" s="230" t="s">
        <v>1</v>
      </c>
      <c r="F137" s="231" t="s">
        <v>1970</v>
      </c>
      <c r="G137" s="229"/>
      <c r="H137" s="232">
        <v>8.173</v>
      </c>
      <c r="I137" s="233"/>
      <c r="J137" s="229"/>
      <c r="K137" s="229"/>
      <c r="L137" s="234"/>
      <c r="M137" s="235"/>
      <c r="N137" s="236"/>
      <c r="O137" s="236"/>
      <c r="P137" s="236"/>
      <c r="Q137" s="236"/>
      <c r="R137" s="236"/>
      <c r="S137" s="236"/>
      <c r="T137" s="237"/>
      <c r="AT137" s="238" t="s">
        <v>272</v>
      </c>
      <c r="AU137" s="238" t="s">
        <v>73</v>
      </c>
      <c r="AV137" s="15" t="s">
        <v>270</v>
      </c>
      <c r="AW137" s="15" t="s">
        <v>30</v>
      </c>
      <c r="AX137" s="15" t="s">
        <v>71</v>
      </c>
      <c r="AY137" s="238" t="s">
        <v>263</v>
      </c>
    </row>
    <row r="138" spans="1:65" s="2" customFormat="1" ht="16.5" customHeight="1">
      <c r="A138" s="35"/>
      <c r="B138" s="36"/>
      <c r="C138" s="191" t="s">
        <v>270</v>
      </c>
      <c r="D138" s="191" t="s">
        <v>266</v>
      </c>
      <c r="E138" s="192" t="s">
        <v>1974</v>
      </c>
      <c r="F138" s="193" t="s">
        <v>1975</v>
      </c>
      <c r="G138" s="194" t="s">
        <v>796</v>
      </c>
      <c r="H138" s="195">
        <v>7.43</v>
      </c>
      <c r="I138" s="196"/>
      <c r="J138" s="197">
        <f>ROUND(I138*H138,2)</f>
        <v>0</v>
      </c>
      <c r="K138" s="198"/>
      <c r="L138" s="40"/>
      <c r="M138" s="199" t="s">
        <v>1</v>
      </c>
      <c r="N138" s="200" t="s">
        <v>38</v>
      </c>
      <c r="O138" s="72"/>
      <c r="P138" s="201">
        <f>O138*H138</f>
        <v>0</v>
      </c>
      <c r="Q138" s="201">
        <v>0</v>
      </c>
      <c r="R138" s="201">
        <f>Q138*H138</f>
        <v>0</v>
      </c>
      <c r="S138" s="201">
        <v>0</v>
      </c>
      <c r="T138" s="202">
        <f>S138*H138</f>
        <v>0</v>
      </c>
      <c r="U138" s="35"/>
      <c r="V138" s="35"/>
      <c r="W138" s="35"/>
      <c r="X138" s="35"/>
      <c r="Y138" s="35"/>
      <c r="Z138" s="35"/>
      <c r="AA138" s="35"/>
      <c r="AB138" s="35"/>
      <c r="AC138" s="35"/>
      <c r="AD138" s="35"/>
      <c r="AE138" s="35"/>
      <c r="AR138" s="203" t="s">
        <v>270</v>
      </c>
      <c r="AT138" s="203" t="s">
        <v>266</v>
      </c>
      <c r="AU138" s="203" t="s">
        <v>73</v>
      </c>
      <c r="AY138" s="18" t="s">
        <v>263</v>
      </c>
      <c r="BE138" s="204">
        <f>IF(N138="základní",J138,0)</f>
        <v>0</v>
      </c>
      <c r="BF138" s="204">
        <f>IF(N138="snížená",J138,0)</f>
        <v>0</v>
      </c>
      <c r="BG138" s="204">
        <f>IF(N138="zákl. přenesená",J138,0)</f>
        <v>0</v>
      </c>
      <c r="BH138" s="204">
        <f>IF(N138="sníž. přenesená",J138,0)</f>
        <v>0</v>
      </c>
      <c r="BI138" s="204">
        <f>IF(N138="nulová",J138,0)</f>
        <v>0</v>
      </c>
      <c r="BJ138" s="18" t="s">
        <v>71</v>
      </c>
      <c r="BK138" s="204">
        <f>ROUND(I138*H138,2)</f>
        <v>0</v>
      </c>
      <c r="BL138" s="18" t="s">
        <v>270</v>
      </c>
      <c r="BM138" s="203" t="s">
        <v>5642</v>
      </c>
    </row>
    <row r="139" spans="1:65" s="13" customFormat="1">
      <c r="B139" s="205"/>
      <c r="C139" s="206"/>
      <c r="D139" s="207" t="s">
        <v>272</v>
      </c>
      <c r="E139" s="208" t="s">
        <v>1</v>
      </c>
      <c r="F139" s="209" t="s">
        <v>5643</v>
      </c>
      <c r="G139" s="206"/>
      <c r="H139" s="210">
        <v>7.43</v>
      </c>
      <c r="I139" s="211"/>
      <c r="J139" s="206"/>
      <c r="K139" s="206"/>
      <c r="L139" s="212"/>
      <c r="M139" s="213"/>
      <c r="N139" s="214"/>
      <c r="O139" s="214"/>
      <c r="P139" s="214"/>
      <c r="Q139" s="214"/>
      <c r="R139" s="214"/>
      <c r="S139" s="214"/>
      <c r="T139" s="215"/>
      <c r="AT139" s="216" t="s">
        <v>272</v>
      </c>
      <c r="AU139" s="216" t="s">
        <v>73</v>
      </c>
      <c r="AV139" s="13" t="s">
        <v>73</v>
      </c>
      <c r="AW139" s="13" t="s">
        <v>30</v>
      </c>
      <c r="AX139" s="13" t="s">
        <v>64</v>
      </c>
      <c r="AY139" s="216" t="s">
        <v>263</v>
      </c>
    </row>
    <row r="140" spans="1:65" s="15" customFormat="1">
      <c r="B140" s="228"/>
      <c r="C140" s="229"/>
      <c r="D140" s="207" t="s">
        <v>272</v>
      </c>
      <c r="E140" s="230" t="s">
        <v>1</v>
      </c>
      <c r="F140" s="231" t="s">
        <v>1970</v>
      </c>
      <c r="G140" s="229"/>
      <c r="H140" s="232">
        <v>7.43</v>
      </c>
      <c r="I140" s="233"/>
      <c r="J140" s="229"/>
      <c r="K140" s="229"/>
      <c r="L140" s="234"/>
      <c r="M140" s="235"/>
      <c r="N140" s="236"/>
      <c r="O140" s="236"/>
      <c r="P140" s="236"/>
      <c r="Q140" s="236"/>
      <c r="R140" s="236"/>
      <c r="S140" s="236"/>
      <c r="T140" s="237"/>
      <c r="AT140" s="238" t="s">
        <v>272</v>
      </c>
      <c r="AU140" s="238" t="s">
        <v>73</v>
      </c>
      <c r="AV140" s="15" t="s">
        <v>270</v>
      </c>
      <c r="AW140" s="15" t="s">
        <v>30</v>
      </c>
      <c r="AX140" s="15" t="s">
        <v>71</v>
      </c>
      <c r="AY140" s="238" t="s">
        <v>263</v>
      </c>
    </row>
    <row r="141" spans="1:65" s="2" customFormat="1" ht="24.2" customHeight="1">
      <c r="A141" s="35"/>
      <c r="B141" s="36"/>
      <c r="C141" s="191" t="s">
        <v>297</v>
      </c>
      <c r="D141" s="191" t="s">
        <v>266</v>
      </c>
      <c r="E141" s="192" t="s">
        <v>1978</v>
      </c>
      <c r="F141" s="193" t="s">
        <v>1979</v>
      </c>
      <c r="G141" s="194" t="s">
        <v>300</v>
      </c>
      <c r="H141" s="195">
        <v>3.2120000000000002</v>
      </c>
      <c r="I141" s="196"/>
      <c r="J141" s="197">
        <f>ROUND(I141*H141,2)</f>
        <v>0</v>
      </c>
      <c r="K141" s="198"/>
      <c r="L141" s="40"/>
      <c r="M141" s="199" t="s">
        <v>1</v>
      </c>
      <c r="N141" s="200" t="s">
        <v>38</v>
      </c>
      <c r="O141" s="72"/>
      <c r="P141" s="201">
        <f>O141*H141</f>
        <v>0</v>
      </c>
      <c r="Q141" s="201">
        <v>0</v>
      </c>
      <c r="R141" s="201">
        <f>Q141*H141</f>
        <v>0</v>
      </c>
      <c r="S141" s="201">
        <v>0</v>
      </c>
      <c r="T141" s="202">
        <f>S141*H141</f>
        <v>0</v>
      </c>
      <c r="U141" s="35"/>
      <c r="V141" s="35"/>
      <c r="W141" s="35"/>
      <c r="X141" s="35"/>
      <c r="Y141" s="35"/>
      <c r="Z141" s="35"/>
      <c r="AA141" s="35"/>
      <c r="AB141" s="35"/>
      <c r="AC141" s="35"/>
      <c r="AD141" s="35"/>
      <c r="AE141" s="35"/>
      <c r="AR141" s="203" t="s">
        <v>270</v>
      </c>
      <c r="AT141" s="203" t="s">
        <v>266</v>
      </c>
      <c r="AU141" s="203" t="s">
        <v>73</v>
      </c>
      <c r="AY141" s="18" t="s">
        <v>263</v>
      </c>
      <c r="BE141" s="204">
        <f>IF(N141="základní",J141,0)</f>
        <v>0</v>
      </c>
      <c r="BF141" s="204">
        <f>IF(N141="snížená",J141,0)</f>
        <v>0</v>
      </c>
      <c r="BG141" s="204">
        <f>IF(N141="zákl. přenesená",J141,0)</f>
        <v>0</v>
      </c>
      <c r="BH141" s="204">
        <f>IF(N141="sníž. přenesená",J141,0)</f>
        <v>0</v>
      </c>
      <c r="BI141" s="204">
        <f>IF(N141="nulová",J141,0)</f>
        <v>0</v>
      </c>
      <c r="BJ141" s="18" t="s">
        <v>71</v>
      </c>
      <c r="BK141" s="204">
        <f>ROUND(I141*H141,2)</f>
        <v>0</v>
      </c>
      <c r="BL141" s="18" t="s">
        <v>270</v>
      </c>
      <c r="BM141" s="203" t="s">
        <v>5644</v>
      </c>
    </row>
    <row r="142" spans="1:65" s="13" customFormat="1">
      <c r="B142" s="205"/>
      <c r="C142" s="206"/>
      <c r="D142" s="207" t="s">
        <v>272</v>
      </c>
      <c r="E142" s="208" t="s">
        <v>1</v>
      </c>
      <c r="F142" s="209" t="s">
        <v>5645</v>
      </c>
      <c r="G142" s="206"/>
      <c r="H142" s="210">
        <v>3.2120000000000002</v>
      </c>
      <c r="I142" s="211"/>
      <c r="J142" s="206"/>
      <c r="K142" s="206"/>
      <c r="L142" s="212"/>
      <c r="M142" s="213"/>
      <c r="N142" s="214"/>
      <c r="O142" s="214"/>
      <c r="P142" s="214"/>
      <c r="Q142" s="214"/>
      <c r="R142" s="214"/>
      <c r="S142" s="214"/>
      <c r="T142" s="215"/>
      <c r="AT142" s="216" t="s">
        <v>272</v>
      </c>
      <c r="AU142" s="216" t="s">
        <v>73</v>
      </c>
      <c r="AV142" s="13" t="s">
        <v>73</v>
      </c>
      <c r="AW142" s="13" t="s">
        <v>30</v>
      </c>
      <c r="AX142" s="13" t="s">
        <v>64</v>
      </c>
      <c r="AY142" s="216" t="s">
        <v>263</v>
      </c>
    </row>
    <row r="143" spans="1:65" s="15" customFormat="1">
      <c r="B143" s="228"/>
      <c r="C143" s="229"/>
      <c r="D143" s="207" t="s">
        <v>272</v>
      </c>
      <c r="E143" s="230" t="s">
        <v>1</v>
      </c>
      <c r="F143" s="231" t="s">
        <v>1970</v>
      </c>
      <c r="G143" s="229"/>
      <c r="H143" s="232">
        <v>3.2120000000000002</v>
      </c>
      <c r="I143" s="233"/>
      <c r="J143" s="229"/>
      <c r="K143" s="229"/>
      <c r="L143" s="234"/>
      <c r="M143" s="235"/>
      <c r="N143" s="236"/>
      <c r="O143" s="236"/>
      <c r="P143" s="236"/>
      <c r="Q143" s="236"/>
      <c r="R143" s="236"/>
      <c r="S143" s="236"/>
      <c r="T143" s="237"/>
      <c r="AT143" s="238" t="s">
        <v>272</v>
      </c>
      <c r="AU143" s="238" t="s">
        <v>73</v>
      </c>
      <c r="AV143" s="15" t="s">
        <v>270</v>
      </c>
      <c r="AW143" s="15" t="s">
        <v>30</v>
      </c>
      <c r="AX143" s="15" t="s">
        <v>71</v>
      </c>
      <c r="AY143" s="238" t="s">
        <v>263</v>
      </c>
    </row>
    <row r="144" spans="1:65" s="2" customFormat="1" ht="16.5" customHeight="1">
      <c r="A144" s="35"/>
      <c r="B144" s="36"/>
      <c r="C144" s="261" t="s">
        <v>304</v>
      </c>
      <c r="D144" s="261" t="s">
        <v>401</v>
      </c>
      <c r="E144" s="262" t="s">
        <v>1981</v>
      </c>
      <c r="F144" s="263" t="s">
        <v>1982</v>
      </c>
      <c r="G144" s="264" t="s">
        <v>307</v>
      </c>
      <c r="H144" s="265">
        <v>6.4240000000000004</v>
      </c>
      <c r="I144" s="266"/>
      <c r="J144" s="267">
        <f>ROUND(I144*H144,2)</f>
        <v>0</v>
      </c>
      <c r="K144" s="268"/>
      <c r="L144" s="269"/>
      <c r="M144" s="270" t="s">
        <v>1</v>
      </c>
      <c r="N144" s="271" t="s">
        <v>38</v>
      </c>
      <c r="O144" s="72"/>
      <c r="P144" s="201">
        <f>O144*H144</f>
        <v>0</v>
      </c>
      <c r="Q144" s="201">
        <v>1</v>
      </c>
      <c r="R144" s="201">
        <f>Q144*H144</f>
        <v>6.4240000000000004</v>
      </c>
      <c r="S144" s="201">
        <v>0</v>
      </c>
      <c r="T144" s="202">
        <f>S144*H144</f>
        <v>0</v>
      </c>
      <c r="U144" s="35"/>
      <c r="V144" s="35"/>
      <c r="W144" s="35"/>
      <c r="X144" s="35"/>
      <c r="Y144" s="35"/>
      <c r="Z144" s="35"/>
      <c r="AA144" s="35"/>
      <c r="AB144" s="35"/>
      <c r="AC144" s="35"/>
      <c r="AD144" s="35"/>
      <c r="AE144" s="35"/>
      <c r="AR144" s="203" t="s">
        <v>314</v>
      </c>
      <c r="AT144" s="203" t="s">
        <v>401</v>
      </c>
      <c r="AU144" s="203" t="s">
        <v>73</v>
      </c>
      <c r="AY144" s="18" t="s">
        <v>263</v>
      </c>
      <c r="BE144" s="204">
        <f>IF(N144="základní",J144,0)</f>
        <v>0</v>
      </c>
      <c r="BF144" s="204">
        <f>IF(N144="snížená",J144,0)</f>
        <v>0</v>
      </c>
      <c r="BG144" s="204">
        <f>IF(N144="zákl. přenesená",J144,0)</f>
        <v>0</v>
      </c>
      <c r="BH144" s="204">
        <f>IF(N144="sníž. přenesená",J144,0)</f>
        <v>0</v>
      </c>
      <c r="BI144" s="204">
        <f>IF(N144="nulová",J144,0)</f>
        <v>0</v>
      </c>
      <c r="BJ144" s="18" t="s">
        <v>71</v>
      </c>
      <c r="BK144" s="204">
        <f>ROUND(I144*H144,2)</f>
        <v>0</v>
      </c>
      <c r="BL144" s="18" t="s">
        <v>270</v>
      </c>
      <c r="BM144" s="203" t="s">
        <v>5646</v>
      </c>
    </row>
    <row r="145" spans="1:65" s="13" customFormat="1">
      <c r="B145" s="205"/>
      <c r="C145" s="206"/>
      <c r="D145" s="207" t="s">
        <v>272</v>
      </c>
      <c r="E145" s="206"/>
      <c r="F145" s="209" t="s">
        <v>5647</v>
      </c>
      <c r="G145" s="206"/>
      <c r="H145" s="210">
        <v>6.4240000000000004</v>
      </c>
      <c r="I145" s="211"/>
      <c r="J145" s="206"/>
      <c r="K145" s="206"/>
      <c r="L145" s="212"/>
      <c r="M145" s="213"/>
      <c r="N145" s="214"/>
      <c r="O145" s="214"/>
      <c r="P145" s="214"/>
      <c r="Q145" s="214"/>
      <c r="R145" s="214"/>
      <c r="S145" s="214"/>
      <c r="T145" s="215"/>
      <c r="AT145" s="216" t="s">
        <v>272</v>
      </c>
      <c r="AU145" s="216" t="s">
        <v>73</v>
      </c>
      <c r="AV145" s="13" t="s">
        <v>73</v>
      </c>
      <c r="AW145" s="13" t="s">
        <v>4</v>
      </c>
      <c r="AX145" s="13" t="s">
        <v>71</v>
      </c>
      <c r="AY145" s="216" t="s">
        <v>263</v>
      </c>
    </row>
    <row r="146" spans="1:65" s="12" customFormat="1" ht="22.9" customHeight="1">
      <c r="B146" s="175"/>
      <c r="C146" s="176"/>
      <c r="D146" s="177" t="s">
        <v>63</v>
      </c>
      <c r="E146" s="189" t="s">
        <v>270</v>
      </c>
      <c r="F146" s="189" t="s">
        <v>829</v>
      </c>
      <c r="G146" s="176"/>
      <c r="H146" s="176"/>
      <c r="I146" s="179"/>
      <c r="J146" s="190">
        <f>BK146</f>
        <v>0</v>
      </c>
      <c r="K146" s="176"/>
      <c r="L146" s="181"/>
      <c r="M146" s="182"/>
      <c r="N146" s="183"/>
      <c r="O146" s="183"/>
      <c r="P146" s="184">
        <f>SUM(P147:P149)</f>
        <v>0</v>
      </c>
      <c r="Q146" s="183"/>
      <c r="R146" s="184">
        <f>SUM(R147:R149)</f>
        <v>0</v>
      </c>
      <c r="S146" s="183"/>
      <c r="T146" s="185">
        <f>SUM(T147:T149)</f>
        <v>0</v>
      </c>
      <c r="AR146" s="186" t="s">
        <v>71</v>
      </c>
      <c r="AT146" s="187" t="s">
        <v>63</v>
      </c>
      <c r="AU146" s="187" t="s">
        <v>71</v>
      </c>
      <c r="AY146" s="186" t="s">
        <v>263</v>
      </c>
      <c r="BK146" s="188">
        <f>SUM(BK147:BK149)</f>
        <v>0</v>
      </c>
    </row>
    <row r="147" spans="1:65" s="2" customFormat="1" ht="21.75" customHeight="1">
      <c r="A147" s="35"/>
      <c r="B147" s="36"/>
      <c r="C147" s="191" t="s">
        <v>309</v>
      </c>
      <c r="D147" s="191" t="s">
        <v>266</v>
      </c>
      <c r="E147" s="192" t="s">
        <v>1985</v>
      </c>
      <c r="F147" s="193" t="s">
        <v>1986</v>
      </c>
      <c r="G147" s="194" t="s">
        <v>300</v>
      </c>
      <c r="H147" s="195">
        <v>3.11</v>
      </c>
      <c r="I147" s="196"/>
      <c r="J147" s="197">
        <f>ROUND(I147*H147,2)</f>
        <v>0</v>
      </c>
      <c r="K147" s="198"/>
      <c r="L147" s="40"/>
      <c r="M147" s="199" t="s">
        <v>1</v>
      </c>
      <c r="N147" s="200" t="s">
        <v>38</v>
      </c>
      <c r="O147" s="72"/>
      <c r="P147" s="201">
        <f>O147*H147</f>
        <v>0</v>
      </c>
      <c r="Q147" s="201">
        <v>0</v>
      </c>
      <c r="R147" s="201">
        <f>Q147*H147</f>
        <v>0</v>
      </c>
      <c r="S147" s="201">
        <v>0</v>
      </c>
      <c r="T147" s="202">
        <f>S147*H147</f>
        <v>0</v>
      </c>
      <c r="U147" s="35"/>
      <c r="V147" s="35"/>
      <c r="W147" s="35"/>
      <c r="X147" s="35"/>
      <c r="Y147" s="35"/>
      <c r="Z147" s="35"/>
      <c r="AA147" s="35"/>
      <c r="AB147" s="35"/>
      <c r="AC147" s="35"/>
      <c r="AD147" s="35"/>
      <c r="AE147" s="35"/>
      <c r="AR147" s="203" t="s">
        <v>270</v>
      </c>
      <c r="AT147" s="203" t="s">
        <v>266</v>
      </c>
      <c r="AU147" s="203" t="s">
        <v>73</v>
      </c>
      <c r="AY147" s="18" t="s">
        <v>263</v>
      </c>
      <c r="BE147" s="204">
        <f>IF(N147="základní",J147,0)</f>
        <v>0</v>
      </c>
      <c r="BF147" s="204">
        <f>IF(N147="snížená",J147,0)</f>
        <v>0</v>
      </c>
      <c r="BG147" s="204">
        <f>IF(N147="zákl. přenesená",J147,0)</f>
        <v>0</v>
      </c>
      <c r="BH147" s="204">
        <f>IF(N147="sníž. přenesená",J147,0)</f>
        <v>0</v>
      </c>
      <c r="BI147" s="204">
        <f>IF(N147="nulová",J147,0)</f>
        <v>0</v>
      </c>
      <c r="BJ147" s="18" t="s">
        <v>71</v>
      </c>
      <c r="BK147" s="204">
        <f>ROUND(I147*H147,2)</f>
        <v>0</v>
      </c>
      <c r="BL147" s="18" t="s">
        <v>270</v>
      </c>
      <c r="BM147" s="203" t="s">
        <v>5648</v>
      </c>
    </row>
    <row r="148" spans="1:65" s="13" customFormat="1">
      <c r="B148" s="205"/>
      <c r="C148" s="206"/>
      <c r="D148" s="207" t="s">
        <v>272</v>
      </c>
      <c r="E148" s="208" t="s">
        <v>1</v>
      </c>
      <c r="F148" s="209" t="s">
        <v>5003</v>
      </c>
      <c r="G148" s="206"/>
      <c r="H148" s="210">
        <v>3.11</v>
      </c>
      <c r="I148" s="211"/>
      <c r="J148" s="206"/>
      <c r="K148" s="206"/>
      <c r="L148" s="212"/>
      <c r="M148" s="213"/>
      <c r="N148" s="214"/>
      <c r="O148" s="214"/>
      <c r="P148" s="214"/>
      <c r="Q148" s="214"/>
      <c r="R148" s="214"/>
      <c r="S148" s="214"/>
      <c r="T148" s="215"/>
      <c r="AT148" s="216" t="s">
        <v>272</v>
      </c>
      <c r="AU148" s="216" t="s">
        <v>73</v>
      </c>
      <c r="AV148" s="13" t="s">
        <v>73</v>
      </c>
      <c r="AW148" s="13" t="s">
        <v>30</v>
      </c>
      <c r="AX148" s="13" t="s">
        <v>64</v>
      </c>
      <c r="AY148" s="216" t="s">
        <v>263</v>
      </c>
    </row>
    <row r="149" spans="1:65" s="15" customFormat="1">
      <c r="B149" s="228"/>
      <c r="C149" s="229"/>
      <c r="D149" s="207" t="s">
        <v>272</v>
      </c>
      <c r="E149" s="230" t="s">
        <v>1</v>
      </c>
      <c r="F149" s="231" t="s">
        <v>1970</v>
      </c>
      <c r="G149" s="229"/>
      <c r="H149" s="232">
        <v>3.11</v>
      </c>
      <c r="I149" s="233"/>
      <c r="J149" s="229"/>
      <c r="K149" s="229"/>
      <c r="L149" s="234"/>
      <c r="M149" s="235"/>
      <c r="N149" s="236"/>
      <c r="O149" s="236"/>
      <c r="P149" s="236"/>
      <c r="Q149" s="236"/>
      <c r="R149" s="236"/>
      <c r="S149" s="236"/>
      <c r="T149" s="237"/>
      <c r="AT149" s="238" t="s">
        <v>272</v>
      </c>
      <c r="AU149" s="238" t="s">
        <v>73</v>
      </c>
      <c r="AV149" s="15" t="s">
        <v>270</v>
      </c>
      <c r="AW149" s="15" t="s">
        <v>30</v>
      </c>
      <c r="AX149" s="15" t="s">
        <v>71</v>
      </c>
      <c r="AY149" s="238" t="s">
        <v>263</v>
      </c>
    </row>
    <row r="150" spans="1:65" s="12" customFormat="1" ht="22.9" customHeight="1">
      <c r="B150" s="175"/>
      <c r="C150" s="176"/>
      <c r="D150" s="177" t="s">
        <v>63</v>
      </c>
      <c r="E150" s="189" t="s">
        <v>314</v>
      </c>
      <c r="F150" s="189" t="s">
        <v>1712</v>
      </c>
      <c r="G150" s="176"/>
      <c r="H150" s="176"/>
      <c r="I150" s="179"/>
      <c r="J150" s="190">
        <f>BK150</f>
        <v>0</v>
      </c>
      <c r="K150" s="176"/>
      <c r="L150" s="181"/>
      <c r="M150" s="182"/>
      <c r="N150" s="183"/>
      <c r="O150" s="183"/>
      <c r="P150" s="184">
        <f>SUM(P151:P161)</f>
        <v>0</v>
      </c>
      <c r="Q150" s="183"/>
      <c r="R150" s="184">
        <f>SUM(R151:R161)</f>
        <v>3.6813869999999999E-2</v>
      </c>
      <c r="S150" s="183"/>
      <c r="T150" s="185">
        <f>SUM(T151:T161)</f>
        <v>0</v>
      </c>
      <c r="AR150" s="186" t="s">
        <v>71</v>
      </c>
      <c r="AT150" s="187" t="s">
        <v>63</v>
      </c>
      <c r="AU150" s="187" t="s">
        <v>71</v>
      </c>
      <c r="AY150" s="186" t="s">
        <v>263</v>
      </c>
      <c r="BK150" s="188">
        <f>SUM(BK151:BK161)</f>
        <v>0</v>
      </c>
    </row>
    <row r="151" spans="1:65" s="2" customFormat="1" ht="16.5" customHeight="1">
      <c r="A151" s="35"/>
      <c r="B151" s="36"/>
      <c r="C151" s="261" t="s">
        <v>314</v>
      </c>
      <c r="D151" s="261" t="s">
        <v>401</v>
      </c>
      <c r="E151" s="262" t="s">
        <v>1901</v>
      </c>
      <c r="F151" s="263" t="s">
        <v>2003</v>
      </c>
      <c r="G151" s="264" t="s">
        <v>1887</v>
      </c>
      <c r="H151" s="265">
        <v>1</v>
      </c>
      <c r="I151" s="266"/>
      <c r="J151" s="267">
        <f>ROUND(I151*H151,2)</f>
        <v>0</v>
      </c>
      <c r="K151" s="268"/>
      <c r="L151" s="269"/>
      <c r="M151" s="270" t="s">
        <v>1</v>
      </c>
      <c r="N151" s="271" t="s">
        <v>38</v>
      </c>
      <c r="O151" s="72"/>
      <c r="P151" s="201">
        <f>O151*H151</f>
        <v>0</v>
      </c>
      <c r="Q151" s="201">
        <v>0</v>
      </c>
      <c r="R151" s="201">
        <f>Q151*H151</f>
        <v>0</v>
      </c>
      <c r="S151" s="201">
        <v>0</v>
      </c>
      <c r="T151" s="202">
        <f>S151*H151</f>
        <v>0</v>
      </c>
      <c r="U151" s="35"/>
      <c r="V151" s="35"/>
      <c r="W151" s="35"/>
      <c r="X151" s="35"/>
      <c r="Y151" s="35"/>
      <c r="Z151" s="35"/>
      <c r="AA151" s="35"/>
      <c r="AB151" s="35"/>
      <c r="AC151" s="35"/>
      <c r="AD151" s="35"/>
      <c r="AE151" s="35"/>
      <c r="AR151" s="203" t="s">
        <v>314</v>
      </c>
      <c r="AT151" s="203" t="s">
        <v>401</v>
      </c>
      <c r="AU151" s="203" t="s">
        <v>73</v>
      </c>
      <c r="AY151" s="18" t="s">
        <v>263</v>
      </c>
      <c r="BE151" s="204">
        <f>IF(N151="základní",J151,0)</f>
        <v>0</v>
      </c>
      <c r="BF151" s="204">
        <f>IF(N151="snížená",J151,0)</f>
        <v>0</v>
      </c>
      <c r="BG151" s="204">
        <f>IF(N151="zákl. přenesená",J151,0)</f>
        <v>0</v>
      </c>
      <c r="BH151" s="204">
        <f>IF(N151="sníž. přenesená",J151,0)</f>
        <v>0</v>
      </c>
      <c r="BI151" s="204">
        <f>IF(N151="nulová",J151,0)</f>
        <v>0</v>
      </c>
      <c r="BJ151" s="18" t="s">
        <v>71</v>
      </c>
      <c r="BK151" s="204">
        <f>ROUND(I151*H151,2)</f>
        <v>0</v>
      </c>
      <c r="BL151" s="18" t="s">
        <v>270</v>
      </c>
      <c r="BM151" s="203" t="s">
        <v>5649</v>
      </c>
    </row>
    <row r="152" spans="1:65" s="2" customFormat="1" ht="24.2" customHeight="1">
      <c r="A152" s="35"/>
      <c r="B152" s="36"/>
      <c r="C152" s="191" t="s">
        <v>264</v>
      </c>
      <c r="D152" s="191" t="s">
        <v>266</v>
      </c>
      <c r="E152" s="192" t="s">
        <v>1989</v>
      </c>
      <c r="F152" s="193" t="s">
        <v>1990</v>
      </c>
      <c r="G152" s="194" t="s">
        <v>796</v>
      </c>
      <c r="H152" s="195">
        <v>7.43</v>
      </c>
      <c r="I152" s="196"/>
      <c r="J152" s="197">
        <f>ROUND(I152*H152,2)</f>
        <v>0</v>
      </c>
      <c r="K152" s="198"/>
      <c r="L152" s="40"/>
      <c r="M152" s="199" t="s">
        <v>1</v>
      </c>
      <c r="N152" s="200" t="s">
        <v>38</v>
      </c>
      <c r="O152" s="72"/>
      <c r="P152" s="201">
        <f>O152*H152</f>
        <v>0</v>
      </c>
      <c r="Q152" s="201">
        <v>0</v>
      </c>
      <c r="R152" s="201">
        <f>Q152*H152</f>
        <v>0</v>
      </c>
      <c r="S152" s="201">
        <v>0</v>
      </c>
      <c r="T152" s="202">
        <f>S152*H152</f>
        <v>0</v>
      </c>
      <c r="U152" s="35"/>
      <c r="V152" s="35"/>
      <c r="W152" s="35"/>
      <c r="X152" s="35"/>
      <c r="Y152" s="35"/>
      <c r="Z152" s="35"/>
      <c r="AA152" s="35"/>
      <c r="AB152" s="35"/>
      <c r="AC152" s="35"/>
      <c r="AD152" s="35"/>
      <c r="AE152" s="35"/>
      <c r="AR152" s="203" t="s">
        <v>270</v>
      </c>
      <c r="AT152" s="203" t="s">
        <v>266</v>
      </c>
      <c r="AU152" s="203" t="s">
        <v>73</v>
      </c>
      <c r="AY152" s="18" t="s">
        <v>263</v>
      </c>
      <c r="BE152" s="204">
        <f>IF(N152="základní",J152,0)</f>
        <v>0</v>
      </c>
      <c r="BF152" s="204">
        <f>IF(N152="snížená",J152,0)</f>
        <v>0</v>
      </c>
      <c r="BG152" s="204">
        <f>IF(N152="zákl. přenesená",J152,0)</f>
        <v>0</v>
      </c>
      <c r="BH152" s="204">
        <f>IF(N152="sníž. přenesená",J152,0)</f>
        <v>0</v>
      </c>
      <c r="BI152" s="204">
        <f>IF(N152="nulová",J152,0)</f>
        <v>0</v>
      </c>
      <c r="BJ152" s="18" t="s">
        <v>71</v>
      </c>
      <c r="BK152" s="204">
        <f>ROUND(I152*H152,2)</f>
        <v>0</v>
      </c>
      <c r="BL152" s="18" t="s">
        <v>270</v>
      </c>
      <c r="BM152" s="203" t="s">
        <v>5650</v>
      </c>
    </row>
    <row r="153" spans="1:65" s="2" customFormat="1" ht="24.2" customHeight="1">
      <c r="A153" s="35"/>
      <c r="B153" s="36"/>
      <c r="C153" s="261" t="s">
        <v>322</v>
      </c>
      <c r="D153" s="261" t="s">
        <v>401</v>
      </c>
      <c r="E153" s="262" t="s">
        <v>1992</v>
      </c>
      <c r="F153" s="263" t="s">
        <v>1993</v>
      </c>
      <c r="G153" s="264" t="s">
        <v>796</v>
      </c>
      <c r="H153" s="265">
        <v>7.5039999999999996</v>
      </c>
      <c r="I153" s="266"/>
      <c r="J153" s="267">
        <f>ROUND(I153*H153,2)</f>
        <v>0</v>
      </c>
      <c r="K153" s="268"/>
      <c r="L153" s="269"/>
      <c r="M153" s="270" t="s">
        <v>1</v>
      </c>
      <c r="N153" s="271" t="s">
        <v>38</v>
      </c>
      <c r="O153" s="72"/>
      <c r="P153" s="201">
        <f>O153*H153</f>
        <v>0</v>
      </c>
      <c r="Q153" s="201">
        <v>0</v>
      </c>
      <c r="R153" s="201">
        <f>Q153*H153</f>
        <v>0</v>
      </c>
      <c r="S153" s="201">
        <v>0</v>
      </c>
      <c r="T153" s="202">
        <f>S153*H153</f>
        <v>0</v>
      </c>
      <c r="U153" s="35"/>
      <c r="V153" s="35"/>
      <c r="W153" s="35"/>
      <c r="X153" s="35"/>
      <c r="Y153" s="35"/>
      <c r="Z153" s="35"/>
      <c r="AA153" s="35"/>
      <c r="AB153" s="35"/>
      <c r="AC153" s="35"/>
      <c r="AD153" s="35"/>
      <c r="AE153" s="35"/>
      <c r="AR153" s="203" t="s">
        <v>314</v>
      </c>
      <c r="AT153" s="203" t="s">
        <v>401</v>
      </c>
      <c r="AU153" s="203" t="s">
        <v>73</v>
      </c>
      <c r="AY153" s="18" t="s">
        <v>263</v>
      </c>
      <c r="BE153" s="204">
        <f>IF(N153="základní",J153,0)</f>
        <v>0</v>
      </c>
      <c r="BF153" s="204">
        <f>IF(N153="snížená",J153,0)</f>
        <v>0</v>
      </c>
      <c r="BG153" s="204">
        <f>IF(N153="zákl. přenesená",J153,0)</f>
        <v>0</v>
      </c>
      <c r="BH153" s="204">
        <f>IF(N153="sníž. přenesená",J153,0)</f>
        <v>0</v>
      </c>
      <c r="BI153" s="204">
        <f>IF(N153="nulová",J153,0)</f>
        <v>0</v>
      </c>
      <c r="BJ153" s="18" t="s">
        <v>71</v>
      </c>
      <c r="BK153" s="204">
        <f>ROUND(I153*H153,2)</f>
        <v>0</v>
      </c>
      <c r="BL153" s="18" t="s">
        <v>270</v>
      </c>
      <c r="BM153" s="203" t="s">
        <v>5651</v>
      </c>
    </row>
    <row r="154" spans="1:65" s="13" customFormat="1">
      <c r="B154" s="205"/>
      <c r="C154" s="206"/>
      <c r="D154" s="207" t="s">
        <v>272</v>
      </c>
      <c r="E154" s="206"/>
      <c r="F154" s="209" t="s">
        <v>5652</v>
      </c>
      <c r="G154" s="206"/>
      <c r="H154" s="210">
        <v>7.5039999999999996</v>
      </c>
      <c r="I154" s="211"/>
      <c r="J154" s="206"/>
      <c r="K154" s="206"/>
      <c r="L154" s="212"/>
      <c r="M154" s="213"/>
      <c r="N154" s="214"/>
      <c r="O154" s="214"/>
      <c r="P154" s="214"/>
      <c r="Q154" s="214"/>
      <c r="R154" s="214"/>
      <c r="S154" s="214"/>
      <c r="T154" s="215"/>
      <c r="AT154" s="216" t="s">
        <v>272</v>
      </c>
      <c r="AU154" s="216" t="s">
        <v>73</v>
      </c>
      <c r="AV154" s="13" t="s">
        <v>73</v>
      </c>
      <c r="AW154" s="13" t="s">
        <v>4</v>
      </c>
      <c r="AX154" s="13" t="s">
        <v>71</v>
      </c>
      <c r="AY154" s="216" t="s">
        <v>263</v>
      </c>
    </row>
    <row r="155" spans="1:65" s="2" customFormat="1" ht="33" customHeight="1">
      <c r="A155" s="35"/>
      <c r="B155" s="36"/>
      <c r="C155" s="191" t="s">
        <v>327</v>
      </c>
      <c r="D155" s="191" t="s">
        <v>266</v>
      </c>
      <c r="E155" s="192" t="s">
        <v>1996</v>
      </c>
      <c r="F155" s="193" t="s">
        <v>1997</v>
      </c>
      <c r="G155" s="194" t="s">
        <v>796</v>
      </c>
      <c r="H155" s="195">
        <v>7.43</v>
      </c>
      <c r="I155" s="196"/>
      <c r="J155" s="197">
        <f>ROUND(I155*H155,2)</f>
        <v>0</v>
      </c>
      <c r="K155" s="198"/>
      <c r="L155" s="40"/>
      <c r="M155" s="199" t="s">
        <v>1</v>
      </c>
      <c r="N155" s="200" t="s">
        <v>38</v>
      </c>
      <c r="O155" s="72"/>
      <c r="P155" s="201">
        <f>O155*H155</f>
        <v>0</v>
      </c>
      <c r="Q155" s="201">
        <v>1.0000000000000001E-5</v>
      </c>
      <c r="R155" s="201">
        <f>Q155*H155</f>
        <v>7.4300000000000004E-5</v>
      </c>
      <c r="S155" s="201">
        <v>0</v>
      </c>
      <c r="T155" s="202">
        <f>S155*H155</f>
        <v>0</v>
      </c>
      <c r="U155" s="35"/>
      <c r="V155" s="35"/>
      <c r="W155" s="35"/>
      <c r="X155" s="35"/>
      <c r="Y155" s="35"/>
      <c r="Z155" s="35"/>
      <c r="AA155" s="35"/>
      <c r="AB155" s="35"/>
      <c r="AC155" s="35"/>
      <c r="AD155" s="35"/>
      <c r="AE155" s="35"/>
      <c r="AR155" s="203" t="s">
        <v>270</v>
      </c>
      <c r="AT155" s="203" t="s">
        <v>266</v>
      </c>
      <c r="AU155" s="203" t="s">
        <v>73</v>
      </c>
      <c r="AY155" s="18" t="s">
        <v>263</v>
      </c>
      <c r="BE155" s="204">
        <f>IF(N155="základní",J155,0)</f>
        <v>0</v>
      </c>
      <c r="BF155" s="204">
        <f>IF(N155="snížená",J155,0)</f>
        <v>0</v>
      </c>
      <c r="BG155" s="204">
        <f>IF(N155="zákl. přenesená",J155,0)</f>
        <v>0</v>
      </c>
      <c r="BH155" s="204">
        <f>IF(N155="sníž. přenesená",J155,0)</f>
        <v>0</v>
      </c>
      <c r="BI155" s="204">
        <f>IF(N155="nulová",J155,0)</f>
        <v>0</v>
      </c>
      <c r="BJ155" s="18" t="s">
        <v>71</v>
      </c>
      <c r="BK155" s="204">
        <f>ROUND(I155*H155,2)</f>
        <v>0</v>
      </c>
      <c r="BL155" s="18" t="s">
        <v>270</v>
      </c>
      <c r="BM155" s="203" t="s">
        <v>5653</v>
      </c>
    </row>
    <row r="156" spans="1:65" s="2" customFormat="1" ht="21.75" customHeight="1">
      <c r="A156" s="35"/>
      <c r="B156" s="36"/>
      <c r="C156" s="261" t="s">
        <v>8</v>
      </c>
      <c r="D156" s="261" t="s">
        <v>401</v>
      </c>
      <c r="E156" s="262" t="s">
        <v>1999</v>
      </c>
      <c r="F156" s="263" t="s">
        <v>2000</v>
      </c>
      <c r="G156" s="264" t="s">
        <v>796</v>
      </c>
      <c r="H156" s="265">
        <v>7.6529999999999996</v>
      </c>
      <c r="I156" s="266"/>
      <c r="J156" s="267">
        <f>ROUND(I156*H156,2)</f>
        <v>0</v>
      </c>
      <c r="K156" s="268"/>
      <c r="L156" s="269"/>
      <c r="M156" s="270" t="s">
        <v>1</v>
      </c>
      <c r="N156" s="271" t="s">
        <v>38</v>
      </c>
      <c r="O156" s="72"/>
      <c r="P156" s="201">
        <f>O156*H156</f>
        <v>0</v>
      </c>
      <c r="Q156" s="201">
        <v>4.4900000000000001E-3</v>
      </c>
      <c r="R156" s="201">
        <f>Q156*H156</f>
        <v>3.4361969999999999E-2</v>
      </c>
      <c r="S156" s="201">
        <v>0</v>
      </c>
      <c r="T156" s="202">
        <f>S156*H156</f>
        <v>0</v>
      </c>
      <c r="U156" s="35"/>
      <c r="V156" s="35"/>
      <c r="W156" s="35"/>
      <c r="X156" s="35"/>
      <c r="Y156" s="35"/>
      <c r="Z156" s="35"/>
      <c r="AA156" s="35"/>
      <c r="AB156" s="35"/>
      <c r="AC156" s="35"/>
      <c r="AD156" s="35"/>
      <c r="AE156" s="35"/>
      <c r="AR156" s="203" t="s">
        <v>314</v>
      </c>
      <c r="AT156" s="203" t="s">
        <v>401</v>
      </c>
      <c r="AU156" s="203" t="s">
        <v>73</v>
      </c>
      <c r="AY156" s="18" t="s">
        <v>263</v>
      </c>
      <c r="BE156" s="204">
        <f>IF(N156="základní",J156,0)</f>
        <v>0</v>
      </c>
      <c r="BF156" s="204">
        <f>IF(N156="snížená",J156,0)</f>
        <v>0</v>
      </c>
      <c r="BG156" s="204">
        <f>IF(N156="zákl. přenesená",J156,0)</f>
        <v>0</v>
      </c>
      <c r="BH156" s="204">
        <f>IF(N156="sníž. přenesená",J156,0)</f>
        <v>0</v>
      </c>
      <c r="BI156" s="204">
        <f>IF(N156="nulová",J156,0)</f>
        <v>0</v>
      </c>
      <c r="BJ156" s="18" t="s">
        <v>71</v>
      </c>
      <c r="BK156" s="204">
        <f>ROUND(I156*H156,2)</f>
        <v>0</v>
      </c>
      <c r="BL156" s="18" t="s">
        <v>270</v>
      </c>
      <c r="BM156" s="203" t="s">
        <v>5654</v>
      </c>
    </row>
    <row r="157" spans="1:65" s="13" customFormat="1">
      <c r="B157" s="205"/>
      <c r="C157" s="206"/>
      <c r="D157" s="207" t="s">
        <v>272</v>
      </c>
      <c r="E157" s="206"/>
      <c r="F157" s="209" t="s">
        <v>5655</v>
      </c>
      <c r="G157" s="206"/>
      <c r="H157" s="210">
        <v>7.6529999999999996</v>
      </c>
      <c r="I157" s="211"/>
      <c r="J157" s="206"/>
      <c r="K157" s="206"/>
      <c r="L157" s="212"/>
      <c r="M157" s="213"/>
      <c r="N157" s="214"/>
      <c r="O157" s="214"/>
      <c r="P157" s="214"/>
      <c r="Q157" s="214"/>
      <c r="R157" s="214"/>
      <c r="S157" s="214"/>
      <c r="T157" s="215"/>
      <c r="AT157" s="216" t="s">
        <v>272</v>
      </c>
      <c r="AU157" s="216" t="s">
        <v>73</v>
      </c>
      <c r="AV157" s="13" t="s">
        <v>73</v>
      </c>
      <c r="AW157" s="13" t="s">
        <v>4</v>
      </c>
      <c r="AX157" s="13" t="s">
        <v>71</v>
      </c>
      <c r="AY157" s="216" t="s">
        <v>263</v>
      </c>
    </row>
    <row r="158" spans="1:65" s="2" customFormat="1" ht="16.5" customHeight="1">
      <c r="A158" s="35"/>
      <c r="B158" s="36"/>
      <c r="C158" s="191" t="s">
        <v>397</v>
      </c>
      <c r="D158" s="191" t="s">
        <v>266</v>
      </c>
      <c r="E158" s="192" t="s">
        <v>2005</v>
      </c>
      <c r="F158" s="193" t="s">
        <v>2006</v>
      </c>
      <c r="G158" s="194" t="s">
        <v>796</v>
      </c>
      <c r="H158" s="195">
        <v>7.43</v>
      </c>
      <c r="I158" s="196"/>
      <c r="J158" s="197">
        <f>ROUND(I158*H158,2)</f>
        <v>0</v>
      </c>
      <c r="K158" s="198"/>
      <c r="L158" s="40"/>
      <c r="M158" s="199" t="s">
        <v>1</v>
      </c>
      <c r="N158" s="200" t="s">
        <v>38</v>
      </c>
      <c r="O158" s="72"/>
      <c r="P158" s="201">
        <f>O158*H158</f>
        <v>0</v>
      </c>
      <c r="Q158" s="201">
        <v>2.0000000000000001E-4</v>
      </c>
      <c r="R158" s="201">
        <f>Q158*H158</f>
        <v>1.4859999999999999E-3</v>
      </c>
      <c r="S158" s="201">
        <v>0</v>
      </c>
      <c r="T158" s="202">
        <f>S158*H158</f>
        <v>0</v>
      </c>
      <c r="U158" s="35"/>
      <c r="V158" s="35"/>
      <c r="W158" s="35"/>
      <c r="X158" s="35"/>
      <c r="Y158" s="35"/>
      <c r="Z158" s="35"/>
      <c r="AA158" s="35"/>
      <c r="AB158" s="35"/>
      <c r="AC158" s="35"/>
      <c r="AD158" s="35"/>
      <c r="AE158" s="35"/>
      <c r="AR158" s="203" t="s">
        <v>270</v>
      </c>
      <c r="AT158" s="203" t="s">
        <v>266</v>
      </c>
      <c r="AU158" s="203" t="s">
        <v>73</v>
      </c>
      <c r="AY158" s="18" t="s">
        <v>263</v>
      </c>
      <c r="BE158" s="204">
        <f>IF(N158="základní",J158,0)</f>
        <v>0</v>
      </c>
      <c r="BF158" s="204">
        <f>IF(N158="snížená",J158,0)</f>
        <v>0</v>
      </c>
      <c r="BG158" s="204">
        <f>IF(N158="zákl. přenesená",J158,0)</f>
        <v>0</v>
      </c>
      <c r="BH158" s="204">
        <f>IF(N158="sníž. přenesená",J158,0)</f>
        <v>0</v>
      </c>
      <c r="BI158" s="204">
        <f>IF(N158="nulová",J158,0)</f>
        <v>0</v>
      </c>
      <c r="BJ158" s="18" t="s">
        <v>71</v>
      </c>
      <c r="BK158" s="204">
        <f>ROUND(I158*H158,2)</f>
        <v>0</v>
      </c>
      <c r="BL158" s="18" t="s">
        <v>270</v>
      </c>
      <c r="BM158" s="203" t="s">
        <v>5656</v>
      </c>
    </row>
    <row r="159" spans="1:65" s="2" customFormat="1" ht="16.5" customHeight="1">
      <c r="A159" s="35"/>
      <c r="B159" s="36"/>
      <c r="C159" s="261" t="s">
        <v>405</v>
      </c>
      <c r="D159" s="261" t="s">
        <v>401</v>
      </c>
      <c r="E159" s="262" t="s">
        <v>2008</v>
      </c>
      <c r="F159" s="263" t="s">
        <v>2009</v>
      </c>
      <c r="G159" s="264" t="s">
        <v>796</v>
      </c>
      <c r="H159" s="265">
        <v>7.43</v>
      </c>
      <c r="I159" s="266"/>
      <c r="J159" s="267">
        <f>ROUND(I159*H159,2)</f>
        <v>0</v>
      </c>
      <c r="K159" s="268"/>
      <c r="L159" s="269"/>
      <c r="M159" s="270" t="s">
        <v>1</v>
      </c>
      <c r="N159" s="271" t="s">
        <v>38</v>
      </c>
      <c r="O159" s="72"/>
      <c r="P159" s="201">
        <f>O159*H159</f>
        <v>0</v>
      </c>
      <c r="Q159" s="201">
        <v>5.0000000000000002E-5</v>
      </c>
      <c r="R159" s="201">
        <f>Q159*H159</f>
        <v>3.7149999999999998E-4</v>
      </c>
      <c r="S159" s="201">
        <v>0</v>
      </c>
      <c r="T159" s="202">
        <f>S159*H159</f>
        <v>0</v>
      </c>
      <c r="U159" s="35"/>
      <c r="V159" s="35"/>
      <c r="W159" s="35"/>
      <c r="X159" s="35"/>
      <c r="Y159" s="35"/>
      <c r="Z159" s="35"/>
      <c r="AA159" s="35"/>
      <c r="AB159" s="35"/>
      <c r="AC159" s="35"/>
      <c r="AD159" s="35"/>
      <c r="AE159" s="35"/>
      <c r="AR159" s="203" t="s">
        <v>314</v>
      </c>
      <c r="AT159" s="203" t="s">
        <v>401</v>
      </c>
      <c r="AU159" s="203" t="s">
        <v>73</v>
      </c>
      <c r="AY159" s="18" t="s">
        <v>263</v>
      </c>
      <c r="BE159" s="204">
        <f>IF(N159="základní",J159,0)</f>
        <v>0</v>
      </c>
      <c r="BF159" s="204">
        <f>IF(N159="snížená",J159,0)</f>
        <v>0</v>
      </c>
      <c r="BG159" s="204">
        <f>IF(N159="zákl. přenesená",J159,0)</f>
        <v>0</v>
      </c>
      <c r="BH159" s="204">
        <f>IF(N159="sníž. přenesená",J159,0)</f>
        <v>0</v>
      </c>
      <c r="BI159" s="204">
        <f>IF(N159="nulová",J159,0)</f>
        <v>0</v>
      </c>
      <c r="BJ159" s="18" t="s">
        <v>71</v>
      </c>
      <c r="BK159" s="204">
        <f>ROUND(I159*H159,2)</f>
        <v>0</v>
      </c>
      <c r="BL159" s="18" t="s">
        <v>270</v>
      </c>
      <c r="BM159" s="203" t="s">
        <v>5657</v>
      </c>
    </row>
    <row r="160" spans="1:65" s="2" customFormat="1" ht="19.5">
      <c r="A160" s="35"/>
      <c r="B160" s="36"/>
      <c r="C160" s="37"/>
      <c r="D160" s="207" t="s">
        <v>294</v>
      </c>
      <c r="E160" s="37"/>
      <c r="F160" s="239" t="s">
        <v>2011</v>
      </c>
      <c r="G160" s="37"/>
      <c r="H160" s="37"/>
      <c r="I160" s="240"/>
      <c r="J160" s="37"/>
      <c r="K160" s="37"/>
      <c r="L160" s="40"/>
      <c r="M160" s="241"/>
      <c r="N160" s="242"/>
      <c r="O160" s="72"/>
      <c r="P160" s="72"/>
      <c r="Q160" s="72"/>
      <c r="R160" s="72"/>
      <c r="S160" s="72"/>
      <c r="T160" s="73"/>
      <c r="U160" s="35"/>
      <c r="V160" s="35"/>
      <c r="W160" s="35"/>
      <c r="X160" s="35"/>
      <c r="Y160" s="35"/>
      <c r="Z160" s="35"/>
      <c r="AA160" s="35"/>
      <c r="AB160" s="35"/>
      <c r="AC160" s="35"/>
      <c r="AD160" s="35"/>
      <c r="AE160" s="35"/>
      <c r="AT160" s="18" t="s">
        <v>294</v>
      </c>
      <c r="AU160" s="18" t="s">
        <v>73</v>
      </c>
    </row>
    <row r="161" spans="1:65" s="2" customFormat="1" ht="24.2" customHeight="1">
      <c r="A161" s="35"/>
      <c r="B161" s="36"/>
      <c r="C161" s="191" t="s">
        <v>412</v>
      </c>
      <c r="D161" s="191" t="s">
        <v>266</v>
      </c>
      <c r="E161" s="192" t="s">
        <v>2012</v>
      </c>
      <c r="F161" s="193" t="s">
        <v>2013</v>
      </c>
      <c r="G161" s="194" t="s">
        <v>796</v>
      </c>
      <c r="H161" s="195">
        <v>7.43</v>
      </c>
      <c r="I161" s="196"/>
      <c r="J161" s="197">
        <f>ROUND(I161*H161,2)</f>
        <v>0</v>
      </c>
      <c r="K161" s="198"/>
      <c r="L161" s="40"/>
      <c r="M161" s="199" t="s">
        <v>1</v>
      </c>
      <c r="N161" s="200" t="s">
        <v>38</v>
      </c>
      <c r="O161" s="72"/>
      <c r="P161" s="201">
        <f>O161*H161</f>
        <v>0</v>
      </c>
      <c r="Q161" s="201">
        <v>6.9999999999999994E-5</v>
      </c>
      <c r="R161" s="201">
        <f>Q161*H161</f>
        <v>5.200999999999999E-4</v>
      </c>
      <c r="S161" s="201">
        <v>0</v>
      </c>
      <c r="T161" s="202">
        <f>S161*H161</f>
        <v>0</v>
      </c>
      <c r="U161" s="35"/>
      <c r="V161" s="35"/>
      <c r="W161" s="35"/>
      <c r="X161" s="35"/>
      <c r="Y161" s="35"/>
      <c r="Z161" s="35"/>
      <c r="AA161" s="35"/>
      <c r="AB161" s="35"/>
      <c r="AC161" s="35"/>
      <c r="AD161" s="35"/>
      <c r="AE161" s="35"/>
      <c r="AR161" s="203" t="s">
        <v>270</v>
      </c>
      <c r="AT161" s="203" t="s">
        <v>266</v>
      </c>
      <c r="AU161" s="203" t="s">
        <v>73</v>
      </c>
      <c r="AY161" s="18" t="s">
        <v>263</v>
      </c>
      <c r="BE161" s="204">
        <f>IF(N161="základní",J161,0)</f>
        <v>0</v>
      </c>
      <c r="BF161" s="204">
        <f>IF(N161="snížená",J161,0)</f>
        <v>0</v>
      </c>
      <c r="BG161" s="204">
        <f>IF(N161="zákl. přenesená",J161,0)</f>
        <v>0</v>
      </c>
      <c r="BH161" s="204">
        <f>IF(N161="sníž. přenesená",J161,0)</f>
        <v>0</v>
      </c>
      <c r="BI161" s="204">
        <f>IF(N161="nulová",J161,0)</f>
        <v>0</v>
      </c>
      <c r="BJ161" s="18" t="s">
        <v>71</v>
      </c>
      <c r="BK161" s="204">
        <f>ROUND(I161*H161,2)</f>
        <v>0</v>
      </c>
      <c r="BL161" s="18" t="s">
        <v>270</v>
      </c>
      <c r="BM161" s="203" t="s">
        <v>5658</v>
      </c>
    </row>
    <row r="162" spans="1:65" s="12" customFormat="1" ht="22.9" customHeight="1">
      <c r="B162" s="175"/>
      <c r="C162" s="176"/>
      <c r="D162" s="177" t="s">
        <v>63</v>
      </c>
      <c r="E162" s="189" t="s">
        <v>302</v>
      </c>
      <c r="F162" s="189" t="s">
        <v>303</v>
      </c>
      <c r="G162" s="176"/>
      <c r="H162" s="176"/>
      <c r="I162" s="179"/>
      <c r="J162" s="190">
        <f>BK162</f>
        <v>0</v>
      </c>
      <c r="K162" s="176"/>
      <c r="L162" s="181"/>
      <c r="M162" s="182"/>
      <c r="N162" s="183"/>
      <c r="O162" s="183"/>
      <c r="P162" s="184">
        <f>SUM(P163:P170)</f>
        <v>0</v>
      </c>
      <c r="Q162" s="183"/>
      <c r="R162" s="184">
        <f>SUM(R163:R170)</f>
        <v>0</v>
      </c>
      <c r="S162" s="183"/>
      <c r="T162" s="185">
        <f>SUM(T163:T170)</f>
        <v>0</v>
      </c>
      <c r="AR162" s="186" t="s">
        <v>71</v>
      </c>
      <c r="AT162" s="187" t="s">
        <v>63</v>
      </c>
      <c r="AU162" s="187" t="s">
        <v>71</v>
      </c>
      <c r="AY162" s="186" t="s">
        <v>263</v>
      </c>
      <c r="BK162" s="188">
        <f>SUM(BK163:BK170)</f>
        <v>0</v>
      </c>
    </row>
    <row r="163" spans="1:65" s="2" customFormat="1" ht="21.75" customHeight="1">
      <c r="A163" s="35"/>
      <c r="B163" s="36"/>
      <c r="C163" s="191" t="s">
        <v>416</v>
      </c>
      <c r="D163" s="191" t="s">
        <v>266</v>
      </c>
      <c r="E163" s="192" t="s">
        <v>2015</v>
      </c>
      <c r="F163" s="193" t="s">
        <v>2016</v>
      </c>
      <c r="G163" s="194" t="s">
        <v>307</v>
      </c>
      <c r="H163" s="195">
        <v>1.7090000000000001</v>
      </c>
      <c r="I163" s="196"/>
      <c r="J163" s="197">
        <f>ROUND(I163*H163,2)</f>
        <v>0</v>
      </c>
      <c r="K163" s="198"/>
      <c r="L163" s="40"/>
      <c r="M163" s="199" t="s">
        <v>1</v>
      </c>
      <c r="N163" s="200" t="s">
        <v>38</v>
      </c>
      <c r="O163" s="72"/>
      <c r="P163" s="201">
        <f>O163*H163</f>
        <v>0</v>
      </c>
      <c r="Q163" s="201">
        <v>0</v>
      </c>
      <c r="R163" s="201">
        <f>Q163*H163</f>
        <v>0</v>
      </c>
      <c r="S163" s="201">
        <v>0</v>
      </c>
      <c r="T163" s="202">
        <f>S163*H163</f>
        <v>0</v>
      </c>
      <c r="U163" s="35"/>
      <c r="V163" s="35"/>
      <c r="W163" s="35"/>
      <c r="X163" s="35"/>
      <c r="Y163" s="35"/>
      <c r="Z163" s="35"/>
      <c r="AA163" s="35"/>
      <c r="AB163" s="35"/>
      <c r="AC163" s="35"/>
      <c r="AD163" s="35"/>
      <c r="AE163" s="35"/>
      <c r="AR163" s="203" t="s">
        <v>270</v>
      </c>
      <c r="AT163" s="203" t="s">
        <v>266</v>
      </c>
      <c r="AU163" s="203" t="s">
        <v>73</v>
      </c>
      <c r="AY163" s="18" t="s">
        <v>263</v>
      </c>
      <c r="BE163" s="204">
        <f>IF(N163="základní",J163,0)</f>
        <v>0</v>
      </c>
      <c r="BF163" s="204">
        <f>IF(N163="snížená",J163,0)</f>
        <v>0</v>
      </c>
      <c r="BG163" s="204">
        <f>IF(N163="zákl. přenesená",J163,0)</f>
        <v>0</v>
      </c>
      <c r="BH163" s="204">
        <f>IF(N163="sníž. přenesená",J163,0)</f>
        <v>0</v>
      </c>
      <c r="BI163" s="204">
        <f>IF(N163="nulová",J163,0)</f>
        <v>0</v>
      </c>
      <c r="BJ163" s="18" t="s">
        <v>71</v>
      </c>
      <c r="BK163" s="204">
        <f>ROUND(I163*H163,2)</f>
        <v>0</v>
      </c>
      <c r="BL163" s="18" t="s">
        <v>270</v>
      </c>
      <c r="BM163" s="203" t="s">
        <v>5659</v>
      </c>
    </row>
    <row r="164" spans="1:65" s="2" customFormat="1" ht="24.2" customHeight="1">
      <c r="A164" s="35"/>
      <c r="B164" s="36"/>
      <c r="C164" s="191" t="s">
        <v>421</v>
      </c>
      <c r="D164" s="191" t="s">
        <v>266</v>
      </c>
      <c r="E164" s="192" t="s">
        <v>2018</v>
      </c>
      <c r="F164" s="193" t="s">
        <v>2019</v>
      </c>
      <c r="G164" s="194" t="s">
        <v>307</v>
      </c>
      <c r="H164" s="195">
        <v>34.18</v>
      </c>
      <c r="I164" s="196"/>
      <c r="J164" s="197">
        <f>ROUND(I164*H164,2)</f>
        <v>0</v>
      </c>
      <c r="K164" s="198"/>
      <c r="L164" s="40"/>
      <c r="M164" s="199" t="s">
        <v>1</v>
      </c>
      <c r="N164" s="200" t="s">
        <v>38</v>
      </c>
      <c r="O164" s="72"/>
      <c r="P164" s="201">
        <f>O164*H164</f>
        <v>0</v>
      </c>
      <c r="Q164" s="201">
        <v>0</v>
      </c>
      <c r="R164" s="201">
        <f>Q164*H164</f>
        <v>0</v>
      </c>
      <c r="S164" s="201">
        <v>0</v>
      </c>
      <c r="T164" s="202">
        <f>S164*H164</f>
        <v>0</v>
      </c>
      <c r="U164" s="35"/>
      <c r="V164" s="35"/>
      <c r="W164" s="35"/>
      <c r="X164" s="35"/>
      <c r="Y164" s="35"/>
      <c r="Z164" s="35"/>
      <c r="AA164" s="35"/>
      <c r="AB164" s="35"/>
      <c r="AC164" s="35"/>
      <c r="AD164" s="35"/>
      <c r="AE164" s="35"/>
      <c r="AR164" s="203" t="s">
        <v>270</v>
      </c>
      <c r="AT164" s="203" t="s">
        <v>266</v>
      </c>
      <c r="AU164" s="203" t="s">
        <v>73</v>
      </c>
      <c r="AY164" s="18" t="s">
        <v>263</v>
      </c>
      <c r="BE164" s="204">
        <f>IF(N164="základní",J164,0)</f>
        <v>0</v>
      </c>
      <c r="BF164" s="204">
        <f>IF(N164="snížená",J164,0)</f>
        <v>0</v>
      </c>
      <c r="BG164" s="204">
        <f>IF(N164="zákl. přenesená",J164,0)</f>
        <v>0</v>
      </c>
      <c r="BH164" s="204">
        <f>IF(N164="sníž. přenesená",J164,0)</f>
        <v>0</v>
      </c>
      <c r="BI164" s="204">
        <f>IF(N164="nulová",J164,0)</f>
        <v>0</v>
      </c>
      <c r="BJ164" s="18" t="s">
        <v>71</v>
      </c>
      <c r="BK164" s="204">
        <f>ROUND(I164*H164,2)</f>
        <v>0</v>
      </c>
      <c r="BL164" s="18" t="s">
        <v>270</v>
      </c>
      <c r="BM164" s="203" t="s">
        <v>5660</v>
      </c>
    </row>
    <row r="165" spans="1:65" s="13" customFormat="1">
      <c r="B165" s="205"/>
      <c r="C165" s="206"/>
      <c r="D165" s="207" t="s">
        <v>272</v>
      </c>
      <c r="E165" s="206"/>
      <c r="F165" s="209" t="s">
        <v>5661</v>
      </c>
      <c r="G165" s="206"/>
      <c r="H165" s="210">
        <v>34.18</v>
      </c>
      <c r="I165" s="211"/>
      <c r="J165" s="206"/>
      <c r="K165" s="206"/>
      <c r="L165" s="212"/>
      <c r="M165" s="213"/>
      <c r="N165" s="214"/>
      <c r="O165" s="214"/>
      <c r="P165" s="214"/>
      <c r="Q165" s="214"/>
      <c r="R165" s="214"/>
      <c r="S165" s="214"/>
      <c r="T165" s="215"/>
      <c r="AT165" s="216" t="s">
        <v>272</v>
      </c>
      <c r="AU165" s="216" t="s">
        <v>73</v>
      </c>
      <c r="AV165" s="13" t="s">
        <v>73</v>
      </c>
      <c r="AW165" s="13" t="s">
        <v>4</v>
      </c>
      <c r="AX165" s="13" t="s">
        <v>71</v>
      </c>
      <c r="AY165" s="216" t="s">
        <v>263</v>
      </c>
    </row>
    <row r="166" spans="1:65" s="2" customFormat="1" ht="24.2" customHeight="1">
      <c r="A166" s="35"/>
      <c r="B166" s="36"/>
      <c r="C166" s="191" t="s">
        <v>426</v>
      </c>
      <c r="D166" s="191" t="s">
        <v>266</v>
      </c>
      <c r="E166" s="192" t="s">
        <v>305</v>
      </c>
      <c r="F166" s="193" t="s">
        <v>306</v>
      </c>
      <c r="G166" s="194" t="s">
        <v>307</v>
      </c>
      <c r="H166" s="195">
        <v>1.7090000000000001</v>
      </c>
      <c r="I166" s="196"/>
      <c r="J166" s="197">
        <f>ROUND(I166*H166,2)</f>
        <v>0</v>
      </c>
      <c r="K166" s="198"/>
      <c r="L166" s="40"/>
      <c r="M166" s="199" t="s">
        <v>1</v>
      </c>
      <c r="N166" s="200" t="s">
        <v>38</v>
      </c>
      <c r="O166" s="72"/>
      <c r="P166" s="201">
        <f>O166*H166</f>
        <v>0</v>
      </c>
      <c r="Q166" s="201">
        <v>0</v>
      </c>
      <c r="R166" s="201">
        <f>Q166*H166</f>
        <v>0</v>
      </c>
      <c r="S166" s="201">
        <v>0</v>
      </c>
      <c r="T166" s="202">
        <f>S166*H166</f>
        <v>0</v>
      </c>
      <c r="U166" s="35"/>
      <c r="V166" s="35"/>
      <c r="W166" s="35"/>
      <c r="X166" s="35"/>
      <c r="Y166" s="35"/>
      <c r="Z166" s="35"/>
      <c r="AA166" s="35"/>
      <c r="AB166" s="35"/>
      <c r="AC166" s="35"/>
      <c r="AD166" s="35"/>
      <c r="AE166" s="35"/>
      <c r="AR166" s="203" t="s">
        <v>270</v>
      </c>
      <c r="AT166" s="203" t="s">
        <v>266</v>
      </c>
      <c r="AU166" s="203" t="s">
        <v>73</v>
      </c>
      <c r="AY166" s="18" t="s">
        <v>263</v>
      </c>
      <c r="BE166" s="204">
        <f>IF(N166="základní",J166,0)</f>
        <v>0</v>
      </c>
      <c r="BF166" s="204">
        <f>IF(N166="snížená",J166,0)</f>
        <v>0</v>
      </c>
      <c r="BG166" s="204">
        <f>IF(N166="zákl. přenesená",J166,0)</f>
        <v>0</v>
      </c>
      <c r="BH166" s="204">
        <f>IF(N166="sníž. přenesená",J166,0)</f>
        <v>0</v>
      </c>
      <c r="BI166" s="204">
        <f>IF(N166="nulová",J166,0)</f>
        <v>0</v>
      </c>
      <c r="BJ166" s="18" t="s">
        <v>71</v>
      </c>
      <c r="BK166" s="204">
        <f>ROUND(I166*H166,2)</f>
        <v>0</v>
      </c>
      <c r="BL166" s="18" t="s">
        <v>270</v>
      </c>
      <c r="BM166" s="203" t="s">
        <v>5662</v>
      </c>
    </row>
    <row r="167" spans="1:65" s="2" customFormat="1" ht="33" customHeight="1">
      <c r="A167" s="35"/>
      <c r="B167" s="36"/>
      <c r="C167" s="191" t="s">
        <v>554</v>
      </c>
      <c r="D167" s="191" t="s">
        <v>266</v>
      </c>
      <c r="E167" s="192" t="s">
        <v>2023</v>
      </c>
      <c r="F167" s="193" t="s">
        <v>2024</v>
      </c>
      <c r="G167" s="194" t="s">
        <v>307</v>
      </c>
      <c r="H167" s="195">
        <v>0.51300000000000001</v>
      </c>
      <c r="I167" s="196"/>
      <c r="J167" s="197">
        <f>ROUND(I167*H167,2)</f>
        <v>0</v>
      </c>
      <c r="K167" s="198"/>
      <c r="L167" s="40"/>
      <c r="M167" s="199" t="s">
        <v>1</v>
      </c>
      <c r="N167" s="200" t="s">
        <v>38</v>
      </c>
      <c r="O167" s="72"/>
      <c r="P167" s="201">
        <f>O167*H167</f>
        <v>0</v>
      </c>
      <c r="Q167" s="201">
        <v>0</v>
      </c>
      <c r="R167" s="201">
        <f>Q167*H167</f>
        <v>0</v>
      </c>
      <c r="S167" s="201">
        <v>0</v>
      </c>
      <c r="T167" s="202">
        <f>S167*H167</f>
        <v>0</v>
      </c>
      <c r="U167" s="35"/>
      <c r="V167" s="35"/>
      <c r="W167" s="35"/>
      <c r="X167" s="35"/>
      <c r="Y167" s="35"/>
      <c r="Z167" s="35"/>
      <c r="AA167" s="35"/>
      <c r="AB167" s="35"/>
      <c r="AC167" s="35"/>
      <c r="AD167" s="35"/>
      <c r="AE167" s="35"/>
      <c r="AR167" s="203" t="s">
        <v>270</v>
      </c>
      <c r="AT167" s="203" t="s">
        <v>266</v>
      </c>
      <c r="AU167" s="203" t="s">
        <v>73</v>
      </c>
      <c r="AY167" s="18" t="s">
        <v>263</v>
      </c>
      <c r="BE167" s="204">
        <f>IF(N167="základní",J167,0)</f>
        <v>0</v>
      </c>
      <c r="BF167" s="204">
        <f>IF(N167="snížená",J167,0)</f>
        <v>0</v>
      </c>
      <c r="BG167" s="204">
        <f>IF(N167="zákl. přenesená",J167,0)</f>
        <v>0</v>
      </c>
      <c r="BH167" s="204">
        <f>IF(N167="sníž. přenesená",J167,0)</f>
        <v>0</v>
      </c>
      <c r="BI167" s="204">
        <f>IF(N167="nulová",J167,0)</f>
        <v>0</v>
      </c>
      <c r="BJ167" s="18" t="s">
        <v>71</v>
      </c>
      <c r="BK167" s="204">
        <f>ROUND(I167*H167,2)</f>
        <v>0</v>
      </c>
      <c r="BL167" s="18" t="s">
        <v>270</v>
      </c>
      <c r="BM167" s="203" t="s">
        <v>5663</v>
      </c>
    </row>
    <row r="168" spans="1:65" s="13" customFormat="1">
      <c r="B168" s="205"/>
      <c r="C168" s="206"/>
      <c r="D168" s="207" t="s">
        <v>272</v>
      </c>
      <c r="E168" s="206"/>
      <c r="F168" s="209" t="s">
        <v>5664</v>
      </c>
      <c r="G168" s="206"/>
      <c r="H168" s="210">
        <v>0.51300000000000001</v>
      </c>
      <c r="I168" s="211"/>
      <c r="J168" s="206"/>
      <c r="K168" s="206"/>
      <c r="L168" s="212"/>
      <c r="M168" s="213"/>
      <c r="N168" s="214"/>
      <c r="O168" s="214"/>
      <c r="P168" s="214"/>
      <c r="Q168" s="214"/>
      <c r="R168" s="214"/>
      <c r="S168" s="214"/>
      <c r="T168" s="215"/>
      <c r="AT168" s="216" t="s">
        <v>272</v>
      </c>
      <c r="AU168" s="216" t="s">
        <v>73</v>
      </c>
      <c r="AV168" s="13" t="s">
        <v>73</v>
      </c>
      <c r="AW168" s="13" t="s">
        <v>4</v>
      </c>
      <c r="AX168" s="13" t="s">
        <v>71</v>
      </c>
      <c r="AY168" s="216" t="s">
        <v>263</v>
      </c>
    </row>
    <row r="169" spans="1:65" s="2" customFormat="1" ht="33" customHeight="1">
      <c r="A169" s="35"/>
      <c r="B169" s="36"/>
      <c r="C169" s="191" t="s">
        <v>493</v>
      </c>
      <c r="D169" s="191" t="s">
        <v>266</v>
      </c>
      <c r="E169" s="192" t="s">
        <v>2027</v>
      </c>
      <c r="F169" s="193" t="s">
        <v>2028</v>
      </c>
      <c r="G169" s="194" t="s">
        <v>307</v>
      </c>
      <c r="H169" s="195">
        <v>1.196</v>
      </c>
      <c r="I169" s="196"/>
      <c r="J169" s="197">
        <f>ROUND(I169*H169,2)</f>
        <v>0</v>
      </c>
      <c r="K169" s="198"/>
      <c r="L169" s="40"/>
      <c r="M169" s="199" t="s">
        <v>1</v>
      </c>
      <c r="N169" s="200" t="s">
        <v>38</v>
      </c>
      <c r="O169" s="72"/>
      <c r="P169" s="201">
        <f>O169*H169</f>
        <v>0</v>
      </c>
      <c r="Q169" s="201">
        <v>0</v>
      </c>
      <c r="R169" s="201">
        <f>Q169*H169</f>
        <v>0</v>
      </c>
      <c r="S169" s="201">
        <v>0</v>
      </c>
      <c r="T169" s="202">
        <f>S169*H169</f>
        <v>0</v>
      </c>
      <c r="U169" s="35"/>
      <c r="V169" s="35"/>
      <c r="W169" s="35"/>
      <c r="X169" s="35"/>
      <c r="Y169" s="35"/>
      <c r="Z169" s="35"/>
      <c r="AA169" s="35"/>
      <c r="AB169" s="35"/>
      <c r="AC169" s="35"/>
      <c r="AD169" s="35"/>
      <c r="AE169" s="35"/>
      <c r="AR169" s="203" t="s">
        <v>270</v>
      </c>
      <c r="AT169" s="203" t="s">
        <v>266</v>
      </c>
      <c r="AU169" s="203" t="s">
        <v>73</v>
      </c>
      <c r="AY169" s="18" t="s">
        <v>263</v>
      </c>
      <c r="BE169" s="204">
        <f>IF(N169="základní",J169,0)</f>
        <v>0</v>
      </c>
      <c r="BF169" s="204">
        <f>IF(N169="snížená",J169,0)</f>
        <v>0</v>
      </c>
      <c r="BG169" s="204">
        <f>IF(N169="zákl. přenesená",J169,0)</f>
        <v>0</v>
      </c>
      <c r="BH169" s="204">
        <f>IF(N169="sníž. přenesená",J169,0)</f>
        <v>0</v>
      </c>
      <c r="BI169" s="204">
        <f>IF(N169="nulová",J169,0)</f>
        <v>0</v>
      </c>
      <c r="BJ169" s="18" t="s">
        <v>71</v>
      </c>
      <c r="BK169" s="204">
        <f>ROUND(I169*H169,2)</f>
        <v>0</v>
      </c>
      <c r="BL169" s="18" t="s">
        <v>270</v>
      </c>
      <c r="BM169" s="203" t="s">
        <v>5665</v>
      </c>
    </row>
    <row r="170" spans="1:65" s="13" customFormat="1">
      <c r="B170" s="205"/>
      <c r="C170" s="206"/>
      <c r="D170" s="207" t="s">
        <v>272</v>
      </c>
      <c r="E170" s="206"/>
      <c r="F170" s="209" t="s">
        <v>5666</v>
      </c>
      <c r="G170" s="206"/>
      <c r="H170" s="210">
        <v>1.196</v>
      </c>
      <c r="I170" s="211"/>
      <c r="J170" s="206"/>
      <c r="K170" s="206"/>
      <c r="L170" s="212"/>
      <c r="M170" s="213"/>
      <c r="N170" s="214"/>
      <c r="O170" s="214"/>
      <c r="P170" s="214"/>
      <c r="Q170" s="214"/>
      <c r="R170" s="214"/>
      <c r="S170" s="214"/>
      <c r="T170" s="215"/>
      <c r="AT170" s="216" t="s">
        <v>272</v>
      </c>
      <c r="AU170" s="216" t="s">
        <v>73</v>
      </c>
      <c r="AV170" s="13" t="s">
        <v>73</v>
      </c>
      <c r="AW170" s="13" t="s">
        <v>4</v>
      </c>
      <c r="AX170" s="13" t="s">
        <v>71</v>
      </c>
      <c r="AY170" s="216" t="s">
        <v>263</v>
      </c>
    </row>
    <row r="171" spans="1:65" s="12" customFormat="1" ht="22.9" customHeight="1">
      <c r="B171" s="175"/>
      <c r="C171" s="176"/>
      <c r="D171" s="177" t="s">
        <v>63</v>
      </c>
      <c r="E171" s="189" t="s">
        <v>395</v>
      </c>
      <c r="F171" s="189" t="s">
        <v>396</v>
      </c>
      <c r="G171" s="176"/>
      <c r="H171" s="176"/>
      <c r="I171" s="179"/>
      <c r="J171" s="190">
        <f>BK171</f>
        <v>0</v>
      </c>
      <c r="K171" s="176"/>
      <c r="L171" s="181"/>
      <c r="M171" s="182"/>
      <c r="N171" s="183"/>
      <c r="O171" s="183"/>
      <c r="P171" s="184">
        <f>P172</f>
        <v>0</v>
      </c>
      <c r="Q171" s="183"/>
      <c r="R171" s="184">
        <f>R172</f>
        <v>0</v>
      </c>
      <c r="S171" s="183"/>
      <c r="T171" s="185">
        <f>T172</f>
        <v>0</v>
      </c>
      <c r="AR171" s="186" t="s">
        <v>71</v>
      </c>
      <c r="AT171" s="187" t="s">
        <v>63</v>
      </c>
      <c r="AU171" s="187" t="s">
        <v>71</v>
      </c>
      <c r="AY171" s="186" t="s">
        <v>263</v>
      </c>
      <c r="BK171" s="188">
        <f>BK172</f>
        <v>0</v>
      </c>
    </row>
    <row r="172" spans="1:65" s="2" customFormat="1" ht="16.5" customHeight="1">
      <c r="A172" s="35"/>
      <c r="B172" s="36"/>
      <c r="C172" s="191" t="s">
        <v>7</v>
      </c>
      <c r="D172" s="191" t="s">
        <v>266</v>
      </c>
      <c r="E172" s="192" t="s">
        <v>2032</v>
      </c>
      <c r="F172" s="193" t="s">
        <v>2033</v>
      </c>
      <c r="G172" s="194" t="s">
        <v>307</v>
      </c>
      <c r="H172" s="195">
        <v>6.4610000000000003</v>
      </c>
      <c r="I172" s="196"/>
      <c r="J172" s="197">
        <f>ROUND(I172*H172,2)</f>
        <v>0</v>
      </c>
      <c r="K172" s="198"/>
      <c r="L172" s="40"/>
      <c r="M172" s="243" t="s">
        <v>1</v>
      </c>
      <c r="N172" s="244" t="s">
        <v>38</v>
      </c>
      <c r="O172" s="245"/>
      <c r="P172" s="246">
        <f>O172*H172</f>
        <v>0</v>
      </c>
      <c r="Q172" s="246">
        <v>0</v>
      </c>
      <c r="R172" s="246">
        <f>Q172*H172</f>
        <v>0</v>
      </c>
      <c r="S172" s="246">
        <v>0</v>
      </c>
      <c r="T172" s="247">
        <f>S172*H172</f>
        <v>0</v>
      </c>
      <c r="U172" s="35"/>
      <c r="V172" s="35"/>
      <c r="W172" s="35"/>
      <c r="X172" s="35"/>
      <c r="Y172" s="35"/>
      <c r="Z172" s="35"/>
      <c r="AA172" s="35"/>
      <c r="AB172" s="35"/>
      <c r="AC172" s="35"/>
      <c r="AD172" s="35"/>
      <c r="AE172" s="35"/>
      <c r="AR172" s="203" t="s">
        <v>270</v>
      </c>
      <c r="AT172" s="203" t="s">
        <v>266</v>
      </c>
      <c r="AU172" s="203" t="s">
        <v>73</v>
      </c>
      <c r="AY172" s="18" t="s">
        <v>263</v>
      </c>
      <c r="BE172" s="204">
        <f>IF(N172="základní",J172,0)</f>
        <v>0</v>
      </c>
      <c r="BF172" s="204">
        <f>IF(N172="snížená",J172,0)</f>
        <v>0</v>
      </c>
      <c r="BG172" s="204">
        <f>IF(N172="zákl. přenesená",J172,0)</f>
        <v>0</v>
      </c>
      <c r="BH172" s="204">
        <f>IF(N172="sníž. přenesená",J172,0)</f>
        <v>0</v>
      </c>
      <c r="BI172" s="204">
        <f>IF(N172="nulová",J172,0)</f>
        <v>0</v>
      </c>
      <c r="BJ172" s="18" t="s">
        <v>71</v>
      </c>
      <c r="BK172" s="204">
        <f>ROUND(I172*H172,2)</f>
        <v>0</v>
      </c>
      <c r="BL172" s="18" t="s">
        <v>270</v>
      </c>
      <c r="BM172" s="203" t="s">
        <v>5667</v>
      </c>
    </row>
    <row r="173" spans="1:65" s="2" customFormat="1" ht="6.95" customHeight="1">
      <c r="A173" s="35"/>
      <c r="B173" s="55"/>
      <c r="C173" s="56"/>
      <c r="D173" s="56"/>
      <c r="E173" s="56"/>
      <c r="F173" s="56"/>
      <c r="G173" s="56"/>
      <c r="H173" s="56"/>
      <c r="I173" s="56"/>
      <c r="J173" s="56"/>
      <c r="K173" s="56"/>
      <c r="L173" s="40"/>
      <c r="M173" s="35"/>
      <c r="O173" s="35"/>
      <c r="P173" s="35"/>
      <c r="Q173" s="35"/>
      <c r="R173" s="35"/>
      <c r="S173" s="35"/>
      <c r="T173" s="35"/>
      <c r="U173" s="35"/>
      <c r="V173" s="35"/>
      <c r="W173" s="35"/>
      <c r="X173" s="35"/>
      <c r="Y173" s="35"/>
      <c r="Z173" s="35"/>
      <c r="AA173" s="35"/>
      <c r="AB173" s="35"/>
      <c r="AC173" s="35"/>
      <c r="AD173" s="35"/>
      <c r="AE173" s="35"/>
    </row>
  </sheetData>
  <sheetProtection algorithmName="SHA-512" hashValue="MrqHIobEpxFiDModvMErmpAaN6N2YDSaWmv/U5cBGOW2zIQ++Z/nwghNhrKdN4wyU/EnVPPdodldxj1jLgjvLQ==" saltValue="7gUNYoNbdaYF8Bvk34H8dA==" spinCount="100000" sheet="1" objects="1" scenarios="1" formatColumns="0" formatRows="0" autoFilter="0"/>
  <autoFilter ref="C125:K172" xr:uid="{00000000-0009-0000-0000-000025000000}"/>
  <mergeCells count="12">
    <mergeCell ref="E118:H118"/>
    <mergeCell ref="L2:V2"/>
    <mergeCell ref="E85:H85"/>
    <mergeCell ref="E87:H87"/>
    <mergeCell ref="E89:H89"/>
    <mergeCell ref="E114:H114"/>
    <mergeCell ref="E116:H116"/>
    <mergeCell ref="E7:H7"/>
    <mergeCell ref="E9:H9"/>
    <mergeCell ref="E11:H11"/>
    <mergeCell ref="E20:H20"/>
    <mergeCell ref="E29:H29"/>
  </mergeCells>
  <pageMargins left="0.39374999999999999" right="0.39374999999999999" top="0.39374999999999999" bottom="0.39374999999999999" header="0" footer="0"/>
  <pageSetup paperSize="9" scale="88" fitToHeight="100" orientation="portrait" blackAndWhite="1" r:id="rId1"/>
  <headerFooter>
    <oddHeader>&amp;L&amp;"Arial"&amp;8&amp;K000000INTERNAL&amp;1#</oddHeader>
    <oddFooter>&amp;CStrana &amp;P z &amp;N</oddFooter>
  </headerFooter>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List39">
    <pageSetUpPr fitToPage="1"/>
  </sheetPr>
  <dimension ref="A2:BM190"/>
  <sheetViews>
    <sheetView showGridLines="0" workbookViewId="0">
      <selection activeCell="V31" sqref="V31"/>
    </sheetView>
  </sheetViews>
  <sheetFormatPr defaultRowHeight="11.25"/>
  <cols>
    <col min="1" max="1" width="8.33203125" style="1" customWidth="1"/>
    <col min="2" max="2" width="1.1640625" style="1" customWidth="1"/>
    <col min="3" max="3" width="4.1640625" style="1" customWidth="1"/>
    <col min="4" max="4" width="4.33203125" style="1" customWidth="1"/>
    <col min="5" max="5" width="17.1640625" style="1" customWidth="1"/>
    <col min="6" max="6" width="50.83203125" style="1" customWidth="1"/>
    <col min="7" max="7" width="7.5" style="1" customWidth="1"/>
    <col min="8" max="8" width="14" style="1" customWidth="1"/>
    <col min="9" max="9" width="15.83203125" style="1" customWidth="1"/>
    <col min="10" max="10" width="22.33203125" style="1" customWidth="1"/>
    <col min="11" max="11" width="22.33203125" style="1" hidden="1" customWidth="1"/>
    <col min="12" max="12" width="9.33203125" style="1" customWidth="1"/>
    <col min="13" max="13" width="10.83203125" style="1" hidden="1" customWidth="1"/>
    <col min="14" max="14" width="9.33203125" style="1" hidden="1"/>
    <col min="15" max="20" width="14.1640625" style="1" hidden="1" customWidth="1"/>
    <col min="21" max="21" width="16.33203125" style="1" hidden="1" customWidth="1"/>
    <col min="22" max="22" width="12.33203125" style="1" customWidth="1"/>
    <col min="23" max="23" width="16.33203125" style="1" customWidth="1"/>
    <col min="24" max="24" width="12.33203125" style="1" customWidth="1"/>
    <col min="25" max="25" width="15" style="1" customWidth="1"/>
    <col min="26" max="26" width="11" style="1" customWidth="1"/>
    <col min="27" max="27" width="15" style="1" customWidth="1"/>
    <col min="28" max="28" width="16.33203125" style="1" customWidth="1"/>
    <col min="29" max="29" width="11" style="1" customWidth="1"/>
    <col min="30" max="30" width="15" style="1" customWidth="1"/>
    <col min="31" max="31" width="16.33203125" style="1" customWidth="1"/>
    <col min="44" max="65" width="9.33203125" style="1" hidden="1"/>
  </cols>
  <sheetData>
    <row r="2" spans="1:46" s="1" customFormat="1" ht="36.950000000000003" customHeight="1">
      <c r="L2" s="383"/>
      <c r="M2" s="383"/>
      <c r="N2" s="383"/>
      <c r="O2" s="383"/>
      <c r="P2" s="383"/>
      <c r="Q2" s="383"/>
      <c r="R2" s="383"/>
      <c r="S2" s="383"/>
      <c r="T2" s="383"/>
      <c r="U2" s="383"/>
      <c r="V2" s="383"/>
      <c r="AT2" s="18" t="s">
        <v>183</v>
      </c>
    </row>
    <row r="3" spans="1:46" s="1" customFormat="1" ht="6.95" customHeight="1">
      <c r="B3" s="114"/>
      <c r="C3" s="115"/>
      <c r="D3" s="115"/>
      <c r="E3" s="115"/>
      <c r="F3" s="115"/>
      <c r="G3" s="115"/>
      <c r="H3" s="115"/>
      <c r="I3" s="115"/>
      <c r="J3" s="115"/>
      <c r="K3" s="115"/>
      <c r="L3" s="21"/>
      <c r="AT3" s="18" t="s">
        <v>73</v>
      </c>
    </row>
    <row r="4" spans="1:46" s="1" customFormat="1" ht="24.95" customHeight="1">
      <c r="B4" s="21"/>
      <c r="D4" s="116" t="s">
        <v>240</v>
      </c>
      <c r="L4" s="21"/>
      <c r="M4" s="117" t="s">
        <v>10</v>
      </c>
      <c r="AT4" s="18" t="s">
        <v>4</v>
      </c>
    </row>
    <row r="5" spans="1:46" s="1" customFormat="1" ht="6.95" customHeight="1">
      <c r="B5" s="21"/>
      <c r="L5" s="21"/>
    </row>
    <row r="6" spans="1:46" s="1" customFormat="1" ht="12" customHeight="1">
      <c r="B6" s="21"/>
      <c r="D6" s="118" t="s">
        <v>15</v>
      </c>
      <c r="L6" s="21"/>
    </row>
    <row r="7" spans="1:46" s="1" customFormat="1" ht="16.5" customHeight="1">
      <c r="B7" s="21"/>
      <c r="E7" s="412" t="str">
        <f>'Rekapitulace stavby'!K6</f>
        <v>Modernizace teplárny OB6</v>
      </c>
      <c r="F7" s="413"/>
      <c r="G7" s="413"/>
      <c r="H7" s="413"/>
      <c r="L7" s="21"/>
    </row>
    <row r="8" spans="1:46" s="1" customFormat="1" ht="12" customHeight="1">
      <c r="B8" s="21"/>
      <c r="D8" s="118" t="s">
        <v>241</v>
      </c>
      <c r="L8" s="21"/>
    </row>
    <row r="9" spans="1:46" s="2" customFormat="1" ht="23.25" customHeight="1">
      <c r="A9" s="35"/>
      <c r="B9" s="40"/>
      <c r="C9" s="35"/>
      <c r="D9" s="35"/>
      <c r="E9" s="412" t="s">
        <v>5668</v>
      </c>
      <c r="F9" s="415"/>
      <c r="G9" s="415"/>
      <c r="H9" s="415"/>
      <c r="I9" s="35"/>
      <c r="J9" s="35"/>
      <c r="K9" s="35"/>
      <c r="L9" s="52"/>
      <c r="S9" s="35"/>
      <c r="T9" s="35"/>
      <c r="U9" s="35"/>
      <c r="V9" s="35"/>
      <c r="W9" s="35"/>
      <c r="X9" s="35"/>
      <c r="Y9" s="35"/>
      <c r="Z9" s="35"/>
      <c r="AA9" s="35"/>
      <c r="AB9" s="35"/>
      <c r="AC9" s="35"/>
      <c r="AD9" s="35"/>
      <c r="AE9" s="35"/>
    </row>
    <row r="10" spans="1:46" s="2" customFormat="1" ht="12" customHeight="1">
      <c r="A10" s="35"/>
      <c r="B10" s="40"/>
      <c r="C10" s="35"/>
      <c r="D10" s="118" t="s">
        <v>432</v>
      </c>
      <c r="E10" s="35"/>
      <c r="F10" s="35"/>
      <c r="G10" s="35"/>
      <c r="H10" s="35"/>
      <c r="I10" s="35"/>
      <c r="J10" s="35"/>
      <c r="K10" s="35"/>
      <c r="L10" s="52"/>
      <c r="S10" s="35"/>
      <c r="T10" s="35"/>
      <c r="U10" s="35"/>
      <c r="V10" s="35"/>
      <c r="W10" s="35"/>
      <c r="X10" s="35"/>
      <c r="Y10" s="35"/>
      <c r="Z10" s="35"/>
      <c r="AA10" s="35"/>
      <c r="AB10" s="35"/>
      <c r="AC10" s="35"/>
      <c r="AD10" s="35"/>
      <c r="AE10" s="35"/>
    </row>
    <row r="11" spans="1:46" s="2" customFormat="1" ht="30" customHeight="1">
      <c r="A11" s="35"/>
      <c r="B11" s="40"/>
      <c r="C11" s="35"/>
      <c r="D11" s="35"/>
      <c r="E11" s="414" t="s">
        <v>5669</v>
      </c>
      <c r="F11" s="415"/>
      <c r="G11" s="415"/>
      <c r="H11" s="415"/>
      <c r="I11" s="35"/>
      <c r="J11" s="35"/>
      <c r="K11" s="35"/>
      <c r="L11" s="52"/>
      <c r="S11" s="35"/>
      <c r="T11" s="35"/>
      <c r="U11" s="35"/>
      <c r="V11" s="35"/>
      <c r="W11" s="35"/>
      <c r="X11" s="35"/>
      <c r="Y11" s="35"/>
      <c r="Z11" s="35"/>
      <c r="AA11" s="35"/>
      <c r="AB11" s="35"/>
      <c r="AC11" s="35"/>
      <c r="AD11" s="35"/>
      <c r="AE11" s="35"/>
    </row>
    <row r="12" spans="1:46" s="2" customFormat="1">
      <c r="A12" s="35"/>
      <c r="B12" s="40"/>
      <c r="C12" s="35"/>
      <c r="D12" s="35"/>
      <c r="E12" s="35"/>
      <c r="F12" s="35"/>
      <c r="G12" s="35"/>
      <c r="H12" s="35"/>
      <c r="I12" s="35"/>
      <c r="J12" s="35"/>
      <c r="K12" s="35"/>
      <c r="L12" s="52"/>
      <c r="S12" s="35"/>
      <c r="T12" s="35"/>
      <c r="U12" s="35"/>
      <c r="V12" s="35"/>
      <c r="W12" s="35"/>
      <c r="X12" s="35"/>
      <c r="Y12" s="35"/>
      <c r="Z12" s="35"/>
      <c r="AA12" s="35"/>
      <c r="AB12" s="35"/>
      <c r="AC12" s="35"/>
      <c r="AD12" s="35"/>
      <c r="AE12" s="35"/>
    </row>
    <row r="13" spans="1:46" s="2" customFormat="1" ht="12" customHeight="1">
      <c r="A13" s="35"/>
      <c r="B13" s="40"/>
      <c r="C13" s="35"/>
      <c r="D13" s="118" t="s">
        <v>17</v>
      </c>
      <c r="E13" s="35"/>
      <c r="F13" s="109" t="s">
        <v>1</v>
      </c>
      <c r="G13" s="35"/>
      <c r="H13" s="35"/>
      <c r="I13" s="118" t="s">
        <v>18</v>
      </c>
      <c r="J13" s="109" t="s">
        <v>1</v>
      </c>
      <c r="K13" s="35"/>
      <c r="L13" s="52"/>
      <c r="S13" s="35"/>
      <c r="T13" s="35"/>
      <c r="U13" s="35"/>
      <c r="V13" s="35"/>
      <c r="W13" s="35"/>
      <c r="X13" s="35"/>
      <c r="Y13" s="35"/>
      <c r="Z13" s="35"/>
      <c r="AA13" s="35"/>
      <c r="AB13" s="35"/>
      <c r="AC13" s="35"/>
      <c r="AD13" s="35"/>
      <c r="AE13" s="35"/>
    </row>
    <row r="14" spans="1:46" s="2" customFormat="1" ht="12" customHeight="1">
      <c r="A14" s="35"/>
      <c r="B14" s="40"/>
      <c r="C14" s="35"/>
      <c r="D14" s="118" t="s">
        <v>19</v>
      </c>
      <c r="E14" s="35"/>
      <c r="F14" s="109" t="s">
        <v>20</v>
      </c>
      <c r="G14" s="35"/>
      <c r="H14" s="35"/>
      <c r="I14" s="118" t="s">
        <v>21</v>
      </c>
      <c r="J14" s="119">
        <f>'Rekapitulace stavby'!AN8</f>
        <v>45363</v>
      </c>
      <c r="K14" s="35"/>
      <c r="L14" s="52"/>
      <c r="S14" s="35"/>
      <c r="T14" s="35"/>
      <c r="U14" s="35"/>
      <c r="V14" s="35"/>
      <c r="W14" s="35"/>
      <c r="X14" s="35"/>
      <c r="Y14" s="35"/>
      <c r="Z14" s="35"/>
      <c r="AA14" s="35"/>
      <c r="AB14" s="35"/>
      <c r="AC14" s="35"/>
      <c r="AD14" s="35"/>
      <c r="AE14" s="35"/>
    </row>
    <row r="15" spans="1:46" s="2" customFormat="1" ht="10.9" customHeight="1">
      <c r="A15" s="35"/>
      <c r="B15" s="40"/>
      <c r="C15" s="35"/>
      <c r="D15" s="35"/>
      <c r="E15" s="35"/>
      <c r="F15" s="35"/>
      <c r="G15" s="35"/>
      <c r="H15" s="35"/>
      <c r="I15" s="35"/>
      <c r="J15" s="35"/>
      <c r="K15" s="35"/>
      <c r="L15" s="52"/>
      <c r="S15" s="35"/>
      <c r="T15" s="35"/>
      <c r="U15" s="35"/>
      <c r="V15" s="35"/>
      <c r="W15" s="35"/>
      <c r="X15" s="35"/>
      <c r="Y15" s="35"/>
      <c r="Z15" s="35"/>
      <c r="AA15" s="35"/>
      <c r="AB15" s="35"/>
      <c r="AC15" s="35"/>
      <c r="AD15" s="35"/>
      <c r="AE15" s="35"/>
    </row>
    <row r="16" spans="1:46" s="2" customFormat="1" ht="12" customHeight="1">
      <c r="A16" s="35"/>
      <c r="B16" s="40"/>
      <c r="C16" s="35"/>
      <c r="D16" s="118" t="s">
        <v>22</v>
      </c>
      <c r="E16" s="35"/>
      <c r="F16" s="35"/>
      <c r="G16" s="35"/>
      <c r="H16" s="35"/>
      <c r="I16" s="118" t="s">
        <v>23</v>
      </c>
      <c r="J16" s="109" t="s">
        <v>1</v>
      </c>
      <c r="K16" s="35"/>
      <c r="L16" s="52"/>
      <c r="S16" s="35"/>
      <c r="T16" s="35"/>
      <c r="U16" s="35"/>
      <c r="V16" s="35"/>
      <c r="W16" s="35"/>
      <c r="X16" s="35"/>
      <c r="Y16" s="35"/>
      <c r="Z16" s="35"/>
      <c r="AA16" s="35"/>
      <c r="AB16" s="35"/>
      <c r="AC16" s="35"/>
      <c r="AD16" s="35"/>
      <c r="AE16" s="35"/>
    </row>
    <row r="17" spans="1:31" s="2" customFormat="1" ht="18" customHeight="1">
      <c r="A17" s="35"/>
      <c r="B17" s="40"/>
      <c r="C17" s="35"/>
      <c r="D17" s="35"/>
      <c r="E17" s="109" t="s">
        <v>24</v>
      </c>
      <c r="F17" s="35"/>
      <c r="G17" s="35"/>
      <c r="H17" s="35"/>
      <c r="I17" s="118" t="s">
        <v>25</v>
      </c>
      <c r="J17" s="109" t="s">
        <v>1</v>
      </c>
      <c r="K17" s="35"/>
      <c r="L17" s="52"/>
      <c r="S17" s="35"/>
      <c r="T17" s="35"/>
      <c r="U17" s="35"/>
      <c r="V17" s="35"/>
      <c r="W17" s="35"/>
      <c r="X17" s="35"/>
      <c r="Y17" s="35"/>
      <c r="Z17" s="35"/>
      <c r="AA17" s="35"/>
      <c r="AB17" s="35"/>
      <c r="AC17" s="35"/>
      <c r="AD17" s="35"/>
      <c r="AE17" s="35"/>
    </row>
    <row r="18" spans="1:31" s="2" customFormat="1" ht="6.95" customHeight="1">
      <c r="A18" s="35"/>
      <c r="B18" s="40"/>
      <c r="C18" s="35"/>
      <c r="D18" s="35"/>
      <c r="E18" s="35"/>
      <c r="F18" s="35"/>
      <c r="G18" s="35"/>
      <c r="H18" s="35"/>
      <c r="I18" s="35"/>
      <c r="J18" s="35"/>
      <c r="K18" s="35"/>
      <c r="L18" s="52"/>
      <c r="S18" s="35"/>
      <c r="T18" s="35"/>
      <c r="U18" s="35"/>
      <c r="V18" s="35"/>
      <c r="W18" s="35"/>
      <c r="X18" s="35"/>
      <c r="Y18" s="35"/>
      <c r="Z18" s="35"/>
      <c r="AA18" s="35"/>
      <c r="AB18" s="35"/>
      <c r="AC18" s="35"/>
      <c r="AD18" s="35"/>
      <c r="AE18" s="35"/>
    </row>
    <row r="19" spans="1:31" s="2" customFormat="1" ht="12" customHeight="1">
      <c r="A19" s="35"/>
      <c r="B19" s="40"/>
      <c r="C19" s="35"/>
      <c r="D19" s="118" t="s">
        <v>26</v>
      </c>
      <c r="E19" s="35"/>
      <c r="F19" s="35"/>
      <c r="G19" s="35"/>
      <c r="H19" s="35"/>
      <c r="I19" s="118" t="s">
        <v>23</v>
      </c>
      <c r="J19" s="31" t="str">
        <f>'Rekapitulace stavby'!AN13</f>
        <v>Vyplň údaj</v>
      </c>
      <c r="K19" s="35"/>
      <c r="L19" s="52"/>
      <c r="S19" s="35"/>
      <c r="T19" s="35"/>
      <c r="U19" s="35"/>
      <c r="V19" s="35"/>
      <c r="W19" s="35"/>
      <c r="X19" s="35"/>
      <c r="Y19" s="35"/>
      <c r="Z19" s="35"/>
      <c r="AA19" s="35"/>
      <c r="AB19" s="35"/>
      <c r="AC19" s="35"/>
      <c r="AD19" s="35"/>
      <c r="AE19" s="35"/>
    </row>
    <row r="20" spans="1:31" s="2" customFormat="1" ht="18" customHeight="1">
      <c r="A20" s="35"/>
      <c r="B20" s="40"/>
      <c r="C20" s="35"/>
      <c r="D20" s="35"/>
      <c r="E20" s="416" t="str">
        <f>'Rekapitulace stavby'!E14</f>
        <v>Vyplň údaj</v>
      </c>
      <c r="F20" s="417"/>
      <c r="G20" s="417"/>
      <c r="H20" s="417"/>
      <c r="I20" s="118" t="s">
        <v>25</v>
      </c>
      <c r="J20" s="31" t="str">
        <f>'Rekapitulace stavby'!AN14</f>
        <v>Vyplň údaj</v>
      </c>
      <c r="K20" s="35"/>
      <c r="L20" s="52"/>
      <c r="S20" s="35"/>
      <c r="T20" s="35"/>
      <c r="U20" s="35"/>
      <c r="V20" s="35"/>
      <c r="W20" s="35"/>
      <c r="X20" s="35"/>
      <c r="Y20" s="35"/>
      <c r="Z20" s="35"/>
      <c r="AA20" s="35"/>
      <c r="AB20" s="35"/>
      <c r="AC20" s="35"/>
      <c r="AD20" s="35"/>
      <c r="AE20" s="35"/>
    </row>
    <row r="21" spans="1:31" s="2" customFormat="1" ht="6.95" customHeight="1">
      <c r="A21" s="35"/>
      <c r="B21" s="40"/>
      <c r="C21" s="35"/>
      <c r="D21" s="35"/>
      <c r="E21" s="35"/>
      <c r="F21" s="35"/>
      <c r="G21" s="35"/>
      <c r="H21" s="35"/>
      <c r="I21" s="35"/>
      <c r="J21" s="35"/>
      <c r="K21" s="35"/>
      <c r="L21" s="52"/>
      <c r="S21" s="35"/>
      <c r="T21" s="35"/>
      <c r="U21" s="35"/>
      <c r="V21" s="35"/>
      <c r="W21" s="35"/>
      <c r="X21" s="35"/>
      <c r="Y21" s="35"/>
      <c r="Z21" s="35"/>
      <c r="AA21" s="35"/>
      <c r="AB21" s="35"/>
      <c r="AC21" s="35"/>
      <c r="AD21" s="35"/>
      <c r="AE21" s="35"/>
    </row>
    <row r="22" spans="1:31" s="2" customFormat="1" ht="12" customHeight="1">
      <c r="A22" s="35"/>
      <c r="B22" s="40"/>
      <c r="C22" s="35"/>
      <c r="D22" s="118" t="s">
        <v>28</v>
      </c>
      <c r="E22" s="35"/>
      <c r="F22" s="35"/>
      <c r="G22" s="35"/>
      <c r="H22" s="35"/>
      <c r="I22" s="118" t="s">
        <v>23</v>
      </c>
      <c r="J22" s="109" t="s">
        <v>1</v>
      </c>
      <c r="K22" s="35"/>
      <c r="L22" s="52"/>
      <c r="S22" s="35"/>
      <c r="T22" s="35"/>
      <c r="U22" s="35"/>
      <c r="V22" s="35"/>
      <c r="W22" s="35"/>
      <c r="X22" s="35"/>
      <c r="Y22" s="35"/>
      <c r="Z22" s="35"/>
      <c r="AA22" s="35"/>
      <c r="AB22" s="35"/>
      <c r="AC22" s="35"/>
      <c r="AD22" s="35"/>
      <c r="AE22" s="35"/>
    </row>
    <row r="23" spans="1:31" s="2" customFormat="1" ht="18" customHeight="1">
      <c r="A23" s="35"/>
      <c r="B23" s="40"/>
      <c r="C23" s="35"/>
      <c r="D23" s="35"/>
      <c r="E23" s="109" t="s">
        <v>29</v>
      </c>
      <c r="F23" s="35"/>
      <c r="G23" s="35"/>
      <c r="H23" s="35"/>
      <c r="I23" s="118" t="s">
        <v>25</v>
      </c>
      <c r="J23" s="109" t="s">
        <v>1</v>
      </c>
      <c r="K23" s="35"/>
      <c r="L23" s="52"/>
      <c r="S23" s="35"/>
      <c r="T23" s="35"/>
      <c r="U23" s="35"/>
      <c r="V23" s="35"/>
      <c r="W23" s="35"/>
      <c r="X23" s="35"/>
      <c r="Y23" s="35"/>
      <c r="Z23" s="35"/>
      <c r="AA23" s="35"/>
      <c r="AB23" s="35"/>
      <c r="AC23" s="35"/>
      <c r="AD23" s="35"/>
      <c r="AE23" s="35"/>
    </row>
    <row r="24" spans="1:31" s="2" customFormat="1" ht="6.95" customHeight="1">
      <c r="A24" s="35"/>
      <c r="B24" s="40"/>
      <c r="C24" s="35"/>
      <c r="D24" s="35"/>
      <c r="E24" s="35"/>
      <c r="F24" s="35"/>
      <c r="G24" s="35"/>
      <c r="H24" s="35"/>
      <c r="I24" s="35"/>
      <c r="J24" s="35"/>
      <c r="K24" s="35"/>
      <c r="L24" s="52"/>
      <c r="S24" s="35"/>
      <c r="T24" s="35"/>
      <c r="U24" s="35"/>
      <c r="V24" s="35"/>
      <c r="W24" s="35"/>
      <c r="X24" s="35"/>
      <c r="Y24" s="35"/>
      <c r="Z24" s="35"/>
      <c r="AA24" s="35"/>
      <c r="AB24" s="35"/>
      <c r="AC24" s="35"/>
      <c r="AD24" s="35"/>
      <c r="AE24" s="35"/>
    </row>
    <row r="25" spans="1:31" s="2" customFormat="1" ht="12" customHeight="1">
      <c r="A25" s="35"/>
      <c r="B25" s="40"/>
      <c r="C25" s="35"/>
      <c r="D25" s="118" t="s">
        <v>31</v>
      </c>
      <c r="E25" s="35"/>
      <c r="F25" s="35"/>
      <c r="G25" s="35"/>
      <c r="H25" s="35"/>
      <c r="I25" s="118" t="s">
        <v>23</v>
      </c>
      <c r="J25" s="109" t="s">
        <v>1</v>
      </c>
      <c r="K25" s="35"/>
      <c r="L25" s="52"/>
      <c r="S25" s="35"/>
      <c r="T25" s="35"/>
      <c r="U25" s="35"/>
      <c r="V25" s="35"/>
      <c r="W25" s="35"/>
      <c r="X25" s="35"/>
      <c r="Y25" s="35"/>
      <c r="Z25" s="35"/>
      <c r="AA25" s="35"/>
      <c r="AB25" s="35"/>
      <c r="AC25" s="35"/>
      <c r="AD25" s="35"/>
      <c r="AE25" s="35"/>
    </row>
    <row r="26" spans="1:31" s="2" customFormat="1" ht="18" customHeight="1">
      <c r="A26" s="35"/>
      <c r="B26" s="40"/>
      <c r="C26" s="35"/>
      <c r="D26" s="35"/>
      <c r="E26" s="109" t="s">
        <v>29</v>
      </c>
      <c r="F26" s="35"/>
      <c r="G26" s="35"/>
      <c r="H26" s="35"/>
      <c r="I26" s="118" t="s">
        <v>25</v>
      </c>
      <c r="J26" s="109" t="s">
        <v>1</v>
      </c>
      <c r="K26" s="35"/>
      <c r="L26" s="52"/>
      <c r="S26" s="35"/>
      <c r="T26" s="35"/>
      <c r="U26" s="35"/>
      <c r="V26" s="35"/>
      <c r="W26" s="35"/>
      <c r="X26" s="35"/>
      <c r="Y26" s="35"/>
      <c r="Z26" s="35"/>
      <c r="AA26" s="35"/>
      <c r="AB26" s="35"/>
      <c r="AC26" s="35"/>
      <c r="AD26" s="35"/>
      <c r="AE26" s="35"/>
    </row>
    <row r="27" spans="1:31" s="2" customFormat="1" ht="6.95" customHeight="1">
      <c r="A27" s="35"/>
      <c r="B27" s="40"/>
      <c r="C27" s="35"/>
      <c r="D27" s="35"/>
      <c r="E27" s="35"/>
      <c r="F27" s="35"/>
      <c r="G27" s="35"/>
      <c r="H27" s="35"/>
      <c r="I27" s="35"/>
      <c r="J27" s="35"/>
      <c r="K27" s="35"/>
      <c r="L27" s="52"/>
      <c r="S27" s="35"/>
      <c r="T27" s="35"/>
      <c r="U27" s="35"/>
      <c r="V27" s="35"/>
      <c r="W27" s="35"/>
      <c r="X27" s="35"/>
      <c r="Y27" s="35"/>
      <c r="Z27" s="35"/>
      <c r="AA27" s="35"/>
      <c r="AB27" s="35"/>
      <c r="AC27" s="35"/>
      <c r="AD27" s="35"/>
      <c r="AE27" s="35"/>
    </row>
    <row r="28" spans="1:31" s="2" customFormat="1" ht="12" customHeight="1">
      <c r="A28" s="35"/>
      <c r="B28" s="40"/>
      <c r="C28" s="35"/>
      <c r="D28" s="118" t="s">
        <v>32</v>
      </c>
      <c r="E28" s="35"/>
      <c r="F28" s="35"/>
      <c r="G28" s="35"/>
      <c r="H28" s="35"/>
      <c r="I28" s="35"/>
      <c r="J28" s="35"/>
      <c r="K28" s="35"/>
      <c r="L28" s="52"/>
      <c r="S28" s="35"/>
      <c r="T28" s="35"/>
      <c r="U28" s="35"/>
      <c r="V28" s="35"/>
      <c r="W28" s="35"/>
      <c r="X28" s="35"/>
      <c r="Y28" s="35"/>
      <c r="Z28" s="35"/>
      <c r="AA28" s="35"/>
      <c r="AB28" s="35"/>
      <c r="AC28" s="35"/>
      <c r="AD28" s="35"/>
      <c r="AE28" s="35"/>
    </row>
    <row r="29" spans="1:31" s="8" customFormat="1" ht="16.5" customHeight="1">
      <c r="A29" s="120"/>
      <c r="B29" s="121"/>
      <c r="C29" s="120"/>
      <c r="D29" s="120"/>
      <c r="E29" s="418" t="s">
        <v>1</v>
      </c>
      <c r="F29" s="418"/>
      <c r="G29" s="418"/>
      <c r="H29" s="418"/>
      <c r="I29" s="120"/>
      <c r="J29" s="120"/>
      <c r="K29" s="120"/>
      <c r="L29" s="122"/>
      <c r="S29" s="120"/>
      <c r="T29" s="120"/>
      <c r="U29" s="120"/>
      <c r="V29" s="120"/>
      <c r="W29" s="120"/>
      <c r="X29" s="120"/>
      <c r="Y29" s="120"/>
      <c r="Z29" s="120"/>
      <c r="AA29" s="120"/>
      <c r="AB29" s="120"/>
      <c r="AC29" s="120"/>
      <c r="AD29" s="120"/>
      <c r="AE29" s="120"/>
    </row>
    <row r="30" spans="1:31" s="2" customFormat="1" ht="6.95" customHeight="1">
      <c r="A30" s="35"/>
      <c r="B30" s="40"/>
      <c r="C30" s="35"/>
      <c r="D30" s="35"/>
      <c r="E30" s="35"/>
      <c r="F30" s="35"/>
      <c r="G30" s="35"/>
      <c r="H30" s="35"/>
      <c r="I30" s="35"/>
      <c r="J30" s="35"/>
      <c r="K30" s="35"/>
      <c r="L30" s="52"/>
      <c r="S30" s="35"/>
      <c r="T30" s="35"/>
      <c r="U30" s="35"/>
      <c r="V30" s="35"/>
      <c r="W30" s="35"/>
      <c r="X30" s="35"/>
      <c r="Y30" s="35"/>
      <c r="Z30" s="35"/>
      <c r="AA30" s="35"/>
      <c r="AB30" s="35"/>
      <c r="AC30" s="35"/>
      <c r="AD30" s="35"/>
      <c r="AE30" s="35"/>
    </row>
    <row r="31" spans="1:31" s="2" customFormat="1" ht="6.95" customHeight="1">
      <c r="A31" s="35"/>
      <c r="B31" s="40"/>
      <c r="C31" s="35"/>
      <c r="D31" s="123"/>
      <c r="E31" s="123"/>
      <c r="F31" s="123"/>
      <c r="G31" s="123"/>
      <c r="H31" s="123"/>
      <c r="I31" s="123"/>
      <c r="J31" s="123"/>
      <c r="K31" s="123"/>
      <c r="L31" s="52"/>
      <c r="S31" s="35"/>
      <c r="T31" s="35"/>
      <c r="U31" s="35"/>
      <c r="V31" s="35"/>
      <c r="W31" s="35"/>
      <c r="X31" s="35"/>
      <c r="Y31" s="35"/>
      <c r="Z31" s="35"/>
      <c r="AA31" s="35"/>
      <c r="AB31" s="35"/>
      <c r="AC31" s="35"/>
      <c r="AD31" s="35"/>
      <c r="AE31" s="35"/>
    </row>
    <row r="32" spans="1:31" s="2" customFormat="1" ht="25.35" customHeight="1">
      <c r="A32" s="35"/>
      <c r="B32" s="40"/>
      <c r="C32" s="35"/>
      <c r="D32" s="124" t="s">
        <v>33</v>
      </c>
      <c r="E32" s="35"/>
      <c r="F32" s="35"/>
      <c r="G32" s="35"/>
      <c r="H32" s="35"/>
      <c r="I32" s="35"/>
      <c r="J32" s="125">
        <f>ROUND(J124, 2)</f>
        <v>0</v>
      </c>
      <c r="K32" s="35"/>
      <c r="L32" s="52"/>
      <c r="S32" s="35"/>
      <c r="T32" s="35"/>
      <c r="U32" s="35"/>
      <c r="V32" s="35"/>
      <c r="W32" s="35"/>
      <c r="X32" s="35"/>
      <c r="Y32" s="35"/>
      <c r="Z32" s="35"/>
      <c r="AA32" s="35"/>
      <c r="AB32" s="35"/>
      <c r="AC32" s="35"/>
      <c r="AD32" s="35"/>
      <c r="AE32" s="35"/>
    </row>
    <row r="33" spans="1:31" s="2" customFormat="1" ht="6.95" customHeight="1">
      <c r="A33" s="35"/>
      <c r="B33" s="40"/>
      <c r="C33" s="35"/>
      <c r="D33" s="123"/>
      <c r="E33" s="123"/>
      <c r="F33" s="123"/>
      <c r="G33" s="123"/>
      <c r="H33" s="123"/>
      <c r="I33" s="123"/>
      <c r="J33" s="123"/>
      <c r="K33" s="123"/>
      <c r="L33" s="52"/>
      <c r="S33" s="35"/>
      <c r="T33" s="35"/>
      <c r="U33" s="35"/>
      <c r="V33" s="35"/>
      <c r="W33" s="35"/>
      <c r="X33" s="35"/>
      <c r="Y33" s="35"/>
      <c r="Z33" s="35"/>
      <c r="AA33" s="35"/>
      <c r="AB33" s="35"/>
      <c r="AC33" s="35"/>
      <c r="AD33" s="35"/>
      <c r="AE33" s="35"/>
    </row>
    <row r="34" spans="1:31" s="2" customFormat="1" ht="14.45" customHeight="1">
      <c r="A34" s="35"/>
      <c r="B34" s="40"/>
      <c r="C34" s="35"/>
      <c r="D34" s="35"/>
      <c r="E34" s="35"/>
      <c r="F34" s="126" t="s">
        <v>35</v>
      </c>
      <c r="G34" s="35"/>
      <c r="H34" s="35"/>
      <c r="I34" s="126" t="s">
        <v>34</v>
      </c>
      <c r="J34" s="126" t="s">
        <v>36</v>
      </c>
      <c r="K34" s="35"/>
      <c r="L34" s="52"/>
      <c r="S34" s="35"/>
      <c r="T34" s="35"/>
      <c r="U34" s="35"/>
      <c r="V34" s="35"/>
      <c r="W34" s="35"/>
      <c r="X34" s="35"/>
      <c r="Y34" s="35"/>
      <c r="Z34" s="35"/>
      <c r="AA34" s="35"/>
      <c r="AB34" s="35"/>
      <c r="AC34" s="35"/>
      <c r="AD34" s="35"/>
      <c r="AE34" s="35"/>
    </row>
    <row r="35" spans="1:31" s="2" customFormat="1" ht="14.45" customHeight="1">
      <c r="A35" s="35"/>
      <c r="B35" s="40"/>
      <c r="C35" s="35"/>
      <c r="D35" s="127" t="s">
        <v>37</v>
      </c>
      <c r="E35" s="118" t="s">
        <v>38</v>
      </c>
      <c r="F35" s="128">
        <f>ROUND((SUM(BE124:BE189)),  2)</f>
        <v>0</v>
      </c>
      <c r="G35" s="35"/>
      <c r="H35" s="35"/>
      <c r="I35" s="129">
        <v>0.21</v>
      </c>
      <c r="J35" s="128">
        <f>ROUND(((SUM(BE124:BE189))*I35),  2)</f>
        <v>0</v>
      </c>
      <c r="K35" s="35"/>
      <c r="L35" s="52"/>
      <c r="S35" s="35"/>
      <c r="T35" s="35"/>
      <c r="U35" s="35"/>
      <c r="V35" s="35"/>
      <c r="W35" s="35"/>
      <c r="X35" s="35"/>
      <c r="Y35" s="35"/>
      <c r="Z35" s="35"/>
      <c r="AA35" s="35"/>
      <c r="AB35" s="35"/>
      <c r="AC35" s="35"/>
      <c r="AD35" s="35"/>
      <c r="AE35" s="35"/>
    </row>
    <row r="36" spans="1:31" s="2" customFormat="1" ht="14.45" customHeight="1">
      <c r="A36" s="35"/>
      <c r="B36" s="40"/>
      <c r="C36" s="35"/>
      <c r="D36" s="35"/>
      <c r="E36" s="118" t="s">
        <v>39</v>
      </c>
      <c r="F36" s="128">
        <f>ROUND((SUM(BF124:BF189)),  2)</f>
        <v>0</v>
      </c>
      <c r="G36" s="35"/>
      <c r="H36" s="35"/>
      <c r="I36" s="129">
        <v>0.12</v>
      </c>
      <c r="J36" s="128">
        <f>ROUND(((SUM(BF124:BF189))*I36),  2)</f>
        <v>0</v>
      </c>
      <c r="K36" s="35"/>
      <c r="L36" s="52"/>
      <c r="S36" s="35"/>
      <c r="T36" s="35"/>
      <c r="U36" s="35"/>
      <c r="V36" s="35"/>
      <c r="W36" s="35"/>
      <c r="X36" s="35"/>
      <c r="Y36" s="35"/>
      <c r="Z36" s="35"/>
      <c r="AA36" s="35"/>
      <c r="AB36" s="35"/>
      <c r="AC36" s="35"/>
      <c r="AD36" s="35"/>
      <c r="AE36" s="35"/>
    </row>
    <row r="37" spans="1:31" s="2" customFormat="1" ht="14.45" hidden="1" customHeight="1">
      <c r="A37" s="35"/>
      <c r="B37" s="40"/>
      <c r="C37" s="35"/>
      <c r="D37" s="35"/>
      <c r="E37" s="118" t="s">
        <v>40</v>
      </c>
      <c r="F37" s="128">
        <f>ROUND((SUM(BG124:BG189)),  2)</f>
        <v>0</v>
      </c>
      <c r="G37" s="35"/>
      <c r="H37" s="35"/>
      <c r="I37" s="129">
        <v>0.21</v>
      </c>
      <c r="J37" s="128">
        <f>0</f>
        <v>0</v>
      </c>
      <c r="K37" s="35"/>
      <c r="L37" s="52"/>
      <c r="S37" s="35"/>
      <c r="T37" s="35"/>
      <c r="U37" s="35"/>
      <c r="V37" s="35"/>
      <c r="W37" s="35"/>
      <c r="X37" s="35"/>
      <c r="Y37" s="35"/>
      <c r="Z37" s="35"/>
      <c r="AA37" s="35"/>
      <c r="AB37" s="35"/>
      <c r="AC37" s="35"/>
      <c r="AD37" s="35"/>
      <c r="AE37" s="35"/>
    </row>
    <row r="38" spans="1:31" s="2" customFormat="1" ht="14.45" hidden="1" customHeight="1">
      <c r="A38" s="35"/>
      <c r="B38" s="40"/>
      <c r="C38" s="35"/>
      <c r="D38" s="35"/>
      <c r="E38" s="118" t="s">
        <v>41</v>
      </c>
      <c r="F38" s="128">
        <f>ROUND((SUM(BH124:BH189)),  2)</f>
        <v>0</v>
      </c>
      <c r="G38" s="35"/>
      <c r="H38" s="35"/>
      <c r="I38" s="129">
        <v>0.12</v>
      </c>
      <c r="J38" s="128">
        <f>0</f>
        <v>0</v>
      </c>
      <c r="K38" s="35"/>
      <c r="L38" s="52"/>
      <c r="S38" s="35"/>
      <c r="T38" s="35"/>
      <c r="U38" s="35"/>
      <c r="V38" s="35"/>
      <c r="W38" s="35"/>
      <c r="X38" s="35"/>
      <c r="Y38" s="35"/>
      <c r="Z38" s="35"/>
      <c r="AA38" s="35"/>
      <c r="AB38" s="35"/>
      <c r="AC38" s="35"/>
      <c r="AD38" s="35"/>
      <c r="AE38" s="35"/>
    </row>
    <row r="39" spans="1:31" s="2" customFormat="1" ht="14.45" hidden="1" customHeight="1">
      <c r="A39" s="35"/>
      <c r="B39" s="40"/>
      <c r="C39" s="35"/>
      <c r="D39" s="35"/>
      <c r="E39" s="118" t="s">
        <v>42</v>
      </c>
      <c r="F39" s="128">
        <f>ROUND((SUM(BI124:BI189)),  2)</f>
        <v>0</v>
      </c>
      <c r="G39" s="35"/>
      <c r="H39" s="35"/>
      <c r="I39" s="129">
        <v>0</v>
      </c>
      <c r="J39" s="128">
        <f>0</f>
        <v>0</v>
      </c>
      <c r="K39" s="35"/>
      <c r="L39" s="52"/>
      <c r="S39" s="35"/>
      <c r="T39" s="35"/>
      <c r="U39" s="35"/>
      <c r="V39" s="35"/>
      <c r="W39" s="35"/>
      <c r="X39" s="35"/>
      <c r="Y39" s="35"/>
      <c r="Z39" s="35"/>
      <c r="AA39" s="35"/>
      <c r="AB39" s="35"/>
      <c r="AC39" s="35"/>
      <c r="AD39" s="35"/>
      <c r="AE39" s="35"/>
    </row>
    <row r="40" spans="1:31" s="2" customFormat="1" ht="6.95" customHeight="1">
      <c r="A40" s="35"/>
      <c r="B40" s="40"/>
      <c r="C40" s="35"/>
      <c r="D40" s="35"/>
      <c r="E40" s="35"/>
      <c r="F40" s="35"/>
      <c r="G40" s="35"/>
      <c r="H40" s="35"/>
      <c r="I40" s="35"/>
      <c r="J40" s="35"/>
      <c r="K40" s="35"/>
      <c r="L40" s="52"/>
      <c r="S40" s="35"/>
      <c r="T40" s="35"/>
      <c r="U40" s="35"/>
      <c r="V40" s="35"/>
      <c r="W40" s="35"/>
      <c r="X40" s="35"/>
      <c r="Y40" s="35"/>
      <c r="Z40" s="35"/>
      <c r="AA40" s="35"/>
      <c r="AB40" s="35"/>
      <c r="AC40" s="35"/>
      <c r="AD40" s="35"/>
      <c r="AE40" s="35"/>
    </row>
    <row r="41" spans="1:31" s="2" customFormat="1" ht="25.35" customHeight="1">
      <c r="A41" s="35"/>
      <c r="B41" s="40"/>
      <c r="C41" s="130"/>
      <c r="D41" s="131" t="s">
        <v>43</v>
      </c>
      <c r="E41" s="132"/>
      <c r="F41" s="132"/>
      <c r="G41" s="133" t="s">
        <v>44</v>
      </c>
      <c r="H41" s="134" t="s">
        <v>7622</v>
      </c>
      <c r="I41" s="132"/>
      <c r="J41" s="135">
        <f>SUM(J32:J39)</f>
        <v>0</v>
      </c>
      <c r="K41" s="136"/>
      <c r="L41" s="52"/>
      <c r="S41" s="35"/>
      <c r="T41" s="35"/>
      <c r="U41" s="35"/>
      <c r="V41" s="35"/>
      <c r="W41" s="35"/>
      <c r="X41" s="35"/>
      <c r="Y41" s="35"/>
      <c r="Z41" s="35"/>
      <c r="AA41" s="35"/>
      <c r="AB41" s="35"/>
      <c r="AC41" s="35"/>
      <c r="AD41" s="35"/>
      <c r="AE41" s="35"/>
    </row>
    <row r="42" spans="1:31" s="2" customFormat="1" ht="14.45" customHeight="1">
      <c r="A42" s="35"/>
      <c r="B42" s="40"/>
      <c r="C42" s="35"/>
      <c r="D42" s="35"/>
      <c r="E42" s="35"/>
      <c r="F42" s="35"/>
      <c r="G42" s="35"/>
      <c r="H42" s="35"/>
      <c r="I42" s="35"/>
      <c r="J42" s="35"/>
      <c r="K42" s="35"/>
      <c r="L42" s="52"/>
      <c r="S42" s="35"/>
      <c r="T42" s="35"/>
      <c r="U42" s="35"/>
      <c r="V42" s="35"/>
      <c r="W42" s="35"/>
      <c r="X42" s="35"/>
      <c r="Y42" s="35"/>
      <c r="Z42" s="35"/>
      <c r="AA42" s="35"/>
      <c r="AB42" s="35"/>
      <c r="AC42" s="35"/>
      <c r="AD42" s="35"/>
      <c r="AE42" s="35"/>
    </row>
    <row r="43" spans="1:31" s="1" customFormat="1" ht="14.45" customHeight="1">
      <c r="B43" s="21"/>
      <c r="L43" s="21"/>
    </row>
    <row r="44" spans="1:31" s="1" customFormat="1" ht="14.45" customHeight="1">
      <c r="B44" s="21"/>
      <c r="L44" s="21"/>
    </row>
    <row r="45" spans="1:31" s="1" customFormat="1" ht="14.45" customHeight="1">
      <c r="B45" s="21"/>
      <c r="L45" s="21"/>
    </row>
    <row r="46" spans="1:31" s="1" customFormat="1" ht="14.45" customHeight="1">
      <c r="B46" s="21"/>
      <c r="L46" s="21"/>
    </row>
    <row r="47" spans="1:31" s="1" customFormat="1" ht="14.45" customHeight="1">
      <c r="B47" s="21"/>
      <c r="L47" s="21"/>
    </row>
    <row r="48" spans="1:31" s="1" customFormat="1" ht="14.45" customHeight="1">
      <c r="B48" s="21"/>
      <c r="L48" s="21"/>
    </row>
    <row r="49" spans="1:31" s="1" customFormat="1" ht="14.45" customHeight="1">
      <c r="B49" s="21"/>
      <c r="L49" s="21"/>
    </row>
    <row r="50" spans="1:31" s="2" customFormat="1" ht="14.45" customHeight="1">
      <c r="B50" s="52"/>
      <c r="D50" s="137" t="s">
        <v>45</v>
      </c>
      <c r="E50" s="138"/>
      <c r="F50" s="138"/>
      <c r="G50" s="137" t="s">
        <v>46</v>
      </c>
      <c r="H50" s="138"/>
      <c r="I50" s="138"/>
      <c r="J50" s="138"/>
      <c r="K50" s="138"/>
      <c r="L50" s="52"/>
    </row>
    <row r="51" spans="1:31">
      <c r="B51" s="21"/>
      <c r="L51" s="21"/>
    </row>
    <row r="52" spans="1:31">
      <c r="B52" s="21"/>
      <c r="L52" s="21"/>
    </row>
    <row r="53" spans="1:31">
      <c r="B53" s="21"/>
      <c r="L53" s="21"/>
    </row>
    <row r="54" spans="1:31">
      <c r="B54" s="21"/>
      <c r="L54" s="21"/>
    </row>
    <row r="55" spans="1:31">
      <c r="B55" s="21"/>
      <c r="L55" s="21"/>
    </row>
    <row r="56" spans="1:31">
      <c r="B56" s="21"/>
      <c r="L56" s="21"/>
    </row>
    <row r="57" spans="1:31">
      <c r="B57" s="21"/>
      <c r="L57" s="21"/>
    </row>
    <row r="58" spans="1:31">
      <c r="B58" s="21"/>
      <c r="L58" s="21"/>
    </row>
    <row r="59" spans="1:31">
      <c r="B59" s="21"/>
      <c r="L59" s="21"/>
    </row>
    <row r="60" spans="1:31">
      <c r="B60" s="21"/>
      <c r="L60" s="21"/>
    </row>
    <row r="61" spans="1:31" s="2" customFormat="1" ht="12.75">
      <c r="A61" s="35"/>
      <c r="B61" s="40"/>
      <c r="C61" s="35"/>
      <c r="D61" s="139" t="s">
        <v>47</v>
      </c>
      <c r="E61" s="140"/>
      <c r="F61" s="141" t="s">
        <v>48</v>
      </c>
      <c r="G61" s="139" t="s">
        <v>47</v>
      </c>
      <c r="H61" s="140"/>
      <c r="I61" s="140"/>
      <c r="J61" s="142" t="s">
        <v>48</v>
      </c>
      <c r="K61" s="140"/>
      <c r="L61" s="52"/>
      <c r="S61" s="35"/>
      <c r="T61" s="35"/>
      <c r="U61" s="35"/>
      <c r="V61" s="35"/>
      <c r="W61" s="35"/>
      <c r="X61" s="35"/>
      <c r="Y61" s="35"/>
      <c r="Z61" s="35"/>
      <c r="AA61" s="35"/>
      <c r="AB61" s="35"/>
      <c r="AC61" s="35"/>
      <c r="AD61" s="35"/>
      <c r="AE61" s="35"/>
    </row>
    <row r="62" spans="1:31">
      <c r="B62" s="21"/>
      <c r="L62" s="21"/>
    </row>
    <row r="63" spans="1:31">
      <c r="B63" s="21"/>
      <c r="L63" s="21"/>
    </row>
    <row r="64" spans="1:31">
      <c r="B64" s="21"/>
      <c r="L64" s="21"/>
    </row>
    <row r="65" spans="1:31" s="2" customFormat="1" ht="12.75">
      <c r="A65" s="35"/>
      <c r="B65" s="40"/>
      <c r="C65" s="35"/>
      <c r="D65" s="137" t="s">
        <v>49</v>
      </c>
      <c r="E65" s="143"/>
      <c r="F65" s="143"/>
      <c r="G65" s="137" t="s">
        <v>50</v>
      </c>
      <c r="H65" s="143"/>
      <c r="I65" s="143"/>
      <c r="J65" s="143"/>
      <c r="K65" s="143"/>
      <c r="L65" s="52"/>
      <c r="S65" s="35"/>
      <c r="T65" s="35"/>
      <c r="U65" s="35"/>
      <c r="V65" s="35"/>
      <c r="W65" s="35"/>
      <c r="X65" s="35"/>
      <c r="Y65" s="35"/>
      <c r="Z65" s="35"/>
      <c r="AA65" s="35"/>
      <c r="AB65" s="35"/>
      <c r="AC65" s="35"/>
      <c r="AD65" s="35"/>
      <c r="AE65" s="35"/>
    </row>
    <row r="66" spans="1:31">
      <c r="B66" s="21"/>
      <c r="L66" s="21"/>
    </row>
    <row r="67" spans="1:31">
      <c r="B67" s="21"/>
      <c r="L67" s="21"/>
    </row>
    <row r="68" spans="1:31">
      <c r="B68" s="21"/>
      <c r="L68" s="21"/>
    </row>
    <row r="69" spans="1:31">
      <c r="B69" s="21"/>
      <c r="L69" s="21"/>
    </row>
    <row r="70" spans="1:31">
      <c r="B70" s="21"/>
      <c r="L70" s="21"/>
    </row>
    <row r="71" spans="1:31">
      <c r="B71" s="21"/>
      <c r="L71" s="21"/>
    </row>
    <row r="72" spans="1:31">
      <c r="B72" s="21"/>
      <c r="L72" s="21"/>
    </row>
    <row r="73" spans="1:31">
      <c r="B73" s="21"/>
      <c r="L73" s="21"/>
    </row>
    <row r="74" spans="1:31">
      <c r="B74" s="21"/>
      <c r="L74" s="21"/>
    </row>
    <row r="75" spans="1:31">
      <c r="B75" s="21"/>
      <c r="L75" s="21"/>
    </row>
    <row r="76" spans="1:31" s="2" customFormat="1" ht="12.75">
      <c r="A76" s="35"/>
      <c r="B76" s="40"/>
      <c r="C76" s="35"/>
      <c r="D76" s="139" t="s">
        <v>47</v>
      </c>
      <c r="E76" s="140"/>
      <c r="F76" s="141" t="s">
        <v>48</v>
      </c>
      <c r="G76" s="139" t="s">
        <v>47</v>
      </c>
      <c r="H76" s="140"/>
      <c r="I76" s="140"/>
      <c r="J76" s="142" t="s">
        <v>48</v>
      </c>
      <c r="K76" s="140"/>
      <c r="L76" s="52"/>
      <c r="S76" s="35"/>
      <c r="T76" s="35"/>
      <c r="U76" s="35"/>
      <c r="V76" s="35"/>
      <c r="W76" s="35"/>
      <c r="X76" s="35"/>
      <c r="Y76" s="35"/>
      <c r="Z76" s="35"/>
      <c r="AA76" s="35"/>
      <c r="AB76" s="35"/>
      <c r="AC76" s="35"/>
      <c r="AD76" s="35"/>
      <c r="AE76" s="35"/>
    </row>
    <row r="77" spans="1:31" s="2" customFormat="1" ht="14.45" customHeight="1">
      <c r="A77" s="35"/>
      <c r="B77" s="144"/>
      <c r="C77" s="145"/>
      <c r="D77" s="145"/>
      <c r="E77" s="145"/>
      <c r="F77" s="145"/>
      <c r="G77" s="145"/>
      <c r="H77" s="145"/>
      <c r="I77" s="145"/>
      <c r="J77" s="145"/>
      <c r="K77" s="145"/>
      <c r="L77" s="52"/>
      <c r="S77" s="35"/>
      <c r="T77" s="35"/>
      <c r="U77" s="35"/>
      <c r="V77" s="35"/>
      <c r="W77" s="35"/>
      <c r="X77" s="35"/>
      <c r="Y77" s="35"/>
      <c r="Z77" s="35"/>
      <c r="AA77" s="35"/>
      <c r="AB77" s="35"/>
      <c r="AC77" s="35"/>
      <c r="AD77" s="35"/>
      <c r="AE77" s="35"/>
    </row>
    <row r="81" spans="1:31" s="2" customFormat="1" ht="6.95" customHeight="1">
      <c r="A81" s="35"/>
      <c r="B81" s="146"/>
      <c r="C81" s="147"/>
      <c r="D81" s="147"/>
      <c r="E81" s="147"/>
      <c r="F81" s="147"/>
      <c r="G81" s="147"/>
      <c r="H81" s="147"/>
      <c r="I81" s="147"/>
      <c r="J81" s="147"/>
      <c r="K81" s="147"/>
      <c r="L81" s="52"/>
      <c r="S81" s="35"/>
      <c r="T81" s="35"/>
      <c r="U81" s="35"/>
      <c r="V81" s="35"/>
      <c r="W81" s="35"/>
      <c r="X81" s="35"/>
      <c r="Y81" s="35"/>
      <c r="Z81" s="35"/>
      <c r="AA81" s="35"/>
      <c r="AB81" s="35"/>
      <c r="AC81" s="35"/>
      <c r="AD81" s="35"/>
      <c r="AE81" s="35"/>
    </row>
    <row r="82" spans="1:31" s="2" customFormat="1" ht="24.95" customHeight="1">
      <c r="A82" s="35"/>
      <c r="B82" s="36"/>
      <c r="C82" s="24" t="s">
        <v>242</v>
      </c>
      <c r="D82" s="37"/>
      <c r="E82" s="37"/>
      <c r="F82" s="37"/>
      <c r="G82" s="37"/>
      <c r="H82" s="37"/>
      <c r="I82" s="37"/>
      <c r="J82" s="37"/>
      <c r="K82" s="37"/>
      <c r="L82" s="52"/>
      <c r="S82" s="35"/>
      <c r="T82" s="35"/>
      <c r="U82" s="35"/>
      <c r="V82" s="35"/>
      <c r="W82" s="35"/>
      <c r="X82" s="35"/>
      <c r="Y82" s="35"/>
      <c r="Z82" s="35"/>
      <c r="AA82" s="35"/>
      <c r="AB82" s="35"/>
      <c r="AC82" s="35"/>
      <c r="AD82" s="35"/>
      <c r="AE82" s="35"/>
    </row>
    <row r="83" spans="1:31" s="2" customFormat="1" ht="6.95" customHeight="1">
      <c r="A83" s="35"/>
      <c r="B83" s="36"/>
      <c r="C83" s="37"/>
      <c r="D83" s="37"/>
      <c r="E83" s="37"/>
      <c r="F83" s="37"/>
      <c r="G83" s="37"/>
      <c r="H83" s="37"/>
      <c r="I83" s="37"/>
      <c r="J83" s="37"/>
      <c r="K83" s="37"/>
      <c r="L83" s="52"/>
      <c r="S83" s="35"/>
      <c r="T83" s="35"/>
      <c r="U83" s="35"/>
      <c r="V83" s="35"/>
      <c r="W83" s="35"/>
      <c r="X83" s="35"/>
      <c r="Y83" s="35"/>
      <c r="Z83" s="35"/>
      <c r="AA83" s="35"/>
      <c r="AB83" s="35"/>
      <c r="AC83" s="35"/>
      <c r="AD83" s="35"/>
      <c r="AE83" s="35"/>
    </row>
    <row r="84" spans="1:31" s="2" customFormat="1" ht="12" customHeight="1">
      <c r="A84" s="35"/>
      <c r="B84" s="36"/>
      <c r="C84" s="30" t="s">
        <v>15</v>
      </c>
      <c r="D84" s="37"/>
      <c r="E84" s="37"/>
      <c r="F84" s="37"/>
      <c r="G84" s="37"/>
      <c r="H84" s="37"/>
      <c r="I84" s="37"/>
      <c r="J84" s="37"/>
      <c r="K84" s="37"/>
      <c r="L84" s="52"/>
      <c r="S84" s="35"/>
      <c r="T84" s="35"/>
      <c r="U84" s="35"/>
      <c r="V84" s="35"/>
      <c r="W84" s="35"/>
      <c r="X84" s="35"/>
      <c r="Y84" s="35"/>
      <c r="Z84" s="35"/>
      <c r="AA84" s="35"/>
      <c r="AB84" s="35"/>
      <c r="AC84" s="35"/>
      <c r="AD84" s="35"/>
      <c r="AE84" s="35"/>
    </row>
    <row r="85" spans="1:31" s="2" customFormat="1" ht="16.5" customHeight="1">
      <c r="A85" s="35"/>
      <c r="B85" s="36"/>
      <c r="C85" s="37"/>
      <c r="D85" s="37"/>
      <c r="E85" s="410" t="str">
        <f>E7</f>
        <v>Modernizace teplárny OB6</v>
      </c>
      <c r="F85" s="411"/>
      <c r="G85" s="411"/>
      <c r="H85" s="411"/>
      <c r="I85" s="37"/>
      <c r="J85" s="37"/>
      <c r="K85" s="37"/>
      <c r="L85" s="52"/>
      <c r="S85" s="35"/>
      <c r="T85" s="35"/>
      <c r="U85" s="35"/>
      <c r="V85" s="35"/>
      <c r="W85" s="35"/>
      <c r="X85" s="35"/>
      <c r="Y85" s="35"/>
      <c r="Z85" s="35"/>
      <c r="AA85" s="35"/>
      <c r="AB85" s="35"/>
      <c r="AC85" s="35"/>
      <c r="AD85" s="35"/>
      <c r="AE85" s="35"/>
    </row>
    <row r="86" spans="1:31" s="1" customFormat="1" ht="12" customHeight="1">
      <c r="B86" s="22"/>
      <c r="C86" s="30" t="s">
        <v>241</v>
      </c>
      <c r="D86" s="23"/>
      <c r="E86" s="23"/>
      <c r="F86" s="23"/>
      <c r="G86" s="23"/>
      <c r="H86" s="23"/>
      <c r="I86" s="23"/>
      <c r="J86" s="23"/>
      <c r="K86" s="23"/>
      <c r="L86" s="21"/>
    </row>
    <row r="87" spans="1:31" s="2" customFormat="1" ht="23.25" customHeight="1">
      <c r="A87" s="35"/>
      <c r="B87" s="36"/>
      <c r="C87" s="37"/>
      <c r="D87" s="37"/>
      <c r="E87" s="410" t="s">
        <v>5668</v>
      </c>
      <c r="F87" s="409"/>
      <c r="G87" s="409"/>
      <c r="H87" s="409"/>
      <c r="I87" s="37"/>
      <c r="J87" s="37"/>
      <c r="K87" s="37"/>
      <c r="L87" s="52"/>
      <c r="S87" s="35"/>
      <c r="T87" s="35"/>
      <c r="U87" s="35"/>
      <c r="V87" s="35"/>
      <c r="W87" s="35"/>
      <c r="X87" s="35"/>
      <c r="Y87" s="35"/>
      <c r="Z87" s="35"/>
      <c r="AA87" s="35"/>
      <c r="AB87" s="35"/>
      <c r="AC87" s="35"/>
      <c r="AD87" s="35"/>
      <c r="AE87" s="35"/>
    </row>
    <row r="88" spans="1:31" s="2" customFormat="1" ht="12" customHeight="1">
      <c r="A88" s="35"/>
      <c r="B88" s="36"/>
      <c r="C88" s="30" t="s">
        <v>432</v>
      </c>
      <c r="D88" s="37"/>
      <c r="E88" s="37"/>
      <c r="F88" s="37"/>
      <c r="G88" s="37"/>
      <c r="H88" s="37"/>
      <c r="I88" s="37"/>
      <c r="J88" s="37"/>
      <c r="K88" s="37"/>
      <c r="L88" s="52"/>
      <c r="S88" s="35"/>
      <c r="T88" s="35"/>
      <c r="U88" s="35"/>
      <c r="V88" s="35"/>
      <c r="W88" s="35"/>
      <c r="X88" s="35"/>
      <c r="Y88" s="35"/>
      <c r="Z88" s="35"/>
      <c r="AA88" s="35"/>
      <c r="AB88" s="35"/>
      <c r="AC88" s="35"/>
      <c r="AD88" s="35"/>
      <c r="AE88" s="35"/>
    </row>
    <row r="89" spans="1:31" s="2" customFormat="1" ht="30" customHeight="1">
      <c r="A89" s="35"/>
      <c r="B89" s="36"/>
      <c r="C89" s="37"/>
      <c r="D89" s="37"/>
      <c r="E89" s="384" t="str">
        <f>E11</f>
        <v>SO 204-205.2-D1.1 - Architektonicko-stavební a konstrukční řešení</v>
      </c>
      <c r="F89" s="409"/>
      <c r="G89" s="409"/>
      <c r="H89" s="409"/>
      <c r="I89" s="37"/>
      <c r="J89" s="37"/>
      <c r="K89" s="37"/>
      <c r="L89" s="52"/>
      <c r="S89" s="35"/>
      <c r="T89" s="35"/>
      <c r="U89" s="35"/>
      <c r="V89" s="35"/>
      <c r="W89" s="35"/>
      <c r="X89" s="35"/>
      <c r="Y89" s="35"/>
      <c r="Z89" s="35"/>
      <c r="AA89" s="35"/>
      <c r="AB89" s="35"/>
      <c r="AC89" s="35"/>
      <c r="AD89" s="35"/>
      <c r="AE89" s="35"/>
    </row>
    <row r="90" spans="1:31" s="2" customFormat="1" ht="6.95" customHeight="1">
      <c r="A90" s="35"/>
      <c r="B90" s="36"/>
      <c r="C90" s="37"/>
      <c r="D90" s="37"/>
      <c r="E90" s="37"/>
      <c r="F90" s="37"/>
      <c r="G90" s="37"/>
      <c r="H90" s="37"/>
      <c r="I90" s="37"/>
      <c r="J90" s="37"/>
      <c r="K90" s="37"/>
      <c r="L90" s="52"/>
      <c r="S90" s="35"/>
      <c r="T90" s="35"/>
      <c r="U90" s="35"/>
      <c r="V90" s="35"/>
      <c r="W90" s="35"/>
      <c r="X90" s="35"/>
      <c r="Y90" s="35"/>
      <c r="Z90" s="35"/>
      <c r="AA90" s="35"/>
      <c r="AB90" s="35"/>
      <c r="AC90" s="35"/>
      <c r="AD90" s="35"/>
      <c r="AE90" s="35"/>
    </row>
    <row r="91" spans="1:31" s="2" customFormat="1" ht="12" customHeight="1">
      <c r="A91" s="35"/>
      <c r="B91" s="36"/>
      <c r="C91" s="30" t="s">
        <v>19</v>
      </c>
      <c r="D91" s="37"/>
      <c r="E91" s="37"/>
      <c r="F91" s="28" t="str">
        <f>F14</f>
        <v>Mladá Boleslav</v>
      </c>
      <c r="G91" s="37"/>
      <c r="H91" s="37"/>
      <c r="I91" s="30" t="s">
        <v>21</v>
      </c>
      <c r="J91" s="67">
        <f>IF(J14="","",J14)</f>
        <v>45363</v>
      </c>
      <c r="K91" s="37"/>
      <c r="L91" s="52"/>
      <c r="S91" s="35"/>
      <c r="T91" s="35"/>
      <c r="U91" s="35"/>
      <c r="V91" s="35"/>
      <c r="W91" s="35"/>
      <c r="X91" s="35"/>
      <c r="Y91" s="35"/>
      <c r="Z91" s="35"/>
      <c r="AA91" s="35"/>
      <c r="AB91" s="35"/>
      <c r="AC91" s="35"/>
      <c r="AD91" s="35"/>
      <c r="AE91" s="35"/>
    </row>
    <row r="92" spans="1:31" s="2" customFormat="1" ht="6.95" customHeight="1">
      <c r="A92" s="35"/>
      <c r="B92" s="36"/>
      <c r="C92" s="37"/>
      <c r="D92" s="37"/>
      <c r="E92" s="37"/>
      <c r="F92" s="37"/>
      <c r="G92" s="37"/>
      <c r="H92" s="37"/>
      <c r="I92" s="37"/>
      <c r="J92" s="37"/>
      <c r="K92" s="37"/>
      <c r="L92" s="52"/>
      <c r="S92" s="35"/>
      <c r="T92" s="35"/>
      <c r="U92" s="35"/>
      <c r="V92" s="35"/>
      <c r="W92" s="35"/>
      <c r="X92" s="35"/>
      <c r="Y92" s="35"/>
      <c r="Z92" s="35"/>
      <c r="AA92" s="35"/>
      <c r="AB92" s="35"/>
      <c r="AC92" s="35"/>
      <c r="AD92" s="35"/>
      <c r="AE92" s="35"/>
    </row>
    <row r="93" spans="1:31" s="2" customFormat="1" ht="15.2" customHeight="1">
      <c r="A93" s="35"/>
      <c r="B93" s="36"/>
      <c r="C93" s="30" t="s">
        <v>22</v>
      </c>
      <c r="D93" s="37"/>
      <c r="E93" s="37"/>
      <c r="F93" s="28" t="str">
        <f>E17</f>
        <v xml:space="preserve">ŠKO-ENERGO s.r.o. </v>
      </c>
      <c r="G93" s="37"/>
      <c r="H93" s="37"/>
      <c r="I93" s="30" t="s">
        <v>28</v>
      </c>
      <c r="J93" s="33" t="str">
        <f>E23</f>
        <v>AFRY CZ s.r.o.</v>
      </c>
      <c r="K93" s="37"/>
      <c r="L93" s="52"/>
      <c r="S93" s="35"/>
      <c r="T93" s="35"/>
      <c r="U93" s="35"/>
      <c r="V93" s="35"/>
      <c r="W93" s="35"/>
      <c r="X93" s="35"/>
      <c r="Y93" s="35"/>
      <c r="Z93" s="35"/>
      <c r="AA93" s="35"/>
      <c r="AB93" s="35"/>
      <c r="AC93" s="35"/>
      <c r="AD93" s="35"/>
      <c r="AE93" s="35"/>
    </row>
    <row r="94" spans="1:31" s="2" customFormat="1" ht="15.2" customHeight="1">
      <c r="A94" s="35"/>
      <c r="B94" s="36"/>
      <c r="C94" s="30" t="s">
        <v>26</v>
      </c>
      <c r="D94" s="37"/>
      <c r="E94" s="37"/>
      <c r="F94" s="28" t="str">
        <f>IF(E20="","",E20)</f>
        <v>Vyplň údaj</v>
      </c>
      <c r="G94" s="37"/>
      <c r="H94" s="37"/>
      <c r="I94" s="30" t="s">
        <v>31</v>
      </c>
      <c r="J94" s="33" t="str">
        <f>E26</f>
        <v>AFRY CZ s.r.o.</v>
      </c>
      <c r="K94" s="37"/>
      <c r="L94" s="52"/>
      <c r="S94" s="35"/>
      <c r="T94" s="35"/>
      <c r="U94" s="35"/>
      <c r="V94" s="35"/>
      <c r="W94" s="35"/>
      <c r="X94" s="35"/>
      <c r="Y94" s="35"/>
      <c r="Z94" s="35"/>
      <c r="AA94" s="35"/>
      <c r="AB94" s="35"/>
      <c r="AC94" s="35"/>
      <c r="AD94" s="35"/>
      <c r="AE94" s="35"/>
    </row>
    <row r="95" spans="1:31" s="2" customFormat="1" ht="10.35" customHeight="1">
      <c r="A95" s="35"/>
      <c r="B95" s="36"/>
      <c r="C95" s="37"/>
      <c r="D95" s="37"/>
      <c r="E95" s="37"/>
      <c r="F95" s="37"/>
      <c r="G95" s="37"/>
      <c r="H95" s="37"/>
      <c r="I95" s="37"/>
      <c r="J95" s="37"/>
      <c r="K95" s="37"/>
      <c r="L95" s="52"/>
      <c r="S95" s="35"/>
      <c r="T95" s="35"/>
      <c r="U95" s="35"/>
      <c r="V95" s="35"/>
      <c r="W95" s="35"/>
      <c r="X95" s="35"/>
      <c r="Y95" s="35"/>
      <c r="Z95" s="35"/>
      <c r="AA95" s="35"/>
      <c r="AB95" s="35"/>
      <c r="AC95" s="35"/>
      <c r="AD95" s="35"/>
      <c r="AE95" s="35"/>
    </row>
    <row r="96" spans="1:31" s="2" customFormat="1" ht="29.25" customHeight="1">
      <c r="A96" s="35"/>
      <c r="B96" s="36"/>
      <c r="C96" s="148" t="s">
        <v>243</v>
      </c>
      <c r="D96" s="149"/>
      <c r="E96" s="149"/>
      <c r="F96" s="149"/>
      <c r="G96" s="149"/>
      <c r="H96" s="149"/>
      <c r="I96" s="149"/>
      <c r="J96" s="150" t="s">
        <v>7631</v>
      </c>
      <c r="K96" s="149"/>
      <c r="L96" s="52"/>
      <c r="S96" s="35"/>
      <c r="T96" s="35"/>
      <c r="U96" s="35"/>
      <c r="V96" s="35"/>
      <c r="W96" s="35"/>
      <c r="X96" s="35"/>
      <c r="Y96" s="35"/>
      <c r="Z96" s="35"/>
      <c r="AA96" s="35"/>
      <c r="AB96" s="35"/>
      <c r="AC96" s="35"/>
      <c r="AD96" s="35"/>
      <c r="AE96" s="35"/>
    </row>
    <row r="97" spans="1:47" s="2" customFormat="1" ht="10.35" customHeight="1">
      <c r="A97" s="35"/>
      <c r="B97" s="36"/>
      <c r="C97" s="37"/>
      <c r="D97" s="37"/>
      <c r="E97" s="37"/>
      <c r="F97" s="37"/>
      <c r="G97" s="37"/>
      <c r="H97" s="37"/>
      <c r="I97" s="37"/>
      <c r="J97" s="37"/>
      <c r="K97" s="37"/>
      <c r="L97" s="52"/>
      <c r="S97" s="35"/>
      <c r="T97" s="35"/>
      <c r="U97" s="35"/>
      <c r="V97" s="35"/>
      <c r="W97" s="35"/>
      <c r="X97" s="35"/>
      <c r="Y97" s="35"/>
      <c r="Z97" s="35"/>
      <c r="AA97" s="35"/>
      <c r="AB97" s="35"/>
      <c r="AC97" s="35"/>
      <c r="AD97" s="35"/>
      <c r="AE97" s="35"/>
    </row>
    <row r="98" spans="1:47" s="2" customFormat="1" ht="22.9" customHeight="1">
      <c r="A98" s="35"/>
      <c r="B98" s="36"/>
      <c r="C98" s="151" t="s">
        <v>244</v>
      </c>
      <c r="D98" s="37"/>
      <c r="E98" s="37"/>
      <c r="F98" s="37"/>
      <c r="G98" s="37"/>
      <c r="H98" s="37"/>
      <c r="I98" s="37"/>
      <c r="J98" s="85">
        <f>J124</f>
        <v>0</v>
      </c>
      <c r="K98" s="37"/>
      <c r="L98" s="52"/>
      <c r="S98" s="35"/>
      <c r="T98" s="35"/>
      <c r="U98" s="35"/>
      <c r="V98" s="35"/>
      <c r="W98" s="35"/>
      <c r="X98" s="35"/>
      <c r="Y98" s="35"/>
      <c r="Z98" s="35"/>
      <c r="AA98" s="35"/>
      <c r="AB98" s="35"/>
      <c r="AC98" s="35"/>
      <c r="AD98" s="35"/>
      <c r="AE98" s="35"/>
      <c r="AU98" s="18" t="s">
        <v>245</v>
      </c>
    </row>
    <row r="99" spans="1:47" s="9" customFormat="1" ht="24.95" customHeight="1">
      <c r="B99" s="152"/>
      <c r="C99" s="153"/>
      <c r="D99" s="154" t="s">
        <v>246</v>
      </c>
      <c r="E99" s="155"/>
      <c r="F99" s="155"/>
      <c r="G99" s="155"/>
      <c r="H99" s="155"/>
      <c r="I99" s="155"/>
      <c r="J99" s="156">
        <f>J125</f>
        <v>0</v>
      </c>
      <c r="K99" s="153"/>
      <c r="L99" s="157"/>
    </row>
    <row r="100" spans="1:47" s="10" customFormat="1" ht="19.899999999999999" customHeight="1">
      <c r="B100" s="158"/>
      <c r="C100" s="103"/>
      <c r="D100" s="159" t="s">
        <v>331</v>
      </c>
      <c r="E100" s="160"/>
      <c r="F100" s="160"/>
      <c r="G100" s="160"/>
      <c r="H100" s="160"/>
      <c r="I100" s="160"/>
      <c r="J100" s="161">
        <f>J126</f>
        <v>0</v>
      </c>
      <c r="K100" s="103"/>
      <c r="L100" s="162"/>
    </row>
    <row r="101" spans="1:47" s="10" customFormat="1" ht="19.899999999999999" customHeight="1">
      <c r="B101" s="158"/>
      <c r="C101" s="103"/>
      <c r="D101" s="159" t="s">
        <v>332</v>
      </c>
      <c r="E101" s="160"/>
      <c r="F101" s="160"/>
      <c r="G101" s="160"/>
      <c r="H101" s="160"/>
      <c r="I101" s="160"/>
      <c r="J101" s="161">
        <f>J143</f>
        <v>0</v>
      </c>
      <c r="K101" s="103"/>
      <c r="L101" s="162"/>
    </row>
    <row r="102" spans="1:47" s="10" customFormat="1" ht="19.899999999999999" customHeight="1">
      <c r="B102" s="158"/>
      <c r="C102" s="103"/>
      <c r="D102" s="159" t="s">
        <v>333</v>
      </c>
      <c r="E102" s="160"/>
      <c r="F102" s="160"/>
      <c r="G102" s="160"/>
      <c r="H102" s="160"/>
      <c r="I102" s="160"/>
      <c r="J102" s="161">
        <f>J188</f>
        <v>0</v>
      </c>
      <c r="K102" s="103"/>
      <c r="L102" s="162"/>
    </row>
    <row r="103" spans="1:47" s="2" customFormat="1" ht="21.75" customHeight="1">
      <c r="A103" s="35"/>
      <c r="B103" s="36"/>
      <c r="C103" s="37"/>
      <c r="D103" s="37"/>
      <c r="E103" s="37"/>
      <c r="F103" s="37"/>
      <c r="G103" s="37"/>
      <c r="H103" s="37"/>
      <c r="I103" s="37"/>
      <c r="J103" s="37"/>
      <c r="K103" s="37"/>
      <c r="L103" s="52"/>
      <c r="S103" s="35"/>
      <c r="T103" s="35"/>
      <c r="U103" s="35"/>
      <c r="V103" s="35"/>
      <c r="W103" s="35"/>
      <c r="X103" s="35"/>
      <c r="Y103" s="35"/>
      <c r="Z103" s="35"/>
      <c r="AA103" s="35"/>
      <c r="AB103" s="35"/>
      <c r="AC103" s="35"/>
      <c r="AD103" s="35"/>
      <c r="AE103" s="35"/>
    </row>
    <row r="104" spans="1:47" s="2" customFormat="1" ht="6.95" customHeight="1">
      <c r="A104" s="35"/>
      <c r="B104" s="55"/>
      <c r="C104" s="56"/>
      <c r="D104" s="56"/>
      <c r="E104" s="56"/>
      <c r="F104" s="56"/>
      <c r="G104" s="56"/>
      <c r="H104" s="56"/>
      <c r="I104" s="56"/>
      <c r="J104" s="56"/>
      <c r="K104" s="56"/>
      <c r="L104" s="52"/>
      <c r="S104" s="35"/>
      <c r="T104" s="35"/>
      <c r="U104" s="35"/>
      <c r="V104" s="35"/>
      <c r="W104" s="35"/>
      <c r="X104" s="35"/>
      <c r="Y104" s="35"/>
      <c r="Z104" s="35"/>
      <c r="AA104" s="35"/>
      <c r="AB104" s="35"/>
      <c r="AC104" s="35"/>
      <c r="AD104" s="35"/>
      <c r="AE104" s="35"/>
    </row>
    <row r="108" spans="1:47" s="2" customFormat="1" ht="6.95" customHeight="1">
      <c r="A108" s="35"/>
      <c r="B108" s="57"/>
      <c r="C108" s="58"/>
      <c r="D108" s="58"/>
      <c r="E108" s="58"/>
      <c r="F108" s="58"/>
      <c r="G108" s="58"/>
      <c r="H108" s="58"/>
      <c r="I108" s="58"/>
      <c r="J108" s="58"/>
      <c r="K108" s="58"/>
      <c r="L108" s="52"/>
      <c r="S108" s="35"/>
      <c r="T108" s="35"/>
      <c r="U108" s="35"/>
      <c r="V108" s="35"/>
      <c r="W108" s="35"/>
      <c r="X108" s="35"/>
      <c r="Y108" s="35"/>
      <c r="Z108" s="35"/>
      <c r="AA108" s="35"/>
      <c r="AB108" s="35"/>
      <c r="AC108" s="35"/>
      <c r="AD108" s="35"/>
      <c r="AE108" s="35"/>
    </row>
    <row r="109" spans="1:47" s="2" customFormat="1" ht="24.95" customHeight="1">
      <c r="A109" s="35"/>
      <c r="B109" s="36"/>
      <c r="C109" s="24" t="s">
        <v>249</v>
      </c>
      <c r="D109" s="37"/>
      <c r="E109" s="37"/>
      <c r="F109" s="37"/>
      <c r="G109" s="37"/>
      <c r="H109" s="37"/>
      <c r="I109" s="37"/>
      <c r="J109" s="37"/>
      <c r="K109" s="37"/>
      <c r="L109" s="52"/>
      <c r="S109" s="35"/>
      <c r="T109" s="35"/>
      <c r="U109" s="35"/>
      <c r="V109" s="35"/>
      <c r="W109" s="35"/>
      <c r="X109" s="35"/>
      <c r="Y109" s="35"/>
      <c r="Z109" s="35"/>
      <c r="AA109" s="35"/>
      <c r="AB109" s="35"/>
      <c r="AC109" s="35"/>
      <c r="AD109" s="35"/>
      <c r="AE109" s="35"/>
    </row>
    <row r="110" spans="1:47" s="2" customFormat="1" ht="6.95" customHeight="1">
      <c r="A110" s="35"/>
      <c r="B110" s="36"/>
      <c r="C110" s="37"/>
      <c r="D110" s="37"/>
      <c r="E110" s="37"/>
      <c r="F110" s="37"/>
      <c r="G110" s="37"/>
      <c r="H110" s="37"/>
      <c r="I110" s="37"/>
      <c r="J110" s="37"/>
      <c r="K110" s="37"/>
      <c r="L110" s="52"/>
      <c r="S110" s="35"/>
      <c r="T110" s="35"/>
      <c r="U110" s="35"/>
      <c r="V110" s="35"/>
      <c r="W110" s="35"/>
      <c r="X110" s="35"/>
      <c r="Y110" s="35"/>
      <c r="Z110" s="35"/>
      <c r="AA110" s="35"/>
      <c r="AB110" s="35"/>
      <c r="AC110" s="35"/>
      <c r="AD110" s="35"/>
      <c r="AE110" s="35"/>
    </row>
    <row r="111" spans="1:47" s="2" customFormat="1" ht="12" customHeight="1">
      <c r="A111" s="35"/>
      <c r="B111" s="36"/>
      <c r="C111" s="30" t="s">
        <v>15</v>
      </c>
      <c r="D111" s="37"/>
      <c r="E111" s="37"/>
      <c r="F111" s="37"/>
      <c r="G111" s="37"/>
      <c r="H111" s="37"/>
      <c r="I111" s="37"/>
      <c r="J111" s="37"/>
      <c r="K111" s="37"/>
      <c r="L111" s="52"/>
      <c r="S111" s="35"/>
      <c r="T111" s="35"/>
      <c r="U111" s="35"/>
      <c r="V111" s="35"/>
      <c r="W111" s="35"/>
      <c r="X111" s="35"/>
      <c r="Y111" s="35"/>
      <c r="Z111" s="35"/>
      <c r="AA111" s="35"/>
      <c r="AB111" s="35"/>
      <c r="AC111" s="35"/>
      <c r="AD111" s="35"/>
      <c r="AE111" s="35"/>
    </row>
    <row r="112" spans="1:47" s="2" customFormat="1" ht="16.5" customHeight="1">
      <c r="A112" s="35"/>
      <c r="B112" s="36"/>
      <c r="C112" s="37"/>
      <c r="D112" s="37"/>
      <c r="E112" s="410" t="str">
        <f>E7</f>
        <v>Modernizace teplárny OB6</v>
      </c>
      <c r="F112" s="411"/>
      <c r="G112" s="411"/>
      <c r="H112" s="411"/>
      <c r="I112" s="37"/>
      <c r="J112" s="37"/>
      <c r="K112" s="37"/>
      <c r="L112" s="52"/>
      <c r="S112" s="35"/>
      <c r="T112" s="35"/>
      <c r="U112" s="35"/>
      <c r="V112" s="35"/>
      <c r="W112" s="35"/>
      <c r="X112" s="35"/>
      <c r="Y112" s="35"/>
      <c r="Z112" s="35"/>
      <c r="AA112" s="35"/>
      <c r="AB112" s="35"/>
      <c r="AC112" s="35"/>
      <c r="AD112" s="35"/>
      <c r="AE112" s="35"/>
    </row>
    <row r="113" spans="1:65" s="1" customFormat="1" ht="12" customHeight="1">
      <c r="B113" s="22"/>
      <c r="C113" s="30" t="s">
        <v>241</v>
      </c>
      <c r="D113" s="23"/>
      <c r="E113" s="23"/>
      <c r="F113" s="23"/>
      <c r="G113" s="23"/>
      <c r="H113" s="23"/>
      <c r="I113" s="23"/>
      <c r="J113" s="23"/>
      <c r="K113" s="23"/>
      <c r="L113" s="21"/>
    </row>
    <row r="114" spans="1:65" s="2" customFormat="1" ht="23.25" customHeight="1">
      <c r="A114" s="35"/>
      <c r="B114" s="36"/>
      <c r="C114" s="37"/>
      <c r="D114" s="37"/>
      <c r="E114" s="410" t="s">
        <v>5668</v>
      </c>
      <c r="F114" s="409"/>
      <c r="G114" s="409"/>
      <c r="H114" s="409"/>
      <c r="I114" s="37"/>
      <c r="J114" s="37"/>
      <c r="K114" s="37"/>
      <c r="L114" s="52"/>
      <c r="S114" s="35"/>
      <c r="T114" s="35"/>
      <c r="U114" s="35"/>
      <c r="V114" s="35"/>
      <c r="W114" s="35"/>
      <c r="X114" s="35"/>
      <c r="Y114" s="35"/>
      <c r="Z114" s="35"/>
      <c r="AA114" s="35"/>
      <c r="AB114" s="35"/>
      <c r="AC114" s="35"/>
      <c r="AD114" s="35"/>
      <c r="AE114" s="35"/>
    </row>
    <row r="115" spans="1:65" s="2" customFormat="1" ht="12" customHeight="1">
      <c r="A115" s="35"/>
      <c r="B115" s="36"/>
      <c r="C115" s="30" t="s">
        <v>432</v>
      </c>
      <c r="D115" s="37"/>
      <c r="E115" s="37"/>
      <c r="F115" s="37"/>
      <c r="G115" s="37"/>
      <c r="H115" s="37"/>
      <c r="I115" s="37"/>
      <c r="J115" s="37"/>
      <c r="K115" s="37"/>
      <c r="L115" s="52"/>
      <c r="S115" s="35"/>
      <c r="T115" s="35"/>
      <c r="U115" s="35"/>
      <c r="V115" s="35"/>
      <c r="W115" s="35"/>
      <c r="X115" s="35"/>
      <c r="Y115" s="35"/>
      <c r="Z115" s="35"/>
      <c r="AA115" s="35"/>
      <c r="AB115" s="35"/>
      <c r="AC115" s="35"/>
      <c r="AD115" s="35"/>
      <c r="AE115" s="35"/>
    </row>
    <row r="116" spans="1:65" s="2" customFormat="1" ht="30" customHeight="1">
      <c r="A116" s="35"/>
      <c r="B116" s="36"/>
      <c r="C116" s="37"/>
      <c r="D116" s="37"/>
      <c r="E116" s="384" t="str">
        <f>E11</f>
        <v>SO 204-205.2-D1.1 - Architektonicko-stavební a konstrukční řešení</v>
      </c>
      <c r="F116" s="409"/>
      <c r="G116" s="409"/>
      <c r="H116" s="409"/>
      <c r="I116" s="37"/>
      <c r="J116" s="37"/>
      <c r="K116" s="37"/>
      <c r="L116" s="52"/>
      <c r="S116" s="35"/>
      <c r="T116" s="35"/>
      <c r="U116" s="35"/>
      <c r="V116" s="35"/>
      <c r="W116" s="35"/>
      <c r="X116" s="35"/>
      <c r="Y116" s="35"/>
      <c r="Z116" s="35"/>
      <c r="AA116" s="35"/>
      <c r="AB116" s="35"/>
      <c r="AC116" s="35"/>
      <c r="AD116" s="35"/>
      <c r="AE116" s="35"/>
    </row>
    <row r="117" spans="1:65" s="2" customFormat="1" ht="6.95" customHeight="1">
      <c r="A117" s="35"/>
      <c r="B117" s="36"/>
      <c r="C117" s="37"/>
      <c r="D117" s="37"/>
      <c r="E117" s="37"/>
      <c r="F117" s="37"/>
      <c r="G117" s="37"/>
      <c r="H117" s="37"/>
      <c r="I117" s="37"/>
      <c r="J117" s="37"/>
      <c r="K117" s="37"/>
      <c r="L117" s="52"/>
      <c r="S117" s="35"/>
      <c r="T117" s="35"/>
      <c r="U117" s="35"/>
      <c r="V117" s="35"/>
      <c r="W117" s="35"/>
      <c r="X117" s="35"/>
      <c r="Y117" s="35"/>
      <c r="Z117" s="35"/>
      <c r="AA117" s="35"/>
      <c r="AB117" s="35"/>
      <c r="AC117" s="35"/>
      <c r="AD117" s="35"/>
      <c r="AE117" s="35"/>
    </row>
    <row r="118" spans="1:65" s="2" customFormat="1" ht="12" customHeight="1">
      <c r="A118" s="35"/>
      <c r="B118" s="36"/>
      <c r="C118" s="30" t="s">
        <v>19</v>
      </c>
      <c r="D118" s="37"/>
      <c r="E118" s="37"/>
      <c r="F118" s="28" t="str">
        <f>F14</f>
        <v>Mladá Boleslav</v>
      </c>
      <c r="G118" s="37"/>
      <c r="H118" s="37"/>
      <c r="I118" s="30" t="s">
        <v>21</v>
      </c>
      <c r="J118" s="67">
        <f>IF(J14="","",J14)</f>
        <v>45363</v>
      </c>
      <c r="K118" s="37"/>
      <c r="L118" s="52"/>
      <c r="S118" s="35"/>
      <c r="T118" s="35"/>
      <c r="U118" s="35"/>
      <c r="V118" s="35"/>
      <c r="W118" s="35"/>
      <c r="X118" s="35"/>
      <c r="Y118" s="35"/>
      <c r="Z118" s="35"/>
      <c r="AA118" s="35"/>
      <c r="AB118" s="35"/>
      <c r="AC118" s="35"/>
      <c r="AD118" s="35"/>
      <c r="AE118" s="35"/>
    </row>
    <row r="119" spans="1:65" s="2" customFormat="1" ht="6.95" customHeight="1">
      <c r="A119" s="35"/>
      <c r="B119" s="36"/>
      <c r="C119" s="37"/>
      <c r="D119" s="37"/>
      <c r="E119" s="37"/>
      <c r="F119" s="37"/>
      <c r="G119" s="37"/>
      <c r="H119" s="37"/>
      <c r="I119" s="37"/>
      <c r="J119" s="37"/>
      <c r="K119" s="37"/>
      <c r="L119" s="52"/>
      <c r="S119" s="35"/>
      <c r="T119" s="35"/>
      <c r="U119" s="35"/>
      <c r="V119" s="35"/>
      <c r="W119" s="35"/>
      <c r="X119" s="35"/>
      <c r="Y119" s="35"/>
      <c r="Z119" s="35"/>
      <c r="AA119" s="35"/>
      <c r="AB119" s="35"/>
      <c r="AC119" s="35"/>
      <c r="AD119" s="35"/>
      <c r="AE119" s="35"/>
    </row>
    <row r="120" spans="1:65" s="2" customFormat="1" ht="15.2" customHeight="1">
      <c r="A120" s="35"/>
      <c r="B120" s="36"/>
      <c r="C120" s="30" t="s">
        <v>22</v>
      </c>
      <c r="D120" s="37"/>
      <c r="E120" s="37"/>
      <c r="F120" s="28" t="str">
        <f>E17</f>
        <v xml:space="preserve">ŠKO-ENERGO s.r.o. </v>
      </c>
      <c r="G120" s="37"/>
      <c r="H120" s="37"/>
      <c r="I120" s="30" t="s">
        <v>28</v>
      </c>
      <c r="J120" s="33" t="str">
        <f>E23</f>
        <v>AFRY CZ s.r.o.</v>
      </c>
      <c r="K120" s="37"/>
      <c r="L120" s="52"/>
      <c r="S120" s="35"/>
      <c r="T120" s="35"/>
      <c r="U120" s="35"/>
      <c r="V120" s="35"/>
      <c r="W120" s="35"/>
      <c r="X120" s="35"/>
      <c r="Y120" s="35"/>
      <c r="Z120" s="35"/>
      <c r="AA120" s="35"/>
      <c r="AB120" s="35"/>
      <c r="AC120" s="35"/>
      <c r="AD120" s="35"/>
      <c r="AE120" s="35"/>
    </row>
    <row r="121" spans="1:65" s="2" customFormat="1" ht="15.2" customHeight="1">
      <c r="A121" s="35"/>
      <c r="B121" s="36"/>
      <c r="C121" s="30" t="s">
        <v>26</v>
      </c>
      <c r="D121" s="37"/>
      <c r="E121" s="37"/>
      <c r="F121" s="28" t="str">
        <f>IF(E20="","",E20)</f>
        <v>Vyplň údaj</v>
      </c>
      <c r="G121" s="37"/>
      <c r="H121" s="37"/>
      <c r="I121" s="30" t="s">
        <v>31</v>
      </c>
      <c r="J121" s="33" t="str">
        <f>E26</f>
        <v>AFRY CZ s.r.o.</v>
      </c>
      <c r="K121" s="37"/>
      <c r="L121" s="52"/>
      <c r="S121" s="35"/>
      <c r="T121" s="35"/>
      <c r="U121" s="35"/>
      <c r="V121" s="35"/>
      <c r="W121" s="35"/>
      <c r="X121" s="35"/>
      <c r="Y121" s="35"/>
      <c r="Z121" s="35"/>
      <c r="AA121" s="35"/>
      <c r="AB121" s="35"/>
      <c r="AC121" s="35"/>
      <c r="AD121" s="35"/>
      <c r="AE121" s="35"/>
    </row>
    <row r="122" spans="1:65" s="2" customFormat="1" ht="10.35" customHeight="1">
      <c r="A122" s="35"/>
      <c r="B122" s="36"/>
      <c r="C122" s="37"/>
      <c r="D122" s="37"/>
      <c r="E122" s="37"/>
      <c r="F122" s="37"/>
      <c r="G122" s="37"/>
      <c r="H122" s="37"/>
      <c r="I122" s="37"/>
      <c r="J122" s="37"/>
      <c r="K122" s="37"/>
      <c r="L122" s="52"/>
      <c r="S122" s="35"/>
      <c r="T122" s="35"/>
      <c r="U122" s="35"/>
      <c r="V122" s="35"/>
      <c r="W122" s="35"/>
      <c r="X122" s="35"/>
      <c r="Y122" s="35"/>
      <c r="Z122" s="35"/>
      <c r="AA122" s="35"/>
      <c r="AB122" s="35"/>
      <c r="AC122" s="35"/>
      <c r="AD122" s="35"/>
      <c r="AE122" s="35"/>
    </row>
    <row r="123" spans="1:65" s="11" customFormat="1" ht="29.25" customHeight="1">
      <c r="A123" s="163"/>
      <c r="B123" s="164"/>
      <c r="C123" s="165" t="s">
        <v>250</v>
      </c>
      <c r="D123" s="166" t="s">
        <v>55</v>
      </c>
      <c r="E123" s="166" t="s">
        <v>53</v>
      </c>
      <c r="F123" s="166" t="s">
        <v>54</v>
      </c>
      <c r="G123" s="166" t="s">
        <v>251</v>
      </c>
      <c r="H123" s="166" t="s">
        <v>252</v>
      </c>
      <c r="I123" s="166" t="s">
        <v>7632</v>
      </c>
      <c r="J123" s="167" t="s">
        <v>7631</v>
      </c>
      <c r="K123" s="168" t="s">
        <v>253</v>
      </c>
      <c r="L123" s="169"/>
      <c r="M123" s="76" t="s">
        <v>1</v>
      </c>
      <c r="N123" s="77" t="s">
        <v>37</v>
      </c>
      <c r="O123" s="77" t="s">
        <v>254</v>
      </c>
      <c r="P123" s="77" t="s">
        <v>255</v>
      </c>
      <c r="Q123" s="77" t="s">
        <v>256</v>
      </c>
      <c r="R123" s="77" t="s">
        <v>257</v>
      </c>
      <c r="S123" s="77" t="s">
        <v>258</v>
      </c>
      <c r="T123" s="78" t="s">
        <v>259</v>
      </c>
      <c r="U123" s="163"/>
      <c r="V123" s="163"/>
      <c r="W123" s="163"/>
      <c r="X123" s="163"/>
      <c r="Y123" s="163"/>
      <c r="Z123" s="163"/>
      <c r="AA123" s="163"/>
      <c r="AB123" s="163"/>
      <c r="AC123" s="163"/>
      <c r="AD123" s="163"/>
      <c r="AE123" s="163"/>
    </row>
    <row r="124" spans="1:65" s="2" customFormat="1" ht="22.9" customHeight="1">
      <c r="A124" s="35"/>
      <c r="B124" s="36"/>
      <c r="C124" s="83" t="s">
        <v>260</v>
      </c>
      <c r="D124" s="37"/>
      <c r="E124" s="37"/>
      <c r="F124" s="37"/>
      <c r="G124" s="37"/>
      <c r="H124" s="37"/>
      <c r="I124" s="37"/>
      <c r="J124" s="170">
        <f>BK124</f>
        <v>0</v>
      </c>
      <c r="K124" s="37"/>
      <c r="L124" s="40"/>
      <c r="M124" s="79"/>
      <c r="N124" s="171"/>
      <c r="O124" s="80"/>
      <c r="P124" s="172">
        <f>P125</f>
        <v>0</v>
      </c>
      <c r="Q124" s="80"/>
      <c r="R124" s="172">
        <f>R125</f>
        <v>349.41496621999994</v>
      </c>
      <c r="S124" s="80"/>
      <c r="T124" s="173">
        <f>T125</f>
        <v>0</v>
      </c>
      <c r="U124" s="35"/>
      <c r="V124" s="35"/>
      <c r="W124" s="35"/>
      <c r="X124" s="35"/>
      <c r="Y124" s="35"/>
      <c r="Z124" s="35"/>
      <c r="AA124" s="35"/>
      <c r="AB124" s="35"/>
      <c r="AC124" s="35"/>
      <c r="AD124" s="35"/>
      <c r="AE124" s="35"/>
      <c r="AT124" s="18" t="s">
        <v>63</v>
      </c>
      <c r="AU124" s="18" t="s">
        <v>245</v>
      </c>
      <c r="BK124" s="174">
        <f>BK125</f>
        <v>0</v>
      </c>
    </row>
    <row r="125" spans="1:65" s="12" customFormat="1" ht="25.9" customHeight="1">
      <c r="B125" s="175"/>
      <c r="C125" s="176"/>
      <c r="D125" s="177" t="s">
        <v>63</v>
      </c>
      <c r="E125" s="178" t="s">
        <v>261</v>
      </c>
      <c r="F125" s="178" t="s">
        <v>262</v>
      </c>
      <c r="G125" s="176"/>
      <c r="H125" s="176"/>
      <c r="I125" s="179"/>
      <c r="J125" s="180">
        <f>BK125</f>
        <v>0</v>
      </c>
      <c r="K125" s="176"/>
      <c r="L125" s="181"/>
      <c r="M125" s="182"/>
      <c r="N125" s="183"/>
      <c r="O125" s="183"/>
      <c r="P125" s="184">
        <f>P126+P143+P188</f>
        <v>0</v>
      </c>
      <c r="Q125" s="183"/>
      <c r="R125" s="184">
        <f>R126+R143+R188</f>
        <v>349.41496621999994</v>
      </c>
      <c r="S125" s="183"/>
      <c r="T125" s="185">
        <f>T126+T143+T188</f>
        <v>0</v>
      </c>
      <c r="AR125" s="186" t="s">
        <v>71</v>
      </c>
      <c r="AT125" s="187" t="s">
        <v>63</v>
      </c>
      <c r="AU125" s="187" t="s">
        <v>64</v>
      </c>
      <c r="AY125" s="186" t="s">
        <v>263</v>
      </c>
      <c r="BK125" s="188">
        <f>BK126+BK143+BK188</f>
        <v>0</v>
      </c>
    </row>
    <row r="126" spans="1:65" s="12" customFormat="1" ht="22.9" customHeight="1">
      <c r="B126" s="175"/>
      <c r="C126" s="176"/>
      <c r="D126" s="177" t="s">
        <v>63</v>
      </c>
      <c r="E126" s="189" t="s">
        <v>71</v>
      </c>
      <c r="F126" s="189" t="s">
        <v>336</v>
      </c>
      <c r="G126" s="176"/>
      <c r="H126" s="176"/>
      <c r="I126" s="179"/>
      <c r="J126" s="190">
        <f>BK126</f>
        <v>0</v>
      </c>
      <c r="K126" s="176"/>
      <c r="L126" s="181"/>
      <c r="M126" s="182"/>
      <c r="N126" s="183"/>
      <c r="O126" s="183"/>
      <c r="P126" s="184">
        <f>SUM(P127:P142)</f>
        <v>0</v>
      </c>
      <c r="Q126" s="183"/>
      <c r="R126" s="184">
        <f>SUM(R127:R142)</f>
        <v>0</v>
      </c>
      <c r="S126" s="183"/>
      <c r="T126" s="185">
        <f>SUM(T127:T142)</f>
        <v>0</v>
      </c>
      <c r="AR126" s="186" t="s">
        <v>71</v>
      </c>
      <c r="AT126" s="187" t="s">
        <v>63</v>
      </c>
      <c r="AU126" s="187" t="s">
        <v>71</v>
      </c>
      <c r="AY126" s="186" t="s">
        <v>263</v>
      </c>
      <c r="BK126" s="188">
        <f>SUM(BK127:BK142)</f>
        <v>0</v>
      </c>
    </row>
    <row r="127" spans="1:65" s="2" customFormat="1" ht="33" customHeight="1">
      <c r="A127" s="35"/>
      <c r="B127" s="36"/>
      <c r="C127" s="191" t="s">
        <v>71</v>
      </c>
      <c r="D127" s="191" t="s">
        <v>266</v>
      </c>
      <c r="E127" s="192" t="s">
        <v>5670</v>
      </c>
      <c r="F127" s="193" t="s">
        <v>5671</v>
      </c>
      <c r="G127" s="194" t="s">
        <v>300</v>
      </c>
      <c r="H127" s="195">
        <v>93.231999999999999</v>
      </c>
      <c r="I127" s="196"/>
      <c r="J127" s="197">
        <f>ROUND(I127*H127,2)</f>
        <v>0</v>
      </c>
      <c r="K127" s="198"/>
      <c r="L127" s="40"/>
      <c r="M127" s="199" t="s">
        <v>1</v>
      </c>
      <c r="N127" s="200" t="s">
        <v>38</v>
      </c>
      <c r="O127" s="72"/>
      <c r="P127" s="201">
        <f>O127*H127</f>
        <v>0</v>
      </c>
      <c r="Q127" s="201">
        <v>0</v>
      </c>
      <c r="R127" s="201">
        <f>Q127*H127</f>
        <v>0</v>
      </c>
      <c r="S127" s="201">
        <v>0</v>
      </c>
      <c r="T127" s="202">
        <f>S127*H127</f>
        <v>0</v>
      </c>
      <c r="U127" s="35"/>
      <c r="V127" s="35"/>
      <c r="W127" s="35"/>
      <c r="X127" s="35"/>
      <c r="Y127" s="35"/>
      <c r="Z127" s="35"/>
      <c r="AA127" s="35"/>
      <c r="AB127" s="35"/>
      <c r="AC127" s="35"/>
      <c r="AD127" s="35"/>
      <c r="AE127" s="35"/>
      <c r="AR127" s="203" t="s">
        <v>270</v>
      </c>
      <c r="AT127" s="203" t="s">
        <v>266</v>
      </c>
      <c r="AU127" s="203" t="s">
        <v>73</v>
      </c>
      <c r="AY127" s="18" t="s">
        <v>263</v>
      </c>
      <c r="BE127" s="204">
        <f>IF(N127="základní",J127,0)</f>
        <v>0</v>
      </c>
      <c r="BF127" s="204">
        <f>IF(N127="snížená",J127,0)</f>
        <v>0</v>
      </c>
      <c r="BG127" s="204">
        <f>IF(N127="zákl. přenesená",J127,0)</f>
        <v>0</v>
      </c>
      <c r="BH127" s="204">
        <f>IF(N127="sníž. přenesená",J127,0)</f>
        <v>0</v>
      </c>
      <c r="BI127" s="204">
        <f>IF(N127="nulová",J127,0)</f>
        <v>0</v>
      </c>
      <c r="BJ127" s="18" t="s">
        <v>71</v>
      </c>
      <c r="BK127" s="204">
        <f>ROUND(I127*H127,2)</f>
        <v>0</v>
      </c>
      <c r="BL127" s="18" t="s">
        <v>270</v>
      </c>
      <c r="BM127" s="203" t="s">
        <v>5672</v>
      </c>
    </row>
    <row r="128" spans="1:65" s="13" customFormat="1">
      <c r="B128" s="205"/>
      <c r="C128" s="206"/>
      <c r="D128" s="207" t="s">
        <v>272</v>
      </c>
      <c r="E128" s="208" t="s">
        <v>1</v>
      </c>
      <c r="F128" s="209" t="s">
        <v>5673</v>
      </c>
      <c r="G128" s="206"/>
      <c r="H128" s="210">
        <v>30.861000000000001</v>
      </c>
      <c r="I128" s="211"/>
      <c r="J128" s="206"/>
      <c r="K128" s="206"/>
      <c r="L128" s="212"/>
      <c r="M128" s="213"/>
      <c r="N128" s="214"/>
      <c r="O128" s="214"/>
      <c r="P128" s="214"/>
      <c r="Q128" s="214"/>
      <c r="R128" s="214"/>
      <c r="S128" s="214"/>
      <c r="T128" s="215"/>
      <c r="AT128" s="216" t="s">
        <v>272</v>
      </c>
      <c r="AU128" s="216" t="s">
        <v>73</v>
      </c>
      <c r="AV128" s="13" t="s">
        <v>73</v>
      </c>
      <c r="AW128" s="13" t="s">
        <v>30</v>
      </c>
      <c r="AX128" s="13" t="s">
        <v>64</v>
      </c>
      <c r="AY128" s="216" t="s">
        <v>263</v>
      </c>
    </row>
    <row r="129" spans="1:65" s="13" customFormat="1">
      <c r="B129" s="205"/>
      <c r="C129" s="206"/>
      <c r="D129" s="207" t="s">
        <v>272</v>
      </c>
      <c r="E129" s="208" t="s">
        <v>1</v>
      </c>
      <c r="F129" s="209" t="s">
        <v>5674</v>
      </c>
      <c r="G129" s="206"/>
      <c r="H129" s="210">
        <v>5.7859999999999996</v>
      </c>
      <c r="I129" s="211"/>
      <c r="J129" s="206"/>
      <c r="K129" s="206"/>
      <c r="L129" s="212"/>
      <c r="M129" s="213"/>
      <c r="N129" s="214"/>
      <c r="O129" s="214"/>
      <c r="P129" s="214"/>
      <c r="Q129" s="214"/>
      <c r="R129" s="214"/>
      <c r="S129" s="214"/>
      <c r="T129" s="215"/>
      <c r="AT129" s="216" t="s">
        <v>272</v>
      </c>
      <c r="AU129" s="216" t="s">
        <v>73</v>
      </c>
      <c r="AV129" s="13" t="s">
        <v>73</v>
      </c>
      <c r="AW129" s="13" t="s">
        <v>30</v>
      </c>
      <c r="AX129" s="13" t="s">
        <v>64</v>
      </c>
      <c r="AY129" s="216" t="s">
        <v>263</v>
      </c>
    </row>
    <row r="130" spans="1:65" s="13" customFormat="1">
      <c r="B130" s="205"/>
      <c r="C130" s="206"/>
      <c r="D130" s="207" t="s">
        <v>272</v>
      </c>
      <c r="E130" s="208" t="s">
        <v>1</v>
      </c>
      <c r="F130" s="209" t="s">
        <v>5675</v>
      </c>
      <c r="G130" s="206"/>
      <c r="H130" s="210">
        <v>3.7240000000000002</v>
      </c>
      <c r="I130" s="211"/>
      <c r="J130" s="206"/>
      <c r="K130" s="206"/>
      <c r="L130" s="212"/>
      <c r="M130" s="213"/>
      <c r="N130" s="214"/>
      <c r="O130" s="214"/>
      <c r="P130" s="214"/>
      <c r="Q130" s="214"/>
      <c r="R130" s="214"/>
      <c r="S130" s="214"/>
      <c r="T130" s="215"/>
      <c r="AT130" s="216" t="s">
        <v>272</v>
      </c>
      <c r="AU130" s="216" t="s">
        <v>73</v>
      </c>
      <c r="AV130" s="13" t="s">
        <v>73</v>
      </c>
      <c r="AW130" s="13" t="s">
        <v>30</v>
      </c>
      <c r="AX130" s="13" t="s">
        <v>64</v>
      </c>
      <c r="AY130" s="216" t="s">
        <v>263</v>
      </c>
    </row>
    <row r="131" spans="1:65" s="13" customFormat="1">
      <c r="B131" s="205"/>
      <c r="C131" s="206"/>
      <c r="D131" s="207" t="s">
        <v>272</v>
      </c>
      <c r="E131" s="208" t="s">
        <v>1</v>
      </c>
      <c r="F131" s="209" t="s">
        <v>5676</v>
      </c>
      <c r="G131" s="206"/>
      <c r="H131" s="210">
        <v>13.728</v>
      </c>
      <c r="I131" s="211"/>
      <c r="J131" s="206"/>
      <c r="K131" s="206"/>
      <c r="L131" s="212"/>
      <c r="M131" s="213"/>
      <c r="N131" s="214"/>
      <c r="O131" s="214"/>
      <c r="P131" s="214"/>
      <c r="Q131" s="214"/>
      <c r="R131" s="214"/>
      <c r="S131" s="214"/>
      <c r="T131" s="215"/>
      <c r="AT131" s="216" t="s">
        <v>272</v>
      </c>
      <c r="AU131" s="216" t="s">
        <v>73</v>
      </c>
      <c r="AV131" s="13" t="s">
        <v>73</v>
      </c>
      <c r="AW131" s="13" t="s">
        <v>30</v>
      </c>
      <c r="AX131" s="13" t="s">
        <v>64</v>
      </c>
      <c r="AY131" s="216" t="s">
        <v>263</v>
      </c>
    </row>
    <row r="132" spans="1:65" s="13" customFormat="1">
      <c r="B132" s="205"/>
      <c r="C132" s="206"/>
      <c r="D132" s="207" t="s">
        <v>272</v>
      </c>
      <c r="E132" s="208" t="s">
        <v>1</v>
      </c>
      <c r="F132" s="209" t="s">
        <v>5677</v>
      </c>
      <c r="G132" s="206"/>
      <c r="H132" s="210">
        <v>25.167999999999999</v>
      </c>
      <c r="I132" s="211"/>
      <c r="J132" s="206"/>
      <c r="K132" s="206"/>
      <c r="L132" s="212"/>
      <c r="M132" s="213"/>
      <c r="N132" s="214"/>
      <c r="O132" s="214"/>
      <c r="P132" s="214"/>
      <c r="Q132" s="214"/>
      <c r="R132" s="214"/>
      <c r="S132" s="214"/>
      <c r="T132" s="215"/>
      <c r="AT132" s="216" t="s">
        <v>272</v>
      </c>
      <c r="AU132" s="216" t="s">
        <v>73</v>
      </c>
      <c r="AV132" s="13" t="s">
        <v>73</v>
      </c>
      <c r="AW132" s="13" t="s">
        <v>30</v>
      </c>
      <c r="AX132" s="13" t="s">
        <v>64</v>
      </c>
      <c r="AY132" s="216" t="s">
        <v>263</v>
      </c>
    </row>
    <row r="133" spans="1:65" s="13" customFormat="1">
      <c r="B133" s="205"/>
      <c r="C133" s="206"/>
      <c r="D133" s="207" t="s">
        <v>272</v>
      </c>
      <c r="E133" s="208" t="s">
        <v>1</v>
      </c>
      <c r="F133" s="209" t="s">
        <v>5678</v>
      </c>
      <c r="G133" s="206"/>
      <c r="H133" s="210">
        <v>4.6550000000000002</v>
      </c>
      <c r="I133" s="211"/>
      <c r="J133" s="206"/>
      <c r="K133" s="206"/>
      <c r="L133" s="212"/>
      <c r="M133" s="213"/>
      <c r="N133" s="214"/>
      <c r="O133" s="214"/>
      <c r="P133" s="214"/>
      <c r="Q133" s="214"/>
      <c r="R133" s="214"/>
      <c r="S133" s="214"/>
      <c r="T133" s="215"/>
      <c r="AT133" s="216" t="s">
        <v>272</v>
      </c>
      <c r="AU133" s="216" t="s">
        <v>73</v>
      </c>
      <c r="AV133" s="13" t="s">
        <v>73</v>
      </c>
      <c r="AW133" s="13" t="s">
        <v>30</v>
      </c>
      <c r="AX133" s="13" t="s">
        <v>64</v>
      </c>
      <c r="AY133" s="216" t="s">
        <v>263</v>
      </c>
    </row>
    <row r="134" spans="1:65" s="13" customFormat="1">
      <c r="B134" s="205"/>
      <c r="C134" s="206"/>
      <c r="D134" s="207" t="s">
        <v>272</v>
      </c>
      <c r="E134" s="208" t="s">
        <v>1</v>
      </c>
      <c r="F134" s="209" t="s">
        <v>5679</v>
      </c>
      <c r="G134" s="206"/>
      <c r="H134" s="210">
        <v>9.31</v>
      </c>
      <c r="I134" s="211"/>
      <c r="J134" s="206"/>
      <c r="K134" s="206"/>
      <c r="L134" s="212"/>
      <c r="M134" s="213"/>
      <c r="N134" s="214"/>
      <c r="O134" s="214"/>
      <c r="P134" s="214"/>
      <c r="Q134" s="214"/>
      <c r="R134" s="214"/>
      <c r="S134" s="214"/>
      <c r="T134" s="215"/>
      <c r="AT134" s="216" t="s">
        <v>272</v>
      </c>
      <c r="AU134" s="216" t="s">
        <v>73</v>
      </c>
      <c r="AV134" s="13" t="s">
        <v>73</v>
      </c>
      <c r="AW134" s="13" t="s">
        <v>30</v>
      </c>
      <c r="AX134" s="13" t="s">
        <v>64</v>
      </c>
      <c r="AY134" s="216" t="s">
        <v>263</v>
      </c>
    </row>
    <row r="135" spans="1:65" s="15" customFormat="1">
      <c r="B135" s="228"/>
      <c r="C135" s="229"/>
      <c r="D135" s="207" t="s">
        <v>272</v>
      </c>
      <c r="E135" s="230" t="s">
        <v>1</v>
      </c>
      <c r="F135" s="231" t="s">
        <v>280</v>
      </c>
      <c r="G135" s="229"/>
      <c r="H135" s="232">
        <v>93.231999999999999</v>
      </c>
      <c r="I135" s="233"/>
      <c r="J135" s="229"/>
      <c r="K135" s="229"/>
      <c r="L135" s="234"/>
      <c r="M135" s="235"/>
      <c r="N135" s="236"/>
      <c r="O135" s="236"/>
      <c r="P135" s="236"/>
      <c r="Q135" s="236"/>
      <c r="R135" s="236"/>
      <c r="S135" s="236"/>
      <c r="T135" s="237"/>
      <c r="AT135" s="238" t="s">
        <v>272</v>
      </c>
      <c r="AU135" s="238" t="s">
        <v>73</v>
      </c>
      <c r="AV135" s="15" t="s">
        <v>270</v>
      </c>
      <c r="AW135" s="15" t="s">
        <v>30</v>
      </c>
      <c r="AX135" s="15" t="s">
        <v>71</v>
      </c>
      <c r="AY135" s="238" t="s">
        <v>263</v>
      </c>
    </row>
    <row r="136" spans="1:65" s="2" customFormat="1" ht="24.2" customHeight="1">
      <c r="A136" s="35"/>
      <c r="B136" s="36"/>
      <c r="C136" s="191" t="s">
        <v>73</v>
      </c>
      <c r="D136" s="191" t="s">
        <v>266</v>
      </c>
      <c r="E136" s="192" t="s">
        <v>5680</v>
      </c>
      <c r="F136" s="193" t="s">
        <v>5681</v>
      </c>
      <c r="G136" s="194" t="s">
        <v>300</v>
      </c>
      <c r="H136" s="195">
        <v>168.70699999999999</v>
      </c>
      <c r="I136" s="196"/>
      <c r="J136" s="197">
        <f>ROUND(I136*H136,2)</f>
        <v>0</v>
      </c>
      <c r="K136" s="198"/>
      <c r="L136" s="40"/>
      <c r="M136" s="199" t="s">
        <v>1</v>
      </c>
      <c r="N136" s="200" t="s">
        <v>38</v>
      </c>
      <c r="O136" s="72"/>
      <c r="P136" s="201">
        <f>O136*H136</f>
        <v>0</v>
      </c>
      <c r="Q136" s="201">
        <v>0</v>
      </c>
      <c r="R136" s="201">
        <f>Q136*H136</f>
        <v>0</v>
      </c>
      <c r="S136" s="201">
        <v>0</v>
      </c>
      <c r="T136" s="202">
        <f>S136*H136</f>
        <v>0</v>
      </c>
      <c r="U136" s="35"/>
      <c r="V136" s="35"/>
      <c r="W136" s="35"/>
      <c r="X136" s="35"/>
      <c r="Y136" s="35"/>
      <c r="Z136" s="35"/>
      <c r="AA136" s="35"/>
      <c r="AB136" s="35"/>
      <c r="AC136" s="35"/>
      <c r="AD136" s="35"/>
      <c r="AE136" s="35"/>
      <c r="AR136" s="203" t="s">
        <v>270</v>
      </c>
      <c r="AT136" s="203" t="s">
        <v>266</v>
      </c>
      <c r="AU136" s="203" t="s">
        <v>73</v>
      </c>
      <c r="AY136" s="18" t="s">
        <v>263</v>
      </c>
      <c r="BE136" s="204">
        <f>IF(N136="základní",J136,0)</f>
        <v>0</v>
      </c>
      <c r="BF136" s="204">
        <f>IF(N136="snížená",J136,0)</f>
        <v>0</v>
      </c>
      <c r="BG136" s="204">
        <f>IF(N136="zákl. přenesená",J136,0)</f>
        <v>0</v>
      </c>
      <c r="BH136" s="204">
        <f>IF(N136="sníž. přenesená",J136,0)</f>
        <v>0</v>
      </c>
      <c r="BI136" s="204">
        <f>IF(N136="nulová",J136,0)</f>
        <v>0</v>
      </c>
      <c r="BJ136" s="18" t="s">
        <v>71</v>
      </c>
      <c r="BK136" s="204">
        <f>ROUND(I136*H136,2)</f>
        <v>0</v>
      </c>
      <c r="BL136" s="18" t="s">
        <v>270</v>
      </c>
      <c r="BM136" s="203" t="s">
        <v>5682</v>
      </c>
    </row>
    <row r="137" spans="1:65" s="13" customFormat="1">
      <c r="B137" s="205"/>
      <c r="C137" s="206"/>
      <c r="D137" s="207" t="s">
        <v>272</v>
      </c>
      <c r="E137" s="208" t="s">
        <v>1</v>
      </c>
      <c r="F137" s="209" t="s">
        <v>677</v>
      </c>
      <c r="G137" s="206"/>
      <c r="H137" s="210">
        <v>84</v>
      </c>
      <c r="I137" s="211"/>
      <c r="J137" s="206"/>
      <c r="K137" s="206"/>
      <c r="L137" s="212"/>
      <c r="M137" s="213"/>
      <c r="N137" s="214"/>
      <c r="O137" s="214"/>
      <c r="P137" s="214"/>
      <c r="Q137" s="214"/>
      <c r="R137" s="214"/>
      <c r="S137" s="214"/>
      <c r="T137" s="215"/>
      <c r="AT137" s="216" t="s">
        <v>272</v>
      </c>
      <c r="AU137" s="216" t="s">
        <v>73</v>
      </c>
      <c r="AV137" s="13" t="s">
        <v>73</v>
      </c>
      <c r="AW137" s="13" t="s">
        <v>30</v>
      </c>
      <c r="AX137" s="13" t="s">
        <v>64</v>
      </c>
      <c r="AY137" s="216" t="s">
        <v>263</v>
      </c>
    </row>
    <row r="138" spans="1:65" s="13" customFormat="1">
      <c r="B138" s="205"/>
      <c r="C138" s="206"/>
      <c r="D138" s="207" t="s">
        <v>272</v>
      </c>
      <c r="E138" s="208" t="s">
        <v>1</v>
      </c>
      <c r="F138" s="209" t="s">
        <v>5683</v>
      </c>
      <c r="G138" s="206"/>
      <c r="H138" s="210">
        <v>93.231999999999999</v>
      </c>
      <c r="I138" s="211"/>
      <c r="J138" s="206"/>
      <c r="K138" s="206"/>
      <c r="L138" s="212"/>
      <c r="M138" s="213"/>
      <c r="N138" s="214"/>
      <c r="O138" s="214"/>
      <c r="P138" s="214"/>
      <c r="Q138" s="214"/>
      <c r="R138" s="214"/>
      <c r="S138" s="214"/>
      <c r="T138" s="215"/>
      <c r="AT138" s="216" t="s">
        <v>272</v>
      </c>
      <c r="AU138" s="216" t="s">
        <v>73</v>
      </c>
      <c r="AV138" s="13" t="s">
        <v>73</v>
      </c>
      <c r="AW138" s="13" t="s">
        <v>30</v>
      </c>
      <c r="AX138" s="13" t="s">
        <v>64</v>
      </c>
      <c r="AY138" s="216" t="s">
        <v>263</v>
      </c>
    </row>
    <row r="139" spans="1:65" s="13" customFormat="1">
      <c r="B139" s="205"/>
      <c r="C139" s="206"/>
      <c r="D139" s="207" t="s">
        <v>272</v>
      </c>
      <c r="E139" s="208" t="s">
        <v>1</v>
      </c>
      <c r="F139" s="209" t="s">
        <v>5684</v>
      </c>
      <c r="G139" s="206"/>
      <c r="H139" s="210">
        <v>-8.5250000000000004</v>
      </c>
      <c r="I139" s="211"/>
      <c r="J139" s="206"/>
      <c r="K139" s="206"/>
      <c r="L139" s="212"/>
      <c r="M139" s="213"/>
      <c r="N139" s="214"/>
      <c r="O139" s="214"/>
      <c r="P139" s="214"/>
      <c r="Q139" s="214"/>
      <c r="R139" s="214"/>
      <c r="S139" s="214"/>
      <c r="T139" s="215"/>
      <c r="AT139" s="216" t="s">
        <v>272</v>
      </c>
      <c r="AU139" s="216" t="s">
        <v>73</v>
      </c>
      <c r="AV139" s="13" t="s">
        <v>73</v>
      </c>
      <c r="AW139" s="13" t="s">
        <v>30</v>
      </c>
      <c r="AX139" s="13" t="s">
        <v>64</v>
      </c>
      <c r="AY139" s="216" t="s">
        <v>263</v>
      </c>
    </row>
    <row r="140" spans="1:65" s="15" customFormat="1">
      <c r="B140" s="228"/>
      <c r="C140" s="229"/>
      <c r="D140" s="207" t="s">
        <v>272</v>
      </c>
      <c r="E140" s="230" t="s">
        <v>1</v>
      </c>
      <c r="F140" s="231" t="s">
        <v>280</v>
      </c>
      <c r="G140" s="229"/>
      <c r="H140" s="232">
        <v>168.70699999999999</v>
      </c>
      <c r="I140" s="233"/>
      <c r="J140" s="229"/>
      <c r="K140" s="229"/>
      <c r="L140" s="234"/>
      <c r="M140" s="235"/>
      <c r="N140" s="236"/>
      <c r="O140" s="236"/>
      <c r="P140" s="236"/>
      <c r="Q140" s="236"/>
      <c r="R140" s="236"/>
      <c r="S140" s="236"/>
      <c r="T140" s="237"/>
      <c r="AT140" s="238" t="s">
        <v>272</v>
      </c>
      <c r="AU140" s="238" t="s">
        <v>73</v>
      </c>
      <c r="AV140" s="15" t="s">
        <v>270</v>
      </c>
      <c r="AW140" s="15" t="s">
        <v>30</v>
      </c>
      <c r="AX140" s="15" t="s">
        <v>71</v>
      </c>
      <c r="AY140" s="238" t="s">
        <v>263</v>
      </c>
    </row>
    <row r="141" spans="1:65" s="2" customFormat="1" ht="24.2" customHeight="1">
      <c r="A141" s="35"/>
      <c r="B141" s="36"/>
      <c r="C141" s="191" t="s">
        <v>276</v>
      </c>
      <c r="D141" s="191" t="s">
        <v>266</v>
      </c>
      <c r="E141" s="192" t="s">
        <v>549</v>
      </c>
      <c r="F141" s="193" t="s">
        <v>550</v>
      </c>
      <c r="G141" s="194" t="s">
        <v>300</v>
      </c>
      <c r="H141" s="195">
        <v>8.5250000000000004</v>
      </c>
      <c r="I141" s="196"/>
      <c r="J141" s="197">
        <f>ROUND(I141*H141,2)</f>
        <v>0</v>
      </c>
      <c r="K141" s="198"/>
      <c r="L141" s="40"/>
      <c r="M141" s="199" t="s">
        <v>1</v>
      </c>
      <c r="N141" s="200" t="s">
        <v>38</v>
      </c>
      <c r="O141" s="72"/>
      <c r="P141" s="201">
        <f>O141*H141</f>
        <v>0</v>
      </c>
      <c r="Q141" s="201">
        <v>0</v>
      </c>
      <c r="R141" s="201">
        <f>Q141*H141</f>
        <v>0</v>
      </c>
      <c r="S141" s="201">
        <v>0</v>
      </c>
      <c r="T141" s="202">
        <f>S141*H141</f>
        <v>0</v>
      </c>
      <c r="U141" s="35"/>
      <c r="V141" s="35"/>
      <c r="W141" s="35"/>
      <c r="X141" s="35"/>
      <c r="Y141" s="35"/>
      <c r="Z141" s="35"/>
      <c r="AA141" s="35"/>
      <c r="AB141" s="35"/>
      <c r="AC141" s="35"/>
      <c r="AD141" s="35"/>
      <c r="AE141" s="35"/>
      <c r="AR141" s="203" t="s">
        <v>270</v>
      </c>
      <c r="AT141" s="203" t="s">
        <v>266</v>
      </c>
      <c r="AU141" s="203" t="s">
        <v>73</v>
      </c>
      <c r="AY141" s="18" t="s">
        <v>263</v>
      </c>
      <c r="BE141" s="204">
        <f>IF(N141="základní",J141,0)</f>
        <v>0</v>
      </c>
      <c r="BF141" s="204">
        <f>IF(N141="snížená",J141,0)</f>
        <v>0</v>
      </c>
      <c r="BG141" s="204">
        <f>IF(N141="zákl. přenesená",J141,0)</f>
        <v>0</v>
      </c>
      <c r="BH141" s="204">
        <f>IF(N141="sníž. přenesená",J141,0)</f>
        <v>0</v>
      </c>
      <c r="BI141" s="204">
        <f>IF(N141="nulová",J141,0)</f>
        <v>0</v>
      </c>
      <c r="BJ141" s="18" t="s">
        <v>71</v>
      </c>
      <c r="BK141" s="204">
        <f>ROUND(I141*H141,2)</f>
        <v>0</v>
      </c>
      <c r="BL141" s="18" t="s">
        <v>270</v>
      </c>
      <c r="BM141" s="203" t="s">
        <v>5685</v>
      </c>
    </row>
    <row r="142" spans="1:65" s="13" customFormat="1">
      <c r="B142" s="205"/>
      <c r="C142" s="206"/>
      <c r="D142" s="207" t="s">
        <v>272</v>
      </c>
      <c r="E142" s="208" t="s">
        <v>1</v>
      </c>
      <c r="F142" s="209" t="s">
        <v>5686</v>
      </c>
      <c r="G142" s="206"/>
      <c r="H142" s="210">
        <v>8.5250000000000004</v>
      </c>
      <c r="I142" s="211"/>
      <c r="J142" s="206"/>
      <c r="K142" s="206"/>
      <c r="L142" s="212"/>
      <c r="M142" s="213"/>
      <c r="N142" s="214"/>
      <c r="O142" s="214"/>
      <c r="P142" s="214"/>
      <c r="Q142" s="214"/>
      <c r="R142" s="214"/>
      <c r="S142" s="214"/>
      <c r="T142" s="215"/>
      <c r="AT142" s="216" t="s">
        <v>272</v>
      </c>
      <c r="AU142" s="216" t="s">
        <v>73</v>
      </c>
      <c r="AV142" s="13" t="s">
        <v>73</v>
      </c>
      <c r="AW142" s="13" t="s">
        <v>30</v>
      </c>
      <c r="AX142" s="13" t="s">
        <v>71</v>
      </c>
      <c r="AY142" s="216" t="s">
        <v>263</v>
      </c>
    </row>
    <row r="143" spans="1:65" s="12" customFormat="1" ht="22.9" customHeight="1">
      <c r="B143" s="175"/>
      <c r="C143" s="176"/>
      <c r="D143" s="177" t="s">
        <v>63</v>
      </c>
      <c r="E143" s="189" t="s">
        <v>73</v>
      </c>
      <c r="F143" s="189" t="s">
        <v>361</v>
      </c>
      <c r="G143" s="176"/>
      <c r="H143" s="176"/>
      <c r="I143" s="179"/>
      <c r="J143" s="190">
        <f>BK143</f>
        <v>0</v>
      </c>
      <c r="K143" s="176"/>
      <c r="L143" s="181"/>
      <c r="M143" s="182"/>
      <c r="N143" s="183"/>
      <c r="O143" s="183"/>
      <c r="P143" s="184">
        <f>SUM(P144:P187)</f>
        <v>0</v>
      </c>
      <c r="Q143" s="183"/>
      <c r="R143" s="184">
        <f>SUM(R144:R187)</f>
        <v>349.41496621999994</v>
      </c>
      <c r="S143" s="183"/>
      <c r="T143" s="185">
        <f>SUM(T144:T187)</f>
        <v>0</v>
      </c>
      <c r="AR143" s="186" t="s">
        <v>71</v>
      </c>
      <c r="AT143" s="187" t="s">
        <v>63</v>
      </c>
      <c r="AU143" s="187" t="s">
        <v>71</v>
      </c>
      <c r="AY143" s="186" t="s">
        <v>263</v>
      </c>
      <c r="BK143" s="188">
        <f>SUM(BK144:BK187)</f>
        <v>0</v>
      </c>
    </row>
    <row r="144" spans="1:65" s="2" customFormat="1" ht="33" customHeight="1">
      <c r="A144" s="35"/>
      <c r="B144" s="36"/>
      <c r="C144" s="191" t="s">
        <v>270</v>
      </c>
      <c r="D144" s="191" t="s">
        <v>266</v>
      </c>
      <c r="E144" s="192" t="s">
        <v>4402</v>
      </c>
      <c r="F144" s="193" t="s">
        <v>7619</v>
      </c>
      <c r="G144" s="194" t="s">
        <v>796</v>
      </c>
      <c r="H144" s="195">
        <v>84</v>
      </c>
      <c r="I144" s="196"/>
      <c r="J144" s="197">
        <f>ROUND(I144*H144,2)</f>
        <v>0</v>
      </c>
      <c r="K144" s="198"/>
      <c r="L144" s="40"/>
      <c r="M144" s="199" t="s">
        <v>1</v>
      </c>
      <c r="N144" s="200" t="s">
        <v>38</v>
      </c>
      <c r="O144" s="72"/>
      <c r="P144" s="201">
        <f>O144*H144</f>
        <v>0</v>
      </c>
      <c r="Q144" s="201">
        <v>0</v>
      </c>
      <c r="R144" s="201">
        <f>Q144*H144</f>
        <v>0</v>
      </c>
      <c r="S144" s="201">
        <v>0</v>
      </c>
      <c r="T144" s="202">
        <f>S144*H144</f>
        <v>0</v>
      </c>
      <c r="U144" s="35"/>
      <c r="V144" s="35"/>
      <c r="W144" s="35"/>
      <c r="X144" s="35"/>
      <c r="Y144" s="35"/>
      <c r="Z144" s="35"/>
      <c r="AA144" s="35"/>
      <c r="AB144" s="35"/>
      <c r="AC144" s="35"/>
      <c r="AD144" s="35"/>
      <c r="AE144" s="35"/>
      <c r="AR144" s="203" t="s">
        <v>270</v>
      </c>
      <c r="AT144" s="203" t="s">
        <v>266</v>
      </c>
      <c r="AU144" s="203" t="s">
        <v>73</v>
      </c>
      <c r="AY144" s="18" t="s">
        <v>263</v>
      </c>
      <c r="BE144" s="204">
        <f>IF(N144="základní",J144,0)</f>
        <v>0</v>
      </c>
      <c r="BF144" s="204">
        <f>IF(N144="snížená",J144,0)</f>
        <v>0</v>
      </c>
      <c r="BG144" s="204">
        <f>IF(N144="zákl. přenesená",J144,0)</f>
        <v>0</v>
      </c>
      <c r="BH144" s="204">
        <f>IF(N144="sníž. přenesená",J144,0)</f>
        <v>0</v>
      </c>
      <c r="BI144" s="204">
        <f>IF(N144="nulová",J144,0)</f>
        <v>0</v>
      </c>
      <c r="BJ144" s="18" t="s">
        <v>71</v>
      </c>
      <c r="BK144" s="204">
        <f>ROUND(I144*H144,2)</f>
        <v>0</v>
      </c>
      <c r="BL144" s="18" t="s">
        <v>270</v>
      </c>
      <c r="BM144" s="203" t="s">
        <v>5687</v>
      </c>
    </row>
    <row r="145" spans="1:65" s="2" customFormat="1" ht="19.5">
      <c r="A145" s="35"/>
      <c r="B145" s="36"/>
      <c r="C145" s="37"/>
      <c r="D145" s="207" t="s">
        <v>294</v>
      </c>
      <c r="E145" s="37"/>
      <c r="F145" s="239" t="s">
        <v>4403</v>
      </c>
      <c r="G145" s="37"/>
      <c r="H145" s="37"/>
      <c r="I145" s="240"/>
      <c r="J145" s="37"/>
      <c r="K145" s="37"/>
      <c r="L145" s="40"/>
      <c r="M145" s="241"/>
      <c r="N145" s="242"/>
      <c r="O145" s="72"/>
      <c r="P145" s="72"/>
      <c r="Q145" s="72"/>
      <c r="R145" s="72"/>
      <c r="S145" s="72"/>
      <c r="T145" s="73"/>
      <c r="U145" s="35"/>
      <c r="V145" s="35"/>
      <c r="W145" s="35"/>
      <c r="X145" s="35"/>
      <c r="Y145" s="35"/>
      <c r="Z145" s="35"/>
      <c r="AA145" s="35"/>
      <c r="AB145" s="35"/>
      <c r="AC145" s="35"/>
      <c r="AD145" s="35"/>
      <c r="AE145" s="35"/>
      <c r="AT145" s="18" t="s">
        <v>294</v>
      </c>
      <c r="AU145" s="18" t="s">
        <v>73</v>
      </c>
    </row>
    <row r="146" spans="1:65" s="13" customFormat="1">
      <c r="B146" s="205"/>
      <c r="C146" s="206"/>
      <c r="D146" s="207" t="s">
        <v>272</v>
      </c>
      <c r="E146" s="208" t="s">
        <v>1</v>
      </c>
      <c r="F146" s="209" t="s">
        <v>5688</v>
      </c>
      <c r="G146" s="206"/>
      <c r="H146" s="210">
        <v>24</v>
      </c>
      <c r="I146" s="211"/>
      <c r="J146" s="206"/>
      <c r="K146" s="206"/>
      <c r="L146" s="212"/>
      <c r="M146" s="213"/>
      <c r="N146" s="214"/>
      <c r="O146" s="214"/>
      <c r="P146" s="214"/>
      <c r="Q146" s="214"/>
      <c r="R146" s="214"/>
      <c r="S146" s="214"/>
      <c r="T146" s="215"/>
      <c r="AT146" s="216" t="s">
        <v>272</v>
      </c>
      <c r="AU146" s="216" t="s">
        <v>73</v>
      </c>
      <c r="AV146" s="13" t="s">
        <v>73</v>
      </c>
      <c r="AW146" s="13" t="s">
        <v>30</v>
      </c>
      <c r="AX146" s="13" t="s">
        <v>64</v>
      </c>
      <c r="AY146" s="216" t="s">
        <v>263</v>
      </c>
    </row>
    <row r="147" spans="1:65" s="13" customFormat="1">
      <c r="B147" s="205"/>
      <c r="C147" s="206"/>
      <c r="D147" s="207" t="s">
        <v>272</v>
      </c>
      <c r="E147" s="208" t="s">
        <v>1</v>
      </c>
      <c r="F147" s="209" t="s">
        <v>5689</v>
      </c>
      <c r="G147" s="206"/>
      <c r="H147" s="210">
        <v>12</v>
      </c>
      <c r="I147" s="211"/>
      <c r="J147" s="206"/>
      <c r="K147" s="206"/>
      <c r="L147" s="212"/>
      <c r="M147" s="213"/>
      <c r="N147" s="214"/>
      <c r="O147" s="214"/>
      <c r="P147" s="214"/>
      <c r="Q147" s="214"/>
      <c r="R147" s="214"/>
      <c r="S147" s="214"/>
      <c r="T147" s="215"/>
      <c r="AT147" s="216" t="s">
        <v>272</v>
      </c>
      <c r="AU147" s="216" t="s">
        <v>73</v>
      </c>
      <c r="AV147" s="13" t="s">
        <v>73</v>
      </c>
      <c r="AW147" s="13" t="s">
        <v>30</v>
      </c>
      <c r="AX147" s="13" t="s">
        <v>64</v>
      </c>
      <c r="AY147" s="216" t="s">
        <v>263</v>
      </c>
    </row>
    <row r="148" spans="1:65" s="13" customFormat="1">
      <c r="B148" s="205"/>
      <c r="C148" s="206"/>
      <c r="D148" s="207" t="s">
        <v>272</v>
      </c>
      <c r="E148" s="208" t="s">
        <v>1</v>
      </c>
      <c r="F148" s="209" t="s">
        <v>5690</v>
      </c>
      <c r="G148" s="206"/>
      <c r="H148" s="210">
        <v>48</v>
      </c>
      <c r="I148" s="211"/>
      <c r="J148" s="206"/>
      <c r="K148" s="206"/>
      <c r="L148" s="212"/>
      <c r="M148" s="213"/>
      <c r="N148" s="214"/>
      <c r="O148" s="214"/>
      <c r="P148" s="214"/>
      <c r="Q148" s="214"/>
      <c r="R148" s="214"/>
      <c r="S148" s="214"/>
      <c r="T148" s="215"/>
      <c r="AT148" s="216" t="s">
        <v>272</v>
      </c>
      <c r="AU148" s="216" t="s">
        <v>73</v>
      </c>
      <c r="AV148" s="13" t="s">
        <v>73</v>
      </c>
      <c r="AW148" s="13" t="s">
        <v>30</v>
      </c>
      <c r="AX148" s="13" t="s">
        <v>64</v>
      </c>
      <c r="AY148" s="216" t="s">
        <v>263</v>
      </c>
    </row>
    <row r="149" spans="1:65" s="15" customFormat="1">
      <c r="B149" s="228"/>
      <c r="C149" s="229"/>
      <c r="D149" s="207" t="s">
        <v>272</v>
      </c>
      <c r="E149" s="230" t="s">
        <v>1</v>
      </c>
      <c r="F149" s="231" t="s">
        <v>280</v>
      </c>
      <c r="G149" s="229"/>
      <c r="H149" s="232">
        <v>84</v>
      </c>
      <c r="I149" s="233"/>
      <c r="J149" s="229"/>
      <c r="K149" s="229"/>
      <c r="L149" s="234"/>
      <c r="M149" s="235"/>
      <c r="N149" s="236"/>
      <c r="O149" s="236"/>
      <c r="P149" s="236"/>
      <c r="Q149" s="236"/>
      <c r="R149" s="236"/>
      <c r="S149" s="236"/>
      <c r="T149" s="237"/>
      <c r="AT149" s="238" t="s">
        <v>272</v>
      </c>
      <c r="AU149" s="238" t="s">
        <v>73</v>
      </c>
      <c r="AV149" s="15" t="s">
        <v>270</v>
      </c>
      <c r="AW149" s="15" t="s">
        <v>30</v>
      </c>
      <c r="AX149" s="15" t="s">
        <v>71</v>
      </c>
      <c r="AY149" s="238" t="s">
        <v>263</v>
      </c>
    </row>
    <row r="150" spans="1:65" s="2" customFormat="1" ht="33" customHeight="1">
      <c r="A150" s="35"/>
      <c r="B150" s="36"/>
      <c r="C150" s="191" t="s">
        <v>297</v>
      </c>
      <c r="D150" s="191" t="s">
        <v>266</v>
      </c>
      <c r="E150" s="192" t="s">
        <v>4404</v>
      </c>
      <c r="F150" s="193" t="s">
        <v>4405</v>
      </c>
      <c r="G150" s="194" t="s">
        <v>796</v>
      </c>
      <c r="H150" s="195">
        <v>84</v>
      </c>
      <c r="I150" s="196"/>
      <c r="J150" s="197">
        <f>ROUND(I150*H150,2)</f>
        <v>0</v>
      </c>
      <c r="K150" s="198"/>
      <c r="L150" s="40"/>
      <c r="M150" s="199" t="s">
        <v>1</v>
      </c>
      <c r="N150" s="200" t="s">
        <v>38</v>
      </c>
      <c r="O150" s="72"/>
      <c r="P150" s="201">
        <f>O150*H150</f>
        <v>0</v>
      </c>
      <c r="Q150" s="201">
        <v>0</v>
      </c>
      <c r="R150" s="201">
        <f>Q150*H150</f>
        <v>0</v>
      </c>
      <c r="S150" s="201">
        <v>0</v>
      </c>
      <c r="T150" s="202">
        <f>S150*H150</f>
        <v>0</v>
      </c>
      <c r="U150" s="35"/>
      <c r="V150" s="35"/>
      <c r="W150" s="35"/>
      <c r="X150" s="35"/>
      <c r="Y150" s="35"/>
      <c r="Z150" s="35"/>
      <c r="AA150" s="35"/>
      <c r="AB150" s="35"/>
      <c r="AC150" s="35"/>
      <c r="AD150" s="35"/>
      <c r="AE150" s="35"/>
      <c r="AR150" s="203" t="s">
        <v>270</v>
      </c>
      <c r="AT150" s="203" t="s">
        <v>266</v>
      </c>
      <c r="AU150" s="203" t="s">
        <v>73</v>
      </c>
      <c r="AY150" s="18" t="s">
        <v>263</v>
      </c>
      <c r="BE150" s="204">
        <f>IF(N150="základní",J150,0)</f>
        <v>0</v>
      </c>
      <c r="BF150" s="204">
        <f>IF(N150="snížená",J150,0)</f>
        <v>0</v>
      </c>
      <c r="BG150" s="204">
        <f>IF(N150="zákl. přenesená",J150,0)</f>
        <v>0</v>
      </c>
      <c r="BH150" s="204">
        <f>IF(N150="sníž. přenesená",J150,0)</f>
        <v>0</v>
      </c>
      <c r="BI150" s="204">
        <f>IF(N150="nulová",J150,0)</f>
        <v>0</v>
      </c>
      <c r="BJ150" s="18" t="s">
        <v>71</v>
      </c>
      <c r="BK150" s="204">
        <f>ROUND(I150*H150,2)</f>
        <v>0</v>
      </c>
      <c r="BL150" s="18" t="s">
        <v>270</v>
      </c>
      <c r="BM150" s="203" t="s">
        <v>5691</v>
      </c>
    </row>
    <row r="151" spans="1:65" s="2" customFormat="1" ht="16.5" customHeight="1">
      <c r="A151" s="35"/>
      <c r="B151" s="36"/>
      <c r="C151" s="261" t="s">
        <v>304</v>
      </c>
      <c r="D151" s="261" t="s">
        <v>401</v>
      </c>
      <c r="E151" s="262" t="s">
        <v>4693</v>
      </c>
      <c r="F151" s="263" t="s">
        <v>4694</v>
      </c>
      <c r="G151" s="264" t="s">
        <v>300</v>
      </c>
      <c r="H151" s="265">
        <v>53.411000000000001</v>
      </c>
      <c r="I151" s="266"/>
      <c r="J151" s="267">
        <f>ROUND(I151*H151,2)</f>
        <v>0</v>
      </c>
      <c r="K151" s="268"/>
      <c r="L151" s="269"/>
      <c r="M151" s="270" t="s">
        <v>1</v>
      </c>
      <c r="N151" s="271" t="s">
        <v>38</v>
      </c>
      <c r="O151" s="72"/>
      <c r="P151" s="201">
        <f>O151*H151</f>
        <v>0</v>
      </c>
      <c r="Q151" s="201">
        <v>2.4289999999999998</v>
      </c>
      <c r="R151" s="201">
        <f>Q151*H151</f>
        <v>129.735319</v>
      </c>
      <c r="S151" s="201">
        <v>0</v>
      </c>
      <c r="T151" s="202">
        <f>S151*H151</f>
        <v>0</v>
      </c>
      <c r="U151" s="35"/>
      <c r="V151" s="35"/>
      <c r="W151" s="35"/>
      <c r="X151" s="35"/>
      <c r="Y151" s="35"/>
      <c r="Z151" s="35"/>
      <c r="AA151" s="35"/>
      <c r="AB151" s="35"/>
      <c r="AC151" s="35"/>
      <c r="AD151" s="35"/>
      <c r="AE151" s="35"/>
      <c r="AR151" s="203" t="s">
        <v>314</v>
      </c>
      <c r="AT151" s="203" t="s">
        <v>401</v>
      </c>
      <c r="AU151" s="203" t="s">
        <v>73</v>
      </c>
      <c r="AY151" s="18" t="s">
        <v>263</v>
      </c>
      <c r="BE151" s="204">
        <f>IF(N151="základní",J151,0)</f>
        <v>0</v>
      </c>
      <c r="BF151" s="204">
        <f>IF(N151="snížená",J151,0)</f>
        <v>0</v>
      </c>
      <c r="BG151" s="204">
        <f>IF(N151="zákl. přenesená",J151,0)</f>
        <v>0</v>
      </c>
      <c r="BH151" s="204">
        <f>IF(N151="sníž. přenesená",J151,0)</f>
        <v>0</v>
      </c>
      <c r="BI151" s="204">
        <f>IF(N151="nulová",J151,0)</f>
        <v>0</v>
      </c>
      <c r="BJ151" s="18" t="s">
        <v>71</v>
      </c>
      <c r="BK151" s="204">
        <f>ROUND(I151*H151,2)</f>
        <v>0</v>
      </c>
      <c r="BL151" s="18" t="s">
        <v>270</v>
      </c>
      <c r="BM151" s="203" t="s">
        <v>5692</v>
      </c>
    </row>
    <row r="152" spans="1:65" s="13" customFormat="1">
      <c r="B152" s="205"/>
      <c r="C152" s="206"/>
      <c r="D152" s="207" t="s">
        <v>272</v>
      </c>
      <c r="E152" s="208" t="s">
        <v>1</v>
      </c>
      <c r="F152" s="209" t="s">
        <v>5693</v>
      </c>
      <c r="G152" s="206"/>
      <c r="H152" s="210">
        <v>15.26</v>
      </c>
      <c r="I152" s="211"/>
      <c r="J152" s="206"/>
      <c r="K152" s="206"/>
      <c r="L152" s="212"/>
      <c r="M152" s="213"/>
      <c r="N152" s="214"/>
      <c r="O152" s="214"/>
      <c r="P152" s="214"/>
      <c r="Q152" s="214"/>
      <c r="R152" s="214"/>
      <c r="S152" s="214"/>
      <c r="T152" s="215"/>
      <c r="AT152" s="216" t="s">
        <v>272</v>
      </c>
      <c r="AU152" s="216" t="s">
        <v>73</v>
      </c>
      <c r="AV152" s="13" t="s">
        <v>73</v>
      </c>
      <c r="AW152" s="13" t="s">
        <v>30</v>
      </c>
      <c r="AX152" s="13" t="s">
        <v>64</v>
      </c>
      <c r="AY152" s="216" t="s">
        <v>263</v>
      </c>
    </row>
    <row r="153" spans="1:65" s="13" customFormat="1">
      <c r="B153" s="205"/>
      <c r="C153" s="206"/>
      <c r="D153" s="207" t="s">
        <v>272</v>
      </c>
      <c r="E153" s="208" t="s">
        <v>1</v>
      </c>
      <c r="F153" s="209" t="s">
        <v>5694</v>
      </c>
      <c r="G153" s="206"/>
      <c r="H153" s="210">
        <v>7.63</v>
      </c>
      <c r="I153" s="211"/>
      <c r="J153" s="206"/>
      <c r="K153" s="206"/>
      <c r="L153" s="212"/>
      <c r="M153" s="213"/>
      <c r="N153" s="214"/>
      <c r="O153" s="214"/>
      <c r="P153" s="214"/>
      <c r="Q153" s="214"/>
      <c r="R153" s="214"/>
      <c r="S153" s="214"/>
      <c r="T153" s="215"/>
      <c r="AT153" s="216" t="s">
        <v>272</v>
      </c>
      <c r="AU153" s="216" t="s">
        <v>73</v>
      </c>
      <c r="AV153" s="13" t="s">
        <v>73</v>
      </c>
      <c r="AW153" s="13" t="s">
        <v>30</v>
      </c>
      <c r="AX153" s="13" t="s">
        <v>64</v>
      </c>
      <c r="AY153" s="216" t="s">
        <v>263</v>
      </c>
    </row>
    <row r="154" spans="1:65" s="13" customFormat="1">
      <c r="B154" s="205"/>
      <c r="C154" s="206"/>
      <c r="D154" s="207" t="s">
        <v>272</v>
      </c>
      <c r="E154" s="208" t="s">
        <v>1</v>
      </c>
      <c r="F154" s="209" t="s">
        <v>5695</v>
      </c>
      <c r="G154" s="206"/>
      <c r="H154" s="210">
        <v>30.521000000000001</v>
      </c>
      <c r="I154" s="211"/>
      <c r="J154" s="206"/>
      <c r="K154" s="206"/>
      <c r="L154" s="212"/>
      <c r="M154" s="213"/>
      <c r="N154" s="214"/>
      <c r="O154" s="214"/>
      <c r="P154" s="214"/>
      <c r="Q154" s="214"/>
      <c r="R154" s="214"/>
      <c r="S154" s="214"/>
      <c r="T154" s="215"/>
      <c r="AT154" s="216" t="s">
        <v>272</v>
      </c>
      <c r="AU154" s="216" t="s">
        <v>73</v>
      </c>
      <c r="AV154" s="13" t="s">
        <v>73</v>
      </c>
      <c r="AW154" s="13" t="s">
        <v>30</v>
      </c>
      <c r="AX154" s="13" t="s">
        <v>64</v>
      </c>
      <c r="AY154" s="216" t="s">
        <v>263</v>
      </c>
    </row>
    <row r="155" spans="1:65" s="15" customFormat="1">
      <c r="B155" s="228"/>
      <c r="C155" s="229"/>
      <c r="D155" s="207" t="s">
        <v>272</v>
      </c>
      <c r="E155" s="230" t="s">
        <v>1</v>
      </c>
      <c r="F155" s="231" t="s">
        <v>280</v>
      </c>
      <c r="G155" s="229"/>
      <c r="H155" s="232">
        <v>53.411000000000001</v>
      </c>
      <c r="I155" s="233"/>
      <c r="J155" s="229"/>
      <c r="K155" s="229"/>
      <c r="L155" s="234"/>
      <c r="M155" s="235"/>
      <c r="N155" s="236"/>
      <c r="O155" s="236"/>
      <c r="P155" s="236"/>
      <c r="Q155" s="236"/>
      <c r="R155" s="236"/>
      <c r="S155" s="236"/>
      <c r="T155" s="237"/>
      <c r="AT155" s="238" t="s">
        <v>272</v>
      </c>
      <c r="AU155" s="238" t="s">
        <v>73</v>
      </c>
      <c r="AV155" s="15" t="s">
        <v>270</v>
      </c>
      <c r="AW155" s="15" t="s">
        <v>30</v>
      </c>
      <c r="AX155" s="15" t="s">
        <v>71</v>
      </c>
      <c r="AY155" s="238" t="s">
        <v>263</v>
      </c>
    </row>
    <row r="156" spans="1:65" s="2" customFormat="1" ht="24.2" customHeight="1">
      <c r="A156" s="35"/>
      <c r="B156" s="36"/>
      <c r="C156" s="191" t="s">
        <v>309</v>
      </c>
      <c r="D156" s="191" t="s">
        <v>266</v>
      </c>
      <c r="E156" s="192" t="s">
        <v>2114</v>
      </c>
      <c r="F156" s="193" t="s">
        <v>2115</v>
      </c>
      <c r="G156" s="194" t="s">
        <v>307</v>
      </c>
      <c r="H156" s="195">
        <v>6.9429999999999996</v>
      </c>
      <c r="I156" s="196"/>
      <c r="J156" s="197">
        <f>ROUND(I156*H156,2)</f>
        <v>0</v>
      </c>
      <c r="K156" s="198"/>
      <c r="L156" s="40"/>
      <c r="M156" s="199" t="s">
        <v>1</v>
      </c>
      <c r="N156" s="200" t="s">
        <v>38</v>
      </c>
      <c r="O156" s="72"/>
      <c r="P156" s="201">
        <f>O156*H156</f>
        <v>0</v>
      </c>
      <c r="Q156" s="201">
        <v>1.11381</v>
      </c>
      <c r="R156" s="201">
        <f>Q156*H156</f>
        <v>7.7331828299999996</v>
      </c>
      <c r="S156" s="201">
        <v>0</v>
      </c>
      <c r="T156" s="202">
        <f>S156*H156</f>
        <v>0</v>
      </c>
      <c r="U156" s="35"/>
      <c r="V156" s="35"/>
      <c r="W156" s="35"/>
      <c r="X156" s="35"/>
      <c r="Y156" s="35"/>
      <c r="Z156" s="35"/>
      <c r="AA156" s="35"/>
      <c r="AB156" s="35"/>
      <c r="AC156" s="35"/>
      <c r="AD156" s="35"/>
      <c r="AE156" s="35"/>
      <c r="AR156" s="203" t="s">
        <v>270</v>
      </c>
      <c r="AT156" s="203" t="s">
        <v>266</v>
      </c>
      <c r="AU156" s="203" t="s">
        <v>73</v>
      </c>
      <c r="AY156" s="18" t="s">
        <v>263</v>
      </c>
      <c r="BE156" s="204">
        <f>IF(N156="základní",J156,0)</f>
        <v>0</v>
      </c>
      <c r="BF156" s="204">
        <f>IF(N156="snížená",J156,0)</f>
        <v>0</v>
      </c>
      <c r="BG156" s="204">
        <f>IF(N156="zákl. přenesená",J156,0)</f>
        <v>0</v>
      </c>
      <c r="BH156" s="204">
        <f>IF(N156="sníž. přenesená",J156,0)</f>
        <v>0</v>
      </c>
      <c r="BI156" s="204">
        <f>IF(N156="nulová",J156,0)</f>
        <v>0</v>
      </c>
      <c r="BJ156" s="18" t="s">
        <v>71</v>
      </c>
      <c r="BK156" s="204">
        <f>ROUND(I156*H156,2)</f>
        <v>0</v>
      </c>
      <c r="BL156" s="18" t="s">
        <v>270</v>
      </c>
      <c r="BM156" s="203" t="s">
        <v>5696</v>
      </c>
    </row>
    <row r="157" spans="1:65" s="13" customFormat="1">
      <c r="B157" s="205"/>
      <c r="C157" s="206"/>
      <c r="D157" s="207" t="s">
        <v>272</v>
      </c>
      <c r="E157" s="206"/>
      <c r="F157" s="209" t="s">
        <v>5697</v>
      </c>
      <c r="G157" s="206"/>
      <c r="H157" s="210">
        <v>6.9429999999999996</v>
      </c>
      <c r="I157" s="211"/>
      <c r="J157" s="206"/>
      <c r="K157" s="206"/>
      <c r="L157" s="212"/>
      <c r="M157" s="213"/>
      <c r="N157" s="214"/>
      <c r="O157" s="214"/>
      <c r="P157" s="214"/>
      <c r="Q157" s="214"/>
      <c r="R157" s="214"/>
      <c r="S157" s="214"/>
      <c r="T157" s="215"/>
      <c r="AT157" s="216" t="s">
        <v>272</v>
      </c>
      <c r="AU157" s="216" t="s">
        <v>73</v>
      </c>
      <c r="AV157" s="13" t="s">
        <v>73</v>
      </c>
      <c r="AW157" s="13" t="s">
        <v>4</v>
      </c>
      <c r="AX157" s="13" t="s">
        <v>71</v>
      </c>
      <c r="AY157" s="216" t="s">
        <v>263</v>
      </c>
    </row>
    <row r="158" spans="1:65" s="2" customFormat="1" ht="24.2" customHeight="1">
      <c r="A158" s="35"/>
      <c r="B158" s="36"/>
      <c r="C158" s="191" t="s">
        <v>314</v>
      </c>
      <c r="D158" s="191" t="s">
        <v>266</v>
      </c>
      <c r="E158" s="192" t="s">
        <v>5495</v>
      </c>
      <c r="F158" s="193" t="s">
        <v>5496</v>
      </c>
      <c r="G158" s="194" t="s">
        <v>300</v>
      </c>
      <c r="H158" s="195">
        <v>75.995000000000005</v>
      </c>
      <c r="I158" s="196"/>
      <c r="J158" s="197">
        <f>ROUND(I158*H158,2)</f>
        <v>0</v>
      </c>
      <c r="K158" s="198"/>
      <c r="L158" s="40"/>
      <c r="M158" s="199" t="s">
        <v>1</v>
      </c>
      <c r="N158" s="200" t="s">
        <v>38</v>
      </c>
      <c r="O158" s="72"/>
      <c r="P158" s="201">
        <f>O158*H158</f>
        <v>0</v>
      </c>
      <c r="Q158" s="201">
        <v>2.5018699999999998</v>
      </c>
      <c r="R158" s="201">
        <f>Q158*H158</f>
        <v>190.12961064999999</v>
      </c>
      <c r="S158" s="201">
        <v>0</v>
      </c>
      <c r="T158" s="202">
        <f>S158*H158</f>
        <v>0</v>
      </c>
      <c r="U158" s="35"/>
      <c r="V158" s="35"/>
      <c r="W158" s="35"/>
      <c r="X158" s="35"/>
      <c r="Y158" s="35"/>
      <c r="Z158" s="35"/>
      <c r="AA158" s="35"/>
      <c r="AB158" s="35"/>
      <c r="AC158" s="35"/>
      <c r="AD158" s="35"/>
      <c r="AE158" s="35"/>
      <c r="AR158" s="203" t="s">
        <v>270</v>
      </c>
      <c r="AT158" s="203" t="s">
        <v>266</v>
      </c>
      <c r="AU158" s="203" t="s">
        <v>73</v>
      </c>
      <c r="AY158" s="18" t="s">
        <v>263</v>
      </c>
      <c r="BE158" s="204">
        <f>IF(N158="základní",J158,0)</f>
        <v>0</v>
      </c>
      <c r="BF158" s="204">
        <f>IF(N158="snížená",J158,0)</f>
        <v>0</v>
      </c>
      <c r="BG158" s="204">
        <f>IF(N158="zákl. přenesená",J158,0)</f>
        <v>0</v>
      </c>
      <c r="BH158" s="204">
        <f>IF(N158="sníž. přenesená",J158,0)</f>
        <v>0</v>
      </c>
      <c r="BI158" s="204">
        <f>IF(N158="nulová",J158,0)</f>
        <v>0</v>
      </c>
      <c r="BJ158" s="18" t="s">
        <v>71</v>
      </c>
      <c r="BK158" s="204">
        <f>ROUND(I158*H158,2)</f>
        <v>0</v>
      </c>
      <c r="BL158" s="18" t="s">
        <v>270</v>
      </c>
      <c r="BM158" s="203" t="s">
        <v>5698</v>
      </c>
    </row>
    <row r="159" spans="1:65" s="13" customFormat="1">
      <c r="B159" s="205"/>
      <c r="C159" s="206"/>
      <c r="D159" s="207" t="s">
        <v>272</v>
      </c>
      <c r="E159" s="208" t="s">
        <v>1</v>
      </c>
      <c r="F159" s="209" t="s">
        <v>5699</v>
      </c>
      <c r="G159" s="206"/>
      <c r="H159" s="210">
        <v>27.945</v>
      </c>
      <c r="I159" s="211"/>
      <c r="J159" s="206"/>
      <c r="K159" s="206"/>
      <c r="L159" s="212"/>
      <c r="M159" s="213"/>
      <c r="N159" s="214"/>
      <c r="O159" s="214"/>
      <c r="P159" s="214"/>
      <c r="Q159" s="214"/>
      <c r="R159" s="214"/>
      <c r="S159" s="214"/>
      <c r="T159" s="215"/>
      <c r="AT159" s="216" t="s">
        <v>272</v>
      </c>
      <c r="AU159" s="216" t="s">
        <v>73</v>
      </c>
      <c r="AV159" s="13" t="s">
        <v>73</v>
      </c>
      <c r="AW159" s="13" t="s">
        <v>30</v>
      </c>
      <c r="AX159" s="13" t="s">
        <v>64</v>
      </c>
      <c r="AY159" s="216" t="s">
        <v>263</v>
      </c>
    </row>
    <row r="160" spans="1:65" s="13" customFormat="1">
      <c r="B160" s="205"/>
      <c r="C160" s="206"/>
      <c r="D160" s="207" t="s">
        <v>272</v>
      </c>
      <c r="E160" s="208" t="s">
        <v>1</v>
      </c>
      <c r="F160" s="209" t="s">
        <v>5700</v>
      </c>
      <c r="G160" s="206"/>
      <c r="H160" s="210">
        <v>3.95</v>
      </c>
      <c r="I160" s="211"/>
      <c r="J160" s="206"/>
      <c r="K160" s="206"/>
      <c r="L160" s="212"/>
      <c r="M160" s="213"/>
      <c r="N160" s="214"/>
      <c r="O160" s="214"/>
      <c r="P160" s="214"/>
      <c r="Q160" s="214"/>
      <c r="R160" s="214"/>
      <c r="S160" s="214"/>
      <c r="T160" s="215"/>
      <c r="AT160" s="216" t="s">
        <v>272</v>
      </c>
      <c r="AU160" s="216" t="s">
        <v>73</v>
      </c>
      <c r="AV160" s="13" t="s">
        <v>73</v>
      </c>
      <c r="AW160" s="13" t="s">
        <v>30</v>
      </c>
      <c r="AX160" s="13" t="s">
        <v>64</v>
      </c>
      <c r="AY160" s="216" t="s">
        <v>263</v>
      </c>
    </row>
    <row r="161" spans="1:65" s="13" customFormat="1">
      <c r="B161" s="205"/>
      <c r="C161" s="206"/>
      <c r="D161" s="207" t="s">
        <v>272</v>
      </c>
      <c r="E161" s="208" t="s">
        <v>1</v>
      </c>
      <c r="F161" s="209" t="s">
        <v>5701</v>
      </c>
      <c r="G161" s="206"/>
      <c r="H161" s="210">
        <v>2.4</v>
      </c>
      <c r="I161" s="211"/>
      <c r="J161" s="206"/>
      <c r="K161" s="206"/>
      <c r="L161" s="212"/>
      <c r="M161" s="213"/>
      <c r="N161" s="214"/>
      <c r="O161" s="214"/>
      <c r="P161" s="214"/>
      <c r="Q161" s="214"/>
      <c r="R161" s="214"/>
      <c r="S161" s="214"/>
      <c r="T161" s="215"/>
      <c r="AT161" s="216" t="s">
        <v>272</v>
      </c>
      <c r="AU161" s="216" t="s">
        <v>73</v>
      </c>
      <c r="AV161" s="13" t="s">
        <v>73</v>
      </c>
      <c r="AW161" s="13" t="s">
        <v>30</v>
      </c>
      <c r="AX161" s="13" t="s">
        <v>64</v>
      </c>
      <c r="AY161" s="216" t="s">
        <v>263</v>
      </c>
    </row>
    <row r="162" spans="1:65" s="13" customFormat="1">
      <c r="B162" s="205"/>
      <c r="C162" s="206"/>
      <c r="D162" s="207" t="s">
        <v>272</v>
      </c>
      <c r="E162" s="208" t="s">
        <v>1</v>
      </c>
      <c r="F162" s="209" t="s">
        <v>5702</v>
      </c>
      <c r="G162" s="206"/>
      <c r="H162" s="210">
        <v>10.8</v>
      </c>
      <c r="I162" s="211"/>
      <c r="J162" s="206"/>
      <c r="K162" s="206"/>
      <c r="L162" s="212"/>
      <c r="M162" s="213"/>
      <c r="N162" s="214"/>
      <c r="O162" s="214"/>
      <c r="P162" s="214"/>
      <c r="Q162" s="214"/>
      <c r="R162" s="214"/>
      <c r="S162" s="214"/>
      <c r="T162" s="215"/>
      <c r="AT162" s="216" t="s">
        <v>272</v>
      </c>
      <c r="AU162" s="216" t="s">
        <v>73</v>
      </c>
      <c r="AV162" s="13" t="s">
        <v>73</v>
      </c>
      <c r="AW162" s="13" t="s">
        <v>30</v>
      </c>
      <c r="AX162" s="13" t="s">
        <v>64</v>
      </c>
      <c r="AY162" s="216" t="s">
        <v>263</v>
      </c>
    </row>
    <row r="163" spans="1:65" s="13" customFormat="1">
      <c r="B163" s="205"/>
      <c r="C163" s="206"/>
      <c r="D163" s="207" t="s">
        <v>272</v>
      </c>
      <c r="E163" s="208" t="s">
        <v>1</v>
      </c>
      <c r="F163" s="209" t="s">
        <v>5703</v>
      </c>
      <c r="G163" s="206"/>
      <c r="H163" s="210">
        <v>21.6</v>
      </c>
      <c r="I163" s="211"/>
      <c r="J163" s="206"/>
      <c r="K163" s="206"/>
      <c r="L163" s="212"/>
      <c r="M163" s="213"/>
      <c r="N163" s="214"/>
      <c r="O163" s="214"/>
      <c r="P163" s="214"/>
      <c r="Q163" s="214"/>
      <c r="R163" s="214"/>
      <c r="S163" s="214"/>
      <c r="T163" s="215"/>
      <c r="AT163" s="216" t="s">
        <v>272</v>
      </c>
      <c r="AU163" s="216" t="s">
        <v>73</v>
      </c>
      <c r="AV163" s="13" t="s">
        <v>73</v>
      </c>
      <c r="AW163" s="13" t="s">
        <v>30</v>
      </c>
      <c r="AX163" s="13" t="s">
        <v>64</v>
      </c>
      <c r="AY163" s="216" t="s">
        <v>263</v>
      </c>
    </row>
    <row r="164" spans="1:65" s="13" customFormat="1">
      <c r="B164" s="205"/>
      <c r="C164" s="206"/>
      <c r="D164" s="207" t="s">
        <v>272</v>
      </c>
      <c r="E164" s="208" t="s">
        <v>1</v>
      </c>
      <c r="F164" s="209" t="s">
        <v>5704</v>
      </c>
      <c r="G164" s="206"/>
      <c r="H164" s="210">
        <v>3.1</v>
      </c>
      <c r="I164" s="211"/>
      <c r="J164" s="206"/>
      <c r="K164" s="206"/>
      <c r="L164" s="212"/>
      <c r="M164" s="213"/>
      <c r="N164" s="214"/>
      <c r="O164" s="214"/>
      <c r="P164" s="214"/>
      <c r="Q164" s="214"/>
      <c r="R164" s="214"/>
      <c r="S164" s="214"/>
      <c r="T164" s="215"/>
      <c r="AT164" s="216" t="s">
        <v>272</v>
      </c>
      <c r="AU164" s="216" t="s">
        <v>73</v>
      </c>
      <c r="AV164" s="13" t="s">
        <v>73</v>
      </c>
      <c r="AW164" s="13" t="s">
        <v>30</v>
      </c>
      <c r="AX164" s="13" t="s">
        <v>64</v>
      </c>
      <c r="AY164" s="216" t="s">
        <v>263</v>
      </c>
    </row>
    <row r="165" spans="1:65" s="13" customFormat="1">
      <c r="B165" s="205"/>
      <c r="C165" s="206"/>
      <c r="D165" s="207" t="s">
        <v>272</v>
      </c>
      <c r="E165" s="208" t="s">
        <v>1</v>
      </c>
      <c r="F165" s="209" t="s">
        <v>5705</v>
      </c>
      <c r="G165" s="206"/>
      <c r="H165" s="210">
        <v>6.2</v>
      </c>
      <c r="I165" s="211"/>
      <c r="J165" s="206"/>
      <c r="K165" s="206"/>
      <c r="L165" s="212"/>
      <c r="M165" s="213"/>
      <c r="N165" s="214"/>
      <c r="O165" s="214"/>
      <c r="P165" s="214"/>
      <c r="Q165" s="214"/>
      <c r="R165" s="214"/>
      <c r="S165" s="214"/>
      <c r="T165" s="215"/>
      <c r="AT165" s="216" t="s">
        <v>272</v>
      </c>
      <c r="AU165" s="216" t="s">
        <v>73</v>
      </c>
      <c r="AV165" s="13" t="s">
        <v>73</v>
      </c>
      <c r="AW165" s="13" t="s">
        <v>30</v>
      </c>
      <c r="AX165" s="13" t="s">
        <v>64</v>
      </c>
      <c r="AY165" s="216" t="s">
        <v>263</v>
      </c>
    </row>
    <row r="166" spans="1:65" s="15" customFormat="1">
      <c r="B166" s="228"/>
      <c r="C166" s="229"/>
      <c r="D166" s="207" t="s">
        <v>272</v>
      </c>
      <c r="E166" s="230" t="s">
        <v>1</v>
      </c>
      <c r="F166" s="231" t="s">
        <v>280</v>
      </c>
      <c r="G166" s="229"/>
      <c r="H166" s="232">
        <v>75.99499999999999</v>
      </c>
      <c r="I166" s="233"/>
      <c r="J166" s="229"/>
      <c r="K166" s="229"/>
      <c r="L166" s="234"/>
      <c r="M166" s="235"/>
      <c r="N166" s="236"/>
      <c r="O166" s="236"/>
      <c r="P166" s="236"/>
      <c r="Q166" s="236"/>
      <c r="R166" s="236"/>
      <c r="S166" s="236"/>
      <c r="T166" s="237"/>
      <c r="AT166" s="238" t="s">
        <v>272</v>
      </c>
      <c r="AU166" s="238" t="s">
        <v>73</v>
      </c>
      <c r="AV166" s="15" t="s">
        <v>270</v>
      </c>
      <c r="AW166" s="15" t="s">
        <v>30</v>
      </c>
      <c r="AX166" s="15" t="s">
        <v>71</v>
      </c>
      <c r="AY166" s="238" t="s">
        <v>263</v>
      </c>
    </row>
    <row r="167" spans="1:65" s="2" customFormat="1" ht="16.5" customHeight="1">
      <c r="A167" s="35"/>
      <c r="B167" s="36"/>
      <c r="C167" s="191" t="s">
        <v>264</v>
      </c>
      <c r="D167" s="191" t="s">
        <v>266</v>
      </c>
      <c r="E167" s="192" t="s">
        <v>2988</v>
      </c>
      <c r="F167" s="193" t="s">
        <v>2989</v>
      </c>
      <c r="G167" s="194" t="s">
        <v>269</v>
      </c>
      <c r="H167" s="195">
        <v>101</v>
      </c>
      <c r="I167" s="196"/>
      <c r="J167" s="197">
        <f>ROUND(I167*H167,2)</f>
        <v>0</v>
      </c>
      <c r="K167" s="198"/>
      <c r="L167" s="40"/>
      <c r="M167" s="199" t="s">
        <v>1</v>
      </c>
      <c r="N167" s="200" t="s">
        <v>38</v>
      </c>
      <c r="O167" s="72"/>
      <c r="P167" s="201">
        <f>O167*H167</f>
        <v>0</v>
      </c>
      <c r="Q167" s="201">
        <v>2.64E-3</v>
      </c>
      <c r="R167" s="201">
        <f>Q167*H167</f>
        <v>0.26663999999999999</v>
      </c>
      <c r="S167" s="201">
        <v>0</v>
      </c>
      <c r="T167" s="202">
        <f>S167*H167</f>
        <v>0</v>
      </c>
      <c r="U167" s="35"/>
      <c r="V167" s="35"/>
      <c r="W167" s="35"/>
      <c r="X167" s="35"/>
      <c r="Y167" s="35"/>
      <c r="Z167" s="35"/>
      <c r="AA167" s="35"/>
      <c r="AB167" s="35"/>
      <c r="AC167" s="35"/>
      <c r="AD167" s="35"/>
      <c r="AE167" s="35"/>
      <c r="AR167" s="203" t="s">
        <v>270</v>
      </c>
      <c r="AT167" s="203" t="s">
        <v>266</v>
      </c>
      <c r="AU167" s="203" t="s">
        <v>73</v>
      </c>
      <c r="AY167" s="18" t="s">
        <v>263</v>
      </c>
      <c r="BE167" s="204">
        <f>IF(N167="základní",J167,0)</f>
        <v>0</v>
      </c>
      <c r="BF167" s="204">
        <f>IF(N167="snížená",J167,0)</f>
        <v>0</v>
      </c>
      <c r="BG167" s="204">
        <f>IF(N167="zákl. přenesená",J167,0)</f>
        <v>0</v>
      </c>
      <c r="BH167" s="204">
        <f>IF(N167="sníž. přenesená",J167,0)</f>
        <v>0</v>
      </c>
      <c r="BI167" s="204">
        <f>IF(N167="nulová",J167,0)</f>
        <v>0</v>
      </c>
      <c r="BJ167" s="18" t="s">
        <v>71</v>
      </c>
      <c r="BK167" s="204">
        <f>ROUND(I167*H167,2)</f>
        <v>0</v>
      </c>
      <c r="BL167" s="18" t="s">
        <v>270</v>
      </c>
      <c r="BM167" s="203" t="s">
        <v>5706</v>
      </c>
    </row>
    <row r="168" spans="1:65" s="13" customFormat="1">
      <c r="B168" s="205"/>
      <c r="C168" s="206"/>
      <c r="D168" s="207" t="s">
        <v>272</v>
      </c>
      <c r="E168" s="208" t="s">
        <v>1</v>
      </c>
      <c r="F168" s="209" t="s">
        <v>5707</v>
      </c>
      <c r="G168" s="206"/>
      <c r="H168" s="210">
        <v>21.9</v>
      </c>
      <c r="I168" s="211"/>
      <c r="J168" s="206"/>
      <c r="K168" s="206"/>
      <c r="L168" s="212"/>
      <c r="M168" s="213"/>
      <c r="N168" s="214"/>
      <c r="O168" s="214"/>
      <c r="P168" s="214"/>
      <c r="Q168" s="214"/>
      <c r="R168" s="214"/>
      <c r="S168" s="214"/>
      <c r="T168" s="215"/>
      <c r="AT168" s="216" t="s">
        <v>272</v>
      </c>
      <c r="AU168" s="216" t="s">
        <v>73</v>
      </c>
      <c r="AV168" s="13" t="s">
        <v>73</v>
      </c>
      <c r="AW168" s="13" t="s">
        <v>30</v>
      </c>
      <c r="AX168" s="13" t="s">
        <v>64</v>
      </c>
      <c r="AY168" s="216" t="s">
        <v>263</v>
      </c>
    </row>
    <row r="169" spans="1:65" s="13" customFormat="1">
      <c r="B169" s="205"/>
      <c r="C169" s="206"/>
      <c r="D169" s="207" t="s">
        <v>272</v>
      </c>
      <c r="E169" s="208" t="s">
        <v>1</v>
      </c>
      <c r="F169" s="209" t="s">
        <v>5708</v>
      </c>
      <c r="G169" s="206"/>
      <c r="H169" s="210">
        <v>9.9</v>
      </c>
      <c r="I169" s="211"/>
      <c r="J169" s="206"/>
      <c r="K169" s="206"/>
      <c r="L169" s="212"/>
      <c r="M169" s="213"/>
      <c r="N169" s="214"/>
      <c r="O169" s="214"/>
      <c r="P169" s="214"/>
      <c r="Q169" s="214"/>
      <c r="R169" s="214"/>
      <c r="S169" s="214"/>
      <c r="T169" s="215"/>
      <c r="AT169" s="216" t="s">
        <v>272</v>
      </c>
      <c r="AU169" s="216" t="s">
        <v>73</v>
      </c>
      <c r="AV169" s="13" t="s">
        <v>73</v>
      </c>
      <c r="AW169" s="13" t="s">
        <v>30</v>
      </c>
      <c r="AX169" s="13" t="s">
        <v>64</v>
      </c>
      <c r="AY169" s="216" t="s">
        <v>263</v>
      </c>
    </row>
    <row r="170" spans="1:65" s="13" customFormat="1">
      <c r="B170" s="205"/>
      <c r="C170" s="206"/>
      <c r="D170" s="207" t="s">
        <v>272</v>
      </c>
      <c r="E170" s="208" t="s">
        <v>1</v>
      </c>
      <c r="F170" s="209" t="s">
        <v>5709</v>
      </c>
      <c r="G170" s="206"/>
      <c r="H170" s="210">
        <v>6.8</v>
      </c>
      <c r="I170" s="211"/>
      <c r="J170" s="206"/>
      <c r="K170" s="206"/>
      <c r="L170" s="212"/>
      <c r="M170" s="213"/>
      <c r="N170" s="214"/>
      <c r="O170" s="214"/>
      <c r="P170" s="214"/>
      <c r="Q170" s="214"/>
      <c r="R170" s="214"/>
      <c r="S170" s="214"/>
      <c r="T170" s="215"/>
      <c r="AT170" s="216" t="s">
        <v>272</v>
      </c>
      <c r="AU170" s="216" t="s">
        <v>73</v>
      </c>
      <c r="AV170" s="13" t="s">
        <v>73</v>
      </c>
      <c r="AW170" s="13" t="s">
        <v>30</v>
      </c>
      <c r="AX170" s="13" t="s">
        <v>64</v>
      </c>
      <c r="AY170" s="216" t="s">
        <v>263</v>
      </c>
    </row>
    <row r="171" spans="1:65" s="13" customFormat="1">
      <c r="B171" s="205"/>
      <c r="C171" s="206"/>
      <c r="D171" s="207" t="s">
        <v>272</v>
      </c>
      <c r="E171" s="208" t="s">
        <v>1</v>
      </c>
      <c r="F171" s="209" t="s">
        <v>5710</v>
      </c>
      <c r="G171" s="206"/>
      <c r="H171" s="210">
        <v>16.2</v>
      </c>
      <c r="I171" s="211"/>
      <c r="J171" s="206"/>
      <c r="K171" s="206"/>
      <c r="L171" s="212"/>
      <c r="M171" s="213"/>
      <c r="N171" s="214"/>
      <c r="O171" s="214"/>
      <c r="P171" s="214"/>
      <c r="Q171" s="214"/>
      <c r="R171" s="214"/>
      <c r="S171" s="214"/>
      <c r="T171" s="215"/>
      <c r="AT171" s="216" t="s">
        <v>272</v>
      </c>
      <c r="AU171" s="216" t="s">
        <v>73</v>
      </c>
      <c r="AV171" s="13" t="s">
        <v>73</v>
      </c>
      <c r="AW171" s="13" t="s">
        <v>30</v>
      </c>
      <c r="AX171" s="13" t="s">
        <v>64</v>
      </c>
      <c r="AY171" s="216" t="s">
        <v>263</v>
      </c>
    </row>
    <row r="172" spans="1:65" s="13" customFormat="1">
      <c r="B172" s="205"/>
      <c r="C172" s="206"/>
      <c r="D172" s="207" t="s">
        <v>272</v>
      </c>
      <c r="E172" s="208" t="s">
        <v>1</v>
      </c>
      <c r="F172" s="209" t="s">
        <v>5711</v>
      </c>
      <c r="G172" s="206"/>
      <c r="H172" s="210">
        <v>21.6</v>
      </c>
      <c r="I172" s="211"/>
      <c r="J172" s="206"/>
      <c r="K172" s="206"/>
      <c r="L172" s="212"/>
      <c r="M172" s="213"/>
      <c r="N172" s="214"/>
      <c r="O172" s="214"/>
      <c r="P172" s="214"/>
      <c r="Q172" s="214"/>
      <c r="R172" s="214"/>
      <c r="S172" s="214"/>
      <c r="T172" s="215"/>
      <c r="AT172" s="216" t="s">
        <v>272</v>
      </c>
      <c r="AU172" s="216" t="s">
        <v>73</v>
      </c>
      <c r="AV172" s="13" t="s">
        <v>73</v>
      </c>
      <c r="AW172" s="13" t="s">
        <v>30</v>
      </c>
      <c r="AX172" s="13" t="s">
        <v>64</v>
      </c>
      <c r="AY172" s="216" t="s">
        <v>263</v>
      </c>
    </row>
    <row r="173" spans="1:65" s="13" customFormat="1">
      <c r="B173" s="205"/>
      <c r="C173" s="206"/>
      <c r="D173" s="207" t="s">
        <v>272</v>
      </c>
      <c r="E173" s="208" t="s">
        <v>1</v>
      </c>
      <c r="F173" s="209" t="s">
        <v>5712</v>
      </c>
      <c r="G173" s="206"/>
      <c r="H173" s="210">
        <v>8.1999999999999993</v>
      </c>
      <c r="I173" s="211"/>
      <c r="J173" s="206"/>
      <c r="K173" s="206"/>
      <c r="L173" s="212"/>
      <c r="M173" s="213"/>
      <c r="N173" s="214"/>
      <c r="O173" s="214"/>
      <c r="P173" s="214"/>
      <c r="Q173" s="214"/>
      <c r="R173" s="214"/>
      <c r="S173" s="214"/>
      <c r="T173" s="215"/>
      <c r="AT173" s="216" t="s">
        <v>272</v>
      </c>
      <c r="AU173" s="216" t="s">
        <v>73</v>
      </c>
      <c r="AV173" s="13" t="s">
        <v>73</v>
      </c>
      <c r="AW173" s="13" t="s">
        <v>30</v>
      </c>
      <c r="AX173" s="13" t="s">
        <v>64</v>
      </c>
      <c r="AY173" s="216" t="s">
        <v>263</v>
      </c>
    </row>
    <row r="174" spans="1:65" s="13" customFormat="1">
      <c r="B174" s="205"/>
      <c r="C174" s="206"/>
      <c r="D174" s="207" t="s">
        <v>272</v>
      </c>
      <c r="E174" s="208" t="s">
        <v>1</v>
      </c>
      <c r="F174" s="209" t="s">
        <v>5713</v>
      </c>
      <c r="G174" s="206"/>
      <c r="H174" s="210">
        <v>16.399999999999999</v>
      </c>
      <c r="I174" s="211"/>
      <c r="J174" s="206"/>
      <c r="K174" s="206"/>
      <c r="L174" s="212"/>
      <c r="M174" s="213"/>
      <c r="N174" s="214"/>
      <c r="O174" s="214"/>
      <c r="P174" s="214"/>
      <c r="Q174" s="214"/>
      <c r="R174" s="214"/>
      <c r="S174" s="214"/>
      <c r="T174" s="215"/>
      <c r="AT174" s="216" t="s">
        <v>272</v>
      </c>
      <c r="AU174" s="216" t="s">
        <v>73</v>
      </c>
      <c r="AV174" s="13" t="s">
        <v>73</v>
      </c>
      <c r="AW174" s="13" t="s">
        <v>30</v>
      </c>
      <c r="AX174" s="13" t="s">
        <v>64</v>
      </c>
      <c r="AY174" s="216" t="s">
        <v>263</v>
      </c>
    </row>
    <row r="175" spans="1:65" s="15" customFormat="1">
      <c r="B175" s="228"/>
      <c r="C175" s="229"/>
      <c r="D175" s="207" t="s">
        <v>272</v>
      </c>
      <c r="E175" s="230" t="s">
        <v>1</v>
      </c>
      <c r="F175" s="231" t="s">
        <v>280</v>
      </c>
      <c r="G175" s="229"/>
      <c r="H175" s="232">
        <v>101</v>
      </c>
      <c r="I175" s="233"/>
      <c r="J175" s="229"/>
      <c r="K175" s="229"/>
      <c r="L175" s="234"/>
      <c r="M175" s="235"/>
      <c r="N175" s="236"/>
      <c r="O175" s="236"/>
      <c r="P175" s="236"/>
      <c r="Q175" s="236"/>
      <c r="R175" s="236"/>
      <c r="S175" s="236"/>
      <c r="T175" s="237"/>
      <c r="AT175" s="238" t="s">
        <v>272</v>
      </c>
      <c r="AU175" s="238" t="s">
        <v>73</v>
      </c>
      <c r="AV175" s="15" t="s">
        <v>270</v>
      </c>
      <c r="AW175" s="15" t="s">
        <v>30</v>
      </c>
      <c r="AX175" s="15" t="s">
        <v>71</v>
      </c>
      <c r="AY175" s="238" t="s">
        <v>263</v>
      </c>
    </row>
    <row r="176" spans="1:65" s="2" customFormat="1" ht="16.5" customHeight="1">
      <c r="A176" s="35"/>
      <c r="B176" s="36"/>
      <c r="C176" s="191" t="s">
        <v>322</v>
      </c>
      <c r="D176" s="191" t="s">
        <v>266</v>
      </c>
      <c r="E176" s="192" t="s">
        <v>2992</v>
      </c>
      <c r="F176" s="193" t="s">
        <v>2993</v>
      </c>
      <c r="G176" s="194" t="s">
        <v>269</v>
      </c>
      <c r="H176" s="195">
        <v>101</v>
      </c>
      <c r="I176" s="196"/>
      <c r="J176" s="197">
        <f>ROUND(I176*H176,2)</f>
        <v>0</v>
      </c>
      <c r="K176" s="198"/>
      <c r="L176" s="40"/>
      <c r="M176" s="199" t="s">
        <v>1</v>
      </c>
      <c r="N176" s="200" t="s">
        <v>38</v>
      </c>
      <c r="O176" s="72"/>
      <c r="P176" s="201">
        <f>O176*H176</f>
        <v>0</v>
      </c>
      <c r="Q176" s="201">
        <v>0</v>
      </c>
      <c r="R176" s="201">
        <f>Q176*H176</f>
        <v>0</v>
      </c>
      <c r="S176" s="201">
        <v>0</v>
      </c>
      <c r="T176" s="202">
        <f>S176*H176</f>
        <v>0</v>
      </c>
      <c r="U176" s="35"/>
      <c r="V176" s="35"/>
      <c r="W176" s="35"/>
      <c r="X176" s="35"/>
      <c r="Y176" s="35"/>
      <c r="Z176" s="35"/>
      <c r="AA176" s="35"/>
      <c r="AB176" s="35"/>
      <c r="AC176" s="35"/>
      <c r="AD176" s="35"/>
      <c r="AE176" s="35"/>
      <c r="AR176" s="203" t="s">
        <v>270</v>
      </c>
      <c r="AT176" s="203" t="s">
        <v>266</v>
      </c>
      <c r="AU176" s="203" t="s">
        <v>73</v>
      </c>
      <c r="AY176" s="18" t="s">
        <v>263</v>
      </c>
      <c r="BE176" s="204">
        <f>IF(N176="základní",J176,0)</f>
        <v>0</v>
      </c>
      <c r="BF176" s="204">
        <f>IF(N176="snížená",J176,0)</f>
        <v>0</v>
      </c>
      <c r="BG176" s="204">
        <f>IF(N176="zákl. přenesená",J176,0)</f>
        <v>0</v>
      </c>
      <c r="BH176" s="204">
        <f>IF(N176="sníž. přenesená",J176,0)</f>
        <v>0</v>
      </c>
      <c r="BI176" s="204">
        <f>IF(N176="nulová",J176,0)</f>
        <v>0</v>
      </c>
      <c r="BJ176" s="18" t="s">
        <v>71</v>
      </c>
      <c r="BK176" s="204">
        <f>ROUND(I176*H176,2)</f>
        <v>0</v>
      </c>
      <c r="BL176" s="18" t="s">
        <v>270</v>
      </c>
      <c r="BM176" s="203" t="s">
        <v>5714</v>
      </c>
    </row>
    <row r="177" spans="1:65" s="2" customFormat="1" ht="21.75" customHeight="1">
      <c r="A177" s="35"/>
      <c r="B177" s="36"/>
      <c r="C177" s="191" t="s">
        <v>327</v>
      </c>
      <c r="D177" s="191" t="s">
        <v>266</v>
      </c>
      <c r="E177" s="192" t="s">
        <v>4588</v>
      </c>
      <c r="F177" s="193" t="s">
        <v>4589</v>
      </c>
      <c r="G177" s="194" t="s">
        <v>307</v>
      </c>
      <c r="H177" s="195">
        <v>1.133</v>
      </c>
      <c r="I177" s="196"/>
      <c r="J177" s="197">
        <f>ROUND(I177*H177,2)</f>
        <v>0</v>
      </c>
      <c r="K177" s="198"/>
      <c r="L177" s="40"/>
      <c r="M177" s="199" t="s">
        <v>1</v>
      </c>
      <c r="N177" s="200" t="s">
        <v>38</v>
      </c>
      <c r="O177" s="72"/>
      <c r="P177" s="201">
        <f>O177*H177</f>
        <v>0</v>
      </c>
      <c r="Q177" s="201">
        <v>1.0606199999999999</v>
      </c>
      <c r="R177" s="201">
        <f>Q177*H177</f>
        <v>1.2016824599999998</v>
      </c>
      <c r="S177" s="201">
        <v>0</v>
      </c>
      <c r="T177" s="202">
        <f>S177*H177</f>
        <v>0</v>
      </c>
      <c r="U177" s="35"/>
      <c r="V177" s="35"/>
      <c r="W177" s="35"/>
      <c r="X177" s="35"/>
      <c r="Y177" s="35"/>
      <c r="Z177" s="35"/>
      <c r="AA177" s="35"/>
      <c r="AB177" s="35"/>
      <c r="AC177" s="35"/>
      <c r="AD177" s="35"/>
      <c r="AE177" s="35"/>
      <c r="AR177" s="203" t="s">
        <v>270</v>
      </c>
      <c r="AT177" s="203" t="s">
        <v>266</v>
      </c>
      <c r="AU177" s="203" t="s">
        <v>73</v>
      </c>
      <c r="AY177" s="18" t="s">
        <v>263</v>
      </c>
      <c r="BE177" s="204">
        <f>IF(N177="základní",J177,0)</f>
        <v>0</v>
      </c>
      <c r="BF177" s="204">
        <f>IF(N177="snížená",J177,0)</f>
        <v>0</v>
      </c>
      <c r="BG177" s="204">
        <f>IF(N177="zákl. přenesená",J177,0)</f>
        <v>0</v>
      </c>
      <c r="BH177" s="204">
        <f>IF(N177="sníž. přenesená",J177,0)</f>
        <v>0</v>
      </c>
      <c r="BI177" s="204">
        <f>IF(N177="nulová",J177,0)</f>
        <v>0</v>
      </c>
      <c r="BJ177" s="18" t="s">
        <v>71</v>
      </c>
      <c r="BK177" s="204">
        <f>ROUND(I177*H177,2)</f>
        <v>0</v>
      </c>
      <c r="BL177" s="18" t="s">
        <v>270</v>
      </c>
      <c r="BM177" s="203" t="s">
        <v>5715</v>
      </c>
    </row>
    <row r="178" spans="1:65" s="13" customFormat="1">
      <c r="B178" s="205"/>
      <c r="C178" s="206"/>
      <c r="D178" s="207" t="s">
        <v>272</v>
      </c>
      <c r="E178" s="206"/>
      <c r="F178" s="209" t="s">
        <v>5716</v>
      </c>
      <c r="G178" s="206"/>
      <c r="H178" s="210">
        <v>1.133</v>
      </c>
      <c r="I178" s="211"/>
      <c r="J178" s="206"/>
      <c r="K178" s="206"/>
      <c r="L178" s="212"/>
      <c r="M178" s="213"/>
      <c r="N178" s="214"/>
      <c r="O178" s="214"/>
      <c r="P178" s="214"/>
      <c r="Q178" s="214"/>
      <c r="R178" s="214"/>
      <c r="S178" s="214"/>
      <c r="T178" s="215"/>
      <c r="AT178" s="216" t="s">
        <v>272</v>
      </c>
      <c r="AU178" s="216" t="s">
        <v>73</v>
      </c>
      <c r="AV178" s="13" t="s">
        <v>73</v>
      </c>
      <c r="AW178" s="13" t="s">
        <v>4</v>
      </c>
      <c r="AX178" s="13" t="s">
        <v>71</v>
      </c>
      <c r="AY178" s="216" t="s">
        <v>263</v>
      </c>
    </row>
    <row r="179" spans="1:65" s="2" customFormat="1" ht="24.2" customHeight="1">
      <c r="A179" s="35"/>
      <c r="B179" s="36"/>
      <c r="C179" s="191" t="s">
        <v>8</v>
      </c>
      <c r="D179" s="191" t="s">
        <v>266</v>
      </c>
      <c r="E179" s="192" t="s">
        <v>5508</v>
      </c>
      <c r="F179" s="193" t="s">
        <v>5509</v>
      </c>
      <c r="G179" s="194" t="s">
        <v>300</v>
      </c>
      <c r="H179" s="195">
        <v>8.7119999999999997</v>
      </c>
      <c r="I179" s="196"/>
      <c r="J179" s="197">
        <f>ROUND(I179*H179,2)</f>
        <v>0</v>
      </c>
      <c r="K179" s="198"/>
      <c r="L179" s="40"/>
      <c r="M179" s="199" t="s">
        <v>1</v>
      </c>
      <c r="N179" s="200" t="s">
        <v>38</v>
      </c>
      <c r="O179" s="72"/>
      <c r="P179" s="201">
        <f>O179*H179</f>
        <v>0</v>
      </c>
      <c r="Q179" s="201">
        <v>2.33569</v>
      </c>
      <c r="R179" s="201">
        <f>Q179*H179</f>
        <v>20.34853128</v>
      </c>
      <c r="S179" s="201">
        <v>0</v>
      </c>
      <c r="T179" s="202">
        <f>S179*H179</f>
        <v>0</v>
      </c>
      <c r="U179" s="35"/>
      <c r="V179" s="35"/>
      <c r="W179" s="35"/>
      <c r="X179" s="35"/>
      <c r="Y179" s="35"/>
      <c r="Z179" s="35"/>
      <c r="AA179" s="35"/>
      <c r="AB179" s="35"/>
      <c r="AC179" s="35"/>
      <c r="AD179" s="35"/>
      <c r="AE179" s="35"/>
      <c r="AR179" s="203" t="s">
        <v>270</v>
      </c>
      <c r="AT179" s="203" t="s">
        <v>266</v>
      </c>
      <c r="AU179" s="203" t="s">
        <v>73</v>
      </c>
      <c r="AY179" s="18" t="s">
        <v>263</v>
      </c>
      <c r="BE179" s="204">
        <f>IF(N179="základní",J179,0)</f>
        <v>0</v>
      </c>
      <c r="BF179" s="204">
        <f>IF(N179="snížená",J179,0)</f>
        <v>0</v>
      </c>
      <c r="BG179" s="204">
        <f>IF(N179="zákl. přenesená",J179,0)</f>
        <v>0</v>
      </c>
      <c r="BH179" s="204">
        <f>IF(N179="sníž. přenesená",J179,0)</f>
        <v>0</v>
      </c>
      <c r="BI179" s="204">
        <f>IF(N179="nulová",J179,0)</f>
        <v>0</v>
      </c>
      <c r="BJ179" s="18" t="s">
        <v>71</v>
      </c>
      <c r="BK179" s="204">
        <f>ROUND(I179*H179,2)</f>
        <v>0</v>
      </c>
      <c r="BL179" s="18" t="s">
        <v>270</v>
      </c>
      <c r="BM179" s="203" t="s">
        <v>5717</v>
      </c>
    </row>
    <row r="180" spans="1:65" s="13" customFormat="1">
      <c r="B180" s="205"/>
      <c r="C180" s="206"/>
      <c r="D180" s="207" t="s">
        <v>272</v>
      </c>
      <c r="E180" s="208" t="s">
        <v>1</v>
      </c>
      <c r="F180" s="209" t="s">
        <v>5718</v>
      </c>
      <c r="G180" s="206"/>
      <c r="H180" s="210">
        <v>3.2490000000000001</v>
      </c>
      <c r="I180" s="211"/>
      <c r="J180" s="206"/>
      <c r="K180" s="206"/>
      <c r="L180" s="212"/>
      <c r="M180" s="213"/>
      <c r="N180" s="214"/>
      <c r="O180" s="214"/>
      <c r="P180" s="214"/>
      <c r="Q180" s="214"/>
      <c r="R180" s="214"/>
      <c r="S180" s="214"/>
      <c r="T180" s="215"/>
      <c r="AT180" s="216" t="s">
        <v>272</v>
      </c>
      <c r="AU180" s="216" t="s">
        <v>73</v>
      </c>
      <c r="AV180" s="13" t="s">
        <v>73</v>
      </c>
      <c r="AW180" s="13" t="s">
        <v>30</v>
      </c>
      <c r="AX180" s="13" t="s">
        <v>64</v>
      </c>
      <c r="AY180" s="216" t="s">
        <v>263</v>
      </c>
    </row>
    <row r="181" spans="1:65" s="13" customFormat="1">
      <c r="B181" s="205"/>
      <c r="C181" s="206"/>
      <c r="D181" s="207" t="s">
        <v>272</v>
      </c>
      <c r="E181" s="208" t="s">
        <v>1</v>
      </c>
      <c r="F181" s="209" t="s">
        <v>5719</v>
      </c>
      <c r="G181" s="206"/>
      <c r="H181" s="210">
        <v>0.60899999999999999</v>
      </c>
      <c r="I181" s="211"/>
      <c r="J181" s="206"/>
      <c r="K181" s="206"/>
      <c r="L181" s="212"/>
      <c r="M181" s="213"/>
      <c r="N181" s="214"/>
      <c r="O181" s="214"/>
      <c r="P181" s="214"/>
      <c r="Q181" s="214"/>
      <c r="R181" s="214"/>
      <c r="S181" s="214"/>
      <c r="T181" s="215"/>
      <c r="AT181" s="216" t="s">
        <v>272</v>
      </c>
      <c r="AU181" s="216" t="s">
        <v>73</v>
      </c>
      <c r="AV181" s="13" t="s">
        <v>73</v>
      </c>
      <c r="AW181" s="13" t="s">
        <v>30</v>
      </c>
      <c r="AX181" s="13" t="s">
        <v>64</v>
      </c>
      <c r="AY181" s="216" t="s">
        <v>263</v>
      </c>
    </row>
    <row r="182" spans="1:65" s="13" customFormat="1">
      <c r="B182" s="205"/>
      <c r="C182" s="206"/>
      <c r="D182" s="207" t="s">
        <v>272</v>
      </c>
      <c r="E182" s="208" t="s">
        <v>1</v>
      </c>
      <c r="F182" s="209" t="s">
        <v>5720</v>
      </c>
      <c r="G182" s="206"/>
      <c r="H182" s="210">
        <v>0.39200000000000002</v>
      </c>
      <c r="I182" s="211"/>
      <c r="J182" s="206"/>
      <c r="K182" s="206"/>
      <c r="L182" s="212"/>
      <c r="M182" s="213"/>
      <c r="N182" s="214"/>
      <c r="O182" s="214"/>
      <c r="P182" s="214"/>
      <c r="Q182" s="214"/>
      <c r="R182" s="214"/>
      <c r="S182" s="214"/>
      <c r="T182" s="215"/>
      <c r="AT182" s="216" t="s">
        <v>272</v>
      </c>
      <c r="AU182" s="216" t="s">
        <v>73</v>
      </c>
      <c r="AV182" s="13" t="s">
        <v>73</v>
      </c>
      <c r="AW182" s="13" t="s">
        <v>30</v>
      </c>
      <c r="AX182" s="13" t="s">
        <v>64</v>
      </c>
      <c r="AY182" s="216" t="s">
        <v>263</v>
      </c>
    </row>
    <row r="183" spans="1:65" s="13" customFormat="1">
      <c r="B183" s="205"/>
      <c r="C183" s="206"/>
      <c r="D183" s="207" t="s">
        <v>272</v>
      </c>
      <c r="E183" s="208" t="s">
        <v>1</v>
      </c>
      <c r="F183" s="209" t="s">
        <v>5721</v>
      </c>
      <c r="G183" s="206"/>
      <c r="H183" s="210">
        <v>1.056</v>
      </c>
      <c r="I183" s="211"/>
      <c r="J183" s="206"/>
      <c r="K183" s="206"/>
      <c r="L183" s="212"/>
      <c r="M183" s="213"/>
      <c r="N183" s="214"/>
      <c r="O183" s="214"/>
      <c r="P183" s="214"/>
      <c r="Q183" s="214"/>
      <c r="R183" s="214"/>
      <c r="S183" s="214"/>
      <c r="T183" s="215"/>
      <c r="AT183" s="216" t="s">
        <v>272</v>
      </c>
      <c r="AU183" s="216" t="s">
        <v>73</v>
      </c>
      <c r="AV183" s="13" t="s">
        <v>73</v>
      </c>
      <c r="AW183" s="13" t="s">
        <v>30</v>
      </c>
      <c r="AX183" s="13" t="s">
        <v>64</v>
      </c>
      <c r="AY183" s="216" t="s">
        <v>263</v>
      </c>
    </row>
    <row r="184" spans="1:65" s="13" customFormat="1">
      <c r="B184" s="205"/>
      <c r="C184" s="206"/>
      <c r="D184" s="207" t="s">
        <v>272</v>
      </c>
      <c r="E184" s="208" t="s">
        <v>1</v>
      </c>
      <c r="F184" s="209" t="s">
        <v>5722</v>
      </c>
      <c r="G184" s="206"/>
      <c r="H184" s="210">
        <v>1.9359999999999999</v>
      </c>
      <c r="I184" s="211"/>
      <c r="J184" s="206"/>
      <c r="K184" s="206"/>
      <c r="L184" s="212"/>
      <c r="M184" s="213"/>
      <c r="N184" s="214"/>
      <c r="O184" s="214"/>
      <c r="P184" s="214"/>
      <c r="Q184" s="214"/>
      <c r="R184" s="214"/>
      <c r="S184" s="214"/>
      <c r="T184" s="215"/>
      <c r="AT184" s="216" t="s">
        <v>272</v>
      </c>
      <c r="AU184" s="216" t="s">
        <v>73</v>
      </c>
      <c r="AV184" s="13" t="s">
        <v>73</v>
      </c>
      <c r="AW184" s="13" t="s">
        <v>30</v>
      </c>
      <c r="AX184" s="13" t="s">
        <v>64</v>
      </c>
      <c r="AY184" s="216" t="s">
        <v>263</v>
      </c>
    </row>
    <row r="185" spans="1:65" s="13" customFormat="1">
      <c r="B185" s="205"/>
      <c r="C185" s="206"/>
      <c r="D185" s="207" t="s">
        <v>272</v>
      </c>
      <c r="E185" s="208" t="s">
        <v>1</v>
      </c>
      <c r="F185" s="209" t="s">
        <v>5723</v>
      </c>
      <c r="G185" s="206"/>
      <c r="H185" s="210">
        <v>0.49</v>
      </c>
      <c r="I185" s="211"/>
      <c r="J185" s="206"/>
      <c r="K185" s="206"/>
      <c r="L185" s="212"/>
      <c r="M185" s="213"/>
      <c r="N185" s="214"/>
      <c r="O185" s="214"/>
      <c r="P185" s="214"/>
      <c r="Q185" s="214"/>
      <c r="R185" s="214"/>
      <c r="S185" s="214"/>
      <c r="T185" s="215"/>
      <c r="AT185" s="216" t="s">
        <v>272</v>
      </c>
      <c r="AU185" s="216" t="s">
        <v>73</v>
      </c>
      <c r="AV185" s="13" t="s">
        <v>73</v>
      </c>
      <c r="AW185" s="13" t="s">
        <v>30</v>
      </c>
      <c r="AX185" s="13" t="s">
        <v>64</v>
      </c>
      <c r="AY185" s="216" t="s">
        <v>263</v>
      </c>
    </row>
    <row r="186" spans="1:65" s="13" customFormat="1">
      <c r="B186" s="205"/>
      <c r="C186" s="206"/>
      <c r="D186" s="207" t="s">
        <v>272</v>
      </c>
      <c r="E186" s="208" t="s">
        <v>1</v>
      </c>
      <c r="F186" s="209" t="s">
        <v>5724</v>
      </c>
      <c r="G186" s="206"/>
      <c r="H186" s="210">
        <v>0.98</v>
      </c>
      <c r="I186" s="211"/>
      <c r="J186" s="206"/>
      <c r="K186" s="206"/>
      <c r="L186" s="212"/>
      <c r="M186" s="213"/>
      <c r="N186" s="214"/>
      <c r="O186" s="214"/>
      <c r="P186" s="214"/>
      <c r="Q186" s="214"/>
      <c r="R186" s="214"/>
      <c r="S186" s="214"/>
      <c r="T186" s="215"/>
      <c r="AT186" s="216" t="s">
        <v>272</v>
      </c>
      <c r="AU186" s="216" t="s">
        <v>73</v>
      </c>
      <c r="AV186" s="13" t="s">
        <v>73</v>
      </c>
      <c r="AW186" s="13" t="s">
        <v>30</v>
      </c>
      <c r="AX186" s="13" t="s">
        <v>64</v>
      </c>
      <c r="AY186" s="216" t="s">
        <v>263</v>
      </c>
    </row>
    <row r="187" spans="1:65" s="15" customFormat="1">
      <c r="B187" s="228"/>
      <c r="C187" s="229"/>
      <c r="D187" s="207" t="s">
        <v>272</v>
      </c>
      <c r="E187" s="230" t="s">
        <v>1</v>
      </c>
      <c r="F187" s="231" t="s">
        <v>280</v>
      </c>
      <c r="G187" s="229"/>
      <c r="H187" s="232">
        <v>8.7119999999999997</v>
      </c>
      <c r="I187" s="233"/>
      <c r="J187" s="229"/>
      <c r="K187" s="229"/>
      <c r="L187" s="234"/>
      <c r="M187" s="235"/>
      <c r="N187" s="236"/>
      <c r="O187" s="236"/>
      <c r="P187" s="236"/>
      <c r="Q187" s="236"/>
      <c r="R187" s="236"/>
      <c r="S187" s="236"/>
      <c r="T187" s="237"/>
      <c r="AT187" s="238" t="s">
        <v>272</v>
      </c>
      <c r="AU187" s="238" t="s">
        <v>73</v>
      </c>
      <c r="AV187" s="15" t="s">
        <v>270</v>
      </c>
      <c r="AW187" s="15" t="s">
        <v>30</v>
      </c>
      <c r="AX187" s="15" t="s">
        <v>71</v>
      </c>
      <c r="AY187" s="238" t="s">
        <v>263</v>
      </c>
    </row>
    <row r="188" spans="1:65" s="12" customFormat="1" ht="22.9" customHeight="1">
      <c r="B188" s="175"/>
      <c r="C188" s="176"/>
      <c r="D188" s="177" t="s">
        <v>63</v>
      </c>
      <c r="E188" s="189" t="s">
        <v>395</v>
      </c>
      <c r="F188" s="189" t="s">
        <v>396</v>
      </c>
      <c r="G188" s="176"/>
      <c r="H188" s="176"/>
      <c r="I188" s="179"/>
      <c r="J188" s="190">
        <f>BK188</f>
        <v>0</v>
      </c>
      <c r="K188" s="176"/>
      <c r="L188" s="181"/>
      <c r="M188" s="182"/>
      <c r="N188" s="183"/>
      <c r="O188" s="183"/>
      <c r="P188" s="184">
        <f>P189</f>
        <v>0</v>
      </c>
      <c r="Q188" s="183"/>
      <c r="R188" s="184">
        <f>R189</f>
        <v>0</v>
      </c>
      <c r="S188" s="183"/>
      <c r="T188" s="185">
        <f>T189</f>
        <v>0</v>
      </c>
      <c r="AR188" s="186" t="s">
        <v>71</v>
      </c>
      <c r="AT188" s="187" t="s">
        <v>63</v>
      </c>
      <c r="AU188" s="187" t="s">
        <v>71</v>
      </c>
      <c r="AY188" s="186" t="s">
        <v>263</v>
      </c>
      <c r="BK188" s="188">
        <f>BK189</f>
        <v>0</v>
      </c>
    </row>
    <row r="189" spans="1:65" s="2" customFormat="1" ht="24.2" customHeight="1">
      <c r="A189" s="35"/>
      <c r="B189" s="36"/>
      <c r="C189" s="191" t="s">
        <v>397</v>
      </c>
      <c r="D189" s="191" t="s">
        <v>266</v>
      </c>
      <c r="E189" s="192" t="s">
        <v>5563</v>
      </c>
      <c r="F189" s="193" t="s">
        <v>5564</v>
      </c>
      <c r="G189" s="194" t="s">
        <v>307</v>
      </c>
      <c r="H189" s="195">
        <v>349.41500000000002</v>
      </c>
      <c r="I189" s="196"/>
      <c r="J189" s="197">
        <f>ROUND(I189*H189,2)</f>
        <v>0</v>
      </c>
      <c r="K189" s="198"/>
      <c r="L189" s="40"/>
      <c r="M189" s="243" t="s">
        <v>1</v>
      </c>
      <c r="N189" s="244" t="s">
        <v>38</v>
      </c>
      <c r="O189" s="245"/>
      <c r="P189" s="246">
        <f>O189*H189</f>
        <v>0</v>
      </c>
      <c r="Q189" s="246">
        <v>0</v>
      </c>
      <c r="R189" s="246">
        <f>Q189*H189</f>
        <v>0</v>
      </c>
      <c r="S189" s="246">
        <v>0</v>
      </c>
      <c r="T189" s="247">
        <f>S189*H189</f>
        <v>0</v>
      </c>
      <c r="U189" s="35"/>
      <c r="V189" s="35"/>
      <c r="W189" s="35"/>
      <c r="X189" s="35"/>
      <c r="Y189" s="35"/>
      <c r="Z189" s="35"/>
      <c r="AA189" s="35"/>
      <c r="AB189" s="35"/>
      <c r="AC189" s="35"/>
      <c r="AD189" s="35"/>
      <c r="AE189" s="35"/>
      <c r="AR189" s="203" t="s">
        <v>270</v>
      </c>
      <c r="AT189" s="203" t="s">
        <v>266</v>
      </c>
      <c r="AU189" s="203" t="s">
        <v>73</v>
      </c>
      <c r="AY189" s="18" t="s">
        <v>263</v>
      </c>
      <c r="BE189" s="204">
        <f>IF(N189="základní",J189,0)</f>
        <v>0</v>
      </c>
      <c r="BF189" s="204">
        <f>IF(N189="snížená",J189,0)</f>
        <v>0</v>
      </c>
      <c r="BG189" s="204">
        <f>IF(N189="zákl. přenesená",J189,0)</f>
        <v>0</v>
      </c>
      <c r="BH189" s="204">
        <f>IF(N189="sníž. přenesená",J189,0)</f>
        <v>0</v>
      </c>
      <c r="BI189" s="204">
        <f>IF(N189="nulová",J189,0)</f>
        <v>0</v>
      </c>
      <c r="BJ189" s="18" t="s">
        <v>71</v>
      </c>
      <c r="BK189" s="204">
        <f>ROUND(I189*H189,2)</f>
        <v>0</v>
      </c>
      <c r="BL189" s="18" t="s">
        <v>270</v>
      </c>
      <c r="BM189" s="203" t="s">
        <v>5725</v>
      </c>
    </row>
    <row r="190" spans="1:65" s="2" customFormat="1" ht="6.95" customHeight="1">
      <c r="A190" s="35"/>
      <c r="B190" s="55"/>
      <c r="C190" s="56"/>
      <c r="D190" s="56"/>
      <c r="E190" s="56"/>
      <c r="F190" s="56"/>
      <c r="G190" s="56"/>
      <c r="H190" s="56"/>
      <c r="I190" s="56"/>
      <c r="J190" s="56"/>
      <c r="K190" s="56"/>
      <c r="L190" s="40"/>
      <c r="M190" s="35"/>
      <c r="O190" s="35"/>
      <c r="P190" s="35"/>
      <c r="Q190" s="35"/>
      <c r="R190" s="35"/>
      <c r="S190" s="35"/>
      <c r="T190" s="35"/>
      <c r="U190" s="35"/>
      <c r="V190" s="35"/>
      <c r="W190" s="35"/>
      <c r="X190" s="35"/>
      <c r="Y190" s="35"/>
      <c r="Z190" s="35"/>
      <c r="AA190" s="35"/>
      <c r="AB190" s="35"/>
      <c r="AC190" s="35"/>
      <c r="AD190" s="35"/>
      <c r="AE190" s="35"/>
    </row>
  </sheetData>
  <sheetProtection algorithmName="SHA-512" hashValue="FfiQ+Zu8rv+yPE8eb+D/bvFj6Qj9wsacePSizX2QMVKefsNl9kr87c0n4mN3fwjEG2P3F/Jjf7Svn0paadDaow==" saltValue="jgGqBSZreS/vjFemlttCtA==" spinCount="100000" sheet="1" objects="1" scenarios="1" formatColumns="0" formatRows="0" autoFilter="0"/>
  <autoFilter ref="C123:K189" xr:uid="{00000000-0009-0000-0000-000026000000}"/>
  <mergeCells count="12">
    <mergeCell ref="E116:H116"/>
    <mergeCell ref="L2:V2"/>
    <mergeCell ref="E85:H85"/>
    <mergeCell ref="E87:H87"/>
    <mergeCell ref="E89:H89"/>
    <mergeCell ref="E112:H112"/>
    <mergeCell ref="E114:H114"/>
    <mergeCell ref="E7:H7"/>
    <mergeCell ref="E9:H9"/>
    <mergeCell ref="E11:H11"/>
    <mergeCell ref="E20:H20"/>
    <mergeCell ref="E29:H29"/>
  </mergeCells>
  <pageMargins left="0.39374999999999999" right="0.39374999999999999" top="0.39374999999999999" bottom="0.39374999999999999" header="0" footer="0"/>
  <pageSetup paperSize="9" scale="88" fitToHeight="100" orientation="portrait" blackAndWhite="1" r:id="rId1"/>
  <headerFooter>
    <oddHeader>&amp;L&amp;"Arial"&amp;8&amp;K000000INTERNAL&amp;1#</oddHeader>
    <oddFooter>&amp;CStrana &amp;P z &amp;N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List4">
    <pageSetUpPr fitToPage="1"/>
  </sheetPr>
  <dimension ref="A2:BM1134"/>
  <sheetViews>
    <sheetView showGridLines="0" workbookViewId="0">
      <selection activeCell="I140" sqref="I140"/>
    </sheetView>
  </sheetViews>
  <sheetFormatPr defaultRowHeight="11.25"/>
  <cols>
    <col min="1" max="1" width="8.33203125" style="1" customWidth="1"/>
    <col min="2" max="2" width="1.1640625" style="1" customWidth="1"/>
    <col min="3" max="3" width="4.1640625" style="1" customWidth="1"/>
    <col min="4" max="4" width="4.33203125" style="1" customWidth="1"/>
    <col min="5" max="5" width="17.1640625" style="1" customWidth="1"/>
    <col min="6" max="6" width="50.83203125" style="1" customWidth="1"/>
    <col min="7" max="7" width="7.5" style="1" customWidth="1"/>
    <col min="8" max="8" width="14" style="1" customWidth="1"/>
    <col min="9" max="9" width="15.83203125" style="1" customWidth="1"/>
    <col min="10" max="10" width="22.33203125" style="1" customWidth="1"/>
    <col min="11" max="11" width="22.33203125" style="1" hidden="1" customWidth="1"/>
    <col min="12" max="12" width="9.33203125" style="1" customWidth="1"/>
    <col min="13" max="13" width="10.83203125" style="1" hidden="1" customWidth="1"/>
    <col min="14" max="14" width="9.33203125" style="1" hidden="1"/>
    <col min="15" max="20" width="14.1640625" style="1" hidden="1" customWidth="1"/>
    <col min="21" max="21" width="16.33203125" style="1" hidden="1" customWidth="1"/>
    <col min="22" max="22" width="12.33203125" style="1" customWidth="1"/>
    <col min="23" max="23" width="16.33203125" style="1" customWidth="1"/>
    <col min="24" max="24" width="12.33203125" style="1" customWidth="1"/>
    <col min="25" max="25" width="15" style="1" customWidth="1"/>
    <col min="26" max="26" width="11" style="1" customWidth="1"/>
    <col min="27" max="27" width="15" style="1" customWidth="1"/>
    <col min="28" max="28" width="16.33203125" style="1" customWidth="1"/>
    <col min="29" max="29" width="11" style="1" customWidth="1"/>
    <col min="30" max="30" width="15" style="1" customWidth="1"/>
    <col min="31" max="31" width="16.33203125" style="1" customWidth="1"/>
    <col min="44" max="65" width="9.33203125" style="1" hidden="1"/>
  </cols>
  <sheetData>
    <row r="2" spans="1:46" s="1" customFormat="1" ht="36.950000000000003" customHeight="1">
      <c r="L2" s="383"/>
      <c r="M2" s="383"/>
      <c r="N2" s="383"/>
      <c r="O2" s="383"/>
      <c r="P2" s="383"/>
      <c r="Q2" s="383"/>
      <c r="R2" s="383"/>
      <c r="S2" s="383"/>
      <c r="T2" s="383"/>
      <c r="U2" s="383"/>
      <c r="V2" s="383"/>
      <c r="AT2" s="18" t="s">
        <v>79</v>
      </c>
    </row>
    <row r="3" spans="1:46" s="1" customFormat="1" ht="6.95" customHeight="1">
      <c r="B3" s="114"/>
      <c r="C3" s="115"/>
      <c r="D3" s="115"/>
      <c r="E3" s="115"/>
      <c r="F3" s="115"/>
      <c r="G3" s="115"/>
      <c r="H3" s="115"/>
      <c r="I3" s="115"/>
      <c r="J3" s="115"/>
      <c r="K3" s="115"/>
      <c r="L3" s="21"/>
      <c r="AT3" s="18" t="s">
        <v>73</v>
      </c>
    </row>
    <row r="4" spans="1:46" s="1" customFormat="1" ht="24.95" customHeight="1">
      <c r="B4" s="21"/>
      <c r="D4" s="116" t="s">
        <v>240</v>
      </c>
      <c r="L4" s="21"/>
      <c r="M4" s="117" t="s">
        <v>10</v>
      </c>
      <c r="AT4" s="18" t="s">
        <v>4</v>
      </c>
    </row>
    <row r="5" spans="1:46" s="1" customFormat="1" ht="6.95" customHeight="1">
      <c r="B5" s="21"/>
      <c r="L5" s="21"/>
    </row>
    <row r="6" spans="1:46" s="1" customFormat="1" ht="12" customHeight="1">
      <c r="B6" s="21"/>
      <c r="D6" s="118" t="s">
        <v>15</v>
      </c>
      <c r="L6" s="21"/>
    </row>
    <row r="7" spans="1:46" s="1" customFormat="1" ht="16.5" customHeight="1">
      <c r="B7" s="21"/>
      <c r="E7" s="412" t="str">
        <f>'Rekapitulace stavby'!K6</f>
        <v>Modernizace teplárny OB6</v>
      </c>
      <c r="F7" s="413"/>
      <c r="G7" s="413"/>
      <c r="H7" s="413"/>
      <c r="L7" s="21"/>
    </row>
    <row r="8" spans="1:46" s="1" customFormat="1" ht="12" customHeight="1">
      <c r="B8" s="21"/>
      <c r="D8" s="118" t="s">
        <v>241</v>
      </c>
      <c r="L8" s="21"/>
    </row>
    <row r="9" spans="1:46" s="2" customFormat="1" ht="23.25" customHeight="1">
      <c r="A9" s="35"/>
      <c r="B9" s="40"/>
      <c r="C9" s="35"/>
      <c r="D9" s="35"/>
      <c r="E9" s="412" t="s">
        <v>431</v>
      </c>
      <c r="F9" s="415"/>
      <c r="G9" s="415"/>
      <c r="H9" s="415"/>
      <c r="I9" s="35"/>
      <c r="J9" s="35"/>
      <c r="K9" s="35"/>
      <c r="L9" s="52"/>
      <c r="S9" s="35"/>
      <c r="T9" s="35"/>
      <c r="U9" s="35"/>
      <c r="V9" s="35"/>
      <c r="W9" s="35"/>
      <c r="X9" s="35"/>
      <c r="Y9" s="35"/>
      <c r="Z9" s="35"/>
      <c r="AA9" s="35"/>
      <c r="AB9" s="35"/>
      <c r="AC9" s="35"/>
      <c r="AD9" s="35"/>
      <c r="AE9" s="35"/>
    </row>
    <row r="10" spans="1:46" s="2" customFormat="1" ht="12" customHeight="1">
      <c r="A10" s="35"/>
      <c r="B10" s="40"/>
      <c r="C10" s="35"/>
      <c r="D10" s="118" t="s">
        <v>432</v>
      </c>
      <c r="E10" s="35"/>
      <c r="F10" s="35"/>
      <c r="G10" s="35"/>
      <c r="H10" s="35"/>
      <c r="I10" s="35"/>
      <c r="J10" s="35"/>
      <c r="K10" s="35"/>
      <c r="L10" s="52"/>
      <c r="S10" s="35"/>
      <c r="T10" s="35"/>
      <c r="U10" s="35"/>
      <c r="V10" s="35"/>
      <c r="W10" s="35"/>
      <c r="X10" s="35"/>
      <c r="Y10" s="35"/>
      <c r="Z10" s="35"/>
      <c r="AA10" s="35"/>
      <c r="AB10" s="35"/>
      <c r="AC10" s="35"/>
      <c r="AD10" s="35"/>
      <c r="AE10" s="35"/>
    </row>
    <row r="11" spans="1:46" s="2" customFormat="1" ht="16.5" customHeight="1">
      <c r="A11" s="35"/>
      <c r="B11" s="40"/>
      <c r="C11" s="35"/>
      <c r="D11" s="35"/>
      <c r="E11" s="414" t="s">
        <v>433</v>
      </c>
      <c r="F11" s="415"/>
      <c r="G11" s="415"/>
      <c r="H11" s="415"/>
      <c r="I11" s="35"/>
      <c r="J11" s="35"/>
      <c r="K11" s="35"/>
      <c r="L11" s="52"/>
      <c r="S11" s="35"/>
      <c r="T11" s="35"/>
      <c r="U11" s="35"/>
      <c r="V11" s="35"/>
      <c r="W11" s="35"/>
      <c r="X11" s="35"/>
      <c r="Y11" s="35"/>
      <c r="Z11" s="35"/>
      <c r="AA11" s="35"/>
      <c r="AB11" s="35"/>
      <c r="AC11" s="35"/>
      <c r="AD11" s="35"/>
      <c r="AE11" s="35"/>
    </row>
    <row r="12" spans="1:46" s="2" customFormat="1">
      <c r="A12" s="35"/>
      <c r="B12" s="40"/>
      <c r="C12" s="35"/>
      <c r="D12" s="35"/>
      <c r="E12" s="35"/>
      <c r="F12" s="35"/>
      <c r="G12" s="35"/>
      <c r="H12" s="35"/>
      <c r="I12" s="35"/>
      <c r="J12" s="35"/>
      <c r="K12" s="35"/>
      <c r="L12" s="52"/>
      <c r="S12" s="35"/>
      <c r="T12" s="35"/>
      <c r="U12" s="35"/>
      <c r="V12" s="35"/>
      <c r="W12" s="35"/>
      <c r="X12" s="35"/>
      <c r="Y12" s="35"/>
      <c r="Z12" s="35"/>
      <c r="AA12" s="35"/>
      <c r="AB12" s="35"/>
      <c r="AC12" s="35"/>
      <c r="AD12" s="35"/>
      <c r="AE12" s="35"/>
    </row>
    <row r="13" spans="1:46" s="2" customFormat="1" ht="12" customHeight="1">
      <c r="A13" s="35"/>
      <c r="B13" s="40"/>
      <c r="C13" s="35"/>
      <c r="D13" s="118" t="s">
        <v>17</v>
      </c>
      <c r="E13" s="35"/>
      <c r="F13" s="109" t="s">
        <v>1</v>
      </c>
      <c r="G13" s="35"/>
      <c r="H13" s="35"/>
      <c r="I13" s="118" t="s">
        <v>18</v>
      </c>
      <c r="J13" s="109" t="s">
        <v>1</v>
      </c>
      <c r="K13" s="35"/>
      <c r="L13" s="52"/>
      <c r="S13" s="35"/>
      <c r="T13" s="35"/>
      <c r="U13" s="35"/>
      <c r="V13" s="35"/>
      <c r="W13" s="35"/>
      <c r="X13" s="35"/>
      <c r="Y13" s="35"/>
      <c r="Z13" s="35"/>
      <c r="AA13" s="35"/>
      <c r="AB13" s="35"/>
      <c r="AC13" s="35"/>
      <c r="AD13" s="35"/>
      <c r="AE13" s="35"/>
    </row>
    <row r="14" spans="1:46" s="2" customFormat="1" ht="12" customHeight="1">
      <c r="A14" s="35"/>
      <c r="B14" s="40"/>
      <c r="C14" s="35"/>
      <c r="D14" s="118" t="s">
        <v>19</v>
      </c>
      <c r="E14" s="35"/>
      <c r="F14" s="109" t="s">
        <v>20</v>
      </c>
      <c r="G14" s="35"/>
      <c r="H14" s="35"/>
      <c r="I14" s="118" t="s">
        <v>21</v>
      </c>
      <c r="J14" s="119">
        <f>'Rekapitulace stavby'!AN8</f>
        <v>45363</v>
      </c>
      <c r="K14" s="35"/>
      <c r="L14" s="52"/>
      <c r="S14" s="35"/>
      <c r="T14" s="35"/>
      <c r="U14" s="35"/>
      <c r="V14" s="35"/>
      <c r="W14" s="35"/>
      <c r="X14" s="35"/>
      <c r="Y14" s="35"/>
      <c r="Z14" s="35"/>
      <c r="AA14" s="35"/>
      <c r="AB14" s="35"/>
      <c r="AC14" s="35"/>
      <c r="AD14" s="35"/>
      <c r="AE14" s="35"/>
    </row>
    <row r="15" spans="1:46" s="2" customFormat="1" ht="10.9" customHeight="1">
      <c r="A15" s="35"/>
      <c r="B15" s="40"/>
      <c r="C15" s="35"/>
      <c r="D15" s="35"/>
      <c r="E15" s="35"/>
      <c r="F15" s="35"/>
      <c r="G15" s="35"/>
      <c r="H15" s="35"/>
      <c r="I15" s="35"/>
      <c r="J15" s="35"/>
      <c r="K15" s="35"/>
      <c r="L15" s="52"/>
      <c r="S15" s="35"/>
      <c r="T15" s="35"/>
      <c r="U15" s="35"/>
      <c r="V15" s="35"/>
      <c r="W15" s="35"/>
      <c r="X15" s="35"/>
      <c r="Y15" s="35"/>
      <c r="Z15" s="35"/>
      <c r="AA15" s="35"/>
      <c r="AB15" s="35"/>
      <c r="AC15" s="35"/>
      <c r="AD15" s="35"/>
      <c r="AE15" s="35"/>
    </row>
    <row r="16" spans="1:46" s="2" customFormat="1" ht="12" customHeight="1">
      <c r="A16" s="35"/>
      <c r="B16" s="40"/>
      <c r="C16" s="35"/>
      <c r="D16" s="118" t="s">
        <v>22</v>
      </c>
      <c r="E16" s="35"/>
      <c r="F16" s="35"/>
      <c r="G16" s="35"/>
      <c r="H16" s="35"/>
      <c r="I16" s="118" t="s">
        <v>23</v>
      </c>
      <c r="J16" s="109" t="s">
        <v>1</v>
      </c>
      <c r="K16" s="35"/>
      <c r="L16" s="52"/>
      <c r="S16" s="35"/>
      <c r="T16" s="35"/>
      <c r="U16" s="35"/>
      <c r="V16" s="35"/>
      <c r="W16" s="35"/>
      <c r="X16" s="35"/>
      <c r="Y16" s="35"/>
      <c r="Z16" s="35"/>
      <c r="AA16" s="35"/>
      <c r="AB16" s="35"/>
      <c r="AC16" s="35"/>
      <c r="AD16" s="35"/>
      <c r="AE16" s="35"/>
    </row>
    <row r="17" spans="1:31" s="2" customFormat="1" ht="18" customHeight="1">
      <c r="A17" s="35"/>
      <c r="B17" s="40"/>
      <c r="C17" s="35"/>
      <c r="D17" s="35"/>
      <c r="E17" s="109" t="s">
        <v>24</v>
      </c>
      <c r="F17" s="35"/>
      <c r="G17" s="35"/>
      <c r="H17" s="35"/>
      <c r="I17" s="118" t="s">
        <v>25</v>
      </c>
      <c r="J17" s="109" t="s">
        <v>1</v>
      </c>
      <c r="K17" s="35"/>
      <c r="L17" s="52"/>
      <c r="S17" s="35"/>
      <c r="T17" s="35"/>
      <c r="U17" s="35"/>
      <c r="V17" s="35"/>
      <c r="W17" s="35"/>
      <c r="X17" s="35"/>
      <c r="Y17" s="35"/>
      <c r="Z17" s="35"/>
      <c r="AA17" s="35"/>
      <c r="AB17" s="35"/>
      <c r="AC17" s="35"/>
      <c r="AD17" s="35"/>
      <c r="AE17" s="35"/>
    </row>
    <row r="18" spans="1:31" s="2" customFormat="1" ht="6.95" customHeight="1">
      <c r="A18" s="35"/>
      <c r="B18" s="40"/>
      <c r="C18" s="35"/>
      <c r="D18" s="35"/>
      <c r="E18" s="35"/>
      <c r="F18" s="35"/>
      <c r="G18" s="35"/>
      <c r="H18" s="35"/>
      <c r="I18" s="35"/>
      <c r="J18" s="35"/>
      <c r="K18" s="35"/>
      <c r="L18" s="52"/>
      <c r="S18" s="35"/>
      <c r="T18" s="35"/>
      <c r="U18" s="35"/>
      <c r="V18" s="35"/>
      <c r="W18" s="35"/>
      <c r="X18" s="35"/>
      <c r="Y18" s="35"/>
      <c r="Z18" s="35"/>
      <c r="AA18" s="35"/>
      <c r="AB18" s="35"/>
      <c r="AC18" s="35"/>
      <c r="AD18" s="35"/>
      <c r="AE18" s="35"/>
    </row>
    <row r="19" spans="1:31" s="2" customFormat="1" ht="12" customHeight="1">
      <c r="A19" s="35"/>
      <c r="B19" s="40"/>
      <c r="C19" s="35"/>
      <c r="D19" s="118" t="s">
        <v>26</v>
      </c>
      <c r="E19" s="35"/>
      <c r="F19" s="35"/>
      <c r="G19" s="35"/>
      <c r="H19" s="35"/>
      <c r="I19" s="118" t="s">
        <v>23</v>
      </c>
      <c r="J19" s="31" t="str">
        <f>'Rekapitulace stavby'!AN13</f>
        <v>Vyplň údaj</v>
      </c>
      <c r="K19" s="35"/>
      <c r="L19" s="52"/>
      <c r="S19" s="35"/>
      <c r="T19" s="35"/>
      <c r="U19" s="35"/>
      <c r="V19" s="35"/>
      <c r="W19" s="35"/>
      <c r="X19" s="35"/>
      <c r="Y19" s="35"/>
      <c r="Z19" s="35"/>
      <c r="AA19" s="35"/>
      <c r="AB19" s="35"/>
      <c r="AC19" s="35"/>
      <c r="AD19" s="35"/>
      <c r="AE19" s="35"/>
    </row>
    <row r="20" spans="1:31" s="2" customFormat="1" ht="18" customHeight="1">
      <c r="A20" s="35"/>
      <c r="B20" s="40"/>
      <c r="C20" s="35"/>
      <c r="D20" s="35"/>
      <c r="E20" s="416" t="str">
        <f>'Rekapitulace stavby'!E14</f>
        <v>Vyplň údaj</v>
      </c>
      <c r="F20" s="417"/>
      <c r="G20" s="417"/>
      <c r="H20" s="417"/>
      <c r="I20" s="118" t="s">
        <v>25</v>
      </c>
      <c r="J20" s="31" t="str">
        <f>'Rekapitulace stavby'!AN14</f>
        <v>Vyplň údaj</v>
      </c>
      <c r="K20" s="35"/>
      <c r="L20" s="52"/>
      <c r="S20" s="35"/>
      <c r="T20" s="35"/>
      <c r="U20" s="35"/>
      <c r="V20" s="35"/>
      <c r="W20" s="35"/>
      <c r="X20" s="35"/>
      <c r="Y20" s="35"/>
      <c r="Z20" s="35"/>
      <c r="AA20" s="35"/>
      <c r="AB20" s="35"/>
      <c r="AC20" s="35"/>
      <c r="AD20" s="35"/>
      <c r="AE20" s="35"/>
    </row>
    <row r="21" spans="1:31" s="2" customFormat="1" ht="6.95" customHeight="1">
      <c r="A21" s="35"/>
      <c r="B21" s="40"/>
      <c r="C21" s="35"/>
      <c r="D21" s="35"/>
      <c r="E21" s="35"/>
      <c r="F21" s="35"/>
      <c r="G21" s="35"/>
      <c r="H21" s="35"/>
      <c r="I21" s="35"/>
      <c r="J21" s="35"/>
      <c r="K21" s="35"/>
      <c r="L21" s="52"/>
      <c r="S21" s="35"/>
      <c r="T21" s="35"/>
      <c r="U21" s="35"/>
      <c r="V21" s="35"/>
      <c r="W21" s="35"/>
      <c r="X21" s="35"/>
      <c r="Y21" s="35"/>
      <c r="Z21" s="35"/>
      <c r="AA21" s="35"/>
      <c r="AB21" s="35"/>
      <c r="AC21" s="35"/>
      <c r="AD21" s="35"/>
      <c r="AE21" s="35"/>
    </row>
    <row r="22" spans="1:31" s="2" customFormat="1" ht="12" customHeight="1">
      <c r="A22" s="35"/>
      <c r="B22" s="40"/>
      <c r="C22" s="35"/>
      <c r="D22" s="118" t="s">
        <v>28</v>
      </c>
      <c r="E22" s="35"/>
      <c r="F22" s="35"/>
      <c r="G22" s="35"/>
      <c r="H22" s="35"/>
      <c r="I22" s="118" t="s">
        <v>23</v>
      </c>
      <c r="J22" s="109" t="s">
        <v>1</v>
      </c>
      <c r="K22" s="35"/>
      <c r="L22" s="52"/>
      <c r="S22" s="35"/>
      <c r="T22" s="35"/>
      <c r="U22" s="35"/>
      <c r="V22" s="35"/>
      <c r="W22" s="35"/>
      <c r="X22" s="35"/>
      <c r="Y22" s="35"/>
      <c r="Z22" s="35"/>
      <c r="AA22" s="35"/>
      <c r="AB22" s="35"/>
      <c r="AC22" s="35"/>
      <c r="AD22" s="35"/>
      <c r="AE22" s="35"/>
    </row>
    <row r="23" spans="1:31" s="2" customFormat="1" ht="18" customHeight="1">
      <c r="A23" s="35"/>
      <c r="B23" s="40"/>
      <c r="C23" s="35"/>
      <c r="D23" s="35"/>
      <c r="E23" s="109" t="s">
        <v>29</v>
      </c>
      <c r="F23" s="35"/>
      <c r="G23" s="35"/>
      <c r="H23" s="35"/>
      <c r="I23" s="118" t="s">
        <v>25</v>
      </c>
      <c r="J23" s="109" t="s">
        <v>1</v>
      </c>
      <c r="K23" s="35"/>
      <c r="L23" s="52"/>
      <c r="S23" s="35"/>
      <c r="T23" s="35"/>
      <c r="U23" s="35"/>
      <c r="V23" s="35"/>
      <c r="W23" s="35"/>
      <c r="X23" s="35"/>
      <c r="Y23" s="35"/>
      <c r="Z23" s="35"/>
      <c r="AA23" s="35"/>
      <c r="AB23" s="35"/>
      <c r="AC23" s="35"/>
      <c r="AD23" s="35"/>
      <c r="AE23" s="35"/>
    </row>
    <row r="24" spans="1:31" s="2" customFormat="1" ht="6.95" customHeight="1">
      <c r="A24" s="35"/>
      <c r="B24" s="40"/>
      <c r="C24" s="35"/>
      <c r="D24" s="35"/>
      <c r="E24" s="35"/>
      <c r="F24" s="35"/>
      <c r="G24" s="35"/>
      <c r="H24" s="35"/>
      <c r="I24" s="35"/>
      <c r="J24" s="35"/>
      <c r="K24" s="35"/>
      <c r="L24" s="52"/>
      <c r="S24" s="35"/>
      <c r="T24" s="35"/>
      <c r="U24" s="35"/>
      <c r="V24" s="35"/>
      <c r="W24" s="35"/>
      <c r="X24" s="35"/>
      <c r="Y24" s="35"/>
      <c r="Z24" s="35"/>
      <c r="AA24" s="35"/>
      <c r="AB24" s="35"/>
      <c r="AC24" s="35"/>
      <c r="AD24" s="35"/>
      <c r="AE24" s="35"/>
    </row>
    <row r="25" spans="1:31" s="2" customFormat="1" ht="12" customHeight="1">
      <c r="A25" s="35"/>
      <c r="B25" s="40"/>
      <c r="C25" s="35"/>
      <c r="D25" s="118" t="s">
        <v>31</v>
      </c>
      <c r="E25" s="35"/>
      <c r="F25" s="35"/>
      <c r="G25" s="35"/>
      <c r="H25" s="35"/>
      <c r="I25" s="118" t="s">
        <v>23</v>
      </c>
      <c r="J25" s="109" t="s">
        <v>1</v>
      </c>
      <c r="K25" s="35"/>
      <c r="L25" s="52"/>
      <c r="S25" s="35"/>
      <c r="T25" s="35"/>
      <c r="U25" s="35"/>
      <c r="V25" s="35"/>
      <c r="W25" s="35"/>
      <c r="X25" s="35"/>
      <c r="Y25" s="35"/>
      <c r="Z25" s="35"/>
      <c r="AA25" s="35"/>
      <c r="AB25" s="35"/>
      <c r="AC25" s="35"/>
      <c r="AD25" s="35"/>
      <c r="AE25" s="35"/>
    </row>
    <row r="26" spans="1:31" s="2" customFormat="1" ht="18" customHeight="1">
      <c r="A26" s="35"/>
      <c r="B26" s="40"/>
      <c r="C26" s="35"/>
      <c r="D26" s="35"/>
      <c r="E26" s="109" t="s">
        <v>29</v>
      </c>
      <c r="F26" s="35"/>
      <c r="G26" s="35"/>
      <c r="H26" s="35"/>
      <c r="I26" s="118" t="s">
        <v>25</v>
      </c>
      <c r="J26" s="109" t="s">
        <v>1</v>
      </c>
      <c r="K26" s="35"/>
      <c r="L26" s="52"/>
      <c r="S26" s="35"/>
      <c r="T26" s="35"/>
      <c r="U26" s="35"/>
      <c r="V26" s="35"/>
      <c r="W26" s="35"/>
      <c r="X26" s="35"/>
      <c r="Y26" s="35"/>
      <c r="Z26" s="35"/>
      <c r="AA26" s="35"/>
      <c r="AB26" s="35"/>
      <c r="AC26" s="35"/>
      <c r="AD26" s="35"/>
      <c r="AE26" s="35"/>
    </row>
    <row r="27" spans="1:31" s="2" customFormat="1" ht="6.95" customHeight="1">
      <c r="A27" s="35"/>
      <c r="B27" s="40"/>
      <c r="C27" s="35"/>
      <c r="D27" s="35"/>
      <c r="E27" s="35"/>
      <c r="F27" s="35"/>
      <c r="G27" s="35"/>
      <c r="H27" s="35"/>
      <c r="I27" s="35"/>
      <c r="J27" s="35"/>
      <c r="K27" s="35"/>
      <c r="L27" s="52"/>
      <c r="S27" s="35"/>
      <c r="T27" s="35"/>
      <c r="U27" s="35"/>
      <c r="V27" s="35"/>
      <c r="W27" s="35"/>
      <c r="X27" s="35"/>
      <c r="Y27" s="35"/>
      <c r="Z27" s="35"/>
      <c r="AA27" s="35"/>
      <c r="AB27" s="35"/>
      <c r="AC27" s="35"/>
      <c r="AD27" s="35"/>
      <c r="AE27" s="35"/>
    </row>
    <row r="28" spans="1:31" s="2" customFormat="1" ht="12" customHeight="1">
      <c r="A28" s="35"/>
      <c r="B28" s="40"/>
      <c r="C28" s="35"/>
      <c r="D28" s="118" t="s">
        <v>32</v>
      </c>
      <c r="E28" s="35"/>
      <c r="F28" s="35"/>
      <c r="G28" s="35"/>
      <c r="H28" s="35"/>
      <c r="I28" s="35"/>
      <c r="J28" s="35"/>
      <c r="K28" s="35"/>
      <c r="L28" s="52"/>
      <c r="S28" s="35"/>
      <c r="T28" s="35"/>
      <c r="U28" s="35"/>
      <c r="V28" s="35"/>
      <c r="W28" s="35"/>
      <c r="X28" s="35"/>
      <c r="Y28" s="35"/>
      <c r="Z28" s="35"/>
      <c r="AA28" s="35"/>
      <c r="AB28" s="35"/>
      <c r="AC28" s="35"/>
      <c r="AD28" s="35"/>
      <c r="AE28" s="35"/>
    </row>
    <row r="29" spans="1:31" s="8" customFormat="1" ht="16.5" customHeight="1">
      <c r="A29" s="120"/>
      <c r="B29" s="121"/>
      <c r="C29" s="120"/>
      <c r="D29" s="120"/>
      <c r="E29" s="418" t="s">
        <v>1</v>
      </c>
      <c r="F29" s="418"/>
      <c r="G29" s="418"/>
      <c r="H29" s="418"/>
      <c r="I29" s="120"/>
      <c r="J29" s="120"/>
      <c r="K29" s="120"/>
      <c r="L29" s="122"/>
      <c r="S29" s="120"/>
      <c r="T29" s="120"/>
      <c r="U29" s="120"/>
      <c r="V29" s="120"/>
      <c r="W29" s="120"/>
      <c r="X29" s="120"/>
      <c r="Y29" s="120"/>
      <c r="Z29" s="120"/>
      <c r="AA29" s="120"/>
      <c r="AB29" s="120"/>
      <c r="AC29" s="120"/>
      <c r="AD29" s="120"/>
      <c r="AE29" s="120"/>
    </row>
    <row r="30" spans="1:31" s="2" customFormat="1" ht="6.95" customHeight="1">
      <c r="A30" s="35"/>
      <c r="B30" s="40"/>
      <c r="C30" s="35"/>
      <c r="D30" s="35"/>
      <c r="E30" s="35"/>
      <c r="F30" s="35"/>
      <c r="G30" s="35"/>
      <c r="H30" s="35"/>
      <c r="I30" s="35"/>
      <c r="J30" s="35"/>
      <c r="K30" s="35"/>
      <c r="L30" s="52"/>
      <c r="S30" s="35"/>
      <c r="T30" s="35"/>
      <c r="U30" s="35"/>
      <c r="V30" s="35"/>
      <c r="W30" s="35"/>
      <c r="X30" s="35"/>
      <c r="Y30" s="35"/>
      <c r="Z30" s="35"/>
      <c r="AA30" s="35"/>
      <c r="AB30" s="35"/>
      <c r="AC30" s="35"/>
      <c r="AD30" s="35"/>
      <c r="AE30" s="35"/>
    </row>
    <row r="31" spans="1:31" s="2" customFormat="1" ht="6.95" customHeight="1">
      <c r="A31" s="35"/>
      <c r="B31" s="40"/>
      <c r="C31" s="35"/>
      <c r="D31" s="123"/>
      <c r="E31" s="123"/>
      <c r="F31" s="123"/>
      <c r="G31" s="123"/>
      <c r="H31" s="123"/>
      <c r="I31" s="123"/>
      <c r="J31" s="123"/>
      <c r="K31" s="123"/>
      <c r="L31" s="52"/>
      <c r="S31" s="35"/>
      <c r="T31" s="35"/>
      <c r="U31" s="35"/>
      <c r="V31" s="35"/>
      <c r="W31" s="35"/>
      <c r="X31" s="35"/>
      <c r="Y31" s="35"/>
      <c r="Z31" s="35"/>
      <c r="AA31" s="35"/>
      <c r="AB31" s="35"/>
      <c r="AC31" s="35"/>
      <c r="AD31" s="35"/>
      <c r="AE31" s="35"/>
    </row>
    <row r="32" spans="1:31" s="2" customFormat="1" ht="25.35" customHeight="1">
      <c r="A32" s="35"/>
      <c r="B32" s="40"/>
      <c r="C32" s="35"/>
      <c r="D32" s="124" t="s">
        <v>33</v>
      </c>
      <c r="E32" s="35"/>
      <c r="F32" s="35"/>
      <c r="G32" s="35"/>
      <c r="H32" s="35"/>
      <c r="I32" s="35"/>
      <c r="J32" s="125">
        <f>J98</f>
        <v>0</v>
      </c>
      <c r="K32" s="35"/>
      <c r="L32" s="52"/>
      <c r="S32" s="35"/>
      <c r="T32" s="35"/>
      <c r="U32" s="35"/>
      <c r="V32" s="35"/>
      <c r="W32" s="35"/>
      <c r="X32" s="35"/>
      <c r="Y32" s="35"/>
      <c r="Z32" s="35"/>
      <c r="AA32" s="35"/>
      <c r="AB32" s="35"/>
      <c r="AC32" s="35"/>
      <c r="AD32" s="35"/>
      <c r="AE32" s="35"/>
    </row>
    <row r="33" spans="1:31" s="2" customFormat="1" ht="6.95" customHeight="1">
      <c r="A33" s="35"/>
      <c r="B33" s="40"/>
      <c r="C33" s="35"/>
      <c r="D33" s="123"/>
      <c r="E33" s="123"/>
      <c r="F33" s="123"/>
      <c r="G33" s="123"/>
      <c r="H33" s="123"/>
      <c r="I33" s="123"/>
      <c r="J33" s="123"/>
      <c r="K33" s="123"/>
      <c r="L33" s="52"/>
      <c r="S33" s="35"/>
      <c r="T33" s="35"/>
      <c r="U33" s="35"/>
      <c r="V33" s="35"/>
      <c r="W33" s="35"/>
      <c r="X33" s="35"/>
      <c r="Y33" s="35"/>
      <c r="Z33" s="35"/>
      <c r="AA33" s="35"/>
      <c r="AB33" s="35"/>
      <c r="AC33" s="35"/>
      <c r="AD33" s="35"/>
      <c r="AE33" s="35"/>
    </row>
    <row r="34" spans="1:31" s="2" customFormat="1" ht="14.45" customHeight="1">
      <c r="A34" s="35"/>
      <c r="B34" s="40"/>
      <c r="C34" s="35"/>
      <c r="D34" s="35"/>
      <c r="E34" s="35"/>
      <c r="F34" s="126" t="s">
        <v>35</v>
      </c>
      <c r="G34" s="35"/>
      <c r="H34" s="35"/>
      <c r="I34" s="126" t="s">
        <v>34</v>
      </c>
      <c r="J34" s="126" t="s">
        <v>36</v>
      </c>
      <c r="K34" s="35"/>
      <c r="L34" s="52"/>
      <c r="S34" s="35"/>
      <c r="T34" s="35"/>
      <c r="U34" s="35"/>
      <c r="V34" s="35"/>
      <c r="W34" s="35"/>
      <c r="X34" s="35"/>
      <c r="Y34" s="35"/>
      <c r="Z34" s="35"/>
      <c r="AA34" s="35"/>
      <c r="AB34" s="35"/>
      <c r="AC34" s="35"/>
      <c r="AD34" s="35"/>
      <c r="AE34" s="35"/>
    </row>
    <row r="35" spans="1:31" s="2" customFormat="1" ht="14.45" customHeight="1">
      <c r="A35" s="35"/>
      <c r="B35" s="40"/>
      <c r="C35" s="35"/>
      <c r="D35" s="127" t="s">
        <v>37</v>
      </c>
      <c r="E35" s="118" t="s">
        <v>38</v>
      </c>
      <c r="F35" s="128">
        <f>ROUND((SUM(BE137:BE1133)),  2)</f>
        <v>0</v>
      </c>
      <c r="G35" s="35"/>
      <c r="H35" s="35"/>
      <c r="I35" s="129">
        <v>0.21</v>
      </c>
      <c r="J35" s="128">
        <f>ROUND(((SUM(BE137:BE1133))*I35),  2)</f>
        <v>0</v>
      </c>
      <c r="K35" s="35"/>
      <c r="L35" s="52"/>
      <c r="S35" s="35"/>
      <c r="T35" s="35"/>
      <c r="U35" s="35"/>
      <c r="V35" s="35"/>
      <c r="W35" s="35"/>
      <c r="X35" s="35"/>
      <c r="Y35" s="35"/>
      <c r="Z35" s="35"/>
      <c r="AA35" s="35"/>
      <c r="AB35" s="35"/>
      <c r="AC35" s="35"/>
      <c r="AD35" s="35"/>
      <c r="AE35" s="35"/>
    </row>
    <row r="36" spans="1:31" s="2" customFormat="1" ht="14.45" customHeight="1">
      <c r="A36" s="35"/>
      <c r="B36" s="40"/>
      <c r="C36" s="35"/>
      <c r="D36" s="35"/>
      <c r="E36" s="118" t="s">
        <v>39</v>
      </c>
      <c r="F36" s="128">
        <f>ROUND((SUM(BF137:BF1133)),  2)</f>
        <v>0</v>
      </c>
      <c r="G36" s="35"/>
      <c r="H36" s="35"/>
      <c r="I36" s="129">
        <v>0.12</v>
      </c>
      <c r="J36" s="128">
        <f>ROUND(((SUM(BF137:BF1133))*I36),  2)</f>
        <v>0</v>
      </c>
      <c r="K36" s="35"/>
      <c r="L36" s="52"/>
      <c r="S36" s="35"/>
      <c r="T36" s="35"/>
      <c r="U36" s="35"/>
      <c r="V36" s="35"/>
      <c r="W36" s="35"/>
      <c r="X36" s="35"/>
      <c r="Y36" s="35"/>
      <c r="Z36" s="35"/>
      <c r="AA36" s="35"/>
      <c r="AB36" s="35"/>
      <c r="AC36" s="35"/>
      <c r="AD36" s="35"/>
      <c r="AE36" s="35"/>
    </row>
    <row r="37" spans="1:31" s="2" customFormat="1" ht="14.45" hidden="1" customHeight="1">
      <c r="A37" s="35"/>
      <c r="B37" s="40"/>
      <c r="C37" s="35"/>
      <c r="D37" s="35"/>
      <c r="E37" s="118" t="s">
        <v>40</v>
      </c>
      <c r="F37" s="128">
        <f>ROUND((SUM(BG137:BG1133)),  2)</f>
        <v>0</v>
      </c>
      <c r="G37" s="35"/>
      <c r="H37" s="35"/>
      <c r="I37" s="129">
        <v>0.21</v>
      </c>
      <c r="J37" s="128">
        <f>0</f>
        <v>0</v>
      </c>
      <c r="K37" s="35"/>
      <c r="L37" s="52"/>
      <c r="S37" s="35"/>
      <c r="T37" s="35"/>
      <c r="U37" s="35"/>
      <c r="V37" s="35"/>
      <c r="W37" s="35"/>
      <c r="X37" s="35"/>
      <c r="Y37" s="35"/>
      <c r="Z37" s="35"/>
      <c r="AA37" s="35"/>
      <c r="AB37" s="35"/>
      <c r="AC37" s="35"/>
      <c r="AD37" s="35"/>
      <c r="AE37" s="35"/>
    </row>
    <row r="38" spans="1:31" s="2" customFormat="1" ht="14.45" hidden="1" customHeight="1">
      <c r="A38" s="35"/>
      <c r="B38" s="40"/>
      <c r="C38" s="35"/>
      <c r="D38" s="35"/>
      <c r="E38" s="118" t="s">
        <v>41</v>
      </c>
      <c r="F38" s="128">
        <f>ROUND((SUM(BH137:BH1133)),  2)</f>
        <v>0</v>
      </c>
      <c r="G38" s="35"/>
      <c r="H38" s="35"/>
      <c r="I38" s="129">
        <v>0.12</v>
      </c>
      <c r="J38" s="128">
        <f>0</f>
        <v>0</v>
      </c>
      <c r="K38" s="35"/>
      <c r="L38" s="52"/>
      <c r="S38" s="35"/>
      <c r="T38" s="35"/>
      <c r="U38" s="35"/>
      <c r="V38" s="35"/>
      <c r="W38" s="35"/>
      <c r="X38" s="35"/>
      <c r="Y38" s="35"/>
      <c r="Z38" s="35"/>
      <c r="AA38" s="35"/>
      <c r="AB38" s="35"/>
      <c r="AC38" s="35"/>
      <c r="AD38" s="35"/>
      <c r="AE38" s="35"/>
    </row>
    <row r="39" spans="1:31" s="2" customFormat="1" ht="14.45" hidden="1" customHeight="1">
      <c r="A39" s="35"/>
      <c r="B39" s="40"/>
      <c r="C39" s="35"/>
      <c r="D39" s="35"/>
      <c r="E39" s="118" t="s">
        <v>42</v>
      </c>
      <c r="F39" s="128">
        <f>ROUND((SUM(BI137:BI1133)),  2)</f>
        <v>0</v>
      </c>
      <c r="G39" s="35"/>
      <c r="H39" s="35"/>
      <c r="I39" s="129">
        <v>0</v>
      </c>
      <c r="J39" s="128">
        <f>0</f>
        <v>0</v>
      </c>
      <c r="K39" s="35"/>
      <c r="L39" s="52"/>
      <c r="S39" s="35"/>
      <c r="T39" s="35"/>
      <c r="U39" s="35"/>
      <c r="V39" s="35"/>
      <c r="W39" s="35"/>
      <c r="X39" s="35"/>
      <c r="Y39" s="35"/>
      <c r="Z39" s="35"/>
      <c r="AA39" s="35"/>
      <c r="AB39" s="35"/>
      <c r="AC39" s="35"/>
      <c r="AD39" s="35"/>
      <c r="AE39" s="35"/>
    </row>
    <row r="40" spans="1:31" s="2" customFormat="1" ht="6.95" customHeight="1">
      <c r="A40" s="35"/>
      <c r="B40" s="40"/>
      <c r="C40" s="35"/>
      <c r="D40" s="35"/>
      <c r="E40" s="35"/>
      <c r="F40" s="35"/>
      <c r="G40" s="35"/>
      <c r="H40" s="35"/>
      <c r="I40" s="35"/>
      <c r="J40" s="35"/>
      <c r="K40" s="35"/>
      <c r="L40" s="52"/>
      <c r="S40" s="35"/>
      <c r="T40" s="35"/>
      <c r="U40" s="35"/>
      <c r="V40" s="35"/>
      <c r="W40" s="35"/>
      <c r="X40" s="35"/>
      <c r="Y40" s="35"/>
      <c r="Z40" s="35"/>
      <c r="AA40" s="35"/>
      <c r="AB40" s="35"/>
      <c r="AC40" s="35"/>
      <c r="AD40" s="35"/>
      <c r="AE40" s="35"/>
    </row>
    <row r="41" spans="1:31" s="2" customFormat="1" ht="25.35" customHeight="1">
      <c r="A41" s="35"/>
      <c r="B41" s="40"/>
      <c r="C41" s="130"/>
      <c r="D41" s="131" t="s">
        <v>43</v>
      </c>
      <c r="E41" s="132"/>
      <c r="F41" s="132"/>
      <c r="G41" s="133" t="s">
        <v>44</v>
      </c>
      <c r="H41" s="134" t="s">
        <v>7622</v>
      </c>
      <c r="I41" s="132"/>
      <c r="J41" s="135">
        <f>SUM(J32:J39)</f>
        <v>0</v>
      </c>
      <c r="K41" s="136"/>
      <c r="L41" s="52"/>
      <c r="S41" s="35"/>
      <c r="T41" s="35"/>
      <c r="U41" s="35"/>
      <c r="V41" s="35"/>
      <c r="W41" s="35"/>
      <c r="X41" s="35"/>
      <c r="Y41" s="35"/>
      <c r="Z41" s="35"/>
      <c r="AA41" s="35"/>
      <c r="AB41" s="35"/>
      <c r="AC41" s="35"/>
      <c r="AD41" s="35"/>
      <c r="AE41" s="35"/>
    </row>
    <row r="42" spans="1:31" s="2" customFormat="1" ht="14.45" customHeight="1">
      <c r="A42" s="35"/>
      <c r="B42" s="40"/>
      <c r="C42" s="35"/>
      <c r="D42" s="35"/>
      <c r="E42" s="35"/>
      <c r="F42" s="35"/>
      <c r="G42" s="35"/>
      <c r="H42" s="35"/>
      <c r="I42" s="35"/>
      <c r="J42" s="35"/>
      <c r="K42" s="35"/>
      <c r="L42" s="52"/>
      <c r="S42" s="35"/>
      <c r="T42" s="35"/>
      <c r="U42" s="35"/>
      <c r="V42" s="35"/>
      <c r="W42" s="35"/>
      <c r="X42" s="35"/>
      <c r="Y42" s="35"/>
      <c r="Z42" s="35"/>
      <c r="AA42" s="35"/>
      <c r="AB42" s="35"/>
      <c r="AC42" s="35"/>
      <c r="AD42" s="35"/>
      <c r="AE42" s="35"/>
    </row>
    <row r="43" spans="1:31" s="1" customFormat="1" ht="14.45" customHeight="1">
      <c r="B43" s="21"/>
      <c r="L43" s="21"/>
    </row>
    <row r="44" spans="1:31" s="1" customFormat="1" ht="14.45" customHeight="1">
      <c r="B44" s="21"/>
      <c r="L44" s="21"/>
    </row>
    <row r="45" spans="1:31" s="1" customFormat="1" ht="14.45" customHeight="1">
      <c r="B45" s="21"/>
      <c r="L45" s="21"/>
    </row>
    <row r="46" spans="1:31" s="1" customFormat="1" ht="14.45" customHeight="1">
      <c r="B46" s="21"/>
      <c r="L46" s="21"/>
    </row>
    <row r="47" spans="1:31" s="1" customFormat="1" ht="14.45" customHeight="1">
      <c r="B47" s="21"/>
      <c r="L47" s="21"/>
    </row>
    <row r="48" spans="1:31" s="1" customFormat="1" ht="14.45" customHeight="1">
      <c r="B48" s="21"/>
      <c r="L48" s="21"/>
    </row>
    <row r="49" spans="1:31" s="1" customFormat="1" ht="14.45" customHeight="1">
      <c r="B49" s="21"/>
      <c r="L49" s="21"/>
    </row>
    <row r="50" spans="1:31" s="2" customFormat="1" ht="14.45" customHeight="1">
      <c r="B50" s="52"/>
      <c r="D50" s="137" t="s">
        <v>45</v>
      </c>
      <c r="E50" s="138"/>
      <c r="F50" s="138"/>
      <c r="G50" s="137" t="s">
        <v>46</v>
      </c>
      <c r="H50" s="138"/>
      <c r="I50" s="138"/>
      <c r="J50" s="138"/>
      <c r="K50" s="138"/>
      <c r="L50" s="52"/>
    </row>
    <row r="51" spans="1:31">
      <c r="B51" s="21"/>
      <c r="L51" s="21"/>
    </row>
    <row r="52" spans="1:31">
      <c r="B52" s="21"/>
      <c r="L52" s="21"/>
    </row>
    <row r="53" spans="1:31">
      <c r="B53" s="21"/>
      <c r="L53" s="21"/>
    </row>
    <row r="54" spans="1:31">
      <c r="B54" s="21"/>
      <c r="L54" s="21"/>
    </row>
    <row r="55" spans="1:31">
      <c r="B55" s="21"/>
      <c r="L55" s="21"/>
    </row>
    <row r="56" spans="1:31">
      <c r="B56" s="21"/>
      <c r="L56" s="21"/>
    </row>
    <row r="57" spans="1:31">
      <c r="B57" s="21"/>
      <c r="L57" s="21"/>
    </row>
    <row r="58" spans="1:31">
      <c r="B58" s="21"/>
      <c r="L58" s="21"/>
    </row>
    <row r="59" spans="1:31">
      <c r="B59" s="21"/>
      <c r="L59" s="21"/>
    </row>
    <row r="60" spans="1:31">
      <c r="B60" s="21"/>
      <c r="L60" s="21"/>
    </row>
    <row r="61" spans="1:31" s="2" customFormat="1" ht="12.75">
      <c r="A61" s="35"/>
      <c r="B61" s="40"/>
      <c r="C61" s="35"/>
      <c r="D61" s="139" t="s">
        <v>47</v>
      </c>
      <c r="E61" s="140"/>
      <c r="F61" s="141" t="s">
        <v>48</v>
      </c>
      <c r="G61" s="139" t="s">
        <v>47</v>
      </c>
      <c r="H61" s="140"/>
      <c r="I61" s="140"/>
      <c r="J61" s="142" t="s">
        <v>48</v>
      </c>
      <c r="K61" s="140"/>
      <c r="L61" s="52"/>
      <c r="S61" s="35"/>
      <c r="T61" s="35"/>
      <c r="U61" s="35"/>
      <c r="V61" s="35"/>
      <c r="W61" s="35"/>
      <c r="X61" s="35"/>
      <c r="Y61" s="35"/>
      <c r="Z61" s="35"/>
      <c r="AA61" s="35"/>
      <c r="AB61" s="35"/>
      <c r="AC61" s="35"/>
      <c r="AD61" s="35"/>
      <c r="AE61" s="35"/>
    </row>
    <row r="62" spans="1:31">
      <c r="B62" s="21"/>
      <c r="L62" s="21"/>
    </row>
    <row r="63" spans="1:31">
      <c r="B63" s="21"/>
      <c r="L63" s="21"/>
    </row>
    <row r="64" spans="1:31">
      <c r="B64" s="21"/>
      <c r="L64" s="21"/>
    </row>
    <row r="65" spans="1:31" s="2" customFormat="1" ht="12.75">
      <c r="A65" s="35"/>
      <c r="B65" s="40"/>
      <c r="C65" s="35"/>
      <c r="D65" s="137" t="s">
        <v>49</v>
      </c>
      <c r="E65" s="143"/>
      <c r="F65" s="143"/>
      <c r="G65" s="137" t="s">
        <v>50</v>
      </c>
      <c r="H65" s="143"/>
      <c r="I65" s="143"/>
      <c r="J65" s="143"/>
      <c r="K65" s="143"/>
      <c r="L65" s="52"/>
      <c r="S65" s="35"/>
      <c r="T65" s="35"/>
      <c r="U65" s="35"/>
      <c r="V65" s="35"/>
      <c r="W65" s="35"/>
      <c r="X65" s="35"/>
      <c r="Y65" s="35"/>
      <c r="Z65" s="35"/>
      <c r="AA65" s="35"/>
      <c r="AB65" s="35"/>
      <c r="AC65" s="35"/>
      <c r="AD65" s="35"/>
      <c r="AE65" s="35"/>
    </row>
    <row r="66" spans="1:31">
      <c r="B66" s="21"/>
      <c r="L66" s="21"/>
    </row>
    <row r="67" spans="1:31">
      <c r="B67" s="21"/>
      <c r="L67" s="21"/>
    </row>
    <row r="68" spans="1:31">
      <c r="B68" s="21"/>
      <c r="L68" s="21"/>
    </row>
    <row r="69" spans="1:31">
      <c r="B69" s="21"/>
      <c r="L69" s="21"/>
    </row>
    <row r="70" spans="1:31">
      <c r="B70" s="21"/>
      <c r="L70" s="21"/>
    </row>
    <row r="71" spans="1:31">
      <c r="B71" s="21"/>
      <c r="L71" s="21"/>
    </row>
    <row r="72" spans="1:31">
      <c r="B72" s="21"/>
      <c r="L72" s="21"/>
    </row>
    <row r="73" spans="1:31">
      <c r="B73" s="21"/>
      <c r="L73" s="21"/>
    </row>
    <row r="74" spans="1:31">
      <c r="B74" s="21"/>
      <c r="L74" s="21"/>
    </row>
    <row r="75" spans="1:31">
      <c r="B75" s="21"/>
      <c r="L75" s="21"/>
    </row>
    <row r="76" spans="1:31" s="2" customFormat="1" ht="12.75">
      <c r="A76" s="35"/>
      <c r="B76" s="40"/>
      <c r="C76" s="35"/>
      <c r="D76" s="139" t="s">
        <v>47</v>
      </c>
      <c r="E76" s="140"/>
      <c r="F76" s="141" t="s">
        <v>48</v>
      </c>
      <c r="G76" s="139" t="s">
        <v>47</v>
      </c>
      <c r="H76" s="140"/>
      <c r="I76" s="140"/>
      <c r="J76" s="142" t="s">
        <v>48</v>
      </c>
      <c r="K76" s="140"/>
      <c r="L76" s="52"/>
      <c r="S76" s="35"/>
      <c r="T76" s="35"/>
      <c r="U76" s="35"/>
      <c r="V76" s="35"/>
      <c r="W76" s="35"/>
      <c r="X76" s="35"/>
      <c r="Y76" s="35"/>
      <c r="Z76" s="35"/>
      <c r="AA76" s="35"/>
      <c r="AB76" s="35"/>
      <c r="AC76" s="35"/>
      <c r="AD76" s="35"/>
      <c r="AE76" s="35"/>
    </row>
    <row r="77" spans="1:31" s="2" customFormat="1" ht="14.45" customHeight="1">
      <c r="A77" s="35"/>
      <c r="B77" s="144"/>
      <c r="C77" s="145"/>
      <c r="D77" s="145"/>
      <c r="E77" s="145"/>
      <c r="F77" s="145"/>
      <c r="G77" s="145"/>
      <c r="H77" s="145"/>
      <c r="I77" s="145"/>
      <c r="J77" s="145"/>
      <c r="K77" s="145"/>
      <c r="L77" s="52"/>
      <c r="S77" s="35"/>
      <c r="T77" s="35"/>
      <c r="U77" s="35"/>
      <c r="V77" s="35"/>
      <c r="W77" s="35"/>
      <c r="X77" s="35"/>
      <c r="Y77" s="35"/>
      <c r="Z77" s="35"/>
      <c r="AA77" s="35"/>
      <c r="AB77" s="35"/>
      <c r="AC77" s="35"/>
      <c r="AD77" s="35"/>
      <c r="AE77" s="35"/>
    </row>
    <row r="81" spans="1:31" s="2" customFormat="1" ht="6.95" customHeight="1">
      <c r="A81" s="35"/>
      <c r="B81" s="146"/>
      <c r="C81" s="147"/>
      <c r="D81" s="147"/>
      <c r="E81" s="147"/>
      <c r="F81" s="147"/>
      <c r="G81" s="147"/>
      <c r="H81" s="147"/>
      <c r="I81" s="147"/>
      <c r="J81" s="147"/>
      <c r="K81" s="147"/>
      <c r="L81" s="52"/>
      <c r="S81" s="35"/>
      <c r="T81" s="35"/>
      <c r="U81" s="35"/>
      <c r="V81" s="35"/>
      <c r="W81" s="35"/>
      <c r="X81" s="35"/>
      <c r="Y81" s="35"/>
      <c r="Z81" s="35"/>
      <c r="AA81" s="35"/>
      <c r="AB81" s="35"/>
      <c r="AC81" s="35"/>
      <c r="AD81" s="35"/>
      <c r="AE81" s="35"/>
    </row>
    <row r="82" spans="1:31" s="2" customFormat="1" ht="24.95" customHeight="1">
      <c r="A82" s="35"/>
      <c r="B82" s="36"/>
      <c r="C82" s="24" t="s">
        <v>242</v>
      </c>
      <c r="D82" s="37"/>
      <c r="E82" s="37"/>
      <c r="F82" s="37"/>
      <c r="G82" s="37"/>
      <c r="H82" s="37"/>
      <c r="I82" s="37"/>
      <c r="J82" s="37"/>
      <c r="K82" s="37"/>
      <c r="L82" s="52"/>
      <c r="S82" s="35"/>
      <c r="T82" s="35"/>
      <c r="U82" s="35"/>
      <c r="V82" s="35"/>
      <c r="W82" s="35"/>
      <c r="X82" s="35"/>
      <c r="Y82" s="35"/>
      <c r="Z82" s="35"/>
      <c r="AA82" s="35"/>
      <c r="AB82" s="35"/>
      <c r="AC82" s="35"/>
      <c r="AD82" s="35"/>
      <c r="AE82" s="35"/>
    </row>
    <row r="83" spans="1:31" s="2" customFormat="1" ht="6.95" customHeight="1">
      <c r="A83" s="35"/>
      <c r="B83" s="36"/>
      <c r="C83" s="37"/>
      <c r="D83" s="37"/>
      <c r="E83" s="37"/>
      <c r="F83" s="37"/>
      <c r="G83" s="37"/>
      <c r="H83" s="37"/>
      <c r="I83" s="37"/>
      <c r="J83" s="37"/>
      <c r="K83" s="37"/>
      <c r="L83" s="52"/>
      <c r="S83" s="35"/>
      <c r="T83" s="35"/>
      <c r="U83" s="35"/>
      <c r="V83" s="35"/>
      <c r="W83" s="35"/>
      <c r="X83" s="35"/>
      <c r="Y83" s="35"/>
      <c r="Z83" s="35"/>
      <c r="AA83" s="35"/>
      <c r="AB83" s="35"/>
      <c r="AC83" s="35"/>
      <c r="AD83" s="35"/>
      <c r="AE83" s="35"/>
    </row>
    <row r="84" spans="1:31" s="2" customFormat="1" ht="12" customHeight="1">
      <c r="A84" s="35"/>
      <c r="B84" s="36"/>
      <c r="C84" s="30" t="s">
        <v>15</v>
      </c>
      <c r="D84" s="37"/>
      <c r="E84" s="37"/>
      <c r="F84" s="37"/>
      <c r="G84" s="37"/>
      <c r="H84" s="37"/>
      <c r="I84" s="37"/>
      <c r="J84" s="37"/>
      <c r="K84" s="37"/>
      <c r="L84" s="52"/>
      <c r="S84" s="35"/>
      <c r="T84" s="35"/>
      <c r="U84" s="35"/>
      <c r="V84" s="35"/>
      <c r="W84" s="35"/>
      <c r="X84" s="35"/>
      <c r="Y84" s="35"/>
      <c r="Z84" s="35"/>
      <c r="AA84" s="35"/>
      <c r="AB84" s="35"/>
      <c r="AC84" s="35"/>
      <c r="AD84" s="35"/>
      <c r="AE84" s="35"/>
    </row>
    <row r="85" spans="1:31" s="2" customFormat="1" ht="16.5" customHeight="1">
      <c r="A85" s="35"/>
      <c r="B85" s="36"/>
      <c r="C85" s="37"/>
      <c r="D85" s="37"/>
      <c r="E85" s="410" t="str">
        <f>E7</f>
        <v>Modernizace teplárny OB6</v>
      </c>
      <c r="F85" s="411"/>
      <c r="G85" s="411"/>
      <c r="H85" s="411"/>
      <c r="I85" s="37"/>
      <c r="J85" s="37"/>
      <c r="K85" s="37"/>
      <c r="L85" s="52"/>
      <c r="S85" s="35"/>
      <c r="T85" s="35"/>
      <c r="U85" s="35"/>
      <c r="V85" s="35"/>
      <c r="W85" s="35"/>
      <c r="X85" s="35"/>
      <c r="Y85" s="35"/>
      <c r="Z85" s="35"/>
      <c r="AA85" s="35"/>
      <c r="AB85" s="35"/>
      <c r="AC85" s="35"/>
      <c r="AD85" s="35"/>
      <c r="AE85" s="35"/>
    </row>
    <row r="86" spans="1:31" s="1" customFormat="1" ht="12" customHeight="1">
      <c r="B86" s="22"/>
      <c r="C86" s="30" t="s">
        <v>241</v>
      </c>
      <c r="D86" s="23"/>
      <c r="E86" s="23"/>
      <c r="F86" s="23"/>
      <c r="G86" s="23"/>
      <c r="H86" s="23"/>
      <c r="I86" s="23"/>
      <c r="J86" s="23"/>
      <c r="K86" s="23"/>
      <c r="L86" s="21"/>
    </row>
    <row r="87" spans="1:31" s="2" customFormat="1" ht="23.25" customHeight="1">
      <c r="A87" s="35"/>
      <c r="B87" s="36"/>
      <c r="C87" s="37"/>
      <c r="D87" s="37"/>
      <c r="E87" s="410" t="s">
        <v>431</v>
      </c>
      <c r="F87" s="409"/>
      <c r="G87" s="409"/>
      <c r="H87" s="409"/>
      <c r="I87" s="37"/>
      <c r="J87" s="37"/>
      <c r="K87" s="37"/>
      <c r="L87" s="52"/>
      <c r="S87" s="35"/>
      <c r="T87" s="35"/>
      <c r="U87" s="35"/>
      <c r="V87" s="35"/>
      <c r="W87" s="35"/>
      <c r="X87" s="35"/>
      <c r="Y87" s="35"/>
      <c r="Z87" s="35"/>
      <c r="AA87" s="35"/>
      <c r="AB87" s="35"/>
      <c r="AC87" s="35"/>
      <c r="AD87" s="35"/>
      <c r="AE87" s="35"/>
    </row>
    <row r="88" spans="1:31" s="2" customFormat="1" ht="12" customHeight="1">
      <c r="A88" s="35"/>
      <c r="B88" s="36"/>
      <c r="C88" s="30" t="s">
        <v>432</v>
      </c>
      <c r="D88" s="37"/>
      <c r="E88" s="37"/>
      <c r="F88" s="37"/>
      <c r="G88" s="37"/>
      <c r="H88" s="37"/>
      <c r="I88" s="37"/>
      <c r="J88" s="37"/>
      <c r="K88" s="37"/>
      <c r="L88" s="52"/>
      <c r="S88" s="35"/>
      <c r="T88" s="35"/>
      <c r="U88" s="35"/>
      <c r="V88" s="35"/>
      <c r="W88" s="35"/>
      <c r="X88" s="35"/>
      <c r="Y88" s="35"/>
      <c r="Z88" s="35"/>
      <c r="AA88" s="35"/>
      <c r="AB88" s="35"/>
      <c r="AC88" s="35"/>
      <c r="AD88" s="35"/>
      <c r="AE88" s="35"/>
    </row>
    <row r="89" spans="1:31" s="2" customFormat="1" ht="16.5" customHeight="1">
      <c r="A89" s="35"/>
      <c r="B89" s="36"/>
      <c r="C89" s="37"/>
      <c r="D89" s="37"/>
      <c r="E89" s="384" t="str">
        <f>E11</f>
        <v>SO 101-D1.1 - Architektonicko-stavební a konstrukční část</v>
      </c>
      <c r="F89" s="409"/>
      <c r="G89" s="409"/>
      <c r="H89" s="409"/>
      <c r="I89" s="37"/>
      <c r="J89" s="37"/>
      <c r="K89" s="37"/>
      <c r="L89" s="52"/>
      <c r="S89" s="35"/>
      <c r="T89" s="35"/>
      <c r="U89" s="35"/>
      <c r="V89" s="35"/>
      <c r="W89" s="35"/>
      <c r="X89" s="35"/>
      <c r="Y89" s="35"/>
      <c r="Z89" s="35"/>
      <c r="AA89" s="35"/>
      <c r="AB89" s="35"/>
      <c r="AC89" s="35"/>
      <c r="AD89" s="35"/>
      <c r="AE89" s="35"/>
    </row>
    <row r="90" spans="1:31" s="2" customFormat="1" ht="6.95" customHeight="1">
      <c r="A90" s="35"/>
      <c r="B90" s="36"/>
      <c r="C90" s="37"/>
      <c r="D90" s="37"/>
      <c r="E90" s="37"/>
      <c r="F90" s="37"/>
      <c r="G90" s="37"/>
      <c r="H90" s="37"/>
      <c r="I90" s="37"/>
      <c r="J90" s="37"/>
      <c r="K90" s="37"/>
      <c r="L90" s="52"/>
      <c r="S90" s="35"/>
      <c r="T90" s="35"/>
      <c r="U90" s="35"/>
      <c r="V90" s="35"/>
      <c r="W90" s="35"/>
      <c r="X90" s="35"/>
      <c r="Y90" s="35"/>
      <c r="Z90" s="35"/>
      <c r="AA90" s="35"/>
      <c r="AB90" s="35"/>
      <c r="AC90" s="35"/>
      <c r="AD90" s="35"/>
      <c r="AE90" s="35"/>
    </row>
    <row r="91" spans="1:31" s="2" customFormat="1" ht="12" customHeight="1">
      <c r="A91" s="35"/>
      <c r="B91" s="36"/>
      <c r="C91" s="30" t="s">
        <v>19</v>
      </c>
      <c r="D91" s="37"/>
      <c r="E91" s="37"/>
      <c r="F91" s="28" t="str">
        <f>F14</f>
        <v>Mladá Boleslav</v>
      </c>
      <c r="G91" s="37"/>
      <c r="H91" s="37"/>
      <c r="I91" s="30" t="s">
        <v>21</v>
      </c>
      <c r="J91" s="67">
        <f>IF(J14="","",J14)</f>
        <v>45363</v>
      </c>
      <c r="K91" s="37"/>
      <c r="L91" s="52"/>
      <c r="S91" s="35"/>
      <c r="T91" s="35"/>
      <c r="U91" s="35"/>
      <c r="V91" s="35"/>
      <c r="W91" s="35"/>
      <c r="X91" s="35"/>
      <c r="Y91" s="35"/>
      <c r="Z91" s="35"/>
      <c r="AA91" s="35"/>
      <c r="AB91" s="35"/>
      <c r="AC91" s="35"/>
      <c r="AD91" s="35"/>
      <c r="AE91" s="35"/>
    </row>
    <row r="92" spans="1:31" s="2" customFormat="1" ht="6.95" customHeight="1">
      <c r="A92" s="35"/>
      <c r="B92" s="36"/>
      <c r="C92" s="37"/>
      <c r="D92" s="37"/>
      <c r="E92" s="37"/>
      <c r="F92" s="37"/>
      <c r="G92" s="37"/>
      <c r="H92" s="37"/>
      <c r="I92" s="37"/>
      <c r="J92" s="37"/>
      <c r="K92" s="37"/>
      <c r="L92" s="52"/>
      <c r="S92" s="35"/>
      <c r="T92" s="35"/>
      <c r="U92" s="35"/>
      <c r="V92" s="35"/>
      <c r="W92" s="35"/>
      <c r="X92" s="35"/>
      <c r="Y92" s="35"/>
      <c r="Z92" s="35"/>
      <c r="AA92" s="35"/>
      <c r="AB92" s="35"/>
      <c r="AC92" s="35"/>
      <c r="AD92" s="35"/>
      <c r="AE92" s="35"/>
    </row>
    <row r="93" spans="1:31" s="2" customFormat="1" ht="15.2" customHeight="1">
      <c r="A93" s="35"/>
      <c r="B93" s="36"/>
      <c r="C93" s="30" t="s">
        <v>22</v>
      </c>
      <c r="D93" s="37"/>
      <c r="E93" s="37"/>
      <c r="F93" s="28" t="str">
        <f>E17</f>
        <v xml:space="preserve">ŠKO-ENERGO s.r.o. </v>
      </c>
      <c r="G93" s="37"/>
      <c r="H93" s="37"/>
      <c r="I93" s="30" t="s">
        <v>28</v>
      </c>
      <c r="J93" s="33" t="str">
        <f>E23</f>
        <v>AFRY CZ s.r.o.</v>
      </c>
      <c r="K93" s="37"/>
      <c r="L93" s="52"/>
      <c r="S93" s="35"/>
      <c r="T93" s="35"/>
      <c r="U93" s="35"/>
      <c r="V93" s="35"/>
      <c r="W93" s="35"/>
      <c r="X93" s="35"/>
      <c r="Y93" s="35"/>
      <c r="Z93" s="35"/>
      <c r="AA93" s="35"/>
      <c r="AB93" s="35"/>
      <c r="AC93" s="35"/>
      <c r="AD93" s="35"/>
      <c r="AE93" s="35"/>
    </row>
    <row r="94" spans="1:31" s="2" customFormat="1" ht="15.2" customHeight="1">
      <c r="A94" s="35"/>
      <c r="B94" s="36"/>
      <c r="C94" s="30" t="s">
        <v>26</v>
      </c>
      <c r="D94" s="37"/>
      <c r="E94" s="37"/>
      <c r="F94" s="28" t="str">
        <f>IF(E20="","",E20)</f>
        <v>Vyplň údaj</v>
      </c>
      <c r="G94" s="37"/>
      <c r="H94" s="37"/>
      <c r="I94" s="30" t="s">
        <v>31</v>
      </c>
      <c r="J94" s="33" t="str">
        <f>E26</f>
        <v>AFRY CZ s.r.o.</v>
      </c>
      <c r="K94" s="37"/>
      <c r="L94" s="52"/>
      <c r="S94" s="35"/>
      <c r="T94" s="35"/>
      <c r="U94" s="35"/>
      <c r="V94" s="35"/>
      <c r="W94" s="35"/>
      <c r="X94" s="35"/>
      <c r="Y94" s="35"/>
      <c r="Z94" s="35"/>
      <c r="AA94" s="35"/>
      <c r="AB94" s="35"/>
      <c r="AC94" s="35"/>
      <c r="AD94" s="35"/>
      <c r="AE94" s="35"/>
    </row>
    <row r="95" spans="1:31" s="2" customFormat="1" ht="10.35" customHeight="1">
      <c r="A95" s="35"/>
      <c r="B95" s="36"/>
      <c r="C95" s="37"/>
      <c r="D95" s="37"/>
      <c r="E95" s="37"/>
      <c r="F95" s="37"/>
      <c r="G95" s="37"/>
      <c r="H95" s="37"/>
      <c r="I95" s="37"/>
      <c r="J95" s="37"/>
      <c r="K95" s="37"/>
      <c r="L95" s="52"/>
      <c r="S95" s="35"/>
      <c r="T95" s="35"/>
      <c r="U95" s="35"/>
      <c r="V95" s="35"/>
      <c r="W95" s="35"/>
      <c r="X95" s="35"/>
      <c r="Y95" s="35"/>
      <c r="Z95" s="35"/>
      <c r="AA95" s="35"/>
      <c r="AB95" s="35"/>
      <c r="AC95" s="35"/>
      <c r="AD95" s="35"/>
      <c r="AE95" s="35"/>
    </row>
    <row r="96" spans="1:31" s="2" customFormat="1" ht="29.25" customHeight="1">
      <c r="A96" s="35"/>
      <c r="B96" s="36"/>
      <c r="C96" s="148" t="s">
        <v>243</v>
      </c>
      <c r="D96" s="149"/>
      <c r="E96" s="149"/>
      <c r="F96" s="149"/>
      <c r="G96" s="149"/>
      <c r="H96" s="149"/>
      <c r="I96" s="149"/>
      <c r="J96" s="150" t="s">
        <v>7631</v>
      </c>
      <c r="K96" s="149"/>
      <c r="L96" s="52"/>
      <c r="S96" s="35"/>
      <c r="T96" s="35"/>
      <c r="U96" s="35"/>
      <c r="V96" s="35"/>
      <c r="W96" s="35"/>
      <c r="X96" s="35"/>
      <c r="Y96" s="35"/>
      <c r="Z96" s="35"/>
      <c r="AA96" s="35"/>
      <c r="AB96" s="35"/>
      <c r="AC96" s="35"/>
      <c r="AD96" s="35"/>
      <c r="AE96" s="35"/>
    </row>
    <row r="97" spans="1:47" s="2" customFormat="1" ht="10.35" customHeight="1">
      <c r="A97" s="35"/>
      <c r="B97" s="36"/>
      <c r="C97" s="37"/>
      <c r="D97" s="37"/>
      <c r="E97" s="37"/>
      <c r="F97" s="37"/>
      <c r="G97" s="37"/>
      <c r="H97" s="37"/>
      <c r="I97" s="37"/>
      <c r="J97" s="37"/>
      <c r="K97" s="37"/>
      <c r="L97" s="52"/>
      <c r="S97" s="35"/>
      <c r="T97" s="35"/>
      <c r="U97" s="35"/>
      <c r="V97" s="35"/>
      <c r="W97" s="35"/>
      <c r="X97" s="35"/>
      <c r="Y97" s="35"/>
      <c r="Z97" s="35"/>
      <c r="AA97" s="35"/>
      <c r="AB97" s="35"/>
      <c r="AC97" s="35"/>
      <c r="AD97" s="35"/>
      <c r="AE97" s="35"/>
    </row>
    <row r="98" spans="1:47" s="2" customFormat="1" ht="22.9" customHeight="1">
      <c r="A98" s="35"/>
      <c r="B98" s="36"/>
      <c r="C98" s="151" t="s">
        <v>244</v>
      </c>
      <c r="D98" s="37"/>
      <c r="E98" s="37"/>
      <c r="F98" s="37"/>
      <c r="G98" s="37"/>
      <c r="H98" s="37"/>
      <c r="I98" s="37"/>
      <c r="J98" s="85">
        <f>J99+J108</f>
        <v>0</v>
      </c>
      <c r="K98" s="37"/>
      <c r="L98" s="52"/>
      <c r="S98" s="35"/>
      <c r="T98" s="35"/>
      <c r="U98" s="35"/>
      <c r="V98" s="35"/>
      <c r="W98" s="35"/>
      <c r="X98" s="35"/>
      <c r="Y98" s="35"/>
      <c r="Z98" s="35"/>
      <c r="AA98" s="35"/>
      <c r="AB98" s="35"/>
      <c r="AC98" s="35"/>
      <c r="AD98" s="35"/>
      <c r="AE98" s="35"/>
      <c r="AU98" s="18" t="s">
        <v>245</v>
      </c>
    </row>
    <row r="99" spans="1:47" s="9" customFormat="1" ht="24.95" customHeight="1">
      <c r="B99" s="152"/>
      <c r="C99" s="153"/>
      <c r="D99" s="154" t="s">
        <v>246</v>
      </c>
      <c r="E99" s="155"/>
      <c r="F99" s="155"/>
      <c r="G99" s="155"/>
      <c r="H99" s="155"/>
      <c r="I99" s="155"/>
      <c r="J99" s="156">
        <f>SUM(J100:J107)</f>
        <v>0</v>
      </c>
      <c r="K99" s="153"/>
      <c r="L99" s="157"/>
    </row>
    <row r="100" spans="1:47" s="10" customFormat="1" ht="19.899999999999999" customHeight="1">
      <c r="B100" s="158"/>
      <c r="C100" s="103"/>
      <c r="D100" s="159" t="s">
        <v>331</v>
      </c>
      <c r="E100" s="160"/>
      <c r="F100" s="160"/>
      <c r="G100" s="160"/>
      <c r="H100" s="160"/>
      <c r="I100" s="160"/>
      <c r="J100" s="161">
        <f>J139</f>
        <v>0</v>
      </c>
      <c r="K100" s="103"/>
      <c r="L100" s="162"/>
    </row>
    <row r="101" spans="1:47" s="10" customFormat="1" ht="19.899999999999999" customHeight="1">
      <c r="B101" s="158"/>
      <c r="C101" s="103"/>
      <c r="D101" s="159" t="s">
        <v>332</v>
      </c>
      <c r="E101" s="160"/>
      <c r="F101" s="160"/>
      <c r="G101" s="160"/>
      <c r="H101" s="160"/>
      <c r="I101" s="160"/>
      <c r="J101" s="161">
        <f>J284</f>
        <v>0</v>
      </c>
      <c r="K101" s="103"/>
      <c r="L101" s="162"/>
    </row>
    <row r="102" spans="1:47" s="10" customFormat="1" ht="19.899999999999999" customHeight="1">
      <c r="B102" s="158"/>
      <c r="C102" s="103"/>
      <c r="D102" s="159" t="s">
        <v>434</v>
      </c>
      <c r="E102" s="160"/>
      <c r="F102" s="160"/>
      <c r="G102" s="160"/>
      <c r="H102" s="160"/>
      <c r="I102" s="160"/>
      <c r="J102" s="161">
        <f>J397</f>
        <v>0</v>
      </c>
      <c r="K102" s="103"/>
      <c r="L102" s="162"/>
    </row>
    <row r="103" spans="1:47" s="10" customFormat="1" ht="19.899999999999999" customHeight="1">
      <c r="B103" s="158"/>
      <c r="C103" s="103"/>
      <c r="D103" s="159" t="s">
        <v>435</v>
      </c>
      <c r="E103" s="160"/>
      <c r="F103" s="160"/>
      <c r="G103" s="160"/>
      <c r="H103" s="160"/>
      <c r="I103" s="160"/>
      <c r="J103" s="161">
        <f>J505</f>
        <v>0</v>
      </c>
      <c r="K103" s="103"/>
      <c r="L103" s="162"/>
    </row>
    <row r="104" spans="1:47" s="10" customFormat="1" ht="19.899999999999999" customHeight="1">
      <c r="B104" s="158"/>
      <c r="C104" s="103"/>
      <c r="D104" s="159" t="s">
        <v>436</v>
      </c>
      <c r="E104" s="160"/>
      <c r="F104" s="160"/>
      <c r="G104" s="160"/>
      <c r="H104" s="160"/>
      <c r="I104" s="160"/>
      <c r="J104" s="161">
        <f>J651</f>
        <v>0</v>
      </c>
      <c r="K104" s="103"/>
      <c r="L104" s="162"/>
    </row>
    <row r="105" spans="1:47" s="10" customFormat="1" ht="19.899999999999999" customHeight="1">
      <c r="B105" s="158"/>
      <c r="C105" s="103"/>
      <c r="D105" s="159" t="s">
        <v>437</v>
      </c>
      <c r="E105" s="160"/>
      <c r="F105" s="160"/>
      <c r="G105" s="160"/>
      <c r="H105" s="160"/>
      <c r="I105" s="160"/>
      <c r="J105" s="161">
        <f>J662</f>
        <v>0</v>
      </c>
      <c r="K105" s="103"/>
      <c r="L105" s="162"/>
    </row>
    <row r="106" spans="1:47" s="10" customFormat="1" ht="19.899999999999999" customHeight="1">
      <c r="B106" s="158"/>
      <c r="C106" s="103"/>
      <c r="D106" s="159" t="s">
        <v>247</v>
      </c>
      <c r="E106" s="160"/>
      <c r="F106" s="160"/>
      <c r="G106" s="160"/>
      <c r="H106" s="160"/>
      <c r="I106" s="160"/>
      <c r="J106" s="161">
        <f>J729</f>
        <v>0</v>
      </c>
      <c r="K106" s="103"/>
      <c r="L106" s="162"/>
    </row>
    <row r="107" spans="1:47" s="10" customFormat="1" ht="19.899999999999999" customHeight="1">
      <c r="B107" s="158"/>
      <c r="C107" s="103"/>
      <c r="D107" s="159" t="s">
        <v>333</v>
      </c>
      <c r="E107" s="160"/>
      <c r="F107" s="160"/>
      <c r="G107" s="160"/>
      <c r="H107" s="160"/>
      <c r="I107" s="160"/>
      <c r="J107" s="161">
        <f>J754</f>
        <v>0</v>
      </c>
      <c r="K107" s="103"/>
      <c r="L107" s="162"/>
    </row>
    <row r="108" spans="1:47" s="9" customFormat="1" ht="24.95" customHeight="1">
      <c r="B108" s="152"/>
      <c r="C108" s="153"/>
      <c r="D108" s="154" t="s">
        <v>438</v>
      </c>
      <c r="E108" s="155"/>
      <c r="F108" s="155"/>
      <c r="G108" s="155"/>
      <c r="H108" s="155"/>
      <c r="I108" s="155"/>
      <c r="J108" s="156">
        <f>J756</f>
        <v>0</v>
      </c>
      <c r="K108" s="153"/>
      <c r="L108" s="157"/>
    </row>
    <row r="109" spans="1:47" s="10" customFormat="1" ht="19.899999999999999" customHeight="1">
      <c r="B109" s="158"/>
      <c r="C109" s="103"/>
      <c r="D109" s="159" t="s">
        <v>439</v>
      </c>
      <c r="E109" s="160"/>
      <c r="F109" s="160"/>
      <c r="G109" s="160"/>
      <c r="H109" s="160"/>
      <c r="I109" s="160"/>
      <c r="J109" s="161">
        <f>J757</f>
        <v>0</v>
      </c>
      <c r="K109" s="103"/>
      <c r="L109" s="162"/>
    </row>
    <row r="110" spans="1:47" s="10" customFormat="1" ht="19.899999999999999" customHeight="1">
      <c r="B110" s="158"/>
      <c r="C110" s="103"/>
      <c r="D110" s="159" t="s">
        <v>440</v>
      </c>
      <c r="E110" s="160"/>
      <c r="F110" s="160"/>
      <c r="G110" s="160"/>
      <c r="H110" s="160"/>
      <c r="I110" s="160"/>
      <c r="J110" s="161">
        <f>J807</f>
        <v>0</v>
      </c>
      <c r="K110" s="103"/>
      <c r="L110" s="162"/>
    </row>
    <row r="111" spans="1:47" s="10" customFormat="1" ht="19.899999999999999" customHeight="1">
      <c r="B111" s="158"/>
      <c r="C111" s="103"/>
      <c r="D111" s="159" t="s">
        <v>441</v>
      </c>
      <c r="E111" s="160"/>
      <c r="F111" s="160"/>
      <c r="G111" s="160"/>
      <c r="H111" s="160"/>
      <c r="I111" s="160"/>
      <c r="J111" s="161">
        <f>J886</f>
        <v>0</v>
      </c>
      <c r="K111" s="103"/>
      <c r="L111" s="162"/>
    </row>
    <row r="112" spans="1:47" s="10" customFormat="1" ht="19.899999999999999" customHeight="1">
      <c r="B112" s="158"/>
      <c r="C112" s="103"/>
      <c r="D112" s="159" t="s">
        <v>442</v>
      </c>
      <c r="E112" s="160"/>
      <c r="F112" s="160"/>
      <c r="G112" s="160"/>
      <c r="H112" s="160"/>
      <c r="I112" s="160"/>
      <c r="J112" s="161">
        <f>J937</f>
        <v>0</v>
      </c>
      <c r="K112" s="103"/>
      <c r="L112" s="162"/>
    </row>
    <row r="113" spans="1:31" s="10" customFormat="1" ht="19.899999999999999" customHeight="1">
      <c r="B113" s="158"/>
      <c r="C113" s="103"/>
      <c r="D113" s="159" t="s">
        <v>443</v>
      </c>
      <c r="E113" s="160"/>
      <c r="F113" s="160"/>
      <c r="G113" s="160"/>
      <c r="H113" s="160"/>
      <c r="I113" s="160"/>
      <c r="J113" s="161">
        <f>J966</f>
        <v>0</v>
      </c>
      <c r="K113" s="103"/>
      <c r="L113" s="162"/>
    </row>
    <row r="114" spans="1:31" s="10" customFormat="1" ht="19.899999999999999" customHeight="1">
      <c r="B114" s="158"/>
      <c r="C114" s="103"/>
      <c r="D114" s="159" t="s">
        <v>444</v>
      </c>
      <c r="E114" s="160"/>
      <c r="F114" s="160"/>
      <c r="G114" s="160"/>
      <c r="H114" s="160"/>
      <c r="I114" s="160"/>
      <c r="J114" s="161">
        <f>J1046</f>
        <v>0</v>
      </c>
      <c r="K114" s="103"/>
      <c r="L114" s="162"/>
    </row>
    <row r="115" spans="1:31" s="10" customFormat="1" ht="19.899999999999999" customHeight="1">
      <c r="B115" s="158"/>
      <c r="C115" s="103"/>
      <c r="D115" s="159" t="s">
        <v>445</v>
      </c>
      <c r="E115" s="160"/>
      <c r="F115" s="160"/>
      <c r="G115" s="160"/>
      <c r="H115" s="160"/>
      <c r="I115" s="160"/>
      <c r="J115" s="161">
        <f>J1083</f>
        <v>0</v>
      </c>
      <c r="K115" s="103"/>
      <c r="L115" s="162"/>
    </row>
    <row r="116" spans="1:31" s="2" customFormat="1" ht="21.75" customHeight="1">
      <c r="A116" s="35"/>
      <c r="B116" s="36"/>
      <c r="C116" s="37"/>
      <c r="D116" s="37"/>
      <c r="E116" s="37"/>
      <c r="F116" s="37"/>
      <c r="G116" s="37"/>
      <c r="H116" s="37"/>
      <c r="I116" s="37"/>
      <c r="J116" s="37"/>
      <c r="K116" s="37"/>
      <c r="L116" s="52"/>
      <c r="S116" s="35"/>
      <c r="T116" s="35"/>
      <c r="U116" s="35"/>
      <c r="V116" s="35"/>
      <c r="W116" s="35"/>
      <c r="X116" s="35"/>
      <c r="Y116" s="35"/>
      <c r="Z116" s="35"/>
      <c r="AA116" s="35"/>
      <c r="AB116" s="35"/>
      <c r="AC116" s="35"/>
      <c r="AD116" s="35"/>
      <c r="AE116" s="35"/>
    </row>
    <row r="117" spans="1:31" s="2" customFormat="1" ht="6.95" customHeight="1">
      <c r="A117" s="35"/>
      <c r="B117" s="55"/>
      <c r="C117" s="56"/>
      <c r="D117" s="56"/>
      <c r="E117" s="56"/>
      <c r="F117" s="56"/>
      <c r="G117" s="56"/>
      <c r="H117" s="56"/>
      <c r="I117" s="56"/>
      <c r="J117" s="56"/>
      <c r="K117" s="56"/>
      <c r="L117" s="52"/>
      <c r="S117" s="35"/>
      <c r="T117" s="35"/>
      <c r="U117" s="35"/>
      <c r="V117" s="35"/>
      <c r="W117" s="35"/>
      <c r="X117" s="35"/>
      <c r="Y117" s="35"/>
      <c r="Z117" s="35"/>
      <c r="AA117" s="35"/>
      <c r="AB117" s="35"/>
      <c r="AC117" s="35"/>
      <c r="AD117" s="35"/>
      <c r="AE117" s="35"/>
    </row>
    <row r="121" spans="1:31" s="2" customFormat="1" ht="6.95" customHeight="1">
      <c r="A121" s="35"/>
      <c r="B121" s="57"/>
      <c r="C121" s="58"/>
      <c r="D121" s="58"/>
      <c r="E121" s="58"/>
      <c r="F121" s="58"/>
      <c r="G121" s="58"/>
      <c r="H121" s="58"/>
      <c r="I121" s="58"/>
      <c r="J121" s="58"/>
      <c r="K121" s="58"/>
      <c r="L121" s="52"/>
      <c r="S121" s="35"/>
      <c r="T121" s="35"/>
      <c r="U121" s="35"/>
      <c r="V121" s="35"/>
      <c r="W121" s="35"/>
      <c r="X121" s="35"/>
      <c r="Y121" s="35"/>
      <c r="Z121" s="35"/>
      <c r="AA121" s="35"/>
      <c r="AB121" s="35"/>
      <c r="AC121" s="35"/>
      <c r="AD121" s="35"/>
      <c r="AE121" s="35"/>
    </row>
    <row r="122" spans="1:31" s="2" customFormat="1" ht="24.95" customHeight="1">
      <c r="A122" s="35"/>
      <c r="B122" s="36"/>
      <c r="C122" s="24" t="s">
        <v>249</v>
      </c>
      <c r="D122" s="37"/>
      <c r="E122" s="37"/>
      <c r="F122" s="37"/>
      <c r="G122" s="37"/>
      <c r="H122" s="37"/>
      <c r="I122" s="37"/>
      <c r="J122" s="37"/>
      <c r="K122" s="37"/>
      <c r="L122" s="52"/>
      <c r="S122" s="35"/>
      <c r="T122" s="35"/>
      <c r="U122" s="35"/>
      <c r="V122" s="35"/>
      <c r="W122" s="35"/>
      <c r="X122" s="35"/>
      <c r="Y122" s="35"/>
      <c r="Z122" s="35"/>
      <c r="AA122" s="35"/>
      <c r="AB122" s="35"/>
      <c r="AC122" s="35"/>
      <c r="AD122" s="35"/>
      <c r="AE122" s="35"/>
    </row>
    <row r="123" spans="1:31" s="2" customFormat="1" ht="6.95" customHeight="1">
      <c r="A123" s="35"/>
      <c r="B123" s="36"/>
      <c r="C123" s="37"/>
      <c r="D123" s="37"/>
      <c r="E123" s="37"/>
      <c r="F123" s="37"/>
      <c r="G123" s="37"/>
      <c r="H123" s="37"/>
      <c r="I123" s="37"/>
      <c r="J123" s="37"/>
      <c r="K123" s="37"/>
      <c r="L123" s="52"/>
      <c r="S123" s="35"/>
      <c r="T123" s="35"/>
      <c r="U123" s="35"/>
      <c r="V123" s="35"/>
      <c r="W123" s="35"/>
      <c r="X123" s="35"/>
      <c r="Y123" s="35"/>
      <c r="Z123" s="35"/>
      <c r="AA123" s="35"/>
      <c r="AB123" s="35"/>
      <c r="AC123" s="35"/>
      <c r="AD123" s="35"/>
      <c r="AE123" s="35"/>
    </row>
    <row r="124" spans="1:31" s="2" customFormat="1" ht="12" customHeight="1">
      <c r="A124" s="35"/>
      <c r="B124" s="36"/>
      <c r="C124" s="30" t="s">
        <v>15</v>
      </c>
      <c r="D124" s="37"/>
      <c r="E124" s="37"/>
      <c r="F124" s="37"/>
      <c r="G124" s="37"/>
      <c r="H124" s="37"/>
      <c r="I124" s="37"/>
      <c r="J124" s="37"/>
      <c r="K124" s="37"/>
      <c r="L124" s="52"/>
      <c r="S124" s="35"/>
      <c r="T124" s="35"/>
      <c r="U124" s="35"/>
      <c r="V124" s="35"/>
      <c r="W124" s="35"/>
      <c r="X124" s="35"/>
      <c r="Y124" s="35"/>
      <c r="Z124" s="35"/>
      <c r="AA124" s="35"/>
      <c r="AB124" s="35"/>
      <c r="AC124" s="35"/>
      <c r="AD124" s="35"/>
      <c r="AE124" s="35"/>
    </row>
    <row r="125" spans="1:31" s="2" customFormat="1" ht="16.5" customHeight="1">
      <c r="A125" s="35"/>
      <c r="B125" s="36"/>
      <c r="C125" s="37"/>
      <c r="D125" s="37"/>
      <c r="E125" s="410" t="str">
        <f>E7</f>
        <v>Modernizace teplárny OB6</v>
      </c>
      <c r="F125" s="411"/>
      <c r="G125" s="411"/>
      <c r="H125" s="411"/>
      <c r="I125" s="37"/>
      <c r="J125" s="37"/>
      <c r="K125" s="37"/>
      <c r="L125" s="52"/>
      <c r="S125" s="35"/>
      <c r="T125" s="35"/>
      <c r="U125" s="35"/>
      <c r="V125" s="35"/>
      <c r="W125" s="35"/>
      <c r="X125" s="35"/>
      <c r="Y125" s="35"/>
      <c r="Z125" s="35"/>
      <c r="AA125" s="35"/>
      <c r="AB125" s="35"/>
      <c r="AC125" s="35"/>
      <c r="AD125" s="35"/>
      <c r="AE125" s="35"/>
    </row>
    <row r="126" spans="1:31" s="1" customFormat="1" ht="12" customHeight="1">
      <c r="B126" s="22"/>
      <c r="C126" s="30" t="s">
        <v>241</v>
      </c>
      <c r="D126" s="23"/>
      <c r="E126" s="23"/>
      <c r="F126" s="23"/>
      <c r="G126" s="23"/>
      <c r="H126" s="23"/>
      <c r="I126" s="23"/>
      <c r="J126" s="23"/>
      <c r="K126" s="23"/>
      <c r="L126" s="21"/>
    </row>
    <row r="127" spans="1:31" s="2" customFormat="1" ht="23.25" customHeight="1">
      <c r="A127" s="35"/>
      <c r="B127" s="36"/>
      <c r="C127" s="37"/>
      <c r="D127" s="37"/>
      <c r="E127" s="410" t="s">
        <v>431</v>
      </c>
      <c r="F127" s="409"/>
      <c r="G127" s="409"/>
      <c r="H127" s="409"/>
      <c r="I127" s="37"/>
      <c r="J127" s="37"/>
      <c r="K127" s="37"/>
      <c r="L127" s="52"/>
      <c r="S127" s="35"/>
      <c r="T127" s="35"/>
      <c r="U127" s="35"/>
      <c r="V127" s="35"/>
      <c r="W127" s="35"/>
      <c r="X127" s="35"/>
      <c r="Y127" s="35"/>
      <c r="Z127" s="35"/>
      <c r="AA127" s="35"/>
      <c r="AB127" s="35"/>
      <c r="AC127" s="35"/>
      <c r="AD127" s="35"/>
      <c r="AE127" s="35"/>
    </row>
    <row r="128" spans="1:31" s="2" customFormat="1" ht="12" customHeight="1">
      <c r="A128" s="35"/>
      <c r="B128" s="36"/>
      <c r="C128" s="30" t="s">
        <v>432</v>
      </c>
      <c r="D128" s="37"/>
      <c r="E128" s="37"/>
      <c r="F128" s="37"/>
      <c r="G128" s="37"/>
      <c r="H128" s="37"/>
      <c r="I128" s="37"/>
      <c r="J128" s="37"/>
      <c r="K128" s="37"/>
      <c r="L128" s="52"/>
      <c r="S128" s="35"/>
      <c r="T128" s="35"/>
      <c r="U128" s="35"/>
      <c r="V128" s="35"/>
      <c r="W128" s="35"/>
      <c r="X128" s="35"/>
      <c r="Y128" s="35"/>
      <c r="Z128" s="35"/>
      <c r="AA128" s="35"/>
      <c r="AB128" s="35"/>
      <c r="AC128" s="35"/>
      <c r="AD128" s="35"/>
      <c r="AE128" s="35"/>
    </row>
    <row r="129" spans="1:65" s="2" customFormat="1" ht="16.5" customHeight="1">
      <c r="A129" s="35"/>
      <c r="B129" s="36"/>
      <c r="C129" s="37"/>
      <c r="D129" s="37"/>
      <c r="E129" s="384" t="str">
        <f>E11</f>
        <v>SO 101-D1.1 - Architektonicko-stavební a konstrukční část</v>
      </c>
      <c r="F129" s="409"/>
      <c r="G129" s="409"/>
      <c r="H129" s="409"/>
      <c r="I129" s="37"/>
      <c r="J129" s="37"/>
      <c r="K129" s="37"/>
      <c r="L129" s="52"/>
      <c r="S129" s="35"/>
      <c r="T129" s="35"/>
      <c r="U129" s="35"/>
      <c r="V129" s="35"/>
      <c r="W129" s="35"/>
      <c r="X129" s="35"/>
      <c r="Y129" s="35"/>
      <c r="Z129" s="35"/>
      <c r="AA129" s="35"/>
      <c r="AB129" s="35"/>
      <c r="AC129" s="35"/>
      <c r="AD129" s="35"/>
      <c r="AE129" s="35"/>
    </row>
    <row r="130" spans="1:65" s="2" customFormat="1" ht="6.95" customHeight="1">
      <c r="A130" s="35"/>
      <c r="B130" s="36"/>
      <c r="C130" s="37"/>
      <c r="D130" s="37"/>
      <c r="E130" s="37"/>
      <c r="F130" s="37"/>
      <c r="G130" s="37"/>
      <c r="H130" s="37"/>
      <c r="I130" s="37"/>
      <c r="J130" s="37"/>
      <c r="K130" s="37"/>
      <c r="L130" s="52"/>
      <c r="S130" s="35"/>
      <c r="T130" s="35"/>
      <c r="U130" s="35"/>
      <c r="V130" s="35"/>
      <c r="W130" s="35"/>
      <c r="X130" s="35"/>
      <c r="Y130" s="35"/>
      <c r="Z130" s="35"/>
      <c r="AA130" s="35"/>
      <c r="AB130" s="35"/>
      <c r="AC130" s="35"/>
      <c r="AD130" s="35"/>
      <c r="AE130" s="35"/>
    </row>
    <row r="131" spans="1:65" s="2" customFormat="1" ht="12" customHeight="1">
      <c r="A131" s="35"/>
      <c r="B131" s="36"/>
      <c r="C131" s="30" t="s">
        <v>19</v>
      </c>
      <c r="D131" s="37"/>
      <c r="E131" s="37"/>
      <c r="F131" s="28" t="str">
        <f>F14</f>
        <v>Mladá Boleslav</v>
      </c>
      <c r="G131" s="37"/>
      <c r="H131" s="37"/>
      <c r="I131" s="30" t="s">
        <v>21</v>
      </c>
      <c r="J131" s="67">
        <f>IF(J14="","",J14)</f>
        <v>45363</v>
      </c>
      <c r="K131" s="37"/>
      <c r="L131" s="52"/>
      <c r="S131" s="35"/>
      <c r="T131" s="35"/>
      <c r="U131" s="35"/>
      <c r="V131" s="35"/>
      <c r="W131" s="35"/>
      <c r="X131" s="35"/>
      <c r="Y131" s="35"/>
      <c r="Z131" s="35"/>
      <c r="AA131" s="35"/>
      <c r="AB131" s="35"/>
      <c r="AC131" s="35"/>
      <c r="AD131" s="35"/>
      <c r="AE131" s="35"/>
    </row>
    <row r="132" spans="1:65" s="2" customFormat="1" ht="6.95" customHeight="1">
      <c r="A132" s="35"/>
      <c r="B132" s="36"/>
      <c r="C132" s="37"/>
      <c r="D132" s="37"/>
      <c r="E132" s="37"/>
      <c r="F132" s="37"/>
      <c r="G132" s="37"/>
      <c r="H132" s="37"/>
      <c r="I132" s="37"/>
      <c r="J132" s="37"/>
      <c r="K132" s="37"/>
      <c r="L132" s="52"/>
      <c r="S132" s="35"/>
      <c r="T132" s="35"/>
      <c r="U132" s="35"/>
      <c r="V132" s="35"/>
      <c r="W132" s="35"/>
      <c r="X132" s="35"/>
      <c r="Y132" s="35"/>
      <c r="Z132" s="35"/>
      <c r="AA132" s="35"/>
      <c r="AB132" s="35"/>
      <c r="AC132" s="35"/>
      <c r="AD132" s="35"/>
      <c r="AE132" s="35"/>
    </row>
    <row r="133" spans="1:65" s="2" customFormat="1" ht="15.2" customHeight="1">
      <c r="A133" s="35"/>
      <c r="B133" s="36"/>
      <c r="C133" s="30" t="s">
        <v>22</v>
      </c>
      <c r="D133" s="37"/>
      <c r="E133" s="37"/>
      <c r="F133" s="28" t="str">
        <f>E17</f>
        <v xml:space="preserve">ŠKO-ENERGO s.r.o. </v>
      </c>
      <c r="G133" s="37"/>
      <c r="H133" s="37"/>
      <c r="I133" s="30" t="s">
        <v>28</v>
      </c>
      <c r="J133" s="33" t="str">
        <f>E23</f>
        <v>AFRY CZ s.r.o.</v>
      </c>
      <c r="K133" s="37"/>
      <c r="L133" s="52"/>
      <c r="S133" s="35"/>
      <c r="T133" s="35"/>
      <c r="U133" s="35"/>
      <c r="V133" s="35"/>
      <c r="W133" s="35"/>
      <c r="X133" s="35"/>
      <c r="Y133" s="35"/>
      <c r="Z133" s="35"/>
      <c r="AA133" s="35"/>
      <c r="AB133" s="35"/>
      <c r="AC133" s="35"/>
      <c r="AD133" s="35"/>
      <c r="AE133" s="35"/>
    </row>
    <row r="134" spans="1:65" s="2" customFormat="1" ht="15.2" customHeight="1">
      <c r="A134" s="35"/>
      <c r="B134" s="36"/>
      <c r="C134" s="30" t="s">
        <v>26</v>
      </c>
      <c r="D134" s="37"/>
      <c r="E134" s="37"/>
      <c r="F134" s="28" t="str">
        <f>IF(E20="","",E20)</f>
        <v>Vyplň údaj</v>
      </c>
      <c r="G134" s="37"/>
      <c r="H134" s="37"/>
      <c r="I134" s="30" t="s">
        <v>31</v>
      </c>
      <c r="J134" s="33" t="str">
        <f>E26</f>
        <v>AFRY CZ s.r.o.</v>
      </c>
      <c r="K134" s="37"/>
      <c r="L134" s="52"/>
      <c r="S134" s="35"/>
      <c r="T134" s="35"/>
      <c r="U134" s="35"/>
      <c r="V134" s="35"/>
      <c r="W134" s="35"/>
      <c r="X134" s="35"/>
      <c r="Y134" s="35"/>
      <c r="Z134" s="35"/>
      <c r="AA134" s="35"/>
      <c r="AB134" s="35"/>
      <c r="AC134" s="35"/>
      <c r="AD134" s="35"/>
      <c r="AE134" s="35"/>
    </row>
    <row r="135" spans="1:65" s="2" customFormat="1" ht="10.35" customHeight="1">
      <c r="A135" s="35"/>
      <c r="B135" s="36"/>
      <c r="C135" s="37"/>
      <c r="D135" s="37"/>
      <c r="E135" s="37"/>
      <c r="F135" s="37"/>
      <c r="G135" s="37"/>
      <c r="H135" s="37"/>
      <c r="I135" s="37"/>
      <c r="J135" s="37"/>
      <c r="K135" s="37"/>
      <c r="L135" s="52"/>
      <c r="S135" s="35"/>
      <c r="T135" s="35"/>
      <c r="U135" s="35"/>
      <c r="V135" s="35"/>
      <c r="W135" s="35"/>
      <c r="X135" s="35"/>
      <c r="Y135" s="35"/>
      <c r="Z135" s="35"/>
      <c r="AA135" s="35"/>
      <c r="AB135" s="35"/>
      <c r="AC135" s="35"/>
      <c r="AD135" s="35"/>
      <c r="AE135" s="35"/>
    </row>
    <row r="136" spans="1:65" s="11" customFormat="1" ht="29.25" customHeight="1">
      <c r="A136" s="163"/>
      <c r="B136" s="164"/>
      <c r="C136" s="165" t="s">
        <v>250</v>
      </c>
      <c r="D136" s="166" t="s">
        <v>55</v>
      </c>
      <c r="E136" s="166" t="s">
        <v>53</v>
      </c>
      <c r="F136" s="166" t="s">
        <v>54</v>
      </c>
      <c r="G136" s="166" t="s">
        <v>251</v>
      </c>
      <c r="H136" s="166" t="s">
        <v>252</v>
      </c>
      <c r="I136" s="166" t="s">
        <v>7632</v>
      </c>
      <c r="J136" s="167" t="s">
        <v>7631</v>
      </c>
      <c r="K136" s="168" t="s">
        <v>253</v>
      </c>
      <c r="L136" s="169"/>
      <c r="M136" s="76" t="s">
        <v>1</v>
      </c>
      <c r="N136" s="77" t="s">
        <v>37</v>
      </c>
      <c r="O136" s="77" t="s">
        <v>254</v>
      </c>
      <c r="P136" s="77" t="s">
        <v>255</v>
      </c>
      <c r="Q136" s="77" t="s">
        <v>256</v>
      </c>
      <c r="R136" s="77" t="s">
        <v>257</v>
      </c>
      <c r="S136" s="77" t="s">
        <v>258</v>
      </c>
      <c r="T136" s="78" t="s">
        <v>259</v>
      </c>
      <c r="U136" s="163"/>
      <c r="V136" s="163"/>
      <c r="W136" s="163"/>
      <c r="X136" s="163"/>
      <c r="Y136" s="163"/>
      <c r="Z136" s="163"/>
      <c r="AA136" s="163"/>
      <c r="AB136" s="163"/>
      <c r="AC136" s="163"/>
      <c r="AD136" s="163"/>
      <c r="AE136" s="163"/>
    </row>
    <row r="137" spans="1:65" s="2" customFormat="1" ht="22.9" customHeight="1">
      <c r="A137" s="35"/>
      <c r="B137" s="36"/>
      <c r="C137" s="83" t="s">
        <v>260</v>
      </c>
      <c r="D137" s="37"/>
      <c r="E137" s="37"/>
      <c r="F137" s="37"/>
      <c r="G137" s="37"/>
      <c r="H137" s="37"/>
      <c r="I137" s="37"/>
      <c r="J137" s="170">
        <f>BK137</f>
        <v>0</v>
      </c>
      <c r="K137" s="37"/>
      <c r="L137" s="40"/>
      <c r="M137" s="79"/>
      <c r="N137" s="171"/>
      <c r="O137" s="80"/>
      <c r="P137" s="172">
        <f>P138+P756</f>
        <v>0</v>
      </c>
      <c r="Q137" s="80"/>
      <c r="R137" s="172">
        <f>R138+R756</f>
        <v>0</v>
      </c>
      <c r="S137" s="80"/>
      <c r="T137" s="173">
        <f>T138+T756</f>
        <v>0</v>
      </c>
      <c r="U137" s="35"/>
      <c r="V137" s="35"/>
      <c r="W137" s="35"/>
      <c r="X137" s="35"/>
      <c r="Y137" s="35"/>
      <c r="Z137" s="35"/>
      <c r="AA137" s="35"/>
      <c r="AB137" s="35"/>
      <c r="AC137" s="35"/>
      <c r="AD137" s="35"/>
      <c r="AE137" s="35"/>
      <c r="AT137" s="18" t="s">
        <v>63</v>
      </c>
      <c r="AU137" s="18" t="s">
        <v>245</v>
      </c>
      <c r="BK137" s="174">
        <f>BK138+BK756</f>
        <v>0</v>
      </c>
    </row>
    <row r="138" spans="1:65" s="12" customFormat="1" ht="25.9" customHeight="1">
      <c r="B138" s="175"/>
      <c r="C138" s="176"/>
      <c r="D138" s="177" t="s">
        <v>63</v>
      </c>
      <c r="E138" s="178" t="s">
        <v>261</v>
      </c>
      <c r="F138" s="178" t="s">
        <v>262</v>
      </c>
      <c r="G138" s="176"/>
      <c r="H138" s="176"/>
      <c r="I138" s="179"/>
      <c r="J138" s="180">
        <f>BK138</f>
        <v>0</v>
      </c>
      <c r="K138" s="176"/>
      <c r="L138" s="181"/>
      <c r="M138" s="182"/>
      <c r="N138" s="183"/>
      <c r="O138" s="183"/>
      <c r="P138" s="184">
        <f>P139+P284+P397+P505+P651+P662+P729+P754</f>
        <v>0</v>
      </c>
      <c r="Q138" s="183"/>
      <c r="R138" s="184">
        <f>R139+R284+R397+R505+R651+R662+R729+R754</f>
        <v>0</v>
      </c>
      <c r="S138" s="183"/>
      <c r="T138" s="185">
        <f>T139+T284+T397+T505+T651+T662+T729+T754</f>
        <v>0</v>
      </c>
      <c r="AR138" s="186" t="s">
        <v>71</v>
      </c>
      <c r="AT138" s="187" t="s">
        <v>63</v>
      </c>
      <c r="AU138" s="187" t="s">
        <v>64</v>
      </c>
      <c r="AY138" s="186" t="s">
        <v>263</v>
      </c>
      <c r="BK138" s="188">
        <f>BK139+BK284+BK397+BK505+BK651+BK662+BK729+BK754</f>
        <v>0</v>
      </c>
    </row>
    <row r="139" spans="1:65" s="12" customFormat="1" ht="22.9" customHeight="1">
      <c r="B139" s="175"/>
      <c r="C139" s="176"/>
      <c r="D139" s="177" t="s">
        <v>63</v>
      </c>
      <c r="E139" s="189" t="s">
        <v>71</v>
      </c>
      <c r="F139" s="189" t="s">
        <v>336</v>
      </c>
      <c r="G139" s="176"/>
      <c r="H139" s="176"/>
      <c r="I139" s="179"/>
      <c r="J139" s="190">
        <f>SUM(J140:J282)</f>
        <v>0</v>
      </c>
      <c r="K139" s="176"/>
      <c r="L139" s="181"/>
      <c r="M139" s="182"/>
      <c r="N139" s="183"/>
      <c r="O139" s="183"/>
      <c r="P139" s="184">
        <f>SUM(P140:P281)</f>
        <v>0</v>
      </c>
      <c r="Q139" s="183"/>
      <c r="R139" s="184">
        <f>SUM(R140:R281)</f>
        <v>0</v>
      </c>
      <c r="S139" s="183"/>
      <c r="T139" s="185">
        <f>SUM(T140:T281)</f>
        <v>0</v>
      </c>
      <c r="AR139" s="186" t="s">
        <v>71</v>
      </c>
      <c r="AT139" s="187" t="s">
        <v>63</v>
      </c>
      <c r="AU139" s="187" t="s">
        <v>71</v>
      </c>
      <c r="AY139" s="186" t="s">
        <v>263</v>
      </c>
      <c r="BK139" s="188">
        <f>SUM(BK140:BK281)</f>
        <v>0</v>
      </c>
    </row>
    <row r="140" spans="1:65" s="2" customFormat="1" ht="24.2" customHeight="1">
      <c r="A140" s="35"/>
      <c r="B140" s="36"/>
      <c r="C140" s="191" t="s">
        <v>71</v>
      </c>
      <c r="D140" s="191" t="s">
        <v>266</v>
      </c>
      <c r="E140" s="192" t="s">
        <v>446</v>
      </c>
      <c r="F140" s="193" t="s">
        <v>447</v>
      </c>
      <c r="G140" s="194" t="s">
        <v>448</v>
      </c>
      <c r="H140" s="195">
        <v>5760</v>
      </c>
      <c r="I140" s="196"/>
      <c r="J140" s="197">
        <f>ROUND(I140*H140,2)</f>
        <v>0</v>
      </c>
      <c r="K140" s="198"/>
      <c r="L140" s="40"/>
      <c r="M140" s="199" t="s">
        <v>1</v>
      </c>
      <c r="N140" s="200" t="s">
        <v>38</v>
      </c>
      <c r="O140" s="72"/>
      <c r="P140" s="201">
        <f>O140*H140</f>
        <v>0</v>
      </c>
      <c r="Q140" s="201">
        <v>0</v>
      </c>
      <c r="R140" s="201">
        <f>Q140*H140</f>
        <v>0</v>
      </c>
      <c r="S140" s="201">
        <v>0</v>
      </c>
      <c r="T140" s="202">
        <f>S140*H140</f>
        <v>0</v>
      </c>
      <c r="U140" s="35"/>
      <c r="V140" s="35"/>
      <c r="W140" s="35"/>
      <c r="X140" s="35"/>
      <c r="Y140" s="35"/>
      <c r="Z140" s="35"/>
      <c r="AA140" s="35"/>
      <c r="AB140" s="35"/>
      <c r="AC140" s="35"/>
      <c r="AD140" s="35"/>
      <c r="AE140" s="35"/>
      <c r="AR140" s="203" t="s">
        <v>270</v>
      </c>
      <c r="AT140" s="203" t="s">
        <v>266</v>
      </c>
      <c r="AU140" s="203" t="s">
        <v>73</v>
      </c>
      <c r="AY140" s="18" t="s">
        <v>263</v>
      </c>
      <c r="BE140" s="204">
        <f>IF(N140="základní",J140,0)</f>
        <v>0</v>
      </c>
      <c r="BF140" s="204">
        <f>IF(N140="snížená",J140,0)</f>
        <v>0</v>
      </c>
      <c r="BG140" s="204">
        <f>IF(N140="zákl. přenesená",J140,0)</f>
        <v>0</v>
      </c>
      <c r="BH140" s="204">
        <f>IF(N140="sníž. přenesená",J140,0)</f>
        <v>0</v>
      </c>
      <c r="BI140" s="204">
        <f>IF(N140="nulová",J140,0)</f>
        <v>0</v>
      </c>
      <c r="BJ140" s="18" t="s">
        <v>71</v>
      </c>
      <c r="BK140" s="204">
        <f>ROUND(I140*H140,2)</f>
        <v>0</v>
      </c>
      <c r="BL140" s="18" t="s">
        <v>270</v>
      </c>
      <c r="BM140" s="203" t="s">
        <v>73</v>
      </c>
    </row>
    <row r="141" spans="1:65" s="16" customFormat="1">
      <c r="B141" s="248"/>
      <c r="C141" s="249"/>
      <c r="D141" s="207" t="s">
        <v>272</v>
      </c>
      <c r="E141" s="250" t="s">
        <v>1</v>
      </c>
      <c r="F141" s="251" t="s">
        <v>449</v>
      </c>
      <c r="G141" s="249"/>
      <c r="H141" s="250" t="s">
        <v>1</v>
      </c>
      <c r="I141" s="252"/>
      <c r="J141" s="249"/>
      <c r="K141" s="249"/>
      <c r="L141" s="253"/>
      <c r="M141" s="254"/>
      <c r="N141" s="255"/>
      <c r="O141" s="255"/>
      <c r="P141" s="255"/>
      <c r="Q141" s="255"/>
      <c r="R141" s="255"/>
      <c r="S141" s="255"/>
      <c r="T141" s="256"/>
      <c r="AT141" s="257" t="s">
        <v>272</v>
      </c>
      <c r="AU141" s="257" t="s">
        <v>73</v>
      </c>
      <c r="AV141" s="16" t="s">
        <v>71</v>
      </c>
      <c r="AW141" s="16" t="s">
        <v>30</v>
      </c>
      <c r="AX141" s="16" t="s">
        <v>64</v>
      </c>
      <c r="AY141" s="257" t="s">
        <v>263</v>
      </c>
    </row>
    <row r="142" spans="1:65" s="13" customFormat="1">
      <c r="B142" s="205"/>
      <c r="C142" s="206"/>
      <c r="D142" s="207" t="s">
        <v>272</v>
      </c>
      <c r="E142" s="208" t="s">
        <v>1</v>
      </c>
      <c r="F142" s="209" t="s">
        <v>450</v>
      </c>
      <c r="G142" s="206"/>
      <c r="H142" s="210">
        <v>5760</v>
      </c>
      <c r="I142" s="211"/>
      <c r="J142" s="206"/>
      <c r="K142" s="206"/>
      <c r="L142" s="212"/>
      <c r="M142" s="213"/>
      <c r="N142" s="214"/>
      <c r="O142" s="214"/>
      <c r="P142" s="214"/>
      <c r="Q142" s="214"/>
      <c r="R142" s="214"/>
      <c r="S142" s="214"/>
      <c r="T142" s="215"/>
      <c r="AT142" s="216" t="s">
        <v>272</v>
      </c>
      <c r="AU142" s="216" t="s">
        <v>73</v>
      </c>
      <c r="AV142" s="13" t="s">
        <v>73</v>
      </c>
      <c r="AW142" s="13" t="s">
        <v>30</v>
      </c>
      <c r="AX142" s="13" t="s">
        <v>64</v>
      </c>
      <c r="AY142" s="216" t="s">
        <v>263</v>
      </c>
    </row>
    <row r="143" spans="1:65" s="15" customFormat="1">
      <c r="B143" s="228"/>
      <c r="C143" s="229"/>
      <c r="D143" s="207" t="s">
        <v>272</v>
      </c>
      <c r="E143" s="230" t="s">
        <v>1</v>
      </c>
      <c r="F143" s="231" t="s">
        <v>280</v>
      </c>
      <c r="G143" s="229"/>
      <c r="H143" s="232">
        <v>5760</v>
      </c>
      <c r="I143" s="233"/>
      <c r="J143" s="229"/>
      <c r="K143" s="229"/>
      <c r="L143" s="234"/>
      <c r="M143" s="235"/>
      <c r="N143" s="236"/>
      <c r="O143" s="236"/>
      <c r="P143" s="236"/>
      <c r="Q143" s="236"/>
      <c r="R143" s="236"/>
      <c r="S143" s="236"/>
      <c r="T143" s="237"/>
      <c r="AT143" s="238" t="s">
        <v>272</v>
      </c>
      <c r="AU143" s="238" t="s">
        <v>73</v>
      </c>
      <c r="AV143" s="15" t="s">
        <v>270</v>
      </c>
      <c r="AW143" s="15" t="s">
        <v>30</v>
      </c>
      <c r="AX143" s="15" t="s">
        <v>71</v>
      </c>
      <c r="AY143" s="238" t="s">
        <v>263</v>
      </c>
    </row>
    <row r="144" spans="1:65" s="2" customFormat="1" ht="24.2" customHeight="1">
      <c r="A144" s="35"/>
      <c r="B144" s="36"/>
      <c r="C144" s="191" t="s">
        <v>73</v>
      </c>
      <c r="D144" s="191" t="s">
        <v>266</v>
      </c>
      <c r="E144" s="192" t="s">
        <v>451</v>
      </c>
      <c r="F144" s="193" t="s">
        <v>452</v>
      </c>
      <c r="G144" s="194" t="s">
        <v>453</v>
      </c>
      <c r="H144" s="195">
        <v>240</v>
      </c>
      <c r="I144" s="196"/>
      <c r="J144" s="197">
        <f>ROUND(I144*H144,2)</f>
        <v>0</v>
      </c>
      <c r="K144" s="198"/>
      <c r="L144" s="40"/>
      <c r="M144" s="199" t="s">
        <v>1</v>
      </c>
      <c r="N144" s="200" t="s">
        <v>38</v>
      </c>
      <c r="O144" s="72"/>
      <c r="P144" s="201">
        <f>O144*H144</f>
        <v>0</v>
      </c>
      <c r="Q144" s="201">
        <v>0</v>
      </c>
      <c r="R144" s="201">
        <f>Q144*H144</f>
        <v>0</v>
      </c>
      <c r="S144" s="201">
        <v>0</v>
      </c>
      <c r="T144" s="202">
        <f>S144*H144</f>
        <v>0</v>
      </c>
      <c r="U144" s="35"/>
      <c r="V144" s="35"/>
      <c r="W144" s="35"/>
      <c r="X144" s="35"/>
      <c r="Y144" s="35"/>
      <c r="Z144" s="35"/>
      <c r="AA144" s="35"/>
      <c r="AB144" s="35"/>
      <c r="AC144" s="35"/>
      <c r="AD144" s="35"/>
      <c r="AE144" s="35"/>
      <c r="AR144" s="203" t="s">
        <v>270</v>
      </c>
      <c r="AT144" s="203" t="s">
        <v>266</v>
      </c>
      <c r="AU144" s="203" t="s">
        <v>73</v>
      </c>
      <c r="AY144" s="18" t="s">
        <v>263</v>
      </c>
      <c r="BE144" s="204">
        <f>IF(N144="základní",J144,0)</f>
        <v>0</v>
      </c>
      <c r="BF144" s="204">
        <f>IF(N144="snížená",J144,0)</f>
        <v>0</v>
      </c>
      <c r="BG144" s="204">
        <f>IF(N144="zákl. přenesená",J144,0)</f>
        <v>0</v>
      </c>
      <c r="BH144" s="204">
        <f>IF(N144="sníž. přenesená",J144,0)</f>
        <v>0</v>
      </c>
      <c r="BI144" s="204">
        <f>IF(N144="nulová",J144,0)</f>
        <v>0</v>
      </c>
      <c r="BJ144" s="18" t="s">
        <v>71</v>
      </c>
      <c r="BK144" s="204">
        <f>ROUND(I144*H144,2)</f>
        <v>0</v>
      </c>
      <c r="BL144" s="18" t="s">
        <v>270</v>
      </c>
      <c r="BM144" s="203" t="s">
        <v>270</v>
      </c>
    </row>
    <row r="145" spans="1:65" s="16" customFormat="1">
      <c r="B145" s="248"/>
      <c r="C145" s="249"/>
      <c r="D145" s="207" t="s">
        <v>272</v>
      </c>
      <c r="E145" s="250" t="s">
        <v>1</v>
      </c>
      <c r="F145" s="251" t="s">
        <v>449</v>
      </c>
      <c r="G145" s="249"/>
      <c r="H145" s="250" t="s">
        <v>1</v>
      </c>
      <c r="I145" s="252"/>
      <c r="J145" s="249"/>
      <c r="K145" s="249"/>
      <c r="L145" s="253"/>
      <c r="M145" s="254"/>
      <c r="N145" s="255"/>
      <c r="O145" s="255"/>
      <c r="P145" s="255"/>
      <c r="Q145" s="255"/>
      <c r="R145" s="255"/>
      <c r="S145" s="255"/>
      <c r="T145" s="256"/>
      <c r="AT145" s="257" t="s">
        <v>272</v>
      </c>
      <c r="AU145" s="257" t="s">
        <v>73</v>
      </c>
      <c r="AV145" s="16" t="s">
        <v>71</v>
      </c>
      <c r="AW145" s="16" t="s">
        <v>30</v>
      </c>
      <c r="AX145" s="16" t="s">
        <v>64</v>
      </c>
      <c r="AY145" s="257" t="s">
        <v>263</v>
      </c>
    </row>
    <row r="146" spans="1:65" s="13" customFormat="1">
      <c r="B146" s="205"/>
      <c r="C146" s="206"/>
      <c r="D146" s="207" t="s">
        <v>272</v>
      </c>
      <c r="E146" s="208" t="s">
        <v>1</v>
      </c>
      <c r="F146" s="209" t="s">
        <v>454</v>
      </c>
      <c r="G146" s="206"/>
      <c r="H146" s="210">
        <v>240</v>
      </c>
      <c r="I146" s="211"/>
      <c r="J146" s="206"/>
      <c r="K146" s="206"/>
      <c r="L146" s="212"/>
      <c r="M146" s="213"/>
      <c r="N146" s="214"/>
      <c r="O146" s="214"/>
      <c r="P146" s="214"/>
      <c r="Q146" s="214"/>
      <c r="R146" s="214"/>
      <c r="S146" s="214"/>
      <c r="T146" s="215"/>
      <c r="AT146" s="216" t="s">
        <v>272</v>
      </c>
      <c r="AU146" s="216" t="s">
        <v>73</v>
      </c>
      <c r="AV146" s="13" t="s">
        <v>73</v>
      </c>
      <c r="AW146" s="13" t="s">
        <v>30</v>
      </c>
      <c r="AX146" s="13" t="s">
        <v>64</v>
      </c>
      <c r="AY146" s="216" t="s">
        <v>263</v>
      </c>
    </row>
    <row r="147" spans="1:65" s="15" customFormat="1">
      <c r="B147" s="228"/>
      <c r="C147" s="229"/>
      <c r="D147" s="207" t="s">
        <v>272</v>
      </c>
      <c r="E147" s="230" t="s">
        <v>1</v>
      </c>
      <c r="F147" s="231" t="s">
        <v>280</v>
      </c>
      <c r="G147" s="229"/>
      <c r="H147" s="232">
        <v>240</v>
      </c>
      <c r="I147" s="233"/>
      <c r="J147" s="229"/>
      <c r="K147" s="229"/>
      <c r="L147" s="234"/>
      <c r="M147" s="235"/>
      <c r="N147" s="236"/>
      <c r="O147" s="236"/>
      <c r="P147" s="236"/>
      <c r="Q147" s="236"/>
      <c r="R147" s="236"/>
      <c r="S147" s="236"/>
      <c r="T147" s="237"/>
      <c r="AT147" s="238" t="s">
        <v>272</v>
      </c>
      <c r="AU147" s="238" t="s">
        <v>73</v>
      </c>
      <c r="AV147" s="15" t="s">
        <v>270</v>
      </c>
      <c r="AW147" s="15" t="s">
        <v>30</v>
      </c>
      <c r="AX147" s="15" t="s">
        <v>71</v>
      </c>
      <c r="AY147" s="238" t="s">
        <v>263</v>
      </c>
    </row>
    <row r="148" spans="1:65" s="2" customFormat="1" ht="24.2" customHeight="1">
      <c r="A148" s="35"/>
      <c r="B148" s="36"/>
      <c r="C148" s="191" t="s">
        <v>276</v>
      </c>
      <c r="D148" s="191" t="s">
        <v>266</v>
      </c>
      <c r="E148" s="192" t="s">
        <v>455</v>
      </c>
      <c r="F148" s="193" t="s">
        <v>456</v>
      </c>
      <c r="G148" s="194" t="s">
        <v>269</v>
      </c>
      <c r="H148" s="195">
        <v>3000</v>
      </c>
      <c r="I148" s="196"/>
      <c r="J148" s="197">
        <f>ROUND(I148*H148,2)</f>
        <v>0</v>
      </c>
      <c r="K148" s="198"/>
      <c r="L148" s="40"/>
      <c r="M148" s="199" t="s">
        <v>1</v>
      </c>
      <c r="N148" s="200" t="s">
        <v>38</v>
      </c>
      <c r="O148" s="72"/>
      <c r="P148" s="201">
        <f>O148*H148</f>
        <v>0</v>
      </c>
      <c r="Q148" s="201">
        <v>0</v>
      </c>
      <c r="R148" s="201">
        <f>Q148*H148</f>
        <v>0</v>
      </c>
      <c r="S148" s="201">
        <v>0</v>
      </c>
      <c r="T148" s="202">
        <f>S148*H148</f>
        <v>0</v>
      </c>
      <c r="U148" s="35"/>
      <c r="V148" s="35"/>
      <c r="W148" s="35"/>
      <c r="X148" s="35"/>
      <c r="Y148" s="35"/>
      <c r="Z148" s="35"/>
      <c r="AA148" s="35"/>
      <c r="AB148" s="35"/>
      <c r="AC148" s="35"/>
      <c r="AD148" s="35"/>
      <c r="AE148" s="35"/>
      <c r="AR148" s="203" t="s">
        <v>270</v>
      </c>
      <c r="AT148" s="203" t="s">
        <v>266</v>
      </c>
      <c r="AU148" s="203" t="s">
        <v>73</v>
      </c>
      <c r="AY148" s="18" t="s">
        <v>263</v>
      </c>
      <c r="BE148" s="204">
        <f>IF(N148="základní",J148,0)</f>
        <v>0</v>
      </c>
      <c r="BF148" s="204">
        <f>IF(N148="snížená",J148,0)</f>
        <v>0</v>
      </c>
      <c r="BG148" s="204">
        <f>IF(N148="zákl. přenesená",J148,0)</f>
        <v>0</v>
      </c>
      <c r="BH148" s="204">
        <f>IF(N148="sníž. přenesená",J148,0)</f>
        <v>0</v>
      </c>
      <c r="BI148" s="204">
        <f>IF(N148="nulová",J148,0)</f>
        <v>0</v>
      </c>
      <c r="BJ148" s="18" t="s">
        <v>71</v>
      </c>
      <c r="BK148" s="204">
        <f>ROUND(I148*H148,2)</f>
        <v>0</v>
      </c>
      <c r="BL148" s="18" t="s">
        <v>270</v>
      </c>
      <c r="BM148" s="203" t="s">
        <v>304</v>
      </c>
    </row>
    <row r="149" spans="1:65" s="13" customFormat="1">
      <c r="B149" s="205"/>
      <c r="C149" s="206"/>
      <c r="D149" s="207" t="s">
        <v>272</v>
      </c>
      <c r="E149" s="208" t="s">
        <v>1</v>
      </c>
      <c r="F149" s="209" t="s">
        <v>457</v>
      </c>
      <c r="G149" s="206"/>
      <c r="H149" s="210">
        <v>3000</v>
      </c>
      <c r="I149" s="211"/>
      <c r="J149" s="206"/>
      <c r="K149" s="206"/>
      <c r="L149" s="212"/>
      <c r="M149" s="213"/>
      <c r="N149" s="214"/>
      <c r="O149" s="214"/>
      <c r="P149" s="214"/>
      <c r="Q149" s="214"/>
      <c r="R149" s="214"/>
      <c r="S149" s="214"/>
      <c r="T149" s="215"/>
      <c r="AT149" s="216" t="s">
        <v>272</v>
      </c>
      <c r="AU149" s="216" t="s">
        <v>73</v>
      </c>
      <c r="AV149" s="13" t="s">
        <v>73</v>
      </c>
      <c r="AW149" s="13" t="s">
        <v>30</v>
      </c>
      <c r="AX149" s="13" t="s">
        <v>64</v>
      </c>
      <c r="AY149" s="216" t="s">
        <v>263</v>
      </c>
    </row>
    <row r="150" spans="1:65" s="15" customFormat="1">
      <c r="B150" s="228"/>
      <c r="C150" s="229"/>
      <c r="D150" s="207" t="s">
        <v>272</v>
      </c>
      <c r="E150" s="230" t="s">
        <v>1</v>
      </c>
      <c r="F150" s="231" t="s">
        <v>280</v>
      </c>
      <c r="G150" s="229"/>
      <c r="H150" s="232">
        <v>3000</v>
      </c>
      <c r="I150" s="233"/>
      <c r="J150" s="229"/>
      <c r="K150" s="229"/>
      <c r="L150" s="234"/>
      <c r="M150" s="235"/>
      <c r="N150" s="236"/>
      <c r="O150" s="236"/>
      <c r="P150" s="236"/>
      <c r="Q150" s="236"/>
      <c r="R150" s="236"/>
      <c r="S150" s="236"/>
      <c r="T150" s="237"/>
      <c r="AT150" s="238" t="s">
        <v>272</v>
      </c>
      <c r="AU150" s="238" t="s">
        <v>73</v>
      </c>
      <c r="AV150" s="15" t="s">
        <v>270</v>
      </c>
      <c r="AW150" s="15" t="s">
        <v>30</v>
      </c>
      <c r="AX150" s="15" t="s">
        <v>71</v>
      </c>
      <c r="AY150" s="238" t="s">
        <v>263</v>
      </c>
    </row>
    <row r="151" spans="1:65" s="2" customFormat="1" ht="33" customHeight="1">
      <c r="A151" s="35"/>
      <c r="B151" s="36"/>
      <c r="C151" s="191" t="s">
        <v>270</v>
      </c>
      <c r="D151" s="191" t="s">
        <v>266</v>
      </c>
      <c r="E151" s="192" t="s">
        <v>458</v>
      </c>
      <c r="F151" s="193" t="s">
        <v>459</v>
      </c>
      <c r="G151" s="194" t="s">
        <v>300</v>
      </c>
      <c r="H151" s="195">
        <v>8329.6640000000007</v>
      </c>
      <c r="I151" s="196"/>
      <c r="J151" s="197">
        <f>ROUND(I151*H151,2)</f>
        <v>0</v>
      </c>
      <c r="K151" s="198"/>
      <c r="L151" s="40"/>
      <c r="M151" s="199" t="s">
        <v>1</v>
      </c>
      <c r="N151" s="200" t="s">
        <v>38</v>
      </c>
      <c r="O151" s="72"/>
      <c r="P151" s="201">
        <f>O151*H151</f>
        <v>0</v>
      </c>
      <c r="Q151" s="201">
        <v>0</v>
      </c>
      <c r="R151" s="201">
        <f>Q151*H151</f>
        <v>0</v>
      </c>
      <c r="S151" s="201">
        <v>0</v>
      </c>
      <c r="T151" s="202">
        <f>S151*H151</f>
        <v>0</v>
      </c>
      <c r="U151" s="35"/>
      <c r="V151" s="35"/>
      <c r="W151" s="35"/>
      <c r="X151" s="35"/>
      <c r="Y151" s="35"/>
      <c r="Z151" s="35"/>
      <c r="AA151" s="35"/>
      <c r="AB151" s="35"/>
      <c r="AC151" s="35"/>
      <c r="AD151" s="35"/>
      <c r="AE151" s="35"/>
      <c r="AR151" s="203" t="s">
        <v>270</v>
      </c>
      <c r="AT151" s="203" t="s">
        <v>266</v>
      </c>
      <c r="AU151" s="203" t="s">
        <v>73</v>
      </c>
      <c r="AY151" s="18" t="s">
        <v>263</v>
      </c>
      <c r="BE151" s="204">
        <f>IF(N151="základní",J151,0)</f>
        <v>0</v>
      </c>
      <c r="BF151" s="204">
        <f>IF(N151="snížená",J151,0)</f>
        <v>0</v>
      </c>
      <c r="BG151" s="204">
        <f>IF(N151="zákl. přenesená",J151,0)</f>
        <v>0</v>
      </c>
      <c r="BH151" s="204">
        <f>IF(N151="sníž. přenesená",J151,0)</f>
        <v>0</v>
      </c>
      <c r="BI151" s="204">
        <f>IF(N151="nulová",J151,0)</f>
        <v>0</v>
      </c>
      <c r="BJ151" s="18" t="s">
        <v>71</v>
      </c>
      <c r="BK151" s="204">
        <f>ROUND(I151*H151,2)</f>
        <v>0</v>
      </c>
      <c r="BL151" s="18" t="s">
        <v>270</v>
      </c>
      <c r="BM151" s="203" t="s">
        <v>314</v>
      </c>
    </row>
    <row r="152" spans="1:65" s="13" customFormat="1">
      <c r="B152" s="205"/>
      <c r="C152" s="206"/>
      <c r="D152" s="207" t="s">
        <v>272</v>
      </c>
      <c r="E152" s="208" t="s">
        <v>1</v>
      </c>
      <c r="F152" s="209" t="s">
        <v>460</v>
      </c>
      <c r="G152" s="206"/>
      <c r="H152" s="210">
        <v>8329.6640000000007</v>
      </c>
      <c r="I152" s="211"/>
      <c r="J152" s="206"/>
      <c r="K152" s="206"/>
      <c r="L152" s="212"/>
      <c r="M152" s="213"/>
      <c r="N152" s="214"/>
      <c r="O152" s="214"/>
      <c r="P152" s="214"/>
      <c r="Q152" s="214"/>
      <c r="R152" s="214"/>
      <c r="S152" s="214"/>
      <c r="T152" s="215"/>
      <c r="AT152" s="216" t="s">
        <v>272</v>
      </c>
      <c r="AU152" s="216" t="s">
        <v>73</v>
      </c>
      <c r="AV152" s="13" t="s">
        <v>73</v>
      </c>
      <c r="AW152" s="13" t="s">
        <v>30</v>
      </c>
      <c r="AX152" s="13" t="s">
        <v>64</v>
      </c>
      <c r="AY152" s="216" t="s">
        <v>263</v>
      </c>
    </row>
    <row r="153" spans="1:65" s="15" customFormat="1">
      <c r="B153" s="228"/>
      <c r="C153" s="229"/>
      <c r="D153" s="207" t="s">
        <v>272</v>
      </c>
      <c r="E153" s="230" t="s">
        <v>1</v>
      </c>
      <c r="F153" s="231" t="s">
        <v>280</v>
      </c>
      <c r="G153" s="229"/>
      <c r="H153" s="232">
        <v>8329.6640000000007</v>
      </c>
      <c r="I153" s="233"/>
      <c r="J153" s="229"/>
      <c r="K153" s="229"/>
      <c r="L153" s="234"/>
      <c r="M153" s="235"/>
      <c r="N153" s="236"/>
      <c r="O153" s="236"/>
      <c r="P153" s="236"/>
      <c r="Q153" s="236"/>
      <c r="R153" s="236"/>
      <c r="S153" s="236"/>
      <c r="T153" s="237"/>
      <c r="AT153" s="238" t="s">
        <v>272</v>
      </c>
      <c r="AU153" s="238" t="s">
        <v>73</v>
      </c>
      <c r="AV153" s="15" t="s">
        <v>270</v>
      </c>
      <c r="AW153" s="15" t="s">
        <v>30</v>
      </c>
      <c r="AX153" s="15" t="s">
        <v>71</v>
      </c>
      <c r="AY153" s="238" t="s">
        <v>263</v>
      </c>
    </row>
    <row r="154" spans="1:65" s="2" customFormat="1" ht="33" customHeight="1">
      <c r="A154" s="35"/>
      <c r="B154" s="36"/>
      <c r="C154" s="191" t="s">
        <v>297</v>
      </c>
      <c r="D154" s="191" t="s">
        <v>266</v>
      </c>
      <c r="E154" s="192" t="s">
        <v>461</v>
      </c>
      <c r="F154" s="193" t="s">
        <v>462</v>
      </c>
      <c r="G154" s="194" t="s">
        <v>300</v>
      </c>
      <c r="H154" s="195">
        <v>3569.8560000000002</v>
      </c>
      <c r="I154" s="196"/>
      <c r="J154" s="197">
        <f>ROUND(I154*H154,2)</f>
        <v>0</v>
      </c>
      <c r="K154" s="198"/>
      <c r="L154" s="40"/>
      <c r="M154" s="199" t="s">
        <v>1</v>
      </c>
      <c r="N154" s="200" t="s">
        <v>38</v>
      </c>
      <c r="O154" s="72"/>
      <c r="P154" s="201">
        <f>O154*H154</f>
        <v>0</v>
      </c>
      <c r="Q154" s="201">
        <v>0</v>
      </c>
      <c r="R154" s="201">
        <f>Q154*H154</f>
        <v>0</v>
      </c>
      <c r="S154" s="201">
        <v>0</v>
      </c>
      <c r="T154" s="202">
        <f>S154*H154</f>
        <v>0</v>
      </c>
      <c r="U154" s="35"/>
      <c r="V154" s="35"/>
      <c r="W154" s="35"/>
      <c r="X154" s="35"/>
      <c r="Y154" s="35"/>
      <c r="Z154" s="35"/>
      <c r="AA154" s="35"/>
      <c r="AB154" s="35"/>
      <c r="AC154" s="35"/>
      <c r="AD154" s="35"/>
      <c r="AE154" s="35"/>
      <c r="AR154" s="203" t="s">
        <v>270</v>
      </c>
      <c r="AT154" s="203" t="s">
        <v>266</v>
      </c>
      <c r="AU154" s="203" t="s">
        <v>73</v>
      </c>
      <c r="AY154" s="18" t="s">
        <v>263</v>
      </c>
      <c r="BE154" s="204">
        <f>IF(N154="základní",J154,0)</f>
        <v>0</v>
      </c>
      <c r="BF154" s="204">
        <f>IF(N154="snížená",J154,0)</f>
        <v>0</v>
      </c>
      <c r="BG154" s="204">
        <f>IF(N154="zákl. přenesená",J154,0)</f>
        <v>0</v>
      </c>
      <c r="BH154" s="204">
        <f>IF(N154="sníž. přenesená",J154,0)</f>
        <v>0</v>
      </c>
      <c r="BI154" s="204">
        <f>IF(N154="nulová",J154,0)</f>
        <v>0</v>
      </c>
      <c r="BJ154" s="18" t="s">
        <v>71</v>
      </c>
      <c r="BK154" s="204">
        <f>ROUND(I154*H154,2)</f>
        <v>0</v>
      </c>
      <c r="BL154" s="18" t="s">
        <v>270</v>
      </c>
      <c r="BM154" s="203" t="s">
        <v>322</v>
      </c>
    </row>
    <row r="155" spans="1:65" s="13" customFormat="1">
      <c r="B155" s="205"/>
      <c r="C155" s="206"/>
      <c r="D155" s="207" t="s">
        <v>272</v>
      </c>
      <c r="E155" s="208" t="s">
        <v>1</v>
      </c>
      <c r="F155" s="209" t="s">
        <v>463</v>
      </c>
      <c r="G155" s="206"/>
      <c r="H155" s="210">
        <v>3569.8560000000002</v>
      </c>
      <c r="I155" s="211"/>
      <c r="J155" s="206"/>
      <c r="K155" s="206"/>
      <c r="L155" s="212"/>
      <c r="M155" s="213"/>
      <c r="N155" s="214"/>
      <c r="O155" s="214"/>
      <c r="P155" s="214"/>
      <c r="Q155" s="214"/>
      <c r="R155" s="214"/>
      <c r="S155" s="214"/>
      <c r="T155" s="215"/>
      <c r="AT155" s="216" t="s">
        <v>272</v>
      </c>
      <c r="AU155" s="216" t="s">
        <v>73</v>
      </c>
      <c r="AV155" s="13" t="s">
        <v>73</v>
      </c>
      <c r="AW155" s="13" t="s">
        <v>30</v>
      </c>
      <c r="AX155" s="13" t="s">
        <v>64</v>
      </c>
      <c r="AY155" s="216" t="s">
        <v>263</v>
      </c>
    </row>
    <row r="156" spans="1:65" s="15" customFormat="1">
      <c r="B156" s="228"/>
      <c r="C156" s="229"/>
      <c r="D156" s="207" t="s">
        <v>272</v>
      </c>
      <c r="E156" s="230" t="s">
        <v>1</v>
      </c>
      <c r="F156" s="231" t="s">
        <v>280</v>
      </c>
      <c r="G156" s="229"/>
      <c r="H156" s="232">
        <v>3569.8560000000002</v>
      </c>
      <c r="I156" s="233"/>
      <c r="J156" s="229"/>
      <c r="K156" s="229"/>
      <c r="L156" s="234"/>
      <c r="M156" s="235"/>
      <c r="N156" s="236"/>
      <c r="O156" s="236"/>
      <c r="P156" s="236"/>
      <c r="Q156" s="236"/>
      <c r="R156" s="236"/>
      <c r="S156" s="236"/>
      <c r="T156" s="237"/>
      <c r="AT156" s="238" t="s">
        <v>272</v>
      </c>
      <c r="AU156" s="238" t="s">
        <v>73</v>
      </c>
      <c r="AV156" s="15" t="s">
        <v>270</v>
      </c>
      <c r="AW156" s="15" t="s">
        <v>30</v>
      </c>
      <c r="AX156" s="15" t="s">
        <v>71</v>
      </c>
      <c r="AY156" s="238" t="s">
        <v>263</v>
      </c>
    </row>
    <row r="157" spans="1:65" s="2" customFormat="1" ht="24.2" customHeight="1">
      <c r="A157" s="35"/>
      <c r="B157" s="36"/>
      <c r="C157" s="191" t="s">
        <v>304</v>
      </c>
      <c r="D157" s="191" t="s">
        <v>266</v>
      </c>
      <c r="E157" s="192" t="s">
        <v>464</v>
      </c>
      <c r="F157" s="193" t="s">
        <v>465</v>
      </c>
      <c r="G157" s="194" t="s">
        <v>269</v>
      </c>
      <c r="H157" s="195">
        <v>2108.7060000000001</v>
      </c>
      <c r="I157" s="196"/>
      <c r="J157" s="197">
        <f>ROUND(I157*H157,2)</f>
        <v>0</v>
      </c>
      <c r="K157" s="198"/>
      <c r="L157" s="40"/>
      <c r="M157" s="199" t="s">
        <v>1</v>
      </c>
      <c r="N157" s="200" t="s">
        <v>38</v>
      </c>
      <c r="O157" s="72"/>
      <c r="P157" s="201">
        <f>O157*H157</f>
        <v>0</v>
      </c>
      <c r="Q157" s="201">
        <v>0</v>
      </c>
      <c r="R157" s="201">
        <f>Q157*H157</f>
        <v>0</v>
      </c>
      <c r="S157" s="201">
        <v>0</v>
      </c>
      <c r="T157" s="202">
        <f>S157*H157</f>
        <v>0</v>
      </c>
      <c r="U157" s="35"/>
      <c r="V157" s="35"/>
      <c r="W157" s="35"/>
      <c r="X157" s="35"/>
      <c r="Y157" s="35"/>
      <c r="Z157" s="35"/>
      <c r="AA157" s="35"/>
      <c r="AB157" s="35"/>
      <c r="AC157" s="35"/>
      <c r="AD157" s="35"/>
      <c r="AE157" s="35"/>
      <c r="AR157" s="203" t="s">
        <v>270</v>
      </c>
      <c r="AT157" s="203" t="s">
        <v>266</v>
      </c>
      <c r="AU157" s="203" t="s">
        <v>73</v>
      </c>
      <c r="AY157" s="18" t="s">
        <v>263</v>
      </c>
      <c r="BE157" s="204">
        <f>IF(N157="základní",J157,0)</f>
        <v>0</v>
      </c>
      <c r="BF157" s="204">
        <f>IF(N157="snížená",J157,0)</f>
        <v>0</v>
      </c>
      <c r="BG157" s="204">
        <f>IF(N157="zákl. přenesená",J157,0)</f>
        <v>0</v>
      </c>
      <c r="BH157" s="204">
        <f>IF(N157="sníž. přenesená",J157,0)</f>
        <v>0</v>
      </c>
      <c r="BI157" s="204">
        <f>IF(N157="nulová",J157,0)</f>
        <v>0</v>
      </c>
      <c r="BJ157" s="18" t="s">
        <v>71</v>
      </c>
      <c r="BK157" s="204">
        <f>ROUND(I157*H157,2)</f>
        <v>0</v>
      </c>
      <c r="BL157" s="18" t="s">
        <v>270</v>
      </c>
      <c r="BM157" s="203" t="s">
        <v>8</v>
      </c>
    </row>
    <row r="158" spans="1:65" s="16" customFormat="1">
      <c r="B158" s="248"/>
      <c r="C158" s="249"/>
      <c r="D158" s="207" t="s">
        <v>272</v>
      </c>
      <c r="E158" s="250" t="s">
        <v>1</v>
      </c>
      <c r="F158" s="251" t="s">
        <v>466</v>
      </c>
      <c r="G158" s="249"/>
      <c r="H158" s="250" t="s">
        <v>1</v>
      </c>
      <c r="I158" s="252"/>
      <c r="J158" s="249"/>
      <c r="K158" s="249"/>
      <c r="L158" s="253"/>
      <c r="M158" s="254"/>
      <c r="N158" s="255"/>
      <c r="O158" s="255"/>
      <c r="P158" s="255"/>
      <c r="Q158" s="255"/>
      <c r="R158" s="255"/>
      <c r="S158" s="255"/>
      <c r="T158" s="256"/>
      <c r="AT158" s="257" t="s">
        <v>272</v>
      </c>
      <c r="AU158" s="257" t="s">
        <v>73</v>
      </c>
      <c r="AV158" s="16" t="s">
        <v>71</v>
      </c>
      <c r="AW158" s="16" t="s">
        <v>30</v>
      </c>
      <c r="AX158" s="16" t="s">
        <v>64</v>
      </c>
      <c r="AY158" s="257" t="s">
        <v>263</v>
      </c>
    </row>
    <row r="159" spans="1:65" s="16" customFormat="1">
      <c r="B159" s="248"/>
      <c r="C159" s="249"/>
      <c r="D159" s="207" t="s">
        <v>272</v>
      </c>
      <c r="E159" s="250" t="s">
        <v>1</v>
      </c>
      <c r="F159" s="251" t="s">
        <v>467</v>
      </c>
      <c r="G159" s="249"/>
      <c r="H159" s="250" t="s">
        <v>1</v>
      </c>
      <c r="I159" s="252"/>
      <c r="J159" s="249"/>
      <c r="K159" s="249"/>
      <c r="L159" s="253"/>
      <c r="M159" s="254"/>
      <c r="N159" s="255"/>
      <c r="O159" s="255"/>
      <c r="P159" s="255"/>
      <c r="Q159" s="255"/>
      <c r="R159" s="255"/>
      <c r="S159" s="255"/>
      <c r="T159" s="256"/>
      <c r="AT159" s="257" t="s">
        <v>272</v>
      </c>
      <c r="AU159" s="257" t="s">
        <v>73</v>
      </c>
      <c r="AV159" s="16" t="s">
        <v>71</v>
      </c>
      <c r="AW159" s="16" t="s">
        <v>30</v>
      </c>
      <c r="AX159" s="16" t="s">
        <v>64</v>
      </c>
      <c r="AY159" s="257" t="s">
        <v>263</v>
      </c>
    </row>
    <row r="160" spans="1:65" s="13" customFormat="1">
      <c r="B160" s="205"/>
      <c r="C160" s="206"/>
      <c r="D160" s="207" t="s">
        <v>272</v>
      </c>
      <c r="E160" s="208" t="s">
        <v>1</v>
      </c>
      <c r="F160" s="209" t="s">
        <v>468</v>
      </c>
      <c r="G160" s="206"/>
      <c r="H160" s="210">
        <v>397.40600000000001</v>
      </c>
      <c r="I160" s="211"/>
      <c r="J160" s="206"/>
      <c r="K160" s="206"/>
      <c r="L160" s="212"/>
      <c r="M160" s="213"/>
      <c r="N160" s="214"/>
      <c r="O160" s="214"/>
      <c r="P160" s="214"/>
      <c r="Q160" s="214"/>
      <c r="R160" s="214"/>
      <c r="S160" s="214"/>
      <c r="T160" s="215"/>
      <c r="AT160" s="216" t="s">
        <v>272</v>
      </c>
      <c r="AU160" s="216" t="s">
        <v>73</v>
      </c>
      <c r="AV160" s="13" t="s">
        <v>73</v>
      </c>
      <c r="AW160" s="13" t="s">
        <v>30</v>
      </c>
      <c r="AX160" s="13" t="s">
        <v>64</v>
      </c>
      <c r="AY160" s="216" t="s">
        <v>263</v>
      </c>
    </row>
    <row r="161" spans="2:51" s="16" customFormat="1">
      <c r="B161" s="248"/>
      <c r="C161" s="249"/>
      <c r="D161" s="207" t="s">
        <v>272</v>
      </c>
      <c r="E161" s="250" t="s">
        <v>1</v>
      </c>
      <c r="F161" s="251" t="s">
        <v>469</v>
      </c>
      <c r="G161" s="249"/>
      <c r="H161" s="250" t="s">
        <v>1</v>
      </c>
      <c r="I161" s="252"/>
      <c r="J161" s="249"/>
      <c r="K161" s="249"/>
      <c r="L161" s="253"/>
      <c r="M161" s="254"/>
      <c r="N161" s="255"/>
      <c r="O161" s="255"/>
      <c r="P161" s="255"/>
      <c r="Q161" s="255"/>
      <c r="R161" s="255"/>
      <c r="S161" s="255"/>
      <c r="T161" s="256"/>
      <c r="AT161" s="257" t="s">
        <v>272</v>
      </c>
      <c r="AU161" s="257" t="s">
        <v>73</v>
      </c>
      <c r="AV161" s="16" t="s">
        <v>71</v>
      </c>
      <c r="AW161" s="16" t="s">
        <v>30</v>
      </c>
      <c r="AX161" s="16" t="s">
        <v>64</v>
      </c>
      <c r="AY161" s="257" t="s">
        <v>263</v>
      </c>
    </row>
    <row r="162" spans="2:51" s="13" customFormat="1">
      <c r="B162" s="205"/>
      <c r="C162" s="206"/>
      <c r="D162" s="207" t="s">
        <v>272</v>
      </c>
      <c r="E162" s="208" t="s">
        <v>1</v>
      </c>
      <c r="F162" s="209" t="s">
        <v>470</v>
      </c>
      <c r="G162" s="206"/>
      <c r="H162" s="210">
        <v>379.8</v>
      </c>
      <c r="I162" s="211"/>
      <c r="J162" s="206"/>
      <c r="K162" s="206"/>
      <c r="L162" s="212"/>
      <c r="M162" s="213"/>
      <c r="N162" s="214"/>
      <c r="O162" s="214"/>
      <c r="P162" s="214"/>
      <c r="Q162" s="214"/>
      <c r="R162" s="214"/>
      <c r="S162" s="214"/>
      <c r="T162" s="215"/>
      <c r="AT162" s="216" t="s">
        <v>272</v>
      </c>
      <c r="AU162" s="216" t="s">
        <v>73</v>
      </c>
      <c r="AV162" s="13" t="s">
        <v>73</v>
      </c>
      <c r="AW162" s="13" t="s">
        <v>30</v>
      </c>
      <c r="AX162" s="13" t="s">
        <v>64</v>
      </c>
      <c r="AY162" s="216" t="s">
        <v>263</v>
      </c>
    </row>
    <row r="163" spans="2:51" s="16" customFormat="1">
      <c r="B163" s="248"/>
      <c r="C163" s="249"/>
      <c r="D163" s="207" t="s">
        <v>272</v>
      </c>
      <c r="E163" s="250" t="s">
        <v>1</v>
      </c>
      <c r="F163" s="251" t="s">
        <v>471</v>
      </c>
      <c r="G163" s="249"/>
      <c r="H163" s="250" t="s">
        <v>1</v>
      </c>
      <c r="I163" s="252"/>
      <c r="J163" s="249"/>
      <c r="K163" s="249"/>
      <c r="L163" s="253"/>
      <c r="M163" s="254"/>
      <c r="N163" s="255"/>
      <c r="O163" s="255"/>
      <c r="P163" s="255"/>
      <c r="Q163" s="255"/>
      <c r="R163" s="255"/>
      <c r="S163" s="255"/>
      <c r="T163" s="256"/>
      <c r="AT163" s="257" t="s">
        <v>272</v>
      </c>
      <c r="AU163" s="257" t="s">
        <v>73</v>
      </c>
      <c r="AV163" s="16" t="s">
        <v>71</v>
      </c>
      <c r="AW163" s="16" t="s">
        <v>30</v>
      </c>
      <c r="AX163" s="16" t="s">
        <v>64</v>
      </c>
      <c r="AY163" s="257" t="s">
        <v>263</v>
      </c>
    </row>
    <row r="164" spans="2:51" s="13" customFormat="1">
      <c r="B164" s="205"/>
      <c r="C164" s="206"/>
      <c r="D164" s="207" t="s">
        <v>272</v>
      </c>
      <c r="E164" s="208" t="s">
        <v>1</v>
      </c>
      <c r="F164" s="209" t="s">
        <v>472</v>
      </c>
      <c r="G164" s="206"/>
      <c r="H164" s="210">
        <v>100.02</v>
      </c>
      <c r="I164" s="211"/>
      <c r="J164" s="206"/>
      <c r="K164" s="206"/>
      <c r="L164" s="212"/>
      <c r="M164" s="213"/>
      <c r="N164" s="214"/>
      <c r="O164" s="214"/>
      <c r="P164" s="214"/>
      <c r="Q164" s="214"/>
      <c r="R164" s="214"/>
      <c r="S164" s="214"/>
      <c r="T164" s="215"/>
      <c r="AT164" s="216" t="s">
        <v>272</v>
      </c>
      <c r="AU164" s="216" t="s">
        <v>73</v>
      </c>
      <c r="AV164" s="13" t="s">
        <v>73</v>
      </c>
      <c r="AW164" s="13" t="s">
        <v>30</v>
      </c>
      <c r="AX164" s="13" t="s">
        <v>64</v>
      </c>
      <c r="AY164" s="216" t="s">
        <v>263</v>
      </c>
    </row>
    <row r="165" spans="2:51" s="16" customFormat="1">
      <c r="B165" s="248"/>
      <c r="C165" s="249"/>
      <c r="D165" s="207" t="s">
        <v>272</v>
      </c>
      <c r="E165" s="250" t="s">
        <v>1</v>
      </c>
      <c r="F165" s="251" t="s">
        <v>473</v>
      </c>
      <c r="G165" s="249"/>
      <c r="H165" s="250" t="s">
        <v>1</v>
      </c>
      <c r="I165" s="252"/>
      <c r="J165" s="249"/>
      <c r="K165" s="249"/>
      <c r="L165" s="253"/>
      <c r="M165" s="254"/>
      <c r="N165" s="255"/>
      <c r="O165" s="255"/>
      <c r="P165" s="255"/>
      <c r="Q165" s="255"/>
      <c r="R165" s="255"/>
      <c r="S165" s="255"/>
      <c r="T165" s="256"/>
      <c r="AT165" s="257" t="s">
        <v>272</v>
      </c>
      <c r="AU165" s="257" t="s">
        <v>73</v>
      </c>
      <c r="AV165" s="16" t="s">
        <v>71</v>
      </c>
      <c r="AW165" s="16" t="s">
        <v>30</v>
      </c>
      <c r="AX165" s="16" t="s">
        <v>64</v>
      </c>
      <c r="AY165" s="257" t="s">
        <v>263</v>
      </c>
    </row>
    <row r="166" spans="2:51" s="13" customFormat="1">
      <c r="B166" s="205"/>
      <c r="C166" s="206"/>
      <c r="D166" s="207" t="s">
        <v>272</v>
      </c>
      <c r="E166" s="208" t="s">
        <v>1</v>
      </c>
      <c r="F166" s="209" t="s">
        <v>474</v>
      </c>
      <c r="G166" s="206"/>
      <c r="H166" s="210">
        <v>804.65</v>
      </c>
      <c r="I166" s="211"/>
      <c r="J166" s="206"/>
      <c r="K166" s="206"/>
      <c r="L166" s="212"/>
      <c r="M166" s="213"/>
      <c r="N166" s="214"/>
      <c r="O166" s="214"/>
      <c r="P166" s="214"/>
      <c r="Q166" s="214"/>
      <c r="R166" s="214"/>
      <c r="S166" s="214"/>
      <c r="T166" s="215"/>
      <c r="AT166" s="216" t="s">
        <v>272</v>
      </c>
      <c r="AU166" s="216" t="s">
        <v>73</v>
      </c>
      <c r="AV166" s="13" t="s">
        <v>73</v>
      </c>
      <c r="AW166" s="13" t="s">
        <v>30</v>
      </c>
      <c r="AX166" s="13" t="s">
        <v>64</v>
      </c>
      <c r="AY166" s="216" t="s">
        <v>263</v>
      </c>
    </row>
    <row r="167" spans="2:51" s="16" customFormat="1">
      <c r="B167" s="248"/>
      <c r="C167" s="249"/>
      <c r="D167" s="207" t="s">
        <v>272</v>
      </c>
      <c r="E167" s="250" t="s">
        <v>1</v>
      </c>
      <c r="F167" s="251" t="s">
        <v>475</v>
      </c>
      <c r="G167" s="249"/>
      <c r="H167" s="250" t="s">
        <v>1</v>
      </c>
      <c r="I167" s="252"/>
      <c r="J167" s="249"/>
      <c r="K167" s="249"/>
      <c r="L167" s="253"/>
      <c r="M167" s="254"/>
      <c r="N167" s="255"/>
      <c r="O167" s="255"/>
      <c r="P167" s="255"/>
      <c r="Q167" s="255"/>
      <c r="R167" s="255"/>
      <c r="S167" s="255"/>
      <c r="T167" s="256"/>
      <c r="AT167" s="257" t="s">
        <v>272</v>
      </c>
      <c r="AU167" s="257" t="s">
        <v>73</v>
      </c>
      <c r="AV167" s="16" t="s">
        <v>71</v>
      </c>
      <c r="AW167" s="16" t="s">
        <v>30</v>
      </c>
      <c r="AX167" s="16" t="s">
        <v>64</v>
      </c>
      <c r="AY167" s="257" t="s">
        <v>263</v>
      </c>
    </row>
    <row r="168" spans="2:51" s="13" customFormat="1">
      <c r="B168" s="205"/>
      <c r="C168" s="206"/>
      <c r="D168" s="207" t="s">
        <v>272</v>
      </c>
      <c r="E168" s="208" t="s">
        <v>1</v>
      </c>
      <c r="F168" s="209" t="s">
        <v>476</v>
      </c>
      <c r="G168" s="206"/>
      <c r="H168" s="210">
        <v>72.260000000000005</v>
      </c>
      <c r="I168" s="211"/>
      <c r="J168" s="206"/>
      <c r="K168" s="206"/>
      <c r="L168" s="212"/>
      <c r="M168" s="213"/>
      <c r="N168" s="214"/>
      <c r="O168" s="214"/>
      <c r="P168" s="214"/>
      <c r="Q168" s="214"/>
      <c r="R168" s="214"/>
      <c r="S168" s="214"/>
      <c r="T168" s="215"/>
      <c r="AT168" s="216" t="s">
        <v>272</v>
      </c>
      <c r="AU168" s="216" t="s">
        <v>73</v>
      </c>
      <c r="AV168" s="13" t="s">
        <v>73</v>
      </c>
      <c r="AW168" s="13" t="s">
        <v>30</v>
      </c>
      <c r="AX168" s="13" t="s">
        <v>64</v>
      </c>
      <c r="AY168" s="216" t="s">
        <v>263</v>
      </c>
    </row>
    <row r="169" spans="2:51" s="16" customFormat="1">
      <c r="B169" s="248"/>
      <c r="C169" s="249"/>
      <c r="D169" s="207" t="s">
        <v>272</v>
      </c>
      <c r="E169" s="250" t="s">
        <v>1</v>
      </c>
      <c r="F169" s="251" t="s">
        <v>477</v>
      </c>
      <c r="G169" s="249"/>
      <c r="H169" s="250" t="s">
        <v>1</v>
      </c>
      <c r="I169" s="252"/>
      <c r="J169" s="249"/>
      <c r="K169" s="249"/>
      <c r="L169" s="253"/>
      <c r="M169" s="254"/>
      <c r="N169" s="255"/>
      <c r="O169" s="255"/>
      <c r="P169" s="255"/>
      <c r="Q169" s="255"/>
      <c r="R169" s="255"/>
      <c r="S169" s="255"/>
      <c r="T169" s="256"/>
      <c r="AT169" s="257" t="s">
        <v>272</v>
      </c>
      <c r="AU169" s="257" t="s">
        <v>73</v>
      </c>
      <c r="AV169" s="16" t="s">
        <v>71</v>
      </c>
      <c r="AW169" s="16" t="s">
        <v>30</v>
      </c>
      <c r="AX169" s="16" t="s">
        <v>64</v>
      </c>
      <c r="AY169" s="257" t="s">
        <v>263</v>
      </c>
    </row>
    <row r="170" spans="2:51" s="13" customFormat="1">
      <c r="B170" s="205"/>
      <c r="C170" s="206"/>
      <c r="D170" s="207" t="s">
        <v>272</v>
      </c>
      <c r="E170" s="208" t="s">
        <v>1</v>
      </c>
      <c r="F170" s="209" t="s">
        <v>478</v>
      </c>
      <c r="G170" s="206"/>
      <c r="H170" s="210">
        <v>213.22499999999999</v>
      </c>
      <c r="I170" s="211"/>
      <c r="J170" s="206"/>
      <c r="K170" s="206"/>
      <c r="L170" s="212"/>
      <c r="M170" s="213"/>
      <c r="N170" s="214"/>
      <c r="O170" s="214"/>
      <c r="P170" s="214"/>
      <c r="Q170" s="214"/>
      <c r="R170" s="214"/>
      <c r="S170" s="214"/>
      <c r="T170" s="215"/>
      <c r="AT170" s="216" t="s">
        <v>272</v>
      </c>
      <c r="AU170" s="216" t="s">
        <v>73</v>
      </c>
      <c r="AV170" s="13" t="s">
        <v>73</v>
      </c>
      <c r="AW170" s="13" t="s">
        <v>30</v>
      </c>
      <c r="AX170" s="13" t="s">
        <v>64</v>
      </c>
      <c r="AY170" s="216" t="s">
        <v>263</v>
      </c>
    </row>
    <row r="171" spans="2:51" s="16" customFormat="1">
      <c r="B171" s="248"/>
      <c r="C171" s="249"/>
      <c r="D171" s="207" t="s">
        <v>272</v>
      </c>
      <c r="E171" s="250" t="s">
        <v>1</v>
      </c>
      <c r="F171" s="251" t="s">
        <v>479</v>
      </c>
      <c r="G171" s="249"/>
      <c r="H171" s="250" t="s">
        <v>1</v>
      </c>
      <c r="I171" s="252"/>
      <c r="J171" s="249"/>
      <c r="K171" s="249"/>
      <c r="L171" s="253"/>
      <c r="M171" s="254"/>
      <c r="N171" s="255"/>
      <c r="O171" s="255"/>
      <c r="P171" s="255"/>
      <c r="Q171" s="255"/>
      <c r="R171" s="255"/>
      <c r="S171" s="255"/>
      <c r="T171" s="256"/>
      <c r="AT171" s="257" t="s">
        <v>272</v>
      </c>
      <c r="AU171" s="257" t="s">
        <v>73</v>
      </c>
      <c r="AV171" s="16" t="s">
        <v>71</v>
      </c>
      <c r="AW171" s="16" t="s">
        <v>30</v>
      </c>
      <c r="AX171" s="16" t="s">
        <v>64</v>
      </c>
      <c r="AY171" s="257" t="s">
        <v>263</v>
      </c>
    </row>
    <row r="172" spans="2:51" s="16" customFormat="1">
      <c r="B172" s="248"/>
      <c r="C172" s="249"/>
      <c r="D172" s="207" t="s">
        <v>272</v>
      </c>
      <c r="E172" s="250" t="s">
        <v>1</v>
      </c>
      <c r="F172" s="251" t="s">
        <v>480</v>
      </c>
      <c r="G172" s="249"/>
      <c r="H172" s="250" t="s">
        <v>1</v>
      </c>
      <c r="I172" s="252"/>
      <c r="J172" s="249"/>
      <c r="K172" s="249"/>
      <c r="L172" s="253"/>
      <c r="M172" s="254"/>
      <c r="N172" s="255"/>
      <c r="O172" s="255"/>
      <c r="P172" s="255"/>
      <c r="Q172" s="255"/>
      <c r="R172" s="255"/>
      <c r="S172" s="255"/>
      <c r="T172" s="256"/>
      <c r="AT172" s="257" t="s">
        <v>272</v>
      </c>
      <c r="AU172" s="257" t="s">
        <v>73</v>
      </c>
      <c r="AV172" s="16" t="s">
        <v>71</v>
      </c>
      <c r="AW172" s="16" t="s">
        <v>30</v>
      </c>
      <c r="AX172" s="16" t="s">
        <v>64</v>
      </c>
      <c r="AY172" s="257" t="s">
        <v>263</v>
      </c>
    </row>
    <row r="173" spans="2:51" s="13" customFormat="1">
      <c r="B173" s="205"/>
      <c r="C173" s="206"/>
      <c r="D173" s="207" t="s">
        <v>272</v>
      </c>
      <c r="E173" s="208" t="s">
        <v>1</v>
      </c>
      <c r="F173" s="209" t="s">
        <v>481</v>
      </c>
      <c r="G173" s="206"/>
      <c r="H173" s="210">
        <v>141.345</v>
      </c>
      <c r="I173" s="211"/>
      <c r="J173" s="206"/>
      <c r="K173" s="206"/>
      <c r="L173" s="212"/>
      <c r="M173" s="213"/>
      <c r="N173" s="214"/>
      <c r="O173" s="214"/>
      <c r="P173" s="214"/>
      <c r="Q173" s="214"/>
      <c r="R173" s="214"/>
      <c r="S173" s="214"/>
      <c r="T173" s="215"/>
      <c r="AT173" s="216" t="s">
        <v>272</v>
      </c>
      <c r="AU173" s="216" t="s">
        <v>73</v>
      </c>
      <c r="AV173" s="13" t="s">
        <v>73</v>
      </c>
      <c r="AW173" s="13" t="s">
        <v>30</v>
      </c>
      <c r="AX173" s="13" t="s">
        <v>64</v>
      </c>
      <c r="AY173" s="216" t="s">
        <v>263</v>
      </c>
    </row>
    <row r="174" spans="2:51" s="16" customFormat="1">
      <c r="B174" s="248"/>
      <c r="C174" s="249"/>
      <c r="D174" s="207" t="s">
        <v>272</v>
      </c>
      <c r="E174" s="250" t="s">
        <v>1</v>
      </c>
      <c r="F174" s="251" t="s">
        <v>482</v>
      </c>
      <c r="G174" s="249"/>
      <c r="H174" s="250" t="s">
        <v>1</v>
      </c>
      <c r="I174" s="252"/>
      <c r="J174" s="249"/>
      <c r="K174" s="249"/>
      <c r="L174" s="253"/>
      <c r="M174" s="254"/>
      <c r="N174" s="255"/>
      <c r="O174" s="255"/>
      <c r="P174" s="255"/>
      <c r="Q174" s="255"/>
      <c r="R174" s="255"/>
      <c r="S174" s="255"/>
      <c r="T174" s="256"/>
      <c r="AT174" s="257" t="s">
        <v>272</v>
      </c>
      <c r="AU174" s="257" t="s">
        <v>73</v>
      </c>
      <c r="AV174" s="16" t="s">
        <v>71</v>
      </c>
      <c r="AW174" s="16" t="s">
        <v>30</v>
      </c>
      <c r="AX174" s="16" t="s">
        <v>64</v>
      </c>
      <c r="AY174" s="257" t="s">
        <v>263</v>
      </c>
    </row>
    <row r="175" spans="2:51" s="16" customFormat="1">
      <c r="B175" s="248"/>
      <c r="C175" s="249"/>
      <c r="D175" s="207" t="s">
        <v>272</v>
      </c>
      <c r="E175" s="250" t="s">
        <v>1</v>
      </c>
      <c r="F175" s="251" t="s">
        <v>483</v>
      </c>
      <c r="G175" s="249"/>
      <c r="H175" s="250" t="s">
        <v>1</v>
      </c>
      <c r="I175" s="252"/>
      <c r="J175" s="249"/>
      <c r="K175" s="249"/>
      <c r="L175" s="253"/>
      <c r="M175" s="254"/>
      <c r="N175" s="255"/>
      <c r="O175" s="255"/>
      <c r="P175" s="255"/>
      <c r="Q175" s="255"/>
      <c r="R175" s="255"/>
      <c r="S175" s="255"/>
      <c r="T175" s="256"/>
      <c r="AT175" s="257" t="s">
        <v>272</v>
      </c>
      <c r="AU175" s="257" t="s">
        <v>73</v>
      </c>
      <c r="AV175" s="16" t="s">
        <v>71</v>
      </c>
      <c r="AW175" s="16" t="s">
        <v>30</v>
      </c>
      <c r="AX175" s="16" t="s">
        <v>64</v>
      </c>
      <c r="AY175" s="257" t="s">
        <v>263</v>
      </c>
    </row>
    <row r="176" spans="2:51" s="15" customFormat="1">
      <c r="B176" s="228"/>
      <c r="C176" s="229"/>
      <c r="D176" s="207" t="s">
        <v>272</v>
      </c>
      <c r="E176" s="230" t="s">
        <v>1</v>
      </c>
      <c r="F176" s="231" t="s">
        <v>280</v>
      </c>
      <c r="G176" s="229"/>
      <c r="H176" s="232">
        <v>2108.7059999999997</v>
      </c>
      <c r="I176" s="233"/>
      <c r="J176" s="229"/>
      <c r="K176" s="229"/>
      <c r="L176" s="234"/>
      <c r="M176" s="235"/>
      <c r="N176" s="236"/>
      <c r="O176" s="236"/>
      <c r="P176" s="236"/>
      <c r="Q176" s="236"/>
      <c r="R176" s="236"/>
      <c r="S176" s="236"/>
      <c r="T176" s="237"/>
      <c r="AT176" s="238" t="s">
        <v>272</v>
      </c>
      <c r="AU176" s="238" t="s">
        <v>73</v>
      </c>
      <c r="AV176" s="15" t="s">
        <v>270</v>
      </c>
      <c r="AW176" s="15" t="s">
        <v>30</v>
      </c>
      <c r="AX176" s="15" t="s">
        <v>71</v>
      </c>
      <c r="AY176" s="238" t="s">
        <v>263</v>
      </c>
    </row>
    <row r="177" spans="1:65" s="2" customFormat="1" ht="24.2" customHeight="1">
      <c r="A177" s="35"/>
      <c r="B177" s="36"/>
      <c r="C177" s="191" t="s">
        <v>309</v>
      </c>
      <c r="D177" s="191" t="s">
        <v>266</v>
      </c>
      <c r="E177" s="192" t="s">
        <v>484</v>
      </c>
      <c r="F177" s="193" t="s">
        <v>485</v>
      </c>
      <c r="G177" s="194" t="s">
        <v>269</v>
      </c>
      <c r="H177" s="195">
        <v>2108.7060000000001</v>
      </c>
      <c r="I177" s="196"/>
      <c r="J177" s="197">
        <f>ROUND(I177*H177,2)</f>
        <v>0</v>
      </c>
      <c r="K177" s="198"/>
      <c r="L177" s="40"/>
      <c r="M177" s="199" t="s">
        <v>1</v>
      </c>
      <c r="N177" s="200" t="s">
        <v>38</v>
      </c>
      <c r="O177" s="72"/>
      <c r="P177" s="201">
        <f>O177*H177</f>
        <v>0</v>
      </c>
      <c r="Q177" s="201">
        <v>0</v>
      </c>
      <c r="R177" s="201">
        <f>Q177*H177</f>
        <v>0</v>
      </c>
      <c r="S177" s="201">
        <v>0</v>
      </c>
      <c r="T177" s="202">
        <f>S177*H177</f>
        <v>0</v>
      </c>
      <c r="U177" s="35"/>
      <c r="V177" s="35"/>
      <c r="W177" s="35"/>
      <c r="X177" s="35"/>
      <c r="Y177" s="35"/>
      <c r="Z177" s="35"/>
      <c r="AA177" s="35"/>
      <c r="AB177" s="35"/>
      <c r="AC177" s="35"/>
      <c r="AD177" s="35"/>
      <c r="AE177" s="35"/>
      <c r="AR177" s="203" t="s">
        <v>270</v>
      </c>
      <c r="AT177" s="203" t="s">
        <v>266</v>
      </c>
      <c r="AU177" s="203" t="s">
        <v>73</v>
      </c>
      <c r="AY177" s="18" t="s">
        <v>263</v>
      </c>
      <c r="BE177" s="204">
        <f>IF(N177="základní",J177,0)</f>
        <v>0</v>
      </c>
      <c r="BF177" s="204">
        <f>IF(N177="snížená",J177,0)</f>
        <v>0</v>
      </c>
      <c r="BG177" s="204">
        <f>IF(N177="zákl. přenesená",J177,0)</f>
        <v>0</v>
      </c>
      <c r="BH177" s="204">
        <f>IF(N177="sníž. přenesená",J177,0)</f>
        <v>0</v>
      </c>
      <c r="BI177" s="204">
        <f>IF(N177="nulová",J177,0)</f>
        <v>0</v>
      </c>
      <c r="BJ177" s="18" t="s">
        <v>71</v>
      </c>
      <c r="BK177" s="204">
        <f>ROUND(I177*H177,2)</f>
        <v>0</v>
      </c>
      <c r="BL177" s="18" t="s">
        <v>270</v>
      </c>
      <c r="BM177" s="203" t="s">
        <v>405</v>
      </c>
    </row>
    <row r="178" spans="1:65" s="16" customFormat="1">
      <c r="B178" s="248"/>
      <c r="C178" s="249"/>
      <c r="D178" s="207" t="s">
        <v>272</v>
      </c>
      <c r="E178" s="250" t="s">
        <v>1</v>
      </c>
      <c r="F178" s="251" t="s">
        <v>466</v>
      </c>
      <c r="G178" s="249"/>
      <c r="H178" s="250" t="s">
        <v>1</v>
      </c>
      <c r="I178" s="252"/>
      <c r="J178" s="249"/>
      <c r="K178" s="249"/>
      <c r="L178" s="253"/>
      <c r="M178" s="254"/>
      <c r="N178" s="255"/>
      <c r="O178" s="255"/>
      <c r="P178" s="255"/>
      <c r="Q178" s="255"/>
      <c r="R178" s="255"/>
      <c r="S178" s="255"/>
      <c r="T178" s="256"/>
      <c r="AT178" s="257" t="s">
        <v>272</v>
      </c>
      <c r="AU178" s="257" t="s">
        <v>73</v>
      </c>
      <c r="AV178" s="16" t="s">
        <v>71</v>
      </c>
      <c r="AW178" s="16" t="s">
        <v>30</v>
      </c>
      <c r="AX178" s="16" t="s">
        <v>64</v>
      </c>
      <c r="AY178" s="257" t="s">
        <v>263</v>
      </c>
    </row>
    <row r="179" spans="1:65" s="16" customFormat="1">
      <c r="B179" s="248"/>
      <c r="C179" s="249"/>
      <c r="D179" s="207" t="s">
        <v>272</v>
      </c>
      <c r="E179" s="250" t="s">
        <v>1</v>
      </c>
      <c r="F179" s="251" t="s">
        <v>467</v>
      </c>
      <c r="G179" s="249"/>
      <c r="H179" s="250" t="s">
        <v>1</v>
      </c>
      <c r="I179" s="252"/>
      <c r="J179" s="249"/>
      <c r="K179" s="249"/>
      <c r="L179" s="253"/>
      <c r="M179" s="254"/>
      <c r="N179" s="255"/>
      <c r="O179" s="255"/>
      <c r="P179" s="255"/>
      <c r="Q179" s="255"/>
      <c r="R179" s="255"/>
      <c r="S179" s="255"/>
      <c r="T179" s="256"/>
      <c r="AT179" s="257" t="s">
        <v>272</v>
      </c>
      <c r="AU179" s="257" t="s">
        <v>73</v>
      </c>
      <c r="AV179" s="16" t="s">
        <v>71</v>
      </c>
      <c r="AW179" s="16" t="s">
        <v>30</v>
      </c>
      <c r="AX179" s="16" t="s">
        <v>64</v>
      </c>
      <c r="AY179" s="257" t="s">
        <v>263</v>
      </c>
    </row>
    <row r="180" spans="1:65" s="13" customFormat="1">
      <c r="B180" s="205"/>
      <c r="C180" s="206"/>
      <c r="D180" s="207" t="s">
        <v>272</v>
      </c>
      <c r="E180" s="208" t="s">
        <v>1</v>
      </c>
      <c r="F180" s="209" t="s">
        <v>468</v>
      </c>
      <c r="G180" s="206"/>
      <c r="H180" s="210">
        <v>397.40600000000001</v>
      </c>
      <c r="I180" s="211"/>
      <c r="J180" s="206"/>
      <c r="K180" s="206"/>
      <c r="L180" s="212"/>
      <c r="M180" s="213"/>
      <c r="N180" s="214"/>
      <c r="O180" s="214"/>
      <c r="P180" s="214"/>
      <c r="Q180" s="214"/>
      <c r="R180" s="214"/>
      <c r="S180" s="214"/>
      <c r="T180" s="215"/>
      <c r="AT180" s="216" t="s">
        <v>272</v>
      </c>
      <c r="AU180" s="216" t="s">
        <v>73</v>
      </c>
      <c r="AV180" s="13" t="s">
        <v>73</v>
      </c>
      <c r="AW180" s="13" t="s">
        <v>30</v>
      </c>
      <c r="AX180" s="13" t="s">
        <v>64</v>
      </c>
      <c r="AY180" s="216" t="s">
        <v>263</v>
      </c>
    </row>
    <row r="181" spans="1:65" s="16" customFormat="1">
      <c r="B181" s="248"/>
      <c r="C181" s="249"/>
      <c r="D181" s="207" t="s">
        <v>272</v>
      </c>
      <c r="E181" s="250" t="s">
        <v>1</v>
      </c>
      <c r="F181" s="251" t="s">
        <v>469</v>
      </c>
      <c r="G181" s="249"/>
      <c r="H181" s="250" t="s">
        <v>1</v>
      </c>
      <c r="I181" s="252"/>
      <c r="J181" s="249"/>
      <c r="K181" s="249"/>
      <c r="L181" s="253"/>
      <c r="M181" s="254"/>
      <c r="N181" s="255"/>
      <c r="O181" s="255"/>
      <c r="P181" s="255"/>
      <c r="Q181" s="255"/>
      <c r="R181" s="255"/>
      <c r="S181" s="255"/>
      <c r="T181" s="256"/>
      <c r="AT181" s="257" t="s">
        <v>272</v>
      </c>
      <c r="AU181" s="257" t="s">
        <v>73</v>
      </c>
      <c r="AV181" s="16" t="s">
        <v>71</v>
      </c>
      <c r="AW181" s="16" t="s">
        <v>30</v>
      </c>
      <c r="AX181" s="16" t="s">
        <v>64</v>
      </c>
      <c r="AY181" s="257" t="s">
        <v>263</v>
      </c>
    </row>
    <row r="182" spans="1:65" s="13" customFormat="1">
      <c r="B182" s="205"/>
      <c r="C182" s="206"/>
      <c r="D182" s="207" t="s">
        <v>272</v>
      </c>
      <c r="E182" s="208" t="s">
        <v>1</v>
      </c>
      <c r="F182" s="209" t="s">
        <v>470</v>
      </c>
      <c r="G182" s="206"/>
      <c r="H182" s="210">
        <v>379.8</v>
      </c>
      <c r="I182" s="211"/>
      <c r="J182" s="206"/>
      <c r="K182" s="206"/>
      <c r="L182" s="212"/>
      <c r="M182" s="213"/>
      <c r="N182" s="214"/>
      <c r="O182" s="214"/>
      <c r="P182" s="214"/>
      <c r="Q182" s="214"/>
      <c r="R182" s="214"/>
      <c r="S182" s="214"/>
      <c r="T182" s="215"/>
      <c r="AT182" s="216" t="s">
        <v>272</v>
      </c>
      <c r="AU182" s="216" t="s">
        <v>73</v>
      </c>
      <c r="AV182" s="13" t="s">
        <v>73</v>
      </c>
      <c r="AW182" s="13" t="s">
        <v>30</v>
      </c>
      <c r="AX182" s="13" t="s">
        <v>64</v>
      </c>
      <c r="AY182" s="216" t="s">
        <v>263</v>
      </c>
    </row>
    <row r="183" spans="1:65" s="16" customFormat="1">
      <c r="B183" s="248"/>
      <c r="C183" s="249"/>
      <c r="D183" s="207" t="s">
        <v>272</v>
      </c>
      <c r="E183" s="250" t="s">
        <v>1</v>
      </c>
      <c r="F183" s="251" t="s">
        <v>471</v>
      </c>
      <c r="G183" s="249"/>
      <c r="H183" s="250" t="s">
        <v>1</v>
      </c>
      <c r="I183" s="252"/>
      <c r="J183" s="249"/>
      <c r="K183" s="249"/>
      <c r="L183" s="253"/>
      <c r="M183" s="254"/>
      <c r="N183" s="255"/>
      <c r="O183" s="255"/>
      <c r="P183" s="255"/>
      <c r="Q183" s="255"/>
      <c r="R183" s="255"/>
      <c r="S183" s="255"/>
      <c r="T183" s="256"/>
      <c r="AT183" s="257" t="s">
        <v>272</v>
      </c>
      <c r="AU183" s="257" t="s">
        <v>73</v>
      </c>
      <c r="AV183" s="16" t="s">
        <v>71</v>
      </c>
      <c r="AW183" s="16" t="s">
        <v>30</v>
      </c>
      <c r="AX183" s="16" t="s">
        <v>64</v>
      </c>
      <c r="AY183" s="257" t="s">
        <v>263</v>
      </c>
    </row>
    <row r="184" spans="1:65" s="13" customFormat="1">
      <c r="B184" s="205"/>
      <c r="C184" s="206"/>
      <c r="D184" s="207" t="s">
        <v>272</v>
      </c>
      <c r="E184" s="208" t="s">
        <v>1</v>
      </c>
      <c r="F184" s="209" t="s">
        <v>472</v>
      </c>
      <c r="G184" s="206"/>
      <c r="H184" s="210">
        <v>100.02</v>
      </c>
      <c r="I184" s="211"/>
      <c r="J184" s="206"/>
      <c r="K184" s="206"/>
      <c r="L184" s="212"/>
      <c r="M184" s="213"/>
      <c r="N184" s="214"/>
      <c r="O184" s="214"/>
      <c r="P184" s="214"/>
      <c r="Q184" s="214"/>
      <c r="R184" s="214"/>
      <c r="S184" s="214"/>
      <c r="T184" s="215"/>
      <c r="AT184" s="216" t="s">
        <v>272</v>
      </c>
      <c r="AU184" s="216" t="s">
        <v>73</v>
      </c>
      <c r="AV184" s="13" t="s">
        <v>73</v>
      </c>
      <c r="AW184" s="13" t="s">
        <v>30</v>
      </c>
      <c r="AX184" s="13" t="s">
        <v>64</v>
      </c>
      <c r="AY184" s="216" t="s">
        <v>263</v>
      </c>
    </row>
    <row r="185" spans="1:65" s="16" customFormat="1">
      <c r="B185" s="248"/>
      <c r="C185" s="249"/>
      <c r="D185" s="207" t="s">
        <v>272</v>
      </c>
      <c r="E185" s="250" t="s">
        <v>1</v>
      </c>
      <c r="F185" s="251" t="s">
        <v>473</v>
      </c>
      <c r="G185" s="249"/>
      <c r="H185" s="250" t="s">
        <v>1</v>
      </c>
      <c r="I185" s="252"/>
      <c r="J185" s="249"/>
      <c r="K185" s="249"/>
      <c r="L185" s="253"/>
      <c r="M185" s="254"/>
      <c r="N185" s="255"/>
      <c r="O185" s="255"/>
      <c r="P185" s="255"/>
      <c r="Q185" s="255"/>
      <c r="R185" s="255"/>
      <c r="S185" s="255"/>
      <c r="T185" s="256"/>
      <c r="AT185" s="257" t="s">
        <v>272</v>
      </c>
      <c r="AU185" s="257" t="s">
        <v>73</v>
      </c>
      <c r="AV185" s="16" t="s">
        <v>71</v>
      </c>
      <c r="AW185" s="16" t="s">
        <v>30</v>
      </c>
      <c r="AX185" s="16" t="s">
        <v>64</v>
      </c>
      <c r="AY185" s="257" t="s">
        <v>263</v>
      </c>
    </row>
    <row r="186" spans="1:65" s="13" customFormat="1">
      <c r="B186" s="205"/>
      <c r="C186" s="206"/>
      <c r="D186" s="207" t="s">
        <v>272</v>
      </c>
      <c r="E186" s="208" t="s">
        <v>1</v>
      </c>
      <c r="F186" s="209" t="s">
        <v>474</v>
      </c>
      <c r="G186" s="206"/>
      <c r="H186" s="210">
        <v>804.65</v>
      </c>
      <c r="I186" s="211"/>
      <c r="J186" s="206"/>
      <c r="K186" s="206"/>
      <c r="L186" s="212"/>
      <c r="M186" s="213"/>
      <c r="N186" s="214"/>
      <c r="O186" s="214"/>
      <c r="P186" s="214"/>
      <c r="Q186" s="214"/>
      <c r="R186" s="214"/>
      <c r="S186" s="214"/>
      <c r="T186" s="215"/>
      <c r="AT186" s="216" t="s">
        <v>272</v>
      </c>
      <c r="AU186" s="216" t="s">
        <v>73</v>
      </c>
      <c r="AV186" s="13" t="s">
        <v>73</v>
      </c>
      <c r="AW186" s="13" t="s">
        <v>30</v>
      </c>
      <c r="AX186" s="13" t="s">
        <v>64</v>
      </c>
      <c r="AY186" s="216" t="s">
        <v>263</v>
      </c>
    </row>
    <row r="187" spans="1:65" s="16" customFormat="1">
      <c r="B187" s="248"/>
      <c r="C187" s="249"/>
      <c r="D187" s="207" t="s">
        <v>272</v>
      </c>
      <c r="E187" s="250" t="s">
        <v>1</v>
      </c>
      <c r="F187" s="251" t="s">
        <v>475</v>
      </c>
      <c r="G187" s="249"/>
      <c r="H187" s="250" t="s">
        <v>1</v>
      </c>
      <c r="I187" s="252"/>
      <c r="J187" s="249"/>
      <c r="K187" s="249"/>
      <c r="L187" s="253"/>
      <c r="M187" s="254"/>
      <c r="N187" s="255"/>
      <c r="O187" s="255"/>
      <c r="P187" s="255"/>
      <c r="Q187" s="255"/>
      <c r="R187" s="255"/>
      <c r="S187" s="255"/>
      <c r="T187" s="256"/>
      <c r="AT187" s="257" t="s">
        <v>272</v>
      </c>
      <c r="AU187" s="257" t="s">
        <v>73</v>
      </c>
      <c r="AV187" s="16" t="s">
        <v>71</v>
      </c>
      <c r="AW187" s="16" t="s">
        <v>30</v>
      </c>
      <c r="AX187" s="16" t="s">
        <v>64</v>
      </c>
      <c r="AY187" s="257" t="s">
        <v>263</v>
      </c>
    </row>
    <row r="188" spans="1:65" s="13" customFormat="1">
      <c r="B188" s="205"/>
      <c r="C188" s="206"/>
      <c r="D188" s="207" t="s">
        <v>272</v>
      </c>
      <c r="E188" s="208" t="s">
        <v>1</v>
      </c>
      <c r="F188" s="209" t="s">
        <v>476</v>
      </c>
      <c r="G188" s="206"/>
      <c r="H188" s="210">
        <v>72.260000000000005</v>
      </c>
      <c r="I188" s="211"/>
      <c r="J188" s="206"/>
      <c r="K188" s="206"/>
      <c r="L188" s="212"/>
      <c r="M188" s="213"/>
      <c r="N188" s="214"/>
      <c r="O188" s="214"/>
      <c r="P188" s="214"/>
      <c r="Q188" s="214"/>
      <c r="R188" s="214"/>
      <c r="S188" s="214"/>
      <c r="T188" s="215"/>
      <c r="AT188" s="216" t="s">
        <v>272</v>
      </c>
      <c r="AU188" s="216" t="s">
        <v>73</v>
      </c>
      <c r="AV188" s="13" t="s">
        <v>73</v>
      </c>
      <c r="AW188" s="13" t="s">
        <v>30</v>
      </c>
      <c r="AX188" s="13" t="s">
        <v>64</v>
      </c>
      <c r="AY188" s="216" t="s">
        <v>263</v>
      </c>
    </row>
    <row r="189" spans="1:65" s="16" customFormat="1">
      <c r="B189" s="248"/>
      <c r="C189" s="249"/>
      <c r="D189" s="207" t="s">
        <v>272</v>
      </c>
      <c r="E189" s="250" t="s">
        <v>1</v>
      </c>
      <c r="F189" s="251" t="s">
        <v>477</v>
      </c>
      <c r="G189" s="249"/>
      <c r="H189" s="250" t="s">
        <v>1</v>
      </c>
      <c r="I189" s="252"/>
      <c r="J189" s="249"/>
      <c r="K189" s="249"/>
      <c r="L189" s="253"/>
      <c r="M189" s="254"/>
      <c r="N189" s="255"/>
      <c r="O189" s="255"/>
      <c r="P189" s="255"/>
      <c r="Q189" s="255"/>
      <c r="R189" s="255"/>
      <c r="S189" s="255"/>
      <c r="T189" s="256"/>
      <c r="AT189" s="257" t="s">
        <v>272</v>
      </c>
      <c r="AU189" s="257" t="s">
        <v>73</v>
      </c>
      <c r="AV189" s="16" t="s">
        <v>71</v>
      </c>
      <c r="AW189" s="16" t="s">
        <v>30</v>
      </c>
      <c r="AX189" s="16" t="s">
        <v>64</v>
      </c>
      <c r="AY189" s="257" t="s">
        <v>263</v>
      </c>
    </row>
    <row r="190" spans="1:65" s="13" customFormat="1">
      <c r="B190" s="205"/>
      <c r="C190" s="206"/>
      <c r="D190" s="207" t="s">
        <v>272</v>
      </c>
      <c r="E190" s="208" t="s">
        <v>1</v>
      </c>
      <c r="F190" s="209" t="s">
        <v>478</v>
      </c>
      <c r="G190" s="206"/>
      <c r="H190" s="210">
        <v>213.22499999999999</v>
      </c>
      <c r="I190" s="211"/>
      <c r="J190" s="206"/>
      <c r="K190" s="206"/>
      <c r="L190" s="212"/>
      <c r="M190" s="213"/>
      <c r="N190" s="214"/>
      <c r="O190" s="214"/>
      <c r="P190" s="214"/>
      <c r="Q190" s="214"/>
      <c r="R190" s="214"/>
      <c r="S190" s="214"/>
      <c r="T190" s="215"/>
      <c r="AT190" s="216" t="s">
        <v>272</v>
      </c>
      <c r="AU190" s="216" t="s">
        <v>73</v>
      </c>
      <c r="AV190" s="13" t="s">
        <v>73</v>
      </c>
      <c r="AW190" s="13" t="s">
        <v>30</v>
      </c>
      <c r="AX190" s="13" t="s">
        <v>64</v>
      </c>
      <c r="AY190" s="216" t="s">
        <v>263</v>
      </c>
    </row>
    <row r="191" spans="1:65" s="16" customFormat="1">
      <c r="B191" s="248"/>
      <c r="C191" s="249"/>
      <c r="D191" s="207" t="s">
        <v>272</v>
      </c>
      <c r="E191" s="250" t="s">
        <v>1</v>
      </c>
      <c r="F191" s="251" t="s">
        <v>479</v>
      </c>
      <c r="G191" s="249"/>
      <c r="H191" s="250" t="s">
        <v>1</v>
      </c>
      <c r="I191" s="252"/>
      <c r="J191" s="249"/>
      <c r="K191" s="249"/>
      <c r="L191" s="253"/>
      <c r="M191" s="254"/>
      <c r="N191" s="255"/>
      <c r="O191" s="255"/>
      <c r="P191" s="255"/>
      <c r="Q191" s="255"/>
      <c r="R191" s="255"/>
      <c r="S191" s="255"/>
      <c r="T191" s="256"/>
      <c r="AT191" s="257" t="s">
        <v>272</v>
      </c>
      <c r="AU191" s="257" t="s">
        <v>73</v>
      </c>
      <c r="AV191" s="16" t="s">
        <v>71</v>
      </c>
      <c r="AW191" s="16" t="s">
        <v>30</v>
      </c>
      <c r="AX191" s="16" t="s">
        <v>64</v>
      </c>
      <c r="AY191" s="257" t="s">
        <v>263</v>
      </c>
    </row>
    <row r="192" spans="1:65" s="16" customFormat="1">
      <c r="B192" s="248"/>
      <c r="C192" s="249"/>
      <c r="D192" s="207" t="s">
        <v>272</v>
      </c>
      <c r="E192" s="250" t="s">
        <v>1</v>
      </c>
      <c r="F192" s="251" t="s">
        <v>480</v>
      </c>
      <c r="G192" s="249"/>
      <c r="H192" s="250" t="s">
        <v>1</v>
      </c>
      <c r="I192" s="252"/>
      <c r="J192" s="249"/>
      <c r="K192" s="249"/>
      <c r="L192" s="253"/>
      <c r="M192" s="254"/>
      <c r="N192" s="255"/>
      <c r="O192" s="255"/>
      <c r="P192" s="255"/>
      <c r="Q192" s="255"/>
      <c r="R192" s="255"/>
      <c r="S192" s="255"/>
      <c r="T192" s="256"/>
      <c r="AT192" s="257" t="s">
        <v>272</v>
      </c>
      <c r="AU192" s="257" t="s">
        <v>73</v>
      </c>
      <c r="AV192" s="16" t="s">
        <v>71</v>
      </c>
      <c r="AW192" s="16" t="s">
        <v>30</v>
      </c>
      <c r="AX192" s="16" t="s">
        <v>64</v>
      </c>
      <c r="AY192" s="257" t="s">
        <v>263</v>
      </c>
    </row>
    <row r="193" spans="1:65" s="13" customFormat="1">
      <c r="B193" s="205"/>
      <c r="C193" s="206"/>
      <c r="D193" s="207" t="s">
        <v>272</v>
      </c>
      <c r="E193" s="208" t="s">
        <v>1</v>
      </c>
      <c r="F193" s="209" t="s">
        <v>481</v>
      </c>
      <c r="G193" s="206"/>
      <c r="H193" s="210">
        <v>141.345</v>
      </c>
      <c r="I193" s="211"/>
      <c r="J193" s="206"/>
      <c r="K193" s="206"/>
      <c r="L193" s="212"/>
      <c r="M193" s="213"/>
      <c r="N193" s="214"/>
      <c r="O193" s="214"/>
      <c r="P193" s="214"/>
      <c r="Q193" s="214"/>
      <c r="R193" s="214"/>
      <c r="S193" s="214"/>
      <c r="T193" s="215"/>
      <c r="AT193" s="216" t="s">
        <v>272</v>
      </c>
      <c r="AU193" s="216" t="s">
        <v>73</v>
      </c>
      <c r="AV193" s="13" t="s">
        <v>73</v>
      </c>
      <c r="AW193" s="13" t="s">
        <v>30</v>
      </c>
      <c r="AX193" s="13" t="s">
        <v>64</v>
      </c>
      <c r="AY193" s="216" t="s">
        <v>263</v>
      </c>
    </row>
    <row r="194" spans="1:65" s="16" customFormat="1">
      <c r="B194" s="248"/>
      <c r="C194" s="249"/>
      <c r="D194" s="207" t="s">
        <v>272</v>
      </c>
      <c r="E194" s="250" t="s">
        <v>1</v>
      </c>
      <c r="F194" s="251" t="s">
        <v>482</v>
      </c>
      <c r="G194" s="249"/>
      <c r="H194" s="250" t="s">
        <v>1</v>
      </c>
      <c r="I194" s="252"/>
      <c r="J194" s="249"/>
      <c r="K194" s="249"/>
      <c r="L194" s="253"/>
      <c r="M194" s="254"/>
      <c r="N194" s="255"/>
      <c r="O194" s="255"/>
      <c r="P194" s="255"/>
      <c r="Q194" s="255"/>
      <c r="R194" s="255"/>
      <c r="S194" s="255"/>
      <c r="T194" s="256"/>
      <c r="AT194" s="257" t="s">
        <v>272</v>
      </c>
      <c r="AU194" s="257" t="s">
        <v>73</v>
      </c>
      <c r="AV194" s="16" t="s">
        <v>71</v>
      </c>
      <c r="AW194" s="16" t="s">
        <v>30</v>
      </c>
      <c r="AX194" s="16" t="s">
        <v>64</v>
      </c>
      <c r="AY194" s="257" t="s">
        <v>263</v>
      </c>
    </row>
    <row r="195" spans="1:65" s="16" customFormat="1">
      <c r="B195" s="248"/>
      <c r="C195" s="249"/>
      <c r="D195" s="207" t="s">
        <v>272</v>
      </c>
      <c r="E195" s="250" t="s">
        <v>1</v>
      </c>
      <c r="F195" s="251" t="s">
        <v>483</v>
      </c>
      <c r="G195" s="249"/>
      <c r="H195" s="250" t="s">
        <v>1</v>
      </c>
      <c r="I195" s="252"/>
      <c r="J195" s="249"/>
      <c r="K195" s="249"/>
      <c r="L195" s="253"/>
      <c r="M195" s="254"/>
      <c r="N195" s="255"/>
      <c r="O195" s="255"/>
      <c r="P195" s="255"/>
      <c r="Q195" s="255"/>
      <c r="R195" s="255"/>
      <c r="S195" s="255"/>
      <c r="T195" s="256"/>
      <c r="AT195" s="257" t="s">
        <v>272</v>
      </c>
      <c r="AU195" s="257" t="s">
        <v>73</v>
      </c>
      <c r="AV195" s="16" t="s">
        <v>71</v>
      </c>
      <c r="AW195" s="16" t="s">
        <v>30</v>
      </c>
      <c r="AX195" s="16" t="s">
        <v>64</v>
      </c>
      <c r="AY195" s="257" t="s">
        <v>263</v>
      </c>
    </row>
    <row r="196" spans="1:65" s="15" customFormat="1">
      <c r="B196" s="228"/>
      <c r="C196" s="229"/>
      <c r="D196" s="207" t="s">
        <v>272</v>
      </c>
      <c r="E196" s="230" t="s">
        <v>1</v>
      </c>
      <c r="F196" s="231" t="s">
        <v>280</v>
      </c>
      <c r="G196" s="229"/>
      <c r="H196" s="232">
        <v>2108.7059999999997</v>
      </c>
      <c r="I196" s="233"/>
      <c r="J196" s="229"/>
      <c r="K196" s="229"/>
      <c r="L196" s="234"/>
      <c r="M196" s="235"/>
      <c r="N196" s="236"/>
      <c r="O196" s="236"/>
      <c r="P196" s="236"/>
      <c r="Q196" s="236"/>
      <c r="R196" s="236"/>
      <c r="S196" s="236"/>
      <c r="T196" s="237"/>
      <c r="AT196" s="238" t="s">
        <v>272</v>
      </c>
      <c r="AU196" s="238" t="s">
        <v>73</v>
      </c>
      <c r="AV196" s="15" t="s">
        <v>270</v>
      </c>
      <c r="AW196" s="15" t="s">
        <v>30</v>
      </c>
      <c r="AX196" s="15" t="s">
        <v>71</v>
      </c>
      <c r="AY196" s="238" t="s">
        <v>263</v>
      </c>
    </row>
    <row r="197" spans="1:65" s="2" customFormat="1" ht="21.75" customHeight="1">
      <c r="A197" s="35"/>
      <c r="B197" s="36"/>
      <c r="C197" s="261" t="s">
        <v>314</v>
      </c>
      <c r="D197" s="261" t="s">
        <v>401</v>
      </c>
      <c r="E197" s="262" t="s">
        <v>486</v>
      </c>
      <c r="F197" s="263" t="s">
        <v>487</v>
      </c>
      <c r="G197" s="264" t="s">
        <v>307</v>
      </c>
      <c r="H197" s="265">
        <v>343.19200000000001</v>
      </c>
      <c r="I197" s="266"/>
      <c r="J197" s="267">
        <f>ROUND(I197*H197,2)</f>
        <v>0</v>
      </c>
      <c r="K197" s="268"/>
      <c r="L197" s="269"/>
      <c r="M197" s="270" t="s">
        <v>1</v>
      </c>
      <c r="N197" s="271" t="s">
        <v>38</v>
      </c>
      <c r="O197" s="72"/>
      <c r="P197" s="201">
        <f>O197*H197</f>
        <v>0</v>
      </c>
      <c r="Q197" s="201">
        <v>0</v>
      </c>
      <c r="R197" s="201">
        <f>Q197*H197</f>
        <v>0</v>
      </c>
      <c r="S197" s="201">
        <v>0</v>
      </c>
      <c r="T197" s="202">
        <f>S197*H197</f>
        <v>0</v>
      </c>
      <c r="U197" s="35"/>
      <c r="V197" s="35"/>
      <c r="W197" s="35"/>
      <c r="X197" s="35"/>
      <c r="Y197" s="35"/>
      <c r="Z197" s="35"/>
      <c r="AA197" s="35"/>
      <c r="AB197" s="35"/>
      <c r="AC197" s="35"/>
      <c r="AD197" s="35"/>
      <c r="AE197" s="35"/>
      <c r="AR197" s="203" t="s">
        <v>314</v>
      </c>
      <c r="AT197" s="203" t="s">
        <v>401</v>
      </c>
      <c r="AU197" s="203" t="s">
        <v>73</v>
      </c>
      <c r="AY197" s="18" t="s">
        <v>263</v>
      </c>
      <c r="BE197" s="204">
        <f>IF(N197="základní",J197,0)</f>
        <v>0</v>
      </c>
      <c r="BF197" s="204">
        <f>IF(N197="snížená",J197,0)</f>
        <v>0</v>
      </c>
      <c r="BG197" s="204">
        <f>IF(N197="zákl. přenesená",J197,0)</f>
        <v>0</v>
      </c>
      <c r="BH197" s="204">
        <f>IF(N197="sníž. přenesená",J197,0)</f>
        <v>0</v>
      </c>
      <c r="BI197" s="204">
        <f>IF(N197="nulová",J197,0)</f>
        <v>0</v>
      </c>
      <c r="BJ197" s="18" t="s">
        <v>71</v>
      </c>
      <c r="BK197" s="204">
        <f>ROUND(I197*H197,2)</f>
        <v>0</v>
      </c>
      <c r="BL197" s="18" t="s">
        <v>270</v>
      </c>
      <c r="BM197" s="203" t="s">
        <v>416</v>
      </c>
    </row>
    <row r="198" spans="1:65" s="13" customFormat="1">
      <c r="B198" s="205"/>
      <c r="C198" s="206"/>
      <c r="D198" s="207" t="s">
        <v>272</v>
      </c>
      <c r="E198" s="208" t="s">
        <v>1</v>
      </c>
      <c r="F198" s="209" t="s">
        <v>488</v>
      </c>
      <c r="G198" s="206"/>
      <c r="H198" s="210">
        <v>343.19200000000001</v>
      </c>
      <c r="I198" s="211"/>
      <c r="J198" s="206"/>
      <c r="K198" s="206"/>
      <c r="L198" s="212"/>
      <c r="M198" s="213"/>
      <c r="N198" s="214"/>
      <c r="O198" s="214"/>
      <c r="P198" s="214"/>
      <c r="Q198" s="214"/>
      <c r="R198" s="214"/>
      <c r="S198" s="214"/>
      <c r="T198" s="215"/>
      <c r="AT198" s="216" t="s">
        <v>272</v>
      </c>
      <c r="AU198" s="216" t="s">
        <v>73</v>
      </c>
      <c r="AV198" s="13" t="s">
        <v>73</v>
      </c>
      <c r="AW198" s="13" t="s">
        <v>30</v>
      </c>
      <c r="AX198" s="13" t="s">
        <v>64</v>
      </c>
      <c r="AY198" s="216" t="s">
        <v>263</v>
      </c>
    </row>
    <row r="199" spans="1:65" s="15" customFormat="1">
      <c r="B199" s="228"/>
      <c r="C199" s="229"/>
      <c r="D199" s="207" t="s">
        <v>272</v>
      </c>
      <c r="E199" s="230" t="s">
        <v>1</v>
      </c>
      <c r="F199" s="231" t="s">
        <v>280</v>
      </c>
      <c r="G199" s="229"/>
      <c r="H199" s="232">
        <v>343.19200000000001</v>
      </c>
      <c r="I199" s="233"/>
      <c r="J199" s="229"/>
      <c r="K199" s="229"/>
      <c r="L199" s="234"/>
      <c r="M199" s="235"/>
      <c r="N199" s="236"/>
      <c r="O199" s="236"/>
      <c r="P199" s="236"/>
      <c r="Q199" s="236"/>
      <c r="R199" s="236"/>
      <c r="S199" s="236"/>
      <c r="T199" s="237"/>
      <c r="AT199" s="238" t="s">
        <v>272</v>
      </c>
      <c r="AU199" s="238" t="s">
        <v>73</v>
      </c>
      <c r="AV199" s="15" t="s">
        <v>270</v>
      </c>
      <c r="AW199" s="15" t="s">
        <v>30</v>
      </c>
      <c r="AX199" s="15" t="s">
        <v>71</v>
      </c>
      <c r="AY199" s="238" t="s">
        <v>263</v>
      </c>
    </row>
    <row r="200" spans="1:65" s="2" customFormat="1" ht="33" customHeight="1">
      <c r="A200" s="35"/>
      <c r="B200" s="36"/>
      <c r="C200" s="191" t="s">
        <v>264</v>
      </c>
      <c r="D200" s="191" t="s">
        <v>266</v>
      </c>
      <c r="E200" s="192" t="s">
        <v>489</v>
      </c>
      <c r="F200" s="193" t="s">
        <v>490</v>
      </c>
      <c r="G200" s="194" t="s">
        <v>269</v>
      </c>
      <c r="H200" s="195">
        <v>2108.7060000000001</v>
      </c>
      <c r="I200" s="196"/>
      <c r="J200" s="197">
        <f>ROUND(I200*H200,2)</f>
        <v>0</v>
      </c>
      <c r="K200" s="198"/>
      <c r="L200" s="40"/>
      <c r="M200" s="199" t="s">
        <v>1</v>
      </c>
      <c r="N200" s="200" t="s">
        <v>38</v>
      </c>
      <c r="O200" s="72"/>
      <c r="P200" s="201">
        <f>O200*H200</f>
        <v>0</v>
      </c>
      <c r="Q200" s="201">
        <v>0</v>
      </c>
      <c r="R200" s="201">
        <f>Q200*H200</f>
        <v>0</v>
      </c>
      <c r="S200" s="201">
        <v>0</v>
      </c>
      <c r="T200" s="202">
        <f>S200*H200</f>
        <v>0</v>
      </c>
      <c r="U200" s="35"/>
      <c r="V200" s="35"/>
      <c r="W200" s="35"/>
      <c r="X200" s="35"/>
      <c r="Y200" s="35"/>
      <c r="Z200" s="35"/>
      <c r="AA200" s="35"/>
      <c r="AB200" s="35"/>
      <c r="AC200" s="35"/>
      <c r="AD200" s="35"/>
      <c r="AE200" s="35"/>
      <c r="AR200" s="203" t="s">
        <v>270</v>
      </c>
      <c r="AT200" s="203" t="s">
        <v>266</v>
      </c>
      <c r="AU200" s="203" t="s">
        <v>73</v>
      </c>
      <c r="AY200" s="18" t="s">
        <v>263</v>
      </c>
      <c r="BE200" s="204">
        <f>IF(N200="základní",J200,0)</f>
        <v>0</v>
      </c>
      <c r="BF200" s="204">
        <f>IF(N200="snížená",J200,0)</f>
        <v>0</v>
      </c>
      <c r="BG200" s="204">
        <f>IF(N200="zákl. přenesená",J200,0)</f>
        <v>0</v>
      </c>
      <c r="BH200" s="204">
        <f>IF(N200="sníž. přenesená",J200,0)</f>
        <v>0</v>
      </c>
      <c r="BI200" s="204">
        <f>IF(N200="nulová",J200,0)</f>
        <v>0</v>
      </c>
      <c r="BJ200" s="18" t="s">
        <v>71</v>
      </c>
      <c r="BK200" s="204">
        <f>ROUND(I200*H200,2)</f>
        <v>0</v>
      </c>
      <c r="BL200" s="18" t="s">
        <v>270</v>
      </c>
      <c r="BM200" s="203" t="s">
        <v>426</v>
      </c>
    </row>
    <row r="201" spans="1:65" s="2" customFormat="1" ht="33" customHeight="1">
      <c r="A201" s="35"/>
      <c r="B201" s="36"/>
      <c r="C201" s="191" t="s">
        <v>322</v>
      </c>
      <c r="D201" s="191" t="s">
        <v>266</v>
      </c>
      <c r="E201" s="192" t="s">
        <v>491</v>
      </c>
      <c r="F201" s="193" t="s">
        <v>492</v>
      </c>
      <c r="G201" s="194" t="s">
        <v>300</v>
      </c>
      <c r="H201" s="195">
        <v>2348.8000000000002</v>
      </c>
      <c r="I201" s="196"/>
      <c r="J201" s="197">
        <f>ROUND(I201*H201,2)</f>
        <v>0</v>
      </c>
      <c r="K201" s="198"/>
      <c r="L201" s="40"/>
      <c r="M201" s="199" t="s">
        <v>1</v>
      </c>
      <c r="N201" s="200" t="s">
        <v>38</v>
      </c>
      <c r="O201" s="72"/>
      <c r="P201" s="201">
        <f>O201*H201</f>
        <v>0</v>
      </c>
      <c r="Q201" s="201">
        <v>0</v>
      </c>
      <c r="R201" s="201">
        <f>Q201*H201</f>
        <v>0</v>
      </c>
      <c r="S201" s="201">
        <v>0</v>
      </c>
      <c r="T201" s="202">
        <f>S201*H201</f>
        <v>0</v>
      </c>
      <c r="U201" s="35"/>
      <c r="V201" s="35"/>
      <c r="W201" s="35"/>
      <c r="X201" s="35"/>
      <c r="Y201" s="35"/>
      <c r="Z201" s="35"/>
      <c r="AA201" s="35"/>
      <c r="AB201" s="35"/>
      <c r="AC201" s="35"/>
      <c r="AD201" s="35"/>
      <c r="AE201" s="35"/>
      <c r="AR201" s="203" t="s">
        <v>270</v>
      </c>
      <c r="AT201" s="203" t="s">
        <v>266</v>
      </c>
      <c r="AU201" s="203" t="s">
        <v>73</v>
      </c>
      <c r="AY201" s="18" t="s">
        <v>263</v>
      </c>
      <c r="BE201" s="204">
        <f>IF(N201="základní",J201,0)</f>
        <v>0</v>
      </c>
      <c r="BF201" s="204">
        <f>IF(N201="snížená",J201,0)</f>
        <v>0</v>
      </c>
      <c r="BG201" s="204">
        <f>IF(N201="zákl. přenesená",J201,0)</f>
        <v>0</v>
      </c>
      <c r="BH201" s="204">
        <f>IF(N201="sníž. přenesená",J201,0)</f>
        <v>0</v>
      </c>
      <c r="BI201" s="204">
        <f>IF(N201="nulová",J201,0)</f>
        <v>0</v>
      </c>
      <c r="BJ201" s="18" t="s">
        <v>71</v>
      </c>
      <c r="BK201" s="204">
        <f>ROUND(I201*H201,2)</f>
        <v>0</v>
      </c>
      <c r="BL201" s="18" t="s">
        <v>270</v>
      </c>
      <c r="BM201" s="203" t="s">
        <v>493</v>
      </c>
    </row>
    <row r="202" spans="1:65" s="2" customFormat="1" ht="33" customHeight="1">
      <c r="A202" s="35"/>
      <c r="B202" s="36"/>
      <c r="C202" s="191" t="s">
        <v>327</v>
      </c>
      <c r="D202" s="191" t="s">
        <v>266</v>
      </c>
      <c r="E202" s="192" t="s">
        <v>494</v>
      </c>
      <c r="F202" s="193" t="s">
        <v>495</v>
      </c>
      <c r="G202" s="194" t="s">
        <v>300</v>
      </c>
      <c r="H202" s="195">
        <v>690.32299999999998</v>
      </c>
      <c r="I202" s="196"/>
      <c r="J202" s="197">
        <f>ROUND(I202*H202,2)</f>
        <v>0</v>
      </c>
      <c r="K202" s="198"/>
      <c r="L202" s="40"/>
      <c r="M202" s="199" t="s">
        <v>1</v>
      </c>
      <c r="N202" s="200" t="s">
        <v>38</v>
      </c>
      <c r="O202" s="72"/>
      <c r="P202" s="201">
        <f>O202*H202</f>
        <v>0</v>
      </c>
      <c r="Q202" s="201">
        <v>0</v>
      </c>
      <c r="R202" s="201">
        <f>Q202*H202</f>
        <v>0</v>
      </c>
      <c r="S202" s="201">
        <v>0</v>
      </c>
      <c r="T202" s="202">
        <f>S202*H202</f>
        <v>0</v>
      </c>
      <c r="U202" s="35"/>
      <c r="V202" s="35"/>
      <c r="W202" s="35"/>
      <c r="X202" s="35"/>
      <c r="Y202" s="35"/>
      <c r="Z202" s="35"/>
      <c r="AA202" s="35"/>
      <c r="AB202" s="35"/>
      <c r="AC202" s="35"/>
      <c r="AD202" s="35"/>
      <c r="AE202" s="35"/>
      <c r="AR202" s="203" t="s">
        <v>270</v>
      </c>
      <c r="AT202" s="203" t="s">
        <v>266</v>
      </c>
      <c r="AU202" s="203" t="s">
        <v>73</v>
      </c>
      <c r="AY202" s="18" t="s">
        <v>263</v>
      </c>
      <c r="BE202" s="204">
        <f>IF(N202="základní",J202,0)</f>
        <v>0</v>
      </c>
      <c r="BF202" s="204">
        <f>IF(N202="snížená",J202,0)</f>
        <v>0</v>
      </c>
      <c r="BG202" s="204">
        <f>IF(N202="zákl. přenesená",J202,0)</f>
        <v>0</v>
      </c>
      <c r="BH202" s="204">
        <f>IF(N202="sníž. přenesená",J202,0)</f>
        <v>0</v>
      </c>
      <c r="BI202" s="204">
        <f>IF(N202="nulová",J202,0)</f>
        <v>0</v>
      </c>
      <c r="BJ202" s="18" t="s">
        <v>71</v>
      </c>
      <c r="BK202" s="204">
        <f>ROUND(I202*H202,2)</f>
        <v>0</v>
      </c>
      <c r="BL202" s="18" t="s">
        <v>270</v>
      </c>
      <c r="BM202" s="203" t="s">
        <v>496</v>
      </c>
    </row>
    <row r="203" spans="1:65" s="13" customFormat="1">
      <c r="B203" s="205"/>
      <c r="C203" s="206"/>
      <c r="D203" s="207" t="s">
        <v>272</v>
      </c>
      <c r="E203" s="208" t="s">
        <v>1</v>
      </c>
      <c r="F203" s="209" t="s">
        <v>497</v>
      </c>
      <c r="G203" s="206"/>
      <c r="H203" s="210">
        <v>690.32299999999998</v>
      </c>
      <c r="I203" s="211"/>
      <c r="J203" s="206"/>
      <c r="K203" s="206"/>
      <c r="L203" s="212"/>
      <c r="M203" s="213"/>
      <c r="N203" s="214"/>
      <c r="O203" s="214"/>
      <c r="P203" s="214"/>
      <c r="Q203" s="214"/>
      <c r="R203" s="214"/>
      <c r="S203" s="214"/>
      <c r="T203" s="215"/>
      <c r="AT203" s="216" t="s">
        <v>272</v>
      </c>
      <c r="AU203" s="216" t="s">
        <v>73</v>
      </c>
      <c r="AV203" s="13" t="s">
        <v>73</v>
      </c>
      <c r="AW203" s="13" t="s">
        <v>30</v>
      </c>
      <c r="AX203" s="13" t="s">
        <v>64</v>
      </c>
      <c r="AY203" s="216" t="s">
        <v>263</v>
      </c>
    </row>
    <row r="204" spans="1:65" s="15" customFormat="1">
      <c r="B204" s="228"/>
      <c r="C204" s="229"/>
      <c r="D204" s="207" t="s">
        <v>272</v>
      </c>
      <c r="E204" s="230" t="s">
        <v>1</v>
      </c>
      <c r="F204" s="231" t="s">
        <v>280</v>
      </c>
      <c r="G204" s="229"/>
      <c r="H204" s="232">
        <v>690.32299999999998</v>
      </c>
      <c r="I204" s="233"/>
      <c r="J204" s="229"/>
      <c r="K204" s="229"/>
      <c r="L204" s="234"/>
      <c r="M204" s="235"/>
      <c r="N204" s="236"/>
      <c r="O204" s="236"/>
      <c r="P204" s="236"/>
      <c r="Q204" s="236"/>
      <c r="R204" s="236"/>
      <c r="S204" s="236"/>
      <c r="T204" s="237"/>
      <c r="AT204" s="238" t="s">
        <v>272</v>
      </c>
      <c r="AU204" s="238" t="s">
        <v>73</v>
      </c>
      <c r="AV204" s="15" t="s">
        <v>270</v>
      </c>
      <c r="AW204" s="15" t="s">
        <v>30</v>
      </c>
      <c r="AX204" s="15" t="s">
        <v>71</v>
      </c>
      <c r="AY204" s="238" t="s">
        <v>263</v>
      </c>
    </row>
    <row r="205" spans="1:65" s="2" customFormat="1" ht="33" customHeight="1">
      <c r="A205" s="35"/>
      <c r="B205" s="36"/>
      <c r="C205" s="191" t="s">
        <v>8</v>
      </c>
      <c r="D205" s="191" t="s">
        <v>266</v>
      </c>
      <c r="E205" s="192" t="s">
        <v>498</v>
      </c>
      <c r="F205" s="193" t="s">
        <v>499</v>
      </c>
      <c r="G205" s="194" t="s">
        <v>300</v>
      </c>
      <c r="H205" s="195">
        <v>243.62799999999999</v>
      </c>
      <c r="I205" s="196"/>
      <c r="J205" s="197">
        <f>ROUND(I205*H205,2)</f>
        <v>0</v>
      </c>
      <c r="K205" s="198"/>
      <c r="L205" s="40"/>
      <c r="M205" s="199" t="s">
        <v>1</v>
      </c>
      <c r="N205" s="200" t="s">
        <v>38</v>
      </c>
      <c r="O205" s="72"/>
      <c r="P205" s="201">
        <f>O205*H205</f>
        <v>0</v>
      </c>
      <c r="Q205" s="201">
        <v>0</v>
      </c>
      <c r="R205" s="201">
        <f>Q205*H205</f>
        <v>0</v>
      </c>
      <c r="S205" s="201">
        <v>0</v>
      </c>
      <c r="T205" s="202">
        <f>S205*H205</f>
        <v>0</v>
      </c>
      <c r="U205" s="35"/>
      <c r="V205" s="35"/>
      <c r="W205" s="35"/>
      <c r="X205" s="35"/>
      <c r="Y205" s="35"/>
      <c r="Z205" s="35"/>
      <c r="AA205" s="35"/>
      <c r="AB205" s="35"/>
      <c r="AC205" s="35"/>
      <c r="AD205" s="35"/>
      <c r="AE205" s="35"/>
      <c r="AR205" s="203" t="s">
        <v>270</v>
      </c>
      <c r="AT205" s="203" t="s">
        <v>266</v>
      </c>
      <c r="AU205" s="203" t="s">
        <v>73</v>
      </c>
      <c r="AY205" s="18" t="s">
        <v>263</v>
      </c>
      <c r="BE205" s="204">
        <f>IF(N205="základní",J205,0)</f>
        <v>0</v>
      </c>
      <c r="BF205" s="204">
        <f>IF(N205="snížená",J205,0)</f>
        <v>0</v>
      </c>
      <c r="BG205" s="204">
        <f>IF(N205="zákl. přenesená",J205,0)</f>
        <v>0</v>
      </c>
      <c r="BH205" s="204">
        <f>IF(N205="sníž. přenesená",J205,0)</f>
        <v>0</v>
      </c>
      <c r="BI205" s="204">
        <f>IF(N205="nulová",J205,0)</f>
        <v>0</v>
      </c>
      <c r="BJ205" s="18" t="s">
        <v>71</v>
      </c>
      <c r="BK205" s="204">
        <f>ROUND(I205*H205,2)</f>
        <v>0</v>
      </c>
      <c r="BL205" s="18" t="s">
        <v>270</v>
      </c>
      <c r="BM205" s="203" t="s">
        <v>500</v>
      </c>
    </row>
    <row r="206" spans="1:65" s="16" customFormat="1">
      <c r="B206" s="248"/>
      <c r="C206" s="249"/>
      <c r="D206" s="207" t="s">
        <v>272</v>
      </c>
      <c r="E206" s="250" t="s">
        <v>1</v>
      </c>
      <c r="F206" s="251" t="s">
        <v>501</v>
      </c>
      <c r="G206" s="249"/>
      <c r="H206" s="250" t="s">
        <v>1</v>
      </c>
      <c r="I206" s="252"/>
      <c r="J206" s="249"/>
      <c r="K206" s="249"/>
      <c r="L206" s="253"/>
      <c r="M206" s="254"/>
      <c r="N206" s="255"/>
      <c r="O206" s="255"/>
      <c r="P206" s="255"/>
      <c r="Q206" s="255"/>
      <c r="R206" s="255"/>
      <c r="S206" s="255"/>
      <c r="T206" s="256"/>
      <c r="AT206" s="257" t="s">
        <v>272</v>
      </c>
      <c r="AU206" s="257" t="s">
        <v>73</v>
      </c>
      <c r="AV206" s="16" t="s">
        <v>71</v>
      </c>
      <c r="AW206" s="16" t="s">
        <v>30</v>
      </c>
      <c r="AX206" s="16" t="s">
        <v>64</v>
      </c>
      <c r="AY206" s="257" t="s">
        <v>263</v>
      </c>
    </row>
    <row r="207" spans="1:65" s="16" customFormat="1">
      <c r="B207" s="248"/>
      <c r="C207" s="249"/>
      <c r="D207" s="207" t="s">
        <v>272</v>
      </c>
      <c r="E207" s="250" t="s">
        <v>1</v>
      </c>
      <c r="F207" s="251" t="s">
        <v>502</v>
      </c>
      <c r="G207" s="249"/>
      <c r="H207" s="250" t="s">
        <v>1</v>
      </c>
      <c r="I207" s="252"/>
      <c r="J207" s="249"/>
      <c r="K207" s="249"/>
      <c r="L207" s="253"/>
      <c r="M207" s="254"/>
      <c r="N207" s="255"/>
      <c r="O207" s="255"/>
      <c r="P207" s="255"/>
      <c r="Q207" s="255"/>
      <c r="R207" s="255"/>
      <c r="S207" s="255"/>
      <c r="T207" s="256"/>
      <c r="AT207" s="257" t="s">
        <v>272</v>
      </c>
      <c r="AU207" s="257" t="s">
        <v>73</v>
      </c>
      <c r="AV207" s="16" t="s">
        <v>71</v>
      </c>
      <c r="AW207" s="16" t="s">
        <v>30</v>
      </c>
      <c r="AX207" s="16" t="s">
        <v>64</v>
      </c>
      <c r="AY207" s="257" t="s">
        <v>263</v>
      </c>
    </row>
    <row r="208" spans="1:65" s="13" customFormat="1" ht="22.5">
      <c r="B208" s="205"/>
      <c r="C208" s="206"/>
      <c r="D208" s="207" t="s">
        <v>272</v>
      </c>
      <c r="E208" s="208" t="s">
        <v>1</v>
      </c>
      <c r="F208" s="209" t="s">
        <v>503</v>
      </c>
      <c r="G208" s="206"/>
      <c r="H208" s="210">
        <v>243.62799999999999</v>
      </c>
      <c r="I208" s="211"/>
      <c r="J208" s="206"/>
      <c r="K208" s="206"/>
      <c r="L208" s="212"/>
      <c r="M208" s="213"/>
      <c r="N208" s="214"/>
      <c r="O208" s="214"/>
      <c r="P208" s="214"/>
      <c r="Q208" s="214"/>
      <c r="R208" s="214"/>
      <c r="S208" s="214"/>
      <c r="T208" s="215"/>
      <c r="AT208" s="216" t="s">
        <v>272</v>
      </c>
      <c r="AU208" s="216" t="s">
        <v>73</v>
      </c>
      <c r="AV208" s="13" t="s">
        <v>73</v>
      </c>
      <c r="AW208" s="13" t="s">
        <v>30</v>
      </c>
      <c r="AX208" s="13" t="s">
        <v>64</v>
      </c>
      <c r="AY208" s="216" t="s">
        <v>263</v>
      </c>
    </row>
    <row r="209" spans="1:65" s="14" customFormat="1">
      <c r="B209" s="217"/>
      <c r="C209" s="218"/>
      <c r="D209" s="207" t="s">
        <v>272</v>
      </c>
      <c r="E209" s="219" t="s">
        <v>1</v>
      </c>
      <c r="F209" s="220" t="s">
        <v>275</v>
      </c>
      <c r="G209" s="218"/>
      <c r="H209" s="221">
        <v>243.62799999999999</v>
      </c>
      <c r="I209" s="222"/>
      <c r="J209" s="218"/>
      <c r="K209" s="218"/>
      <c r="L209" s="223"/>
      <c r="M209" s="224"/>
      <c r="N209" s="225"/>
      <c r="O209" s="225"/>
      <c r="P209" s="225"/>
      <c r="Q209" s="225"/>
      <c r="R209" s="225"/>
      <c r="S209" s="225"/>
      <c r="T209" s="226"/>
      <c r="AT209" s="227" t="s">
        <v>272</v>
      </c>
      <c r="AU209" s="227" t="s">
        <v>73</v>
      </c>
      <c r="AV209" s="14" t="s">
        <v>276</v>
      </c>
      <c r="AW209" s="14" t="s">
        <v>30</v>
      </c>
      <c r="AX209" s="14" t="s">
        <v>64</v>
      </c>
      <c r="AY209" s="227" t="s">
        <v>263</v>
      </c>
    </row>
    <row r="210" spans="1:65" s="15" customFormat="1">
      <c r="B210" s="228"/>
      <c r="C210" s="229"/>
      <c r="D210" s="207" t="s">
        <v>272</v>
      </c>
      <c r="E210" s="230" t="s">
        <v>1</v>
      </c>
      <c r="F210" s="231" t="s">
        <v>280</v>
      </c>
      <c r="G210" s="229"/>
      <c r="H210" s="232">
        <v>243.62799999999999</v>
      </c>
      <c r="I210" s="233"/>
      <c r="J210" s="229"/>
      <c r="K210" s="229"/>
      <c r="L210" s="234"/>
      <c r="M210" s="235"/>
      <c r="N210" s="236"/>
      <c r="O210" s="236"/>
      <c r="P210" s="236"/>
      <c r="Q210" s="236"/>
      <c r="R210" s="236"/>
      <c r="S210" s="236"/>
      <c r="T210" s="237"/>
      <c r="AT210" s="238" t="s">
        <v>272</v>
      </c>
      <c r="AU210" s="238" t="s">
        <v>73</v>
      </c>
      <c r="AV210" s="15" t="s">
        <v>270</v>
      </c>
      <c r="AW210" s="15" t="s">
        <v>30</v>
      </c>
      <c r="AX210" s="15" t="s">
        <v>71</v>
      </c>
      <c r="AY210" s="238" t="s">
        <v>263</v>
      </c>
    </row>
    <row r="211" spans="1:65" s="2" customFormat="1" ht="37.9" customHeight="1">
      <c r="A211" s="35"/>
      <c r="B211" s="36"/>
      <c r="C211" s="191" t="s">
        <v>397</v>
      </c>
      <c r="D211" s="191" t="s">
        <v>266</v>
      </c>
      <c r="E211" s="192" t="s">
        <v>504</v>
      </c>
      <c r="F211" s="193" t="s">
        <v>505</v>
      </c>
      <c r="G211" s="194" t="s">
        <v>300</v>
      </c>
      <c r="H211" s="195">
        <v>6853.57</v>
      </c>
      <c r="I211" s="196"/>
      <c r="J211" s="197">
        <f>ROUND(I211*H211,2)</f>
        <v>0</v>
      </c>
      <c r="K211" s="198"/>
      <c r="L211" s="40"/>
      <c r="M211" s="199" t="s">
        <v>1</v>
      </c>
      <c r="N211" s="200" t="s">
        <v>38</v>
      </c>
      <c r="O211" s="72"/>
      <c r="P211" s="201">
        <f>O211*H211</f>
        <v>0</v>
      </c>
      <c r="Q211" s="201">
        <v>0</v>
      </c>
      <c r="R211" s="201">
        <f>Q211*H211</f>
        <v>0</v>
      </c>
      <c r="S211" s="201">
        <v>0</v>
      </c>
      <c r="T211" s="202">
        <f>S211*H211</f>
        <v>0</v>
      </c>
      <c r="U211" s="35"/>
      <c r="V211" s="35"/>
      <c r="W211" s="35"/>
      <c r="X211" s="35"/>
      <c r="Y211" s="35"/>
      <c r="Z211" s="35"/>
      <c r="AA211" s="35"/>
      <c r="AB211" s="35"/>
      <c r="AC211" s="35"/>
      <c r="AD211" s="35"/>
      <c r="AE211" s="35"/>
      <c r="AR211" s="203" t="s">
        <v>270</v>
      </c>
      <c r="AT211" s="203" t="s">
        <v>266</v>
      </c>
      <c r="AU211" s="203" t="s">
        <v>73</v>
      </c>
      <c r="AY211" s="18" t="s">
        <v>263</v>
      </c>
      <c r="BE211" s="204">
        <f>IF(N211="základní",J211,0)</f>
        <v>0</v>
      </c>
      <c r="BF211" s="204">
        <f>IF(N211="snížená",J211,0)</f>
        <v>0</v>
      </c>
      <c r="BG211" s="204">
        <f>IF(N211="zákl. přenesená",J211,0)</f>
        <v>0</v>
      </c>
      <c r="BH211" s="204">
        <f>IF(N211="sníž. přenesená",J211,0)</f>
        <v>0</v>
      </c>
      <c r="BI211" s="204">
        <f>IF(N211="nulová",J211,0)</f>
        <v>0</v>
      </c>
      <c r="BJ211" s="18" t="s">
        <v>71</v>
      </c>
      <c r="BK211" s="204">
        <f>ROUND(I211*H211,2)</f>
        <v>0</v>
      </c>
      <c r="BL211" s="18" t="s">
        <v>270</v>
      </c>
      <c r="BM211" s="203" t="s">
        <v>506</v>
      </c>
    </row>
    <row r="212" spans="1:65" s="16" customFormat="1">
      <c r="B212" s="248"/>
      <c r="C212" s="249"/>
      <c r="D212" s="207" t="s">
        <v>272</v>
      </c>
      <c r="E212" s="250" t="s">
        <v>1</v>
      </c>
      <c r="F212" s="251" t="s">
        <v>501</v>
      </c>
      <c r="G212" s="249"/>
      <c r="H212" s="250" t="s">
        <v>1</v>
      </c>
      <c r="I212" s="252"/>
      <c r="J212" s="249"/>
      <c r="K212" s="249"/>
      <c r="L212" s="253"/>
      <c r="M212" s="254"/>
      <c r="N212" s="255"/>
      <c r="O212" s="255"/>
      <c r="P212" s="255"/>
      <c r="Q212" s="255"/>
      <c r="R212" s="255"/>
      <c r="S212" s="255"/>
      <c r="T212" s="256"/>
      <c r="AT212" s="257" t="s">
        <v>272</v>
      </c>
      <c r="AU212" s="257" t="s">
        <v>73</v>
      </c>
      <c r="AV212" s="16" t="s">
        <v>71</v>
      </c>
      <c r="AW212" s="16" t="s">
        <v>30</v>
      </c>
      <c r="AX212" s="16" t="s">
        <v>64</v>
      </c>
      <c r="AY212" s="257" t="s">
        <v>263</v>
      </c>
    </row>
    <row r="213" spans="1:65" s="16" customFormat="1">
      <c r="B213" s="248"/>
      <c r="C213" s="249"/>
      <c r="D213" s="207" t="s">
        <v>272</v>
      </c>
      <c r="E213" s="250" t="s">
        <v>1</v>
      </c>
      <c r="F213" s="251" t="s">
        <v>502</v>
      </c>
      <c r="G213" s="249"/>
      <c r="H213" s="250" t="s">
        <v>1</v>
      </c>
      <c r="I213" s="252"/>
      <c r="J213" s="249"/>
      <c r="K213" s="249"/>
      <c r="L213" s="253"/>
      <c r="M213" s="254"/>
      <c r="N213" s="255"/>
      <c r="O213" s="255"/>
      <c r="P213" s="255"/>
      <c r="Q213" s="255"/>
      <c r="R213" s="255"/>
      <c r="S213" s="255"/>
      <c r="T213" s="256"/>
      <c r="AT213" s="257" t="s">
        <v>272</v>
      </c>
      <c r="AU213" s="257" t="s">
        <v>73</v>
      </c>
      <c r="AV213" s="16" t="s">
        <v>71</v>
      </c>
      <c r="AW213" s="16" t="s">
        <v>30</v>
      </c>
      <c r="AX213" s="16" t="s">
        <v>64</v>
      </c>
      <c r="AY213" s="257" t="s">
        <v>263</v>
      </c>
    </row>
    <row r="214" spans="1:65" s="13" customFormat="1" ht="22.5">
      <c r="B214" s="205"/>
      <c r="C214" s="206"/>
      <c r="D214" s="207" t="s">
        <v>272</v>
      </c>
      <c r="E214" s="208" t="s">
        <v>1</v>
      </c>
      <c r="F214" s="209" t="s">
        <v>507</v>
      </c>
      <c r="G214" s="206"/>
      <c r="H214" s="210">
        <v>1687.35</v>
      </c>
      <c r="I214" s="211"/>
      <c r="J214" s="206"/>
      <c r="K214" s="206"/>
      <c r="L214" s="212"/>
      <c r="M214" s="213"/>
      <c r="N214" s="214"/>
      <c r="O214" s="214"/>
      <c r="P214" s="214"/>
      <c r="Q214" s="214"/>
      <c r="R214" s="214"/>
      <c r="S214" s="214"/>
      <c r="T214" s="215"/>
      <c r="AT214" s="216" t="s">
        <v>272</v>
      </c>
      <c r="AU214" s="216" t="s">
        <v>73</v>
      </c>
      <c r="AV214" s="13" t="s">
        <v>73</v>
      </c>
      <c r="AW214" s="13" t="s">
        <v>30</v>
      </c>
      <c r="AX214" s="13" t="s">
        <v>64</v>
      </c>
      <c r="AY214" s="216" t="s">
        <v>263</v>
      </c>
    </row>
    <row r="215" spans="1:65" s="16" customFormat="1">
      <c r="B215" s="248"/>
      <c r="C215" s="249"/>
      <c r="D215" s="207" t="s">
        <v>272</v>
      </c>
      <c r="E215" s="250" t="s">
        <v>1</v>
      </c>
      <c r="F215" s="251" t="s">
        <v>508</v>
      </c>
      <c r="G215" s="249"/>
      <c r="H215" s="250" t="s">
        <v>1</v>
      </c>
      <c r="I215" s="252"/>
      <c r="J215" s="249"/>
      <c r="K215" s="249"/>
      <c r="L215" s="253"/>
      <c r="M215" s="254"/>
      <c r="N215" s="255"/>
      <c r="O215" s="255"/>
      <c r="P215" s="255"/>
      <c r="Q215" s="255"/>
      <c r="R215" s="255"/>
      <c r="S215" s="255"/>
      <c r="T215" s="256"/>
      <c r="AT215" s="257" t="s">
        <v>272</v>
      </c>
      <c r="AU215" s="257" t="s">
        <v>73</v>
      </c>
      <c r="AV215" s="16" t="s">
        <v>71</v>
      </c>
      <c r="AW215" s="16" t="s">
        <v>30</v>
      </c>
      <c r="AX215" s="16" t="s">
        <v>64</v>
      </c>
      <c r="AY215" s="257" t="s">
        <v>263</v>
      </c>
    </row>
    <row r="216" spans="1:65" s="13" customFormat="1">
      <c r="B216" s="205"/>
      <c r="C216" s="206"/>
      <c r="D216" s="207" t="s">
        <v>272</v>
      </c>
      <c r="E216" s="208" t="s">
        <v>1</v>
      </c>
      <c r="F216" s="209" t="s">
        <v>509</v>
      </c>
      <c r="G216" s="206"/>
      <c r="H216" s="210">
        <v>279.09800000000001</v>
      </c>
      <c r="I216" s="211"/>
      <c r="J216" s="206"/>
      <c r="K216" s="206"/>
      <c r="L216" s="212"/>
      <c r="M216" s="213"/>
      <c r="N216" s="214"/>
      <c r="O216" s="214"/>
      <c r="P216" s="214"/>
      <c r="Q216" s="214"/>
      <c r="R216" s="214"/>
      <c r="S216" s="214"/>
      <c r="T216" s="215"/>
      <c r="AT216" s="216" t="s">
        <v>272</v>
      </c>
      <c r="AU216" s="216" t="s">
        <v>73</v>
      </c>
      <c r="AV216" s="13" t="s">
        <v>73</v>
      </c>
      <c r="AW216" s="13" t="s">
        <v>30</v>
      </c>
      <c r="AX216" s="13" t="s">
        <v>64</v>
      </c>
      <c r="AY216" s="216" t="s">
        <v>263</v>
      </c>
    </row>
    <row r="217" spans="1:65" s="16" customFormat="1">
      <c r="B217" s="248"/>
      <c r="C217" s="249"/>
      <c r="D217" s="207" t="s">
        <v>272</v>
      </c>
      <c r="E217" s="250" t="s">
        <v>1</v>
      </c>
      <c r="F217" s="251" t="s">
        <v>510</v>
      </c>
      <c r="G217" s="249"/>
      <c r="H217" s="250" t="s">
        <v>1</v>
      </c>
      <c r="I217" s="252"/>
      <c r="J217" s="249"/>
      <c r="K217" s="249"/>
      <c r="L217" s="253"/>
      <c r="M217" s="254"/>
      <c r="N217" s="255"/>
      <c r="O217" s="255"/>
      <c r="P217" s="255"/>
      <c r="Q217" s="255"/>
      <c r="R217" s="255"/>
      <c r="S217" s="255"/>
      <c r="T217" s="256"/>
      <c r="AT217" s="257" t="s">
        <v>272</v>
      </c>
      <c r="AU217" s="257" t="s">
        <v>73</v>
      </c>
      <c r="AV217" s="16" t="s">
        <v>71</v>
      </c>
      <c r="AW217" s="16" t="s">
        <v>30</v>
      </c>
      <c r="AX217" s="16" t="s">
        <v>64</v>
      </c>
      <c r="AY217" s="257" t="s">
        <v>263</v>
      </c>
    </row>
    <row r="218" spans="1:65" s="13" customFormat="1">
      <c r="B218" s="205"/>
      <c r="C218" s="206"/>
      <c r="D218" s="207" t="s">
        <v>272</v>
      </c>
      <c r="E218" s="208" t="s">
        <v>1</v>
      </c>
      <c r="F218" s="209" t="s">
        <v>511</v>
      </c>
      <c r="G218" s="206"/>
      <c r="H218" s="210">
        <v>469.21600000000001</v>
      </c>
      <c r="I218" s="211"/>
      <c r="J218" s="206"/>
      <c r="K218" s="206"/>
      <c r="L218" s="212"/>
      <c r="M218" s="213"/>
      <c r="N218" s="214"/>
      <c r="O218" s="214"/>
      <c r="P218" s="214"/>
      <c r="Q218" s="214"/>
      <c r="R218" s="214"/>
      <c r="S218" s="214"/>
      <c r="T218" s="215"/>
      <c r="AT218" s="216" t="s">
        <v>272</v>
      </c>
      <c r="AU218" s="216" t="s">
        <v>73</v>
      </c>
      <c r="AV218" s="13" t="s">
        <v>73</v>
      </c>
      <c r="AW218" s="13" t="s">
        <v>30</v>
      </c>
      <c r="AX218" s="13" t="s">
        <v>64</v>
      </c>
      <c r="AY218" s="216" t="s">
        <v>263</v>
      </c>
    </row>
    <row r="219" spans="1:65" s="16" customFormat="1">
      <c r="B219" s="248"/>
      <c r="C219" s="249"/>
      <c r="D219" s="207" t="s">
        <v>272</v>
      </c>
      <c r="E219" s="250" t="s">
        <v>1</v>
      </c>
      <c r="F219" s="251" t="s">
        <v>512</v>
      </c>
      <c r="G219" s="249"/>
      <c r="H219" s="250" t="s">
        <v>1</v>
      </c>
      <c r="I219" s="252"/>
      <c r="J219" s="249"/>
      <c r="K219" s="249"/>
      <c r="L219" s="253"/>
      <c r="M219" s="254"/>
      <c r="N219" s="255"/>
      <c r="O219" s="255"/>
      <c r="P219" s="255"/>
      <c r="Q219" s="255"/>
      <c r="R219" s="255"/>
      <c r="S219" s="255"/>
      <c r="T219" s="256"/>
      <c r="AT219" s="257" t="s">
        <v>272</v>
      </c>
      <c r="AU219" s="257" t="s">
        <v>73</v>
      </c>
      <c r="AV219" s="16" t="s">
        <v>71</v>
      </c>
      <c r="AW219" s="16" t="s">
        <v>30</v>
      </c>
      <c r="AX219" s="16" t="s">
        <v>64</v>
      </c>
      <c r="AY219" s="257" t="s">
        <v>263</v>
      </c>
    </row>
    <row r="220" spans="1:65" s="13" customFormat="1">
      <c r="B220" s="205"/>
      <c r="C220" s="206"/>
      <c r="D220" s="207" t="s">
        <v>272</v>
      </c>
      <c r="E220" s="208" t="s">
        <v>1</v>
      </c>
      <c r="F220" s="209" t="s">
        <v>513</v>
      </c>
      <c r="G220" s="206"/>
      <c r="H220" s="210">
        <v>958.77300000000002</v>
      </c>
      <c r="I220" s="211"/>
      <c r="J220" s="206"/>
      <c r="K220" s="206"/>
      <c r="L220" s="212"/>
      <c r="M220" s="213"/>
      <c r="N220" s="214"/>
      <c r="O220" s="214"/>
      <c r="P220" s="214"/>
      <c r="Q220" s="214"/>
      <c r="R220" s="214"/>
      <c r="S220" s="214"/>
      <c r="T220" s="215"/>
      <c r="AT220" s="216" t="s">
        <v>272</v>
      </c>
      <c r="AU220" s="216" t="s">
        <v>73</v>
      </c>
      <c r="AV220" s="13" t="s">
        <v>73</v>
      </c>
      <c r="AW220" s="13" t="s">
        <v>30</v>
      </c>
      <c r="AX220" s="13" t="s">
        <v>64</v>
      </c>
      <c r="AY220" s="216" t="s">
        <v>263</v>
      </c>
    </row>
    <row r="221" spans="1:65" s="16" customFormat="1">
      <c r="B221" s="248"/>
      <c r="C221" s="249"/>
      <c r="D221" s="207" t="s">
        <v>272</v>
      </c>
      <c r="E221" s="250" t="s">
        <v>1</v>
      </c>
      <c r="F221" s="251" t="s">
        <v>514</v>
      </c>
      <c r="G221" s="249"/>
      <c r="H221" s="250" t="s">
        <v>1</v>
      </c>
      <c r="I221" s="252"/>
      <c r="J221" s="249"/>
      <c r="K221" s="249"/>
      <c r="L221" s="253"/>
      <c r="M221" s="254"/>
      <c r="N221" s="255"/>
      <c r="O221" s="255"/>
      <c r="P221" s="255"/>
      <c r="Q221" s="255"/>
      <c r="R221" s="255"/>
      <c r="S221" s="255"/>
      <c r="T221" s="256"/>
      <c r="AT221" s="257" t="s">
        <v>272</v>
      </c>
      <c r="AU221" s="257" t="s">
        <v>73</v>
      </c>
      <c r="AV221" s="16" t="s">
        <v>71</v>
      </c>
      <c r="AW221" s="16" t="s">
        <v>30</v>
      </c>
      <c r="AX221" s="16" t="s">
        <v>64</v>
      </c>
      <c r="AY221" s="257" t="s">
        <v>263</v>
      </c>
    </row>
    <row r="222" spans="1:65" s="13" customFormat="1">
      <c r="B222" s="205"/>
      <c r="C222" s="206"/>
      <c r="D222" s="207" t="s">
        <v>272</v>
      </c>
      <c r="E222" s="208" t="s">
        <v>1</v>
      </c>
      <c r="F222" s="209" t="s">
        <v>515</v>
      </c>
      <c r="G222" s="206"/>
      <c r="H222" s="210">
        <v>164.30600000000001</v>
      </c>
      <c r="I222" s="211"/>
      <c r="J222" s="206"/>
      <c r="K222" s="206"/>
      <c r="L222" s="212"/>
      <c r="M222" s="213"/>
      <c r="N222" s="214"/>
      <c r="O222" s="214"/>
      <c r="P222" s="214"/>
      <c r="Q222" s="214"/>
      <c r="R222" s="214"/>
      <c r="S222" s="214"/>
      <c r="T222" s="215"/>
      <c r="AT222" s="216" t="s">
        <v>272</v>
      </c>
      <c r="AU222" s="216" t="s">
        <v>73</v>
      </c>
      <c r="AV222" s="13" t="s">
        <v>73</v>
      </c>
      <c r="AW222" s="13" t="s">
        <v>30</v>
      </c>
      <c r="AX222" s="13" t="s">
        <v>64</v>
      </c>
      <c r="AY222" s="216" t="s">
        <v>263</v>
      </c>
    </row>
    <row r="223" spans="1:65" s="16" customFormat="1">
      <c r="B223" s="248"/>
      <c r="C223" s="249"/>
      <c r="D223" s="207" t="s">
        <v>272</v>
      </c>
      <c r="E223" s="250" t="s">
        <v>1</v>
      </c>
      <c r="F223" s="251" t="s">
        <v>516</v>
      </c>
      <c r="G223" s="249"/>
      <c r="H223" s="250" t="s">
        <v>1</v>
      </c>
      <c r="I223" s="252"/>
      <c r="J223" s="249"/>
      <c r="K223" s="249"/>
      <c r="L223" s="253"/>
      <c r="M223" s="254"/>
      <c r="N223" s="255"/>
      <c r="O223" s="255"/>
      <c r="P223" s="255"/>
      <c r="Q223" s="255"/>
      <c r="R223" s="255"/>
      <c r="S223" s="255"/>
      <c r="T223" s="256"/>
      <c r="AT223" s="257" t="s">
        <v>272</v>
      </c>
      <c r="AU223" s="257" t="s">
        <v>73</v>
      </c>
      <c r="AV223" s="16" t="s">
        <v>71</v>
      </c>
      <c r="AW223" s="16" t="s">
        <v>30</v>
      </c>
      <c r="AX223" s="16" t="s">
        <v>64</v>
      </c>
      <c r="AY223" s="257" t="s">
        <v>263</v>
      </c>
    </row>
    <row r="224" spans="1:65" s="13" customFormat="1">
      <c r="B224" s="205"/>
      <c r="C224" s="206"/>
      <c r="D224" s="207" t="s">
        <v>272</v>
      </c>
      <c r="E224" s="208" t="s">
        <v>1</v>
      </c>
      <c r="F224" s="209" t="s">
        <v>517</v>
      </c>
      <c r="G224" s="206"/>
      <c r="H224" s="210">
        <v>75.635999999999996</v>
      </c>
      <c r="I224" s="211"/>
      <c r="J224" s="206"/>
      <c r="K224" s="206"/>
      <c r="L224" s="212"/>
      <c r="M224" s="213"/>
      <c r="N224" s="214"/>
      <c r="O224" s="214"/>
      <c r="P224" s="214"/>
      <c r="Q224" s="214"/>
      <c r="R224" s="214"/>
      <c r="S224" s="214"/>
      <c r="T224" s="215"/>
      <c r="AT224" s="216" t="s">
        <v>272</v>
      </c>
      <c r="AU224" s="216" t="s">
        <v>73</v>
      </c>
      <c r="AV224" s="13" t="s">
        <v>73</v>
      </c>
      <c r="AW224" s="13" t="s">
        <v>30</v>
      </c>
      <c r="AX224" s="13" t="s">
        <v>64</v>
      </c>
      <c r="AY224" s="216" t="s">
        <v>263</v>
      </c>
    </row>
    <row r="225" spans="2:51" s="16" customFormat="1">
      <c r="B225" s="248"/>
      <c r="C225" s="249"/>
      <c r="D225" s="207" t="s">
        <v>272</v>
      </c>
      <c r="E225" s="250" t="s">
        <v>1</v>
      </c>
      <c r="F225" s="251" t="s">
        <v>518</v>
      </c>
      <c r="G225" s="249"/>
      <c r="H225" s="250" t="s">
        <v>1</v>
      </c>
      <c r="I225" s="252"/>
      <c r="J225" s="249"/>
      <c r="K225" s="249"/>
      <c r="L225" s="253"/>
      <c r="M225" s="254"/>
      <c r="N225" s="255"/>
      <c r="O225" s="255"/>
      <c r="P225" s="255"/>
      <c r="Q225" s="255"/>
      <c r="R225" s="255"/>
      <c r="S225" s="255"/>
      <c r="T225" s="256"/>
      <c r="AT225" s="257" t="s">
        <v>272</v>
      </c>
      <c r="AU225" s="257" t="s">
        <v>73</v>
      </c>
      <c r="AV225" s="16" t="s">
        <v>71</v>
      </c>
      <c r="AW225" s="16" t="s">
        <v>30</v>
      </c>
      <c r="AX225" s="16" t="s">
        <v>64</v>
      </c>
      <c r="AY225" s="257" t="s">
        <v>263</v>
      </c>
    </row>
    <row r="226" spans="2:51" s="13" customFormat="1">
      <c r="B226" s="205"/>
      <c r="C226" s="206"/>
      <c r="D226" s="207" t="s">
        <v>272</v>
      </c>
      <c r="E226" s="208" t="s">
        <v>1</v>
      </c>
      <c r="F226" s="209" t="s">
        <v>519</v>
      </c>
      <c r="G226" s="206"/>
      <c r="H226" s="210">
        <v>5054.3109999999997</v>
      </c>
      <c r="I226" s="211"/>
      <c r="J226" s="206"/>
      <c r="K226" s="206"/>
      <c r="L226" s="212"/>
      <c r="M226" s="213"/>
      <c r="N226" s="214"/>
      <c r="O226" s="214"/>
      <c r="P226" s="214"/>
      <c r="Q226" s="214"/>
      <c r="R226" s="214"/>
      <c r="S226" s="214"/>
      <c r="T226" s="215"/>
      <c r="AT226" s="216" t="s">
        <v>272</v>
      </c>
      <c r="AU226" s="216" t="s">
        <v>73</v>
      </c>
      <c r="AV226" s="13" t="s">
        <v>73</v>
      </c>
      <c r="AW226" s="13" t="s">
        <v>30</v>
      </c>
      <c r="AX226" s="13" t="s">
        <v>64</v>
      </c>
      <c r="AY226" s="216" t="s">
        <v>263</v>
      </c>
    </row>
    <row r="227" spans="2:51" s="16" customFormat="1">
      <c r="B227" s="248"/>
      <c r="C227" s="249"/>
      <c r="D227" s="207" t="s">
        <v>272</v>
      </c>
      <c r="E227" s="250" t="s">
        <v>1</v>
      </c>
      <c r="F227" s="251" t="s">
        <v>520</v>
      </c>
      <c r="G227" s="249"/>
      <c r="H227" s="250" t="s">
        <v>1</v>
      </c>
      <c r="I227" s="252"/>
      <c r="J227" s="249"/>
      <c r="K227" s="249"/>
      <c r="L227" s="253"/>
      <c r="M227" s="254"/>
      <c r="N227" s="255"/>
      <c r="O227" s="255"/>
      <c r="P227" s="255"/>
      <c r="Q227" s="255"/>
      <c r="R227" s="255"/>
      <c r="S227" s="255"/>
      <c r="T227" s="256"/>
      <c r="AT227" s="257" t="s">
        <v>272</v>
      </c>
      <c r="AU227" s="257" t="s">
        <v>73</v>
      </c>
      <c r="AV227" s="16" t="s">
        <v>71</v>
      </c>
      <c r="AW227" s="16" t="s">
        <v>30</v>
      </c>
      <c r="AX227" s="16" t="s">
        <v>64</v>
      </c>
      <c r="AY227" s="257" t="s">
        <v>263</v>
      </c>
    </row>
    <row r="228" spans="2:51" s="13" customFormat="1">
      <c r="B228" s="205"/>
      <c r="C228" s="206"/>
      <c r="D228" s="207" t="s">
        <v>272</v>
      </c>
      <c r="E228" s="208" t="s">
        <v>1</v>
      </c>
      <c r="F228" s="209" t="s">
        <v>521</v>
      </c>
      <c r="G228" s="206"/>
      <c r="H228" s="210">
        <v>414.05799999999999</v>
      </c>
      <c r="I228" s="211"/>
      <c r="J228" s="206"/>
      <c r="K228" s="206"/>
      <c r="L228" s="212"/>
      <c r="M228" s="213"/>
      <c r="N228" s="214"/>
      <c r="O228" s="214"/>
      <c r="P228" s="214"/>
      <c r="Q228" s="214"/>
      <c r="R228" s="214"/>
      <c r="S228" s="214"/>
      <c r="T228" s="215"/>
      <c r="AT228" s="216" t="s">
        <v>272</v>
      </c>
      <c r="AU228" s="216" t="s">
        <v>73</v>
      </c>
      <c r="AV228" s="13" t="s">
        <v>73</v>
      </c>
      <c r="AW228" s="13" t="s">
        <v>30</v>
      </c>
      <c r="AX228" s="13" t="s">
        <v>64</v>
      </c>
      <c r="AY228" s="216" t="s">
        <v>263</v>
      </c>
    </row>
    <row r="229" spans="2:51" s="13" customFormat="1">
      <c r="B229" s="205"/>
      <c r="C229" s="206"/>
      <c r="D229" s="207" t="s">
        <v>272</v>
      </c>
      <c r="E229" s="208" t="s">
        <v>1</v>
      </c>
      <c r="F229" s="209" t="s">
        <v>522</v>
      </c>
      <c r="G229" s="206"/>
      <c r="H229" s="210">
        <v>316.42399999999998</v>
      </c>
      <c r="I229" s="211"/>
      <c r="J229" s="206"/>
      <c r="K229" s="206"/>
      <c r="L229" s="212"/>
      <c r="M229" s="213"/>
      <c r="N229" s="214"/>
      <c r="O229" s="214"/>
      <c r="P229" s="214"/>
      <c r="Q229" s="214"/>
      <c r="R229" s="214"/>
      <c r="S229" s="214"/>
      <c r="T229" s="215"/>
      <c r="AT229" s="216" t="s">
        <v>272</v>
      </c>
      <c r="AU229" s="216" t="s">
        <v>73</v>
      </c>
      <c r="AV229" s="13" t="s">
        <v>73</v>
      </c>
      <c r="AW229" s="13" t="s">
        <v>30</v>
      </c>
      <c r="AX229" s="13" t="s">
        <v>64</v>
      </c>
      <c r="AY229" s="216" t="s">
        <v>263</v>
      </c>
    </row>
    <row r="230" spans="2:51" s="16" customFormat="1">
      <c r="B230" s="248"/>
      <c r="C230" s="249"/>
      <c r="D230" s="207" t="s">
        <v>272</v>
      </c>
      <c r="E230" s="250" t="s">
        <v>1</v>
      </c>
      <c r="F230" s="251" t="s">
        <v>523</v>
      </c>
      <c r="G230" s="249"/>
      <c r="H230" s="250" t="s">
        <v>1</v>
      </c>
      <c r="I230" s="252"/>
      <c r="J230" s="249"/>
      <c r="K230" s="249"/>
      <c r="L230" s="253"/>
      <c r="M230" s="254"/>
      <c r="N230" s="255"/>
      <c r="O230" s="255"/>
      <c r="P230" s="255"/>
      <c r="Q230" s="255"/>
      <c r="R230" s="255"/>
      <c r="S230" s="255"/>
      <c r="T230" s="256"/>
      <c r="AT230" s="257" t="s">
        <v>272</v>
      </c>
      <c r="AU230" s="257" t="s">
        <v>73</v>
      </c>
      <c r="AV230" s="16" t="s">
        <v>71</v>
      </c>
      <c r="AW230" s="16" t="s">
        <v>30</v>
      </c>
      <c r="AX230" s="16" t="s">
        <v>64</v>
      </c>
      <c r="AY230" s="257" t="s">
        <v>263</v>
      </c>
    </row>
    <row r="231" spans="2:51" s="13" customFormat="1">
      <c r="B231" s="205"/>
      <c r="C231" s="206"/>
      <c r="D231" s="207" t="s">
        <v>272</v>
      </c>
      <c r="E231" s="208" t="s">
        <v>1</v>
      </c>
      <c r="F231" s="209" t="s">
        <v>524</v>
      </c>
      <c r="G231" s="206"/>
      <c r="H231" s="210">
        <v>261.73099999999999</v>
      </c>
      <c r="I231" s="211"/>
      <c r="J231" s="206"/>
      <c r="K231" s="206"/>
      <c r="L231" s="212"/>
      <c r="M231" s="213"/>
      <c r="N231" s="214"/>
      <c r="O231" s="214"/>
      <c r="P231" s="214"/>
      <c r="Q231" s="214"/>
      <c r="R231" s="214"/>
      <c r="S231" s="214"/>
      <c r="T231" s="215"/>
      <c r="AT231" s="216" t="s">
        <v>272</v>
      </c>
      <c r="AU231" s="216" t="s">
        <v>73</v>
      </c>
      <c r="AV231" s="13" t="s">
        <v>73</v>
      </c>
      <c r="AW231" s="13" t="s">
        <v>30</v>
      </c>
      <c r="AX231" s="13" t="s">
        <v>64</v>
      </c>
      <c r="AY231" s="216" t="s">
        <v>263</v>
      </c>
    </row>
    <row r="232" spans="2:51" s="16" customFormat="1">
      <c r="B232" s="248"/>
      <c r="C232" s="249"/>
      <c r="D232" s="207" t="s">
        <v>272</v>
      </c>
      <c r="E232" s="250" t="s">
        <v>1</v>
      </c>
      <c r="F232" s="251" t="s">
        <v>525</v>
      </c>
      <c r="G232" s="249"/>
      <c r="H232" s="250" t="s">
        <v>1</v>
      </c>
      <c r="I232" s="252"/>
      <c r="J232" s="249"/>
      <c r="K232" s="249"/>
      <c r="L232" s="253"/>
      <c r="M232" s="254"/>
      <c r="N232" s="255"/>
      <c r="O232" s="255"/>
      <c r="P232" s="255"/>
      <c r="Q232" s="255"/>
      <c r="R232" s="255"/>
      <c r="S232" s="255"/>
      <c r="T232" s="256"/>
      <c r="AT232" s="257" t="s">
        <v>272</v>
      </c>
      <c r="AU232" s="257" t="s">
        <v>73</v>
      </c>
      <c r="AV232" s="16" t="s">
        <v>71</v>
      </c>
      <c r="AW232" s="16" t="s">
        <v>30</v>
      </c>
      <c r="AX232" s="16" t="s">
        <v>64</v>
      </c>
      <c r="AY232" s="257" t="s">
        <v>263</v>
      </c>
    </row>
    <row r="233" spans="2:51" s="13" customFormat="1">
      <c r="B233" s="205"/>
      <c r="C233" s="206"/>
      <c r="D233" s="207" t="s">
        <v>272</v>
      </c>
      <c r="E233" s="208" t="s">
        <v>1</v>
      </c>
      <c r="F233" s="209" t="s">
        <v>526</v>
      </c>
      <c r="G233" s="206"/>
      <c r="H233" s="210">
        <v>109.911</v>
      </c>
      <c r="I233" s="211"/>
      <c r="J233" s="206"/>
      <c r="K233" s="206"/>
      <c r="L233" s="212"/>
      <c r="M233" s="213"/>
      <c r="N233" s="214"/>
      <c r="O233" s="214"/>
      <c r="P233" s="214"/>
      <c r="Q233" s="214"/>
      <c r="R233" s="214"/>
      <c r="S233" s="214"/>
      <c r="T233" s="215"/>
      <c r="AT233" s="216" t="s">
        <v>272</v>
      </c>
      <c r="AU233" s="216" t="s">
        <v>73</v>
      </c>
      <c r="AV233" s="13" t="s">
        <v>73</v>
      </c>
      <c r="AW233" s="13" t="s">
        <v>30</v>
      </c>
      <c r="AX233" s="13" t="s">
        <v>64</v>
      </c>
      <c r="AY233" s="216" t="s">
        <v>263</v>
      </c>
    </row>
    <row r="234" spans="2:51" s="16" customFormat="1">
      <c r="B234" s="248"/>
      <c r="C234" s="249"/>
      <c r="D234" s="207" t="s">
        <v>272</v>
      </c>
      <c r="E234" s="250" t="s">
        <v>1</v>
      </c>
      <c r="F234" s="251" t="s">
        <v>527</v>
      </c>
      <c r="G234" s="249"/>
      <c r="H234" s="250" t="s">
        <v>1</v>
      </c>
      <c r="I234" s="252"/>
      <c r="J234" s="249"/>
      <c r="K234" s="249"/>
      <c r="L234" s="253"/>
      <c r="M234" s="254"/>
      <c r="N234" s="255"/>
      <c r="O234" s="255"/>
      <c r="P234" s="255"/>
      <c r="Q234" s="255"/>
      <c r="R234" s="255"/>
      <c r="S234" s="255"/>
      <c r="T234" s="256"/>
      <c r="AT234" s="257" t="s">
        <v>272</v>
      </c>
      <c r="AU234" s="257" t="s">
        <v>73</v>
      </c>
      <c r="AV234" s="16" t="s">
        <v>71</v>
      </c>
      <c r="AW234" s="16" t="s">
        <v>30</v>
      </c>
      <c r="AX234" s="16" t="s">
        <v>64</v>
      </c>
      <c r="AY234" s="257" t="s">
        <v>263</v>
      </c>
    </row>
    <row r="235" spans="2:51" s="13" customFormat="1">
      <c r="B235" s="205"/>
      <c r="C235" s="206"/>
      <c r="D235" s="207" t="s">
        <v>272</v>
      </c>
      <c r="E235" s="208" t="s">
        <v>1</v>
      </c>
      <c r="F235" s="209" t="s">
        <v>528</v>
      </c>
      <c r="G235" s="206"/>
      <c r="H235" s="210">
        <v>2108.7060000000001</v>
      </c>
      <c r="I235" s="211"/>
      <c r="J235" s="206"/>
      <c r="K235" s="206"/>
      <c r="L235" s="212"/>
      <c r="M235" s="213"/>
      <c r="N235" s="214"/>
      <c r="O235" s="214"/>
      <c r="P235" s="214"/>
      <c r="Q235" s="214"/>
      <c r="R235" s="214"/>
      <c r="S235" s="214"/>
      <c r="T235" s="215"/>
      <c r="AT235" s="216" t="s">
        <v>272</v>
      </c>
      <c r="AU235" s="216" t="s">
        <v>73</v>
      </c>
      <c r="AV235" s="13" t="s">
        <v>73</v>
      </c>
      <c r="AW235" s="13" t="s">
        <v>30</v>
      </c>
      <c r="AX235" s="13" t="s">
        <v>64</v>
      </c>
      <c r="AY235" s="216" t="s">
        <v>263</v>
      </c>
    </row>
    <row r="236" spans="2:51" s="14" customFormat="1">
      <c r="B236" s="217"/>
      <c r="C236" s="218"/>
      <c r="D236" s="207" t="s">
        <v>272</v>
      </c>
      <c r="E236" s="219" t="s">
        <v>1</v>
      </c>
      <c r="F236" s="220" t="s">
        <v>275</v>
      </c>
      <c r="G236" s="218"/>
      <c r="H236" s="221">
        <v>11899.519999999999</v>
      </c>
      <c r="I236" s="222"/>
      <c r="J236" s="218"/>
      <c r="K236" s="218"/>
      <c r="L236" s="223"/>
      <c r="M236" s="224"/>
      <c r="N236" s="225"/>
      <c r="O236" s="225"/>
      <c r="P236" s="225"/>
      <c r="Q236" s="225"/>
      <c r="R236" s="225"/>
      <c r="S236" s="225"/>
      <c r="T236" s="226"/>
      <c r="AT236" s="227" t="s">
        <v>272</v>
      </c>
      <c r="AU236" s="227" t="s">
        <v>73</v>
      </c>
      <c r="AV236" s="14" t="s">
        <v>276</v>
      </c>
      <c r="AW236" s="14" t="s">
        <v>30</v>
      </c>
      <c r="AX236" s="14" t="s">
        <v>64</v>
      </c>
      <c r="AY236" s="227" t="s">
        <v>263</v>
      </c>
    </row>
    <row r="237" spans="2:51" s="13" customFormat="1">
      <c r="B237" s="205"/>
      <c r="C237" s="206"/>
      <c r="D237" s="207" t="s">
        <v>272</v>
      </c>
      <c r="E237" s="208" t="s">
        <v>1</v>
      </c>
      <c r="F237" s="209" t="s">
        <v>529</v>
      </c>
      <c r="G237" s="206"/>
      <c r="H237" s="210">
        <v>-2108.7060000000001</v>
      </c>
      <c r="I237" s="211"/>
      <c r="J237" s="206"/>
      <c r="K237" s="206"/>
      <c r="L237" s="212"/>
      <c r="M237" s="213"/>
      <c r="N237" s="214"/>
      <c r="O237" s="214"/>
      <c r="P237" s="214"/>
      <c r="Q237" s="214"/>
      <c r="R237" s="214"/>
      <c r="S237" s="214"/>
      <c r="T237" s="215"/>
      <c r="AT237" s="216" t="s">
        <v>272</v>
      </c>
      <c r="AU237" s="216" t="s">
        <v>73</v>
      </c>
      <c r="AV237" s="13" t="s">
        <v>73</v>
      </c>
      <c r="AW237" s="13" t="s">
        <v>30</v>
      </c>
      <c r="AX237" s="13" t="s">
        <v>64</v>
      </c>
      <c r="AY237" s="216" t="s">
        <v>263</v>
      </c>
    </row>
    <row r="238" spans="2:51" s="15" customFormat="1">
      <c r="B238" s="228"/>
      <c r="C238" s="229"/>
      <c r="D238" s="207" t="s">
        <v>272</v>
      </c>
      <c r="E238" s="230" t="s">
        <v>1</v>
      </c>
      <c r="F238" s="231" t="s">
        <v>280</v>
      </c>
      <c r="G238" s="229"/>
      <c r="H238" s="232">
        <v>9790.8139999999985</v>
      </c>
      <c r="I238" s="233"/>
      <c r="J238" s="229"/>
      <c r="K238" s="229"/>
      <c r="L238" s="234"/>
      <c r="M238" s="235"/>
      <c r="N238" s="236"/>
      <c r="O238" s="236"/>
      <c r="P238" s="236"/>
      <c r="Q238" s="236"/>
      <c r="R238" s="236"/>
      <c r="S238" s="236"/>
      <c r="T238" s="237"/>
      <c r="AT238" s="238" t="s">
        <v>272</v>
      </c>
      <c r="AU238" s="238" t="s">
        <v>73</v>
      </c>
      <c r="AV238" s="15" t="s">
        <v>270</v>
      </c>
      <c r="AW238" s="15" t="s">
        <v>30</v>
      </c>
      <c r="AX238" s="15" t="s">
        <v>64</v>
      </c>
      <c r="AY238" s="238" t="s">
        <v>263</v>
      </c>
    </row>
    <row r="239" spans="2:51" s="13" customFormat="1">
      <c r="B239" s="205"/>
      <c r="C239" s="206"/>
      <c r="D239" s="207" t="s">
        <v>272</v>
      </c>
      <c r="E239" s="208" t="s">
        <v>1</v>
      </c>
      <c r="F239" s="209" t="s">
        <v>530</v>
      </c>
      <c r="G239" s="206"/>
      <c r="H239" s="210">
        <v>6853.57</v>
      </c>
      <c r="I239" s="211"/>
      <c r="J239" s="206"/>
      <c r="K239" s="206"/>
      <c r="L239" s="212"/>
      <c r="M239" s="213"/>
      <c r="N239" s="214"/>
      <c r="O239" s="214"/>
      <c r="P239" s="214"/>
      <c r="Q239" s="214"/>
      <c r="R239" s="214"/>
      <c r="S239" s="214"/>
      <c r="T239" s="215"/>
      <c r="AT239" s="216" t="s">
        <v>272</v>
      </c>
      <c r="AU239" s="216" t="s">
        <v>73</v>
      </c>
      <c r="AV239" s="13" t="s">
        <v>73</v>
      </c>
      <c r="AW239" s="13" t="s">
        <v>30</v>
      </c>
      <c r="AX239" s="13" t="s">
        <v>64</v>
      </c>
      <c r="AY239" s="216" t="s">
        <v>263</v>
      </c>
    </row>
    <row r="240" spans="2:51" s="15" customFormat="1">
      <c r="B240" s="228"/>
      <c r="C240" s="229"/>
      <c r="D240" s="207" t="s">
        <v>272</v>
      </c>
      <c r="E240" s="230" t="s">
        <v>1</v>
      </c>
      <c r="F240" s="231" t="s">
        <v>280</v>
      </c>
      <c r="G240" s="229"/>
      <c r="H240" s="232">
        <v>6853.57</v>
      </c>
      <c r="I240" s="233"/>
      <c r="J240" s="229"/>
      <c r="K240" s="229"/>
      <c r="L240" s="234"/>
      <c r="M240" s="235"/>
      <c r="N240" s="236"/>
      <c r="O240" s="236"/>
      <c r="P240" s="236"/>
      <c r="Q240" s="236"/>
      <c r="R240" s="236"/>
      <c r="S240" s="236"/>
      <c r="T240" s="237"/>
      <c r="AT240" s="238" t="s">
        <v>272</v>
      </c>
      <c r="AU240" s="238" t="s">
        <v>73</v>
      </c>
      <c r="AV240" s="15" t="s">
        <v>270</v>
      </c>
      <c r="AW240" s="15" t="s">
        <v>30</v>
      </c>
      <c r="AX240" s="15" t="s">
        <v>71</v>
      </c>
      <c r="AY240" s="238" t="s">
        <v>263</v>
      </c>
    </row>
    <row r="241" spans="1:65" s="2" customFormat="1" ht="37.9" customHeight="1">
      <c r="A241" s="35"/>
      <c r="B241" s="36"/>
      <c r="C241" s="191" t="s">
        <v>405</v>
      </c>
      <c r="D241" s="191" t="s">
        <v>266</v>
      </c>
      <c r="E241" s="192" t="s">
        <v>531</v>
      </c>
      <c r="F241" s="193" t="s">
        <v>532</v>
      </c>
      <c r="G241" s="194" t="s">
        <v>300</v>
      </c>
      <c r="H241" s="195">
        <v>68535.7</v>
      </c>
      <c r="I241" s="196"/>
      <c r="J241" s="197">
        <f>ROUND(I241*H241,2)</f>
        <v>0</v>
      </c>
      <c r="K241" s="198"/>
      <c r="L241" s="40"/>
      <c r="M241" s="199" t="s">
        <v>1</v>
      </c>
      <c r="N241" s="200" t="s">
        <v>38</v>
      </c>
      <c r="O241" s="72"/>
      <c r="P241" s="201">
        <f>O241*H241</f>
        <v>0</v>
      </c>
      <c r="Q241" s="201">
        <v>0</v>
      </c>
      <c r="R241" s="201">
        <f>Q241*H241</f>
        <v>0</v>
      </c>
      <c r="S241" s="201">
        <v>0</v>
      </c>
      <c r="T241" s="202">
        <f>S241*H241</f>
        <v>0</v>
      </c>
      <c r="U241" s="35"/>
      <c r="V241" s="35"/>
      <c r="W241" s="35"/>
      <c r="X241" s="35"/>
      <c r="Y241" s="35"/>
      <c r="Z241" s="35"/>
      <c r="AA241" s="35"/>
      <c r="AB241" s="35"/>
      <c r="AC241" s="35"/>
      <c r="AD241" s="35"/>
      <c r="AE241" s="35"/>
      <c r="AR241" s="203" t="s">
        <v>270</v>
      </c>
      <c r="AT241" s="203" t="s">
        <v>266</v>
      </c>
      <c r="AU241" s="203" t="s">
        <v>73</v>
      </c>
      <c r="AY241" s="18" t="s">
        <v>263</v>
      </c>
      <c r="BE241" s="204">
        <f>IF(N241="základní",J241,0)</f>
        <v>0</v>
      </c>
      <c r="BF241" s="204">
        <f>IF(N241="snížená",J241,0)</f>
        <v>0</v>
      </c>
      <c r="BG241" s="204">
        <f>IF(N241="zákl. přenesená",J241,0)</f>
        <v>0</v>
      </c>
      <c r="BH241" s="204">
        <f>IF(N241="sníž. přenesená",J241,0)</f>
        <v>0</v>
      </c>
      <c r="BI241" s="204">
        <f>IF(N241="nulová",J241,0)</f>
        <v>0</v>
      </c>
      <c r="BJ241" s="18" t="s">
        <v>71</v>
      </c>
      <c r="BK241" s="204">
        <f>ROUND(I241*H241,2)</f>
        <v>0</v>
      </c>
      <c r="BL241" s="18" t="s">
        <v>270</v>
      </c>
      <c r="BM241" s="203" t="s">
        <v>533</v>
      </c>
    </row>
    <row r="242" spans="1:65" s="16" customFormat="1">
      <c r="B242" s="248"/>
      <c r="C242" s="249"/>
      <c r="D242" s="207" t="s">
        <v>272</v>
      </c>
      <c r="E242" s="250" t="s">
        <v>1</v>
      </c>
      <c r="F242" s="251" t="s">
        <v>534</v>
      </c>
      <c r="G242" s="249"/>
      <c r="H242" s="250" t="s">
        <v>1</v>
      </c>
      <c r="I242" s="252"/>
      <c r="J242" s="249"/>
      <c r="K242" s="249"/>
      <c r="L242" s="253"/>
      <c r="M242" s="254"/>
      <c r="N242" s="255"/>
      <c r="O242" s="255"/>
      <c r="P242" s="255"/>
      <c r="Q242" s="255"/>
      <c r="R242" s="255"/>
      <c r="S242" s="255"/>
      <c r="T242" s="256"/>
      <c r="AT242" s="257" t="s">
        <v>272</v>
      </c>
      <c r="AU242" s="257" t="s">
        <v>73</v>
      </c>
      <c r="AV242" s="16" t="s">
        <v>71</v>
      </c>
      <c r="AW242" s="16" t="s">
        <v>30</v>
      </c>
      <c r="AX242" s="16" t="s">
        <v>64</v>
      </c>
      <c r="AY242" s="257" t="s">
        <v>263</v>
      </c>
    </row>
    <row r="243" spans="1:65" s="13" customFormat="1">
      <c r="B243" s="205"/>
      <c r="C243" s="206"/>
      <c r="D243" s="207" t="s">
        <v>272</v>
      </c>
      <c r="E243" s="208" t="s">
        <v>1</v>
      </c>
      <c r="F243" s="209" t="s">
        <v>535</v>
      </c>
      <c r="G243" s="206"/>
      <c r="H243" s="210">
        <v>68535.7</v>
      </c>
      <c r="I243" s="211"/>
      <c r="J243" s="206"/>
      <c r="K243" s="206"/>
      <c r="L243" s="212"/>
      <c r="M243" s="213"/>
      <c r="N243" s="214"/>
      <c r="O243" s="214"/>
      <c r="P243" s="214"/>
      <c r="Q243" s="214"/>
      <c r="R243" s="214"/>
      <c r="S243" s="214"/>
      <c r="T243" s="215"/>
      <c r="AT243" s="216" t="s">
        <v>272</v>
      </c>
      <c r="AU243" s="216" t="s">
        <v>73</v>
      </c>
      <c r="AV243" s="13" t="s">
        <v>73</v>
      </c>
      <c r="AW243" s="13" t="s">
        <v>30</v>
      </c>
      <c r="AX243" s="13" t="s">
        <v>64</v>
      </c>
      <c r="AY243" s="216" t="s">
        <v>263</v>
      </c>
    </row>
    <row r="244" spans="1:65" s="15" customFormat="1">
      <c r="B244" s="228"/>
      <c r="C244" s="229"/>
      <c r="D244" s="207" t="s">
        <v>272</v>
      </c>
      <c r="E244" s="230" t="s">
        <v>1</v>
      </c>
      <c r="F244" s="231" t="s">
        <v>280</v>
      </c>
      <c r="G244" s="229"/>
      <c r="H244" s="232">
        <v>68535.7</v>
      </c>
      <c r="I244" s="233"/>
      <c r="J244" s="229"/>
      <c r="K244" s="229"/>
      <c r="L244" s="234"/>
      <c r="M244" s="235"/>
      <c r="N244" s="236"/>
      <c r="O244" s="236"/>
      <c r="P244" s="236"/>
      <c r="Q244" s="236"/>
      <c r="R244" s="236"/>
      <c r="S244" s="236"/>
      <c r="T244" s="237"/>
      <c r="AT244" s="238" t="s">
        <v>272</v>
      </c>
      <c r="AU244" s="238" t="s">
        <v>73</v>
      </c>
      <c r="AV244" s="15" t="s">
        <v>270</v>
      </c>
      <c r="AW244" s="15" t="s">
        <v>30</v>
      </c>
      <c r="AX244" s="15" t="s">
        <v>71</v>
      </c>
      <c r="AY244" s="238" t="s">
        <v>263</v>
      </c>
    </row>
    <row r="245" spans="1:65" s="2" customFormat="1" ht="37.9" customHeight="1">
      <c r="A245" s="35"/>
      <c r="B245" s="36"/>
      <c r="C245" s="191" t="s">
        <v>412</v>
      </c>
      <c r="D245" s="191" t="s">
        <v>266</v>
      </c>
      <c r="E245" s="192" t="s">
        <v>536</v>
      </c>
      <c r="F245" s="193" t="s">
        <v>537</v>
      </c>
      <c r="G245" s="194" t="s">
        <v>300</v>
      </c>
      <c r="H245" s="195">
        <v>3569.8560000000002</v>
      </c>
      <c r="I245" s="196"/>
      <c r="J245" s="197">
        <f>ROUND(I245*H245,2)</f>
        <v>0</v>
      </c>
      <c r="K245" s="198"/>
      <c r="L245" s="40"/>
      <c r="M245" s="199" t="s">
        <v>1</v>
      </c>
      <c r="N245" s="200" t="s">
        <v>38</v>
      </c>
      <c r="O245" s="72"/>
      <c r="P245" s="201">
        <f>O245*H245</f>
        <v>0</v>
      </c>
      <c r="Q245" s="201">
        <v>0</v>
      </c>
      <c r="R245" s="201">
        <f>Q245*H245</f>
        <v>0</v>
      </c>
      <c r="S245" s="201">
        <v>0</v>
      </c>
      <c r="T245" s="202">
        <f>S245*H245</f>
        <v>0</v>
      </c>
      <c r="U245" s="35"/>
      <c r="V245" s="35"/>
      <c r="W245" s="35"/>
      <c r="X245" s="35"/>
      <c r="Y245" s="35"/>
      <c r="Z245" s="35"/>
      <c r="AA245" s="35"/>
      <c r="AB245" s="35"/>
      <c r="AC245" s="35"/>
      <c r="AD245" s="35"/>
      <c r="AE245" s="35"/>
      <c r="AR245" s="203" t="s">
        <v>270</v>
      </c>
      <c r="AT245" s="203" t="s">
        <v>266</v>
      </c>
      <c r="AU245" s="203" t="s">
        <v>73</v>
      </c>
      <c r="AY245" s="18" t="s">
        <v>263</v>
      </c>
      <c r="BE245" s="204">
        <f>IF(N245="základní",J245,0)</f>
        <v>0</v>
      </c>
      <c r="BF245" s="204">
        <f>IF(N245="snížená",J245,0)</f>
        <v>0</v>
      </c>
      <c r="BG245" s="204">
        <f>IF(N245="zákl. přenesená",J245,0)</f>
        <v>0</v>
      </c>
      <c r="BH245" s="204">
        <f>IF(N245="sníž. přenesená",J245,0)</f>
        <v>0</v>
      </c>
      <c r="BI245" s="204">
        <f>IF(N245="nulová",J245,0)</f>
        <v>0</v>
      </c>
      <c r="BJ245" s="18" t="s">
        <v>71</v>
      </c>
      <c r="BK245" s="204">
        <f>ROUND(I245*H245,2)</f>
        <v>0</v>
      </c>
      <c r="BL245" s="18" t="s">
        <v>270</v>
      </c>
      <c r="BM245" s="203" t="s">
        <v>538</v>
      </c>
    </row>
    <row r="246" spans="1:65" s="13" customFormat="1">
      <c r="B246" s="205"/>
      <c r="C246" s="206"/>
      <c r="D246" s="207" t="s">
        <v>272</v>
      </c>
      <c r="E246" s="208" t="s">
        <v>1</v>
      </c>
      <c r="F246" s="209" t="s">
        <v>539</v>
      </c>
      <c r="G246" s="206"/>
      <c r="H246" s="210">
        <v>3569.8560000000002</v>
      </c>
      <c r="I246" s="211"/>
      <c r="J246" s="206"/>
      <c r="K246" s="206"/>
      <c r="L246" s="212"/>
      <c r="M246" s="213"/>
      <c r="N246" s="214"/>
      <c r="O246" s="214"/>
      <c r="P246" s="214"/>
      <c r="Q246" s="214"/>
      <c r="R246" s="214"/>
      <c r="S246" s="214"/>
      <c r="T246" s="215"/>
      <c r="AT246" s="216" t="s">
        <v>272</v>
      </c>
      <c r="AU246" s="216" t="s">
        <v>73</v>
      </c>
      <c r="AV246" s="13" t="s">
        <v>73</v>
      </c>
      <c r="AW246" s="13" t="s">
        <v>30</v>
      </c>
      <c r="AX246" s="13" t="s">
        <v>64</v>
      </c>
      <c r="AY246" s="216" t="s">
        <v>263</v>
      </c>
    </row>
    <row r="247" spans="1:65" s="15" customFormat="1">
      <c r="B247" s="228"/>
      <c r="C247" s="229"/>
      <c r="D247" s="207" t="s">
        <v>272</v>
      </c>
      <c r="E247" s="230" t="s">
        <v>1</v>
      </c>
      <c r="F247" s="231" t="s">
        <v>280</v>
      </c>
      <c r="G247" s="229"/>
      <c r="H247" s="232">
        <v>3569.8560000000002</v>
      </c>
      <c r="I247" s="233"/>
      <c r="J247" s="229"/>
      <c r="K247" s="229"/>
      <c r="L247" s="234"/>
      <c r="M247" s="235"/>
      <c r="N247" s="236"/>
      <c r="O247" s="236"/>
      <c r="P247" s="236"/>
      <c r="Q247" s="236"/>
      <c r="R247" s="236"/>
      <c r="S247" s="236"/>
      <c r="T247" s="237"/>
      <c r="AT247" s="238" t="s">
        <v>272</v>
      </c>
      <c r="AU247" s="238" t="s">
        <v>73</v>
      </c>
      <c r="AV247" s="15" t="s">
        <v>270</v>
      </c>
      <c r="AW247" s="15" t="s">
        <v>30</v>
      </c>
      <c r="AX247" s="15" t="s">
        <v>71</v>
      </c>
      <c r="AY247" s="238" t="s">
        <v>263</v>
      </c>
    </row>
    <row r="248" spans="1:65" s="2" customFormat="1" ht="37.9" customHeight="1">
      <c r="A248" s="35"/>
      <c r="B248" s="36"/>
      <c r="C248" s="191" t="s">
        <v>416</v>
      </c>
      <c r="D248" s="191" t="s">
        <v>266</v>
      </c>
      <c r="E248" s="192" t="s">
        <v>540</v>
      </c>
      <c r="F248" s="193" t="s">
        <v>541</v>
      </c>
      <c r="G248" s="194" t="s">
        <v>300</v>
      </c>
      <c r="H248" s="195">
        <v>35698.559999999998</v>
      </c>
      <c r="I248" s="196"/>
      <c r="J248" s="197">
        <f>ROUND(I248*H248,2)</f>
        <v>0</v>
      </c>
      <c r="K248" s="198"/>
      <c r="L248" s="40"/>
      <c r="M248" s="199" t="s">
        <v>1</v>
      </c>
      <c r="N248" s="200" t="s">
        <v>38</v>
      </c>
      <c r="O248" s="72"/>
      <c r="P248" s="201">
        <f>O248*H248</f>
        <v>0</v>
      </c>
      <c r="Q248" s="201">
        <v>0</v>
      </c>
      <c r="R248" s="201">
        <f>Q248*H248</f>
        <v>0</v>
      </c>
      <c r="S248" s="201">
        <v>0</v>
      </c>
      <c r="T248" s="202">
        <f>S248*H248</f>
        <v>0</v>
      </c>
      <c r="U248" s="35"/>
      <c r="V248" s="35"/>
      <c r="W248" s="35"/>
      <c r="X248" s="35"/>
      <c r="Y248" s="35"/>
      <c r="Z248" s="35"/>
      <c r="AA248" s="35"/>
      <c r="AB248" s="35"/>
      <c r="AC248" s="35"/>
      <c r="AD248" s="35"/>
      <c r="AE248" s="35"/>
      <c r="AR248" s="203" t="s">
        <v>270</v>
      </c>
      <c r="AT248" s="203" t="s">
        <v>266</v>
      </c>
      <c r="AU248" s="203" t="s">
        <v>73</v>
      </c>
      <c r="AY248" s="18" t="s">
        <v>263</v>
      </c>
      <c r="BE248" s="204">
        <f>IF(N248="základní",J248,0)</f>
        <v>0</v>
      </c>
      <c r="BF248" s="204">
        <f>IF(N248="snížená",J248,0)</f>
        <v>0</v>
      </c>
      <c r="BG248" s="204">
        <f>IF(N248="zákl. přenesená",J248,0)</f>
        <v>0</v>
      </c>
      <c r="BH248" s="204">
        <f>IF(N248="sníž. přenesená",J248,0)</f>
        <v>0</v>
      </c>
      <c r="BI248" s="204">
        <f>IF(N248="nulová",J248,0)</f>
        <v>0</v>
      </c>
      <c r="BJ248" s="18" t="s">
        <v>71</v>
      </c>
      <c r="BK248" s="204">
        <f>ROUND(I248*H248,2)</f>
        <v>0</v>
      </c>
      <c r="BL248" s="18" t="s">
        <v>270</v>
      </c>
      <c r="BM248" s="203" t="s">
        <v>542</v>
      </c>
    </row>
    <row r="249" spans="1:65" s="16" customFormat="1">
      <c r="B249" s="248"/>
      <c r="C249" s="249"/>
      <c r="D249" s="207" t="s">
        <v>272</v>
      </c>
      <c r="E249" s="250" t="s">
        <v>1</v>
      </c>
      <c r="F249" s="251" t="s">
        <v>534</v>
      </c>
      <c r="G249" s="249"/>
      <c r="H249" s="250" t="s">
        <v>1</v>
      </c>
      <c r="I249" s="252"/>
      <c r="J249" s="249"/>
      <c r="K249" s="249"/>
      <c r="L249" s="253"/>
      <c r="M249" s="254"/>
      <c r="N249" s="255"/>
      <c r="O249" s="255"/>
      <c r="P249" s="255"/>
      <c r="Q249" s="255"/>
      <c r="R249" s="255"/>
      <c r="S249" s="255"/>
      <c r="T249" s="256"/>
      <c r="AT249" s="257" t="s">
        <v>272</v>
      </c>
      <c r="AU249" s="257" t="s">
        <v>73</v>
      </c>
      <c r="AV249" s="16" t="s">
        <v>71</v>
      </c>
      <c r="AW249" s="16" t="s">
        <v>30</v>
      </c>
      <c r="AX249" s="16" t="s">
        <v>64</v>
      </c>
      <c r="AY249" s="257" t="s">
        <v>263</v>
      </c>
    </row>
    <row r="250" spans="1:65" s="13" customFormat="1">
      <c r="B250" s="205"/>
      <c r="C250" s="206"/>
      <c r="D250" s="207" t="s">
        <v>272</v>
      </c>
      <c r="E250" s="208" t="s">
        <v>1</v>
      </c>
      <c r="F250" s="209" t="s">
        <v>543</v>
      </c>
      <c r="G250" s="206"/>
      <c r="H250" s="210">
        <v>35698.559999999998</v>
      </c>
      <c r="I250" s="211"/>
      <c r="J250" s="206"/>
      <c r="K250" s="206"/>
      <c r="L250" s="212"/>
      <c r="M250" s="213"/>
      <c r="N250" s="214"/>
      <c r="O250" s="214"/>
      <c r="P250" s="214"/>
      <c r="Q250" s="214"/>
      <c r="R250" s="214"/>
      <c r="S250" s="214"/>
      <c r="T250" s="215"/>
      <c r="AT250" s="216" t="s">
        <v>272</v>
      </c>
      <c r="AU250" s="216" t="s">
        <v>73</v>
      </c>
      <c r="AV250" s="13" t="s">
        <v>73</v>
      </c>
      <c r="AW250" s="13" t="s">
        <v>30</v>
      </c>
      <c r="AX250" s="13" t="s">
        <v>64</v>
      </c>
      <c r="AY250" s="216" t="s">
        <v>263</v>
      </c>
    </row>
    <row r="251" spans="1:65" s="15" customFormat="1">
      <c r="B251" s="228"/>
      <c r="C251" s="229"/>
      <c r="D251" s="207" t="s">
        <v>272</v>
      </c>
      <c r="E251" s="230" t="s">
        <v>1</v>
      </c>
      <c r="F251" s="231" t="s">
        <v>280</v>
      </c>
      <c r="G251" s="229"/>
      <c r="H251" s="232">
        <v>35698.559999999998</v>
      </c>
      <c r="I251" s="233"/>
      <c r="J251" s="229"/>
      <c r="K251" s="229"/>
      <c r="L251" s="234"/>
      <c r="M251" s="235"/>
      <c r="N251" s="236"/>
      <c r="O251" s="236"/>
      <c r="P251" s="236"/>
      <c r="Q251" s="236"/>
      <c r="R251" s="236"/>
      <c r="S251" s="236"/>
      <c r="T251" s="237"/>
      <c r="AT251" s="238" t="s">
        <v>272</v>
      </c>
      <c r="AU251" s="238" t="s">
        <v>73</v>
      </c>
      <c r="AV251" s="15" t="s">
        <v>270</v>
      </c>
      <c r="AW251" s="15" t="s">
        <v>30</v>
      </c>
      <c r="AX251" s="15" t="s">
        <v>71</v>
      </c>
      <c r="AY251" s="238" t="s">
        <v>263</v>
      </c>
    </row>
    <row r="252" spans="1:65" s="2" customFormat="1" ht="33" customHeight="1">
      <c r="A252" s="35"/>
      <c r="B252" s="36"/>
      <c r="C252" s="191" t="s">
        <v>421</v>
      </c>
      <c r="D252" s="191" t="s">
        <v>266</v>
      </c>
      <c r="E252" s="192" t="s">
        <v>544</v>
      </c>
      <c r="F252" s="193" t="s">
        <v>545</v>
      </c>
      <c r="G252" s="194" t="s">
        <v>307</v>
      </c>
      <c r="H252" s="195">
        <v>18762.167000000001</v>
      </c>
      <c r="I252" s="196"/>
      <c r="J252" s="197">
        <f>ROUND(I252*H252,2)</f>
        <v>0</v>
      </c>
      <c r="K252" s="198"/>
      <c r="L252" s="40"/>
      <c r="M252" s="199" t="s">
        <v>1</v>
      </c>
      <c r="N252" s="200" t="s">
        <v>38</v>
      </c>
      <c r="O252" s="72"/>
      <c r="P252" s="201">
        <f>O252*H252</f>
        <v>0</v>
      </c>
      <c r="Q252" s="201">
        <v>0</v>
      </c>
      <c r="R252" s="201">
        <f>Q252*H252</f>
        <v>0</v>
      </c>
      <c r="S252" s="201">
        <v>0</v>
      </c>
      <c r="T252" s="202">
        <f>S252*H252</f>
        <v>0</v>
      </c>
      <c r="U252" s="35"/>
      <c r="V252" s="35"/>
      <c r="W252" s="35"/>
      <c r="X252" s="35"/>
      <c r="Y252" s="35"/>
      <c r="Z252" s="35"/>
      <c r="AA252" s="35"/>
      <c r="AB252" s="35"/>
      <c r="AC252" s="35"/>
      <c r="AD252" s="35"/>
      <c r="AE252" s="35"/>
      <c r="AR252" s="203" t="s">
        <v>270</v>
      </c>
      <c r="AT252" s="203" t="s">
        <v>266</v>
      </c>
      <c r="AU252" s="203" t="s">
        <v>73</v>
      </c>
      <c r="AY252" s="18" t="s">
        <v>263</v>
      </c>
      <c r="BE252" s="204">
        <f>IF(N252="základní",J252,0)</f>
        <v>0</v>
      </c>
      <c r="BF252" s="204">
        <f>IF(N252="snížená",J252,0)</f>
        <v>0</v>
      </c>
      <c r="BG252" s="204">
        <f>IF(N252="zákl. přenesená",J252,0)</f>
        <v>0</v>
      </c>
      <c r="BH252" s="204">
        <f>IF(N252="sníž. přenesená",J252,0)</f>
        <v>0</v>
      </c>
      <c r="BI252" s="204">
        <f>IF(N252="nulová",J252,0)</f>
        <v>0</v>
      </c>
      <c r="BJ252" s="18" t="s">
        <v>71</v>
      </c>
      <c r="BK252" s="204">
        <f>ROUND(I252*H252,2)</f>
        <v>0</v>
      </c>
      <c r="BL252" s="18" t="s">
        <v>270</v>
      </c>
      <c r="BM252" s="203" t="s">
        <v>546</v>
      </c>
    </row>
    <row r="253" spans="1:65" s="16" customFormat="1">
      <c r="B253" s="248"/>
      <c r="C253" s="249"/>
      <c r="D253" s="207" t="s">
        <v>272</v>
      </c>
      <c r="E253" s="250" t="s">
        <v>1</v>
      </c>
      <c r="F253" s="251" t="s">
        <v>547</v>
      </c>
      <c r="G253" s="249"/>
      <c r="H253" s="250" t="s">
        <v>1</v>
      </c>
      <c r="I253" s="252"/>
      <c r="J253" s="249"/>
      <c r="K253" s="249"/>
      <c r="L253" s="253"/>
      <c r="M253" s="254"/>
      <c r="N253" s="255"/>
      <c r="O253" s="255"/>
      <c r="P253" s="255"/>
      <c r="Q253" s="255"/>
      <c r="R253" s="255"/>
      <c r="S253" s="255"/>
      <c r="T253" s="256"/>
      <c r="AT253" s="257" t="s">
        <v>272</v>
      </c>
      <c r="AU253" s="257" t="s">
        <v>73</v>
      </c>
      <c r="AV253" s="16" t="s">
        <v>71</v>
      </c>
      <c r="AW253" s="16" t="s">
        <v>30</v>
      </c>
      <c r="AX253" s="16" t="s">
        <v>64</v>
      </c>
      <c r="AY253" s="257" t="s">
        <v>263</v>
      </c>
    </row>
    <row r="254" spans="1:65" s="13" customFormat="1">
      <c r="B254" s="205"/>
      <c r="C254" s="206"/>
      <c r="D254" s="207" t="s">
        <v>272</v>
      </c>
      <c r="E254" s="208" t="s">
        <v>1</v>
      </c>
      <c r="F254" s="209" t="s">
        <v>548</v>
      </c>
      <c r="G254" s="206"/>
      <c r="H254" s="210">
        <v>18762.167000000001</v>
      </c>
      <c r="I254" s="211"/>
      <c r="J254" s="206"/>
      <c r="K254" s="206"/>
      <c r="L254" s="212"/>
      <c r="M254" s="213"/>
      <c r="N254" s="214"/>
      <c r="O254" s="214"/>
      <c r="P254" s="214"/>
      <c r="Q254" s="214"/>
      <c r="R254" s="214"/>
      <c r="S254" s="214"/>
      <c r="T254" s="215"/>
      <c r="AT254" s="216" t="s">
        <v>272</v>
      </c>
      <c r="AU254" s="216" t="s">
        <v>73</v>
      </c>
      <c r="AV254" s="13" t="s">
        <v>73</v>
      </c>
      <c r="AW254" s="13" t="s">
        <v>30</v>
      </c>
      <c r="AX254" s="13" t="s">
        <v>64</v>
      </c>
      <c r="AY254" s="216" t="s">
        <v>263</v>
      </c>
    </row>
    <row r="255" spans="1:65" s="15" customFormat="1">
      <c r="B255" s="228"/>
      <c r="C255" s="229"/>
      <c r="D255" s="207" t="s">
        <v>272</v>
      </c>
      <c r="E255" s="230" t="s">
        <v>1</v>
      </c>
      <c r="F255" s="231" t="s">
        <v>280</v>
      </c>
      <c r="G255" s="229"/>
      <c r="H255" s="232">
        <v>18762.167000000001</v>
      </c>
      <c r="I255" s="233"/>
      <c r="J255" s="229"/>
      <c r="K255" s="229"/>
      <c r="L255" s="234"/>
      <c r="M255" s="235"/>
      <c r="N255" s="236"/>
      <c r="O255" s="236"/>
      <c r="P255" s="236"/>
      <c r="Q255" s="236"/>
      <c r="R255" s="236"/>
      <c r="S255" s="236"/>
      <c r="T255" s="237"/>
      <c r="AT255" s="238" t="s">
        <v>272</v>
      </c>
      <c r="AU255" s="238" t="s">
        <v>73</v>
      </c>
      <c r="AV255" s="15" t="s">
        <v>270</v>
      </c>
      <c r="AW255" s="15" t="s">
        <v>30</v>
      </c>
      <c r="AX255" s="15" t="s">
        <v>71</v>
      </c>
      <c r="AY255" s="238" t="s">
        <v>263</v>
      </c>
    </row>
    <row r="256" spans="1:65" s="2" customFormat="1" ht="24.2" customHeight="1">
      <c r="A256" s="35"/>
      <c r="B256" s="36"/>
      <c r="C256" s="191" t="s">
        <v>426</v>
      </c>
      <c r="D256" s="191" t="s">
        <v>266</v>
      </c>
      <c r="E256" s="192" t="s">
        <v>549</v>
      </c>
      <c r="F256" s="193" t="s">
        <v>550</v>
      </c>
      <c r="G256" s="194" t="s">
        <v>300</v>
      </c>
      <c r="H256" s="195">
        <v>2179.2930000000001</v>
      </c>
      <c r="I256" s="196"/>
      <c r="J256" s="197">
        <f>ROUND(I256*H256,2)</f>
        <v>0</v>
      </c>
      <c r="K256" s="198"/>
      <c r="L256" s="40"/>
      <c r="M256" s="199" t="s">
        <v>1</v>
      </c>
      <c r="N256" s="200" t="s">
        <v>38</v>
      </c>
      <c r="O256" s="72"/>
      <c r="P256" s="201">
        <f>O256*H256</f>
        <v>0</v>
      </c>
      <c r="Q256" s="201">
        <v>0</v>
      </c>
      <c r="R256" s="201">
        <f>Q256*H256</f>
        <v>0</v>
      </c>
      <c r="S256" s="201">
        <v>0</v>
      </c>
      <c r="T256" s="202">
        <f>S256*H256</f>
        <v>0</v>
      </c>
      <c r="U256" s="35"/>
      <c r="V256" s="35"/>
      <c r="W256" s="35"/>
      <c r="X256" s="35"/>
      <c r="Y256" s="35"/>
      <c r="Z256" s="35"/>
      <c r="AA256" s="35"/>
      <c r="AB256" s="35"/>
      <c r="AC256" s="35"/>
      <c r="AD256" s="35"/>
      <c r="AE256" s="35"/>
      <c r="AR256" s="203" t="s">
        <v>270</v>
      </c>
      <c r="AT256" s="203" t="s">
        <v>266</v>
      </c>
      <c r="AU256" s="203" t="s">
        <v>73</v>
      </c>
      <c r="AY256" s="18" t="s">
        <v>263</v>
      </c>
      <c r="BE256" s="204">
        <f>IF(N256="základní",J256,0)</f>
        <v>0</v>
      </c>
      <c r="BF256" s="204">
        <f>IF(N256="snížená",J256,0)</f>
        <v>0</v>
      </c>
      <c r="BG256" s="204">
        <f>IF(N256="zákl. přenesená",J256,0)</f>
        <v>0</v>
      </c>
      <c r="BH256" s="204">
        <f>IF(N256="sníž. přenesená",J256,0)</f>
        <v>0</v>
      </c>
      <c r="BI256" s="204">
        <f>IF(N256="nulová",J256,0)</f>
        <v>0</v>
      </c>
      <c r="BJ256" s="18" t="s">
        <v>71</v>
      </c>
      <c r="BK256" s="204">
        <f>ROUND(I256*H256,2)</f>
        <v>0</v>
      </c>
      <c r="BL256" s="18" t="s">
        <v>270</v>
      </c>
      <c r="BM256" s="203" t="s">
        <v>551</v>
      </c>
    </row>
    <row r="257" spans="1:65" s="16" customFormat="1">
      <c r="B257" s="248"/>
      <c r="C257" s="249"/>
      <c r="D257" s="207" t="s">
        <v>272</v>
      </c>
      <c r="E257" s="250" t="s">
        <v>1</v>
      </c>
      <c r="F257" s="251" t="s">
        <v>552</v>
      </c>
      <c r="G257" s="249"/>
      <c r="H257" s="250" t="s">
        <v>1</v>
      </c>
      <c r="I257" s="252"/>
      <c r="J257" s="249"/>
      <c r="K257" s="249"/>
      <c r="L257" s="253"/>
      <c r="M257" s="254"/>
      <c r="N257" s="255"/>
      <c r="O257" s="255"/>
      <c r="P257" s="255"/>
      <c r="Q257" s="255"/>
      <c r="R257" s="255"/>
      <c r="S257" s="255"/>
      <c r="T257" s="256"/>
      <c r="AT257" s="257" t="s">
        <v>272</v>
      </c>
      <c r="AU257" s="257" t="s">
        <v>73</v>
      </c>
      <c r="AV257" s="16" t="s">
        <v>71</v>
      </c>
      <c r="AW257" s="16" t="s">
        <v>30</v>
      </c>
      <c r="AX257" s="16" t="s">
        <v>64</v>
      </c>
      <c r="AY257" s="257" t="s">
        <v>263</v>
      </c>
    </row>
    <row r="258" spans="1:65" s="13" customFormat="1">
      <c r="B258" s="205"/>
      <c r="C258" s="206"/>
      <c r="D258" s="207" t="s">
        <v>272</v>
      </c>
      <c r="E258" s="208" t="s">
        <v>1</v>
      </c>
      <c r="F258" s="209" t="s">
        <v>528</v>
      </c>
      <c r="G258" s="206"/>
      <c r="H258" s="210">
        <v>2108.7060000000001</v>
      </c>
      <c r="I258" s="211"/>
      <c r="J258" s="206"/>
      <c r="K258" s="206"/>
      <c r="L258" s="212"/>
      <c r="M258" s="213"/>
      <c r="N258" s="214"/>
      <c r="O258" s="214"/>
      <c r="P258" s="214"/>
      <c r="Q258" s="214"/>
      <c r="R258" s="214"/>
      <c r="S258" s="214"/>
      <c r="T258" s="215"/>
      <c r="AT258" s="216" t="s">
        <v>272</v>
      </c>
      <c r="AU258" s="216" t="s">
        <v>73</v>
      </c>
      <c r="AV258" s="13" t="s">
        <v>73</v>
      </c>
      <c r="AW258" s="13" t="s">
        <v>30</v>
      </c>
      <c r="AX258" s="13" t="s">
        <v>64</v>
      </c>
      <c r="AY258" s="216" t="s">
        <v>263</v>
      </c>
    </row>
    <row r="259" spans="1:65" s="13" customFormat="1">
      <c r="B259" s="205"/>
      <c r="C259" s="206"/>
      <c r="D259" s="207" t="s">
        <v>272</v>
      </c>
      <c r="E259" s="208" t="s">
        <v>1</v>
      </c>
      <c r="F259" s="209" t="s">
        <v>553</v>
      </c>
      <c r="G259" s="206"/>
      <c r="H259" s="210">
        <v>70.587000000000003</v>
      </c>
      <c r="I259" s="211"/>
      <c r="J259" s="206"/>
      <c r="K259" s="206"/>
      <c r="L259" s="212"/>
      <c r="M259" s="213"/>
      <c r="N259" s="214"/>
      <c r="O259" s="214"/>
      <c r="P259" s="214"/>
      <c r="Q259" s="214"/>
      <c r="R259" s="214"/>
      <c r="S259" s="214"/>
      <c r="T259" s="215"/>
      <c r="AT259" s="216" t="s">
        <v>272</v>
      </c>
      <c r="AU259" s="216" t="s">
        <v>73</v>
      </c>
      <c r="AV259" s="13" t="s">
        <v>73</v>
      </c>
      <c r="AW259" s="13" t="s">
        <v>30</v>
      </c>
      <c r="AX259" s="13" t="s">
        <v>64</v>
      </c>
      <c r="AY259" s="216" t="s">
        <v>263</v>
      </c>
    </row>
    <row r="260" spans="1:65" s="15" customFormat="1">
      <c r="B260" s="228"/>
      <c r="C260" s="229"/>
      <c r="D260" s="207" t="s">
        <v>272</v>
      </c>
      <c r="E260" s="230" t="s">
        <v>1</v>
      </c>
      <c r="F260" s="231" t="s">
        <v>280</v>
      </c>
      <c r="G260" s="229"/>
      <c r="H260" s="232">
        <v>2179.2930000000001</v>
      </c>
      <c r="I260" s="233"/>
      <c r="J260" s="229"/>
      <c r="K260" s="229"/>
      <c r="L260" s="234"/>
      <c r="M260" s="235"/>
      <c r="N260" s="236"/>
      <c r="O260" s="236"/>
      <c r="P260" s="236"/>
      <c r="Q260" s="236"/>
      <c r="R260" s="236"/>
      <c r="S260" s="236"/>
      <c r="T260" s="237"/>
      <c r="AT260" s="238" t="s">
        <v>272</v>
      </c>
      <c r="AU260" s="238" t="s">
        <v>73</v>
      </c>
      <c r="AV260" s="15" t="s">
        <v>270</v>
      </c>
      <c r="AW260" s="15" t="s">
        <v>30</v>
      </c>
      <c r="AX260" s="15" t="s">
        <v>71</v>
      </c>
      <c r="AY260" s="238" t="s">
        <v>263</v>
      </c>
    </row>
    <row r="261" spans="1:65" s="2" customFormat="1" ht="24.2" customHeight="1">
      <c r="A261" s="35"/>
      <c r="B261" s="36"/>
      <c r="C261" s="191" t="s">
        <v>554</v>
      </c>
      <c r="D261" s="191" t="s">
        <v>266</v>
      </c>
      <c r="E261" s="192" t="s">
        <v>555</v>
      </c>
      <c r="F261" s="193" t="s">
        <v>556</v>
      </c>
      <c r="G261" s="194" t="s">
        <v>300</v>
      </c>
      <c r="H261" s="195">
        <v>312.62299999999999</v>
      </c>
      <c r="I261" s="196"/>
      <c r="J261" s="197">
        <f>ROUND(I261*H261,2)</f>
        <v>0</v>
      </c>
      <c r="K261" s="198"/>
      <c r="L261" s="40"/>
      <c r="M261" s="199" t="s">
        <v>1</v>
      </c>
      <c r="N261" s="200" t="s">
        <v>38</v>
      </c>
      <c r="O261" s="72"/>
      <c r="P261" s="201">
        <f>O261*H261</f>
        <v>0</v>
      </c>
      <c r="Q261" s="201">
        <v>0</v>
      </c>
      <c r="R261" s="201">
        <f>Q261*H261</f>
        <v>0</v>
      </c>
      <c r="S261" s="201">
        <v>0</v>
      </c>
      <c r="T261" s="202">
        <f>S261*H261</f>
        <v>0</v>
      </c>
      <c r="U261" s="35"/>
      <c r="V261" s="35"/>
      <c r="W261" s="35"/>
      <c r="X261" s="35"/>
      <c r="Y261" s="35"/>
      <c r="Z261" s="35"/>
      <c r="AA261" s="35"/>
      <c r="AB261" s="35"/>
      <c r="AC261" s="35"/>
      <c r="AD261" s="35"/>
      <c r="AE261" s="35"/>
      <c r="AR261" s="203" t="s">
        <v>270</v>
      </c>
      <c r="AT261" s="203" t="s">
        <v>266</v>
      </c>
      <c r="AU261" s="203" t="s">
        <v>73</v>
      </c>
      <c r="AY261" s="18" t="s">
        <v>263</v>
      </c>
      <c r="BE261" s="204">
        <f>IF(N261="základní",J261,0)</f>
        <v>0</v>
      </c>
      <c r="BF261" s="204">
        <f>IF(N261="snížená",J261,0)</f>
        <v>0</v>
      </c>
      <c r="BG261" s="204">
        <f>IF(N261="zákl. přenesená",J261,0)</f>
        <v>0</v>
      </c>
      <c r="BH261" s="204">
        <f>IF(N261="sníž. přenesená",J261,0)</f>
        <v>0</v>
      </c>
      <c r="BI261" s="204">
        <f>IF(N261="nulová",J261,0)</f>
        <v>0</v>
      </c>
      <c r="BJ261" s="18" t="s">
        <v>71</v>
      </c>
      <c r="BK261" s="204">
        <f>ROUND(I261*H261,2)</f>
        <v>0</v>
      </c>
      <c r="BL261" s="18" t="s">
        <v>270</v>
      </c>
      <c r="BM261" s="203" t="s">
        <v>557</v>
      </c>
    </row>
    <row r="262" spans="1:65" s="2" customFormat="1" ht="16.5" customHeight="1">
      <c r="A262" s="35"/>
      <c r="B262" s="36"/>
      <c r="C262" s="261" t="s">
        <v>493</v>
      </c>
      <c r="D262" s="261" t="s">
        <v>401</v>
      </c>
      <c r="E262" s="262" t="s">
        <v>558</v>
      </c>
      <c r="F262" s="263" t="s">
        <v>559</v>
      </c>
      <c r="G262" s="264" t="s">
        <v>307</v>
      </c>
      <c r="H262" s="265">
        <v>669.27700000000004</v>
      </c>
      <c r="I262" s="266"/>
      <c r="J262" s="267">
        <f>ROUND(I262*H262,2)</f>
        <v>0</v>
      </c>
      <c r="K262" s="268"/>
      <c r="L262" s="269"/>
      <c r="M262" s="270" t="s">
        <v>1</v>
      </c>
      <c r="N262" s="271" t="s">
        <v>38</v>
      </c>
      <c r="O262" s="72"/>
      <c r="P262" s="201">
        <f>O262*H262</f>
        <v>0</v>
      </c>
      <c r="Q262" s="201">
        <v>0</v>
      </c>
      <c r="R262" s="201">
        <f>Q262*H262</f>
        <v>0</v>
      </c>
      <c r="S262" s="201">
        <v>0</v>
      </c>
      <c r="T262" s="202">
        <f>S262*H262</f>
        <v>0</v>
      </c>
      <c r="U262" s="35"/>
      <c r="V262" s="35"/>
      <c r="W262" s="35"/>
      <c r="X262" s="35"/>
      <c r="Y262" s="35"/>
      <c r="Z262" s="35"/>
      <c r="AA262" s="35"/>
      <c r="AB262" s="35"/>
      <c r="AC262" s="35"/>
      <c r="AD262" s="35"/>
      <c r="AE262" s="35"/>
      <c r="AR262" s="203" t="s">
        <v>314</v>
      </c>
      <c r="AT262" s="203" t="s">
        <v>401</v>
      </c>
      <c r="AU262" s="203" t="s">
        <v>73</v>
      </c>
      <c r="AY262" s="18" t="s">
        <v>263</v>
      </c>
      <c r="BE262" s="204">
        <f>IF(N262="základní",J262,0)</f>
        <v>0</v>
      </c>
      <c r="BF262" s="204">
        <f>IF(N262="snížená",J262,0)</f>
        <v>0</v>
      </c>
      <c r="BG262" s="204">
        <f>IF(N262="zákl. přenesená",J262,0)</f>
        <v>0</v>
      </c>
      <c r="BH262" s="204">
        <f>IF(N262="sníž. přenesená",J262,0)</f>
        <v>0</v>
      </c>
      <c r="BI262" s="204">
        <f>IF(N262="nulová",J262,0)</f>
        <v>0</v>
      </c>
      <c r="BJ262" s="18" t="s">
        <v>71</v>
      </c>
      <c r="BK262" s="204">
        <f>ROUND(I262*H262,2)</f>
        <v>0</v>
      </c>
      <c r="BL262" s="18" t="s">
        <v>270</v>
      </c>
      <c r="BM262" s="203" t="s">
        <v>560</v>
      </c>
    </row>
    <row r="263" spans="1:65" s="16" customFormat="1">
      <c r="B263" s="248"/>
      <c r="C263" s="249"/>
      <c r="D263" s="207" t="s">
        <v>272</v>
      </c>
      <c r="E263" s="250" t="s">
        <v>1</v>
      </c>
      <c r="F263" s="251" t="s">
        <v>561</v>
      </c>
      <c r="G263" s="249"/>
      <c r="H263" s="250" t="s">
        <v>1</v>
      </c>
      <c r="I263" s="252"/>
      <c r="J263" s="249"/>
      <c r="K263" s="249"/>
      <c r="L263" s="253"/>
      <c r="M263" s="254"/>
      <c r="N263" s="255"/>
      <c r="O263" s="255"/>
      <c r="P263" s="255"/>
      <c r="Q263" s="255"/>
      <c r="R263" s="255"/>
      <c r="S263" s="255"/>
      <c r="T263" s="256"/>
      <c r="AT263" s="257" t="s">
        <v>272</v>
      </c>
      <c r="AU263" s="257" t="s">
        <v>73</v>
      </c>
      <c r="AV263" s="16" t="s">
        <v>71</v>
      </c>
      <c r="AW263" s="16" t="s">
        <v>30</v>
      </c>
      <c r="AX263" s="16" t="s">
        <v>64</v>
      </c>
      <c r="AY263" s="257" t="s">
        <v>263</v>
      </c>
    </row>
    <row r="264" spans="1:65" s="13" customFormat="1">
      <c r="B264" s="205"/>
      <c r="C264" s="206"/>
      <c r="D264" s="207" t="s">
        <v>272</v>
      </c>
      <c r="E264" s="208" t="s">
        <v>1</v>
      </c>
      <c r="F264" s="209" t="s">
        <v>562</v>
      </c>
      <c r="G264" s="206"/>
      <c r="H264" s="210">
        <v>275.40499999999997</v>
      </c>
      <c r="I264" s="211"/>
      <c r="J264" s="206"/>
      <c r="K264" s="206"/>
      <c r="L264" s="212"/>
      <c r="M264" s="213"/>
      <c r="N264" s="214"/>
      <c r="O264" s="214"/>
      <c r="P264" s="214"/>
      <c r="Q264" s="214"/>
      <c r="R264" s="214"/>
      <c r="S264" s="214"/>
      <c r="T264" s="215"/>
      <c r="AT264" s="216" t="s">
        <v>272</v>
      </c>
      <c r="AU264" s="216" t="s">
        <v>73</v>
      </c>
      <c r="AV264" s="13" t="s">
        <v>73</v>
      </c>
      <c r="AW264" s="13" t="s">
        <v>30</v>
      </c>
      <c r="AX264" s="13" t="s">
        <v>64</v>
      </c>
      <c r="AY264" s="216" t="s">
        <v>263</v>
      </c>
    </row>
    <row r="265" spans="1:65" s="16" customFormat="1">
      <c r="B265" s="248"/>
      <c r="C265" s="249"/>
      <c r="D265" s="207" t="s">
        <v>272</v>
      </c>
      <c r="E265" s="250" t="s">
        <v>1</v>
      </c>
      <c r="F265" s="251" t="s">
        <v>563</v>
      </c>
      <c r="G265" s="249"/>
      <c r="H265" s="250" t="s">
        <v>1</v>
      </c>
      <c r="I265" s="252"/>
      <c r="J265" s="249"/>
      <c r="K265" s="249"/>
      <c r="L265" s="253"/>
      <c r="M265" s="254"/>
      <c r="N265" s="255"/>
      <c r="O265" s="255"/>
      <c r="P265" s="255"/>
      <c r="Q265" s="255"/>
      <c r="R265" s="255"/>
      <c r="S265" s="255"/>
      <c r="T265" s="256"/>
      <c r="AT265" s="257" t="s">
        <v>272</v>
      </c>
      <c r="AU265" s="257" t="s">
        <v>73</v>
      </c>
      <c r="AV265" s="16" t="s">
        <v>71</v>
      </c>
      <c r="AW265" s="16" t="s">
        <v>30</v>
      </c>
      <c r="AX265" s="16" t="s">
        <v>64</v>
      </c>
      <c r="AY265" s="257" t="s">
        <v>263</v>
      </c>
    </row>
    <row r="266" spans="1:65" s="13" customFormat="1">
      <c r="B266" s="205"/>
      <c r="C266" s="206"/>
      <c r="D266" s="207" t="s">
        <v>272</v>
      </c>
      <c r="E266" s="208" t="s">
        <v>1</v>
      </c>
      <c r="F266" s="209" t="s">
        <v>564</v>
      </c>
      <c r="G266" s="206"/>
      <c r="H266" s="210">
        <v>28.812000000000001</v>
      </c>
      <c r="I266" s="211"/>
      <c r="J266" s="206"/>
      <c r="K266" s="206"/>
      <c r="L266" s="212"/>
      <c r="M266" s="213"/>
      <c r="N266" s="214"/>
      <c r="O266" s="214"/>
      <c r="P266" s="214"/>
      <c r="Q266" s="214"/>
      <c r="R266" s="214"/>
      <c r="S266" s="214"/>
      <c r="T266" s="215"/>
      <c r="AT266" s="216" t="s">
        <v>272</v>
      </c>
      <c r="AU266" s="216" t="s">
        <v>73</v>
      </c>
      <c r="AV266" s="13" t="s">
        <v>73</v>
      </c>
      <c r="AW266" s="13" t="s">
        <v>30</v>
      </c>
      <c r="AX266" s="13" t="s">
        <v>64</v>
      </c>
      <c r="AY266" s="216" t="s">
        <v>263</v>
      </c>
    </row>
    <row r="267" spans="1:65" s="15" customFormat="1">
      <c r="B267" s="228"/>
      <c r="C267" s="229"/>
      <c r="D267" s="207" t="s">
        <v>272</v>
      </c>
      <c r="E267" s="230" t="s">
        <v>1</v>
      </c>
      <c r="F267" s="231" t="s">
        <v>280</v>
      </c>
      <c r="G267" s="229"/>
      <c r="H267" s="232">
        <v>304.21699999999998</v>
      </c>
      <c r="I267" s="233"/>
      <c r="J267" s="229"/>
      <c r="K267" s="229"/>
      <c r="L267" s="234"/>
      <c r="M267" s="235"/>
      <c r="N267" s="236"/>
      <c r="O267" s="236"/>
      <c r="P267" s="236"/>
      <c r="Q267" s="236"/>
      <c r="R267" s="236"/>
      <c r="S267" s="236"/>
      <c r="T267" s="237"/>
      <c r="AT267" s="238" t="s">
        <v>272</v>
      </c>
      <c r="AU267" s="238" t="s">
        <v>73</v>
      </c>
      <c r="AV267" s="15" t="s">
        <v>270</v>
      </c>
      <c r="AW267" s="15" t="s">
        <v>30</v>
      </c>
      <c r="AX267" s="15" t="s">
        <v>64</v>
      </c>
      <c r="AY267" s="238" t="s">
        <v>263</v>
      </c>
    </row>
    <row r="268" spans="1:65" s="13" customFormat="1">
      <c r="B268" s="205"/>
      <c r="C268" s="206"/>
      <c r="D268" s="207" t="s">
        <v>272</v>
      </c>
      <c r="E268" s="208" t="s">
        <v>1</v>
      </c>
      <c r="F268" s="209" t="s">
        <v>565</v>
      </c>
      <c r="G268" s="206"/>
      <c r="H268" s="210">
        <v>669.27700000000004</v>
      </c>
      <c r="I268" s="211"/>
      <c r="J268" s="206"/>
      <c r="K268" s="206"/>
      <c r="L268" s="212"/>
      <c r="M268" s="213"/>
      <c r="N268" s="214"/>
      <c r="O268" s="214"/>
      <c r="P268" s="214"/>
      <c r="Q268" s="214"/>
      <c r="R268" s="214"/>
      <c r="S268" s="214"/>
      <c r="T268" s="215"/>
      <c r="AT268" s="216" t="s">
        <v>272</v>
      </c>
      <c r="AU268" s="216" t="s">
        <v>73</v>
      </c>
      <c r="AV268" s="13" t="s">
        <v>73</v>
      </c>
      <c r="AW268" s="13" t="s">
        <v>30</v>
      </c>
      <c r="AX268" s="13" t="s">
        <v>64</v>
      </c>
      <c r="AY268" s="216" t="s">
        <v>263</v>
      </c>
    </row>
    <row r="269" spans="1:65" s="15" customFormat="1">
      <c r="B269" s="228"/>
      <c r="C269" s="229"/>
      <c r="D269" s="207" t="s">
        <v>272</v>
      </c>
      <c r="E269" s="230" t="s">
        <v>1</v>
      </c>
      <c r="F269" s="231" t="s">
        <v>280</v>
      </c>
      <c r="G269" s="229"/>
      <c r="H269" s="232">
        <v>669.27700000000004</v>
      </c>
      <c r="I269" s="233"/>
      <c r="J269" s="229"/>
      <c r="K269" s="229"/>
      <c r="L269" s="234"/>
      <c r="M269" s="235"/>
      <c r="N269" s="236"/>
      <c r="O269" s="236"/>
      <c r="P269" s="236"/>
      <c r="Q269" s="236"/>
      <c r="R269" s="236"/>
      <c r="S269" s="236"/>
      <c r="T269" s="237"/>
      <c r="AT269" s="238" t="s">
        <v>272</v>
      </c>
      <c r="AU269" s="238" t="s">
        <v>73</v>
      </c>
      <c r="AV269" s="15" t="s">
        <v>270</v>
      </c>
      <c r="AW269" s="15" t="s">
        <v>30</v>
      </c>
      <c r="AX269" s="15" t="s">
        <v>71</v>
      </c>
      <c r="AY269" s="238" t="s">
        <v>263</v>
      </c>
    </row>
    <row r="270" spans="1:65" s="2" customFormat="1" ht="37.9" customHeight="1">
      <c r="A270" s="35"/>
      <c r="B270" s="36"/>
      <c r="C270" s="191" t="s">
        <v>7</v>
      </c>
      <c r="D270" s="191" t="s">
        <v>266</v>
      </c>
      <c r="E270" s="192" t="s">
        <v>566</v>
      </c>
      <c r="F270" s="193" t="s">
        <v>567</v>
      </c>
      <c r="G270" s="194" t="s">
        <v>269</v>
      </c>
      <c r="H270" s="195">
        <v>1000</v>
      </c>
      <c r="I270" s="196"/>
      <c r="J270" s="197">
        <f>ROUND(I270*H270,2)</f>
        <v>0</v>
      </c>
      <c r="K270" s="198"/>
      <c r="L270" s="40"/>
      <c r="M270" s="199" t="s">
        <v>1</v>
      </c>
      <c r="N270" s="200" t="s">
        <v>38</v>
      </c>
      <c r="O270" s="72"/>
      <c r="P270" s="201">
        <f>O270*H270</f>
        <v>0</v>
      </c>
      <c r="Q270" s="201">
        <v>0</v>
      </c>
      <c r="R270" s="201">
        <f>Q270*H270</f>
        <v>0</v>
      </c>
      <c r="S270" s="201">
        <v>0</v>
      </c>
      <c r="T270" s="202">
        <f>S270*H270</f>
        <v>0</v>
      </c>
      <c r="U270" s="35"/>
      <c r="V270" s="35"/>
      <c r="W270" s="35"/>
      <c r="X270" s="35"/>
      <c r="Y270" s="35"/>
      <c r="Z270" s="35"/>
      <c r="AA270" s="35"/>
      <c r="AB270" s="35"/>
      <c r="AC270" s="35"/>
      <c r="AD270" s="35"/>
      <c r="AE270" s="35"/>
      <c r="AR270" s="203" t="s">
        <v>270</v>
      </c>
      <c r="AT270" s="203" t="s">
        <v>266</v>
      </c>
      <c r="AU270" s="203" t="s">
        <v>73</v>
      </c>
      <c r="AY270" s="18" t="s">
        <v>263</v>
      </c>
      <c r="BE270" s="204">
        <f>IF(N270="základní",J270,0)</f>
        <v>0</v>
      </c>
      <c r="BF270" s="204">
        <f>IF(N270="snížená",J270,0)</f>
        <v>0</v>
      </c>
      <c r="BG270" s="204">
        <f>IF(N270="zákl. přenesená",J270,0)</f>
        <v>0</v>
      </c>
      <c r="BH270" s="204">
        <f>IF(N270="sníž. přenesená",J270,0)</f>
        <v>0</v>
      </c>
      <c r="BI270" s="204">
        <f>IF(N270="nulová",J270,0)</f>
        <v>0</v>
      </c>
      <c r="BJ270" s="18" t="s">
        <v>71</v>
      </c>
      <c r="BK270" s="204">
        <f>ROUND(I270*H270,2)</f>
        <v>0</v>
      </c>
      <c r="BL270" s="18" t="s">
        <v>270</v>
      </c>
      <c r="BM270" s="203" t="s">
        <v>568</v>
      </c>
    </row>
    <row r="271" spans="1:65" s="16" customFormat="1">
      <c r="B271" s="248"/>
      <c r="C271" s="249"/>
      <c r="D271" s="207" t="s">
        <v>272</v>
      </c>
      <c r="E271" s="250" t="s">
        <v>1</v>
      </c>
      <c r="F271" s="251" t="s">
        <v>569</v>
      </c>
      <c r="G271" s="249"/>
      <c r="H271" s="250" t="s">
        <v>1</v>
      </c>
      <c r="I271" s="252"/>
      <c r="J271" s="249"/>
      <c r="K271" s="249"/>
      <c r="L271" s="253"/>
      <c r="M271" s="254"/>
      <c r="N271" s="255"/>
      <c r="O271" s="255"/>
      <c r="P271" s="255"/>
      <c r="Q271" s="255"/>
      <c r="R271" s="255"/>
      <c r="S271" s="255"/>
      <c r="T271" s="256"/>
      <c r="AT271" s="257" t="s">
        <v>272</v>
      </c>
      <c r="AU271" s="257" t="s">
        <v>73</v>
      </c>
      <c r="AV271" s="16" t="s">
        <v>71</v>
      </c>
      <c r="AW271" s="16" t="s">
        <v>30</v>
      </c>
      <c r="AX271" s="16" t="s">
        <v>64</v>
      </c>
      <c r="AY271" s="257" t="s">
        <v>263</v>
      </c>
    </row>
    <row r="272" spans="1:65" s="13" customFormat="1">
      <c r="B272" s="205"/>
      <c r="C272" s="206"/>
      <c r="D272" s="207" t="s">
        <v>272</v>
      </c>
      <c r="E272" s="208" t="s">
        <v>1</v>
      </c>
      <c r="F272" s="209" t="s">
        <v>570</v>
      </c>
      <c r="G272" s="206"/>
      <c r="H272" s="210">
        <v>1000</v>
      </c>
      <c r="I272" s="211"/>
      <c r="J272" s="206"/>
      <c r="K272" s="206"/>
      <c r="L272" s="212"/>
      <c r="M272" s="213"/>
      <c r="N272" s="214"/>
      <c r="O272" s="214"/>
      <c r="P272" s="214"/>
      <c r="Q272" s="214"/>
      <c r="R272" s="214"/>
      <c r="S272" s="214"/>
      <c r="T272" s="215"/>
      <c r="AT272" s="216" t="s">
        <v>272</v>
      </c>
      <c r="AU272" s="216" t="s">
        <v>73</v>
      </c>
      <c r="AV272" s="13" t="s">
        <v>73</v>
      </c>
      <c r="AW272" s="13" t="s">
        <v>30</v>
      </c>
      <c r="AX272" s="13" t="s">
        <v>64</v>
      </c>
      <c r="AY272" s="216" t="s">
        <v>263</v>
      </c>
    </row>
    <row r="273" spans="1:65" s="15" customFormat="1">
      <c r="B273" s="228"/>
      <c r="C273" s="229"/>
      <c r="D273" s="207" t="s">
        <v>272</v>
      </c>
      <c r="E273" s="230" t="s">
        <v>1</v>
      </c>
      <c r="F273" s="231" t="s">
        <v>280</v>
      </c>
      <c r="G273" s="229"/>
      <c r="H273" s="232">
        <v>1000</v>
      </c>
      <c r="I273" s="233"/>
      <c r="J273" s="229"/>
      <c r="K273" s="229"/>
      <c r="L273" s="234"/>
      <c r="M273" s="235"/>
      <c r="N273" s="236"/>
      <c r="O273" s="236"/>
      <c r="P273" s="236"/>
      <c r="Q273" s="236"/>
      <c r="R273" s="236"/>
      <c r="S273" s="236"/>
      <c r="T273" s="237"/>
      <c r="AT273" s="238" t="s">
        <v>272</v>
      </c>
      <c r="AU273" s="238" t="s">
        <v>73</v>
      </c>
      <c r="AV273" s="15" t="s">
        <v>270</v>
      </c>
      <c r="AW273" s="15" t="s">
        <v>30</v>
      </c>
      <c r="AX273" s="15" t="s">
        <v>71</v>
      </c>
      <c r="AY273" s="238" t="s">
        <v>263</v>
      </c>
    </row>
    <row r="274" spans="1:65" s="2" customFormat="1" ht="24.2" customHeight="1">
      <c r="A274" s="35"/>
      <c r="B274" s="36"/>
      <c r="C274" s="191" t="s">
        <v>496</v>
      </c>
      <c r="D274" s="191" t="s">
        <v>266</v>
      </c>
      <c r="E274" s="192" t="s">
        <v>571</v>
      </c>
      <c r="F274" s="193" t="s">
        <v>572</v>
      </c>
      <c r="G274" s="194" t="s">
        <v>269</v>
      </c>
      <c r="H274" s="195">
        <v>46.8</v>
      </c>
      <c r="I274" s="196"/>
      <c r="J274" s="197">
        <f>ROUND(I274*H274,2)</f>
        <v>0</v>
      </c>
      <c r="K274" s="198"/>
      <c r="L274" s="40"/>
      <c r="M274" s="199" t="s">
        <v>1</v>
      </c>
      <c r="N274" s="200" t="s">
        <v>38</v>
      </c>
      <c r="O274" s="72"/>
      <c r="P274" s="201">
        <f>O274*H274</f>
        <v>0</v>
      </c>
      <c r="Q274" s="201">
        <v>0</v>
      </c>
      <c r="R274" s="201">
        <f>Q274*H274</f>
        <v>0</v>
      </c>
      <c r="S274" s="201">
        <v>0</v>
      </c>
      <c r="T274" s="202">
        <f>S274*H274</f>
        <v>0</v>
      </c>
      <c r="U274" s="35"/>
      <c r="V274" s="35"/>
      <c r="W274" s="35"/>
      <c r="X274" s="35"/>
      <c r="Y274" s="35"/>
      <c r="Z274" s="35"/>
      <c r="AA274" s="35"/>
      <c r="AB274" s="35"/>
      <c r="AC274" s="35"/>
      <c r="AD274" s="35"/>
      <c r="AE274" s="35"/>
      <c r="AR274" s="203" t="s">
        <v>270</v>
      </c>
      <c r="AT274" s="203" t="s">
        <v>266</v>
      </c>
      <c r="AU274" s="203" t="s">
        <v>73</v>
      </c>
      <c r="AY274" s="18" t="s">
        <v>263</v>
      </c>
      <c r="BE274" s="204">
        <f>IF(N274="základní",J274,0)</f>
        <v>0</v>
      </c>
      <c r="BF274" s="204">
        <f>IF(N274="snížená",J274,0)</f>
        <v>0</v>
      </c>
      <c r="BG274" s="204">
        <f>IF(N274="zákl. přenesená",J274,0)</f>
        <v>0</v>
      </c>
      <c r="BH274" s="204">
        <f>IF(N274="sníž. přenesená",J274,0)</f>
        <v>0</v>
      </c>
      <c r="BI274" s="204">
        <f>IF(N274="nulová",J274,0)</f>
        <v>0</v>
      </c>
      <c r="BJ274" s="18" t="s">
        <v>71</v>
      </c>
      <c r="BK274" s="204">
        <f>ROUND(I274*H274,2)</f>
        <v>0</v>
      </c>
      <c r="BL274" s="18" t="s">
        <v>270</v>
      </c>
      <c r="BM274" s="203" t="s">
        <v>573</v>
      </c>
    </row>
    <row r="275" spans="1:65" s="16" customFormat="1">
      <c r="B275" s="248"/>
      <c r="C275" s="249"/>
      <c r="D275" s="207" t="s">
        <v>272</v>
      </c>
      <c r="E275" s="250" t="s">
        <v>1</v>
      </c>
      <c r="F275" s="251" t="s">
        <v>574</v>
      </c>
      <c r="G275" s="249"/>
      <c r="H275" s="250" t="s">
        <v>1</v>
      </c>
      <c r="I275" s="252"/>
      <c r="J275" s="249"/>
      <c r="K275" s="249"/>
      <c r="L275" s="253"/>
      <c r="M275" s="254"/>
      <c r="N275" s="255"/>
      <c r="O275" s="255"/>
      <c r="P275" s="255"/>
      <c r="Q275" s="255"/>
      <c r="R275" s="255"/>
      <c r="S275" s="255"/>
      <c r="T275" s="256"/>
      <c r="AT275" s="257" t="s">
        <v>272</v>
      </c>
      <c r="AU275" s="257" t="s">
        <v>73</v>
      </c>
      <c r="AV275" s="16" t="s">
        <v>71</v>
      </c>
      <c r="AW275" s="16" t="s">
        <v>30</v>
      </c>
      <c r="AX275" s="16" t="s">
        <v>64</v>
      </c>
      <c r="AY275" s="257" t="s">
        <v>263</v>
      </c>
    </row>
    <row r="276" spans="1:65" s="13" customFormat="1">
      <c r="B276" s="205"/>
      <c r="C276" s="206"/>
      <c r="D276" s="207" t="s">
        <v>272</v>
      </c>
      <c r="E276" s="208" t="s">
        <v>1</v>
      </c>
      <c r="F276" s="209" t="s">
        <v>575</v>
      </c>
      <c r="G276" s="206"/>
      <c r="H276" s="210">
        <v>46.8</v>
      </c>
      <c r="I276" s="211"/>
      <c r="J276" s="206"/>
      <c r="K276" s="206"/>
      <c r="L276" s="212"/>
      <c r="M276" s="213"/>
      <c r="N276" s="214"/>
      <c r="O276" s="214"/>
      <c r="P276" s="214"/>
      <c r="Q276" s="214"/>
      <c r="R276" s="214"/>
      <c r="S276" s="214"/>
      <c r="T276" s="215"/>
      <c r="AT276" s="216" t="s">
        <v>272</v>
      </c>
      <c r="AU276" s="216" t="s">
        <v>73</v>
      </c>
      <c r="AV276" s="13" t="s">
        <v>73</v>
      </c>
      <c r="AW276" s="13" t="s">
        <v>30</v>
      </c>
      <c r="AX276" s="13" t="s">
        <v>64</v>
      </c>
      <c r="AY276" s="216" t="s">
        <v>263</v>
      </c>
    </row>
    <row r="277" spans="1:65" s="15" customFormat="1">
      <c r="B277" s="228"/>
      <c r="C277" s="229"/>
      <c r="D277" s="207" t="s">
        <v>272</v>
      </c>
      <c r="E277" s="230" t="s">
        <v>1</v>
      </c>
      <c r="F277" s="231" t="s">
        <v>280</v>
      </c>
      <c r="G277" s="229"/>
      <c r="H277" s="232">
        <v>46.8</v>
      </c>
      <c r="I277" s="233"/>
      <c r="J277" s="229"/>
      <c r="K277" s="229"/>
      <c r="L277" s="234"/>
      <c r="M277" s="235"/>
      <c r="N277" s="236"/>
      <c r="O277" s="236"/>
      <c r="P277" s="236"/>
      <c r="Q277" s="236"/>
      <c r="R277" s="236"/>
      <c r="S277" s="236"/>
      <c r="T277" s="237"/>
      <c r="AT277" s="238" t="s">
        <v>272</v>
      </c>
      <c r="AU277" s="238" t="s">
        <v>73</v>
      </c>
      <c r="AV277" s="15" t="s">
        <v>270</v>
      </c>
      <c r="AW277" s="15" t="s">
        <v>30</v>
      </c>
      <c r="AX277" s="15" t="s">
        <v>71</v>
      </c>
      <c r="AY277" s="238" t="s">
        <v>263</v>
      </c>
    </row>
    <row r="278" spans="1:65" s="2" customFormat="1" ht="24.2" customHeight="1">
      <c r="A278" s="35"/>
      <c r="B278" s="36"/>
      <c r="C278" s="191" t="s">
        <v>576</v>
      </c>
      <c r="D278" s="191" t="s">
        <v>266</v>
      </c>
      <c r="E278" s="192" t="s">
        <v>577</v>
      </c>
      <c r="F278" s="193" t="s">
        <v>578</v>
      </c>
      <c r="G278" s="194" t="s">
        <v>269</v>
      </c>
      <c r="H278" s="195">
        <v>748.97400000000005</v>
      </c>
      <c r="I278" s="196"/>
      <c r="J278" s="197">
        <f>ROUND(I278*H278,2)</f>
        <v>0</v>
      </c>
      <c r="K278" s="198"/>
      <c r="L278" s="40"/>
      <c r="M278" s="199" t="s">
        <v>1</v>
      </c>
      <c r="N278" s="200" t="s">
        <v>38</v>
      </c>
      <c r="O278" s="72"/>
      <c r="P278" s="201">
        <f>O278*H278</f>
        <v>0</v>
      </c>
      <c r="Q278" s="201">
        <v>0</v>
      </c>
      <c r="R278" s="201">
        <f>Q278*H278</f>
        <v>0</v>
      </c>
      <c r="S278" s="201">
        <v>0</v>
      </c>
      <c r="T278" s="202">
        <f>S278*H278</f>
        <v>0</v>
      </c>
      <c r="U278" s="35"/>
      <c r="V278" s="35"/>
      <c r="W278" s="35"/>
      <c r="X278" s="35"/>
      <c r="Y278" s="35"/>
      <c r="Z278" s="35"/>
      <c r="AA278" s="35"/>
      <c r="AB278" s="35"/>
      <c r="AC278" s="35"/>
      <c r="AD278" s="35"/>
      <c r="AE278" s="35"/>
      <c r="AR278" s="203" t="s">
        <v>270</v>
      </c>
      <c r="AT278" s="203" t="s">
        <v>266</v>
      </c>
      <c r="AU278" s="203" t="s">
        <v>73</v>
      </c>
      <c r="AY278" s="18" t="s">
        <v>263</v>
      </c>
      <c r="BE278" s="204">
        <f>IF(N278="základní",J278,0)</f>
        <v>0</v>
      </c>
      <c r="BF278" s="204">
        <f>IF(N278="snížená",J278,0)</f>
        <v>0</v>
      </c>
      <c r="BG278" s="204">
        <f>IF(N278="zákl. přenesená",J278,0)</f>
        <v>0</v>
      </c>
      <c r="BH278" s="204">
        <f>IF(N278="sníž. přenesená",J278,0)</f>
        <v>0</v>
      </c>
      <c r="BI278" s="204">
        <f>IF(N278="nulová",J278,0)</f>
        <v>0</v>
      </c>
      <c r="BJ278" s="18" t="s">
        <v>71</v>
      </c>
      <c r="BK278" s="204">
        <f>ROUND(I278*H278,2)</f>
        <v>0</v>
      </c>
      <c r="BL278" s="18" t="s">
        <v>270</v>
      </c>
      <c r="BM278" s="203" t="s">
        <v>579</v>
      </c>
    </row>
    <row r="279" spans="1:65" s="16" customFormat="1">
      <c r="B279" s="248"/>
      <c r="C279" s="249"/>
      <c r="D279" s="207" t="s">
        <v>272</v>
      </c>
      <c r="E279" s="250" t="s">
        <v>1</v>
      </c>
      <c r="F279" s="251" t="s">
        <v>580</v>
      </c>
      <c r="G279" s="249"/>
      <c r="H279" s="250" t="s">
        <v>1</v>
      </c>
      <c r="I279" s="252"/>
      <c r="J279" s="249"/>
      <c r="K279" s="249"/>
      <c r="L279" s="253"/>
      <c r="M279" s="254"/>
      <c r="N279" s="255"/>
      <c r="O279" s="255"/>
      <c r="P279" s="255"/>
      <c r="Q279" s="255"/>
      <c r="R279" s="255"/>
      <c r="S279" s="255"/>
      <c r="T279" s="256"/>
      <c r="AT279" s="257" t="s">
        <v>272</v>
      </c>
      <c r="AU279" s="257" t="s">
        <v>73</v>
      </c>
      <c r="AV279" s="16" t="s">
        <v>71</v>
      </c>
      <c r="AW279" s="16" t="s">
        <v>30</v>
      </c>
      <c r="AX279" s="16" t="s">
        <v>64</v>
      </c>
      <c r="AY279" s="257" t="s">
        <v>263</v>
      </c>
    </row>
    <row r="280" spans="1:65" s="13" customFormat="1">
      <c r="B280" s="205"/>
      <c r="C280" s="206"/>
      <c r="D280" s="207" t="s">
        <v>272</v>
      </c>
      <c r="E280" s="208" t="s">
        <v>1</v>
      </c>
      <c r="F280" s="209" t="s">
        <v>581</v>
      </c>
      <c r="G280" s="206"/>
      <c r="H280" s="210">
        <v>748.97400000000005</v>
      </c>
      <c r="I280" s="211"/>
      <c r="J280" s="206"/>
      <c r="K280" s="206"/>
      <c r="L280" s="212"/>
      <c r="M280" s="213"/>
      <c r="N280" s="214"/>
      <c r="O280" s="214"/>
      <c r="P280" s="214"/>
      <c r="Q280" s="214"/>
      <c r="R280" s="214"/>
      <c r="S280" s="214"/>
      <c r="T280" s="215"/>
      <c r="AT280" s="216" t="s">
        <v>272</v>
      </c>
      <c r="AU280" s="216" t="s">
        <v>73</v>
      </c>
      <c r="AV280" s="13" t="s">
        <v>73</v>
      </c>
      <c r="AW280" s="13" t="s">
        <v>30</v>
      </c>
      <c r="AX280" s="13" t="s">
        <v>64</v>
      </c>
      <c r="AY280" s="216" t="s">
        <v>263</v>
      </c>
    </row>
    <row r="281" spans="1:65" s="15" customFormat="1">
      <c r="B281" s="228"/>
      <c r="C281" s="229"/>
      <c r="D281" s="207" t="s">
        <v>272</v>
      </c>
      <c r="E281" s="230" t="s">
        <v>1</v>
      </c>
      <c r="F281" s="231" t="s">
        <v>280</v>
      </c>
      <c r="G281" s="229"/>
      <c r="H281" s="232">
        <v>748.97400000000005</v>
      </c>
      <c r="I281" s="233"/>
      <c r="J281" s="229"/>
      <c r="K281" s="229"/>
      <c r="L281" s="234"/>
      <c r="M281" s="235"/>
      <c r="N281" s="236"/>
      <c r="O281" s="236"/>
      <c r="P281" s="236"/>
      <c r="Q281" s="236"/>
      <c r="R281" s="236"/>
      <c r="S281" s="236"/>
      <c r="T281" s="237"/>
      <c r="AT281" s="238" t="s">
        <v>272</v>
      </c>
      <c r="AU281" s="238" t="s">
        <v>73</v>
      </c>
      <c r="AV281" s="15" t="s">
        <v>270</v>
      </c>
      <c r="AW281" s="15" t="s">
        <v>30</v>
      </c>
      <c r="AX281" s="15" t="s">
        <v>71</v>
      </c>
      <c r="AY281" s="238" t="s">
        <v>263</v>
      </c>
    </row>
    <row r="282" spans="1:65" s="2" customFormat="1" ht="48" customHeight="1">
      <c r="A282" s="325"/>
      <c r="B282" s="36"/>
      <c r="C282" s="191" t="s">
        <v>6726</v>
      </c>
      <c r="D282" s="191" t="s">
        <v>266</v>
      </c>
      <c r="E282" s="192" t="s">
        <v>71</v>
      </c>
      <c r="F282" s="193" t="s">
        <v>7618</v>
      </c>
      <c r="G282" s="194" t="s">
        <v>292</v>
      </c>
      <c r="H282" s="195">
        <v>1</v>
      </c>
      <c r="I282" s="196"/>
      <c r="J282" s="197">
        <f>ROUND(I282*H282,2)</f>
        <v>0</v>
      </c>
      <c r="K282" s="198"/>
      <c r="L282" s="40"/>
      <c r="M282" s="199" t="s">
        <v>1</v>
      </c>
      <c r="N282" s="200" t="s">
        <v>38</v>
      </c>
      <c r="O282" s="72"/>
      <c r="P282" s="201">
        <f>O282*H282</f>
        <v>0</v>
      </c>
      <c r="Q282" s="201">
        <v>0</v>
      </c>
      <c r="R282" s="201">
        <f>Q282*H282</f>
        <v>0</v>
      </c>
      <c r="S282" s="201">
        <v>0</v>
      </c>
      <c r="T282" s="202">
        <f>S282*H282</f>
        <v>0</v>
      </c>
      <c r="U282" s="325"/>
      <c r="V282" s="325"/>
      <c r="W282" s="325"/>
      <c r="X282" s="325"/>
      <c r="Y282" s="325"/>
      <c r="Z282" s="325"/>
      <c r="AA282" s="325"/>
      <c r="AB282" s="325"/>
      <c r="AC282" s="325"/>
      <c r="AD282" s="325"/>
      <c r="AE282" s="325"/>
      <c r="AR282" s="203" t="s">
        <v>270</v>
      </c>
      <c r="AT282" s="203" t="s">
        <v>266</v>
      </c>
      <c r="AU282" s="203" t="s">
        <v>73</v>
      </c>
      <c r="AY282" s="18" t="s">
        <v>263</v>
      </c>
      <c r="BE282" s="204">
        <f>IF(N282="základní",J282,0)</f>
        <v>0</v>
      </c>
      <c r="BF282" s="204">
        <f>IF(N282="snížená",J282,0)</f>
        <v>0</v>
      </c>
      <c r="BG282" s="204">
        <f>IF(N282="zákl. přenesená",J282,0)</f>
        <v>0</v>
      </c>
      <c r="BH282" s="204">
        <f>IF(N282="sníž. přenesená",J282,0)</f>
        <v>0</v>
      </c>
      <c r="BI282" s="204">
        <f>IF(N282="nulová",J282,0)</f>
        <v>0</v>
      </c>
      <c r="BJ282" s="18" t="s">
        <v>71</v>
      </c>
      <c r="BK282" s="204">
        <f>ROUND(I282*H282,2)</f>
        <v>0</v>
      </c>
      <c r="BL282" s="18" t="s">
        <v>270</v>
      </c>
      <c r="BM282" s="203" t="s">
        <v>5085</v>
      </c>
    </row>
    <row r="283" spans="1:65" s="15" customFormat="1">
      <c r="B283" s="228"/>
      <c r="C283" s="229"/>
      <c r="D283" s="207"/>
      <c r="E283" s="230"/>
      <c r="F283" s="231"/>
      <c r="G283" s="229"/>
      <c r="H283" s="232"/>
      <c r="I283" s="233"/>
      <c r="J283" s="229"/>
      <c r="K283" s="229"/>
      <c r="L283" s="234"/>
      <c r="M283" s="235"/>
      <c r="N283" s="236"/>
      <c r="O283" s="236"/>
      <c r="P283" s="236"/>
      <c r="Q283" s="236"/>
      <c r="R283" s="236"/>
      <c r="S283" s="236"/>
      <c r="T283" s="237"/>
      <c r="AT283" s="238"/>
      <c r="AU283" s="238"/>
      <c r="AY283" s="238"/>
    </row>
    <row r="284" spans="1:65" s="12" customFormat="1" ht="22.9" customHeight="1">
      <c r="B284" s="175"/>
      <c r="C284" s="176"/>
      <c r="D284" s="177" t="s">
        <v>63</v>
      </c>
      <c r="E284" s="189" t="s">
        <v>73</v>
      </c>
      <c r="F284" s="189" t="s">
        <v>361</v>
      </c>
      <c r="G284" s="176"/>
      <c r="H284" s="176"/>
      <c r="I284" s="179"/>
      <c r="J284" s="190">
        <f>BK284</f>
        <v>0</v>
      </c>
      <c r="K284" s="176"/>
      <c r="L284" s="181"/>
      <c r="M284" s="182"/>
      <c r="N284" s="183"/>
      <c r="O284" s="183"/>
      <c r="P284" s="184">
        <f>SUM(P285:P396)</f>
        <v>0</v>
      </c>
      <c r="Q284" s="183"/>
      <c r="R284" s="184">
        <f>SUM(R285:R396)</f>
        <v>0</v>
      </c>
      <c r="S284" s="183"/>
      <c r="T284" s="185">
        <f>SUM(T285:T396)</f>
        <v>0</v>
      </c>
      <c r="AR284" s="186" t="s">
        <v>71</v>
      </c>
      <c r="AT284" s="187" t="s">
        <v>63</v>
      </c>
      <c r="AU284" s="187" t="s">
        <v>71</v>
      </c>
      <c r="AY284" s="186" t="s">
        <v>263</v>
      </c>
      <c r="BK284" s="188">
        <f>SUM(BK285:BK396)</f>
        <v>0</v>
      </c>
    </row>
    <row r="285" spans="1:65" s="2" customFormat="1" ht="24.2" customHeight="1">
      <c r="A285" s="35"/>
      <c r="B285" s="36"/>
      <c r="C285" s="191" t="s">
        <v>500</v>
      </c>
      <c r="D285" s="191" t="s">
        <v>266</v>
      </c>
      <c r="E285" s="192" t="s">
        <v>582</v>
      </c>
      <c r="F285" s="193" t="s">
        <v>583</v>
      </c>
      <c r="G285" s="194" t="s">
        <v>269</v>
      </c>
      <c r="H285" s="195">
        <v>2446</v>
      </c>
      <c r="I285" s="196"/>
      <c r="J285" s="197">
        <f>ROUND(I285*H285,2)</f>
        <v>0</v>
      </c>
      <c r="K285" s="198"/>
      <c r="L285" s="40"/>
      <c r="M285" s="199" t="s">
        <v>1</v>
      </c>
      <c r="N285" s="200" t="s">
        <v>38</v>
      </c>
      <c r="O285" s="72"/>
      <c r="P285" s="201">
        <f>O285*H285</f>
        <v>0</v>
      </c>
      <c r="Q285" s="201">
        <v>0</v>
      </c>
      <c r="R285" s="201">
        <f>Q285*H285</f>
        <v>0</v>
      </c>
      <c r="S285" s="201">
        <v>0</v>
      </c>
      <c r="T285" s="202">
        <f>S285*H285</f>
        <v>0</v>
      </c>
      <c r="U285" s="35"/>
      <c r="V285" s="35"/>
      <c r="W285" s="35"/>
      <c r="X285" s="35"/>
      <c r="Y285" s="35"/>
      <c r="Z285" s="35"/>
      <c r="AA285" s="35"/>
      <c r="AB285" s="35"/>
      <c r="AC285" s="35"/>
      <c r="AD285" s="35"/>
      <c r="AE285" s="35"/>
      <c r="AR285" s="203" t="s">
        <v>270</v>
      </c>
      <c r="AT285" s="203" t="s">
        <v>266</v>
      </c>
      <c r="AU285" s="203" t="s">
        <v>73</v>
      </c>
      <c r="AY285" s="18" t="s">
        <v>263</v>
      </c>
      <c r="BE285" s="204">
        <f>IF(N285="základní",J285,0)</f>
        <v>0</v>
      </c>
      <c r="BF285" s="204">
        <f>IF(N285="snížená",J285,0)</f>
        <v>0</v>
      </c>
      <c r="BG285" s="204">
        <f>IF(N285="zákl. přenesená",J285,0)</f>
        <v>0</v>
      </c>
      <c r="BH285" s="204">
        <f>IF(N285="sníž. přenesená",J285,0)</f>
        <v>0</v>
      </c>
      <c r="BI285" s="204">
        <f>IF(N285="nulová",J285,0)</f>
        <v>0</v>
      </c>
      <c r="BJ285" s="18" t="s">
        <v>71</v>
      </c>
      <c r="BK285" s="204">
        <f>ROUND(I285*H285,2)</f>
        <v>0</v>
      </c>
      <c r="BL285" s="18" t="s">
        <v>270</v>
      </c>
      <c r="BM285" s="203" t="s">
        <v>584</v>
      </c>
    </row>
    <row r="286" spans="1:65" s="16" customFormat="1">
      <c r="B286" s="248"/>
      <c r="C286" s="249"/>
      <c r="D286" s="207" t="s">
        <v>272</v>
      </c>
      <c r="E286" s="250" t="s">
        <v>1</v>
      </c>
      <c r="F286" s="251" t="s">
        <v>580</v>
      </c>
      <c r="G286" s="249"/>
      <c r="H286" s="250" t="s">
        <v>1</v>
      </c>
      <c r="I286" s="252"/>
      <c r="J286" s="249"/>
      <c r="K286" s="249"/>
      <c r="L286" s="253"/>
      <c r="M286" s="254"/>
      <c r="N286" s="255"/>
      <c r="O286" s="255"/>
      <c r="P286" s="255"/>
      <c r="Q286" s="255"/>
      <c r="R286" s="255"/>
      <c r="S286" s="255"/>
      <c r="T286" s="256"/>
      <c r="AT286" s="257" t="s">
        <v>272</v>
      </c>
      <c r="AU286" s="257" t="s">
        <v>73</v>
      </c>
      <c r="AV286" s="16" t="s">
        <v>71</v>
      </c>
      <c r="AW286" s="16" t="s">
        <v>30</v>
      </c>
      <c r="AX286" s="16" t="s">
        <v>64</v>
      </c>
      <c r="AY286" s="257" t="s">
        <v>263</v>
      </c>
    </row>
    <row r="287" spans="1:65" s="13" customFormat="1">
      <c r="B287" s="205"/>
      <c r="C287" s="206"/>
      <c r="D287" s="207" t="s">
        <v>272</v>
      </c>
      <c r="E287" s="208" t="s">
        <v>1</v>
      </c>
      <c r="F287" s="209" t="s">
        <v>581</v>
      </c>
      <c r="G287" s="206"/>
      <c r="H287" s="210">
        <v>748.97400000000005</v>
      </c>
      <c r="I287" s="211"/>
      <c r="J287" s="206"/>
      <c r="K287" s="206"/>
      <c r="L287" s="212"/>
      <c r="M287" s="213"/>
      <c r="N287" s="214"/>
      <c r="O287" s="214"/>
      <c r="P287" s="214"/>
      <c r="Q287" s="214"/>
      <c r="R287" s="214"/>
      <c r="S287" s="214"/>
      <c r="T287" s="215"/>
      <c r="AT287" s="216" t="s">
        <v>272</v>
      </c>
      <c r="AU287" s="216" t="s">
        <v>73</v>
      </c>
      <c r="AV287" s="13" t="s">
        <v>73</v>
      </c>
      <c r="AW287" s="13" t="s">
        <v>30</v>
      </c>
      <c r="AX287" s="13" t="s">
        <v>64</v>
      </c>
      <c r="AY287" s="216" t="s">
        <v>263</v>
      </c>
    </row>
    <row r="288" spans="1:65" s="16" customFormat="1">
      <c r="B288" s="248"/>
      <c r="C288" s="249"/>
      <c r="D288" s="207" t="s">
        <v>272</v>
      </c>
      <c r="E288" s="250" t="s">
        <v>1</v>
      </c>
      <c r="F288" s="251" t="s">
        <v>585</v>
      </c>
      <c r="G288" s="249"/>
      <c r="H288" s="250" t="s">
        <v>1</v>
      </c>
      <c r="I288" s="252"/>
      <c r="J288" s="249"/>
      <c r="K288" s="249"/>
      <c r="L288" s="253"/>
      <c r="M288" s="254"/>
      <c r="N288" s="255"/>
      <c r="O288" s="255"/>
      <c r="P288" s="255"/>
      <c r="Q288" s="255"/>
      <c r="R288" s="255"/>
      <c r="S288" s="255"/>
      <c r="T288" s="256"/>
      <c r="AT288" s="257" t="s">
        <v>272</v>
      </c>
      <c r="AU288" s="257" t="s">
        <v>73</v>
      </c>
      <c r="AV288" s="16" t="s">
        <v>71</v>
      </c>
      <c r="AW288" s="16" t="s">
        <v>30</v>
      </c>
      <c r="AX288" s="16" t="s">
        <v>64</v>
      </c>
      <c r="AY288" s="257" t="s">
        <v>263</v>
      </c>
    </row>
    <row r="289" spans="1:65" s="13" customFormat="1">
      <c r="B289" s="205"/>
      <c r="C289" s="206"/>
      <c r="D289" s="207" t="s">
        <v>272</v>
      </c>
      <c r="E289" s="208" t="s">
        <v>1</v>
      </c>
      <c r="F289" s="209" t="s">
        <v>586</v>
      </c>
      <c r="G289" s="206"/>
      <c r="H289" s="210">
        <v>1650.2260000000001</v>
      </c>
      <c r="I289" s="211"/>
      <c r="J289" s="206"/>
      <c r="K289" s="206"/>
      <c r="L289" s="212"/>
      <c r="M289" s="213"/>
      <c r="N289" s="214"/>
      <c r="O289" s="214"/>
      <c r="P289" s="214"/>
      <c r="Q289" s="214"/>
      <c r="R289" s="214"/>
      <c r="S289" s="214"/>
      <c r="T289" s="215"/>
      <c r="AT289" s="216" t="s">
        <v>272</v>
      </c>
      <c r="AU289" s="216" t="s">
        <v>73</v>
      </c>
      <c r="AV289" s="13" t="s">
        <v>73</v>
      </c>
      <c r="AW289" s="13" t="s">
        <v>30</v>
      </c>
      <c r="AX289" s="13" t="s">
        <v>64</v>
      </c>
      <c r="AY289" s="216" t="s">
        <v>263</v>
      </c>
    </row>
    <row r="290" spans="1:65" s="16" customFormat="1">
      <c r="B290" s="248"/>
      <c r="C290" s="249"/>
      <c r="D290" s="207" t="s">
        <v>272</v>
      </c>
      <c r="E290" s="250" t="s">
        <v>1</v>
      </c>
      <c r="F290" s="251" t="s">
        <v>574</v>
      </c>
      <c r="G290" s="249"/>
      <c r="H290" s="250" t="s">
        <v>1</v>
      </c>
      <c r="I290" s="252"/>
      <c r="J290" s="249"/>
      <c r="K290" s="249"/>
      <c r="L290" s="253"/>
      <c r="M290" s="254"/>
      <c r="N290" s="255"/>
      <c r="O290" s="255"/>
      <c r="P290" s="255"/>
      <c r="Q290" s="255"/>
      <c r="R290" s="255"/>
      <c r="S290" s="255"/>
      <c r="T290" s="256"/>
      <c r="AT290" s="257" t="s">
        <v>272</v>
      </c>
      <c r="AU290" s="257" t="s">
        <v>73</v>
      </c>
      <c r="AV290" s="16" t="s">
        <v>71</v>
      </c>
      <c r="AW290" s="16" t="s">
        <v>30</v>
      </c>
      <c r="AX290" s="16" t="s">
        <v>64</v>
      </c>
      <c r="AY290" s="257" t="s">
        <v>263</v>
      </c>
    </row>
    <row r="291" spans="1:65" s="13" customFormat="1">
      <c r="B291" s="205"/>
      <c r="C291" s="206"/>
      <c r="D291" s="207" t="s">
        <v>272</v>
      </c>
      <c r="E291" s="208" t="s">
        <v>1</v>
      </c>
      <c r="F291" s="209" t="s">
        <v>575</v>
      </c>
      <c r="G291" s="206"/>
      <c r="H291" s="210">
        <v>46.8</v>
      </c>
      <c r="I291" s="211"/>
      <c r="J291" s="206"/>
      <c r="K291" s="206"/>
      <c r="L291" s="212"/>
      <c r="M291" s="213"/>
      <c r="N291" s="214"/>
      <c r="O291" s="214"/>
      <c r="P291" s="214"/>
      <c r="Q291" s="214"/>
      <c r="R291" s="214"/>
      <c r="S291" s="214"/>
      <c r="T291" s="215"/>
      <c r="AT291" s="216" t="s">
        <v>272</v>
      </c>
      <c r="AU291" s="216" t="s">
        <v>73</v>
      </c>
      <c r="AV291" s="13" t="s">
        <v>73</v>
      </c>
      <c r="AW291" s="13" t="s">
        <v>30</v>
      </c>
      <c r="AX291" s="13" t="s">
        <v>64</v>
      </c>
      <c r="AY291" s="216" t="s">
        <v>263</v>
      </c>
    </row>
    <row r="292" spans="1:65" s="15" customFormat="1">
      <c r="B292" s="228"/>
      <c r="C292" s="229"/>
      <c r="D292" s="207" t="s">
        <v>272</v>
      </c>
      <c r="E292" s="230" t="s">
        <v>1</v>
      </c>
      <c r="F292" s="231" t="s">
        <v>280</v>
      </c>
      <c r="G292" s="229"/>
      <c r="H292" s="232">
        <v>2446.0000000000005</v>
      </c>
      <c r="I292" s="233"/>
      <c r="J292" s="229"/>
      <c r="K292" s="229"/>
      <c r="L292" s="234"/>
      <c r="M292" s="235"/>
      <c r="N292" s="236"/>
      <c r="O292" s="236"/>
      <c r="P292" s="236"/>
      <c r="Q292" s="236"/>
      <c r="R292" s="236"/>
      <c r="S292" s="236"/>
      <c r="T292" s="237"/>
      <c r="AT292" s="238" t="s">
        <v>272</v>
      </c>
      <c r="AU292" s="238" t="s">
        <v>73</v>
      </c>
      <c r="AV292" s="15" t="s">
        <v>270</v>
      </c>
      <c r="AW292" s="15" t="s">
        <v>30</v>
      </c>
      <c r="AX292" s="15" t="s">
        <v>71</v>
      </c>
      <c r="AY292" s="238" t="s">
        <v>263</v>
      </c>
    </row>
    <row r="293" spans="1:65" s="2" customFormat="1" ht="24.2" customHeight="1">
      <c r="A293" s="35"/>
      <c r="B293" s="36"/>
      <c r="C293" s="261" t="s">
        <v>587</v>
      </c>
      <c r="D293" s="261" t="s">
        <v>401</v>
      </c>
      <c r="E293" s="262" t="s">
        <v>588</v>
      </c>
      <c r="F293" s="263" t="s">
        <v>589</v>
      </c>
      <c r="G293" s="264" t="s">
        <v>269</v>
      </c>
      <c r="H293" s="265">
        <v>2897.2869999999998</v>
      </c>
      <c r="I293" s="266"/>
      <c r="J293" s="267">
        <f>ROUND(I293*H293,2)</f>
        <v>0</v>
      </c>
      <c r="K293" s="268"/>
      <c r="L293" s="269"/>
      <c r="M293" s="270" t="s">
        <v>1</v>
      </c>
      <c r="N293" s="271" t="s">
        <v>38</v>
      </c>
      <c r="O293" s="72"/>
      <c r="P293" s="201">
        <f>O293*H293</f>
        <v>0</v>
      </c>
      <c r="Q293" s="201">
        <v>0</v>
      </c>
      <c r="R293" s="201">
        <f>Q293*H293</f>
        <v>0</v>
      </c>
      <c r="S293" s="201">
        <v>0</v>
      </c>
      <c r="T293" s="202">
        <f>S293*H293</f>
        <v>0</v>
      </c>
      <c r="U293" s="35"/>
      <c r="V293" s="35"/>
      <c r="W293" s="35"/>
      <c r="X293" s="35"/>
      <c r="Y293" s="35"/>
      <c r="Z293" s="35"/>
      <c r="AA293" s="35"/>
      <c r="AB293" s="35"/>
      <c r="AC293" s="35"/>
      <c r="AD293" s="35"/>
      <c r="AE293" s="35"/>
      <c r="AR293" s="203" t="s">
        <v>314</v>
      </c>
      <c r="AT293" s="203" t="s">
        <v>401</v>
      </c>
      <c r="AU293" s="203" t="s">
        <v>73</v>
      </c>
      <c r="AY293" s="18" t="s">
        <v>263</v>
      </c>
      <c r="BE293" s="204">
        <f>IF(N293="základní",J293,0)</f>
        <v>0</v>
      </c>
      <c r="BF293" s="204">
        <f>IF(N293="snížená",J293,0)</f>
        <v>0</v>
      </c>
      <c r="BG293" s="204">
        <f>IF(N293="zákl. přenesená",J293,0)</f>
        <v>0</v>
      </c>
      <c r="BH293" s="204">
        <f>IF(N293="sníž. přenesená",J293,0)</f>
        <v>0</v>
      </c>
      <c r="BI293" s="204">
        <f>IF(N293="nulová",J293,0)</f>
        <v>0</v>
      </c>
      <c r="BJ293" s="18" t="s">
        <v>71</v>
      </c>
      <c r="BK293" s="204">
        <f>ROUND(I293*H293,2)</f>
        <v>0</v>
      </c>
      <c r="BL293" s="18" t="s">
        <v>270</v>
      </c>
      <c r="BM293" s="203" t="s">
        <v>590</v>
      </c>
    </row>
    <row r="294" spans="1:65" s="13" customFormat="1">
      <c r="B294" s="205"/>
      <c r="C294" s="206"/>
      <c r="D294" s="207" t="s">
        <v>272</v>
      </c>
      <c r="E294" s="208" t="s">
        <v>1</v>
      </c>
      <c r="F294" s="209" t="s">
        <v>591</v>
      </c>
      <c r="G294" s="206"/>
      <c r="H294" s="210">
        <v>2897.2869999999998</v>
      </c>
      <c r="I294" s="211"/>
      <c r="J294" s="206"/>
      <c r="K294" s="206"/>
      <c r="L294" s="212"/>
      <c r="M294" s="213"/>
      <c r="N294" s="214"/>
      <c r="O294" s="214"/>
      <c r="P294" s="214"/>
      <c r="Q294" s="214"/>
      <c r="R294" s="214"/>
      <c r="S294" s="214"/>
      <c r="T294" s="215"/>
      <c r="AT294" s="216" t="s">
        <v>272</v>
      </c>
      <c r="AU294" s="216" t="s">
        <v>73</v>
      </c>
      <c r="AV294" s="13" t="s">
        <v>73</v>
      </c>
      <c r="AW294" s="13" t="s">
        <v>30</v>
      </c>
      <c r="AX294" s="13" t="s">
        <v>64</v>
      </c>
      <c r="AY294" s="216" t="s">
        <v>263</v>
      </c>
    </row>
    <row r="295" spans="1:65" s="15" customFormat="1">
      <c r="B295" s="228"/>
      <c r="C295" s="229"/>
      <c r="D295" s="207" t="s">
        <v>272</v>
      </c>
      <c r="E295" s="230" t="s">
        <v>1</v>
      </c>
      <c r="F295" s="231" t="s">
        <v>280</v>
      </c>
      <c r="G295" s="229"/>
      <c r="H295" s="232">
        <v>2897.2869999999998</v>
      </c>
      <c r="I295" s="233"/>
      <c r="J295" s="229"/>
      <c r="K295" s="229"/>
      <c r="L295" s="234"/>
      <c r="M295" s="235"/>
      <c r="N295" s="236"/>
      <c r="O295" s="236"/>
      <c r="P295" s="236"/>
      <c r="Q295" s="236"/>
      <c r="R295" s="236"/>
      <c r="S295" s="236"/>
      <c r="T295" s="237"/>
      <c r="AT295" s="238" t="s">
        <v>272</v>
      </c>
      <c r="AU295" s="238" t="s">
        <v>73</v>
      </c>
      <c r="AV295" s="15" t="s">
        <v>270</v>
      </c>
      <c r="AW295" s="15" t="s">
        <v>30</v>
      </c>
      <c r="AX295" s="15" t="s">
        <v>71</v>
      </c>
      <c r="AY295" s="238" t="s">
        <v>263</v>
      </c>
    </row>
    <row r="296" spans="1:65" s="2" customFormat="1" ht="16.5" customHeight="1">
      <c r="A296" s="35"/>
      <c r="B296" s="36"/>
      <c r="C296" s="191" t="s">
        <v>506</v>
      </c>
      <c r="D296" s="191" t="s">
        <v>266</v>
      </c>
      <c r="E296" s="192" t="s">
        <v>592</v>
      </c>
      <c r="F296" s="193" t="s">
        <v>593</v>
      </c>
      <c r="G296" s="194" t="s">
        <v>300</v>
      </c>
      <c r="H296" s="195">
        <v>196.60300000000001</v>
      </c>
      <c r="I296" s="196"/>
      <c r="J296" s="197">
        <f>ROUND(I296*H296,2)</f>
        <v>0</v>
      </c>
      <c r="K296" s="198"/>
      <c r="L296" s="40"/>
      <c r="M296" s="199" t="s">
        <v>1</v>
      </c>
      <c r="N296" s="200" t="s">
        <v>38</v>
      </c>
      <c r="O296" s="72"/>
      <c r="P296" s="201">
        <f>O296*H296</f>
        <v>0</v>
      </c>
      <c r="Q296" s="201">
        <v>0</v>
      </c>
      <c r="R296" s="201">
        <f>Q296*H296</f>
        <v>0</v>
      </c>
      <c r="S296" s="201">
        <v>0</v>
      </c>
      <c r="T296" s="202">
        <f>S296*H296</f>
        <v>0</v>
      </c>
      <c r="U296" s="35"/>
      <c r="V296" s="35"/>
      <c r="W296" s="35"/>
      <c r="X296" s="35"/>
      <c r="Y296" s="35"/>
      <c r="Z296" s="35"/>
      <c r="AA296" s="35"/>
      <c r="AB296" s="35"/>
      <c r="AC296" s="35"/>
      <c r="AD296" s="35"/>
      <c r="AE296" s="35"/>
      <c r="AR296" s="203" t="s">
        <v>270</v>
      </c>
      <c r="AT296" s="203" t="s">
        <v>266</v>
      </c>
      <c r="AU296" s="203" t="s">
        <v>73</v>
      </c>
      <c r="AY296" s="18" t="s">
        <v>263</v>
      </c>
      <c r="BE296" s="204">
        <f>IF(N296="základní",J296,0)</f>
        <v>0</v>
      </c>
      <c r="BF296" s="204">
        <f>IF(N296="snížená",J296,0)</f>
        <v>0</v>
      </c>
      <c r="BG296" s="204">
        <f>IF(N296="zákl. přenesená",J296,0)</f>
        <v>0</v>
      </c>
      <c r="BH296" s="204">
        <f>IF(N296="sníž. přenesená",J296,0)</f>
        <v>0</v>
      </c>
      <c r="BI296" s="204">
        <f>IF(N296="nulová",J296,0)</f>
        <v>0</v>
      </c>
      <c r="BJ296" s="18" t="s">
        <v>71</v>
      </c>
      <c r="BK296" s="204">
        <f>ROUND(I296*H296,2)</f>
        <v>0</v>
      </c>
      <c r="BL296" s="18" t="s">
        <v>270</v>
      </c>
      <c r="BM296" s="203" t="s">
        <v>594</v>
      </c>
    </row>
    <row r="297" spans="1:65" s="2" customFormat="1" ht="24.2" customHeight="1">
      <c r="A297" s="35"/>
      <c r="B297" s="36"/>
      <c r="C297" s="191" t="s">
        <v>595</v>
      </c>
      <c r="D297" s="191" t="s">
        <v>266</v>
      </c>
      <c r="E297" s="192" t="s">
        <v>596</v>
      </c>
      <c r="F297" s="193" t="s">
        <v>597</v>
      </c>
      <c r="G297" s="194" t="s">
        <v>300</v>
      </c>
      <c r="H297" s="195">
        <v>848.87800000000004</v>
      </c>
      <c r="I297" s="196"/>
      <c r="J297" s="197">
        <f>ROUND(I297*H297,2)</f>
        <v>0</v>
      </c>
      <c r="K297" s="198"/>
      <c r="L297" s="40"/>
      <c r="M297" s="199" t="s">
        <v>1</v>
      </c>
      <c r="N297" s="200" t="s">
        <v>38</v>
      </c>
      <c r="O297" s="72"/>
      <c r="P297" s="201">
        <f>O297*H297</f>
        <v>0</v>
      </c>
      <c r="Q297" s="201">
        <v>0</v>
      </c>
      <c r="R297" s="201">
        <f>Q297*H297</f>
        <v>0</v>
      </c>
      <c r="S297" s="201">
        <v>0</v>
      </c>
      <c r="T297" s="202">
        <f>S297*H297</f>
        <v>0</v>
      </c>
      <c r="U297" s="35"/>
      <c r="V297" s="35"/>
      <c r="W297" s="35"/>
      <c r="X297" s="35"/>
      <c r="Y297" s="35"/>
      <c r="Z297" s="35"/>
      <c r="AA297" s="35"/>
      <c r="AB297" s="35"/>
      <c r="AC297" s="35"/>
      <c r="AD297" s="35"/>
      <c r="AE297" s="35"/>
      <c r="AR297" s="203" t="s">
        <v>270</v>
      </c>
      <c r="AT297" s="203" t="s">
        <v>266</v>
      </c>
      <c r="AU297" s="203" t="s">
        <v>73</v>
      </c>
      <c r="AY297" s="18" t="s">
        <v>263</v>
      </c>
      <c r="BE297" s="204">
        <f>IF(N297="základní",J297,0)</f>
        <v>0</v>
      </c>
      <c r="BF297" s="204">
        <f>IF(N297="snížená",J297,0)</f>
        <v>0</v>
      </c>
      <c r="BG297" s="204">
        <f>IF(N297="zákl. přenesená",J297,0)</f>
        <v>0</v>
      </c>
      <c r="BH297" s="204">
        <f>IF(N297="sníž. přenesená",J297,0)</f>
        <v>0</v>
      </c>
      <c r="BI297" s="204">
        <f>IF(N297="nulová",J297,0)</f>
        <v>0</v>
      </c>
      <c r="BJ297" s="18" t="s">
        <v>71</v>
      </c>
      <c r="BK297" s="204">
        <f>ROUND(I297*H297,2)</f>
        <v>0</v>
      </c>
      <c r="BL297" s="18" t="s">
        <v>270</v>
      </c>
      <c r="BM297" s="203" t="s">
        <v>598</v>
      </c>
    </row>
    <row r="298" spans="1:65" s="2" customFormat="1" ht="24.2" customHeight="1">
      <c r="A298" s="35"/>
      <c r="B298" s="36"/>
      <c r="C298" s="191" t="s">
        <v>533</v>
      </c>
      <c r="D298" s="191" t="s">
        <v>266</v>
      </c>
      <c r="E298" s="192" t="s">
        <v>599</v>
      </c>
      <c r="F298" s="193" t="s">
        <v>600</v>
      </c>
      <c r="G298" s="194" t="s">
        <v>300</v>
      </c>
      <c r="H298" s="195">
        <v>12.59</v>
      </c>
      <c r="I298" s="196"/>
      <c r="J298" s="197">
        <f>ROUND(I298*H298,2)</f>
        <v>0</v>
      </c>
      <c r="K298" s="198"/>
      <c r="L298" s="40"/>
      <c r="M298" s="199" t="s">
        <v>1</v>
      </c>
      <c r="N298" s="200" t="s">
        <v>38</v>
      </c>
      <c r="O298" s="72"/>
      <c r="P298" s="201">
        <f>O298*H298</f>
        <v>0</v>
      </c>
      <c r="Q298" s="201">
        <v>0</v>
      </c>
      <c r="R298" s="201">
        <f>Q298*H298</f>
        <v>0</v>
      </c>
      <c r="S298" s="201">
        <v>0</v>
      </c>
      <c r="T298" s="202">
        <f>S298*H298</f>
        <v>0</v>
      </c>
      <c r="U298" s="35"/>
      <c r="V298" s="35"/>
      <c r="W298" s="35"/>
      <c r="X298" s="35"/>
      <c r="Y298" s="35"/>
      <c r="Z298" s="35"/>
      <c r="AA298" s="35"/>
      <c r="AB298" s="35"/>
      <c r="AC298" s="35"/>
      <c r="AD298" s="35"/>
      <c r="AE298" s="35"/>
      <c r="AR298" s="203" t="s">
        <v>270</v>
      </c>
      <c r="AT298" s="203" t="s">
        <v>266</v>
      </c>
      <c r="AU298" s="203" t="s">
        <v>73</v>
      </c>
      <c r="AY298" s="18" t="s">
        <v>263</v>
      </c>
      <c r="BE298" s="204">
        <f>IF(N298="základní",J298,0)</f>
        <v>0</v>
      </c>
      <c r="BF298" s="204">
        <f>IF(N298="snížená",J298,0)</f>
        <v>0</v>
      </c>
      <c r="BG298" s="204">
        <f>IF(N298="zákl. přenesená",J298,0)</f>
        <v>0</v>
      </c>
      <c r="BH298" s="204">
        <f>IF(N298="sníž. přenesená",J298,0)</f>
        <v>0</v>
      </c>
      <c r="BI298" s="204">
        <f>IF(N298="nulová",J298,0)</f>
        <v>0</v>
      </c>
      <c r="BJ298" s="18" t="s">
        <v>71</v>
      </c>
      <c r="BK298" s="204">
        <f>ROUND(I298*H298,2)</f>
        <v>0</v>
      </c>
      <c r="BL298" s="18" t="s">
        <v>270</v>
      </c>
      <c r="BM298" s="203" t="s">
        <v>601</v>
      </c>
    </row>
    <row r="299" spans="1:65" s="16" customFormat="1">
      <c r="B299" s="248"/>
      <c r="C299" s="249"/>
      <c r="D299" s="207" t="s">
        <v>272</v>
      </c>
      <c r="E299" s="250" t="s">
        <v>1</v>
      </c>
      <c r="F299" s="251" t="s">
        <v>602</v>
      </c>
      <c r="G299" s="249"/>
      <c r="H299" s="250" t="s">
        <v>1</v>
      </c>
      <c r="I299" s="252"/>
      <c r="J299" s="249"/>
      <c r="K299" s="249"/>
      <c r="L299" s="253"/>
      <c r="M299" s="254"/>
      <c r="N299" s="255"/>
      <c r="O299" s="255"/>
      <c r="P299" s="255"/>
      <c r="Q299" s="255"/>
      <c r="R299" s="255"/>
      <c r="S299" s="255"/>
      <c r="T299" s="256"/>
      <c r="AT299" s="257" t="s">
        <v>272</v>
      </c>
      <c r="AU299" s="257" t="s">
        <v>73</v>
      </c>
      <c r="AV299" s="16" t="s">
        <v>71</v>
      </c>
      <c r="AW299" s="16" t="s">
        <v>30</v>
      </c>
      <c r="AX299" s="16" t="s">
        <v>64</v>
      </c>
      <c r="AY299" s="257" t="s">
        <v>263</v>
      </c>
    </row>
    <row r="300" spans="1:65" s="13" customFormat="1">
      <c r="B300" s="205"/>
      <c r="C300" s="206"/>
      <c r="D300" s="207" t="s">
        <v>272</v>
      </c>
      <c r="E300" s="208" t="s">
        <v>1</v>
      </c>
      <c r="F300" s="209" t="s">
        <v>603</v>
      </c>
      <c r="G300" s="206"/>
      <c r="H300" s="210">
        <v>12.59</v>
      </c>
      <c r="I300" s="211"/>
      <c r="J300" s="206"/>
      <c r="K300" s="206"/>
      <c r="L300" s="212"/>
      <c r="M300" s="213"/>
      <c r="N300" s="214"/>
      <c r="O300" s="214"/>
      <c r="P300" s="214"/>
      <c r="Q300" s="214"/>
      <c r="R300" s="214"/>
      <c r="S300" s="214"/>
      <c r="T300" s="215"/>
      <c r="AT300" s="216" t="s">
        <v>272</v>
      </c>
      <c r="AU300" s="216" t="s">
        <v>73</v>
      </c>
      <c r="AV300" s="13" t="s">
        <v>73</v>
      </c>
      <c r="AW300" s="13" t="s">
        <v>30</v>
      </c>
      <c r="AX300" s="13" t="s">
        <v>64</v>
      </c>
      <c r="AY300" s="216" t="s">
        <v>263</v>
      </c>
    </row>
    <row r="301" spans="1:65" s="15" customFormat="1">
      <c r="B301" s="228"/>
      <c r="C301" s="229"/>
      <c r="D301" s="207" t="s">
        <v>272</v>
      </c>
      <c r="E301" s="230" t="s">
        <v>1</v>
      </c>
      <c r="F301" s="231" t="s">
        <v>280</v>
      </c>
      <c r="G301" s="229"/>
      <c r="H301" s="232">
        <v>12.59</v>
      </c>
      <c r="I301" s="233"/>
      <c r="J301" s="229"/>
      <c r="K301" s="229"/>
      <c r="L301" s="234"/>
      <c r="M301" s="235"/>
      <c r="N301" s="236"/>
      <c r="O301" s="236"/>
      <c r="P301" s="236"/>
      <c r="Q301" s="236"/>
      <c r="R301" s="236"/>
      <c r="S301" s="236"/>
      <c r="T301" s="237"/>
      <c r="AT301" s="238" t="s">
        <v>272</v>
      </c>
      <c r="AU301" s="238" t="s">
        <v>73</v>
      </c>
      <c r="AV301" s="15" t="s">
        <v>270</v>
      </c>
      <c r="AW301" s="15" t="s">
        <v>30</v>
      </c>
      <c r="AX301" s="15" t="s">
        <v>71</v>
      </c>
      <c r="AY301" s="238" t="s">
        <v>263</v>
      </c>
    </row>
    <row r="302" spans="1:65" s="2" customFormat="1" ht="21.75" customHeight="1">
      <c r="A302" s="35"/>
      <c r="B302" s="36"/>
      <c r="C302" s="191" t="s">
        <v>604</v>
      </c>
      <c r="D302" s="191" t="s">
        <v>266</v>
      </c>
      <c r="E302" s="192" t="s">
        <v>605</v>
      </c>
      <c r="F302" s="193" t="s">
        <v>606</v>
      </c>
      <c r="G302" s="194" t="s">
        <v>307</v>
      </c>
      <c r="H302" s="195">
        <v>1.5109999999999999</v>
      </c>
      <c r="I302" s="196"/>
      <c r="J302" s="197">
        <f>ROUND(I302*H302,2)</f>
        <v>0</v>
      </c>
      <c r="K302" s="198"/>
      <c r="L302" s="40"/>
      <c r="M302" s="199" t="s">
        <v>1</v>
      </c>
      <c r="N302" s="200" t="s">
        <v>38</v>
      </c>
      <c r="O302" s="72"/>
      <c r="P302" s="201">
        <f>O302*H302</f>
        <v>0</v>
      </c>
      <c r="Q302" s="201">
        <v>0</v>
      </c>
      <c r="R302" s="201">
        <f>Q302*H302</f>
        <v>0</v>
      </c>
      <c r="S302" s="201">
        <v>0</v>
      </c>
      <c r="T302" s="202">
        <f>S302*H302</f>
        <v>0</v>
      </c>
      <c r="U302" s="35"/>
      <c r="V302" s="35"/>
      <c r="W302" s="35"/>
      <c r="X302" s="35"/>
      <c r="Y302" s="35"/>
      <c r="Z302" s="35"/>
      <c r="AA302" s="35"/>
      <c r="AB302" s="35"/>
      <c r="AC302" s="35"/>
      <c r="AD302" s="35"/>
      <c r="AE302" s="35"/>
      <c r="AR302" s="203" t="s">
        <v>270</v>
      </c>
      <c r="AT302" s="203" t="s">
        <v>266</v>
      </c>
      <c r="AU302" s="203" t="s">
        <v>73</v>
      </c>
      <c r="AY302" s="18" t="s">
        <v>263</v>
      </c>
      <c r="BE302" s="204">
        <f>IF(N302="základní",J302,0)</f>
        <v>0</v>
      </c>
      <c r="BF302" s="204">
        <f>IF(N302="snížená",J302,0)</f>
        <v>0</v>
      </c>
      <c r="BG302" s="204">
        <f>IF(N302="zákl. přenesená",J302,0)</f>
        <v>0</v>
      </c>
      <c r="BH302" s="204">
        <f>IF(N302="sníž. přenesená",J302,0)</f>
        <v>0</v>
      </c>
      <c r="BI302" s="204">
        <f>IF(N302="nulová",J302,0)</f>
        <v>0</v>
      </c>
      <c r="BJ302" s="18" t="s">
        <v>71</v>
      </c>
      <c r="BK302" s="204">
        <f>ROUND(I302*H302,2)</f>
        <v>0</v>
      </c>
      <c r="BL302" s="18" t="s">
        <v>270</v>
      </c>
      <c r="BM302" s="203" t="s">
        <v>607</v>
      </c>
    </row>
    <row r="303" spans="1:65" s="16" customFormat="1" ht="22.5">
      <c r="B303" s="248"/>
      <c r="C303" s="249"/>
      <c r="D303" s="207" t="s">
        <v>272</v>
      </c>
      <c r="E303" s="250" t="s">
        <v>1</v>
      </c>
      <c r="F303" s="251" t="s">
        <v>608</v>
      </c>
      <c r="G303" s="249"/>
      <c r="H303" s="250" t="s">
        <v>1</v>
      </c>
      <c r="I303" s="252"/>
      <c r="J303" s="249"/>
      <c r="K303" s="249"/>
      <c r="L303" s="253"/>
      <c r="M303" s="254"/>
      <c r="N303" s="255"/>
      <c r="O303" s="255"/>
      <c r="P303" s="255"/>
      <c r="Q303" s="255"/>
      <c r="R303" s="255"/>
      <c r="S303" s="255"/>
      <c r="T303" s="256"/>
      <c r="AT303" s="257" t="s">
        <v>272</v>
      </c>
      <c r="AU303" s="257" t="s">
        <v>73</v>
      </c>
      <c r="AV303" s="16" t="s">
        <v>71</v>
      </c>
      <c r="AW303" s="16" t="s">
        <v>30</v>
      </c>
      <c r="AX303" s="16" t="s">
        <v>64</v>
      </c>
      <c r="AY303" s="257" t="s">
        <v>263</v>
      </c>
    </row>
    <row r="304" spans="1:65" s="13" customFormat="1">
      <c r="B304" s="205"/>
      <c r="C304" s="206"/>
      <c r="D304" s="207" t="s">
        <v>272</v>
      </c>
      <c r="E304" s="208" t="s">
        <v>1</v>
      </c>
      <c r="F304" s="209" t="s">
        <v>609</v>
      </c>
      <c r="G304" s="206"/>
      <c r="H304" s="210">
        <v>1.5109999999999999</v>
      </c>
      <c r="I304" s="211"/>
      <c r="J304" s="206"/>
      <c r="K304" s="206"/>
      <c r="L304" s="212"/>
      <c r="M304" s="213"/>
      <c r="N304" s="214"/>
      <c r="O304" s="214"/>
      <c r="P304" s="214"/>
      <c r="Q304" s="214"/>
      <c r="R304" s="214"/>
      <c r="S304" s="214"/>
      <c r="T304" s="215"/>
      <c r="AT304" s="216" t="s">
        <v>272</v>
      </c>
      <c r="AU304" s="216" t="s">
        <v>73</v>
      </c>
      <c r="AV304" s="13" t="s">
        <v>73</v>
      </c>
      <c r="AW304" s="13" t="s">
        <v>30</v>
      </c>
      <c r="AX304" s="13" t="s">
        <v>64</v>
      </c>
      <c r="AY304" s="216" t="s">
        <v>263</v>
      </c>
    </row>
    <row r="305" spans="1:65" s="15" customFormat="1">
      <c r="B305" s="228"/>
      <c r="C305" s="229"/>
      <c r="D305" s="207" t="s">
        <v>272</v>
      </c>
      <c r="E305" s="230" t="s">
        <v>1</v>
      </c>
      <c r="F305" s="231" t="s">
        <v>280</v>
      </c>
      <c r="G305" s="229"/>
      <c r="H305" s="232">
        <v>1.5109999999999999</v>
      </c>
      <c r="I305" s="233"/>
      <c r="J305" s="229"/>
      <c r="K305" s="229"/>
      <c r="L305" s="234"/>
      <c r="M305" s="235"/>
      <c r="N305" s="236"/>
      <c r="O305" s="236"/>
      <c r="P305" s="236"/>
      <c r="Q305" s="236"/>
      <c r="R305" s="236"/>
      <c r="S305" s="236"/>
      <c r="T305" s="237"/>
      <c r="AT305" s="238" t="s">
        <v>272</v>
      </c>
      <c r="AU305" s="238" t="s">
        <v>73</v>
      </c>
      <c r="AV305" s="15" t="s">
        <v>270</v>
      </c>
      <c r="AW305" s="15" t="s">
        <v>30</v>
      </c>
      <c r="AX305" s="15" t="s">
        <v>71</v>
      </c>
      <c r="AY305" s="238" t="s">
        <v>263</v>
      </c>
    </row>
    <row r="306" spans="1:65" s="2" customFormat="1" ht="24.2" customHeight="1">
      <c r="A306" s="35"/>
      <c r="B306" s="36"/>
      <c r="C306" s="191" t="s">
        <v>538</v>
      </c>
      <c r="D306" s="191" t="s">
        <v>266</v>
      </c>
      <c r="E306" s="192" t="s">
        <v>610</v>
      </c>
      <c r="F306" s="193" t="s">
        <v>611</v>
      </c>
      <c r="G306" s="194" t="s">
        <v>269</v>
      </c>
      <c r="H306" s="195">
        <v>151.59399999999999</v>
      </c>
      <c r="I306" s="196"/>
      <c r="J306" s="197">
        <f>ROUND(I306*H306,2)</f>
        <v>0</v>
      </c>
      <c r="K306" s="198"/>
      <c r="L306" s="40"/>
      <c r="M306" s="199" t="s">
        <v>1</v>
      </c>
      <c r="N306" s="200" t="s">
        <v>38</v>
      </c>
      <c r="O306" s="72"/>
      <c r="P306" s="201">
        <f>O306*H306</f>
        <v>0</v>
      </c>
      <c r="Q306" s="201">
        <v>0</v>
      </c>
      <c r="R306" s="201">
        <f>Q306*H306</f>
        <v>0</v>
      </c>
      <c r="S306" s="201">
        <v>0</v>
      </c>
      <c r="T306" s="202">
        <f>S306*H306</f>
        <v>0</v>
      </c>
      <c r="U306" s="35"/>
      <c r="V306" s="35"/>
      <c r="W306" s="35"/>
      <c r="X306" s="35"/>
      <c r="Y306" s="35"/>
      <c r="Z306" s="35"/>
      <c r="AA306" s="35"/>
      <c r="AB306" s="35"/>
      <c r="AC306" s="35"/>
      <c r="AD306" s="35"/>
      <c r="AE306" s="35"/>
      <c r="AR306" s="203" t="s">
        <v>270</v>
      </c>
      <c r="AT306" s="203" t="s">
        <v>266</v>
      </c>
      <c r="AU306" s="203" t="s">
        <v>73</v>
      </c>
      <c r="AY306" s="18" t="s">
        <v>263</v>
      </c>
      <c r="BE306" s="204">
        <f>IF(N306="základní",J306,0)</f>
        <v>0</v>
      </c>
      <c r="BF306" s="204">
        <f>IF(N306="snížená",J306,0)</f>
        <v>0</v>
      </c>
      <c r="BG306" s="204">
        <f>IF(N306="zákl. přenesená",J306,0)</f>
        <v>0</v>
      </c>
      <c r="BH306" s="204">
        <f>IF(N306="sníž. přenesená",J306,0)</f>
        <v>0</v>
      </c>
      <c r="BI306" s="204">
        <f>IF(N306="nulová",J306,0)</f>
        <v>0</v>
      </c>
      <c r="BJ306" s="18" t="s">
        <v>71</v>
      </c>
      <c r="BK306" s="204">
        <f>ROUND(I306*H306,2)</f>
        <v>0</v>
      </c>
      <c r="BL306" s="18" t="s">
        <v>270</v>
      </c>
      <c r="BM306" s="203" t="s">
        <v>612</v>
      </c>
    </row>
    <row r="307" spans="1:65" s="16" customFormat="1">
      <c r="B307" s="248"/>
      <c r="C307" s="249"/>
      <c r="D307" s="207" t="s">
        <v>272</v>
      </c>
      <c r="E307" s="250" t="s">
        <v>1</v>
      </c>
      <c r="F307" s="251" t="s">
        <v>613</v>
      </c>
      <c r="G307" s="249"/>
      <c r="H307" s="250" t="s">
        <v>1</v>
      </c>
      <c r="I307" s="252"/>
      <c r="J307" s="249"/>
      <c r="K307" s="249"/>
      <c r="L307" s="253"/>
      <c r="M307" s="254"/>
      <c r="N307" s="255"/>
      <c r="O307" s="255"/>
      <c r="P307" s="255"/>
      <c r="Q307" s="255"/>
      <c r="R307" s="255"/>
      <c r="S307" s="255"/>
      <c r="T307" s="256"/>
      <c r="AT307" s="257" t="s">
        <v>272</v>
      </c>
      <c r="AU307" s="257" t="s">
        <v>73</v>
      </c>
      <c r="AV307" s="16" t="s">
        <v>71</v>
      </c>
      <c r="AW307" s="16" t="s">
        <v>30</v>
      </c>
      <c r="AX307" s="16" t="s">
        <v>64</v>
      </c>
      <c r="AY307" s="257" t="s">
        <v>263</v>
      </c>
    </row>
    <row r="308" spans="1:65" s="13" customFormat="1">
      <c r="B308" s="205"/>
      <c r="C308" s="206"/>
      <c r="D308" s="207" t="s">
        <v>272</v>
      </c>
      <c r="E308" s="208" t="s">
        <v>1</v>
      </c>
      <c r="F308" s="209" t="s">
        <v>614</v>
      </c>
      <c r="G308" s="206"/>
      <c r="H308" s="210">
        <v>151.59399999999999</v>
      </c>
      <c r="I308" s="211"/>
      <c r="J308" s="206"/>
      <c r="K308" s="206"/>
      <c r="L308" s="212"/>
      <c r="M308" s="213"/>
      <c r="N308" s="214"/>
      <c r="O308" s="214"/>
      <c r="P308" s="214"/>
      <c r="Q308" s="214"/>
      <c r="R308" s="214"/>
      <c r="S308" s="214"/>
      <c r="T308" s="215"/>
      <c r="AT308" s="216" t="s">
        <v>272</v>
      </c>
      <c r="AU308" s="216" t="s">
        <v>73</v>
      </c>
      <c r="AV308" s="13" t="s">
        <v>73</v>
      </c>
      <c r="AW308" s="13" t="s">
        <v>30</v>
      </c>
      <c r="AX308" s="13" t="s">
        <v>64</v>
      </c>
      <c r="AY308" s="216" t="s">
        <v>263</v>
      </c>
    </row>
    <row r="309" spans="1:65" s="15" customFormat="1">
      <c r="B309" s="228"/>
      <c r="C309" s="229"/>
      <c r="D309" s="207" t="s">
        <v>272</v>
      </c>
      <c r="E309" s="230" t="s">
        <v>1</v>
      </c>
      <c r="F309" s="231" t="s">
        <v>280</v>
      </c>
      <c r="G309" s="229"/>
      <c r="H309" s="232">
        <v>151.59399999999999</v>
      </c>
      <c r="I309" s="233"/>
      <c r="J309" s="229"/>
      <c r="K309" s="229"/>
      <c r="L309" s="234"/>
      <c r="M309" s="235"/>
      <c r="N309" s="236"/>
      <c r="O309" s="236"/>
      <c r="P309" s="236"/>
      <c r="Q309" s="236"/>
      <c r="R309" s="236"/>
      <c r="S309" s="236"/>
      <c r="T309" s="237"/>
      <c r="AT309" s="238" t="s">
        <v>272</v>
      </c>
      <c r="AU309" s="238" t="s">
        <v>73</v>
      </c>
      <c r="AV309" s="15" t="s">
        <v>270</v>
      </c>
      <c r="AW309" s="15" t="s">
        <v>30</v>
      </c>
      <c r="AX309" s="15" t="s">
        <v>71</v>
      </c>
      <c r="AY309" s="238" t="s">
        <v>263</v>
      </c>
    </row>
    <row r="310" spans="1:65" s="2" customFormat="1" ht="16.5" customHeight="1">
      <c r="A310" s="35"/>
      <c r="B310" s="36"/>
      <c r="C310" s="191" t="s">
        <v>615</v>
      </c>
      <c r="D310" s="191" t="s">
        <v>266</v>
      </c>
      <c r="E310" s="192" t="s">
        <v>616</v>
      </c>
      <c r="F310" s="193" t="s">
        <v>617</v>
      </c>
      <c r="G310" s="194" t="s">
        <v>269</v>
      </c>
      <c r="H310" s="195">
        <v>370.82900000000001</v>
      </c>
      <c r="I310" s="196"/>
      <c r="J310" s="197">
        <f>ROUND(I310*H310,2)</f>
        <v>0</v>
      </c>
      <c r="K310" s="198"/>
      <c r="L310" s="40"/>
      <c r="M310" s="199" t="s">
        <v>1</v>
      </c>
      <c r="N310" s="200" t="s">
        <v>38</v>
      </c>
      <c r="O310" s="72"/>
      <c r="P310" s="201">
        <f>O310*H310</f>
        <v>0</v>
      </c>
      <c r="Q310" s="201">
        <v>0</v>
      </c>
      <c r="R310" s="201">
        <f>Q310*H310</f>
        <v>0</v>
      </c>
      <c r="S310" s="201">
        <v>0</v>
      </c>
      <c r="T310" s="202">
        <f>S310*H310</f>
        <v>0</v>
      </c>
      <c r="U310" s="35"/>
      <c r="V310" s="35"/>
      <c r="W310" s="35"/>
      <c r="X310" s="35"/>
      <c r="Y310" s="35"/>
      <c r="Z310" s="35"/>
      <c r="AA310" s="35"/>
      <c r="AB310" s="35"/>
      <c r="AC310" s="35"/>
      <c r="AD310" s="35"/>
      <c r="AE310" s="35"/>
      <c r="AR310" s="203" t="s">
        <v>270</v>
      </c>
      <c r="AT310" s="203" t="s">
        <v>266</v>
      </c>
      <c r="AU310" s="203" t="s">
        <v>73</v>
      </c>
      <c r="AY310" s="18" t="s">
        <v>263</v>
      </c>
      <c r="BE310" s="204">
        <f>IF(N310="základní",J310,0)</f>
        <v>0</v>
      </c>
      <c r="BF310" s="204">
        <f>IF(N310="snížená",J310,0)</f>
        <v>0</v>
      </c>
      <c r="BG310" s="204">
        <f>IF(N310="zákl. přenesená",J310,0)</f>
        <v>0</v>
      </c>
      <c r="BH310" s="204">
        <f>IF(N310="sníž. přenesená",J310,0)</f>
        <v>0</v>
      </c>
      <c r="BI310" s="204">
        <f>IF(N310="nulová",J310,0)</f>
        <v>0</v>
      </c>
      <c r="BJ310" s="18" t="s">
        <v>71</v>
      </c>
      <c r="BK310" s="204">
        <f>ROUND(I310*H310,2)</f>
        <v>0</v>
      </c>
      <c r="BL310" s="18" t="s">
        <v>270</v>
      </c>
      <c r="BM310" s="203" t="s">
        <v>618</v>
      </c>
    </row>
    <row r="311" spans="1:65" s="2" customFormat="1" ht="16.5" customHeight="1">
      <c r="A311" s="35"/>
      <c r="B311" s="36"/>
      <c r="C311" s="191" t="s">
        <v>542</v>
      </c>
      <c r="D311" s="191" t="s">
        <v>266</v>
      </c>
      <c r="E311" s="192" t="s">
        <v>619</v>
      </c>
      <c r="F311" s="193" t="s">
        <v>620</v>
      </c>
      <c r="G311" s="194" t="s">
        <v>269</v>
      </c>
      <c r="H311" s="195">
        <v>370.82900000000001</v>
      </c>
      <c r="I311" s="196"/>
      <c r="J311" s="197">
        <f>ROUND(I311*H311,2)</f>
        <v>0</v>
      </c>
      <c r="K311" s="198"/>
      <c r="L311" s="40"/>
      <c r="M311" s="199" t="s">
        <v>1</v>
      </c>
      <c r="N311" s="200" t="s">
        <v>38</v>
      </c>
      <c r="O311" s="72"/>
      <c r="P311" s="201">
        <f>O311*H311</f>
        <v>0</v>
      </c>
      <c r="Q311" s="201">
        <v>0</v>
      </c>
      <c r="R311" s="201">
        <f>Q311*H311</f>
        <v>0</v>
      </c>
      <c r="S311" s="201">
        <v>0</v>
      </c>
      <c r="T311" s="202">
        <f>S311*H311</f>
        <v>0</v>
      </c>
      <c r="U311" s="35"/>
      <c r="V311" s="35"/>
      <c r="W311" s="35"/>
      <c r="X311" s="35"/>
      <c r="Y311" s="35"/>
      <c r="Z311" s="35"/>
      <c r="AA311" s="35"/>
      <c r="AB311" s="35"/>
      <c r="AC311" s="35"/>
      <c r="AD311" s="35"/>
      <c r="AE311" s="35"/>
      <c r="AR311" s="203" t="s">
        <v>270</v>
      </c>
      <c r="AT311" s="203" t="s">
        <v>266</v>
      </c>
      <c r="AU311" s="203" t="s">
        <v>73</v>
      </c>
      <c r="AY311" s="18" t="s">
        <v>263</v>
      </c>
      <c r="BE311" s="204">
        <f>IF(N311="základní",J311,0)</f>
        <v>0</v>
      </c>
      <c r="BF311" s="204">
        <f>IF(N311="snížená",J311,0)</f>
        <v>0</v>
      </c>
      <c r="BG311" s="204">
        <f>IF(N311="zákl. přenesená",J311,0)</f>
        <v>0</v>
      </c>
      <c r="BH311" s="204">
        <f>IF(N311="sníž. přenesená",J311,0)</f>
        <v>0</v>
      </c>
      <c r="BI311" s="204">
        <f>IF(N311="nulová",J311,0)</f>
        <v>0</v>
      </c>
      <c r="BJ311" s="18" t="s">
        <v>71</v>
      </c>
      <c r="BK311" s="204">
        <f>ROUND(I311*H311,2)</f>
        <v>0</v>
      </c>
      <c r="BL311" s="18" t="s">
        <v>270</v>
      </c>
      <c r="BM311" s="203" t="s">
        <v>408</v>
      </c>
    </row>
    <row r="312" spans="1:65" s="2" customFormat="1" ht="16.5" customHeight="1">
      <c r="A312" s="35"/>
      <c r="B312" s="36"/>
      <c r="C312" s="191" t="s">
        <v>621</v>
      </c>
      <c r="D312" s="191" t="s">
        <v>266</v>
      </c>
      <c r="E312" s="192" t="s">
        <v>622</v>
      </c>
      <c r="F312" s="193" t="s">
        <v>623</v>
      </c>
      <c r="G312" s="194" t="s">
        <v>307</v>
      </c>
      <c r="H312" s="195">
        <v>15.571999999999999</v>
      </c>
      <c r="I312" s="196"/>
      <c r="J312" s="197">
        <f>ROUND(I312*H312,2)</f>
        <v>0</v>
      </c>
      <c r="K312" s="198"/>
      <c r="L312" s="40"/>
      <c r="M312" s="199" t="s">
        <v>1</v>
      </c>
      <c r="N312" s="200" t="s">
        <v>38</v>
      </c>
      <c r="O312" s="72"/>
      <c r="P312" s="201">
        <f>O312*H312</f>
        <v>0</v>
      </c>
      <c r="Q312" s="201">
        <v>0</v>
      </c>
      <c r="R312" s="201">
        <f>Q312*H312</f>
        <v>0</v>
      </c>
      <c r="S312" s="201">
        <v>0</v>
      </c>
      <c r="T312" s="202">
        <f>S312*H312</f>
        <v>0</v>
      </c>
      <c r="U312" s="35"/>
      <c r="V312" s="35"/>
      <c r="W312" s="35"/>
      <c r="X312" s="35"/>
      <c r="Y312" s="35"/>
      <c r="Z312" s="35"/>
      <c r="AA312" s="35"/>
      <c r="AB312" s="35"/>
      <c r="AC312" s="35"/>
      <c r="AD312" s="35"/>
      <c r="AE312" s="35"/>
      <c r="AR312" s="203" t="s">
        <v>270</v>
      </c>
      <c r="AT312" s="203" t="s">
        <v>266</v>
      </c>
      <c r="AU312" s="203" t="s">
        <v>73</v>
      </c>
      <c r="AY312" s="18" t="s">
        <v>263</v>
      </c>
      <c r="BE312" s="204">
        <f>IF(N312="základní",J312,0)</f>
        <v>0</v>
      </c>
      <c r="BF312" s="204">
        <f>IF(N312="snížená",J312,0)</f>
        <v>0</v>
      </c>
      <c r="BG312" s="204">
        <f>IF(N312="zákl. přenesená",J312,0)</f>
        <v>0</v>
      </c>
      <c r="BH312" s="204">
        <f>IF(N312="sníž. přenesená",J312,0)</f>
        <v>0</v>
      </c>
      <c r="BI312" s="204">
        <f>IF(N312="nulová",J312,0)</f>
        <v>0</v>
      </c>
      <c r="BJ312" s="18" t="s">
        <v>71</v>
      </c>
      <c r="BK312" s="204">
        <f>ROUND(I312*H312,2)</f>
        <v>0</v>
      </c>
      <c r="BL312" s="18" t="s">
        <v>270</v>
      </c>
      <c r="BM312" s="203" t="s">
        <v>624</v>
      </c>
    </row>
    <row r="313" spans="1:65" s="2" customFormat="1" ht="24.2" customHeight="1">
      <c r="A313" s="35"/>
      <c r="B313" s="36"/>
      <c r="C313" s="191" t="s">
        <v>546</v>
      </c>
      <c r="D313" s="191" t="s">
        <v>266</v>
      </c>
      <c r="E313" s="192" t="s">
        <v>625</v>
      </c>
      <c r="F313" s="193" t="s">
        <v>626</v>
      </c>
      <c r="G313" s="194" t="s">
        <v>374</v>
      </c>
      <c r="H313" s="195">
        <v>21.038</v>
      </c>
      <c r="I313" s="196"/>
      <c r="J313" s="197">
        <f>ROUND(I313*H313,2)</f>
        <v>0</v>
      </c>
      <c r="K313" s="198"/>
      <c r="L313" s="40"/>
      <c r="M313" s="199" t="s">
        <v>1</v>
      </c>
      <c r="N313" s="200" t="s">
        <v>38</v>
      </c>
      <c r="O313" s="72"/>
      <c r="P313" s="201">
        <f>O313*H313</f>
        <v>0</v>
      </c>
      <c r="Q313" s="201">
        <v>0</v>
      </c>
      <c r="R313" s="201">
        <f>Q313*H313</f>
        <v>0</v>
      </c>
      <c r="S313" s="201">
        <v>0</v>
      </c>
      <c r="T313" s="202">
        <f>S313*H313</f>
        <v>0</v>
      </c>
      <c r="U313" s="35"/>
      <c r="V313" s="35"/>
      <c r="W313" s="35"/>
      <c r="X313" s="35"/>
      <c r="Y313" s="35"/>
      <c r="Z313" s="35"/>
      <c r="AA313" s="35"/>
      <c r="AB313" s="35"/>
      <c r="AC313" s="35"/>
      <c r="AD313" s="35"/>
      <c r="AE313" s="35"/>
      <c r="AR313" s="203" t="s">
        <v>270</v>
      </c>
      <c r="AT313" s="203" t="s">
        <v>266</v>
      </c>
      <c r="AU313" s="203" t="s">
        <v>73</v>
      </c>
      <c r="AY313" s="18" t="s">
        <v>263</v>
      </c>
      <c r="BE313" s="204">
        <f>IF(N313="základní",J313,0)</f>
        <v>0</v>
      </c>
      <c r="BF313" s="204">
        <f>IF(N313="snížená",J313,0)</f>
        <v>0</v>
      </c>
      <c r="BG313" s="204">
        <f>IF(N313="zákl. přenesená",J313,0)</f>
        <v>0</v>
      </c>
      <c r="BH313" s="204">
        <f>IF(N313="sníž. přenesená",J313,0)</f>
        <v>0</v>
      </c>
      <c r="BI313" s="204">
        <f>IF(N313="nulová",J313,0)</f>
        <v>0</v>
      </c>
      <c r="BJ313" s="18" t="s">
        <v>71</v>
      </c>
      <c r="BK313" s="204">
        <f>ROUND(I313*H313,2)</f>
        <v>0</v>
      </c>
      <c r="BL313" s="18" t="s">
        <v>270</v>
      </c>
      <c r="BM313" s="203" t="s">
        <v>627</v>
      </c>
    </row>
    <row r="314" spans="1:65" s="16" customFormat="1">
      <c r="B314" s="248"/>
      <c r="C314" s="249"/>
      <c r="D314" s="207" t="s">
        <v>272</v>
      </c>
      <c r="E314" s="250" t="s">
        <v>1</v>
      </c>
      <c r="F314" s="251" t="s">
        <v>628</v>
      </c>
      <c r="G314" s="249"/>
      <c r="H314" s="250" t="s">
        <v>1</v>
      </c>
      <c r="I314" s="252"/>
      <c r="J314" s="249"/>
      <c r="K314" s="249"/>
      <c r="L314" s="253"/>
      <c r="M314" s="254"/>
      <c r="N314" s="255"/>
      <c r="O314" s="255"/>
      <c r="P314" s="255"/>
      <c r="Q314" s="255"/>
      <c r="R314" s="255"/>
      <c r="S314" s="255"/>
      <c r="T314" s="256"/>
      <c r="AT314" s="257" t="s">
        <v>272</v>
      </c>
      <c r="AU314" s="257" t="s">
        <v>73</v>
      </c>
      <c r="AV314" s="16" t="s">
        <v>71</v>
      </c>
      <c r="AW314" s="16" t="s">
        <v>30</v>
      </c>
      <c r="AX314" s="16" t="s">
        <v>64</v>
      </c>
      <c r="AY314" s="257" t="s">
        <v>263</v>
      </c>
    </row>
    <row r="315" spans="1:65" s="13" customFormat="1">
      <c r="B315" s="205"/>
      <c r="C315" s="206"/>
      <c r="D315" s="207" t="s">
        <v>272</v>
      </c>
      <c r="E315" s="208" t="s">
        <v>1</v>
      </c>
      <c r="F315" s="209" t="s">
        <v>629</v>
      </c>
      <c r="G315" s="206"/>
      <c r="H315" s="210">
        <v>21.038</v>
      </c>
      <c r="I315" s="211"/>
      <c r="J315" s="206"/>
      <c r="K315" s="206"/>
      <c r="L315" s="212"/>
      <c r="M315" s="213"/>
      <c r="N315" s="214"/>
      <c r="O315" s="214"/>
      <c r="P315" s="214"/>
      <c r="Q315" s="214"/>
      <c r="R315" s="214"/>
      <c r="S315" s="214"/>
      <c r="T315" s="215"/>
      <c r="AT315" s="216" t="s">
        <v>272</v>
      </c>
      <c r="AU315" s="216" t="s">
        <v>73</v>
      </c>
      <c r="AV315" s="13" t="s">
        <v>73</v>
      </c>
      <c r="AW315" s="13" t="s">
        <v>30</v>
      </c>
      <c r="AX315" s="13" t="s">
        <v>64</v>
      </c>
      <c r="AY315" s="216" t="s">
        <v>263</v>
      </c>
    </row>
    <row r="316" spans="1:65" s="15" customFormat="1">
      <c r="B316" s="228"/>
      <c r="C316" s="229"/>
      <c r="D316" s="207" t="s">
        <v>272</v>
      </c>
      <c r="E316" s="230" t="s">
        <v>1</v>
      </c>
      <c r="F316" s="231" t="s">
        <v>280</v>
      </c>
      <c r="G316" s="229"/>
      <c r="H316" s="232">
        <v>21.038</v>
      </c>
      <c r="I316" s="233"/>
      <c r="J316" s="229"/>
      <c r="K316" s="229"/>
      <c r="L316" s="234"/>
      <c r="M316" s="235"/>
      <c r="N316" s="236"/>
      <c r="O316" s="236"/>
      <c r="P316" s="236"/>
      <c r="Q316" s="236"/>
      <c r="R316" s="236"/>
      <c r="S316" s="236"/>
      <c r="T316" s="237"/>
      <c r="AT316" s="238" t="s">
        <v>272</v>
      </c>
      <c r="AU316" s="238" t="s">
        <v>73</v>
      </c>
      <c r="AV316" s="15" t="s">
        <v>270</v>
      </c>
      <c r="AW316" s="15" t="s">
        <v>30</v>
      </c>
      <c r="AX316" s="15" t="s">
        <v>71</v>
      </c>
      <c r="AY316" s="238" t="s">
        <v>263</v>
      </c>
    </row>
    <row r="317" spans="1:65" s="2" customFormat="1" ht="24.2" customHeight="1">
      <c r="A317" s="35"/>
      <c r="B317" s="36"/>
      <c r="C317" s="261" t="s">
        <v>630</v>
      </c>
      <c r="D317" s="261" t="s">
        <v>401</v>
      </c>
      <c r="E317" s="262" t="s">
        <v>631</v>
      </c>
      <c r="F317" s="263" t="s">
        <v>632</v>
      </c>
      <c r="G317" s="264" t="s">
        <v>300</v>
      </c>
      <c r="H317" s="265">
        <v>30.294</v>
      </c>
      <c r="I317" s="266"/>
      <c r="J317" s="267">
        <f>ROUND(I317*H317,2)</f>
        <v>0</v>
      </c>
      <c r="K317" s="268"/>
      <c r="L317" s="269"/>
      <c r="M317" s="270" t="s">
        <v>1</v>
      </c>
      <c r="N317" s="271" t="s">
        <v>38</v>
      </c>
      <c r="O317" s="72"/>
      <c r="P317" s="201">
        <f>O317*H317</f>
        <v>0</v>
      </c>
      <c r="Q317" s="201">
        <v>0</v>
      </c>
      <c r="R317" s="201">
        <f>Q317*H317</f>
        <v>0</v>
      </c>
      <c r="S317" s="201">
        <v>0</v>
      </c>
      <c r="T317" s="202">
        <f>S317*H317</f>
        <v>0</v>
      </c>
      <c r="U317" s="35"/>
      <c r="V317" s="35"/>
      <c r="W317" s="35"/>
      <c r="X317" s="35"/>
      <c r="Y317" s="35"/>
      <c r="Z317" s="35"/>
      <c r="AA317" s="35"/>
      <c r="AB317" s="35"/>
      <c r="AC317" s="35"/>
      <c r="AD317" s="35"/>
      <c r="AE317" s="35"/>
      <c r="AR317" s="203" t="s">
        <v>314</v>
      </c>
      <c r="AT317" s="203" t="s">
        <v>401</v>
      </c>
      <c r="AU317" s="203" t="s">
        <v>73</v>
      </c>
      <c r="AY317" s="18" t="s">
        <v>263</v>
      </c>
      <c r="BE317" s="204">
        <f>IF(N317="základní",J317,0)</f>
        <v>0</v>
      </c>
      <c r="BF317" s="204">
        <f>IF(N317="snížená",J317,0)</f>
        <v>0</v>
      </c>
      <c r="BG317" s="204">
        <f>IF(N317="zákl. přenesená",J317,0)</f>
        <v>0</v>
      </c>
      <c r="BH317" s="204">
        <f>IF(N317="sníž. přenesená",J317,0)</f>
        <v>0</v>
      </c>
      <c r="BI317" s="204">
        <f>IF(N317="nulová",J317,0)</f>
        <v>0</v>
      </c>
      <c r="BJ317" s="18" t="s">
        <v>71</v>
      </c>
      <c r="BK317" s="204">
        <f>ROUND(I317*H317,2)</f>
        <v>0</v>
      </c>
      <c r="BL317" s="18" t="s">
        <v>270</v>
      </c>
      <c r="BM317" s="203" t="s">
        <v>633</v>
      </c>
    </row>
    <row r="318" spans="1:65" s="16" customFormat="1">
      <c r="B318" s="248"/>
      <c r="C318" s="249"/>
      <c r="D318" s="207" t="s">
        <v>272</v>
      </c>
      <c r="E318" s="250" t="s">
        <v>1</v>
      </c>
      <c r="F318" s="251" t="s">
        <v>628</v>
      </c>
      <c r="G318" s="249"/>
      <c r="H318" s="250" t="s">
        <v>1</v>
      </c>
      <c r="I318" s="252"/>
      <c r="J318" s="249"/>
      <c r="K318" s="249"/>
      <c r="L318" s="253"/>
      <c r="M318" s="254"/>
      <c r="N318" s="255"/>
      <c r="O318" s="255"/>
      <c r="P318" s="255"/>
      <c r="Q318" s="255"/>
      <c r="R318" s="255"/>
      <c r="S318" s="255"/>
      <c r="T318" s="256"/>
      <c r="AT318" s="257" t="s">
        <v>272</v>
      </c>
      <c r="AU318" s="257" t="s">
        <v>73</v>
      </c>
      <c r="AV318" s="16" t="s">
        <v>71</v>
      </c>
      <c r="AW318" s="16" t="s">
        <v>30</v>
      </c>
      <c r="AX318" s="16" t="s">
        <v>64</v>
      </c>
      <c r="AY318" s="257" t="s">
        <v>263</v>
      </c>
    </row>
    <row r="319" spans="1:65" s="13" customFormat="1">
      <c r="B319" s="205"/>
      <c r="C319" s="206"/>
      <c r="D319" s="207" t="s">
        <v>272</v>
      </c>
      <c r="E319" s="208" t="s">
        <v>1</v>
      </c>
      <c r="F319" s="209" t="s">
        <v>634</v>
      </c>
      <c r="G319" s="206"/>
      <c r="H319" s="210">
        <v>30.294</v>
      </c>
      <c r="I319" s="211"/>
      <c r="J319" s="206"/>
      <c r="K319" s="206"/>
      <c r="L319" s="212"/>
      <c r="M319" s="213"/>
      <c r="N319" s="214"/>
      <c r="O319" s="214"/>
      <c r="P319" s="214"/>
      <c r="Q319" s="214"/>
      <c r="R319" s="214"/>
      <c r="S319" s="214"/>
      <c r="T319" s="215"/>
      <c r="AT319" s="216" t="s">
        <v>272</v>
      </c>
      <c r="AU319" s="216" t="s">
        <v>73</v>
      </c>
      <c r="AV319" s="13" t="s">
        <v>73</v>
      </c>
      <c r="AW319" s="13" t="s">
        <v>30</v>
      </c>
      <c r="AX319" s="13" t="s">
        <v>64</v>
      </c>
      <c r="AY319" s="216" t="s">
        <v>263</v>
      </c>
    </row>
    <row r="320" spans="1:65" s="15" customFormat="1">
      <c r="B320" s="228"/>
      <c r="C320" s="229"/>
      <c r="D320" s="207" t="s">
        <v>272</v>
      </c>
      <c r="E320" s="230" t="s">
        <v>1</v>
      </c>
      <c r="F320" s="231" t="s">
        <v>280</v>
      </c>
      <c r="G320" s="229"/>
      <c r="H320" s="232">
        <v>30.294</v>
      </c>
      <c r="I320" s="233"/>
      <c r="J320" s="229"/>
      <c r="K320" s="229"/>
      <c r="L320" s="234"/>
      <c r="M320" s="235"/>
      <c r="N320" s="236"/>
      <c r="O320" s="236"/>
      <c r="P320" s="236"/>
      <c r="Q320" s="236"/>
      <c r="R320" s="236"/>
      <c r="S320" s="236"/>
      <c r="T320" s="237"/>
      <c r="AT320" s="238" t="s">
        <v>272</v>
      </c>
      <c r="AU320" s="238" t="s">
        <v>73</v>
      </c>
      <c r="AV320" s="15" t="s">
        <v>270</v>
      </c>
      <c r="AW320" s="15" t="s">
        <v>30</v>
      </c>
      <c r="AX320" s="15" t="s">
        <v>71</v>
      </c>
      <c r="AY320" s="238" t="s">
        <v>263</v>
      </c>
    </row>
    <row r="321" spans="1:65" s="2" customFormat="1" ht="16.5" customHeight="1">
      <c r="A321" s="35"/>
      <c r="B321" s="36"/>
      <c r="C321" s="191" t="s">
        <v>551</v>
      </c>
      <c r="D321" s="191" t="s">
        <v>266</v>
      </c>
      <c r="E321" s="192" t="s">
        <v>635</v>
      </c>
      <c r="F321" s="193" t="s">
        <v>636</v>
      </c>
      <c r="G321" s="194" t="s">
        <v>300</v>
      </c>
      <c r="H321" s="195">
        <v>29.283000000000001</v>
      </c>
      <c r="I321" s="196"/>
      <c r="J321" s="197">
        <f>ROUND(I321*H321,2)</f>
        <v>0</v>
      </c>
      <c r="K321" s="198"/>
      <c r="L321" s="40"/>
      <c r="M321" s="199" t="s">
        <v>1</v>
      </c>
      <c r="N321" s="200" t="s">
        <v>38</v>
      </c>
      <c r="O321" s="72"/>
      <c r="P321" s="201">
        <f>O321*H321</f>
        <v>0</v>
      </c>
      <c r="Q321" s="201">
        <v>0</v>
      </c>
      <c r="R321" s="201">
        <f>Q321*H321</f>
        <v>0</v>
      </c>
      <c r="S321" s="201">
        <v>0</v>
      </c>
      <c r="T321" s="202">
        <f>S321*H321</f>
        <v>0</v>
      </c>
      <c r="U321" s="35"/>
      <c r="V321" s="35"/>
      <c r="W321" s="35"/>
      <c r="X321" s="35"/>
      <c r="Y321" s="35"/>
      <c r="Z321" s="35"/>
      <c r="AA321" s="35"/>
      <c r="AB321" s="35"/>
      <c r="AC321" s="35"/>
      <c r="AD321" s="35"/>
      <c r="AE321" s="35"/>
      <c r="AR321" s="203" t="s">
        <v>270</v>
      </c>
      <c r="AT321" s="203" t="s">
        <v>266</v>
      </c>
      <c r="AU321" s="203" t="s">
        <v>73</v>
      </c>
      <c r="AY321" s="18" t="s">
        <v>263</v>
      </c>
      <c r="BE321" s="204">
        <f>IF(N321="základní",J321,0)</f>
        <v>0</v>
      </c>
      <c r="BF321" s="204">
        <f>IF(N321="snížená",J321,0)</f>
        <v>0</v>
      </c>
      <c r="BG321" s="204">
        <f>IF(N321="zákl. přenesená",J321,0)</f>
        <v>0</v>
      </c>
      <c r="BH321" s="204">
        <f>IF(N321="sníž. přenesená",J321,0)</f>
        <v>0</v>
      </c>
      <c r="BI321" s="204">
        <f>IF(N321="nulová",J321,0)</f>
        <v>0</v>
      </c>
      <c r="BJ321" s="18" t="s">
        <v>71</v>
      </c>
      <c r="BK321" s="204">
        <f>ROUND(I321*H321,2)</f>
        <v>0</v>
      </c>
      <c r="BL321" s="18" t="s">
        <v>270</v>
      </c>
      <c r="BM321" s="203" t="s">
        <v>637</v>
      </c>
    </row>
    <row r="322" spans="1:65" s="16" customFormat="1">
      <c r="B322" s="248"/>
      <c r="C322" s="249"/>
      <c r="D322" s="207" t="s">
        <v>272</v>
      </c>
      <c r="E322" s="250" t="s">
        <v>1</v>
      </c>
      <c r="F322" s="251" t="s">
        <v>638</v>
      </c>
      <c r="G322" s="249"/>
      <c r="H322" s="250" t="s">
        <v>1</v>
      </c>
      <c r="I322" s="252"/>
      <c r="J322" s="249"/>
      <c r="K322" s="249"/>
      <c r="L322" s="253"/>
      <c r="M322" s="254"/>
      <c r="N322" s="255"/>
      <c r="O322" s="255"/>
      <c r="P322" s="255"/>
      <c r="Q322" s="255"/>
      <c r="R322" s="255"/>
      <c r="S322" s="255"/>
      <c r="T322" s="256"/>
      <c r="AT322" s="257" t="s">
        <v>272</v>
      </c>
      <c r="AU322" s="257" t="s">
        <v>73</v>
      </c>
      <c r="AV322" s="16" t="s">
        <v>71</v>
      </c>
      <c r="AW322" s="16" t="s">
        <v>30</v>
      </c>
      <c r="AX322" s="16" t="s">
        <v>64</v>
      </c>
      <c r="AY322" s="257" t="s">
        <v>263</v>
      </c>
    </row>
    <row r="323" spans="1:65" s="13" customFormat="1">
      <c r="B323" s="205"/>
      <c r="C323" s="206"/>
      <c r="D323" s="207" t="s">
        <v>272</v>
      </c>
      <c r="E323" s="208" t="s">
        <v>1</v>
      </c>
      <c r="F323" s="209" t="s">
        <v>639</v>
      </c>
      <c r="G323" s="206"/>
      <c r="H323" s="210">
        <v>29.283000000000001</v>
      </c>
      <c r="I323" s="211"/>
      <c r="J323" s="206"/>
      <c r="K323" s="206"/>
      <c r="L323" s="212"/>
      <c r="M323" s="213"/>
      <c r="N323" s="214"/>
      <c r="O323" s="214"/>
      <c r="P323" s="214"/>
      <c r="Q323" s="214"/>
      <c r="R323" s="214"/>
      <c r="S323" s="214"/>
      <c r="T323" s="215"/>
      <c r="AT323" s="216" t="s">
        <v>272</v>
      </c>
      <c r="AU323" s="216" t="s">
        <v>73</v>
      </c>
      <c r="AV323" s="13" t="s">
        <v>73</v>
      </c>
      <c r="AW323" s="13" t="s">
        <v>30</v>
      </c>
      <c r="AX323" s="13" t="s">
        <v>64</v>
      </c>
      <c r="AY323" s="216" t="s">
        <v>263</v>
      </c>
    </row>
    <row r="324" spans="1:65" s="15" customFormat="1">
      <c r="B324" s="228"/>
      <c r="C324" s="229"/>
      <c r="D324" s="207" t="s">
        <v>272</v>
      </c>
      <c r="E324" s="230" t="s">
        <v>1</v>
      </c>
      <c r="F324" s="231" t="s">
        <v>280</v>
      </c>
      <c r="G324" s="229"/>
      <c r="H324" s="232">
        <v>29.283000000000001</v>
      </c>
      <c r="I324" s="233"/>
      <c r="J324" s="229"/>
      <c r="K324" s="229"/>
      <c r="L324" s="234"/>
      <c r="M324" s="235"/>
      <c r="N324" s="236"/>
      <c r="O324" s="236"/>
      <c r="P324" s="236"/>
      <c r="Q324" s="236"/>
      <c r="R324" s="236"/>
      <c r="S324" s="236"/>
      <c r="T324" s="237"/>
      <c r="AT324" s="238" t="s">
        <v>272</v>
      </c>
      <c r="AU324" s="238" t="s">
        <v>73</v>
      </c>
      <c r="AV324" s="15" t="s">
        <v>270</v>
      </c>
      <c r="AW324" s="15" t="s">
        <v>30</v>
      </c>
      <c r="AX324" s="15" t="s">
        <v>71</v>
      </c>
      <c r="AY324" s="238" t="s">
        <v>263</v>
      </c>
    </row>
    <row r="325" spans="1:65" s="2" customFormat="1" ht="16.5" customHeight="1">
      <c r="A325" s="35"/>
      <c r="B325" s="36"/>
      <c r="C325" s="191" t="s">
        <v>640</v>
      </c>
      <c r="D325" s="191" t="s">
        <v>266</v>
      </c>
      <c r="E325" s="192" t="s">
        <v>641</v>
      </c>
      <c r="F325" s="193" t="s">
        <v>642</v>
      </c>
      <c r="G325" s="194" t="s">
        <v>269</v>
      </c>
      <c r="H325" s="195">
        <v>112.801</v>
      </c>
      <c r="I325" s="196"/>
      <c r="J325" s="197">
        <f>ROUND(I325*H325,2)</f>
        <v>0</v>
      </c>
      <c r="K325" s="198"/>
      <c r="L325" s="40"/>
      <c r="M325" s="199" t="s">
        <v>1</v>
      </c>
      <c r="N325" s="200" t="s">
        <v>38</v>
      </c>
      <c r="O325" s="72"/>
      <c r="P325" s="201">
        <f>O325*H325</f>
        <v>0</v>
      </c>
      <c r="Q325" s="201">
        <v>0</v>
      </c>
      <c r="R325" s="201">
        <f>Q325*H325</f>
        <v>0</v>
      </c>
      <c r="S325" s="201">
        <v>0</v>
      </c>
      <c r="T325" s="202">
        <f>S325*H325</f>
        <v>0</v>
      </c>
      <c r="U325" s="35"/>
      <c r="V325" s="35"/>
      <c r="W325" s="35"/>
      <c r="X325" s="35"/>
      <c r="Y325" s="35"/>
      <c r="Z325" s="35"/>
      <c r="AA325" s="35"/>
      <c r="AB325" s="35"/>
      <c r="AC325" s="35"/>
      <c r="AD325" s="35"/>
      <c r="AE325" s="35"/>
      <c r="AR325" s="203" t="s">
        <v>270</v>
      </c>
      <c r="AT325" s="203" t="s">
        <v>266</v>
      </c>
      <c r="AU325" s="203" t="s">
        <v>73</v>
      </c>
      <c r="AY325" s="18" t="s">
        <v>263</v>
      </c>
      <c r="BE325" s="204">
        <f>IF(N325="základní",J325,0)</f>
        <v>0</v>
      </c>
      <c r="BF325" s="204">
        <f>IF(N325="snížená",J325,0)</f>
        <v>0</v>
      </c>
      <c r="BG325" s="204">
        <f>IF(N325="zákl. přenesená",J325,0)</f>
        <v>0</v>
      </c>
      <c r="BH325" s="204">
        <f>IF(N325="sníž. přenesená",J325,0)</f>
        <v>0</v>
      </c>
      <c r="BI325" s="204">
        <f>IF(N325="nulová",J325,0)</f>
        <v>0</v>
      </c>
      <c r="BJ325" s="18" t="s">
        <v>71</v>
      </c>
      <c r="BK325" s="204">
        <f>ROUND(I325*H325,2)</f>
        <v>0</v>
      </c>
      <c r="BL325" s="18" t="s">
        <v>270</v>
      </c>
      <c r="BM325" s="203" t="s">
        <v>643</v>
      </c>
    </row>
    <row r="326" spans="1:65" s="16" customFormat="1">
      <c r="B326" s="248"/>
      <c r="C326" s="249"/>
      <c r="D326" s="207" t="s">
        <v>272</v>
      </c>
      <c r="E326" s="250" t="s">
        <v>1</v>
      </c>
      <c r="F326" s="251" t="s">
        <v>638</v>
      </c>
      <c r="G326" s="249"/>
      <c r="H326" s="250" t="s">
        <v>1</v>
      </c>
      <c r="I326" s="252"/>
      <c r="J326" s="249"/>
      <c r="K326" s="249"/>
      <c r="L326" s="253"/>
      <c r="M326" s="254"/>
      <c r="N326" s="255"/>
      <c r="O326" s="255"/>
      <c r="P326" s="255"/>
      <c r="Q326" s="255"/>
      <c r="R326" s="255"/>
      <c r="S326" s="255"/>
      <c r="T326" s="256"/>
      <c r="AT326" s="257" t="s">
        <v>272</v>
      </c>
      <c r="AU326" s="257" t="s">
        <v>73</v>
      </c>
      <c r="AV326" s="16" t="s">
        <v>71</v>
      </c>
      <c r="AW326" s="16" t="s">
        <v>30</v>
      </c>
      <c r="AX326" s="16" t="s">
        <v>64</v>
      </c>
      <c r="AY326" s="257" t="s">
        <v>263</v>
      </c>
    </row>
    <row r="327" spans="1:65" s="13" customFormat="1">
      <c r="B327" s="205"/>
      <c r="C327" s="206"/>
      <c r="D327" s="207" t="s">
        <v>272</v>
      </c>
      <c r="E327" s="208" t="s">
        <v>1</v>
      </c>
      <c r="F327" s="209" t="s">
        <v>644</v>
      </c>
      <c r="G327" s="206"/>
      <c r="H327" s="210">
        <v>84.18</v>
      </c>
      <c r="I327" s="211"/>
      <c r="J327" s="206"/>
      <c r="K327" s="206"/>
      <c r="L327" s="212"/>
      <c r="M327" s="213"/>
      <c r="N327" s="214"/>
      <c r="O327" s="214"/>
      <c r="P327" s="214"/>
      <c r="Q327" s="214"/>
      <c r="R327" s="214"/>
      <c r="S327" s="214"/>
      <c r="T327" s="215"/>
      <c r="AT327" s="216" t="s">
        <v>272</v>
      </c>
      <c r="AU327" s="216" t="s">
        <v>73</v>
      </c>
      <c r="AV327" s="13" t="s">
        <v>73</v>
      </c>
      <c r="AW327" s="13" t="s">
        <v>30</v>
      </c>
      <c r="AX327" s="13" t="s">
        <v>64</v>
      </c>
      <c r="AY327" s="216" t="s">
        <v>263</v>
      </c>
    </row>
    <row r="328" spans="1:65" s="16" customFormat="1">
      <c r="B328" s="248"/>
      <c r="C328" s="249"/>
      <c r="D328" s="207" t="s">
        <v>272</v>
      </c>
      <c r="E328" s="250" t="s">
        <v>1</v>
      </c>
      <c r="F328" s="251" t="s">
        <v>602</v>
      </c>
      <c r="G328" s="249"/>
      <c r="H328" s="250" t="s">
        <v>1</v>
      </c>
      <c r="I328" s="252"/>
      <c r="J328" s="249"/>
      <c r="K328" s="249"/>
      <c r="L328" s="253"/>
      <c r="M328" s="254"/>
      <c r="N328" s="255"/>
      <c r="O328" s="255"/>
      <c r="P328" s="255"/>
      <c r="Q328" s="255"/>
      <c r="R328" s="255"/>
      <c r="S328" s="255"/>
      <c r="T328" s="256"/>
      <c r="AT328" s="257" t="s">
        <v>272</v>
      </c>
      <c r="AU328" s="257" t="s">
        <v>73</v>
      </c>
      <c r="AV328" s="16" t="s">
        <v>71</v>
      </c>
      <c r="AW328" s="16" t="s">
        <v>30</v>
      </c>
      <c r="AX328" s="16" t="s">
        <v>64</v>
      </c>
      <c r="AY328" s="257" t="s">
        <v>263</v>
      </c>
    </row>
    <row r="329" spans="1:65" s="13" customFormat="1">
      <c r="B329" s="205"/>
      <c r="C329" s="206"/>
      <c r="D329" s="207" t="s">
        <v>272</v>
      </c>
      <c r="E329" s="208" t="s">
        <v>1</v>
      </c>
      <c r="F329" s="209" t="s">
        <v>645</v>
      </c>
      <c r="G329" s="206"/>
      <c r="H329" s="210">
        <v>28.620999999999999</v>
      </c>
      <c r="I329" s="211"/>
      <c r="J329" s="206"/>
      <c r="K329" s="206"/>
      <c r="L329" s="212"/>
      <c r="M329" s="213"/>
      <c r="N329" s="214"/>
      <c r="O329" s="214"/>
      <c r="P329" s="214"/>
      <c r="Q329" s="214"/>
      <c r="R329" s="214"/>
      <c r="S329" s="214"/>
      <c r="T329" s="215"/>
      <c r="AT329" s="216" t="s">
        <v>272</v>
      </c>
      <c r="AU329" s="216" t="s">
        <v>73</v>
      </c>
      <c r="AV329" s="13" t="s">
        <v>73</v>
      </c>
      <c r="AW329" s="13" t="s">
        <v>30</v>
      </c>
      <c r="AX329" s="13" t="s">
        <v>64</v>
      </c>
      <c r="AY329" s="216" t="s">
        <v>263</v>
      </c>
    </row>
    <row r="330" spans="1:65" s="15" customFormat="1">
      <c r="B330" s="228"/>
      <c r="C330" s="229"/>
      <c r="D330" s="207" t="s">
        <v>272</v>
      </c>
      <c r="E330" s="230" t="s">
        <v>1</v>
      </c>
      <c r="F330" s="231" t="s">
        <v>280</v>
      </c>
      <c r="G330" s="229"/>
      <c r="H330" s="232">
        <v>112.801</v>
      </c>
      <c r="I330" s="233"/>
      <c r="J330" s="229"/>
      <c r="K330" s="229"/>
      <c r="L330" s="234"/>
      <c r="M330" s="235"/>
      <c r="N330" s="236"/>
      <c r="O330" s="236"/>
      <c r="P330" s="236"/>
      <c r="Q330" s="236"/>
      <c r="R330" s="236"/>
      <c r="S330" s="236"/>
      <c r="T330" s="237"/>
      <c r="AT330" s="238" t="s">
        <v>272</v>
      </c>
      <c r="AU330" s="238" t="s">
        <v>73</v>
      </c>
      <c r="AV330" s="15" t="s">
        <v>270</v>
      </c>
      <c r="AW330" s="15" t="s">
        <v>30</v>
      </c>
      <c r="AX330" s="15" t="s">
        <v>71</v>
      </c>
      <c r="AY330" s="238" t="s">
        <v>263</v>
      </c>
    </row>
    <row r="331" spans="1:65" s="2" customFormat="1" ht="16.5" customHeight="1">
      <c r="A331" s="35"/>
      <c r="B331" s="36"/>
      <c r="C331" s="191" t="s">
        <v>557</v>
      </c>
      <c r="D331" s="191" t="s">
        <v>266</v>
      </c>
      <c r="E331" s="192" t="s">
        <v>646</v>
      </c>
      <c r="F331" s="193" t="s">
        <v>647</v>
      </c>
      <c r="G331" s="194" t="s">
        <v>269</v>
      </c>
      <c r="H331" s="195">
        <v>112.801</v>
      </c>
      <c r="I331" s="196"/>
      <c r="J331" s="197">
        <f>ROUND(I331*H331,2)</f>
        <v>0</v>
      </c>
      <c r="K331" s="198"/>
      <c r="L331" s="40"/>
      <c r="M331" s="199" t="s">
        <v>1</v>
      </c>
      <c r="N331" s="200" t="s">
        <v>38</v>
      </c>
      <c r="O331" s="72"/>
      <c r="P331" s="201">
        <f>O331*H331</f>
        <v>0</v>
      </c>
      <c r="Q331" s="201">
        <v>0</v>
      </c>
      <c r="R331" s="201">
        <f>Q331*H331</f>
        <v>0</v>
      </c>
      <c r="S331" s="201">
        <v>0</v>
      </c>
      <c r="T331" s="202">
        <f>S331*H331</f>
        <v>0</v>
      </c>
      <c r="U331" s="35"/>
      <c r="V331" s="35"/>
      <c r="W331" s="35"/>
      <c r="X331" s="35"/>
      <c r="Y331" s="35"/>
      <c r="Z331" s="35"/>
      <c r="AA331" s="35"/>
      <c r="AB331" s="35"/>
      <c r="AC331" s="35"/>
      <c r="AD331" s="35"/>
      <c r="AE331" s="35"/>
      <c r="AR331" s="203" t="s">
        <v>270</v>
      </c>
      <c r="AT331" s="203" t="s">
        <v>266</v>
      </c>
      <c r="AU331" s="203" t="s">
        <v>73</v>
      </c>
      <c r="AY331" s="18" t="s">
        <v>263</v>
      </c>
      <c r="BE331" s="204">
        <f>IF(N331="základní",J331,0)</f>
        <v>0</v>
      </c>
      <c r="BF331" s="204">
        <f>IF(N331="snížená",J331,0)</f>
        <v>0</v>
      </c>
      <c r="BG331" s="204">
        <f>IF(N331="zákl. přenesená",J331,0)</f>
        <v>0</v>
      </c>
      <c r="BH331" s="204">
        <f>IF(N331="sníž. přenesená",J331,0)</f>
        <v>0</v>
      </c>
      <c r="BI331" s="204">
        <f>IF(N331="nulová",J331,0)</f>
        <v>0</v>
      </c>
      <c r="BJ331" s="18" t="s">
        <v>71</v>
      </c>
      <c r="BK331" s="204">
        <f>ROUND(I331*H331,2)</f>
        <v>0</v>
      </c>
      <c r="BL331" s="18" t="s">
        <v>270</v>
      </c>
      <c r="BM331" s="203" t="s">
        <v>648</v>
      </c>
    </row>
    <row r="332" spans="1:65" s="2" customFormat="1" ht="24.2" customHeight="1">
      <c r="A332" s="35"/>
      <c r="B332" s="36"/>
      <c r="C332" s="191" t="s">
        <v>649</v>
      </c>
      <c r="D332" s="191" t="s">
        <v>266</v>
      </c>
      <c r="E332" s="192" t="s">
        <v>650</v>
      </c>
      <c r="F332" s="193" t="s">
        <v>651</v>
      </c>
      <c r="G332" s="194" t="s">
        <v>374</v>
      </c>
      <c r="H332" s="195">
        <v>23</v>
      </c>
      <c r="I332" s="196"/>
      <c r="J332" s="197">
        <f>ROUND(I332*H332,2)</f>
        <v>0</v>
      </c>
      <c r="K332" s="198"/>
      <c r="L332" s="40"/>
      <c r="M332" s="199" t="s">
        <v>1</v>
      </c>
      <c r="N332" s="200" t="s">
        <v>38</v>
      </c>
      <c r="O332" s="72"/>
      <c r="P332" s="201">
        <f>O332*H332</f>
        <v>0</v>
      </c>
      <c r="Q332" s="201">
        <v>0</v>
      </c>
      <c r="R332" s="201">
        <f>Q332*H332</f>
        <v>0</v>
      </c>
      <c r="S332" s="201">
        <v>0</v>
      </c>
      <c r="T332" s="202">
        <f>S332*H332</f>
        <v>0</v>
      </c>
      <c r="U332" s="35"/>
      <c r="V332" s="35"/>
      <c r="W332" s="35"/>
      <c r="X332" s="35"/>
      <c r="Y332" s="35"/>
      <c r="Z332" s="35"/>
      <c r="AA332" s="35"/>
      <c r="AB332" s="35"/>
      <c r="AC332" s="35"/>
      <c r="AD332" s="35"/>
      <c r="AE332" s="35"/>
      <c r="AR332" s="203" t="s">
        <v>270</v>
      </c>
      <c r="AT332" s="203" t="s">
        <v>266</v>
      </c>
      <c r="AU332" s="203" t="s">
        <v>73</v>
      </c>
      <c r="AY332" s="18" t="s">
        <v>263</v>
      </c>
      <c r="BE332" s="204">
        <f>IF(N332="základní",J332,0)</f>
        <v>0</v>
      </c>
      <c r="BF332" s="204">
        <f>IF(N332="snížená",J332,0)</f>
        <v>0</v>
      </c>
      <c r="BG332" s="204">
        <f>IF(N332="zákl. přenesená",J332,0)</f>
        <v>0</v>
      </c>
      <c r="BH332" s="204">
        <f>IF(N332="sníž. přenesená",J332,0)</f>
        <v>0</v>
      </c>
      <c r="BI332" s="204">
        <f>IF(N332="nulová",J332,0)</f>
        <v>0</v>
      </c>
      <c r="BJ332" s="18" t="s">
        <v>71</v>
      </c>
      <c r="BK332" s="204">
        <f>ROUND(I332*H332,2)</f>
        <v>0</v>
      </c>
      <c r="BL332" s="18" t="s">
        <v>270</v>
      </c>
      <c r="BM332" s="203" t="s">
        <v>652</v>
      </c>
    </row>
    <row r="333" spans="1:65" s="16" customFormat="1">
      <c r="B333" s="248"/>
      <c r="C333" s="249"/>
      <c r="D333" s="207" t="s">
        <v>272</v>
      </c>
      <c r="E333" s="250" t="s">
        <v>1</v>
      </c>
      <c r="F333" s="251" t="s">
        <v>653</v>
      </c>
      <c r="G333" s="249"/>
      <c r="H333" s="250" t="s">
        <v>1</v>
      </c>
      <c r="I333" s="252"/>
      <c r="J333" s="249"/>
      <c r="K333" s="249"/>
      <c r="L333" s="253"/>
      <c r="M333" s="254"/>
      <c r="N333" s="255"/>
      <c r="O333" s="255"/>
      <c r="P333" s="255"/>
      <c r="Q333" s="255"/>
      <c r="R333" s="255"/>
      <c r="S333" s="255"/>
      <c r="T333" s="256"/>
      <c r="AT333" s="257" t="s">
        <v>272</v>
      </c>
      <c r="AU333" s="257" t="s">
        <v>73</v>
      </c>
      <c r="AV333" s="16" t="s">
        <v>71</v>
      </c>
      <c r="AW333" s="16" t="s">
        <v>30</v>
      </c>
      <c r="AX333" s="16" t="s">
        <v>64</v>
      </c>
      <c r="AY333" s="257" t="s">
        <v>263</v>
      </c>
    </row>
    <row r="334" spans="1:65" s="13" customFormat="1">
      <c r="B334" s="205"/>
      <c r="C334" s="206"/>
      <c r="D334" s="207" t="s">
        <v>272</v>
      </c>
      <c r="E334" s="208" t="s">
        <v>1</v>
      </c>
      <c r="F334" s="209" t="s">
        <v>576</v>
      </c>
      <c r="G334" s="206"/>
      <c r="H334" s="210">
        <v>23</v>
      </c>
      <c r="I334" s="211"/>
      <c r="J334" s="206"/>
      <c r="K334" s="206"/>
      <c r="L334" s="212"/>
      <c r="M334" s="213"/>
      <c r="N334" s="214"/>
      <c r="O334" s="214"/>
      <c r="P334" s="214"/>
      <c r="Q334" s="214"/>
      <c r="R334" s="214"/>
      <c r="S334" s="214"/>
      <c r="T334" s="215"/>
      <c r="AT334" s="216" t="s">
        <v>272</v>
      </c>
      <c r="AU334" s="216" t="s">
        <v>73</v>
      </c>
      <c r="AV334" s="13" t="s">
        <v>73</v>
      </c>
      <c r="AW334" s="13" t="s">
        <v>30</v>
      </c>
      <c r="AX334" s="13" t="s">
        <v>64</v>
      </c>
      <c r="AY334" s="216" t="s">
        <v>263</v>
      </c>
    </row>
    <row r="335" spans="1:65" s="15" customFormat="1">
      <c r="B335" s="228"/>
      <c r="C335" s="229"/>
      <c r="D335" s="207" t="s">
        <v>272</v>
      </c>
      <c r="E335" s="230" t="s">
        <v>1</v>
      </c>
      <c r="F335" s="231" t="s">
        <v>280</v>
      </c>
      <c r="G335" s="229"/>
      <c r="H335" s="232">
        <v>23</v>
      </c>
      <c r="I335" s="233"/>
      <c r="J335" s="229"/>
      <c r="K335" s="229"/>
      <c r="L335" s="234"/>
      <c r="M335" s="235"/>
      <c r="N335" s="236"/>
      <c r="O335" s="236"/>
      <c r="P335" s="236"/>
      <c r="Q335" s="236"/>
      <c r="R335" s="236"/>
      <c r="S335" s="236"/>
      <c r="T335" s="237"/>
      <c r="AT335" s="238" t="s">
        <v>272</v>
      </c>
      <c r="AU335" s="238" t="s">
        <v>73</v>
      </c>
      <c r="AV335" s="15" t="s">
        <v>270</v>
      </c>
      <c r="AW335" s="15" t="s">
        <v>30</v>
      </c>
      <c r="AX335" s="15" t="s">
        <v>71</v>
      </c>
      <c r="AY335" s="238" t="s">
        <v>263</v>
      </c>
    </row>
    <row r="336" spans="1:65" s="2" customFormat="1" ht="24.2" customHeight="1">
      <c r="A336" s="35"/>
      <c r="B336" s="36"/>
      <c r="C336" s="261" t="s">
        <v>560</v>
      </c>
      <c r="D336" s="261" t="s">
        <v>401</v>
      </c>
      <c r="E336" s="262" t="s">
        <v>654</v>
      </c>
      <c r="F336" s="263" t="s">
        <v>655</v>
      </c>
      <c r="G336" s="264" t="s">
        <v>300</v>
      </c>
      <c r="H336" s="265">
        <v>15.525</v>
      </c>
      <c r="I336" s="266"/>
      <c r="J336" s="267">
        <f>ROUND(I336*H336,2)</f>
        <v>0</v>
      </c>
      <c r="K336" s="268"/>
      <c r="L336" s="269"/>
      <c r="M336" s="270" t="s">
        <v>1</v>
      </c>
      <c r="N336" s="271" t="s">
        <v>38</v>
      </c>
      <c r="O336" s="72"/>
      <c r="P336" s="201">
        <f>O336*H336</f>
        <v>0</v>
      </c>
      <c r="Q336" s="201">
        <v>0</v>
      </c>
      <c r="R336" s="201">
        <f>Q336*H336</f>
        <v>0</v>
      </c>
      <c r="S336" s="201">
        <v>0</v>
      </c>
      <c r="T336" s="202">
        <f>S336*H336</f>
        <v>0</v>
      </c>
      <c r="U336" s="35"/>
      <c r="V336" s="35"/>
      <c r="W336" s="35"/>
      <c r="X336" s="35"/>
      <c r="Y336" s="35"/>
      <c r="Z336" s="35"/>
      <c r="AA336" s="35"/>
      <c r="AB336" s="35"/>
      <c r="AC336" s="35"/>
      <c r="AD336" s="35"/>
      <c r="AE336" s="35"/>
      <c r="AR336" s="203" t="s">
        <v>314</v>
      </c>
      <c r="AT336" s="203" t="s">
        <v>401</v>
      </c>
      <c r="AU336" s="203" t="s">
        <v>73</v>
      </c>
      <c r="AY336" s="18" t="s">
        <v>263</v>
      </c>
      <c r="BE336" s="204">
        <f>IF(N336="základní",J336,0)</f>
        <v>0</v>
      </c>
      <c r="BF336" s="204">
        <f>IF(N336="snížená",J336,0)</f>
        <v>0</v>
      </c>
      <c r="BG336" s="204">
        <f>IF(N336="zákl. přenesená",J336,0)</f>
        <v>0</v>
      </c>
      <c r="BH336" s="204">
        <f>IF(N336="sníž. přenesená",J336,0)</f>
        <v>0</v>
      </c>
      <c r="BI336" s="204">
        <f>IF(N336="nulová",J336,0)</f>
        <v>0</v>
      </c>
      <c r="BJ336" s="18" t="s">
        <v>71</v>
      </c>
      <c r="BK336" s="204">
        <f>ROUND(I336*H336,2)</f>
        <v>0</v>
      </c>
      <c r="BL336" s="18" t="s">
        <v>270</v>
      </c>
      <c r="BM336" s="203" t="s">
        <v>656</v>
      </c>
    </row>
    <row r="337" spans="1:65" s="16" customFormat="1">
      <c r="B337" s="248"/>
      <c r="C337" s="249"/>
      <c r="D337" s="207" t="s">
        <v>272</v>
      </c>
      <c r="E337" s="250" t="s">
        <v>1</v>
      </c>
      <c r="F337" s="251" t="s">
        <v>657</v>
      </c>
      <c r="G337" s="249"/>
      <c r="H337" s="250" t="s">
        <v>1</v>
      </c>
      <c r="I337" s="252"/>
      <c r="J337" s="249"/>
      <c r="K337" s="249"/>
      <c r="L337" s="253"/>
      <c r="M337" s="254"/>
      <c r="N337" s="255"/>
      <c r="O337" s="255"/>
      <c r="P337" s="255"/>
      <c r="Q337" s="255"/>
      <c r="R337" s="255"/>
      <c r="S337" s="255"/>
      <c r="T337" s="256"/>
      <c r="AT337" s="257" t="s">
        <v>272</v>
      </c>
      <c r="AU337" s="257" t="s">
        <v>73</v>
      </c>
      <c r="AV337" s="16" t="s">
        <v>71</v>
      </c>
      <c r="AW337" s="16" t="s">
        <v>30</v>
      </c>
      <c r="AX337" s="16" t="s">
        <v>64</v>
      </c>
      <c r="AY337" s="257" t="s">
        <v>263</v>
      </c>
    </row>
    <row r="338" spans="1:65" s="13" customFormat="1">
      <c r="B338" s="205"/>
      <c r="C338" s="206"/>
      <c r="D338" s="207" t="s">
        <v>272</v>
      </c>
      <c r="E338" s="208" t="s">
        <v>1</v>
      </c>
      <c r="F338" s="209" t="s">
        <v>658</v>
      </c>
      <c r="G338" s="206"/>
      <c r="H338" s="210">
        <v>15.525</v>
      </c>
      <c r="I338" s="211"/>
      <c r="J338" s="206"/>
      <c r="K338" s="206"/>
      <c r="L338" s="212"/>
      <c r="M338" s="213"/>
      <c r="N338" s="214"/>
      <c r="O338" s="214"/>
      <c r="P338" s="214"/>
      <c r="Q338" s="214"/>
      <c r="R338" s="214"/>
      <c r="S338" s="214"/>
      <c r="T338" s="215"/>
      <c r="AT338" s="216" t="s">
        <v>272</v>
      </c>
      <c r="AU338" s="216" t="s">
        <v>73</v>
      </c>
      <c r="AV338" s="13" t="s">
        <v>73</v>
      </c>
      <c r="AW338" s="13" t="s">
        <v>30</v>
      </c>
      <c r="AX338" s="13" t="s">
        <v>64</v>
      </c>
      <c r="AY338" s="216" t="s">
        <v>263</v>
      </c>
    </row>
    <row r="339" spans="1:65" s="15" customFormat="1">
      <c r="B339" s="228"/>
      <c r="C339" s="229"/>
      <c r="D339" s="207" t="s">
        <v>272</v>
      </c>
      <c r="E339" s="230" t="s">
        <v>1</v>
      </c>
      <c r="F339" s="231" t="s">
        <v>280</v>
      </c>
      <c r="G339" s="229"/>
      <c r="H339" s="232">
        <v>15.525</v>
      </c>
      <c r="I339" s="233"/>
      <c r="J339" s="229"/>
      <c r="K339" s="229"/>
      <c r="L339" s="234"/>
      <c r="M339" s="235"/>
      <c r="N339" s="236"/>
      <c r="O339" s="236"/>
      <c r="P339" s="236"/>
      <c r="Q339" s="236"/>
      <c r="R339" s="236"/>
      <c r="S339" s="236"/>
      <c r="T339" s="237"/>
      <c r="AT339" s="238" t="s">
        <v>272</v>
      </c>
      <c r="AU339" s="238" t="s">
        <v>73</v>
      </c>
      <c r="AV339" s="15" t="s">
        <v>270</v>
      </c>
      <c r="AW339" s="15" t="s">
        <v>30</v>
      </c>
      <c r="AX339" s="15" t="s">
        <v>71</v>
      </c>
      <c r="AY339" s="238" t="s">
        <v>263</v>
      </c>
    </row>
    <row r="340" spans="1:65" s="2" customFormat="1" ht="24.2" customHeight="1">
      <c r="A340" s="35"/>
      <c r="B340" s="36"/>
      <c r="C340" s="191" t="s">
        <v>659</v>
      </c>
      <c r="D340" s="191" t="s">
        <v>266</v>
      </c>
      <c r="E340" s="192" t="s">
        <v>660</v>
      </c>
      <c r="F340" s="193" t="s">
        <v>661</v>
      </c>
      <c r="G340" s="194" t="s">
        <v>269</v>
      </c>
      <c r="H340" s="195">
        <v>1650.2260000000001</v>
      </c>
      <c r="I340" s="196"/>
      <c r="J340" s="197">
        <f>ROUND(I340*H340,2)</f>
        <v>0</v>
      </c>
      <c r="K340" s="198"/>
      <c r="L340" s="40"/>
      <c r="M340" s="199" t="s">
        <v>1</v>
      </c>
      <c r="N340" s="200" t="s">
        <v>38</v>
      </c>
      <c r="O340" s="72"/>
      <c r="P340" s="201">
        <f>O340*H340</f>
        <v>0</v>
      </c>
      <c r="Q340" s="201">
        <v>0</v>
      </c>
      <c r="R340" s="201">
        <f>Q340*H340</f>
        <v>0</v>
      </c>
      <c r="S340" s="201">
        <v>0</v>
      </c>
      <c r="T340" s="202">
        <f>S340*H340</f>
        <v>0</v>
      </c>
      <c r="U340" s="35"/>
      <c r="V340" s="35"/>
      <c r="W340" s="35"/>
      <c r="X340" s="35"/>
      <c r="Y340" s="35"/>
      <c r="Z340" s="35"/>
      <c r="AA340" s="35"/>
      <c r="AB340" s="35"/>
      <c r="AC340" s="35"/>
      <c r="AD340" s="35"/>
      <c r="AE340" s="35"/>
      <c r="AR340" s="203" t="s">
        <v>270</v>
      </c>
      <c r="AT340" s="203" t="s">
        <v>266</v>
      </c>
      <c r="AU340" s="203" t="s">
        <v>73</v>
      </c>
      <c r="AY340" s="18" t="s">
        <v>263</v>
      </c>
      <c r="BE340" s="204">
        <f>IF(N340="základní",J340,0)</f>
        <v>0</v>
      </c>
      <c r="BF340" s="204">
        <f>IF(N340="snížená",J340,0)</f>
        <v>0</v>
      </c>
      <c r="BG340" s="204">
        <f>IF(N340="zákl. přenesená",J340,0)</f>
        <v>0</v>
      </c>
      <c r="BH340" s="204">
        <f>IF(N340="sníž. přenesená",J340,0)</f>
        <v>0</v>
      </c>
      <c r="BI340" s="204">
        <f>IF(N340="nulová",J340,0)</f>
        <v>0</v>
      </c>
      <c r="BJ340" s="18" t="s">
        <v>71</v>
      </c>
      <c r="BK340" s="204">
        <f>ROUND(I340*H340,2)</f>
        <v>0</v>
      </c>
      <c r="BL340" s="18" t="s">
        <v>270</v>
      </c>
      <c r="BM340" s="203" t="s">
        <v>662</v>
      </c>
    </row>
    <row r="341" spans="1:65" s="16" customFormat="1">
      <c r="B341" s="248"/>
      <c r="C341" s="249"/>
      <c r="D341" s="207" t="s">
        <v>272</v>
      </c>
      <c r="E341" s="250" t="s">
        <v>1</v>
      </c>
      <c r="F341" s="251" t="s">
        <v>663</v>
      </c>
      <c r="G341" s="249"/>
      <c r="H341" s="250" t="s">
        <v>1</v>
      </c>
      <c r="I341" s="252"/>
      <c r="J341" s="249"/>
      <c r="K341" s="249"/>
      <c r="L341" s="253"/>
      <c r="M341" s="254"/>
      <c r="N341" s="255"/>
      <c r="O341" s="255"/>
      <c r="P341" s="255"/>
      <c r="Q341" s="255"/>
      <c r="R341" s="255"/>
      <c r="S341" s="255"/>
      <c r="T341" s="256"/>
      <c r="AT341" s="257" t="s">
        <v>272</v>
      </c>
      <c r="AU341" s="257" t="s">
        <v>73</v>
      </c>
      <c r="AV341" s="16" t="s">
        <v>71</v>
      </c>
      <c r="AW341" s="16" t="s">
        <v>30</v>
      </c>
      <c r="AX341" s="16" t="s">
        <v>64</v>
      </c>
      <c r="AY341" s="257" t="s">
        <v>263</v>
      </c>
    </row>
    <row r="342" spans="1:65" s="16" customFormat="1">
      <c r="B342" s="248"/>
      <c r="C342" s="249"/>
      <c r="D342" s="207" t="s">
        <v>272</v>
      </c>
      <c r="E342" s="250" t="s">
        <v>1</v>
      </c>
      <c r="F342" s="251" t="s">
        <v>502</v>
      </c>
      <c r="G342" s="249"/>
      <c r="H342" s="250" t="s">
        <v>1</v>
      </c>
      <c r="I342" s="252"/>
      <c r="J342" s="249"/>
      <c r="K342" s="249"/>
      <c r="L342" s="253"/>
      <c r="M342" s="254"/>
      <c r="N342" s="255"/>
      <c r="O342" s="255"/>
      <c r="P342" s="255"/>
      <c r="Q342" s="255"/>
      <c r="R342" s="255"/>
      <c r="S342" s="255"/>
      <c r="T342" s="256"/>
      <c r="AT342" s="257" t="s">
        <v>272</v>
      </c>
      <c r="AU342" s="257" t="s">
        <v>73</v>
      </c>
      <c r="AV342" s="16" t="s">
        <v>71</v>
      </c>
      <c r="AW342" s="16" t="s">
        <v>30</v>
      </c>
      <c r="AX342" s="16" t="s">
        <v>64</v>
      </c>
      <c r="AY342" s="257" t="s">
        <v>263</v>
      </c>
    </row>
    <row r="343" spans="1:65" s="13" customFormat="1">
      <c r="B343" s="205"/>
      <c r="C343" s="206"/>
      <c r="D343" s="207" t="s">
        <v>272</v>
      </c>
      <c r="E343" s="208" t="s">
        <v>1</v>
      </c>
      <c r="F343" s="209" t="s">
        <v>664</v>
      </c>
      <c r="G343" s="206"/>
      <c r="H343" s="210">
        <v>298.32299999999998</v>
      </c>
      <c r="I343" s="211"/>
      <c r="J343" s="206"/>
      <c r="K343" s="206"/>
      <c r="L343" s="212"/>
      <c r="M343" s="213"/>
      <c r="N343" s="214"/>
      <c r="O343" s="214"/>
      <c r="P343" s="214"/>
      <c r="Q343" s="214"/>
      <c r="R343" s="214"/>
      <c r="S343" s="214"/>
      <c r="T343" s="215"/>
      <c r="AT343" s="216" t="s">
        <v>272</v>
      </c>
      <c r="AU343" s="216" t="s">
        <v>73</v>
      </c>
      <c r="AV343" s="13" t="s">
        <v>73</v>
      </c>
      <c r="AW343" s="13" t="s">
        <v>30</v>
      </c>
      <c r="AX343" s="13" t="s">
        <v>64</v>
      </c>
      <c r="AY343" s="216" t="s">
        <v>263</v>
      </c>
    </row>
    <row r="344" spans="1:65" s="16" customFormat="1">
      <c r="B344" s="248"/>
      <c r="C344" s="249"/>
      <c r="D344" s="207" t="s">
        <v>272</v>
      </c>
      <c r="E344" s="250" t="s">
        <v>1</v>
      </c>
      <c r="F344" s="251" t="s">
        <v>508</v>
      </c>
      <c r="G344" s="249"/>
      <c r="H344" s="250" t="s">
        <v>1</v>
      </c>
      <c r="I344" s="252"/>
      <c r="J344" s="249"/>
      <c r="K344" s="249"/>
      <c r="L344" s="253"/>
      <c r="M344" s="254"/>
      <c r="N344" s="255"/>
      <c r="O344" s="255"/>
      <c r="P344" s="255"/>
      <c r="Q344" s="255"/>
      <c r="R344" s="255"/>
      <c r="S344" s="255"/>
      <c r="T344" s="256"/>
      <c r="AT344" s="257" t="s">
        <v>272</v>
      </c>
      <c r="AU344" s="257" t="s">
        <v>73</v>
      </c>
      <c r="AV344" s="16" t="s">
        <v>71</v>
      </c>
      <c r="AW344" s="16" t="s">
        <v>30</v>
      </c>
      <c r="AX344" s="16" t="s">
        <v>64</v>
      </c>
      <c r="AY344" s="257" t="s">
        <v>263</v>
      </c>
    </row>
    <row r="345" spans="1:65" s="13" customFormat="1">
      <c r="B345" s="205"/>
      <c r="C345" s="206"/>
      <c r="D345" s="207" t="s">
        <v>272</v>
      </c>
      <c r="E345" s="208" t="s">
        <v>1</v>
      </c>
      <c r="F345" s="209" t="s">
        <v>665</v>
      </c>
      <c r="G345" s="206"/>
      <c r="H345" s="210">
        <v>64.224999999999994</v>
      </c>
      <c r="I345" s="211"/>
      <c r="J345" s="206"/>
      <c r="K345" s="206"/>
      <c r="L345" s="212"/>
      <c r="M345" s="213"/>
      <c r="N345" s="214"/>
      <c r="O345" s="214"/>
      <c r="P345" s="214"/>
      <c r="Q345" s="214"/>
      <c r="R345" s="214"/>
      <c r="S345" s="214"/>
      <c r="T345" s="215"/>
      <c r="AT345" s="216" t="s">
        <v>272</v>
      </c>
      <c r="AU345" s="216" t="s">
        <v>73</v>
      </c>
      <c r="AV345" s="13" t="s">
        <v>73</v>
      </c>
      <c r="AW345" s="13" t="s">
        <v>30</v>
      </c>
      <c r="AX345" s="13" t="s">
        <v>64</v>
      </c>
      <c r="AY345" s="216" t="s">
        <v>263</v>
      </c>
    </row>
    <row r="346" spans="1:65" s="16" customFormat="1">
      <c r="B346" s="248"/>
      <c r="C346" s="249"/>
      <c r="D346" s="207" t="s">
        <v>272</v>
      </c>
      <c r="E346" s="250" t="s">
        <v>1</v>
      </c>
      <c r="F346" s="251" t="s">
        <v>510</v>
      </c>
      <c r="G346" s="249"/>
      <c r="H346" s="250" t="s">
        <v>1</v>
      </c>
      <c r="I346" s="252"/>
      <c r="J346" s="249"/>
      <c r="K346" s="249"/>
      <c r="L346" s="253"/>
      <c r="M346" s="254"/>
      <c r="N346" s="255"/>
      <c r="O346" s="255"/>
      <c r="P346" s="255"/>
      <c r="Q346" s="255"/>
      <c r="R346" s="255"/>
      <c r="S346" s="255"/>
      <c r="T346" s="256"/>
      <c r="AT346" s="257" t="s">
        <v>272</v>
      </c>
      <c r="AU346" s="257" t="s">
        <v>73</v>
      </c>
      <c r="AV346" s="16" t="s">
        <v>71</v>
      </c>
      <c r="AW346" s="16" t="s">
        <v>30</v>
      </c>
      <c r="AX346" s="16" t="s">
        <v>64</v>
      </c>
      <c r="AY346" s="257" t="s">
        <v>263</v>
      </c>
    </row>
    <row r="347" spans="1:65" s="13" customFormat="1">
      <c r="B347" s="205"/>
      <c r="C347" s="206"/>
      <c r="D347" s="207" t="s">
        <v>272</v>
      </c>
      <c r="E347" s="208" t="s">
        <v>1</v>
      </c>
      <c r="F347" s="209" t="s">
        <v>666</v>
      </c>
      <c r="G347" s="206"/>
      <c r="H347" s="210">
        <v>67.984999999999999</v>
      </c>
      <c r="I347" s="211"/>
      <c r="J347" s="206"/>
      <c r="K347" s="206"/>
      <c r="L347" s="212"/>
      <c r="M347" s="213"/>
      <c r="N347" s="214"/>
      <c r="O347" s="214"/>
      <c r="P347" s="214"/>
      <c r="Q347" s="214"/>
      <c r="R347" s="214"/>
      <c r="S347" s="214"/>
      <c r="T347" s="215"/>
      <c r="AT347" s="216" t="s">
        <v>272</v>
      </c>
      <c r="AU347" s="216" t="s">
        <v>73</v>
      </c>
      <c r="AV347" s="13" t="s">
        <v>73</v>
      </c>
      <c r="AW347" s="13" t="s">
        <v>30</v>
      </c>
      <c r="AX347" s="13" t="s">
        <v>64</v>
      </c>
      <c r="AY347" s="216" t="s">
        <v>263</v>
      </c>
    </row>
    <row r="348" spans="1:65" s="16" customFormat="1">
      <c r="B348" s="248"/>
      <c r="C348" s="249"/>
      <c r="D348" s="207" t="s">
        <v>272</v>
      </c>
      <c r="E348" s="250" t="s">
        <v>1</v>
      </c>
      <c r="F348" s="251" t="s">
        <v>512</v>
      </c>
      <c r="G348" s="249"/>
      <c r="H348" s="250" t="s">
        <v>1</v>
      </c>
      <c r="I348" s="252"/>
      <c r="J348" s="249"/>
      <c r="K348" s="249"/>
      <c r="L348" s="253"/>
      <c r="M348" s="254"/>
      <c r="N348" s="255"/>
      <c r="O348" s="255"/>
      <c r="P348" s="255"/>
      <c r="Q348" s="255"/>
      <c r="R348" s="255"/>
      <c r="S348" s="255"/>
      <c r="T348" s="256"/>
      <c r="AT348" s="257" t="s">
        <v>272</v>
      </c>
      <c r="AU348" s="257" t="s">
        <v>73</v>
      </c>
      <c r="AV348" s="16" t="s">
        <v>71</v>
      </c>
      <c r="AW348" s="16" t="s">
        <v>30</v>
      </c>
      <c r="AX348" s="16" t="s">
        <v>64</v>
      </c>
      <c r="AY348" s="257" t="s">
        <v>263</v>
      </c>
    </row>
    <row r="349" spans="1:65" s="13" customFormat="1">
      <c r="B349" s="205"/>
      <c r="C349" s="206"/>
      <c r="D349" s="207" t="s">
        <v>272</v>
      </c>
      <c r="E349" s="208" t="s">
        <v>1</v>
      </c>
      <c r="F349" s="209" t="s">
        <v>667</v>
      </c>
      <c r="G349" s="206"/>
      <c r="H349" s="210">
        <v>170.542</v>
      </c>
      <c r="I349" s="211"/>
      <c r="J349" s="206"/>
      <c r="K349" s="206"/>
      <c r="L349" s="212"/>
      <c r="M349" s="213"/>
      <c r="N349" s="214"/>
      <c r="O349" s="214"/>
      <c r="P349" s="214"/>
      <c r="Q349" s="214"/>
      <c r="R349" s="214"/>
      <c r="S349" s="214"/>
      <c r="T349" s="215"/>
      <c r="AT349" s="216" t="s">
        <v>272</v>
      </c>
      <c r="AU349" s="216" t="s">
        <v>73</v>
      </c>
      <c r="AV349" s="13" t="s">
        <v>73</v>
      </c>
      <c r="AW349" s="13" t="s">
        <v>30</v>
      </c>
      <c r="AX349" s="13" t="s">
        <v>64</v>
      </c>
      <c r="AY349" s="216" t="s">
        <v>263</v>
      </c>
    </row>
    <row r="350" spans="1:65" s="16" customFormat="1">
      <c r="B350" s="248"/>
      <c r="C350" s="249"/>
      <c r="D350" s="207" t="s">
        <v>272</v>
      </c>
      <c r="E350" s="250" t="s">
        <v>1</v>
      </c>
      <c r="F350" s="251" t="s">
        <v>514</v>
      </c>
      <c r="G350" s="249"/>
      <c r="H350" s="250" t="s">
        <v>1</v>
      </c>
      <c r="I350" s="252"/>
      <c r="J350" s="249"/>
      <c r="K350" s="249"/>
      <c r="L350" s="253"/>
      <c r="M350" s="254"/>
      <c r="N350" s="255"/>
      <c r="O350" s="255"/>
      <c r="P350" s="255"/>
      <c r="Q350" s="255"/>
      <c r="R350" s="255"/>
      <c r="S350" s="255"/>
      <c r="T350" s="256"/>
      <c r="AT350" s="257" t="s">
        <v>272</v>
      </c>
      <c r="AU350" s="257" t="s">
        <v>73</v>
      </c>
      <c r="AV350" s="16" t="s">
        <v>71</v>
      </c>
      <c r="AW350" s="16" t="s">
        <v>30</v>
      </c>
      <c r="AX350" s="16" t="s">
        <v>64</v>
      </c>
      <c r="AY350" s="257" t="s">
        <v>263</v>
      </c>
    </row>
    <row r="351" spans="1:65" s="13" customFormat="1">
      <c r="B351" s="205"/>
      <c r="C351" s="206"/>
      <c r="D351" s="207" t="s">
        <v>272</v>
      </c>
      <c r="E351" s="208" t="s">
        <v>1</v>
      </c>
      <c r="F351" s="209" t="s">
        <v>668</v>
      </c>
      <c r="G351" s="206"/>
      <c r="H351" s="210">
        <v>48.253999999999998</v>
      </c>
      <c r="I351" s="211"/>
      <c r="J351" s="206"/>
      <c r="K351" s="206"/>
      <c r="L351" s="212"/>
      <c r="M351" s="213"/>
      <c r="N351" s="214"/>
      <c r="O351" s="214"/>
      <c r="P351" s="214"/>
      <c r="Q351" s="214"/>
      <c r="R351" s="214"/>
      <c r="S351" s="214"/>
      <c r="T351" s="215"/>
      <c r="AT351" s="216" t="s">
        <v>272</v>
      </c>
      <c r="AU351" s="216" t="s">
        <v>73</v>
      </c>
      <c r="AV351" s="13" t="s">
        <v>73</v>
      </c>
      <c r="AW351" s="13" t="s">
        <v>30</v>
      </c>
      <c r="AX351" s="13" t="s">
        <v>64</v>
      </c>
      <c r="AY351" s="216" t="s">
        <v>263</v>
      </c>
    </row>
    <row r="352" spans="1:65" s="16" customFormat="1">
      <c r="B352" s="248"/>
      <c r="C352" s="249"/>
      <c r="D352" s="207" t="s">
        <v>272</v>
      </c>
      <c r="E352" s="250" t="s">
        <v>1</v>
      </c>
      <c r="F352" s="251" t="s">
        <v>516</v>
      </c>
      <c r="G352" s="249"/>
      <c r="H352" s="250" t="s">
        <v>1</v>
      </c>
      <c r="I352" s="252"/>
      <c r="J352" s="249"/>
      <c r="K352" s="249"/>
      <c r="L352" s="253"/>
      <c r="M352" s="254"/>
      <c r="N352" s="255"/>
      <c r="O352" s="255"/>
      <c r="P352" s="255"/>
      <c r="Q352" s="255"/>
      <c r="R352" s="255"/>
      <c r="S352" s="255"/>
      <c r="T352" s="256"/>
      <c r="AT352" s="257" t="s">
        <v>272</v>
      </c>
      <c r="AU352" s="257" t="s">
        <v>73</v>
      </c>
      <c r="AV352" s="16" t="s">
        <v>71</v>
      </c>
      <c r="AW352" s="16" t="s">
        <v>30</v>
      </c>
      <c r="AX352" s="16" t="s">
        <v>64</v>
      </c>
      <c r="AY352" s="257" t="s">
        <v>263</v>
      </c>
    </row>
    <row r="353" spans="1:65" s="13" customFormat="1">
      <c r="B353" s="205"/>
      <c r="C353" s="206"/>
      <c r="D353" s="207" t="s">
        <v>272</v>
      </c>
      <c r="E353" s="208" t="s">
        <v>1</v>
      </c>
      <c r="F353" s="209" t="s">
        <v>669</v>
      </c>
      <c r="G353" s="206"/>
      <c r="H353" s="210">
        <v>67.694000000000003</v>
      </c>
      <c r="I353" s="211"/>
      <c r="J353" s="206"/>
      <c r="K353" s="206"/>
      <c r="L353" s="212"/>
      <c r="M353" s="213"/>
      <c r="N353" s="214"/>
      <c r="O353" s="214"/>
      <c r="P353" s="214"/>
      <c r="Q353" s="214"/>
      <c r="R353" s="214"/>
      <c r="S353" s="214"/>
      <c r="T353" s="215"/>
      <c r="AT353" s="216" t="s">
        <v>272</v>
      </c>
      <c r="AU353" s="216" t="s">
        <v>73</v>
      </c>
      <c r="AV353" s="13" t="s">
        <v>73</v>
      </c>
      <c r="AW353" s="13" t="s">
        <v>30</v>
      </c>
      <c r="AX353" s="13" t="s">
        <v>64</v>
      </c>
      <c r="AY353" s="216" t="s">
        <v>263</v>
      </c>
    </row>
    <row r="354" spans="1:65" s="16" customFormat="1">
      <c r="B354" s="248"/>
      <c r="C354" s="249"/>
      <c r="D354" s="207" t="s">
        <v>272</v>
      </c>
      <c r="E354" s="250" t="s">
        <v>1</v>
      </c>
      <c r="F354" s="251" t="s">
        <v>518</v>
      </c>
      <c r="G354" s="249"/>
      <c r="H354" s="250" t="s">
        <v>1</v>
      </c>
      <c r="I354" s="252"/>
      <c r="J354" s="249"/>
      <c r="K354" s="249"/>
      <c r="L354" s="253"/>
      <c r="M354" s="254"/>
      <c r="N354" s="255"/>
      <c r="O354" s="255"/>
      <c r="P354" s="255"/>
      <c r="Q354" s="255"/>
      <c r="R354" s="255"/>
      <c r="S354" s="255"/>
      <c r="T354" s="256"/>
      <c r="AT354" s="257" t="s">
        <v>272</v>
      </c>
      <c r="AU354" s="257" t="s">
        <v>73</v>
      </c>
      <c r="AV354" s="16" t="s">
        <v>71</v>
      </c>
      <c r="AW354" s="16" t="s">
        <v>30</v>
      </c>
      <c r="AX354" s="16" t="s">
        <v>64</v>
      </c>
      <c r="AY354" s="257" t="s">
        <v>263</v>
      </c>
    </row>
    <row r="355" spans="1:65" s="13" customFormat="1" ht="22.5">
      <c r="B355" s="205"/>
      <c r="C355" s="206"/>
      <c r="D355" s="207" t="s">
        <v>272</v>
      </c>
      <c r="E355" s="208" t="s">
        <v>1</v>
      </c>
      <c r="F355" s="209" t="s">
        <v>670</v>
      </c>
      <c r="G355" s="206"/>
      <c r="H355" s="210">
        <v>627.97400000000005</v>
      </c>
      <c r="I355" s="211"/>
      <c r="J355" s="206"/>
      <c r="K355" s="206"/>
      <c r="L355" s="212"/>
      <c r="M355" s="213"/>
      <c r="N355" s="214"/>
      <c r="O355" s="214"/>
      <c r="P355" s="214"/>
      <c r="Q355" s="214"/>
      <c r="R355" s="214"/>
      <c r="S355" s="214"/>
      <c r="T355" s="215"/>
      <c r="AT355" s="216" t="s">
        <v>272</v>
      </c>
      <c r="AU355" s="216" t="s">
        <v>73</v>
      </c>
      <c r="AV355" s="13" t="s">
        <v>73</v>
      </c>
      <c r="AW355" s="13" t="s">
        <v>30</v>
      </c>
      <c r="AX355" s="13" t="s">
        <v>64</v>
      </c>
      <c r="AY355" s="216" t="s">
        <v>263</v>
      </c>
    </row>
    <row r="356" spans="1:65" s="16" customFormat="1">
      <c r="B356" s="248"/>
      <c r="C356" s="249"/>
      <c r="D356" s="207" t="s">
        <v>272</v>
      </c>
      <c r="E356" s="250" t="s">
        <v>1</v>
      </c>
      <c r="F356" s="251" t="s">
        <v>520</v>
      </c>
      <c r="G356" s="249"/>
      <c r="H356" s="250" t="s">
        <v>1</v>
      </c>
      <c r="I356" s="252"/>
      <c r="J356" s="249"/>
      <c r="K356" s="249"/>
      <c r="L356" s="253"/>
      <c r="M356" s="254"/>
      <c r="N356" s="255"/>
      <c r="O356" s="255"/>
      <c r="P356" s="255"/>
      <c r="Q356" s="255"/>
      <c r="R356" s="255"/>
      <c r="S356" s="255"/>
      <c r="T356" s="256"/>
      <c r="AT356" s="257" t="s">
        <v>272</v>
      </c>
      <c r="AU356" s="257" t="s">
        <v>73</v>
      </c>
      <c r="AV356" s="16" t="s">
        <v>71</v>
      </c>
      <c r="AW356" s="16" t="s">
        <v>30</v>
      </c>
      <c r="AX356" s="16" t="s">
        <v>64</v>
      </c>
      <c r="AY356" s="257" t="s">
        <v>263</v>
      </c>
    </row>
    <row r="357" spans="1:65" s="13" customFormat="1" ht="22.5">
      <c r="B357" s="205"/>
      <c r="C357" s="206"/>
      <c r="D357" s="207" t="s">
        <v>272</v>
      </c>
      <c r="E357" s="208" t="s">
        <v>1</v>
      </c>
      <c r="F357" s="209" t="s">
        <v>671</v>
      </c>
      <c r="G357" s="206"/>
      <c r="H357" s="210">
        <v>201.126</v>
      </c>
      <c r="I357" s="211"/>
      <c r="J357" s="206"/>
      <c r="K357" s="206"/>
      <c r="L357" s="212"/>
      <c r="M357" s="213"/>
      <c r="N357" s="214"/>
      <c r="O357" s="214"/>
      <c r="P357" s="214"/>
      <c r="Q357" s="214"/>
      <c r="R357" s="214"/>
      <c r="S357" s="214"/>
      <c r="T357" s="215"/>
      <c r="AT357" s="216" t="s">
        <v>272</v>
      </c>
      <c r="AU357" s="216" t="s">
        <v>73</v>
      </c>
      <c r="AV357" s="13" t="s">
        <v>73</v>
      </c>
      <c r="AW357" s="13" t="s">
        <v>30</v>
      </c>
      <c r="AX357" s="13" t="s">
        <v>64</v>
      </c>
      <c r="AY357" s="216" t="s">
        <v>263</v>
      </c>
    </row>
    <row r="358" spans="1:65" s="16" customFormat="1">
      <c r="B358" s="248"/>
      <c r="C358" s="249"/>
      <c r="D358" s="207" t="s">
        <v>272</v>
      </c>
      <c r="E358" s="250" t="s">
        <v>1</v>
      </c>
      <c r="F358" s="251" t="s">
        <v>672</v>
      </c>
      <c r="G358" s="249"/>
      <c r="H358" s="250" t="s">
        <v>1</v>
      </c>
      <c r="I358" s="252"/>
      <c r="J358" s="249"/>
      <c r="K358" s="249"/>
      <c r="L358" s="253"/>
      <c r="M358" s="254"/>
      <c r="N358" s="255"/>
      <c r="O358" s="255"/>
      <c r="P358" s="255"/>
      <c r="Q358" s="255"/>
      <c r="R358" s="255"/>
      <c r="S358" s="255"/>
      <c r="T358" s="256"/>
      <c r="AT358" s="257" t="s">
        <v>272</v>
      </c>
      <c r="AU358" s="257" t="s">
        <v>73</v>
      </c>
      <c r="AV358" s="16" t="s">
        <v>71</v>
      </c>
      <c r="AW358" s="16" t="s">
        <v>30</v>
      </c>
      <c r="AX358" s="16" t="s">
        <v>64</v>
      </c>
      <c r="AY358" s="257" t="s">
        <v>263</v>
      </c>
    </row>
    <row r="359" spans="1:65" s="13" customFormat="1">
      <c r="B359" s="205"/>
      <c r="C359" s="206"/>
      <c r="D359" s="207" t="s">
        <v>272</v>
      </c>
      <c r="E359" s="208" t="s">
        <v>1</v>
      </c>
      <c r="F359" s="209" t="s">
        <v>673</v>
      </c>
      <c r="G359" s="206"/>
      <c r="H359" s="210">
        <v>54.674999999999997</v>
      </c>
      <c r="I359" s="211"/>
      <c r="J359" s="206"/>
      <c r="K359" s="206"/>
      <c r="L359" s="212"/>
      <c r="M359" s="213"/>
      <c r="N359" s="214"/>
      <c r="O359" s="214"/>
      <c r="P359" s="214"/>
      <c r="Q359" s="214"/>
      <c r="R359" s="214"/>
      <c r="S359" s="214"/>
      <c r="T359" s="215"/>
      <c r="AT359" s="216" t="s">
        <v>272</v>
      </c>
      <c r="AU359" s="216" t="s">
        <v>73</v>
      </c>
      <c r="AV359" s="13" t="s">
        <v>73</v>
      </c>
      <c r="AW359" s="13" t="s">
        <v>30</v>
      </c>
      <c r="AX359" s="13" t="s">
        <v>64</v>
      </c>
      <c r="AY359" s="216" t="s">
        <v>263</v>
      </c>
    </row>
    <row r="360" spans="1:65" s="16" customFormat="1">
      <c r="B360" s="248"/>
      <c r="C360" s="249"/>
      <c r="D360" s="207" t="s">
        <v>272</v>
      </c>
      <c r="E360" s="250" t="s">
        <v>1</v>
      </c>
      <c r="F360" s="251" t="s">
        <v>525</v>
      </c>
      <c r="G360" s="249"/>
      <c r="H360" s="250" t="s">
        <v>1</v>
      </c>
      <c r="I360" s="252"/>
      <c r="J360" s="249"/>
      <c r="K360" s="249"/>
      <c r="L360" s="253"/>
      <c r="M360" s="254"/>
      <c r="N360" s="255"/>
      <c r="O360" s="255"/>
      <c r="P360" s="255"/>
      <c r="Q360" s="255"/>
      <c r="R360" s="255"/>
      <c r="S360" s="255"/>
      <c r="T360" s="256"/>
      <c r="AT360" s="257" t="s">
        <v>272</v>
      </c>
      <c r="AU360" s="257" t="s">
        <v>73</v>
      </c>
      <c r="AV360" s="16" t="s">
        <v>71</v>
      </c>
      <c r="AW360" s="16" t="s">
        <v>30</v>
      </c>
      <c r="AX360" s="16" t="s">
        <v>64</v>
      </c>
      <c r="AY360" s="257" t="s">
        <v>263</v>
      </c>
    </row>
    <row r="361" spans="1:65" s="13" customFormat="1">
      <c r="B361" s="205"/>
      <c r="C361" s="206"/>
      <c r="D361" s="207" t="s">
        <v>272</v>
      </c>
      <c r="E361" s="208" t="s">
        <v>1</v>
      </c>
      <c r="F361" s="209" t="s">
        <v>674</v>
      </c>
      <c r="G361" s="206"/>
      <c r="H361" s="210">
        <v>49.427999999999997</v>
      </c>
      <c r="I361" s="211"/>
      <c r="J361" s="206"/>
      <c r="K361" s="206"/>
      <c r="L361" s="212"/>
      <c r="M361" s="213"/>
      <c r="N361" s="214"/>
      <c r="O361" s="214"/>
      <c r="P361" s="214"/>
      <c r="Q361" s="214"/>
      <c r="R361" s="214"/>
      <c r="S361" s="214"/>
      <c r="T361" s="215"/>
      <c r="AT361" s="216" t="s">
        <v>272</v>
      </c>
      <c r="AU361" s="216" t="s">
        <v>73</v>
      </c>
      <c r="AV361" s="13" t="s">
        <v>73</v>
      </c>
      <c r="AW361" s="13" t="s">
        <v>30</v>
      </c>
      <c r="AX361" s="13" t="s">
        <v>64</v>
      </c>
      <c r="AY361" s="216" t="s">
        <v>263</v>
      </c>
    </row>
    <row r="362" spans="1:65" s="15" customFormat="1">
      <c r="B362" s="228"/>
      <c r="C362" s="229"/>
      <c r="D362" s="207" t="s">
        <v>272</v>
      </c>
      <c r="E362" s="230" t="s">
        <v>1</v>
      </c>
      <c r="F362" s="231" t="s">
        <v>280</v>
      </c>
      <c r="G362" s="229"/>
      <c r="H362" s="232">
        <v>1650.2260000000001</v>
      </c>
      <c r="I362" s="233"/>
      <c r="J362" s="229"/>
      <c r="K362" s="229"/>
      <c r="L362" s="234"/>
      <c r="M362" s="235"/>
      <c r="N362" s="236"/>
      <c r="O362" s="236"/>
      <c r="P362" s="236"/>
      <c r="Q362" s="236"/>
      <c r="R362" s="236"/>
      <c r="S362" s="236"/>
      <c r="T362" s="237"/>
      <c r="AT362" s="238" t="s">
        <v>272</v>
      </c>
      <c r="AU362" s="238" t="s">
        <v>73</v>
      </c>
      <c r="AV362" s="15" t="s">
        <v>270</v>
      </c>
      <c r="AW362" s="15" t="s">
        <v>30</v>
      </c>
      <c r="AX362" s="15" t="s">
        <v>71</v>
      </c>
      <c r="AY362" s="238" t="s">
        <v>263</v>
      </c>
    </row>
    <row r="363" spans="1:65" s="2" customFormat="1" ht="24.2" customHeight="1">
      <c r="A363" s="35"/>
      <c r="B363" s="36"/>
      <c r="C363" s="191" t="s">
        <v>568</v>
      </c>
      <c r="D363" s="191" t="s">
        <v>266</v>
      </c>
      <c r="E363" s="192" t="s">
        <v>675</v>
      </c>
      <c r="F363" s="193" t="s">
        <v>676</v>
      </c>
      <c r="G363" s="194" t="s">
        <v>300</v>
      </c>
      <c r="H363" s="195">
        <v>527.61699999999996</v>
      </c>
      <c r="I363" s="196"/>
      <c r="J363" s="197">
        <f>ROUND(I363*H363,2)</f>
        <v>0</v>
      </c>
      <c r="K363" s="198"/>
      <c r="L363" s="40"/>
      <c r="M363" s="199" t="s">
        <v>1</v>
      </c>
      <c r="N363" s="200" t="s">
        <v>38</v>
      </c>
      <c r="O363" s="72"/>
      <c r="P363" s="201">
        <f>O363*H363</f>
        <v>0</v>
      </c>
      <c r="Q363" s="201">
        <v>0</v>
      </c>
      <c r="R363" s="201">
        <f>Q363*H363</f>
        <v>0</v>
      </c>
      <c r="S363" s="201">
        <v>0</v>
      </c>
      <c r="T363" s="202">
        <f>S363*H363</f>
        <v>0</v>
      </c>
      <c r="U363" s="35"/>
      <c r="V363" s="35"/>
      <c r="W363" s="35"/>
      <c r="X363" s="35"/>
      <c r="Y363" s="35"/>
      <c r="Z363" s="35"/>
      <c r="AA363" s="35"/>
      <c r="AB363" s="35"/>
      <c r="AC363" s="35"/>
      <c r="AD363" s="35"/>
      <c r="AE363" s="35"/>
      <c r="AR363" s="203" t="s">
        <v>270</v>
      </c>
      <c r="AT363" s="203" t="s">
        <v>266</v>
      </c>
      <c r="AU363" s="203" t="s">
        <v>73</v>
      </c>
      <c r="AY363" s="18" t="s">
        <v>263</v>
      </c>
      <c r="BE363" s="204">
        <f>IF(N363="základní",J363,0)</f>
        <v>0</v>
      </c>
      <c r="BF363" s="204">
        <f>IF(N363="snížená",J363,0)</f>
        <v>0</v>
      </c>
      <c r="BG363" s="204">
        <f>IF(N363="zákl. přenesená",J363,0)</f>
        <v>0</v>
      </c>
      <c r="BH363" s="204">
        <f>IF(N363="sníž. přenesená",J363,0)</f>
        <v>0</v>
      </c>
      <c r="BI363" s="204">
        <f>IF(N363="nulová",J363,0)</f>
        <v>0</v>
      </c>
      <c r="BJ363" s="18" t="s">
        <v>71</v>
      </c>
      <c r="BK363" s="204">
        <f>ROUND(I363*H363,2)</f>
        <v>0</v>
      </c>
      <c r="BL363" s="18" t="s">
        <v>270</v>
      </c>
      <c r="BM363" s="203" t="s">
        <v>677</v>
      </c>
    </row>
    <row r="364" spans="1:65" s="16" customFormat="1">
      <c r="B364" s="248"/>
      <c r="C364" s="249"/>
      <c r="D364" s="207" t="s">
        <v>272</v>
      </c>
      <c r="E364" s="250" t="s">
        <v>1</v>
      </c>
      <c r="F364" s="251" t="s">
        <v>663</v>
      </c>
      <c r="G364" s="249"/>
      <c r="H364" s="250" t="s">
        <v>1</v>
      </c>
      <c r="I364" s="252"/>
      <c r="J364" s="249"/>
      <c r="K364" s="249"/>
      <c r="L364" s="253"/>
      <c r="M364" s="254"/>
      <c r="N364" s="255"/>
      <c r="O364" s="255"/>
      <c r="P364" s="255"/>
      <c r="Q364" s="255"/>
      <c r="R364" s="255"/>
      <c r="S364" s="255"/>
      <c r="T364" s="256"/>
      <c r="AT364" s="257" t="s">
        <v>272</v>
      </c>
      <c r="AU364" s="257" t="s">
        <v>73</v>
      </c>
      <c r="AV364" s="16" t="s">
        <v>71</v>
      </c>
      <c r="AW364" s="16" t="s">
        <v>30</v>
      </c>
      <c r="AX364" s="16" t="s">
        <v>64</v>
      </c>
      <c r="AY364" s="257" t="s">
        <v>263</v>
      </c>
    </row>
    <row r="365" spans="1:65" s="16" customFormat="1">
      <c r="B365" s="248"/>
      <c r="C365" s="249"/>
      <c r="D365" s="207" t="s">
        <v>272</v>
      </c>
      <c r="E365" s="250" t="s">
        <v>1</v>
      </c>
      <c r="F365" s="251" t="s">
        <v>502</v>
      </c>
      <c r="G365" s="249"/>
      <c r="H365" s="250" t="s">
        <v>1</v>
      </c>
      <c r="I365" s="252"/>
      <c r="J365" s="249"/>
      <c r="K365" s="249"/>
      <c r="L365" s="253"/>
      <c r="M365" s="254"/>
      <c r="N365" s="255"/>
      <c r="O365" s="255"/>
      <c r="P365" s="255"/>
      <c r="Q365" s="255"/>
      <c r="R365" s="255"/>
      <c r="S365" s="255"/>
      <c r="T365" s="256"/>
      <c r="AT365" s="257" t="s">
        <v>272</v>
      </c>
      <c r="AU365" s="257" t="s">
        <v>73</v>
      </c>
      <c r="AV365" s="16" t="s">
        <v>71</v>
      </c>
      <c r="AW365" s="16" t="s">
        <v>30</v>
      </c>
      <c r="AX365" s="16" t="s">
        <v>64</v>
      </c>
      <c r="AY365" s="257" t="s">
        <v>263</v>
      </c>
    </row>
    <row r="366" spans="1:65" s="13" customFormat="1">
      <c r="B366" s="205"/>
      <c r="C366" s="206"/>
      <c r="D366" s="207" t="s">
        <v>272</v>
      </c>
      <c r="E366" s="208" t="s">
        <v>1</v>
      </c>
      <c r="F366" s="209" t="s">
        <v>678</v>
      </c>
      <c r="G366" s="206"/>
      <c r="H366" s="210">
        <v>89.497</v>
      </c>
      <c r="I366" s="211"/>
      <c r="J366" s="206"/>
      <c r="K366" s="206"/>
      <c r="L366" s="212"/>
      <c r="M366" s="213"/>
      <c r="N366" s="214"/>
      <c r="O366" s="214"/>
      <c r="P366" s="214"/>
      <c r="Q366" s="214"/>
      <c r="R366" s="214"/>
      <c r="S366" s="214"/>
      <c r="T366" s="215"/>
      <c r="AT366" s="216" t="s">
        <v>272</v>
      </c>
      <c r="AU366" s="216" t="s">
        <v>73</v>
      </c>
      <c r="AV366" s="13" t="s">
        <v>73</v>
      </c>
      <c r="AW366" s="13" t="s">
        <v>30</v>
      </c>
      <c r="AX366" s="13" t="s">
        <v>64</v>
      </c>
      <c r="AY366" s="216" t="s">
        <v>263</v>
      </c>
    </row>
    <row r="367" spans="1:65" s="16" customFormat="1">
      <c r="B367" s="248"/>
      <c r="C367" s="249"/>
      <c r="D367" s="207" t="s">
        <v>272</v>
      </c>
      <c r="E367" s="250" t="s">
        <v>1</v>
      </c>
      <c r="F367" s="251" t="s">
        <v>508</v>
      </c>
      <c r="G367" s="249"/>
      <c r="H367" s="250" t="s">
        <v>1</v>
      </c>
      <c r="I367" s="252"/>
      <c r="J367" s="249"/>
      <c r="K367" s="249"/>
      <c r="L367" s="253"/>
      <c r="M367" s="254"/>
      <c r="N367" s="255"/>
      <c r="O367" s="255"/>
      <c r="P367" s="255"/>
      <c r="Q367" s="255"/>
      <c r="R367" s="255"/>
      <c r="S367" s="255"/>
      <c r="T367" s="256"/>
      <c r="AT367" s="257" t="s">
        <v>272</v>
      </c>
      <c r="AU367" s="257" t="s">
        <v>73</v>
      </c>
      <c r="AV367" s="16" t="s">
        <v>71</v>
      </c>
      <c r="AW367" s="16" t="s">
        <v>30</v>
      </c>
      <c r="AX367" s="16" t="s">
        <v>64</v>
      </c>
      <c r="AY367" s="257" t="s">
        <v>263</v>
      </c>
    </row>
    <row r="368" spans="1:65" s="13" customFormat="1">
      <c r="B368" s="205"/>
      <c r="C368" s="206"/>
      <c r="D368" s="207" t="s">
        <v>272</v>
      </c>
      <c r="E368" s="208" t="s">
        <v>1</v>
      </c>
      <c r="F368" s="209" t="s">
        <v>679</v>
      </c>
      <c r="G368" s="206"/>
      <c r="H368" s="210">
        <v>19.268000000000001</v>
      </c>
      <c r="I368" s="211"/>
      <c r="J368" s="206"/>
      <c r="K368" s="206"/>
      <c r="L368" s="212"/>
      <c r="M368" s="213"/>
      <c r="N368" s="214"/>
      <c r="O368" s="214"/>
      <c r="P368" s="214"/>
      <c r="Q368" s="214"/>
      <c r="R368" s="214"/>
      <c r="S368" s="214"/>
      <c r="T368" s="215"/>
      <c r="AT368" s="216" t="s">
        <v>272</v>
      </c>
      <c r="AU368" s="216" t="s">
        <v>73</v>
      </c>
      <c r="AV368" s="13" t="s">
        <v>73</v>
      </c>
      <c r="AW368" s="13" t="s">
        <v>30</v>
      </c>
      <c r="AX368" s="13" t="s">
        <v>64</v>
      </c>
      <c r="AY368" s="216" t="s">
        <v>263</v>
      </c>
    </row>
    <row r="369" spans="2:51" s="16" customFormat="1">
      <c r="B369" s="248"/>
      <c r="C369" s="249"/>
      <c r="D369" s="207" t="s">
        <v>272</v>
      </c>
      <c r="E369" s="250" t="s">
        <v>1</v>
      </c>
      <c r="F369" s="251" t="s">
        <v>510</v>
      </c>
      <c r="G369" s="249"/>
      <c r="H369" s="250" t="s">
        <v>1</v>
      </c>
      <c r="I369" s="252"/>
      <c r="J369" s="249"/>
      <c r="K369" s="249"/>
      <c r="L369" s="253"/>
      <c r="M369" s="254"/>
      <c r="N369" s="255"/>
      <c r="O369" s="255"/>
      <c r="P369" s="255"/>
      <c r="Q369" s="255"/>
      <c r="R369" s="255"/>
      <c r="S369" s="255"/>
      <c r="T369" s="256"/>
      <c r="AT369" s="257" t="s">
        <v>272</v>
      </c>
      <c r="AU369" s="257" t="s">
        <v>73</v>
      </c>
      <c r="AV369" s="16" t="s">
        <v>71</v>
      </c>
      <c r="AW369" s="16" t="s">
        <v>30</v>
      </c>
      <c r="AX369" s="16" t="s">
        <v>64</v>
      </c>
      <c r="AY369" s="257" t="s">
        <v>263</v>
      </c>
    </row>
    <row r="370" spans="2:51" s="13" customFormat="1">
      <c r="B370" s="205"/>
      <c r="C370" s="206"/>
      <c r="D370" s="207" t="s">
        <v>272</v>
      </c>
      <c r="E370" s="208" t="s">
        <v>1</v>
      </c>
      <c r="F370" s="209" t="s">
        <v>680</v>
      </c>
      <c r="G370" s="206"/>
      <c r="H370" s="210">
        <v>20.395</v>
      </c>
      <c r="I370" s="211"/>
      <c r="J370" s="206"/>
      <c r="K370" s="206"/>
      <c r="L370" s="212"/>
      <c r="M370" s="213"/>
      <c r="N370" s="214"/>
      <c r="O370" s="214"/>
      <c r="P370" s="214"/>
      <c r="Q370" s="214"/>
      <c r="R370" s="214"/>
      <c r="S370" s="214"/>
      <c r="T370" s="215"/>
      <c r="AT370" s="216" t="s">
        <v>272</v>
      </c>
      <c r="AU370" s="216" t="s">
        <v>73</v>
      </c>
      <c r="AV370" s="13" t="s">
        <v>73</v>
      </c>
      <c r="AW370" s="13" t="s">
        <v>30</v>
      </c>
      <c r="AX370" s="13" t="s">
        <v>64</v>
      </c>
      <c r="AY370" s="216" t="s">
        <v>263</v>
      </c>
    </row>
    <row r="371" spans="2:51" s="16" customFormat="1">
      <c r="B371" s="248"/>
      <c r="C371" s="249"/>
      <c r="D371" s="207" t="s">
        <v>272</v>
      </c>
      <c r="E371" s="250" t="s">
        <v>1</v>
      </c>
      <c r="F371" s="251" t="s">
        <v>512</v>
      </c>
      <c r="G371" s="249"/>
      <c r="H371" s="250" t="s">
        <v>1</v>
      </c>
      <c r="I371" s="252"/>
      <c r="J371" s="249"/>
      <c r="K371" s="249"/>
      <c r="L371" s="253"/>
      <c r="M371" s="254"/>
      <c r="N371" s="255"/>
      <c r="O371" s="255"/>
      <c r="P371" s="255"/>
      <c r="Q371" s="255"/>
      <c r="R371" s="255"/>
      <c r="S371" s="255"/>
      <c r="T371" s="256"/>
      <c r="AT371" s="257" t="s">
        <v>272</v>
      </c>
      <c r="AU371" s="257" t="s">
        <v>73</v>
      </c>
      <c r="AV371" s="16" t="s">
        <v>71</v>
      </c>
      <c r="AW371" s="16" t="s">
        <v>30</v>
      </c>
      <c r="AX371" s="16" t="s">
        <v>64</v>
      </c>
      <c r="AY371" s="257" t="s">
        <v>263</v>
      </c>
    </row>
    <row r="372" spans="2:51" s="13" customFormat="1">
      <c r="B372" s="205"/>
      <c r="C372" s="206"/>
      <c r="D372" s="207" t="s">
        <v>272</v>
      </c>
      <c r="E372" s="208" t="s">
        <v>1</v>
      </c>
      <c r="F372" s="209" t="s">
        <v>681</v>
      </c>
      <c r="G372" s="206"/>
      <c r="H372" s="210">
        <v>51.162999999999997</v>
      </c>
      <c r="I372" s="211"/>
      <c r="J372" s="206"/>
      <c r="K372" s="206"/>
      <c r="L372" s="212"/>
      <c r="M372" s="213"/>
      <c r="N372" s="214"/>
      <c r="O372" s="214"/>
      <c r="P372" s="214"/>
      <c r="Q372" s="214"/>
      <c r="R372" s="214"/>
      <c r="S372" s="214"/>
      <c r="T372" s="215"/>
      <c r="AT372" s="216" t="s">
        <v>272</v>
      </c>
      <c r="AU372" s="216" t="s">
        <v>73</v>
      </c>
      <c r="AV372" s="13" t="s">
        <v>73</v>
      </c>
      <c r="AW372" s="13" t="s">
        <v>30</v>
      </c>
      <c r="AX372" s="13" t="s">
        <v>64</v>
      </c>
      <c r="AY372" s="216" t="s">
        <v>263</v>
      </c>
    </row>
    <row r="373" spans="2:51" s="16" customFormat="1">
      <c r="B373" s="248"/>
      <c r="C373" s="249"/>
      <c r="D373" s="207" t="s">
        <v>272</v>
      </c>
      <c r="E373" s="250" t="s">
        <v>1</v>
      </c>
      <c r="F373" s="251" t="s">
        <v>514</v>
      </c>
      <c r="G373" s="249"/>
      <c r="H373" s="250" t="s">
        <v>1</v>
      </c>
      <c r="I373" s="252"/>
      <c r="J373" s="249"/>
      <c r="K373" s="249"/>
      <c r="L373" s="253"/>
      <c r="M373" s="254"/>
      <c r="N373" s="255"/>
      <c r="O373" s="255"/>
      <c r="P373" s="255"/>
      <c r="Q373" s="255"/>
      <c r="R373" s="255"/>
      <c r="S373" s="255"/>
      <c r="T373" s="256"/>
      <c r="AT373" s="257" t="s">
        <v>272</v>
      </c>
      <c r="AU373" s="257" t="s">
        <v>73</v>
      </c>
      <c r="AV373" s="16" t="s">
        <v>71</v>
      </c>
      <c r="AW373" s="16" t="s">
        <v>30</v>
      </c>
      <c r="AX373" s="16" t="s">
        <v>64</v>
      </c>
      <c r="AY373" s="257" t="s">
        <v>263</v>
      </c>
    </row>
    <row r="374" spans="2:51" s="13" customFormat="1">
      <c r="B374" s="205"/>
      <c r="C374" s="206"/>
      <c r="D374" s="207" t="s">
        <v>272</v>
      </c>
      <c r="E374" s="208" t="s">
        <v>1</v>
      </c>
      <c r="F374" s="209" t="s">
        <v>682</v>
      </c>
      <c r="G374" s="206"/>
      <c r="H374" s="210">
        <v>14.476000000000001</v>
      </c>
      <c r="I374" s="211"/>
      <c r="J374" s="206"/>
      <c r="K374" s="206"/>
      <c r="L374" s="212"/>
      <c r="M374" s="213"/>
      <c r="N374" s="214"/>
      <c r="O374" s="214"/>
      <c r="P374" s="214"/>
      <c r="Q374" s="214"/>
      <c r="R374" s="214"/>
      <c r="S374" s="214"/>
      <c r="T374" s="215"/>
      <c r="AT374" s="216" t="s">
        <v>272</v>
      </c>
      <c r="AU374" s="216" t="s">
        <v>73</v>
      </c>
      <c r="AV374" s="13" t="s">
        <v>73</v>
      </c>
      <c r="AW374" s="13" t="s">
        <v>30</v>
      </c>
      <c r="AX374" s="13" t="s">
        <v>64</v>
      </c>
      <c r="AY374" s="216" t="s">
        <v>263</v>
      </c>
    </row>
    <row r="375" spans="2:51" s="16" customFormat="1">
      <c r="B375" s="248"/>
      <c r="C375" s="249"/>
      <c r="D375" s="207" t="s">
        <v>272</v>
      </c>
      <c r="E375" s="250" t="s">
        <v>1</v>
      </c>
      <c r="F375" s="251" t="s">
        <v>516</v>
      </c>
      <c r="G375" s="249"/>
      <c r="H375" s="250" t="s">
        <v>1</v>
      </c>
      <c r="I375" s="252"/>
      <c r="J375" s="249"/>
      <c r="K375" s="249"/>
      <c r="L375" s="253"/>
      <c r="M375" s="254"/>
      <c r="N375" s="255"/>
      <c r="O375" s="255"/>
      <c r="P375" s="255"/>
      <c r="Q375" s="255"/>
      <c r="R375" s="255"/>
      <c r="S375" s="255"/>
      <c r="T375" s="256"/>
      <c r="AT375" s="257" t="s">
        <v>272</v>
      </c>
      <c r="AU375" s="257" t="s">
        <v>73</v>
      </c>
      <c r="AV375" s="16" t="s">
        <v>71</v>
      </c>
      <c r="AW375" s="16" t="s">
        <v>30</v>
      </c>
      <c r="AX375" s="16" t="s">
        <v>64</v>
      </c>
      <c r="AY375" s="257" t="s">
        <v>263</v>
      </c>
    </row>
    <row r="376" spans="2:51" s="13" customFormat="1">
      <c r="B376" s="205"/>
      <c r="C376" s="206"/>
      <c r="D376" s="207" t="s">
        <v>272</v>
      </c>
      <c r="E376" s="208" t="s">
        <v>1</v>
      </c>
      <c r="F376" s="209" t="s">
        <v>683</v>
      </c>
      <c r="G376" s="206"/>
      <c r="H376" s="210">
        <v>20.308</v>
      </c>
      <c r="I376" s="211"/>
      <c r="J376" s="206"/>
      <c r="K376" s="206"/>
      <c r="L376" s="212"/>
      <c r="M376" s="213"/>
      <c r="N376" s="214"/>
      <c r="O376" s="214"/>
      <c r="P376" s="214"/>
      <c r="Q376" s="214"/>
      <c r="R376" s="214"/>
      <c r="S376" s="214"/>
      <c r="T376" s="215"/>
      <c r="AT376" s="216" t="s">
        <v>272</v>
      </c>
      <c r="AU376" s="216" t="s">
        <v>73</v>
      </c>
      <c r="AV376" s="13" t="s">
        <v>73</v>
      </c>
      <c r="AW376" s="13" t="s">
        <v>30</v>
      </c>
      <c r="AX376" s="13" t="s">
        <v>64</v>
      </c>
      <c r="AY376" s="216" t="s">
        <v>263</v>
      </c>
    </row>
    <row r="377" spans="2:51" s="16" customFormat="1">
      <c r="B377" s="248"/>
      <c r="C377" s="249"/>
      <c r="D377" s="207" t="s">
        <v>272</v>
      </c>
      <c r="E377" s="250" t="s">
        <v>1</v>
      </c>
      <c r="F377" s="251" t="s">
        <v>518</v>
      </c>
      <c r="G377" s="249"/>
      <c r="H377" s="250" t="s">
        <v>1</v>
      </c>
      <c r="I377" s="252"/>
      <c r="J377" s="249"/>
      <c r="K377" s="249"/>
      <c r="L377" s="253"/>
      <c r="M377" s="254"/>
      <c r="N377" s="255"/>
      <c r="O377" s="255"/>
      <c r="P377" s="255"/>
      <c r="Q377" s="255"/>
      <c r="R377" s="255"/>
      <c r="S377" s="255"/>
      <c r="T377" s="256"/>
      <c r="AT377" s="257" t="s">
        <v>272</v>
      </c>
      <c r="AU377" s="257" t="s">
        <v>73</v>
      </c>
      <c r="AV377" s="16" t="s">
        <v>71</v>
      </c>
      <c r="AW377" s="16" t="s">
        <v>30</v>
      </c>
      <c r="AX377" s="16" t="s">
        <v>64</v>
      </c>
      <c r="AY377" s="257" t="s">
        <v>263</v>
      </c>
    </row>
    <row r="378" spans="2:51" s="13" customFormat="1" ht="22.5">
      <c r="B378" s="205"/>
      <c r="C378" s="206"/>
      <c r="D378" s="207" t="s">
        <v>272</v>
      </c>
      <c r="E378" s="208" t="s">
        <v>1</v>
      </c>
      <c r="F378" s="209" t="s">
        <v>684</v>
      </c>
      <c r="G378" s="206"/>
      <c r="H378" s="210">
        <v>188.392</v>
      </c>
      <c r="I378" s="211"/>
      <c r="J378" s="206"/>
      <c r="K378" s="206"/>
      <c r="L378" s="212"/>
      <c r="M378" s="213"/>
      <c r="N378" s="214"/>
      <c r="O378" s="214"/>
      <c r="P378" s="214"/>
      <c r="Q378" s="214"/>
      <c r="R378" s="214"/>
      <c r="S378" s="214"/>
      <c r="T378" s="215"/>
      <c r="AT378" s="216" t="s">
        <v>272</v>
      </c>
      <c r="AU378" s="216" t="s">
        <v>73</v>
      </c>
      <c r="AV378" s="13" t="s">
        <v>73</v>
      </c>
      <c r="AW378" s="13" t="s">
        <v>30</v>
      </c>
      <c r="AX378" s="13" t="s">
        <v>64</v>
      </c>
      <c r="AY378" s="216" t="s">
        <v>263</v>
      </c>
    </row>
    <row r="379" spans="2:51" s="16" customFormat="1">
      <c r="B379" s="248"/>
      <c r="C379" s="249"/>
      <c r="D379" s="207" t="s">
        <v>272</v>
      </c>
      <c r="E379" s="250" t="s">
        <v>1</v>
      </c>
      <c r="F379" s="251" t="s">
        <v>520</v>
      </c>
      <c r="G379" s="249"/>
      <c r="H379" s="250" t="s">
        <v>1</v>
      </c>
      <c r="I379" s="252"/>
      <c r="J379" s="249"/>
      <c r="K379" s="249"/>
      <c r="L379" s="253"/>
      <c r="M379" s="254"/>
      <c r="N379" s="255"/>
      <c r="O379" s="255"/>
      <c r="P379" s="255"/>
      <c r="Q379" s="255"/>
      <c r="R379" s="255"/>
      <c r="S379" s="255"/>
      <c r="T379" s="256"/>
      <c r="AT379" s="257" t="s">
        <v>272</v>
      </c>
      <c r="AU379" s="257" t="s">
        <v>73</v>
      </c>
      <c r="AV379" s="16" t="s">
        <v>71</v>
      </c>
      <c r="AW379" s="16" t="s">
        <v>30</v>
      </c>
      <c r="AX379" s="16" t="s">
        <v>64</v>
      </c>
      <c r="AY379" s="257" t="s">
        <v>263</v>
      </c>
    </row>
    <row r="380" spans="2:51" s="13" customFormat="1" ht="22.5">
      <c r="B380" s="205"/>
      <c r="C380" s="206"/>
      <c r="D380" s="207" t="s">
        <v>272</v>
      </c>
      <c r="E380" s="208" t="s">
        <v>1</v>
      </c>
      <c r="F380" s="209" t="s">
        <v>685</v>
      </c>
      <c r="G380" s="206"/>
      <c r="H380" s="210">
        <v>60.338000000000001</v>
      </c>
      <c r="I380" s="211"/>
      <c r="J380" s="206"/>
      <c r="K380" s="206"/>
      <c r="L380" s="212"/>
      <c r="M380" s="213"/>
      <c r="N380" s="214"/>
      <c r="O380" s="214"/>
      <c r="P380" s="214"/>
      <c r="Q380" s="214"/>
      <c r="R380" s="214"/>
      <c r="S380" s="214"/>
      <c r="T380" s="215"/>
      <c r="AT380" s="216" t="s">
        <v>272</v>
      </c>
      <c r="AU380" s="216" t="s">
        <v>73</v>
      </c>
      <c r="AV380" s="13" t="s">
        <v>73</v>
      </c>
      <c r="AW380" s="13" t="s">
        <v>30</v>
      </c>
      <c r="AX380" s="13" t="s">
        <v>64</v>
      </c>
      <c r="AY380" s="216" t="s">
        <v>263</v>
      </c>
    </row>
    <row r="381" spans="2:51" s="16" customFormat="1">
      <c r="B381" s="248"/>
      <c r="C381" s="249"/>
      <c r="D381" s="207" t="s">
        <v>272</v>
      </c>
      <c r="E381" s="250" t="s">
        <v>1</v>
      </c>
      <c r="F381" s="251" t="s">
        <v>672</v>
      </c>
      <c r="G381" s="249"/>
      <c r="H381" s="250" t="s">
        <v>1</v>
      </c>
      <c r="I381" s="252"/>
      <c r="J381" s="249"/>
      <c r="K381" s="249"/>
      <c r="L381" s="253"/>
      <c r="M381" s="254"/>
      <c r="N381" s="255"/>
      <c r="O381" s="255"/>
      <c r="P381" s="255"/>
      <c r="Q381" s="255"/>
      <c r="R381" s="255"/>
      <c r="S381" s="255"/>
      <c r="T381" s="256"/>
      <c r="AT381" s="257" t="s">
        <v>272</v>
      </c>
      <c r="AU381" s="257" t="s">
        <v>73</v>
      </c>
      <c r="AV381" s="16" t="s">
        <v>71</v>
      </c>
      <c r="AW381" s="16" t="s">
        <v>30</v>
      </c>
      <c r="AX381" s="16" t="s">
        <v>64</v>
      </c>
      <c r="AY381" s="257" t="s">
        <v>263</v>
      </c>
    </row>
    <row r="382" spans="2:51" s="13" customFormat="1">
      <c r="B382" s="205"/>
      <c r="C382" s="206"/>
      <c r="D382" s="207" t="s">
        <v>272</v>
      </c>
      <c r="E382" s="208" t="s">
        <v>1</v>
      </c>
      <c r="F382" s="209" t="s">
        <v>686</v>
      </c>
      <c r="G382" s="206"/>
      <c r="H382" s="210">
        <v>16.402999999999999</v>
      </c>
      <c r="I382" s="211"/>
      <c r="J382" s="206"/>
      <c r="K382" s="206"/>
      <c r="L382" s="212"/>
      <c r="M382" s="213"/>
      <c r="N382" s="214"/>
      <c r="O382" s="214"/>
      <c r="P382" s="214"/>
      <c r="Q382" s="214"/>
      <c r="R382" s="214"/>
      <c r="S382" s="214"/>
      <c r="T382" s="215"/>
      <c r="AT382" s="216" t="s">
        <v>272</v>
      </c>
      <c r="AU382" s="216" t="s">
        <v>73</v>
      </c>
      <c r="AV382" s="13" t="s">
        <v>73</v>
      </c>
      <c r="AW382" s="13" t="s">
        <v>30</v>
      </c>
      <c r="AX382" s="13" t="s">
        <v>64</v>
      </c>
      <c r="AY382" s="216" t="s">
        <v>263</v>
      </c>
    </row>
    <row r="383" spans="2:51" s="16" customFormat="1">
      <c r="B383" s="248"/>
      <c r="C383" s="249"/>
      <c r="D383" s="207" t="s">
        <v>272</v>
      </c>
      <c r="E383" s="250" t="s">
        <v>1</v>
      </c>
      <c r="F383" s="251" t="s">
        <v>525</v>
      </c>
      <c r="G383" s="249"/>
      <c r="H383" s="250" t="s">
        <v>1</v>
      </c>
      <c r="I383" s="252"/>
      <c r="J383" s="249"/>
      <c r="K383" s="249"/>
      <c r="L383" s="253"/>
      <c r="M383" s="254"/>
      <c r="N383" s="255"/>
      <c r="O383" s="255"/>
      <c r="P383" s="255"/>
      <c r="Q383" s="255"/>
      <c r="R383" s="255"/>
      <c r="S383" s="255"/>
      <c r="T383" s="256"/>
      <c r="AT383" s="257" t="s">
        <v>272</v>
      </c>
      <c r="AU383" s="257" t="s">
        <v>73</v>
      </c>
      <c r="AV383" s="16" t="s">
        <v>71</v>
      </c>
      <c r="AW383" s="16" t="s">
        <v>30</v>
      </c>
      <c r="AX383" s="16" t="s">
        <v>64</v>
      </c>
      <c r="AY383" s="257" t="s">
        <v>263</v>
      </c>
    </row>
    <row r="384" spans="2:51" s="13" customFormat="1">
      <c r="B384" s="205"/>
      <c r="C384" s="206"/>
      <c r="D384" s="207" t="s">
        <v>272</v>
      </c>
      <c r="E384" s="208" t="s">
        <v>1</v>
      </c>
      <c r="F384" s="209" t="s">
        <v>687</v>
      </c>
      <c r="G384" s="206"/>
      <c r="H384" s="210">
        <v>14.827999999999999</v>
      </c>
      <c r="I384" s="211"/>
      <c r="J384" s="206"/>
      <c r="K384" s="206"/>
      <c r="L384" s="212"/>
      <c r="M384" s="213"/>
      <c r="N384" s="214"/>
      <c r="O384" s="214"/>
      <c r="P384" s="214"/>
      <c r="Q384" s="214"/>
      <c r="R384" s="214"/>
      <c r="S384" s="214"/>
      <c r="T384" s="215"/>
      <c r="AT384" s="216" t="s">
        <v>272</v>
      </c>
      <c r="AU384" s="216" t="s">
        <v>73</v>
      </c>
      <c r="AV384" s="13" t="s">
        <v>73</v>
      </c>
      <c r="AW384" s="13" t="s">
        <v>30</v>
      </c>
      <c r="AX384" s="13" t="s">
        <v>64</v>
      </c>
      <c r="AY384" s="216" t="s">
        <v>263</v>
      </c>
    </row>
    <row r="385" spans="1:65" s="16" customFormat="1">
      <c r="B385" s="248"/>
      <c r="C385" s="249"/>
      <c r="D385" s="207" t="s">
        <v>272</v>
      </c>
      <c r="E385" s="250" t="s">
        <v>1</v>
      </c>
      <c r="F385" s="251" t="s">
        <v>688</v>
      </c>
      <c r="G385" s="249"/>
      <c r="H385" s="250" t="s">
        <v>1</v>
      </c>
      <c r="I385" s="252"/>
      <c r="J385" s="249"/>
      <c r="K385" s="249"/>
      <c r="L385" s="253"/>
      <c r="M385" s="254"/>
      <c r="N385" s="255"/>
      <c r="O385" s="255"/>
      <c r="P385" s="255"/>
      <c r="Q385" s="255"/>
      <c r="R385" s="255"/>
      <c r="S385" s="255"/>
      <c r="T385" s="256"/>
      <c r="AT385" s="257" t="s">
        <v>272</v>
      </c>
      <c r="AU385" s="257" t="s">
        <v>73</v>
      </c>
      <c r="AV385" s="16" t="s">
        <v>71</v>
      </c>
      <c r="AW385" s="16" t="s">
        <v>30</v>
      </c>
      <c r="AX385" s="16" t="s">
        <v>64</v>
      </c>
      <c r="AY385" s="257" t="s">
        <v>263</v>
      </c>
    </row>
    <row r="386" spans="1:65" s="13" customFormat="1">
      <c r="B386" s="205"/>
      <c r="C386" s="206"/>
      <c r="D386" s="207" t="s">
        <v>272</v>
      </c>
      <c r="E386" s="208" t="s">
        <v>1</v>
      </c>
      <c r="F386" s="209" t="s">
        <v>689</v>
      </c>
      <c r="G386" s="206"/>
      <c r="H386" s="210">
        <v>23.085000000000001</v>
      </c>
      <c r="I386" s="211"/>
      <c r="J386" s="206"/>
      <c r="K386" s="206"/>
      <c r="L386" s="212"/>
      <c r="M386" s="213"/>
      <c r="N386" s="214"/>
      <c r="O386" s="214"/>
      <c r="P386" s="214"/>
      <c r="Q386" s="214"/>
      <c r="R386" s="214"/>
      <c r="S386" s="214"/>
      <c r="T386" s="215"/>
      <c r="AT386" s="216" t="s">
        <v>272</v>
      </c>
      <c r="AU386" s="216" t="s">
        <v>73</v>
      </c>
      <c r="AV386" s="13" t="s">
        <v>73</v>
      </c>
      <c r="AW386" s="13" t="s">
        <v>30</v>
      </c>
      <c r="AX386" s="13" t="s">
        <v>64</v>
      </c>
      <c r="AY386" s="216" t="s">
        <v>263</v>
      </c>
    </row>
    <row r="387" spans="1:65" s="14" customFormat="1">
      <c r="B387" s="217"/>
      <c r="C387" s="218"/>
      <c r="D387" s="207" t="s">
        <v>272</v>
      </c>
      <c r="E387" s="219" t="s">
        <v>1</v>
      </c>
      <c r="F387" s="220" t="s">
        <v>275</v>
      </c>
      <c r="G387" s="218"/>
      <c r="H387" s="221">
        <v>518.15300000000002</v>
      </c>
      <c r="I387" s="222"/>
      <c r="J387" s="218"/>
      <c r="K387" s="218"/>
      <c r="L387" s="223"/>
      <c r="M387" s="224"/>
      <c r="N387" s="225"/>
      <c r="O387" s="225"/>
      <c r="P387" s="225"/>
      <c r="Q387" s="225"/>
      <c r="R387" s="225"/>
      <c r="S387" s="225"/>
      <c r="T387" s="226"/>
      <c r="AT387" s="227" t="s">
        <v>272</v>
      </c>
      <c r="AU387" s="227" t="s">
        <v>73</v>
      </c>
      <c r="AV387" s="14" t="s">
        <v>276</v>
      </c>
      <c r="AW387" s="14" t="s">
        <v>30</v>
      </c>
      <c r="AX387" s="14" t="s">
        <v>64</v>
      </c>
      <c r="AY387" s="227" t="s">
        <v>263</v>
      </c>
    </row>
    <row r="388" spans="1:65" s="16" customFormat="1">
      <c r="B388" s="248"/>
      <c r="C388" s="249"/>
      <c r="D388" s="207" t="s">
        <v>272</v>
      </c>
      <c r="E388" s="250" t="s">
        <v>1</v>
      </c>
      <c r="F388" s="251" t="s">
        <v>690</v>
      </c>
      <c r="G388" s="249"/>
      <c r="H388" s="250" t="s">
        <v>1</v>
      </c>
      <c r="I388" s="252"/>
      <c r="J388" s="249"/>
      <c r="K388" s="249"/>
      <c r="L388" s="253"/>
      <c r="M388" s="254"/>
      <c r="N388" s="255"/>
      <c r="O388" s="255"/>
      <c r="P388" s="255"/>
      <c r="Q388" s="255"/>
      <c r="R388" s="255"/>
      <c r="S388" s="255"/>
      <c r="T388" s="256"/>
      <c r="AT388" s="257" t="s">
        <v>272</v>
      </c>
      <c r="AU388" s="257" t="s">
        <v>73</v>
      </c>
      <c r="AV388" s="16" t="s">
        <v>71</v>
      </c>
      <c r="AW388" s="16" t="s">
        <v>30</v>
      </c>
      <c r="AX388" s="16" t="s">
        <v>64</v>
      </c>
      <c r="AY388" s="257" t="s">
        <v>263</v>
      </c>
    </row>
    <row r="389" spans="1:65" s="13" customFormat="1">
      <c r="B389" s="205"/>
      <c r="C389" s="206"/>
      <c r="D389" s="207" t="s">
        <v>272</v>
      </c>
      <c r="E389" s="208" t="s">
        <v>1</v>
      </c>
      <c r="F389" s="209" t="s">
        <v>691</v>
      </c>
      <c r="G389" s="206"/>
      <c r="H389" s="210">
        <v>6.944</v>
      </c>
      <c r="I389" s="211"/>
      <c r="J389" s="206"/>
      <c r="K389" s="206"/>
      <c r="L389" s="212"/>
      <c r="M389" s="213"/>
      <c r="N389" s="214"/>
      <c r="O389" s="214"/>
      <c r="P389" s="214"/>
      <c r="Q389" s="214"/>
      <c r="R389" s="214"/>
      <c r="S389" s="214"/>
      <c r="T389" s="215"/>
      <c r="AT389" s="216" t="s">
        <v>272</v>
      </c>
      <c r="AU389" s="216" t="s">
        <v>73</v>
      </c>
      <c r="AV389" s="13" t="s">
        <v>73</v>
      </c>
      <c r="AW389" s="13" t="s">
        <v>30</v>
      </c>
      <c r="AX389" s="13" t="s">
        <v>64</v>
      </c>
      <c r="AY389" s="216" t="s">
        <v>263</v>
      </c>
    </row>
    <row r="390" spans="1:65" s="16" customFormat="1">
      <c r="B390" s="248"/>
      <c r="C390" s="249"/>
      <c r="D390" s="207" t="s">
        <v>272</v>
      </c>
      <c r="E390" s="250" t="s">
        <v>1</v>
      </c>
      <c r="F390" s="251" t="s">
        <v>692</v>
      </c>
      <c r="G390" s="249"/>
      <c r="H390" s="250" t="s">
        <v>1</v>
      </c>
      <c r="I390" s="252"/>
      <c r="J390" s="249"/>
      <c r="K390" s="249"/>
      <c r="L390" s="253"/>
      <c r="M390" s="254"/>
      <c r="N390" s="255"/>
      <c r="O390" s="255"/>
      <c r="P390" s="255"/>
      <c r="Q390" s="255"/>
      <c r="R390" s="255"/>
      <c r="S390" s="255"/>
      <c r="T390" s="256"/>
      <c r="AT390" s="257" t="s">
        <v>272</v>
      </c>
      <c r="AU390" s="257" t="s">
        <v>73</v>
      </c>
      <c r="AV390" s="16" t="s">
        <v>71</v>
      </c>
      <c r="AW390" s="16" t="s">
        <v>30</v>
      </c>
      <c r="AX390" s="16" t="s">
        <v>64</v>
      </c>
      <c r="AY390" s="257" t="s">
        <v>263</v>
      </c>
    </row>
    <row r="391" spans="1:65" s="13" customFormat="1">
      <c r="B391" s="205"/>
      <c r="C391" s="206"/>
      <c r="D391" s="207" t="s">
        <v>272</v>
      </c>
      <c r="E391" s="208" t="s">
        <v>1</v>
      </c>
      <c r="F391" s="209" t="s">
        <v>693</v>
      </c>
      <c r="G391" s="206"/>
      <c r="H391" s="210">
        <v>2.52</v>
      </c>
      <c r="I391" s="211"/>
      <c r="J391" s="206"/>
      <c r="K391" s="206"/>
      <c r="L391" s="212"/>
      <c r="M391" s="213"/>
      <c r="N391" s="214"/>
      <c r="O391" s="214"/>
      <c r="P391" s="214"/>
      <c r="Q391" s="214"/>
      <c r="R391" s="214"/>
      <c r="S391" s="214"/>
      <c r="T391" s="215"/>
      <c r="AT391" s="216" t="s">
        <v>272</v>
      </c>
      <c r="AU391" s="216" t="s">
        <v>73</v>
      </c>
      <c r="AV391" s="13" t="s">
        <v>73</v>
      </c>
      <c r="AW391" s="13" t="s">
        <v>30</v>
      </c>
      <c r="AX391" s="13" t="s">
        <v>64</v>
      </c>
      <c r="AY391" s="216" t="s">
        <v>263</v>
      </c>
    </row>
    <row r="392" spans="1:65" s="14" customFormat="1">
      <c r="B392" s="217"/>
      <c r="C392" s="218"/>
      <c r="D392" s="207" t="s">
        <v>272</v>
      </c>
      <c r="E392" s="219" t="s">
        <v>1</v>
      </c>
      <c r="F392" s="220" t="s">
        <v>275</v>
      </c>
      <c r="G392" s="218"/>
      <c r="H392" s="221">
        <v>9.4640000000000004</v>
      </c>
      <c r="I392" s="222"/>
      <c r="J392" s="218"/>
      <c r="K392" s="218"/>
      <c r="L392" s="223"/>
      <c r="M392" s="224"/>
      <c r="N392" s="225"/>
      <c r="O392" s="225"/>
      <c r="P392" s="225"/>
      <c r="Q392" s="225"/>
      <c r="R392" s="225"/>
      <c r="S392" s="225"/>
      <c r="T392" s="226"/>
      <c r="AT392" s="227" t="s">
        <v>272</v>
      </c>
      <c r="AU392" s="227" t="s">
        <v>73</v>
      </c>
      <c r="AV392" s="14" t="s">
        <v>276</v>
      </c>
      <c r="AW392" s="14" t="s">
        <v>30</v>
      </c>
      <c r="AX392" s="14" t="s">
        <v>64</v>
      </c>
      <c r="AY392" s="227" t="s">
        <v>263</v>
      </c>
    </row>
    <row r="393" spans="1:65" s="15" customFormat="1">
      <c r="B393" s="228"/>
      <c r="C393" s="229"/>
      <c r="D393" s="207" t="s">
        <v>272</v>
      </c>
      <c r="E393" s="230" t="s">
        <v>1</v>
      </c>
      <c r="F393" s="231" t="s">
        <v>280</v>
      </c>
      <c r="G393" s="229"/>
      <c r="H393" s="232">
        <v>527.61699999999996</v>
      </c>
      <c r="I393" s="233"/>
      <c r="J393" s="229"/>
      <c r="K393" s="229"/>
      <c r="L393" s="234"/>
      <c r="M393" s="235"/>
      <c r="N393" s="236"/>
      <c r="O393" s="236"/>
      <c r="P393" s="236"/>
      <c r="Q393" s="236"/>
      <c r="R393" s="236"/>
      <c r="S393" s="236"/>
      <c r="T393" s="237"/>
      <c r="AT393" s="238" t="s">
        <v>272</v>
      </c>
      <c r="AU393" s="238" t="s">
        <v>73</v>
      </c>
      <c r="AV393" s="15" t="s">
        <v>270</v>
      </c>
      <c r="AW393" s="15" t="s">
        <v>30</v>
      </c>
      <c r="AX393" s="15" t="s">
        <v>71</v>
      </c>
      <c r="AY393" s="238" t="s">
        <v>263</v>
      </c>
    </row>
    <row r="394" spans="1:65" s="2" customFormat="1" ht="16.5" customHeight="1">
      <c r="A394" s="35"/>
      <c r="B394" s="36"/>
      <c r="C394" s="191" t="s">
        <v>694</v>
      </c>
      <c r="D394" s="191" t="s">
        <v>266</v>
      </c>
      <c r="E394" s="192" t="s">
        <v>695</v>
      </c>
      <c r="F394" s="193" t="s">
        <v>696</v>
      </c>
      <c r="G394" s="194" t="s">
        <v>269</v>
      </c>
      <c r="H394" s="195">
        <v>3347.7719999999999</v>
      </c>
      <c r="I394" s="196"/>
      <c r="J394" s="197">
        <f>ROUND(I394*H394,2)</f>
        <v>0</v>
      </c>
      <c r="K394" s="198"/>
      <c r="L394" s="40"/>
      <c r="M394" s="199" t="s">
        <v>1</v>
      </c>
      <c r="N394" s="200" t="s">
        <v>38</v>
      </c>
      <c r="O394" s="72"/>
      <c r="P394" s="201">
        <f>O394*H394</f>
        <v>0</v>
      </c>
      <c r="Q394" s="201">
        <v>0</v>
      </c>
      <c r="R394" s="201">
        <f>Q394*H394</f>
        <v>0</v>
      </c>
      <c r="S394" s="201">
        <v>0</v>
      </c>
      <c r="T394" s="202">
        <f>S394*H394</f>
        <v>0</v>
      </c>
      <c r="U394" s="35"/>
      <c r="V394" s="35"/>
      <c r="W394" s="35"/>
      <c r="X394" s="35"/>
      <c r="Y394" s="35"/>
      <c r="Z394" s="35"/>
      <c r="AA394" s="35"/>
      <c r="AB394" s="35"/>
      <c r="AC394" s="35"/>
      <c r="AD394" s="35"/>
      <c r="AE394" s="35"/>
      <c r="AR394" s="203" t="s">
        <v>270</v>
      </c>
      <c r="AT394" s="203" t="s">
        <v>266</v>
      </c>
      <c r="AU394" s="203" t="s">
        <v>73</v>
      </c>
      <c r="AY394" s="18" t="s">
        <v>263</v>
      </c>
      <c r="BE394" s="204">
        <f>IF(N394="základní",J394,0)</f>
        <v>0</v>
      </c>
      <c r="BF394" s="204">
        <f>IF(N394="snížená",J394,0)</f>
        <v>0</v>
      </c>
      <c r="BG394" s="204">
        <f>IF(N394="zákl. přenesená",J394,0)</f>
        <v>0</v>
      </c>
      <c r="BH394" s="204">
        <f>IF(N394="sníž. přenesená",J394,0)</f>
        <v>0</v>
      </c>
      <c r="BI394" s="204">
        <f>IF(N394="nulová",J394,0)</f>
        <v>0</v>
      </c>
      <c r="BJ394" s="18" t="s">
        <v>71</v>
      </c>
      <c r="BK394" s="204">
        <f>ROUND(I394*H394,2)</f>
        <v>0</v>
      </c>
      <c r="BL394" s="18" t="s">
        <v>270</v>
      </c>
      <c r="BM394" s="203" t="s">
        <v>697</v>
      </c>
    </row>
    <row r="395" spans="1:65" s="2" customFormat="1" ht="21.75" customHeight="1">
      <c r="A395" s="35"/>
      <c r="B395" s="36"/>
      <c r="C395" s="191" t="s">
        <v>573</v>
      </c>
      <c r="D395" s="191" t="s">
        <v>266</v>
      </c>
      <c r="E395" s="192" t="s">
        <v>698</v>
      </c>
      <c r="F395" s="193" t="s">
        <v>699</v>
      </c>
      <c r="G395" s="194" t="s">
        <v>269</v>
      </c>
      <c r="H395" s="195">
        <v>3347.7719999999999</v>
      </c>
      <c r="I395" s="196"/>
      <c r="J395" s="197">
        <f>ROUND(I395*H395,2)</f>
        <v>0</v>
      </c>
      <c r="K395" s="198"/>
      <c r="L395" s="40"/>
      <c r="M395" s="199" t="s">
        <v>1</v>
      </c>
      <c r="N395" s="200" t="s">
        <v>38</v>
      </c>
      <c r="O395" s="72"/>
      <c r="P395" s="201">
        <f>O395*H395</f>
        <v>0</v>
      </c>
      <c r="Q395" s="201">
        <v>0</v>
      </c>
      <c r="R395" s="201">
        <f>Q395*H395</f>
        <v>0</v>
      </c>
      <c r="S395" s="201">
        <v>0</v>
      </c>
      <c r="T395" s="202">
        <f>S395*H395</f>
        <v>0</v>
      </c>
      <c r="U395" s="35"/>
      <c r="V395" s="35"/>
      <c r="W395" s="35"/>
      <c r="X395" s="35"/>
      <c r="Y395" s="35"/>
      <c r="Z395" s="35"/>
      <c r="AA395" s="35"/>
      <c r="AB395" s="35"/>
      <c r="AC395" s="35"/>
      <c r="AD395" s="35"/>
      <c r="AE395" s="35"/>
      <c r="AR395" s="203" t="s">
        <v>270</v>
      </c>
      <c r="AT395" s="203" t="s">
        <v>266</v>
      </c>
      <c r="AU395" s="203" t="s">
        <v>73</v>
      </c>
      <c r="AY395" s="18" t="s">
        <v>263</v>
      </c>
      <c r="BE395" s="204">
        <f>IF(N395="základní",J395,0)</f>
        <v>0</v>
      </c>
      <c r="BF395" s="204">
        <f>IF(N395="snížená",J395,0)</f>
        <v>0</v>
      </c>
      <c r="BG395" s="204">
        <f>IF(N395="zákl. přenesená",J395,0)</f>
        <v>0</v>
      </c>
      <c r="BH395" s="204">
        <f>IF(N395="sníž. přenesená",J395,0)</f>
        <v>0</v>
      </c>
      <c r="BI395" s="204">
        <f>IF(N395="nulová",J395,0)</f>
        <v>0</v>
      </c>
      <c r="BJ395" s="18" t="s">
        <v>71</v>
      </c>
      <c r="BK395" s="204">
        <f>ROUND(I395*H395,2)</f>
        <v>0</v>
      </c>
      <c r="BL395" s="18" t="s">
        <v>270</v>
      </c>
      <c r="BM395" s="203" t="s">
        <v>700</v>
      </c>
    </row>
    <row r="396" spans="1:65" s="2" customFormat="1" ht="21.75" customHeight="1">
      <c r="A396" s="35"/>
      <c r="B396" s="36"/>
      <c r="C396" s="191" t="s">
        <v>701</v>
      </c>
      <c r="D396" s="191" t="s">
        <v>266</v>
      </c>
      <c r="E396" s="192" t="s">
        <v>702</v>
      </c>
      <c r="F396" s="193" t="s">
        <v>703</v>
      </c>
      <c r="G396" s="194" t="s">
        <v>307</v>
      </c>
      <c r="H396" s="195">
        <v>11.69</v>
      </c>
      <c r="I396" s="196"/>
      <c r="J396" s="197">
        <f>ROUND(I396*H396,2)</f>
        <v>0</v>
      </c>
      <c r="K396" s="198"/>
      <c r="L396" s="40"/>
      <c r="M396" s="199" t="s">
        <v>1</v>
      </c>
      <c r="N396" s="200" t="s">
        <v>38</v>
      </c>
      <c r="O396" s="72"/>
      <c r="P396" s="201">
        <f>O396*H396</f>
        <v>0</v>
      </c>
      <c r="Q396" s="201">
        <v>0</v>
      </c>
      <c r="R396" s="201">
        <f>Q396*H396</f>
        <v>0</v>
      </c>
      <c r="S396" s="201">
        <v>0</v>
      </c>
      <c r="T396" s="202">
        <f>S396*H396</f>
        <v>0</v>
      </c>
      <c r="U396" s="35"/>
      <c r="V396" s="35"/>
      <c r="W396" s="35"/>
      <c r="X396" s="35"/>
      <c r="Y396" s="35"/>
      <c r="Z396" s="35"/>
      <c r="AA396" s="35"/>
      <c r="AB396" s="35"/>
      <c r="AC396" s="35"/>
      <c r="AD396" s="35"/>
      <c r="AE396" s="35"/>
      <c r="AR396" s="203" t="s">
        <v>270</v>
      </c>
      <c r="AT396" s="203" t="s">
        <v>266</v>
      </c>
      <c r="AU396" s="203" t="s">
        <v>73</v>
      </c>
      <c r="AY396" s="18" t="s">
        <v>263</v>
      </c>
      <c r="BE396" s="204">
        <f>IF(N396="základní",J396,0)</f>
        <v>0</v>
      </c>
      <c r="BF396" s="204">
        <f>IF(N396="snížená",J396,0)</f>
        <v>0</v>
      </c>
      <c r="BG396" s="204">
        <f>IF(N396="zákl. přenesená",J396,0)</f>
        <v>0</v>
      </c>
      <c r="BH396" s="204">
        <f>IF(N396="sníž. přenesená",J396,0)</f>
        <v>0</v>
      </c>
      <c r="BI396" s="204">
        <f>IF(N396="nulová",J396,0)</f>
        <v>0</v>
      </c>
      <c r="BJ396" s="18" t="s">
        <v>71</v>
      </c>
      <c r="BK396" s="204">
        <f>ROUND(I396*H396,2)</f>
        <v>0</v>
      </c>
      <c r="BL396" s="18" t="s">
        <v>270</v>
      </c>
      <c r="BM396" s="203" t="s">
        <v>704</v>
      </c>
    </row>
    <row r="397" spans="1:65" s="12" customFormat="1" ht="22.9" customHeight="1">
      <c r="B397" s="175"/>
      <c r="C397" s="176"/>
      <c r="D397" s="177" t="s">
        <v>63</v>
      </c>
      <c r="E397" s="189" t="s">
        <v>276</v>
      </c>
      <c r="F397" s="189" t="s">
        <v>705</v>
      </c>
      <c r="G397" s="176"/>
      <c r="H397" s="176"/>
      <c r="I397" s="179"/>
      <c r="J397" s="190">
        <f>BK397</f>
        <v>0</v>
      </c>
      <c r="K397" s="176"/>
      <c r="L397" s="181"/>
      <c r="M397" s="182"/>
      <c r="N397" s="183"/>
      <c r="O397" s="183"/>
      <c r="P397" s="184">
        <f>SUM(P398:P504)</f>
        <v>0</v>
      </c>
      <c r="Q397" s="183"/>
      <c r="R397" s="184">
        <f>SUM(R398:R504)</f>
        <v>0</v>
      </c>
      <c r="S397" s="183"/>
      <c r="T397" s="185">
        <f>SUM(T398:T504)</f>
        <v>0</v>
      </c>
      <c r="AR397" s="186" t="s">
        <v>71</v>
      </c>
      <c r="AT397" s="187" t="s">
        <v>63</v>
      </c>
      <c r="AU397" s="187" t="s">
        <v>71</v>
      </c>
      <c r="AY397" s="186" t="s">
        <v>263</v>
      </c>
      <c r="BK397" s="188">
        <f>SUM(BK398:BK504)</f>
        <v>0</v>
      </c>
    </row>
    <row r="398" spans="1:65" s="2" customFormat="1" ht="24.2" customHeight="1">
      <c r="A398" s="35"/>
      <c r="B398" s="36"/>
      <c r="C398" s="191" t="s">
        <v>579</v>
      </c>
      <c r="D398" s="191" t="s">
        <v>266</v>
      </c>
      <c r="E398" s="192" t="s">
        <v>706</v>
      </c>
      <c r="F398" s="193" t="s">
        <v>707</v>
      </c>
      <c r="G398" s="194" t="s">
        <v>269</v>
      </c>
      <c r="H398" s="195">
        <v>382.38799999999998</v>
      </c>
      <c r="I398" s="196"/>
      <c r="J398" s="197">
        <f>ROUND(I398*H398,2)</f>
        <v>0</v>
      </c>
      <c r="K398" s="198"/>
      <c r="L398" s="40"/>
      <c r="M398" s="199" t="s">
        <v>1</v>
      </c>
      <c r="N398" s="200" t="s">
        <v>38</v>
      </c>
      <c r="O398" s="72"/>
      <c r="P398" s="201">
        <f>O398*H398</f>
        <v>0</v>
      </c>
      <c r="Q398" s="201">
        <v>0</v>
      </c>
      <c r="R398" s="201">
        <f>Q398*H398</f>
        <v>0</v>
      </c>
      <c r="S398" s="201">
        <v>0</v>
      </c>
      <c r="T398" s="202">
        <f>S398*H398</f>
        <v>0</v>
      </c>
      <c r="U398" s="35"/>
      <c r="V398" s="35"/>
      <c r="W398" s="35"/>
      <c r="X398" s="35"/>
      <c r="Y398" s="35"/>
      <c r="Z398" s="35"/>
      <c r="AA398" s="35"/>
      <c r="AB398" s="35"/>
      <c r="AC398" s="35"/>
      <c r="AD398" s="35"/>
      <c r="AE398" s="35"/>
      <c r="AR398" s="203" t="s">
        <v>270</v>
      </c>
      <c r="AT398" s="203" t="s">
        <v>266</v>
      </c>
      <c r="AU398" s="203" t="s">
        <v>73</v>
      </c>
      <c r="AY398" s="18" t="s">
        <v>263</v>
      </c>
      <c r="BE398" s="204">
        <f>IF(N398="základní",J398,0)</f>
        <v>0</v>
      </c>
      <c r="BF398" s="204">
        <f>IF(N398="snížená",J398,0)</f>
        <v>0</v>
      </c>
      <c r="BG398" s="204">
        <f>IF(N398="zákl. přenesená",J398,0)</f>
        <v>0</v>
      </c>
      <c r="BH398" s="204">
        <f>IF(N398="sníž. přenesená",J398,0)</f>
        <v>0</v>
      </c>
      <c r="BI398" s="204">
        <f>IF(N398="nulová",J398,0)</f>
        <v>0</v>
      </c>
      <c r="BJ398" s="18" t="s">
        <v>71</v>
      </c>
      <c r="BK398" s="204">
        <f>ROUND(I398*H398,2)</f>
        <v>0</v>
      </c>
      <c r="BL398" s="18" t="s">
        <v>270</v>
      </c>
      <c r="BM398" s="203" t="s">
        <v>708</v>
      </c>
    </row>
    <row r="399" spans="1:65" s="16" customFormat="1">
      <c r="B399" s="248"/>
      <c r="C399" s="249"/>
      <c r="D399" s="207" t="s">
        <v>272</v>
      </c>
      <c r="E399" s="250" t="s">
        <v>1</v>
      </c>
      <c r="F399" s="251" t="s">
        <v>709</v>
      </c>
      <c r="G399" s="249"/>
      <c r="H399" s="250" t="s">
        <v>1</v>
      </c>
      <c r="I399" s="252"/>
      <c r="J399" s="249"/>
      <c r="K399" s="249"/>
      <c r="L399" s="253"/>
      <c r="M399" s="254"/>
      <c r="N399" s="255"/>
      <c r="O399" s="255"/>
      <c r="P399" s="255"/>
      <c r="Q399" s="255"/>
      <c r="R399" s="255"/>
      <c r="S399" s="255"/>
      <c r="T399" s="256"/>
      <c r="AT399" s="257" t="s">
        <v>272</v>
      </c>
      <c r="AU399" s="257" t="s">
        <v>73</v>
      </c>
      <c r="AV399" s="16" t="s">
        <v>71</v>
      </c>
      <c r="AW399" s="16" t="s">
        <v>30</v>
      </c>
      <c r="AX399" s="16" t="s">
        <v>64</v>
      </c>
      <c r="AY399" s="257" t="s">
        <v>263</v>
      </c>
    </row>
    <row r="400" spans="1:65" s="16" customFormat="1">
      <c r="B400" s="248"/>
      <c r="C400" s="249"/>
      <c r="D400" s="207" t="s">
        <v>272</v>
      </c>
      <c r="E400" s="250" t="s">
        <v>1</v>
      </c>
      <c r="F400" s="251" t="s">
        <v>710</v>
      </c>
      <c r="G400" s="249"/>
      <c r="H400" s="250" t="s">
        <v>1</v>
      </c>
      <c r="I400" s="252"/>
      <c r="J400" s="249"/>
      <c r="K400" s="249"/>
      <c r="L400" s="253"/>
      <c r="M400" s="254"/>
      <c r="N400" s="255"/>
      <c r="O400" s="255"/>
      <c r="P400" s="255"/>
      <c r="Q400" s="255"/>
      <c r="R400" s="255"/>
      <c r="S400" s="255"/>
      <c r="T400" s="256"/>
      <c r="AT400" s="257" t="s">
        <v>272</v>
      </c>
      <c r="AU400" s="257" t="s">
        <v>73</v>
      </c>
      <c r="AV400" s="16" t="s">
        <v>71</v>
      </c>
      <c r="AW400" s="16" t="s">
        <v>30</v>
      </c>
      <c r="AX400" s="16" t="s">
        <v>64</v>
      </c>
      <c r="AY400" s="257" t="s">
        <v>263</v>
      </c>
    </row>
    <row r="401" spans="1:65" s="13" customFormat="1">
      <c r="B401" s="205"/>
      <c r="C401" s="206"/>
      <c r="D401" s="207" t="s">
        <v>272</v>
      </c>
      <c r="E401" s="208" t="s">
        <v>1</v>
      </c>
      <c r="F401" s="209" t="s">
        <v>711</v>
      </c>
      <c r="G401" s="206"/>
      <c r="H401" s="210">
        <v>42.185000000000002</v>
      </c>
      <c r="I401" s="211"/>
      <c r="J401" s="206"/>
      <c r="K401" s="206"/>
      <c r="L401" s="212"/>
      <c r="M401" s="213"/>
      <c r="N401" s="214"/>
      <c r="O401" s="214"/>
      <c r="P401" s="214"/>
      <c r="Q401" s="214"/>
      <c r="R401" s="214"/>
      <c r="S401" s="214"/>
      <c r="T401" s="215"/>
      <c r="AT401" s="216" t="s">
        <v>272</v>
      </c>
      <c r="AU401" s="216" t="s">
        <v>73</v>
      </c>
      <c r="AV401" s="13" t="s">
        <v>73</v>
      </c>
      <c r="AW401" s="13" t="s">
        <v>30</v>
      </c>
      <c r="AX401" s="13" t="s">
        <v>64</v>
      </c>
      <c r="AY401" s="216" t="s">
        <v>263</v>
      </c>
    </row>
    <row r="402" spans="1:65" s="14" customFormat="1">
      <c r="B402" s="217"/>
      <c r="C402" s="218"/>
      <c r="D402" s="207" t="s">
        <v>272</v>
      </c>
      <c r="E402" s="219" t="s">
        <v>1</v>
      </c>
      <c r="F402" s="220" t="s">
        <v>275</v>
      </c>
      <c r="G402" s="218"/>
      <c r="H402" s="221">
        <v>42.185000000000002</v>
      </c>
      <c r="I402" s="222"/>
      <c r="J402" s="218"/>
      <c r="K402" s="218"/>
      <c r="L402" s="223"/>
      <c r="M402" s="224"/>
      <c r="N402" s="225"/>
      <c r="O402" s="225"/>
      <c r="P402" s="225"/>
      <c r="Q402" s="225"/>
      <c r="R402" s="225"/>
      <c r="S402" s="225"/>
      <c r="T402" s="226"/>
      <c r="AT402" s="227" t="s">
        <v>272</v>
      </c>
      <c r="AU402" s="227" t="s">
        <v>73</v>
      </c>
      <c r="AV402" s="14" t="s">
        <v>276</v>
      </c>
      <c r="AW402" s="14" t="s">
        <v>30</v>
      </c>
      <c r="AX402" s="14" t="s">
        <v>64</v>
      </c>
      <c r="AY402" s="227" t="s">
        <v>263</v>
      </c>
    </row>
    <row r="403" spans="1:65" s="16" customFormat="1">
      <c r="B403" s="248"/>
      <c r="C403" s="249"/>
      <c r="D403" s="207" t="s">
        <v>272</v>
      </c>
      <c r="E403" s="250" t="s">
        <v>1</v>
      </c>
      <c r="F403" s="251" t="s">
        <v>712</v>
      </c>
      <c r="G403" s="249"/>
      <c r="H403" s="250" t="s">
        <v>1</v>
      </c>
      <c r="I403" s="252"/>
      <c r="J403" s="249"/>
      <c r="K403" s="249"/>
      <c r="L403" s="253"/>
      <c r="M403" s="254"/>
      <c r="N403" s="255"/>
      <c r="O403" s="255"/>
      <c r="P403" s="255"/>
      <c r="Q403" s="255"/>
      <c r="R403" s="255"/>
      <c r="S403" s="255"/>
      <c r="T403" s="256"/>
      <c r="AT403" s="257" t="s">
        <v>272</v>
      </c>
      <c r="AU403" s="257" t="s">
        <v>73</v>
      </c>
      <c r="AV403" s="16" t="s">
        <v>71</v>
      </c>
      <c r="AW403" s="16" t="s">
        <v>30</v>
      </c>
      <c r="AX403" s="16" t="s">
        <v>64</v>
      </c>
      <c r="AY403" s="257" t="s">
        <v>263</v>
      </c>
    </row>
    <row r="404" spans="1:65" s="13" customFormat="1">
      <c r="B404" s="205"/>
      <c r="C404" s="206"/>
      <c r="D404" s="207" t="s">
        <v>272</v>
      </c>
      <c r="E404" s="208" t="s">
        <v>1</v>
      </c>
      <c r="F404" s="209" t="s">
        <v>713</v>
      </c>
      <c r="G404" s="206"/>
      <c r="H404" s="210">
        <v>159.96</v>
      </c>
      <c r="I404" s="211"/>
      <c r="J404" s="206"/>
      <c r="K404" s="206"/>
      <c r="L404" s="212"/>
      <c r="M404" s="213"/>
      <c r="N404" s="214"/>
      <c r="O404" s="214"/>
      <c r="P404" s="214"/>
      <c r="Q404" s="214"/>
      <c r="R404" s="214"/>
      <c r="S404" s="214"/>
      <c r="T404" s="215"/>
      <c r="AT404" s="216" t="s">
        <v>272</v>
      </c>
      <c r="AU404" s="216" t="s">
        <v>73</v>
      </c>
      <c r="AV404" s="13" t="s">
        <v>73</v>
      </c>
      <c r="AW404" s="13" t="s">
        <v>30</v>
      </c>
      <c r="AX404" s="13" t="s">
        <v>64</v>
      </c>
      <c r="AY404" s="216" t="s">
        <v>263</v>
      </c>
    </row>
    <row r="405" spans="1:65" s="14" customFormat="1">
      <c r="B405" s="217"/>
      <c r="C405" s="218"/>
      <c r="D405" s="207" t="s">
        <v>272</v>
      </c>
      <c r="E405" s="219" t="s">
        <v>1</v>
      </c>
      <c r="F405" s="220" t="s">
        <v>275</v>
      </c>
      <c r="G405" s="218"/>
      <c r="H405" s="221">
        <v>159.96</v>
      </c>
      <c r="I405" s="222"/>
      <c r="J405" s="218"/>
      <c r="K405" s="218"/>
      <c r="L405" s="223"/>
      <c r="M405" s="224"/>
      <c r="N405" s="225"/>
      <c r="O405" s="225"/>
      <c r="P405" s="225"/>
      <c r="Q405" s="225"/>
      <c r="R405" s="225"/>
      <c r="S405" s="225"/>
      <c r="T405" s="226"/>
      <c r="AT405" s="227" t="s">
        <v>272</v>
      </c>
      <c r="AU405" s="227" t="s">
        <v>73</v>
      </c>
      <c r="AV405" s="14" t="s">
        <v>276</v>
      </c>
      <c r="AW405" s="14" t="s">
        <v>30</v>
      </c>
      <c r="AX405" s="14" t="s">
        <v>64</v>
      </c>
      <c r="AY405" s="227" t="s">
        <v>263</v>
      </c>
    </row>
    <row r="406" spans="1:65" s="16" customFormat="1">
      <c r="B406" s="248"/>
      <c r="C406" s="249"/>
      <c r="D406" s="207" t="s">
        <v>272</v>
      </c>
      <c r="E406" s="250" t="s">
        <v>1</v>
      </c>
      <c r="F406" s="251" t="s">
        <v>714</v>
      </c>
      <c r="G406" s="249"/>
      <c r="H406" s="250" t="s">
        <v>1</v>
      </c>
      <c r="I406" s="252"/>
      <c r="J406" s="249"/>
      <c r="K406" s="249"/>
      <c r="L406" s="253"/>
      <c r="M406" s="254"/>
      <c r="N406" s="255"/>
      <c r="O406" s="255"/>
      <c r="P406" s="255"/>
      <c r="Q406" s="255"/>
      <c r="R406" s="255"/>
      <c r="S406" s="255"/>
      <c r="T406" s="256"/>
      <c r="AT406" s="257" t="s">
        <v>272</v>
      </c>
      <c r="AU406" s="257" t="s">
        <v>73</v>
      </c>
      <c r="AV406" s="16" t="s">
        <v>71</v>
      </c>
      <c r="AW406" s="16" t="s">
        <v>30</v>
      </c>
      <c r="AX406" s="16" t="s">
        <v>64</v>
      </c>
      <c r="AY406" s="257" t="s">
        <v>263</v>
      </c>
    </row>
    <row r="407" spans="1:65" s="13" customFormat="1">
      <c r="B407" s="205"/>
      <c r="C407" s="206"/>
      <c r="D407" s="207" t="s">
        <v>272</v>
      </c>
      <c r="E407" s="208" t="s">
        <v>1</v>
      </c>
      <c r="F407" s="209" t="s">
        <v>715</v>
      </c>
      <c r="G407" s="206"/>
      <c r="H407" s="210">
        <v>220.053</v>
      </c>
      <c r="I407" s="211"/>
      <c r="J407" s="206"/>
      <c r="K407" s="206"/>
      <c r="L407" s="212"/>
      <c r="M407" s="213"/>
      <c r="N407" s="214"/>
      <c r="O407" s="214"/>
      <c r="P407" s="214"/>
      <c r="Q407" s="214"/>
      <c r="R407" s="214"/>
      <c r="S407" s="214"/>
      <c r="T407" s="215"/>
      <c r="AT407" s="216" t="s">
        <v>272</v>
      </c>
      <c r="AU407" s="216" t="s">
        <v>73</v>
      </c>
      <c r="AV407" s="13" t="s">
        <v>73</v>
      </c>
      <c r="AW407" s="13" t="s">
        <v>30</v>
      </c>
      <c r="AX407" s="13" t="s">
        <v>64</v>
      </c>
      <c r="AY407" s="216" t="s">
        <v>263</v>
      </c>
    </row>
    <row r="408" spans="1:65" s="13" customFormat="1">
      <c r="B408" s="205"/>
      <c r="C408" s="206"/>
      <c r="D408" s="207" t="s">
        <v>272</v>
      </c>
      <c r="E408" s="208" t="s">
        <v>1</v>
      </c>
      <c r="F408" s="209" t="s">
        <v>716</v>
      </c>
      <c r="G408" s="206"/>
      <c r="H408" s="210">
        <v>-39.81</v>
      </c>
      <c r="I408" s="211"/>
      <c r="J408" s="206"/>
      <c r="K408" s="206"/>
      <c r="L408" s="212"/>
      <c r="M408" s="213"/>
      <c r="N408" s="214"/>
      <c r="O408" s="214"/>
      <c r="P408" s="214"/>
      <c r="Q408" s="214"/>
      <c r="R408" s="214"/>
      <c r="S408" s="214"/>
      <c r="T408" s="215"/>
      <c r="AT408" s="216" t="s">
        <v>272</v>
      </c>
      <c r="AU408" s="216" t="s">
        <v>73</v>
      </c>
      <c r="AV408" s="13" t="s">
        <v>73</v>
      </c>
      <c r="AW408" s="13" t="s">
        <v>30</v>
      </c>
      <c r="AX408" s="13" t="s">
        <v>64</v>
      </c>
      <c r="AY408" s="216" t="s">
        <v>263</v>
      </c>
    </row>
    <row r="409" spans="1:65" s="14" customFormat="1">
      <c r="B409" s="217"/>
      <c r="C409" s="218"/>
      <c r="D409" s="207" t="s">
        <v>272</v>
      </c>
      <c r="E409" s="219" t="s">
        <v>1</v>
      </c>
      <c r="F409" s="220" t="s">
        <v>275</v>
      </c>
      <c r="G409" s="218"/>
      <c r="H409" s="221">
        <v>180.24299999999999</v>
      </c>
      <c r="I409" s="222"/>
      <c r="J409" s="218"/>
      <c r="K409" s="218"/>
      <c r="L409" s="223"/>
      <c r="M409" s="224"/>
      <c r="N409" s="225"/>
      <c r="O409" s="225"/>
      <c r="P409" s="225"/>
      <c r="Q409" s="225"/>
      <c r="R409" s="225"/>
      <c r="S409" s="225"/>
      <c r="T409" s="226"/>
      <c r="AT409" s="227" t="s">
        <v>272</v>
      </c>
      <c r="AU409" s="227" t="s">
        <v>73</v>
      </c>
      <c r="AV409" s="14" t="s">
        <v>276</v>
      </c>
      <c r="AW409" s="14" t="s">
        <v>30</v>
      </c>
      <c r="AX409" s="14" t="s">
        <v>64</v>
      </c>
      <c r="AY409" s="227" t="s">
        <v>263</v>
      </c>
    </row>
    <row r="410" spans="1:65" s="15" customFormat="1">
      <c r="B410" s="228"/>
      <c r="C410" s="229"/>
      <c r="D410" s="207" t="s">
        <v>272</v>
      </c>
      <c r="E410" s="230" t="s">
        <v>1</v>
      </c>
      <c r="F410" s="231" t="s">
        <v>280</v>
      </c>
      <c r="G410" s="229"/>
      <c r="H410" s="232">
        <v>382.38799999999998</v>
      </c>
      <c r="I410" s="233"/>
      <c r="J410" s="229"/>
      <c r="K410" s="229"/>
      <c r="L410" s="234"/>
      <c r="M410" s="235"/>
      <c r="N410" s="236"/>
      <c r="O410" s="236"/>
      <c r="P410" s="236"/>
      <c r="Q410" s="236"/>
      <c r="R410" s="236"/>
      <c r="S410" s="236"/>
      <c r="T410" s="237"/>
      <c r="AT410" s="238" t="s">
        <v>272</v>
      </c>
      <c r="AU410" s="238" t="s">
        <v>73</v>
      </c>
      <c r="AV410" s="15" t="s">
        <v>270</v>
      </c>
      <c r="AW410" s="15" t="s">
        <v>30</v>
      </c>
      <c r="AX410" s="15" t="s">
        <v>71</v>
      </c>
      <c r="AY410" s="238" t="s">
        <v>263</v>
      </c>
    </row>
    <row r="411" spans="1:65" s="2" customFormat="1" ht="24.2" customHeight="1">
      <c r="A411" s="35"/>
      <c r="B411" s="36"/>
      <c r="C411" s="191" t="s">
        <v>717</v>
      </c>
      <c r="D411" s="191" t="s">
        <v>266</v>
      </c>
      <c r="E411" s="192" t="s">
        <v>718</v>
      </c>
      <c r="F411" s="193" t="s">
        <v>719</v>
      </c>
      <c r="G411" s="194" t="s">
        <v>300</v>
      </c>
      <c r="H411" s="195">
        <v>6.0149999999999997</v>
      </c>
      <c r="I411" s="196"/>
      <c r="J411" s="197">
        <f>ROUND(I411*H411,2)</f>
        <v>0</v>
      </c>
      <c r="K411" s="198"/>
      <c r="L411" s="40"/>
      <c r="M411" s="199" t="s">
        <v>1</v>
      </c>
      <c r="N411" s="200" t="s">
        <v>38</v>
      </c>
      <c r="O411" s="72"/>
      <c r="P411" s="201">
        <f>O411*H411</f>
        <v>0</v>
      </c>
      <c r="Q411" s="201">
        <v>0</v>
      </c>
      <c r="R411" s="201">
        <f>Q411*H411</f>
        <v>0</v>
      </c>
      <c r="S411" s="201">
        <v>0</v>
      </c>
      <c r="T411" s="202">
        <f>S411*H411</f>
        <v>0</v>
      </c>
      <c r="U411" s="35"/>
      <c r="V411" s="35"/>
      <c r="W411" s="35"/>
      <c r="X411" s="35"/>
      <c r="Y411" s="35"/>
      <c r="Z411" s="35"/>
      <c r="AA411" s="35"/>
      <c r="AB411" s="35"/>
      <c r="AC411" s="35"/>
      <c r="AD411" s="35"/>
      <c r="AE411" s="35"/>
      <c r="AR411" s="203" t="s">
        <v>270</v>
      </c>
      <c r="AT411" s="203" t="s">
        <v>266</v>
      </c>
      <c r="AU411" s="203" t="s">
        <v>73</v>
      </c>
      <c r="AY411" s="18" t="s">
        <v>263</v>
      </c>
      <c r="BE411" s="204">
        <f>IF(N411="základní",J411,0)</f>
        <v>0</v>
      </c>
      <c r="BF411" s="204">
        <f>IF(N411="snížená",J411,0)</f>
        <v>0</v>
      </c>
      <c r="BG411" s="204">
        <f>IF(N411="zákl. přenesená",J411,0)</f>
        <v>0</v>
      </c>
      <c r="BH411" s="204">
        <f>IF(N411="sníž. přenesená",J411,0)</f>
        <v>0</v>
      </c>
      <c r="BI411" s="204">
        <f>IF(N411="nulová",J411,0)</f>
        <v>0</v>
      </c>
      <c r="BJ411" s="18" t="s">
        <v>71</v>
      </c>
      <c r="BK411" s="204">
        <f>ROUND(I411*H411,2)</f>
        <v>0</v>
      </c>
      <c r="BL411" s="18" t="s">
        <v>270</v>
      </c>
      <c r="BM411" s="203" t="s">
        <v>720</v>
      </c>
    </row>
    <row r="412" spans="1:65" s="16" customFormat="1">
      <c r="B412" s="248"/>
      <c r="C412" s="249"/>
      <c r="D412" s="207" t="s">
        <v>272</v>
      </c>
      <c r="E412" s="250" t="s">
        <v>1</v>
      </c>
      <c r="F412" s="251" t="s">
        <v>721</v>
      </c>
      <c r="G412" s="249"/>
      <c r="H412" s="250" t="s">
        <v>1</v>
      </c>
      <c r="I412" s="252"/>
      <c r="J412" s="249"/>
      <c r="K412" s="249"/>
      <c r="L412" s="253"/>
      <c r="M412" s="254"/>
      <c r="N412" s="255"/>
      <c r="O412" s="255"/>
      <c r="P412" s="255"/>
      <c r="Q412" s="255"/>
      <c r="R412" s="255"/>
      <c r="S412" s="255"/>
      <c r="T412" s="256"/>
      <c r="AT412" s="257" t="s">
        <v>272</v>
      </c>
      <c r="AU412" s="257" t="s">
        <v>73</v>
      </c>
      <c r="AV412" s="16" t="s">
        <v>71</v>
      </c>
      <c r="AW412" s="16" t="s">
        <v>30</v>
      </c>
      <c r="AX412" s="16" t="s">
        <v>64</v>
      </c>
      <c r="AY412" s="257" t="s">
        <v>263</v>
      </c>
    </row>
    <row r="413" spans="1:65" s="13" customFormat="1">
      <c r="B413" s="205"/>
      <c r="C413" s="206"/>
      <c r="D413" s="207" t="s">
        <v>272</v>
      </c>
      <c r="E413" s="208" t="s">
        <v>1</v>
      </c>
      <c r="F413" s="209" t="s">
        <v>722</v>
      </c>
      <c r="G413" s="206"/>
      <c r="H413" s="210">
        <v>3.3050000000000002</v>
      </c>
      <c r="I413" s="211"/>
      <c r="J413" s="206"/>
      <c r="K413" s="206"/>
      <c r="L413" s="212"/>
      <c r="M413" s="213"/>
      <c r="N413" s="214"/>
      <c r="O413" s="214"/>
      <c r="P413" s="214"/>
      <c r="Q413" s="214"/>
      <c r="R413" s="214"/>
      <c r="S413" s="214"/>
      <c r="T413" s="215"/>
      <c r="AT413" s="216" t="s">
        <v>272</v>
      </c>
      <c r="AU413" s="216" t="s">
        <v>73</v>
      </c>
      <c r="AV413" s="13" t="s">
        <v>73</v>
      </c>
      <c r="AW413" s="13" t="s">
        <v>30</v>
      </c>
      <c r="AX413" s="13" t="s">
        <v>64</v>
      </c>
      <c r="AY413" s="216" t="s">
        <v>263</v>
      </c>
    </row>
    <row r="414" spans="1:65" s="16" customFormat="1">
      <c r="B414" s="248"/>
      <c r="C414" s="249"/>
      <c r="D414" s="207" t="s">
        <v>272</v>
      </c>
      <c r="E414" s="250" t="s">
        <v>1</v>
      </c>
      <c r="F414" s="251" t="s">
        <v>723</v>
      </c>
      <c r="G414" s="249"/>
      <c r="H414" s="250" t="s">
        <v>1</v>
      </c>
      <c r="I414" s="252"/>
      <c r="J414" s="249"/>
      <c r="K414" s="249"/>
      <c r="L414" s="253"/>
      <c r="M414" s="254"/>
      <c r="N414" s="255"/>
      <c r="O414" s="255"/>
      <c r="P414" s="255"/>
      <c r="Q414" s="255"/>
      <c r="R414" s="255"/>
      <c r="S414" s="255"/>
      <c r="T414" s="256"/>
      <c r="AT414" s="257" t="s">
        <v>272</v>
      </c>
      <c r="AU414" s="257" t="s">
        <v>73</v>
      </c>
      <c r="AV414" s="16" t="s">
        <v>71</v>
      </c>
      <c r="AW414" s="16" t="s">
        <v>30</v>
      </c>
      <c r="AX414" s="16" t="s">
        <v>64</v>
      </c>
      <c r="AY414" s="257" t="s">
        <v>263</v>
      </c>
    </row>
    <row r="415" spans="1:65" s="13" customFormat="1">
      <c r="B415" s="205"/>
      <c r="C415" s="206"/>
      <c r="D415" s="207" t="s">
        <v>272</v>
      </c>
      <c r="E415" s="208" t="s">
        <v>1</v>
      </c>
      <c r="F415" s="209" t="s">
        <v>724</v>
      </c>
      <c r="G415" s="206"/>
      <c r="H415" s="210">
        <v>1.26</v>
      </c>
      <c r="I415" s="211"/>
      <c r="J415" s="206"/>
      <c r="K415" s="206"/>
      <c r="L415" s="212"/>
      <c r="M415" s="213"/>
      <c r="N415" s="214"/>
      <c r="O415" s="214"/>
      <c r="P415" s="214"/>
      <c r="Q415" s="214"/>
      <c r="R415" s="214"/>
      <c r="S415" s="214"/>
      <c r="T415" s="215"/>
      <c r="AT415" s="216" t="s">
        <v>272</v>
      </c>
      <c r="AU415" s="216" t="s">
        <v>73</v>
      </c>
      <c r="AV415" s="13" t="s">
        <v>73</v>
      </c>
      <c r="AW415" s="13" t="s">
        <v>30</v>
      </c>
      <c r="AX415" s="13" t="s">
        <v>64</v>
      </c>
      <c r="AY415" s="216" t="s">
        <v>263</v>
      </c>
    </row>
    <row r="416" spans="1:65" s="16" customFormat="1">
      <c r="B416" s="248"/>
      <c r="C416" s="249"/>
      <c r="D416" s="207" t="s">
        <v>272</v>
      </c>
      <c r="E416" s="250" t="s">
        <v>1</v>
      </c>
      <c r="F416" s="251" t="s">
        <v>725</v>
      </c>
      <c r="G416" s="249"/>
      <c r="H416" s="250" t="s">
        <v>1</v>
      </c>
      <c r="I416" s="252"/>
      <c r="J416" s="249"/>
      <c r="K416" s="249"/>
      <c r="L416" s="253"/>
      <c r="M416" s="254"/>
      <c r="N416" s="255"/>
      <c r="O416" s="255"/>
      <c r="P416" s="255"/>
      <c r="Q416" s="255"/>
      <c r="R416" s="255"/>
      <c r="S416" s="255"/>
      <c r="T416" s="256"/>
      <c r="AT416" s="257" t="s">
        <v>272</v>
      </c>
      <c r="AU416" s="257" t="s">
        <v>73</v>
      </c>
      <c r="AV416" s="16" t="s">
        <v>71</v>
      </c>
      <c r="AW416" s="16" t="s">
        <v>30</v>
      </c>
      <c r="AX416" s="16" t="s">
        <v>64</v>
      </c>
      <c r="AY416" s="257" t="s">
        <v>263</v>
      </c>
    </row>
    <row r="417" spans="1:65" s="13" customFormat="1">
      <c r="B417" s="205"/>
      <c r="C417" s="206"/>
      <c r="D417" s="207" t="s">
        <v>272</v>
      </c>
      <c r="E417" s="208" t="s">
        <v>1</v>
      </c>
      <c r="F417" s="209" t="s">
        <v>726</v>
      </c>
      <c r="G417" s="206"/>
      <c r="H417" s="210">
        <v>1.45</v>
      </c>
      <c r="I417" s="211"/>
      <c r="J417" s="206"/>
      <c r="K417" s="206"/>
      <c r="L417" s="212"/>
      <c r="M417" s="213"/>
      <c r="N417" s="214"/>
      <c r="O417" s="214"/>
      <c r="P417" s="214"/>
      <c r="Q417" s="214"/>
      <c r="R417" s="214"/>
      <c r="S417" s="214"/>
      <c r="T417" s="215"/>
      <c r="AT417" s="216" t="s">
        <v>272</v>
      </c>
      <c r="AU417" s="216" t="s">
        <v>73</v>
      </c>
      <c r="AV417" s="13" t="s">
        <v>73</v>
      </c>
      <c r="AW417" s="13" t="s">
        <v>30</v>
      </c>
      <c r="AX417" s="13" t="s">
        <v>64</v>
      </c>
      <c r="AY417" s="216" t="s">
        <v>263</v>
      </c>
    </row>
    <row r="418" spans="1:65" s="15" customFormat="1">
      <c r="B418" s="228"/>
      <c r="C418" s="229"/>
      <c r="D418" s="207" t="s">
        <v>272</v>
      </c>
      <c r="E418" s="230" t="s">
        <v>1</v>
      </c>
      <c r="F418" s="231" t="s">
        <v>280</v>
      </c>
      <c r="G418" s="229"/>
      <c r="H418" s="232">
        <v>6.0150000000000006</v>
      </c>
      <c r="I418" s="233"/>
      <c r="J418" s="229"/>
      <c r="K418" s="229"/>
      <c r="L418" s="234"/>
      <c r="M418" s="235"/>
      <c r="N418" s="236"/>
      <c r="O418" s="236"/>
      <c r="P418" s="236"/>
      <c r="Q418" s="236"/>
      <c r="R418" s="236"/>
      <c r="S418" s="236"/>
      <c r="T418" s="237"/>
      <c r="AT418" s="238" t="s">
        <v>272</v>
      </c>
      <c r="AU418" s="238" t="s">
        <v>73</v>
      </c>
      <c r="AV418" s="15" t="s">
        <v>270</v>
      </c>
      <c r="AW418" s="15" t="s">
        <v>30</v>
      </c>
      <c r="AX418" s="15" t="s">
        <v>71</v>
      </c>
      <c r="AY418" s="238" t="s">
        <v>263</v>
      </c>
    </row>
    <row r="419" spans="1:65" s="2" customFormat="1" ht="24.2" customHeight="1">
      <c r="A419" s="35"/>
      <c r="B419" s="36"/>
      <c r="C419" s="191" t="s">
        <v>584</v>
      </c>
      <c r="D419" s="191" t="s">
        <v>266</v>
      </c>
      <c r="E419" s="192" t="s">
        <v>727</v>
      </c>
      <c r="F419" s="193" t="s">
        <v>728</v>
      </c>
      <c r="G419" s="194" t="s">
        <v>269</v>
      </c>
      <c r="H419" s="195">
        <v>110.628</v>
      </c>
      <c r="I419" s="196"/>
      <c r="J419" s="197">
        <f>ROUND(I419*H419,2)</f>
        <v>0</v>
      </c>
      <c r="K419" s="198"/>
      <c r="L419" s="40"/>
      <c r="M419" s="199" t="s">
        <v>1</v>
      </c>
      <c r="N419" s="200" t="s">
        <v>38</v>
      </c>
      <c r="O419" s="72"/>
      <c r="P419" s="201">
        <f>O419*H419</f>
        <v>0</v>
      </c>
      <c r="Q419" s="201">
        <v>0</v>
      </c>
      <c r="R419" s="201">
        <f>Q419*H419</f>
        <v>0</v>
      </c>
      <c r="S419" s="201">
        <v>0</v>
      </c>
      <c r="T419" s="202">
        <f>S419*H419</f>
        <v>0</v>
      </c>
      <c r="U419" s="35"/>
      <c r="V419" s="35"/>
      <c r="W419" s="35"/>
      <c r="X419" s="35"/>
      <c r="Y419" s="35"/>
      <c r="Z419" s="35"/>
      <c r="AA419" s="35"/>
      <c r="AB419" s="35"/>
      <c r="AC419" s="35"/>
      <c r="AD419" s="35"/>
      <c r="AE419" s="35"/>
      <c r="AR419" s="203" t="s">
        <v>270</v>
      </c>
      <c r="AT419" s="203" t="s">
        <v>266</v>
      </c>
      <c r="AU419" s="203" t="s">
        <v>73</v>
      </c>
      <c r="AY419" s="18" t="s">
        <v>263</v>
      </c>
      <c r="BE419" s="204">
        <f>IF(N419="základní",J419,0)</f>
        <v>0</v>
      </c>
      <c r="BF419" s="204">
        <f>IF(N419="snížená",J419,0)</f>
        <v>0</v>
      </c>
      <c r="BG419" s="204">
        <f>IF(N419="zákl. přenesená",J419,0)</f>
        <v>0</v>
      </c>
      <c r="BH419" s="204">
        <f>IF(N419="sníž. přenesená",J419,0)</f>
        <v>0</v>
      </c>
      <c r="BI419" s="204">
        <f>IF(N419="nulová",J419,0)</f>
        <v>0</v>
      </c>
      <c r="BJ419" s="18" t="s">
        <v>71</v>
      </c>
      <c r="BK419" s="204">
        <f>ROUND(I419*H419,2)</f>
        <v>0</v>
      </c>
      <c r="BL419" s="18" t="s">
        <v>270</v>
      </c>
      <c r="BM419" s="203" t="s">
        <v>729</v>
      </c>
    </row>
    <row r="420" spans="1:65" s="16" customFormat="1">
      <c r="B420" s="248"/>
      <c r="C420" s="249"/>
      <c r="D420" s="207" t="s">
        <v>272</v>
      </c>
      <c r="E420" s="250" t="s">
        <v>1</v>
      </c>
      <c r="F420" s="251" t="s">
        <v>721</v>
      </c>
      <c r="G420" s="249"/>
      <c r="H420" s="250" t="s">
        <v>1</v>
      </c>
      <c r="I420" s="252"/>
      <c r="J420" s="249"/>
      <c r="K420" s="249"/>
      <c r="L420" s="253"/>
      <c r="M420" s="254"/>
      <c r="N420" s="255"/>
      <c r="O420" s="255"/>
      <c r="P420" s="255"/>
      <c r="Q420" s="255"/>
      <c r="R420" s="255"/>
      <c r="S420" s="255"/>
      <c r="T420" s="256"/>
      <c r="AT420" s="257" t="s">
        <v>272</v>
      </c>
      <c r="AU420" s="257" t="s">
        <v>73</v>
      </c>
      <c r="AV420" s="16" t="s">
        <v>71</v>
      </c>
      <c r="AW420" s="16" t="s">
        <v>30</v>
      </c>
      <c r="AX420" s="16" t="s">
        <v>64</v>
      </c>
      <c r="AY420" s="257" t="s">
        <v>263</v>
      </c>
    </row>
    <row r="421" spans="1:65" s="13" customFormat="1">
      <c r="B421" s="205"/>
      <c r="C421" s="206"/>
      <c r="D421" s="207" t="s">
        <v>272</v>
      </c>
      <c r="E421" s="208" t="s">
        <v>1</v>
      </c>
      <c r="F421" s="209" t="s">
        <v>730</v>
      </c>
      <c r="G421" s="206"/>
      <c r="H421" s="210">
        <v>66.096000000000004</v>
      </c>
      <c r="I421" s="211"/>
      <c r="J421" s="206"/>
      <c r="K421" s="206"/>
      <c r="L421" s="212"/>
      <c r="M421" s="213"/>
      <c r="N421" s="214"/>
      <c r="O421" s="214"/>
      <c r="P421" s="214"/>
      <c r="Q421" s="214"/>
      <c r="R421" s="214"/>
      <c r="S421" s="214"/>
      <c r="T421" s="215"/>
      <c r="AT421" s="216" t="s">
        <v>272</v>
      </c>
      <c r="AU421" s="216" t="s">
        <v>73</v>
      </c>
      <c r="AV421" s="13" t="s">
        <v>73</v>
      </c>
      <c r="AW421" s="13" t="s">
        <v>30</v>
      </c>
      <c r="AX421" s="13" t="s">
        <v>64</v>
      </c>
      <c r="AY421" s="216" t="s">
        <v>263</v>
      </c>
    </row>
    <row r="422" spans="1:65" s="16" customFormat="1">
      <c r="B422" s="248"/>
      <c r="C422" s="249"/>
      <c r="D422" s="207" t="s">
        <v>272</v>
      </c>
      <c r="E422" s="250" t="s">
        <v>1</v>
      </c>
      <c r="F422" s="251" t="s">
        <v>723</v>
      </c>
      <c r="G422" s="249"/>
      <c r="H422" s="250" t="s">
        <v>1</v>
      </c>
      <c r="I422" s="252"/>
      <c r="J422" s="249"/>
      <c r="K422" s="249"/>
      <c r="L422" s="253"/>
      <c r="M422" s="254"/>
      <c r="N422" s="255"/>
      <c r="O422" s="255"/>
      <c r="P422" s="255"/>
      <c r="Q422" s="255"/>
      <c r="R422" s="255"/>
      <c r="S422" s="255"/>
      <c r="T422" s="256"/>
      <c r="AT422" s="257" t="s">
        <v>272</v>
      </c>
      <c r="AU422" s="257" t="s">
        <v>73</v>
      </c>
      <c r="AV422" s="16" t="s">
        <v>71</v>
      </c>
      <c r="AW422" s="16" t="s">
        <v>30</v>
      </c>
      <c r="AX422" s="16" t="s">
        <v>64</v>
      </c>
      <c r="AY422" s="257" t="s">
        <v>263</v>
      </c>
    </row>
    <row r="423" spans="1:65" s="13" customFormat="1">
      <c r="B423" s="205"/>
      <c r="C423" s="206"/>
      <c r="D423" s="207" t="s">
        <v>272</v>
      </c>
      <c r="E423" s="208" t="s">
        <v>1</v>
      </c>
      <c r="F423" s="209" t="s">
        <v>731</v>
      </c>
      <c r="G423" s="206"/>
      <c r="H423" s="210">
        <v>25.2</v>
      </c>
      <c r="I423" s="211"/>
      <c r="J423" s="206"/>
      <c r="K423" s="206"/>
      <c r="L423" s="212"/>
      <c r="M423" s="213"/>
      <c r="N423" s="214"/>
      <c r="O423" s="214"/>
      <c r="P423" s="214"/>
      <c r="Q423" s="214"/>
      <c r="R423" s="214"/>
      <c r="S423" s="214"/>
      <c r="T423" s="215"/>
      <c r="AT423" s="216" t="s">
        <v>272</v>
      </c>
      <c r="AU423" s="216" t="s">
        <v>73</v>
      </c>
      <c r="AV423" s="13" t="s">
        <v>73</v>
      </c>
      <c r="AW423" s="13" t="s">
        <v>30</v>
      </c>
      <c r="AX423" s="13" t="s">
        <v>64</v>
      </c>
      <c r="AY423" s="216" t="s">
        <v>263</v>
      </c>
    </row>
    <row r="424" spans="1:65" s="16" customFormat="1">
      <c r="B424" s="248"/>
      <c r="C424" s="249"/>
      <c r="D424" s="207" t="s">
        <v>272</v>
      </c>
      <c r="E424" s="250" t="s">
        <v>1</v>
      </c>
      <c r="F424" s="251" t="s">
        <v>725</v>
      </c>
      <c r="G424" s="249"/>
      <c r="H424" s="250" t="s">
        <v>1</v>
      </c>
      <c r="I424" s="252"/>
      <c r="J424" s="249"/>
      <c r="K424" s="249"/>
      <c r="L424" s="253"/>
      <c r="M424" s="254"/>
      <c r="N424" s="255"/>
      <c r="O424" s="255"/>
      <c r="P424" s="255"/>
      <c r="Q424" s="255"/>
      <c r="R424" s="255"/>
      <c r="S424" s="255"/>
      <c r="T424" s="256"/>
      <c r="AT424" s="257" t="s">
        <v>272</v>
      </c>
      <c r="AU424" s="257" t="s">
        <v>73</v>
      </c>
      <c r="AV424" s="16" t="s">
        <v>71</v>
      </c>
      <c r="AW424" s="16" t="s">
        <v>30</v>
      </c>
      <c r="AX424" s="16" t="s">
        <v>64</v>
      </c>
      <c r="AY424" s="257" t="s">
        <v>263</v>
      </c>
    </row>
    <row r="425" spans="1:65" s="13" customFormat="1">
      <c r="B425" s="205"/>
      <c r="C425" s="206"/>
      <c r="D425" s="207" t="s">
        <v>272</v>
      </c>
      <c r="E425" s="208" t="s">
        <v>1</v>
      </c>
      <c r="F425" s="209" t="s">
        <v>732</v>
      </c>
      <c r="G425" s="206"/>
      <c r="H425" s="210">
        <v>19.332000000000001</v>
      </c>
      <c r="I425" s="211"/>
      <c r="J425" s="206"/>
      <c r="K425" s="206"/>
      <c r="L425" s="212"/>
      <c r="M425" s="213"/>
      <c r="N425" s="214"/>
      <c r="O425" s="214"/>
      <c r="P425" s="214"/>
      <c r="Q425" s="214"/>
      <c r="R425" s="214"/>
      <c r="S425" s="214"/>
      <c r="T425" s="215"/>
      <c r="AT425" s="216" t="s">
        <v>272</v>
      </c>
      <c r="AU425" s="216" t="s">
        <v>73</v>
      </c>
      <c r="AV425" s="13" t="s">
        <v>73</v>
      </c>
      <c r="AW425" s="13" t="s">
        <v>30</v>
      </c>
      <c r="AX425" s="13" t="s">
        <v>64</v>
      </c>
      <c r="AY425" s="216" t="s">
        <v>263</v>
      </c>
    </row>
    <row r="426" spans="1:65" s="15" customFormat="1">
      <c r="B426" s="228"/>
      <c r="C426" s="229"/>
      <c r="D426" s="207" t="s">
        <v>272</v>
      </c>
      <c r="E426" s="230" t="s">
        <v>1</v>
      </c>
      <c r="F426" s="231" t="s">
        <v>280</v>
      </c>
      <c r="G426" s="229"/>
      <c r="H426" s="232">
        <v>110.62800000000001</v>
      </c>
      <c r="I426" s="233"/>
      <c r="J426" s="229"/>
      <c r="K426" s="229"/>
      <c r="L426" s="234"/>
      <c r="M426" s="235"/>
      <c r="N426" s="236"/>
      <c r="O426" s="236"/>
      <c r="P426" s="236"/>
      <c r="Q426" s="236"/>
      <c r="R426" s="236"/>
      <c r="S426" s="236"/>
      <c r="T426" s="237"/>
      <c r="AT426" s="238" t="s">
        <v>272</v>
      </c>
      <c r="AU426" s="238" t="s">
        <v>73</v>
      </c>
      <c r="AV426" s="15" t="s">
        <v>270</v>
      </c>
      <c r="AW426" s="15" t="s">
        <v>30</v>
      </c>
      <c r="AX426" s="15" t="s">
        <v>71</v>
      </c>
      <c r="AY426" s="238" t="s">
        <v>263</v>
      </c>
    </row>
    <row r="427" spans="1:65" s="2" customFormat="1" ht="24.2" customHeight="1">
      <c r="A427" s="35"/>
      <c r="B427" s="36"/>
      <c r="C427" s="191" t="s">
        <v>733</v>
      </c>
      <c r="D427" s="191" t="s">
        <v>266</v>
      </c>
      <c r="E427" s="192" t="s">
        <v>734</v>
      </c>
      <c r="F427" s="193" t="s">
        <v>735</v>
      </c>
      <c r="G427" s="194" t="s">
        <v>269</v>
      </c>
      <c r="H427" s="195">
        <v>110.628</v>
      </c>
      <c r="I427" s="196"/>
      <c r="J427" s="197">
        <f>ROUND(I427*H427,2)</f>
        <v>0</v>
      </c>
      <c r="K427" s="198"/>
      <c r="L427" s="40"/>
      <c r="M427" s="199" t="s">
        <v>1</v>
      </c>
      <c r="N427" s="200" t="s">
        <v>38</v>
      </c>
      <c r="O427" s="72"/>
      <c r="P427" s="201">
        <f>O427*H427</f>
        <v>0</v>
      </c>
      <c r="Q427" s="201">
        <v>0</v>
      </c>
      <c r="R427" s="201">
        <f>Q427*H427</f>
        <v>0</v>
      </c>
      <c r="S427" s="201">
        <v>0</v>
      </c>
      <c r="T427" s="202">
        <f>S427*H427</f>
        <v>0</v>
      </c>
      <c r="U427" s="35"/>
      <c r="V427" s="35"/>
      <c r="W427" s="35"/>
      <c r="X427" s="35"/>
      <c r="Y427" s="35"/>
      <c r="Z427" s="35"/>
      <c r="AA427" s="35"/>
      <c r="AB427" s="35"/>
      <c r="AC427" s="35"/>
      <c r="AD427" s="35"/>
      <c r="AE427" s="35"/>
      <c r="AR427" s="203" t="s">
        <v>270</v>
      </c>
      <c r="AT427" s="203" t="s">
        <v>266</v>
      </c>
      <c r="AU427" s="203" t="s">
        <v>73</v>
      </c>
      <c r="AY427" s="18" t="s">
        <v>263</v>
      </c>
      <c r="BE427" s="204">
        <f>IF(N427="základní",J427,0)</f>
        <v>0</v>
      </c>
      <c r="BF427" s="204">
        <f>IF(N427="snížená",J427,0)</f>
        <v>0</v>
      </c>
      <c r="BG427" s="204">
        <f>IF(N427="zákl. přenesená",J427,0)</f>
        <v>0</v>
      </c>
      <c r="BH427" s="204">
        <f>IF(N427="sníž. přenesená",J427,0)</f>
        <v>0</v>
      </c>
      <c r="BI427" s="204">
        <f>IF(N427="nulová",J427,0)</f>
        <v>0</v>
      </c>
      <c r="BJ427" s="18" t="s">
        <v>71</v>
      </c>
      <c r="BK427" s="204">
        <f>ROUND(I427*H427,2)</f>
        <v>0</v>
      </c>
      <c r="BL427" s="18" t="s">
        <v>270</v>
      </c>
      <c r="BM427" s="203" t="s">
        <v>736</v>
      </c>
    </row>
    <row r="428" spans="1:65" s="2" customFormat="1" ht="24.2" customHeight="1">
      <c r="A428" s="35"/>
      <c r="B428" s="36"/>
      <c r="C428" s="191" t="s">
        <v>590</v>
      </c>
      <c r="D428" s="191" t="s">
        <v>266</v>
      </c>
      <c r="E428" s="192" t="s">
        <v>737</v>
      </c>
      <c r="F428" s="193" t="s">
        <v>738</v>
      </c>
      <c r="G428" s="194" t="s">
        <v>269</v>
      </c>
      <c r="H428" s="195">
        <v>110.628</v>
      </c>
      <c r="I428" s="196"/>
      <c r="J428" s="197">
        <f>ROUND(I428*H428,2)</f>
        <v>0</v>
      </c>
      <c r="K428" s="198"/>
      <c r="L428" s="40"/>
      <c r="M428" s="199" t="s">
        <v>1</v>
      </c>
      <c r="N428" s="200" t="s">
        <v>38</v>
      </c>
      <c r="O428" s="72"/>
      <c r="P428" s="201">
        <f>O428*H428</f>
        <v>0</v>
      </c>
      <c r="Q428" s="201">
        <v>0</v>
      </c>
      <c r="R428" s="201">
        <f>Q428*H428</f>
        <v>0</v>
      </c>
      <c r="S428" s="201">
        <v>0</v>
      </c>
      <c r="T428" s="202">
        <f>S428*H428</f>
        <v>0</v>
      </c>
      <c r="U428" s="35"/>
      <c r="V428" s="35"/>
      <c r="W428" s="35"/>
      <c r="X428" s="35"/>
      <c r="Y428" s="35"/>
      <c r="Z428" s="35"/>
      <c r="AA428" s="35"/>
      <c r="AB428" s="35"/>
      <c r="AC428" s="35"/>
      <c r="AD428" s="35"/>
      <c r="AE428" s="35"/>
      <c r="AR428" s="203" t="s">
        <v>270</v>
      </c>
      <c r="AT428" s="203" t="s">
        <v>266</v>
      </c>
      <c r="AU428" s="203" t="s">
        <v>73</v>
      </c>
      <c r="AY428" s="18" t="s">
        <v>263</v>
      </c>
      <c r="BE428" s="204">
        <f>IF(N428="základní",J428,0)</f>
        <v>0</v>
      </c>
      <c r="BF428" s="204">
        <f>IF(N428="snížená",J428,0)</f>
        <v>0</v>
      </c>
      <c r="BG428" s="204">
        <f>IF(N428="zákl. přenesená",J428,0)</f>
        <v>0</v>
      </c>
      <c r="BH428" s="204">
        <f>IF(N428="sníž. přenesená",J428,0)</f>
        <v>0</v>
      </c>
      <c r="BI428" s="204">
        <f>IF(N428="nulová",J428,0)</f>
        <v>0</v>
      </c>
      <c r="BJ428" s="18" t="s">
        <v>71</v>
      </c>
      <c r="BK428" s="204">
        <f>ROUND(I428*H428,2)</f>
        <v>0</v>
      </c>
      <c r="BL428" s="18" t="s">
        <v>270</v>
      </c>
      <c r="BM428" s="203" t="s">
        <v>739</v>
      </c>
    </row>
    <row r="429" spans="1:65" s="2" customFormat="1" ht="21.75" customHeight="1">
      <c r="A429" s="35"/>
      <c r="B429" s="36"/>
      <c r="C429" s="191" t="s">
        <v>740</v>
      </c>
      <c r="D429" s="191" t="s">
        <v>266</v>
      </c>
      <c r="E429" s="192" t="s">
        <v>741</v>
      </c>
      <c r="F429" s="193" t="s">
        <v>742</v>
      </c>
      <c r="G429" s="194" t="s">
        <v>307</v>
      </c>
      <c r="H429" s="195">
        <v>1.2030000000000001</v>
      </c>
      <c r="I429" s="196"/>
      <c r="J429" s="197">
        <f>ROUND(I429*H429,2)</f>
        <v>0</v>
      </c>
      <c r="K429" s="198"/>
      <c r="L429" s="40"/>
      <c r="M429" s="199" t="s">
        <v>1</v>
      </c>
      <c r="N429" s="200" t="s">
        <v>38</v>
      </c>
      <c r="O429" s="72"/>
      <c r="P429" s="201">
        <f>O429*H429</f>
        <v>0</v>
      </c>
      <c r="Q429" s="201">
        <v>0</v>
      </c>
      <c r="R429" s="201">
        <f>Q429*H429</f>
        <v>0</v>
      </c>
      <c r="S429" s="201">
        <v>0</v>
      </c>
      <c r="T429" s="202">
        <f>S429*H429</f>
        <v>0</v>
      </c>
      <c r="U429" s="35"/>
      <c r="V429" s="35"/>
      <c r="W429" s="35"/>
      <c r="X429" s="35"/>
      <c r="Y429" s="35"/>
      <c r="Z429" s="35"/>
      <c r="AA429" s="35"/>
      <c r="AB429" s="35"/>
      <c r="AC429" s="35"/>
      <c r="AD429" s="35"/>
      <c r="AE429" s="35"/>
      <c r="AR429" s="203" t="s">
        <v>270</v>
      </c>
      <c r="AT429" s="203" t="s">
        <v>266</v>
      </c>
      <c r="AU429" s="203" t="s">
        <v>73</v>
      </c>
      <c r="AY429" s="18" t="s">
        <v>263</v>
      </c>
      <c r="BE429" s="204">
        <f>IF(N429="základní",J429,0)</f>
        <v>0</v>
      </c>
      <c r="BF429" s="204">
        <f>IF(N429="snížená",J429,0)</f>
        <v>0</v>
      </c>
      <c r="BG429" s="204">
        <f>IF(N429="zákl. přenesená",J429,0)</f>
        <v>0</v>
      </c>
      <c r="BH429" s="204">
        <f>IF(N429="sníž. přenesená",J429,0)</f>
        <v>0</v>
      </c>
      <c r="BI429" s="204">
        <f>IF(N429="nulová",J429,0)</f>
        <v>0</v>
      </c>
      <c r="BJ429" s="18" t="s">
        <v>71</v>
      </c>
      <c r="BK429" s="204">
        <f>ROUND(I429*H429,2)</f>
        <v>0</v>
      </c>
      <c r="BL429" s="18" t="s">
        <v>270</v>
      </c>
      <c r="BM429" s="203" t="s">
        <v>743</v>
      </c>
    </row>
    <row r="430" spans="1:65" s="16" customFormat="1">
      <c r="B430" s="248"/>
      <c r="C430" s="249"/>
      <c r="D430" s="207" t="s">
        <v>272</v>
      </c>
      <c r="E430" s="250" t="s">
        <v>1</v>
      </c>
      <c r="F430" s="251" t="s">
        <v>744</v>
      </c>
      <c r="G430" s="249"/>
      <c r="H430" s="250" t="s">
        <v>1</v>
      </c>
      <c r="I430" s="252"/>
      <c r="J430" s="249"/>
      <c r="K430" s="249"/>
      <c r="L430" s="253"/>
      <c r="M430" s="254"/>
      <c r="N430" s="255"/>
      <c r="O430" s="255"/>
      <c r="P430" s="255"/>
      <c r="Q430" s="255"/>
      <c r="R430" s="255"/>
      <c r="S430" s="255"/>
      <c r="T430" s="256"/>
      <c r="AT430" s="257" t="s">
        <v>272</v>
      </c>
      <c r="AU430" s="257" t="s">
        <v>73</v>
      </c>
      <c r="AV430" s="16" t="s">
        <v>71</v>
      </c>
      <c r="AW430" s="16" t="s">
        <v>30</v>
      </c>
      <c r="AX430" s="16" t="s">
        <v>64</v>
      </c>
      <c r="AY430" s="257" t="s">
        <v>263</v>
      </c>
    </row>
    <row r="431" spans="1:65" s="16" customFormat="1">
      <c r="B431" s="248"/>
      <c r="C431" s="249"/>
      <c r="D431" s="207" t="s">
        <v>272</v>
      </c>
      <c r="E431" s="250" t="s">
        <v>1</v>
      </c>
      <c r="F431" s="251" t="s">
        <v>721</v>
      </c>
      <c r="G431" s="249"/>
      <c r="H431" s="250" t="s">
        <v>1</v>
      </c>
      <c r="I431" s="252"/>
      <c r="J431" s="249"/>
      <c r="K431" s="249"/>
      <c r="L431" s="253"/>
      <c r="M431" s="254"/>
      <c r="N431" s="255"/>
      <c r="O431" s="255"/>
      <c r="P431" s="255"/>
      <c r="Q431" s="255"/>
      <c r="R431" s="255"/>
      <c r="S431" s="255"/>
      <c r="T431" s="256"/>
      <c r="AT431" s="257" t="s">
        <v>272</v>
      </c>
      <c r="AU431" s="257" t="s">
        <v>73</v>
      </c>
      <c r="AV431" s="16" t="s">
        <v>71</v>
      </c>
      <c r="AW431" s="16" t="s">
        <v>30</v>
      </c>
      <c r="AX431" s="16" t="s">
        <v>64</v>
      </c>
      <c r="AY431" s="257" t="s">
        <v>263</v>
      </c>
    </row>
    <row r="432" spans="1:65" s="13" customFormat="1">
      <c r="B432" s="205"/>
      <c r="C432" s="206"/>
      <c r="D432" s="207" t="s">
        <v>272</v>
      </c>
      <c r="E432" s="208" t="s">
        <v>1</v>
      </c>
      <c r="F432" s="209" t="s">
        <v>745</v>
      </c>
      <c r="G432" s="206"/>
      <c r="H432" s="210">
        <v>0.66100000000000003</v>
      </c>
      <c r="I432" s="211"/>
      <c r="J432" s="206"/>
      <c r="K432" s="206"/>
      <c r="L432" s="212"/>
      <c r="M432" s="213"/>
      <c r="N432" s="214"/>
      <c r="O432" s="214"/>
      <c r="P432" s="214"/>
      <c r="Q432" s="214"/>
      <c r="R432" s="214"/>
      <c r="S432" s="214"/>
      <c r="T432" s="215"/>
      <c r="AT432" s="216" t="s">
        <v>272</v>
      </c>
      <c r="AU432" s="216" t="s">
        <v>73</v>
      </c>
      <c r="AV432" s="13" t="s">
        <v>73</v>
      </c>
      <c r="AW432" s="13" t="s">
        <v>30</v>
      </c>
      <c r="AX432" s="13" t="s">
        <v>64</v>
      </c>
      <c r="AY432" s="216" t="s">
        <v>263</v>
      </c>
    </row>
    <row r="433" spans="1:65" s="16" customFormat="1">
      <c r="B433" s="248"/>
      <c r="C433" s="249"/>
      <c r="D433" s="207" t="s">
        <v>272</v>
      </c>
      <c r="E433" s="250" t="s">
        <v>1</v>
      </c>
      <c r="F433" s="251" t="s">
        <v>723</v>
      </c>
      <c r="G433" s="249"/>
      <c r="H433" s="250" t="s">
        <v>1</v>
      </c>
      <c r="I433" s="252"/>
      <c r="J433" s="249"/>
      <c r="K433" s="249"/>
      <c r="L433" s="253"/>
      <c r="M433" s="254"/>
      <c r="N433" s="255"/>
      <c r="O433" s="255"/>
      <c r="P433" s="255"/>
      <c r="Q433" s="255"/>
      <c r="R433" s="255"/>
      <c r="S433" s="255"/>
      <c r="T433" s="256"/>
      <c r="AT433" s="257" t="s">
        <v>272</v>
      </c>
      <c r="AU433" s="257" t="s">
        <v>73</v>
      </c>
      <c r="AV433" s="16" t="s">
        <v>71</v>
      </c>
      <c r="AW433" s="16" t="s">
        <v>30</v>
      </c>
      <c r="AX433" s="16" t="s">
        <v>64</v>
      </c>
      <c r="AY433" s="257" t="s">
        <v>263</v>
      </c>
    </row>
    <row r="434" spans="1:65" s="13" customFormat="1">
      <c r="B434" s="205"/>
      <c r="C434" s="206"/>
      <c r="D434" s="207" t="s">
        <v>272</v>
      </c>
      <c r="E434" s="208" t="s">
        <v>1</v>
      </c>
      <c r="F434" s="209" t="s">
        <v>746</v>
      </c>
      <c r="G434" s="206"/>
      <c r="H434" s="210">
        <v>0.252</v>
      </c>
      <c r="I434" s="211"/>
      <c r="J434" s="206"/>
      <c r="K434" s="206"/>
      <c r="L434" s="212"/>
      <c r="M434" s="213"/>
      <c r="N434" s="214"/>
      <c r="O434" s="214"/>
      <c r="P434" s="214"/>
      <c r="Q434" s="214"/>
      <c r="R434" s="214"/>
      <c r="S434" s="214"/>
      <c r="T434" s="215"/>
      <c r="AT434" s="216" t="s">
        <v>272</v>
      </c>
      <c r="AU434" s="216" t="s">
        <v>73</v>
      </c>
      <c r="AV434" s="13" t="s">
        <v>73</v>
      </c>
      <c r="AW434" s="13" t="s">
        <v>30</v>
      </c>
      <c r="AX434" s="13" t="s">
        <v>64</v>
      </c>
      <c r="AY434" s="216" t="s">
        <v>263</v>
      </c>
    </row>
    <row r="435" spans="1:65" s="16" customFormat="1">
      <c r="B435" s="248"/>
      <c r="C435" s="249"/>
      <c r="D435" s="207" t="s">
        <v>272</v>
      </c>
      <c r="E435" s="250" t="s">
        <v>1</v>
      </c>
      <c r="F435" s="251" t="s">
        <v>725</v>
      </c>
      <c r="G435" s="249"/>
      <c r="H435" s="250" t="s">
        <v>1</v>
      </c>
      <c r="I435" s="252"/>
      <c r="J435" s="249"/>
      <c r="K435" s="249"/>
      <c r="L435" s="253"/>
      <c r="M435" s="254"/>
      <c r="N435" s="255"/>
      <c r="O435" s="255"/>
      <c r="P435" s="255"/>
      <c r="Q435" s="255"/>
      <c r="R435" s="255"/>
      <c r="S435" s="255"/>
      <c r="T435" s="256"/>
      <c r="AT435" s="257" t="s">
        <v>272</v>
      </c>
      <c r="AU435" s="257" t="s">
        <v>73</v>
      </c>
      <c r="AV435" s="16" t="s">
        <v>71</v>
      </c>
      <c r="AW435" s="16" t="s">
        <v>30</v>
      </c>
      <c r="AX435" s="16" t="s">
        <v>64</v>
      </c>
      <c r="AY435" s="257" t="s">
        <v>263</v>
      </c>
    </row>
    <row r="436" spans="1:65" s="13" customFormat="1">
      <c r="B436" s="205"/>
      <c r="C436" s="206"/>
      <c r="D436" s="207" t="s">
        <v>272</v>
      </c>
      <c r="E436" s="208" t="s">
        <v>1</v>
      </c>
      <c r="F436" s="209" t="s">
        <v>747</v>
      </c>
      <c r="G436" s="206"/>
      <c r="H436" s="210">
        <v>0.28999999999999998</v>
      </c>
      <c r="I436" s="211"/>
      <c r="J436" s="206"/>
      <c r="K436" s="206"/>
      <c r="L436" s="212"/>
      <c r="M436" s="213"/>
      <c r="N436" s="214"/>
      <c r="O436" s="214"/>
      <c r="P436" s="214"/>
      <c r="Q436" s="214"/>
      <c r="R436" s="214"/>
      <c r="S436" s="214"/>
      <c r="T436" s="215"/>
      <c r="AT436" s="216" t="s">
        <v>272</v>
      </c>
      <c r="AU436" s="216" t="s">
        <v>73</v>
      </c>
      <c r="AV436" s="13" t="s">
        <v>73</v>
      </c>
      <c r="AW436" s="13" t="s">
        <v>30</v>
      </c>
      <c r="AX436" s="13" t="s">
        <v>64</v>
      </c>
      <c r="AY436" s="216" t="s">
        <v>263</v>
      </c>
    </row>
    <row r="437" spans="1:65" s="15" customFormat="1">
      <c r="B437" s="228"/>
      <c r="C437" s="229"/>
      <c r="D437" s="207" t="s">
        <v>272</v>
      </c>
      <c r="E437" s="230" t="s">
        <v>1</v>
      </c>
      <c r="F437" s="231" t="s">
        <v>280</v>
      </c>
      <c r="G437" s="229"/>
      <c r="H437" s="232">
        <v>1.2030000000000001</v>
      </c>
      <c r="I437" s="233"/>
      <c r="J437" s="229"/>
      <c r="K437" s="229"/>
      <c r="L437" s="234"/>
      <c r="M437" s="235"/>
      <c r="N437" s="236"/>
      <c r="O437" s="236"/>
      <c r="P437" s="236"/>
      <c r="Q437" s="236"/>
      <c r="R437" s="236"/>
      <c r="S437" s="236"/>
      <c r="T437" s="237"/>
      <c r="AT437" s="238" t="s">
        <v>272</v>
      </c>
      <c r="AU437" s="238" t="s">
        <v>73</v>
      </c>
      <c r="AV437" s="15" t="s">
        <v>270</v>
      </c>
      <c r="AW437" s="15" t="s">
        <v>30</v>
      </c>
      <c r="AX437" s="15" t="s">
        <v>71</v>
      </c>
      <c r="AY437" s="238" t="s">
        <v>263</v>
      </c>
    </row>
    <row r="438" spans="1:65" s="2" customFormat="1" ht="33" customHeight="1">
      <c r="A438" s="35"/>
      <c r="B438" s="36"/>
      <c r="C438" s="191" t="s">
        <v>594</v>
      </c>
      <c r="D438" s="191" t="s">
        <v>266</v>
      </c>
      <c r="E438" s="192" t="s">
        <v>748</v>
      </c>
      <c r="F438" s="193" t="s">
        <v>749</v>
      </c>
      <c r="G438" s="194" t="s">
        <v>307</v>
      </c>
      <c r="H438" s="195">
        <v>109.795</v>
      </c>
      <c r="I438" s="196"/>
      <c r="J438" s="197">
        <f>ROUND(I438*H438,2)</f>
        <v>0</v>
      </c>
      <c r="K438" s="198"/>
      <c r="L438" s="40"/>
      <c r="M438" s="199" t="s">
        <v>1</v>
      </c>
      <c r="N438" s="200" t="s">
        <v>38</v>
      </c>
      <c r="O438" s="72"/>
      <c r="P438" s="201">
        <f>O438*H438</f>
        <v>0</v>
      </c>
      <c r="Q438" s="201">
        <v>0</v>
      </c>
      <c r="R438" s="201">
        <f>Q438*H438</f>
        <v>0</v>
      </c>
      <c r="S438" s="201">
        <v>0</v>
      </c>
      <c r="T438" s="202">
        <f>S438*H438</f>
        <v>0</v>
      </c>
      <c r="U438" s="35"/>
      <c r="V438" s="35"/>
      <c r="W438" s="35"/>
      <c r="X438" s="35"/>
      <c r="Y438" s="35"/>
      <c r="Z438" s="35"/>
      <c r="AA438" s="35"/>
      <c r="AB438" s="35"/>
      <c r="AC438" s="35"/>
      <c r="AD438" s="35"/>
      <c r="AE438" s="35"/>
      <c r="AR438" s="203" t="s">
        <v>270</v>
      </c>
      <c r="AT438" s="203" t="s">
        <v>266</v>
      </c>
      <c r="AU438" s="203" t="s">
        <v>73</v>
      </c>
      <c r="AY438" s="18" t="s">
        <v>263</v>
      </c>
      <c r="BE438" s="204">
        <f>IF(N438="základní",J438,0)</f>
        <v>0</v>
      </c>
      <c r="BF438" s="204">
        <f>IF(N438="snížená",J438,0)</f>
        <v>0</v>
      </c>
      <c r="BG438" s="204">
        <f>IF(N438="zákl. přenesená",J438,0)</f>
        <v>0</v>
      </c>
      <c r="BH438" s="204">
        <f>IF(N438="sníž. přenesená",J438,0)</f>
        <v>0</v>
      </c>
      <c r="BI438" s="204">
        <f>IF(N438="nulová",J438,0)</f>
        <v>0</v>
      </c>
      <c r="BJ438" s="18" t="s">
        <v>71</v>
      </c>
      <c r="BK438" s="204">
        <f>ROUND(I438*H438,2)</f>
        <v>0</v>
      </c>
      <c r="BL438" s="18" t="s">
        <v>270</v>
      </c>
      <c r="BM438" s="203" t="s">
        <v>750</v>
      </c>
    </row>
    <row r="439" spans="1:65" s="16" customFormat="1">
      <c r="B439" s="248"/>
      <c r="C439" s="249"/>
      <c r="D439" s="207" t="s">
        <v>272</v>
      </c>
      <c r="E439" s="250" t="s">
        <v>1</v>
      </c>
      <c r="F439" s="251" t="s">
        <v>751</v>
      </c>
      <c r="G439" s="249"/>
      <c r="H439" s="250" t="s">
        <v>1</v>
      </c>
      <c r="I439" s="252"/>
      <c r="J439" s="249"/>
      <c r="K439" s="249"/>
      <c r="L439" s="253"/>
      <c r="M439" s="254"/>
      <c r="N439" s="255"/>
      <c r="O439" s="255"/>
      <c r="P439" s="255"/>
      <c r="Q439" s="255"/>
      <c r="R439" s="255"/>
      <c r="S439" s="255"/>
      <c r="T439" s="256"/>
      <c r="AT439" s="257" t="s">
        <v>272</v>
      </c>
      <c r="AU439" s="257" t="s">
        <v>73</v>
      </c>
      <c r="AV439" s="16" t="s">
        <v>71</v>
      </c>
      <c r="AW439" s="16" t="s">
        <v>30</v>
      </c>
      <c r="AX439" s="16" t="s">
        <v>64</v>
      </c>
      <c r="AY439" s="257" t="s">
        <v>263</v>
      </c>
    </row>
    <row r="440" spans="1:65" s="13" customFormat="1">
      <c r="B440" s="205"/>
      <c r="C440" s="206"/>
      <c r="D440" s="207" t="s">
        <v>272</v>
      </c>
      <c r="E440" s="208" t="s">
        <v>1</v>
      </c>
      <c r="F440" s="209" t="s">
        <v>752</v>
      </c>
      <c r="G440" s="206"/>
      <c r="H440" s="210">
        <v>62.015000000000001</v>
      </c>
      <c r="I440" s="211"/>
      <c r="J440" s="206"/>
      <c r="K440" s="206"/>
      <c r="L440" s="212"/>
      <c r="M440" s="213"/>
      <c r="N440" s="214"/>
      <c r="O440" s="214"/>
      <c r="P440" s="214"/>
      <c r="Q440" s="214"/>
      <c r="R440" s="214"/>
      <c r="S440" s="214"/>
      <c r="T440" s="215"/>
      <c r="AT440" s="216" t="s">
        <v>272</v>
      </c>
      <c r="AU440" s="216" t="s">
        <v>73</v>
      </c>
      <c r="AV440" s="13" t="s">
        <v>73</v>
      </c>
      <c r="AW440" s="13" t="s">
        <v>30</v>
      </c>
      <c r="AX440" s="13" t="s">
        <v>64</v>
      </c>
      <c r="AY440" s="216" t="s">
        <v>263</v>
      </c>
    </row>
    <row r="441" spans="1:65" s="16" customFormat="1">
      <c r="B441" s="248"/>
      <c r="C441" s="249"/>
      <c r="D441" s="207" t="s">
        <v>272</v>
      </c>
      <c r="E441" s="250" t="s">
        <v>1</v>
      </c>
      <c r="F441" s="251" t="s">
        <v>753</v>
      </c>
      <c r="G441" s="249"/>
      <c r="H441" s="250" t="s">
        <v>1</v>
      </c>
      <c r="I441" s="252"/>
      <c r="J441" s="249"/>
      <c r="K441" s="249"/>
      <c r="L441" s="253"/>
      <c r="M441" s="254"/>
      <c r="N441" s="255"/>
      <c r="O441" s="255"/>
      <c r="P441" s="255"/>
      <c r="Q441" s="255"/>
      <c r="R441" s="255"/>
      <c r="S441" s="255"/>
      <c r="T441" s="256"/>
      <c r="AT441" s="257" t="s">
        <v>272</v>
      </c>
      <c r="AU441" s="257" t="s">
        <v>73</v>
      </c>
      <c r="AV441" s="16" t="s">
        <v>71</v>
      </c>
      <c r="AW441" s="16" t="s">
        <v>30</v>
      </c>
      <c r="AX441" s="16" t="s">
        <v>64</v>
      </c>
      <c r="AY441" s="257" t="s">
        <v>263</v>
      </c>
    </row>
    <row r="442" spans="1:65" s="13" customFormat="1">
      <c r="B442" s="205"/>
      <c r="C442" s="206"/>
      <c r="D442" s="207" t="s">
        <v>272</v>
      </c>
      <c r="E442" s="208" t="s">
        <v>1</v>
      </c>
      <c r="F442" s="209" t="s">
        <v>754</v>
      </c>
      <c r="G442" s="206"/>
      <c r="H442" s="210">
        <v>0.24099999999999999</v>
      </c>
      <c r="I442" s="211"/>
      <c r="J442" s="206"/>
      <c r="K442" s="206"/>
      <c r="L442" s="212"/>
      <c r="M442" s="213"/>
      <c r="N442" s="214"/>
      <c r="O442" s="214"/>
      <c r="P442" s="214"/>
      <c r="Q442" s="214"/>
      <c r="R442" s="214"/>
      <c r="S442" s="214"/>
      <c r="T442" s="215"/>
      <c r="AT442" s="216" t="s">
        <v>272</v>
      </c>
      <c r="AU442" s="216" t="s">
        <v>73</v>
      </c>
      <c r="AV442" s="13" t="s">
        <v>73</v>
      </c>
      <c r="AW442" s="13" t="s">
        <v>30</v>
      </c>
      <c r="AX442" s="13" t="s">
        <v>64</v>
      </c>
      <c r="AY442" s="216" t="s">
        <v>263</v>
      </c>
    </row>
    <row r="443" spans="1:65" s="16" customFormat="1">
      <c r="B443" s="248"/>
      <c r="C443" s="249"/>
      <c r="D443" s="207" t="s">
        <v>272</v>
      </c>
      <c r="E443" s="250" t="s">
        <v>1</v>
      </c>
      <c r="F443" s="251" t="s">
        <v>755</v>
      </c>
      <c r="G443" s="249"/>
      <c r="H443" s="250" t="s">
        <v>1</v>
      </c>
      <c r="I443" s="252"/>
      <c r="J443" s="249"/>
      <c r="K443" s="249"/>
      <c r="L443" s="253"/>
      <c r="M443" s="254"/>
      <c r="N443" s="255"/>
      <c r="O443" s="255"/>
      <c r="P443" s="255"/>
      <c r="Q443" s="255"/>
      <c r="R443" s="255"/>
      <c r="S443" s="255"/>
      <c r="T443" s="256"/>
      <c r="AT443" s="257" t="s">
        <v>272</v>
      </c>
      <c r="AU443" s="257" t="s">
        <v>73</v>
      </c>
      <c r="AV443" s="16" t="s">
        <v>71</v>
      </c>
      <c r="AW443" s="16" t="s">
        <v>30</v>
      </c>
      <c r="AX443" s="16" t="s">
        <v>64</v>
      </c>
      <c r="AY443" s="257" t="s">
        <v>263</v>
      </c>
    </row>
    <row r="444" spans="1:65" s="13" customFormat="1">
      <c r="B444" s="205"/>
      <c r="C444" s="206"/>
      <c r="D444" s="207" t="s">
        <v>272</v>
      </c>
      <c r="E444" s="208" t="s">
        <v>1</v>
      </c>
      <c r="F444" s="209" t="s">
        <v>756</v>
      </c>
      <c r="G444" s="206"/>
      <c r="H444" s="210">
        <v>30.920999999999999</v>
      </c>
      <c r="I444" s="211"/>
      <c r="J444" s="206"/>
      <c r="K444" s="206"/>
      <c r="L444" s="212"/>
      <c r="M444" s="213"/>
      <c r="N444" s="214"/>
      <c r="O444" s="214"/>
      <c r="P444" s="214"/>
      <c r="Q444" s="214"/>
      <c r="R444" s="214"/>
      <c r="S444" s="214"/>
      <c r="T444" s="215"/>
      <c r="AT444" s="216" t="s">
        <v>272</v>
      </c>
      <c r="AU444" s="216" t="s">
        <v>73</v>
      </c>
      <c r="AV444" s="13" t="s">
        <v>73</v>
      </c>
      <c r="AW444" s="13" t="s">
        <v>30</v>
      </c>
      <c r="AX444" s="13" t="s">
        <v>64</v>
      </c>
      <c r="AY444" s="216" t="s">
        <v>263</v>
      </c>
    </row>
    <row r="445" spans="1:65" s="16" customFormat="1">
      <c r="B445" s="248"/>
      <c r="C445" s="249"/>
      <c r="D445" s="207" t="s">
        <v>272</v>
      </c>
      <c r="E445" s="250" t="s">
        <v>1</v>
      </c>
      <c r="F445" s="251" t="s">
        <v>757</v>
      </c>
      <c r="G445" s="249"/>
      <c r="H445" s="250" t="s">
        <v>1</v>
      </c>
      <c r="I445" s="252"/>
      <c r="J445" s="249"/>
      <c r="K445" s="249"/>
      <c r="L445" s="253"/>
      <c r="M445" s="254"/>
      <c r="N445" s="255"/>
      <c r="O445" s="255"/>
      <c r="P445" s="255"/>
      <c r="Q445" s="255"/>
      <c r="R445" s="255"/>
      <c r="S445" s="255"/>
      <c r="T445" s="256"/>
      <c r="AT445" s="257" t="s">
        <v>272</v>
      </c>
      <c r="AU445" s="257" t="s">
        <v>73</v>
      </c>
      <c r="AV445" s="16" t="s">
        <v>71</v>
      </c>
      <c r="AW445" s="16" t="s">
        <v>30</v>
      </c>
      <c r="AX445" s="16" t="s">
        <v>64</v>
      </c>
      <c r="AY445" s="257" t="s">
        <v>263</v>
      </c>
    </row>
    <row r="446" spans="1:65" s="13" customFormat="1">
      <c r="B446" s="205"/>
      <c r="C446" s="206"/>
      <c r="D446" s="207" t="s">
        <v>272</v>
      </c>
      <c r="E446" s="208" t="s">
        <v>1</v>
      </c>
      <c r="F446" s="209" t="s">
        <v>758</v>
      </c>
      <c r="G446" s="206"/>
      <c r="H446" s="210">
        <v>10.925000000000001</v>
      </c>
      <c r="I446" s="211"/>
      <c r="J446" s="206"/>
      <c r="K446" s="206"/>
      <c r="L446" s="212"/>
      <c r="M446" s="213"/>
      <c r="N446" s="214"/>
      <c r="O446" s="214"/>
      <c r="P446" s="214"/>
      <c r="Q446" s="214"/>
      <c r="R446" s="214"/>
      <c r="S446" s="214"/>
      <c r="T446" s="215"/>
      <c r="AT446" s="216" t="s">
        <v>272</v>
      </c>
      <c r="AU446" s="216" t="s">
        <v>73</v>
      </c>
      <c r="AV446" s="13" t="s">
        <v>73</v>
      </c>
      <c r="AW446" s="13" t="s">
        <v>30</v>
      </c>
      <c r="AX446" s="13" t="s">
        <v>64</v>
      </c>
      <c r="AY446" s="216" t="s">
        <v>263</v>
      </c>
    </row>
    <row r="447" spans="1:65" s="16" customFormat="1">
      <c r="B447" s="248"/>
      <c r="C447" s="249"/>
      <c r="D447" s="207" t="s">
        <v>272</v>
      </c>
      <c r="E447" s="250" t="s">
        <v>1</v>
      </c>
      <c r="F447" s="251" t="s">
        <v>759</v>
      </c>
      <c r="G447" s="249"/>
      <c r="H447" s="250" t="s">
        <v>1</v>
      </c>
      <c r="I447" s="252"/>
      <c r="J447" s="249"/>
      <c r="K447" s="249"/>
      <c r="L447" s="253"/>
      <c r="M447" s="254"/>
      <c r="N447" s="255"/>
      <c r="O447" s="255"/>
      <c r="P447" s="255"/>
      <c r="Q447" s="255"/>
      <c r="R447" s="255"/>
      <c r="S447" s="255"/>
      <c r="T447" s="256"/>
      <c r="AT447" s="257" t="s">
        <v>272</v>
      </c>
      <c r="AU447" s="257" t="s">
        <v>73</v>
      </c>
      <c r="AV447" s="16" t="s">
        <v>71</v>
      </c>
      <c r="AW447" s="16" t="s">
        <v>30</v>
      </c>
      <c r="AX447" s="16" t="s">
        <v>64</v>
      </c>
      <c r="AY447" s="257" t="s">
        <v>263</v>
      </c>
    </row>
    <row r="448" spans="1:65" s="13" customFormat="1">
      <c r="B448" s="205"/>
      <c r="C448" s="206"/>
      <c r="D448" s="207" t="s">
        <v>272</v>
      </c>
      <c r="E448" s="208" t="s">
        <v>1</v>
      </c>
      <c r="F448" s="209" t="s">
        <v>760</v>
      </c>
      <c r="G448" s="206"/>
      <c r="H448" s="210">
        <v>2.4340000000000002</v>
      </c>
      <c r="I448" s="211"/>
      <c r="J448" s="206"/>
      <c r="K448" s="206"/>
      <c r="L448" s="212"/>
      <c r="M448" s="213"/>
      <c r="N448" s="214"/>
      <c r="O448" s="214"/>
      <c r="P448" s="214"/>
      <c r="Q448" s="214"/>
      <c r="R448" s="214"/>
      <c r="S448" s="214"/>
      <c r="T448" s="215"/>
      <c r="AT448" s="216" t="s">
        <v>272</v>
      </c>
      <c r="AU448" s="216" t="s">
        <v>73</v>
      </c>
      <c r="AV448" s="13" t="s">
        <v>73</v>
      </c>
      <c r="AW448" s="13" t="s">
        <v>30</v>
      </c>
      <c r="AX448" s="13" t="s">
        <v>64</v>
      </c>
      <c r="AY448" s="216" t="s">
        <v>263</v>
      </c>
    </row>
    <row r="449" spans="1:65" s="16" customFormat="1">
      <c r="B449" s="248"/>
      <c r="C449" s="249"/>
      <c r="D449" s="207" t="s">
        <v>272</v>
      </c>
      <c r="E449" s="250" t="s">
        <v>1</v>
      </c>
      <c r="F449" s="251" t="s">
        <v>761</v>
      </c>
      <c r="G449" s="249"/>
      <c r="H449" s="250" t="s">
        <v>1</v>
      </c>
      <c r="I449" s="252"/>
      <c r="J449" s="249"/>
      <c r="K449" s="249"/>
      <c r="L449" s="253"/>
      <c r="M449" s="254"/>
      <c r="N449" s="255"/>
      <c r="O449" s="255"/>
      <c r="P449" s="255"/>
      <c r="Q449" s="255"/>
      <c r="R449" s="255"/>
      <c r="S449" s="255"/>
      <c r="T449" s="256"/>
      <c r="AT449" s="257" t="s">
        <v>272</v>
      </c>
      <c r="AU449" s="257" t="s">
        <v>73</v>
      </c>
      <c r="AV449" s="16" t="s">
        <v>71</v>
      </c>
      <c r="AW449" s="16" t="s">
        <v>30</v>
      </c>
      <c r="AX449" s="16" t="s">
        <v>64</v>
      </c>
      <c r="AY449" s="257" t="s">
        <v>263</v>
      </c>
    </row>
    <row r="450" spans="1:65" s="13" customFormat="1">
      <c r="B450" s="205"/>
      <c r="C450" s="206"/>
      <c r="D450" s="207" t="s">
        <v>272</v>
      </c>
      <c r="E450" s="208" t="s">
        <v>1</v>
      </c>
      <c r="F450" s="209" t="s">
        <v>762</v>
      </c>
      <c r="G450" s="206"/>
      <c r="H450" s="210">
        <v>1.403</v>
      </c>
      <c r="I450" s="211"/>
      <c r="J450" s="206"/>
      <c r="K450" s="206"/>
      <c r="L450" s="212"/>
      <c r="M450" s="213"/>
      <c r="N450" s="214"/>
      <c r="O450" s="214"/>
      <c r="P450" s="214"/>
      <c r="Q450" s="214"/>
      <c r="R450" s="214"/>
      <c r="S450" s="214"/>
      <c r="T450" s="215"/>
      <c r="AT450" s="216" t="s">
        <v>272</v>
      </c>
      <c r="AU450" s="216" t="s">
        <v>73</v>
      </c>
      <c r="AV450" s="13" t="s">
        <v>73</v>
      </c>
      <c r="AW450" s="13" t="s">
        <v>30</v>
      </c>
      <c r="AX450" s="13" t="s">
        <v>64</v>
      </c>
      <c r="AY450" s="216" t="s">
        <v>263</v>
      </c>
    </row>
    <row r="451" spans="1:65" s="16" customFormat="1">
      <c r="B451" s="248"/>
      <c r="C451" s="249"/>
      <c r="D451" s="207" t="s">
        <v>272</v>
      </c>
      <c r="E451" s="250" t="s">
        <v>1</v>
      </c>
      <c r="F451" s="251" t="s">
        <v>763</v>
      </c>
      <c r="G451" s="249"/>
      <c r="H451" s="250" t="s">
        <v>1</v>
      </c>
      <c r="I451" s="252"/>
      <c r="J451" s="249"/>
      <c r="K451" s="249"/>
      <c r="L451" s="253"/>
      <c r="M451" s="254"/>
      <c r="N451" s="255"/>
      <c r="O451" s="255"/>
      <c r="P451" s="255"/>
      <c r="Q451" s="255"/>
      <c r="R451" s="255"/>
      <c r="S451" s="255"/>
      <c r="T451" s="256"/>
      <c r="AT451" s="257" t="s">
        <v>272</v>
      </c>
      <c r="AU451" s="257" t="s">
        <v>73</v>
      </c>
      <c r="AV451" s="16" t="s">
        <v>71</v>
      </c>
      <c r="AW451" s="16" t="s">
        <v>30</v>
      </c>
      <c r="AX451" s="16" t="s">
        <v>64</v>
      </c>
      <c r="AY451" s="257" t="s">
        <v>263</v>
      </c>
    </row>
    <row r="452" spans="1:65" s="13" customFormat="1">
      <c r="B452" s="205"/>
      <c r="C452" s="206"/>
      <c r="D452" s="207" t="s">
        <v>272</v>
      </c>
      <c r="E452" s="208" t="s">
        <v>1</v>
      </c>
      <c r="F452" s="209" t="s">
        <v>764</v>
      </c>
      <c r="G452" s="206"/>
      <c r="H452" s="210">
        <v>1.7350000000000001</v>
      </c>
      <c r="I452" s="211"/>
      <c r="J452" s="206"/>
      <c r="K452" s="206"/>
      <c r="L452" s="212"/>
      <c r="M452" s="213"/>
      <c r="N452" s="214"/>
      <c r="O452" s="214"/>
      <c r="P452" s="214"/>
      <c r="Q452" s="214"/>
      <c r="R452" s="214"/>
      <c r="S452" s="214"/>
      <c r="T452" s="215"/>
      <c r="AT452" s="216" t="s">
        <v>272</v>
      </c>
      <c r="AU452" s="216" t="s">
        <v>73</v>
      </c>
      <c r="AV452" s="13" t="s">
        <v>73</v>
      </c>
      <c r="AW452" s="13" t="s">
        <v>30</v>
      </c>
      <c r="AX452" s="13" t="s">
        <v>64</v>
      </c>
      <c r="AY452" s="216" t="s">
        <v>263</v>
      </c>
    </row>
    <row r="453" spans="1:65" s="16" customFormat="1">
      <c r="B453" s="248"/>
      <c r="C453" s="249"/>
      <c r="D453" s="207" t="s">
        <v>272</v>
      </c>
      <c r="E453" s="250" t="s">
        <v>1</v>
      </c>
      <c r="F453" s="251" t="s">
        <v>765</v>
      </c>
      <c r="G453" s="249"/>
      <c r="H453" s="250" t="s">
        <v>1</v>
      </c>
      <c r="I453" s="252"/>
      <c r="J453" s="249"/>
      <c r="K453" s="249"/>
      <c r="L453" s="253"/>
      <c r="M453" s="254"/>
      <c r="N453" s="255"/>
      <c r="O453" s="255"/>
      <c r="P453" s="255"/>
      <c r="Q453" s="255"/>
      <c r="R453" s="255"/>
      <c r="S453" s="255"/>
      <c r="T453" s="256"/>
      <c r="AT453" s="257" t="s">
        <v>272</v>
      </c>
      <c r="AU453" s="257" t="s">
        <v>73</v>
      </c>
      <c r="AV453" s="16" t="s">
        <v>71</v>
      </c>
      <c r="AW453" s="16" t="s">
        <v>30</v>
      </c>
      <c r="AX453" s="16" t="s">
        <v>64</v>
      </c>
      <c r="AY453" s="257" t="s">
        <v>263</v>
      </c>
    </row>
    <row r="454" spans="1:65" s="13" customFormat="1">
      <c r="B454" s="205"/>
      <c r="C454" s="206"/>
      <c r="D454" s="207" t="s">
        <v>272</v>
      </c>
      <c r="E454" s="208" t="s">
        <v>1</v>
      </c>
      <c r="F454" s="209" t="s">
        <v>766</v>
      </c>
      <c r="G454" s="206"/>
      <c r="H454" s="210">
        <v>0.121</v>
      </c>
      <c r="I454" s="211"/>
      <c r="J454" s="206"/>
      <c r="K454" s="206"/>
      <c r="L454" s="212"/>
      <c r="M454" s="213"/>
      <c r="N454" s="214"/>
      <c r="O454" s="214"/>
      <c r="P454" s="214"/>
      <c r="Q454" s="214"/>
      <c r="R454" s="214"/>
      <c r="S454" s="214"/>
      <c r="T454" s="215"/>
      <c r="AT454" s="216" t="s">
        <v>272</v>
      </c>
      <c r="AU454" s="216" t="s">
        <v>73</v>
      </c>
      <c r="AV454" s="13" t="s">
        <v>73</v>
      </c>
      <c r="AW454" s="13" t="s">
        <v>30</v>
      </c>
      <c r="AX454" s="13" t="s">
        <v>64</v>
      </c>
      <c r="AY454" s="216" t="s">
        <v>263</v>
      </c>
    </row>
    <row r="455" spans="1:65" s="15" customFormat="1">
      <c r="B455" s="228"/>
      <c r="C455" s="229"/>
      <c r="D455" s="207" t="s">
        <v>272</v>
      </c>
      <c r="E455" s="230" t="s">
        <v>1</v>
      </c>
      <c r="F455" s="231" t="s">
        <v>280</v>
      </c>
      <c r="G455" s="229"/>
      <c r="H455" s="232">
        <v>109.79499999999999</v>
      </c>
      <c r="I455" s="233"/>
      <c r="J455" s="229"/>
      <c r="K455" s="229"/>
      <c r="L455" s="234"/>
      <c r="M455" s="235"/>
      <c r="N455" s="236"/>
      <c r="O455" s="236"/>
      <c r="P455" s="236"/>
      <c r="Q455" s="236"/>
      <c r="R455" s="236"/>
      <c r="S455" s="236"/>
      <c r="T455" s="237"/>
      <c r="AT455" s="238" t="s">
        <v>272</v>
      </c>
      <c r="AU455" s="238" t="s">
        <v>73</v>
      </c>
      <c r="AV455" s="15" t="s">
        <v>270</v>
      </c>
      <c r="AW455" s="15" t="s">
        <v>30</v>
      </c>
      <c r="AX455" s="15" t="s">
        <v>71</v>
      </c>
      <c r="AY455" s="238" t="s">
        <v>263</v>
      </c>
    </row>
    <row r="456" spans="1:65" s="2" customFormat="1" ht="21.75" customHeight="1">
      <c r="A456" s="35"/>
      <c r="B456" s="36"/>
      <c r="C456" s="261" t="s">
        <v>767</v>
      </c>
      <c r="D456" s="261" t="s">
        <v>401</v>
      </c>
      <c r="E456" s="262" t="s">
        <v>768</v>
      </c>
      <c r="F456" s="263" t="s">
        <v>769</v>
      </c>
      <c r="G456" s="264" t="s">
        <v>307</v>
      </c>
      <c r="H456" s="265">
        <v>0.121</v>
      </c>
      <c r="I456" s="266"/>
      <c r="J456" s="267">
        <f>ROUND(I456*H456,2)</f>
        <v>0</v>
      </c>
      <c r="K456" s="268"/>
      <c r="L456" s="269"/>
      <c r="M456" s="270" t="s">
        <v>1</v>
      </c>
      <c r="N456" s="271" t="s">
        <v>38</v>
      </c>
      <c r="O456" s="72"/>
      <c r="P456" s="201">
        <f>O456*H456</f>
        <v>0</v>
      </c>
      <c r="Q456" s="201">
        <v>0</v>
      </c>
      <c r="R456" s="201">
        <f>Q456*H456</f>
        <v>0</v>
      </c>
      <c r="S456" s="201">
        <v>0</v>
      </c>
      <c r="T456" s="202">
        <f>S456*H456</f>
        <v>0</v>
      </c>
      <c r="U456" s="35"/>
      <c r="V456" s="35"/>
      <c r="W456" s="35"/>
      <c r="X456" s="35"/>
      <c r="Y456" s="35"/>
      <c r="Z456" s="35"/>
      <c r="AA456" s="35"/>
      <c r="AB456" s="35"/>
      <c r="AC456" s="35"/>
      <c r="AD456" s="35"/>
      <c r="AE456" s="35"/>
      <c r="AR456" s="203" t="s">
        <v>314</v>
      </c>
      <c r="AT456" s="203" t="s">
        <v>401</v>
      </c>
      <c r="AU456" s="203" t="s">
        <v>73</v>
      </c>
      <c r="AY456" s="18" t="s">
        <v>263</v>
      </c>
      <c r="BE456" s="204">
        <f>IF(N456="základní",J456,0)</f>
        <v>0</v>
      </c>
      <c r="BF456" s="204">
        <f>IF(N456="snížená",J456,0)</f>
        <v>0</v>
      </c>
      <c r="BG456" s="204">
        <f>IF(N456="zákl. přenesená",J456,0)</f>
        <v>0</v>
      </c>
      <c r="BH456" s="204">
        <f>IF(N456="sníž. přenesená",J456,0)</f>
        <v>0</v>
      </c>
      <c r="BI456" s="204">
        <f>IF(N456="nulová",J456,0)</f>
        <v>0</v>
      </c>
      <c r="BJ456" s="18" t="s">
        <v>71</v>
      </c>
      <c r="BK456" s="204">
        <f>ROUND(I456*H456,2)</f>
        <v>0</v>
      </c>
      <c r="BL456" s="18" t="s">
        <v>270</v>
      </c>
      <c r="BM456" s="203" t="s">
        <v>770</v>
      </c>
    </row>
    <row r="457" spans="1:65" s="16" customFormat="1">
      <c r="B457" s="248"/>
      <c r="C457" s="249"/>
      <c r="D457" s="207" t="s">
        <v>272</v>
      </c>
      <c r="E457" s="250" t="s">
        <v>1</v>
      </c>
      <c r="F457" s="251" t="s">
        <v>765</v>
      </c>
      <c r="G457" s="249"/>
      <c r="H457" s="250" t="s">
        <v>1</v>
      </c>
      <c r="I457" s="252"/>
      <c r="J457" s="249"/>
      <c r="K457" s="249"/>
      <c r="L457" s="253"/>
      <c r="M457" s="254"/>
      <c r="N457" s="255"/>
      <c r="O457" s="255"/>
      <c r="P457" s="255"/>
      <c r="Q457" s="255"/>
      <c r="R457" s="255"/>
      <c r="S457" s="255"/>
      <c r="T457" s="256"/>
      <c r="AT457" s="257" t="s">
        <v>272</v>
      </c>
      <c r="AU457" s="257" t="s">
        <v>73</v>
      </c>
      <c r="AV457" s="16" t="s">
        <v>71</v>
      </c>
      <c r="AW457" s="16" t="s">
        <v>30</v>
      </c>
      <c r="AX457" s="16" t="s">
        <v>64</v>
      </c>
      <c r="AY457" s="257" t="s">
        <v>263</v>
      </c>
    </row>
    <row r="458" spans="1:65" s="13" customFormat="1">
      <c r="B458" s="205"/>
      <c r="C458" s="206"/>
      <c r="D458" s="207" t="s">
        <v>272</v>
      </c>
      <c r="E458" s="208" t="s">
        <v>1</v>
      </c>
      <c r="F458" s="209" t="s">
        <v>766</v>
      </c>
      <c r="G458" s="206"/>
      <c r="H458" s="210">
        <v>0.121</v>
      </c>
      <c r="I458" s="211"/>
      <c r="J458" s="206"/>
      <c r="K458" s="206"/>
      <c r="L458" s="212"/>
      <c r="M458" s="213"/>
      <c r="N458" s="214"/>
      <c r="O458" s="214"/>
      <c r="P458" s="214"/>
      <c r="Q458" s="214"/>
      <c r="R458" s="214"/>
      <c r="S458" s="214"/>
      <c r="T458" s="215"/>
      <c r="AT458" s="216" t="s">
        <v>272</v>
      </c>
      <c r="AU458" s="216" t="s">
        <v>73</v>
      </c>
      <c r="AV458" s="13" t="s">
        <v>73</v>
      </c>
      <c r="AW458" s="13" t="s">
        <v>30</v>
      </c>
      <c r="AX458" s="13" t="s">
        <v>64</v>
      </c>
      <c r="AY458" s="216" t="s">
        <v>263</v>
      </c>
    </row>
    <row r="459" spans="1:65" s="15" customFormat="1">
      <c r="B459" s="228"/>
      <c r="C459" s="229"/>
      <c r="D459" s="207" t="s">
        <v>272</v>
      </c>
      <c r="E459" s="230" t="s">
        <v>1</v>
      </c>
      <c r="F459" s="231" t="s">
        <v>280</v>
      </c>
      <c r="G459" s="229"/>
      <c r="H459" s="232">
        <v>0.121</v>
      </c>
      <c r="I459" s="233"/>
      <c r="J459" s="229"/>
      <c r="K459" s="229"/>
      <c r="L459" s="234"/>
      <c r="M459" s="235"/>
      <c r="N459" s="236"/>
      <c r="O459" s="236"/>
      <c r="P459" s="236"/>
      <c r="Q459" s="236"/>
      <c r="R459" s="236"/>
      <c r="S459" s="236"/>
      <c r="T459" s="237"/>
      <c r="AT459" s="238" t="s">
        <v>272</v>
      </c>
      <c r="AU459" s="238" t="s">
        <v>73</v>
      </c>
      <c r="AV459" s="15" t="s">
        <v>270</v>
      </c>
      <c r="AW459" s="15" t="s">
        <v>30</v>
      </c>
      <c r="AX459" s="15" t="s">
        <v>71</v>
      </c>
      <c r="AY459" s="238" t="s">
        <v>263</v>
      </c>
    </row>
    <row r="460" spans="1:65" s="2" customFormat="1" ht="21.75" customHeight="1">
      <c r="A460" s="35"/>
      <c r="B460" s="36"/>
      <c r="C460" s="261" t="s">
        <v>598</v>
      </c>
      <c r="D460" s="261" t="s">
        <v>401</v>
      </c>
      <c r="E460" s="262" t="s">
        <v>771</v>
      </c>
      <c r="F460" s="263" t="s">
        <v>772</v>
      </c>
      <c r="G460" s="264" t="s">
        <v>307</v>
      </c>
      <c r="H460" s="265">
        <v>62.256</v>
      </c>
      <c r="I460" s="266"/>
      <c r="J460" s="267">
        <f>ROUND(I460*H460,2)</f>
        <v>0</v>
      </c>
      <c r="K460" s="268"/>
      <c r="L460" s="269"/>
      <c r="M460" s="270" t="s">
        <v>1</v>
      </c>
      <c r="N460" s="271" t="s">
        <v>38</v>
      </c>
      <c r="O460" s="72"/>
      <c r="P460" s="201">
        <f>O460*H460</f>
        <v>0</v>
      </c>
      <c r="Q460" s="201">
        <v>0</v>
      </c>
      <c r="R460" s="201">
        <f>Q460*H460</f>
        <v>0</v>
      </c>
      <c r="S460" s="201">
        <v>0</v>
      </c>
      <c r="T460" s="202">
        <f>S460*H460</f>
        <v>0</v>
      </c>
      <c r="U460" s="35"/>
      <c r="V460" s="35"/>
      <c r="W460" s="35"/>
      <c r="X460" s="35"/>
      <c r="Y460" s="35"/>
      <c r="Z460" s="35"/>
      <c r="AA460" s="35"/>
      <c r="AB460" s="35"/>
      <c r="AC460" s="35"/>
      <c r="AD460" s="35"/>
      <c r="AE460" s="35"/>
      <c r="AR460" s="203" t="s">
        <v>314</v>
      </c>
      <c r="AT460" s="203" t="s">
        <v>401</v>
      </c>
      <c r="AU460" s="203" t="s">
        <v>73</v>
      </c>
      <c r="AY460" s="18" t="s">
        <v>263</v>
      </c>
      <c r="BE460" s="204">
        <f>IF(N460="základní",J460,0)</f>
        <v>0</v>
      </c>
      <c r="BF460" s="204">
        <f>IF(N460="snížená",J460,0)</f>
        <v>0</v>
      </c>
      <c r="BG460" s="204">
        <f>IF(N460="zákl. přenesená",J460,0)</f>
        <v>0</v>
      </c>
      <c r="BH460" s="204">
        <f>IF(N460="sníž. přenesená",J460,0)</f>
        <v>0</v>
      </c>
      <c r="BI460" s="204">
        <f>IF(N460="nulová",J460,0)</f>
        <v>0</v>
      </c>
      <c r="BJ460" s="18" t="s">
        <v>71</v>
      </c>
      <c r="BK460" s="204">
        <f>ROUND(I460*H460,2)</f>
        <v>0</v>
      </c>
      <c r="BL460" s="18" t="s">
        <v>270</v>
      </c>
      <c r="BM460" s="203" t="s">
        <v>773</v>
      </c>
    </row>
    <row r="461" spans="1:65" s="16" customFormat="1">
      <c r="B461" s="248"/>
      <c r="C461" s="249"/>
      <c r="D461" s="207" t="s">
        <v>272</v>
      </c>
      <c r="E461" s="250" t="s">
        <v>1</v>
      </c>
      <c r="F461" s="251" t="s">
        <v>774</v>
      </c>
      <c r="G461" s="249"/>
      <c r="H461" s="250" t="s">
        <v>1</v>
      </c>
      <c r="I461" s="252"/>
      <c r="J461" s="249"/>
      <c r="K461" s="249"/>
      <c r="L461" s="253"/>
      <c r="M461" s="254"/>
      <c r="N461" s="255"/>
      <c r="O461" s="255"/>
      <c r="P461" s="255"/>
      <c r="Q461" s="255"/>
      <c r="R461" s="255"/>
      <c r="S461" s="255"/>
      <c r="T461" s="256"/>
      <c r="AT461" s="257" t="s">
        <v>272</v>
      </c>
      <c r="AU461" s="257" t="s">
        <v>73</v>
      </c>
      <c r="AV461" s="16" t="s">
        <v>71</v>
      </c>
      <c r="AW461" s="16" t="s">
        <v>30</v>
      </c>
      <c r="AX461" s="16" t="s">
        <v>64</v>
      </c>
      <c r="AY461" s="257" t="s">
        <v>263</v>
      </c>
    </row>
    <row r="462" spans="1:65" s="13" customFormat="1">
      <c r="B462" s="205"/>
      <c r="C462" s="206"/>
      <c r="D462" s="207" t="s">
        <v>272</v>
      </c>
      <c r="E462" s="208" t="s">
        <v>1</v>
      </c>
      <c r="F462" s="209" t="s">
        <v>752</v>
      </c>
      <c r="G462" s="206"/>
      <c r="H462" s="210">
        <v>62.015000000000001</v>
      </c>
      <c r="I462" s="211"/>
      <c r="J462" s="206"/>
      <c r="K462" s="206"/>
      <c r="L462" s="212"/>
      <c r="M462" s="213"/>
      <c r="N462" s="214"/>
      <c r="O462" s="214"/>
      <c r="P462" s="214"/>
      <c r="Q462" s="214"/>
      <c r="R462" s="214"/>
      <c r="S462" s="214"/>
      <c r="T462" s="215"/>
      <c r="AT462" s="216" t="s">
        <v>272</v>
      </c>
      <c r="AU462" s="216" t="s">
        <v>73</v>
      </c>
      <c r="AV462" s="13" t="s">
        <v>73</v>
      </c>
      <c r="AW462" s="13" t="s">
        <v>30</v>
      </c>
      <c r="AX462" s="13" t="s">
        <v>64</v>
      </c>
      <c r="AY462" s="216" t="s">
        <v>263</v>
      </c>
    </row>
    <row r="463" spans="1:65" s="16" customFormat="1">
      <c r="B463" s="248"/>
      <c r="C463" s="249"/>
      <c r="D463" s="207" t="s">
        <v>272</v>
      </c>
      <c r="E463" s="250" t="s">
        <v>1</v>
      </c>
      <c r="F463" s="251" t="s">
        <v>753</v>
      </c>
      <c r="G463" s="249"/>
      <c r="H463" s="250" t="s">
        <v>1</v>
      </c>
      <c r="I463" s="252"/>
      <c r="J463" s="249"/>
      <c r="K463" s="249"/>
      <c r="L463" s="253"/>
      <c r="M463" s="254"/>
      <c r="N463" s="255"/>
      <c r="O463" s="255"/>
      <c r="P463" s="255"/>
      <c r="Q463" s="255"/>
      <c r="R463" s="255"/>
      <c r="S463" s="255"/>
      <c r="T463" s="256"/>
      <c r="AT463" s="257" t="s">
        <v>272</v>
      </c>
      <c r="AU463" s="257" t="s">
        <v>73</v>
      </c>
      <c r="AV463" s="16" t="s">
        <v>71</v>
      </c>
      <c r="AW463" s="16" t="s">
        <v>30</v>
      </c>
      <c r="AX463" s="16" t="s">
        <v>64</v>
      </c>
      <c r="AY463" s="257" t="s">
        <v>263</v>
      </c>
    </row>
    <row r="464" spans="1:65" s="13" customFormat="1">
      <c r="B464" s="205"/>
      <c r="C464" s="206"/>
      <c r="D464" s="207" t="s">
        <v>272</v>
      </c>
      <c r="E464" s="208" t="s">
        <v>1</v>
      </c>
      <c r="F464" s="209" t="s">
        <v>754</v>
      </c>
      <c r="G464" s="206"/>
      <c r="H464" s="210">
        <v>0.24099999999999999</v>
      </c>
      <c r="I464" s="211"/>
      <c r="J464" s="206"/>
      <c r="K464" s="206"/>
      <c r="L464" s="212"/>
      <c r="M464" s="213"/>
      <c r="N464" s="214"/>
      <c r="O464" s="214"/>
      <c r="P464" s="214"/>
      <c r="Q464" s="214"/>
      <c r="R464" s="214"/>
      <c r="S464" s="214"/>
      <c r="T464" s="215"/>
      <c r="AT464" s="216" t="s">
        <v>272</v>
      </c>
      <c r="AU464" s="216" t="s">
        <v>73</v>
      </c>
      <c r="AV464" s="13" t="s">
        <v>73</v>
      </c>
      <c r="AW464" s="13" t="s">
        <v>30</v>
      </c>
      <c r="AX464" s="13" t="s">
        <v>64</v>
      </c>
      <c r="AY464" s="216" t="s">
        <v>263</v>
      </c>
    </row>
    <row r="465" spans="1:65" s="15" customFormat="1">
      <c r="B465" s="228"/>
      <c r="C465" s="229"/>
      <c r="D465" s="207" t="s">
        <v>272</v>
      </c>
      <c r="E465" s="230" t="s">
        <v>1</v>
      </c>
      <c r="F465" s="231" t="s">
        <v>280</v>
      </c>
      <c r="G465" s="229"/>
      <c r="H465" s="232">
        <v>62.256</v>
      </c>
      <c r="I465" s="233"/>
      <c r="J465" s="229"/>
      <c r="K465" s="229"/>
      <c r="L465" s="234"/>
      <c r="M465" s="235"/>
      <c r="N465" s="236"/>
      <c r="O465" s="236"/>
      <c r="P465" s="236"/>
      <c r="Q465" s="236"/>
      <c r="R465" s="236"/>
      <c r="S465" s="236"/>
      <c r="T465" s="237"/>
      <c r="AT465" s="238" t="s">
        <v>272</v>
      </c>
      <c r="AU465" s="238" t="s">
        <v>73</v>
      </c>
      <c r="AV465" s="15" t="s">
        <v>270</v>
      </c>
      <c r="AW465" s="15" t="s">
        <v>30</v>
      </c>
      <c r="AX465" s="15" t="s">
        <v>71</v>
      </c>
      <c r="AY465" s="238" t="s">
        <v>263</v>
      </c>
    </row>
    <row r="466" spans="1:65" s="2" customFormat="1" ht="21.75" customHeight="1">
      <c r="A466" s="35"/>
      <c r="B466" s="36"/>
      <c r="C466" s="261" t="s">
        <v>775</v>
      </c>
      <c r="D466" s="261" t="s">
        <v>401</v>
      </c>
      <c r="E466" s="262" t="s">
        <v>776</v>
      </c>
      <c r="F466" s="263" t="s">
        <v>777</v>
      </c>
      <c r="G466" s="264" t="s">
        <v>307</v>
      </c>
      <c r="H466" s="265">
        <v>30.920999999999999</v>
      </c>
      <c r="I466" s="266"/>
      <c r="J466" s="267">
        <f>ROUND(I466*H466,2)</f>
        <v>0</v>
      </c>
      <c r="K466" s="268"/>
      <c r="L466" s="269"/>
      <c r="M466" s="270" t="s">
        <v>1</v>
      </c>
      <c r="N466" s="271" t="s">
        <v>38</v>
      </c>
      <c r="O466" s="72"/>
      <c r="P466" s="201">
        <f>O466*H466</f>
        <v>0</v>
      </c>
      <c r="Q466" s="201">
        <v>0</v>
      </c>
      <c r="R466" s="201">
        <f>Q466*H466</f>
        <v>0</v>
      </c>
      <c r="S466" s="201">
        <v>0</v>
      </c>
      <c r="T466" s="202">
        <f>S466*H466</f>
        <v>0</v>
      </c>
      <c r="U466" s="35"/>
      <c r="V466" s="35"/>
      <c r="W466" s="35"/>
      <c r="X466" s="35"/>
      <c r="Y466" s="35"/>
      <c r="Z466" s="35"/>
      <c r="AA466" s="35"/>
      <c r="AB466" s="35"/>
      <c r="AC466" s="35"/>
      <c r="AD466" s="35"/>
      <c r="AE466" s="35"/>
      <c r="AR466" s="203" t="s">
        <v>314</v>
      </c>
      <c r="AT466" s="203" t="s">
        <v>401</v>
      </c>
      <c r="AU466" s="203" t="s">
        <v>73</v>
      </c>
      <c r="AY466" s="18" t="s">
        <v>263</v>
      </c>
      <c r="BE466" s="204">
        <f>IF(N466="základní",J466,0)</f>
        <v>0</v>
      </c>
      <c r="BF466" s="204">
        <f>IF(N466="snížená",J466,0)</f>
        <v>0</v>
      </c>
      <c r="BG466" s="204">
        <f>IF(N466="zákl. přenesená",J466,0)</f>
        <v>0</v>
      </c>
      <c r="BH466" s="204">
        <f>IF(N466="sníž. přenesená",J466,0)</f>
        <v>0</v>
      </c>
      <c r="BI466" s="204">
        <f>IF(N466="nulová",J466,0)</f>
        <v>0</v>
      </c>
      <c r="BJ466" s="18" t="s">
        <v>71</v>
      </c>
      <c r="BK466" s="204">
        <f>ROUND(I466*H466,2)</f>
        <v>0</v>
      </c>
      <c r="BL466" s="18" t="s">
        <v>270</v>
      </c>
      <c r="BM466" s="203" t="s">
        <v>778</v>
      </c>
    </row>
    <row r="467" spans="1:65" s="16" customFormat="1">
      <c r="B467" s="248"/>
      <c r="C467" s="249"/>
      <c r="D467" s="207" t="s">
        <v>272</v>
      </c>
      <c r="E467" s="250" t="s">
        <v>1</v>
      </c>
      <c r="F467" s="251" t="s">
        <v>779</v>
      </c>
      <c r="G467" s="249"/>
      <c r="H467" s="250" t="s">
        <v>1</v>
      </c>
      <c r="I467" s="252"/>
      <c r="J467" s="249"/>
      <c r="K467" s="249"/>
      <c r="L467" s="253"/>
      <c r="M467" s="254"/>
      <c r="N467" s="255"/>
      <c r="O467" s="255"/>
      <c r="P467" s="255"/>
      <c r="Q467" s="255"/>
      <c r="R467" s="255"/>
      <c r="S467" s="255"/>
      <c r="T467" s="256"/>
      <c r="AT467" s="257" t="s">
        <v>272</v>
      </c>
      <c r="AU467" s="257" t="s">
        <v>73</v>
      </c>
      <c r="AV467" s="16" t="s">
        <v>71</v>
      </c>
      <c r="AW467" s="16" t="s">
        <v>30</v>
      </c>
      <c r="AX467" s="16" t="s">
        <v>64</v>
      </c>
      <c r="AY467" s="257" t="s">
        <v>263</v>
      </c>
    </row>
    <row r="468" spans="1:65" s="13" customFormat="1">
      <c r="B468" s="205"/>
      <c r="C468" s="206"/>
      <c r="D468" s="207" t="s">
        <v>272</v>
      </c>
      <c r="E468" s="208" t="s">
        <v>1</v>
      </c>
      <c r="F468" s="209" t="s">
        <v>756</v>
      </c>
      <c r="G468" s="206"/>
      <c r="H468" s="210">
        <v>30.920999999999999</v>
      </c>
      <c r="I468" s="211"/>
      <c r="J468" s="206"/>
      <c r="K468" s="206"/>
      <c r="L468" s="212"/>
      <c r="M468" s="213"/>
      <c r="N468" s="214"/>
      <c r="O468" s="214"/>
      <c r="P468" s="214"/>
      <c r="Q468" s="214"/>
      <c r="R468" s="214"/>
      <c r="S468" s="214"/>
      <c r="T468" s="215"/>
      <c r="AT468" s="216" t="s">
        <v>272</v>
      </c>
      <c r="AU468" s="216" t="s">
        <v>73</v>
      </c>
      <c r="AV468" s="13" t="s">
        <v>73</v>
      </c>
      <c r="AW468" s="13" t="s">
        <v>30</v>
      </c>
      <c r="AX468" s="13" t="s">
        <v>64</v>
      </c>
      <c r="AY468" s="216" t="s">
        <v>263</v>
      </c>
    </row>
    <row r="469" spans="1:65" s="15" customFormat="1">
      <c r="B469" s="228"/>
      <c r="C469" s="229"/>
      <c r="D469" s="207" t="s">
        <v>272</v>
      </c>
      <c r="E469" s="230" t="s">
        <v>1</v>
      </c>
      <c r="F469" s="231" t="s">
        <v>280</v>
      </c>
      <c r="G469" s="229"/>
      <c r="H469" s="232">
        <v>30.920999999999999</v>
      </c>
      <c r="I469" s="233"/>
      <c r="J469" s="229"/>
      <c r="K469" s="229"/>
      <c r="L469" s="234"/>
      <c r="M469" s="235"/>
      <c r="N469" s="236"/>
      <c r="O469" s="236"/>
      <c r="P469" s="236"/>
      <c r="Q469" s="236"/>
      <c r="R469" s="236"/>
      <c r="S469" s="236"/>
      <c r="T469" s="237"/>
      <c r="AT469" s="238" t="s">
        <v>272</v>
      </c>
      <c r="AU469" s="238" t="s">
        <v>73</v>
      </c>
      <c r="AV469" s="15" t="s">
        <v>270</v>
      </c>
      <c r="AW469" s="15" t="s">
        <v>30</v>
      </c>
      <c r="AX469" s="15" t="s">
        <v>71</v>
      </c>
      <c r="AY469" s="238" t="s">
        <v>263</v>
      </c>
    </row>
    <row r="470" spans="1:65" s="2" customFormat="1" ht="21.75" customHeight="1">
      <c r="A470" s="35"/>
      <c r="B470" s="36"/>
      <c r="C470" s="261" t="s">
        <v>601</v>
      </c>
      <c r="D470" s="261" t="s">
        <v>401</v>
      </c>
      <c r="E470" s="262" t="s">
        <v>780</v>
      </c>
      <c r="F470" s="263" t="s">
        <v>781</v>
      </c>
      <c r="G470" s="264" t="s">
        <v>307</v>
      </c>
      <c r="H470" s="265">
        <v>10.925000000000001</v>
      </c>
      <c r="I470" s="266"/>
      <c r="J470" s="267">
        <f>ROUND(I470*H470,2)</f>
        <v>0</v>
      </c>
      <c r="K470" s="268"/>
      <c r="L470" s="269"/>
      <c r="M470" s="270" t="s">
        <v>1</v>
      </c>
      <c r="N470" s="271" t="s">
        <v>38</v>
      </c>
      <c r="O470" s="72"/>
      <c r="P470" s="201">
        <f>O470*H470</f>
        <v>0</v>
      </c>
      <c r="Q470" s="201">
        <v>0</v>
      </c>
      <c r="R470" s="201">
        <f>Q470*H470</f>
        <v>0</v>
      </c>
      <c r="S470" s="201">
        <v>0</v>
      </c>
      <c r="T470" s="202">
        <f>S470*H470</f>
        <v>0</v>
      </c>
      <c r="U470" s="35"/>
      <c r="V470" s="35"/>
      <c r="W470" s="35"/>
      <c r="X470" s="35"/>
      <c r="Y470" s="35"/>
      <c r="Z470" s="35"/>
      <c r="AA470" s="35"/>
      <c r="AB470" s="35"/>
      <c r="AC470" s="35"/>
      <c r="AD470" s="35"/>
      <c r="AE470" s="35"/>
      <c r="AR470" s="203" t="s">
        <v>314</v>
      </c>
      <c r="AT470" s="203" t="s">
        <v>401</v>
      </c>
      <c r="AU470" s="203" t="s">
        <v>73</v>
      </c>
      <c r="AY470" s="18" t="s">
        <v>263</v>
      </c>
      <c r="BE470" s="204">
        <f>IF(N470="základní",J470,0)</f>
        <v>0</v>
      </c>
      <c r="BF470" s="204">
        <f>IF(N470="snížená",J470,0)</f>
        <v>0</v>
      </c>
      <c r="BG470" s="204">
        <f>IF(N470="zákl. přenesená",J470,0)</f>
        <v>0</v>
      </c>
      <c r="BH470" s="204">
        <f>IF(N470="sníž. přenesená",J470,0)</f>
        <v>0</v>
      </c>
      <c r="BI470" s="204">
        <f>IF(N470="nulová",J470,0)</f>
        <v>0</v>
      </c>
      <c r="BJ470" s="18" t="s">
        <v>71</v>
      </c>
      <c r="BK470" s="204">
        <f>ROUND(I470*H470,2)</f>
        <v>0</v>
      </c>
      <c r="BL470" s="18" t="s">
        <v>270</v>
      </c>
      <c r="BM470" s="203" t="s">
        <v>782</v>
      </c>
    </row>
    <row r="471" spans="1:65" s="16" customFormat="1">
      <c r="B471" s="248"/>
      <c r="C471" s="249"/>
      <c r="D471" s="207" t="s">
        <v>272</v>
      </c>
      <c r="E471" s="250" t="s">
        <v>1</v>
      </c>
      <c r="F471" s="251" t="s">
        <v>783</v>
      </c>
      <c r="G471" s="249"/>
      <c r="H471" s="250" t="s">
        <v>1</v>
      </c>
      <c r="I471" s="252"/>
      <c r="J471" s="249"/>
      <c r="K471" s="249"/>
      <c r="L471" s="253"/>
      <c r="M471" s="254"/>
      <c r="N471" s="255"/>
      <c r="O471" s="255"/>
      <c r="P471" s="255"/>
      <c r="Q471" s="255"/>
      <c r="R471" s="255"/>
      <c r="S471" s="255"/>
      <c r="T471" s="256"/>
      <c r="AT471" s="257" t="s">
        <v>272</v>
      </c>
      <c r="AU471" s="257" t="s">
        <v>73</v>
      </c>
      <c r="AV471" s="16" t="s">
        <v>71</v>
      </c>
      <c r="AW471" s="16" t="s">
        <v>30</v>
      </c>
      <c r="AX471" s="16" t="s">
        <v>64</v>
      </c>
      <c r="AY471" s="257" t="s">
        <v>263</v>
      </c>
    </row>
    <row r="472" spans="1:65" s="13" customFormat="1">
      <c r="B472" s="205"/>
      <c r="C472" s="206"/>
      <c r="D472" s="207" t="s">
        <v>272</v>
      </c>
      <c r="E472" s="208" t="s">
        <v>1</v>
      </c>
      <c r="F472" s="209" t="s">
        <v>758</v>
      </c>
      <c r="G472" s="206"/>
      <c r="H472" s="210">
        <v>10.925000000000001</v>
      </c>
      <c r="I472" s="211"/>
      <c r="J472" s="206"/>
      <c r="K472" s="206"/>
      <c r="L472" s="212"/>
      <c r="M472" s="213"/>
      <c r="N472" s="214"/>
      <c r="O472" s="214"/>
      <c r="P472" s="214"/>
      <c r="Q472" s="214"/>
      <c r="R472" s="214"/>
      <c r="S472" s="214"/>
      <c r="T472" s="215"/>
      <c r="AT472" s="216" t="s">
        <v>272</v>
      </c>
      <c r="AU472" s="216" t="s">
        <v>73</v>
      </c>
      <c r="AV472" s="13" t="s">
        <v>73</v>
      </c>
      <c r="AW472" s="13" t="s">
        <v>30</v>
      </c>
      <c r="AX472" s="13" t="s">
        <v>64</v>
      </c>
      <c r="AY472" s="216" t="s">
        <v>263</v>
      </c>
    </row>
    <row r="473" spans="1:65" s="15" customFormat="1">
      <c r="B473" s="228"/>
      <c r="C473" s="229"/>
      <c r="D473" s="207" t="s">
        <v>272</v>
      </c>
      <c r="E473" s="230" t="s">
        <v>1</v>
      </c>
      <c r="F473" s="231" t="s">
        <v>280</v>
      </c>
      <c r="G473" s="229"/>
      <c r="H473" s="232">
        <v>10.925000000000001</v>
      </c>
      <c r="I473" s="233"/>
      <c r="J473" s="229"/>
      <c r="K473" s="229"/>
      <c r="L473" s="234"/>
      <c r="M473" s="235"/>
      <c r="N473" s="236"/>
      <c r="O473" s="236"/>
      <c r="P473" s="236"/>
      <c r="Q473" s="236"/>
      <c r="R473" s="236"/>
      <c r="S473" s="236"/>
      <c r="T473" s="237"/>
      <c r="AT473" s="238" t="s">
        <v>272</v>
      </c>
      <c r="AU473" s="238" t="s">
        <v>73</v>
      </c>
      <c r="AV473" s="15" t="s">
        <v>270</v>
      </c>
      <c r="AW473" s="15" t="s">
        <v>30</v>
      </c>
      <c r="AX473" s="15" t="s">
        <v>71</v>
      </c>
      <c r="AY473" s="238" t="s">
        <v>263</v>
      </c>
    </row>
    <row r="474" spans="1:65" s="2" customFormat="1" ht="21.75" customHeight="1">
      <c r="A474" s="35"/>
      <c r="B474" s="36"/>
      <c r="C474" s="261" t="s">
        <v>784</v>
      </c>
      <c r="D474" s="261" t="s">
        <v>401</v>
      </c>
      <c r="E474" s="262" t="s">
        <v>785</v>
      </c>
      <c r="F474" s="263" t="s">
        <v>786</v>
      </c>
      <c r="G474" s="264" t="s">
        <v>307</v>
      </c>
      <c r="H474" s="265">
        <v>2.4340000000000002</v>
      </c>
      <c r="I474" s="266"/>
      <c r="J474" s="267">
        <f>ROUND(I474*H474,2)</f>
        <v>0</v>
      </c>
      <c r="K474" s="268"/>
      <c r="L474" s="269"/>
      <c r="M474" s="270" t="s">
        <v>1</v>
      </c>
      <c r="N474" s="271" t="s">
        <v>38</v>
      </c>
      <c r="O474" s="72"/>
      <c r="P474" s="201">
        <f>O474*H474</f>
        <v>0</v>
      </c>
      <c r="Q474" s="201">
        <v>0</v>
      </c>
      <c r="R474" s="201">
        <f>Q474*H474</f>
        <v>0</v>
      </c>
      <c r="S474" s="201">
        <v>0</v>
      </c>
      <c r="T474" s="202">
        <f>S474*H474</f>
        <v>0</v>
      </c>
      <c r="U474" s="35"/>
      <c r="V474" s="35"/>
      <c r="W474" s="35"/>
      <c r="X474" s="35"/>
      <c r="Y474" s="35"/>
      <c r="Z474" s="35"/>
      <c r="AA474" s="35"/>
      <c r="AB474" s="35"/>
      <c r="AC474" s="35"/>
      <c r="AD474" s="35"/>
      <c r="AE474" s="35"/>
      <c r="AR474" s="203" t="s">
        <v>314</v>
      </c>
      <c r="AT474" s="203" t="s">
        <v>401</v>
      </c>
      <c r="AU474" s="203" t="s">
        <v>73</v>
      </c>
      <c r="AY474" s="18" t="s">
        <v>263</v>
      </c>
      <c r="BE474" s="204">
        <f>IF(N474="základní",J474,0)</f>
        <v>0</v>
      </c>
      <c r="BF474" s="204">
        <f>IF(N474="snížená",J474,0)</f>
        <v>0</v>
      </c>
      <c r="BG474" s="204">
        <f>IF(N474="zákl. přenesená",J474,0)</f>
        <v>0</v>
      </c>
      <c r="BH474" s="204">
        <f>IF(N474="sníž. přenesená",J474,0)</f>
        <v>0</v>
      </c>
      <c r="BI474" s="204">
        <f>IF(N474="nulová",J474,0)</f>
        <v>0</v>
      </c>
      <c r="BJ474" s="18" t="s">
        <v>71</v>
      </c>
      <c r="BK474" s="204">
        <f>ROUND(I474*H474,2)</f>
        <v>0</v>
      </c>
      <c r="BL474" s="18" t="s">
        <v>270</v>
      </c>
      <c r="BM474" s="203" t="s">
        <v>787</v>
      </c>
    </row>
    <row r="475" spans="1:65" s="16" customFormat="1">
      <c r="B475" s="248"/>
      <c r="C475" s="249"/>
      <c r="D475" s="207" t="s">
        <v>272</v>
      </c>
      <c r="E475" s="250" t="s">
        <v>1</v>
      </c>
      <c r="F475" s="251" t="s">
        <v>788</v>
      </c>
      <c r="G475" s="249"/>
      <c r="H475" s="250" t="s">
        <v>1</v>
      </c>
      <c r="I475" s="252"/>
      <c r="J475" s="249"/>
      <c r="K475" s="249"/>
      <c r="L475" s="253"/>
      <c r="M475" s="254"/>
      <c r="N475" s="255"/>
      <c r="O475" s="255"/>
      <c r="P475" s="255"/>
      <c r="Q475" s="255"/>
      <c r="R475" s="255"/>
      <c r="S475" s="255"/>
      <c r="T475" s="256"/>
      <c r="AT475" s="257" t="s">
        <v>272</v>
      </c>
      <c r="AU475" s="257" t="s">
        <v>73</v>
      </c>
      <c r="AV475" s="16" t="s">
        <v>71</v>
      </c>
      <c r="AW475" s="16" t="s">
        <v>30</v>
      </c>
      <c r="AX475" s="16" t="s">
        <v>64</v>
      </c>
      <c r="AY475" s="257" t="s">
        <v>263</v>
      </c>
    </row>
    <row r="476" spans="1:65" s="13" customFormat="1">
      <c r="B476" s="205"/>
      <c r="C476" s="206"/>
      <c r="D476" s="207" t="s">
        <v>272</v>
      </c>
      <c r="E476" s="208" t="s">
        <v>1</v>
      </c>
      <c r="F476" s="209" t="s">
        <v>760</v>
      </c>
      <c r="G476" s="206"/>
      <c r="H476" s="210">
        <v>2.4340000000000002</v>
      </c>
      <c r="I476" s="211"/>
      <c r="J476" s="206"/>
      <c r="K476" s="206"/>
      <c r="L476" s="212"/>
      <c r="M476" s="213"/>
      <c r="N476" s="214"/>
      <c r="O476" s="214"/>
      <c r="P476" s="214"/>
      <c r="Q476" s="214"/>
      <c r="R476" s="214"/>
      <c r="S476" s="214"/>
      <c r="T476" s="215"/>
      <c r="AT476" s="216" t="s">
        <v>272</v>
      </c>
      <c r="AU476" s="216" t="s">
        <v>73</v>
      </c>
      <c r="AV476" s="13" t="s">
        <v>73</v>
      </c>
      <c r="AW476" s="13" t="s">
        <v>30</v>
      </c>
      <c r="AX476" s="13" t="s">
        <v>64</v>
      </c>
      <c r="AY476" s="216" t="s">
        <v>263</v>
      </c>
    </row>
    <row r="477" spans="1:65" s="15" customFormat="1">
      <c r="B477" s="228"/>
      <c r="C477" s="229"/>
      <c r="D477" s="207" t="s">
        <v>272</v>
      </c>
      <c r="E477" s="230" t="s">
        <v>1</v>
      </c>
      <c r="F477" s="231" t="s">
        <v>280</v>
      </c>
      <c r="G477" s="229"/>
      <c r="H477" s="232">
        <v>2.4340000000000002</v>
      </c>
      <c r="I477" s="233"/>
      <c r="J477" s="229"/>
      <c r="K477" s="229"/>
      <c r="L477" s="234"/>
      <c r="M477" s="235"/>
      <c r="N477" s="236"/>
      <c r="O477" s="236"/>
      <c r="P477" s="236"/>
      <c r="Q477" s="236"/>
      <c r="R477" s="236"/>
      <c r="S477" s="236"/>
      <c r="T477" s="237"/>
      <c r="AT477" s="238" t="s">
        <v>272</v>
      </c>
      <c r="AU477" s="238" t="s">
        <v>73</v>
      </c>
      <c r="AV477" s="15" t="s">
        <v>270</v>
      </c>
      <c r="AW477" s="15" t="s">
        <v>30</v>
      </c>
      <c r="AX477" s="15" t="s">
        <v>71</v>
      </c>
      <c r="AY477" s="238" t="s">
        <v>263</v>
      </c>
    </row>
    <row r="478" spans="1:65" s="2" customFormat="1" ht="21.75" customHeight="1">
      <c r="A478" s="35"/>
      <c r="B478" s="36"/>
      <c r="C478" s="261" t="s">
        <v>607</v>
      </c>
      <c r="D478" s="261" t="s">
        <v>401</v>
      </c>
      <c r="E478" s="262" t="s">
        <v>789</v>
      </c>
      <c r="F478" s="263" t="s">
        <v>790</v>
      </c>
      <c r="G478" s="264" t="s">
        <v>307</v>
      </c>
      <c r="H478" s="265">
        <v>1.403</v>
      </c>
      <c r="I478" s="266"/>
      <c r="J478" s="267">
        <f>ROUND(I478*H478,2)</f>
        <v>0</v>
      </c>
      <c r="K478" s="268"/>
      <c r="L478" s="269"/>
      <c r="M478" s="270" t="s">
        <v>1</v>
      </c>
      <c r="N478" s="271" t="s">
        <v>38</v>
      </c>
      <c r="O478" s="72"/>
      <c r="P478" s="201">
        <f>O478*H478</f>
        <v>0</v>
      </c>
      <c r="Q478" s="201">
        <v>0</v>
      </c>
      <c r="R478" s="201">
        <f>Q478*H478</f>
        <v>0</v>
      </c>
      <c r="S478" s="201">
        <v>0</v>
      </c>
      <c r="T478" s="202">
        <f>S478*H478</f>
        <v>0</v>
      </c>
      <c r="U478" s="35"/>
      <c r="V478" s="35"/>
      <c r="W478" s="35"/>
      <c r="X478" s="35"/>
      <c r="Y478" s="35"/>
      <c r="Z478" s="35"/>
      <c r="AA478" s="35"/>
      <c r="AB478" s="35"/>
      <c r="AC478" s="35"/>
      <c r="AD478" s="35"/>
      <c r="AE478" s="35"/>
      <c r="AR478" s="203" t="s">
        <v>314</v>
      </c>
      <c r="AT478" s="203" t="s">
        <v>401</v>
      </c>
      <c r="AU478" s="203" t="s">
        <v>73</v>
      </c>
      <c r="AY478" s="18" t="s">
        <v>263</v>
      </c>
      <c r="BE478" s="204">
        <f>IF(N478="základní",J478,0)</f>
        <v>0</v>
      </c>
      <c r="BF478" s="204">
        <f>IF(N478="snížená",J478,0)</f>
        <v>0</v>
      </c>
      <c r="BG478" s="204">
        <f>IF(N478="zákl. přenesená",J478,0)</f>
        <v>0</v>
      </c>
      <c r="BH478" s="204">
        <f>IF(N478="sníž. přenesená",J478,0)</f>
        <v>0</v>
      </c>
      <c r="BI478" s="204">
        <f>IF(N478="nulová",J478,0)</f>
        <v>0</v>
      </c>
      <c r="BJ478" s="18" t="s">
        <v>71</v>
      </c>
      <c r="BK478" s="204">
        <f>ROUND(I478*H478,2)</f>
        <v>0</v>
      </c>
      <c r="BL478" s="18" t="s">
        <v>270</v>
      </c>
      <c r="BM478" s="203" t="s">
        <v>791</v>
      </c>
    </row>
    <row r="479" spans="1:65" s="16" customFormat="1">
      <c r="B479" s="248"/>
      <c r="C479" s="249"/>
      <c r="D479" s="207" t="s">
        <v>272</v>
      </c>
      <c r="E479" s="250" t="s">
        <v>1</v>
      </c>
      <c r="F479" s="251" t="s">
        <v>792</v>
      </c>
      <c r="G479" s="249"/>
      <c r="H479" s="250" t="s">
        <v>1</v>
      </c>
      <c r="I479" s="252"/>
      <c r="J479" s="249"/>
      <c r="K479" s="249"/>
      <c r="L479" s="253"/>
      <c r="M479" s="254"/>
      <c r="N479" s="255"/>
      <c r="O479" s="255"/>
      <c r="P479" s="255"/>
      <c r="Q479" s="255"/>
      <c r="R479" s="255"/>
      <c r="S479" s="255"/>
      <c r="T479" s="256"/>
      <c r="AT479" s="257" t="s">
        <v>272</v>
      </c>
      <c r="AU479" s="257" t="s">
        <v>73</v>
      </c>
      <c r="AV479" s="16" t="s">
        <v>71</v>
      </c>
      <c r="AW479" s="16" t="s">
        <v>30</v>
      </c>
      <c r="AX479" s="16" t="s">
        <v>64</v>
      </c>
      <c r="AY479" s="257" t="s">
        <v>263</v>
      </c>
    </row>
    <row r="480" spans="1:65" s="13" customFormat="1">
      <c r="B480" s="205"/>
      <c r="C480" s="206"/>
      <c r="D480" s="207" t="s">
        <v>272</v>
      </c>
      <c r="E480" s="208" t="s">
        <v>1</v>
      </c>
      <c r="F480" s="209" t="s">
        <v>762</v>
      </c>
      <c r="G480" s="206"/>
      <c r="H480" s="210">
        <v>1.403</v>
      </c>
      <c r="I480" s="211"/>
      <c r="J480" s="206"/>
      <c r="K480" s="206"/>
      <c r="L480" s="212"/>
      <c r="M480" s="213"/>
      <c r="N480" s="214"/>
      <c r="O480" s="214"/>
      <c r="P480" s="214"/>
      <c r="Q480" s="214"/>
      <c r="R480" s="214"/>
      <c r="S480" s="214"/>
      <c r="T480" s="215"/>
      <c r="AT480" s="216" t="s">
        <v>272</v>
      </c>
      <c r="AU480" s="216" t="s">
        <v>73</v>
      </c>
      <c r="AV480" s="13" t="s">
        <v>73</v>
      </c>
      <c r="AW480" s="13" t="s">
        <v>30</v>
      </c>
      <c r="AX480" s="13" t="s">
        <v>64</v>
      </c>
      <c r="AY480" s="216" t="s">
        <v>263</v>
      </c>
    </row>
    <row r="481" spans="1:65" s="15" customFormat="1">
      <c r="B481" s="228"/>
      <c r="C481" s="229"/>
      <c r="D481" s="207" t="s">
        <v>272</v>
      </c>
      <c r="E481" s="230" t="s">
        <v>1</v>
      </c>
      <c r="F481" s="231" t="s">
        <v>280</v>
      </c>
      <c r="G481" s="229"/>
      <c r="H481" s="232">
        <v>1.403</v>
      </c>
      <c r="I481" s="233"/>
      <c r="J481" s="229"/>
      <c r="K481" s="229"/>
      <c r="L481" s="234"/>
      <c r="M481" s="235"/>
      <c r="N481" s="236"/>
      <c r="O481" s="236"/>
      <c r="P481" s="236"/>
      <c r="Q481" s="236"/>
      <c r="R481" s="236"/>
      <c r="S481" s="236"/>
      <c r="T481" s="237"/>
      <c r="AT481" s="238" t="s">
        <v>272</v>
      </c>
      <c r="AU481" s="238" t="s">
        <v>73</v>
      </c>
      <c r="AV481" s="15" t="s">
        <v>270</v>
      </c>
      <c r="AW481" s="15" t="s">
        <v>30</v>
      </c>
      <c r="AX481" s="15" t="s">
        <v>71</v>
      </c>
      <c r="AY481" s="238" t="s">
        <v>263</v>
      </c>
    </row>
    <row r="482" spans="1:65" s="2" customFormat="1" ht="24.2" customHeight="1">
      <c r="A482" s="35"/>
      <c r="B482" s="36"/>
      <c r="C482" s="261" t="s">
        <v>793</v>
      </c>
      <c r="D482" s="261" t="s">
        <v>401</v>
      </c>
      <c r="E482" s="262" t="s">
        <v>794</v>
      </c>
      <c r="F482" s="263" t="s">
        <v>795</v>
      </c>
      <c r="G482" s="264" t="s">
        <v>796</v>
      </c>
      <c r="H482" s="265">
        <v>83.415999999999997</v>
      </c>
      <c r="I482" s="266"/>
      <c r="J482" s="267">
        <f>ROUND(I482*H482,2)</f>
        <v>0</v>
      </c>
      <c r="K482" s="268"/>
      <c r="L482" s="269"/>
      <c r="M482" s="270" t="s">
        <v>1</v>
      </c>
      <c r="N482" s="271" t="s">
        <v>38</v>
      </c>
      <c r="O482" s="72"/>
      <c r="P482" s="201">
        <f>O482*H482</f>
        <v>0</v>
      </c>
      <c r="Q482" s="201">
        <v>0</v>
      </c>
      <c r="R482" s="201">
        <f>Q482*H482</f>
        <v>0</v>
      </c>
      <c r="S482" s="201">
        <v>0</v>
      </c>
      <c r="T482" s="202">
        <f>S482*H482</f>
        <v>0</v>
      </c>
      <c r="U482" s="35"/>
      <c r="V482" s="35"/>
      <c r="W482" s="35"/>
      <c r="X482" s="35"/>
      <c r="Y482" s="35"/>
      <c r="Z482" s="35"/>
      <c r="AA482" s="35"/>
      <c r="AB482" s="35"/>
      <c r="AC482" s="35"/>
      <c r="AD482" s="35"/>
      <c r="AE482" s="35"/>
      <c r="AR482" s="203" t="s">
        <v>314</v>
      </c>
      <c r="AT482" s="203" t="s">
        <v>401</v>
      </c>
      <c r="AU482" s="203" t="s">
        <v>73</v>
      </c>
      <c r="AY482" s="18" t="s">
        <v>263</v>
      </c>
      <c r="BE482" s="204">
        <f>IF(N482="základní",J482,0)</f>
        <v>0</v>
      </c>
      <c r="BF482" s="204">
        <f>IF(N482="snížená",J482,0)</f>
        <v>0</v>
      </c>
      <c r="BG482" s="204">
        <f>IF(N482="zákl. přenesená",J482,0)</f>
        <v>0</v>
      </c>
      <c r="BH482" s="204">
        <f>IF(N482="sníž. přenesená",J482,0)</f>
        <v>0</v>
      </c>
      <c r="BI482" s="204">
        <f>IF(N482="nulová",J482,0)</f>
        <v>0</v>
      </c>
      <c r="BJ482" s="18" t="s">
        <v>71</v>
      </c>
      <c r="BK482" s="204">
        <f>ROUND(I482*H482,2)</f>
        <v>0</v>
      </c>
      <c r="BL482" s="18" t="s">
        <v>270</v>
      </c>
      <c r="BM482" s="203" t="s">
        <v>797</v>
      </c>
    </row>
    <row r="483" spans="1:65" s="16" customFormat="1">
      <c r="B483" s="248"/>
      <c r="C483" s="249"/>
      <c r="D483" s="207" t="s">
        <v>272</v>
      </c>
      <c r="E483" s="250" t="s">
        <v>1</v>
      </c>
      <c r="F483" s="251" t="s">
        <v>798</v>
      </c>
      <c r="G483" s="249"/>
      <c r="H483" s="250" t="s">
        <v>1</v>
      </c>
      <c r="I483" s="252"/>
      <c r="J483" s="249"/>
      <c r="K483" s="249"/>
      <c r="L483" s="253"/>
      <c r="M483" s="254"/>
      <c r="N483" s="255"/>
      <c r="O483" s="255"/>
      <c r="P483" s="255"/>
      <c r="Q483" s="255"/>
      <c r="R483" s="255"/>
      <c r="S483" s="255"/>
      <c r="T483" s="256"/>
      <c r="AT483" s="257" t="s">
        <v>272</v>
      </c>
      <c r="AU483" s="257" t="s">
        <v>73</v>
      </c>
      <c r="AV483" s="16" t="s">
        <v>71</v>
      </c>
      <c r="AW483" s="16" t="s">
        <v>30</v>
      </c>
      <c r="AX483" s="16" t="s">
        <v>64</v>
      </c>
      <c r="AY483" s="257" t="s">
        <v>263</v>
      </c>
    </row>
    <row r="484" spans="1:65" s="13" customFormat="1">
      <c r="B484" s="205"/>
      <c r="C484" s="206"/>
      <c r="D484" s="207" t="s">
        <v>272</v>
      </c>
      <c r="E484" s="208" t="s">
        <v>1</v>
      </c>
      <c r="F484" s="209" t="s">
        <v>799</v>
      </c>
      <c r="G484" s="206"/>
      <c r="H484" s="210">
        <v>83.415999999999997</v>
      </c>
      <c r="I484" s="211"/>
      <c r="J484" s="206"/>
      <c r="K484" s="206"/>
      <c r="L484" s="212"/>
      <c r="M484" s="213"/>
      <c r="N484" s="214"/>
      <c r="O484" s="214"/>
      <c r="P484" s="214"/>
      <c r="Q484" s="214"/>
      <c r="R484" s="214"/>
      <c r="S484" s="214"/>
      <c r="T484" s="215"/>
      <c r="AT484" s="216" t="s">
        <v>272</v>
      </c>
      <c r="AU484" s="216" t="s">
        <v>73</v>
      </c>
      <c r="AV484" s="13" t="s">
        <v>73</v>
      </c>
      <c r="AW484" s="13" t="s">
        <v>30</v>
      </c>
      <c r="AX484" s="13" t="s">
        <v>64</v>
      </c>
      <c r="AY484" s="216" t="s">
        <v>263</v>
      </c>
    </row>
    <row r="485" spans="1:65" s="15" customFormat="1">
      <c r="B485" s="228"/>
      <c r="C485" s="229"/>
      <c r="D485" s="207" t="s">
        <v>272</v>
      </c>
      <c r="E485" s="230" t="s">
        <v>1</v>
      </c>
      <c r="F485" s="231" t="s">
        <v>280</v>
      </c>
      <c r="G485" s="229"/>
      <c r="H485" s="232">
        <v>83.415999999999997</v>
      </c>
      <c r="I485" s="233"/>
      <c r="J485" s="229"/>
      <c r="K485" s="229"/>
      <c r="L485" s="234"/>
      <c r="M485" s="235"/>
      <c r="N485" s="236"/>
      <c r="O485" s="236"/>
      <c r="P485" s="236"/>
      <c r="Q485" s="236"/>
      <c r="R485" s="236"/>
      <c r="S485" s="236"/>
      <c r="T485" s="237"/>
      <c r="AT485" s="238" t="s">
        <v>272</v>
      </c>
      <c r="AU485" s="238" t="s">
        <v>73</v>
      </c>
      <c r="AV485" s="15" t="s">
        <v>270</v>
      </c>
      <c r="AW485" s="15" t="s">
        <v>30</v>
      </c>
      <c r="AX485" s="15" t="s">
        <v>71</v>
      </c>
      <c r="AY485" s="238" t="s">
        <v>263</v>
      </c>
    </row>
    <row r="486" spans="1:65" s="2" customFormat="1" ht="16.5" customHeight="1">
      <c r="A486" s="35"/>
      <c r="B486" s="36"/>
      <c r="C486" s="191" t="s">
        <v>612</v>
      </c>
      <c r="D486" s="191" t="s">
        <v>266</v>
      </c>
      <c r="E486" s="192" t="s">
        <v>800</v>
      </c>
      <c r="F486" s="193" t="s">
        <v>801</v>
      </c>
      <c r="G486" s="194" t="s">
        <v>307</v>
      </c>
      <c r="H486" s="195">
        <v>109.795</v>
      </c>
      <c r="I486" s="196"/>
      <c r="J486" s="197">
        <f>ROUND(I486*H486,2)</f>
        <v>0</v>
      </c>
      <c r="K486" s="198"/>
      <c r="L486" s="40"/>
      <c r="M486" s="199" t="s">
        <v>1</v>
      </c>
      <c r="N486" s="200" t="s">
        <v>38</v>
      </c>
      <c r="O486" s="72"/>
      <c r="P486" s="201">
        <f>O486*H486</f>
        <v>0</v>
      </c>
      <c r="Q486" s="201">
        <v>0</v>
      </c>
      <c r="R486" s="201">
        <f>Q486*H486</f>
        <v>0</v>
      </c>
      <c r="S486" s="201">
        <v>0</v>
      </c>
      <c r="T486" s="202">
        <f>S486*H486</f>
        <v>0</v>
      </c>
      <c r="U486" s="35"/>
      <c r="V486" s="35"/>
      <c r="W486" s="35"/>
      <c r="X486" s="35"/>
      <c r="Y486" s="35"/>
      <c r="Z486" s="35"/>
      <c r="AA486" s="35"/>
      <c r="AB486" s="35"/>
      <c r="AC486" s="35"/>
      <c r="AD486" s="35"/>
      <c r="AE486" s="35"/>
      <c r="AR486" s="203" t="s">
        <v>270</v>
      </c>
      <c r="AT486" s="203" t="s">
        <v>266</v>
      </c>
      <c r="AU486" s="203" t="s">
        <v>73</v>
      </c>
      <c r="AY486" s="18" t="s">
        <v>263</v>
      </c>
      <c r="BE486" s="204">
        <f>IF(N486="základní",J486,0)</f>
        <v>0</v>
      </c>
      <c r="BF486" s="204">
        <f>IF(N486="snížená",J486,0)</f>
        <v>0</v>
      </c>
      <c r="BG486" s="204">
        <f>IF(N486="zákl. přenesená",J486,0)</f>
        <v>0</v>
      </c>
      <c r="BH486" s="204">
        <f>IF(N486="sníž. přenesená",J486,0)</f>
        <v>0</v>
      </c>
      <c r="BI486" s="204">
        <f>IF(N486="nulová",J486,0)</f>
        <v>0</v>
      </c>
      <c r="BJ486" s="18" t="s">
        <v>71</v>
      </c>
      <c r="BK486" s="204">
        <f>ROUND(I486*H486,2)</f>
        <v>0</v>
      </c>
      <c r="BL486" s="18" t="s">
        <v>270</v>
      </c>
      <c r="BM486" s="203" t="s">
        <v>802</v>
      </c>
    </row>
    <row r="487" spans="1:65" s="2" customFormat="1" ht="16.5" customHeight="1">
      <c r="A487" s="35"/>
      <c r="B487" s="36"/>
      <c r="C487" s="191" t="s">
        <v>803</v>
      </c>
      <c r="D487" s="191" t="s">
        <v>266</v>
      </c>
      <c r="E487" s="192" t="s">
        <v>804</v>
      </c>
      <c r="F487" s="193" t="s">
        <v>805</v>
      </c>
      <c r="G487" s="194" t="s">
        <v>300</v>
      </c>
      <c r="H487" s="195">
        <v>28.431999999999999</v>
      </c>
      <c r="I487" s="196"/>
      <c r="J487" s="197">
        <f>ROUND(I487*H487,2)</f>
        <v>0</v>
      </c>
      <c r="K487" s="198"/>
      <c r="L487" s="40"/>
      <c r="M487" s="199" t="s">
        <v>1</v>
      </c>
      <c r="N487" s="200" t="s">
        <v>38</v>
      </c>
      <c r="O487" s="72"/>
      <c r="P487" s="201">
        <f>O487*H487</f>
        <v>0</v>
      </c>
      <c r="Q487" s="201">
        <v>0</v>
      </c>
      <c r="R487" s="201">
        <f>Q487*H487</f>
        <v>0</v>
      </c>
      <c r="S487" s="201">
        <v>0</v>
      </c>
      <c r="T487" s="202">
        <f>S487*H487</f>
        <v>0</v>
      </c>
      <c r="U487" s="35"/>
      <c r="V487" s="35"/>
      <c r="W487" s="35"/>
      <c r="X487" s="35"/>
      <c r="Y487" s="35"/>
      <c r="Z487" s="35"/>
      <c r="AA487" s="35"/>
      <c r="AB487" s="35"/>
      <c r="AC487" s="35"/>
      <c r="AD487" s="35"/>
      <c r="AE487" s="35"/>
      <c r="AR487" s="203" t="s">
        <v>270</v>
      </c>
      <c r="AT487" s="203" t="s">
        <v>266</v>
      </c>
      <c r="AU487" s="203" t="s">
        <v>73</v>
      </c>
      <c r="AY487" s="18" t="s">
        <v>263</v>
      </c>
      <c r="BE487" s="204">
        <f>IF(N487="základní",J487,0)</f>
        <v>0</v>
      </c>
      <c r="BF487" s="204">
        <f>IF(N487="snížená",J487,0)</f>
        <v>0</v>
      </c>
      <c r="BG487" s="204">
        <f>IF(N487="zákl. přenesená",J487,0)</f>
        <v>0</v>
      </c>
      <c r="BH487" s="204">
        <f>IF(N487="sníž. přenesená",J487,0)</f>
        <v>0</v>
      </c>
      <c r="BI487" s="204">
        <f>IF(N487="nulová",J487,0)</f>
        <v>0</v>
      </c>
      <c r="BJ487" s="18" t="s">
        <v>71</v>
      </c>
      <c r="BK487" s="204">
        <f>ROUND(I487*H487,2)</f>
        <v>0</v>
      </c>
      <c r="BL487" s="18" t="s">
        <v>270</v>
      </c>
      <c r="BM487" s="203" t="s">
        <v>806</v>
      </c>
    </row>
    <row r="488" spans="1:65" s="16" customFormat="1">
      <c r="B488" s="248"/>
      <c r="C488" s="249"/>
      <c r="D488" s="207" t="s">
        <v>272</v>
      </c>
      <c r="E488" s="250" t="s">
        <v>1</v>
      </c>
      <c r="F488" s="251" t="s">
        <v>807</v>
      </c>
      <c r="G488" s="249"/>
      <c r="H488" s="250" t="s">
        <v>1</v>
      </c>
      <c r="I488" s="252"/>
      <c r="J488" s="249"/>
      <c r="K488" s="249"/>
      <c r="L488" s="253"/>
      <c r="M488" s="254"/>
      <c r="N488" s="255"/>
      <c r="O488" s="255"/>
      <c r="P488" s="255"/>
      <c r="Q488" s="255"/>
      <c r="R488" s="255"/>
      <c r="S488" s="255"/>
      <c r="T488" s="256"/>
      <c r="AT488" s="257" t="s">
        <v>272</v>
      </c>
      <c r="AU488" s="257" t="s">
        <v>73</v>
      </c>
      <c r="AV488" s="16" t="s">
        <v>71</v>
      </c>
      <c r="AW488" s="16" t="s">
        <v>30</v>
      </c>
      <c r="AX488" s="16" t="s">
        <v>64</v>
      </c>
      <c r="AY488" s="257" t="s">
        <v>263</v>
      </c>
    </row>
    <row r="489" spans="1:65" s="13" customFormat="1">
      <c r="B489" s="205"/>
      <c r="C489" s="206"/>
      <c r="D489" s="207" t="s">
        <v>272</v>
      </c>
      <c r="E489" s="208" t="s">
        <v>1</v>
      </c>
      <c r="F489" s="209" t="s">
        <v>808</v>
      </c>
      <c r="G489" s="206"/>
      <c r="H489" s="210">
        <v>28.431999999999999</v>
      </c>
      <c r="I489" s="211"/>
      <c r="J489" s="206"/>
      <c r="K489" s="206"/>
      <c r="L489" s="212"/>
      <c r="M489" s="213"/>
      <c r="N489" s="214"/>
      <c r="O489" s="214"/>
      <c r="P489" s="214"/>
      <c r="Q489" s="214"/>
      <c r="R489" s="214"/>
      <c r="S489" s="214"/>
      <c r="T489" s="215"/>
      <c r="AT489" s="216" t="s">
        <v>272</v>
      </c>
      <c r="AU489" s="216" t="s">
        <v>73</v>
      </c>
      <c r="AV489" s="13" t="s">
        <v>73</v>
      </c>
      <c r="AW489" s="13" t="s">
        <v>30</v>
      </c>
      <c r="AX489" s="13" t="s">
        <v>64</v>
      </c>
      <c r="AY489" s="216" t="s">
        <v>263</v>
      </c>
    </row>
    <row r="490" spans="1:65" s="15" customFormat="1">
      <c r="B490" s="228"/>
      <c r="C490" s="229"/>
      <c r="D490" s="207" t="s">
        <v>272</v>
      </c>
      <c r="E490" s="230" t="s">
        <v>1</v>
      </c>
      <c r="F490" s="231" t="s">
        <v>280</v>
      </c>
      <c r="G490" s="229"/>
      <c r="H490" s="232">
        <v>28.431999999999999</v>
      </c>
      <c r="I490" s="233"/>
      <c r="J490" s="229"/>
      <c r="K490" s="229"/>
      <c r="L490" s="234"/>
      <c r="M490" s="235"/>
      <c r="N490" s="236"/>
      <c r="O490" s="236"/>
      <c r="P490" s="236"/>
      <c r="Q490" s="236"/>
      <c r="R490" s="236"/>
      <c r="S490" s="236"/>
      <c r="T490" s="237"/>
      <c r="AT490" s="238" t="s">
        <v>272</v>
      </c>
      <c r="AU490" s="238" t="s">
        <v>73</v>
      </c>
      <c r="AV490" s="15" t="s">
        <v>270</v>
      </c>
      <c r="AW490" s="15" t="s">
        <v>30</v>
      </c>
      <c r="AX490" s="15" t="s">
        <v>71</v>
      </c>
      <c r="AY490" s="238" t="s">
        <v>263</v>
      </c>
    </row>
    <row r="491" spans="1:65" s="2" customFormat="1" ht="16.5" customHeight="1">
      <c r="A491" s="35"/>
      <c r="B491" s="36"/>
      <c r="C491" s="191" t="s">
        <v>618</v>
      </c>
      <c r="D491" s="191" t="s">
        <v>266</v>
      </c>
      <c r="E491" s="192" t="s">
        <v>809</v>
      </c>
      <c r="F491" s="193" t="s">
        <v>810</v>
      </c>
      <c r="G491" s="194" t="s">
        <v>269</v>
      </c>
      <c r="H491" s="195">
        <v>189.54499999999999</v>
      </c>
      <c r="I491" s="196"/>
      <c r="J491" s="197">
        <f>ROUND(I491*H491,2)</f>
        <v>0</v>
      </c>
      <c r="K491" s="198"/>
      <c r="L491" s="40"/>
      <c r="M491" s="199" t="s">
        <v>1</v>
      </c>
      <c r="N491" s="200" t="s">
        <v>38</v>
      </c>
      <c r="O491" s="72"/>
      <c r="P491" s="201">
        <f>O491*H491</f>
        <v>0</v>
      </c>
      <c r="Q491" s="201">
        <v>0</v>
      </c>
      <c r="R491" s="201">
        <f>Q491*H491</f>
        <v>0</v>
      </c>
      <c r="S491" s="201">
        <v>0</v>
      </c>
      <c r="T491" s="202">
        <f>S491*H491</f>
        <v>0</v>
      </c>
      <c r="U491" s="35"/>
      <c r="V491" s="35"/>
      <c r="W491" s="35"/>
      <c r="X491" s="35"/>
      <c r="Y491" s="35"/>
      <c r="Z491" s="35"/>
      <c r="AA491" s="35"/>
      <c r="AB491" s="35"/>
      <c r="AC491" s="35"/>
      <c r="AD491" s="35"/>
      <c r="AE491" s="35"/>
      <c r="AR491" s="203" t="s">
        <v>270</v>
      </c>
      <c r="AT491" s="203" t="s">
        <v>266</v>
      </c>
      <c r="AU491" s="203" t="s">
        <v>73</v>
      </c>
      <c r="AY491" s="18" t="s">
        <v>263</v>
      </c>
      <c r="BE491" s="204">
        <f>IF(N491="základní",J491,0)</f>
        <v>0</v>
      </c>
      <c r="BF491" s="204">
        <f>IF(N491="snížená",J491,0)</f>
        <v>0</v>
      </c>
      <c r="BG491" s="204">
        <f>IF(N491="zákl. přenesená",J491,0)</f>
        <v>0</v>
      </c>
      <c r="BH491" s="204">
        <f>IF(N491="sníž. přenesená",J491,0)</f>
        <v>0</v>
      </c>
      <c r="BI491" s="204">
        <f>IF(N491="nulová",J491,0)</f>
        <v>0</v>
      </c>
      <c r="BJ491" s="18" t="s">
        <v>71</v>
      </c>
      <c r="BK491" s="204">
        <f>ROUND(I491*H491,2)</f>
        <v>0</v>
      </c>
      <c r="BL491" s="18" t="s">
        <v>270</v>
      </c>
      <c r="BM491" s="203" t="s">
        <v>811</v>
      </c>
    </row>
    <row r="492" spans="1:65" s="16" customFormat="1">
      <c r="B492" s="248"/>
      <c r="C492" s="249"/>
      <c r="D492" s="207" t="s">
        <v>272</v>
      </c>
      <c r="E492" s="250" t="s">
        <v>1</v>
      </c>
      <c r="F492" s="251" t="s">
        <v>807</v>
      </c>
      <c r="G492" s="249"/>
      <c r="H492" s="250" t="s">
        <v>1</v>
      </c>
      <c r="I492" s="252"/>
      <c r="J492" s="249"/>
      <c r="K492" s="249"/>
      <c r="L492" s="253"/>
      <c r="M492" s="254"/>
      <c r="N492" s="255"/>
      <c r="O492" s="255"/>
      <c r="P492" s="255"/>
      <c r="Q492" s="255"/>
      <c r="R492" s="255"/>
      <c r="S492" s="255"/>
      <c r="T492" s="256"/>
      <c r="AT492" s="257" t="s">
        <v>272</v>
      </c>
      <c r="AU492" s="257" t="s">
        <v>73</v>
      </c>
      <c r="AV492" s="16" t="s">
        <v>71</v>
      </c>
      <c r="AW492" s="16" t="s">
        <v>30</v>
      </c>
      <c r="AX492" s="16" t="s">
        <v>64</v>
      </c>
      <c r="AY492" s="257" t="s">
        <v>263</v>
      </c>
    </row>
    <row r="493" spans="1:65" s="13" customFormat="1">
      <c r="B493" s="205"/>
      <c r="C493" s="206"/>
      <c r="D493" s="207" t="s">
        <v>272</v>
      </c>
      <c r="E493" s="208" t="s">
        <v>1</v>
      </c>
      <c r="F493" s="209" t="s">
        <v>812</v>
      </c>
      <c r="G493" s="206"/>
      <c r="H493" s="210">
        <v>189.54499999999999</v>
      </c>
      <c r="I493" s="211"/>
      <c r="J493" s="206"/>
      <c r="K493" s="206"/>
      <c r="L493" s="212"/>
      <c r="M493" s="213"/>
      <c r="N493" s="214"/>
      <c r="O493" s="214"/>
      <c r="P493" s="214"/>
      <c r="Q493" s="214"/>
      <c r="R493" s="214"/>
      <c r="S493" s="214"/>
      <c r="T493" s="215"/>
      <c r="AT493" s="216" t="s">
        <v>272</v>
      </c>
      <c r="AU493" s="216" t="s">
        <v>73</v>
      </c>
      <c r="AV493" s="13" t="s">
        <v>73</v>
      </c>
      <c r="AW493" s="13" t="s">
        <v>30</v>
      </c>
      <c r="AX493" s="13" t="s">
        <v>64</v>
      </c>
      <c r="AY493" s="216" t="s">
        <v>263</v>
      </c>
    </row>
    <row r="494" spans="1:65" s="15" customFormat="1">
      <c r="B494" s="228"/>
      <c r="C494" s="229"/>
      <c r="D494" s="207" t="s">
        <v>272</v>
      </c>
      <c r="E494" s="230" t="s">
        <v>1</v>
      </c>
      <c r="F494" s="231" t="s">
        <v>280</v>
      </c>
      <c r="G494" s="229"/>
      <c r="H494" s="232">
        <v>189.54499999999999</v>
      </c>
      <c r="I494" s="233"/>
      <c r="J494" s="229"/>
      <c r="K494" s="229"/>
      <c r="L494" s="234"/>
      <c r="M494" s="235"/>
      <c r="N494" s="236"/>
      <c r="O494" s="236"/>
      <c r="P494" s="236"/>
      <c r="Q494" s="236"/>
      <c r="R494" s="236"/>
      <c r="S494" s="236"/>
      <c r="T494" s="237"/>
      <c r="AT494" s="238" t="s">
        <v>272</v>
      </c>
      <c r="AU494" s="238" t="s">
        <v>73</v>
      </c>
      <c r="AV494" s="15" t="s">
        <v>270</v>
      </c>
      <c r="AW494" s="15" t="s">
        <v>30</v>
      </c>
      <c r="AX494" s="15" t="s">
        <v>71</v>
      </c>
      <c r="AY494" s="238" t="s">
        <v>263</v>
      </c>
    </row>
    <row r="495" spans="1:65" s="2" customFormat="1" ht="16.5" customHeight="1">
      <c r="A495" s="35"/>
      <c r="B495" s="36"/>
      <c r="C495" s="191" t="s">
        <v>813</v>
      </c>
      <c r="D495" s="191" t="s">
        <v>266</v>
      </c>
      <c r="E495" s="192" t="s">
        <v>814</v>
      </c>
      <c r="F495" s="193" t="s">
        <v>815</v>
      </c>
      <c r="G495" s="194" t="s">
        <v>269</v>
      </c>
      <c r="H495" s="195">
        <v>189.54499999999999</v>
      </c>
      <c r="I495" s="196"/>
      <c r="J495" s="197">
        <f>ROUND(I495*H495,2)</f>
        <v>0</v>
      </c>
      <c r="K495" s="198"/>
      <c r="L495" s="40"/>
      <c r="M495" s="199" t="s">
        <v>1</v>
      </c>
      <c r="N495" s="200" t="s">
        <v>38</v>
      </c>
      <c r="O495" s="72"/>
      <c r="P495" s="201">
        <f>O495*H495</f>
        <v>0</v>
      </c>
      <c r="Q495" s="201">
        <v>0</v>
      </c>
      <c r="R495" s="201">
        <f>Q495*H495</f>
        <v>0</v>
      </c>
      <c r="S495" s="201">
        <v>0</v>
      </c>
      <c r="T495" s="202">
        <f>S495*H495</f>
        <v>0</v>
      </c>
      <c r="U495" s="35"/>
      <c r="V495" s="35"/>
      <c r="W495" s="35"/>
      <c r="X495" s="35"/>
      <c r="Y495" s="35"/>
      <c r="Z495" s="35"/>
      <c r="AA495" s="35"/>
      <c r="AB495" s="35"/>
      <c r="AC495" s="35"/>
      <c r="AD495" s="35"/>
      <c r="AE495" s="35"/>
      <c r="AR495" s="203" t="s">
        <v>270</v>
      </c>
      <c r="AT495" s="203" t="s">
        <v>266</v>
      </c>
      <c r="AU495" s="203" t="s">
        <v>73</v>
      </c>
      <c r="AY495" s="18" t="s">
        <v>263</v>
      </c>
      <c r="BE495" s="204">
        <f>IF(N495="základní",J495,0)</f>
        <v>0</v>
      </c>
      <c r="BF495" s="204">
        <f>IF(N495="snížená",J495,0)</f>
        <v>0</v>
      </c>
      <c r="BG495" s="204">
        <f>IF(N495="zákl. přenesená",J495,0)</f>
        <v>0</v>
      </c>
      <c r="BH495" s="204">
        <f>IF(N495="sníž. přenesená",J495,0)</f>
        <v>0</v>
      </c>
      <c r="BI495" s="204">
        <f>IF(N495="nulová",J495,0)</f>
        <v>0</v>
      </c>
      <c r="BJ495" s="18" t="s">
        <v>71</v>
      </c>
      <c r="BK495" s="204">
        <f>ROUND(I495*H495,2)</f>
        <v>0</v>
      </c>
      <c r="BL495" s="18" t="s">
        <v>270</v>
      </c>
      <c r="BM495" s="203" t="s">
        <v>816</v>
      </c>
    </row>
    <row r="496" spans="1:65" s="2" customFormat="1" ht="33" customHeight="1">
      <c r="A496" s="35"/>
      <c r="B496" s="36"/>
      <c r="C496" s="191" t="s">
        <v>408</v>
      </c>
      <c r="D496" s="191" t="s">
        <v>266</v>
      </c>
      <c r="E496" s="192" t="s">
        <v>817</v>
      </c>
      <c r="F496" s="193" t="s">
        <v>818</v>
      </c>
      <c r="G496" s="194" t="s">
        <v>269</v>
      </c>
      <c r="H496" s="195">
        <v>1494.8140000000001</v>
      </c>
      <c r="I496" s="196"/>
      <c r="J496" s="197">
        <f>ROUND(I496*H496,2)</f>
        <v>0</v>
      </c>
      <c r="K496" s="198"/>
      <c r="L496" s="40"/>
      <c r="M496" s="199" t="s">
        <v>1</v>
      </c>
      <c r="N496" s="200" t="s">
        <v>38</v>
      </c>
      <c r="O496" s="72"/>
      <c r="P496" s="201">
        <f>O496*H496</f>
        <v>0</v>
      </c>
      <c r="Q496" s="201">
        <v>0</v>
      </c>
      <c r="R496" s="201">
        <f>Q496*H496</f>
        <v>0</v>
      </c>
      <c r="S496" s="201">
        <v>0</v>
      </c>
      <c r="T496" s="202">
        <f>S496*H496</f>
        <v>0</v>
      </c>
      <c r="U496" s="35"/>
      <c r="V496" s="35"/>
      <c r="W496" s="35"/>
      <c r="X496" s="35"/>
      <c r="Y496" s="35"/>
      <c r="Z496" s="35"/>
      <c r="AA496" s="35"/>
      <c r="AB496" s="35"/>
      <c r="AC496" s="35"/>
      <c r="AD496" s="35"/>
      <c r="AE496" s="35"/>
      <c r="AR496" s="203" t="s">
        <v>270</v>
      </c>
      <c r="AT496" s="203" t="s">
        <v>266</v>
      </c>
      <c r="AU496" s="203" t="s">
        <v>73</v>
      </c>
      <c r="AY496" s="18" t="s">
        <v>263</v>
      </c>
      <c r="BE496" s="204">
        <f>IF(N496="základní",J496,0)</f>
        <v>0</v>
      </c>
      <c r="BF496" s="204">
        <f>IF(N496="snížená",J496,0)</f>
        <v>0</v>
      </c>
      <c r="BG496" s="204">
        <f>IF(N496="zákl. přenesená",J496,0)</f>
        <v>0</v>
      </c>
      <c r="BH496" s="204">
        <f>IF(N496="sníž. přenesená",J496,0)</f>
        <v>0</v>
      </c>
      <c r="BI496" s="204">
        <f>IF(N496="nulová",J496,0)</f>
        <v>0</v>
      </c>
      <c r="BJ496" s="18" t="s">
        <v>71</v>
      </c>
      <c r="BK496" s="204">
        <f>ROUND(I496*H496,2)</f>
        <v>0</v>
      </c>
      <c r="BL496" s="18" t="s">
        <v>270</v>
      </c>
      <c r="BM496" s="203" t="s">
        <v>819</v>
      </c>
    </row>
    <row r="497" spans="1:65" s="16" customFormat="1">
      <c r="B497" s="248"/>
      <c r="C497" s="249"/>
      <c r="D497" s="207" t="s">
        <v>272</v>
      </c>
      <c r="E497" s="250" t="s">
        <v>1</v>
      </c>
      <c r="F497" s="251" t="s">
        <v>820</v>
      </c>
      <c r="G497" s="249"/>
      <c r="H497" s="250" t="s">
        <v>1</v>
      </c>
      <c r="I497" s="252"/>
      <c r="J497" s="249"/>
      <c r="K497" s="249"/>
      <c r="L497" s="253"/>
      <c r="M497" s="254"/>
      <c r="N497" s="255"/>
      <c r="O497" s="255"/>
      <c r="P497" s="255"/>
      <c r="Q497" s="255"/>
      <c r="R497" s="255"/>
      <c r="S497" s="255"/>
      <c r="T497" s="256"/>
      <c r="AT497" s="257" t="s">
        <v>272</v>
      </c>
      <c r="AU497" s="257" t="s">
        <v>73</v>
      </c>
      <c r="AV497" s="16" t="s">
        <v>71</v>
      </c>
      <c r="AW497" s="16" t="s">
        <v>30</v>
      </c>
      <c r="AX497" s="16" t="s">
        <v>64</v>
      </c>
      <c r="AY497" s="257" t="s">
        <v>263</v>
      </c>
    </row>
    <row r="498" spans="1:65" s="13" customFormat="1">
      <c r="B498" s="205"/>
      <c r="C498" s="206"/>
      <c r="D498" s="207" t="s">
        <v>272</v>
      </c>
      <c r="E498" s="208" t="s">
        <v>1</v>
      </c>
      <c r="F498" s="209" t="s">
        <v>821</v>
      </c>
      <c r="G498" s="206"/>
      <c r="H498" s="210">
        <v>1215.5</v>
      </c>
      <c r="I498" s="211"/>
      <c r="J498" s="206"/>
      <c r="K498" s="206"/>
      <c r="L498" s="212"/>
      <c r="M498" s="213"/>
      <c r="N498" s="214"/>
      <c r="O498" s="214"/>
      <c r="P498" s="214"/>
      <c r="Q498" s="214"/>
      <c r="R498" s="214"/>
      <c r="S498" s="214"/>
      <c r="T498" s="215"/>
      <c r="AT498" s="216" t="s">
        <v>272</v>
      </c>
      <c r="AU498" s="216" t="s">
        <v>73</v>
      </c>
      <c r="AV498" s="13" t="s">
        <v>73</v>
      </c>
      <c r="AW498" s="13" t="s">
        <v>30</v>
      </c>
      <c r="AX498" s="13" t="s">
        <v>64</v>
      </c>
      <c r="AY498" s="216" t="s">
        <v>263</v>
      </c>
    </row>
    <row r="499" spans="1:65" s="13" customFormat="1">
      <c r="B499" s="205"/>
      <c r="C499" s="206"/>
      <c r="D499" s="207" t="s">
        <v>272</v>
      </c>
      <c r="E499" s="208" t="s">
        <v>1</v>
      </c>
      <c r="F499" s="209" t="s">
        <v>822</v>
      </c>
      <c r="G499" s="206"/>
      <c r="H499" s="210">
        <v>357.01</v>
      </c>
      <c r="I499" s="211"/>
      <c r="J499" s="206"/>
      <c r="K499" s="206"/>
      <c r="L499" s="212"/>
      <c r="M499" s="213"/>
      <c r="N499" s="214"/>
      <c r="O499" s="214"/>
      <c r="P499" s="214"/>
      <c r="Q499" s="214"/>
      <c r="R499" s="214"/>
      <c r="S499" s="214"/>
      <c r="T499" s="215"/>
      <c r="AT499" s="216" t="s">
        <v>272</v>
      </c>
      <c r="AU499" s="216" t="s">
        <v>73</v>
      </c>
      <c r="AV499" s="13" t="s">
        <v>73</v>
      </c>
      <c r="AW499" s="13" t="s">
        <v>30</v>
      </c>
      <c r="AX499" s="13" t="s">
        <v>64</v>
      </c>
      <c r="AY499" s="216" t="s">
        <v>263</v>
      </c>
    </row>
    <row r="500" spans="1:65" s="13" customFormat="1">
      <c r="B500" s="205"/>
      <c r="C500" s="206"/>
      <c r="D500" s="207" t="s">
        <v>272</v>
      </c>
      <c r="E500" s="208" t="s">
        <v>1</v>
      </c>
      <c r="F500" s="209" t="s">
        <v>823</v>
      </c>
      <c r="G500" s="206"/>
      <c r="H500" s="210">
        <v>-77.695999999999998</v>
      </c>
      <c r="I500" s="211"/>
      <c r="J500" s="206"/>
      <c r="K500" s="206"/>
      <c r="L500" s="212"/>
      <c r="M500" s="213"/>
      <c r="N500" s="214"/>
      <c r="O500" s="214"/>
      <c r="P500" s="214"/>
      <c r="Q500" s="214"/>
      <c r="R500" s="214"/>
      <c r="S500" s="214"/>
      <c r="T500" s="215"/>
      <c r="AT500" s="216" t="s">
        <v>272</v>
      </c>
      <c r="AU500" s="216" t="s">
        <v>73</v>
      </c>
      <c r="AV500" s="13" t="s">
        <v>73</v>
      </c>
      <c r="AW500" s="13" t="s">
        <v>30</v>
      </c>
      <c r="AX500" s="13" t="s">
        <v>64</v>
      </c>
      <c r="AY500" s="216" t="s">
        <v>263</v>
      </c>
    </row>
    <row r="501" spans="1:65" s="15" customFormat="1">
      <c r="B501" s="228"/>
      <c r="C501" s="229"/>
      <c r="D501" s="207" t="s">
        <v>272</v>
      </c>
      <c r="E501" s="230" t="s">
        <v>1</v>
      </c>
      <c r="F501" s="231" t="s">
        <v>280</v>
      </c>
      <c r="G501" s="229"/>
      <c r="H501" s="232">
        <v>1494.8140000000001</v>
      </c>
      <c r="I501" s="233"/>
      <c r="J501" s="229"/>
      <c r="K501" s="229"/>
      <c r="L501" s="234"/>
      <c r="M501" s="235"/>
      <c r="N501" s="236"/>
      <c r="O501" s="236"/>
      <c r="P501" s="236"/>
      <c r="Q501" s="236"/>
      <c r="R501" s="236"/>
      <c r="S501" s="236"/>
      <c r="T501" s="237"/>
      <c r="AT501" s="238" t="s">
        <v>272</v>
      </c>
      <c r="AU501" s="238" t="s">
        <v>73</v>
      </c>
      <c r="AV501" s="15" t="s">
        <v>270</v>
      </c>
      <c r="AW501" s="15" t="s">
        <v>30</v>
      </c>
      <c r="AX501" s="15" t="s">
        <v>71</v>
      </c>
      <c r="AY501" s="238" t="s">
        <v>263</v>
      </c>
    </row>
    <row r="502" spans="1:65" s="2" customFormat="1" ht="37.9" customHeight="1">
      <c r="A502" s="35"/>
      <c r="B502" s="36"/>
      <c r="C502" s="261" t="s">
        <v>824</v>
      </c>
      <c r="D502" s="261" t="s">
        <v>401</v>
      </c>
      <c r="E502" s="262" t="s">
        <v>825</v>
      </c>
      <c r="F502" s="263" t="s">
        <v>826</v>
      </c>
      <c r="G502" s="264" t="s">
        <v>269</v>
      </c>
      <c r="H502" s="265">
        <v>1644.2950000000001</v>
      </c>
      <c r="I502" s="266"/>
      <c r="J502" s="267">
        <f>ROUND(I502*H502,2)</f>
        <v>0</v>
      </c>
      <c r="K502" s="268"/>
      <c r="L502" s="269"/>
      <c r="M502" s="270" t="s">
        <v>1</v>
      </c>
      <c r="N502" s="271" t="s">
        <v>38</v>
      </c>
      <c r="O502" s="72"/>
      <c r="P502" s="201">
        <f>O502*H502</f>
        <v>0</v>
      </c>
      <c r="Q502" s="201">
        <v>0</v>
      </c>
      <c r="R502" s="201">
        <f>Q502*H502</f>
        <v>0</v>
      </c>
      <c r="S502" s="201">
        <v>0</v>
      </c>
      <c r="T502" s="202">
        <f>S502*H502</f>
        <v>0</v>
      </c>
      <c r="U502" s="35"/>
      <c r="V502" s="35"/>
      <c r="W502" s="35"/>
      <c r="X502" s="35"/>
      <c r="Y502" s="35"/>
      <c r="Z502" s="35"/>
      <c r="AA502" s="35"/>
      <c r="AB502" s="35"/>
      <c r="AC502" s="35"/>
      <c r="AD502" s="35"/>
      <c r="AE502" s="35"/>
      <c r="AR502" s="203" t="s">
        <v>314</v>
      </c>
      <c r="AT502" s="203" t="s">
        <v>401</v>
      </c>
      <c r="AU502" s="203" t="s">
        <v>73</v>
      </c>
      <c r="AY502" s="18" t="s">
        <v>263</v>
      </c>
      <c r="BE502" s="204">
        <f>IF(N502="základní",J502,0)</f>
        <v>0</v>
      </c>
      <c r="BF502" s="204">
        <f>IF(N502="snížená",J502,0)</f>
        <v>0</v>
      </c>
      <c r="BG502" s="204">
        <f>IF(N502="zákl. přenesená",J502,0)</f>
        <v>0</v>
      </c>
      <c r="BH502" s="204">
        <f>IF(N502="sníž. přenesená",J502,0)</f>
        <v>0</v>
      </c>
      <c r="BI502" s="204">
        <f>IF(N502="nulová",J502,0)</f>
        <v>0</v>
      </c>
      <c r="BJ502" s="18" t="s">
        <v>71</v>
      </c>
      <c r="BK502" s="204">
        <f>ROUND(I502*H502,2)</f>
        <v>0</v>
      </c>
      <c r="BL502" s="18" t="s">
        <v>270</v>
      </c>
      <c r="BM502" s="203" t="s">
        <v>827</v>
      </c>
    </row>
    <row r="503" spans="1:65" s="13" customFormat="1">
      <c r="B503" s="205"/>
      <c r="C503" s="206"/>
      <c r="D503" s="207" t="s">
        <v>272</v>
      </c>
      <c r="E503" s="208" t="s">
        <v>1</v>
      </c>
      <c r="F503" s="209" t="s">
        <v>828</v>
      </c>
      <c r="G503" s="206"/>
      <c r="H503" s="210">
        <v>1644.2950000000001</v>
      </c>
      <c r="I503" s="211"/>
      <c r="J503" s="206"/>
      <c r="K503" s="206"/>
      <c r="L503" s="212"/>
      <c r="M503" s="213"/>
      <c r="N503" s="214"/>
      <c r="O503" s="214"/>
      <c r="P503" s="214"/>
      <c r="Q503" s="214"/>
      <c r="R503" s="214"/>
      <c r="S503" s="214"/>
      <c r="T503" s="215"/>
      <c r="AT503" s="216" t="s">
        <v>272</v>
      </c>
      <c r="AU503" s="216" t="s">
        <v>73</v>
      </c>
      <c r="AV503" s="13" t="s">
        <v>73</v>
      </c>
      <c r="AW503" s="13" t="s">
        <v>30</v>
      </c>
      <c r="AX503" s="13" t="s">
        <v>64</v>
      </c>
      <c r="AY503" s="216" t="s">
        <v>263</v>
      </c>
    </row>
    <row r="504" spans="1:65" s="15" customFormat="1">
      <c r="B504" s="228"/>
      <c r="C504" s="229"/>
      <c r="D504" s="207" t="s">
        <v>272</v>
      </c>
      <c r="E504" s="230" t="s">
        <v>1</v>
      </c>
      <c r="F504" s="231" t="s">
        <v>280</v>
      </c>
      <c r="G504" s="229"/>
      <c r="H504" s="232">
        <v>1644.2950000000001</v>
      </c>
      <c r="I504" s="233"/>
      <c r="J504" s="229"/>
      <c r="K504" s="229"/>
      <c r="L504" s="234"/>
      <c r="M504" s="235"/>
      <c r="N504" s="236"/>
      <c r="O504" s="236"/>
      <c r="P504" s="236"/>
      <c r="Q504" s="236"/>
      <c r="R504" s="236"/>
      <c r="S504" s="236"/>
      <c r="T504" s="237"/>
      <c r="AT504" s="238" t="s">
        <v>272</v>
      </c>
      <c r="AU504" s="238" t="s">
        <v>73</v>
      </c>
      <c r="AV504" s="15" t="s">
        <v>270</v>
      </c>
      <c r="AW504" s="15" t="s">
        <v>30</v>
      </c>
      <c r="AX504" s="15" t="s">
        <v>71</v>
      </c>
      <c r="AY504" s="238" t="s">
        <v>263</v>
      </c>
    </row>
    <row r="505" spans="1:65" s="12" customFormat="1" ht="22.9" customHeight="1">
      <c r="B505" s="175"/>
      <c r="C505" s="176"/>
      <c r="D505" s="177" t="s">
        <v>63</v>
      </c>
      <c r="E505" s="189" t="s">
        <v>270</v>
      </c>
      <c r="F505" s="189" t="s">
        <v>829</v>
      </c>
      <c r="G505" s="176"/>
      <c r="H505" s="176"/>
      <c r="I505" s="179"/>
      <c r="J505" s="190">
        <f>BK505</f>
        <v>0</v>
      </c>
      <c r="K505" s="176"/>
      <c r="L505" s="181"/>
      <c r="M505" s="182"/>
      <c r="N505" s="183"/>
      <c r="O505" s="183"/>
      <c r="P505" s="184">
        <f>SUM(P506:P650)</f>
        <v>0</v>
      </c>
      <c r="Q505" s="183"/>
      <c r="R505" s="184">
        <f>SUM(R506:R650)</f>
        <v>0</v>
      </c>
      <c r="S505" s="183"/>
      <c r="T505" s="185">
        <f>SUM(T506:T650)</f>
        <v>0</v>
      </c>
      <c r="AR505" s="186" t="s">
        <v>71</v>
      </c>
      <c r="AT505" s="187" t="s">
        <v>63</v>
      </c>
      <c r="AU505" s="187" t="s">
        <v>71</v>
      </c>
      <c r="AY505" s="186" t="s">
        <v>263</v>
      </c>
      <c r="BK505" s="188">
        <f>SUM(BK506:BK650)</f>
        <v>0</v>
      </c>
    </row>
    <row r="506" spans="1:65" s="2" customFormat="1" ht="24.2" customHeight="1">
      <c r="A506" s="35"/>
      <c r="B506" s="36"/>
      <c r="C506" s="191" t="s">
        <v>624</v>
      </c>
      <c r="D506" s="191" t="s">
        <v>266</v>
      </c>
      <c r="E506" s="192" t="s">
        <v>830</v>
      </c>
      <c r="F506" s="193" t="s">
        <v>831</v>
      </c>
      <c r="G506" s="194" t="s">
        <v>374</v>
      </c>
      <c r="H506" s="195">
        <v>34</v>
      </c>
      <c r="I506" s="196"/>
      <c r="J506" s="197">
        <f>ROUND(I506*H506,2)</f>
        <v>0</v>
      </c>
      <c r="K506" s="198"/>
      <c r="L506" s="40"/>
      <c r="M506" s="199" t="s">
        <v>1</v>
      </c>
      <c r="N506" s="200" t="s">
        <v>38</v>
      </c>
      <c r="O506" s="72"/>
      <c r="P506" s="201">
        <f>O506*H506</f>
        <v>0</v>
      </c>
      <c r="Q506" s="201">
        <v>0</v>
      </c>
      <c r="R506" s="201">
        <f>Q506*H506</f>
        <v>0</v>
      </c>
      <c r="S506" s="201">
        <v>0</v>
      </c>
      <c r="T506" s="202">
        <f>S506*H506</f>
        <v>0</v>
      </c>
      <c r="U506" s="35"/>
      <c r="V506" s="35"/>
      <c r="W506" s="35"/>
      <c r="X506" s="35"/>
      <c r="Y506" s="35"/>
      <c r="Z506" s="35"/>
      <c r="AA506" s="35"/>
      <c r="AB506" s="35"/>
      <c r="AC506" s="35"/>
      <c r="AD506" s="35"/>
      <c r="AE506" s="35"/>
      <c r="AR506" s="203" t="s">
        <v>270</v>
      </c>
      <c r="AT506" s="203" t="s">
        <v>266</v>
      </c>
      <c r="AU506" s="203" t="s">
        <v>73</v>
      </c>
      <c r="AY506" s="18" t="s">
        <v>263</v>
      </c>
      <c r="BE506" s="204">
        <f>IF(N506="základní",J506,0)</f>
        <v>0</v>
      </c>
      <c r="BF506" s="204">
        <f>IF(N506="snížená",J506,0)</f>
        <v>0</v>
      </c>
      <c r="BG506" s="204">
        <f>IF(N506="zákl. přenesená",J506,0)</f>
        <v>0</v>
      </c>
      <c r="BH506" s="204">
        <f>IF(N506="sníž. přenesená",J506,0)</f>
        <v>0</v>
      </c>
      <c r="BI506" s="204">
        <f>IF(N506="nulová",J506,0)</f>
        <v>0</v>
      </c>
      <c r="BJ506" s="18" t="s">
        <v>71</v>
      </c>
      <c r="BK506" s="204">
        <f>ROUND(I506*H506,2)</f>
        <v>0</v>
      </c>
      <c r="BL506" s="18" t="s">
        <v>270</v>
      </c>
      <c r="BM506" s="203" t="s">
        <v>832</v>
      </c>
    </row>
    <row r="507" spans="1:65" s="16" customFormat="1">
      <c r="B507" s="248"/>
      <c r="C507" s="249"/>
      <c r="D507" s="207" t="s">
        <v>272</v>
      </c>
      <c r="E507" s="250" t="s">
        <v>1</v>
      </c>
      <c r="F507" s="251" t="s">
        <v>833</v>
      </c>
      <c r="G507" s="249"/>
      <c r="H507" s="250" t="s">
        <v>1</v>
      </c>
      <c r="I507" s="252"/>
      <c r="J507" s="249"/>
      <c r="K507" s="249"/>
      <c r="L507" s="253"/>
      <c r="M507" s="254"/>
      <c r="N507" s="255"/>
      <c r="O507" s="255"/>
      <c r="P507" s="255"/>
      <c r="Q507" s="255"/>
      <c r="R507" s="255"/>
      <c r="S507" s="255"/>
      <c r="T507" s="256"/>
      <c r="AT507" s="257" t="s">
        <v>272</v>
      </c>
      <c r="AU507" s="257" t="s">
        <v>73</v>
      </c>
      <c r="AV507" s="16" t="s">
        <v>71</v>
      </c>
      <c r="AW507" s="16" t="s">
        <v>30</v>
      </c>
      <c r="AX507" s="16" t="s">
        <v>64</v>
      </c>
      <c r="AY507" s="257" t="s">
        <v>263</v>
      </c>
    </row>
    <row r="508" spans="1:65" s="13" customFormat="1">
      <c r="B508" s="205"/>
      <c r="C508" s="206"/>
      <c r="D508" s="207" t="s">
        <v>272</v>
      </c>
      <c r="E508" s="208" t="s">
        <v>1</v>
      </c>
      <c r="F508" s="209" t="s">
        <v>834</v>
      </c>
      <c r="G508" s="206"/>
      <c r="H508" s="210">
        <v>26</v>
      </c>
      <c r="I508" s="211"/>
      <c r="J508" s="206"/>
      <c r="K508" s="206"/>
      <c r="L508" s="212"/>
      <c r="M508" s="213"/>
      <c r="N508" s="214"/>
      <c r="O508" s="214"/>
      <c r="P508" s="214"/>
      <c r="Q508" s="214"/>
      <c r="R508" s="214"/>
      <c r="S508" s="214"/>
      <c r="T508" s="215"/>
      <c r="AT508" s="216" t="s">
        <v>272</v>
      </c>
      <c r="AU508" s="216" t="s">
        <v>73</v>
      </c>
      <c r="AV508" s="13" t="s">
        <v>73</v>
      </c>
      <c r="AW508" s="13" t="s">
        <v>30</v>
      </c>
      <c r="AX508" s="13" t="s">
        <v>64</v>
      </c>
      <c r="AY508" s="216" t="s">
        <v>263</v>
      </c>
    </row>
    <row r="509" spans="1:65" s="13" customFormat="1">
      <c r="B509" s="205"/>
      <c r="C509" s="206"/>
      <c r="D509" s="207" t="s">
        <v>272</v>
      </c>
      <c r="E509" s="208" t="s">
        <v>1</v>
      </c>
      <c r="F509" s="209" t="s">
        <v>835</v>
      </c>
      <c r="G509" s="206"/>
      <c r="H509" s="210">
        <v>7.9169999999999998</v>
      </c>
      <c r="I509" s="211"/>
      <c r="J509" s="206"/>
      <c r="K509" s="206"/>
      <c r="L509" s="212"/>
      <c r="M509" s="213"/>
      <c r="N509" s="214"/>
      <c r="O509" s="214"/>
      <c r="P509" s="214"/>
      <c r="Q509" s="214"/>
      <c r="R509" s="214"/>
      <c r="S509" s="214"/>
      <c r="T509" s="215"/>
      <c r="AT509" s="216" t="s">
        <v>272</v>
      </c>
      <c r="AU509" s="216" t="s">
        <v>73</v>
      </c>
      <c r="AV509" s="13" t="s">
        <v>73</v>
      </c>
      <c r="AW509" s="13" t="s">
        <v>30</v>
      </c>
      <c r="AX509" s="13" t="s">
        <v>64</v>
      </c>
      <c r="AY509" s="216" t="s">
        <v>263</v>
      </c>
    </row>
    <row r="510" spans="1:65" s="15" customFormat="1">
      <c r="B510" s="228"/>
      <c r="C510" s="229"/>
      <c r="D510" s="207" t="s">
        <v>272</v>
      </c>
      <c r="E510" s="230" t="s">
        <v>1</v>
      </c>
      <c r="F510" s="231" t="s">
        <v>280</v>
      </c>
      <c r="G510" s="229"/>
      <c r="H510" s="232">
        <v>33.917000000000002</v>
      </c>
      <c r="I510" s="233"/>
      <c r="J510" s="229"/>
      <c r="K510" s="229"/>
      <c r="L510" s="234"/>
      <c r="M510" s="235"/>
      <c r="N510" s="236"/>
      <c r="O510" s="236"/>
      <c r="P510" s="236"/>
      <c r="Q510" s="236"/>
      <c r="R510" s="236"/>
      <c r="S510" s="236"/>
      <c r="T510" s="237"/>
      <c r="AT510" s="238" t="s">
        <v>272</v>
      </c>
      <c r="AU510" s="238" t="s">
        <v>73</v>
      </c>
      <c r="AV510" s="15" t="s">
        <v>270</v>
      </c>
      <c r="AW510" s="15" t="s">
        <v>30</v>
      </c>
      <c r="AX510" s="15" t="s">
        <v>64</v>
      </c>
      <c r="AY510" s="238" t="s">
        <v>263</v>
      </c>
    </row>
    <row r="511" spans="1:65" s="13" customFormat="1">
      <c r="B511" s="205"/>
      <c r="C511" s="206"/>
      <c r="D511" s="207" t="s">
        <v>272</v>
      </c>
      <c r="E511" s="208" t="s">
        <v>1</v>
      </c>
      <c r="F511" s="209" t="s">
        <v>546</v>
      </c>
      <c r="G511" s="206"/>
      <c r="H511" s="210">
        <v>34</v>
      </c>
      <c r="I511" s="211"/>
      <c r="J511" s="206"/>
      <c r="K511" s="206"/>
      <c r="L511" s="212"/>
      <c r="M511" s="213"/>
      <c r="N511" s="214"/>
      <c r="O511" s="214"/>
      <c r="P511" s="214"/>
      <c r="Q511" s="214"/>
      <c r="R511" s="214"/>
      <c r="S511" s="214"/>
      <c r="T511" s="215"/>
      <c r="AT511" s="216" t="s">
        <v>272</v>
      </c>
      <c r="AU511" s="216" t="s">
        <v>73</v>
      </c>
      <c r="AV511" s="13" t="s">
        <v>73</v>
      </c>
      <c r="AW511" s="13" t="s">
        <v>30</v>
      </c>
      <c r="AX511" s="13" t="s">
        <v>64</v>
      </c>
      <c r="AY511" s="216" t="s">
        <v>263</v>
      </c>
    </row>
    <row r="512" spans="1:65" s="15" customFormat="1">
      <c r="B512" s="228"/>
      <c r="C512" s="229"/>
      <c r="D512" s="207" t="s">
        <v>272</v>
      </c>
      <c r="E512" s="230" t="s">
        <v>1</v>
      </c>
      <c r="F512" s="231" t="s">
        <v>280</v>
      </c>
      <c r="G512" s="229"/>
      <c r="H512" s="232">
        <v>34</v>
      </c>
      <c r="I512" s="233"/>
      <c r="J512" s="229"/>
      <c r="K512" s="229"/>
      <c r="L512" s="234"/>
      <c r="M512" s="235"/>
      <c r="N512" s="236"/>
      <c r="O512" s="236"/>
      <c r="P512" s="236"/>
      <c r="Q512" s="236"/>
      <c r="R512" s="236"/>
      <c r="S512" s="236"/>
      <c r="T512" s="237"/>
      <c r="AT512" s="238" t="s">
        <v>272</v>
      </c>
      <c r="AU512" s="238" t="s">
        <v>73</v>
      </c>
      <c r="AV512" s="15" t="s">
        <v>270</v>
      </c>
      <c r="AW512" s="15" t="s">
        <v>30</v>
      </c>
      <c r="AX512" s="15" t="s">
        <v>71</v>
      </c>
      <c r="AY512" s="238" t="s">
        <v>263</v>
      </c>
    </row>
    <row r="513" spans="1:65" s="2" customFormat="1" ht="21.75" customHeight="1">
      <c r="A513" s="35"/>
      <c r="B513" s="36"/>
      <c r="C513" s="261" t="s">
        <v>836</v>
      </c>
      <c r="D513" s="261" t="s">
        <v>401</v>
      </c>
      <c r="E513" s="262" t="s">
        <v>837</v>
      </c>
      <c r="F513" s="263" t="s">
        <v>838</v>
      </c>
      <c r="G513" s="264" t="s">
        <v>374</v>
      </c>
      <c r="H513" s="265">
        <v>34</v>
      </c>
      <c r="I513" s="266"/>
      <c r="J513" s="267">
        <f>ROUND(I513*H513,2)</f>
        <v>0</v>
      </c>
      <c r="K513" s="268"/>
      <c r="L513" s="269"/>
      <c r="M513" s="270" t="s">
        <v>1</v>
      </c>
      <c r="N513" s="271" t="s">
        <v>38</v>
      </c>
      <c r="O513" s="72"/>
      <c r="P513" s="201">
        <f>O513*H513</f>
        <v>0</v>
      </c>
      <c r="Q513" s="201">
        <v>0</v>
      </c>
      <c r="R513" s="201">
        <f>Q513*H513</f>
        <v>0</v>
      </c>
      <c r="S513" s="201">
        <v>0</v>
      </c>
      <c r="T513" s="202">
        <f>S513*H513</f>
        <v>0</v>
      </c>
      <c r="U513" s="35"/>
      <c r="V513" s="35"/>
      <c r="W513" s="35"/>
      <c r="X513" s="35"/>
      <c r="Y513" s="35"/>
      <c r="Z513" s="35"/>
      <c r="AA513" s="35"/>
      <c r="AB513" s="35"/>
      <c r="AC513" s="35"/>
      <c r="AD513" s="35"/>
      <c r="AE513" s="35"/>
      <c r="AR513" s="203" t="s">
        <v>314</v>
      </c>
      <c r="AT513" s="203" t="s">
        <v>401</v>
      </c>
      <c r="AU513" s="203" t="s">
        <v>73</v>
      </c>
      <c r="AY513" s="18" t="s">
        <v>263</v>
      </c>
      <c r="BE513" s="204">
        <f>IF(N513="základní",J513,0)</f>
        <v>0</v>
      </c>
      <c r="BF513" s="204">
        <f>IF(N513="snížená",J513,0)</f>
        <v>0</v>
      </c>
      <c r="BG513" s="204">
        <f>IF(N513="zákl. přenesená",J513,0)</f>
        <v>0</v>
      </c>
      <c r="BH513" s="204">
        <f>IF(N513="sníž. přenesená",J513,0)</f>
        <v>0</v>
      </c>
      <c r="BI513" s="204">
        <f>IF(N513="nulová",J513,0)</f>
        <v>0</v>
      </c>
      <c r="BJ513" s="18" t="s">
        <v>71</v>
      </c>
      <c r="BK513" s="204">
        <f>ROUND(I513*H513,2)</f>
        <v>0</v>
      </c>
      <c r="BL513" s="18" t="s">
        <v>270</v>
      </c>
      <c r="BM513" s="203" t="s">
        <v>839</v>
      </c>
    </row>
    <row r="514" spans="1:65" s="2" customFormat="1" ht="24.2" customHeight="1">
      <c r="A514" s="35"/>
      <c r="B514" s="36"/>
      <c r="C514" s="191" t="s">
        <v>627</v>
      </c>
      <c r="D514" s="191" t="s">
        <v>266</v>
      </c>
      <c r="E514" s="192" t="s">
        <v>840</v>
      </c>
      <c r="F514" s="193" t="s">
        <v>841</v>
      </c>
      <c r="G514" s="194" t="s">
        <v>374</v>
      </c>
      <c r="H514" s="195">
        <v>12</v>
      </c>
      <c r="I514" s="196"/>
      <c r="J514" s="197">
        <f>ROUND(I514*H514,2)</f>
        <v>0</v>
      </c>
      <c r="K514" s="198"/>
      <c r="L514" s="40"/>
      <c r="M514" s="199" t="s">
        <v>1</v>
      </c>
      <c r="N514" s="200" t="s">
        <v>38</v>
      </c>
      <c r="O514" s="72"/>
      <c r="P514" s="201">
        <f>O514*H514</f>
        <v>0</v>
      </c>
      <c r="Q514" s="201">
        <v>0</v>
      </c>
      <c r="R514" s="201">
        <f>Q514*H514</f>
        <v>0</v>
      </c>
      <c r="S514" s="201">
        <v>0</v>
      </c>
      <c r="T514" s="202">
        <f>S514*H514</f>
        <v>0</v>
      </c>
      <c r="U514" s="35"/>
      <c r="V514" s="35"/>
      <c r="W514" s="35"/>
      <c r="X514" s="35"/>
      <c r="Y514" s="35"/>
      <c r="Z514" s="35"/>
      <c r="AA514" s="35"/>
      <c r="AB514" s="35"/>
      <c r="AC514" s="35"/>
      <c r="AD514" s="35"/>
      <c r="AE514" s="35"/>
      <c r="AR514" s="203" t="s">
        <v>270</v>
      </c>
      <c r="AT514" s="203" t="s">
        <v>266</v>
      </c>
      <c r="AU514" s="203" t="s">
        <v>73</v>
      </c>
      <c r="AY514" s="18" t="s">
        <v>263</v>
      </c>
      <c r="BE514" s="204">
        <f>IF(N514="základní",J514,0)</f>
        <v>0</v>
      </c>
      <c r="BF514" s="204">
        <f>IF(N514="snížená",J514,0)</f>
        <v>0</v>
      </c>
      <c r="BG514" s="204">
        <f>IF(N514="zákl. přenesená",J514,0)</f>
        <v>0</v>
      </c>
      <c r="BH514" s="204">
        <f>IF(N514="sníž. přenesená",J514,0)</f>
        <v>0</v>
      </c>
      <c r="BI514" s="204">
        <f>IF(N514="nulová",J514,0)</f>
        <v>0</v>
      </c>
      <c r="BJ514" s="18" t="s">
        <v>71</v>
      </c>
      <c r="BK514" s="204">
        <f>ROUND(I514*H514,2)</f>
        <v>0</v>
      </c>
      <c r="BL514" s="18" t="s">
        <v>270</v>
      </c>
      <c r="BM514" s="203" t="s">
        <v>842</v>
      </c>
    </row>
    <row r="515" spans="1:65" s="16" customFormat="1">
      <c r="B515" s="248"/>
      <c r="C515" s="249"/>
      <c r="D515" s="207" t="s">
        <v>272</v>
      </c>
      <c r="E515" s="250" t="s">
        <v>1</v>
      </c>
      <c r="F515" s="251" t="s">
        <v>843</v>
      </c>
      <c r="G515" s="249"/>
      <c r="H515" s="250" t="s">
        <v>1</v>
      </c>
      <c r="I515" s="252"/>
      <c r="J515" s="249"/>
      <c r="K515" s="249"/>
      <c r="L515" s="253"/>
      <c r="M515" s="254"/>
      <c r="N515" s="255"/>
      <c r="O515" s="255"/>
      <c r="P515" s="255"/>
      <c r="Q515" s="255"/>
      <c r="R515" s="255"/>
      <c r="S515" s="255"/>
      <c r="T515" s="256"/>
      <c r="AT515" s="257" t="s">
        <v>272</v>
      </c>
      <c r="AU515" s="257" t="s">
        <v>73</v>
      </c>
      <c r="AV515" s="16" t="s">
        <v>71</v>
      </c>
      <c r="AW515" s="16" t="s">
        <v>30</v>
      </c>
      <c r="AX515" s="16" t="s">
        <v>64</v>
      </c>
      <c r="AY515" s="257" t="s">
        <v>263</v>
      </c>
    </row>
    <row r="516" spans="1:65" s="16" customFormat="1">
      <c r="B516" s="248"/>
      <c r="C516" s="249"/>
      <c r="D516" s="207" t="s">
        <v>272</v>
      </c>
      <c r="E516" s="250" t="s">
        <v>1</v>
      </c>
      <c r="F516" s="251" t="s">
        <v>844</v>
      </c>
      <c r="G516" s="249"/>
      <c r="H516" s="250" t="s">
        <v>1</v>
      </c>
      <c r="I516" s="252"/>
      <c r="J516" s="249"/>
      <c r="K516" s="249"/>
      <c r="L516" s="253"/>
      <c r="M516" s="254"/>
      <c r="N516" s="255"/>
      <c r="O516" s="255"/>
      <c r="P516" s="255"/>
      <c r="Q516" s="255"/>
      <c r="R516" s="255"/>
      <c r="S516" s="255"/>
      <c r="T516" s="256"/>
      <c r="AT516" s="257" t="s">
        <v>272</v>
      </c>
      <c r="AU516" s="257" t="s">
        <v>73</v>
      </c>
      <c r="AV516" s="16" t="s">
        <v>71</v>
      </c>
      <c r="AW516" s="16" t="s">
        <v>30</v>
      </c>
      <c r="AX516" s="16" t="s">
        <v>64</v>
      </c>
      <c r="AY516" s="257" t="s">
        <v>263</v>
      </c>
    </row>
    <row r="517" spans="1:65" s="13" customFormat="1">
      <c r="B517" s="205"/>
      <c r="C517" s="206"/>
      <c r="D517" s="207" t="s">
        <v>272</v>
      </c>
      <c r="E517" s="208" t="s">
        <v>1</v>
      </c>
      <c r="F517" s="209" t="s">
        <v>8</v>
      </c>
      <c r="G517" s="206"/>
      <c r="H517" s="210">
        <v>12</v>
      </c>
      <c r="I517" s="211"/>
      <c r="J517" s="206"/>
      <c r="K517" s="206"/>
      <c r="L517" s="212"/>
      <c r="M517" s="213"/>
      <c r="N517" s="214"/>
      <c r="O517" s="214"/>
      <c r="P517" s="214"/>
      <c r="Q517" s="214"/>
      <c r="R517" s="214"/>
      <c r="S517" s="214"/>
      <c r="T517" s="215"/>
      <c r="AT517" s="216" t="s">
        <v>272</v>
      </c>
      <c r="AU517" s="216" t="s">
        <v>73</v>
      </c>
      <c r="AV517" s="13" t="s">
        <v>73</v>
      </c>
      <c r="AW517" s="13" t="s">
        <v>30</v>
      </c>
      <c r="AX517" s="13" t="s">
        <v>64</v>
      </c>
      <c r="AY517" s="216" t="s">
        <v>263</v>
      </c>
    </row>
    <row r="518" spans="1:65" s="15" customFormat="1">
      <c r="B518" s="228"/>
      <c r="C518" s="229"/>
      <c r="D518" s="207" t="s">
        <v>272</v>
      </c>
      <c r="E518" s="230" t="s">
        <v>1</v>
      </c>
      <c r="F518" s="231" t="s">
        <v>280</v>
      </c>
      <c r="G518" s="229"/>
      <c r="H518" s="232">
        <v>12</v>
      </c>
      <c r="I518" s="233"/>
      <c r="J518" s="229"/>
      <c r="K518" s="229"/>
      <c r="L518" s="234"/>
      <c r="M518" s="235"/>
      <c r="N518" s="236"/>
      <c r="O518" s="236"/>
      <c r="P518" s="236"/>
      <c r="Q518" s="236"/>
      <c r="R518" s="236"/>
      <c r="S518" s="236"/>
      <c r="T518" s="237"/>
      <c r="AT518" s="238" t="s">
        <v>272</v>
      </c>
      <c r="AU518" s="238" t="s">
        <v>73</v>
      </c>
      <c r="AV518" s="15" t="s">
        <v>270</v>
      </c>
      <c r="AW518" s="15" t="s">
        <v>30</v>
      </c>
      <c r="AX518" s="15" t="s">
        <v>71</v>
      </c>
      <c r="AY518" s="238" t="s">
        <v>263</v>
      </c>
    </row>
    <row r="519" spans="1:65" s="2" customFormat="1" ht="21.75" customHeight="1">
      <c r="A519" s="35"/>
      <c r="B519" s="36"/>
      <c r="C519" s="261" t="s">
        <v>845</v>
      </c>
      <c r="D519" s="261" t="s">
        <v>401</v>
      </c>
      <c r="E519" s="262" t="s">
        <v>846</v>
      </c>
      <c r="F519" s="263" t="s">
        <v>847</v>
      </c>
      <c r="G519" s="264" t="s">
        <v>374</v>
      </c>
      <c r="H519" s="265">
        <v>12</v>
      </c>
      <c r="I519" s="266"/>
      <c r="J519" s="267">
        <f>ROUND(I519*H519,2)</f>
        <v>0</v>
      </c>
      <c r="K519" s="268"/>
      <c r="L519" s="269"/>
      <c r="M519" s="270" t="s">
        <v>1</v>
      </c>
      <c r="N519" s="271" t="s">
        <v>38</v>
      </c>
      <c r="O519" s="72"/>
      <c r="P519" s="201">
        <f>O519*H519</f>
        <v>0</v>
      </c>
      <c r="Q519" s="201">
        <v>0</v>
      </c>
      <c r="R519" s="201">
        <f>Q519*H519</f>
        <v>0</v>
      </c>
      <c r="S519" s="201">
        <v>0</v>
      </c>
      <c r="T519" s="202">
        <f>S519*H519</f>
        <v>0</v>
      </c>
      <c r="U519" s="35"/>
      <c r="V519" s="35"/>
      <c r="W519" s="35"/>
      <c r="X519" s="35"/>
      <c r="Y519" s="35"/>
      <c r="Z519" s="35"/>
      <c r="AA519" s="35"/>
      <c r="AB519" s="35"/>
      <c r="AC519" s="35"/>
      <c r="AD519" s="35"/>
      <c r="AE519" s="35"/>
      <c r="AR519" s="203" t="s">
        <v>314</v>
      </c>
      <c r="AT519" s="203" t="s">
        <v>401</v>
      </c>
      <c r="AU519" s="203" t="s">
        <v>73</v>
      </c>
      <c r="AY519" s="18" t="s">
        <v>263</v>
      </c>
      <c r="BE519" s="204">
        <f>IF(N519="základní",J519,0)</f>
        <v>0</v>
      </c>
      <c r="BF519" s="204">
        <f>IF(N519="snížená",J519,0)</f>
        <v>0</v>
      </c>
      <c r="BG519" s="204">
        <f>IF(N519="zákl. přenesená",J519,0)</f>
        <v>0</v>
      </c>
      <c r="BH519" s="204">
        <f>IF(N519="sníž. přenesená",J519,0)</f>
        <v>0</v>
      </c>
      <c r="BI519" s="204">
        <f>IF(N519="nulová",J519,0)</f>
        <v>0</v>
      </c>
      <c r="BJ519" s="18" t="s">
        <v>71</v>
      </c>
      <c r="BK519" s="204">
        <f>ROUND(I519*H519,2)</f>
        <v>0</v>
      </c>
      <c r="BL519" s="18" t="s">
        <v>270</v>
      </c>
      <c r="BM519" s="203" t="s">
        <v>848</v>
      </c>
    </row>
    <row r="520" spans="1:65" s="2" customFormat="1" ht="16.5" customHeight="1">
      <c r="A520" s="35"/>
      <c r="B520" s="36"/>
      <c r="C520" s="191" t="s">
        <v>633</v>
      </c>
      <c r="D520" s="191" t="s">
        <v>266</v>
      </c>
      <c r="E520" s="192" t="s">
        <v>849</v>
      </c>
      <c r="F520" s="193" t="s">
        <v>850</v>
      </c>
      <c r="G520" s="194" t="s">
        <v>300</v>
      </c>
      <c r="H520" s="195">
        <v>222.04599999999999</v>
      </c>
      <c r="I520" s="196"/>
      <c r="J520" s="197">
        <f>ROUND(I520*H520,2)</f>
        <v>0</v>
      </c>
      <c r="K520" s="198"/>
      <c r="L520" s="40"/>
      <c r="M520" s="199" t="s">
        <v>1</v>
      </c>
      <c r="N520" s="200" t="s">
        <v>38</v>
      </c>
      <c r="O520" s="72"/>
      <c r="P520" s="201">
        <f>O520*H520</f>
        <v>0</v>
      </c>
      <c r="Q520" s="201">
        <v>0</v>
      </c>
      <c r="R520" s="201">
        <f>Q520*H520</f>
        <v>0</v>
      </c>
      <c r="S520" s="201">
        <v>0</v>
      </c>
      <c r="T520" s="202">
        <f>S520*H520</f>
        <v>0</v>
      </c>
      <c r="U520" s="35"/>
      <c r="V520" s="35"/>
      <c r="W520" s="35"/>
      <c r="X520" s="35"/>
      <c r="Y520" s="35"/>
      <c r="Z520" s="35"/>
      <c r="AA520" s="35"/>
      <c r="AB520" s="35"/>
      <c r="AC520" s="35"/>
      <c r="AD520" s="35"/>
      <c r="AE520" s="35"/>
      <c r="AR520" s="203" t="s">
        <v>270</v>
      </c>
      <c r="AT520" s="203" t="s">
        <v>266</v>
      </c>
      <c r="AU520" s="203" t="s">
        <v>73</v>
      </c>
      <c r="AY520" s="18" t="s">
        <v>263</v>
      </c>
      <c r="BE520" s="204">
        <f>IF(N520="základní",J520,0)</f>
        <v>0</v>
      </c>
      <c r="BF520" s="204">
        <f>IF(N520="snížená",J520,0)</f>
        <v>0</v>
      </c>
      <c r="BG520" s="204">
        <f>IF(N520="zákl. přenesená",J520,0)</f>
        <v>0</v>
      </c>
      <c r="BH520" s="204">
        <f>IF(N520="sníž. přenesená",J520,0)</f>
        <v>0</v>
      </c>
      <c r="BI520" s="204">
        <f>IF(N520="nulová",J520,0)</f>
        <v>0</v>
      </c>
      <c r="BJ520" s="18" t="s">
        <v>71</v>
      </c>
      <c r="BK520" s="204">
        <f>ROUND(I520*H520,2)</f>
        <v>0</v>
      </c>
      <c r="BL520" s="18" t="s">
        <v>270</v>
      </c>
      <c r="BM520" s="203" t="s">
        <v>851</v>
      </c>
    </row>
    <row r="521" spans="1:65" s="16" customFormat="1">
      <c r="B521" s="248"/>
      <c r="C521" s="249"/>
      <c r="D521" s="207" t="s">
        <v>272</v>
      </c>
      <c r="E521" s="250" t="s">
        <v>1</v>
      </c>
      <c r="F521" s="251" t="s">
        <v>852</v>
      </c>
      <c r="G521" s="249"/>
      <c r="H521" s="250" t="s">
        <v>1</v>
      </c>
      <c r="I521" s="252"/>
      <c r="J521" s="249"/>
      <c r="K521" s="249"/>
      <c r="L521" s="253"/>
      <c r="M521" s="254"/>
      <c r="N521" s="255"/>
      <c r="O521" s="255"/>
      <c r="P521" s="255"/>
      <c r="Q521" s="255"/>
      <c r="R521" s="255"/>
      <c r="S521" s="255"/>
      <c r="T521" s="256"/>
      <c r="AT521" s="257" t="s">
        <v>272</v>
      </c>
      <c r="AU521" s="257" t="s">
        <v>73</v>
      </c>
      <c r="AV521" s="16" t="s">
        <v>71</v>
      </c>
      <c r="AW521" s="16" t="s">
        <v>30</v>
      </c>
      <c r="AX521" s="16" t="s">
        <v>64</v>
      </c>
      <c r="AY521" s="257" t="s">
        <v>263</v>
      </c>
    </row>
    <row r="522" spans="1:65" s="13" customFormat="1">
      <c r="B522" s="205"/>
      <c r="C522" s="206"/>
      <c r="D522" s="207" t="s">
        <v>272</v>
      </c>
      <c r="E522" s="208" t="s">
        <v>1</v>
      </c>
      <c r="F522" s="209" t="s">
        <v>853</v>
      </c>
      <c r="G522" s="206"/>
      <c r="H522" s="210">
        <v>4.0259999999999998</v>
      </c>
      <c r="I522" s="211"/>
      <c r="J522" s="206"/>
      <c r="K522" s="206"/>
      <c r="L522" s="212"/>
      <c r="M522" s="213"/>
      <c r="N522" s="214"/>
      <c r="O522" s="214"/>
      <c r="P522" s="214"/>
      <c r="Q522" s="214"/>
      <c r="R522" s="214"/>
      <c r="S522" s="214"/>
      <c r="T522" s="215"/>
      <c r="AT522" s="216" t="s">
        <v>272</v>
      </c>
      <c r="AU522" s="216" t="s">
        <v>73</v>
      </c>
      <c r="AV522" s="13" t="s">
        <v>73</v>
      </c>
      <c r="AW522" s="13" t="s">
        <v>30</v>
      </c>
      <c r="AX522" s="13" t="s">
        <v>64</v>
      </c>
      <c r="AY522" s="216" t="s">
        <v>263</v>
      </c>
    </row>
    <row r="523" spans="1:65" s="16" customFormat="1">
      <c r="B523" s="248"/>
      <c r="C523" s="249"/>
      <c r="D523" s="207" t="s">
        <v>272</v>
      </c>
      <c r="E523" s="250" t="s">
        <v>1</v>
      </c>
      <c r="F523" s="251" t="s">
        <v>854</v>
      </c>
      <c r="G523" s="249"/>
      <c r="H523" s="250" t="s">
        <v>1</v>
      </c>
      <c r="I523" s="252"/>
      <c r="J523" s="249"/>
      <c r="K523" s="249"/>
      <c r="L523" s="253"/>
      <c r="M523" s="254"/>
      <c r="N523" s="255"/>
      <c r="O523" s="255"/>
      <c r="P523" s="255"/>
      <c r="Q523" s="255"/>
      <c r="R523" s="255"/>
      <c r="S523" s="255"/>
      <c r="T523" s="256"/>
      <c r="AT523" s="257" t="s">
        <v>272</v>
      </c>
      <c r="AU523" s="257" t="s">
        <v>73</v>
      </c>
      <c r="AV523" s="16" t="s">
        <v>71</v>
      </c>
      <c r="AW523" s="16" t="s">
        <v>30</v>
      </c>
      <c r="AX523" s="16" t="s">
        <v>64</v>
      </c>
      <c r="AY523" s="257" t="s">
        <v>263</v>
      </c>
    </row>
    <row r="524" spans="1:65" s="13" customFormat="1">
      <c r="B524" s="205"/>
      <c r="C524" s="206"/>
      <c r="D524" s="207" t="s">
        <v>272</v>
      </c>
      <c r="E524" s="208" t="s">
        <v>1</v>
      </c>
      <c r="F524" s="209" t="s">
        <v>855</v>
      </c>
      <c r="G524" s="206"/>
      <c r="H524" s="210">
        <v>4.68</v>
      </c>
      <c r="I524" s="211"/>
      <c r="J524" s="206"/>
      <c r="K524" s="206"/>
      <c r="L524" s="212"/>
      <c r="M524" s="213"/>
      <c r="N524" s="214"/>
      <c r="O524" s="214"/>
      <c r="P524" s="214"/>
      <c r="Q524" s="214"/>
      <c r="R524" s="214"/>
      <c r="S524" s="214"/>
      <c r="T524" s="215"/>
      <c r="AT524" s="216" t="s">
        <v>272</v>
      </c>
      <c r="AU524" s="216" t="s">
        <v>73</v>
      </c>
      <c r="AV524" s="13" t="s">
        <v>73</v>
      </c>
      <c r="AW524" s="13" t="s">
        <v>30</v>
      </c>
      <c r="AX524" s="13" t="s">
        <v>64</v>
      </c>
      <c r="AY524" s="216" t="s">
        <v>263</v>
      </c>
    </row>
    <row r="525" spans="1:65" s="16" customFormat="1">
      <c r="B525" s="248"/>
      <c r="C525" s="249"/>
      <c r="D525" s="207" t="s">
        <v>272</v>
      </c>
      <c r="E525" s="250" t="s">
        <v>1</v>
      </c>
      <c r="F525" s="251" t="s">
        <v>856</v>
      </c>
      <c r="G525" s="249"/>
      <c r="H525" s="250" t="s">
        <v>1</v>
      </c>
      <c r="I525" s="252"/>
      <c r="J525" s="249"/>
      <c r="K525" s="249"/>
      <c r="L525" s="253"/>
      <c r="M525" s="254"/>
      <c r="N525" s="255"/>
      <c r="O525" s="255"/>
      <c r="P525" s="255"/>
      <c r="Q525" s="255"/>
      <c r="R525" s="255"/>
      <c r="S525" s="255"/>
      <c r="T525" s="256"/>
      <c r="AT525" s="257" t="s">
        <v>272</v>
      </c>
      <c r="AU525" s="257" t="s">
        <v>73</v>
      </c>
      <c r="AV525" s="16" t="s">
        <v>71</v>
      </c>
      <c r="AW525" s="16" t="s">
        <v>30</v>
      </c>
      <c r="AX525" s="16" t="s">
        <v>64</v>
      </c>
      <c r="AY525" s="257" t="s">
        <v>263</v>
      </c>
    </row>
    <row r="526" spans="1:65" s="13" customFormat="1">
      <c r="B526" s="205"/>
      <c r="C526" s="206"/>
      <c r="D526" s="207" t="s">
        <v>272</v>
      </c>
      <c r="E526" s="208" t="s">
        <v>1</v>
      </c>
      <c r="F526" s="209" t="s">
        <v>857</v>
      </c>
      <c r="G526" s="206"/>
      <c r="H526" s="210">
        <v>4.2720000000000002</v>
      </c>
      <c r="I526" s="211"/>
      <c r="J526" s="206"/>
      <c r="K526" s="206"/>
      <c r="L526" s="212"/>
      <c r="M526" s="213"/>
      <c r="N526" s="214"/>
      <c r="O526" s="214"/>
      <c r="P526" s="214"/>
      <c r="Q526" s="214"/>
      <c r="R526" s="214"/>
      <c r="S526" s="214"/>
      <c r="T526" s="215"/>
      <c r="AT526" s="216" t="s">
        <v>272</v>
      </c>
      <c r="AU526" s="216" t="s">
        <v>73</v>
      </c>
      <c r="AV526" s="13" t="s">
        <v>73</v>
      </c>
      <c r="AW526" s="13" t="s">
        <v>30</v>
      </c>
      <c r="AX526" s="13" t="s">
        <v>64</v>
      </c>
      <c r="AY526" s="216" t="s">
        <v>263</v>
      </c>
    </row>
    <row r="527" spans="1:65" s="16" customFormat="1">
      <c r="B527" s="248"/>
      <c r="C527" s="249"/>
      <c r="D527" s="207" t="s">
        <v>272</v>
      </c>
      <c r="E527" s="250" t="s">
        <v>1</v>
      </c>
      <c r="F527" s="251" t="s">
        <v>858</v>
      </c>
      <c r="G527" s="249"/>
      <c r="H527" s="250" t="s">
        <v>1</v>
      </c>
      <c r="I527" s="252"/>
      <c r="J527" s="249"/>
      <c r="K527" s="249"/>
      <c r="L527" s="253"/>
      <c r="M527" s="254"/>
      <c r="N527" s="255"/>
      <c r="O527" s="255"/>
      <c r="P527" s="255"/>
      <c r="Q527" s="255"/>
      <c r="R527" s="255"/>
      <c r="S527" s="255"/>
      <c r="T527" s="256"/>
      <c r="AT527" s="257" t="s">
        <v>272</v>
      </c>
      <c r="AU527" s="257" t="s">
        <v>73</v>
      </c>
      <c r="AV527" s="16" t="s">
        <v>71</v>
      </c>
      <c r="AW527" s="16" t="s">
        <v>30</v>
      </c>
      <c r="AX527" s="16" t="s">
        <v>64</v>
      </c>
      <c r="AY527" s="257" t="s">
        <v>263</v>
      </c>
    </row>
    <row r="528" spans="1:65" s="13" customFormat="1">
      <c r="B528" s="205"/>
      <c r="C528" s="206"/>
      <c r="D528" s="207" t="s">
        <v>272</v>
      </c>
      <c r="E528" s="208" t="s">
        <v>1</v>
      </c>
      <c r="F528" s="209" t="s">
        <v>859</v>
      </c>
      <c r="G528" s="206"/>
      <c r="H528" s="210">
        <v>37.619999999999997</v>
      </c>
      <c r="I528" s="211"/>
      <c r="J528" s="206"/>
      <c r="K528" s="206"/>
      <c r="L528" s="212"/>
      <c r="M528" s="213"/>
      <c r="N528" s="214"/>
      <c r="O528" s="214"/>
      <c r="P528" s="214"/>
      <c r="Q528" s="214"/>
      <c r="R528" s="214"/>
      <c r="S528" s="214"/>
      <c r="T528" s="215"/>
      <c r="AT528" s="216" t="s">
        <v>272</v>
      </c>
      <c r="AU528" s="216" t="s">
        <v>73</v>
      </c>
      <c r="AV528" s="13" t="s">
        <v>73</v>
      </c>
      <c r="AW528" s="13" t="s">
        <v>30</v>
      </c>
      <c r="AX528" s="13" t="s">
        <v>64</v>
      </c>
      <c r="AY528" s="216" t="s">
        <v>263</v>
      </c>
    </row>
    <row r="529" spans="1:65" s="16" customFormat="1">
      <c r="B529" s="248"/>
      <c r="C529" s="249"/>
      <c r="D529" s="207" t="s">
        <v>272</v>
      </c>
      <c r="E529" s="250" t="s">
        <v>1</v>
      </c>
      <c r="F529" s="251" t="s">
        <v>860</v>
      </c>
      <c r="G529" s="249"/>
      <c r="H529" s="250" t="s">
        <v>1</v>
      </c>
      <c r="I529" s="252"/>
      <c r="J529" s="249"/>
      <c r="K529" s="249"/>
      <c r="L529" s="253"/>
      <c r="M529" s="254"/>
      <c r="N529" s="255"/>
      <c r="O529" s="255"/>
      <c r="P529" s="255"/>
      <c r="Q529" s="255"/>
      <c r="R529" s="255"/>
      <c r="S529" s="255"/>
      <c r="T529" s="256"/>
      <c r="AT529" s="257" t="s">
        <v>272</v>
      </c>
      <c r="AU529" s="257" t="s">
        <v>73</v>
      </c>
      <c r="AV529" s="16" t="s">
        <v>71</v>
      </c>
      <c r="AW529" s="16" t="s">
        <v>30</v>
      </c>
      <c r="AX529" s="16" t="s">
        <v>64</v>
      </c>
      <c r="AY529" s="257" t="s">
        <v>263</v>
      </c>
    </row>
    <row r="530" spans="1:65" s="13" customFormat="1">
      <c r="B530" s="205"/>
      <c r="C530" s="206"/>
      <c r="D530" s="207" t="s">
        <v>272</v>
      </c>
      <c r="E530" s="208" t="s">
        <v>1</v>
      </c>
      <c r="F530" s="209" t="s">
        <v>861</v>
      </c>
      <c r="G530" s="206"/>
      <c r="H530" s="210">
        <v>13.73</v>
      </c>
      <c r="I530" s="211"/>
      <c r="J530" s="206"/>
      <c r="K530" s="206"/>
      <c r="L530" s="212"/>
      <c r="M530" s="213"/>
      <c r="N530" s="214"/>
      <c r="O530" s="214"/>
      <c r="P530" s="214"/>
      <c r="Q530" s="214"/>
      <c r="R530" s="214"/>
      <c r="S530" s="214"/>
      <c r="T530" s="215"/>
      <c r="AT530" s="216" t="s">
        <v>272</v>
      </c>
      <c r="AU530" s="216" t="s">
        <v>73</v>
      </c>
      <c r="AV530" s="13" t="s">
        <v>73</v>
      </c>
      <c r="AW530" s="13" t="s">
        <v>30</v>
      </c>
      <c r="AX530" s="13" t="s">
        <v>64</v>
      </c>
      <c r="AY530" s="216" t="s">
        <v>263</v>
      </c>
    </row>
    <row r="531" spans="1:65" s="16" customFormat="1">
      <c r="B531" s="248"/>
      <c r="C531" s="249"/>
      <c r="D531" s="207" t="s">
        <v>272</v>
      </c>
      <c r="E531" s="250" t="s">
        <v>1</v>
      </c>
      <c r="F531" s="251" t="s">
        <v>862</v>
      </c>
      <c r="G531" s="249"/>
      <c r="H531" s="250" t="s">
        <v>1</v>
      </c>
      <c r="I531" s="252"/>
      <c r="J531" s="249"/>
      <c r="K531" s="249"/>
      <c r="L531" s="253"/>
      <c r="M531" s="254"/>
      <c r="N531" s="255"/>
      <c r="O531" s="255"/>
      <c r="P531" s="255"/>
      <c r="Q531" s="255"/>
      <c r="R531" s="255"/>
      <c r="S531" s="255"/>
      <c r="T531" s="256"/>
      <c r="AT531" s="257" t="s">
        <v>272</v>
      </c>
      <c r="AU531" s="257" t="s">
        <v>73</v>
      </c>
      <c r="AV531" s="16" t="s">
        <v>71</v>
      </c>
      <c r="AW531" s="16" t="s">
        <v>30</v>
      </c>
      <c r="AX531" s="16" t="s">
        <v>64</v>
      </c>
      <c r="AY531" s="257" t="s">
        <v>263</v>
      </c>
    </row>
    <row r="532" spans="1:65" s="13" customFormat="1">
      <c r="B532" s="205"/>
      <c r="C532" s="206"/>
      <c r="D532" s="207" t="s">
        <v>272</v>
      </c>
      <c r="E532" s="208" t="s">
        <v>1</v>
      </c>
      <c r="F532" s="209" t="s">
        <v>863</v>
      </c>
      <c r="G532" s="206"/>
      <c r="H532" s="210">
        <v>5.375</v>
      </c>
      <c r="I532" s="211"/>
      <c r="J532" s="206"/>
      <c r="K532" s="206"/>
      <c r="L532" s="212"/>
      <c r="M532" s="213"/>
      <c r="N532" s="214"/>
      <c r="O532" s="214"/>
      <c r="P532" s="214"/>
      <c r="Q532" s="214"/>
      <c r="R532" s="214"/>
      <c r="S532" s="214"/>
      <c r="T532" s="215"/>
      <c r="AT532" s="216" t="s">
        <v>272</v>
      </c>
      <c r="AU532" s="216" t="s">
        <v>73</v>
      </c>
      <c r="AV532" s="13" t="s">
        <v>73</v>
      </c>
      <c r="AW532" s="13" t="s">
        <v>30</v>
      </c>
      <c r="AX532" s="13" t="s">
        <v>64</v>
      </c>
      <c r="AY532" s="216" t="s">
        <v>263</v>
      </c>
    </row>
    <row r="533" spans="1:65" s="16" customFormat="1">
      <c r="B533" s="248"/>
      <c r="C533" s="249"/>
      <c r="D533" s="207" t="s">
        <v>272</v>
      </c>
      <c r="E533" s="250" t="s">
        <v>1</v>
      </c>
      <c r="F533" s="251" t="s">
        <v>864</v>
      </c>
      <c r="G533" s="249"/>
      <c r="H533" s="250" t="s">
        <v>1</v>
      </c>
      <c r="I533" s="252"/>
      <c r="J533" s="249"/>
      <c r="K533" s="249"/>
      <c r="L533" s="253"/>
      <c r="M533" s="254"/>
      <c r="N533" s="255"/>
      <c r="O533" s="255"/>
      <c r="P533" s="255"/>
      <c r="Q533" s="255"/>
      <c r="R533" s="255"/>
      <c r="S533" s="255"/>
      <c r="T533" s="256"/>
      <c r="AT533" s="257" t="s">
        <v>272</v>
      </c>
      <c r="AU533" s="257" t="s">
        <v>73</v>
      </c>
      <c r="AV533" s="16" t="s">
        <v>71</v>
      </c>
      <c r="AW533" s="16" t="s">
        <v>30</v>
      </c>
      <c r="AX533" s="16" t="s">
        <v>64</v>
      </c>
      <c r="AY533" s="257" t="s">
        <v>263</v>
      </c>
    </row>
    <row r="534" spans="1:65" s="13" customFormat="1">
      <c r="B534" s="205"/>
      <c r="C534" s="206"/>
      <c r="D534" s="207" t="s">
        <v>272</v>
      </c>
      <c r="E534" s="208" t="s">
        <v>1</v>
      </c>
      <c r="F534" s="209" t="s">
        <v>865</v>
      </c>
      <c r="G534" s="206"/>
      <c r="H534" s="210">
        <v>32.796999999999997</v>
      </c>
      <c r="I534" s="211"/>
      <c r="J534" s="206"/>
      <c r="K534" s="206"/>
      <c r="L534" s="212"/>
      <c r="M534" s="213"/>
      <c r="N534" s="214"/>
      <c r="O534" s="214"/>
      <c r="P534" s="214"/>
      <c r="Q534" s="214"/>
      <c r="R534" s="214"/>
      <c r="S534" s="214"/>
      <c r="T534" s="215"/>
      <c r="AT534" s="216" t="s">
        <v>272</v>
      </c>
      <c r="AU534" s="216" t="s">
        <v>73</v>
      </c>
      <c r="AV534" s="13" t="s">
        <v>73</v>
      </c>
      <c r="AW534" s="13" t="s">
        <v>30</v>
      </c>
      <c r="AX534" s="13" t="s">
        <v>64</v>
      </c>
      <c r="AY534" s="216" t="s">
        <v>263</v>
      </c>
    </row>
    <row r="535" spans="1:65" s="16" customFormat="1">
      <c r="B535" s="248"/>
      <c r="C535" s="249"/>
      <c r="D535" s="207" t="s">
        <v>272</v>
      </c>
      <c r="E535" s="250" t="s">
        <v>1</v>
      </c>
      <c r="F535" s="251" t="s">
        <v>866</v>
      </c>
      <c r="G535" s="249"/>
      <c r="H535" s="250" t="s">
        <v>1</v>
      </c>
      <c r="I535" s="252"/>
      <c r="J535" s="249"/>
      <c r="K535" s="249"/>
      <c r="L535" s="253"/>
      <c r="M535" s="254"/>
      <c r="N535" s="255"/>
      <c r="O535" s="255"/>
      <c r="P535" s="255"/>
      <c r="Q535" s="255"/>
      <c r="R535" s="255"/>
      <c r="S535" s="255"/>
      <c r="T535" s="256"/>
      <c r="AT535" s="257" t="s">
        <v>272</v>
      </c>
      <c r="AU535" s="257" t="s">
        <v>73</v>
      </c>
      <c r="AV535" s="16" t="s">
        <v>71</v>
      </c>
      <c r="AW535" s="16" t="s">
        <v>30</v>
      </c>
      <c r="AX535" s="16" t="s">
        <v>64</v>
      </c>
      <c r="AY535" s="257" t="s">
        <v>263</v>
      </c>
    </row>
    <row r="536" spans="1:65" s="13" customFormat="1">
      <c r="B536" s="205"/>
      <c r="C536" s="206"/>
      <c r="D536" s="207" t="s">
        <v>272</v>
      </c>
      <c r="E536" s="208" t="s">
        <v>1</v>
      </c>
      <c r="F536" s="209" t="s">
        <v>867</v>
      </c>
      <c r="G536" s="206"/>
      <c r="H536" s="210">
        <v>12.15</v>
      </c>
      <c r="I536" s="211"/>
      <c r="J536" s="206"/>
      <c r="K536" s="206"/>
      <c r="L536" s="212"/>
      <c r="M536" s="213"/>
      <c r="N536" s="214"/>
      <c r="O536" s="214"/>
      <c r="P536" s="214"/>
      <c r="Q536" s="214"/>
      <c r="R536" s="214"/>
      <c r="S536" s="214"/>
      <c r="T536" s="215"/>
      <c r="AT536" s="216" t="s">
        <v>272</v>
      </c>
      <c r="AU536" s="216" t="s">
        <v>73</v>
      </c>
      <c r="AV536" s="13" t="s">
        <v>73</v>
      </c>
      <c r="AW536" s="13" t="s">
        <v>30</v>
      </c>
      <c r="AX536" s="13" t="s">
        <v>64</v>
      </c>
      <c r="AY536" s="216" t="s">
        <v>263</v>
      </c>
    </row>
    <row r="537" spans="1:65" s="16" customFormat="1">
      <c r="B537" s="248"/>
      <c r="C537" s="249"/>
      <c r="D537" s="207" t="s">
        <v>272</v>
      </c>
      <c r="E537" s="250" t="s">
        <v>1</v>
      </c>
      <c r="F537" s="251" t="s">
        <v>868</v>
      </c>
      <c r="G537" s="249"/>
      <c r="H537" s="250" t="s">
        <v>1</v>
      </c>
      <c r="I537" s="252"/>
      <c r="J537" s="249"/>
      <c r="K537" s="249"/>
      <c r="L537" s="253"/>
      <c r="M537" s="254"/>
      <c r="N537" s="255"/>
      <c r="O537" s="255"/>
      <c r="P537" s="255"/>
      <c r="Q537" s="255"/>
      <c r="R537" s="255"/>
      <c r="S537" s="255"/>
      <c r="T537" s="256"/>
      <c r="AT537" s="257" t="s">
        <v>272</v>
      </c>
      <c r="AU537" s="257" t="s">
        <v>73</v>
      </c>
      <c r="AV537" s="16" t="s">
        <v>71</v>
      </c>
      <c r="AW537" s="16" t="s">
        <v>30</v>
      </c>
      <c r="AX537" s="16" t="s">
        <v>64</v>
      </c>
      <c r="AY537" s="257" t="s">
        <v>263</v>
      </c>
    </row>
    <row r="538" spans="1:65" s="13" customFormat="1">
      <c r="B538" s="205"/>
      <c r="C538" s="206"/>
      <c r="D538" s="207" t="s">
        <v>272</v>
      </c>
      <c r="E538" s="208" t="s">
        <v>1</v>
      </c>
      <c r="F538" s="209" t="s">
        <v>869</v>
      </c>
      <c r="G538" s="206"/>
      <c r="H538" s="210">
        <v>107.396</v>
      </c>
      <c r="I538" s="211"/>
      <c r="J538" s="206"/>
      <c r="K538" s="206"/>
      <c r="L538" s="212"/>
      <c r="M538" s="213"/>
      <c r="N538" s="214"/>
      <c r="O538" s="214"/>
      <c r="P538" s="214"/>
      <c r="Q538" s="214"/>
      <c r="R538" s="214"/>
      <c r="S538" s="214"/>
      <c r="T538" s="215"/>
      <c r="AT538" s="216" t="s">
        <v>272</v>
      </c>
      <c r="AU538" s="216" t="s">
        <v>73</v>
      </c>
      <c r="AV538" s="13" t="s">
        <v>73</v>
      </c>
      <c r="AW538" s="13" t="s">
        <v>30</v>
      </c>
      <c r="AX538" s="13" t="s">
        <v>64</v>
      </c>
      <c r="AY538" s="216" t="s">
        <v>263</v>
      </c>
    </row>
    <row r="539" spans="1:65" s="15" customFormat="1">
      <c r="B539" s="228"/>
      <c r="C539" s="229"/>
      <c r="D539" s="207" t="s">
        <v>272</v>
      </c>
      <c r="E539" s="230" t="s">
        <v>1</v>
      </c>
      <c r="F539" s="231" t="s">
        <v>280</v>
      </c>
      <c r="G539" s="229"/>
      <c r="H539" s="232">
        <v>222.04599999999999</v>
      </c>
      <c r="I539" s="233"/>
      <c r="J539" s="229"/>
      <c r="K539" s="229"/>
      <c r="L539" s="234"/>
      <c r="M539" s="235"/>
      <c r="N539" s="236"/>
      <c r="O539" s="236"/>
      <c r="P539" s="236"/>
      <c r="Q539" s="236"/>
      <c r="R539" s="236"/>
      <c r="S539" s="236"/>
      <c r="T539" s="237"/>
      <c r="AT539" s="238" t="s">
        <v>272</v>
      </c>
      <c r="AU539" s="238" t="s">
        <v>73</v>
      </c>
      <c r="AV539" s="15" t="s">
        <v>270</v>
      </c>
      <c r="AW539" s="15" t="s">
        <v>30</v>
      </c>
      <c r="AX539" s="15" t="s">
        <v>71</v>
      </c>
      <c r="AY539" s="238" t="s">
        <v>263</v>
      </c>
    </row>
    <row r="540" spans="1:65" s="2" customFormat="1" ht="24.2" customHeight="1">
      <c r="A540" s="35"/>
      <c r="B540" s="36"/>
      <c r="C540" s="191" t="s">
        <v>870</v>
      </c>
      <c r="D540" s="191" t="s">
        <v>266</v>
      </c>
      <c r="E540" s="192" t="s">
        <v>871</v>
      </c>
      <c r="F540" s="193" t="s">
        <v>872</v>
      </c>
      <c r="G540" s="194" t="s">
        <v>300</v>
      </c>
      <c r="H540" s="195">
        <v>22.71</v>
      </c>
      <c r="I540" s="196"/>
      <c r="J540" s="197">
        <f>ROUND(I540*H540,2)</f>
        <v>0</v>
      </c>
      <c r="K540" s="198"/>
      <c r="L540" s="40"/>
      <c r="M540" s="199" t="s">
        <v>1</v>
      </c>
      <c r="N540" s="200" t="s">
        <v>38</v>
      </c>
      <c r="O540" s="72"/>
      <c r="P540" s="201">
        <f>O540*H540</f>
        <v>0</v>
      </c>
      <c r="Q540" s="201">
        <v>0</v>
      </c>
      <c r="R540" s="201">
        <f>Q540*H540</f>
        <v>0</v>
      </c>
      <c r="S540" s="201">
        <v>0</v>
      </c>
      <c r="T540" s="202">
        <f>S540*H540</f>
        <v>0</v>
      </c>
      <c r="U540" s="35"/>
      <c r="V540" s="35"/>
      <c r="W540" s="35"/>
      <c r="X540" s="35"/>
      <c r="Y540" s="35"/>
      <c r="Z540" s="35"/>
      <c r="AA540" s="35"/>
      <c r="AB540" s="35"/>
      <c r="AC540" s="35"/>
      <c r="AD540" s="35"/>
      <c r="AE540" s="35"/>
      <c r="AR540" s="203" t="s">
        <v>270</v>
      </c>
      <c r="AT540" s="203" t="s">
        <v>266</v>
      </c>
      <c r="AU540" s="203" t="s">
        <v>73</v>
      </c>
      <c r="AY540" s="18" t="s">
        <v>263</v>
      </c>
      <c r="BE540" s="204">
        <f>IF(N540="základní",J540,0)</f>
        <v>0</v>
      </c>
      <c r="BF540" s="204">
        <f>IF(N540="snížená",J540,0)</f>
        <v>0</v>
      </c>
      <c r="BG540" s="204">
        <f>IF(N540="zákl. přenesená",J540,0)</f>
        <v>0</v>
      </c>
      <c r="BH540" s="204">
        <f>IF(N540="sníž. přenesená",J540,0)</f>
        <v>0</v>
      </c>
      <c r="BI540" s="204">
        <f>IF(N540="nulová",J540,0)</f>
        <v>0</v>
      </c>
      <c r="BJ540" s="18" t="s">
        <v>71</v>
      </c>
      <c r="BK540" s="204">
        <f>ROUND(I540*H540,2)</f>
        <v>0</v>
      </c>
      <c r="BL540" s="18" t="s">
        <v>270</v>
      </c>
      <c r="BM540" s="203" t="s">
        <v>873</v>
      </c>
    </row>
    <row r="541" spans="1:65" s="16" customFormat="1">
      <c r="B541" s="248"/>
      <c r="C541" s="249"/>
      <c r="D541" s="207" t="s">
        <v>272</v>
      </c>
      <c r="E541" s="250" t="s">
        <v>1</v>
      </c>
      <c r="F541" s="251" t="s">
        <v>874</v>
      </c>
      <c r="G541" s="249"/>
      <c r="H541" s="250" t="s">
        <v>1</v>
      </c>
      <c r="I541" s="252"/>
      <c r="J541" s="249"/>
      <c r="K541" s="249"/>
      <c r="L541" s="253"/>
      <c r="M541" s="254"/>
      <c r="N541" s="255"/>
      <c r="O541" s="255"/>
      <c r="P541" s="255"/>
      <c r="Q541" s="255"/>
      <c r="R541" s="255"/>
      <c r="S541" s="255"/>
      <c r="T541" s="256"/>
      <c r="AT541" s="257" t="s">
        <v>272</v>
      </c>
      <c r="AU541" s="257" t="s">
        <v>73</v>
      </c>
      <c r="AV541" s="16" t="s">
        <v>71</v>
      </c>
      <c r="AW541" s="16" t="s">
        <v>30</v>
      </c>
      <c r="AX541" s="16" t="s">
        <v>64</v>
      </c>
      <c r="AY541" s="257" t="s">
        <v>263</v>
      </c>
    </row>
    <row r="542" spans="1:65" s="13" customFormat="1">
      <c r="B542" s="205"/>
      <c r="C542" s="206"/>
      <c r="D542" s="207" t="s">
        <v>272</v>
      </c>
      <c r="E542" s="208" t="s">
        <v>1</v>
      </c>
      <c r="F542" s="209" t="s">
        <v>875</v>
      </c>
      <c r="G542" s="206"/>
      <c r="H542" s="210">
        <v>14.51</v>
      </c>
      <c r="I542" s="211"/>
      <c r="J542" s="206"/>
      <c r="K542" s="206"/>
      <c r="L542" s="212"/>
      <c r="M542" s="213"/>
      <c r="N542" s="214"/>
      <c r="O542" s="214"/>
      <c r="P542" s="214"/>
      <c r="Q542" s="214"/>
      <c r="R542" s="214"/>
      <c r="S542" s="214"/>
      <c r="T542" s="215"/>
      <c r="AT542" s="216" t="s">
        <v>272</v>
      </c>
      <c r="AU542" s="216" t="s">
        <v>73</v>
      </c>
      <c r="AV542" s="13" t="s">
        <v>73</v>
      </c>
      <c r="AW542" s="13" t="s">
        <v>30</v>
      </c>
      <c r="AX542" s="13" t="s">
        <v>64</v>
      </c>
      <c r="AY542" s="216" t="s">
        <v>263</v>
      </c>
    </row>
    <row r="543" spans="1:65" s="13" customFormat="1">
      <c r="B543" s="205"/>
      <c r="C543" s="206"/>
      <c r="D543" s="207" t="s">
        <v>272</v>
      </c>
      <c r="E543" s="208" t="s">
        <v>1</v>
      </c>
      <c r="F543" s="209" t="s">
        <v>876</v>
      </c>
      <c r="G543" s="206"/>
      <c r="H543" s="210">
        <v>8.1999999999999993</v>
      </c>
      <c r="I543" s="211"/>
      <c r="J543" s="206"/>
      <c r="K543" s="206"/>
      <c r="L543" s="212"/>
      <c r="M543" s="213"/>
      <c r="N543" s="214"/>
      <c r="O543" s="214"/>
      <c r="P543" s="214"/>
      <c r="Q543" s="214"/>
      <c r="R543" s="214"/>
      <c r="S543" s="214"/>
      <c r="T543" s="215"/>
      <c r="AT543" s="216" t="s">
        <v>272</v>
      </c>
      <c r="AU543" s="216" t="s">
        <v>73</v>
      </c>
      <c r="AV543" s="13" t="s">
        <v>73</v>
      </c>
      <c r="AW543" s="13" t="s">
        <v>30</v>
      </c>
      <c r="AX543" s="13" t="s">
        <v>64</v>
      </c>
      <c r="AY543" s="216" t="s">
        <v>263</v>
      </c>
    </row>
    <row r="544" spans="1:65" s="15" customFormat="1">
      <c r="B544" s="228"/>
      <c r="C544" s="229"/>
      <c r="D544" s="207" t="s">
        <v>272</v>
      </c>
      <c r="E544" s="230" t="s">
        <v>1</v>
      </c>
      <c r="F544" s="231" t="s">
        <v>280</v>
      </c>
      <c r="G544" s="229"/>
      <c r="H544" s="232">
        <v>22.71</v>
      </c>
      <c r="I544" s="233"/>
      <c r="J544" s="229"/>
      <c r="K544" s="229"/>
      <c r="L544" s="234"/>
      <c r="M544" s="235"/>
      <c r="N544" s="236"/>
      <c r="O544" s="236"/>
      <c r="P544" s="236"/>
      <c r="Q544" s="236"/>
      <c r="R544" s="236"/>
      <c r="S544" s="236"/>
      <c r="T544" s="237"/>
      <c r="AT544" s="238" t="s">
        <v>272</v>
      </c>
      <c r="AU544" s="238" t="s">
        <v>73</v>
      </c>
      <c r="AV544" s="15" t="s">
        <v>270</v>
      </c>
      <c r="AW544" s="15" t="s">
        <v>30</v>
      </c>
      <c r="AX544" s="15" t="s">
        <v>71</v>
      </c>
      <c r="AY544" s="238" t="s">
        <v>263</v>
      </c>
    </row>
    <row r="545" spans="1:65" s="2" customFormat="1" ht="24.2" customHeight="1">
      <c r="A545" s="35"/>
      <c r="B545" s="36"/>
      <c r="C545" s="191" t="s">
        <v>637</v>
      </c>
      <c r="D545" s="191" t="s">
        <v>266</v>
      </c>
      <c r="E545" s="192" t="s">
        <v>877</v>
      </c>
      <c r="F545" s="193" t="s">
        <v>878</v>
      </c>
      <c r="G545" s="194" t="s">
        <v>269</v>
      </c>
      <c r="H545" s="195">
        <v>825.99</v>
      </c>
      <c r="I545" s="196"/>
      <c r="J545" s="197">
        <f>ROUND(I545*H545,2)</f>
        <v>0</v>
      </c>
      <c r="K545" s="198"/>
      <c r="L545" s="40"/>
      <c r="M545" s="199" t="s">
        <v>1</v>
      </c>
      <c r="N545" s="200" t="s">
        <v>38</v>
      </c>
      <c r="O545" s="72"/>
      <c r="P545" s="201">
        <f>O545*H545</f>
        <v>0</v>
      </c>
      <c r="Q545" s="201">
        <v>0</v>
      </c>
      <c r="R545" s="201">
        <f>Q545*H545</f>
        <v>0</v>
      </c>
      <c r="S545" s="201">
        <v>0</v>
      </c>
      <c r="T545" s="202">
        <f>S545*H545</f>
        <v>0</v>
      </c>
      <c r="U545" s="35"/>
      <c r="V545" s="35"/>
      <c r="W545" s="35"/>
      <c r="X545" s="35"/>
      <c r="Y545" s="35"/>
      <c r="Z545" s="35"/>
      <c r="AA545" s="35"/>
      <c r="AB545" s="35"/>
      <c r="AC545" s="35"/>
      <c r="AD545" s="35"/>
      <c r="AE545" s="35"/>
      <c r="AR545" s="203" t="s">
        <v>270</v>
      </c>
      <c r="AT545" s="203" t="s">
        <v>266</v>
      </c>
      <c r="AU545" s="203" t="s">
        <v>73</v>
      </c>
      <c r="AY545" s="18" t="s">
        <v>263</v>
      </c>
      <c r="BE545" s="204">
        <f>IF(N545="základní",J545,0)</f>
        <v>0</v>
      </c>
      <c r="BF545" s="204">
        <f>IF(N545="snížená",J545,0)</f>
        <v>0</v>
      </c>
      <c r="BG545" s="204">
        <f>IF(N545="zákl. přenesená",J545,0)</f>
        <v>0</v>
      </c>
      <c r="BH545" s="204">
        <f>IF(N545="sníž. přenesená",J545,0)</f>
        <v>0</v>
      </c>
      <c r="BI545" s="204">
        <f>IF(N545="nulová",J545,0)</f>
        <v>0</v>
      </c>
      <c r="BJ545" s="18" t="s">
        <v>71</v>
      </c>
      <c r="BK545" s="204">
        <f>ROUND(I545*H545,2)</f>
        <v>0</v>
      </c>
      <c r="BL545" s="18" t="s">
        <v>270</v>
      </c>
      <c r="BM545" s="203" t="s">
        <v>879</v>
      </c>
    </row>
    <row r="546" spans="1:65" s="2" customFormat="1" ht="24.2" customHeight="1">
      <c r="A546" s="35"/>
      <c r="B546" s="36"/>
      <c r="C546" s="191" t="s">
        <v>880</v>
      </c>
      <c r="D546" s="191" t="s">
        <v>266</v>
      </c>
      <c r="E546" s="192" t="s">
        <v>881</v>
      </c>
      <c r="F546" s="193" t="s">
        <v>882</v>
      </c>
      <c r="G546" s="194" t="s">
        <v>269</v>
      </c>
      <c r="H546" s="195">
        <v>825.99</v>
      </c>
      <c r="I546" s="196"/>
      <c r="J546" s="197">
        <f>ROUND(I546*H546,2)</f>
        <v>0</v>
      </c>
      <c r="K546" s="198"/>
      <c r="L546" s="40"/>
      <c r="M546" s="199" t="s">
        <v>1</v>
      </c>
      <c r="N546" s="200" t="s">
        <v>38</v>
      </c>
      <c r="O546" s="72"/>
      <c r="P546" s="201">
        <f>O546*H546</f>
        <v>0</v>
      </c>
      <c r="Q546" s="201">
        <v>0</v>
      </c>
      <c r="R546" s="201">
        <f>Q546*H546</f>
        <v>0</v>
      </c>
      <c r="S546" s="201">
        <v>0</v>
      </c>
      <c r="T546" s="202">
        <f>S546*H546</f>
        <v>0</v>
      </c>
      <c r="U546" s="35"/>
      <c r="V546" s="35"/>
      <c r="W546" s="35"/>
      <c r="X546" s="35"/>
      <c r="Y546" s="35"/>
      <c r="Z546" s="35"/>
      <c r="AA546" s="35"/>
      <c r="AB546" s="35"/>
      <c r="AC546" s="35"/>
      <c r="AD546" s="35"/>
      <c r="AE546" s="35"/>
      <c r="AR546" s="203" t="s">
        <v>270</v>
      </c>
      <c r="AT546" s="203" t="s">
        <v>266</v>
      </c>
      <c r="AU546" s="203" t="s">
        <v>73</v>
      </c>
      <c r="AY546" s="18" t="s">
        <v>263</v>
      </c>
      <c r="BE546" s="204">
        <f>IF(N546="základní",J546,0)</f>
        <v>0</v>
      </c>
      <c r="BF546" s="204">
        <f>IF(N546="snížená",J546,0)</f>
        <v>0</v>
      </c>
      <c r="BG546" s="204">
        <f>IF(N546="zákl. přenesená",J546,0)</f>
        <v>0</v>
      </c>
      <c r="BH546" s="204">
        <f>IF(N546="sníž. přenesená",J546,0)</f>
        <v>0</v>
      </c>
      <c r="BI546" s="204">
        <f>IF(N546="nulová",J546,0)</f>
        <v>0</v>
      </c>
      <c r="BJ546" s="18" t="s">
        <v>71</v>
      </c>
      <c r="BK546" s="204">
        <f>ROUND(I546*H546,2)</f>
        <v>0</v>
      </c>
      <c r="BL546" s="18" t="s">
        <v>270</v>
      </c>
      <c r="BM546" s="203" t="s">
        <v>883</v>
      </c>
    </row>
    <row r="547" spans="1:65" s="2" customFormat="1" ht="21.75" customHeight="1">
      <c r="A547" s="35"/>
      <c r="B547" s="36"/>
      <c r="C547" s="191" t="s">
        <v>643</v>
      </c>
      <c r="D547" s="191" t="s">
        <v>266</v>
      </c>
      <c r="E547" s="192" t="s">
        <v>884</v>
      </c>
      <c r="F547" s="193" t="s">
        <v>885</v>
      </c>
      <c r="G547" s="194" t="s">
        <v>269</v>
      </c>
      <c r="H547" s="195">
        <v>48.366</v>
      </c>
      <c r="I547" s="196"/>
      <c r="J547" s="197">
        <f>ROUND(I547*H547,2)</f>
        <v>0</v>
      </c>
      <c r="K547" s="198"/>
      <c r="L547" s="40"/>
      <c r="M547" s="199" t="s">
        <v>1</v>
      </c>
      <c r="N547" s="200" t="s">
        <v>38</v>
      </c>
      <c r="O547" s="72"/>
      <c r="P547" s="201">
        <f>O547*H547</f>
        <v>0</v>
      </c>
      <c r="Q547" s="201">
        <v>0</v>
      </c>
      <c r="R547" s="201">
        <f>Q547*H547</f>
        <v>0</v>
      </c>
      <c r="S547" s="201">
        <v>0</v>
      </c>
      <c r="T547" s="202">
        <f>S547*H547</f>
        <v>0</v>
      </c>
      <c r="U547" s="35"/>
      <c r="V547" s="35"/>
      <c r="W547" s="35"/>
      <c r="X547" s="35"/>
      <c r="Y547" s="35"/>
      <c r="Z547" s="35"/>
      <c r="AA547" s="35"/>
      <c r="AB547" s="35"/>
      <c r="AC547" s="35"/>
      <c r="AD547" s="35"/>
      <c r="AE547" s="35"/>
      <c r="AR547" s="203" t="s">
        <v>270</v>
      </c>
      <c r="AT547" s="203" t="s">
        <v>266</v>
      </c>
      <c r="AU547" s="203" t="s">
        <v>73</v>
      </c>
      <c r="AY547" s="18" t="s">
        <v>263</v>
      </c>
      <c r="BE547" s="204">
        <f>IF(N547="základní",J547,0)</f>
        <v>0</v>
      </c>
      <c r="BF547" s="204">
        <f>IF(N547="snížená",J547,0)</f>
        <v>0</v>
      </c>
      <c r="BG547" s="204">
        <f>IF(N547="zákl. přenesená",J547,0)</f>
        <v>0</v>
      </c>
      <c r="BH547" s="204">
        <f>IF(N547="sníž. přenesená",J547,0)</f>
        <v>0</v>
      </c>
      <c r="BI547" s="204">
        <f>IF(N547="nulová",J547,0)</f>
        <v>0</v>
      </c>
      <c r="BJ547" s="18" t="s">
        <v>71</v>
      </c>
      <c r="BK547" s="204">
        <f>ROUND(I547*H547,2)</f>
        <v>0</v>
      </c>
      <c r="BL547" s="18" t="s">
        <v>270</v>
      </c>
      <c r="BM547" s="203" t="s">
        <v>886</v>
      </c>
    </row>
    <row r="548" spans="1:65" s="16" customFormat="1">
      <c r="B548" s="248"/>
      <c r="C548" s="249"/>
      <c r="D548" s="207" t="s">
        <v>272</v>
      </c>
      <c r="E548" s="250" t="s">
        <v>1</v>
      </c>
      <c r="F548" s="251" t="s">
        <v>874</v>
      </c>
      <c r="G548" s="249"/>
      <c r="H548" s="250" t="s">
        <v>1</v>
      </c>
      <c r="I548" s="252"/>
      <c r="J548" s="249"/>
      <c r="K548" s="249"/>
      <c r="L548" s="253"/>
      <c r="M548" s="254"/>
      <c r="N548" s="255"/>
      <c r="O548" s="255"/>
      <c r="P548" s="255"/>
      <c r="Q548" s="255"/>
      <c r="R548" s="255"/>
      <c r="S548" s="255"/>
      <c r="T548" s="256"/>
      <c r="AT548" s="257" t="s">
        <v>272</v>
      </c>
      <c r="AU548" s="257" t="s">
        <v>73</v>
      </c>
      <c r="AV548" s="16" t="s">
        <v>71</v>
      </c>
      <c r="AW548" s="16" t="s">
        <v>30</v>
      </c>
      <c r="AX548" s="16" t="s">
        <v>64</v>
      </c>
      <c r="AY548" s="257" t="s">
        <v>263</v>
      </c>
    </row>
    <row r="549" spans="1:65" s="13" customFormat="1">
      <c r="B549" s="205"/>
      <c r="C549" s="206"/>
      <c r="D549" s="207" t="s">
        <v>272</v>
      </c>
      <c r="E549" s="208" t="s">
        <v>1</v>
      </c>
      <c r="F549" s="209" t="s">
        <v>887</v>
      </c>
      <c r="G549" s="206"/>
      <c r="H549" s="210">
        <v>48.366</v>
      </c>
      <c r="I549" s="211"/>
      <c r="J549" s="206"/>
      <c r="K549" s="206"/>
      <c r="L549" s="212"/>
      <c r="M549" s="213"/>
      <c r="N549" s="214"/>
      <c r="O549" s="214"/>
      <c r="P549" s="214"/>
      <c r="Q549" s="214"/>
      <c r="R549" s="214"/>
      <c r="S549" s="214"/>
      <c r="T549" s="215"/>
      <c r="AT549" s="216" t="s">
        <v>272</v>
      </c>
      <c r="AU549" s="216" t="s">
        <v>73</v>
      </c>
      <c r="AV549" s="13" t="s">
        <v>73</v>
      </c>
      <c r="AW549" s="13" t="s">
        <v>30</v>
      </c>
      <c r="AX549" s="13" t="s">
        <v>64</v>
      </c>
      <c r="AY549" s="216" t="s">
        <v>263</v>
      </c>
    </row>
    <row r="550" spans="1:65" s="15" customFormat="1">
      <c r="B550" s="228"/>
      <c r="C550" s="229"/>
      <c r="D550" s="207" t="s">
        <v>272</v>
      </c>
      <c r="E550" s="230" t="s">
        <v>1</v>
      </c>
      <c r="F550" s="231" t="s">
        <v>280</v>
      </c>
      <c r="G550" s="229"/>
      <c r="H550" s="232">
        <v>48.366</v>
      </c>
      <c r="I550" s="233"/>
      <c r="J550" s="229"/>
      <c r="K550" s="229"/>
      <c r="L550" s="234"/>
      <c r="M550" s="235"/>
      <c r="N550" s="236"/>
      <c r="O550" s="236"/>
      <c r="P550" s="236"/>
      <c r="Q550" s="236"/>
      <c r="R550" s="236"/>
      <c r="S550" s="236"/>
      <c r="T550" s="237"/>
      <c r="AT550" s="238" t="s">
        <v>272</v>
      </c>
      <c r="AU550" s="238" t="s">
        <v>73</v>
      </c>
      <c r="AV550" s="15" t="s">
        <v>270</v>
      </c>
      <c r="AW550" s="15" t="s">
        <v>30</v>
      </c>
      <c r="AX550" s="15" t="s">
        <v>71</v>
      </c>
      <c r="AY550" s="238" t="s">
        <v>263</v>
      </c>
    </row>
    <row r="551" spans="1:65" s="2" customFormat="1" ht="24.2" customHeight="1">
      <c r="A551" s="35"/>
      <c r="B551" s="36"/>
      <c r="C551" s="191" t="s">
        <v>888</v>
      </c>
      <c r="D551" s="191" t="s">
        <v>266</v>
      </c>
      <c r="E551" s="192" t="s">
        <v>889</v>
      </c>
      <c r="F551" s="193" t="s">
        <v>890</v>
      </c>
      <c r="G551" s="194" t="s">
        <v>269</v>
      </c>
      <c r="H551" s="195">
        <v>918.221</v>
      </c>
      <c r="I551" s="196"/>
      <c r="J551" s="197">
        <f>ROUND(I551*H551,2)</f>
        <v>0</v>
      </c>
      <c r="K551" s="198"/>
      <c r="L551" s="40"/>
      <c r="M551" s="199" t="s">
        <v>1</v>
      </c>
      <c r="N551" s="200" t="s">
        <v>38</v>
      </c>
      <c r="O551" s="72"/>
      <c r="P551" s="201">
        <f>O551*H551</f>
        <v>0</v>
      </c>
      <c r="Q551" s="201">
        <v>0</v>
      </c>
      <c r="R551" s="201">
        <f>Q551*H551</f>
        <v>0</v>
      </c>
      <c r="S551" s="201">
        <v>0</v>
      </c>
      <c r="T551" s="202">
        <f>S551*H551</f>
        <v>0</v>
      </c>
      <c r="U551" s="35"/>
      <c r="V551" s="35"/>
      <c r="W551" s="35"/>
      <c r="X551" s="35"/>
      <c r="Y551" s="35"/>
      <c r="Z551" s="35"/>
      <c r="AA551" s="35"/>
      <c r="AB551" s="35"/>
      <c r="AC551" s="35"/>
      <c r="AD551" s="35"/>
      <c r="AE551" s="35"/>
      <c r="AR551" s="203" t="s">
        <v>270</v>
      </c>
      <c r="AT551" s="203" t="s">
        <v>266</v>
      </c>
      <c r="AU551" s="203" t="s">
        <v>73</v>
      </c>
      <c r="AY551" s="18" t="s">
        <v>263</v>
      </c>
      <c r="BE551" s="204">
        <f>IF(N551="základní",J551,0)</f>
        <v>0</v>
      </c>
      <c r="BF551" s="204">
        <f>IF(N551="snížená",J551,0)</f>
        <v>0</v>
      </c>
      <c r="BG551" s="204">
        <f>IF(N551="zákl. přenesená",J551,0)</f>
        <v>0</v>
      </c>
      <c r="BH551" s="204">
        <f>IF(N551="sníž. přenesená",J551,0)</f>
        <v>0</v>
      </c>
      <c r="BI551" s="204">
        <f>IF(N551="nulová",J551,0)</f>
        <v>0</v>
      </c>
      <c r="BJ551" s="18" t="s">
        <v>71</v>
      </c>
      <c r="BK551" s="204">
        <f>ROUND(I551*H551,2)</f>
        <v>0</v>
      </c>
      <c r="BL551" s="18" t="s">
        <v>270</v>
      </c>
      <c r="BM551" s="203" t="s">
        <v>891</v>
      </c>
    </row>
    <row r="552" spans="1:65" s="2" customFormat="1" ht="24.2" customHeight="1">
      <c r="A552" s="35"/>
      <c r="B552" s="36"/>
      <c r="C552" s="191" t="s">
        <v>648</v>
      </c>
      <c r="D552" s="191" t="s">
        <v>266</v>
      </c>
      <c r="E552" s="192" t="s">
        <v>892</v>
      </c>
      <c r="F552" s="193" t="s">
        <v>893</v>
      </c>
      <c r="G552" s="194" t="s">
        <v>269</v>
      </c>
      <c r="H552" s="195">
        <v>918.221</v>
      </c>
      <c r="I552" s="196"/>
      <c r="J552" s="197">
        <f>ROUND(I552*H552,2)</f>
        <v>0</v>
      </c>
      <c r="K552" s="198"/>
      <c r="L552" s="40"/>
      <c r="M552" s="199" t="s">
        <v>1</v>
      </c>
      <c r="N552" s="200" t="s">
        <v>38</v>
      </c>
      <c r="O552" s="72"/>
      <c r="P552" s="201">
        <f>O552*H552</f>
        <v>0</v>
      </c>
      <c r="Q552" s="201">
        <v>0</v>
      </c>
      <c r="R552" s="201">
        <f>Q552*H552</f>
        <v>0</v>
      </c>
      <c r="S552" s="201">
        <v>0</v>
      </c>
      <c r="T552" s="202">
        <f>S552*H552</f>
        <v>0</v>
      </c>
      <c r="U552" s="35"/>
      <c r="V552" s="35"/>
      <c r="W552" s="35"/>
      <c r="X552" s="35"/>
      <c r="Y552" s="35"/>
      <c r="Z552" s="35"/>
      <c r="AA552" s="35"/>
      <c r="AB552" s="35"/>
      <c r="AC552" s="35"/>
      <c r="AD552" s="35"/>
      <c r="AE552" s="35"/>
      <c r="AR552" s="203" t="s">
        <v>270</v>
      </c>
      <c r="AT552" s="203" t="s">
        <v>266</v>
      </c>
      <c r="AU552" s="203" t="s">
        <v>73</v>
      </c>
      <c r="AY552" s="18" t="s">
        <v>263</v>
      </c>
      <c r="BE552" s="204">
        <f>IF(N552="základní",J552,0)</f>
        <v>0</v>
      </c>
      <c r="BF552" s="204">
        <f>IF(N552="snížená",J552,0)</f>
        <v>0</v>
      </c>
      <c r="BG552" s="204">
        <f>IF(N552="zákl. přenesená",J552,0)</f>
        <v>0</v>
      </c>
      <c r="BH552" s="204">
        <f>IF(N552="sníž. přenesená",J552,0)</f>
        <v>0</v>
      </c>
      <c r="BI552" s="204">
        <f>IF(N552="nulová",J552,0)</f>
        <v>0</v>
      </c>
      <c r="BJ552" s="18" t="s">
        <v>71</v>
      </c>
      <c r="BK552" s="204">
        <f>ROUND(I552*H552,2)</f>
        <v>0</v>
      </c>
      <c r="BL552" s="18" t="s">
        <v>270</v>
      </c>
      <c r="BM552" s="203" t="s">
        <v>894</v>
      </c>
    </row>
    <row r="553" spans="1:65" s="2" customFormat="1" ht="21.75" customHeight="1">
      <c r="A553" s="35"/>
      <c r="B553" s="36"/>
      <c r="C553" s="191" t="s">
        <v>895</v>
      </c>
      <c r="D553" s="191" t="s">
        <v>266</v>
      </c>
      <c r="E553" s="192" t="s">
        <v>896</v>
      </c>
      <c r="F553" s="193" t="s">
        <v>897</v>
      </c>
      <c r="G553" s="194" t="s">
        <v>269</v>
      </c>
      <c r="H553" s="195">
        <v>918.221</v>
      </c>
      <c r="I553" s="196"/>
      <c r="J553" s="197">
        <f>ROUND(I553*H553,2)</f>
        <v>0</v>
      </c>
      <c r="K553" s="198"/>
      <c r="L553" s="40"/>
      <c r="M553" s="199" t="s">
        <v>1</v>
      </c>
      <c r="N553" s="200" t="s">
        <v>38</v>
      </c>
      <c r="O553" s="72"/>
      <c r="P553" s="201">
        <f>O553*H553</f>
        <v>0</v>
      </c>
      <c r="Q553" s="201">
        <v>0</v>
      </c>
      <c r="R553" s="201">
        <f>Q553*H553</f>
        <v>0</v>
      </c>
      <c r="S553" s="201">
        <v>0</v>
      </c>
      <c r="T553" s="202">
        <f>S553*H553</f>
        <v>0</v>
      </c>
      <c r="U553" s="35"/>
      <c r="V553" s="35"/>
      <c r="W553" s="35"/>
      <c r="X553" s="35"/>
      <c r="Y553" s="35"/>
      <c r="Z553" s="35"/>
      <c r="AA553" s="35"/>
      <c r="AB553" s="35"/>
      <c r="AC553" s="35"/>
      <c r="AD553" s="35"/>
      <c r="AE553" s="35"/>
      <c r="AR553" s="203" t="s">
        <v>270</v>
      </c>
      <c r="AT553" s="203" t="s">
        <v>266</v>
      </c>
      <c r="AU553" s="203" t="s">
        <v>73</v>
      </c>
      <c r="AY553" s="18" t="s">
        <v>263</v>
      </c>
      <c r="BE553" s="204">
        <f>IF(N553="základní",J553,0)</f>
        <v>0</v>
      </c>
      <c r="BF553" s="204">
        <f>IF(N553="snížená",J553,0)</f>
        <v>0</v>
      </c>
      <c r="BG553" s="204">
        <f>IF(N553="zákl. přenesená",J553,0)</f>
        <v>0</v>
      </c>
      <c r="BH553" s="204">
        <f>IF(N553="sníž. přenesená",J553,0)</f>
        <v>0</v>
      </c>
      <c r="BI553" s="204">
        <f>IF(N553="nulová",J553,0)</f>
        <v>0</v>
      </c>
      <c r="BJ553" s="18" t="s">
        <v>71</v>
      </c>
      <c r="BK553" s="204">
        <f>ROUND(I553*H553,2)</f>
        <v>0</v>
      </c>
      <c r="BL553" s="18" t="s">
        <v>270</v>
      </c>
      <c r="BM553" s="203" t="s">
        <v>898</v>
      </c>
    </row>
    <row r="554" spans="1:65" s="2" customFormat="1" ht="16.5" customHeight="1">
      <c r="A554" s="35"/>
      <c r="B554" s="36"/>
      <c r="C554" s="191" t="s">
        <v>652</v>
      </c>
      <c r="D554" s="191" t="s">
        <v>266</v>
      </c>
      <c r="E554" s="192" t="s">
        <v>899</v>
      </c>
      <c r="F554" s="193" t="s">
        <v>900</v>
      </c>
      <c r="G554" s="194" t="s">
        <v>307</v>
      </c>
      <c r="H554" s="195">
        <v>8.359</v>
      </c>
      <c r="I554" s="196"/>
      <c r="J554" s="197">
        <f>ROUND(I554*H554,2)</f>
        <v>0</v>
      </c>
      <c r="K554" s="198"/>
      <c r="L554" s="40"/>
      <c r="M554" s="199" t="s">
        <v>1</v>
      </c>
      <c r="N554" s="200" t="s">
        <v>38</v>
      </c>
      <c r="O554" s="72"/>
      <c r="P554" s="201">
        <f>O554*H554</f>
        <v>0</v>
      </c>
      <c r="Q554" s="201">
        <v>0</v>
      </c>
      <c r="R554" s="201">
        <f>Q554*H554</f>
        <v>0</v>
      </c>
      <c r="S554" s="201">
        <v>0</v>
      </c>
      <c r="T554" s="202">
        <f>S554*H554</f>
        <v>0</v>
      </c>
      <c r="U554" s="35"/>
      <c r="V554" s="35"/>
      <c r="W554" s="35"/>
      <c r="X554" s="35"/>
      <c r="Y554" s="35"/>
      <c r="Z554" s="35"/>
      <c r="AA554" s="35"/>
      <c r="AB554" s="35"/>
      <c r="AC554" s="35"/>
      <c r="AD554" s="35"/>
      <c r="AE554" s="35"/>
      <c r="AR554" s="203" t="s">
        <v>270</v>
      </c>
      <c r="AT554" s="203" t="s">
        <v>266</v>
      </c>
      <c r="AU554" s="203" t="s">
        <v>73</v>
      </c>
      <c r="AY554" s="18" t="s">
        <v>263</v>
      </c>
      <c r="BE554" s="204">
        <f>IF(N554="základní",J554,0)</f>
        <v>0</v>
      </c>
      <c r="BF554" s="204">
        <f>IF(N554="snížená",J554,0)</f>
        <v>0</v>
      </c>
      <c r="BG554" s="204">
        <f>IF(N554="zákl. přenesená",J554,0)</f>
        <v>0</v>
      </c>
      <c r="BH554" s="204">
        <f>IF(N554="sníž. přenesená",J554,0)</f>
        <v>0</v>
      </c>
      <c r="BI554" s="204">
        <f>IF(N554="nulová",J554,0)</f>
        <v>0</v>
      </c>
      <c r="BJ554" s="18" t="s">
        <v>71</v>
      </c>
      <c r="BK554" s="204">
        <f>ROUND(I554*H554,2)</f>
        <v>0</v>
      </c>
      <c r="BL554" s="18" t="s">
        <v>270</v>
      </c>
      <c r="BM554" s="203" t="s">
        <v>901</v>
      </c>
    </row>
    <row r="555" spans="1:65" s="2" customFormat="1" ht="16.5" customHeight="1">
      <c r="A555" s="35"/>
      <c r="B555" s="36"/>
      <c r="C555" s="191" t="s">
        <v>902</v>
      </c>
      <c r="D555" s="191" t="s">
        <v>266</v>
      </c>
      <c r="E555" s="192" t="s">
        <v>903</v>
      </c>
      <c r="F555" s="193" t="s">
        <v>904</v>
      </c>
      <c r="G555" s="194" t="s">
        <v>300</v>
      </c>
      <c r="H555" s="195">
        <v>4.3499999999999996</v>
      </c>
      <c r="I555" s="196"/>
      <c r="J555" s="197">
        <f>ROUND(I555*H555,2)</f>
        <v>0</v>
      </c>
      <c r="K555" s="198"/>
      <c r="L555" s="40"/>
      <c r="M555" s="199" t="s">
        <v>1</v>
      </c>
      <c r="N555" s="200" t="s">
        <v>38</v>
      </c>
      <c r="O555" s="72"/>
      <c r="P555" s="201">
        <f>O555*H555</f>
        <v>0</v>
      </c>
      <c r="Q555" s="201">
        <v>0</v>
      </c>
      <c r="R555" s="201">
        <f>Q555*H555</f>
        <v>0</v>
      </c>
      <c r="S555" s="201">
        <v>0</v>
      </c>
      <c r="T555" s="202">
        <f>S555*H555</f>
        <v>0</v>
      </c>
      <c r="U555" s="35"/>
      <c r="V555" s="35"/>
      <c r="W555" s="35"/>
      <c r="X555" s="35"/>
      <c r="Y555" s="35"/>
      <c r="Z555" s="35"/>
      <c r="AA555" s="35"/>
      <c r="AB555" s="35"/>
      <c r="AC555" s="35"/>
      <c r="AD555" s="35"/>
      <c r="AE555" s="35"/>
      <c r="AR555" s="203" t="s">
        <v>270</v>
      </c>
      <c r="AT555" s="203" t="s">
        <v>266</v>
      </c>
      <c r="AU555" s="203" t="s">
        <v>73</v>
      </c>
      <c r="AY555" s="18" t="s">
        <v>263</v>
      </c>
      <c r="BE555" s="204">
        <f>IF(N555="základní",J555,0)</f>
        <v>0</v>
      </c>
      <c r="BF555" s="204">
        <f>IF(N555="snížená",J555,0)</f>
        <v>0</v>
      </c>
      <c r="BG555" s="204">
        <f>IF(N555="zákl. přenesená",J555,0)</f>
        <v>0</v>
      </c>
      <c r="BH555" s="204">
        <f>IF(N555="sníž. přenesená",J555,0)</f>
        <v>0</v>
      </c>
      <c r="BI555" s="204">
        <f>IF(N555="nulová",J555,0)</f>
        <v>0</v>
      </c>
      <c r="BJ555" s="18" t="s">
        <v>71</v>
      </c>
      <c r="BK555" s="204">
        <f>ROUND(I555*H555,2)</f>
        <v>0</v>
      </c>
      <c r="BL555" s="18" t="s">
        <v>270</v>
      </c>
      <c r="BM555" s="203" t="s">
        <v>905</v>
      </c>
    </row>
    <row r="556" spans="1:65" s="16" customFormat="1">
      <c r="B556" s="248"/>
      <c r="C556" s="249"/>
      <c r="D556" s="207" t="s">
        <v>272</v>
      </c>
      <c r="E556" s="250" t="s">
        <v>1</v>
      </c>
      <c r="F556" s="251" t="s">
        <v>906</v>
      </c>
      <c r="G556" s="249"/>
      <c r="H556" s="250" t="s">
        <v>1</v>
      </c>
      <c r="I556" s="252"/>
      <c r="J556" s="249"/>
      <c r="K556" s="249"/>
      <c r="L556" s="253"/>
      <c r="M556" s="254"/>
      <c r="N556" s="255"/>
      <c r="O556" s="255"/>
      <c r="P556" s="255"/>
      <c r="Q556" s="255"/>
      <c r="R556" s="255"/>
      <c r="S556" s="255"/>
      <c r="T556" s="256"/>
      <c r="AT556" s="257" t="s">
        <v>272</v>
      </c>
      <c r="AU556" s="257" t="s">
        <v>73</v>
      </c>
      <c r="AV556" s="16" t="s">
        <v>71</v>
      </c>
      <c r="AW556" s="16" t="s">
        <v>30</v>
      </c>
      <c r="AX556" s="16" t="s">
        <v>64</v>
      </c>
      <c r="AY556" s="257" t="s">
        <v>263</v>
      </c>
    </row>
    <row r="557" spans="1:65" s="13" customFormat="1">
      <c r="B557" s="205"/>
      <c r="C557" s="206"/>
      <c r="D557" s="207" t="s">
        <v>272</v>
      </c>
      <c r="E557" s="208" t="s">
        <v>1</v>
      </c>
      <c r="F557" s="209" t="s">
        <v>907</v>
      </c>
      <c r="G557" s="206"/>
      <c r="H557" s="210">
        <v>4.3499999999999996</v>
      </c>
      <c r="I557" s="211"/>
      <c r="J557" s="206"/>
      <c r="K557" s="206"/>
      <c r="L557" s="212"/>
      <c r="M557" s="213"/>
      <c r="N557" s="214"/>
      <c r="O557" s="214"/>
      <c r="P557" s="214"/>
      <c r="Q557" s="214"/>
      <c r="R557" s="214"/>
      <c r="S557" s="214"/>
      <c r="T557" s="215"/>
      <c r="AT557" s="216" t="s">
        <v>272</v>
      </c>
      <c r="AU557" s="216" t="s">
        <v>73</v>
      </c>
      <c r="AV557" s="13" t="s">
        <v>73</v>
      </c>
      <c r="AW557" s="13" t="s">
        <v>30</v>
      </c>
      <c r="AX557" s="13" t="s">
        <v>64</v>
      </c>
      <c r="AY557" s="216" t="s">
        <v>263</v>
      </c>
    </row>
    <row r="558" spans="1:65" s="15" customFormat="1">
      <c r="B558" s="228"/>
      <c r="C558" s="229"/>
      <c r="D558" s="207" t="s">
        <v>272</v>
      </c>
      <c r="E558" s="230" t="s">
        <v>1</v>
      </c>
      <c r="F558" s="231" t="s">
        <v>280</v>
      </c>
      <c r="G558" s="229"/>
      <c r="H558" s="232">
        <v>4.3499999999999996</v>
      </c>
      <c r="I558" s="233"/>
      <c r="J558" s="229"/>
      <c r="K558" s="229"/>
      <c r="L558" s="234"/>
      <c r="M558" s="235"/>
      <c r="N558" s="236"/>
      <c r="O558" s="236"/>
      <c r="P558" s="236"/>
      <c r="Q558" s="236"/>
      <c r="R558" s="236"/>
      <c r="S558" s="236"/>
      <c r="T558" s="237"/>
      <c r="AT558" s="238" t="s">
        <v>272</v>
      </c>
      <c r="AU558" s="238" t="s">
        <v>73</v>
      </c>
      <c r="AV558" s="15" t="s">
        <v>270</v>
      </c>
      <c r="AW558" s="15" t="s">
        <v>30</v>
      </c>
      <c r="AX558" s="15" t="s">
        <v>71</v>
      </c>
      <c r="AY558" s="238" t="s">
        <v>263</v>
      </c>
    </row>
    <row r="559" spans="1:65" s="2" customFormat="1" ht="24.2" customHeight="1">
      <c r="A559" s="35"/>
      <c r="B559" s="36"/>
      <c r="C559" s="191" t="s">
        <v>656</v>
      </c>
      <c r="D559" s="191" t="s">
        <v>266</v>
      </c>
      <c r="E559" s="192" t="s">
        <v>908</v>
      </c>
      <c r="F559" s="193" t="s">
        <v>909</v>
      </c>
      <c r="G559" s="194" t="s">
        <v>269</v>
      </c>
      <c r="H559" s="195">
        <v>19.72</v>
      </c>
      <c r="I559" s="196"/>
      <c r="J559" s="197">
        <f>ROUND(I559*H559,2)</f>
        <v>0</v>
      </c>
      <c r="K559" s="198"/>
      <c r="L559" s="40"/>
      <c r="M559" s="199" t="s">
        <v>1</v>
      </c>
      <c r="N559" s="200" t="s">
        <v>38</v>
      </c>
      <c r="O559" s="72"/>
      <c r="P559" s="201">
        <f>O559*H559</f>
        <v>0</v>
      </c>
      <c r="Q559" s="201">
        <v>0</v>
      </c>
      <c r="R559" s="201">
        <f>Q559*H559</f>
        <v>0</v>
      </c>
      <c r="S559" s="201">
        <v>0</v>
      </c>
      <c r="T559" s="202">
        <f>S559*H559</f>
        <v>0</v>
      </c>
      <c r="U559" s="35"/>
      <c r="V559" s="35"/>
      <c r="W559" s="35"/>
      <c r="X559" s="35"/>
      <c r="Y559" s="35"/>
      <c r="Z559" s="35"/>
      <c r="AA559" s="35"/>
      <c r="AB559" s="35"/>
      <c r="AC559" s="35"/>
      <c r="AD559" s="35"/>
      <c r="AE559" s="35"/>
      <c r="AR559" s="203" t="s">
        <v>270</v>
      </c>
      <c r="AT559" s="203" t="s">
        <v>266</v>
      </c>
      <c r="AU559" s="203" t="s">
        <v>73</v>
      </c>
      <c r="AY559" s="18" t="s">
        <v>263</v>
      </c>
      <c r="BE559" s="204">
        <f>IF(N559="základní",J559,0)</f>
        <v>0</v>
      </c>
      <c r="BF559" s="204">
        <f>IF(N559="snížená",J559,0)</f>
        <v>0</v>
      </c>
      <c r="BG559" s="204">
        <f>IF(N559="zákl. přenesená",J559,0)</f>
        <v>0</v>
      </c>
      <c r="BH559" s="204">
        <f>IF(N559="sníž. přenesená",J559,0)</f>
        <v>0</v>
      </c>
      <c r="BI559" s="204">
        <f>IF(N559="nulová",J559,0)</f>
        <v>0</v>
      </c>
      <c r="BJ559" s="18" t="s">
        <v>71</v>
      </c>
      <c r="BK559" s="204">
        <f>ROUND(I559*H559,2)</f>
        <v>0</v>
      </c>
      <c r="BL559" s="18" t="s">
        <v>270</v>
      </c>
      <c r="BM559" s="203" t="s">
        <v>910</v>
      </c>
    </row>
    <row r="560" spans="1:65" s="16" customFormat="1">
      <c r="B560" s="248"/>
      <c r="C560" s="249"/>
      <c r="D560" s="207" t="s">
        <v>272</v>
      </c>
      <c r="E560" s="250" t="s">
        <v>1</v>
      </c>
      <c r="F560" s="251" t="s">
        <v>906</v>
      </c>
      <c r="G560" s="249"/>
      <c r="H560" s="250" t="s">
        <v>1</v>
      </c>
      <c r="I560" s="252"/>
      <c r="J560" s="249"/>
      <c r="K560" s="249"/>
      <c r="L560" s="253"/>
      <c r="M560" s="254"/>
      <c r="N560" s="255"/>
      <c r="O560" s="255"/>
      <c r="P560" s="255"/>
      <c r="Q560" s="255"/>
      <c r="R560" s="255"/>
      <c r="S560" s="255"/>
      <c r="T560" s="256"/>
      <c r="AT560" s="257" t="s">
        <v>272</v>
      </c>
      <c r="AU560" s="257" t="s">
        <v>73</v>
      </c>
      <c r="AV560" s="16" t="s">
        <v>71</v>
      </c>
      <c r="AW560" s="16" t="s">
        <v>30</v>
      </c>
      <c r="AX560" s="16" t="s">
        <v>64</v>
      </c>
      <c r="AY560" s="257" t="s">
        <v>263</v>
      </c>
    </row>
    <row r="561" spans="1:65" s="13" customFormat="1">
      <c r="B561" s="205"/>
      <c r="C561" s="206"/>
      <c r="D561" s="207" t="s">
        <v>272</v>
      </c>
      <c r="E561" s="208" t="s">
        <v>1</v>
      </c>
      <c r="F561" s="209" t="s">
        <v>911</v>
      </c>
      <c r="G561" s="206"/>
      <c r="H561" s="210">
        <v>19.72</v>
      </c>
      <c r="I561" s="211"/>
      <c r="J561" s="206"/>
      <c r="K561" s="206"/>
      <c r="L561" s="212"/>
      <c r="M561" s="213"/>
      <c r="N561" s="214"/>
      <c r="O561" s="214"/>
      <c r="P561" s="214"/>
      <c r="Q561" s="214"/>
      <c r="R561" s="214"/>
      <c r="S561" s="214"/>
      <c r="T561" s="215"/>
      <c r="AT561" s="216" t="s">
        <v>272</v>
      </c>
      <c r="AU561" s="216" t="s">
        <v>73</v>
      </c>
      <c r="AV561" s="13" t="s">
        <v>73</v>
      </c>
      <c r="AW561" s="13" t="s">
        <v>30</v>
      </c>
      <c r="AX561" s="13" t="s">
        <v>64</v>
      </c>
      <c r="AY561" s="216" t="s">
        <v>263</v>
      </c>
    </row>
    <row r="562" spans="1:65" s="15" customFormat="1">
      <c r="B562" s="228"/>
      <c r="C562" s="229"/>
      <c r="D562" s="207" t="s">
        <v>272</v>
      </c>
      <c r="E562" s="230" t="s">
        <v>1</v>
      </c>
      <c r="F562" s="231" t="s">
        <v>280</v>
      </c>
      <c r="G562" s="229"/>
      <c r="H562" s="232">
        <v>19.72</v>
      </c>
      <c r="I562" s="233"/>
      <c r="J562" s="229"/>
      <c r="K562" s="229"/>
      <c r="L562" s="234"/>
      <c r="M562" s="235"/>
      <c r="N562" s="236"/>
      <c r="O562" s="236"/>
      <c r="P562" s="236"/>
      <c r="Q562" s="236"/>
      <c r="R562" s="236"/>
      <c r="S562" s="236"/>
      <c r="T562" s="237"/>
      <c r="AT562" s="238" t="s">
        <v>272</v>
      </c>
      <c r="AU562" s="238" t="s">
        <v>73</v>
      </c>
      <c r="AV562" s="15" t="s">
        <v>270</v>
      </c>
      <c r="AW562" s="15" t="s">
        <v>30</v>
      </c>
      <c r="AX562" s="15" t="s">
        <v>71</v>
      </c>
      <c r="AY562" s="238" t="s">
        <v>263</v>
      </c>
    </row>
    <row r="563" spans="1:65" s="2" customFormat="1" ht="24.2" customHeight="1">
      <c r="A563" s="35"/>
      <c r="B563" s="36"/>
      <c r="C563" s="191" t="s">
        <v>912</v>
      </c>
      <c r="D563" s="191" t="s">
        <v>266</v>
      </c>
      <c r="E563" s="192" t="s">
        <v>913</v>
      </c>
      <c r="F563" s="193" t="s">
        <v>914</v>
      </c>
      <c r="G563" s="194" t="s">
        <v>269</v>
      </c>
      <c r="H563" s="195">
        <v>19.72</v>
      </c>
      <c r="I563" s="196"/>
      <c r="J563" s="197">
        <f>ROUND(I563*H563,2)</f>
        <v>0</v>
      </c>
      <c r="K563" s="198"/>
      <c r="L563" s="40"/>
      <c r="M563" s="199" t="s">
        <v>1</v>
      </c>
      <c r="N563" s="200" t="s">
        <v>38</v>
      </c>
      <c r="O563" s="72"/>
      <c r="P563" s="201">
        <f>O563*H563</f>
        <v>0</v>
      </c>
      <c r="Q563" s="201">
        <v>0</v>
      </c>
      <c r="R563" s="201">
        <f>Q563*H563</f>
        <v>0</v>
      </c>
      <c r="S563" s="201">
        <v>0</v>
      </c>
      <c r="T563" s="202">
        <f>S563*H563</f>
        <v>0</v>
      </c>
      <c r="U563" s="35"/>
      <c r="V563" s="35"/>
      <c r="W563" s="35"/>
      <c r="X563" s="35"/>
      <c r="Y563" s="35"/>
      <c r="Z563" s="35"/>
      <c r="AA563" s="35"/>
      <c r="AB563" s="35"/>
      <c r="AC563" s="35"/>
      <c r="AD563" s="35"/>
      <c r="AE563" s="35"/>
      <c r="AR563" s="203" t="s">
        <v>270</v>
      </c>
      <c r="AT563" s="203" t="s">
        <v>266</v>
      </c>
      <c r="AU563" s="203" t="s">
        <v>73</v>
      </c>
      <c r="AY563" s="18" t="s">
        <v>263</v>
      </c>
      <c r="BE563" s="204">
        <f>IF(N563="základní",J563,0)</f>
        <v>0</v>
      </c>
      <c r="BF563" s="204">
        <f>IF(N563="snížená",J563,0)</f>
        <v>0</v>
      </c>
      <c r="BG563" s="204">
        <f>IF(N563="zákl. přenesená",J563,0)</f>
        <v>0</v>
      </c>
      <c r="BH563" s="204">
        <f>IF(N563="sníž. přenesená",J563,0)</f>
        <v>0</v>
      </c>
      <c r="BI563" s="204">
        <f>IF(N563="nulová",J563,0)</f>
        <v>0</v>
      </c>
      <c r="BJ563" s="18" t="s">
        <v>71</v>
      </c>
      <c r="BK563" s="204">
        <f>ROUND(I563*H563,2)</f>
        <v>0</v>
      </c>
      <c r="BL563" s="18" t="s">
        <v>270</v>
      </c>
      <c r="BM563" s="203" t="s">
        <v>915</v>
      </c>
    </row>
    <row r="564" spans="1:65" s="2" customFormat="1" ht="21.75" customHeight="1">
      <c r="A564" s="35"/>
      <c r="B564" s="36"/>
      <c r="C564" s="191" t="s">
        <v>662</v>
      </c>
      <c r="D564" s="191" t="s">
        <v>266</v>
      </c>
      <c r="E564" s="192" t="s">
        <v>916</v>
      </c>
      <c r="F564" s="193" t="s">
        <v>917</v>
      </c>
      <c r="G564" s="194" t="s">
        <v>269</v>
      </c>
      <c r="H564" s="195">
        <v>19.72</v>
      </c>
      <c r="I564" s="196"/>
      <c r="J564" s="197">
        <f>ROUND(I564*H564,2)</f>
        <v>0</v>
      </c>
      <c r="K564" s="198"/>
      <c r="L564" s="40"/>
      <c r="M564" s="199" t="s">
        <v>1</v>
      </c>
      <c r="N564" s="200" t="s">
        <v>38</v>
      </c>
      <c r="O564" s="72"/>
      <c r="P564" s="201">
        <f>O564*H564</f>
        <v>0</v>
      </c>
      <c r="Q564" s="201">
        <v>0</v>
      </c>
      <c r="R564" s="201">
        <f>Q564*H564</f>
        <v>0</v>
      </c>
      <c r="S564" s="201">
        <v>0</v>
      </c>
      <c r="T564" s="202">
        <f>S564*H564</f>
        <v>0</v>
      </c>
      <c r="U564" s="35"/>
      <c r="V564" s="35"/>
      <c r="W564" s="35"/>
      <c r="X564" s="35"/>
      <c r="Y564" s="35"/>
      <c r="Z564" s="35"/>
      <c r="AA564" s="35"/>
      <c r="AB564" s="35"/>
      <c r="AC564" s="35"/>
      <c r="AD564" s="35"/>
      <c r="AE564" s="35"/>
      <c r="AR564" s="203" t="s">
        <v>270</v>
      </c>
      <c r="AT564" s="203" t="s">
        <v>266</v>
      </c>
      <c r="AU564" s="203" t="s">
        <v>73</v>
      </c>
      <c r="AY564" s="18" t="s">
        <v>263</v>
      </c>
      <c r="BE564" s="204">
        <f>IF(N564="základní",J564,0)</f>
        <v>0</v>
      </c>
      <c r="BF564" s="204">
        <f>IF(N564="snížená",J564,0)</f>
        <v>0</v>
      </c>
      <c r="BG564" s="204">
        <f>IF(N564="zákl. přenesená",J564,0)</f>
        <v>0</v>
      </c>
      <c r="BH564" s="204">
        <f>IF(N564="sníž. přenesená",J564,0)</f>
        <v>0</v>
      </c>
      <c r="BI564" s="204">
        <f>IF(N564="nulová",J564,0)</f>
        <v>0</v>
      </c>
      <c r="BJ564" s="18" t="s">
        <v>71</v>
      </c>
      <c r="BK564" s="204">
        <f>ROUND(I564*H564,2)</f>
        <v>0</v>
      </c>
      <c r="BL564" s="18" t="s">
        <v>270</v>
      </c>
      <c r="BM564" s="203" t="s">
        <v>918</v>
      </c>
    </row>
    <row r="565" spans="1:65" s="16" customFormat="1">
      <c r="B565" s="248"/>
      <c r="C565" s="249"/>
      <c r="D565" s="207" t="s">
        <v>272</v>
      </c>
      <c r="E565" s="250" t="s">
        <v>1</v>
      </c>
      <c r="F565" s="251" t="s">
        <v>906</v>
      </c>
      <c r="G565" s="249"/>
      <c r="H565" s="250" t="s">
        <v>1</v>
      </c>
      <c r="I565" s="252"/>
      <c r="J565" s="249"/>
      <c r="K565" s="249"/>
      <c r="L565" s="253"/>
      <c r="M565" s="254"/>
      <c r="N565" s="255"/>
      <c r="O565" s="255"/>
      <c r="P565" s="255"/>
      <c r="Q565" s="255"/>
      <c r="R565" s="255"/>
      <c r="S565" s="255"/>
      <c r="T565" s="256"/>
      <c r="AT565" s="257" t="s">
        <v>272</v>
      </c>
      <c r="AU565" s="257" t="s">
        <v>73</v>
      </c>
      <c r="AV565" s="16" t="s">
        <v>71</v>
      </c>
      <c r="AW565" s="16" t="s">
        <v>30</v>
      </c>
      <c r="AX565" s="16" t="s">
        <v>64</v>
      </c>
      <c r="AY565" s="257" t="s">
        <v>263</v>
      </c>
    </row>
    <row r="566" spans="1:65" s="13" customFormat="1">
      <c r="B566" s="205"/>
      <c r="C566" s="206"/>
      <c r="D566" s="207" t="s">
        <v>272</v>
      </c>
      <c r="E566" s="208" t="s">
        <v>1</v>
      </c>
      <c r="F566" s="209" t="s">
        <v>911</v>
      </c>
      <c r="G566" s="206"/>
      <c r="H566" s="210">
        <v>19.72</v>
      </c>
      <c r="I566" s="211"/>
      <c r="J566" s="206"/>
      <c r="K566" s="206"/>
      <c r="L566" s="212"/>
      <c r="M566" s="213"/>
      <c r="N566" s="214"/>
      <c r="O566" s="214"/>
      <c r="P566" s="214"/>
      <c r="Q566" s="214"/>
      <c r="R566" s="214"/>
      <c r="S566" s="214"/>
      <c r="T566" s="215"/>
      <c r="AT566" s="216" t="s">
        <v>272</v>
      </c>
      <c r="AU566" s="216" t="s">
        <v>73</v>
      </c>
      <c r="AV566" s="13" t="s">
        <v>73</v>
      </c>
      <c r="AW566" s="13" t="s">
        <v>30</v>
      </c>
      <c r="AX566" s="13" t="s">
        <v>64</v>
      </c>
      <c r="AY566" s="216" t="s">
        <v>263</v>
      </c>
    </row>
    <row r="567" spans="1:65" s="15" customFormat="1">
      <c r="B567" s="228"/>
      <c r="C567" s="229"/>
      <c r="D567" s="207" t="s">
        <v>272</v>
      </c>
      <c r="E567" s="230" t="s">
        <v>1</v>
      </c>
      <c r="F567" s="231" t="s">
        <v>280</v>
      </c>
      <c r="G567" s="229"/>
      <c r="H567" s="232">
        <v>19.72</v>
      </c>
      <c r="I567" s="233"/>
      <c r="J567" s="229"/>
      <c r="K567" s="229"/>
      <c r="L567" s="234"/>
      <c r="M567" s="235"/>
      <c r="N567" s="236"/>
      <c r="O567" s="236"/>
      <c r="P567" s="236"/>
      <c r="Q567" s="236"/>
      <c r="R567" s="236"/>
      <c r="S567" s="236"/>
      <c r="T567" s="237"/>
      <c r="AT567" s="238" t="s">
        <v>272</v>
      </c>
      <c r="AU567" s="238" t="s">
        <v>73</v>
      </c>
      <c r="AV567" s="15" t="s">
        <v>270</v>
      </c>
      <c r="AW567" s="15" t="s">
        <v>30</v>
      </c>
      <c r="AX567" s="15" t="s">
        <v>71</v>
      </c>
      <c r="AY567" s="238" t="s">
        <v>263</v>
      </c>
    </row>
    <row r="568" spans="1:65" s="2" customFormat="1" ht="24.2" customHeight="1">
      <c r="A568" s="35"/>
      <c r="B568" s="36"/>
      <c r="C568" s="191" t="s">
        <v>919</v>
      </c>
      <c r="D568" s="191" t="s">
        <v>266</v>
      </c>
      <c r="E568" s="192" t="s">
        <v>920</v>
      </c>
      <c r="F568" s="193" t="s">
        <v>921</v>
      </c>
      <c r="G568" s="194" t="s">
        <v>307</v>
      </c>
      <c r="H568" s="195">
        <v>0.65300000000000002</v>
      </c>
      <c r="I568" s="196"/>
      <c r="J568" s="197">
        <f>ROUND(I568*H568,2)</f>
        <v>0</v>
      </c>
      <c r="K568" s="198"/>
      <c r="L568" s="40"/>
      <c r="M568" s="199" t="s">
        <v>1</v>
      </c>
      <c r="N568" s="200" t="s">
        <v>38</v>
      </c>
      <c r="O568" s="72"/>
      <c r="P568" s="201">
        <f>O568*H568</f>
        <v>0</v>
      </c>
      <c r="Q568" s="201">
        <v>0</v>
      </c>
      <c r="R568" s="201">
        <f>Q568*H568</f>
        <v>0</v>
      </c>
      <c r="S568" s="201">
        <v>0</v>
      </c>
      <c r="T568" s="202">
        <f>S568*H568</f>
        <v>0</v>
      </c>
      <c r="U568" s="35"/>
      <c r="V568" s="35"/>
      <c r="W568" s="35"/>
      <c r="X568" s="35"/>
      <c r="Y568" s="35"/>
      <c r="Z568" s="35"/>
      <c r="AA568" s="35"/>
      <c r="AB568" s="35"/>
      <c r="AC568" s="35"/>
      <c r="AD568" s="35"/>
      <c r="AE568" s="35"/>
      <c r="AR568" s="203" t="s">
        <v>270</v>
      </c>
      <c r="AT568" s="203" t="s">
        <v>266</v>
      </c>
      <c r="AU568" s="203" t="s">
        <v>73</v>
      </c>
      <c r="AY568" s="18" t="s">
        <v>263</v>
      </c>
      <c r="BE568" s="204">
        <f>IF(N568="základní",J568,0)</f>
        <v>0</v>
      </c>
      <c r="BF568" s="204">
        <f>IF(N568="snížená",J568,0)</f>
        <v>0</v>
      </c>
      <c r="BG568" s="204">
        <f>IF(N568="zákl. přenesená",J568,0)</f>
        <v>0</v>
      </c>
      <c r="BH568" s="204">
        <f>IF(N568="sníž. přenesená",J568,0)</f>
        <v>0</v>
      </c>
      <c r="BI568" s="204">
        <f>IF(N568="nulová",J568,0)</f>
        <v>0</v>
      </c>
      <c r="BJ568" s="18" t="s">
        <v>71</v>
      </c>
      <c r="BK568" s="204">
        <f>ROUND(I568*H568,2)</f>
        <v>0</v>
      </c>
      <c r="BL568" s="18" t="s">
        <v>270</v>
      </c>
      <c r="BM568" s="203" t="s">
        <v>922</v>
      </c>
    </row>
    <row r="569" spans="1:65" s="16" customFormat="1">
      <c r="B569" s="248"/>
      <c r="C569" s="249"/>
      <c r="D569" s="207" t="s">
        <v>272</v>
      </c>
      <c r="E569" s="250" t="s">
        <v>1</v>
      </c>
      <c r="F569" s="251" t="s">
        <v>906</v>
      </c>
      <c r="G569" s="249"/>
      <c r="H569" s="250" t="s">
        <v>1</v>
      </c>
      <c r="I569" s="252"/>
      <c r="J569" s="249"/>
      <c r="K569" s="249"/>
      <c r="L569" s="253"/>
      <c r="M569" s="254"/>
      <c r="N569" s="255"/>
      <c r="O569" s="255"/>
      <c r="P569" s="255"/>
      <c r="Q569" s="255"/>
      <c r="R569" s="255"/>
      <c r="S569" s="255"/>
      <c r="T569" s="256"/>
      <c r="AT569" s="257" t="s">
        <v>272</v>
      </c>
      <c r="AU569" s="257" t="s">
        <v>73</v>
      </c>
      <c r="AV569" s="16" t="s">
        <v>71</v>
      </c>
      <c r="AW569" s="16" t="s">
        <v>30</v>
      </c>
      <c r="AX569" s="16" t="s">
        <v>64</v>
      </c>
      <c r="AY569" s="257" t="s">
        <v>263</v>
      </c>
    </row>
    <row r="570" spans="1:65" s="13" customFormat="1">
      <c r="B570" s="205"/>
      <c r="C570" s="206"/>
      <c r="D570" s="207" t="s">
        <v>272</v>
      </c>
      <c r="E570" s="208" t="s">
        <v>1</v>
      </c>
      <c r="F570" s="209" t="s">
        <v>923</v>
      </c>
      <c r="G570" s="206"/>
      <c r="H570" s="210">
        <v>0.65300000000000002</v>
      </c>
      <c r="I570" s="211"/>
      <c r="J570" s="206"/>
      <c r="K570" s="206"/>
      <c r="L570" s="212"/>
      <c r="M570" s="213"/>
      <c r="N570" s="214"/>
      <c r="O570" s="214"/>
      <c r="P570" s="214"/>
      <c r="Q570" s="214"/>
      <c r="R570" s="214"/>
      <c r="S570" s="214"/>
      <c r="T570" s="215"/>
      <c r="AT570" s="216" t="s">
        <v>272</v>
      </c>
      <c r="AU570" s="216" t="s">
        <v>73</v>
      </c>
      <c r="AV570" s="13" t="s">
        <v>73</v>
      </c>
      <c r="AW570" s="13" t="s">
        <v>30</v>
      </c>
      <c r="AX570" s="13" t="s">
        <v>64</v>
      </c>
      <c r="AY570" s="216" t="s">
        <v>263</v>
      </c>
    </row>
    <row r="571" spans="1:65" s="15" customFormat="1">
      <c r="B571" s="228"/>
      <c r="C571" s="229"/>
      <c r="D571" s="207" t="s">
        <v>272</v>
      </c>
      <c r="E571" s="230" t="s">
        <v>1</v>
      </c>
      <c r="F571" s="231" t="s">
        <v>280</v>
      </c>
      <c r="G571" s="229"/>
      <c r="H571" s="232">
        <v>0.65300000000000002</v>
      </c>
      <c r="I571" s="233"/>
      <c r="J571" s="229"/>
      <c r="K571" s="229"/>
      <c r="L571" s="234"/>
      <c r="M571" s="235"/>
      <c r="N571" s="236"/>
      <c r="O571" s="236"/>
      <c r="P571" s="236"/>
      <c r="Q571" s="236"/>
      <c r="R571" s="236"/>
      <c r="S571" s="236"/>
      <c r="T571" s="237"/>
      <c r="AT571" s="238" t="s">
        <v>272</v>
      </c>
      <c r="AU571" s="238" t="s">
        <v>73</v>
      </c>
      <c r="AV571" s="15" t="s">
        <v>270</v>
      </c>
      <c r="AW571" s="15" t="s">
        <v>30</v>
      </c>
      <c r="AX571" s="15" t="s">
        <v>71</v>
      </c>
      <c r="AY571" s="238" t="s">
        <v>263</v>
      </c>
    </row>
    <row r="572" spans="1:65" s="2" customFormat="1" ht="16.5" customHeight="1">
      <c r="A572" s="35"/>
      <c r="B572" s="36"/>
      <c r="C572" s="191" t="s">
        <v>677</v>
      </c>
      <c r="D572" s="191" t="s">
        <v>266</v>
      </c>
      <c r="E572" s="192" t="s">
        <v>924</v>
      </c>
      <c r="F572" s="193" t="s">
        <v>925</v>
      </c>
      <c r="G572" s="194" t="s">
        <v>300</v>
      </c>
      <c r="H572" s="195">
        <v>9.59</v>
      </c>
      <c r="I572" s="196"/>
      <c r="J572" s="197">
        <f>ROUND(I572*H572,2)</f>
        <v>0</v>
      </c>
      <c r="K572" s="198"/>
      <c r="L572" s="40"/>
      <c r="M572" s="199" t="s">
        <v>1</v>
      </c>
      <c r="N572" s="200" t="s">
        <v>38</v>
      </c>
      <c r="O572" s="72"/>
      <c r="P572" s="201">
        <f>O572*H572</f>
        <v>0</v>
      </c>
      <c r="Q572" s="201">
        <v>0</v>
      </c>
      <c r="R572" s="201">
        <f>Q572*H572</f>
        <v>0</v>
      </c>
      <c r="S572" s="201">
        <v>0</v>
      </c>
      <c r="T572" s="202">
        <f>S572*H572</f>
        <v>0</v>
      </c>
      <c r="U572" s="35"/>
      <c r="V572" s="35"/>
      <c r="W572" s="35"/>
      <c r="X572" s="35"/>
      <c r="Y572" s="35"/>
      <c r="Z572" s="35"/>
      <c r="AA572" s="35"/>
      <c r="AB572" s="35"/>
      <c r="AC572" s="35"/>
      <c r="AD572" s="35"/>
      <c r="AE572" s="35"/>
      <c r="AR572" s="203" t="s">
        <v>270</v>
      </c>
      <c r="AT572" s="203" t="s">
        <v>266</v>
      </c>
      <c r="AU572" s="203" t="s">
        <v>73</v>
      </c>
      <c r="AY572" s="18" t="s">
        <v>263</v>
      </c>
      <c r="BE572" s="204">
        <f>IF(N572="základní",J572,0)</f>
        <v>0</v>
      </c>
      <c r="BF572" s="204">
        <f>IF(N572="snížená",J572,0)</f>
        <v>0</v>
      </c>
      <c r="BG572" s="204">
        <f>IF(N572="zákl. přenesená",J572,0)</f>
        <v>0</v>
      </c>
      <c r="BH572" s="204">
        <f>IF(N572="sníž. přenesená",J572,0)</f>
        <v>0</v>
      </c>
      <c r="BI572" s="204">
        <f>IF(N572="nulová",J572,0)</f>
        <v>0</v>
      </c>
      <c r="BJ572" s="18" t="s">
        <v>71</v>
      </c>
      <c r="BK572" s="204">
        <f>ROUND(I572*H572,2)</f>
        <v>0</v>
      </c>
      <c r="BL572" s="18" t="s">
        <v>270</v>
      </c>
      <c r="BM572" s="203" t="s">
        <v>926</v>
      </c>
    </row>
    <row r="573" spans="1:65" s="16" customFormat="1">
      <c r="B573" s="248"/>
      <c r="C573" s="249"/>
      <c r="D573" s="207" t="s">
        <v>272</v>
      </c>
      <c r="E573" s="250" t="s">
        <v>1</v>
      </c>
      <c r="F573" s="251" t="s">
        <v>927</v>
      </c>
      <c r="G573" s="249"/>
      <c r="H573" s="250" t="s">
        <v>1</v>
      </c>
      <c r="I573" s="252"/>
      <c r="J573" s="249"/>
      <c r="K573" s="249"/>
      <c r="L573" s="253"/>
      <c r="M573" s="254"/>
      <c r="N573" s="255"/>
      <c r="O573" s="255"/>
      <c r="P573" s="255"/>
      <c r="Q573" s="255"/>
      <c r="R573" s="255"/>
      <c r="S573" s="255"/>
      <c r="T573" s="256"/>
      <c r="AT573" s="257" t="s">
        <v>272</v>
      </c>
      <c r="AU573" s="257" t="s">
        <v>73</v>
      </c>
      <c r="AV573" s="16" t="s">
        <v>71</v>
      </c>
      <c r="AW573" s="16" t="s">
        <v>30</v>
      </c>
      <c r="AX573" s="16" t="s">
        <v>64</v>
      </c>
      <c r="AY573" s="257" t="s">
        <v>263</v>
      </c>
    </row>
    <row r="574" spans="1:65" s="13" customFormat="1">
      <c r="B574" s="205"/>
      <c r="C574" s="206"/>
      <c r="D574" s="207" t="s">
        <v>272</v>
      </c>
      <c r="E574" s="208" t="s">
        <v>1</v>
      </c>
      <c r="F574" s="209" t="s">
        <v>928</v>
      </c>
      <c r="G574" s="206"/>
      <c r="H574" s="210">
        <v>2.79</v>
      </c>
      <c r="I574" s="211"/>
      <c r="J574" s="206"/>
      <c r="K574" s="206"/>
      <c r="L574" s="212"/>
      <c r="M574" s="213"/>
      <c r="N574" s="214"/>
      <c r="O574" s="214"/>
      <c r="P574" s="214"/>
      <c r="Q574" s="214"/>
      <c r="R574" s="214"/>
      <c r="S574" s="214"/>
      <c r="T574" s="215"/>
      <c r="AT574" s="216" t="s">
        <v>272</v>
      </c>
      <c r="AU574" s="216" t="s">
        <v>73</v>
      </c>
      <c r="AV574" s="13" t="s">
        <v>73</v>
      </c>
      <c r="AW574" s="13" t="s">
        <v>30</v>
      </c>
      <c r="AX574" s="13" t="s">
        <v>64</v>
      </c>
      <c r="AY574" s="216" t="s">
        <v>263</v>
      </c>
    </row>
    <row r="575" spans="1:65" s="16" customFormat="1">
      <c r="B575" s="248"/>
      <c r="C575" s="249"/>
      <c r="D575" s="207" t="s">
        <v>272</v>
      </c>
      <c r="E575" s="250" t="s">
        <v>1</v>
      </c>
      <c r="F575" s="251" t="s">
        <v>714</v>
      </c>
      <c r="G575" s="249"/>
      <c r="H575" s="250" t="s">
        <v>1</v>
      </c>
      <c r="I575" s="252"/>
      <c r="J575" s="249"/>
      <c r="K575" s="249"/>
      <c r="L575" s="253"/>
      <c r="M575" s="254"/>
      <c r="N575" s="255"/>
      <c r="O575" s="255"/>
      <c r="P575" s="255"/>
      <c r="Q575" s="255"/>
      <c r="R575" s="255"/>
      <c r="S575" s="255"/>
      <c r="T575" s="256"/>
      <c r="AT575" s="257" t="s">
        <v>272</v>
      </c>
      <c r="AU575" s="257" t="s">
        <v>73</v>
      </c>
      <c r="AV575" s="16" t="s">
        <v>71</v>
      </c>
      <c r="AW575" s="16" t="s">
        <v>30</v>
      </c>
      <c r="AX575" s="16" t="s">
        <v>64</v>
      </c>
      <c r="AY575" s="257" t="s">
        <v>263</v>
      </c>
    </row>
    <row r="576" spans="1:65" s="13" customFormat="1">
      <c r="B576" s="205"/>
      <c r="C576" s="206"/>
      <c r="D576" s="207" t="s">
        <v>272</v>
      </c>
      <c r="E576" s="208" t="s">
        <v>1</v>
      </c>
      <c r="F576" s="209" t="s">
        <v>929</v>
      </c>
      <c r="G576" s="206"/>
      <c r="H576" s="210">
        <v>5.6369999999999996</v>
      </c>
      <c r="I576" s="211"/>
      <c r="J576" s="206"/>
      <c r="K576" s="206"/>
      <c r="L576" s="212"/>
      <c r="M576" s="213"/>
      <c r="N576" s="214"/>
      <c r="O576" s="214"/>
      <c r="P576" s="214"/>
      <c r="Q576" s="214"/>
      <c r="R576" s="214"/>
      <c r="S576" s="214"/>
      <c r="T576" s="215"/>
      <c r="AT576" s="216" t="s">
        <v>272</v>
      </c>
      <c r="AU576" s="216" t="s">
        <v>73</v>
      </c>
      <c r="AV576" s="13" t="s">
        <v>73</v>
      </c>
      <c r="AW576" s="13" t="s">
        <v>30</v>
      </c>
      <c r="AX576" s="13" t="s">
        <v>64</v>
      </c>
      <c r="AY576" s="216" t="s">
        <v>263</v>
      </c>
    </row>
    <row r="577" spans="1:65" s="16" customFormat="1">
      <c r="B577" s="248"/>
      <c r="C577" s="249"/>
      <c r="D577" s="207" t="s">
        <v>272</v>
      </c>
      <c r="E577" s="250" t="s">
        <v>1</v>
      </c>
      <c r="F577" s="251" t="s">
        <v>930</v>
      </c>
      <c r="G577" s="249"/>
      <c r="H577" s="250" t="s">
        <v>1</v>
      </c>
      <c r="I577" s="252"/>
      <c r="J577" s="249"/>
      <c r="K577" s="249"/>
      <c r="L577" s="253"/>
      <c r="M577" s="254"/>
      <c r="N577" s="255"/>
      <c r="O577" s="255"/>
      <c r="P577" s="255"/>
      <c r="Q577" s="255"/>
      <c r="R577" s="255"/>
      <c r="S577" s="255"/>
      <c r="T577" s="256"/>
      <c r="AT577" s="257" t="s">
        <v>272</v>
      </c>
      <c r="AU577" s="257" t="s">
        <v>73</v>
      </c>
      <c r="AV577" s="16" t="s">
        <v>71</v>
      </c>
      <c r="AW577" s="16" t="s">
        <v>30</v>
      </c>
      <c r="AX577" s="16" t="s">
        <v>64</v>
      </c>
      <c r="AY577" s="257" t="s">
        <v>263</v>
      </c>
    </row>
    <row r="578" spans="1:65" s="13" customFormat="1">
      <c r="B578" s="205"/>
      <c r="C578" s="206"/>
      <c r="D578" s="207" t="s">
        <v>272</v>
      </c>
      <c r="E578" s="208" t="s">
        <v>1</v>
      </c>
      <c r="F578" s="209" t="s">
        <v>931</v>
      </c>
      <c r="G578" s="206"/>
      <c r="H578" s="210">
        <v>1.163</v>
      </c>
      <c r="I578" s="211"/>
      <c r="J578" s="206"/>
      <c r="K578" s="206"/>
      <c r="L578" s="212"/>
      <c r="M578" s="213"/>
      <c r="N578" s="214"/>
      <c r="O578" s="214"/>
      <c r="P578" s="214"/>
      <c r="Q578" s="214"/>
      <c r="R578" s="214"/>
      <c r="S578" s="214"/>
      <c r="T578" s="215"/>
      <c r="AT578" s="216" t="s">
        <v>272</v>
      </c>
      <c r="AU578" s="216" t="s">
        <v>73</v>
      </c>
      <c r="AV578" s="13" t="s">
        <v>73</v>
      </c>
      <c r="AW578" s="13" t="s">
        <v>30</v>
      </c>
      <c r="AX578" s="13" t="s">
        <v>64</v>
      </c>
      <c r="AY578" s="216" t="s">
        <v>263</v>
      </c>
    </row>
    <row r="579" spans="1:65" s="15" customFormat="1">
      <c r="B579" s="228"/>
      <c r="C579" s="229"/>
      <c r="D579" s="207" t="s">
        <v>272</v>
      </c>
      <c r="E579" s="230" t="s">
        <v>1</v>
      </c>
      <c r="F579" s="231" t="s">
        <v>280</v>
      </c>
      <c r="G579" s="229"/>
      <c r="H579" s="232">
        <v>9.59</v>
      </c>
      <c r="I579" s="233"/>
      <c r="J579" s="229"/>
      <c r="K579" s="229"/>
      <c r="L579" s="234"/>
      <c r="M579" s="235"/>
      <c r="N579" s="236"/>
      <c r="O579" s="236"/>
      <c r="P579" s="236"/>
      <c r="Q579" s="236"/>
      <c r="R579" s="236"/>
      <c r="S579" s="236"/>
      <c r="T579" s="237"/>
      <c r="AT579" s="238" t="s">
        <v>272</v>
      </c>
      <c r="AU579" s="238" t="s">
        <v>73</v>
      </c>
      <c r="AV579" s="15" t="s">
        <v>270</v>
      </c>
      <c r="AW579" s="15" t="s">
        <v>30</v>
      </c>
      <c r="AX579" s="15" t="s">
        <v>71</v>
      </c>
      <c r="AY579" s="238" t="s">
        <v>263</v>
      </c>
    </row>
    <row r="580" spans="1:65" s="2" customFormat="1" ht="16.5" customHeight="1">
      <c r="A580" s="35"/>
      <c r="B580" s="36"/>
      <c r="C580" s="191" t="s">
        <v>932</v>
      </c>
      <c r="D580" s="191" t="s">
        <v>266</v>
      </c>
      <c r="E580" s="192" t="s">
        <v>933</v>
      </c>
      <c r="F580" s="193" t="s">
        <v>934</v>
      </c>
      <c r="G580" s="194" t="s">
        <v>269</v>
      </c>
      <c r="H580" s="195">
        <v>62.554000000000002</v>
      </c>
      <c r="I580" s="196"/>
      <c r="J580" s="197">
        <f>ROUND(I580*H580,2)</f>
        <v>0</v>
      </c>
      <c r="K580" s="198"/>
      <c r="L580" s="40"/>
      <c r="M580" s="199" t="s">
        <v>1</v>
      </c>
      <c r="N580" s="200" t="s">
        <v>38</v>
      </c>
      <c r="O580" s="72"/>
      <c r="P580" s="201">
        <f>O580*H580</f>
        <v>0</v>
      </c>
      <c r="Q580" s="201">
        <v>0</v>
      </c>
      <c r="R580" s="201">
        <f>Q580*H580</f>
        <v>0</v>
      </c>
      <c r="S580" s="201">
        <v>0</v>
      </c>
      <c r="T580" s="202">
        <f>S580*H580</f>
        <v>0</v>
      </c>
      <c r="U580" s="35"/>
      <c r="V580" s="35"/>
      <c r="W580" s="35"/>
      <c r="X580" s="35"/>
      <c r="Y580" s="35"/>
      <c r="Z580" s="35"/>
      <c r="AA580" s="35"/>
      <c r="AB580" s="35"/>
      <c r="AC580" s="35"/>
      <c r="AD580" s="35"/>
      <c r="AE580" s="35"/>
      <c r="AR580" s="203" t="s">
        <v>270</v>
      </c>
      <c r="AT580" s="203" t="s">
        <v>266</v>
      </c>
      <c r="AU580" s="203" t="s">
        <v>73</v>
      </c>
      <c r="AY580" s="18" t="s">
        <v>263</v>
      </c>
      <c r="BE580" s="204">
        <f>IF(N580="základní",J580,0)</f>
        <v>0</v>
      </c>
      <c r="BF580" s="204">
        <f>IF(N580="snížená",J580,0)</f>
        <v>0</v>
      </c>
      <c r="BG580" s="204">
        <f>IF(N580="zákl. přenesená",J580,0)</f>
        <v>0</v>
      </c>
      <c r="BH580" s="204">
        <f>IF(N580="sníž. přenesená",J580,0)</f>
        <v>0</v>
      </c>
      <c r="BI580" s="204">
        <f>IF(N580="nulová",J580,0)</f>
        <v>0</v>
      </c>
      <c r="BJ580" s="18" t="s">
        <v>71</v>
      </c>
      <c r="BK580" s="204">
        <f>ROUND(I580*H580,2)</f>
        <v>0</v>
      </c>
      <c r="BL580" s="18" t="s">
        <v>270</v>
      </c>
      <c r="BM580" s="203" t="s">
        <v>935</v>
      </c>
    </row>
    <row r="581" spans="1:65" s="16" customFormat="1">
      <c r="B581" s="248"/>
      <c r="C581" s="249"/>
      <c r="D581" s="207" t="s">
        <v>272</v>
      </c>
      <c r="E581" s="250" t="s">
        <v>1</v>
      </c>
      <c r="F581" s="251" t="s">
        <v>714</v>
      </c>
      <c r="G581" s="249"/>
      <c r="H581" s="250" t="s">
        <v>1</v>
      </c>
      <c r="I581" s="252"/>
      <c r="J581" s="249"/>
      <c r="K581" s="249"/>
      <c r="L581" s="253"/>
      <c r="M581" s="254"/>
      <c r="N581" s="255"/>
      <c r="O581" s="255"/>
      <c r="P581" s="255"/>
      <c r="Q581" s="255"/>
      <c r="R581" s="255"/>
      <c r="S581" s="255"/>
      <c r="T581" s="256"/>
      <c r="AT581" s="257" t="s">
        <v>272</v>
      </c>
      <c r="AU581" s="257" t="s">
        <v>73</v>
      </c>
      <c r="AV581" s="16" t="s">
        <v>71</v>
      </c>
      <c r="AW581" s="16" t="s">
        <v>30</v>
      </c>
      <c r="AX581" s="16" t="s">
        <v>64</v>
      </c>
      <c r="AY581" s="257" t="s">
        <v>263</v>
      </c>
    </row>
    <row r="582" spans="1:65" s="13" customFormat="1">
      <c r="B582" s="205"/>
      <c r="C582" s="206"/>
      <c r="D582" s="207" t="s">
        <v>272</v>
      </c>
      <c r="E582" s="208" t="s">
        <v>1</v>
      </c>
      <c r="F582" s="209" t="s">
        <v>936</v>
      </c>
      <c r="G582" s="206"/>
      <c r="H582" s="210">
        <v>36.204000000000001</v>
      </c>
      <c r="I582" s="211"/>
      <c r="J582" s="206"/>
      <c r="K582" s="206"/>
      <c r="L582" s="212"/>
      <c r="M582" s="213"/>
      <c r="N582" s="214"/>
      <c r="O582" s="214"/>
      <c r="P582" s="214"/>
      <c r="Q582" s="214"/>
      <c r="R582" s="214"/>
      <c r="S582" s="214"/>
      <c r="T582" s="215"/>
      <c r="AT582" s="216" t="s">
        <v>272</v>
      </c>
      <c r="AU582" s="216" t="s">
        <v>73</v>
      </c>
      <c r="AV582" s="13" t="s">
        <v>73</v>
      </c>
      <c r="AW582" s="13" t="s">
        <v>30</v>
      </c>
      <c r="AX582" s="13" t="s">
        <v>64</v>
      </c>
      <c r="AY582" s="216" t="s">
        <v>263</v>
      </c>
    </row>
    <row r="583" spans="1:65" s="16" customFormat="1">
      <c r="B583" s="248"/>
      <c r="C583" s="249"/>
      <c r="D583" s="207" t="s">
        <v>272</v>
      </c>
      <c r="E583" s="250" t="s">
        <v>1</v>
      </c>
      <c r="F583" s="251" t="s">
        <v>927</v>
      </c>
      <c r="G583" s="249"/>
      <c r="H583" s="250" t="s">
        <v>1</v>
      </c>
      <c r="I583" s="252"/>
      <c r="J583" s="249"/>
      <c r="K583" s="249"/>
      <c r="L583" s="253"/>
      <c r="M583" s="254"/>
      <c r="N583" s="255"/>
      <c r="O583" s="255"/>
      <c r="P583" s="255"/>
      <c r="Q583" s="255"/>
      <c r="R583" s="255"/>
      <c r="S583" s="255"/>
      <c r="T583" s="256"/>
      <c r="AT583" s="257" t="s">
        <v>272</v>
      </c>
      <c r="AU583" s="257" t="s">
        <v>73</v>
      </c>
      <c r="AV583" s="16" t="s">
        <v>71</v>
      </c>
      <c r="AW583" s="16" t="s">
        <v>30</v>
      </c>
      <c r="AX583" s="16" t="s">
        <v>64</v>
      </c>
      <c r="AY583" s="257" t="s">
        <v>263</v>
      </c>
    </row>
    <row r="584" spans="1:65" s="13" customFormat="1">
      <c r="B584" s="205"/>
      <c r="C584" s="206"/>
      <c r="D584" s="207" t="s">
        <v>272</v>
      </c>
      <c r="E584" s="208" t="s">
        <v>1</v>
      </c>
      <c r="F584" s="209" t="s">
        <v>937</v>
      </c>
      <c r="G584" s="206"/>
      <c r="H584" s="210">
        <v>18.600000000000001</v>
      </c>
      <c r="I584" s="211"/>
      <c r="J584" s="206"/>
      <c r="K584" s="206"/>
      <c r="L584" s="212"/>
      <c r="M584" s="213"/>
      <c r="N584" s="214"/>
      <c r="O584" s="214"/>
      <c r="P584" s="214"/>
      <c r="Q584" s="214"/>
      <c r="R584" s="214"/>
      <c r="S584" s="214"/>
      <c r="T584" s="215"/>
      <c r="AT584" s="216" t="s">
        <v>272</v>
      </c>
      <c r="AU584" s="216" t="s">
        <v>73</v>
      </c>
      <c r="AV584" s="13" t="s">
        <v>73</v>
      </c>
      <c r="AW584" s="13" t="s">
        <v>30</v>
      </c>
      <c r="AX584" s="13" t="s">
        <v>64</v>
      </c>
      <c r="AY584" s="216" t="s">
        <v>263</v>
      </c>
    </row>
    <row r="585" spans="1:65" s="16" customFormat="1">
      <c r="B585" s="248"/>
      <c r="C585" s="249"/>
      <c r="D585" s="207" t="s">
        <v>272</v>
      </c>
      <c r="E585" s="250" t="s">
        <v>1</v>
      </c>
      <c r="F585" s="251" t="s">
        <v>930</v>
      </c>
      <c r="G585" s="249"/>
      <c r="H585" s="250" t="s">
        <v>1</v>
      </c>
      <c r="I585" s="252"/>
      <c r="J585" s="249"/>
      <c r="K585" s="249"/>
      <c r="L585" s="253"/>
      <c r="M585" s="254"/>
      <c r="N585" s="255"/>
      <c r="O585" s="255"/>
      <c r="P585" s="255"/>
      <c r="Q585" s="255"/>
      <c r="R585" s="255"/>
      <c r="S585" s="255"/>
      <c r="T585" s="256"/>
      <c r="AT585" s="257" t="s">
        <v>272</v>
      </c>
      <c r="AU585" s="257" t="s">
        <v>73</v>
      </c>
      <c r="AV585" s="16" t="s">
        <v>71</v>
      </c>
      <c r="AW585" s="16" t="s">
        <v>30</v>
      </c>
      <c r="AX585" s="16" t="s">
        <v>64</v>
      </c>
      <c r="AY585" s="257" t="s">
        <v>263</v>
      </c>
    </row>
    <row r="586" spans="1:65" s="13" customFormat="1">
      <c r="B586" s="205"/>
      <c r="C586" s="206"/>
      <c r="D586" s="207" t="s">
        <v>272</v>
      </c>
      <c r="E586" s="208" t="s">
        <v>1</v>
      </c>
      <c r="F586" s="209" t="s">
        <v>938</v>
      </c>
      <c r="G586" s="206"/>
      <c r="H586" s="210">
        <v>7.75</v>
      </c>
      <c r="I586" s="211"/>
      <c r="J586" s="206"/>
      <c r="K586" s="206"/>
      <c r="L586" s="212"/>
      <c r="M586" s="213"/>
      <c r="N586" s="214"/>
      <c r="O586" s="214"/>
      <c r="P586" s="214"/>
      <c r="Q586" s="214"/>
      <c r="R586" s="214"/>
      <c r="S586" s="214"/>
      <c r="T586" s="215"/>
      <c r="AT586" s="216" t="s">
        <v>272</v>
      </c>
      <c r="AU586" s="216" t="s">
        <v>73</v>
      </c>
      <c r="AV586" s="13" t="s">
        <v>73</v>
      </c>
      <c r="AW586" s="13" t="s">
        <v>30</v>
      </c>
      <c r="AX586" s="13" t="s">
        <v>64</v>
      </c>
      <c r="AY586" s="216" t="s">
        <v>263</v>
      </c>
    </row>
    <row r="587" spans="1:65" s="15" customFormat="1">
      <c r="B587" s="228"/>
      <c r="C587" s="229"/>
      <c r="D587" s="207" t="s">
        <v>272</v>
      </c>
      <c r="E587" s="230" t="s">
        <v>1</v>
      </c>
      <c r="F587" s="231" t="s">
        <v>280</v>
      </c>
      <c r="G587" s="229"/>
      <c r="H587" s="232">
        <v>62.554000000000002</v>
      </c>
      <c r="I587" s="233"/>
      <c r="J587" s="229"/>
      <c r="K587" s="229"/>
      <c r="L587" s="234"/>
      <c r="M587" s="235"/>
      <c r="N587" s="236"/>
      <c r="O587" s="236"/>
      <c r="P587" s="236"/>
      <c r="Q587" s="236"/>
      <c r="R587" s="236"/>
      <c r="S587" s="236"/>
      <c r="T587" s="237"/>
      <c r="AT587" s="238" t="s">
        <v>272</v>
      </c>
      <c r="AU587" s="238" t="s">
        <v>73</v>
      </c>
      <c r="AV587" s="15" t="s">
        <v>270</v>
      </c>
      <c r="AW587" s="15" t="s">
        <v>30</v>
      </c>
      <c r="AX587" s="15" t="s">
        <v>71</v>
      </c>
      <c r="AY587" s="238" t="s">
        <v>263</v>
      </c>
    </row>
    <row r="588" spans="1:65" s="2" customFormat="1" ht="16.5" customHeight="1">
      <c r="A588" s="35"/>
      <c r="B588" s="36"/>
      <c r="C588" s="191" t="s">
        <v>697</v>
      </c>
      <c r="D588" s="191" t="s">
        <v>266</v>
      </c>
      <c r="E588" s="192" t="s">
        <v>939</v>
      </c>
      <c r="F588" s="193" t="s">
        <v>940</v>
      </c>
      <c r="G588" s="194" t="s">
        <v>269</v>
      </c>
      <c r="H588" s="195">
        <v>62.554000000000002</v>
      </c>
      <c r="I588" s="196"/>
      <c r="J588" s="197">
        <f>ROUND(I588*H588,2)</f>
        <v>0</v>
      </c>
      <c r="K588" s="198"/>
      <c r="L588" s="40"/>
      <c r="M588" s="199" t="s">
        <v>1</v>
      </c>
      <c r="N588" s="200" t="s">
        <v>38</v>
      </c>
      <c r="O588" s="72"/>
      <c r="P588" s="201">
        <f>O588*H588</f>
        <v>0</v>
      </c>
      <c r="Q588" s="201">
        <v>0</v>
      </c>
      <c r="R588" s="201">
        <f>Q588*H588</f>
        <v>0</v>
      </c>
      <c r="S588" s="201">
        <v>0</v>
      </c>
      <c r="T588" s="202">
        <f>S588*H588</f>
        <v>0</v>
      </c>
      <c r="U588" s="35"/>
      <c r="V588" s="35"/>
      <c r="W588" s="35"/>
      <c r="X588" s="35"/>
      <c r="Y588" s="35"/>
      <c r="Z588" s="35"/>
      <c r="AA588" s="35"/>
      <c r="AB588" s="35"/>
      <c r="AC588" s="35"/>
      <c r="AD588" s="35"/>
      <c r="AE588" s="35"/>
      <c r="AR588" s="203" t="s">
        <v>270</v>
      </c>
      <c r="AT588" s="203" t="s">
        <v>266</v>
      </c>
      <c r="AU588" s="203" t="s">
        <v>73</v>
      </c>
      <c r="AY588" s="18" t="s">
        <v>263</v>
      </c>
      <c r="BE588" s="204">
        <f>IF(N588="základní",J588,0)</f>
        <v>0</v>
      </c>
      <c r="BF588" s="204">
        <f>IF(N588="snížená",J588,0)</f>
        <v>0</v>
      </c>
      <c r="BG588" s="204">
        <f>IF(N588="zákl. přenesená",J588,0)</f>
        <v>0</v>
      </c>
      <c r="BH588" s="204">
        <f>IF(N588="sníž. přenesená",J588,0)</f>
        <v>0</v>
      </c>
      <c r="BI588" s="204">
        <f>IF(N588="nulová",J588,0)</f>
        <v>0</v>
      </c>
      <c r="BJ588" s="18" t="s">
        <v>71</v>
      </c>
      <c r="BK588" s="204">
        <f>ROUND(I588*H588,2)</f>
        <v>0</v>
      </c>
      <c r="BL588" s="18" t="s">
        <v>270</v>
      </c>
      <c r="BM588" s="203" t="s">
        <v>941</v>
      </c>
    </row>
    <row r="589" spans="1:65" s="2" customFormat="1" ht="24.2" customHeight="1">
      <c r="A589" s="35"/>
      <c r="B589" s="36"/>
      <c r="C589" s="191" t="s">
        <v>942</v>
      </c>
      <c r="D589" s="191" t="s">
        <v>266</v>
      </c>
      <c r="E589" s="192" t="s">
        <v>943</v>
      </c>
      <c r="F589" s="193" t="s">
        <v>944</v>
      </c>
      <c r="G589" s="194" t="s">
        <v>307</v>
      </c>
      <c r="H589" s="195">
        <v>1.4379999999999999</v>
      </c>
      <c r="I589" s="196"/>
      <c r="J589" s="197">
        <f>ROUND(I589*H589,2)</f>
        <v>0</v>
      </c>
      <c r="K589" s="198"/>
      <c r="L589" s="40"/>
      <c r="M589" s="199" t="s">
        <v>1</v>
      </c>
      <c r="N589" s="200" t="s">
        <v>38</v>
      </c>
      <c r="O589" s="72"/>
      <c r="P589" s="201">
        <f>O589*H589</f>
        <v>0</v>
      </c>
      <c r="Q589" s="201">
        <v>0</v>
      </c>
      <c r="R589" s="201">
        <f>Q589*H589</f>
        <v>0</v>
      </c>
      <c r="S589" s="201">
        <v>0</v>
      </c>
      <c r="T589" s="202">
        <f>S589*H589</f>
        <v>0</v>
      </c>
      <c r="U589" s="35"/>
      <c r="V589" s="35"/>
      <c r="W589" s="35"/>
      <c r="X589" s="35"/>
      <c r="Y589" s="35"/>
      <c r="Z589" s="35"/>
      <c r="AA589" s="35"/>
      <c r="AB589" s="35"/>
      <c r="AC589" s="35"/>
      <c r="AD589" s="35"/>
      <c r="AE589" s="35"/>
      <c r="AR589" s="203" t="s">
        <v>270</v>
      </c>
      <c r="AT589" s="203" t="s">
        <v>266</v>
      </c>
      <c r="AU589" s="203" t="s">
        <v>73</v>
      </c>
      <c r="AY589" s="18" t="s">
        <v>263</v>
      </c>
      <c r="BE589" s="204">
        <f>IF(N589="základní",J589,0)</f>
        <v>0</v>
      </c>
      <c r="BF589" s="204">
        <f>IF(N589="snížená",J589,0)</f>
        <v>0</v>
      </c>
      <c r="BG589" s="204">
        <f>IF(N589="zákl. přenesená",J589,0)</f>
        <v>0</v>
      </c>
      <c r="BH589" s="204">
        <f>IF(N589="sníž. přenesená",J589,0)</f>
        <v>0</v>
      </c>
      <c r="BI589" s="204">
        <f>IF(N589="nulová",J589,0)</f>
        <v>0</v>
      </c>
      <c r="BJ589" s="18" t="s">
        <v>71</v>
      </c>
      <c r="BK589" s="204">
        <f>ROUND(I589*H589,2)</f>
        <v>0</v>
      </c>
      <c r="BL589" s="18" t="s">
        <v>270</v>
      </c>
      <c r="BM589" s="203" t="s">
        <v>945</v>
      </c>
    </row>
    <row r="590" spans="1:65" s="2" customFormat="1" ht="21.75" customHeight="1">
      <c r="A590" s="35"/>
      <c r="B590" s="36"/>
      <c r="C590" s="191" t="s">
        <v>700</v>
      </c>
      <c r="D590" s="191" t="s">
        <v>266</v>
      </c>
      <c r="E590" s="192" t="s">
        <v>946</v>
      </c>
      <c r="F590" s="193" t="s">
        <v>947</v>
      </c>
      <c r="G590" s="194" t="s">
        <v>300</v>
      </c>
      <c r="H590" s="195">
        <v>19.805</v>
      </c>
      <c r="I590" s="196"/>
      <c r="J590" s="197">
        <f>ROUND(I590*H590,2)</f>
        <v>0</v>
      </c>
      <c r="K590" s="198"/>
      <c r="L590" s="40"/>
      <c r="M590" s="199" t="s">
        <v>1</v>
      </c>
      <c r="N590" s="200" t="s">
        <v>38</v>
      </c>
      <c r="O590" s="72"/>
      <c r="P590" s="201">
        <f>O590*H590</f>
        <v>0</v>
      </c>
      <c r="Q590" s="201">
        <v>0</v>
      </c>
      <c r="R590" s="201">
        <f>Q590*H590</f>
        <v>0</v>
      </c>
      <c r="S590" s="201">
        <v>0</v>
      </c>
      <c r="T590" s="202">
        <f>S590*H590</f>
        <v>0</v>
      </c>
      <c r="U590" s="35"/>
      <c r="V590" s="35"/>
      <c r="W590" s="35"/>
      <c r="X590" s="35"/>
      <c r="Y590" s="35"/>
      <c r="Z590" s="35"/>
      <c r="AA590" s="35"/>
      <c r="AB590" s="35"/>
      <c r="AC590" s="35"/>
      <c r="AD590" s="35"/>
      <c r="AE590" s="35"/>
      <c r="AR590" s="203" t="s">
        <v>270</v>
      </c>
      <c r="AT590" s="203" t="s">
        <v>266</v>
      </c>
      <c r="AU590" s="203" t="s">
        <v>73</v>
      </c>
      <c r="AY590" s="18" t="s">
        <v>263</v>
      </c>
      <c r="BE590" s="204">
        <f>IF(N590="základní",J590,0)</f>
        <v>0</v>
      </c>
      <c r="BF590" s="204">
        <f>IF(N590="snížená",J590,0)</f>
        <v>0</v>
      </c>
      <c r="BG590" s="204">
        <f>IF(N590="zákl. přenesená",J590,0)</f>
        <v>0</v>
      </c>
      <c r="BH590" s="204">
        <f>IF(N590="sníž. přenesená",J590,0)</f>
        <v>0</v>
      </c>
      <c r="BI590" s="204">
        <f>IF(N590="nulová",J590,0)</f>
        <v>0</v>
      </c>
      <c r="BJ590" s="18" t="s">
        <v>71</v>
      </c>
      <c r="BK590" s="204">
        <f>ROUND(I590*H590,2)</f>
        <v>0</v>
      </c>
      <c r="BL590" s="18" t="s">
        <v>270</v>
      </c>
      <c r="BM590" s="203" t="s">
        <v>948</v>
      </c>
    </row>
    <row r="591" spans="1:65" s="2" customFormat="1" ht="24.2" customHeight="1">
      <c r="A591" s="35"/>
      <c r="B591" s="36"/>
      <c r="C591" s="191" t="s">
        <v>949</v>
      </c>
      <c r="D591" s="191" t="s">
        <v>266</v>
      </c>
      <c r="E591" s="192" t="s">
        <v>950</v>
      </c>
      <c r="F591" s="193" t="s">
        <v>951</v>
      </c>
      <c r="G591" s="194" t="s">
        <v>307</v>
      </c>
      <c r="H591" s="195">
        <v>4.5549999999999997</v>
      </c>
      <c r="I591" s="196"/>
      <c r="J591" s="197">
        <f>ROUND(I591*H591,2)</f>
        <v>0</v>
      </c>
      <c r="K591" s="198"/>
      <c r="L591" s="40"/>
      <c r="M591" s="199" t="s">
        <v>1</v>
      </c>
      <c r="N591" s="200" t="s">
        <v>38</v>
      </c>
      <c r="O591" s="72"/>
      <c r="P591" s="201">
        <f>O591*H591</f>
        <v>0</v>
      </c>
      <c r="Q591" s="201">
        <v>0</v>
      </c>
      <c r="R591" s="201">
        <f>Q591*H591</f>
        <v>0</v>
      </c>
      <c r="S591" s="201">
        <v>0</v>
      </c>
      <c r="T591" s="202">
        <f>S591*H591</f>
        <v>0</v>
      </c>
      <c r="U591" s="35"/>
      <c r="V591" s="35"/>
      <c r="W591" s="35"/>
      <c r="X591" s="35"/>
      <c r="Y591" s="35"/>
      <c r="Z591" s="35"/>
      <c r="AA591" s="35"/>
      <c r="AB591" s="35"/>
      <c r="AC591" s="35"/>
      <c r="AD591" s="35"/>
      <c r="AE591" s="35"/>
      <c r="AR591" s="203" t="s">
        <v>270</v>
      </c>
      <c r="AT591" s="203" t="s">
        <v>266</v>
      </c>
      <c r="AU591" s="203" t="s">
        <v>73</v>
      </c>
      <c r="AY591" s="18" t="s">
        <v>263</v>
      </c>
      <c r="BE591" s="204">
        <f>IF(N591="základní",J591,0)</f>
        <v>0</v>
      </c>
      <c r="BF591" s="204">
        <f>IF(N591="snížená",J591,0)</f>
        <v>0</v>
      </c>
      <c r="BG591" s="204">
        <f>IF(N591="zákl. přenesená",J591,0)</f>
        <v>0</v>
      </c>
      <c r="BH591" s="204">
        <f>IF(N591="sníž. přenesená",J591,0)</f>
        <v>0</v>
      </c>
      <c r="BI591" s="204">
        <f>IF(N591="nulová",J591,0)</f>
        <v>0</v>
      </c>
      <c r="BJ591" s="18" t="s">
        <v>71</v>
      </c>
      <c r="BK591" s="204">
        <f>ROUND(I591*H591,2)</f>
        <v>0</v>
      </c>
      <c r="BL591" s="18" t="s">
        <v>270</v>
      </c>
      <c r="BM591" s="203" t="s">
        <v>952</v>
      </c>
    </row>
    <row r="592" spans="1:65" s="16" customFormat="1">
      <c r="B592" s="248"/>
      <c r="C592" s="249"/>
      <c r="D592" s="207" t="s">
        <v>272</v>
      </c>
      <c r="E592" s="250" t="s">
        <v>1</v>
      </c>
      <c r="F592" s="251" t="s">
        <v>953</v>
      </c>
      <c r="G592" s="249"/>
      <c r="H592" s="250" t="s">
        <v>1</v>
      </c>
      <c r="I592" s="252"/>
      <c r="J592" s="249"/>
      <c r="K592" s="249"/>
      <c r="L592" s="253"/>
      <c r="M592" s="254"/>
      <c r="N592" s="255"/>
      <c r="O592" s="255"/>
      <c r="P592" s="255"/>
      <c r="Q592" s="255"/>
      <c r="R592" s="255"/>
      <c r="S592" s="255"/>
      <c r="T592" s="256"/>
      <c r="AT592" s="257" t="s">
        <v>272</v>
      </c>
      <c r="AU592" s="257" t="s">
        <v>73</v>
      </c>
      <c r="AV592" s="16" t="s">
        <v>71</v>
      </c>
      <c r="AW592" s="16" t="s">
        <v>30</v>
      </c>
      <c r="AX592" s="16" t="s">
        <v>64</v>
      </c>
      <c r="AY592" s="257" t="s">
        <v>263</v>
      </c>
    </row>
    <row r="593" spans="1:65" s="13" customFormat="1">
      <c r="B593" s="205"/>
      <c r="C593" s="206"/>
      <c r="D593" s="207" t="s">
        <v>272</v>
      </c>
      <c r="E593" s="208" t="s">
        <v>1</v>
      </c>
      <c r="F593" s="209" t="s">
        <v>954</v>
      </c>
      <c r="G593" s="206"/>
      <c r="H593" s="210">
        <v>4.5549999999999997</v>
      </c>
      <c r="I593" s="211"/>
      <c r="J593" s="206"/>
      <c r="K593" s="206"/>
      <c r="L593" s="212"/>
      <c r="M593" s="213"/>
      <c r="N593" s="214"/>
      <c r="O593" s="214"/>
      <c r="P593" s="214"/>
      <c r="Q593" s="214"/>
      <c r="R593" s="214"/>
      <c r="S593" s="214"/>
      <c r="T593" s="215"/>
      <c r="AT593" s="216" t="s">
        <v>272</v>
      </c>
      <c r="AU593" s="216" t="s">
        <v>73</v>
      </c>
      <c r="AV593" s="13" t="s">
        <v>73</v>
      </c>
      <c r="AW593" s="13" t="s">
        <v>30</v>
      </c>
      <c r="AX593" s="13" t="s">
        <v>64</v>
      </c>
      <c r="AY593" s="216" t="s">
        <v>263</v>
      </c>
    </row>
    <row r="594" spans="1:65" s="15" customFormat="1">
      <c r="B594" s="228"/>
      <c r="C594" s="229"/>
      <c r="D594" s="207" t="s">
        <v>272</v>
      </c>
      <c r="E594" s="230" t="s">
        <v>1</v>
      </c>
      <c r="F594" s="231" t="s">
        <v>280</v>
      </c>
      <c r="G594" s="229"/>
      <c r="H594" s="232">
        <v>4.5549999999999997</v>
      </c>
      <c r="I594" s="233"/>
      <c r="J594" s="229"/>
      <c r="K594" s="229"/>
      <c r="L594" s="234"/>
      <c r="M594" s="235"/>
      <c r="N594" s="236"/>
      <c r="O594" s="236"/>
      <c r="P594" s="236"/>
      <c r="Q594" s="236"/>
      <c r="R594" s="236"/>
      <c r="S594" s="236"/>
      <c r="T594" s="237"/>
      <c r="AT594" s="238" t="s">
        <v>272</v>
      </c>
      <c r="AU594" s="238" t="s">
        <v>73</v>
      </c>
      <c r="AV594" s="15" t="s">
        <v>270</v>
      </c>
      <c r="AW594" s="15" t="s">
        <v>30</v>
      </c>
      <c r="AX594" s="15" t="s">
        <v>71</v>
      </c>
      <c r="AY594" s="238" t="s">
        <v>263</v>
      </c>
    </row>
    <row r="595" spans="1:65" s="2" customFormat="1" ht="16.5" customHeight="1">
      <c r="A595" s="35"/>
      <c r="B595" s="36"/>
      <c r="C595" s="191" t="s">
        <v>704</v>
      </c>
      <c r="D595" s="191" t="s">
        <v>266</v>
      </c>
      <c r="E595" s="192" t="s">
        <v>955</v>
      </c>
      <c r="F595" s="193" t="s">
        <v>956</v>
      </c>
      <c r="G595" s="194" t="s">
        <v>269</v>
      </c>
      <c r="H595" s="195">
        <v>101.78400000000001</v>
      </c>
      <c r="I595" s="196"/>
      <c r="J595" s="197">
        <f>ROUND(I595*H595,2)</f>
        <v>0</v>
      </c>
      <c r="K595" s="198"/>
      <c r="L595" s="40"/>
      <c r="M595" s="199" t="s">
        <v>1</v>
      </c>
      <c r="N595" s="200" t="s">
        <v>38</v>
      </c>
      <c r="O595" s="72"/>
      <c r="P595" s="201">
        <f>O595*H595</f>
        <v>0</v>
      </c>
      <c r="Q595" s="201">
        <v>0</v>
      </c>
      <c r="R595" s="201">
        <f>Q595*H595</f>
        <v>0</v>
      </c>
      <c r="S595" s="201">
        <v>0</v>
      </c>
      <c r="T595" s="202">
        <f>S595*H595</f>
        <v>0</v>
      </c>
      <c r="U595" s="35"/>
      <c r="V595" s="35"/>
      <c r="W595" s="35"/>
      <c r="X595" s="35"/>
      <c r="Y595" s="35"/>
      <c r="Z595" s="35"/>
      <c r="AA595" s="35"/>
      <c r="AB595" s="35"/>
      <c r="AC595" s="35"/>
      <c r="AD595" s="35"/>
      <c r="AE595" s="35"/>
      <c r="AR595" s="203" t="s">
        <v>270</v>
      </c>
      <c r="AT595" s="203" t="s">
        <v>266</v>
      </c>
      <c r="AU595" s="203" t="s">
        <v>73</v>
      </c>
      <c r="AY595" s="18" t="s">
        <v>263</v>
      </c>
      <c r="BE595" s="204">
        <f>IF(N595="základní",J595,0)</f>
        <v>0</v>
      </c>
      <c r="BF595" s="204">
        <f>IF(N595="snížená",J595,0)</f>
        <v>0</v>
      </c>
      <c r="BG595" s="204">
        <f>IF(N595="zákl. přenesená",J595,0)</f>
        <v>0</v>
      </c>
      <c r="BH595" s="204">
        <f>IF(N595="sníž. přenesená",J595,0)</f>
        <v>0</v>
      </c>
      <c r="BI595" s="204">
        <f>IF(N595="nulová",J595,0)</f>
        <v>0</v>
      </c>
      <c r="BJ595" s="18" t="s">
        <v>71</v>
      </c>
      <c r="BK595" s="204">
        <f>ROUND(I595*H595,2)</f>
        <v>0</v>
      </c>
      <c r="BL595" s="18" t="s">
        <v>270</v>
      </c>
      <c r="BM595" s="203" t="s">
        <v>957</v>
      </c>
    </row>
    <row r="596" spans="1:65" s="16" customFormat="1">
      <c r="B596" s="248"/>
      <c r="C596" s="249"/>
      <c r="D596" s="207" t="s">
        <v>272</v>
      </c>
      <c r="E596" s="250" t="s">
        <v>1</v>
      </c>
      <c r="F596" s="251" t="s">
        <v>958</v>
      </c>
      <c r="G596" s="249"/>
      <c r="H596" s="250" t="s">
        <v>1</v>
      </c>
      <c r="I596" s="252"/>
      <c r="J596" s="249"/>
      <c r="K596" s="249"/>
      <c r="L596" s="253"/>
      <c r="M596" s="254"/>
      <c r="N596" s="255"/>
      <c r="O596" s="255"/>
      <c r="P596" s="255"/>
      <c r="Q596" s="255"/>
      <c r="R596" s="255"/>
      <c r="S596" s="255"/>
      <c r="T596" s="256"/>
      <c r="AT596" s="257" t="s">
        <v>272</v>
      </c>
      <c r="AU596" s="257" t="s">
        <v>73</v>
      </c>
      <c r="AV596" s="16" t="s">
        <v>71</v>
      </c>
      <c r="AW596" s="16" t="s">
        <v>30</v>
      </c>
      <c r="AX596" s="16" t="s">
        <v>64</v>
      </c>
      <c r="AY596" s="257" t="s">
        <v>263</v>
      </c>
    </row>
    <row r="597" spans="1:65" s="13" customFormat="1">
      <c r="B597" s="205"/>
      <c r="C597" s="206"/>
      <c r="D597" s="207" t="s">
        <v>272</v>
      </c>
      <c r="E597" s="208" t="s">
        <v>1</v>
      </c>
      <c r="F597" s="209" t="s">
        <v>959</v>
      </c>
      <c r="G597" s="206"/>
      <c r="H597" s="210">
        <v>3</v>
      </c>
      <c r="I597" s="211"/>
      <c r="J597" s="206"/>
      <c r="K597" s="206"/>
      <c r="L597" s="212"/>
      <c r="M597" s="213"/>
      <c r="N597" s="214"/>
      <c r="O597" s="214"/>
      <c r="P597" s="214"/>
      <c r="Q597" s="214"/>
      <c r="R597" s="214"/>
      <c r="S597" s="214"/>
      <c r="T597" s="215"/>
      <c r="AT597" s="216" t="s">
        <v>272</v>
      </c>
      <c r="AU597" s="216" t="s">
        <v>73</v>
      </c>
      <c r="AV597" s="13" t="s">
        <v>73</v>
      </c>
      <c r="AW597" s="13" t="s">
        <v>30</v>
      </c>
      <c r="AX597" s="13" t="s">
        <v>64</v>
      </c>
      <c r="AY597" s="216" t="s">
        <v>263</v>
      </c>
    </row>
    <row r="598" spans="1:65" s="13" customFormat="1">
      <c r="B598" s="205"/>
      <c r="C598" s="206"/>
      <c r="D598" s="207" t="s">
        <v>272</v>
      </c>
      <c r="E598" s="208" t="s">
        <v>1</v>
      </c>
      <c r="F598" s="209" t="s">
        <v>960</v>
      </c>
      <c r="G598" s="206"/>
      <c r="H598" s="210">
        <v>1.76</v>
      </c>
      <c r="I598" s="211"/>
      <c r="J598" s="206"/>
      <c r="K598" s="206"/>
      <c r="L598" s="212"/>
      <c r="M598" s="213"/>
      <c r="N598" s="214"/>
      <c r="O598" s="214"/>
      <c r="P598" s="214"/>
      <c r="Q598" s="214"/>
      <c r="R598" s="214"/>
      <c r="S598" s="214"/>
      <c r="T598" s="215"/>
      <c r="AT598" s="216" t="s">
        <v>272</v>
      </c>
      <c r="AU598" s="216" t="s">
        <v>73</v>
      </c>
      <c r="AV598" s="13" t="s">
        <v>73</v>
      </c>
      <c r="AW598" s="13" t="s">
        <v>30</v>
      </c>
      <c r="AX598" s="13" t="s">
        <v>64</v>
      </c>
      <c r="AY598" s="216" t="s">
        <v>263</v>
      </c>
    </row>
    <row r="599" spans="1:65" s="13" customFormat="1">
      <c r="B599" s="205"/>
      <c r="C599" s="206"/>
      <c r="D599" s="207" t="s">
        <v>272</v>
      </c>
      <c r="E599" s="208" t="s">
        <v>1</v>
      </c>
      <c r="F599" s="209" t="s">
        <v>961</v>
      </c>
      <c r="G599" s="206"/>
      <c r="H599" s="210">
        <v>0.48</v>
      </c>
      <c r="I599" s="211"/>
      <c r="J599" s="206"/>
      <c r="K599" s="206"/>
      <c r="L599" s="212"/>
      <c r="M599" s="213"/>
      <c r="N599" s="214"/>
      <c r="O599" s="214"/>
      <c r="P599" s="214"/>
      <c r="Q599" s="214"/>
      <c r="R599" s="214"/>
      <c r="S599" s="214"/>
      <c r="T599" s="215"/>
      <c r="AT599" s="216" t="s">
        <v>272</v>
      </c>
      <c r="AU599" s="216" t="s">
        <v>73</v>
      </c>
      <c r="AV599" s="13" t="s">
        <v>73</v>
      </c>
      <c r="AW599" s="13" t="s">
        <v>30</v>
      </c>
      <c r="AX599" s="13" t="s">
        <v>64</v>
      </c>
      <c r="AY599" s="216" t="s">
        <v>263</v>
      </c>
    </row>
    <row r="600" spans="1:65" s="16" customFormat="1">
      <c r="B600" s="248"/>
      <c r="C600" s="249"/>
      <c r="D600" s="207" t="s">
        <v>272</v>
      </c>
      <c r="E600" s="250" t="s">
        <v>1</v>
      </c>
      <c r="F600" s="251" t="s">
        <v>962</v>
      </c>
      <c r="G600" s="249"/>
      <c r="H600" s="250" t="s">
        <v>1</v>
      </c>
      <c r="I600" s="252"/>
      <c r="J600" s="249"/>
      <c r="K600" s="249"/>
      <c r="L600" s="253"/>
      <c r="M600" s="254"/>
      <c r="N600" s="255"/>
      <c r="O600" s="255"/>
      <c r="P600" s="255"/>
      <c r="Q600" s="255"/>
      <c r="R600" s="255"/>
      <c r="S600" s="255"/>
      <c r="T600" s="256"/>
      <c r="AT600" s="257" t="s">
        <v>272</v>
      </c>
      <c r="AU600" s="257" t="s">
        <v>73</v>
      </c>
      <c r="AV600" s="16" t="s">
        <v>71</v>
      </c>
      <c r="AW600" s="16" t="s">
        <v>30</v>
      </c>
      <c r="AX600" s="16" t="s">
        <v>64</v>
      </c>
      <c r="AY600" s="257" t="s">
        <v>263</v>
      </c>
    </row>
    <row r="601" spans="1:65" s="13" customFormat="1">
      <c r="B601" s="205"/>
      <c r="C601" s="206"/>
      <c r="D601" s="207" t="s">
        <v>272</v>
      </c>
      <c r="E601" s="208" t="s">
        <v>1</v>
      </c>
      <c r="F601" s="209" t="s">
        <v>963</v>
      </c>
      <c r="G601" s="206"/>
      <c r="H601" s="210">
        <v>12.72</v>
      </c>
      <c r="I601" s="211"/>
      <c r="J601" s="206"/>
      <c r="K601" s="206"/>
      <c r="L601" s="212"/>
      <c r="M601" s="213"/>
      <c r="N601" s="214"/>
      <c r="O601" s="214"/>
      <c r="P601" s="214"/>
      <c r="Q601" s="214"/>
      <c r="R601" s="214"/>
      <c r="S601" s="214"/>
      <c r="T601" s="215"/>
      <c r="AT601" s="216" t="s">
        <v>272</v>
      </c>
      <c r="AU601" s="216" t="s">
        <v>73</v>
      </c>
      <c r="AV601" s="13" t="s">
        <v>73</v>
      </c>
      <c r="AW601" s="13" t="s">
        <v>30</v>
      </c>
      <c r="AX601" s="13" t="s">
        <v>64</v>
      </c>
      <c r="AY601" s="216" t="s">
        <v>263</v>
      </c>
    </row>
    <row r="602" spans="1:65" s="16" customFormat="1">
      <c r="B602" s="248"/>
      <c r="C602" s="249"/>
      <c r="D602" s="207" t="s">
        <v>272</v>
      </c>
      <c r="E602" s="250" t="s">
        <v>1</v>
      </c>
      <c r="F602" s="251" t="s">
        <v>964</v>
      </c>
      <c r="G602" s="249"/>
      <c r="H602" s="250" t="s">
        <v>1</v>
      </c>
      <c r="I602" s="252"/>
      <c r="J602" s="249"/>
      <c r="K602" s="249"/>
      <c r="L602" s="253"/>
      <c r="M602" s="254"/>
      <c r="N602" s="255"/>
      <c r="O602" s="255"/>
      <c r="P602" s="255"/>
      <c r="Q602" s="255"/>
      <c r="R602" s="255"/>
      <c r="S602" s="255"/>
      <c r="T602" s="256"/>
      <c r="AT602" s="257" t="s">
        <v>272</v>
      </c>
      <c r="AU602" s="257" t="s">
        <v>73</v>
      </c>
      <c r="AV602" s="16" t="s">
        <v>71</v>
      </c>
      <c r="AW602" s="16" t="s">
        <v>30</v>
      </c>
      <c r="AX602" s="16" t="s">
        <v>64</v>
      </c>
      <c r="AY602" s="257" t="s">
        <v>263</v>
      </c>
    </row>
    <row r="603" spans="1:65" s="13" customFormat="1">
      <c r="B603" s="205"/>
      <c r="C603" s="206"/>
      <c r="D603" s="207" t="s">
        <v>272</v>
      </c>
      <c r="E603" s="208" t="s">
        <v>1</v>
      </c>
      <c r="F603" s="209" t="s">
        <v>965</v>
      </c>
      <c r="G603" s="206"/>
      <c r="H603" s="210">
        <v>8.4960000000000004</v>
      </c>
      <c r="I603" s="211"/>
      <c r="J603" s="206"/>
      <c r="K603" s="206"/>
      <c r="L603" s="212"/>
      <c r="M603" s="213"/>
      <c r="N603" s="214"/>
      <c r="O603" s="214"/>
      <c r="P603" s="214"/>
      <c r="Q603" s="214"/>
      <c r="R603" s="214"/>
      <c r="S603" s="214"/>
      <c r="T603" s="215"/>
      <c r="AT603" s="216" t="s">
        <v>272</v>
      </c>
      <c r="AU603" s="216" t="s">
        <v>73</v>
      </c>
      <c r="AV603" s="13" t="s">
        <v>73</v>
      </c>
      <c r="AW603" s="13" t="s">
        <v>30</v>
      </c>
      <c r="AX603" s="13" t="s">
        <v>64</v>
      </c>
      <c r="AY603" s="216" t="s">
        <v>263</v>
      </c>
    </row>
    <row r="604" spans="1:65" s="16" customFormat="1">
      <c r="B604" s="248"/>
      <c r="C604" s="249"/>
      <c r="D604" s="207" t="s">
        <v>272</v>
      </c>
      <c r="E604" s="250" t="s">
        <v>1</v>
      </c>
      <c r="F604" s="251" t="s">
        <v>966</v>
      </c>
      <c r="G604" s="249"/>
      <c r="H604" s="250" t="s">
        <v>1</v>
      </c>
      <c r="I604" s="252"/>
      <c r="J604" s="249"/>
      <c r="K604" s="249"/>
      <c r="L604" s="253"/>
      <c r="M604" s="254"/>
      <c r="N604" s="255"/>
      <c r="O604" s="255"/>
      <c r="P604" s="255"/>
      <c r="Q604" s="255"/>
      <c r="R604" s="255"/>
      <c r="S604" s="255"/>
      <c r="T604" s="256"/>
      <c r="AT604" s="257" t="s">
        <v>272</v>
      </c>
      <c r="AU604" s="257" t="s">
        <v>73</v>
      </c>
      <c r="AV604" s="16" t="s">
        <v>71</v>
      </c>
      <c r="AW604" s="16" t="s">
        <v>30</v>
      </c>
      <c r="AX604" s="16" t="s">
        <v>64</v>
      </c>
      <c r="AY604" s="257" t="s">
        <v>263</v>
      </c>
    </row>
    <row r="605" spans="1:65" s="13" customFormat="1">
      <c r="B605" s="205"/>
      <c r="C605" s="206"/>
      <c r="D605" s="207" t="s">
        <v>272</v>
      </c>
      <c r="E605" s="208" t="s">
        <v>1</v>
      </c>
      <c r="F605" s="209" t="s">
        <v>967</v>
      </c>
      <c r="G605" s="206"/>
      <c r="H605" s="210">
        <v>10.62</v>
      </c>
      <c r="I605" s="211"/>
      <c r="J605" s="206"/>
      <c r="K605" s="206"/>
      <c r="L605" s="212"/>
      <c r="M605" s="213"/>
      <c r="N605" s="214"/>
      <c r="O605" s="214"/>
      <c r="P605" s="214"/>
      <c r="Q605" s="214"/>
      <c r="R605" s="214"/>
      <c r="S605" s="214"/>
      <c r="T605" s="215"/>
      <c r="AT605" s="216" t="s">
        <v>272</v>
      </c>
      <c r="AU605" s="216" t="s">
        <v>73</v>
      </c>
      <c r="AV605" s="13" t="s">
        <v>73</v>
      </c>
      <c r="AW605" s="13" t="s">
        <v>30</v>
      </c>
      <c r="AX605" s="13" t="s">
        <v>64</v>
      </c>
      <c r="AY605" s="216" t="s">
        <v>263</v>
      </c>
    </row>
    <row r="606" spans="1:65" s="16" customFormat="1">
      <c r="B606" s="248"/>
      <c r="C606" s="249"/>
      <c r="D606" s="207" t="s">
        <v>272</v>
      </c>
      <c r="E606" s="250" t="s">
        <v>1</v>
      </c>
      <c r="F606" s="251" t="s">
        <v>968</v>
      </c>
      <c r="G606" s="249"/>
      <c r="H606" s="250" t="s">
        <v>1</v>
      </c>
      <c r="I606" s="252"/>
      <c r="J606" s="249"/>
      <c r="K606" s="249"/>
      <c r="L606" s="253"/>
      <c r="M606" s="254"/>
      <c r="N606" s="255"/>
      <c r="O606" s="255"/>
      <c r="P606" s="255"/>
      <c r="Q606" s="255"/>
      <c r="R606" s="255"/>
      <c r="S606" s="255"/>
      <c r="T606" s="256"/>
      <c r="AT606" s="257" t="s">
        <v>272</v>
      </c>
      <c r="AU606" s="257" t="s">
        <v>73</v>
      </c>
      <c r="AV606" s="16" t="s">
        <v>71</v>
      </c>
      <c r="AW606" s="16" t="s">
        <v>30</v>
      </c>
      <c r="AX606" s="16" t="s">
        <v>64</v>
      </c>
      <c r="AY606" s="257" t="s">
        <v>263</v>
      </c>
    </row>
    <row r="607" spans="1:65" s="13" customFormat="1">
      <c r="B607" s="205"/>
      <c r="C607" s="206"/>
      <c r="D607" s="207" t="s">
        <v>272</v>
      </c>
      <c r="E607" s="208" t="s">
        <v>1</v>
      </c>
      <c r="F607" s="209" t="s">
        <v>969</v>
      </c>
      <c r="G607" s="206"/>
      <c r="H607" s="210">
        <v>16.091999999999999</v>
      </c>
      <c r="I607" s="211"/>
      <c r="J607" s="206"/>
      <c r="K607" s="206"/>
      <c r="L607" s="212"/>
      <c r="M607" s="213"/>
      <c r="N607" s="214"/>
      <c r="O607" s="214"/>
      <c r="P607" s="214"/>
      <c r="Q607" s="214"/>
      <c r="R607" s="214"/>
      <c r="S607" s="214"/>
      <c r="T607" s="215"/>
      <c r="AT607" s="216" t="s">
        <v>272</v>
      </c>
      <c r="AU607" s="216" t="s">
        <v>73</v>
      </c>
      <c r="AV607" s="13" t="s">
        <v>73</v>
      </c>
      <c r="AW607" s="13" t="s">
        <v>30</v>
      </c>
      <c r="AX607" s="13" t="s">
        <v>64</v>
      </c>
      <c r="AY607" s="216" t="s">
        <v>263</v>
      </c>
    </row>
    <row r="608" spans="1:65" s="16" customFormat="1">
      <c r="B608" s="248"/>
      <c r="C608" s="249"/>
      <c r="D608" s="207" t="s">
        <v>272</v>
      </c>
      <c r="E608" s="250" t="s">
        <v>1</v>
      </c>
      <c r="F608" s="251" t="s">
        <v>970</v>
      </c>
      <c r="G608" s="249"/>
      <c r="H608" s="250" t="s">
        <v>1</v>
      </c>
      <c r="I608" s="252"/>
      <c r="J608" s="249"/>
      <c r="K608" s="249"/>
      <c r="L608" s="253"/>
      <c r="M608" s="254"/>
      <c r="N608" s="255"/>
      <c r="O608" s="255"/>
      <c r="P608" s="255"/>
      <c r="Q608" s="255"/>
      <c r="R608" s="255"/>
      <c r="S608" s="255"/>
      <c r="T608" s="256"/>
      <c r="AT608" s="257" t="s">
        <v>272</v>
      </c>
      <c r="AU608" s="257" t="s">
        <v>73</v>
      </c>
      <c r="AV608" s="16" t="s">
        <v>71</v>
      </c>
      <c r="AW608" s="16" t="s">
        <v>30</v>
      </c>
      <c r="AX608" s="16" t="s">
        <v>64</v>
      </c>
      <c r="AY608" s="257" t="s">
        <v>263</v>
      </c>
    </row>
    <row r="609" spans="1:65" s="13" customFormat="1">
      <c r="B609" s="205"/>
      <c r="C609" s="206"/>
      <c r="D609" s="207" t="s">
        <v>272</v>
      </c>
      <c r="E609" s="208" t="s">
        <v>1</v>
      </c>
      <c r="F609" s="209" t="s">
        <v>971</v>
      </c>
      <c r="G609" s="206"/>
      <c r="H609" s="210">
        <v>17.399999999999999</v>
      </c>
      <c r="I609" s="211"/>
      <c r="J609" s="206"/>
      <c r="K609" s="206"/>
      <c r="L609" s="212"/>
      <c r="M609" s="213"/>
      <c r="N609" s="214"/>
      <c r="O609" s="214"/>
      <c r="P609" s="214"/>
      <c r="Q609" s="214"/>
      <c r="R609" s="214"/>
      <c r="S609" s="214"/>
      <c r="T609" s="215"/>
      <c r="AT609" s="216" t="s">
        <v>272</v>
      </c>
      <c r="AU609" s="216" t="s">
        <v>73</v>
      </c>
      <c r="AV609" s="13" t="s">
        <v>73</v>
      </c>
      <c r="AW609" s="13" t="s">
        <v>30</v>
      </c>
      <c r="AX609" s="13" t="s">
        <v>64</v>
      </c>
      <c r="AY609" s="216" t="s">
        <v>263</v>
      </c>
    </row>
    <row r="610" spans="1:65" s="16" customFormat="1">
      <c r="B610" s="248"/>
      <c r="C610" s="249"/>
      <c r="D610" s="207" t="s">
        <v>272</v>
      </c>
      <c r="E610" s="250" t="s">
        <v>1</v>
      </c>
      <c r="F610" s="251" t="s">
        <v>972</v>
      </c>
      <c r="G610" s="249"/>
      <c r="H610" s="250" t="s">
        <v>1</v>
      </c>
      <c r="I610" s="252"/>
      <c r="J610" s="249"/>
      <c r="K610" s="249"/>
      <c r="L610" s="253"/>
      <c r="M610" s="254"/>
      <c r="N610" s="255"/>
      <c r="O610" s="255"/>
      <c r="P610" s="255"/>
      <c r="Q610" s="255"/>
      <c r="R610" s="255"/>
      <c r="S610" s="255"/>
      <c r="T610" s="256"/>
      <c r="AT610" s="257" t="s">
        <v>272</v>
      </c>
      <c r="AU610" s="257" t="s">
        <v>73</v>
      </c>
      <c r="AV610" s="16" t="s">
        <v>71</v>
      </c>
      <c r="AW610" s="16" t="s">
        <v>30</v>
      </c>
      <c r="AX610" s="16" t="s">
        <v>64</v>
      </c>
      <c r="AY610" s="257" t="s">
        <v>263</v>
      </c>
    </row>
    <row r="611" spans="1:65" s="13" customFormat="1">
      <c r="B611" s="205"/>
      <c r="C611" s="206"/>
      <c r="D611" s="207" t="s">
        <v>272</v>
      </c>
      <c r="E611" s="208" t="s">
        <v>1</v>
      </c>
      <c r="F611" s="209" t="s">
        <v>973</v>
      </c>
      <c r="G611" s="206"/>
      <c r="H611" s="210">
        <v>4.8959999999999999</v>
      </c>
      <c r="I611" s="211"/>
      <c r="J611" s="206"/>
      <c r="K611" s="206"/>
      <c r="L611" s="212"/>
      <c r="M611" s="213"/>
      <c r="N611" s="214"/>
      <c r="O611" s="214"/>
      <c r="P611" s="214"/>
      <c r="Q611" s="214"/>
      <c r="R611" s="214"/>
      <c r="S611" s="214"/>
      <c r="T611" s="215"/>
      <c r="AT611" s="216" t="s">
        <v>272</v>
      </c>
      <c r="AU611" s="216" t="s">
        <v>73</v>
      </c>
      <c r="AV611" s="13" t="s">
        <v>73</v>
      </c>
      <c r="AW611" s="13" t="s">
        <v>30</v>
      </c>
      <c r="AX611" s="13" t="s">
        <v>64</v>
      </c>
      <c r="AY611" s="216" t="s">
        <v>263</v>
      </c>
    </row>
    <row r="612" spans="1:65" s="16" customFormat="1">
      <c r="B612" s="248"/>
      <c r="C612" s="249"/>
      <c r="D612" s="207" t="s">
        <v>272</v>
      </c>
      <c r="E612" s="250" t="s">
        <v>1</v>
      </c>
      <c r="F612" s="251" t="s">
        <v>974</v>
      </c>
      <c r="G612" s="249"/>
      <c r="H612" s="250" t="s">
        <v>1</v>
      </c>
      <c r="I612" s="252"/>
      <c r="J612" s="249"/>
      <c r="K612" s="249"/>
      <c r="L612" s="253"/>
      <c r="M612" s="254"/>
      <c r="N612" s="255"/>
      <c r="O612" s="255"/>
      <c r="P612" s="255"/>
      <c r="Q612" s="255"/>
      <c r="R612" s="255"/>
      <c r="S612" s="255"/>
      <c r="T612" s="256"/>
      <c r="AT612" s="257" t="s">
        <v>272</v>
      </c>
      <c r="AU612" s="257" t="s">
        <v>73</v>
      </c>
      <c r="AV612" s="16" t="s">
        <v>71</v>
      </c>
      <c r="AW612" s="16" t="s">
        <v>30</v>
      </c>
      <c r="AX612" s="16" t="s">
        <v>64</v>
      </c>
      <c r="AY612" s="257" t="s">
        <v>263</v>
      </c>
    </row>
    <row r="613" spans="1:65" s="13" customFormat="1">
      <c r="B613" s="205"/>
      <c r="C613" s="206"/>
      <c r="D613" s="207" t="s">
        <v>272</v>
      </c>
      <c r="E613" s="208" t="s">
        <v>1</v>
      </c>
      <c r="F613" s="209" t="s">
        <v>975</v>
      </c>
      <c r="G613" s="206"/>
      <c r="H613" s="210">
        <v>26.32</v>
      </c>
      <c r="I613" s="211"/>
      <c r="J613" s="206"/>
      <c r="K613" s="206"/>
      <c r="L613" s="212"/>
      <c r="M613" s="213"/>
      <c r="N613" s="214"/>
      <c r="O613" s="214"/>
      <c r="P613" s="214"/>
      <c r="Q613" s="214"/>
      <c r="R613" s="214"/>
      <c r="S613" s="214"/>
      <c r="T613" s="215"/>
      <c r="AT613" s="216" t="s">
        <v>272</v>
      </c>
      <c r="AU613" s="216" t="s">
        <v>73</v>
      </c>
      <c r="AV613" s="13" t="s">
        <v>73</v>
      </c>
      <c r="AW613" s="13" t="s">
        <v>30</v>
      </c>
      <c r="AX613" s="13" t="s">
        <v>64</v>
      </c>
      <c r="AY613" s="216" t="s">
        <v>263</v>
      </c>
    </row>
    <row r="614" spans="1:65" s="15" customFormat="1">
      <c r="B614" s="228"/>
      <c r="C614" s="229"/>
      <c r="D614" s="207" t="s">
        <v>272</v>
      </c>
      <c r="E614" s="230" t="s">
        <v>1</v>
      </c>
      <c r="F614" s="231" t="s">
        <v>280</v>
      </c>
      <c r="G614" s="229"/>
      <c r="H614" s="232">
        <v>101.78399999999999</v>
      </c>
      <c r="I614" s="233"/>
      <c r="J614" s="229"/>
      <c r="K614" s="229"/>
      <c r="L614" s="234"/>
      <c r="M614" s="235"/>
      <c r="N614" s="236"/>
      <c r="O614" s="236"/>
      <c r="P614" s="236"/>
      <c r="Q614" s="236"/>
      <c r="R614" s="236"/>
      <c r="S614" s="236"/>
      <c r="T614" s="237"/>
      <c r="AT614" s="238" t="s">
        <v>272</v>
      </c>
      <c r="AU614" s="238" t="s">
        <v>73</v>
      </c>
      <c r="AV614" s="15" t="s">
        <v>270</v>
      </c>
      <c r="AW614" s="15" t="s">
        <v>30</v>
      </c>
      <c r="AX614" s="15" t="s">
        <v>71</v>
      </c>
      <c r="AY614" s="238" t="s">
        <v>263</v>
      </c>
    </row>
    <row r="615" spans="1:65" s="2" customFormat="1" ht="16.5" customHeight="1">
      <c r="A615" s="35"/>
      <c r="B615" s="36"/>
      <c r="C615" s="191" t="s">
        <v>976</v>
      </c>
      <c r="D615" s="191" t="s">
        <v>266</v>
      </c>
      <c r="E615" s="192" t="s">
        <v>977</v>
      </c>
      <c r="F615" s="193" t="s">
        <v>978</v>
      </c>
      <c r="G615" s="194" t="s">
        <v>269</v>
      </c>
      <c r="H615" s="195">
        <v>101.78400000000001</v>
      </c>
      <c r="I615" s="196"/>
      <c r="J615" s="197">
        <f>ROUND(I615*H615,2)</f>
        <v>0</v>
      </c>
      <c r="K615" s="198"/>
      <c r="L615" s="40"/>
      <c r="M615" s="199" t="s">
        <v>1</v>
      </c>
      <c r="N615" s="200" t="s">
        <v>38</v>
      </c>
      <c r="O615" s="72"/>
      <c r="P615" s="201">
        <f>O615*H615</f>
        <v>0</v>
      </c>
      <c r="Q615" s="201">
        <v>0</v>
      </c>
      <c r="R615" s="201">
        <f>Q615*H615</f>
        <v>0</v>
      </c>
      <c r="S615" s="201">
        <v>0</v>
      </c>
      <c r="T615" s="202">
        <f>S615*H615</f>
        <v>0</v>
      </c>
      <c r="U615" s="35"/>
      <c r="V615" s="35"/>
      <c r="W615" s="35"/>
      <c r="X615" s="35"/>
      <c r="Y615" s="35"/>
      <c r="Z615" s="35"/>
      <c r="AA615" s="35"/>
      <c r="AB615" s="35"/>
      <c r="AC615" s="35"/>
      <c r="AD615" s="35"/>
      <c r="AE615" s="35"/>
      <c r="AR615" s="203" t="s">
        <v>270</v>
      </c>
      <c r="AT615" s="203" t="s">
        <v>266</v>
      </c>
      <c r="AU615" s="203" t="s">
        <v>73</v>
      </c>
      <c r="AY615" s="18" t="s">
        <v>263</v>
      </c>
      <c r="BE615" s="204">
        <f>IF(N615="základní",J615,0)</f>
        <v>0</v>
      </c>
      <c r="BF615" s="204">
        <f>IF(N615="snížená",J615,0)</f>
        <v>0</v>
      </c>
      <c r="BG615" s="204">
        <f>IF(N615="zákl. přenesená",J615,0)</f>
        <v>0</v>
      </c>
      <c r="BH615" s="204">
        <f>IF(N615="sníž. přenesená",J615,0)</f>
        <v>0</v>
      </c>
      <c r="BI615" s="204">
        <f>IF(N615="nulová",J615,0)</f>
        <v>0</v>
      </c>
      <c r="BJ615" s="18" t="s">
        <v>71</v>
      </c>
      <c r="BK615" s="204">
        <f>ROUND(I615*H615,2)</f>
        <v>0</v>
      </c>
      <c r="BL615" s="18" t="s">
        <v>270</v>
      </c>
      <c r="BM615" s="203" t="s">
        <v>979</v>
      </c>
    </row>
    <row r="616" spans="1:65" s="2" customFormat="1" ht="24.2" customHeight="1">
      <c r="A616" s="35"/>
      <c r="B616" s="36"/>
      <c r="C616" s="191" t="s">
        <v>708</v>
      </c>
      <c r="D616" s="191" t="s">
        <v>266</v>
      </c>
      <c r="E616" s="192" t="s">
        <v>980</v>
      </c>
      <c r="F616" s="193" t="s">
        <v>981</v>
      </c>
      <c r="G616" s="194" t="s">
        <v>307</v>
      </c>
      <c r="H616" s="195">
        <v>7.9909999999999997</v>
      </c>
      <c r="I616" s="196"/>
      <c r="J616" s="197">
        <f>ROUND(I616*H616,2)</f>
        <v>0</v>
      </c>
      <c r="K616" s="198"/>
      <c r="L616" s="40"/>
      <c r="M616" s="199" t="s">
        <v>1</v>
      </c>
      <c r="N616" s="200" t="s">
        <v>38</v>
      </c>
      <c r="O616" s="72"/>
      <c r="P616" s="201">
        <f>O616*H616</f>
        <v>0</v>
      </c>
      <c r="Q616" s="201">
        <v>0</v>
      </c>
      <c r="R616" s="201">
        <f>Q616*H616</f>
        <v>0</v>
      </c>
      <c r="S616" s="201">
        <v>0</v>
      </c>
      <c r="T616" s="202">
        <f>S616*H616</f>
        <v>0</v>
      </c>
      <c r="U616" s="35"/>
      <c r="V616" s="35"/>
      <c r="W616" s="35"/>
      <c r="X616" s="35"/>
      <c r="Y616" s="35"/>
      <c r="Z616" s="35"/>
      <c r="AA616" s="35"/>
      <c r="AB616" s="35"/>
      <c r="AC616" s="35"/>
      <c r="AD616" s="35"/>
      <c r="AE616" s="35"/>
      <c r="AR616" s="203" t="s">
        <v>270</v>
      </c>
      <c r="AT616" s="203" t="s">
        <v>266</v>
      </c>
      <c r="AU616" s="203" t="s">
        <v>73</v>
      </c>
      <c r="AY616" s="18" t="s">
        <v>263</v>
      </c>
      <c r="BE616" s="204">
        <f>IF(N616="základní",J616,0)</f>
        <v>0</v>
      </c>
      <c r="BF616" s="204">
        <f>IF(N616="snížená",J616,0)</f>
        <v>0</v>
      </c>
      <c r="BG616" s="204">
        <f>IF(N616="zákl. přenesená",J616,0)</f>
        <v>0</v>
      </c>
      <c r="BH616" s="204">
        <f>IF(N616="sníž. přenesená",J616,0)</f>
        <v>0</v>
      </c>
      <c r="BI616" s="204">
        <f>IF(N616="nulová",J616,0)</f>
        <v>0</v>
      </c>
      <c r="BJ616" s="18" t="s">
        <v>71</v>
      </c>
      <c r="BK616" s="204">
        <f>ROUND(I616*H616,2)</f>
        <v>0</v>
      </c>
      <c r="BL616" s="18" t="s">
        <v>270</v>
      </c>
      <c r="BM616" s="203" t="s">
        <v>982</v>
      </c>
    </row>
    <row r="617" spans="1:65" s="16" customFormat="1">
      <c r="B617" s="248"/>
      <c r="C617" s="249"/>
      <c r="D617" s="207" t="s">
        <v>272</v>
      </c>
      <c r="E617" s="250" t="s">
        <v>1</v>
      </c>
      <c r="F617" s="251" t="s">
        <v>983</v>
      </c>
      <c r="G617" s="249"/>
      <c r="H617" s="250" t="s">
        <v>1</v>
      </c>
      <c r="I617" s="252"/>
      <c r="J617" s="249"/>
      <c r="K617" s="249"/>
      <c r="L617" s="253"/>
      <c r="M617" s="254"/>
      <c r="N617" s="255"/>
      <c r="O617" s="255"/>
      <c r="P617" s="255"/>
      <c r="Q617" s="255"/>
      <c r="R617" s="255"/>
      <c r="S617" s="255"/>
      <c r="T617" s="256"/>
      <c r="AT617" s="257" t="s">
        <v>272</v>
      </c>
      <c r="AU617" s="257" t="s">
        <v>73</v>
      </c>
      <c r="AV617" s="16" t="s">
        <v>71</v>
      </c>
      <c r="AW617" s="16" t="s">
        <v>30</v>
      </c>
      <c r="AX617" s="16" t="s">
        <v>64</v>
      </c>
      <c r="AY617" s="257" t="s">
        <v>263</v>
      </c>
    </row>
    <row r="618" spans="1:65" s="13" customFormat="1">
      <c r="B618" s="205"/>
      <c r="C618" s="206"/>
      <c r="D618" s="207" t="s">
        <v>272</v>
      </c>
      <c r="E618" s="208" t="s">
        <v>1</v>
      </c>
      <c r="F618" s="209" t="s">
        <v>984</v>
      </c>
      <c r="G618" s="206"/>
      <c r="H618" s="210">
        <v>4.7759999999999998</v>
      </c>
      <c r="I618" s="211"/>
      <c r="J618" s="206"/>
      <c r="K618" s="206"/>
      <c r="L618" s="212"/>
      <c r="M618" s="213"/>
      <c r="N618" s="214"/>
      <c r="O618" s="214"/>
      <c r="P618" s="214"/>
      <c r="Q618" s="214"/>
      <c r="R618" s="214"/>
      <c r="S618" s="214"/>
      <c r="T618" s="215"/>
      <c r="AT618" s="216" t="s">
        <v>272</v>
      </c>
      <c r="AU618" s="216" t="s">
        <v>73</v>
      </c>
      <c r="AV618" s="13" t="s">
        <v>73</v>
      </c>
      <c r="AW618" s="13" t="s">
        <v>30</v>
      </c>
      <c r="AX618" s="13" t="s">
        <v>64</v>
      </c>
      <c r="AY618" s="216" t="s">
        <v>263</v>
      </c>
    </row>
    <row r="619" spans="1:65" s="16" customFormat="1">
      <c r="B619" s="248"/>
      <c r="C619" s="249"/>
      <c r="D619" s="207" t="s">
        <v>272</v>
      </c>
      <c r="E619" s="250" t="s">
        <v>1</v>
      </c>
      <c r="F619" s="251" t="s">
        <v>985</v>
      </c>
      <c r="G619" s="249"/>
      <c r="H619" s="250" t="s">
        <v>1</v>
      </c>
      <c r="I619" s="252"/>
      <c r="J619" s="249"/>
      <c r="K619" s="249"/>
      <c r="L619" s="253"/>
      <c r="M619" s="254"/>
      <c r="N619" s="255"/>
      <c r="O619" s="255"/>
      <c r="P619" s="255"/>
      <c r="Q619" s="255"/>
      <c r="R619" s="255"/>
      <c r="S619" s="255"/>
      <c r="T619" s="256"/>
      <c r="AT619" s="257" t="s">
        <v>272</v>
      </c>
      <c r="AU619" s="257" t="s">
        <v>73</v>
      </c>
      <c r="AV619" s="16" t="s">
        <v>71</v>
      </c>
      <c r="AW619" s="16" t="s">
        <v>30</v>
      </c>
      <c r="AX619" s="16" t="s">
        <v>64</v>
      </c>
      <c r="AY619" s="257" t="s">
        <v>263</v>
      </c>
    </row>
    <row r="620" spans="1:65" s="13" customFormat="1">
      <c r="B620" s="205"/>
      <c r="C620" s="206"/>
      <c r="D620" s="207" t="s">
        <v>272</v>
      </c>
      <c r="E620" s="208" t="s">
        <v>1</v>
      </c>
      <c r="F620" s="209" t="s">
        <v>986</v>
      </c>
      <c r="G620" s="206"/>
      <c r="H620" s="210">
        <v>2.9359999999999999</v>
      </c>
      <c r="I620" s="211"/>
      <c r="J620" s="206"/>
      <c r="K620" s="206"/>
      <c r="L620" s="212"/>
      <c r="M620" s="213"/>
      <c r="N620" s="214"/>
      <c r="O620" s="214"/>
      <c r="P620" s="214"/>
      <c r="Q620" s="214"/>
      <c r="R620" s="214"/>
      <c r="S620" s="214"/>
      <c r="T620" s="215"/>
      <c r="AT620" s="216" t="s">
        <v>272</v>
      </c>
      <c r="AU620" s="216" t="s">
        <v>73</v>
      </c>
      <c r="AV620" s="13" t="s">
        <v>73</v>
      </c>
      <c r="AW620" s="13" t="s">
        <v>30</v>
      </c>
      <c r="AX620" s="13" t="s">
        <v>64</v>
      </c>
      <c r="AY620" s="216" t="s">
        <v>263</v>
      </c>
    </row>
    <row r="621" spans="1:65" s="16" customFormat="1">
      <c r="B621" s="248"/>
      <c r="C621" s="249"/>
      <c r="D621" s="207" t="s">
        <v>272</v>
      </c>
      <c r="E621" s="250" t="s">
        <v>1</v>
      </c>
      <c r="F621" s="251" t="s">
        <v>987</v>
      </c>
      <c r="G621" s="249"/>
      <c r="H621" s="250" t="s">
        <v>1</v>
      </c>
      <c r="I621" s="252"/>
      <c r="J621" s="249"/>
      <c r="K621" s="249"/>
      <c r="L621" s="253"/>
      <c r="M621" s="254"/>
      <c r="N621" s="255"/>
      <c r="O621" s="255"/>
      <c r="P621" s="255"/>
      <c r="Q621" s="255"/>
      <c r="R621" s="255"/>
      <c r="S621" s="255"/>
      <c r="T621" s="256"/>
      <c r="AT621" s="257" t="s">
        <v>272</v>
      </c>
      <c r="AU621" s="257" t="s">
        <v>73</v>
      </c>
      <c r="AV621" s="16" t="s">
        <v>71</v>
      </c>
      <c r="AW621" s="16" t="s">
        <v>30</v>
      </c>
      <c r="AX621" s="16" t="s">
        <v>64</v>
      </c>
      <c r="AY621" s="257" t="s">
        <v>263</v>
      </c>
    </row>
    <row r="622" spans="1:65" s="13" customFormat="1">
      <c r="B622" s="205"/>
      <c r="C622" s="206"/>
      <c r="D622" s="207" t="s">
        <v>272</v>
      </c>
      <c r="E622" s="208" t="s">
        <v>1</v>
      </c>
      <c r="F622" s="209" t="s">
        <v>988</v>
      </c>
      <c r="G622" s="206"/>
      <c r="H622" s="210">
        <v>0.27900000000000003</v>
      </c>
      <c r="I622" s="211"/>
      <c r="J622" s="206"/>
      <c r="K622" s="206"/>
      <c r="L622" s="212"/>
      <c r="M622" s="213"/>
      <c r="N622" s="214"/>
      <c r="O622" s="214"/>
      <c r="P622" s="214"/>
      <c r="Q622" s="214"/>
      <c r="R622" s="214"/>
      <c r="S622" s="214"/>
      <c r="T622" s="215"/>
      <c r="AT622" s="216" t="s">
        <v>272</v>
      </c>
      <c r="AU622" s="216" t="s">
        <v>73</v>
      </c>
      <c r="AV622" s="13" t="s">
        <v>73</v>
      </c>
      <c r="AW622" s="13" t="s">
        <v>30</v>
      </c>
      <c r="AX622" s="13" t="s">
        <v>64</v>
      </c>
      <c r="AY622" s="216" t="s">
        <v>263</v>
      </c>
    </row>
    <row r="623" spans="1:65" s="15" customFormat="1">
      <c r="B623" s="228"/>
      <c r="C623" s="229"/>
      <c r="D623" s="207" t="s">
        <v>272</v>
      </c>
      <c r="E623" s="230" t="s">
        <v>1</v>
      </c>
      <c r="F623" s="231" t="s">
        <v>280</v>
      </c>
      <c r="G623" s="229"/>
      <c r="H623" s="232">
        <v>7.9909999999999997</v>
      </c>
      <c r="I623" s="233"/>
      <c r="J623" s="229"/>
      <c r="K623" s="229"/>
      <c r="L623" s="234"/>
      <c r="M623" s="235"/>
      <c r="N623" s="236"/>
      <c r="O623" s="236"/>
      <c r="P623" s="236"/>
      <c r="Q623" s="236"/>
      <c r="R623" s="236"/>
      <c r="S623" s="236"/>
      <c r="T623" s="237"/>
      <c r="AT623" s="238" t="s">
        <v>272</v>
      </c>
      <c r="AU623" s="238" t="s">
        <v>73</v>
      </c>
      <c r="AV623" s="15" t="s">
        <v>270</v>
      </c>
      <c r="AW623" s="15" t="s">
        <v>30</v>
      </c>
      <c r="AX623" s="15" t="s">
        <v>71</v>
      </c>
      <c r="AY623" s="238" t="s">
        <v>263</v>
      </c>
    </row>
    <row r="624" spans="1:65" s="2" customFormat="1" ht="21.75" customHeight="1">
      <c r="A624" s="35"/>
      <c r="B624" s="36"/>
      <c r="C624" s="261" t="s">
        <v>989</v>
      </c>
      <c r="D624" s="261" t="s">
        <v>401</v>
      </c>
      <c r="E624" s="262" t="s">
        <v>990</v>
      </c>
      <c r="F624" s="263" t="s">
        <v>991</v>
      </c>
      <c r="G624" s="264" t="s">
        <v>307</v>
      </c>
      <c r="H624" s="265">
        <v>4.7759999999999998</v>
      </c>
      <c r="I624" s="266"/>
      <c r="J624" s="267">
        <f>ROUND(I624*H624,2)</f>
        <v>0</v>
      </c>
      <c r="K624" s="268"/>
      <c r="L624" s="269"/>
      <c r="M624" s="270" t="s">
        <v>1</v>
      </c>
      <c r="N624" s="271" t="s">
        <v>38</v>
      </c>
      <c r="O624" s="72"/>
      <c r="P624" s="201">
        <f>O624*H624</f>
        <v>0</v>
      </c>
      <c r="Q624" s="201">
        <v>0</v>
      </c>
      <c r="R624" s="201">
        <f>Q624*H624</f>
        <v>0</v>
      </c>
      <c r="S624" s="201">
        <v>0</v>
      </c>
      <c r="T624" s="202">
        <f>S624*H624</f>
        <v>0</v>
      </c>
      <c r="U624" s="35"/>
      <c r="V624" s="35"/>
      <c r="W624" s="35"/>
      <c r="X624" s="35"/>
      <c r="Y624" s="35"/>
      <c r="Z624" s="35"/>
      <c r="AA624" s="35"/>
      <c r="AB624" s="35"/>
      <c r="AC624" s="35"/>
      <c r="AD624" s="35"/>
      <c r="AE624" s="35"/>
      <c r="AR624" s="203" t="s">
        <v>314</v>
      </c>
      <c r="AT624" s="203" t="s">
        <v>401</v>
      </c>
      <c r="AU624" s="203" t="s">
        <v>73</v>
      </c>
      <c r="AY624" s="18" t="s">
        <v>263</v>
      </c>
      <c r="BE624" s="204">
        <f>IF(N624="základní",J624,0)</f>
        <v>0</v>
      </c>
      <c r="BF624" s="204">
        <f>IF(N624="snížená",J624,0)</f>
        <v>0</v>
      </c>
      <c r="BG624" s="204">
        <f>IF(N624="zákl. přenesená",J624,0)</f>
        <v>0</v>
      </c>
      <c r="BH624" s="204">
        <f>IF(N624="sníž. přenesená",J624,0)</f>
        <v>0</v>
      </c>
      <c r="BI624" s="204">
        <f>IF(N624="nulová",J624,0)</f>
        <v>0</v>
      </c>
      <c r="BJ624" s="18" t="s">
        <v>71</v>
      </c>
      <c r="BK624" s="204">
        <f>ROUND(I624*H624,2)</f>
        <v>0</v>
      </c>
      <c r="BL624" s="18" t="s">
        <v>270</v>
      </c>
      <c r="BM624" s="203" t="s">
        <v>992</v>
      </c>
    </row>
    <row r="625" spans="1:65" s="16" customFormat="1">
      <c r="B625" s="248"/>
      <c r="C625" s="249"/>
      <c r="D625" s="207" t="s">
        <v>272</v>
      </c>
      <c r="E625" s="250" t="s">
        <v>1</v>
      </c>
      <c r="F625" s="251" t="s">
        <v>993</v>
      </c>
      <c r="G625" s="249"/>
      <c r="H625" s="250" t="s">
        <v>1</v>
      </c>
      <c r="I625" s="252"/>
      <c r="J625" s="249"/>
      <c r="K625" s="249"/>
      <c r="L625" s="253"/>
      <c r="M625" s="254"/>
      <c r="N625" s="255"/>
      <c r="O625" s="255"/>
      <c r="P625" s="255"/>
      <c r="Q625" s="255"/>
      <c r="R625" s="255"/>
      <c r="S625" s="255"/>
      <c r="T625" s="256"/>
      <c r="AT625" s="257" t="s">
        <v>272</v>
      </c>
      <c r="AU625" s="257" t="s">
        <v>73</v>
      </c>
      <c r="AV625" s="16" t="s">
        <v>71</v>
      </c>
      <c r="AW625" s="16" t="s">
        <v>30</v>
      </c>
      <c r="AX625" s="16" t="s">
        <v>64</v>
      </c>
      <c r="AY625" s="257" t="s">
        <v>263</v>
      </c>
    </row>
    <row r="626" spans="1:65" s="13" customFormat="1">
      <c r="B626" s="205"/>
      <c r="C626" s="206"/>
      <c r="D626" s="207" t="s">
        <v>272</v>
      </c>
      <c r="E626" s="208" t="s">
        <v>1</v>
      </c>
      <c r="F626" s="209" t="s">
        <v>984</v>
      </c>
      <c r="G626" s="206"/>
      <c r="H626" s="210">
        <v>4.7759999999999998</v>
      </c>
      <c r="I626" s="211"/>
      <c r="J626" s="206"/>
      <c r="K626" s="206"/>
      <c r="L626" s="212"/>
      <c r="M626" s="213"/>
      <c r="N626" s="214"/>
      <c r="O626" s="214"/>
      <c r="P626" s="214"/>
      <c r="Q626" s="214"/>
      <c r="R626" s="214"/>
      <c r="S626" s="214"/>
      <c r="T626" s="215"/>
      <c r="AT626" s="216" t="s">
        <v>272</v>
      </c>
      <c r="AU626" s="216" t="s">
        <v>73</v>
      </c>
      <c r="AV626" s="13" t="s">
        <v>73</v>
      </c>
      <c r="AW626" s="13" t="s">
        <v>30</v>
      </c>
      <c r="AX626" s="13" t="s">
        <v>64</v>
      </c>
      <c r="AY626" s="216" t="s">
        <v>263</v>
      </c>
    </row>
    <row r="627" spans="1:65" s="15" customFormat="1">
      <c r="B627" s="228"/>
      <c r="C627" s="229"/>
      <c r="D627" s="207" t="s">
        <v>272</v>
      </c>
      <c r="E627" s="230" t="s">
        <v>1</v>
      </c>
      <c r="F627" s="231" t="s">
        <v>280</v>
      </c>
      <c r="G627" s="229"/>
      <c r="H627" s="232">
        <v>4.7759999999999998</v>
      </c>
      <c r="I627" s="233"/>
      <c r="J627" s="229"/>
      <c r="K627" s="229"/>
      <c r="L627" s="234"/>
      <c r="M627" s="235"/>
      <c r="N627" s="236"/>
      <c r="O627" s="236"/>
      <c r="P627" s="236"/>
      <c r="Q627" s="236"/>
      <c r="R627" s="236"/>
      <c r="S627" s="236"/>
      <c r="T627" s="237"/>
      <c r="AT627" s="238" t="s">
        <v>272</v>
      </c>
      <c r="AU627" s="238" t="s">
        <v>73</v>
      </c>
      <c r="AV627" s="15" t="s">
        <v>270</v>
      </c>
      <c r="AW627" s="15" t="s">
        <v>30</v>
      </c>
      <c r="AX627" s="15" t="s">
        <v>71</v>
      </c>
      <c r="AY627" s="238" t="s">
        <v>263</v>
      </c>
    </row>
    <row r="628" spans="1:65" s="2" customFormat="1" ht="21.75" customHeight="1">
      <c r="A628" s="35"/>
      <c r="B628" s="36"/>
      <c r="C628" s="261" t="s">
        <v>720</v>
      </c>
      <c r="D628" s="261" t="s">
        <v>401</v>
      </c>
      <c r="E628" s="262" t="s">
        <v>994</v>
      </c>
      <c r="F628" s="263" t="s">
        <v>995</v>
      </c>
      <c r="G628" s="264" t="s">
        <v>307</v>
      </c>
      <c r="H628" s="265">
        <v>0.27900000000000003</v>
      </c>
      <c r="I628" s="266"/>
      <c r="J628" s="267">
        <f>ROUND(I628*H628,2)</f>
        <v>0</v>
      </c>
      <c r="K628" s="268"/>
      <c r="L628" s="269"/>
      <c r="M628" s="270" t="s">
        <v>1</v>
      </c>
      <c r="N628" s="271" t="s">
        <v>38</v>
      </c>
      <c r="O628" s="72"/>
      <c r="P628" s="201">
        <f>O628*H628</f>
        <v>0</v>
      </c>
      <c r="Q628" s="201">
        <v>0</v>
      </c>
      <c r="R628" s="201">
        <f>Q628*H628</f>
        <v>0</v>
      </c>
      <c r="S628" s="201">
        <v>0</v>
      </c>
      <c r="T628" s="202">
        <f>S628*H628</f>
        <v>0</v>
      </c>
      <c r="U628" s="35"/>
      <c r="V628" s="35"/>
      <c r="W628" s="35"/>
      <c r="X628" s="35"/>
      <c r="Y628" s="35"/>
      <c r="Z628" s="35"/>
      <c r="AA628" s="35"/>
      <c r="AB628" s="35"/>
      <c r="AC628" s="35"/>
      <c r="AD628" s="35"/>
      <c r="AE628" s="35"/>
      <c r="AR628" s="203" t="s">
        <v>314</v>
      </c>
      <c r="AT628" s="203" t="s">
        <v>401</v>
      </c>
      <c r="AU628" s="203" t="s">
        <v>73</v>
      </c>
      <c r="AY628" s="18" t="s">
        <v>263</v>
      </c>
      <c r="BE628" s="204">
        <f>IF(N628="základní",J628,0)</f>
        <v>0</v>
      </c>
      <c r="BF628" s="204">
        <f>IF(N628="snížená",J628,0)</f>
        <v>0</v>
      </c>
      <c r="BG628" s="204">
        <f>IF(N628="zákl. přenesená",J628,0)</f>
        <v>0</v>
      </c>
      <c r="BH628" s="204">
        <f>IF(N628="sníž. přenesená",J628,0)</f>
        <v>0</v>
      </c>
      <c r="BI628" s="204">
        <f>IF(N628="nulová",J628,0)</f>
        <v>0</v>
      </c>
      <c r="BJ628" s="18" t="s">
        <v>71</v>
      </c>
      <c r="BK628" s="204">
        <f>ROUND(I628*H628,2)</f>
        <v>0</v>
      </c>
      <c r="BL628" s="18" t="s">
        <v>270</v>
      </c>
      <c r="BM628" s="203" t="s">
        <v>996</v>
      </c>
    </row>
    <row r="629" spans="1:65" s="16" customFormat="1">
      <c r="B629" s="248"/>
      <c r="C629" s="249"/>
      <c r="D629" s="207" t="s">
        <v>272</v>
      </c>
      <c r="E629" s="250" t="s">
        <v>1</v>
      </c>
      <c r="F629" s="251" t="s">
        <v>987</v>
      </c>
      <c r="G629" s="249"/>
      <c r="H629" s="250" t="s">
        <v>1</v>
      </c>
      <c r="I629" s="252"/>
      <c r="J629" s="249"/>
      <c r="K629" s="249"/>
      <c r="L629" s="253"/>
      <c r="M629" s="254"/>
      <c r="N629" s="255"/>
      <c r="O629" s="255"/>
      <c r="P629" s="255"/>
      <c r="Q629" s="255"/>
      <c r="R629" s="255"/>
      <c r="S629" s="255"/>
      <c r="T629" s="256"/>
      <c r="AT629" s="257" t="s">
        <v>272</v>
      </c>
      <c r="AU629" s="257" t="s">
        <v>73</v>
      </c>
      <c r="AV629" s="16" t="s">
        <v>71</v>
      </c>
      <c r="AW629" s="16" t="s">
        <v>30</v>
      </c>
      <c r="AX629" s="16" t="s">
        <v>64</v>
      </c>
      <c r="AY629" s="257" t="s">
        <v>263</v>
      </c>
    </row>
    <row r="630" spans="1:65" s="13" customFormat="1">
      <c r="B630" s="205"/>
      <c r="C630" s="206"/>
      <c r="D630" s="207" t="s">
        <v>272</v>
      </c>
      <c r="E630" s="208" t="s">
        <v>1</v>
      </c>
      <c r="F630" s="209" t="s">
        <v>988</v>
      </c>
      <c r="G630" s="206"/>
      <c r="H630" s="210">
        <v>0.27900000000000003</v>
      </c>
      <c r="I630" s="211"/>
      <c r="J630" s="206"/>
      <c r="K630" s="206"/>
      <c r="L630" s="212"/>
      <c r="M630" s="213"/>
      <c r="N630" s="214"/>
      <c r="O630" s="214"/>
      <c r="P630" s="214"/>
      <c r="Q630" s="214"/>
      <c r="R630" s="214"/>
      <c r="S630" s="214"/>
      <c r="T630" s="215"/>
      <c r="AT630" s="216" t="s">
        <v>272</v>
      </c>
      <c r="AU630" s="216" t="s">
        <v>73</v>
      </c>
      <c r="AV630" s="13" t="s">
        <v>73</v>
      </c>
      <c r="AW630" s="13" t="s">
        <v>30</v>
      </c>
      <c r="AX630" s="13" t="s">
        <v>64</v>
      </c>
      <c r="AY630" s="216" t="s">
        <v>263</v>
      </c>
    </row>
    <row r="631" spans="1:65" s="15" customFormat="1">
      <c r="B631" s="228"/>
      <c r="C631" s="229"/>
      <c r="D631" s="207" t="s">
        <v>272</v>
      </c>
      <c r="E631" s="230" t="s">
        <v>1</v>
      </c>
      <c r="F631" s="231" t="s">
        <v>280</v>
      </c>
      <c r="G631" s="229"/>
      <c r="H631" s="232">
        <v>0.27900000000000003</v>
      </c>
      <c r="I631" s="233"/>
      <c r="J631" s="229"/>
      <c r="K631" s="229"/>
      <c r="L631" s="234"/>
      <c r="M631" s="235"/>
      <c r="N631" s="236"/>
      <c r="O631" s="236"/>
      <c r="P631" s="236"/>
      <c r="Q631" s="236"/>
      <c r="R631" s="236"/>
      <c r="S631" s="236"/>
      <c r="T631" s="237"/>
      <c r="AT631" s="238" t="s">
        <v>272</v>
      </c>
      <c r="AU631" s="238" t="s">
        <v>73</v>
      </c>
      <c r="AV631" s="15" t="s">
        <v>270</v>
      </c>
      <c r="AW631" s="15" t="s">
        <v>30</v>
      </c>
      <c r="AX631" s="15" t="s">
        <v>71</v>
      </c>
      <c r="AY631" s="238" t="s">
        <v>263</v>
      </c>
    </row>
    <row r="632" spans="1:65" s="2" customFormat="1" ht="24.2" customHeight="1">
      <c r="A632" s="35"/>
      <c r="B632" s="36"/>
      <c r="C632" s="261" t="s">
        <v>997</v>
      </c>
      <c r="D632" s="261" t="s">
        <v>401</v>
      </c>
      <c r="E632" s="262" t="s">
        <v>794</v>
      </c>
      <c r="F632" s="263" t="s">
        <v>795</v>
      </c>
      <c r="G632" s="264" t="s">
        <v>796</v>
      </c>
      <c r="H632" s="265">
        <v>141.16</v>
      </c>
      <c r="I632" s="266"/>
      <c r="J632" s="267">
        <f>ROUND(I632*H632,2)</f>
        <v>0</v>
      </c>
      <c r="K632" s="268"/>
      <c r="L632" s="269"/>
      <c r="M632" s="270" t="s">
        <v>1</v>
      </c>
      <c r="N632" s="271" t="s">
        <v>38</v>
      </c>
      <c r="O632" s="72"/>
      <c r="P632" s="201">
        <f>O632*H632</f>
        <v>0</v>
      </c>
      <c r="Q632" s="201">
        <v>0</v>
      </c>
      <c r="R632" s="201">
        <f>Q632*H632</f>
        <v>0</v>
      </c>
      <c r="S632" s="201">
        <v>0</v>
      </c>
      <c r="T632" s="202">
        <f>S632*H632</f>
        <v>0</v>
      </c>
      <c r="U632" s="35"/>
      <c r="V632" s="35"/>
      <c r="W632" s="35"/>
      <c r="X632" s="35"/>
      <c r="Y632" s="35"/>
      <c r="Z632" s="35"/>
      <c r="AA632" s="35"/>
      <c r="AB632" s="35"/>
      <c r="AC632" s="35"/>
      <c r="AD632" s="35"/>
      <c r="AE632" s="35"/>
      <c r="AR632" s="203" t="s">
        <v>314</v>
      </c>
      <c r="AT632" s="203" t="s">
        <v>401</v>
      </c>
      <c r="AU632" s="203" t="s">
        <v>73</v>
      </c>
      <c r="AY632" s="18" t="s">
        <v>263</v>
      </c>
      <c r="BE632" s="204">
        <f>IF(N632="základní",J632,0)</f>
        <v>0</v>
      </c>
      <c r="BF632" s="204">
        <f>IF(N632="snížená",J632,0)</f>
        <v>0</v>
      </c>
      <c r="BG632" s="204">
        <f>IF(N632="zákl. přenesená",J632,0)</f>
        <v>0</v>
      </c>
      <c r="BH632" s="204">
        <f>IF(N632="sníž. přenesená",J632,0)</f>
        <v>0</v>
      </c>
      <c r="BI632" s="204">
        <f>IF(N632="nulová",J632,0)</f>
        <v>0</v>
      </c>
      <c r="BJ632" s="18" t="s">
        <v>71</v>
      </c>
      <c r="BK632" s="204">
        <f>ROUND(I632*H632,2)</f>
        <v>0</v>
      </c>
      <c r="BL632" s="18" t="s">
        <v>270</v>
      </c>
      <c r="BM632" s="203" t="s">
        <v>998</v>
      </c>
    </row>
    <row r="633" spans="1:65" s="16" customFormat="1">
      <c r="B633" s="248"/>
      <c r="C633" s="249"/>
      <c r="D633" s="207" t="s">
        <v>272</v>
      </c>
      <c r="E633" s="250" t="s">
        <v>1</v>
      </c>
      <c r="F633" s="251" t="s">
        <v>999</v>
      </c>
      <c r="G633" s="249"/>
      <c r="H633" s="250" t="s">
        <v>1</v>
      </c>
      <c r="I633" s="252"/>
      <c r="J633" s="249"/>
      <c r="K633" s="249"/>
      <c r="L633" s="253"/>
      <c r="M633" s="254"/>
      <c r="N633" s="255"/>
      <c r="O633" s="255"/>
      <c r="P633" s="255"/>
      <c r="Q633" s="255"/>
      <c r="R633" s="255"/>
      <c r="S633" s="255"/>
      <c r="T633" s="256"/>
      <c r="AT633" s="257" t="s">
        <v>272</v>
      </c>
      <c r="AU633" s="257" t="s">
        <v>73</v>
      </c>
      <c r="AV633" s="16" t="s">
        <v>71</v>
      </c>
      <c r="AW633" s="16" t="s">
        <v>30</v>
      </c>
      <c r="AX633" s="16" t="s">
        <v>64</v>
      </c>
      <c r="AY633" s="257" t="s">
        <v>263</v>
      </c>
    </row>
    <row r="634" spans="1:65" s="13" customFormat="1">
      <c r="B634" s="205"/>
      <c r="C634" s="206"/>
      <c r="D634" s="207" t="s">
        <v>272</v>
      </c>
      <c r="E634" s="208" t="s">
        <v>1</v>
      </c>
      <c r="F634" s="209" t="s">
        <v>1000</v>
      </c>
      <c r="G634" s="206"/>
      <c r="H634" s="210">
        <v>141.16</v>
      </c>
      <c r="I634" s="211"/>
      <c r="J634" s="206"/>
      <c r="K634" s="206"/>
      <c r="L634" s="212"/>
      <c r="M634" s="213"/>
      <c r="N634" s="214"/>
      <c r="O634" s="214"/>
      <c r="P634" s="214"/>
      <c r="Q634" s="214"/>
      <c r="R634" s="214"/>
      <c r="S634" s="214"/>
      <c r="T634" s="215"/>
      <c r="AT634" s="216" t="s">
        <v>272</v>
      </c>
      <c r="AU634" s="216" t="s">
        <v>73</v>
      </c>
      <c r="AV634" s="13" t="s">
        <v>73</v>
      </c>
      <c r="AW634" s="13" t="s">
        <v>30</v>
      </c>
      <c r="AX634" s="13" t="s">
        <v>64</v>
      </c>
      <c r="AY634" s="216" t="s">
        <v>263</v>
      </c>
    </row>
    <row r="635" spans="1:65" s="15" customFormat="1">
      <c r="B635" s="228"/>
      <c r="C635" s="229"/>
      <c r="D635" s="207" t="s">
        <v>272</v>
      </c>
      <c r="E635" s="230" t="s">
        <v>1</v>
      </c>
      <c r="F635" s="231" t="s">
        <v>280</v>
      </c>
      <c r="G635" s="229"/>
      <c r="H635" s="232">
        <v>141.16</v>
      </c>
      <c r="I635" s="233"/>
      <c r="J635" s="229"/>
      <c r="K635" s="229"/>
      <c r="L635" s="234"/>
      <c r="M635" s="235"/>
      <c r="N635" s="236"/>
      <c r="O635" s="236"/>
      <c r="P635" s="236"/>
      <c r="Q635" s="236"/>
      <c r="R635" s="236"/>
      <c r="S635" s="236"/>
      <c r="T635" s="237"/>
      <c r="AT635" s="238" t="s">
        <v>272</v>
      </c>
      <c r="AU635" s="238" t="s">
        <v>73</v>
      </c>
      <c r="AV635" s="15" t="s">
        <v>270</v>
      </c>
      <c r="AW635" s="15" t="s">
        <v>30</v>
      </c>
      <c r="AX635" s="15" t="s">
        <v>71</v>
      </c>
      <c r="AY635" s="238" t="s">
        <v>263</v>
      </c>
    </row>
    <row r="636" spans="1:65" s="2" customFormat="1" ht="33" customHeight="1">
      <c r="A636" s="35"/>
      <c r="B636" s="36"/>
      <c r="C636" s="191" t="s">
        <v>729</v>
      </c>
      <c r="D636" s="191" t="s">
        <v>266</v>
      </c>
      <c r="E636" s="192" t="s">
        <v>1001</v>
      </c>
      <c r="F636" s="193" t="s">
        <v>1002</v>
      </c>
      <c r="G636" s="194" t="s">
        <v>307</v>
      </c>
      <c r="H636" s="195">
        <v>8.766</v>
      </c>
      <c r="I636" s="196"/>
      <c r="J636" s="197">
        <f>ROUND(I636*H636,2)</f>
        <v>0</v>
      </c>
      <c r="K636" s="198"/>
      <c r="L636" s="40"/>
      <c r="M636" s="199" t="s">
        <v>1</v>
      </c>
      <c r="N636" s="200" t="s">
        <v>38</v>
      </c>
      <c r="O636" s="72"/>
      <c r="P636" s="201">
        <f>O636*H636</f>
        <v>0</v>
      </c>
      <c r="Q636" s="201">
        <v>0</v>
      </c>
      <c r="R636" s="201">
        <f>Q636*H636</f>
        <v>0</v>
      </c>
      <c r="S636" s="201">
        <v>0</v>
      </c>
      <c r="T636" s="202">
        <f>S636*H636</f>
        <v>0</v>
      </c>
      <c r="U636" s="35"/>
      <c r="V636" s="35"/>
      <c r="W636" s="35"/>
      <c r="X636" s="35"/>
      <c r="Y636" s="35"/>
      <c r="Z636" s="35"/>
      <c r="AA636" s="35"/>
      <c r="AB636" s="35"/>
      <c r="AC636" s="35"/>
      <c r="AD636" s="35"/>
      <c r="AE636" s="35"/>
      <c r="AR636" s="203" t="s">
        <v>270</v>
      </c>
      <c r="AT636" s="203" t="s">
        <v>266</v>
      </c>
      <c r="AU636" s="203" t="s">
        <v>73</v>
      </c>
      <c r="AY636" s="18" t="s">
        <v>263</v>
      </c>
      <c r="BE636" s="204">
        <f>IF(N636="základní",J636,0)</f>
        <v>0</v>
      </c>
      <c r="BF636" s="204">
        <f>IF(N636="snížená",J636,0)</f>
        <v>0</v>
      </c>
      <c r="BG636" s="204">
        <f>IF(N636="zákl. přenesená",J636,0)</f>
        <v>0</v>
      </c>
      <c r="BH636" s="204">
        <f>IF(N636="sníž. přenesená",J636,0)</f>
        <v>0</v>
      </c>
      <c r="BI636" s="204">
        <f>IF(N636="nulová",J636,0)</f>
        <v>0</v>
      </c>
      <c r="BJ636" s="18" t="s">
        <v>71</v>
      </c>
      <c r="BK636" s="204">
        <f>ROUND(I636*H636,2)</f>
        <v>0</v>
      </c>
      <c r="BL636" s="18" t="s">
        <v>270</v>
      </c>
      <c r="BM636" s="203" t="s">
        <v>1003</v>
      </c>
    </row>
    <row r="637" spans="1:65" s="16" customFormat="1">
      <c r="B637" s="248"/>
      <c r="C637" s="249"/>
      <c r="D637" s="207" t="s">
        <v>272</v>
      </c>
      <c r="E637" s="250" t="s">
        <v>1</v>
      </c>
      <c r="F637" s="251" t="s">
        <v>1004</v>
      </c>
      <c r="G637" s="249"/>
      <c r="H637" s="250" t="s">
        <v>1</v>
      </c>
      <c r="I637" s="252"/>
      <c r="J637" s="249"/>
      <c r="K637" s="249"/>
      <c r="L637" s="253"/>
      <c r="M637" s="254"/>
      <c r="N637" s="255"/>
      <c r="O637" s="255"/>
      <c r="P637" s="255"/>
      <c r="Q637" s="255"/>
      <c r="R637" s="255"/>
      <c r="S637" s="255"/>
      <c r="T637" s="256"/>
      <c r="AT637" s="257" t="s">
        <v>272</v>
      </c>
      <c r="AU637" s="257" t="s">
        <v>73</v>
      </c>
      <c r="AV637" s="16" t="s">
        <v>71</v>
      </c>
      <c r="AW637" s="16" t="s">
        <v>30</v>
      </c>
      <c r="AX637" s="16" t="s">
        <v>64</v>
      </c>
      <c r="AY637" s="257" t="s">
        <v>263</v>
      </c>
    </row>
    <row r="638" spans="1:65" s="13" customFormat="1">
      <c r="B638" s="205"/>
      <c r="C638" s="206"/>
      <c r="D638" s="207" t="s">
        <v>272</v>
      </c>
      <c r="E638" s="208" t="s">
        <v>1</v>
      </c>
      <c r="F638" s="209" t="s">
        <v>1005</v>
      </c>
      <c r="G638" s="206"/>
      <c r="H638" s="210">
        <v>8.766</v>
      </c>
      <c r="I638" s="211"/>
      <c r="J638" s="206"/>
      <c r="K638" s="206"/>
      <c r="L638" s="212"/>
      <c r="M638" s="213"/>
      <c r="N638" s="214"/>
      <c r="O638" s="214"/>
      <c r="P638" s="214"/>
      <c r="Q638" s="214"/>
      <c r="R638" s="214"/>
      <c r="S638" s="214"/>
      <c r="T638" s="215"/>
      <c r="AT638" s="216" t="s">
        <v>272</v>
      </c>
      <c r="AU638" s="216" t="s">
        <v>73</v>
      </c>
      <c r="AV638" s="13" t="s">
        <v>73</v>
      </c>
      <c r="AW638" s="13" t="s">
        <v>30</v>
      </c>
      <c r="AX638" s="13" t="s">
        <v>64</v>
      </c>
      <c r="AY638" s="216" t="s">
        <v>263</v>
      </c>
    </row>
    <row r="639" spans="1:65" s="15" customFormat="1">
      <c r="B639" s="228"/>
      <c r="C639" s="229"/>
      <c r="D639" s="207" t="s">
        <v>272</v>
      </c>
      <c r="E639" s="230" t="s">
        <v>1</v>
      </c>
      <c r="F639" s="231" t="s">
        <v>280</v>
      </c>
      <c r="G639" s="229"/>
      <c r="H639" s="232">
        <v>8.766</v>
      </c>
      <c r="I639" s="233"/>
      <c r="J639" s="229"/>
      <c r="K639" s="229"/>
      <c r="L639" s="234"/>
      <c r="M639" s="235"/>
      <c r="N639" s="236"/>
      <c r="O639" s="236"/>
      <c r="P639" s="236"/>
      <c r="Q639" s="236"/>
      <c r="R639" s="236"/>
      <c r="S639" s="236"/>
      <c r="T639" s="237"/>
      <c r="AT639" s="238" t="s">
        <v>272</v>
      </c>
      <c r="AU639" s="238" t="s">
        <v>73</v>
      </c>
      <c r="AV639" s="15" t="s">
        <v>270</v>
      </c>
      <c r="AW639" s="15" t="s">
        <v>30</v>
      </c>
      <c r="AX639" s="15" t="s">
        <v>71</v>
      </c>
      <c r="AY639" s="238" t="s">
        <v>263</v>
      </c>
    </row>
    <row r="640" spans="1:65" s="2" customFormat="1" ht="21.75" customHeight="1">
      <c r="A640" s="35"/>
      <c r="B640" s="36"/>
      <c r="C640" s="261" t="s">
        <v>1006</v>
      </c>
      <c r="D640" s="261" t="s">
        <v>401</v>
      </c>
      <c r="E640" s="262" t="s">
        <v>1007</v>
      </c>
      <c r="F640" s="263" t="s">
        <v>1008</v>
      </c>
      <c r="G640" s="264" t="s">
        <v>307</v>
      </c>
      <c r="H640" s="265">
        <v>8.766</v>
      </c>
      <c r="I640" s="266"/>
      <c r="J640" s="267">
        <f>ROUND(I640*H640,2)</f>
        <v>0</v>
      </c>
      <c r="K640" s="268"/>
      <c r="L640" s="269"/>
      <c r="M640" s="270" t="s">
        <v>1</v>
      </c>
      <c r="N640" s="271" t="s">
        <v>38</v>
      </c>
      <c r="O640" s="72"/>
      <c r="P640" s="201">
        <f>O640*H640</f>
        <v>0</v>
      </c>
      <c r="Q640" s="201">
        <v>0</v>
      </c>
      <c r="R640" s="201">
        <f>Q640*H640</f>
        <v>0</v>
      </c>
      <c r="S640" s="201">
        <v>0</v>
      </c>
      <c r="T640" s="202">
        <f>S640*H640</f>
        <v>0</v>
      </c>
      <c r="U640" s="35"/>
      <c r="V640" s="35"/>
      <c r="W640" s="35"/>
      <c r="X640" s="35"/>
      <c r="Y640" s="35"/>
      <c r="Z640" s="35"/>
      <c r="AA640" s="35"/>
      <c r="AB640" s="35"/>
      <c r="AC640" s="35"/>
      <c r="AD640" s="35"/>
      <c r="AE640" s="35"/>
      <c r="AR640" s="203" t="s">
        <v>314</v>
      </c>
      <c r="AT640" s="203" t="s">
        <v>401</v>
      </c>
      <c r="AU640" s="203" t="s">
        <v>73</v>
      </c>
      <c r="AY640" s="18" t="s">
        <v>263</v>
      </c>
      <c r="BE640" s="204">
        <f>IF(N640="základní",J640,0)</f>
        <v>0</v>
      </c>
      <c r="BF640" s="204">
        <f>IF(N640="snížená",J640,0)</f>
        <v>0</v>
      </c>
      <c r="BG640" s="204">
        <f>IF(N640="zákl. přenesená",J640,0)</f>
        <v>0</v>
      </c>
      <c r="BH640" s="204">
        <f>IF(N640="sníž. přenesená",J640,0)</f>
        <v>0</v>
      </c>
      <c r="BI640" s="204">
        <f>IF(N640="nulová",J640,0)</f>
        <v>0</v>
      </c>
      <c r="BJ640" s="18" t="s">
        <v>71</v>
      </c>
      <c r="BK640" s="204">
        <f>ROUND(I640*H640,2)</f>
        <v>0</v>
      </c>
      <c r="BL640" s="18" t="s">
        <v>270</v>
      </c>
      <c r="BM640" s="203" t="s">
        <v>1009</v>
      </c>
    </row>
    <row r="641" spans="1:65" s="16" customFormat="1">
      <c r="B641" s="248"/>
      <c r="C641" s="249"/>
      <c r="D641" s="207" t="s">
        <v>272</v>
      </c>
      <c r="E641" s="250" t="s">
        <v>1</v>
      </c>
      <c r="F641" s="251" t="s">
        <v>1004</v>
      </c>
      <c r="G641" s="249"/>
      <c r="H641" s="250" t="s">
        <v>1</v>
      </c>
      <c r="I641" s="252"/>
      <c r="J641" s="249"/>
      <c r="K641" s="249"/>
      <c r="L641" s="253"/>
      <c r="M641" s="254"/>
      <c r="N641" s="255"/>
      <c r="O641" s="255"/>
      <c r="P641" s="255"/>
      <c r="Q641" s="255"/>
      <c r="R641" s="255"/>
      <c r="S641" s="255"/>
      <c r="T641" s="256"/>
      <c r="AT641" s="257" t="s">
        <v>272</v>
      </c>
      <c r="AU641" s="257" t="s">
        <v>73</v>
      </c>
      <c r="AV641" s="16" t="s">
        <v>71</v>
      </c>
      <c r="AW641" s="16" t="s">
        <v>30</v>
      </c>
      <c r="AX641" s="16" t="s">
        <v>64</v>
      </c>
      <c r="AY641" s="257" t="s">
        <v>263</v>
      </c>
    </row>
    <row r="642" spans="1:65" s="13" customFormat="1">
      <c r="B642" s="205"/>
      <c r="C642" s="206"/>
      <c r="D642" s="207" t="s">
        <v>272</v>
      </c>
      <c r="E642" s="208" t="s">
        <v>1</v>
      </c>
      <c r="F642" s="209" t="s">
        <v>1005</v>
      </c>
      <c r="G642" s="206"/>
      <c r="H642" s="210">
        <v>8.766</v>
      </c>
      <c r="I642" s="211"/>
      <c r="J642" s="206"/>
      <c r="K642" s="206"/>
      <c r="L642" s="212"/>
      <c r="M642" s="213"/>
      <c r="N642" s="214"/>
      <c r="O642" s="214"/>
      <c r="P642" s="214"/>
      <c r="Q642" s="214"/>
      <c r="R642" s="214"/>
      <c r="S642" s="214"/>
      <c r="T642" s="215"/>
      <c r="AT642" s="216" t="s">
        <v>272</v>
      </c>
      <c r="AU642" s="216" t="s">
        <v>73</v>
      </c>
      <c r="AV642" s="13" t="s">
        <v>73</v>
      </c>
      <c r="AW642" s="13" t="s">
        <v>30</v>
      </c>
      <c r="AX642" s="13" t="s">
        <v>64</v>
      </c>
      <c r="AY642" s="216" t="s">
        <v>263</v>
      </c>
    </row>
    <row r="643" spans="1:65" s="15" customFormat="1">
      <c r="B643" s="228"/>
      <c r="C643" s="229"/>
      <c r="D643" s="207" t="s">
        <v>272</v>
      </c>
      <c r="E643" s="230" t="s">
        <v>1</v>
      </c>
      <c r="F643" s="231" t="s">
        <v>280</v>
      </c>
      <c r="G643" s="229"/>
      <c r="H643" s="232">
        <v>8.766</v>
      </c>
      <c r="I643" s="233"/>
      <c r="J643" s="229"/>
      <c r="K643" s="229"/>
      <c r="L643" s="234"/>
      <c r="M643" s="235"/>
      <c r="N643" s="236"/>
      <c r="O643" s="236"/>
      <c r="P643" s="236"/>
      <c r="Q643" s="236"/>
      <c r="R643" s="236"/>
      <c r="S643" s="236"/>
      <c r="T643" s="237"/>
      <c r="AT643" s="238" t="s">
        <v>272</v>
      </c>
      <c r="AU643" s="238" t="s">
        <v>73</v>
      </c>
      <c r="AV643" s="15" t="s">
        <v>270</v>
      </c>
      <c r="AW643" s="15" t="s">
        <v>30</v>
      </c>
      <c r="AX643" s="15" t="s">
        <v>71</v>
      </c>
      <c r="AY643" s="238" t="s">
        <v>263</v>
      </c>
    </row>
    <row r="644" spans="1:65" s="2" customFormat="1" ht="33" customHeight="1">
      <c r="A644" s="35"/>
      <c r="B644" s="36"/>
      <c r="C644" s="191" t="s">
        <v>736</v>
      </c>
      <c r="D644" s="191" t="s">
        <v>266</v>
      </c>
      <c r="E644" s="192" t="s">
        <v>1010</v>
      </c>
      <c r="F644" s="193" t="s">
        <v>1011</v>
      </c>
      <c r="G644" s="194" t="s">
        <v>269</v>
      </c>
      <c r="H644" s="195">
        <v>1522.5</v>
      </c>
      <c r="I644" s="196"/>
      <c r="J644" s="197">
        <f>ROUND(I644*H644,2)</f>
        <v>0</v>
      </c>
      <c r="K644" s="198"/>
      <c r="L644" s="40"/>
      <c r="M644" s="199" t="s">
        <v>1</v>
      </c>
      <c r="N644" s="200" t="s">
        <v>38</v>
      </c>
      <c r="O644" s="72"/>
      <c r="P644" s="201">
        <f>O644*H644</f>
        <v>0</v>
      </c>
      <c r="Q644" s="201">
        <v>0</v>
      </c>
      <c r="R644" s="201">
        <f>Q644*H644</f>
        <v>0</v>
      </c>
      <c r="S644" s="201">
        <v>0</v>
      </c>
      <c r="T644" s="202">
        <f>S644*H644</f>
        <v>0</v>
      </c>
      <c r="U644" s="35"/>
      <c r="V644" s="35"/>
      <c r="W644" s="35"/>
      <c r="X644" s="35"/>
      <c r="Y644" s="35"/>
      <c r="Z644" s="35"/>
      <c r="AA644" s="35"/>
      <c r="AB644" s="35"/>
      <c r="AC644" s="35"/>
      <c r="AD644" s="35"/>
      <c r="AE644" s="35"/>
      <c r="AR644" s="203" t="s">
        <v>270</v>
      </c>
      <c r="AT644" s="203" t="s">
        <v>266</v>
      </c>
      <c r="AU644" s="203" t="s">
        <v>73</v>
      </c>
      <c r="AY644" s="18" t="s">
        <v>263</v>
      </c>
      <c r="BE644" s="204">
        <f>IF(N644="základní",J644,0)</f>
        <v>0</v>
      </c>
      <c r="BF644" s="204">
        <f>IF(N644="snížená",J644,0)</f>
        <v>0</v>
      </c>
      <c r="BG644" s="204">
        <f>IF(N644="zákl. přenesená",J644,0)</f>
        <v>0</v>
      </c>
      <c r="BH644" s="204">
        <f>IF(N644="sníž. přenesená",J644,0)</f>
        <v>0</v>
      </c>
      <c r="BI644" s="204">
        <f>IF(N644="nulová",J644,0)</f>
        <v>0</v>
      </c>
      <c r="BJ644" s="18" t="s">
        <v>71</v>
      </c>
      <c r="BK644" s="204">
        <f>ROUND(I644*H644,2)</f>
        <v>0</v>
      </c>
      <c r="BL644" s="18" t="s">
        <v>270</v>
      </c>
      <c r="BM644" s="203" t="s">
        <v>1012</v>
      </c>
    </row>
    <row r="645" spans="1:65" s="16" customFormat="1">
      <c r="B645" s="248"/>
      <c r="C645" s="249"/>
      <c r="D645" s="207" t="s">
        <v>272</v>
      </c>
      <c r="E645" s="250" t="s">
        <v>1</v>
      </c>
      <c r="F645" s="251" t="s">
        <v>1013</v>
      </c>
      <c r="G645" s="249"/>
      <c r="H645" s="250" t="s">
        <v>1</v>
      </c>
      <c r="I645" s="252"/>
      <c r="J645" s="249"/>
      <c r="K645" s="249"/>
      <c r="L645" s="253"/>
      <c r="M645" s="254"/>
      <c r="N645" s="255"/>
      <c r="O645" s="255"/>
      <c r="P645" s="255"/>
      <c r="Q645" s="255"/>
      <c r="R645" s="255"/>
      <c r="S645" s="255"/>
      <c r="T645" s="256"/>
      <c r="AT645" s="257" t="s">
        <v>272</v>
      </c>
      <c r="AU645" s="257" t="s">
        <v>73</v>
      </c>
      <c r="AV645" s="16" t="s">
        <v>71</v>
      </c>
      <c r="AW645" s="16" t="s">
        <v>30</v>
      </c>
      <c r="AX645" s="16" t="s">
        <v>64</v>
      </c>
      <c r="AY645" s="257" t="s">
        <v>263</v>
      </c>
    </row>
    <row r="646" spans="1:65" s="13" customFormat="1">
      <c r="B646" s="205"/>
      <c r="C646" s="206"/>
      <c r="D646" s="207" t="s">
        <v>272</v>
      </c>
      <c r="E646" s="208" t="s">
        <v>1</v>
      </c>
      <c r="F646" s="209" t="s">
        <v>1014</v>
      </c>
      <c r="G646" s="206"/>
      <c r="H646" s="210">
        <v>1522.5</v>
      </c>
      <c r="I646" s="211"/>
      <c r="J646" s="206"/>
      <c r="K646" s="206"/>
      <c r="L646" s="212"/>
      <c r="M646" s="213"/>
      <c r="N646" s="214"/>
      <c r="O646" s="214"/>
      <c r="P646" s="214"/>
      <c r="Q646" s="214"/>
      <c r="R646" s="214"/>
      <c r="S646" s="214"/>
      <c r="T646" s="215"/>
      <c r="AT646" s="216" t="s">
        <v>272</v>
      </c>
      <c r="AU646" s="216" t="s">
        <v>73</v>
      </c>
      <c r="AV646" s="13" t="s">
        <v>73</v>
      </c>
      <c r="AW646" s="13" t="s">
        <v>30</v>
      </c>
      <c r="AX646" s="13" t="s">
        <v>64</v>
      </c>
      <c r="AY646" s="216" t="s">
        <v>263</v>
      </c>
    </row>
    <row r="647" spans="1:65" s="15" customFormat="1">
      <c r="B647" s="228"/>
      <c r="C647" s="229"/>
      <c r="D647" s="207" t="s">
        <v>272</v>
      </c>
      <c r="E647" s="230" t="s">
        <v>1</v>
      </c>
      <c r="F647" s="231" t="s">
        <v>280</v>
      </c>
      <c r="G647" s="229"/>
      <c r="H647" s="232">
        <v>1522.5</v>
      </c>
      <c r="I647" s="233"/>
      <c r="J647" s="229"/>
      <c r="K647" s="229"/>
      <c r="L647" s="234"/>
      <c r="M647" s="235"/>
      <c r="N647" s="236"/>
      <c r="O647" s="236"/>
      <c r="P647" s="236"/>
      <c r="Q647" s="236"/>
      <c r="R647" s="236"/>
      <c r="S647" s="236"/>
      <c r="T647" s="237"/>
      <c r="AT647" s="238" t="s">
        <v>272</v>
      </c>
      <c r="AU647" s="238" t="s">
        <v>73</v>
      </c>
      <c r="AV647" s="15" t="s">
        <v>270</v>
      </c>
      <c r="AW647" s="15" t="s">
        <v>30</v>
      </c>
      <c r="AX647" s="15" t="s">
        <v>71</v>
      </c>
      <c r="AY647" s="238" t="s">
        <v>263</v>
      </c>
    </row>
    <row r="648" spans="1:65" s="2" customFormat="1" ht="16.5" customHeight="1">
      <c r="A648" s="35"/>
      <c r="B648" s="36"/>
      <c r="C648" s="261" t="s">
        <v>1015</v>
      </c>
      <c r="D648" s="261" t="s">
        <v>401</v>
      </c>
      <c r="E648" s="262" t="s">
        <v>1016</v>
      </c>
      <c r="F648" s="263" t="s">
        <v>1017</v>
      </c>
      <c r="G648" s="264" t="s">
        <v>269</v>
      </c>
      <c r="H648" s="265">
        <v>1724.9929999999999</v>
      </c>
      <c r="I648" s="266"/>
      <c r="J648" s="267">
        <f>ROUND(I648*H648,2)</f>
        <v>0</v>
      </c>
      <c r="K648" s="268"/>
      <c r="L648" s="269"/>
      <c r="M648" s="270" t="s">
        <v>1</v>
      </c>
      <c r="N648" s="271" t="s">
        <v>38</v>
      </c>
      <c r="O648" s="72"/>
      <c r="P648" s="201">
        <f>O648*H648</f>
        <v>0</v>
      </c>
      <c r="Q648" s="201">
        <v>0</v>
      </c>
      <c r="R648" s="201">
        <f>Q648*H648</f>
        <v>0</v>
      </c>
      <c r="S648" s="201">
        <v>0</v>
      </c>
      <c r="T648" s="202">
        <f>S648*H648</f>
        <v>0</v>
      </c>
      <c r="U648" s="35"/>
      <c r="V648" s="35"/>
      <c r="W648" s="35"/>
      <c r="X648" s="35"/>
      <c r="Y648" s="35"/>
      <c r="Z648" s="35"/>
      <c r="AA648" s="35"/>
      <c r="AB648" s="35"/>
      <c r="AC648" s="35"/>
      <c r="AD648" s="35"/>
      <c r="AE648" s="35"/>
      <c r="AR648" s="203" t="s">
        <v>314</v>
      </c>
      <c r="AT648" s="203" t="s">
        <v>401</v>
      </c>
      <c r="AU648" s="203" t="s">
        <v>73</v>
      </c>
      <c r="AY648" s="18" t="s">
        <v>263</v>
      </c>
      <c r="BE648" s="204">
        <f>IF(N648="základní",J648,0)</f>
        <v>0</v>
      </c>
      <c r="BF648" s="204">
        <f>IF(N648="snížená",J648,0)</f>
        <v>0</v>
      </c>
      <c r="BG648" s="204">
        <f>IF(N648="zákl. přenesená",J648,0)</f>
        <v>0</v>
      </c>
      <c r="BH648" s="204">
        <f>IF(N648="sníž. přenesená",J648,0)</f>
        <v>0</v>
      </c>
      <c r="BI648" s="204">
        <f>IF(N648="nulová",J648,0)</f>
        <v>0</v>
      </c>
      <c r="BJ648" s="18" t="s">
        <v>71</v>
      </c>
      <c r="BK648" s="204">
        <f>ROUND(I648*H648,2)</f>
        <v>0</v>
      </c>
      <c r="BL648" s="18" t="s">
        <v>270</v>
      </c>
      <c r="BM648" s="203" t="s">
        <v>1018</v>
      </c>
    </row>
    <row r="649" spans="1:65" s="13" customFormat="1">
      <c r="B649" s="205"/>
      <c r="C649" s="206"/>
      <c r="D649" s="207" t="s">
        <v>272</v>
      </c>
      <c r="E649" s="208" t="s">
        <v>1</v>
      </c>
      <c r="F649" s="209" t="s">
        <v>1019</v>
      </c>
      <c r="G649" s="206"/>
      <c r="H649" s="210">
        <v>1724.9929999999999</v>
      </c>
      <c r="I649" s="211"/>
      <c r="J649" s="206"/>
      <c r="K649" s="206"/>
      <c r="L649" s="212"/>
      <c r="M649" s="213"/>
      <c r="N649" s="214"/>
      <c r="O649" s="214"/>
      <c r="P649" s="214"/>
      <c r="Q649" s="214"/>
      <c r="R649" s="214"/>
      <c r="S649" s="214"/>
      <c r="T649" s="215"/>
      <c r="AT649" s="216" t="s">
        <v>272</v>
      </c>
      <c r="AU649" s="216" t="s">
        <v>73</v>
      </c>
      <c r="AV649" s="13" t="s">
        <v>73</v>
      </c>
      <c r="AW649" s="13" t="s">
        <v>30</v>
      </c>
      <c r="AX649" s="13" t="s">
        <v>64</v>
      </c>
      <c r="AY649" s="216" t="s">
        <v>263</v>
      </c>
    </row>
    <row r="650" spans="1:65" s="15" customFormat="1">
      <c r="B650" s="228"/>
      <c r="C650" s="229"/>
      <c r="D650" s="207" t="s">
        <v>272</v>
      </c>
      <c r="E650" s="230" t="s">
        <v>1</v>
      </c>
      <c r="F650" s="231" t="s">
        <v>280</v>
      </c>
      <c r="G650" s="229"/>
      <c r="H650" s="232">
        <v>1724.9929999999999</v>
      </c>
      <c r="I650" s="233"/>
      <c r="J650" s="229"/>
      <c r="K650" s="229"/>
      <c r="L650" s="234"/>
      <c r="M650" s="235"/>
      <c r="N650" s="236"/>
      <c r="O650" s="236"/>
      <c r="P650" s="236"/>
      <c r="Q650" s="236"/>
      <c r="R650" s="236"/>
      <c r="S650" s="236"/>
      <c r="T650" s="237"/>
      <c r="AT650" s="238" t="s">
        <v>272</v>
      </c>
      <c r="AU650" s="238" t="s">
        <v>73</v>
      </c>
      <c r="AV650" s="15" t="s">
        <v>270</v>
      </c>
      <c r="AW650" s="15" t="s">
        <v>30</v>
      </c>
      <c r="AX650" s="15" t="s">
        <v>71</v>
      </c>
      <c r="AY650" s="238" t="s">
        <v>263</v>
      </c>
    </row>
    <row r="651" spans="1:65" s="12" customFormat="1" ht="22.9" customHeight="1">
      <c r="B651" s="175"/>
      <c r="C651" s="176"/>
      <c r="D651" s="177" t="s">
        <v>63</v>
      </c>
      <c r="E651" s="189" t="s">
        <v>297</v>
      </c>
      <c r="F651" s="189" t="s">
        <v>1020</v>
      </c>
      <c r="G651" s="176"/>
      <c r="H651" s="176"/>
      <c r="I651" s="179"/>
      <c r="J651" s="190">
        <f>BK651</f>
        <v>0</v>
      </c>
      <c r="K651" s="176"/>
      <c r="L651" s="181"/>
      <c r="M651" s="182"/>
      <c r="N651" s="183"/>
      <c r="O651" s="183"/>
      <c r="P651" s="184">
        <f>SUM(P652:P661)</f>
        <v>0</v>
      </c>
      <c r="Q651" s="183"/>
      <c r="R651" s="184">
        <f>SUM(R652:R661)</f>
        <v>0</v>
      </c>
      <c r="S651" s="183"/>
      <c r="T651" s="185">
        <f>SUM(T652:T661)</f>
        <v>0</v>
      </c>
      <c r="AR651" s="186" t="s">
        <v>71</v>
      </c>
      <c r="AT651" s="187" t="s">
        <v>63</v>
      </c>
      <c r="AU651" s="187" t="s">
        <v>71</v>
      </c>
      <c r="AY651" s="186" t="s">
        <v>263</v>
      </c>
      <c r="BK651" s="188">
        <f>SUM(BK652:BK661)</f>
        <v>0</v>
      </c>
    </row>
    <row r="652" spans="1:65" s="2" customFormat="1" ht="24.2" customHeight="1">
      <c r="A652" s="35"/>
      <c r="B652" s="36"/>
      <c r="C652" s="191" t="s">
        <v>739</v>
      </c>
      <c r="D652" s="191" t="s">
        <v>266</v>
      </c>
      <c r="E652" s="192" t="s">
        <v>1021</v>
      </c>
      <c r="F652" s="193" t="s">
        <v>1022</v>
      </c>
      <c r="G652" s="194" t="s">
        <v>269</v>
      </c>
      <c r="H652" s="195">
        <v>90</v>
      </c>
      <c r="I652" s="196"/>
      <c r="J652" s="197">
        <f>ROUND(I652*H652,2)</f>
        <v>0</v>
      </c>
      <c r="K652" s="198"/>
      <c r="L652" s="40"/>
      <c r="M652" s="199" t="s">
        <v>1</v>
      </c>
      <c r="N652" s="200" t="s">
        <v>38</v>
      </c>
      <c r="O652" s="72"/>
      <c r="P652" s="201">
        <f>O652*H652</f>
        <v>0</v>
      </c>
      <c r="Q652" s="201">
        <v>0</v>
      </c>
      <c r="R652" s="201">
        <f>Q652*H652</f>
        <v>0</v>
      </c>
      <c r="S652" s="201">
        <v>0</v>
      </c>
      <c r="T652" s="202">
        <f>S652*H652</f>
        <v>0</v>
      </c>
      <c r="U652" s="35"/>
      <c r="V652" s="35"/>
      <c r="W652" s="35"/>
      <c r="X652" s="35"/>
      <c r="Y652" s="35"/>
      <c r="Z652" s="35"/>
      <c r="AA652" s="35"/>
      <c r="AB652" s="35"/>
      <c r="AC652" s="35"/>
      <c r="AD652" s="35"/>
      <c r="AE652" s="35"/>
      <c r="AR652" s="203" t="s">
        <v>270</v>
      </c>
      <c r="AT652" s="203" t="s">
        <v>266</v>
      </c>
      <c r="AU652" s="203" t="s">
        <v>73</v>
      </c>
      <c r="AY652" s="18" t="s">
        <v>263</v>
      </c>
      <c r="BE652" s="204">
        <f>IF(N652="základní",J652,0)</f>
        <v>0</v>
      </c>
      <c r="BF652" s="204">
        <f>IF(N652="snížená",J652,0)</f>
        <v>0</v>
      </c>
      <c r="BG652" s="204">
        <f>IF(N652="zákl. přenesená",J652,0)</f>
        <v>0</v>
      </c>
      <c r="BH652" s="204">
        <f>IF(N652="sníž. přenesená",J652,0)</f>
        <v>0</v>
      </c>
      <c r="BI652" s="204">
        <f>IF(N652="nulová",J652,0)</f>
        <v>0</v>
      </c>
      <c r="BJ652" s="18" t="s">
        <v>71</v>
      </c>
      <c r="BK652" s="204">
        <f>ROUND(I652*H652,2)</f>
        <v>0</v>
      </c>
      <c r="BL652" s="18" t="s">
        <v>270</v>
      </c>
      <c r="BM652" s="203" t="s">
        <v>1023</v>
      </c>
    </row>
    <row r="653" spans="1:65" s="16" customFormat="1">
      <c r="B653" s="248"/>
      <c r="C653" s="249"/>
      <c r="D653" s="207" t="s">
        <v>272</v>
      </c>
      <c r="E653" s="250" t="s">
        <v>1</v>
      </c>
      <c r="F653" s="251" t="s">
        <v>1024</v>
      </c>
      <c r="G653" s="249"/>
      <c r="H653" s="250" t="s">
        <v>1</v>
      </c>
      <c r="I653" s="252"/>
      <c r="J653" s="249"/>
      <c r="K653" s="249"/>
      <c r="L653" s="253"/>
      <c r="M653" s="254"/>
      <c r="N653" s="255"/>
      <c r="O653" s="255"/>
      <c r="P653" s="255"/>
      <c r="Q653" s="255"/>
      <c r="R653" s="255"/>
      <c r="S653" s="255"/>
      <c r="T653" s="256"/>
      <c r="AT653" s="257" t="s">
        <v>272</v>
      </c>
      <c r="AU653" s="257" t="s">
        <v>73</v>
      </c>
      <c r="AV653" s="16" t="s">
        <v>71</v>
      </c>
      <c r="AW653" s="16" t="s">
        <v>30</v>
      </c>
      <c r="AX653" s="16" t="s">
        <v>64</v>
      </c>
      <c r="AY653" s="257" t="s">
        <v>263</v>
      </c>
    </row>
    <row r="654" spans="1:65" s="16" customFormat="1">
      <c r="B654" s="248"/>
      <c r="C654" s="249"/>
      <c r="D654" s="207" t="s">
        <v>272</v>
      </c>
      <c r="E654" s="250" t="s">
        <v>1</v>
      </c>
      <c r="F654" s="251" t="s">
        <v>1025</v>
      </c>
      <c r="G654" s="249"/>
      <c r="H654" s="250" t="s">
        <v>1</v>
      </c>
      <c r="I654" s="252"/>
      <c r="J654" s="249"/>
      <c r="K654" s="249"/>
      <c r="L654" s="253"/>
      <c r="M654" s="254"/>
      <c r="N654" s="255"/>
      <c r="O654" s="255"/>
      <c r="P654" s="255"/>
      <c r="Q654" s="255"/>
      <c r="R654" s="255"/>
      <c r="S654" s="255"/>
      <c r="T654" s="256"/>
      <c r="AT654" s="257" t="s">
        <v>272</v>
      </c>
      <c r="AU654" s="257" t="s">
        <v>73</v>
      </c>
      <c r="AV654" s="16" t="s">
        <v>71</v>
      </c>
      <c r="AW654" s="16" t="s">
        <v>30</v>
      </c>
      <c r="AX654" s="16" t="s">
        <v>64</v>
      </c>
      <c r="AY654" s="257" t="s">
        <v>263</v>
      </c>
    </row>
    <row r="655" spans="1:65" s="13" customFormat="1">
      <c r="B655" s="205"/>
      <c r="C655" s="206"/>
      <c r="D655" s="207" t="s">
        <v>272</v>
      </c>
      <c r="E655" s="208" t="s">
        <v>1</v>
      </c>
      <c r="F655" s="209" t="s">
        <v>1026</v>
      </c>
      <c r="G655" s="206"/>
      <c r="H655" s="210">
        <v>90</v>
      </c>
      <c r="I655" s="211"/>
      <c r="J655" s="206"/>
      <c r="K655" s="206"/>
      <c r="L655" s="212"/>
      <c r="M655" s="213"/>
      <c r="N655" s="214"/>
      <c r="O655" s="214"/>
      <c r="P655" s="214"/>
      <c r="Q655" s="214"/>
      <c r="R655" s="214"/>
      <c r="S655" s="214"/>
      <c r="T655" s="215"/>
      <c r="AT655" s="216" t="s">
        <v>272</v>
      </c>
      <c r="AU655" s="216" t="s">
        <v>73</v>
      </c>
      <c r="AV655" s="13" t="s">
        <v>73</v>
      </c>
      <c r="AW655" s="13" t="s">
        <v>30</v>
      </c>
      <c r="AX655" s="13" t="s">
        <v>64</v>
      </c>
      <c r="AY655" s="216" t="s">
        <v>263</v>
      </c>
    </row>
    <row r="656" spans="1:65" s="15" customFormat="1">
      <c r="B656" s="228"/>
      <c r="C656" s="229"/>
      <c r="D656" s="207" t="s">
        <v>272</v>
      </c>
      <c r="E656" s="230" t="s">
        <v>1</v>
      </c>
      <c r="F656" s="231" t="s">
        <v>280</v>
      </c>
      <c r="G656" s="229"/>
      <c r="H656" s="232">
        <v>90</v>
      </c>
      <c r="I656" s="233"/>
      <c r="J656" s="229"/>
      <c r="K656" s="229"/>
      <c r="L656" s="234"/>
      <c r="M656" s="235"/>
      <c r="N656" s="236"/>
      <c r="O656" s="236"/>
      <c r="P656" s="236"/>
      <c r="Q656" s="236"/>
      <c r="R656" s="236"/>
      <c r="S656" s="236"/>
      <c r="T656" s="237"/>
      <c r="AT656" s="238" t="s">
        <v>272</v>
      </c>
      <c r="AU656" s="238" t="s">
        <v>73</v>
      </c>
      <c r="AV656" s="15" t="s">
        <v>270</v>
      </c>
      <c r="AW656" s="15" t="s">
        <v>30</v>
      </c>
      <c r="AX656" s="15" t="s">
        <v>71</v>
      </c>
      <c r="AY656" s="238" t="s">
        <v>263</v>
      </c>
    </row>
    <row r="657" spans="1:65" s="2" customFormat="1" ht="21.75" customHeight="1">
      <c r="A657" s="35"/>
      <c r="B657" s="36"/>
      <c r="C657" s="191" t="s">
        <v>1027</v>
      </c>
      <c r="D657" s="191" t="s">
        <v>266</v>
      </c>
      <c r="E657" s="192" t="s">
        <v>1028</v>
      </c>
      <c r="F657" s="193" t="s">
        <v>1029</v>
      </c>
      <c r="G657" s="194" t="s">
        <v>269</v>
      </c>
      <c r="H657" s="195">
        <v>303.18799999999999</v>
      </c>
      <c r="I657" s="196"/>
      <c r="J657" s="197">
        <f>ROUND(I657*H657,2)</f>
        <v>0</v>
      </c>
      <c r="K657" s="198"/>
      <c r="L657" s="40"/>
      <c r="M657" s="199" t="s">
        <v>1</v>
      </c>
      <c r="N657" s="200" t="s">
        <v>38</v>
      </c>
      <c r="O657" s="72"/>
      <c r="P657" s="201">
        <f>O657*H657</f>
        <v>0</v>
      </c>
      <c r="Q657" s="201">
        <v>0</v>
      </c>
      <c r="R657" s="201">
        <f>Q657*H657</f>
        <v>0</v>
      </c>
      <c r="S657" s="201">
        <v>0</v>
      </c>
      <c r="T657" s="202">
        <f>S657*H657</f>
        <v>0</v>
      </c>
      <c r="U657" s="35"/>
      <c r="V657" s="35"/>
      <c r="W657" s="35"/>
      <c r="X657" s="35"/>
      <c r="Y657" s="35"/>
      <c r="Z657" s="35"/>
      <c r="AA657" s="35"/>
      <c r="AB657" s="35"/>
      <c r="AC657" s="35"/>
      <c r="AD657" s="35"/>
      <c r="AE657" s="35"/>
      <c r="AR657" s="203" t="s">
        <v>270</v>
      </c>
      <c r="AT657" s="203" t="s">
        <v>266</v>
      </c>
      <c r="AU657" s="203" t="s">
        <v>73</v>
      </c>
      <c r="AY657" s="18" t="s">
        <v>263</v>
      </c>
      <c r="BE657" s="204">
        <f>IF(N657="základní",J657,0)</f>
        <v>0</v>
      </c>
      <c r="BF657" s="204">
        <f>IF(N657="snížená",J657,0)</f>
        <v>0</v>
      </c>
      <c r="BG657" s="204">
        <f>IF(N657="zákl. přenesená",J657,0)</f>
        <v>0</v>
      </c>
      <c r="BH657" s="204">
        <f>IF(N657="sníž. přenesená",J657,0)</f>
        <v>0</v>
      </c>
      <c r="BI657" s="204">
        <f>IF(N657="nulová",J657,0)</f>
        <v>0</v>
      </c>
      <c r="BJ657" s="18" t="s">
        <v>71</v>
      </c>
      <c r="BK657" s="204">
        <f>ROUND(I657*H657,2)</f>
        <v>0</v>
      </c>
      <c r="BL657" s="18" t="s">
        <v>270</v>
      </c>
      <c r="BM657" s="203" t="s">
        <v>1030</v>
      </c>
    </row>
    <row r="658" spans="1:65" s="16" customFormat="1">
      <c r="B658" s="248"/>
      <c r="C658" s="249"/>
      <c r="D658" s="207" t="s">
        <v>272</v>
      </c>
      <c r="E658" s="250" t="s">
        <v>1</v>
      </c>
      <c r="F658" s="251" t="s">
        <v>1031</v>
      </c>
      <c r="G658" s="249"/>
      <c r="H658" s="250" t="s">
        <v>1</v>
      </c>
      <c r="I658" s="252"/>
      <c r="J658" s="249"/>
      <c r="K658" s="249"/>
      <c r="L658" s="253"/>
      <c r="M658" s="254"/>
      <c r="N658" s="255"/>
      <c r="O658" s="255"/>
      <c r="P658" s="255"/>
      <c r="Q658" s="255"/>
      <c r="R658" s="255"/>
      <c r="S658" s="255"/>
      <c r="T658" s="256"/>
      <c r="AT658" s="257" t="s">
        <v>272</v>
      </c>
      <c r="AU658" s="257" t="s">
        <v>73</v>
      </c>
      <c r="AV658" s="16" t="s">
        <v>71</v>
      </c>
      <c r="AW658" s="16" t="s">
        <v>30</v>
      </c>
      <c r="AX658" s="16" t="s">
        <v>64</v>
      </c>
      <c r="AY658" s="257" t="s">
        <v>263</v>
      </c>
    </row>
    <row r="659" spans="1:65" s="16" customFormat="1">
      <c r="B659" s="248"/>
      <c r="C659" s="249"/>
      <c r="D659" s="207" t="s">
        <v>272</v>
      </c>
      <c r="E659" s="250" t="s">
        <v>1</v>
      </c>
      <c r="F659" s="251" t="s">
        <v>1032</v>
      </c>
      <c r="G659" s="249"/>
      <c r="H659" s="250" t="s">
        <v>1</v>
      </c>
      <c r="I659" s="252"/>
      <c r="J659" s="249"/>
      <c r="K659" s="249"/>
      <c r="L659" s="253"/>
      <c r="M659" s="254"/>
      <c r="N659" s="255"/>
      <c r="O659" s="255"/>
      <c r="P659" s="255"/>
      <c r="Q659" s="255"/>
      <c r="R659" s="255"/>
      <c r="S659" s="255"/>
      <c r="T659" s="256"/>
      <c r="AT659" s="257" t="s">
        <v>272</v>
      </c>
      <c r="AU659" s="257" t="s">
        <v>73</v>
      </c>
      <c r="AV659" s="16" t="s">
        <v>71</v>
      </c>
      <c r="AW659" s="16" t="s">
        <v>30</v>
      </c>
      <c r="AX659" s="16" t="s">
        <v>64</v>
      </c>
      <c r="AY659" s="257" t="s">
        <v>263</v>
      </c>
    </row>
    <row r="660" spans="1:65" s="13" customFormat="1">
      <c r="B660" s="205"/>
      <c r="C660" s="206"/>
      <c r="D660" s="207" t="s">
        <v>272</v>
      </c>
      <c r="E660" s="208" t="s">
        <v>1</v>
      </c>
      <c r="F660" s="209" t="s">
        <v>1033</v>
      </c>
      <c r="G660" s="206"/>
      <c r="H660" s="210">
        <v>303.18799999999999</v>
      </c>
      <c r="I660" s="211"/>
      <c r="J660" s="206"/>
      <c r="K660" s="206"/>
      <c r="L660" s="212"/>
      <c r="M660" s="213"/>
      <c r="N660" s="214"/>
      <c r="O660" s="214"/>
      <c r="P660" s="214"/>
      <c r="Q660" s="214"/>
      <c r="R660" s="214"/>
      <c r="S660" s="214"/>
      <c r="T660" s="215"/>
      <c r="AT660" s="216" t="s">
        <v>272</v>
      </c>
      <c r="AU660" s="216" t="s">
        <v>73</v>
      </c>
      <c r="AV660" s="13" t="s">
        <v>73</v>
      </c>
      <c r="AW660" s="13" t="s">
        <v>30</v>
      </c>
      <c r="AX660" s="13" t="s">
        <v>64</v>
      </c>
      <c r="AY660" s="216" t="s">
        <v>263</v>
      </c>
    </row>
    <row r="661" spans="1:65" s="15" customFormat="1">
      <c r="B661" s="228"/>
      <c r="C661" s="229"/>
      <c r="D661" s="207" t="s">
        <v>272</v>
      </c>
      <c r="E661" s="230" t="s">
        <v>1</v>
      </c>
      <c r="F661" s="231" t="s">
        <v>280</v>
      </c>
      <c r="G661" s="229"/>
      <c r="H661" s="232">
        <v>303.18799999999999</v>
      </c>
      <c r="I661" s="233"/>
      <c r="J661" s="229"/>
      <c r="K661" s="229"/>
      <c r="L661" s="234"/>
      <c r="M661" s="235"/>
      <c r="N661" s="236"/>
      <c r="O661" s="236"/>
      <c r="P661" s="236"/>
      <c r="Q661" s="236"/>
      <c r="R661" s="236"/>
      <c r="S661" s="236"/>
      <c r="T661" s="237"/>
      <c r="AT661" s="238" t="s">
        <v>272</v>
      </c>
      <c r="AU661" s="238" t="s">
        <v>73</v>
      </c>
      <c r="AV661" s="15" t="s">
        <v>270</v>
      </c>
      <c r="AW661" s="15" t="s">
        <v>30</v>
      </c>
      <c r="AX661" s="15" t="s">
        <v>71</v>
      </c>
      <c r="AY661" s="238" t="s">
        <v>263</v>
      </c>
    </row>
    <row r="662" spans="1:65" s="12" customFormat="1" ht="22.9" customHeight="1">
      <c r="B662" s="175"/>
      <c r="C662" s="176"/>
      <c r="D662" s="177" t="s">
        <v>63</v>
      </c>
      <c r="E662" s="189" t="s">
        <v>304</v>
      </c>
      <c r="F662" s="189" t="s">
        <v>1034</v>
      </c>
      <c r="G662" s="176"/>
      <c r="H662" s="176"/>
      <c r="I662" s="179"/>
      <c r="J662" s="190">
        <f>BK662</f>
        <v>0</v>
      </c>
      <c r="K662" s="176"/>
      <c r="L662" s="181"/>
      <c r="M662" s="182"/>
      <c r="N662" s="183"/>
      <c r="O662" s="183"/>
      <c r="P662" s="184">
        <f>SUM(P663:P728)</f>
        <v>0</v>
      </c>
      <c r="Q662" s="183"/>
      <c r="R662" s="184">
        <f>SUM(R663:R728)</f>
        <v>0</v>
      </c>
      <c r="S662" s="183"/>
      <c r="T662" s="185">
        <f>SUM(T663:T728)</f>
        <v>0</v>
      </c>
      <c r="AR662" s="186" t="s">
        <v>71</v>
      </c>
      <c r="AT662" s="187" t="s">
        <v>63</v>
      </c>
      <c r="AU662" s="187" t="s">
        <v>71</v>
      </c>
      <c r="AY662" s="186" t="s">
        <v>263</v>
      </c>
      <c r="BK662" s="188">
        <f>SUM(BK663:BK728)</f>
        <v>0</v>
      </c>
    </row>
    <row r="663" spans="1:65" s="2" customFormat="1" ht="24.2" customHeight="1">
      <c r="A663" s="35"/>
      <c r="B663" s="36"/>
      <c r="C663" s="191" t="s">
        <v>743</v>
      </c>
      <c r="D663" s="191" t="s">
        <v>266</v>
      </c>
      <c r="E663" s="192" t="s">
        <v>1035</v>
      </c>
      <c r="F663" s="193" t="s">
        <v>1036</v>
      </c>
      <c r="G663" s="194" t="s">
        <v>269</v>
      </c>
      <c r="H663" s="195">
        <v>46.8</v>
      </c>
      <c r="I663" s="196"/>
      <c r="J663" s="197">
        <f>ROUND(I663*H663,2)</f>
        <v>0</v>
      </c>
      <c r="K663" s="198"/>
      <c r="L663" s="40"/>
      <c r="M663" s="199" t="s">
        <v>1</v>
      </c>
      <c r="N663" s="200" t="s">
        <v>38</v>
      </c>
      <c r="O663" s="72"/>
      <c r="P663" s="201">
        <f>O663*H663</f>
        <v>0</v>
      </c>
      <c r="Q663" s="201">
        <v>0</v>
      </c>
      <c r="R663" s="201">
        <f>Q663*H663</f>
        <v>0</v>
      </c>
      <c r="S663" s="201">
        <v>0</v>
      </c>
      <c r="T663" s="202">
        <f>S663*H663</f>
        <v>0</v>
      </c>
      <c r="U663" s="35"/>
      <c r="V663" s="35"/>
      <c r="W663" s="35"/>
      <c r="X663" s="35"/>
      <c r="Y663" s="35"/>
      <c r="Z663" s="35"/>
      <c r="AA663" s="35"/>
      <c r="AB663" s="35"/>
      <c r="AC663" s="35"/>
      <c r="AD663" s="35"/>
      <c r="AE663" s="35"/>
      <c r="AR663" s="203" t="s">
        <v>270</v>
      </c>
      <c r="AT663" s="203" t="s">
        <v>266</v>
      </c>
      <c r="AU663" s="203" t="s">
        <v>73</v>
      </c>
      <c r="AY663" s="18" t="s">
        <v>263</v>
      </c>
      <c r="BE663" s="204">
        <f>IF(N663="základní",J663,0)</f>
        <v>0</v>
      </c>
      <c r="BF663" s="204">
        <f>IF(N663="snížená",J663,0)</f>
        <v>0</v>
      </c>
      <c r="BG663" s="204">
        <f>IF(N663="zákl. přenesená",J663,0)</f>
        <v>0</v>
      </c>
      <c r="BH663" s="204">
        <f>IF(N663="sníž. přenesená",J663,0)</f>
        <v>0</v>
      </c>
      <c r="BI663" s="204">
        <f>IF(N663="nulová",J663,0)</f>
        <v>0</v>
      </c>
      <c r="BJ663" s="18" t="s">
        <v>71</v>
      </c>
      <c r="BK663" s="204">
        <f>ROUND(I663*H663,2)</f>
        <v>0</v>
      </c>
      <c r="BL663" s="18" t="s">
        <v>270</v>
      </c>
      <c r="BM663" s="203" t="s">
        <v>1037</v>
      </c>
    </row>
    <row r="664" spans="1:65" s="16" customFormat="1">
      <c r="B664" s="248"/>
      <c r="C664" s="249"/>
      <c r="D664" s="207" t="s">
        <v>272</v>
      </c>
      <c r="E664" s="250" t="s">
        <v>1</v>
      </c>
      <c r="F664" s="251" t="s">
        <v>1038</v>
      </c>
      <c r="G664" s="249"/>
      <c r="H664" s="250" t="s">
        <v>1</v>
      </c>
      <c r="I664" s="252"/>
      <c r="J664" s="249"/>
      <c r="K664" s="249"/>
      <c r="L664" s="253"/>
      <c r="M664" s="254"/>
      <c r="N664" s="255"/>
      <c r="O664" s="255"/>
      <c r="P664" s="255"/>
      <c r="Q664" s="255"/>
      <c r="R664" s="255"/>
      <c r="S664" s="255"/>
      <c r="T664" s="256"/>
      <c r="AT664" s="257" t="s">
        <v>272</v>
      </c>
      <c r="AU664" s="257" t="s">
        <v>73</v>
      </c>
      <c r="AV664" s="16" t="s">
        <v>71</v>
      </c>
      <c r="AW664" s="16" t="s">
        <v>30</v>
      </c>
      <c r="AX664" s="16" t="s">
        <v>64</v>
      </c>
      <c r="AY664" s="257" t="s">
        <v>263</v>
      </c>
    </row>
    <row r="665" spans="1:65" s="13" customFormat="1">
      <c r="B665" s="205"/>
      <c r="C665" s="206"/>
      <c r="D665" s="207" t="s">
        <v>272</v>
      </c>
      <c r="E665" s="208" t="s">
        <v>1</v>
      </c>
      <c r="F665" s="209" t="s">
        <v>575</v>
      </c>
      <c r="G665" s="206"/>
      <c r="H665" s="210">
        <v>46.8</v>
      </c>
      <c r="I665" s="211"/>
      <c r="J665" s="206"/>
      <c r="K665" s="206"/>
      <c r="L665" s="212"/>
      <c r="M665" s="213"/>
      <c r="N665" s="214"/>
      <c r="O665" s="214"/>
      <c r="P665" s="214"/>
      <c r="Q665" s="214"/>
      <c r="R665" s="214"/>
      <c r="S665" s="214"/>
      <c r="T665" s="215"/>
      <c r="AT665" s="216" t="s">
        <v>272</v>
      </c>
      <c r="AU665" s="216" t="s">
        <v>73</v>
      </c>
      <c r="AV665" s="13" t="s">
        <v>73</v>
      </c>
      <c r="AW665" s="13" t="s">
        <v>30</v>
      </c>
      <c r="AX665" s="13" t="s">
        <v>64</v>
      </c>
      <c r="AY665" s="216" t="s">
        <v>263</v>
      </c>
    </row>
    <row r="666" spans="1:65" s="15" customFormat="1">
      <c r="B666" s="228"/>
      <c r="C666" s="229"/>
      <c r="D666" s="207" t="s">
        <v>272</v>
      </c>
      <c r="E666" s="230" t="s">
        <v>1</v>
      </c>
      <c r="F666" s="231" t="s">
        <v>280</v>
      </c>
      <c r="G666" s="229"/>
      <c r="H666" s="232">
        <v>46.8</v>
      </c>
      <c r="I666" s="233"/>
      <c r="J666" s="229"/>
      <c r="K666" s="229"/>
      <c r="L666" s="234"/>
      <c r="M666" s="235"/>
      <c r="N666" s="236"/>
      <c r="O666" s="236"/>
      <c r="P666" s="236"/>
      <c r="Q666" s="236"/>
      <c r="R666" s="236"/>
      <c r="S666" s="236"/>
      <c r="T666" s="237"/>
      <c r="AT666" s="238" t="s">
        <v>272</v>
      </c>
      <c r="AU666" s="238" t="s">
        <v>73</v>
      </c>
      <c r="AV666" s="15" t="s">
        <v>270</v>
      </c>
      <c r="AW666" s="15" t="s">
        <v>30</v>
      </c>
      <c r="AX666" s="15" t="s">
        <v>71</v>
      </c>
      <c r="AY666" s="238" t="s">
        <v>263</v>
      </c>
    </row>
    <row r="667" spans="1:65" s="2" customFormat="1" ht="24.2" customHeight="1">
      <c r="A667" s="35"/>
      <c r="B667" s="36"/>
      <c r="C667" s="191" t="s">
        <v>1039</v>
      </c>
      <c r="D667" s="191" t="s">
        <v>266</v>
      </c>
      <c r="E667" s="192" t="s">
        <v>1040</v>
      </c>
      <c r="F667" s="193" t="s">
        <v>1041</v>
      </c>
      <c r="G667" s="194" t="s">
        <v>269</v>
      </c>
      <c r="H667" s="195">
        <v>46.8</v>
      </c>
      <c r="I667" s="196"/>
      <c r="J667" s="197">
        <f>ROUND(I667*H667,2)</f>
        <v>0</v>
      </c>
      <c r="K667" s="198"/>
      <c r="L667" s="40"/>
      <c r="M667" s="199" t="s">
        <v>1</v>
      </c>
      <c r="N667" s="200" t="s">
        <v>38</v>
      </c>
      <c r="O667" s="72"/>
      <c r="P667" s="201">
        <f>O667*H667</f>
        <v>0</v>
      </c>
      <c r="Q667" s="201">
        <v>0</v>
      </c>
      <c r="R667" s="201">
        <f>Q667*H667</f>
        <v>0</v>
      </c>
      <c r="S667" s="201">
        <v>0</v>
      </c>
      <c r="T667" s="202">
        <f>S667*H667</f>
        <v>0</v>
      </c>
      <c r="U667" s="35"/>
      <c r="V667" s="35"/>
      <c r="W667" s="35"/>
      <c r="X667" s="35"/>
      <c r="Y667" s="35"/>
      <c r="Z667" s="35"/>
      <c r="AA667" s="35"/>
      <c r="AB667" s="35"/>
      <c r="AC667" s="35"/>
      <c r="AD667" s="35"/>
      <c r="AE667" s="35"/>
      <c r="AR667" s="203" t="s">
        <v>270</v>
      </c>
      <c r="AT667" s="203" t="s">
        <v>266</v>
      </c>
      <c r="AU667" s="203" t="s">
        <v>73</v>
      </c>
      <c r="AY667" s="18" t="s">
        <v>263</v>
      </c>
      <c r="BE667" s="204">
        <f>IF(N667="základní",J667,0)</f>
        <v>0</v>
      </c>
      <c r="BF667" s="204">
        <f>IF(N667="snížená",J667,0)</f>
        <v>0</v>
      </c>
      <c r="BG667" s="204">
        <f>IF(N667="zákl. přenesená",J667,0)</f>
        <v>0</v>
      </c>
      <c r="BH667" s="204">
        <f>IF(N667="sníž. přenesená",J667,0)</f>
        <v>0</v>
      </c>
      <c r="BI667" s="204">
        <f>IF(N667="nulová",J667,0)</f>
        <v>0</v>
      </c>
      <c r="BJ667" s="18" t="s">
        <v>71</v>
      </c>
      <c r="BK667" s="204">
        <f>ROUND(I667*H667,2)</f>
        <v>0</v>
      </c>
      <c r="BL667" s="18" t="s">
        <v>270</v>
      </c>
      <c r="BM667" s="203" t="s">
        <v>1042</v>
      </c>
    </row>
    <row r="668" spans="1:65" s="16" customFormat="1">
      <c r="B668" s="248"/>
      <c r="C668" s="249"/>
      <c r="D668" s="207" t="s">
        <v>272</v>
      </c>
      <c r="E668" s="250" t="s">
        <v>1</v>
      </c>
      <c r="F668" s="251" t="s">
        <v>1038</v>
      </c>
      <c r="G668" s="249"/>
      <c r="H668" s="250" t="s">
        <v>1</v>
      </c>
      <c r="I668" s="252"/>
      <c r="J668" s="249"/>
      <c r="K668" s="249"/>
      <c r="L668" s="253"/>
      <c r="M668" s="254"/>
      <c r="N668" s="255"/>
      <c r="O668" s="255"/>
      <c r="P668" s="255"/>
      <c r="Q668" s="255"/>
      <c r="R668" s="255"/>
      <c r="S668" s="255"/>
      <c r="T668" s="256"/>
      <c r="AT668" s="257" t="s">
        <v>272</v>
      </c>
      <c r="AU668" s="257" t="s">
        <v>73</v>
      </c>
      <c r="AV668" s="16" t="s">
        <v>71</v>
      </c>
      <c r="AW668" s="16" t="s">
        <v>30</v>
      </c>
      <c r="AX668" s="16" t="s">
        <v>64</v>
      </c>
      <c r="AY668" s="257" t="s">
        <v>263</v>
      </c>
    </row>
    <row r="669" spans="1:65" s="13" customFormat="1">
      <c r="B669" s="205"/>
      <c r="C669" s="206"/>
      <c r="D669" s="207" t="s">
        <v>272</v>
      </c>
      <c r="E669" s="208" t="s">
        <v>1</v>
      </c>
      <c r="F669" s="209" t="s">
        <v>575</v>
      </c>
      <c r="G669" s="206"/>
      <c r="H669" s="210">
        <v>46.8</v>
      </c>
      <c r="I669" s="211"/>
      <c r="J669" s="206"/>
      <c r="K669" s="206"/>
      <c r="L669" s="212"/>
      <c r="M669" s="213"/>
      <c r="N669" s="214"/>
      <c r="O669" s="214"/>
      <c r="P669" s="214"/>
      <c r="Q669" s="214"/>
      <c r="R669" s="214"/>
      <c r="S669" s="214"/>
      <c r="T669" s="215"/>
      <c r="AT669" s="216" t="s">
        <v>272</v>
      </c>
      <c r="AU669" s="216" t="s">
        <v>73</v>
      </c>
      <c r="AV669" s="13" t="s">
        <v>73</v>
      </c>
      <c r="AW669" s="13" t="s">
        <v>30</v>
      </c>
      <c r="AX669" s="13" t="s">
        <v>64</v>
      </c>
      <c r="AY669" s="216" t="s">
        <v>263</v>
      </c>
    </row>
    <row r="670" spans="1:65" s="15" customFormat="1">
      <c r="B670" s="228"/>
      <c r="C670" s="229"/>
      <c r="D670" s="207" t="s">
        <v>272</v>
      </c>
      <c r="E670" s="230" t="s">
        <v>1</v>
      </c>
      <c r="F670" s="231" t="s">
        <v>280</v>
      </c>
      <c r="G670" s="229"/>
      <c r="H670" s="232">
        <v>46.8</v>
      </c>
      <c r="I670" s="233"/>
      <c r="J670" s="229"/>
      <c r="K670" s="229"/>
      <c r="L670" s="234"/>
      <c r="M670" s="235"/>
      <c r="N670" s="236"/>
      <c r="O670" s="236"/>
      <c r="P670" s="236"/>
      <c r="Q670" s="236"/>
      <c r="R670" s="236"/>
      <c r="S670" s="236"/>
      <c r="T670" s="237"/>
      <c r="AT670" s="238" t="s">
        <v>272</v>
      </c>
      <c r="AU670" s="238" t="s">
        <v>73</v>
      </c>
      <c r="AV670" s="15" t="s">
        <v>270</v>
      </c>
      <c r="AW670" s="15" t="s">
        <v>30</v>
      </c>
      <c r="AX670" s="15" t="s">
        <v>71</v>
      </c>
      <c r="AY670" s="238" t="s">
        <v>263</v>
      </c>
    </row>
    <row r="671" spans="1:65" s="2" customFormat="1" ht="24.2" customHeight="1">
      <c r="A671" s="35"/>
      <c r="B671" s="36"/>
      <c r="C671" s="191" t="s">
        <v>750</v>
      </c>
      <c r="D671" s="191" t="s">
        <v>266</v>
      </c>
      <c r="E671" s="192" t="s">
        <v>1043</v>
      </c>
      <c r="F671" s="193" t="s">
        <v>1044</v>
      </c>
      <c r="G671" s="194" t="s">
        <v>269</v>
      </c>
      <c r="H671" s="195">
        <v>46.8</v>
      </c>
      <c r="I671" s="196"/>
      <c r="J671" s="197">
        <f>ROUND(I671*H671,2)</f>
        <v>0</v>
      </c>
      <c r="K671" s="198"/>
      <c r="L671" s="40"/>
      <c r="M671" s="199" t="s">
        <v>1</v>
      </c>
      <c r="N671" s="200" t="s">
        <v>38</v>
      </c>
      <c r="O671" s="72"/>
      <c r="P671" s="201">
        <f>O671*H671</f>
        <v>0</v>
      </c>
      <c r="Q671" s="201">
        <v>0</v>
      </c>
      <c r="R671" s="201">
        <f>Q671*H671</f>
        <v>0</v>
      </c>
      <c r="S671" s="201">
        <v>0</v>
      </c>
      <c r="T671" s="202">
        <f>S671*H671</f>
        <v>0</v>
      </c>
      <c r="U671" s="35"/>
      <c r="V671" s="35"/>
      <c r="W671" s="35"/>
      <c r="X671" s="35"/>
      <c r="Y671" s="35"/>
      <c r="Z671" s="35"/>
      <c r="AA671" s="35"/>
      <c r="AB671" s="35"/>
      <c r="AC671" s="35"/>
      <c r="AD671" s="35"/>
      <c r="AE671" s="35"/>
      <c r="AR671" s="203" t="s">
        <v>270</v>
      </c>
      <c r="AT671" s="203" t="s">
        <v>266</v>
      </c>
      <c r="AU671" s="203" t="s">
        <v>73</v>
      </c>
      <c r="AY671" s="18" t="s">
        <v>263</v>
      </c>
      <c r="BE671" s="204">
        <f>IF(N671="základní",J671,0)</f>
        <v>0</v>
      </c>
      <c r="BF671" s="204">
        <f>IF(N671="snížená",J671,0)</f>
        <v>0</v>
      </c>
      <c r="BG671" s="204">
        <f>IF(N671="zákl. přenesená",J671,0)</f>
        <v>0</v>
      </c>
      <c r="BH671" s="204">
        <f>IF(N671="sníž. přenesená",J671,0)</f>
        <v>0</v>
      </c>
      <c r="BI671" s="204">
        <f>IF(N671="nulová",J671,0)</f>
        <v>0</v>
      </c>
      <c r="BJ671" s="18" t="s">
        <v>71</v>
      </c>
      <c r="BK671" s="204">
        <f>ROUND(I671*H671,2)</f>
        <v>0</v>
      </c>
      <c r="BL671" s="18" t="s">
        <v>270</v>
      </c>
      <c r="BM671" s="203" t="s">
        <v>1045</v>
      </c>
    </row>
    <row r="672" spans="1:65" s="16" customFormat="1">
      <c r="B672" s="248"/>
      <c r="C672" s="249"/>
      <c r="D672" s="207" t="s">
        <v>272</v>
      </c>
      <c r="E672" s="250" t="s">
        <v>1</v>
      </c>
      <c r="F672" s="251" t="s">
        <v>1038</v>
      </c>
      <c r="G672" s="249"/>
      <c r="H672" s="250" t="s">
        <v>1</v>
      </c>
      <c r="I672" s="252"/>
      <c r="J672" s="249"/>
      <c r="K672" s="249"/>
      <c r="L672" s="253"/>
      <c r="M672" s="254"/>
      <c r="N672" s="255"/>
      <c r="O672" s="255"/>
      <c r="P672" s="255"/>
      <c r="Q672" s="255"/>
      <c r="R672" s="255"/>
      <c r="S672" s="255"/>
      <c r="T672" s="256"/>
      <c r="AT672" s="257" t="s">
        <v>272</v>
      </c>
      <c r="AU672" s="257" t="s">
        <v>73</v>
      </c>
      <c r="AV672" s="16" t="s">
        <v>71</v>
      </c>
      <c r="AW672" s="16" t="s">
        <v>30</v>
      </c>
      <c r="AX672" s="16" t="s">
        <v>64</v>
      </c>
      <c r="AY672" s="257" t="s">
        <v>263</v>
      </c>
    </row>
    <row r="673" spans="1:65" s="13" customFormat="1">
      <c r="B673" s="205"/>
      <c r="C673" s="206"/>
      <c r="D673" s="207" t="s">
        <v>272</v>
      </c>
      <c r="E673" s="208" t="s">
        <v>1</v>
      </c>
      <c r="F673" s="209" t="s">
        <v>575</v>
      </c>
      <c r="G673" s="206"/>
      <c r="H673" s="210">
        <v>46.8</v>
      </c>
      <c r="I673" s="211"/>
      <c r="J673" s="206"/>
      <c r="K673" s="206"/>
      <c r="L673" s="212"/>
      <c r="M673" s="213"/>
      <c r="N673" s="214"/>
      <c r="O673" s="214"/>
      <c r="P673" s="214"/>
      <c r="Q673" s="214"/>
      <c r="R673" s="214"/>
      <c r="S673" s="214"/>
      <c r="T673" s="215"/>
      <c r="AT673" s="216" t="s">
        <v>272</v>
      </c>
      <c r="AU673" s="216" t="s">
        <v>73</v>
      </c>
      <c r="AV673" s="13" t="s">
        <v>73</v>
      </c>
      <c r="AW673" s="13" t="s">
        <v>30</v>
      </c>
      <c r="AX673" s="13" t="s">
        <v>64</v>
      </c>
      <c r="AY673" s="216" t="s">
        <v>263</v>
      </c>
    </row>
    <row r="674" spans="1:65" s="15" customFormat="1">
      <c r="B674" s="228"/>
      <c r="C674" s="229"/>
      <c r="D674" s="207" t="s">
        <v>272</v>
      </c>
      <c r="E674" s="230" t="s">
        <v>1</v>
      </c>
      <c r="F674" s="231" t="s">
        <v>280</v>
      </c>
      <c r="G674" s="229"/>
      <c r="H674" s="232">
        <v>46.8</v>
      </c>
      <c r="I674" s="233"/>
      <c r="J674" s="229"/>
      <c r="K674" s="229"/>
      <c r="L674" s="234"/>
      <c r="M674" s="235"/>
      <c r="N674" s="236"/>
      <c r="O674" s="236"/>
      <c r="P674" s="236"/>
      <c r="Q674" s="236"/>
      <c r="R674" s="236"/>
      <c r="S674" s="236"/>
      <c r="T674" s="237"/>
      <c r="AT674" s="238" t="s">
        <v>272</v>
      </c>
      <c r="AU674" s="238" t="s">
        <v>73</v>
      </c>
      <c r="AV674" s="15" t="s">
        <v>270</v>
      </c>
      <c r="AW674" s="15" t="s">
        <v>30</v>
      </c>
      <c r="AX674" s="15" t="s">
        <v>71</v>
      </c>
      <c r="AY674" s="238" t="s">
        <v>263</v>
      </c>
    </row>
    <row r="675" spans="1:65" s="2" customFormat="1" ht="24.2" customHeight="1">
      <c r="A675" s="35"/>
      <c r="B675" s="36"/>
      <c r="C675" s="191" t="s">
        <v>1046</v>
      </c>
      <c r="D675" s="191" t="s">
        <v>266</v>
      </c>
      <c r="E675" s="192" t="s">
        <v>1047</v>
      </c>
      <c r="F675" s="193" t="s">
        <v>1048</v>
      </c>
      <c r="G675" s="194" t="s">
        <v>269</v>
      </c>
      <c r="H675" s="195">
        <v>382.38799999999998</v>
      </c>
      <c r="I675" s="196"/>
      <c r="J675" s="197">
        <f>ROUND(I675*H675,2)</f>
        <v>0</v>
      </c>
      <c r="K675" s="198"/>
      <c r="L675" s="40"/>
      <c r="M675" s="199" t="s">
        <v>1</v>
      </c>
      <c r="N675" s="200" t="s">
        <v>38</v>
      </c>
      <c r="O675" s="72"/>
      <c r="P675" s="201">
        <f>O675*H675</f>
        <v>0</v>
      </c>
      <c r="Q675" s="201">
        <v>0</v>
      </c>
      <c r="R675" s="201">
        <f>Q675*H675</f>
        <v>0</v>
      </c>
      <c r="S675" s="201">
        <v>0</v>
      </c>
      <c r="T675" s="202">
        <f>S675*H675</f>
        <v>0</v>
      </c>
      <c r="U675" s="35"/>
      <c r="V675" s="35"/>
      <c r="W675" s="35"/>
      <c r="X675" s="35"/>
      <c r="Y675" s="35"/>
      <c r="Z675" s="35"/>
      <c r="AA675" s="35"/>
      <c r="AB675" s="35"/>
      <c r="AC675" s="35"/>
      <c r="AD675" s="35"/>
      <c r="AE675" s="35"/>
      <c r="AR675" s="203" t="s">
        <v>270</v>
      </c>
      <c r="AT675" s="203" t="s">
        <v>266</v>
      </c>
      <c r="AU675" s="203" t="s">
        <v>73</v>
      </c>
      <c r="AY675" s="18" t="s">
        <v>263</v>
      </c>
      <c r="BE675" s="204">
        <f>IF(N675="základní",J675,0)</f>
        <v>0</v>
      </c>
      <c r="BF675" s="204">
        <f>IF(N675="snížená",J675,0)</f>
        <v>0</v>
      </c>
      <c r="BG675" s="204">
        <f>IF(N675="zákl. přenesená",J675,0)</f>
        <v>0</v>
      </c>
      <c r="BH675" s="204">
        <f>IF(N675="sníž. přenesená",J675,0)</f>
        <v>0</v>
      </c>
      <c r="BI675" s="204">
        <f>IF(N675="nulová",J675,0)</f>
        <v>0</v>
      </c>
      <c r="BJ675" s="18" t="s">
        <v>71</v>
      </c>
      <c r="BK675" s="204">
        <f>ROUND(I675*H675,2)</f>
        <v>0</v>
      </c>
      <c r="BL675" s="18" t="s">
        <v>270</v>
      </c>
      <c r="BM675" s="203" t="s">
        <v>1049</v>
      </c>
    </row>
    <row r="676" spans="1:65" s="16" customFormat="1">
      <c r="B676" s="248"/>
      <c r="C676" s="249"/>
      <c r="D676" s="207" t="s">
        <v>272</v>
      </c>
      <c r="E676" s="250" t="s">
        <v>1</v>
      </c>
      <c r="F676" s="251" t="s">
        <v>1050</v>
      </c>
      <c r="G676" s="249"/>
      <c r="H676" s="250" t="s">
        <v>1</v>
      </c>
      <c r="I676" s="252"/>
      <c r="J676" s="249"/>
      <c r="K676" s="249"/>
      <c r="L676" s="253"/>
      <c r="M676" s="254"/>
      <c r="N676" s="255"/>
      <c r="O676" s="255"/>
      <c r="P676" s="255"/>
      <c r="Q676" s="255"/>
      <c r="R676" s="255"/>
      <c r="S676" s="255"/>
      <c r="T676" s="256"/>
      <c r="AT676" s="257" t="s">
        <v>272</v>
      </c>
      <c r="AU676" s="257" t="s">
        <v>73</v>
      </c>
      <c r="AV676" s="16" t="s">
        <v>71</v>
      </c>
      <c r="AW676" s="16" t="s">
        <v>30</v>
      </c>
      <c r="AX676" s="16" t="s">
        <v>64</v>
      </c>
      <c r="AY676" s="257" t="s">
        <v>263</v>
      </c>
    </row>
    <row r="677" spans="1:65" s="13" customFormat="1">
      <c r="B677" s="205"/>
      <c r="C677" s="206"/>
      <c r="D677" s="207" t="s">
        <v>272</v>
      </c>
      <c r="E677" s="208" t="s">
        <v>1</v>
      </c>
      <c r="F677" s="209" t="s">
        <v>713</v>
      </c>
      <c r="G677" s="206"/>
      <c r="H677" s="210">
        <v>159.96</v>
      </c>
      <c r="I677" s="211"/>
      <c r="J677" s="206"/>
      <c r="K677" s="206"/>
      <c r="L677" s="212"/>
      <c r="M677" s="213"/>
      <c r="N677" s="214"/>
      <c r="O677" s="214"/>
      <c r="P677" s="214"/>
      <c r="Q677" s="214"/>
      <c r="R677" s="214"/>
      <c r="S677" s="214"/>
      <c r="T677" s="215"/>
      <c r="AT677" s="216" t="s">
        <v>272</v>
      </c>
      <c r="AU677" s="216" t="s">
        <v>73</v>
      </c>
      <c r="AV677" s="13" t="s">
        <v>73</v>
      </c>
      <c r="AW677" s="13" t="s">
        <v>30</v>
      </c>
      <c r="AX677" s="13" t="s">
        <v>64</v>
      </c>
      <c r="AY677" s="216" t="s">
        <v>263</v>
      </c>
    </row>
    <row r="678" spans="1:65" s="14" customFormat="1">
      <c r="B678" s="217"/>
      <c r="C678" s="218"/>
      <c r="D678" s="207" t="s">
        <v>272</v>
      </c>
      <c r="E678" s="219" t="s">
        <v>1</v>
      </c>
      <c r="F678" s="220" t="s">
        <v>275</v>
      </c>
      <c r="G678" s="218"/>
      <c r="H678" s="221">
        <v>159.96</v>
      </c>
      <c r="I678" s="222"/>
      <c r="J678" s="218"/>
      <c r="K678" s="218"/>
      <c r="L678" s="223"/>
      <c r="M678" s="224"/>
      <c r="N678" s="225"/>
      <c r="O678" s="225"/>
      <c r="P678" s="225"/>
      <c r="Q678" s="225"/>
      <c r="R678" s="225"/>
      <c r="S678" s="225"/>
      <c r="T678" s="226"/>
      <c r="AT678" s="227" t="s">
        <v>272</v>
      </c>
      <c r="AU678" s="227" t="s">
        <v>73</v>
      </c>
      <c r="AV678" s="14" t="s">
        <v>276</v>
      </c>
      <c r="AW678" s="14" t="s">
        <v>30</v>
      </c>
      <c r="AX678" s="14" t="s">
        <v>64</v>
      </c>
      <c r="AY678" s="227" t="s">
        <v>263</v>
      </c>
    </row>
    <row r="679" spans="1:65" s="16" customFormat="1">
      <c r="B679" s="248"/>
      <c r="C679" s="249"/>
      <c r="D679" s="207" t="s">
        <v>272</v>
      </c>
      <c r="E679" s="250" t="s">
        <v>1</v>
      </c>
      <c r="F679" s="251" t="s">
        <v>710</v>
      </c>
      <c r="G679" s="249"/>
      <c r="H679" s="250" t="s">
        <v>1</v>
      </c>
      <c r="I679" s="252"/>
      <c r="J679" s="249"/>
      <c r="K679" s="249"/>
      <c r="L679" s="253"/>
      <c r="M679" s="254"/>
      <c r="N679" s="255"/>
      <c r="O679" s="255"/>
      <c r="P679" s="255"/>
      <c r="Q679" s="255"/>
      <c r="R679" s="255"/>
      <c r="S679" s="255"/>
      <c r="T679" s="256"/>
      <c r="AT679" s="257" t="s">
        <v>272</v>
      </c>
      <c r="AU679" s="257" t="s">
        <v>73</v>
      </c>
      <c r="AV679" s="16" t="s">
        <v>71</v>
      </c>
      <c r="AW679" s="16" t="s">
        <v>30</v>
      </c>
      <c r="AX679" s="16" t="s">
        <v>64</v>
      </c>
      <c r="AY679" s="257" t="s">
        <v>263</v>
      </c>
    </row>
    <row r="680" spans="1:65" s="13" customFormat="1">
      <c r="B680" s="205"/>
      <c r="C680" s="206"/>
      <c r="D680" s="207" t="s">
        <v>272</v>
      </c>
      <c r="E680" s="208" t="s">
        <v>1</v>
      </c>
      <c r="F680" s="209" t="s">
        <v>711</v>
      </c>
      <c r="G680" s="206"/>
      <c r="H680" s="210">
        <v>42.185000000000002</v>
      </c>
      <c r="I680" s="211"/>
      <c r="J680" s="206"/>
      <c r="K680" s="206"/>
      <c r="L680" s="212"/>
      <c r="M680" s="213"/>
      <c r="N680" s="214"/>
      <c r="O680" s="214"/>
      <c r="P680" s="214"/>
      <c r="Q680" s="214"/>
      <c r="R680" s="214"/>
      <c r="S680" s="214"/>
      <c r="T680" s="215"/>
      <c r="AT680" s="216" t="s">
        <v>272</v>
      </c>
      <c r="AU680" s="216" t="s">
        <v>73</v>
      </c>
      <c r="AV680" s="13" t="s">
        <v>73</v>
      </c>
      <c r="AW680" s="13" t="s">
        <v>30</v>
      </c>
      <c r="AX680" s="13" t="s">
        <v>64</v>
      </c>
      <c r="AY680" s="216" t="s">
        <v>263</v>
      </c>
    </row>
    <row r="681" spans="1:65" s="14" customFormat="1">
      <c r="B681" s="217"/>
      <c r="C681" s="218"/>
      <c r="D681" s="207" t="s">
        <v>272</v>
      </c>
      <c r="E681" s="219" t="s">
        <v>1</v>
      </c>
      <c r="F681" s="220" t="s">
        <v>275</v>
      </c>
      <c r="G681" s="218"/>
      <c r="H681" s="221">
        <v>42.185000000000002</v>
      </c>
      <c r="I681" s="222"/>
      <c r="J681" s="218"/>
      <c r="K681" s="218"/>
      <c r="L681" s="223"/>
      <c r="M681" s="224"/>
      <c r="N681" s="225"/>
      <c r="O681" s="225"/>
      <c r="P681" s="225"/>
      <c r="Q681" s="225"/>
      <c r="R681" s="225"/>
      <c r="S681" s="225"/>
      <c r="T681" s="226"/>
      <c r="AT681" s="227" t="s">
        <v>272</v>
      </c>
      <c r="AU681" s="227" t="s">
        <v>73</v>
      </c>
      <c r="AV681" s="14" t="s">
        <v>276</v>
      </c>
      <c r="AW681" s="14" t="s">
        <v>30</v>
      </c>
      <c r="AX681" s="14" t="s">
        <v>64</v>
      </c>
      <c r="AY681" s="227" t="s">
        <v>263</v>
      </c>
    </row>
    <row r="682" spans="1:65" s="16" customFormat="1">
      <c r="B682" s="248"/>
      <c r="C682" s="249"/>
      <c r="D682" s="207" t="s">
        <v>272</v>
      </c>
      <c r="E682" s="250" t="s">
        <v>1</v>
      </c>
      <c r="F682" s="251" t="s">
        <v>714</v>
      </c>
      <c r="G682" s="249"/>
      <c r="H682" s="250" t="s">
        <v>1</v>
      </c>
      <c r="I682" s="252"/>
      <c r="J682" s="249"/>
      <c r="K682" s="249"/>
      <c r="L682" s="253"/>
      <c r="M682" s="254"/>
      <c r="N682" s="255"/>
      <c r="O682" s="255"/>
      <c r="P682" s="255"/>
      <c r="Q682" s="255"/>
      <c r="R682" s="255"/>
      <c r="S682" s="255"/>
      <c r="T682" s="256"/>
      <c r="AT682" s="257" t="s">
        <v>272</v>
      </c>
      <c r="AU682" s="257" t="s">
        <v>73</v>
      </c>
      <c r="AV682" s="16" t="s">
        <v>71</v>
      </c>
      <c r="AW682" s="16" t="s">
        <v>30</v>
      </c>
      <c r="AX682" s="16" t="s">
        <v>64</v>
      </c>
      <c r="AY682" s="257" t="s">
        <v>263</v>
      </c>
    </row>
    <row r="683" spans="1:65" s="13" customFormat="1">
      <c r="B683" s="205"/>
      <c r="C683" s="206"/>
      <c r="D683" s="207" t="s">
        <v>272</v>
      </c>
      <c r="E683" s="208" t="s">
        <v>1</v>
      </c>
      <c r="F683" s="209" t="s">
        <v>715</v>
      </c>
      <c r="G683" s="206"/>
      <c r="H683" s="210">
        <v>220.053</v>
      </c>
      <c r="I683" s="211"/>
      <c r="J683" s="206"/>
      <c r="K683" s="206"/>
      <c r="L683" s="212"/>
      <c r="M683" s="213"/>
      <c r="N683" s="214"/>
      <c r="O683" s="214"/>
      <c r="P683" s="214"/>
      <c r="Q683" s="214"/>
      <c r="R683" s="214"/>
      <c r="S683" s="214"/>
      <c r="T683" s="215"/>
      <c r="AT683" s="216" t="s">
        <v>272</v>
      </c>
      <c r="AU683" s="216" t="s">
        <v>73</v>
      </c>
      <c r="AV683" s="13" t="s">
        <v>73</v>
      </c>
      <c r="AW683" s="13" t="s">
        <v>30</v>
      </c>
      <c r="AX683" s="13" t="s">
        <v>64</v>
      </c>
      <c r="AY683" s="216" t="s">
        <v>263</v>
      </c>
    </row>
    <row r="684" spans="1:65" s="13" customFormat="1">
      <c r="B684" s="205"/>
      <c r="C684" s="206"/>
      <c r="D684" s="207" t="s">
        <v>272</v>
      </c>
      <c r="E684" s="208" t="s">
        <v>1</v>
      </c>
      <c r="F684" s="209" t="s">
        <v>716</v>
      </c>
      <c r="G684" s="206"/>
      <c r="H684" s="210">
        <v>-39.81</v>
      </c>
      <c r="I684" s="211"/>
      <c r="J684" s="206"/>
      <c r="K684" s="206"/>
      <c r="L684" s="212"/>
      <c r="M684" s="213"/>
      <c r="N684" s="214"/>
      <c r="O684" s="214"/>
      <c r="P684" s="214"/>
      <c r="Q684" s="214"/>
      <c r="R684" s="214"/>
      <c r="S684" s="214"/>
      <c r="T684" s="215"/>
      <c r="AT684" s="216" t="s">
        <v>272</v>
      </c>
      <c r="AU684" s="216" t="s">
        <v>73</v>
      </c>
      <c r="AV684" s="13" t="s">
        <v>73</v>
      </c>
      <c r="AW684" s="13" t="s">
        <v>30</v>
      </c>
      <c r="AX684" s="13" t="s">
        <v>64</v>
      </c>
      <c r="AY684" s="216" t="s">
        <v>263</v>
      </c>
    </row>
    <row r="685" spans="1:65" s="14" customFormat="1">
      <c r="B685" s="217"/>
      <c r="C685" s="218"/>
      <c r="D685" s="207" t="s">
        <v>272</v>
      </c>
      <c r="E685" s="219" t="s">
        <v>1</v>
      </c>
      <c r="F685" s="220" t="s">
        <v>275</v>
      </c>
      <c r="G685" s="218"/>
      <c r="H685" s="221">
        <v>180.24299999999999</v>
      </c>
      <c r="I685" s="222"/>
      <c r="J685" s="218"/>
      <c r="K685" s="218"/>
      <c r="L685" s="223"/>
      <c r="M685" s="224"/>
      <c r="N685" s="225"/>
      <c r="O685" s="225"/>
      <c r="P685" s="225"/>
      <c r="Q685" s="225"/>
      <c r="R685" s="225"/>
      <c r="S685" s="225"/>
      <c r="T685" s="226"/>
      <c r="AT685" s="227" t="s">
        <v>272</v>
      </c>
      <c r="AU685" s="227" t="s">
        <v>73</v>
      </c>
      <c r="AV685" s="14" t="s">
        <v>276</v>
      </c>
      <c r="AW685" s="14" t="s">
        <v>30</v>
      </c>
      <c r="AX685" s="14" t="s">
        <v>64</v>
      </c>
      <c r="AY685" s="227" t="s">
        <v>263</v>
      </c>
    </row>
    <row r="686" spans="1:65" s="15" customFormat="1">
      <c r="B686" s="228"/>
      <c r="C686" s="229"/>
      <c r="D686" s="207" t="s">
        <v>272</v>
      </c>
      <c r="E686" s="230" t="s">
        <v>1</v>
      </c>
      <c r="F686" s="231" t="s">
        <v>280</v>
      </c>
      <c r="G686" s="229"/>
      <c r="H686" s="232">
        <v>382.38799999999998</v>
      </c>
      <c r="I686" s="233"/>
      <c r="J686" s="229"/>
      <c r="K686" s="229"/>
      <c r="L686" s="234"/>
      <c r="M686" s="235"/>
      <c r="N686" s="236"/>
      <c r="O686" s="236"/>
      <c r="P686" s="236"/>
      <c r="Q686" s="236"/>
      <c r="R686" s="236"/>
      <c r="S686" s="236"/>
      <c r="T686" s="237"/>
      <c r="AT686" s="238" t="s">
        <v>272</v>
      </c>
      <c r="AU686" s="238" t="s">
        <v>73</v>
      </c>
      <c r="AV686" s="15" t="s">
        <v>270</v>
      </c>
      <c r="AW686" s="15" t="s">
        <v>30</v>
      </c>
      <c r="AX686" s="15" t="s">
        <v>71</v>
      </c>
      <c r="AY686" s="238" t="s">
        <v>263</v>
      </c>
    </row>
    <row r="687" spans="1:65" s="2" customFormat="1" ht="24.2" customHeight="1">
      <c r="A687" s="35"/>
      <c r="B687" s="36"/>
      <c r="C687" s="191" t="s">
        <v>770</v>
      </c>
      <c r="D687" s="191" t="s">
        <v>266</v>
      </c>
      <c r="E687" s="192" t="s">
        <v>1051</v>
      </c>
      <c r="F687" s="193" t="s">
        <v>1052</v>
      </c>
      <c r="G687" s="194" t="s">
        <v>269</v>
      </c>
      <c r="H687" s="195">
        <v>382.38799999999998</v>
      </c>
      <c r="I687" s="196"/>
      <c r="J687" s="197">
        <f>ROUND(I687*H687,2)</f>
        <v>0</v>
      </c>
      <c r="K687" s="198"/>
      <c r="L687" s="40"/>
      <c r="M687" s="199" t="s">
        <v>1</v>
      </c>
      <c r="N687" s="200" t="s">
        <v>38</v>
      </c>
      <c r="O687" s="72"/>
      <c r="P687" s="201">
        <f>O687*H687</f>
        <v>0</v>
      </c>
      <c r="Q687" s="201">
        <v>0</v>
      </c>
      <c r="R687" s="201">
        <f>Q687*H687</f>
        <v>0</v>
      </c>
      <c r="S687" s="201">
        <v>0</v>
      </c>
      <c r="T687" s="202">
        <f>S687*H687</f>
        <v>0</v>
      </c>
      <c r="U687" s="35"/>
      <c r="V687" s="35"/>
      <c r="W687" s="35"/>
      <c r="X687" s="35"/>
      <c r="Y687" s="35"/>
      <c r="Z687" s="35"/>
      <c r="AA687" s="35"/>
      <c r="AB687" s="35"/>
      <c r="AC687" s="35"/>
      <c r="AD687" s="35"/>
      <c r="AE687" s="35"/>
      <c r="AR687" s="203" t="s">
        <v>270</v>
      </c>
      <c r="AT687" s="203" t="s">
        <v>266</v>
      </c>
      <c r="AU687" s="203" t="s">
        <v>73</v>
      </c>
      <c r="AY687" s="18" t="s">
        <v>263</v>
      </c>
      <c r="BE687" s="204">
        <f>IF(N687="základní",J687,0)</f>
        <v>0</v>
      </c>
      <c r="BF687" s="204">
        <f>IF(N687="snížená",J687,0)</f>
        <v>0</v>
      </c>
      <c r="BG687" s="204">
        <f>IF(N687="zákl. přenesená",J687,0)</f>
        <v>0</v>
      </c>
      <c r="BH687" s="204">
        <f>IF(N687="sníž. přenesená",J687,0)</f>
        <v>0</v>
      </c>
      <c r="BI687" s="204">
        <f>IF(N687="nulová",J687,0)</f>
        <v>0</v>
      </c>
      <c r="BJ687" s="18" t="s">
        <v>71</v>
      </c>
      <c r="BK687" s="204">
        <f>ROUND(I687*H687,2)</f>
        <v>0</v>
      </c>
      <c r="BL687" s="18" t="s">
        <v>270</v>
      </c>
      <c r="BM687" s="203" t="s">
        <v>1053</v>
      </c>
    </row>
    <row r="688" spans="1:65" s="16" customFormat="1">
      <c r="B688" s="248"/>
      <c r="C688" s="249"/>
      <c r="D688" s="207" t="s">
        <v>272</v>
      </c>
      <c r="E688" s="250" t="s">
        <v>1</v>
      </c>
      <c r="F688" s="251" t="s">
        <v>1050</v>
      </c>
      <c r="G688" s="249"/>
      <c r="H688" s="250" t="s">
        <v>1</v>
      </c>
      <c r="I688" s="252"/>
      <c r="J688" s="249"/>
      <c r="K688" s="249"/>
      <c r="L688" s="253"/>
      <c r="M688" s="254"/>
      <c r="N688" s="255"/>
      <c r="O688" s="255"/>
      <c r="P688" s="255"/>
      <c r="Q688" s="255"/>
      <c r="R688" s="255"/>
      <c r="S688" s="255"/>
      <c r="T688" s="256"/>
      <c r="AT688" s="257" t="s">
        <v>272</v>
      </c>
      <c r="AU688" s="257" t="s">
        <v>73</v>
      </c>
      <c r="AV688" s="16" t="s">
        <v>71</v>
      </c>
      <c r="AW688" s="16" t="s">
        <v>30</v>
      </c>
      <c r="AX688" s="16" t="s">
        <v>64</v>
      </c>
      <c r="AY688" s="257" t="s">
        <v>263</v>
      </c>
    </row>
    <row r="689" spans="1:65" s="13" customFormat="1">
      <c r="B689" s="205"/>
      <c r="C689" s="206"/>
      <c r="D689" s="207" t="s">
        <v>272</v>
      </c>
      <c r="E689" s="208" t="s">
        <v>1</v>
      </c>
      <c r="F689" s="209" t="s">
        <v>713</v>
      </c>
      <c r="G689" s="206"/>
      <c r="H689" s="210">
        <v>159.96</v>
      </c>
      <c r="I689" s="211"/>
      <c r="J689" s="206"/>
      <c r="K689" s="206"/>
      <c r="L689" s="212"/>
      <c r="M689" s="213"/>
      <c r="N689" s="214"/>
      <c r="O689" s="214"/>
      <c r="P689" s="214"/>
      <c r="Q689" s="214"/>
      <c r="R689" s="214"/>
      <c r="S689" s="214"/>
      <c r="T689" s="215"/>
      <c r="AT689" s="216" t="s">
        <v>272</v>
      </c>
      <c r="AU689" s="216" t="s">
        <v>73</v>
      </c>
      <c r="AV689" s="13" t="s">
        <v>73</v>
      </c>
      <c r="AW689" s="13" t="s">
        <v>30</v>
      </c>
      <c r="AX689" s="13" t="s">
        <v>64</v>
      </c>
      <c r="AY689" s="216" t="s">
        <v>263</v>
      </c>
    </row>
    <row r="690" spans="1:65" s="14" customFormat="1">
      <c r="B690" s="217"/>
      <c r="C690" s="218"/>
      <c r="D690" s="207" t="s">
        <v>272</v>
      </c>
      <c r="E690" s="219" t="s">
        <v>1</v>
      </c>
      <c r="F690" s="220" t="s">
        <v>275</v>
      </c>
      <c r="G690" s="218"/>
      <c r="H690" s="221">
        <v>159.96</v>
      </c>
      <c r="I690" s="222"/>
      <c r="J690" s="218"/>
      <c r="K690" s="218"/>
      <c r="L690" s="223"/>
      <c r="M690" s="224"/>
      <c r="N690" s="225"/>
      <c r="O690" s="225"/>
      <c r="P690" s="225"/>
      <c r="Q690" s="225"/>
      <c r="R690" s="225"/>
      <c r="S690" s="225"/>
      <c r="T690" s="226"/>
      <c r="AT690" s="227" t="s">
        <v>272</v>
      </c>
      <c r="AU690" s="227" t="s">
        <v>73</v>
      </c>
      <c r="AV690" s="14" t="s">
        <v>276</v>
      </c>
      <c r="AW690" s="14" t="s">
        <v>30</v>
      </c>
      <c r="AX690" s="14" t="s">
        <v>64</v>
      </c>
      <c r="AY690" s="227" t="s">
        <v>263</v>
      </c>
    </row>
    <row r="691" spans="1:65" s="16" customFormat="1">
      <c r="B691" s="248"/>
      <c r="C691" s="249"/>
      <c r="D691" s="207" t="s">
        <v>272</v>
      </c>
      <c r="E691" s="250" t="s">
        <v>1</v>
      </c>
      <c r="F691" s="251" t="s">
        <v>710</v>
      </c>
      <c r="G691" s="249"/>
      <c r="H691" s="250" t="s">
        <v>1</v>
      </c>
      <c r="I691" s="252"/>
      <c r="J691" s="249"/>
      <c r="K691" s="249"/>
      <c r="L691" s="253"/>
      <c r="M691" s="254"/>
      <c r="N691" s="255"/>
      <c r="O691" s="255"/>
      <c r="P691" s="255"/>
      <c r="Q691" s="255"/>
      <c r="R691" s="255"/>
      <c r="S691" s="255"/>
      <c r="T691" s="256"/>
      <c r="AT691" s="257" t="s">
        <v>272</v>
      </c>
      <c r="AU691" s="257" t="s">
        <v>73</v>
      </c>
      <c r="AV691" s="16" t="s">
        <v>71</v>
      </c>
      <c r="AW691" s="16" t="s">
        <v>30</v>
      </c>
      <c r="AX691" s="16" t="s">
        <v>64</v>
      </c>
      <c r="AY691" s="257" t="s">
        <v>263</v>
      </c>
    </row>
    <row r="692" spans="1:65" s="13" customFormat="1">
      <c r="B692" s="205"/>
      <c r="C692" s="206"/>
      <c r="D692" s="207" t="s">
        <v>272</v>
      </c>
      <c r="E692" s="208" t="s">
        <v>1</v>
      </c>
      <c r="F692" s="209" t="s">
        <v>711</v>
      </c>
      <c r="G692" s="206"/>
      <c r="H692" s="210">
        <v>42.185000000000002</v>
      </c>
      <c r="I692" s="211"/>
      <c r="J692" s="206"/>
      <c r="K692" s="206"/>
      <c r="L692" s="212"/>
      <c r="M692" s="213"/>
      <c r="N692" s="214"/>
      <c r="O692" s="214"/>
      <c r="P692" s="214"/>
      <c r="Q692" s="214"/>
      <c r="R692" s="214"/>
      <c r="S692" s="214"/>
      <c r="T692" s="215"/>
      <c r="AT692" s="216" t="s">
        <v>272</v>
      </c>
      <c r="AU692" s="216" t="s">
        <v>73</v>
      </c>
      <c r="AV692" s="13" t="s">
        <v>73</v>
      </c>
      <c r="AW692" s="13" t="s">
        <v>30</v>
      </c>
      <c r="AX692" s="13" t="s">
        <v>64</v>
      </c>
      <c r="AY692" s="216" t="s">
        <v>263</v>
      </c>
    </row>
    <row r="693" spans="1:65" s="14" customFormat="1">
      <c r="B693" s="217"/>
      <c r="C693" s="218"/>
      <c r="D693" s="207" t="s">
        <v>272</v>
      </c>
      <c r="E693" s="219" t="s">
        <v>1</v>
      </c>
      <c r="F693" s="220" t="s">
        <v>275</v>
      </c>
      <c r="G693" s="218"/>
      <c r="H693" s="221">
        <v>42.185000000000002</v>
      </c>
      <c r="I693" s="222"/>
      <c r="J693" s="218"/>
      <c r="K693" s="218"/>
      <c r="L693" s="223"/>
      <c r="M693" s="224"/>
      <c r="N693" s="225"/>
      <c r="O693" s="225"/>
      <c r="P693" s="225"/>
      <c r="Q693" s="225"/>
      <c r="R693" s="225"/>
      <c r="S693" s="225"/>
      <c r="T693" s="226"/>
      <c r="AT693" s="227" t="s">
        <v>272</v>
      </c>
      <c r="AU693" s="227" t="s">
        <v>73</v>
      </c>
      <c r="AV693" s="14" t="s">
        <v>276</v>
      </c>
      <c r="AW693" s="14" t="s">
        <v>30</v>
      </c>
      <c r="AX693" s="14" t="s">
        <v>64</v>
      </c>
      <c r="AY693" s="227" t="s">
        <v>263</v>
      </c>
    </row>
    <row r="694" spans="1:65" s="16" customFormat="1">
      <c r="B694" s="248"/>
      <c r="C694" s="249"/>
      <c r="D694" s="207" t="s">
        <v>272</v>
      </c>
      <c r="E694" s="250" t="s">
        <v>1</v>
      </c>
      <c r="F694" s="251" t="s">
        <v>714</v>
      </c>
      <c r="G694" s="249"/>
      <c r="H694" s="250" t="s">
        <v>1</v>
      </c>
      <c r="I694" s="252"/>
      <c r="J694" s="249"/>
      <c r="K694" s="249"/>
      <c r="L694" s="253"/>
      <c r="M694" s="254"/>
      <c r="N694" s="255"/>
      <c r="O694" s="255"/>
      <c r="P694" s="255"/>
      <c r="Q694" s="255"/>
      <c r="R694" s="255"/>
      <c r="S694" s="255"/>
      <c r="T694" s="256"/>
      <c r="AT694" s="257" t="s">
        <v>272</v>
      </c>
      <c r="AU694" s="257" t="s">
        <v>73</v>
      </c>
      <c r="AV694" s="16" t="s">
        <v>71</v>
      </c>
      <c r="AW694" s="16" t="s">
        <v>30</v>
      </c>
      <c r="AX694" s="16" t="s">
        <v>64</v>
      </c>
      <c r="AY694" s="257" t="s">
        <v>263</v>
      </c>
    </row>
    <row r="695" spans="1:65" s="13" customFormat="1">
      <c r="B695" s="205"/>
      <c r="C695" s="206"/>
      <c r="D695" s="207" t="s">
        <v>272</v>
      </c>
      <c r="E695" s="208" t="s">
        <v>1</v>
      </c>
      <c r="F695" s="209" t="s">
        <v>715</v>
      </c>
      <c r="G695" s="206"/>
      <c r="H695" s="210">
        <v>220.053</v>
      </c>
      <c r="I695" s="211"/>
      <c r="J695" s="206"/>
      <c r="K695" s="206"/>
      <c r="L695" s="212"/>
      <c r="M695" s="213"/>
      <c r="N695" s="214"/>
      <c r="O695" s="214"/>
      <c r="P695" s="214"/>
      <c r="Q695" s="214"/>
      <c r="R695" s="214"/>
      <c r="S695" s="214"/>
      <c r="T695" s="215"/>
      <c r="AT695" s="216" t="s">
        <v>272</v>
      </c>
      <c r="AU695" s="216" t="s">
        <v>73</v>
      </c>
      <c r="AV695" s="13" t="s">
        <v>73</v>
      </c>
      <c r="AW695" s="13" t="s">
        <v>30</v>
      </c>
      <c r="AX695" s="13" t="s">
        <v>64</v>
      </c>
      <c r="AY695" s="216" t="s">
        <v>263</v>
      </c>
    </row>
    <row r="696" spans="1:65" s="13" customFormat="1">
      <c r="B696" s="205"/>
      <c r="C696" s="206"/>
      <c r="D696" s="207" t="s">
        <v>272</v>
      </c>
      <c r="E696" s="208" t="s">
        <v>1</v>
      </c>
      <c r="F696" s="209" t="s">
        <v>716</v>
      </c>
      <c r="G696" s="206"/>
      <c r="H696" s="210">
        <v>-39.81</v>
      </c>
      <c r="I696" s="211"/>
      <c r="J696" s="206"/>
      <c r="K696" s="206"/>
      <c r="L696" s="212"/>
      <c r="M696" s="213"/>
      <c r="N696" s="214"/>
      <c r="O696" s="214"/>
      <c r="P696" s="214"/>
      <c r="Q696" s="214"/>
      <c r="R696" s="214"/>
      <c r="S696" s="214"/>
      <c r="T696" s="215"/>
      <c r="AT696" s="216" t="s">
        <v>272</v>
      </c>
      <c r="AU696" s="216" t="s">
        <v>73</v>
      </c>
      <c r="AV696" s="13" t="s">
        <v>73</v>
      </c>
      <c r="AW696" s="13" t="s">
        <v>30</v>
      </c>
      <c r="AX696" s="13" t="s">
        <v>64</v>
      </c>
      <c r="AY696" s="216" t="s">
        <v>263</v>
      </c>
    </row>
    <row r="697" spans="1:65" s="14" customFormat="1">
      <c r="B697" s="217"/>
      <c r="C697" s="218"/>
      <c r="D697" s="207" t="s">
        <v>272</v>
      </c>
      <c r="E697" s="219" t="s">
        <v>1</v>
      </c>
      <c r="F697" s="220" t="s">
        <v>275</v>
      </c>
      <c r="G697" s="218"/>
      <c r="H697" s="221">
        <v>180.24299999999999</v>
      </c>
      <c r="I697" s="222"/>
      <c r="J697" s="218"/>
      <c r="K697" s="218"/>
      <c r="L697" s="223"/>
      <c r="M697" s="224"/>
      <c r="N697" s="225"/>
      <c r="O697" s="225"/>
      <c r="P697" s="225"/>
      <c r="Q697" s="225"/>
      <c r="R697" s="225"/>
      <c r="S697" s="225"/>
      <c r="T697" s="226"/>
      <c r="AT697" s="227" t="s">
        <v>272</v>
      </c>
      <c r="AU697" s="227" t="s">
        <v>73</v>
      </c>
      <c r="AV697" s="14" t="s">
        <v>276</v>
      </c>
      <c r="AW697" s="14" t="s">
        <v>30</v>
      </c>
      <c r="AX697" s="14" t="s">
        <v>64</v>
      </c>
      <c r="AY697" s="227" t="s">
        <v>263</v>
      </c>
    </row>
    <row r="698" spans="1:65" s="15" customFormat="1">
      <c r="B698" s="228"/>
      <c r="C698" s="229"/>
      <c r="D698" s="207" t="s">
        <v>272</v>
      </c>
      <c r="E698" s="230" t="s">
        <v>1</v>
      </c>
      <c r="F698" s="231" t="s">
        <v>280</v>
      </c>
      <c r="G698" s="229"/>
      <c r="H698" s="232">
        <v>382.38799999999998</v>
      </c>
      <c r="I698" s="233"/>
      <c r="J698" s="229"/>
      <c r="K698" s="229"/>
      <c r="L698" s="234"/>
      <c r="M698" s="235"/>
      <c r="N698" s="236"/>
      <c r="O698" s="236"/>
      <c r="P698" s="236"/>
      <c r="Q698" s="236"/>
      <c r="R698" s="236"/>
      <c r="S698" s="236"/>
      <c r="T698" s="237"/>
      <c r="AT698" s="238" t="s">
        <v>272</v>
      </c>
      <c r="AU698" s="238" t="s">
        <v>73</v>
      </c>
      <c r="AV698" s="15" t="s">
        <v>270</v>
      </c>
      <c r="AW698" s="15" t="s">
        <v>30</v>
      </c>
      <c r="AX698" s="15" t="s">
        <v>71</v>
      </c>
      <c r="AY698" s="238" t="s">
        <v>263</v>
      </c>
    </row>
    <row r="699" spans="1:65" s="2" customFormat="1" ht="24.2" customHeight="1">
      <c r="A699" s="35"/>
      <c r="B699" s="36"/>
      <c r="C699" s="191" t="s">
        <v>1054</v>
      </c>
      <c r="D699" s="191" t="s">
        <v>266</v>
      </c>
      <c r="E699" s="192" t="s">
        <v>1055</v>
      </c>
      <c r="F699" s="193" t="s">
        <v>1056</v>
      </c>
      <c r="G699" s="194" t="s">
        <v>1057</v>
      </c>
      <c r="H699" s="195">
        <v>125911</v>
      </c>
      <c r="I699" s="196"/>
      <c r="J699" s="197">
        <f>ROUND(I699*H699,2)</f>
        <v>0</v>
      </c>
      <c r="K699" s="198"/>
      <c r="L699" s="40"/>
      <c r="M699" s="199" t="s">
        <v>1</v>
      </c>
      <c r="N699" s="200" t="s">
        <v>38</v>
      </c>
      <c r="O699" s="72"/>
      <c r="P699" s="201">
        <f>O699*H699</f>
        <v>0</v>
      </c>
      <c r="Q699" s="201">
        <v>0</v>
      </c>
      <c r="R699" s="201">
        <f>Q699*H699</f>
        <v>0</v>
      </c>
      <c r="S699" s="201">
        <v>0</v>
      </c>
      <c r="T699" s="202">
        <f>S699*H699</f>
        <v>0</v>
      </c>
      <c r="U699" s="35"/>
      <c r="V699" s="35"/>
      <c r="W699" s="35"/>
      <c r="X699" s="35"/>
      <c r="Y699" s="35"/>
      <c r="Z699" s="35"/>
      <c r="AA699" s="35"/>
      <c r="AB699" s="35"/>
      <c r="AC699" s="35"/>
      <c r="AD699" s="35"/>
      <c r="AE699" s="35"/>
      <c r="AR699" s="203" t="s">
        <v>270</v>
      </c>
      <c r="AT699" s="203" t="s">
        <v>266</v>
      </c>
      <c r="AU699" s="203" t="s">
        <v>73</v>
      </c>
      <c r="AY699" s="18" t="s">
        <v>263</v>
      </c>
      <c r="BE699" s="204">
        <f>IF(N699="základní",J699,0)</f>
        <v>0</v>
      </c>
      <c r="BF699" s="204">
        <f>IF(N699="snížená",J699,0)</f>
        <v>0</v>
      </c>
      <c r="BG699" s="204">
        <f>IF(N699="zákl. přenesená",J699,0)</f>
        <v>0</v>
      </c>
      <c r="BH699" s="204">
        <f>IF(N699="sníž. přenesená",J699,0)</f>
        <v>0</v>
      </c>
      <c r="BI699" s="204">
        <f>IF(N699="nulová",J699,0)</f>
        <v>0</v>
      </c>
      <c r="BJ699" s="18" t="s">
        <v>71</v>
      </c>
      <c r="BK699" s="204">
        <f>ROUND(I699*H699,2)</f>
        <v>0</v>
      </c>
      <c r="BL699" s="18" t="s">
        <v>270</v>
      </c>
      <c r="BM699" s="203" t="s">
        <v>1058</v>
      </c>
    </row>
    <row r="700" spans="1:65" s="13" customFormat="1">
      <c r="B700" s="205"/>
      <c r="C700" s="206"/>
      <c r="D700" s="207" t="s">
        <v>272</v>
      </c>
      <c r="E700" s="208" t="s">
        <v>1</v>
      </c>
      <c r="F700" s="209" t="s">
        <v>1059</v>
      </c>
      <c r="G700" s="206"/>
      <c r="H700" s="210">
        <v>125911</v>
      </c>
      <c r="I700" s="211"/>
      <c r="J700" s="206"/>
      <c r="K700" s="206"/>
      <c r="L700" s="212"/>
      <c r="M700" s="213"/>
      <c r="N700" s="214"/>
      <c r="O700" s="214"/>
      <c r="P700" s="214"/>
      <c r="Q700" s="214"/>
      <c r="R700" s="214"/>
      <c r="S700" s="214"/>
      <c r="T700" s="215"/>
      <c r="AT700" s="216" t="s">
        <v>272</v>
      </c>
      <c r="AU700" s="216" t="s">
        <v>73</v>
      </c>
      <c r="AV700" s="13" t="s">
        <v>73</v>
      </c>
      <c r="AW700" s="13" t="s">
        <v>30</v>
      </c>
      <c r="AX700" s="13" t="s">
        <v>64</v>
      </c>
      <c r="AY700" s="216" t="s">
        <v>263</v>
      </c>
    </row>
    <row r="701" spans="1:65" s="15" customFormat="1">
      <c r="B701" s="228"/>
      <c r="C701" s="229"/>
      <c r="D701" s="207" t="s">
        <v>272</v>
      </c>
      <c r="E701" s="230" t="s">
        <v>1</v>
      </c>
      <c r="F701" s="231" t="s">
        <v>280</v>
      </c>
      <c r="G701" s="229"/>
      <c r="H701" s="232">
        <v>125911</v>
      </c>
      <c r="I701" s="233"/>
      <c r="J701" s="229"/>
      <c r="K701" s="229"/>
      <c r="L701" s="234"/>
      <c r="M701" s="235"/>
      <c r="N701" s="236"/>
      <c r="O701" s="236"/>
      <c r="P701" s="236"/>
      <c r="Q701" s="236"/>
      <c r="R701" s="236"/>
      <c r="S701" s="236"/>
      <c r="T701" s="237"/>
      <c r="AT701" s="238" t="s">
        <v>272</v>
      </c>
      <c r="AU701" s="238" t="s">
        <v>73</v>
      </c>
      <c r="AV701" s="15" t="s">
        <v>270</v>
      </c>
      <c r="AW701" s="15" t="s">
        <v>30</v>
      </c>
      <c r="AX701" s="15" t="s">
        <v>71</v>
      </c>
      <c r="AY701" s="238" t="s">
        <v>263</v>
      </c>
    </row>
    <row r="702" spans="1:65" s="2" customFormat="1" ht="33" customHeight="1">
      <c r="A702" s="35"/>
      <c r="B702" s="36"/>
      <c r="C702" s="191" t="s">
        <v>773</v>
      </c>
      <c r="D702" s="191" t="s">
        <v>266</v>
      </c>
      <c r="E702" s="192" t="s">
        <v>1060</v>
      </c>
      <c r="F702" s="193" t="s">
        <v>1061</v>
      </c>
      <c r="G702" s="194" t="s">
        <v>300</v>
      </c>
      <c r="H702" s="195">
        <v>45.796999999999997</v>
      </c>
      <c r="I702" s="196"/>
      <c r="J702" s="197">
        <f>ROUND(I702*H702,2)</f>
        <v>0</v>
      </c>
      <c r="K702" s="198"/>
      <c r="L702" s="40"/>
      <c r="M702" s="199" t="s">
        <v>1</v>
      </c>
      <c r="N702" s="200" t="s">
        <v>38</v>
      </c>
      <c r="O702" s="72"/>
      <c r="P702" s="201">
        <f>O702*H702</f>
        <v>0</v>
      </c>
      <c r="Q702" s="201">
        <v>0</v>
      </c>
      <c r="R702" s="201">
        <f>Q702*H702</f>
        <v>0</v>
      </c>
      <c r="S702" s="201">
        <v>0</v>
      </c>
      <c r="T702" s="202">
        <f>S702*H702</f>
        <v>0</v>
      </c>
      <c r="U702" s="35"/>
      <c r="V702" s="35"/>
      <c r="W702" s="35"/>
      <c r="X702" s="35"/>
      <c r="Y702" s="35"/>
      <c r="Z702" s="35"/>
      <c r="AA702" s="35"/>
      <c r="AB702" s="35"/>
      <c r="AC702" s="35"/>
      <c r="AD702" s="35"/>
      <c r="AE702" s="35"/>
      <c r="AR702" s="203" t="s">
        <v>270</v>
      </c>
      <c r="AT702" s="203" t="s">
        <v>266</v>
      </c>
      <c r="AU702" s="203" t="s">
        <v>73</v>
      </c>
      <c r="AY702" s="18" t="s">
        <v>263</v>
      </c>
      <c r="BE702" s="204">
        <f>IF(N702="základní",J702,0)</f>
        <v>0</v>
      </c>
      <c r="BF702" s="204">
        <f>IF(N702="snížená",J702,0)</f>
        <v>0</v>
      </c>
      <c r="BG702" s="204">
        <f>IF(N702="zákl. přenesená",J702,0)</f>
        <v>0</v>
      </c>
      <c r="BH702" s="204">
        <f>IF(N702="sníž. přenesená",J702,0)</f>
        <v>0</v>
      </c>
      <c r="BI702" s="204">
        <f>IF(N702="nulová",J702,0)</f>
        <v>0</v>
      </c>
      <c r="BJ702" s="18" t="s">
        <v>71</v>
      </c>
      <c r="BK702" s="204">
        <f>ROUND(I702*H702,2)</f>
        <v>0</v>
      </c>
      <c r="BL702" s="18" t="s">
        <v>270</v>
      </c>
      <c r="BM702" s="203" t="s">
        <v>1062</v>
      </c>
    </row>
    <row r="703" spans="1:65" s="16" customFormat="1" ht="22.5">
      <c r="B703" s="248"/>
      <c r="C703" s="249"/>
      <c r="D703" s="207" t="s">
        <v>272</v>
      </c>
      <c r="E703" s="250" t="s">
        <v>1</v>
      </c>
      <c r="F703" s="251" t="s">
        <v>1063</v>
      </c>
      <c r="G703" s="249"/>
      <c r="H703" s="250" t="s">
        <v>1</v>
      </c>
      <c r="I703" s="252"/>
      <c r="J703" s="249"/>
      <c r="K703" s="249"/>
      <c r="L703" s="253"/>
      <c r="M703" s="254"/>
      <c r="N703" s="255"/>
      <c r="O703" s="255"/>
      <c r="P703" s="255"/>
      <c r="Q703" s="255"/>
      <c r="R703" s="255"/>
      <c r="S703" s="255"/>
      <c r="T703" s="256"/>
      <c r="AT703" s="257" t="s">
        <v>272</v>
      </c>
      <c r="AU703" s="257" t="s">
        <v>73</v>
      </c>
      <c r="AV703" s="16" t="s">
        <v>71</v>
      </c>
      <c r="AW703" s="16" t="s">
        <v>30</v>
      </c>
      <c r="AX703" s="16" t="s">
        <v>64</v>
      </c>
      <c r="AY703" s="257" t="s">
        <v>263</v>
      </c>
    </row>
    <row r="704" spans="1:65" s="13" customFormat="1">
      <c r="B704" s="205"/>
      <c r="C704" s="206"/>
      <c r="D704" s="207" t="s">
        <v>272</v>
      </c>
      <c r="E704" s="208" t="s">
        <v>1</v>
      </c>
      <c r="F704" s="209" t="s">
        <v>1064</v>
      </c>
      <c r="G704" s="206"/>
      <c r="H704" s="210">
        <v>37.448999999999998</v>
      </c>
      <c r="I704" s="211"/>
      <c r="J704" s="206"/>
      <c r="K704" s="206"/>
      <c r="L704" s="212"/>
      <c r="M704" s="213"/>
      <c r="N704" s="214"/>
      <c r="O704" s="214"/>
      <c r="P704" s="214"/>
      <c r="Q704" s="214"/>
      <c r="R704" s="214"/>
      <c r="S704" s="214"/>
      <c r="T704" s="215"/>
      <c r="AT704" s="216" t="s">
        <v>272</v>
      </c>
      <c r="AU704" s="216" t="s">
        <v>73</v>
      </c>
      <c r="AV704" s="13" t="s">
        <v>73</v>
      </c>
      <c r="AW704" s="13" t="s">
        <v>30</v>
      </c>
      <c r="AX704" s="13" t="s">
        <v>64</v>
      </c>
      <c r="AY704" s="216" t="s">
        <v>263</v>
      </c>
    </row>
    <row r="705" spans="1:65" s="16" customFormat="1">
      <c r="B705" s="248"/>
      <c r="C705" s="249"/>
      <c r="D705" s="207" t="s">
        <v>272</v>
      </c>
      <c r="E705" s="250" t="s">
        <v>1</v>
      </c>
      <c r="F705" s="251" t="s">
        <v>843</v>
      </c>
      <c r="G705" s="249"/>
      <c r="H705" s="250" t="s">
        <v>1</v>
      </c>
      <c r="I705" s="252"/>
      <c r="J705" s="249"/>
      <c r="K705" s="249"/>
      <c r="L705" s="253"/>
      <c r="M705" s="254"/>
      <c r="N705" s="255"/>
      <c r="O705" s="255"/>
      <c r="P705" s="255"/>
      <c r="Q705" s="255"/>
      <c r="R705" s="255"/>
      <c r="S705" s="255"/>
      <c r="T705" s="256"/>
      <c r="AT705" s="257" t="s">
        <v>272</v>
      </c>
      <c r="AU705" s="257" t="s">
        <v>73</v>
      </c>
      <c r="AV705" s="16" t="s">
        <v>71</v>
      </c>
      <c r="AW705" s="16" t="s">
        <v>30</v>
      </c>
      <c r="AX705" s="16" t="s">
        <v>64</v>
      </c>
      <c r="AY705" s="257" t="s">
        <v>263</v>
      </c>
    </row>
    <row r="706" spans="1:65" s="16" customFormat="1">
      <c r="B706" s="248"/>
      <c r="C706" s="249"/>
      <c r="D706" s="207" t="s">
        <v>272</v>
      </c>
      <c r="E706" s="250" t="s">
        <v>1</v>
      </c>
      <c r="F706" s="251" t="s">
        <v>1065</v>
      </c>
      <c r="G706" s="249"/>
      <c r="H706" s="250" t="s">
        <v>1</v>
      </c>
      <c r="I706" s="252"/>
      <c r="J706" s="249"/>
      <c r="K706" s="249"/>
      <c r="L706" s="253"/>
      <c r="M706" s="254"/>
      <c r="N706" s="255"/>
      <c r="O706" s="255"/>
      <c r="P706" s="255"/>
      <c r="Q706" s="255"/>
      <c r="R706" s="255"/>
      <c r="S706" s="255"/>
      <c r="T706" s="256"/>
      <c r="AT706" s="257" t="s">
        <v>272</v>
      </c>
      <c r="AU706" s="257" t="s">
        <v>73</v>
      </c>
      <c r="AV706" s="16" t="s">
        <v>71</v>
      </c>
      <c r="AW706" s="16" t="s">
        <v>30</v>
      </c>
      <c r="AX706" s="16" t="s">
        <v>64</v>
      </c>
      <c r="AY706" s="257" t="s">
        <v>263</v>
      </c>
    </row>
    <row r="707" spans="1:65" s="13" customFormat="1">
      <c r="B707" s="205"/>
      <c r="C707" s="206"/>
      <c r="D707" s="207" t="s">
        <v>272</v>
      </c>
      <c r="E707" s="208" t="s">
        <v>1</v>
      </c>
      <c r="F707" s="209" t="s">
        <v>1066</v>
      </c>
      <c r="G707" s="206"/>
      <c r="H707" s="210">
        <v>8.3480000000000008</v>
      </c>
      <c r="I707" s="211"/>
      <c r="J707" s="206"/>
      <c r="K707" s="206"/>
      <c r="L707" s="212"/>
      <c r="M707" s="213"/>
      <c r="N707" s="214"/>
      <c r="O707" s="214"/>
      <c r="P707" s="214"/>
      <c r="Q707" s="214"/>
      <c r="R707" s="214"/>
      <c r="S707" s="214"/>
      <c r="T707" s="215"/>
      <c r="AT707" s="216" t="s">
        <v>272</v>
      </c>
      <c r="AU707" s="216" t="s">
        <v>73</v>
      </c>
      <c r="AV707" s="13" t="s">
        <v>73</v>
      </c>
      <c r="AW707" s="13" t="s">
        <v>30</v>
      </c>
      <c r="AX707" s="13" t="s">
        <v>64</v>
      </c>
      <c r="AY707" s="216" t="s">
        <v>263</v>
      </c>
    </row>
    <row r="708" spans="1:65" s="15" customFormat="1">
      <c r="B708" s="228"/>
      <c r="C708" s="229"/>
      <c r="D708" s="207" t="s">
        <v>272</v>
      </c>
      <c r="E708" s="230" t="s">
        <v>1</v>
      </c>
      <c r="F708" s="231" t="s">
        <v>280</v>
      </c>
      <c r="G708" s="229"/>
      <c r="H708" s="232">
        <v>45.796999999999997</v>
      </c>
      <c r="I708" s="233"/>
      <c r="J708" s="229"/>
      <c r="K708" s="229"/>
      <c r="L708" s="234"/>
      <c r="M708" s="235"/>
      <c r="N708" s="236"/>
      <c r="O708" s="236"/>
      <c r="P708" s="236"/>
      <c r="Q708" s="236"/>
      <c r="R708" s="236"/>
      <c r="S708" s="236"/>
      <c r="T708" s="237"/>
      <c r="AT708" s="238" t="s">
        <v>272</v>
      </c>
      <c r="AU708" s="238" t="s">
        <v>73</v>
      </c>
      <c r="AV708" s="15" t="s">
        <v>270</v>
      </c>
      <c r="AW708" s="15" t="s">
        <v>30</v>
      </c>
      <c r="AX708" s="15" t="s">
        <v>71</v>
      </c>
      <c r="AY708" s="238" t="s">
        <v>263</v>
      </c>
    </row>
    <row r="709" spans="1:65" s="2" customFormat="1" ht="33" customHeight="1">
      <c r="A709" s="35"/>
      <c r="B709" s="36"/>
      <c r="C709" s="191" t="s">
        <v>1067</v>
      </c>
      <c r="D709" s="191" t="s">
        <v>266</v>
      </c>
      <c r="E709" s="192" t="s">
        <v>1068</v>
      </c>
      <c r="F709" s="193" t="s">
        <v>1069</v>
      </c>
      <c r="G709" s="194" t="s">
        <v>300</v>
      </c>
      <c r="H709" s="195">
        <v>4.68</v>
      </c>
      <c r="I709" s="196"/>
      <c r="J709" s="197">
        <f>ROUND(I709*H709,2)</f>
        <v>0</v>
      </c>
      <c r="K709" s="198"/>
      <c r="L709" s="40"/>
      <c r="M709" s="199" t="s">
        <v>1</v>
      </c>
      <c r="N709" s="200" t="s">
        <v>38</v>
      </c>
      <c r="O709" s="72"/>
      <c r="P709" s="201">
        <f>O709*H709</f>
        <v>0</v>
      </c>
      <c r="Q709" s="201">
        <v>0</v>
      </c>
      <c r="R709" s="201">
        <f>Q709*H709</f>
        <v>0</v>
      </c>
      <c r="S709" s="201">
        <v>0</v>
      </c>
      <c r="T709" s="202">
        <f>S709*H709</f>
        <v>0</v>
      </c>
      <c r="U709" s="35"/>
      <c r="V709" s="35"/>
      <c r="W709" s="35"/>
      <c r="X709" s="35"/>
      <c r="Y709" s="35"/>
      <c r="Z709" s="35"/>
      <c r="AA709" s="35"/>
      <c r="AB709" s="35"/>
      <c r="AC709" s="35"/>
      <c r="AD709" s="35"/>
      <c r="AE709" s="35"/>
      <c r="AR709" s="203" t="s">
        <v>270</v>
      </c>
      <c r="AT709" s="203" t="s">
        <v>266</v>
      </c>
      <c r="AU709" s="203" t="s">
        <v>73</v>
      </c>
      <c r="AY709" s="18" t="s">
        <v>263</v>
      </c>
      <c r="BE709" s="204">
        <f>IF(N709="základní",J709,0)</f>
        <v>0</v>
      </c>
      <c r="BF709" s="204">
        <f>IF(N709="snížená",J709,0)</f>
        <v>0</v>
      </c>
      <c r="BG709" s="204">
        <f>IF(N709="zákl. přenesená",J709,0)</f>
        <v>0</v>
      </c>
      <c r="BH709" s="204">
        <f>IF(N709="sníž. přenesená",J709,0)</f>
        <v>0</v>
      </c>
      <c r="BI709" s="204">
        <f>IF(N709="nulová",J709,0)</f>
        <v>0</v>
      </c>
      <c r="BJ709" s="18" t="s">
        <v>71</v>
      </c>
      <c r="BK709" s="204">
        <f>ROUND(I709*H709,2)</f>
        <v>0</v>
      </c>
      <c r="BL709" s="18" t="s">
        <v>270</v>
      </c>
      <c r="BM709" s="203" t="s">
        <v>1070</v>
      </c>
    </row>
    <row r="710" spans="1:65" s="16" customFormat="1">
      <c r="B710" s="248"/>
      <c r="C710" s="249"/>
      <c r="D710" s="207" t="s">
        <v>272</v>
      </c>
      <c r="E710" s="250" t="s">
        <v>1</v>
      </c>
      <c r="F710" s="251" t="s">
        <v>1071</v>
      </c>
      <c r="G710" s="249"/>
      <c r="H710" s="250" t="s">
        <v>1</v>
      </c>
      <c r="I710" s="252"/>
      <c r="J710" s="249"/>
      <c r="K710" s="249"/>
      <c r="L710" s="253"/>
      <c r="M710" s="254"/>
      <c r="N710" s="255"/>
      <c r="O710" s="255"/>
      <c r="P710" s="255"/>
      <c r="Q710" s="255"/>
      <c r="R710" s="255"/>
      <c r="S710" s="255"/>
      <c r="T710" s="256"/>
      <c r="AT710" s="257" t="s">
        <v>272</v>
      </c>
      <c r="AU710" s="257" t="s">
        <v>73</v>
      </c>
      <c r="AV710" s="16" t="s">
        <v>71</v>
      </c>
      <c r="AW710" s="16" t="s">
        <v>30</v>
      </c>
      <c r="AX710" s="16" t="s">
        <v>64</v>
      </c>
      <c r="AY710" s="257" t="s">
        <v>263</v>
      </c>
    </row>
    <row r="711" spans="1:65" s="13" customFormat="1">
      <c r="B711" s="205"/>
      <c r="C711" s="206"/>
      <c r="D711" s="207" t="s">
        <v>272</v>
      </c>
      <c r="E711" s="208" t="s">
        <v>1</v>
      </c>
      <c r="F711" s="209" t="s">
        <v>1072</v>
      </c>
      <c r="G711" s="206"/>
      <c r="H711" s="210">
        <v>4.68</v>
      </c>
      <c r="I711" s="211"/>
      <c r="J711" s="206"/>
      <c r="K711" s="206"/>
      <c r="L711" s="212"/>
      <c r="M711" s="213"/>
      <c r="N711" s="214"/>
      <c r="O711" s="214"/>
      <c r="P711" s="214"/>
      <c r="Q711" s="214"/>
      <c r="R711" s="214"/>
      <c r="S711" s="214"/>
      <c r="T711" s="215"/>
      <c r="AT711" s="216" t="s">
        <v>272</v>
      </c>
      <c r="AU711" s="216" t="s">
        <v>73</v>
      </c>
      <c r="AV711" s="13" t="s">
        <v>73</v>
      </c>
      <c r="AW711" s="13" t="s">
        <v>30</v>
      </c>
      <c r="AX711" s="13" t="s">
        <v>64</v>
      </c>
      <c r="AY711" s="216" t="s">
        <v>263</v>
      </c>
    </row>
    <row r="712" spans="1:65" s="15" customFormat="1">
      <c r="B712" s="228"/>
      <c r="C712" s="229"/>
      <c r="D712" s="207" t="s">
        <v>272</v>
      </c>
      <c r="E712" s="230" t="s">
        <v>1</v>
      </c>
      <c r="F712" s="231" t="s">
        <v>280</v>
      </c>
      <c r="G712" s="229"/>
      <c r="H712" s="232">
        <v>4.68</v>
      </c>
      <c r="I712" s="233"/>
      <c r="J712" s="229"/>
      <c r="K712" s="229"/>
      <c r="L712" s="234"/>
      <c r="M712" s="235"/>
      <c r="N712" s="236"/>
      <c r="O712" s="236"/>
      <c r="P712" s="236"/>
      <c r="Q712" s="236"/>
      <c r="R712" s="236"/>
      <c r="S712" s="236"/>
      <c r="T712" s="237"/>
      <c r="AT712" s="238" t="s">
        <v>272</v>
      </c>
      <c r="AU712" s="238" t="s">
        <v>73</v>
      </c>
      <c r="AV712" s="15" t="s">
        <v>270</v>
      </c>
      <c r="AW712" s="15" t="s">
        <v>30</v>
      </c>
      <c r="AX712" s="15" t="s">
        <v>71</v>
      </c>
      <c r="AY712" s="238" t="s">
        <v>263</v>
      </c>
    </row>
    <row r="713" spans="1:65" s="2" customFormat="1" ht="24.2" customHeight="1">
      <c r="A713" s="35"/>
      <c r="B713" s="36"/>
      <c r="C713" s="191" t="s">
        <v>778</v>
      </c>
      <c r="D713" s="191" t="s">
        <v>266</v>
      </c>
      <c r="E713" s="192" t="s">
        <v>1073</v>
      </c>
      <c r="F713" s="193" t="s">
        <v>1074</v>
      </c>
      <c r="G713" s="194" t="s">
        <v>300</v>
      </c>
      <c r="H713" s="195">
        <v>4.68</v>
      </c>
      <c r="I713" s="196"/>
      <c r="J713" s="197">
        <f>ROUND(I713*H713,2)</f>
        <v>0</v>
      </c>
      <c r="K713" s="198"/>
      <c r="L713" s="40"/>
      <c r="M713" s="199" t="s">
        <v>1</v>
      </c>
      <c r="N713" s="200" t="s">
        <v>38</v>
      </c>
      <c r="O713" s="72"/>
      <c r="P713" s="201">
        <f>O713*H713</f>
        <v>0</v>
      </c>
      <c r="Q713" s="201">
        <v>0</v>
      </c>
      <c r="R713" s="201">
        <f>Q713*H713</f>
        <v>0</v>
      </c>
      <c r="S713" s="201">
        <v>0</v>
      </c>
      <c r="T713" s="202">
        <f>S713*H713</f>
        <v>0</v>
      </c>
      <c r="U713" s="35"/>
      <c r="V713" s="35"/>
      <c r="W713" s="35"/>
      <c r="X713" s="35"/>
      <c r="Y713" s="35"/>
      <c r="Z713" s="35"/>
      <c r="AA713" s="35"/>
      <c r="AB713" s="35"/>
      <c r="AC713" s="35"/>
      <c r="AD713" s="35"/>
      <c r="AE713" s="35"/>
      <c r="AR713" s="203" t="s">
        <v>270</v>
      </c>
      <c r="AT713" s="203" t="s">
        <v>266</v>
      </c>
      <c r="AU713" s="203" t="s">
        <v>73</v>
      </c>
      <c r="AY713" s="18" t="s">
        <v>263</v>
      </c>
      <c r="BE713" s="204">
        <f>IF(N713="základní",J713,0)</f>
        <v>0</v>
      </c>
      <c r="BF713" s="204">
        <f>IF(N713="snížená",J713,0)</f>
        <v>0</v>
      </c>
      <c r="BG713" s="204">
        <f>IF(N713="zákl. přenesená",J713,0)</f>
        <v>0</v>
      </c>
      <c r="BH713" s="204">
        <f>IF(N713="sníž. přenesená",J713,0)</f>
        <v>0</v>
      </c>
      <c r="BI713" s="204">
        <f>IF(N713="nulová",J713,0)</f>
        <v>0</v>
      </c>
      <c r="BJ713" s="18" t="s">
        <v>71</v>
      </c>
      <c r="BK713" s="204">
        <f>ROUND(I713*H713,2)</f>
        <v>0</v>
      </c>
      <c r="BL713" s="18" t="s">
        <v>270</v>
      </c>
      <c r="BM713" s="203" t="s">
        <v>1075</v>
      </c>
    </row>
    <row r="714" spans="1:65" s="16" customFormat="1">
      <c r="B714" s="248"/>
      <c r="C714" s="249"/>
      <c r="D714" s="207" t="s">
        <v>272</v>
      </c>
      <c r="E714" s="250" t="s">
        <v>1</v>
      </c>
      <c r="F714" s="251" t="s">
        <v>1071</v>
      </c>
      <c r="G714" s="249"/>
      <c r="H714" s="250" t="s">
        <v>1</v>
      </c>
      <c r="I714" s="252"/>
      <c r="J714" s="249"/>
      <c r="K714" s="249"/>
      <c r="L714" s="253"/>
      <c r="M714" s="254"/>
      <c r="N714" s="255"/>
      <c r="O714" s="255"/>
      <c r="P714" s="255"/>
      <c r="Q714" s="255"/>
      <c r="R714" s="255"/>
      <c r="S714" s="255"/>
      <c r="T714" s="256"/>
      <c r="AT714" s="257" t="s">
        <v>272</v>
      </c>
      <c r="AU714" s="257" t="s">
        <v>73</v>
      </c>
      <c r="AV714" s="16" t="s">
        <v>71</v>
      </c>
      <c r="AW714" s="16" t="s">
        <v>30</v>
      </c>
      <c r="AX714" s="16" t="s">
        <v>64</v>
      </c>
      <c r="AY714" s="257" t="s">
        <v>263</v>
      </c>
    </row>
    <row r="715" spans="1:65" s="13" customFormat="1">
      <c r="B715" s="205"/>
      <c r="C715" s="206"/>
      <c r="D715" s="207" t="s">
        <v>272</v>
      </c>
      <c r="E715" s="208" t="s">
        <v>1</v>
      </c>
      <c r="F715" s="209" t="s">
        <v>1072</v>
      </c>
      <c r="G715" s="206"/>
      <c r="H715" s="210">
        <v>4.68</v>
      </c>
      <c r="I715" s="211"/>
      <c r="J715" s="206"/>
      <c r="K715" s="206"/>
      <c r="L715" s="212"/>
      <c r="M715" s="213"/>
      <c r="N715" s="214"/>
      <c r="O715" s="214"/>
      <c r="P715" s="214"/>
      <c r="Q715" s="214"/>
      <c r="R715" s="214"/>
      <c r="S715" s="214"/>
      <c r="T715" s="215"/>
      <c r="AT715" s="216" t="s">
        <v>272</v>
      </c>
      <c r="AU715" s="216" t="s">
        <v>73</v>
      </c>
      <c r="AV715" s="13" t="s">
        <v>73</v>
      </c>
      <c r="AW715" s="13" t="s">
        <v>30</v>
      </c>
      <c r="AX715" s="13" t="s">
        <v>64</v>
      </c>
      <c r="AY715" s="216" t="s">
        <v>263</v>
      </c>
    </row>
    <row r="716" spans="1:65" s="15" customFormat="1">
      <c r="B716" s="228"/>
      <c r="C716" s="229"/>
      <c r="D716" s="207" t="s">
        <v>272</v>
      </c>
      <c r="E716" s="230" t="s">
        <v>1</v>
      </c>
      <c r="F716" s="231" t="s">
        <v>280</v>
      </c>
      <c r="G716" s="229"/>
      <c r="H716" s="232">
        <v>4.68</v>
      </c>
      <c r="I716" s="233"/>
      <c r="J716" s="229"/>
      <c r="K716" s="229"/>
      <c r="L716" s="234"/>
      <c r="M716" s="235"/>
      <c r="N716" s="236"/>
      <c r="O716" s="236"/>
      <c r="P716" s="236"/>
      <c r="Q716" s="236"/>
      <c r="R716" s="236"/>
      <c r="S716" s="236"/>
      <c r="T716" s="237"/>
      <c r="AT716" s="238" t="s">
        <v>272</v>
      </c>
      <c r="AU716" s="238" t="s">
        <v>73</v>
      </c>
      <c r="AV716" s="15" t="s">
        <v>270</v>
      </c>
      <c r="AW716" s="15" t="s">
        <v>30</v>
      </c>
      <c r="AX716" s="15" t="s">
        <v>71</v>
      </c>
      <c r="AY716" s="238" t="s">
        <v>263</v>
      </c>
    </row>
    <row r="717" spans="1:65" s="2" customFormat="1" ht="33" customHeight="1">
      <c r="A717" s="35"/>
      <c r="B717" s="36"/>
      <c r="C717" s="191" t="s">
        <v>1076</v>
      </c>
      <c r="D717" s="191" t="s">
        <v>266</v>
      </c>
      <c r="E717" s="192" t="s">
        <v>1077</v>
      </c>
      <c r="F717" s="193" t="s">
        <v>1078</v>
      </c>
      <c r="G717" s="194" t="s">
        <v>300</v>
      </c>
      <c r="H717" s="195">
        <v>4.68</v>
      </c>
      <c r="I717" s="196"/>
      <c r="J717" s="197">
        <f>ROUND(I717*H717,2)</f>
        <v>0</v>
      </c>
      <c r="K717" s="198"/>
      <c r="L717" s="40"/>
      <c r="M717" s="199" t="s">
        <v>1</v>
      </c>
      <c r="N717" s="200" t="s">
        <v>38</v>
      </c>
      <c r="O717" s="72"/>
      <c r="P717" s="201">
        <f>O717*H717</f>
        <v>0</v>
      </c>
      <c r="Q717" s="201">
        <v>0</v>
      </c>
      <c r="R717" s="201">
        <f>Q717*H717</f>
        <v>0</v>
      </c>
      <c r="S717" s="201">
        <v>0</v>
      </c>
      <c r="T717" s="202">
        <f>S717*H717</f>
        <v>0</v>
      </c>
      <c r="U717" s="35"/>
      <c r="V717" s="35"/>
      <c r="W717" s="35"/>
      <c r="X717" s="35"/>
      <c r="Y717" s="35"/>
      <c r="Z717" s="35"/>
      <c r="AA717" s="35"/>
      <c r="AB717" s="35"/>
      <c r="AC717" s="35"/>
      <c r="AD717" s="35"/>
      <c r="AE717" s="35"/>
      <c r="AR717" s="203" t="s">
        <v>270</v>
      </c>
      <c r="AT717" s="203" t="s">
        <v>266</v>
      </c>
      <c r="AU717" s="203" t="s">
        <v>73</v>
      </c>
      <c r="AY717" s="18" t="s">
        <v>263</v>
      </c>
      <c r="BE717" s="204">
        <f>IF(N717="základní",J717,0)</f>
        <v>0</v>
      </c>
      <c r="BF717" s="204">
        <f>IF(N717="snížená",J717,0)</f>
        <v>0</v>
      </c>
      <c r="BG717" s="204">
        <f>IF(N717="zákl. přenesená",J717,0)</f>
        <v>0</v>
      </c>
      <c r="BH717" s="204">
        <f>IF(N717="sníž. přenesená",J717,0)</f>
        <v>0</v>
      </c>
      <c r="BI717" s="204">
        <f>IF(N717="nulová",J717,0)</f>
        <v>0</v>
      </c>
      <c r="BJ717" s="18" t="s">
        <v>71</v>
      </c>
      <c r="BK717" s="204">
        <f>ROUND(I717*H717,2)</f>
        <v>0</v>
      </c>
      <c r="BL717" s="18" t="s">
        <v>270</v>
      </c>
      <c r="BM717" s="203" t="s">
        <v>1079</v>
      </c>
    </row>
    <row r="718" spans="1:65" s="16" customFormat="1">
      <c r="B718" s="248"/>
      <c r="C718" s="249"/>
      <c r="D718" s="207" t="s">
        <v>272</v>
      </c>
      <c r="E718" s="250" t="s">
        <v>1</v>
      </c>
      <c r="F718" s="251" t="s">
        <v>1071</v>
      </c>
      <c r="G718" s="249"/>
      <c r="H718" s="250" t="s">
        <v>1</v>
      </c>
      <c r="I718" s="252"/>
      <c r="J718" s="249"/>
      <c r="K718" s="249"/>
      <c r="L718" s="253"/>
      <c r="M718" s="254"/>
      <c r="N718" s="255"/>
      <c r="O718" s="255"/>
      <c r="P718" s="255"/>
      <c r="Q718" s="255"/>
      <c r="R718" s="255"/>
      <c r="S718" s="255"/>
      <c r="T718" s="256"/>
      <c r="AT718" s="257" t="s">
        <v>272</v>
      </c>
      <c r="AU718" s="257" t="s">
        <v>73</v>
      </c>
      <c r="AV718" s="16" t="s">
        <v>71</v>
      </c>
      <c r="AW718" s="16" t="s">
        <v>30</v>
      </c>
      <c r="AX718" s="16" t="s">
        <v>64</v>
      </c>
      <c r="AY718" s="257" t="s">
        <v>263</v>
      </c>
    </row>
    <row r="719" spans="1:65" s="13" customFormat="1">
      <c r="B719" s="205"/>
      <c r="C719" s="206"/>
      <c r="D719" s="207" t="s">
        <v>272</v>
      </c>
      <c r="E719" s="208" t="s">
        <v>1</v>
      </c>
      <c r="F719" s="209" t="s">
        <v>1072</v>
      </c>
      <c r="G719" s="206"/>
      <c r="H719" s="210">
        <v>4.68</v>
      </c>
      <c r="I719" s="211"/>
      <c r="J719" s="206"/>
      <c r="K719" s="206"/>
      <c r="L719" s="212"/>
      <c r="M719" s="213"/>
      <c r="N719" s="214"/>
      <c r="O719" s="214"/>
      <c r="P719" s="214"/>
      <c r="Q719" s="214"/>
      <c r="R719" s="214"/>
      <c r="S719" s="214"/>
      <c r="T719" s="215"/>
      <c r="AT719" s="216" t="s">
        <v>272</v>
      </c>
      <c r="AU719" s="216" t="s">
        <v>73</v>
      </c>
      <c r="AV719" s="13" t="s">
        <v>73</v>
      </c>
      <c r="AW719" s="13" t="s">
        <v>30</v>
      </c>
      <c r="AX719" s="13" t="s">
        <v>64</v>
      </c>
      <c r="AY719" s="216" t="s">
        <v>263</v>
      </c>
    </row>
    <row r="720" spans="1:65" s="15" customFormat="1">
      <c r="B720" s="228"/>
      <c r="C720" s="229"/>
      <c r="D720" s="207" t="s">
        <v>272</v>
      </c>
      <c r="E720" s="230" t="s">
        <v>1</v>
      </c>
      <c r="F720" s="231" t="s">
        <v>280</v>
      </c>
      <c r="G720" s="229"/>
      <c r="H720" s="232">
        <v>4.68</v>
      </c>
      <c r="I720" s="233"/>
      <c r="J720" s="229"/>
      <c r="K720" s="229"/>
      <c r="L720" s="234"/>
      <c r="M720" s="235"/>
      <c r="N720" s="236"/>
      <c r="O720" s="236"/>
      <c r="P720" s="236"/>
      <c r="Q720" s="236"/>
      <c r="R720" s="236"/>
      <c r="S720" s="236"/>
      <c r="T720" s="237"/>
      <c r="AT720" s="238" t="s">
        <v>272</v>
      </c>
      <c r="AU720" s="238" t="s">
        <v>73</v>
      </c>
      <c r="AV720" s="15" t="s">
        <v>270</v>
      </c>
      <c r="AW720" s="15" t="s">
        <v>30</v>
      </c>
      <c r="AX720" s="15" t="s">
        <v>71</v>
      </c>
      <c r="AY720" s="238" t="s">
        <v>263</v>
      </c>
    </row>
    <row r="721" spans="1:65" s="2" customFormat="1" ht="16.5" customHeight="1">
      <c r="A721" s="35"/>
      <c r="B721" s="36"/>
      <c r="C721" s="191" t="s">
        <v>782</v>
      </c>
      <c r="D721" s="191" t="s">
        <v>266</v>
      </c>
      <c r="E721" s="192" t="s">
        <v>1080</v>
      </c>
      <c r="F721" s="193" t="s">
        <v>1081</v>
      </c>
      <c r="G721" s="194" t="s">
        <v>307</v>
      </c>
      <c r="H721" s="195">
        <v>0.16600000000000001</v>
      </c>
      <c r="I721" s="196"/>
      <c r="J721" s="197">
        <f>ROUND(I721*H721,2)</f>
        <v>0</v>
      </c>
      <c r="K721" s="198"/>
      <c r="L721" s="40"/>
      <c r="M721" s="199" t="s">
        <v>1</v>
      </c>
      <c r="N721" s="200" t="s">
        <v>38</v>
      </c>
      <c r="O721" s="72"/>
      <c r="P721" s="201">
        <f>O721*H721</f>
        <v>0</v>
      </c>
      <c r="Q721" s="201">
        <v>0</v>
      </c>
      <c r="R721" s="201">
        <f>Q721*H721</f>
        <v>0</v>
      </c>
      <c r="S721" s="201">
        <v>0</v>
      </c>
      <c r="T721" s="202">
        <f>S721*H721</f>
        <v>0</v>
      </c>
      <c r="U721" s="35"/>
      <c r="V721" s="35"/>
      <c r="W721" s="35"/>
      <c r="X721" s="35"/>
      <c r="Y721" s="35"/>
      <c r="Z721" s="35"/>
      <c r="AA721" s="35"/>
      <c r="AB721" s="35"/>
      <c r="AC721" s="35"/>
      <c r="AD721" s="35"/>
      <c r="AE721" s="35"/>
      <c r="AR721" s="203" t="s">
        <v>270</v>
      </c>
      <c r="AT721" s="203" t="s">
        <v>266</v>
      </c>
      <c r="AU721" s="203" t="s">
        <v>73</v>
      </c>
      <c r="AY721" s="18" t="s">
        <v>263</v>
      </c>
      <c r="BE721" s="204">
        <f>IF(N721="základní",J721,0)</f>
        <v>0</v>
      </c>
      <c r="BF721" s="204">
        <f>IF(N721="snížená",J721,0)</f>
        <v>0</v>
      </c>
      <c r="BG721" s="204">
        <f>IF(N721="zákl. přenesená",J721,0)</f>
        <v>0</v>
      </c>
      <c r="BH721" s="204">
        <f>IF(N721="sníž. přenesená",J721,0)</f>
        <v>0</v>
      </c>
      <c r="BI721" s="204">
        <f>IF(N721="nulová",J721,0)</f>
        <v>0</v>
      </c>
      <c r="BJ721" s="18" t="s">
        <v>71</v>
      </c>
      <c r="BK721" s="204">
        <f>ROUND(I721*H721,2)</f>
        <v>0</v>
      </c>
      <c r="BL721" s="18" t="s">
        <v>270</v>
      </c>
      <c r="BM721" s="203" t="s">
        <v>1082</v>
      </c>
    </row>
    <row r="722" spans="1:65" s="16" customFormat="1">
      <c r="B722" s="248"/>
      <c r="C722" s="249"/>
      <c r="D722" s="207" t="s">
        <v>272</v>
      </c>
      <c r="E722" s="250" t="s">
        <v>1</v>
      </c>
      <c r="F722" s="251" t="s">
        <v>1071</v>
      </c>
      <c r="G722" s="249"/>
      <c r="H722" s="250" t="s">
        <v>1</v>
      </c>
      <c r="I722" s="252"/>
      <c r="J722" s="249"/>
      <c r="K722" s="249"/>
      <c r="L722" s="253"/>
      <c r="M722" s="254"/>
      <c r="N722" s="255"/>
      <c r="O722" s="255"/>
      <c r="P722" s="255"/>
      <c r="Q722" s="255"/>
      <c r="R722" s="255"/>
      <c r="S722" s="255"/>
      <c r="T722" s="256"/>
      <c r="AT722" s="257" t="s">
        <v>272</v>
      </c>
      <c r="AU722" s="257" t="s">
        <v>73</v>
      </c>
      <c r="AV722" s="16" t="s">
        <v>71</v>
      </c>
      <c r="AW722" s="16" t="s">
        <v>30</v>
      </c>
      <c r="AX722" s="16" t="s">
        <v>64</v>
      </c>
      <c r="AY722" s="257" t="s">
        <v>263</v>
      </c>
    </row>
    <row r="723" spans="1:65" s="13" customFormat="1">
      <c r="B723" s="205"/>
      <c r="C723" s="206"/>
      <c r="D723" s="207" t="s">
        <v>272</v>
      </c>
      <c r="E723" s="208" t="s">
        <v>1</v>
      </c>
      <c r="F723" s="209" t="s">
        <v>1083</v>
      </c>
      <c r="G723" s="206"/>
      <c r="H723" s="210">
        <v>0.16600000000000001</v>
      </c>
      <c r="I723" s="211"/>
      <c r="J723" s="206"/>
      <c r="K723" s="206"/>
      <c r="L723" s="212"/>
      <c r="M723" s="213"/>
      <c r="N723" s="214"/>
      <c r="O723" s="214"/>
      <c r="P723" s="214"/>
      <c r="Q723" s="214"/>
      <c r="R723" s="214"/>
      <c r="S723" s="214"/>
      <c r="T723" s="215"/>
      <c r="AT723" s="216" t="s">
        <v>272</v>
      </c>
      <c r="AU723" s="216" t="s">
        <v>73</v>
      </c>
      <c r="AV723" s="13" t="s">
        <v>73</v>
      </c>
      <c r="AW723" s="13" t="s">
        <v>30</v>
      </c>
      <c r="AX723" s="13" t="s">
        <v>64</v>
      </c>
      <c r="AY723" s="216" t="s">
        <v>263</v>
      </c>
    </row>
    <row r="724" spans="1:65" s="15" customFormat="1">
      <c r="B724" s="228"/>
      <c r="C724" s="229"/>
      <c r="D724" s="207" t="s">
        <v>272</v>
      </c>
      <c r="E724" s="230" t="s">
        <v>1</v>
      </c>
      <c r="F724" s="231" t="s">
        <v>280</v>
      </c>
      <c r="G724" s="229"/>
      <c r="H724" s="232">
        <v>0.16600000000000001</v>
      </c>
      <c r="I724" s="233"/>
      <c r="J724" s="229"/>
      <c r="K724" s="229"/>
      <c r="L724" s="234"/>
      <c r="M724" s="235"/>
      <c r="N724" s="236"/>
      <c r="O724" s="236"/>
      <c r="P724" s="236"/>
      <c r="Q724" s="236"/>
      <c r="R724" s="236"/>
      <c r="S724" s="236"/>
      <c r="T724" s="237"/>
      <c r="AT724" s="238" t="s">
        <v>272</v>
      </c>
      <c r="AU724" s="238" t="s">
        <v>73</v>
      </c>
      <c r="AV724" s="15" t="s">
        <v>270</v>
      </c>
      <c r="AW724" s="15" t="s">
        <v>30</v>
      </c>
      <c r="AX724" s="15" t="s">
        <v>71</v>
      </c>
      <c r="AY724" s="238" t="s">
        <v>263</v>
      </c>
    </row>
    <row r="725" spans="1:65" s="2" customFormat="1" ht="16.5" customHeight="1">
      <c r="A725" s="35"/>
      <c r="B725" s="36"/>
      <c r="C725" s="191" t="s">
        <v>1084</v>
      </c>
      <c r="D725" s="191" t="s">
        <v>266</v>
      </c>
      <c r="E725" s="192" t="s">
        <v>1085</v>
      </c>
      <c r="F725" s="193" t="s">
        <v>1086</v>
      </c>
      <c r="G725" s="194" t="s">
        <v>269</v>
      </c>
      <c r="H725" s="195">
        <v>748.97400000000005</v>
      </c>
      <c r="I725" s="196"/>
      <c r="J725" s="197">
        <f>ROUND(I725*H725,2)</f>
        <v>0</v>
      </c>
      <c r="K725" s="198"/>
      <c r="L725" s="40"/>
      <c r="M725" s="199" t="s">
        <v>1</v>
      </c>
      <c r="N725" s="200" t="s">
        <v>38</v>
      </c>
      <c r="O725" s="72"/>
      <c r="P725" s="201">
        <f>O725*H725</f>
        <v>0</v>
      </c>
      <c r="Q725" s="201">
        <v>0</v>
      </c>
      <c r="R725" s="201">
        <f>Q725*H725</f>
        <v>0</v>
      </c>
      <c r="S725" s="201">
        <v>0</v>
      </c>
      <c r="T725" s="202">
        <f>S725*H725</f>
        <v>0</v>
      </c>
      <c r="U725" s="35"/>
      <c r="V725" s="35"/>
      <c r="W725" s="35"/>
      <c r="X725" s="35"/>
      <c r="Y725" s="35"/>
      <c r="Z725" s="35"/>
      <c r="AA725" s="35"/>
      <c r="AB725" s="35"/>
      <c r="AC725" s="35"/>
      <c r="AD725" s="35"/>
      <c r="AE725" s="35"/>
      <c r="AR725" s="203" t="s">
        <v>270</v>
      </c>
      <c r="AT725" s="203" t="s">
        <v>266</v>
      </c>
      <c r="AU725" s="203" t="s">
        <v>73</v>
      </c>
      <c r="AY725" s="18" t="s">
        <v>263</v>
      </c>
      <c r="BE725" s="204">
        <f>IF(N725="základní",J725,0)</f>
        <v>0</v>
      </c>
      <c r="BF725" s="204">
        <f>IF(N725="snížená",J725,0)</f>
        <v>0</v>
      </c>
      <c r="BG725" s="204">
        <f>IF(N725="zákl. přenesená",J725,0)</f>
        <v>0</v>
      </c>
      <c r="BH725" s="204">
        <f>IF(N725="sníž. přenesená",J725,0)</f>
        <v>0</v>
      </c>
      <c r="BI725" s="204">
        <f>IF(N725="nulová",J725,0)</f>
        <v>0</v>
      </c>
      <c r="BJ725" s="18" t="s">
        <v>71</v>
      </c>
      <c r="BK725" s="204">
        <f>ROUND(I725*H725,2)</f>
        <v>0</v>
      </c>
      <c r="BL725" s="18" t="s">
        <v>270</v>
      </c>
      <c r="BM725" s="203" t="s">
        <v>1087</v>
      </c>
    </row>
    <row r="726" spans="1:65" s="16" customFormat="1" ht="22.5">
      <c r="B726" s="248"/>
      <c r="C726" s="249"/>
      <c r="D726" s="207" t="s">
        <v>272</v>
      </c>
      <c r="E726" s="250" t="s">
        <v>1</v>
      </c>
      <c r="F726" s="251" t="s">
        <v>1088</v>
      </c>
      <c r="G726" s="249"/>
      <c r="H726" s="250" t="s">
        <v>1</v>
      </c>
      <c r="I726" s="252"/>
      <c r="J726" s="249"/>
      <c r="K726" s="249"/>
      <c r="L726" s="253"/>
      <c r="M726" s="254"/>
      <c r="N726" s="255"/>
      <c r="O726" s="255"/>
      <c r="P726" s="255"/>
      <c r="Q726" s="255"/>
      <c r="R726" s="255"/>
      <c r="S726" s="255"/>
      <c r="T726" s="256"/>
      <c r="AT726" s="257" t="s">
        <v>272</v>
      </c>
      <c r="AU726" s="257" t="s">
        <v>73</v>
      </c>
      <c r="AV726" s="16" t="s">
        <v>71</v>
      </c>
      <c r="AW726" s="16" t="s">
        <v>30</v>
      </c>
      <c r="AX726" s="16" t="s">
        <v>64</v>
      </c>
      <c r="AY726" s="257" t="s">
        <v>263</v>
      </c>
    </row>
    <row r="727" spans="1:65" s="13" customFormat="1">
      <c r="B727" s="205"/>
      <c r="C727" s="206"/>
      <c r="D727" s="207" t="s">
        <v>272</v>
      </c>
      <c r="E727" s="208" t="s">
        <v>1</v>
      </c>
      <c r="F727" s="209" t="s">
        <v>581</v>
      </c>
      <c r="G727" s="206"/>
      <c r="H727" s="210">
        <v>748.97400000000005</v>
      </c>
      <c r="I727" s="211"/>
      <c r="J727" s="206"/>
      <c r="K727" s="206"/>
      <c r="L727" s="212"/>
      <c r="M727" s="213"/>
      <c r="N727" s="214"/>
      <c r="O727" s="214"/>
      <c r="P727" s="214"/>
      <c r="Q727" s="214"/>
      <c r="R727" s="214"/>
      <c r="S727" s="214"/>
      <c r="T727" s="215"/>
      <c r="AT727" s="216" t="s">
        <v>272</v>
      </c>
      <c r="AU727" s="216" t="s">
        <v>73</v>
      </c>
      <c r="AV727" s="13" t="s">
        <v>73</v>
      </c>
      <c r="AW727" s="13" t="s">
        <v>30</v>
      </c>
      <c r="AX727" s="13" t="s">
        <v>64</v>
      </c>
      <c r="AY727" s="216" t="s">
        <v>263</v>
      </c>
    </row>
    <row r="728" spans="1:65" s="15" customFormat="1">
      <c r="B728" s="228"/>
      <c r="C728" s="229"/>
      <c r="D728" s="207" t="s">
        <v>272</v>
      </c>
      <c r="E728" s="230" t="s">
        <v>1</v>
      </c>
      <c r="F728" s="231" t="s">
        <v>280</v>
      </c>
      <c r="G728" s="229"/>
      <c r="H728" s="232">
        <v>748.97400000000005</v>
      </c>
      <c r="I728" s="233"/>
      <c r="J728" s="229"/>
      <c r="K728" s="229"/>
      <c r="L728" s="234"/>
      <c r="M728" s="235"/>
      <c r="N728" s="236"/>
      <c r="O728" s="236"/>
      <c r="P728" s="236"/>
      <c r="Q728" s="236"/>
      <c r="R728" s="236"/>
      <c r="S728" s="236"/>
      <c r="T728" s="237"/>
      <c r="AT728" s="238" t="s">
        <v>272</v>
      </c>
      <c r="AU728" s="238" t="s">
        <v>73</v>
      </c>
      <c r="AV728" s="15" t="s">
        <v>270</v>
      </c>
      <c r="AW728" s="15" t="s">
        <v>30</v>
      </c>
      <c r="AX728" s="15" t="s">
        <v>71</v>
      </c>
      <c r="AY728" s="238" t="s">
        <v>263</v>
      </c>
    </row>
    <row r="729" spans="1:65" s="12" customFormat="1" ht="22.9" customHeight="1">
      <c r="B729" s="175"/>
      <c r="C729" s="176"/>
      <c r="D729" s="177" t="s">
        <v>63</v>
      </c>
      <c r="E729" s="189" t="s">
        <v>264</v>
      </c>
      <c r="F729" s="189" t="s">
        <v>265</v>
      </c>
      <c r="G729" s="176"/>
      <c r="H729" s="176"/>
      <c r="I729" s="179"/>
      <c r="J729" s="190">
        <f>BK729</f>
        <v>0</v>
      </c>
      <c r="K729" s="176"/>
      <c r="L729" s="181"/>
      <c r="M729" s="182"/>
      <c r="N729" s="183"/>
      <c r="O729" s="183"/>
      <c r="P729" s="184">
        <f>SUM(P730:P753)</f>
        <v>0</v>
      </c>
      <c r="Q729" s="183"/>
      <c r="R729" s="184">
        <f>SUM(R730:R753)</f>
        <v>0</v>
      </c>
      <c r="S729" s="183"/>
      <c r="T729" s="185">
        <f>SUM(T730:T753)</f>
        <v>0</v>
      </c>
      <c r="AR729" s="186" t="s">
        <v>71</v>
      </c>
      <c r="AT729" s="187" t="s">
        <v>63</v>
      </c>
      <c r="AU729" s="187" t="s">
        <v>71</v>
      </c>
      <c r="AY729" s="186" t="s">
        <v>263</v>
      </c>
      <c r="BK729" s="188">
        <f>SUM(BK730:BK753)</f>
        <v>0</v>
      </c>
    </row>
    <row r="730" spans="1:65" s="2" customFormat="1" ht="24.2" customHeight="1">
      <c r="A730" s="35"/>
      <c r="B730" s="36"/>
      <c r="C730" s="191" t="s">
        <v>787</v>
      </c>
      <c r="D730" s="191" t="s">
        <v>266</v>
      </c>
      <c r="E730" s="192" t="s">
        <v>1089</v>
      </c>
      <c r="F730" s="193" t="s">
        <v>1090</v>
      </c>
      <c r="G730" s="194" t="s">
        <v>269</v>
      </c>
      <c r="H730" s="195">
        <v>166.83</v>
      </c>
      <c r="I730" s="196"/>
      <c r="J730" s="197">
        <f>ROUND(I730*H730,2)</f>
        <v>0</v>
      </c>
      <c r="K730" s="198"/>
      <c r="L730" s="40"/>
      <c r="M730" s="199" t="s">
        <v>1</v>
      </c>
      <c r="N730" s="200" t="s">
        <v>38</v>
      </c>
      <c r="O730" s="72"/>
      <c r="P730" s="201">
        <f>O730*H730</f>
        <v>0</v>
      </c>
      <c r="Q730" s="201">
        <v>0</v>
      </c>
      <c r="R730" s="201">
        <f>Q730*H730</f>
        <v>0</v>
      </c>
      <c r="S730" s="201">
        <v>0</v>
      </c>
      <c r="T730" s="202">
        <f>S730*H730</f>
        <v>0</v>
      </c>
      <c r="U730" s="35"/>
      <c r="V730" s="35"/>
      <c r="W730" s="35"/>
      <c r="X730" s="35"/>
      <c r="Y730" s="35"/>
      <c r="Z730" s="35"/>
      <c r="AA730" s="35"/>
      <c r="AB730" s="35"/>
      <c r="AC730" s="35"/>
      <c r="AD730" s="35"/>
      <c r="AE730" s="35"/>
      <c r="AR730" s="203" t="s">
        <v>270</v>
      </c>
      <c r="AT730" s="203" t="s">
        <v>266</v>
      </c>
      <c r="AU730" s="203" t="s">
        <v>73</v>
      </c>
      <c r="AY730" s="18" t="s">
        <v>263</v>
      </c>
      <c r="BE730" s="204">
        <f>IF(N730="základní",J730,0)</f>
        <v>0</v>
      </c>
      <c r="BF730" s="204">
        <f>IF(N730="snížená",J730,0)</f>
        <v>0</v>
      </c>
      <c r="BG730" s="204">
        <f>IF(N730="zákl. přenesená",J730,0)</f>
        <v>0</v>
      </c>
      <c r="BH730" s="204">
        <f>IF(N730="sníž. přenesená",J730,0)</f>
        <v>0</v>
      </c>
      <c r="BI730" s="204">
        <f>IF(N730="nulová",J730,0)</f>
        <v>0</v>
      </c>
      <c r="BJ730" s="18" t="s">
        <v>71</v>
      </c>
      <c r="BK730" s="204">
        <f>ROUND(I730*H730,2)</f>
        <v>0</v>
      </c>
      <c r="BL730" s="18" t="s">
        <v>270</v>
      </c>
      <c r="BM730" s="203" t="s">
        <v>1091</v>
      </c>
    </row>
    <row r="731" spans="1:65" s="16" customFormat="1">
      <c r="B731" s="248"/>
      <c r="C731" s="249"/>
      <c r="D731" s="207" t="s">
        <v>272</v>
      </c>
      <c r="E731" s="250" t="s">
        <v>1</v>
      </c>
      <c r="F731" s="251" t="s">
        <v>1092</v>
      </c>
      <c r="G731" s="249"/>
      <c r="H731" s="250" t="s">
        <v>1</v>
      </c>
      <c r="I731" s="252"/>
      <c r="J731" s="249"/>
      <c r="K731" s="249"/>
      <c r="L731" s="253"/>
      <c r="M731" s="254"/>
      <c r="N731" s="255"/>
      <c r="O731" s="255"/>
      <c r="P731" s="255"/>
      <c r="Q731" s="255"/>
      <c r="R731" s="255"/>
      <c r="S731" s="255"/>
      <c r="T731" s="256"/>
      <c r="AT731" s="257" t="s">
        <v>272</v>
      </c>
      <c r="AU731" s="257" t="s">
        <v>73</v>
      </c>
      <c r="AV731" s="16" t="s">
        <v>71</v>
      </c>
      <c r="AW731" s="16" t="s">
        <v>30</v>
      </c>
      <c r="AX731" s="16" t="s">
        <v>64</v>
      </c>
      <c r="AY731" s="257" t="s">
        <v>263</v>
      </c>
    </row>
    <row r="732" spans="1:65" s="13" customFormat="1">
      <c r="B732" s="205"/>
      <c r="C732" s="206"/>
      <c r="D732" s="207" t="s">
        <v>272</v>
      </c>
      <c r="E732" s="208" t="s">
        <v>1</v>
      </c>
      <c r="F732" s="209" t="s">
        <v>1093</v>
      </c>
      <c r="G732" s="206"/>
      <c r="H732" s="210">
        <v>166.83</v>
      </c>
      <c r="I732" s="211"/>
      <c r="J732" s="206"/>
      <c r="K732" s="206"/>
      <c r="L732" s="212"/>
      <c r="M732" s="213"/>
      <c r="N732" s="214"/>
      <c r="O732" s="214"/>
      <c r="P732" s="214"/>
      <c r="Q732" s="214"/>
      <c r="R732" s="214"/>
      <c r="S732" s="214"/>
      <c r="T732" s="215"/>
      <c r="AT732" s="216" t="s">
        <v>272</v>
      </c>
      <c r="AU732" s="216" t="s">
        <v>73</v>
      </c>
      <c r="AV732" s="13" t="s">
        <v>73</v>
      </c>
      <c r="AW732" s="13" t="s">
        <v>30</v>
      </c>
      <c r="AX732" s="13" t="s">
        <v>64</v>
      </c>
      <c r="AY732" s="216" t="s">
        <v>263</v>
      </c>
    </row>
    <row r="733" spans="1:65" s="15" customFormat="1">
      <c r="B733" s="228"/>
      <c r="C733" s="229"/>
      <c r="D733" s="207" t="s">
        <v>272</v>
      </c>
      <c r="E733" s="230" t="s">
        <v>1</v>
      </c>
      <c r="F733" s="231" t="s">
        <v>280</v>
      </c>
      <c r="G733" s="229"/>
      <c r="H733" s="232">
        <v>166.83</v>
      </c>
      <c r="I733" s="233"/>
      <c r="J733" s="229"/>
      <c r="K733" s="229"/>
      <c r="L733" s="234"/>
      <c r="M733" s="235"/>
      <c r="N733" s="236"/>
      <c r="O733" s="236"/>
      <c r="P733" s="236"/>
      <c r="Q733" s="236"/>
      <c r="R733" s="236"/>
      <c r="S733" s="236"/>
      <c r="T733" s="237"/>
      <c r="AT733" s="238" t="s">
        <v>272</v>
      </c>
      <c r="AU733" s="238" t="s">
        <v>73</v>
      </c>
      <c r="AV733" s="15" t="s">
        <v>270</v>
      </c>
      <c r="AW733" s="15" t="s">
        <v>30</v>
      </c>
      <c r="AX733" s="15" t="s">
        <v>71</v>
      </c>
      <c r="AY733" s="238" t="s">
        <v>263</v>
      </c>
    </row>
    <row r="734" spans="1:65" s="2" customFormat="1" ht="24.2" customHeight="1">
      <c r="A734" s="35"/>
      <c r="B734" s="36"/>
      <c r="C734" s="191" t="s">
        <v>1094</v>
      </c>
      <c r="D734" s="191" t="s">
        <v>266</v>
      </c>
      <c r="E734" s="192" t="s">
        <v>1095</v>
      </c>
      <c r="F734" s="193" t="s">
        <v>1096</v>
      </c>
      <c r="G734" s="194" t="s">
        <v>269</v>
      </c>
      <c r="H734" s="195">
        <v>61.05</v>
      </c>
      <c r="I734" s="196"/>
      <c r="J734" s="197">
        <f>ROUND(I734*H734,2)</f>
        <v>0</v>
      </c>
      <c r="K734" s="198"/>
      <c r="L734" s="40"/>
      <c r="M734" s="199" t="s">
        <v>1</v>
      </c>
      <c r="N734" s="200" t="s">
        <v>38</v>
      </c>
      <c r="O734" s="72"/>
      <c r="P734" s="201">
        <f>O734*H734</f>
        <v>0</v>
      </c>
      <c r="Q734" s="201">
        <v>0</v>
      </c>
      <c r="R734" s="201">
        <f>Q734*H734</f>
        <v>0</v>
      </c>
      <c r="S734" s="201">
        <v>0</v>
      </c>
      <c r="T734" s="202">
        <f>S734*H734</f>
        <v>0</v>
      </c>
      <c r="U734" s="35"/>
      <c r="V734" s="35"/>
      <c r="W734" s="35"/>
      <c r="X734" s="35"/>
      <c r="Y734" s="35"/>
      <c r="Z734" s="35"/>
      <c r="AA734" s="35"/>
      <c r="AB734" s="35"/>
      <c r="AC734" s="35"/>
      <c r="AD734" s="35"/>
      <c r="AE734" s="35"/>
      <c r="AR734" s="203" t="s">
        <v>270</v>
      </c>
      <c r="AT734" s="203" t="s">
        <v>266</v>
      </c>
      <c r="AU734" s="203" t="s">
        <v>73</v>
      </c>
      <c r="AY734" s="18" t="s">
        <v>263</v>
      </c>
      <c r="BE734" s="204">
        <f>IF(N734="základní",J734,0)</f>
        <v>0</v>
      </c>
      <c r="BF734" s="204">
        <f>IF(N734="snížená",J734,0)</f>
        <v>0</v>
      </c>
      <c r="BG734" s="204">
        <f>IF(N734="zákl. přenesená",J734,0)</f>
        <v>0</v>
      </c>
      <c r="BH734" s="204">
        <f>IF(N734="sníž. přenesená",J734,0)</f>
        <v>0</v>
      </c>
      <c r="BI734" s="204">
        <f>IF(N734="nulová",J734,0)</f>
        <v>0</v>
      </c>
      <c r="BJ734" s="18" t="s">
        <v>71</v>
      </c>
      <c r="BK734" s="204">
        <f>ROUND(I734*H734,2)</f>
        <v>0</v>
      </c>
      <c r="BL734" s="18" t="s">
        <v>270</v>
      </c>
      <c r="BM734" s="203" t="s">
        <v>1097</v>
      </c>
    </row>
    <row r="735" spans="1:65" s="16" customFormat="1">
      <c r="B735" s="248"/>
      <c r="C735" s="249"/>
      <c r="D735" s="207" t="s">
        <v>272</v>
      </c>
      <c r="E735" s="250" t="s">
        <v>1</v>
      </c>
      <c r="F735" s="251" t="s">
        <v>1098</v>
      </c>
      <c r="G735" s="249"/>
      <c r="H735" s="250" t="s">
        <v>1</v>
      </c>
      <c r="I735" s="252"/>
      <c r="J735" s="249"/>
      <c r="K735" s="249"/>
      <c r="L735" s="253"/>
      <c r="M735" s="254"/>
      <c r="N735" s="255"/>
      <c r="O735" s="255"/>
      <c r="P735" s="255"/>
      <c r="Q735" s="255"/>
      <c r="R735" s="255"/>
      <c r="S735" s="255"/>
      <c r="T735" s="256"/>
      <c r="AT735" s="257" t="s">
        <v>272</v>
      </c>
      <c r="AU735" s="257" t="s">
        <v>73</v>
      </c>
      <c r="AV735" s="16" t="s">
        <v>71</v>
      </c>
      <c r="AW735" s="16" t="s">
        <v>30</v>
      </c>
      <c r="AX735" s="16" t="s">
        <v>64</v>
      </c>
      <c r="AY735" s="257" t="s">
        <v>263</v>
      </c>
    </row>
    <row r="736" spans="1:65" s="13" customFormat="1">
      <c r="B736" s="205"/>
      <c r="C736" s="206"/>
      <c r="D736" s="207" t="s">
        <v>272</v>
      </c>
      <c r="E736" s="208" t="s">
        <v>1</v>
      </c>
      <c r="F736" s="209" t="s">
        <v>1099</v>
      </c>
      <c r="G736" s="206"/>
      <c r="H736" s="210">
        <v>46.8</v>
      </c>
      <c r="I736" s="211"/>
      <c r="J736" s="206"/>
      <c r="K736" s="206"/>
      <c r="L736" s="212"/>
      <c r="M736" s="213"/>
      <c r="N736" s="214"/>
      <c r="O736" s="214"/>
      <c r="P736" s="214"/>
      <c r="Q736" s="214"/>
      <c r="R736" s="214"/>
      <c r="S736" s="214"/>
      <c r="T736" s="215"/>
      <c r="AT736" s="216" t="s">
        <v>272</v>
      </c>
      <c r="AU736" s="216" t="s">
        <v>73</v>
      </c>
      <c r="AV736" s="13" t="s">
        <v>73</v>
      </c>
      <c r="AW736" s="13" t="s">
        <v>30</v>
      </c>
      <c r="AX736" s="13" t="s">
        <v>64</v>
      </c>
      <c r="AY736" s="216" t="s">
        <v>263</v>
      </c>
    </row>
    <row r="737" spans="1:65" s="13" customFormat="1">
      <c r="B737" s="205"/>
      <c r="C737" s="206"/>
      <c r="D737" s="207" t="s">
        <v>272</v>
      </c>
      <c r="E737" s="208" t="s">
        <v>1</v>
      </c>
      <c r="F737" s="209" t="s">
        <v>1100</v>
      </c>
      <c r="G737" s="206"/>
      <c r="H737" s="210">
        <v>14.25</v>
      </c>
      <c r="I737" s="211"/>
      <c r="J737" s="206"/>
      <c r="K737" s="206"/>
      <c r="L737" s="212"/>
      <c r="M737" s="213"/>
      <c r="N737" s="214"/>
      <c r="O737" s="214"/>
      <c r="P737" s="214"/>
      <c r="Q737" s="214"/>
      <c r="R737" s="214"/>
      <c r="S737" s="214"/>
      <c r="T737" s="215"/>
      <c r="AT737" s="216" t="s">
        <v>272</v>
      </c>
      <c r="AU737" s="216" t="s">
        <v>73</v>
      </c>
      <c r="AV737" s="13" t="s">
        <v>73</v>
      </c>
      <c r="AW737" s="13" t="s">
        <v>30</v>
      </c>
      <c r="AX737" s="13" t="s">
        <v>64</v>
      </c>
      <c r="AY737" s="216" t="s">
        <v>263</v>
      </c>
    </row>
    <row r="738" spans="1:65" s="15" customFormat="1">
      <c r="B738" s="228"/>
      <c r="C738" s="229"/>
      <c r="D738" s="207" t="s">
        <v>272</v>
      </c>
      <c r="E738" s="230" t="s">
        <v>1</v>
      </c>
      <c r="F738" s="231" t="s">
        <v>280</v>
      </c>
      <c r="G738" s="229"/>
      <c r="H738" s="232">
        <v>61.05</v>
      </c>
      <c r="I738" s="233"/>
      <c r="J738" s="229"/>
      <c r="K738" s="229"/>
      <c r="L738" s="234"/>
      <c r="M738" s="235"/>
      <c r="N738" s="236"/>
      <c r="O738" s="236"/>
      <c r="P738" s="236"/>
      <c r="Q738" s="236"/>
      <c r="R738" s="236"/>
      <c r="S738" s="236"/>
      <c r="T738" s="237"/>
      <c r="AT738" s="238" t="s">
        <v>272</v>
      </c>
      <c r="AU738" s="238" t="s">
        <v>73</v>
      </c>
      <c r="AV738" s="15" t="s">
        <v>270</v>
      </c>
      <c r="AW738" s="15" t="s">
        <v>30</v>
      </c>
      <c r="AX738" s="15" t="s">
        <v>71</v>
      </c>
      <c r="AY738" s="238" t="s">
        <v>263</v>
      </c>
    </row>
    <row r="739" spans="1:65" s="2" customFormat="1" ht="37.9" customHeight="1">
      <c r="A739" s="35"/>
      <c r="B739" s="36"/>
      <c r="C739" s="191" t="s">
        <v>791</v>
      </c>
      <c r="D739" s="191" t="s">
        <v>266</v>
      </c>
      <c r="E739" s="192" t="s">
        <v>1101</v>
      </c>
      <c r="F739" s="193" t="s">
        <v>1102</v>
      </c>
      <c r="G739" s="194" t="s">
        <v>269</v>
      </c>
      <c r="H739" s="195">
        <v>1000</v>
      </c>
      <c r="I739" s="196"/>
      <c r="J739" s="197">
        <f>ROUND(I739*H739,2)</f>
        <v>0</v>
      </c>
      <c r="K739" s="198"/>
      <c r="L739" s="40"/>
      <c r="M739" s="199" t="s">
        <v>1</v>
      </c>
      <c r="N739" s="200" t="s">
        <v>38</v>
      </c>
      <c r="O739" s="72"/>
      <c r="P739" s="201">
        <f>O739*H739</f>
        <v>0</v>
      </c>
      <c r="Q739" s="201">
        <v>0</v>
      </c>
      <c r="R739" s="201">
        <f>Q739*H739</f>
        <v>0</v>
      </c>
      <c r="S739" s="201">
        <v>0</v>
      </c>
      <c r="T739" s="202">
        <f>S739*H739</f>
        <v>0</v>
      </c>
      <c r="U739" s="35"/>
      <c r="V739" s="35"/>
      <c r="W739" s="35"/>
      <c r="X739" s="35"/>
      <c r="Y739" s="35"/>
      <c r="Z739" s="35"/>
      <c r="AA739" s="35"/>
      <c r="AB739" s="35"/>
      <c r="AC739" s="35"/>
      <c r="AD739" s="35"/>
      <c r="AE739" s="35"/>
      <c r="AR739" s="203" t="s">
        <v>270</v>
      </c>
      <c r="AT739" s="203" t="s">
        <v>266</v>
      </c>
      <c r="AU739" s="203" t="s">
        <v>73</v>
      </c>
      <c r="AY739" s="18" t="s">
        <v>263</v>
      </c>
      <c r="BE739" s="204">
        <f>IF(N739="základní",J739,0)</f>
        <v>0</v>
      </c>
      <c r="BF739" s="204">
        <f>IF(N739="snížená",J739,0)</f>
        <v>0</v>
      </c>
      <c r="BG739" s="204">
        <f>IF(N739="zákl. přenesená",J739,0)</f>
        <v>0</v>
      </c>
      <c r="BH739" s="204">
        <f>IF(N739="sníž. přenesená",J739,0)</f>
        <v>0</v>
      </c>
      <c r="BI739" s="204">
        <f>IF(N739="nulová",J739,0)</f>
        <v>0</v>
      </c>
      <c r="BJ739" s="18" t="s">
        <v>71</v>
      </c>
      <c r="BK739" s="204">
        <f>ROUND(I739*H739,2)</f>
        <v>0</v>
      </c>
      <c r="BL739" s="18" t="s">
        <v>270</v>
      </c>
      <c r="BM739" s="203" t="s">
        <v>1103</v>
      </c>
    </row>
    <row r="740" spans="1:65" s="2" customFormat="1" ht="37.9" customHeight="1">
      <c r="A740" s="35"/>
      <c r="B740" s="36"/>
      <c r="C740" s="191" t="s">
        <v>1104</v>
      </c>
      <c r="D740" s="191" t="s">
        <v>266</v>
      </c>
      <c r="E740" s="192" t="s">
        <v>1105</v>
      </c>
      <c r="F740" s="193" t="s">
        <v>1106</v>
      </c>
      <c r="G740" s="194" t="s">
        <v>269</v>
      </c>
      <c r="H740" s="195">
        <v>30000</v>
      </c>
      <c r="I740" s="196"/>
      <c r="J740" s="197">
        <f>ROUND(I740*H740,2)</f>
        <v>0</v>
      </c>
      <c r="K740" s="198"/>
      <c r="L740" s="40"/>
      <c r="M740" s="199" t="s">
        <v>1</v>
      </c>
      <c r="N740" s="200" t="s">
        <v>38</v>
      </c>
      <c r="O740" s="72"/>
      <c r="P740" s="201">
        <f>O740*H740</f>
        <v>0</v>
      </c>
      <c r="Q740" s="201">
        <v>0</v>
      </c>
      <c r="R740" s="201">
        <f>Q740*H740</f>
        <v>0</v>
      </c>
      <c r="S740" s="201">
        <v>0</v>
      </c>
      <c r="T740" s="202">
        <f>S740*H740</f>
        <v>0</v>
      </c>
      <c r="U740" s="35"/>
      <c r="V740" s="35"/>
      <c r="W740" s="35"/>
      <c r="X740" s="35"/>
      <c r="Y740" s="35"/>
      <c r="Z740" s="35"/>
      <c r="AA740" s="35"/>
      <c r="AB740" s="35"/>
      <c r="AC740" s="35"/>
      <c r="AD740" s="35"/>
      <c r="AE740" s="35"/>
      <c r="AR740" s="203" t="s">
        <v>270</v>
      </c>
      <c r="AT740" s="203" t="s">
        <v>266</v>
      </c>
      <c r="AU740" s="203" t="s">
        <v>73</v>
      </c>
      <c r="AY740" s="18" t="s">
        <v>263</v>
      </c>
      <c r="BE740" s="204">
        <f>IF(N740="základní",J740,0)</f>
        <v>0</v>
      </c>
      <c r="BF740" s="204">
        <f>IF(N740="snížená",J740,0)</f>
        <v>0</v>
      </c>
      <c r="BG740" s="204">
        <f>IF(N740="zákl. přenesená",J740,0)</f>
        <v>0</v>
      </c>
      <c r="BH740" s="204">
        <f>IF(N740="sníž. přenesená",J740,0)</f>
        <v>0</v>
      </c>
      <c r="BI740" s="204">
        <f>IF(N740="nulová",J740,0)</f>
        <v>0</v>
      </c>
      <c r="BJ740" s="18" t="s">
        <v>71</v>
      </c>
      <c r="BK740" s="204">
        <f>ROUND(I740*H740,2)</f>
        <v>0</v>
      </c>
      <c r="BL740" s="18" t="s">
        <v>270</v>
      </c>
      <c r="BM740" s="203" t="s">
        <v>1107</v>
      </c>
    </row>
    <row r="741" spans="1:65" s="13" customFormat="1">
      <c r="B741" s="205"/>
      <c r="C741" s="206"/>
      <c r="D741" s="207" t="s">
        <v>272</v>
      </c>
      <c r="E741" s="208" t="s">
        <v>1</v>
      </c>
      <c r="F741" s="209" t="s">
        <v>1108</v>
      </c>
      <c r="G741" s="206"/>
      <c r="H741" s="210">
        <v>30000</v>
      </c>
      <c r="I741" s="211"/>
      <c r="J741" s="206"/>
      <c r="K741" s="206"/>
      <c r="L741" s="212"/>
      <c r="M741" s="213"/>
      <c r="N741" s="214"/>
      <c r="O741" s="214"/>
      <c r="P741" s="214"/>
      <c r="Q741" s="214"/>
      <c r="R741" s="214"/>
      <c r="S741" s="214"/>
      <c r="T741" s="215"/>
      <c r="AT741" s="216" t="s">
        <v>272</v>
      </c>
      <c r="AU741" s="216" t="s">
        <v>73</v>
      </c>
      <c r="AV741" s="13" t="s">
        <v>73</v>
      </c>
      <c r="AW741" s="13" t="s">
        <v>30</v>
      </c>
      <c r="AX741" s="13" t="s">
        <v>64</v>
      </c>
      <c r="AY741" s="216" t="s">
        <v>263</v>
      </c>
    </row>
    <row r="742" spans="1:65" s="15" customFormat="1">
      <c r="B742" s="228"/>
      <c r="C742" s="229"/>
      <c r="D742" s="207" t="s">
        <v>272</v>
      </c>
      <c r="E742" s="230" t="s">
        <v>1</v>
      </c>
      <c r="F742" s="231" t="s">
        <v>280</v>
      </c>
      <c r="G742" s="229"/>
      <c r="H742" s="232">
        <v>30000</v>
      </c>
      <c r="I742" s="233"/>
      <c r="J742" s="229"/>
      <c r="K742" s="229"/>
      <c r="L742" s="234"/>
      <c r="M742" s="235"/>
      <c r="N742" s="236"/>
      <c r="O742" s="236"/>
      <c r="P742" s="236"/>
      <c r="Q742" s="236"/>
      <c r="R742" s="236"/>
      <c r="S742" s="236"/>
      <c r="T742" s="237"/>
      <c r="AT742" s="238" t="s">
        <v>272</v>
      </c>
      <c r="AU742" s="238" t="s">
        <v>73</v>
      </c>
      <c r="AV742" s="15" t="s">
        <v>270</v>
      </c>
      <c r="AW742" s="15" t="s">
        <v>30</v>
      </c>
      <c r="AX742" s="15" t="s">
        <v>71</v>
      </c>
      <c r="AY742" s="238" t="s">
        <v>263</v>
      </c>
    </row>
    <row r="743" spans="1:65" s="2" customFormat="1" ht="37.9" customHeight="1">
      <c r="A743" s="35"/>
      <c r="B743" s="36"/>
      <c r="C743" s="191" t="s">
        <v>797</v>
      </c>
      <c r="D743" s="191" t="s">
        <v>266</v>
      </c>
      <c r="E743" s="192" t="s">
        <v>1109</v>
      </c>
      <c r="F743" s="193" t="s">
        <v>1110</v>
      </c>
      <c r="G743" s="194" t="s">
        <v>269</v>
      </c>
      <c r="H743" s="195">
        <v>1000</v>
      </c>
      <c r="I743" s="196"/>
      <c r="J743" s="197">
        <f>ROUND(I743*H743,2)</f>
        <v>0</v>
      </c>
      <c r="K743" s="198"/>
      <c r="L743" s="40"/>
      <c r="M743" s="199" t="s">
        <v>1</v>
      </c>
      <c r="N743" s="200" t="s">
        <v>38</v>
      </c>
      <c r="O743" s="72"/>
      <c r="P743" s="201">
        <f>O743*H743</f>
        <v>0</v>
      </c>
      <c r="Q743" s="201">
        <v>0</v>
      </c>
      <c r="R743" s="201">
        <f>Q743*H743</f>
        <v>0</v>
      </c>
      <c r="S743" s="201">
        <v>0</v>
      </c>
      <c r="T743" s="202">
        <f>S743*H743</f>
        <v>0</v>
      </c>
      <c r="U743" s="35"/>
      <c r="V743" s="35"/>
      <c r="W743" s="35"/>
      <c r="X743" s="35"/>
      <c r="Y743" s="35"/>
      <c r="Z743" s="35"/>
      <c r="AA743" s="35"/>
      <c r="AB743" s="35"/>
      <c r="AC743" s="35"/>
      <c r="AD743" s="35"/>
      <c r="AE743" s="35"/>
      <c r="AR743" s="203" t="s">
        <v>270</v>
      </c>
      <c r="AT743" s="203" t="s">
        <v>266</v>
      </c>
      <c r="AU743" s="203" t="s">
        <v>73</v>
      </c>
      <c r="AY743" s="18" t="s">
        <v>263</v>
      </c>
      <c r="BE743" s="204">
        <f>IF(N743="základní",J743,0)</f>
        <v>0</v>
      </c>
      <c r="BF743" s="204">
        <f>IF(N743="snížená",J743,0)</f>
        <v>0</v>
      </c>
      <c r="BG743" s="204">
        <f>IF(N743="zákl. přenesená",J743,0)</f>
        <v>0</v>
      </c>
      <c r="BH743" s="204">
        <f>IF(N743="sníž. přenesená",J743,0)</f>
        <v>0</v>
      </c>
      <c r="BI743" s="204">
        <f>IF(N743="nulová",J743,0)</f>
        <v>0</v>
      </c>
      <c r="BJ743" s="18" t="s">
        <v>71</v>
      </c>
      <c r="BK743" s="204">
        <f>ROUND(I743*H743,2)</f>
        <v>0</v>
      </c>
      <c r="BL743" s="18" t="s">
        <v>270</v>
      </c>
      <c r="BM743" s="203" t="s">
        <v>1111</v>
      </c>
    </row>
    <row r="744" spans="1:65" s="2" customFormat="1" ht="24.2" customHeight="1">
      <c r="A744" s="35"/>
      <c r="B744" s="36"/>
      <c r="C744" s="191" t="s">
        <v>1112</v>
      </c>
      <c r="D744" s="191" t="s">
        <v>266</v>
      </c>
      <c r="E744" s="192" t="s">
        <v>1113</v>
      </c>
      <c r="F744" s="193" t="s">
        <v>1114</v>
      </c>
      <c r="G744" s="194" t="s">
        <v>300</v>
      </c>
      <c r="H744" s="195">
        <v>1000</v>
      </c>
      <c r="I744" s="196"/>
      <c r="J744" s="197">
        <f>ROUND(I744*H744,2)</f>
        <v>0</v>
      </c>
      <c r="K744" s="198"/>
      <c r="L744" s="40"/>
      <c r="M744" s="199" t="s">
        <v>1</v>
      </c>
      <c r="N744" s="200" t="s">
        <v>38</v>
      </c>
      <c r="O744" s="72"/>
      <c r="P744" s="201">
        <f>O744*H744</f>
        <v>0</v>
      </c>
      <c r="Q744" s="201">
        <v>0</v>
      </c>
      <c r="R744" s="201">
        <f>Q744*H744</f>
        <v>0</v>
      </c>
      <c r="S744" s="201">
        <v>0</v>
      </c>
      <c r="T744" s="202">
        <f>S744*H744</f>
        <v>0</v>
      </c>
      <c r="U744" s="35"/>
      <c r="V744" s="35"/>
      <c r="W744" s="35"/>
      <c r="X744" s="35"/>
      <c r="Y744" s="35"/>
      <c r="Z744" s="35"/>
      <c r="AA744" s="35"/>
      <c r="AB744" s="35"/>
      <c r="AC744" s="35"/>
      <c r="AD744" s="35"/>
      <c r="AE744" s="35"/>
      <c r="AR744" s="203" t="s">
        <v>270</v>
      </c>
      <c r="AT744" s="203" t="s">
        <v>266</v>
      </c>
      <c r="AU744" s="203" t="s">
        <v>73</v>
      </c>
      <c r="AY744" s="18" t="s">
        <v>263</v>
      </c>
      <c r="BE744" s="204">
        <f>IF(N744="základní",J744,0)</f>
        <v>0</v>
      </c>
      <c r="BF744" s="204">
        <f>IF(N744="snížená",J744,0)</f>
        <v>0</v>
      </c>
      <c r="BG744" s="204">
        <f>IF(N744="zákl. přenesená",J744,0)</f>
        <v>0</v>
      </c>
      <c r="BH744" s="204">
        <f>IF(N744="sníž. přenesená",J744,0)</f>
        <v>0</v>
      </c>
      <c r="BI744" s="204">
        <f>IF(N744="nulová",J744,0)</f>
        <v>0</v>
      </c>
      <c r="BJ744" s="18" t="s">
        <v>71</v>
      </c>
      <c r="BK744" s="204">
        <f>ROUND(I744*H744,2)</f>
        <v>0</v>
      </c>
      <c r="BL744" s="18" t="s">
        <v>270</v>
      </c>
      <c r="BM744" s="203" t="s">
        <v>1115</v>
      </c>
    </row>
    <row r="745" spans="1:65" s="16" customFormat="1">
      <c r="B745" s="248"/>
      <c r="C745" s="249"/>
      <c r="D745" s="207" t="s">
        <v>272</v>
      </c>
      <c r="E745" s="250" t="s">
        <v>1</v>
      </c>
      <c r="F745" s="251" t="s">
        <v>1116</v>
      </c>
      <c r="G745" s="249"/>
      <c r="H745" s="250" t="s">
        <v>1</v>
      </c>
      <c r="I745" s="252"/>
      <c r="J745" s="249"/>
      <c r="K745" s="249"/>
      <c r="L745" s="253"/>
      <c r="M745" s="254"/>
      <c r="N745" s="255"/>
      <c r="O745" s="255"/>
      <c r="P745" s="255"/>
      <c r="Q745" s="255"/>
      <c r="R745" s="255"/>
      <c r="S745" s="255"/>
      <c r="T745" s="256"/>
      <c r="AT745" s="257" t="s">
        <v>272</v>
      </c>
      <c r="AU745" s="257" t="s">
        <v>73</v>
      </c>
      <c r="AV745" s="16" t="s">
        <v>71</v>
      </c>
      <c r="AW745" s="16" t="s">
        <v>30</v>
      </c>
      <c r="AX745" s="16" t="s">
        <v>64</v>
      </c>
      <c r="AY745" s="257" t="s">
        <v>263</v>
      </c>
    </row>
    <row r="746" spans="1:65" s="13" customFormat="1">
      <c r="B746" s="205"/>
      <c r="C746" s="206"/>
      <c r="D746" s="207" t="s">
        <v>272</v>
      </c>
      <c r="E746" s="208" t="s">
        <v>1</v>
      </c>
      <c r="F746" s="209" t="s">
        <v>570</v>
      </c>
      <c r="G746" s="206"/>
      <c r="H746" s="210">
        <v>1000</v>
      </c>
      <c r="I746" s="211"/>
      <c r="J746" s="206"/>
      <c r="K746" s="206"/>
      <c r="L746" s="212"/>
      <c r="M746" s="213"/>
      <c r="N746" s="214"/>
      <c r="O746" s="214"/>
      <c r="P746" s="214"/>
      <c r="Q746" s="214"/>
      <c r="R746" s="214"/>
      <c r="S746" s="214"/>
      <c r="T746" s="215"/>
      <c r="AT746" s="216" t="s">
        <v>272</v>
      </c>
      <c r="AU746" s="216" t="s">
        <v>73</v>
      </c>
      <c r="AV746" s="13" t="s">
        <v>73</v>
      </c>
      <c r="AW746" s="13" t="s">
        <v>30</v>
      </c>
      <c r="AX746" s="13" t="s">
        <v>64</v>
      </c>
      <c r="AY746" s="216" t="s">
        <v>263</v>
      </c>
    </row>
    <row r="747" spans="1:65" s="15" customFormat="1">
      <c r="B747" s="228"/>
      <c r="C747" s="229"/>
      <c r="D747" s="207" t="s">
        <v>272</v>
      </c>
      <c r="E747" s="230" t="s">
        <v>1</v>
      </c>
      <c r="F747" s="231" t="s">
        <v>280</v>
      </c>
      <c r="G747" s="229"/>
      <c r="H747" s="232">
        <v>1000</v>
      </c>
      <c r="I747" s="233"/>
      <c r="J747" s="229"/>
      <c r="K747" s="229"/>
      <c r="L747" s="234"/>
      <c r="M747" s="235"/>
      <c r="N747" s="236"/>
      <c r="O747" s="236"/>
      <c r="P747" s="236"/>
      <c r="Q747" s="236"/>
      <c r="R747" s="236"/>
      <c r="S747" s="236"/>
      <c r="T747" s="237"/>
      <c r="AT747" s="238" t="s">
        <v>272</v>
      </c>
      <c r="AU747" s="238" t="s">
        <v>73</v>
      </c>
      <c r="AV747" s="15" t="s">
        <v>270</v>
      </c>
      <c r="AW747" s="15" t="s">
        <v>30</v>
      </c>
      <c r="AX747" s="15" t="s">
        <v>71</v>
      </c>
      <c r="AY747" s="238" t="s">
        <v>263</v>
      </c>
    </row>
    <row r="748" spans="1:65" s="2" customFormat="1" ht="37.9" customHeight="1">
      <c r="A748" s="35"/>
      <c r="B748" s="36"/>
      <c r="C748" s="191" t="s">
        <v>802</v>
      </c>
      <c r="D748" s="191" t="s">
        <v>266</v>
      </c>
      <c r="E748" s="192" t="s">
        <v>1117</v>
      </c>
      <c r="F748" s="193" t="s">
        <v>1118</v>
      </c>
      <c r="G748" s="194" t="s">
        <v>300</v>
      </c>
      <c r="H748" s="195">
        <v>30000</v>
      </c>
      <c r="I748" s="196"/>
      <c r="J748" s="197">
        <f>ROUND(I748*H748,2)</f>
        <v>0</v>
      </c>
      <c r="K748" s="198"/>
      <c r="L748" s="40"/>
      <c r="M748" s="199" t="s">
        <v>1</v>
      </c>
      <c r="N748" s="200" t="s">
        <v>38</v>
      </c>
      <c r="O748" s="72"/>
      <c r="P748" s="201">
        <f>O748*H748</f>
        <v>0</v>
      </c>
      <c r="Q748" s="201">
        <v>0</v>
      </c>
      <c r="R748" s="201">
        <f>Q748*H748</f>
        <v>0</v>
      </c>
      <c r="S748" s="201">
        <v>0</v>
      </c>
      <c r="T748" s="202">
        <f>S748*H748</f>
        <v>0</v>
      </c>
      <c r="U748" s="35"/>
      <c r="V748" s="35"/>
      <c r="W748" s="35"/>
      <c r="X748" s="35"/>
      <c r="Y748" s="35"/>
      <c r="Z748" s="35"/>
      <c r="AA748" s="35"/>
      <c r="AB748" s="35"/>
      <c r="AC748" s="35"/>
      <c r="AD748" s="35"/>
      <c r="AE748" s="35"/>
      <c r="AR748" s="203" t="s">
        <v>270</v>
      </c>
      <c r="AT748" s="203" t="s">
        <v>266</v>
      </c>
      <c r="AU748" s="203" t="s">
        <v>73</v>
      </c>
      <c r="AY748" s="18" t="s">
        <v>263</v>
      </c>
      <c r="BE748" s="204">
        <f>IF(N748="základní",J748,0)</f>
        <v>0</v>
      </c>
      <c r="BF748" s="204">
        <f>IF(N748="snížená",J748,0)</f>
        <v>0</v>
      </c>
      <c r="BG748" s="204">
        <f>IF(N748="zákl. přenesená",J748,0)</f>
        <v>0</v>
      </c>
      <c r="BH748" s="204">
        <f>IF(N748="sníž. přenesená",J748,0)</f>
        <v>0</v>
      </c>
      <c r="BI748" s="204">
        <f>IF(N748="nulová",J748,0)</f>
        <v>0</v>
      </c>
      <c r="BJ748" s="18" t="s">
        <v>71</v>
      </c>
      <c r="BK748" s="204">
        <f>ROUND(I748*H748,2)</f>
        <v>0</v>
      </c>
      <c r="BL748" s="18" t="s">
        <v>270</v>
      </c>
      <c r="BM748" s="203" t="s">
        <v>1119</v>
      </c>
    </row>
    <row r="749" spans="1:65" s="13" customFormat="1">
      <c r="B749" s="205"/>
      <c r="C749" s="206"/>
      <c r="D749" s="207" t="s">
        <v>272</v>
      </c>
      <c r="E749" s="208" t="s">
        <v>1</v>
      </c>
      <c r="F749" s="209" t="s">
        <v>1108</v>
      </c>
      <c r="G749" s="206"/>
      <c r="H749" s="210">
        <v>30000</v>
      </c>
      <c r="I749" s="211"/>
      <c r="J749" s="206"/>
      <c r="K749" s="206"/>
      <c r="L749" s="212"/>
      <c r="M749" s="213"/>
      <c r="N749" s="214"/>
      <c r="O749" s="214"/>
      <c r="P749" s="214"/>
      <c r="Q749" s="214"/>
      <c r="R749" s="214"/>
      <c r="S749" s="214"/>
      <c r="T749" s="215"/>
      <c r="AT749" s="216" t="s">
        <v>272</v>
      </c>
      <c r="AU749" s="216" t="s">
        <v>73</v>
      </c>
      <c r="AV749" s="13" t="s">
        <v>73</v>
      </c>
      <c r="AW749" s="13" t="s">
        <v>30</v>
      </c>
      <c r="AX749" s="13" t="s">
        <v>64</v>
      </c>
      <c r="AY749" s="216" t="s">
        <v>263</v>
      </c>
    </row>
    <row r="750" spans="1:65" s="15" customFormat="1">
      <c r="B750" s="228"/>
      <c r="C750" s="229"/>
      <c r="D750" s="207" t="s">
        <v>272</v>
      </c>
      <c r="E750" s="230" t="s">
        <v>1</v>
      </c>
      <c r="F750" s="231" t="s">
        <v>280</v>
      </c>
      <c r="G750" s="229"/>
      <c r="H750" s="232">
        <v>30000</v>
      </c>
      <c r="I750" s="233"/>
      <c r="J750" s="229"/>
      <c r="K750" s="229"/>
      <c r="L750" s="234"/>
      <c r="M750" s="235"/>
      <c r="N750" s="236"/>
      <c r="O750" s="236"/>
      <c r="P750" s="236"/>
      <c r="Q750" s="236"/>
      <c r="R750" s="236"/>
      <c r="S750" s="236"/>
      <c r="T750" s="237"/>
      <c r="AT750" s="238" t="s">
        <v>272</v>
      </c>
      <c r="AU750" s="238" t="s">
        <v>73</v>
      </c>
      <c r="AV750" s="15" t="s">
        <v>270</v>
      </c>
      <c r="AW750" s="15" t="s">
        <v>30</v>
      </c>
      <c r="AX750" s="15" t="s">
        <v>71</v>
      </c>
      <c r="AY750" s="238" t="s">
        <v>263</v>
      </c>
    </row>
    <row r="751" spans="1:65" s="2" customFormat="1" ht="24.2" customHeight="1">
      <c r="A751" s="35"/>
      <c r="B751" s="36"/>
      <c r="C751" s="191" t="s">
        <v>1120</v>
      </c>
      <c r="D751" s="191" t="s">
        <v>266</v>
      </c>
      <c r="E751" s="192" t="s">
        <v>1121</v>
      </c>
      <c r="F751" s="193" t="s">
        <v>1122</v>
      </c>
      <c r="G751" s="194" t="s">
        <v>453</v>
      </c>
      <c r="H751" s="195">
        <v>100</v>
      </c>
      <c r="I751" s="196"/>
      <c r="J751" s="197">
        <f>ROUND(I751*H751,2)</f>
        <v>0</v>
      </c>
      <c r="K751" s="198"/>
      <c r="L751" s="40"/>
      <c r="M751" s="199" t="s">
        <v>1</v>
      </c>
      <c r="N751" s="200" t="s">
        <v>38</v>
      </c>
      <c r="O751" s="72"/>
      <c r="P751" s="201">
        <f>O751*H751</f>
        <v>0</v>
      </c>
      <c r="Q751" s="201">
        <v>0</v>
      </c>
      <c r="R751" s="201">
        <f>Q751*H751</f>
        <v>0</v>
      </c>
      <c r="S751" s="201">
        <v>0</v>
      </c>
      <c r="T751" s="202">
        <f>S751*H751</f>
        <v>0</v>
      </c>
      <c r="U751" s="35"/>
      <c r="V751" s="35"/>
      <c r="W751" s="35"/>
      <c r="X751" s="35"/>
      <c r="Y751" s="35"/>
      <c r="Z751" s="35"/>
      <c r="AA751" s="35"/>
      <c r="AB751" s="35"/>
      <c r="AC751" s="35"/>
      <c r="AD751" s="35"/>
      <c r="AE751" s="35"/>
      <c r="AR751" s="203" t="s">
        <v>270</v>
      </c>
      <c r="AT751" s="203" t="s">
        <v>266</v>
      </c>
      <c r="AU751" s="203" t="s">
        <v>73</v>
      </c>
      <c r="AY751" s="18" t="s">
        <v>263</v>
      </c>
      <c r="BE751" s="204">
        <f>IF(N751="základní",J751,0)</f>
        <v>0</v>
      </c>
      <c r="BF751" s="204">
        <f>IF(N751="snížená",J751,0)</f>
        <v>0</v>
      </c>
      <c r="BG751" s="204">
        <f>IF(N751="zákl. přenesená",J751,0)</f>
        <v>0</v>
      </c>
      <c r="BH751" s="204">
        <f>IF(N751="sníž. přenesená",J751,0)</f>
        <v>0</v>
      </c>
      <c r="BI751" s="204">
        <f>IF(N751="nulová",J751,0)</f>
        <v>0</v>
      </c>
      <c r="BJ751" s="18" t="s">
        <v>71</v>
      </c>
      <c r="BK751" s="204">
        <f>ROUND(I751*H751,2)</f>
        <v>0</v>
      </c>
      <c r="BL751" s="18" t="s">
        <v>270</v>
      </c>
      <c r="BM751" s="203" t="s">
        <v>1123</v>
      </c>
    </row>
    <row r="752" spans="1:65" s="2" customFormat="1" ht="33" customHeight="1">
      <c r="A752" s="35"/>
      <c r="B752" s="36"/>
      <c r="C752" s="191" t="s">
        <v>806</v>
      </c>
      <c r="D752" s="191" t="s">
        <v>266</v>
      </c>
      <c r="E752" s="192" t="s">
        <v>1124</v>
      </c>
      <c r="F752" s="193" t="s">
        <v>1125</v>
      </c>
      <c r="G752" s="194" t="s">
        <v>300</v>
      </c>
      <c r="H752" s="195">
        <v>1000</v>
      </c>
      <c r="I752" s="196"/>
      <c r="J752" s="197">
        <f>ROUND(I752*H752,2)</f>
        <v>0</v>
      </c>
      <c r="K752" s="198"/>
      <c r="L752" s="40"/>
      <c r="M752" s="199" t="s">
        <v>1</v>
      </c>
      <c r="N752" s="200" t="s">
        <v>38</v>
      </c>
      <c r="O752" s="72"/>
      <c r="P752" s="201">
        <f>O752*H752</f>
        <v>0</v>
      </c>
      <c r="Q752" s="201">
        <v>0</v>
      </c>
      <c r="R752" s="201">
        <f>Q752*H752</f>
        <v>0</v>
      </c>
      <c r="S752" s="201">
        <v>0</v>
      </c>
      <c r="T752" s="202">
        <f>S752*H752</f>
        <v>0</v>
      </c>
      <c r="U752" s="35"/>
      <c r="V752" s="35"/>
      <c r="W752" s="35"/>
      <c r="X752" s="35"/>
      <c r="Y752" s="35"/>
      <c r="Z752" s="35"/>
      <c r="AA752" s="35"/>
      <c r="AB752" s="35"/>
      <c r="AC752" s="35"/>
      <c r="AD752" s="35"/>
      <c r="AE752" s="35"/>
      <c r="AR752" s="203" t="s">
        <v>270</v>
      </c>
      <c r="AT752" s="203" t="s">
        <v>266</v>
      </c>
      <c r="AU752" s="203" t="s">
        <v>73</v>
      </c>
      <c r="AY752" s="18" t="s">
        <v>263</v>
      </c>
      <c r="BE752" s="204">
        <f>IF(N752="základní",J752,0)</f>
        <v>0</v>
      </c>
      <c r="BF752" s="204">
        <f>IF(N752="snížená",J752,0)</f>
        <v>0</v>
      </c>
      <c r="BG752" s="204">
        <f>IF(N752="zákl. přenesená",J752,0)</f>
        <v>0</v>
      </c>
      <c r="BH752" s="204">
        <f>IF(N752="sníž. přenesená",J752,0)</f>
        <v>0</v>
      </c>
      <c r="BI752" s="204">
        <f>IF(N752="nulová",J752,0)</f>
        <v>0</v>
      </c>
      <c r="BJ752" s="18" t="s">
        <v>71</v>
      </c>
      <c r="BK752" s="204">
        <f>ROUND(I752*H752,2)</f>
        <v>0</v>
      </c>
      <c r="BL752" s="18" t="s">
        <v>270</v>
      </c>
      <c r="BM752" s="203" t="s">
        <v>1126</v>
      </c>
    </row>
    <row r="753" spans="1:65" s="2" customFormat="1" ht="16.5" customHeight="1">
      <c r="A753" s="35"/>
      <c r="B753" s="36"/>
      <c r="C753" s="191" t="s">
        <v>1127</v>
      </c>
      <c r="D753" s="191" t="s">
        <v>266</v>
      </c>
      <c r="E753" s="192" t="s">
        <v>1128</v>
      </c>
      <c r="F753" s="193" t="s">
        <v>1129</v>
      </c>
      <c r="G753" s="194" t="s">
        <v>292</v>
      </c>
      <c r="H753" s="195">
        <v>1</v>
      </c>
      <c r="I753" s="196"/>
      <c r="J753" s="197">
        <f>ROUND(I753*H753,2)</f>
        <v>0</v>
      </c>
      <c r="K753" s="198"/>
      <c r="L753" s="40"/>
      <c r="M753" s="199" t="s">
        <v>1</v>
      </c>
      <c r="N753" s="200" t="s">
        <v>38</v>
      </c>
      <c r="O753" s="72"/>
      <c r="P753" s="201">
        <f>O753*H753</f>
        <v>0</v>
      </c>
      <c r="Q753" s="201">
        <v>0</v>
      </c>
      <c r="R753" s="201">
        <f>Q753*H753</f>
        <v>0</v>
      </c>
      <c r="S753" s="201">
        <v>0</v>
      </c>
      <c r="T753" s="202">
        <f>S753*H753</f>
        <v>0</v>
      </c>
      <c r="U753" s="35"/>
      <c r="V753" s="35"/>
      <c r="W753" s="35"/>
      <c r="X753" s="35"/>
      <c r="Y753" s="35"/>
      <c r="Z753" s="35"/>
      <c r="AA753" s="35"/>
      <c r="AB753" s="35"/>
      <c r="AC753" s="35"/>
      <c r="AD753" s="35"/>
      <c r="AE753" s="35"/>
      <c r="AR753" s="203" t="s">
        <v>270</v>
      </c>
      <c r="AT753" s="203" t="s">
        <v>266</v>
      </c>
      <c r="AU753" s="203" t="s">
        <v>73</v>
      </c>
      <c r="AY753" s="18" t="s">
        <v>263</v>
      </c>
      <c r="BE753" s="204">
        <f>IF(N753="základní",J753,0)</f>
        <v>0</v>
      </c>
      <c r="BF753" s="204">
        <f>IF(N753="snížená",J753,0)</f>
        <v>0</v>
      </c>
      <c r="BG753" s="204">
        <f>IF(N753="zákl. přenesená",J753,0)</f>
        <v>0</v>
      </c>
      <c r="BH753" s="204">
        <f>IF(N753="sníž. přenesená",J753,0)</f>
        <v>0</v>
      </c>
      <c r="BI753" s="204">
        <f>IF(N753="nulová",J753,0)</f>
        <v>0</v>
      </c>
      <c r="BJ753" s="18" t="s">
        <v>71</v>
      </c>
      <c r="BK753" s="204">
        <f>ROUND(I753*H753,2)</f>
        <v>0</v>
      </c>
      <c r="BL753" s="18" t="s">
        <v>270</v>
      </c>
      <c r="BM753" s="203" t="s">
        <v>1130</v>
      </c>
    </row>
    <row r="754" spans="1:65" s="12" customFormat="1" ht="22.9" customHeight="1">
      <c r="B754" s="175"/>
      <c r="C754" s="176"/>
      <c r="D754" s="177" t="s">
        <v>63</v>
      </c>
      <c r="E754" s="189" t="s">
        <v>395</v>
      </c>
      <c r="F754" s="189" t="s">
        <v>396</v>
      </c>
      <c r="G754" s="176"/>
      <c r="H754" s="176"/>
      <c r="I754" s="179"/>
      <c r="J754" s="190">
        <f>BK754</f>
        <v>0</v>
      </c>
      <c r="K754" s="176"/>
      <c r="L754" s="181"/>
      <c r="M754" s="182"/>
      <c r="N754" s="183"/>
      <c r="O754" s="183"/>
      <c r="P754" s="184">
        <f>P755</f>
        <v>0</v>
      </c>
      <c r="Q754" s="183"/>
      <c r="R754" s="184">
        <f>R755</f>
        <v>0</v>
      </c>
      <c r="S754" s="183"/>
      <c r="T754" s="185">
        <f>T755</f>
        <v>0</v>
      </c>
      <c r="AR754" s="186" t="s">
        <v>71</v>
      </c>
      <c r="AT754" s="187" t="s">
        <v>63</v>
      </c>
      <c r="AU754" s="187" t="s">
        <v>71</v>
      </c>
      <c r="AY754" s="186" t="s">
        <v>263</v>
      </c>
      <c r="BK754" s="188">
        <f>BK755</f>
        <v>0</v>
      </c>
    </row>
    <row r="755" spans="1:65" s="2" customFormat="1" ht="24.2" customHeight="1">
      <c r="A755" s="35"/>
      <c r="B755" s="36"/>
      <c r="C755" s="191" t="s">
        <v>811</v>
      </c>
      <c r="D755" s="191" t="s">
        <v>266</v>
      </c>
      <c r="E755" s="192" t="s">
        <v>1131</v>
      </c>
      <c r="F755" s="193" t="s">
        <v>1132</v>
      </c>
      <c r="G755" s="194" t="s">
        <v>307</v>
      </c>
      <c r="H755" s="195">
        <v>6824.9880000000003</v>
      </c>
      <c r="I755" s="196"/>
      <c r="J755" s="197">
        <f>ROUND(I755*H755,2)</f>
        <v>0</v>
      </c>
      <c r="K755" s="198"/>
      <c r="L755" s="40"/>
      <c r="M755" s="199" t="s">
        <v>1</v>
      </c>
      <c r="N755" s="200" t="s">
        <v>38</v>
      </c>
      <c r="O755" s="72"/>
      <c r="P755" s="201">
        <f>O755*H755</f>
        <v>0</v>
      </c>
      <c r="Q755" s="201">
        <v>0</v>
      </c>
      <c r="R755" s="201">
        <f>Q755*H755</f>
        <v>0</v>
      </c>
      <c r="S755" s="201">
        <v>0</v>
      </c>
      <c r="T755" s="202">
        <f>S755*H755</f>
        <v>0</v>
      </c>
      <c r="U755" s="35"/>
      <c r="V755" s="35"/>
      <c r="W755" s="35"/>
      <c r="X755" s="35"/>
      <c r="Y755" s="35"/>
      <c r="Z755" s="35"/>
      <c r="AA755" s="35"/>
      <c r="AB755" s="35"/>
      <c r="AC755" s="35"/>
      <c r="AD755" s="35"/>
      <c r="AE755" s="35"/>
      <c r="AR755" s="203" t="s">
        <v>270</v>
      </c>
      <c r="AT755" s="203" t="s">
        <v>266</v>
      </c>
      <c r="AU755" s="203" t="s">
        <v>73</v>
      </c>
      <c r="AY755" s="18" t="s">
        <v>263</v>
      </c>
      <c r="BE755" s="204">
        <f>IF(N755="základní",J755,0)</f>
        <v>0</v>
      </c>
      <c r="BF755" s="204">
        <f>IF(N755="snížená",J755,0)</f>
        <v>0</v>
      </c>
      <c r="BG755" s="204">
        <f>IF(N755="zákl. přenesená",J755,0)</f>
        <v>0</v>
      </c>
      <c r="BH755" s="204">
        <f>IF(N755="sníž. přenesená",J755,0)</f>
        <v>0</v>
      </c>
      <c r="BI755" s="204">
        <f>IF(N755="nulová",J755,0)</f>
        <v>0</v>
      </c>
      <c r="BJ755" s="18" t="s">
        <v>71</v>
      </c>
      <c r="BK755" s="204">
        <f>ROUND(I755*H755,2)</f>
        <v>0</v>
      </c>
      <c r="BL755" s="18" t="s">
        <v>270</v>
      </c>
      <c r="BM755" s="203" t="s">
        <v>1133</v>
      </c>
    </row>
    <row r="756" spans="1:65" s="12" customFormat="1" ht="25.9" customHeight="1">
      <c r="B756" s="175"/>
      <c r="C756" s="176"/>
      <c r="D756" s="177" t="s">
        <v>63</v>
      </c>
      <c r="E756" s="178" t="s">
        <v>1134</v>
      </c>
      <c r="F756" s="178" t="s">
        <v>1135</v>
      </c>
      <c r="G756" s="176"/>
      <c r="H756" s="176"/>
      <c r="I756" s="179"/>
      <c r="J756" s="180">
        <f>BK756</f>
        <v>0</v>
      </c>
      <c r="K756" s="176"/>
      <c r="L756" s="181"/>
      <c r="M756" s="182"/>
      <c r="N756" s="183"/>
      <c r="O756" s="183"/>
      <c r="P756" s="184">
        <f>P757+P807+P886+P937+P966+P1046+P1083</f>
        <v>0</v>
      </c>
      <c r="Q756" s="183"/>
      <c r="R756" s="184">
        <f>R757+R807+R886+R937+R966+R1046+R1083</f>
        <v>0</v>
      </c>
      <c r="S756" s="183"/>
      <c r="T756" s="185">
        <f>T757+T807+T886+T937+T966+T1046+T1083</f>
        <v>0</v>
      </c>
      <c r="AR756" s="186" t="s">
        <v>73</v>
      </c>
      <c r="AT756" s="187" t="s">
        <v>63</v>
      </c>
      <c r="AU756" s="187" t="s">
        <v>64</v>
      </c>
      <c r="AY756" s="186" t="s">
        <v>263</v>
      </c>
      <c r="BK756" s="188">
        <f>BK757+BK807+BK886+BK937+BK966+BK1046+BK1083</f>
        <v>0</v>
      </c>
    </row>
    <row r="757" spans="1:65" s="12" customFormat="1" ht="22.9" customHeight="1">
      <c r="B757" s="175"/>
      <c r="C757" s="176"/>
      <c r="D757" s="177" t="s">
        <v>63</v>
      </c>
      <c r="E757" s="189" t="s">
        <v>1136</v>
      </c>
      <c r="F757" s="189" t="s">
        <v>1137</v>
      </c>
      <c r="G757" s="176"/>
      <c r="H757" s="176"/>
      <c r="I757" s="179"/>
      <c r="J757" s="190">
        <f>BK757</f>
        <v>0</v>
      </c>
      <c r="K757" s="176"/>
      <c r="L757" s="181"/>
      <c r="M757" s="182"/>
      <c r="N757" s="183"/>
      <c r="O757" s="183"/>
      <c r="P757" s="184">
        <f>SUM(P758:P806)</f>
        <v>0</v>
      </c>
      <c r="Q757" s="183"/>
      <c r="R757" s="184">
        <f>SUM(R758:R806)</f>
        <v>0</v>
      </c>
      <c r="S757" s="183"/>
      <c r="T757" s="185">
        <f>SUM(T758:T806)</f>
        <v>0</v>
      </c>
      <c r="AR757" s="186" t="s">
        <v>73</v>
      </c>
      <c r="AT757" s="187" t="s">
        <v>63</v>
      </c>
      <c r="AU757" s="187" t="s">
        <v>71</v>
      </c>
      <c r="AY757" s="186" t="s">
        <v>263</v>
      </c>
      <c r="BK757" s="188">
        <f>SUM(BK758:BK806)</f>
        <v>0</v>
      </c>
    </row>
    <row r="758" spans="1:65" s="2" customFormat="1" ht="24.2" customHeight="1">
      <c r="A758" s="35"/>
      <c r="B758" s="36"/>
      <c r="C758" s="191" t="s">
        <v>1138</v>
      </c>
      <c r="D758" s="191" t="s">
        <v>266</v>
      </c>
      <c r="E758" s="192" t="s">
        <v>1139</v>
      </c>
      <c r="F758" s="193" t="s">
        <v>1140</v>
      </c>
      <c r="G758" s="194" t="s">
        <v>269</v>
      </c>
      <c r="H758" s="195">
        <v>795.774</v>
      </c>
      <c r="I758" s="196"/>
      <c r="J758" s="197">
        <f>ROUND(I758*H758,2)</f>
        <v>0</v>
      </c>
      <c r="K758" s="198"/>
      <c r="L758" s="40"/>
      <c r="M758" s="199" t="s">
        <v>1</v>
      </c>
      <c r="N758" s="200" t="s">
        <v>38</v>
      </c>
      <c r="O758" s="72"/>
      <c r="P758" s="201">
        <f>O758*H758</f>
        <v>0</v>
      </c>
      <c r="Q758" s="201">
        <v>0</v>
      </c>
      <c r="R758" s="201">
        <f>Q758*H758</f>
        <v>0</v>
      </c>
      <c r="S758" s="201">
        <v>0</v>
      </c>
      <c r="T758" s="202">
        <f>S758*H758</f>
        <v>0</v>
      </c>
      <c r="U758" s="35"/>
      <c r="V758" s="35"/>
      <c r="W758" s="35"/>
      <c r="X758" s="35"/>
      <c r="Y758" s="35"/>
      <c r="Z758" s="35"/>
      <c r="AA758" s="35"/>
      <c r="AB758" s="35"/>
      <c r="AC758" s="35"/>
      <c r="AD758" s="35"/>
      <c r="AE758" s="35"/>
      <c r="AR758" s="203" t="s">
        <v>416</v>
      </c>
      <c r="AT758" s="203" t="s">
        <v>266</v>
      </c>
      <c r="AU758" s="203" t="s">
        <v>73</v>
      </c>
      <c r="AY758" s="18" t="s">
        <v>263</v>
      </c>
      <c r="BE758" s="204">
        <f>IF(N758="základní",J758,0)</f>
        <v>0</v>
      </c>
      <c r="BF758" s="204">
        <f>IF(N758="snížená",J758,0)</f>
        <v>0</v>
      </c>
      <c r="BG758" s="204">
        <f>IF(N758="zákl. přenesená",J758,0)</f>
        <v>0</v>
      </c>
      <c r="BH758" s="204">
        <f>IF(N758="sníž. přenesená",J758,0)</f>
        <v>0</v>
      </c>
      <c r="BI758" s="204">
        <f>IF(N758="nulová",J758,0)</f>
        <v>0</v>
      </c>
      <c r="BJ758" s="18" t="s">
        <v>71</v>
      </c>
      <c r="BK758" s="204">
        <f>ROUND(I758*H758,2)</f>
        <v>0</v>
      </c>
      <c r="BL758" s="18" t="s">
        <v>416</v>
      </c>
      <c r="BM758" s="203" t="s">
        <v>1141</v>
      </c>
    </row>
    <row r="759" spans="1:65" s="16" customFormat="1">
      <c r="B759" s="248"/>
      <c r="C759" s="249"/>
      <c r="D759" s="207" t="s">
        <v>272</v>
      </c>
      <c r="E759" s="250" t="s">
        <v>1</v>
      </c>
      <c r="F759" s="251" t="s">
        <v>1142</v>
      </c>
      <c r="G759" s="249"/>
      <c r="H759" s="250" t="s">
        <v>1</v>
      </c>
      <c r="I759" s="252"/>
      <c r="J759" s="249"/>
      <c r="K759" s="249"/>
      <c r="L759" s="253"/>
      <c r="M759" s="254"/>
      <c r="N759" s="255"/>
      <c r="O759" s="255"/>
      <c r="P759" s="255"/>
      <c r="Q759" s="255"/>
      <c r="R759" s="255"/>
      <c r="S759" s="255"/>
      <c r="T759" s="256"/>
      <c r="AT759" s="257" t="s">
        <v>272</v>
      </c>
      <c r="AU759" s="257" t="s">
        <v>73</v>
      </c>
      <c r="AV759" s="16" t="s">
        <v>71</v>
      </c>
      <c r="AW759" s="16" t="s">
        <v>30</v>
      </c>
      <c r="AX759" s="16" t="s">
        <v>64</v>
      </c>
      <c r="AY759" s="257" t="s">
        <v>263</v>
      </c>
    </row>
    <row r="760" spans="1:65" s="13" customFormat="1">
      <c r="B760" s="205"/>
      <c r="C760" s="206"/>
      <c r="D760" s="207" t="s">
        <v>272</v>
      </c>
      <c r="E760" s="208" t="s">
        <v>1</v>
      </c>
      <c r="F760" s="209" t="s">
        <v>581</v>
      </c>
      <c r="G760" s="206"/>
      <c r="H760" s="210">
        <v>748.97400000000005</v>
      </c>
      <c r="I760" s="211"/>
      <c r="J760" s="206"/>
      <c r="K760" s="206"/>
      <c r="L760" s="212"/>
      <c r="M760" s="213"/>
      <c r="N760" s="214"/>
      <c r="O760" s="214"/>
      <c r="P760" s="214"/>
      <c r="Q760" s="214"/>
      <c r="R760" s="214"/>
      <c r="S760" s="214"/>
      <c r="T760" s="215"/>
      <c r="AT760" s="216" t="s">
        <v>272</v>
      </c>
      <c r="AU760" s="216" t="s">
        <v>73</v>
      </c>
      <c r="AV760" s="13" t="s">
        <v>73</v>
      </c>
      <c r="AW760" s="13" t="s">
        <v>30</v>
      </c>
      <c r="AX760" s="13" t="s">
        <v>64</v>
      </c>
      <c r="AY760" s="216" t="s">
        <v>263</v>
      </c>
    </row>
    <row r="761" spans="1:65" s="16" customFormat="1">
      <c r="B761" s="248"/>
      <c r="C761" s="249"/>
      <c r="D761" s="207" t="s">
        <v>272</v>
      </c>
      <c r="E761" s="250" t="s">
        <v>1</v>
      </c>
      <c r="F761" s="251" t="s">
        <v>1071</v>
      </c>
      <c r="G761" s="249"/>
      <c r="H761" s="250" t="s">
        <v>1</v>
      </c>
      <c r="I761" s="252"/>
      <c r="J761" s="249"/>
      <c r="K761" s="249"/>
      <c r="L761" s="253"/>
      <c r="M761" s="254"/>
      <c r="N761" s="255"/>
      <c r="O761" s="255"/>
      <c r="P761" s="255"/>
      <c r="Q761" s="255"/>
      <c r="R761" s="255"/>
      <c r="S761" s="255"/>
      <c r="T761" s="256"/>
      <c r="AT761" s="257" t="s">
        <v>272</v>
      </c>
      <c r="AU761" s="257" t="s">
        <v>73</v>
      </c>
      <c r="AV761" s="16" t="s">
        <v>71</v>
      </c>
      <c r="AW761" s="16" t="s">
        <v>30</v>
      </c>
      <c r="AX761" s="16" t="s">
        <v>64</v>
      </c>
      <c r="AY761" s="257" t="s">
        <v>263</v>
      </c>
    </row>
    <row r="762" spans="1:65" s="13" customFormat="1">
      <c r="B762" s="205"/>
      <c r="C762" s="206"/>
      <c r="D762" s="207" t="s">
        <v>272</v>
      </c>
      <c r="E762" s="208" t="s">
        <v>1</v>
      </c>
      <c r="F762" s="209" t="s">
        <v>1099</v>
      </c>
      <c r="G762" s="206"/>
      <c r="H762" s="210">
        <v>46.8</v>
      </c>
      <c r="I762" s="211"/>
      <c r="J762" s="206"/>
      <c r="K762" s="206"/>
      <c r="L762" s="212"/>
      <c r="M762" s="213"/>
      <c r="N762" s="214"/>
      <c r="O762" s="214"/>
      <c r="P762" s="214"/>
      <c r="Q762" s="214"/>
      <c r="R762" s="214"/>
      <c r="S762" s="214"/>
      <c r="T762" s="215"/>
      <c r="AT762" s="216" t="s">
        <v>272</v>
      </c>
      <c r="AU762" s="216" t="s">
        <v>73</v>
      </c>
      <c r="AV762" s="13" t="s">
        <v>73</v>
      </c>
      <c r="AW762" s="13" t="s">
        <v>30</v>
      </c>
      <c r="AX762" s="13" t="s">
        <v>64</v>
      </c>
      <c r="AY762" s="216" t="s">
        <v>263</v>
      </c>
    </row>
    <row r="763" spans="1:65" s="15" customFormat="1">
      <c r="B763" s="228"/>
      <c r="C763" s="229"/>
      <c r="D763" s="207" t="s">
        <v>272</v>
      </c>
      <c r="E763" s="230" t="s">
        <v>1</v>
      </c>
      <c r="F763" s="231" t="s">
        <v>280</v>
      </c>
      <c r="G763" s="229"/>
      <c r="H763" s="232">
        <v>795.774</v>
      </c>
      <c r="I763" s="233"/>
      <c r="J763" s="229"/>
      <c r="K763" s="229"/>
      <c r="L763" s="234"/>
      <c r="M763" s="235"/>
      <c r="N763" s="236"/>
      <c r="O763" s="236"/>
      <c r="P763" s="236"/>
      <c r="Q763" s="236"/>
      <c r="R763" s="236"/>
      <c r="S763" s="236"/>
      <c r="T763" s="237"/>
      <c r="AT763" s="238" t="s">
        <v>272</v>
      </c>
      <c r="AU763" s="238" t="s">
        <v>73</v>
      </c>
      <c r="AV763" s="15" t="s">
        <v>270</v>
      </c>
      <c r="AW763" s="15" t="s">
        <v>30</v>
      </c>
      <c r="AX763" s="15" t="s">
        <v>71</v>
      </c>
      <c r="AY763" s="238" t="s">
        <v>263</v>
      </c>
    </row>
    <row r="764" spans="1:65" s="2" customFormat="1" ht="16.5" customHeight="1">
      <c r="A764" s="35"/>
      <c r="B764" s="36"/>
      <c r="C764" s="261" t="s">
        <v>816</v>
      </c>
      <c r="D764" s="261" t="s">
        <v>401</v>
      </c>
      <c r="E764" s="262" t="s">
        <v>1143</v>
      </c>
      <c r="F764" s="263" t="s">
        <v>1144</v>
      </c>
      <c r="G764" s="264" t="s">
        <v>307</v>
      </c>
      <c r="H764" s="265">
        <v>0.23899999999999999</v>
      </c>
      <c r="I764" s="266"/>
      <c r="J764" s="267">
        <f>ROUND(I764*H764,2)</f>
        <v>0</v>
      </c>
      <c r="K764" s="268"/>
      <c r="L764" s="269"/>
      <c r="M764" s="270" t="s">
        <v>1</v>
      </c>
      <c r="N764" s="271" t="s">
        <v>38</v>
      </c>
      <c r="O764" s="72"/>
      <c r="P764" s="201">
        <f>O764*H764</f>
        <v>0</v>
      </c>
      <c r="Q764" s="201">
        <v>0</v>
      </c>
      <c r="R764" s="201">
        <f>Q764*H764</f>
        <v>0</v>
      </c>
      <c r="S764" s="201">
        <v>0</v>
      </c>
      <c r="T764" s="202">
        <f>S764*H764</f>
        <v>0</v>
      </c>
      <c r="U764" s="35"/>
      <c r="V764" s="35"/>
      <c r="W764" s="35"/>
      <c r="X764" s="35"/>
      <c r="Y764" s="35"/>
      <c r="Z764" s="35"/>
      <c r="AA764" s="35"/>
      <c r="AB764" s="35"/>
      <c r="AC764" s="35"/>
      <c r="AD764" s="35"/>
      <c r="AE764" s="35"/>
      <c r="AR764" s="203" t="s">
        <v>542</v>
      </c>
      <c r="AT764" s="203" t="s">
        <v>401</v>
      </c>
      <c r="AU764" s="203" t="s">
        <v>73</v>
      </c>
      <c r="AY764" s="18" t="s">
        <v>263</v>
      </c>
      <c r="BE764" s="204">
        <f>IF(N764="základní",J764,0)</f>
        <v>0</v>
      </c>
      <c r="BF764" s="204">
        <f>IF(N764="snížená",J764,0)</f>
        <v>0</v>
      </c>
      <c r="BG764" s="204">
        <f>IF(N764="zákl. přenesená",J764,0)</f>
        <v>0</v>
      </c>
      <c r="BH764" s="204">
        <f>IF(N764="sníž. přenesená",J764,0)</f>
        <v>0</v>
      </c>
      <c r="BI764" s="204">
        <f>IF(N764="nulová",J764,0)</f>
        <v>0</v>
      </c>
      <c r="BJ764" s="18" t="s">
        <v>71</v>
      </c>
      <c r="BK764" s="204">
        <f>ROUND(I764*H764,2)</f>
        <v>0</v>
      </c>
      <c r="BL764" s="18" t="s">
        <v>416</v>
      </c>
      <c r="BM764" s="203" t="s">
        <v>1145</v>
      </c>
    </row>
    <row r="765" spans="1:65" s="13" customFormat="1">
      <c r="B765" s="205"/>
      <c r="C765" s="206"/>
      <c r="D765" s="207" t="s">
        <v>272</v>
      </c>
      <c r="E765" s="208" t="s">
        <v>1</v>
      </c>
      <c r="F765" s="209" t="s">
        <v>1146</v>
      </c>
      <c r="G765" s="206"/>
      <c r="H765" s="210">
        <v>0.23899999999999999</v>
      </c>
      <c r="I765" s="211"/>
      <c r="J765" s="206"/>
      <c r="K765" s="206"/>
      <c r="L765" s="212"/>
      <c r="M765" s="213"/>
      <c r="N765" s="214"/>
      <c r="O765" s="214"/>
      <c r="P765" s="214"/>
      <c r="Q765" s="214"/>
      <c r="R765" s="214"/>
      <c r="S765" s="214"/>
      <c r="T765" s="215"/>
      <c r="AT765" s="216" t="s">
        <v>272</v>
      </c>
      <c r="AU765" s="216" t="s">
        <v>73</v>
      </c>
      <c r="AV765" s="13" t="s">
        <v>73</v>
      </c>
      <c r="AW765" s="13" t="s">
        <v>30</v>
      </c>
      <c r="AX765" s="13" t="s">
        <v>64</v>
      </c>
      <c r="AY765" s="216" t="s">
        <v>263</v>
      </c>
    </row>
    <row r="766" spans="1:65" s="15" customFormat="1">
      <c r="B766" s="228"/>
      <c r="C766" s="229"/>
      <c r="D766" s="207" t="s">
        <v>272</v>
      </c>
      <c r="E766" s="230" t="s">
        <v>1</v>
      </c>
      <c r="F766" s="231" t="s">
        <v>280</v>
      </c>
      <c r="G766" s="229"/>
      <c r="H766" s="232">
        <v>0.23899999999999999</v>
      </c>
      <c r="I766" s="233"/>
      <c r="J766" s="229"/>
      <c r="K766" s="229"/>
      <c r="L766" s="234"/>
      <c r="M766" s="235"/>
      <c r="N766" s="236"/>
      <c r="O766" s="236"/>
      <c r="P766" s="236"/>
      <c r="Q766" s="236"/>
      <c r="R766" s="236"/>
      <c r="S766" s="236"/>
      <c r="T766" s="237"/>
      <c r="AT766" s="238" t="s">
        <v>272</v>
      </c>
      <c r="AU766" s="238" t="s">
        <v>73</v>
      </c>
      <c r="AV766" s="15" t="s">
        <v>270</v>
      </c>
      <c r="AW766" s="15" t="s">
        <v>30</v>
      </c>
      <c r="AX766" s="15" t="s">
        <v>71</v>
      </c>
      <c r="AY766" s="238" t="s">
        <v>263</v>
      </c>
    </row>
    <row r="767" spans="1:65" s="2" customFormat="1" ht="24.2" customHeight="1">
      <c r="A767" s="35"/>
      <c r="B767" s="36"/>
      <c r="C767" s="191" t="s">
        <v>1147</v>
      </c>
      <c r="D767" s="191" t="s">
        <v>266</v>
      </c>
      <c r="E767" s="192" t="s">
        <v>1148</v>
      </c>
      <c r="F767" s="193" t="s">
        <v>1149</v>
      </c>
      <c r="G767" s="194" t="s">
        <v>269</v>
      </c>
      <c r="H767" s="195">
        <v>1650.2260000000001</v>
      </c>
      <c r="I767" s="196"/>
      <c r="J767" s="197">
        <f>ROUND(I767*H767,2)</f>
        <v>0</v>
      </c>
      <c r="K767" s="198"/>
      <c r="L767" s="40"/>
      <c r="M767" s="199" t="s">
        <v>1</v>
      </c>
      <c r="N767" s="200" t="s">
        <v>38</v>
      </c>
      <c r="O767" s="72"/>
      <c r="P767" s="201">
        <f>O767*H767</f>
        <v>0</v>
      </c>
      <c r="Q767" s="201">
        <v>0</v>
      </c>
      <c r="R767" s="201">
        <f>Q767*H767</f>
        <v>0</v>
      </c>
      <c r="S767" s="201">
        <v>0</v>
      </c>
      <c r="T767" s="202">
        <f>S767*H767</f>
        <v>0</v>
      </c>
      <c r="U767" s="35"/>
      <c r="V767" s="35"/>
      <c r="W767" s="35"/>
      <c r="X767" s="35"/>
      <c r="Y767" s="35"/>
      <c r="Z767" s="35"/>
      <c r="AA767" s="35"/>
      <c r="AB767" s="35"/>
      <c r="AC767" s="35"/>
      <c r="AD767" s="35"/>
      <c r="AE767" s="35"/>
      <c r="AR767" s="203" t="s">
        <v>416</v>
      </c>
      <c r="AT767" s="203" t="s">
        <v>266</v>
      </c>
      <c r="AU767" s="203" t="s">
        <v>73</v>
      </c>
      <c r="AY767" s="18" t="s">
        <v>263</v>
      </c>
      <c r="BE767" s="204">
        <f>IF(N767="základní",J767,0)</f>
        <v>0</v>
      </c>
      <c r="BF767" s="204">
        <f>IF(N767="snížená",J767,0)</f>
        <v>0</v>
      </c>
      <c r="BG767" s="204">
        <f>IF(N767="zákl. přenesená",J767,0)</f>
        <v>0</v>
      </c>
      <c r="BH767" s="204">
        <f>IF(N767="sníž. přenesená",J767,0)</f>
        <v>0</v>
      </c>
      <c r="BI767" s="204">
        <f>IF(N767="nulová",J767,0)</f>
        <v>0</v>
      </c>
      <c r="BJ767" s="18" t="s">
        <v>71</v>
      </c>
      <c r="BK767" s="204">
        <f>ROUND(I767*H767,2)</f>
        <v>0</v>
      </c>
      <c r="BL767" s="18" t="s">
        <v>416</v>
      </c>
      <c r="BM767" s="203" t="s">
        <v>1150</v>
      </c>
    </row>
    <row r="768" spans="1:65" s="16" customFormat="1">
      <c r="B768" s="248"/>
      <c r="C768" s="249"/>
      <c r="D768" s="207" t="s">
        <v>272</v>
      </c>
      <c r="E768" s="250" t="s">
        <v>1</v>
      </c>
      <c r="F768" s="251" t="s">
        <v>1151</v>
      </c>
      <c r="G768" s="249"/>
      <c r="H768" s="250" t="s">
        <v>1</v>
      </c>
      <c r="I768" s="252"/>
      <c r="J768" s="249"/>
      <c r="K768" s="249"/>
      <c r="L768" s="253"/>
      <c r="M768" s="254"/>
      <c r="N768" s="255"/>
      <c r="O768" s="255"/>
      <c r="P768" s="255"/>
      <c r="Q768" s="255"/>
      <c r="R768" s="255"/>
      <c r="S768" s="255"/>
      <c r="T768" s="256"/>
      <c r="AT768" s="257" t="s">
        <v>272</v>
      </c>
      <c r="AU768" s="257" t="s">
        <v>73</v>
      </c>
      <c r="AV768" s="16" t="s">
        <v>71</v>
      </c>
      <c r="AW768" s="16" t="s">
        <v>30</v>
      </c>
      <c r="AX768" s="16" t="s">
        <v>64</v>
      </c>
      <c r="AY768" s="257" t="s">
        <v>263</v>
      </c>
    </row>
    <row r="769" spans="1:65" s="13" customFormat="1">
      <c r="B769" s="205"/>
      <c r="C769" s="206"/>
      <c r="D769" s="207" t="s">
        <v>272</v>
      </c>
      <c r="E769" s="208" t="s">
        <v>1</v>
      </c>
      <c r="F769" s="209" t="s">
        <v>586</v>
      </c>
      <c r="G769" s="206"/>
      <c r="H769" s="210">
        <v>1650.2260000000001</v>
      </c>
      <c r="I769" s="211"/>
      <c r="J769" s="206"/>
      <c r="K769" s="206"/>
      <c r="L769" s="212"/>
      <c r="M769" s="213"/>
      <c r="N769" s="214"/>
      <c r="O769" s="214"/>
      <c r="P769" s="214"/>
      <c r="Q769" s="214"/>
      <c r="R769" s="214"/>
      <c r="S769" s="214"/>
      <c r="T769" s="215"/>
      <c r="AT769" s="216" t="s">
        <v>272</v>
      </c>
      <c r="AU769" s="216" t="s">
        <v>73</v>
      </c>
      <c r="AV769" s="13" t="s">
        <v>73</v>
      </c>
      <c r="AW769" s="13" t="s">
        <v>30</v>
      </c>
      <c r="AX769" s="13" t="s">
        <v>64</v>
      </c>
      <c r="AY769" s="216" t="s">
        <v>263</v>
      </c>
    </row>
    <row r="770" spans="1:65" s="15" customFormat="1">
      <c r="B770" s="228"/>
      <c r="C770" s="229"/>
      <c r="D770" s="207" t="s">
        <v>272</v>
      </c>
      <c r="E770" s="230" t="s">
        <v>1</v>
      </c>
      <c r="F770" s="231" t="s">
        <v>280</v>
      </c>
      <c r="G770" s="229"/>
      <c r="H770" s="232">
        <v>1650.2260000000001</v>
      </c>
      <c r="I770" s="233"/>
      <c r="J770" s="229"/>
      <c r="K770" s="229"/>
      <c r="L770" s="234"/>
      <c r="M770" s="235"/>
      <c r="N770" s="236"/>
      <c r="O770" s="236"/>
      <c r="P770" s="236"/>
      <c r="Q770" s="236"/>
      <c r="R770" s="236"/>
      <c r="S770" s="236"/>
      <c r="T770" s="237"/>
      <c r="AT770" s="238" t="s">
        <v>272</v>
      </c>
      <c r="AU770" s="238" t="s">
        <v>73</v>
      </c>
      <c r="AV770" s="15" t="s">
        <v>270</v>
      </c>
      <c r="AW770" s="15" t="s">
        <v>30</v>
      </c>
      <c r="AX770" s="15" t="s">
        <v>71</v>
      </c>
      <c r="AY770" s="238" t="s">
        <v>263</v>
      </c>
    </row>
    <row r="771" spans="1:65" s="2" customFormat="1" ht="16.5" customHeight="1">
      <c r="A771" s="35"/>
      <c r="B771" s="36"/>
      <c r="C771" s="261" t="s">
        <v>819</v>
      </c>
      <c r="D771" s="261" t="s">
        <v>401</v>
      </c>
      <c r="E771" s="262" t="s">
        <v>1143</v>
      </c>
      <c r="F771" s="263" t="s">
        <v>1144</v>
      </c>
      <c r="G771" s="264" t="s">
        <v>307</v>
      </c>
      <c r="H771" s="265">
        <v>0.56100000000000005</v>
      </c>
      <c r="I771" s="266"/>
      <c r="J771" s="267">
        <f>ROUND(I771*H771,2)</f>
        <v>0</v>
      </c>
      <c r="K771" s="268"/>
      <c r="L771" s="269"/>
      <c r="M771" s="270" t="s">
        <v>1</v>
      </c>
      <c r="N771" s="271" t="s">
        <v>38</v>
      </c>
      <c r="O771" s="72"/>
      <c r="P771" s="201">
        <f>O771*H771</f>
        <v>0</v>
      </c>
      <c r="Q771" s="201">
        <v>0</v>
      </c>
      <c r="R771" s="201">
        <f>Q771*H771</f>
        <v>0</v>
      </c>
      <c r="S771" s="201">
        <v>0</v>
      </c>
      <c r="T771" s="202">
        <f>S771*H771</f>
        <v>0</v>
      </c>
      <c r="U771" s="35"/>
      <c r="V771" s="35"/>
      <c r="W771" s="35"/>
      <c r="X771" s="35"/>
      <c r="Y771" s="35"/>
      <c r="Z771" s="35"/>
      <c r="AA771" s="35"/>
      <c r="AB771" s="35"/>
      <c r="AC771" s="35"/>
      <c r="AD771" s="35"/>
      <c r="AE771" s="35"/>
      <c r="AR771" s="203" t="s">
        <v>542</v>
      </c>
      <c r="AT771" s="203" t="s">
        <v>401</v>
      </c>
      <c r="AU771" s="203" t="s">
        <v>73</v>
      </c>
      <c r="AY771" s="18" t="s">
        <v>263</v>
      </c>
      <c r="BE771" s="204">
        <f>IF(N771="základní",J771,0)</f>
        <v>0</v>
      </c>
      <c r="BF771" s="204">
        <f>IF(N771="snížená",J771,0)</f>
        <v>0</v>
      </c>
      <c r="BG771" s="204">
        <f>IF(N771="zákl. přenesená",J771,0)</f>
        <v>0</v>
      </c>
      <c r="BH771" s="204">
        <f>IF(N771="sníž. přenesená",J771,0)</f>
        <v>0</v>
      </c>
      <c r="BI771" s="204">
        <f>IF(N771="nulová",J771,0)</f>
        <v>0</v>
      </c>
      <c r="BJ771" s="18" t="s">
        <v>71</v>
      </c>
      <c r="BK771" s="204">
        <f>ROUND(I771*H771,2)</f>
        <v>0</v>
      </c>
      <c r="BL771" s="18" t="s">
        <v>416</v>
      </c>
      <c r="BM771" s="203" t="s">
        <v>1152</v>
      </c>
    </row>
    <row r="772" spans="1:65" s="13" customFormat="1">
      <c r="B772" s="205"/>
      <c r="C772" s="206"/>
      <c r="D772" s="207" t="s">
        <v>272</v>
      </c>
      <c r="E772" s="208" t="s">
        <v>1</v>
      </c>
      <c r="F772" s="209" t="s">
        <v>1153</v>
      </c>
      <c r="G772" s="206"/>
      <c r="H772" s="210">
        <v>0.56100000000000005</v>
      </c>
      <c r="I772" s="211"/>
      <c r="J772" s="206"/>
      <c r="K772" s="206"/>
      <c r="L772" s="212"/>
      <c r="M772" s="213"/>
      <c r="N772" s="214"/>
      <c r="O772" s="214"/>
      <c r="P772" s="214"/>
      <c r="Q772" s="214"/>
      <c r="R772" s="214"/>
      <c r="S772" s="214"/>
      <c r="T772" s="215"/>
      <c r="AT772" s="216" t="s">
        <v>272</v>
      </c>
      <c r="AU772" s="216" t="s">
        <v>73</v>
      </c>
      <c r="AV772" s="13" t="s">
        <v>73</v>
      </c>
      <c r="AW772" s="13" t="s">
        <v>30</v>
      </c>
      <c r="AX772" s="13" t="s">
        <v>64</v>
      </c>
      <c r="AY772" s="216" t="s">
        <v>263</v>
      </c>
    </row>
    <row r="773" spans="1:65" s="15" customFormat="1">
      <c r="B773" s="228"/>
      <c r="C773" s="229"/>
      <c r="D773" s="207" t="s">
        <v>272</v>
      </c>
      <c r="E773" s="230" t="s">
        <v>1</v>
      </c>
      <c r="F773" s="231" t="s">
        <v>280</v>
      </c>
      <c r="G773" s="229"/>
      <c r="H773" s="232">
        <v>0.56100000000000005</v>
      </c>
      <c r="I773" s="233"/>
      <c r="J773" s="229"/>
      <c r="K773" s="229"/>
      <c r="L773" s="234"/>
      <c r="M773" s="235"/>
      <c r="N773" s="236"/>
      <c r="O773" s="236"/>
      <c r="P773" s="236"/>
      <c r="Q773" s="236"/>
      <c r="R773" s="236"/>
      <c r="S773" s="236"/>
      <c r="T773" s="237"/>
      <c r="AT773" s="238" t="s">
        <v>272</v>
      </c>
      <c r="AU773" s="238" t="s">
        <v>73</v>
      </c>
      <c r="AV773" s="15" t="s">
        <v>270</v>
      </c>
      <c r="AW773" s="15" t="s">
        <v>30</v>
      </c>
      <c r="AX773" s="15" t="s">
        <v>71</v>
      </c>
      <c r="AY773" s="238" t="s">
        <v>263</v>
      </c>
    </row>
    <row r="774" spans="1:65" s="2" customFormat="1" ht="24.2" customHeight="1">
      <c r="A774" s="35"/>
      <c r="B774" s="36"/>
      <c r="C774" s="191" t="s">
        <v>1154</v>
      </c>
      <c r="D774" s="191" t="s">
        <v>266</v>
      </c>
      <c r="E774" s="192" t="s">
        <v>1155</v>
      </c>
      <c r="F774" s="193" t="s">
        <v>1156</v>
      </c>
      <c r="G774" s="194" t="s">
        <v>269</v>
      </c>
      <c r="H774" s="195">
        <v>2293.7220000000002</v>
      </c>
      <c r="I774" s="196"/>
      <c r="J774" s="197">
        <f>ROUND(I774*H774,2)</f>
        <v>0</v>
      </c>
      <c r="K774" s="198"/>
      <c r="L774" s="40"/>
      <c r="M774" s="199" t="s">
        <v>1</v>
      </c>
      <c r="N774" s="200" t="s">
        <v>38</v>
      </c>
      <c r="O774" s="72"/>
      <c r="P774" s="201">
        <f>O774*H774</f>
        <v>0</v>
      </c>
      <c r="Q774" s="201">
        <v>0</v>
      </c>
      <c r="R774" s="201">
        <f>Q774*H774</f>
        <v>0</v>
      </c>
      <c r="S774" s="201">
        <v>0</v>
      </c>
      <c r="T774" s="202">
        <f>S774*H774</f>
        <v>0</v>
      </c>
      <c r="U774" s="35"/>
      <c r="V774" s="35"/>
      <c r="W774" s="35"/>
      <c r="X774" s="35"/>
      <c r="Y774" s="35"/>
      <c r="Z774" s="35"/>
      <c r="AA774" s="35"/>
      <c r="AB774" s="35"/>
      <c r="AC774" s="35"/>
      <c r="AD774" s="35"/>
      <c r="AE774" s="35"/>
      <c r="AR774" s="203" t="s">
        <v>416</v>
      </c>
      <c r="AT774" s="203" t="s">
        <v>266</v>
      </c>
      <c r="AU774" s="203" t="s">
        <v>73</v>
      </c>
      <c r="AY774" s="18" t="s">
        <v>263</v>
      </c>
      <c r="BE774" s="204">
        <f>IF(N774="základní",J774,0)</f>
        <v>0</v>
      </c>
      <c r="BF774" s="204">
        <f>IF(N774="snížená",J774,0)</f>
        <v>0</v>
      </c>
      <c r="BG774" s="204">
        <f>IF(N774="zákl. přenesená",J774,0)</f>
        <v>0</v>
      </c>
      <c r="BH774" s="204">
        <f>IF(N774="sníž. přenesená",J774,0)</f>
        <v>0</v>
      </c>
      <c r="BI774" s="204">
        <f>IF(N774="nulová",J774,0)</f>
        <v>0</v>
      </c>
      <c r="BJ774" s="18" t="s">
        <v>71</v>
      </c>
      <c r="BK774" s="204">
        <f>ROUND(I774*H774,2)</f>
        <v>0</v>
      </c>
      <c r="BL774" s="18" t="s">
        <v>416</v>
      </c>
      <c r="BM774" s="203" t="s">
        <v>1157</v>
      </c>
    </row>
    <row r="775" spans="1:65" s="16" customFormat="1">
      <c r="B775" s="248"/>
      <c r="C775" s="249"/>
      <c r="D775" s="207" t="s">
        <v>272</v>
      </c>
      <c r="E775" s="250" t="s">
        <v>1</v>
      </c>
      <c r="F775" s="251" t="s">
        <v>1142</v>
      </c>
      <c r="G775" s="249"/>
      <c r="H775" s="250" t="s">
        <v>1</v>
      </c>
      <c r="I775" s="252"/>
      <c r="J775" s="249"/>
      <c r="K775" s="249"/>
      <c r="L775" s="253"/>
      <c r="M775" s="254"/>
      <c r="N775" s="255"/>
      <c r="O775" s="255"/>
      <c r="P775" s="255"/>
      <c r="Q775" s="255"/>
      <c r="R775" s="255"/>
      <c r="S775" s="255"/>
      <c r="T775" s="256"/>
      <c r="AT775" s="257" t="s">
        <v>272</v>
      </c>
      <c r="AU775" s="257" t="s">
        <v>73</v>
      </c>
      <c r="AV775" s="16" t="s">
        <v>71</v>
      </c>
      <c r="AW775" s="16" t="s">
        <v>30</v>
      </c>
      <c r="AX775" s="16" t="s">
        <v>64</v>
      </c>
      <c r="AY775" s="257" t="s">
        <v>263</v>
      </c>
    </row>
    <row r="776" spans="1:65" s="16" customFormat="1">
      <c r="B776" s="248"/>
      <c r="C776" s="249"/>
      <c r="D776" s="207" t="s">
        <v>272</v>
      </c>
      <c r="E776" s="250" t="s">
        <v>1</v>
      </c>
      <c r="F776" s="251" t="s">
        <v>1158</v>
      </c>
      <c r="G776" s="249"/>
      <c r="H776" s="250" t="s">
        <v>1</v>
      </c>
      <c r="I776" s="252"/>
      <c r="J776" s="249"/>
      <c r="K776" s="249"/>
      <c r="L776" s="253"/>
      <c r="M776" s="254"/>
      <c r="N776" s="255"/>
      <c r="O776" s="255"/>
      <c r="P776" s="255"/>
      <c r="Q776" s="255"/>
      <c r="R776" s="255"/>
      <c r="S776" s="255"/>
      <c r="T776" s="256"/>
      <c r="AT776" s="257" t="s">
        <v>272</v>
      </c>
      <c r="AU776" s="257" t="s">
        <v>73</v>
      </c>
      <c r="AV776" s="16" t="s">
        <v>71</v>
      </c>
      <c r="AW776" s="16" t="s">
        <v>30</v>
      </c>
      <c r="AX776" s="16" t="s">
        <v>64</v>
      </c>
      <c r="AY776" s="257" t="s">
        <v>263</v>
      </c>
    </row>
    <row r="777" spans="1:65" s="13" customFormat="1">
      <c r="B777" s="205"/>
      <c r="C777" s="206"/>
      <c r="D777" s="207" t="s">
        <v>272</v>
      </c>
      <c r="E777" s="208" t="s">
        <v>1</v>
      </c>
      <c r="F777" s="209" t="s">
        <v>1159</v>
      </c>
      <c r="G777" s="206"/>
      <c r="H777" s="210">
        <v>2246.922</v>
      </c>
      <c r="I777" s="211"/>
      <c r="J777" s="206"/>
      <c r="K777" s="206"/>
      <c r="L777" s="212"/>
      <c r="M777" s="213"/>
      <c r="N777" s="214"/>
      <c r="O777" s="214"/>
      <c r="P777" s="214"/>
      <c r="Q777" s="214"/>
      <c r="R777" s="214"/>
      <c r="S777" s="214"/>
      <c r="T777" s="215"/>
      <c r="AT777" s="216" t="s">
        <v>272</v>
      </c>
      <c r="AU777" s="216" t="s">
        <v>73</v>
      </c>
      <c r="AV777" s="13" t="s">
        <v>73</v>
      </c>
      <c r="AW777" s="13" t="s">
        <v>30</v>
      </c>
      <c r="AX777" s="13" t="s">
        <v>64</v>
      </c>
      <c r="AY777" s="216" t="s">
        <v>263</v>
      </c>
    </row>
    <row r="778" spans="1:65" s="16" customFormat="1">
      <c r="B778" s="248"/>
      <c r="C778" s="249"/>
      <c r="D778" s="207" t="s">
        <v>272</v>
      </c>
      <c r="E778" s="250" t="s">
        <v>1</v>
      </c>
      <c r="F778" s="251" t="s">
        <v>1071</v>
      </c>
      <c r="G778" s="249"/>
      <c r="H778" s="250" t="s">
        <v>1</v>
      </c>
      <c r="I778" s="252"/>
      <c r="J778" s="249"/>
      <c r="K778" s="249"/>
      <c r="L778" s="253"/>
      <c r="M778" s="254"/>
      <c r="N778" s="255"/>
      <c r="O778" s="255"/>
      <c r="P778" s="255"/>
      <c r="Q778" s="255"/>
      <c r="R778" s="255"/>
      <c r="S778" s="255"/>
      <c r="T778" s="256"/>
      <c r="AT778" s="257" t="s">
        <v>272</v>
      </c>
      <c r="AU778" s="257" t="s">
        <v>73</v>
      </c>
      <c r="AV778" s="16" t="s">
        <v>71</v>
      </c>
      <c r="AW778" s="16" t="s">
        <v>30</v>
      </c>
      <c r="AX778" s="16" t="s">
        <v>64</v>
      </c>
      <c r="AY778" s="257" t="s">
        <v>263</v>
      </c>
    </row>
    <row r="779" spans="1:65" s="13" customFormat="1">
      <c r="B779" s="205"/>
      <c r="C779" s="206"/>
      <c r="D779" s="207" t="s">
        <v>272</v>
      </c>
      <c r="E779" s="208" t="s">
        <v>1</v>
      </c>
      <c r="F779" s="209" t="s">
        <v>1099</v>
      </c>
      <c r="G779" s="206"/>
      <c r="H779" s="210">
        <v>46.8</v>
      </c>
      <c r="I779" s="211"/>
      <c r="J779" s="206"/>
      <c r="K779" s="206"/>
      <c r="L779" s="212"/>
      <c r="M779" s="213"/>
      <c r="N779" s="214"/>
      <c r="O779" s="214"/>
      <c r="P779" s="214"/>
      <c r="Q779" s="214"/>
      <c r="R779" s="214"/>
      <c r="S779" s="214"/>
      <c r="T779" s="215"/>
      <c r="AT779" s="216" t="s">
        <v>272</v>
      </c>
      <c r="AU779" s="216" t="s">
        <v>73</v>
      </c>
      <c r="AV779" s="13" t="s">
        <v>73</v>
      </c>
      <c r="AW779" s="13" t="s">
        <v>30</v>
      </c>
      <c r="AX779" s="13" t="s">
        <v>64</v>
      </c>
      <c r="AY779" s="216" t="s">
        <v>263</v>
      </c>
    </row>
    <row r="780" spans="1:65" s="15" customFormat="1">
      <c r="B780" s="228"/>
      <c r="C780" s="229"/>
      <c r="D780" s="207" t="s">
        <v>272</v>
      </c>
      <c r="E780" s="230" t="s">
        <v>1</v>
      </c>
      <c r="F780" s="231" t="s">
        <v>280</v>
      </c>
      <c r="G780" s="229"/>
      <c r="H780" s="232">
        <v>2293.7220000000002</v>
      </c>
      <c r="I780" s="233"/>
      <c r="J780" s="229"/>
      <c r="K780" s="229"/>
      <c r="L780" s="234"/>
      <c r="M780" s="235"/>
      <c r="N780" s="236"/>
      <c r="O780" s="236"/>
      <c r="P780" s="236"/>
      <c r="Q780" s="236"/>
      <c r="R780" s="236"/>
      <c r="S780" s="236"/>
      <c r="T780" s="237"/>
      <c r="AT780" s="238" t="s">
        <v>272</v>
      </c>
      <c r="AU780" s="238" t="s">
        <v>73</v>
      </c>
      <c r="AV780" s="15" t="s">
        <v>270</v>
      </c>
      <c r="AW780" s="15" t="s">
        <v>30</v>
      </c>
      <c r="AX780" s="15" t="s">
        <v>71</v>
      </c>
      <c r="AY780" s="238" t="s">
        <v>263</v>
      </c>
    </row>
    <row r="781" spans="1:65" s="2" customFormat="1" ht="24.2" customHeight="1">
      <c r="A781" s="35"/>
      <c r="B781" s="36"/>
      <c r="C781" s="191" t="s">
        <v>827</v>
      </c>
      <c r="D781" s="191" t="s">
        <v>266</v>
      </c>
      <c r="E781" s="192" t="s">
        <v>1160</v>
      </c>
      <c r="F781" s="193" t="s">
        <v>1161</v>
      </c>
      <c r="G781" s="194" t="s">
        <v>269</v>
      </c>
      <c r="H781" s="195">
        <v>4950.6779999999999</v>
      </c>
      <c r="I781" s="196"/>
      <c r="J781" s="197">
        <f>ROUND(I781*H781,2)</f>
        <v>0</v>
      </c>
      <c r="K781" s="198"/>
      <c r="L781" s="40"/>
      <c r="M781" s="199" t="s">
        <v>1</v>
      </c>
      <c r="N781" s="200" t="s">
        <v>38</v>
      </c>
      <c r="O781" s="72"/>
      <c r="P781" s="201">
        <f>O781*H781</f>
        <v>0</v>
      </c>
      <c r="Q781" s="201">
        <v>0</v>
      </c>
      <c r="R781" s="201">
        <f>Q781*H781</f>
        <v>0</v>
      </c>
      <c r="S781" s="201">
        <v>0</v>
      </c>
      <c r="T781" s="202">
        <f>S781*H781</f>
        <v>0</v>
      </c>
      <c r="U781" s="35"/>
      <c r="V781" s="35"/>
      <c r="W781" s="35"/>
      <c r="X781" s="35"/>
      <c r="Y781" s="35"/>
      <c r="Z781" s="35"/>
      <c r="AA781" s="35"/>
      <c r="AB781" s="35"/>
      <c r="AC781" s="35"/>
      <c r="AD781" s="35"/>
      <c r="AE781" s="35"/>
      <c r="AR781" s="203" t="s">
        <v>416</v>
      </c>
      <c r="AT781" s="203" t="s">
        <v>266</v>
      </c>
      <c r="AU781" s="203" t="s">
        <v>73</v>
      </c>
      <c r="AY781" s="18" t="s">
        <v>263</v>
      </c>
      <c r="BE781" s="204">
        <f>IF(N781="základní",J781,0)</f>
        <v>0</v>
      </c>
      <c r="BF781" s="204">
        <f>IF(N781="snížená",J781,0)</f>
        <v>0</v>
      </c>
      <c r="BG781" s="204">
        <f>IF(N781="zákl. přenesená",J781,0)</f>
        <v>0</v>
      </c>
      <c r="BH781" s="204">
        <f>IF(N781="sníž. přenesená",J781,0)</f>
        <v>0</v>
      </c>
      <c r="BI781" s="204">
        <f>IF(N781="nulová",J781,0)</f>
        <v>0</v>
      </c>
      <c r="BJ781" s="18" t="s">
        <v>71</v>
      </c>
      <c r="BK781" s="204">
        <f>ROUND(I781*H781,2)</f>
        <v>0</v>
      </c>
      <c r="BL781" s="18" t="s">
        <v>416</v>
      </c>
      <c r="BM781" s="203" t="s">
        <v>1162</v>
      </c>
    </row>
    <row r="782" spans="1:65" s="16" customFormat="1">
      <c r="B782" s="248"/>
      <c r="C782" s="249"/>
      <c r="D782" s="207" t="s">
        <v>272</v>
      </c>
      <c r="E782" s="250" t="s">
        <v>1</v>
      </c>
      <c r="F782" s="251" t="s">
        <v>1151</v>
      </c>
      <c r="G782" s="249"/>
      <c r="H782" s="250" t="s">
        <v>1</v>
      </c>
      <c r="I782" s="252"/>
      <c r="J782" s="249"/>
      <c r="K782" s="249"/>
      <c r="L782" s="253"/>
      <c r="M782" s="254"/>
      <c r="N782" s="255"/>
      <c r="O782" s="255"/>
      <c r="P782" s="255"/>
      <c r="Q782" s="255"/>
      <c r="R782" s="255"/>
      <c r="S782" s="255"/>
      <c r="T782" s="256"/>
      <c r="AT782" s="257" t="s">
        <v>272</v>
      </c>
      <c r="AU782" s="257" t="s">
        <v>73</v>
      </c>
      <c r="AV782" s="16" t="s">
        <v>71</v>
      </c>
      <c r="AW782" s="16" t="s">
        <v>30</v>
      </c>
      <c r="AX782" s="16" t="s">
        <v>64</v>
      </c>
      <c r="AY782" s="257" t="s">
        <v>263</v>
      </c>
    </row>
    <row r="783" spans="1:65" s="16" customFormat="1">
      <c r="B783" s="248"/>
      <c r="C783" s="249"/>
      <c r="D783" s="207" t="s">
        <v>272</v>
      </c>
      <c r="E783" s="250" t="s">
        <v>1</v>
      </c>
      <c r="F783" s="251" t="s">
        <v>1158</v>
      </c>
      <c r="G783" s="249"/>
      <c r="H783" s="250" t="s">
        <v>1</v>
      </c>
      <c r="I783" s="252"/>
      <c r="J783" s="249"/>
      <c r="K783" s="249"/>
      <c r="L783" s="253"/>
      <c r="M783" s="254"/>
      <c r="N783" s="255"/>
      <c r="O783" s="255"/>
      <c r="P783" s="255"/>
      <c r="Q783" s="255"/>
      <c r="R783" s="255"/>
      <c r="S783" s="255"/>
      <c r="T783" s="256"/>
      <c r="AT783" s="257" t="s">
        <v>272</v>
      </c>
      <c r="AU783" s="257" t="s">
        <v>73</v>
      </c>
      <c r="AV783" s="16" t="s">
        <v>71</v>
      </c>
      <c r="AW783" s="16" t="s">
        <v>30</v>
      </c>
      <c r="AX783" s="16" t="s">
        <v>64</v>
      </c>
      <c r="AY783" s="257" t="s">
        <v>263</v>
      </c>
    </row>
    <row r="784" spans="1:65" s="13" customFormat="1">
      <c r="B784" s="205"/>
      <c r="C784" s="206"/>
      <c r="D784" s="207" t="s">
        <v>272</v>
      </c>
      <c r="E784" s="208" t="s">
        <v>1</v>
      </c>
      <c r="F784" s="209" t="s">
        <v>1163</v>
      </c>
      <c r="G784" s="206"/>
      <c r="H784" s="210">
        <v>4950.6779999999999</v>
      </c>
      <c r="I784" s="211"/>
      <c r="J784" s="206"/>
      <c r="K784" s="206"/>
      <c r="L784" s="212"/>
      <c r="M784" s="213"/>
      <c r="N784" s="214"/>
      <c r="O784" s="214"/>
      <c r="P784" s="214"/>
      <c r="Q784" s="214"/>
      <c r="R784" s="214"/>
      <c r="S784" s="214"/>
      <c r="T784" s="215"/>
      <c r="AT784" s="216" t="s">
        <v>272</v>
      </c>
      <c r="AU784" s="216" t="s">
        <v>73</v>
      </c>
      <c r="AV784" s="13" t="s">
        <v>73</v>
      </c>
      <c r="AW784" s="13" t="s">
        <v>30</v>
      </c>
      <c r="AX784" s="13" t="s">
        <v>64</v>
      </c>
      <c r="AY784" s="216" t="s">
        <v>263</v>
      </c>
    </row>
    <row r="785" spans="1:65" s="15" customFormat="1">
      <c r="B785" s="228"/>
      <c r="C785" s="229"/>
      <c r="D785" s="207" t="s">
        <v>272</v>
      </c>
      <c r="E785" s="230" t="s">
        <v>1</v>
      </c>
      <c r="F785" s="231" t="s">
        <v>280</v>
      </c>
      <c r="G785" s="229"/>
      <c r="H785" s="232">
        <v>4950.6779999999999</v>
      </c>
      <c r="I785" s="233"/>
      <c r="J785" s="229"/>
      <c r="K785" s="229"/>
      <c r="L785" s="234"/>
      <c r="M785" s="235"/>
      <c r="N785" s="236"/>
      <c r="O785" s="236"/>
      <c r="P785" s="236"/>
      <c r="Q785" s="236"/>
      <c r="R785" s="236"/>
      <c r="S785" s="236"/>
      <c r="T785" s="237"/>
      <c r="AT785" s="238" t="s">
        <v>272</v>
      </c>
      <c r="AU785" s="238" t="s">
        <v>73</v>
      </c>
      <c r="AV785" s="15" t="s">
        <v>270</v>
      </c>
      <c r="AW785" s="15" t="s">
        <v>30</v>
      </c>
      <c r="AX785" s="15" t="s">
        <v>71</v>
      </c>
      <c r="AY785" s="238" t="s">
        <v>263</v>
      </c>
    </row>
    <row r="786" spans="1:65" s="2" customFormat="1" ht="49.15" customHeight="1">
      <c r="A786" s="35"/>
      <c r="B786" s="36"/>
      <c r="C786" s="261" t="s">
        <v>1164</v>
      </c>
      <c r="D786" s="261" t="s">
        <v>401</v>
      </c>
      <c r="E786" s="262" t="s">
        <v>1165</v>
      </c>
      <c r="F786" s="263" t="s">
        <v>1166</v>
      </c>
      <c r="G786" s="264" t="s">
        <v>269</v>
      </c>
      <c r="H786" s="265">
        <v>2796.268</v>
      </c>
      <c r="I786" s="266"/>
      <c r="J786" s="267">
        <f>ROUND(I786*H786,2)</f>
        <v>0</v>
      </c>
      <c r="K786" s="268"/>
      <c r="L786" s="269"/>
      <c r="M786" s="270" t="s">
        <v>1</v>
      </c>
      <c r="N786" s="271" t="s">
        <v>38</v>
      </c>
      <c r="O786" s="72"/>
      <c r="P786" s="201">
        <f>O786*H786</f>
        <v>0</v>
      </c>
      <c r="Q786" s="201">
        <v>0</v>
      </c>
      <c r="R786" s="201">
        <f>Q786*H786</f>
        <v>0</v>
      </c>
      <c r="S786" s="201">
        <v>0</v>
      </c>
      <c r="T786" s="202">
        <f>S786*H786</f>
        <v>0</v>
      </c>
      <c r="U786" s="35"/>
      <c r="V786" s="35"/>
      <c r="W786" s="35"/>
      <c r="X786" s="35"/>
      <c r="Y786" s="35"/>
      <c r="Z786" s="35"/>
      <c r="AA786" s="35"/>
      <c r="AB786" s="35"/>
      <c r="AC786" s="35"/>
      <c r="AD786" s="35"/>
      <c r="AE786" s="35"/>
      <c r="AR786" s="203" t="s">
        <v>542</v>
      </c>
      <c r="AT786" s="203" t="s">
        <v>401</v>
      </c>
      <c r="AU786" s="203" t="s">
        <v>73</v>
      </c>
      <c r="AY786" s="18" t="s">
        <v>263</v>
      </c>
      <c r="BE786" s="204">
        <f>IF(N786="základní",J786,0)</f>
        <v>0</v>
      </c>
      <c r="BF786" s="204">
        <f>IF(N786="snížená",J786,0)</f>
        <v>0</v>
      </c>
      <c r="BG786" s="204">
        <f>IF(N786="zákl. přenesená",J786,0)</f>
        <v>0</v>
      </c>
      <c r="BH786" s="204">
        <f>IF(N786="sníž. přenesená",J786,0)</f>
        <v>0</v>
      </c>
      <c r="BI786" s="204">
        <f>IF(N786="nulová",J786,0)</f>
        <v>0</v>
      </c>
      <c r="BJ786" s="18" t="s">
        <v>71</v>
      </c>
      <c r="BK786" s="204">
        <f>ROUND(I786*H786,2)</f>
        <v>0</v>
      </c>
      <c r="BL786" s="18" t="s">
        <v>416</v>
      </c>
      <c r="BM786" s="203" t="s">
        <v>1167</v>
      </c>
    </row>
    <row r="787" spans="1:65" s="16" customFormat="1">
      <c r="B787" s="248"/>
      <c r="C787" s="249"/>
      <c r="D787" s="207" t="s">
        <v>272</v>
      </c>
      <c r="E787" s="250" t="s">
        <v>1</v>
      </c>
      <c r="F787" s="251" t="s">
        <v>1142</v>
      </c>
      <c r="G787" s="249"/>
      <c r="H787" s="250" t="s">
        <v>1</v>
      </c>
      <c r="I787" s="252"/>
      <c r="J787" s="249"/>
      <c r="K787" s="249"/>
      <c r="L787" s="253"/>
      <c r="M787" s="254"/>
      <c r="N787" s="255"/>
      <c r="O787" s="255"/>
      <c r="P787" s="255"/>
      <c r="Q787" s="255"/>
      <c r="R787" s="255"/>
      <c r="S787" s="255"/>
      <c r="T787" s="256"/>
      <c r="AT787" s="257" t="s">
        <v>272</v>
      </c>
      <c r="AU787" s="257" t="s">
        <v>73</v>
      </c>
      <c r="AV787" s="16" t="s">
        <v>71</v>
      </c>
      <c r="AW787" s="16" t="s">
        <v>30</v>
      </c>
      <c r="AX787" s="16" t="s">
        <v>64</v>
      </c>
      <c r="AY787" s="257" t="s">
        <v>263</v>
      </c>
    </row>
    <row r="788" spans="1:65" s="16" customFormat="1">
      <c r="B788" s="248"/>
      <c r="C788" s="249"/>
      <c r="D788" s="207" t="s">
        <v>272</v>
      </c>
      <c r="E788" s="250" t="s">
        <v>1</v>
      </c>
      <c r="F788" s="251" t="s">
        <v>1168</v>
      </c>
      <c r="G788" s="249"/>
      <c r="H788" s="250" t="s">
        <v>1</v>
      </c>
      <c r="I788" s="252"/>
      <c r="J788" s="249"/>
      <c r="K788" s="249"/>
      <c r="L788" s="253"/>
      <c r="M788" s="254"/>
      <c r="N788" s="255"/>
      <c r="O788" s="255"/>
      <c r="P788" s="255"/>
      <c r="Q788" s="255"/>
      <c r="R788" s="255"/>
      <c r="S788" s="255"/>
      <c r="T788" s="256"/>
      <c r="AT788" s="257" t="s">
        <v>272</v>
      </c>
      <c r="AU788" s="257" t="s">
        <v>73</v>
      </c>
      <c r="AV788" s="16" t="s">
        <v>71</v>
      </c>
      <c r="AW788" s="16" t="s">
        <v>30</v>
      </c>
      <c r="AX788" s="16" t="s">
        <v>64</v>
      </c>
      <c r="AY788" s="257" t="s">
        <v>263</v>
      </c>
    </row>
    <row r="789" spans="1:65" s="13" customFormat="1">
      <c r="B789" s="205"/>
      <c r="C789" s="206"/>
      <c r="D789" s="207" t="s">
        <v>272</v>
      </c>
      <c r="E789" s="208" t="s">
        <v>1</v>
      </c>
      <c r="F789" s="209" t="s">
        <v>581</v>
      </c>
      <c r="G789" s="206"/>
      <c r="H789" s="210">
        <v>748.97400000000005</v>
      </c>
      <c r="I789" s="211"/>
      <c r="J789" s="206"/>
      <c r="K789" s="206"/>
      <c r="L789" s="212"/>
      <c r="M789" s="213"/>
      <c r="N789" s="214"/>
      <c r="O789" s="214"/>
      <c r="P789" s="214"/>
      <c r="Q789" s="214"/>
      <c r="R789" s="214"/>
      <c r="S789" s="214"/>
      <c r="T789" s="215"/>
      <c r="AT789" s="216" t="s">
        <v>272</v>
      </c>
      <c r="AU789" s="216" t="s">
        <v>73</v>
      </c>
      <c r="AV789" s="13" t="s">
        <v>73</v>
      </c>
      <c r="AW789" s="13" t="s">
        <v>30</v>
      </c>
      <c r="AX789" s="13" t="s">
        <v>64</v>
      </c>
      <c r="AY789" s="216" t="s">
        <v>263</v>
      </c>
    </row>
    <row r="790" spans="1:65" s="16" customFormat="1">
      <c r="B790" s="248"/>
      <c r="C790" s="249"/>
      <c r="D790" s="207" t="s">
        <v>272</v>
      </c>
      <c r="E790" s="250" t="s">
        <v>1</v>
      </c>
      <c r="F790" s="251" t="s">
        <v>1151</v>
      </c>
      <c r="G790" s="249"/>
      <c r="H790" s="250" t="s">
        <v>1</v>
      </c>
      <c r="I790" s="252"/>
      <c r="J790" s="249"/>
      <c r="K790" s="249"/>
      <c r="L790" s="253"/>
      <c r="M790" s="254"/>
      <c r="N790" s="255"/>
      <c r="O790" s="255"/>
      <c r="P790" s="255"/>
      <c r="Q790" s="255"/>
      <c r="R790" s="255"/>
      <c r="S790" s="255"/>
      <c r="T790" s="256"/>
      <c r="AT790" s="257" t="s">
        <v>272</v>
      </c>
      <c r="AU790" s="257" t="s">
        <v>73</v>
      </c>
      <c r="AV790" s="16" t="s">
        <v>71</v>
      </c>
      <c r="AW790" s="16" t="s">
        <v>30</v>
      </c>
      <c r="AX790" s="16" t="s">
        <v>64</v>
      </c>
      <c r="AY790" s="257" t="s">
        <v>263</v>
      </c>
    </row>
    <row r="791" spans="1:65" s="16" customFormat="1">
      <c r="B791" s="248"/>
      <c r="C791" s="249"/>
      <c r="D791" s="207" t="s">
        <v>272</v>
      </c>
      <c r="E791" s="250" t="s">
        <v>1</v>
      </c>
      <c r="F791" s="251" t="s">
        <v>1168</v>
      </c>
      <c r="G791" s="249"/>
      <c r="H791" s="250" t="s">
        <v>1</v>
      </c>
      <c r="I791" s="252"/>
      <c r="J791" s="249"/>
      <c r="K791" s="249"/>
      <c r="L791" s="253"/>
      <c r="M791" s="254"/>
      <c r="N791" s="255"/>
      <c r="O791" s="255"/>
      <c r="P791" s="255"/>
      <c r="Q791" s="255"/>
      <c r="R791" s="255"/>
      <c r="S791" s="255"/>
      <c r="T791" s="256"/>
      <c r="AT791" s="257" t="s">
        <v>272</v>
      </c>
      <c r="AU791" s="257" t="s">
        <v>73</v>
      </c>
      <c r="AV791" s="16" t="s">
        <v>71</v>
      </c>
      <c r="AW791" s="16" t="s">
        <v>30</v>
      </c>
      <c r="AX791" s="16" t="s">
        <v>64</v>
      </c>
      <c r="AY791" s="257" t="s">
        <v>263</v>
      </c>
    </row>
    <row r="792" spans="1:65" s="13" customFormat="1">
      <c r="B792" s="205"/>
      <c r="C792" s="206"/>
      <c r="D792" s="207" t="s">
        <v>272</v>
      </c>
      <c r="E792" s="208" t="s">
        <v>1</v>
      </c>
      <c r="F792" s="209" t="s">
        <v>586</v>
      </c>
      <c r="G792" s="206"/>
      <c r="H792" s="210">
        <v>1650.2260000000001</v>
      </c>
      <c r="I792" s="211"/>
      <c r="J792" s="206"/>
      <c r="K792" s="206"/>
      <c r="L792" s="212"/>
      <c r="M792" s="213"/>
      <c r="N792" s="214"/>
      <c r="O792" s="214"/>
      <c r="P792" s="214"/>
      <c r="Q792" s="214"/>
      <c r="R792" s="214"/>
      <c r="S792" s="214"/>
      <c r="T792" s="215"/>
      <c r="AT792" s="216" t="s">
        <v>272</v>
      </c>
      <c r="AU792" s="216" t="s">
        <v>73</v>
      </c>
      <c r="AV792" s="13" t="s">
        <v>73</v>
      </c>
      <c r="AW792" s="13" t="s">
        <v>30</v>
      </c>
      <c r="AX792" s="13" t="s">
        <v>64</v>
      </c>
      <c r="AY792" s="216" t="s">
        <v>263</v>
      </c>
    </row>
    <row r="793" spans="1:65" s="15" customFormat="1">
      <c r="B793" s="228"/>
      <c r="C793" s="229"/>
      <c r="D793" s="207" t="s">
        <v>272</v>
      </c>
      <c r="E793" s="230" t="s">
        <v>1</v>
      </c>
      <c r="F793" s="231" t="s">
        <v>280</v>
      </c>
      <c r="G793" s="229"/>
      <c r="H793" s="232">
        <v>2399.2000000000003</v>
      </c>
      <c r="I793" s="233"/>
      <c r="J793" s="229"/>
      <c r="K793" s="229"/>
      <c r="L793" s="234"/>
      <c r="M793" s="235"/>
      <c r="N793" s="236"/>
      <c r="O793" s="236"/>
      <c r="P793" s="236"/>
      <c r="Q793" s="236"/>
      <c r="R793" s="236"/>
      <c r="S793" s="236"/>
      <c r="T793" s="237"/>
      <c r="AT793" s="238" t="s">
        <v>272</v>
      </c>
      <c r="AU793" s="238" t="s">
        <v>73</v>
      </c>
      <c r="AV793" s="15" t="s">
        <v>270</v>
      </c>
      <c r="AW793" s="15" t="s">
        <v>30</v>
      </c>
      <c r="AX793" s="15" t="s">
        <v>64</v>
      </c>
      <c r="AY793" s="238" t="s">
        <v>263</v>
      </c>
    </row>
    <row r="794" spans="1:65" s="13" customFormat="1">
      <c r="B794" s="205"/>
      <c r="C794" s="206"/>
      <c r="D794" s="207" t="s">
        <v>272</v>
      </c>
      <c r="E794" s="208" t="s">
        <v>1</v>
      </c>
      <c r="F794" s="209" t="s">
        <v>1169</v>
      </c>
      <c r="G794" s="206"/>
      <c r="H794" s="210">
        <v>2796.268</v>
      </c>
      <c r="I794" s="211"/>
      <c r="J794" s="206"/>
      <c r="K794" s="206"/>
      <c r="L794" s="212"/>
      <c r="M794" s="213"/>
      <c r="N794" s="214"/>
      <c r="O794" s="214"/>
      <c r="P794" s="214"/>
      <c r="Q794" s="214"/>
      <c r="R794" s="214"/>
      <c r="S794" s="214"/>
      <c r="T794" s="215"/>
      <c r="AT794" s="216" t="s">
        <v>272</v>
      </c>
      <c r="AU794" s="216" t="s">
        <v>73</v>
      </c>
      <c r="AV794" s="13" t="s">
        <v>73</v>
      </c>
      <c r="AW794" s="13" t="s">
        <v>30</v>
      </c>
      <c r="AX794" s="13" t="s">
        <v>64</v>
      </c>
      <c r="AY794" s="216" t="s">
        <v>263</v>
      </c>
    </row>
    <row r="795" spans="1:65" s="15" customFormat="1">
      <c r="B795" s="228"/>
      <c r="C795" s="229"/>
      <c r="D795" s="207" t="s">
        <v>272</v>
      </c>
      <c r="E795" s="230" t="s">
        <v>1</v>
      </c>
      <c r="F795" s="231" t="s">
        <v>280</v>
      </c>
      <c r="G795" s="229"/>
      <c r="H795" s="232">
        <v>2796.268</v>
      </c>
      <c r="I795" s="233"/>
      <c r="J795" s="229"/>
      <c r="K795" s="229"/>
      <c r="L795" s="234"/>
      <c r="M795" s="235"/>
      <c r="N795" s="236"/>
      <c r="O795" s="236"/>
      <c r="P795" s="236"/>
      <c r="Q795" s="236"/>
      <c r="R795" s="236"/>
      <c r="S795" s="236"/>
      <c r="T795" s="237"/>
      <c r="AT795" s="238" t="s">
        <v>272</v>
      </c>
      <c r="AU795" s="238" t="s">
        <v>73</v>
      </c>
      <c r="AV795" s="15" t="s">
        <v>270</v>
      </c>
      <c r="AW795" s="15" t="s">
        <v>30</v>
      </c>
      <c r="AX795" s="15" t="s">
        <v>71</v>
      </c>
      <c r="AY795" s="238" t="s">
        <v>263</v>
      </c>
    </row>
    <row r="796" spans="1:65" s="2" customFormat="1" ht="49.15" customHeight="1">
      <c r="A796" s="35"/>
      <c r="B796" s="36"/>
      <c r="C796" s="261" t="s">
        <v>832</v>
      </c>
      <c r="D796" s="261" t="s">
        <v>401</v>
      </c>
      <c r="E796" s="262" t="s">
        <v>1170</v>
      </c>
      <c r="F796" s="263" t="s">
        <v>1171</v>
      </c>
      <c r="G796" s="264" t="s">
        <v>269</v>
      </c>
      <c r="H796" s="265">
        <v>4845.2</v>
      </c>
      <c r="I796" s="266"/>
      <c r="J796" s="267">
        <f>ROUND(I796*H796,2)</f>
        <v>0</v>
      </c>
      <c r="K796" s="268"/>
      <c r="L796" s="269"/>
      <c r="M796" s="270" t="s">
        <v>1</v>
      </c>
      <c r="N796" s="271" t="s">
        <v>38</v>
      </c>
      <c r="O796" s="72"/>
      <c r="P796" s="201">
        <f>O796*H796</f>
        <v>0</v>
      </c>
      <c r="Q796" s="201">
        <v>0</v>
      </c>
      <c r="R796" s="201">
        <f>Q796*H796</f>
        <v>0</v>
      </c>
      <c r="S796" s="201">
        <v>0</v>
      </c>
      <c r="T796" s="202">
        <f>S796*H796</f>
        <v>0</v>
      </c>
      <c r="U796" s="35"/>
      <c r="V796" s="35"/>
      <c r="W796" s="35"/>
      <c r="X796" s="35"/>
      <c r="Y796" s="35"/>
      <c r="Z796" s="35"/>
      <c r="AA796" s="35"/>
      <c r="AB796" s="35"/>
      <c r="AC796" s="35"/>
      <c r="AD796" s="35"/>
      <c r="AE796" s="35"/>
      <c r="AR796" s="203" t="s">
        <v>542</v>
      </c>
      <c r="AT796" s="203" t="s">
        <v>401</v>
      </c>
      <c r="AU796" s="203" t="s">
        <v>73</v>
      </c>
      <c r="AY796" s="18" t="s">
        <v>263</v>
      </c>
      <c r="BE796" s="204">
        <f>IF(N796="základní",J796,0)</f>
        <v>0</v>
      </c>
      <c r="BF796" s="204">
        <f>IF(N796="snížená",J796,0)</f>
        <v>0</v>
      </c>
      <c r="BG796" s="204">
        <f>IF(N796="zákl. přenesená",J796,0)</f>
        <v>0</v>
      </c>
      <c r="BH796" s="204">
        <f>IF(N796="sníž. přenesená",J796,0)</f>
        <v>0</v>
      </c>
      <c r="BI796" s="204">
        <f>IF(N796="nulová",J796,0)</f>
        <v>0</v>
      </c>
      <c r="BJ796" s="18" t="s">
        <v>71</v>
      </c>
      <c r="BK796" s="204">
        <f>ROUND(I796*H796,2)</f>
        <v>0</v>
      </c>
      <c r="BL796" s="18" t="s">
        <v>416</v>
      </c>
      <c r="BM796" s="203" t="s">
        <v>1172</v>
      </c>
    </row>
    <row r="797" spans="1:65" s="16" customFormat="1">
      <c r="B797" s="248"/>
      <c r="C797" s="249"/>
      <c r="D797" s="207" t="s">
        <v>272</v>
      </c>
      <c r="E797" s="250" t="s">
        <v>1</v>
      </c>
      <c r="F797" s="251" t="s">
        <v>1142</v>
      </c>
      <c r="G797" s="249"/>
      <c r="H797" s="250" t="s">
        <v>1</v>
      </c>
      <c r="I797" s="252"/>
      <c r="J797" s="249"/>
      <c r="K797" s="249"/>
      <c r="L797" s="253"/>
      <c r="M797" s="254"/>
      <c r="N797" s="255"/>
      <c r="O797" s="255"/>
      <c r="P797" s="255"/>
      <c r="Q797" s="255"/>
      <c r="R797" s="255"/>
      <c r="S797" s="255"/>
      <c r="T797" s="256"/>
      <c r="AT797" s="257" t="s">
        <v>272</v>
      </c>
      <c r="AU797" s="257" t="s">
        <v>73</v>
      </c>
      <c r="AV797" s="16" t="s">
        <v>71</v>
      </c>
      <c r="AW797" s="16" t="s">
        <v>30</v>
      </c>
      <c r="AX797" s="16" t="s">
        <v>64</v>
      </c>
      <c r="AY797" s="257" t="s">
        <v>263</v>
      </c>
    </row>
    <row r="798" spans="1:65" s="16" customFormat="1">
      <c r="B798" s="248"/>
      <c r="C798" s="249"/>
      <c r="D798" s="207" t="s">
        <v>272</v>
      </c>
      <c r="E798" s="250" t="s">
        <v>1</v>
      </c>
      <c r="F798" s="251" t="s">
        <v>1173</v>
      </c>
      <c r="G798" s="249"/>
      <c r="H798" s="250" t="s">
        <v>1</v>
      </c>
      <c r="I798" s="252"/>
      <c r="J798" s="249"/>
      <c r="K798" s="249"/>
      <c r="L798" s="253"/>
      <c r="M798" s="254"/>
      <c r="N798" s="255"/>
      <c r="O798" s="255"/>
      <c r="P798" s="255"/>
      <c r="Q798" s="255"/>
      <c r="R798" s="255"/>
      <c r="S798" s="255"/>
      <c r="T798" s="256"/>
      <c r="AT798" s="257" t="s">
        <v>272</v>
      </c>
      <c r="AU798" s="257" t="s">
        <v>73</v>
      </c>
      <c r="AV798" s="16" t="s">
        <v>71</v>
      </c>
      <c r="AW798" s="16" t="s">
        <v>30</v>
      </c>
      <c r="AX798" s="16" t="s">
        <v>64</v>
      </c>
      <c r="AY798" s="257" t="s">
        <v>263</v>
      </c>
    </row>
    <row r="799" spans="1:65" s="13" customFormat="1">
      <c r="B799" s="205"/>
      <c r="C799" s="206"/>
      <c r="D799" s="207" t="s">
        <v>272</v>
      </c>
      <c r="E799" s="208" t="s">
        <v>1</v>
      </c>
      <c r="F799" s="209" t="s">
        <v>1174</v>
      </c>
      <c r="G799" s="206"/>
      <c r="H799" s="210">
        <v>1497.9480000000001</v>
      </c>
      <c r="I799" s="211"/>
      <c r="J799" s="206"/>
      <c r="K799" s="206"/>
      <c r="L799" s="212"/>
      <c r="M799" s="213"/>
      <c r="N799" s="214"/>
      <c r="O799" s="214"/>
      <c r="P799" s="214"/>
      <c r="Q799" s="214"/>
      <c r="R799" s="214"/>
      <c r="S799" s="214"/>
      <c r="T799" s="215"/>
      <c r="AT799" s="216" t="s">
        <v>272</v>
      </c>
      <c r="AU799" s="216" t="s">
        <v>73</v>
      </c>
      <c r="AV799" s="13" t="s">
        <v>73</v>
      </c>
      <c r="AW799" s="13" t="s">
        <v>30</v>
      </c>
      <c r="AX799" s="13" t="s">
        <v>64</v>
      </c>
      <c r="AY799" s="216" t="s">
        <v>263</v>
      </c>
    </row>
    <row r="800" spans="1:65" s="16" customFormat="1">
      <c r="B800" s="248"/>
      <c r="C800" s="249"/>
      <c r="D800" s="207" t="s">
        <v>272</v>
      </c>
      <c r="E800" s="250" t="s">
        <v>1</v>
      </c>
      <c r="F800" s="251" t="s">
        <v>1151</v>
      </c>
      <c r="G800" s="249"/>
      <c r="H800" s="250" t="s">
        <v>1</v>
      </c>
      <c r="I800" s="252"/>
      <c r="J800" s="249"/>
      <c r="K800" s="249"/>
      <c r="L800" s="253"/>
      <c r="M800" s="254"/>
      <c r="N800" s="255"/>
      <c r="O800" s="255"/>
      <c r="P800" s="255"/>
      <c r="Q800" s="255"/>
      <c r="R800" s="255"/>
      <c r="S800" s="255"/>
      <c r="T800" s="256"/>
      <c r="AT800" s="257" t="s">
        <v>272</v>
      </c>
      <c r="AU800" s="257" t="s">
        <v>73</v>
      </c>
      <c r="AV800" s="16" t="s">
        <v>71</v>
      </c>
      <c r="AW800" s="16" t="s">
        <v>30</v>
      </c>
      <c r="AX800" s="16" t="s">
        <v>64</v>
      </c>
      <c r="AY800" s="257" t="s">
        <v>263</v>
      </c>
    </row>
    <row r="801" spans="1:65" s="16" customFormat="1">
      <c r="B801" s="248"/>
      <c r="C801" s="249"/>
      <c r="D801" s="207" t="s">
        <v>272</v>
      </c>
      <c r="E801" s="250" t="s">
        <v>1</v>
      </c>
      <c r="F801" s="251" t="s">
        <v>1173</v>
      </c>
      <c r="G801" s="249"/>
      <c r="H801" s="250" t="s">
        <v>1</v>
      </c>
      <c r="I801" s="252"/>
      <c r="J801" s="249"/>
      <c r="K801" s="249"/>
      <c r="L801" s="253"/>
      <c r="M801" s="254"/>
      <c r="N801" s="255"/>
      <c r="O801" s="255"/>
      <c r="P801" s="255"/>
      <c r="Q801" s="255"/>
      <c r="R801" s="255"/>
      <c r="S801" s="255"/>
      <c r="T801" s="256"/>
      <c r="AT801" s="257" t="s">
        <v>272</v>
      </c>
      <c r="AU801" s="257" t="s">
        <v>73</v>
      </c>
      <c r="AV801" s="16" t="s">
        <v>71</v>
      </c>
      <c r="AW801" s="16" t="s">
        <v>30</v>
      </c>
      <c r="AX801" s="16" t="s">
        <v>64</v>
      </c>
      <c r="AY801" s="257" t="s">
        <v>263</v>
      </c>
    </row>
    <row r="802" spans="1:65" s="13" customFormat="1">
      <c r="B802" s="205"/>
      <c r="C802" s="206"/>
      <c r="D802" s="207" t="s">
        <v>272</v>
      </c>
      <c r="E802" s="208" t="s">
        <v>1</v>
      </c>
      <c r="F802" s="209" t="s">
        <v>1175</v>
      </c>
      <c r="G802" s="206"/>
      <c r="H802" s="210">
        <v>3300.4520000000002</v>
      </c>
      <c r="I802" s="211"/>
      <c r="J802" s="206"/>
      <c r="K802" s="206"/>
      <c r="L802" s="212"/>
      <c r="M802" s="213"/>
      <c r="N802" s="214"/>
      <c r="O802" s="214"/>
      <c r="P802" s="214"/>
      <c r="Q802" s="214"/>
      <c r="R802" s="214"/>
      <c r="S802" s="214"/>
      <c r="T802" s="215"/>
      <c r="AT802" s="216" t="s">
        <v>272</v>
      </c>
      <c r="AU802" s="216" t="s">
        <v>73</v>
      </c>
      <c r="AV802" s="13" t="s">
        <v>73</v>
      </c>
      <c r="AW802" s="13" t="s">
        <v>30</v>
      </c>
      <c r="AX802" s="13" t="s">
        <v>64</v>
      </c>
      <c r="AY802" s="216" t="s">
        <v>263</v>
      </c>
    </row>
    <row r="803" spans="1:65" s="16" customFormat="1">
      <c r="B803" s="248"/>
      <c r="C803" s="249"/>
      <c r="D803" s="207" t="s">
        <v>272</v>
      </c>
      <c r="E803" s="250" t="s">
        <v>1</v>
      </c>
      <c r="F803" s="251" t="s">
        <v>1071</v>
      </c>
      <c r="G803" s="249"/>
      <c r="H803" s="250" t="s">
        <v>1</v>
      </c>
      <c r="I803" s="252"/>
      <c r="J803" s="249"/>
      <c r="K803" s="249"/>
      <c r="L803" s="253"/>
      <c r="M803" s="254"/>
      <c r="N803" s="255"/>
      <c r="O803" s="255"/>
      <c r="P803" s="255"/>
      <c r="Q803" s="255"/>
      <c r="R803" s="255"/>
      <c r="S803" s="255"/>
      <c r="T803" s="256"/>
      <c r="AT803" s="257" t="s">
        <v>272</v>
      </c>
      <c r="AU803" s="257" t="s">
        <v>73</v>
      </c>
      <c r="AV803" s="16" t="s">
        <v>71</v>
      </c>
      <c r="AW803" s="16" t="s">
        <v>30</v>
      </c>
      <c r="AX803" s="16" t="s">
        <v>64</v>
      </c>
      <c r="AY803" s="257" t="s">
        <v>263</v>
      </c>
    </row>
    <row r="804" spans="1:65" s="13" customFormat="1">
      <c r="B804" s="205"/>
      <c r="C804" s="206"/>
      <c r="D804" s="207" t="s">
        <v>272</v>
      </c>
      <c r="E804" s="208" t="s">
        <v>1</v>
      </c>
      <c r="F804" s="209" t="s">
        <v>1099</v>
      </c>
      <c r="G804" s="206"/>
      <c r="H804" s="210">
        <v>46.8</v>
      </c>
      <c r="I804" s="211"/>
      <c r="J804" s="206"/>
      <c r="K804" s="206"/>
      <c r="L804" s="212"/>
      <c r="M804" s="213"/>
      <c r="N804" s="214"/>
      <c r="O804" s="214"/>
      <c r="P804" s="214"/>
      <c r="Q804" s="214"/>
      <c r="R804" s="214"/>
      <c r="S804" s="214"/>
      <c r="T804" s="215"/>
      <c r="AT804" s="216" t="s">
        <v>272</v>
      </c>
      <c r="AU804" s="216" t="s">
        <v>73</v>
      </c>
      <c r="AV804" s="13" t="s">
        <v>73</v>
      </c>
      <c r="AW804" s="13" t="s">
        <v>30</v>
      </c>
      <c r="AX804" s="13" t="s">
        <v>64</v>
      </c>
      <c r="AY804" s="216" t="s">
        <v>263</v>
      </c>
    </row>
    <row r="805" spans="1:65" s="15" customFormat="1">
      <c r="B805" s="228"/>
      <c r="C805" s="229"/>
      <c r="D805" s="207" t="s">
        <v>272</v>
      </c>
      <c r="E805" s="230" t="s">
        <v>1</v>
      </c>
      <c r="F805" s="231" t="s">
        <v>280</v>
      </c>
      <c r="G805" s="229"/>
      <c r="H805" s="232">
        <v>4845.2000000000007</v>
      </c>
      <c r="I805" s="233"/>
      <c r="J805" s="229"/>
      <c r="K805" s="229"/>
      <c r="L805" s="234"/>
      <c r="M805" s="235"/>
      <c r="N805" s="236"/>
      <c r="O805" s="236"/>
      <c r="P805" s="236"/>
      <c r="Q805" s="236"/>
      <c r="R805" s="236"/>
      <c r="S805" s="236"/>
      <c r="T805" s="237"/>
      <c r="AT805" s="238" t="s">
        <v>272</v>
      </c>
      <c r="AU805" s="238" t="s">
        <v>73</v>
      </c>
      <c r="AV805" s="15" t="s">
        <v>270</v>
      </c>
      <c r="AW805" s="15" t="s">
        <v>30</v>
      </c>
      <c r="AX805" s="15" t="s">
        <v>71</v>
      </c>
      <c r="AY805" s="238" t="s">
        <v>263</v>
      </c>
    </row>
    <row r="806" spans="1:65" s="2" customFormat="1" ht="33" customHeight="1">
      <c r="A806" s="35"/>
      <c r="B806" s="36"/>
      <c r="C806" s="191" t="s">
        <v>1176</v>
      </c>
      <c r="D806" s="191" t="s">
        <v>266</v>
      </c>
      <c r="E806" s="192" t="s">
        <v>1177</v>
      </c>
      <c r="F806" s="193" t="s">
        <v>1178</v>
      </c>
      <c r="G806" s="194" t="s">
        <v>307</v>
      </c>
      <c r="H806" s="195">
        <v>16.817</v>
      </c>
      <c r="I806" s="196"/>
      <c r="J806" s="197">
        <f>ROUND(I806*H806,2)</f>
        <v>0</v>
      </c>
      <c r="K806" s="198"/>
      <c r="L806" s="40"/>
      <c r="M806" s="199" t="s">
        <v>1</v>
      </c>
      <c r="N806" s="200" t="s">
        <v>38</v>
      </c>
      <c r="O806" s="72"/>
      <c r="P806" s="201">
        <f>O806*H806</f>
        <v>0</v>
      </c>
      <c r="Q806" s="201">
        <v>0</v>
      </c>
      <c r="R806" s="201">
        <f>Q806*H806</f>
        <v>0</v>
      </c>
      <c r="S806" s="201">
        <v>0</v>
      </c>
      <c r="T806" s="202">
        <f>S806*H806</f>
        <v>0</v>
      </c>
      <c r="U806" s="35"/>
      <c r="V806" s="35"/>
      <c r="W806" s="35"/>
      <c r="X806" s="35"/>
      <c r="Y806" s="35"/>
      <c r="Z806" s="35"/>
      <c r="AA806" s="35"/>
      <c r="AB806" s="35"/>
      <c r="AC806" s="35"/>
      <c r="AD806" s="35"/>
      <c r="AE806" s="35"/>
      <c r="AR806" s="203" t="s">
        <v>416</v>
      </c>
      <c r="AT806" s="203" t="s">
        <v>266</v>
      </c>
      <c r="AU806" s="203" t="s">
        <v>73</v>
      </c>
      <c r="AY806" s="18" t="s">
        <v>263</v>
      </c>
      <c r="BE806" s="204">
        <f>IF(N806="základní",J806,0)</f>
        <v>0</v>
      </c>
      <c r="BF806" s="204">
        <f>IF(N806="snížená",J806,0)</f>
        <v>0</v>
      </c>
      <c r="BG806" s="204">
        <f>IF(N806="zákl. přenesená",J806,0)</f>
        <v>0</v>
      </c>
      <c r="BH806" s="204">
        <f>IF(N806="sníž. přenesená",J806,0)</f>
        <v>0</v>
      </c>
      <c r="BI806" s="204">
        <f>IF(N806="nulová",J806,0)</f>
        <v>0</v>
      </c>
      <c r="BJ806" s="18" t="s">
        <v>71</v>
      </c>
      <c r="BK806" s="204">
        <f>ROUND(I806*H806,2)</f>
        <v>0</v>
      </c>
      <c r="BL806" s="18" t="s">
        <v>416</v>
      </c>
      <c r="BM806" s="203" t="s">
        <v>1179</v>
      </c>
    </row>
    <row r="807" spans="1:65" s="12" customFormat="1" ht="22.9" customHeight="1">
      <c r="B807" s="175"/>
      <c r="C807" s="176"/>
      <c r="D807" s="177" t="s">
        <v>63</v>
      </c>
      <c r="E807" s="189" t="s">
        <v>1180</v>
      </c>
      <c r="F807" s="189" t="s">
        <v>1181</v>
      </c>
      <c r="G807" s="176"/>
      <c r="H807" s="176"/>
      <c r="I807" s="179"/>
      <c r="J807" s="190">
        <f>BK807</f>
        <v>0</v>
      </c>
      <c r="K807" s="176"/>
      <c r="L807" s="181"/>
      <c r="M807" s="182"/>
      <c r="N807" s="183"/>
      <c r="O807" s="183"/>
      <c r="P807" s="184">
        <f>SUM(P808:P885)</f>
        <v>0</v>
      </c>
      <c r="Q807" s="183"/>
      <c r="R807" s="184">
        <f>SUM(R808:R885)</f>
        <v>0</v>
      </c>
      <c r="S807" s="183"/>
      <c r="T807" s="185">
        <f>SUM(T808:T885)</f>
        <v>0</v>
      </c>
      <c r="AR807" s="186" t="s">
        <v>73</v>
      </c>
      <c r="AT807" s="187" t="s">
        <v>63</v>
      </c>
      <c r="AU807" s="187" t="s">
        <v>71</v>
      </c>
      <c r="AY807" s="186" t="s">
        <v>263</v>
      </c>
      <c r="BK807" s="188">
        <f>SUM(BK808:BK885)</f>
        <v>0</v>
      </c>
    </row>
    <row r="808" spans="1:65" s="2" customFormat="1" ht="24.2" customHeight="1">
      <c r="A808" s="35"/>
      <c r="B808" s="36"/>
      <c r="C808" s="191" t="s">
        <v>839</v>
      </c>
      <c r="D808" s="191" t="s">
        <v>266</v>
      </c>
      <c r="E808" s="192" t="s">
        <v>1182</v>
      </c>
      <c r="F808" s="193" t="s">
        <v>1183</v>
      </c>
      <c r="G808" s="194" t="s">
        <v>269</v>
      </c>
      <c r="H808" s="195">
        <v>386.14</v>
      </c>
      <c r="I808" s="196"/>
      <c r="J808" s="197">
        <f>ROUND(I808*H808,2)</f>
        <v>0</v>
      </c>
      <c r="K808" s="198"/>
      <c r="L808" s="40"/>
      <c r="M808" s="199" t="s">
        <v>1</v>
      </c>
      <c r="N808" s="200" t="s">
        <v>38</v>
      </c>
      <c r="O808" s="72"/>
      <c r="P808" s="201">
        <f>O808*H808</f>
        <v>0</v>
      </c>
      <c r="Q808" s="201">
        <v>0</v>
      </c>
      <c r="R808" s="201">
        <f>Q808*H808</f>
        <v>0</v>
      </c>
      <c r="S808" s="201">
        <v>0</v>
      </c>
      <c r="T808" s="202">
        <f>S808*H808</f>
        <v>0</v>
      </c>
      <c r="U808" s="35"/>
      <c r="V808" s="35"/>
      <c r="W808" s="35"/>
      <c r="X808" s="35"/>
      <c r="Y808" s="35"/>
      <c r="Z808" s="35"/>
      <c r="AA808" s="35"/>
      <c r="AB808" s="35"/>
      <c r="AC808" s="35"/>
      <c r="AD808" s="35"/>
      <c r="AE808" s="35"/>
      <c r="AR808" s="203" t="s">
        <v>416</v>
      </c>
      <c r="AT808" s="203" t="s">
        <v>266</v>
      </c>
      <c r="AU808" s="203" t="s">
        <v>73</v>
      </c>
      <c r="AY808" s="18" t="s">
        <v>263</v>
      </c>
      <c r="BE808" s="204">
        <f>IF(N808="základní",J808,0)</f>
        <v>0</v>
      </c>
      <c r="BF808" s="204">
        <f>IF(N808="snížená",J808,0)</f>
        <v>0</v>
      </c>
      <c r="BG808" s="204">
        <f>IF(N808="zákl. přenesená",J808,0)</f>
        <v>0</v>
      </c>
      <c r="BH808" s="204">
        <f>IF(N808="sníž. přenesená",J808,0)</f>
        <v>0</v>
      </c>
      <c r="BI808" s="204">
        <f>IF(N808="nulová",J808,0)</f>
        <v>0</v>
      </c>
      <c r="BJ808" s="18" t="s">
        <v>71</v>
      </c>
      <c r="BK808" s="204">
        <f>ROUND(I808*H808,2)</f>
        <v>0</v>
      </c>
      <c r="BL808" s="18" t="s">
        <v>416</v>
      </c>
      <c r="BM808" s="203" t="s">
        <v>1184</v>
      </c>
    </row>
    <row r="809" spans="1:65" s="16" customFormat="1">
      <c r="B809" s="248"/>
      <c r="C809" s="249"/>
      <c r="D809" s="207" t="s">
        <v>272</v>
      </c>
      <c r="E809" s="250" t="s">
        <v>1</v>
      </c>
      <c r="F809" s="251" t="s">
        <v>1185</v>
      </c>
      <c r="G809" s="249"/>
      <c r="H809" s="250" t="s">
        <v>1</v>
      </c>
      <c r="I809" s="252"/>
      <c r="J809" s="249"/>
      <c r="K809" s="249"/>
      <c r="L809" s="253"/>
      <c r="M809" s="254"/>
      <c r="N809" s="255"/>
      <c r="O809" s="255"/>
      <c r="P809" s="255"/>
      <c r="Q809" s="255"/>
      <c r="R809" s="255"/>
      <c r="S809" s="255"/>
      <c r="T809" s="256"/>
      <c r="AT809" s="257" t="s">
        <v>272</v>
      </c>
      <c r="AU809" s="257" t="s">
        <v>73</v>
      </c>
      <c r="AV809" s="16" t="s">
        <v>71</v>
      </c>
      <c r="AW809" s="16" t="s">
        <v>30</v>
      </c>
      <c r="AX809" s="16" t="s">
        <v>64</v>
      </c>
      <c r="AY809" s="257" t="s">
        <v>263</v>
      </c>
    </row>
    <row r="810" spans="1:65" s="13" customFormat="1">
      <c r="B810" s="205"/>
      <c r="C810" s="206"/>
      <c r="D810" s="207" t="s">
        <v>272</v>
      </c>
      <c r="E810" s="208" t="s">
        <v>1</v>
      </c>
      <c r="F810" s="209" t="s">
        <v>1186</v>
      </c>
      <c r="G810" s="206"/>
      <c r="H810" s="210">
        <v>219.31</v>
      </c>
      <c r="I810" s="211"/>
      <c r="J810" s="206"/>
      <c r="K810" s="206"/>
      <c r="L810" s="212"/>
      <c r="M810" s="213"/>
      <c r="N810" s="214"/>
      <c r="O810" s="214"/>
      <c r="P810" s="214"/>
      <c r="Q810" s="214"/>
      <c r="R810" s="214"/>
      <c r="S810" s="214"/>
      <c r="T810" s="215"/>
      <c r="AT810" s="216" t="s">
        <v>272</v>
      </c>
      <c r="AU810" s="216" t="s">
        <v>73</v>
      </c>
      <c r="AV810" s="13" t="s">
        <v>73</v>
      </c>
      <c r="AW810" s="13" t="s">
        <v>30</v>
      </c>
      <c r="AX810" s="13" t="s">
        <v>64</v>
      </c>
      <c r="AY810" s="216" t="s">
        <v>263</v>
      </c>
    </row>
    <row r="811" spans="1:65" s="16" customFormat="1">
      <c r="B811" s="248"/>
      <c r="C811" s="249"/>
      <c r="D811" s="207" t="s">
        <v>272</v>
      </c>
      <c r="E811" s="250" t="s">
        <v>1</v>
      </c>
      <c r="F811" s="251" t="s">
        <v>843</v>
      </c>
      <c r="G811" s="249"/>
      <c r="H811" s="250" t="s">
        <v>1</v>
      </c>
      <c r="I811" s="252"/>
      <c r="J811" s="249"/>
      <c r="K811" s="249"/>
      <c r="L811" s="253"/>
      <c r="M811" s="254"/>
      <c r="N811" s="255"/>
      <c r="O811" s="255"/>
      <c r="P811" s="255"/>
      <c r="Q811" s="255"/>
      <c r="R811" s="255"/>
      <c r="S811" s="255"/>
      <c r="T811" s="256"/>
      <c r="AT811" s="257" t="s">
        <v>272</v>
      </c>
      <c r="AU811" s="257" t="s">
        <v>73</v>
      </c>
      <c r="AV811" s="16" t="s">
        <v>71</v>
      </c>
      <c r="AW811" s="16" t="s">
        <v>30</v>
      </c>
      <c r="AX811" s="16" t="s">
        <v>64</v>
      </c>
      <c r="AY811" s="257" t="s">
        <v>263</v>
      </c>
    </row>
    <row r="812" spans="1:65" s="13" customFormat="1">
      <c r="B812" s="205"/>
      <c r="C812" s="206"/>
      <c r="D812" s="207" t="s">
        <v>272</v>
      </c>
      <c r="E812" s="208" t="s">
        <v>1</v>
      </c>
      <c r="F812" s="209" t="s">
        <v>1093</v>
      </c>
      <c r="G812" s="206"/>
      <c r="H812" s="210">
        <v>166.83</v>
      </c>
      <c r="I812" s="211"/>
      <c r="J812" s="206"/>
      <c r="K812" s="206"/>
      <c r="L812" s="212"/>
      <c r="M812" s="213"/>
      <c r="N812" s="214"/>
      <c r="O812" s="214"/>
      <c r="P812" s="214"/>
      <c r="Q812" s="214"/>
      <c r="R812" s="214"/>
      <c r="S812" s="214"/>
      <c r="T812" s="215"/>
      <c r="AT812" s="216" t="s">
        <v>272</v>
      </c>
      <c r="AU812" s="216" t="s">
        <v>73</v>
      </c>
      <c r="AV812" s="13" t="s">
        <v>73</v>
      </c>
      <c r="AW812" s="13" t="s">
        <v>30</v>
      </c>
      <c r="AX812" s="13" t="s">
        <v>64</v>
      </c>
      <c r="AY812" s="216" t="s">
        <v>263</v>
      </c>
    </row>
    <row r="813" spans="1:65" s="15" customFormat="1">
      <c r="B813" s="228"/>
      <c r="C813" s="229"/>
      <c r="D813" s="207" t="s">
        <v>272</v>
      </c>
      <c r="E813" s="230" t="s">
        <v>1</v>
      </c>
      <c r="F813" s="231" t="s">
        <v>280</v>
      </c>
      <c r="G813" s="229"/>
      <c r="H813" s="232">
        <v>386.14</v>
      </c>
      <c r="I813" s="233"/>
      <c r="J813" s="229"/>
      <c r="K813" s="229"/>
      <c r="L813" s="234"/>
      <c r="M813" s="235"/>
      <c r="N813" s="236"/>
      <c r="O813" s="236"/>
      <c r="P813" s="236"/>
      <c r="Q813" s="236"/>
      <c r="R813" s="236"/>
      <c r="S813" s="236"/>
      <c r="T813" s="237"/>
      <c r="AT813" s="238" t="s">
        <v>272</v>
      </c>
      <c r="AU813" s="238" t="s">
        <v>73</v>
      </c>
      <c r="AV813" s="15" t="s">
        <v>270</v>
      </c>
      <c r="AW813" s="15" t="s">
        <v>30</v>
      </c>
      <c r="AX813" s="15" t="s">
        <v>71</v>
      </c>
      <c r="AY813" s="238" t="s">
        <v>263</v>
      </c>
    </row>
    <row r="814" spans="1:65" s="2" customFormat="1" ht="16.5" customHeight="1">
      <c r="A814" s="35"/>
      <c r="B814" s="36"/>
      <c r="C814" s="261" t="s">
        <v>1187</v>
      </c>
      <c r="D814" s="261" t="s">
        <v>401</v>
      </c>
      <c r="E814" s="262" t="s">
        <v>1143</v>
      </c>
      <c r="F814" s="263" t="s">
        <v>1144</v>
      </c>
      <c r="G814" s="264" t="s">
        <v>307</v>
      </c>
      <c r="H814" s="265">
        <v>0.124</v>
      </c>
      <c r="I814" s="266"/>
      <c r="J814" s="267">
        <f>ROUND(I814*H814,2)</f>
        <v>0</v>
      </c>
      <c r="K814" s="268"/>
      <c r="L814" s="269"/>
      <c r="M814" s="270" t="s">
        <v>1</v>
      </c>
      <c r="N814" s="271" t="s">
        <v>38</v>
      </c>
      <c r="O814" s="72"/>
      <c r="P814" s="201">
        <f>O814*H814</f>
        <v>0</v>
      </c>
      <c r="Q814" s="201">
        <v>0</v>
      </c>
      <c r="R814" s="201">
        <f>Q814*H814</f>
        <v>0</v>
      </c>
      <c r="S814" s="201">
        <v>0</v>
      </c>
      <c r="T814" s="202">
        <f>S814*H814</f>
        <v>0</v>
      </c>
      <c r="U814" s="35"/>
      <c r="V814" s="35"/>
      <c r="W814" s="35"/>
      <c r="X814" s="35"/>
      <c r="Y814" s="35"/>
      <c r="Z814" s="35"/>
      <c r="AA814" s="35"/>
      <c r="AB814" s="35"/>
      <c r="AC814" s="35"/>
      <c r="AD814" s="35"/>
      <c r="AE814" s="35"/>
      <c r="AR814" s="203" t="s">
        <v>542</v>
      </c>
      <c r="AT814" s="203" t="s">
        <v>401</v>
      </c>
      <c r="AU814" s="203" t="s">
        <v>73</v>
      </c>
      <c r="AY814" s="18" t="s">
        <v>263</v>
      </c>
      <c r="BE814" s="204">
        <f>IF(N814="základní",J814,0)</f>
        <v>0</v>
      </c>
      <c r="BF814" s="204">
        <f>IF(N814="snížená",J814,0)</f>
        <v>0</v>
      </c>
      <c r="BG814" s="204">
        <f>IF(N814="zákl. přenesená",J814,0)</f>
        <v>0</v>
      </c>
      <c r="BH814" s="204">
        <f>IF(N814="sníž. přenesená",J814,0)</f>
        <v>0</v>
      </c>
      <c r="BI814" s="204">
        <f>IF(N814="nulová",J814,0)</f>
        <v>0</v>
      </c>
      <c r="BJ814" s="18" t="s">
        <v>71</v>
      </c>
      <c r="BK814" s="204">
        <f>ROUND(I814*H814,2)</f>
        <v>0</v>
      </c>
      <c r="BL814" s="18" t="s">
        <v>416</v>
      </c>
      <c r="BM814" s="203" t="s">
        <v>1188</v>
      </c>
    </row>
    <row r="815" spans="1:65" s="13" customFormat="1">
      <c r="B815" s="205"/>
      <c r="C815" s="206"/>
      <c r="D815" s="207" t="s">
        <v>272</v>
      </c>
      <c r="E815" s="208" t="s">
        <v>1</v>
      </c>
      <c r="F815" s="209" t="s">
        <v>1189</v>
      </c>
      <c r="G815" s="206"/>
      <c r="H815" s="210">
        <v>0.124</v>
      </c>
      <c r="I815" s="211"/>
      <c r="J815" s="206"/>
      <c r="K815" s="206"/>
      <c r="L815" s="212"/>
      <c r="M815" s="213"/>
      <c r="N815" s="214"/>
      <c r="O815" s="214"/>
      <c r="P815" s="214"/>
      <c r="Q815" s="214"/>
      <c r="R815" s="214"/>
      <c r="S815" s="214"/>
      <c r="T815" s="215"/>
      <c r="AT815" s="216" t="s">
        <v>272</v>
      </c>
      <c r="AU815" s="216" t="s">
        <v>73</v>
      </c>
      <c r="AV815" s="13" t="s">
        <v>73</v>
      </c>
      <c r="AW815" s="13" t="s">
        <v>30</v>
      </c>
      <c r="AX815" s="13" t="s">
        <v>64</v>
      </c>
      <c r="AY815" s="216" t="s">
        <v>263</v>
      </c>
    </row>
    <row r="816" spans="1:65" s="15" customFormat="1">
      <c r="B816" s="228"/>
      <c r="C816" s="229"/>
      <c r="D816" s="207" t="s">
        <v>272</v>
      </c>
      <c r="E816" s="230" t="s">
        <v>1</v>
      </c>
      <c r="F816" s="231" t="s">
        <v>280</v>
      </c>
      <c r="G816" s="229"/>
      <c r="H816" s="232">
        <v>0.124</v>
      </c>
      <c r="I816" s="233"/>
      <c r="J816" s="229"/>
      <c r="K816" s="229"/>
      <c r="L816" s="234"/>
      <c r="M816" s="235"/>
      <c r="N816" s="236"/>
      <c r="O816" s="236"/>
      <c r="P816" s="236"/>
      <c r="Q816" s="236"/>
      <c r="R816" s="236"/>
      <c r="S816" s="236"/>
      <c r="T816" s="237"/>
      <c r="AT816" s="238" t="s">
        <v>272</v>
      </c>
      <c r="AU816" s="238" t="s">
        <v>73</v>
      </c>
      <c r="AV816" s="15" t="s">
        <v>270</v>
      </c>
      <c r="AW816" s="15" t="s">
        <v>30</v>
      </c>
      <c r="AX816" s="15" t="s">
        <v>71</v>
      </c>
      <c r="AY816" s="238" t="s">
        <v>263</v>
      </c>
    </row>
    <row r="817" spans="1:65" s="2" customFormat="1" ht="24.2" customHeight="1">
      <c r="A817" s="35"/>
      <c r="B817" s="36"/>
      <c r="C817" s="191" t="s">
        <v>842</v>
      </c>
      <c r="D817" s="191" t="s">
        <v>266</v>
      </c>
      <c r="E817" s="192" t="s">
        <v>1190</v>
      </c>
      <c r="F817" s="193" t="s">
        <v>1191</v>
      </c>
      <c r="G817" s="194" t="s">
        <v>269</v>
      </c>
      <c r="H817" s="195">
        <v>1237.53</v>
      </c>
      <c r="I817" s="196"/>
      <c r="J817" s="197">
        <f>ROUND(I817*H817,2)</f>
        <v>0</v>
      </c>
      <c r="K817" s="198"/>
      <c r="L817" s="40"/>
      <c r="M817" s="199" t="s">
        <v>1</v>
      </c>
      <c r="N817" s="200" t="s">
        <v>38</v>
      </c>
      <c r="O817" s="72"/>
      <c r="P817" s="201">
        <f>O817*H817</f>
        <v>0</v>
      </c>
      <c r="Q817" s="201">
        <v>0</v>
      </c>
      <c r="R817" s="201">
        <f>Q817*H817</f>
        <v>0</v>
      </c>
      <c r="S817" s="201">
        <v>0</v>
      </c>
      <c r="T817" s="202">
        <f>S817*H817</f>
        <v>0</v>
      </c>
      <c r="U817" s="35"/>
      <c r="V817" s="35"/>
      <c r="W817" s="35"/>
      <c r="X817" s="35"/>
      <c r="Y817" s="35"/>
      <c r="Z817" s="35"/>
      <c r="AA817" s="35"/>
      <c r="AB817" s="35"/>
      <c r="AC817" s="35"/>
      <c r="AD817" s="35"/>
      <c r="AE817" s="35"/>
      <c r="AR817" s="203" t="s">
        <v>416</v>
      </c>
      <c r="AT817" s="203" t="s">
        <v>266</v>
      </c>
      <c r="AU817" s="203" t="s">
        <v>73</v>
      </c>
      <c r="AY817" s="18" t="s">
        <v>263</v>
      </c>
      <c r="BE817" s="204">
        <f>IF(N817="základní",J817,0)</f>
        <v>0</v>
      </c>
      <c r="BF817" s="204">
        <f>IF(N817="snížená",J817,0)</f>
        <v>0</v>
      </c>
      <c r="BG817" s="204">
        <f>IF(N817="zákl. přenesená",J817,0)</f>
        <v>0</v>
      </c>
      <c r="BH817" s="204">
        <f>IF(N817="sníž. přenesená",J817,0)</f>
        <v>0</v>
      </c>
      <c r="BI817" s="204">
        <f>IF(N817="nulová",J817,0)</f>
        <v>0</v>
      </c>
      <c r="BJ817" s="18" t="s">
        <v>71</v>
      </c>
      <c r="BK817" s="204">
        <f>ROUND(I817*H817,2)</f>
        <v>0</v>
      </c>
      <c r="BL817" s="18" t="s">
        <v>416</v>
      </c>
      <c r="BM817" s="203" t="s">
        <v>1192</v>
      </c>
    </row>
    <row r="818" spans="1:65" s="16" customFormat="1">
      <c r="B818" s="248"/>
      <c r="C818" s="249"/>
      <c r="D818" s="207" t="s">
        <v>272</v>
      </c>
      <c r="E818" s="250" t="s">
        <v>1</v>
      </c>
      <c r="F818" s="251" t="s">
        <v>1193</v>
      </c>
      <c r="G818" s="249"/>
      <c r="H818" s="250" t="s">
        <v>1</v>
      </c>
      <c r="I818" s="252"/>
      <c r="J818" s="249"/>
      <c r="K818" s="249"/>
      <c r="L818" s="253"/>
      <c r="M818" s="254"/>
      <c r="N818" s="255"/>
      <c r="O818" s="255"/>
      <c r="P818" s="255"/>
      <c r="Q818" s="255"/>
      <c r="R818" s="255"/>
      <c r="S818" s="255"/>
      <c r="T818" s="256"/>
      <c r="AT818" s="257" t="s">
        <v>272</v>
      </c>
      <c r="AU818" s="257" t="s">
        <v>73</v>
      </c>
      <c r="AV818" s="16" t="s">
        <v>71</v>
      </c>
      <c r="AW818" s="16" t="s">
        <v>30</v>
      </c>
      <c r="AX818" s="16" t="s">
        <v>64</v>
      </c>
      <c r="AY818" s="257" t="s">
        <v>263</v>
      </c>
    </row>
    <row r="819" spans="1:65" s="13" customFormat="1">
      <c r="B819" s="205"/>
      <c r="C819" s="206"/>
      <c r="D819" s="207" t="s">
        <v>272</v>
      </c>
      <c r="E819" s="208" t="s">
        <v>1</v>
      </c>
      <c r="F819" s="209" t="s">
        <v>1014</v>
      </c>
      <c r="G819" s="206"/>
      <c r="H819" s="210">
        <v>1522.5</v>
      </c>
      <c r="I819" s="211"/>
      <c r="J819" s="206"/>
      <c r="K819" s="206"/>
      <c r="L819" s="212"/>
      <c r="M819" s="213"/>
      <c r="N819" s="214"/>
      <c r="O819" s="214"/>
      <c r="P819" s="214"/>
      <c r="Q819" s="214"/>
      <c r="R819" s="214"/>
      <c r="S819" s="214"/>
      <c r="T819" s="215"/>
      <c r="AT819" s="216" t="s">
        <v>272</v>
      </c>
      <c r="AU819" s="216" t="s">
        <v>73</v>
      </c>
      <c r="AV819" s="13" t="s">
        <v>73</v>
      </c>
      <c r="AW819" s="13" t="s">
        <v>30</v>
      </c>
      <c r="AX819" s="13" t="s">
        <v>64</v>
      </c>
      <c r="AY819" s="216" t="s">
        <v>263</v>
      </c>
    </row>
    <row r="820" spans="1:65" s="16" customFormat="1">
      <c r="B820" s="248"/>
      <c r="C820" s="249"/>
      <c r="D820" s="207" t="s">
        <v>272</v>
      </c>
      <c r="E820" s="250" t="s">
        <v>1</v>
      </c>
      <c r="F820" s="251" t="s">
        <v>1194</v>
      </c>
      <c r="G820" s="249"/>
      <c r="H820" s="250" t="s">
        <v>1</v>
      </c>
      <c r="I820" s="252"/>
      <c r="J820" s="249"/>
      <c r="K820" s="249"/>
      <c r="L820" s="253"/>
      <c r="M820" s="254"/>
      <c r="N820" s="255"/>
      <c r="O820" s="255"/>
      <c r="P820" s="255"/>
      <c r="Q820" s="255"/>
      <c r="R820" s="255"/>
      <c r="S820" s="255"/>
      <c r="T820" s="256"/>
      <c r="AT820" s="257" t="s">
        <v>272</v>
      </c>
      <c r="AU820" s="257" t="s">
        <v>73</v>
      </c>
      <c r="AV820" s="16" t="s">
        <v>71</v>
      </c>
      <c r="AW820" s="16" t="s">
        <v>30</v>
      </c>
      <c r="AX820" s="16" t="s">
        <v>64</v>
      </c>
      <c r="AY820" s="257" t="s">
        <v>263</v>
      </c>
    </row>
    <row r="821" spans="1:65" s="13" customFormat="1">
      <c r="B821" s="205"/>
      <c r="C821" s="206"/>
      <c r="D821" s="207" t="s">
        <v>272</v>
      </c>
      <c r="E821" s="208" t="s">
        <v>1</v>
      </c>
      <c r="F821" s="209" t="s">
        <v>1195</v>
      </c>
      <c r="G821" s="206"/>
      <c r="H821" s="210">
        <v>-284.97000000000003</v>
      </c>
      <c r="I821" s="211"/>
      <c r="J821" s="206"/>
      <c r="K821" s="206"/>
      <c r="L821" s="212"/>
      <c r="M821" s="213"/>
      <c r="N821" s="214"/>
      <c r="O821" s="214"/>
      <c r="P821" s="214"/>
      <c r="Q821" s="214"/>
      <c r="R821" s="214"/>
      <c r="S821" s="214"/>
      <c r="T821" s="215"/>
      <c r="AT821" s="216" t="s">
        <v>272</v>
      </c>
      <c r="AU821" s="216" t="s">
        <v>73</v>
      </c>
      <c r="AV821" s="13" t="s">
        <v>73</v>
      </c>
      <c r="AW821" s="13" t="s">
        <v>30</v>
      </c>
      <c r="AX821" s="13" t="s">
        <v>64</v>
      </c>
      <c r="AY821" s="216" t="s">
        <v>263</v>
      </c>
    </row>
    <row r="822" spans="1:65" s="15" customFormat="1">
      <c r="B822" s="228"/>
      <c r="C822" s="229"/>
      <c r="D822" s="207" t="s">
        <v>272</v>
      </c>
      <c r="E822" s="230" t="s">
        <v>1</v>
      </c>
      <c r="F822" s="231" t="s">
        <v>280</v>
      </c>
      <c r="G822" s="229"/>
      <c r="H822" s="232">
        <v>1237.53</v>
      </c>
      <c r="I822" s="233"/>
      <c r="J822" s="229"/>
      <c r="K822" s="229"/>
      <c r="L822" s="234"/>
      <c r="M822" s="235"/>
      <c r="N822" s="236"/>
      <c r="O822" s="236"/>
      <c r="P822" s="236"/>
      <c r="Q822" s="236"/>
      <c r="R822" s="236"/>
      <c r="S822" s="236"/>
      <c r="T822" s="237"/>
      <c r="AT822" s="238" t="s">
        <v>272</v>
      </c>
      <c r="AU822" s="238" t="s">
        <v>73</v>
      </c>
      <c r="AV822" s="15" t="s">
        <v>270</v>
      </c>
      <c r="AW822" s="15" t="s">
        <v>30</v>
      </c>
      <c r="AX822" s="15" t="s">
        <v>71</v>
      </c>
      <c r="AY822" s="238" t="s">
        <v>263</v>
      </c>
    </row>
    <row r="823" spans="1:65" s="2" customFormat="1" ht="49.15" customHeight="1">
      <c r="A823" s="35"/>
      <c r="B823" s="36"/>
      <c r="C823" s="261" t="s">
        <v>1196</v>
      </c>
      <c r="D823" s="261" t="s">
        <v>401</v>
      </c>
      <c r="E823" s="262" t="s">
        <v>1197</v>
      </c>
      <c r="F823" s="263" t="s">
        <v>1198</v>
      </c>
      <c r="G823" s="264" t="s">
        <v>269</v>
      </c>
      <c r="H823" s="265">
        <v>1442.3409999999999</v>
      </c>
      <c r="I823" s="266"/>
      <c r="J823" s="267">
        <f>ROUND(I823*H823,2)</f>
        <v>0</v>
      </c>
      <c r="K823" s="268"/>
      <c r="L823" s="269"/>
      <c r="M823" s="270" t="s">
        <v>1</v>
      </c>
      <c r="N823" s="271" t="s">
        <v>38</v>
      </c>
      <c r="O823" s="72"/>
      <c r="P823" s="201">
        <f>O823*H823</f>
        <v>0</v>
      </c>
      <c r="Q823" s="201">
        <v>0</v>
      </c>
      <c r="R823" s="201">
        <f>Q823*H823</f>
        <v>0</v>
      </c>
      <c r="S823" s="201">
        <v>0</v>
      </c>
      <c r="T823" s="202">
        <f>S823*H823</f>
        <v>0</v>
      </c>
      <c r="U823" s="35"/>
      <c r="V823" s="35"/>
      <c r="W823" s="35"/>
      <c r="X823" s="35"/>
      <c r="Y823" s="35"/>
      <c r="Z823" s="35"/>
      <c r="AA823" s="35"/>
      <c r="AB823" s="35"/>
      <c r="AC823" s="35"/>
      <c r="AD823" s="35"/>
      <c r="AE823" s="35"/>
      <c r="AR823" s="203" t="s">
        <v>542</v>
      </c>
      <c r="AT823" s="203" t="s">
        <v>401</v>
      </c>
      <c r="AU823" s="203" t="s">
        <v>73</v>
      </c>
      <c r="AY823" s="18" t="s">
        <v>263</v>
      </c>
      <c r="BE823" s="204">
        <f>IF(N823="základní",J823,0)</f>
        <v>0</v>
      </c>
      <c r="BF823" s="204">
        <f>IF(N823="snížená",J823,0)</f>
        <v>0</v>
      </c>
      <c r="BG823" s="204">
        <f>IF(N823="zákl. přenesená",J823,0)</f>
        <v>0</v>
      </c>
      <c r="BH823" s="204">
        <f>IF(N823="sníž. přenesená",J823,0)</f>
        <v>0</v>
      </c>
      <c r="BI823" s="204">
        <f>IF(N823="nulová",J823,0)</f>
        <v>0</v>
      </c>
      <c r="BJ823" s="18" t="s">
        <v>71</v>
      </c>
      <c r="BK823" s="204">
        <f>ROUND(I823*H823,2)</f>
        <v>0</v>
      </c>
      <c r="BL823" s="18" t="s">
        <v>416</v>
      </c>
      <c r="BM823" s="203" t="s">
        <v>1199</v>
      </c>
    </row>
    <row r="824" spans="1:65" s="13" customFormat="1">
      <c r="B824" s="205"/>
      <c r="C824" s="206"/>
      <c r="D824" s="207" t="s">
        <v>272</v>
      </c>
      <c r="E824" s="208" t="s">
        <v>1</v>
      </c>
      <c r="F824" s="209" t="s">
        <v>1200</v>
      </c>
      <c r="G824" s="206"/>
      <c r="H824" s="210">
        <v>1442.3409999999999</v>
      </c>
      <c r="I824" s="211"/>
      <c r="J824" s="206"/>
      <c r="K824" s="206"/>
      <c r="L824" s="212"/>
      <c r="M824" s="213"/>
      <c r="N824" s="214"/>
      <c r="O824" s="214"/>
      <c r="P824" s="214"/>
      <c r="Q824" s="214"/>
      <c r="R824" s="214"/>
      <c r="S824" s="214"/>
      <c r="T824" s="215"/>
      <c r="AT824" s="216" t="s">
        <v>272</v>
      </c>
      <c r="AU824" s="216" t="s">
        <v>73</v>
      </c>
      <c r="AV824" s="13" t="s">
        <v>73</v>
      </c>
      <c r="AW824" s="13" t="s">
        <v>30</v>
      </c>
      <c r="AX824" s="13" t="s">
        <v>64</v>
      </c>
      <c r="AY824" s="216" t="s">
        <v>263</v>
      </c>
    </row>
    <row r="825" spans="1:65" s="15" customFormat="1">
      <c r="B825" s="228"/>
      <c r="C825" s="229"/>
      <c r="D825" s="207" t="s">
        <v>272</v>
      </c>
      <c r="E825" s="230" t="s">
        <v>1</v>
      </c>
      <c r="F825" s="231" t="s">
        <v>280</v>
      </c>
      <c r="G825" s="229"/>
      <c r="H825" s="232">
        <v>1442.3409999999999</v>
      </c>
      <c r="I825" s="233"/>
      <c r="J825" s="229"/>
      <c r="K825" s="229"/>
      <c r="L825" s="234"/>
      <c r="M825" s="235"/>
      <c r="N825" s="236"/>
      <c r="O825" s="236"/>
      <c r="P825" s="236"/>
      <c r="Q825" s="236"/>
      <c r="R825" s="236"/>
      <c r="S825" s="236"/>
      <c r="T825" s="237"/>
      <c r="AT825" s="238" t="s">
        <v>272</v>
      </c>
      <c r="AU825" s="238" t="s">
        <v>73</v>
      </c>
      <c r="AV825" s="15" t="s">
        <v>270</v>
      </c>
      <c r="AW825" s="15" t="s">
        <v>30</v>
      </c>
      <c r="AX825" s="15" t="s">
        <v>71</v>
      </c>
      <c r="AY825" s="238" t="s">
        <v>263</v>
      </c>
    </row>
    <row r="826" spans="1:65" s="2" customFormat="1" ht="24.2" customHeight="1">
      <c r="A826" s="35"/>
      <c r="B826" s="36"/>
      <c r="C826" s="191" t="s">
        <v>848</v>
      </c>
      <c r="D826" s="191" t="s">
        <v>266</v>
      </c>
      <c r="E826" s="192" t="s">
        <v>1190</v>
      </c>
      <c r="F826" s="193" t="s">
        <v>1191</v>
      </c>
      <c r="G826" s="194" t="s">
        <v>269</v>
      </c>
      <c r="H826" s="195">
        <v>386.14</v>
      </c>
      <c r="I826" s="196"/>
      <c r="J826" s="197">
        <f>ROUND(I826*H826,2)</f>
        <v>0</v>
      </c>
      <c r="K826" s="198"/>
      <c r="L826" s="40"/>
      <c r="M826" s="199" t="s">
        <v>1</v>
      </c>
      <c r="N826" s="200" t="s">
        <v>38</v>
      </c>
      <c r="O826" s="72"/>
      <c r="P826" s="201">
        <f>O826*H826</f>
        <v>0</v>
      </c>
      <c r="Q826" s="201">
        <v>0</v>
      </c>
      <c r="R826" s="201">
        <f>Q826*H826</f>
        <v>0</v>
      </c>
      <c r="S826" s="201">
        <v>0</v>
      </c>
      <c r="T826" s="202">
        <f>S826*H826</f>
        <v>0</v>
      </c>
      <c r="U826" s="35"/>
      <c r="V826" s="35"/>
      <c r="W826" s="35"/>
      <c r="X826" s="35"/>
      <c r="Y826" s="35"/>
      <c r="Z826" s="35"/>
      <c r="AA826" s="35"/>
      <c r="AB826" s="35"/>
      <c r="AC826" s="35"/>
      <c r="AD826" s="35"/>
      <c r="AE826" s="35"/>
      <c r="AR826" s="203" t="s">
        <v>416</v>
      </c>
      <c r="AT826" s="203" t="s">
        <v>266</v>
      </c>
      <c r="AU826" s="203" t="s">
        <v>73</v>
      </c>
      <c r="AY826" s="18" t="s">
        <v>263</v>
      </c>
      <c r="BE826" s="204">
        <f>IF(N826="základní",J826,0)</f>
        <v>0</v>
      </c>
      <c r="BF826" s="204">
        <f>IF(N826="snížená",J826,0)</f>
        <v>0</v>
      </c>
      <c r="BG826" s="204">
        <f>IF(N826="zákl. přenesená",J826,0)</f>
        <v>0</v>
      </c>
      <c r="BH826" s="204">
        <f>IF(N826="sníž. přenesená",J826,0)</f>
        <v>0</v>
      </c>
      <c r="BI826" s="204">
        <f>IF(N826="nulová",J826,0)</f>
        <v>0</v>
      </c>
      <c r="BJ826" s="18" t="s">
        <v>71</v>
      </c>
      <c r="BK826" s="204">
        <f>ROUND(I826*H826,2)</f>
        <v>0</v>
      </c>
      <c r="BL826" s="18" t="s">
        <v>416</v>
      </c>
      <c r="BM826" s="203" t="s">
        <v>1201</v>
      </c>
    </row>
    <row r="827" spans="1:65" s="16" customFormat="1">
      <c r="B827" s="248"/>
      <c r="C827" s="249"/>
      <c r="D827" s="207" t="s">
        <v>272</v>
      </c>
      <c r="E827" s="250" t="s">
        <v>1</v>
      </c>
      <c r="F827" s="251" t="s">
        <v>1185</v>
      </c>
      <c r="G827" s="249"/>
      <c r="H827" s="250" t="s">
        <v>1</v>
      </c>
      <c r="I827" s="252"/>
      <c r="J827" s="249"/>
      <c r="K827" s="249"/>
      <c r="L827" s="253"/>
      <c r="M827" s="254"/>
      <c r="N827" s="255"/>
      <c r="O827" s="255"/>
      <c r="P827" s="255"/>
      <c r="Q827" s="255"/>
      <c r="R827" s="255"/>
      <c r="S827" s="255"/>
      <c r="T827" s="256"/>
      <c r="AT827" s="257" t="s">
        <v>272</v>
      </c>
      <c r="AU827" s="257" t="s">
        <v>73</v>
      </c>
      <c r="AV827" s="16" t="s">
        <v>71</v>
      </c>
      <c r="AW827" s="16" t="s">
        <v>30</v>
      </c>
      <c r="AX827" s="16" t="s">
        <v>64</v>
      </c>
      <c r="AY827" s="257" t="s">
        <v>263</v>
      </c>
    </row>
    <row r="828" spans="1:65" s="13" customFormat="1">
      <c r="B828" s="205"/>
      <c r="C828" s="206"/>
      <c r="D828" s="207" t="s">
        <v>272</v>
      </c>
      <c r="E828" s="208" t="s">
        <v>1</v>
      </c>
      <c r="F828" s="209" t="s">
        <v>1186</v>
      </c>
      <c r="G828" s="206"/>
      <c r="H828" s="210">
        <v>219.31</v>
      </c>
      <c r="I828" s="211"/>
      <c r="J828" s="206"/>
      <c r="K828" s="206"/>
      <c r="L828" s="212"/>
      <c r="M828" s="213"/>
      <c r="N828" s="214"/>
      <c r="O828" s="214"/>
      <c r="P828" s="214"/>
      <c r="Q828" s="214"/>
      <c r="R828" s="214"/>
      <c r="S828" s="214"/>
      <c r="T828" s="215"/>
      <c r="AT828" s="216" t="s">
        <v>272</v>
      </c>
      <c r="AU828" s="216" t="s">
        <v>73</v>
      </c>
      <c r="AV828" s="13" t="s">
        <v>73</v>
      </c>
      <c r="AW828" s="13" t="s">
        <v>30</v>
      </c>
      <c r="AX828" s="13" t="s">
        <v>64</v>
      </c>
      <c r="AY828" s="216" t="s">
        <v>263</v>
      </c>
    </row>
    <row r="829" spans="1:65" s="16" customFormat="1">
      <c r="B829" s="248"/>
      <c r="C829" s="249"/>
      <c r="D829" s="207" t="s">
        <v>272</v>
      </c>
      <c r="E829" s="250" t="s">
        <v>1</v>
      </c>
      <c r="F829" s="251" t="s">
        <v>843</v>
      </c>
      <c r="G829" s="249"/>
      <c r="H829" s="250" t="s">
        <v>1</v>
      </c>
      <c r="I829" s="252"/>
      <c r="J829" s="249"/>
      <c r="K829" s="249"/>
      <c r="L829" s="253"/>
      <c r="M829" s="254"/>
      <c r="N829" s="255"/>
      <c r="O829" s="255"/>
      <c r="P829" s="255"/>
      <c r="Q829" s="255"/>
      <c r="R829" s="255"/>
      <c r="S829" s="255"/>
      <c r="T829" s="256"/>
      <c r="AT829" s="257" t="s">
        <v>272</v>
      </c>
      <c r="AU829" s="257" t="s">
        <v>73</v>
      </c>
      <c r="AV829" s="16" t="s">
        <v>71</v>
      </c>
      <c r="AW829" s="16" t="s">
        <v>30</v>
      </c>
      <c r="AX829" s="16" t="s">
        <v>64</v>
      </c>
      <c r="AY829" s="257" t="s">
        <v>263</v>
      </c>
    </row>
    <row r="830" spans="1:65" s="13" customFormat="1">
      <c r="B830" s="205"/>
      <c r="C830" s="206"/>
      <c r="D830" s="207" t="s">
        <v>272</v>
      </c>
      <c r="E830" s="208" t="s">
        <v>1</v>
      </c>
      <c r="F830" s="209" t="s">
        <v>1093</v>
      </c>
      <c r="G830" s="206"/>
      <c r="H830" s="210">
        <v>166.83</v>
      </c>
      <c r="I830" s="211"/>
      <c r="J830" s="206"/>
      <c r="K830" s="206"/>
      <c r="L830" s="212"/>
      <c r="M830" s="213"/>
      <c r="N830" s="214"/>
      <c r="O830" s="214"/>
      <c r="P830" s="214"/>
      <c r="Q830" s="214"/>
      <c r="R830" s="214"/>
      <c r="S830" s="214"/>
      <c r="T830" s="215"/>
      <c r="AT830" s="216" t="s">
        <v>272</v>
      </c>
      <c r="AU830" s="216" t="s">
        <v>73</v>
      </c>
      <c r="AV830" s="13" t="s">
        <v>73</v>
      </c>
      <c r="AW830" s="13" t="s">
        <v>30</v>
      </c>
      <c r="AX830" s="13" t="s">
        <v>64</v>
      </c>
      <c r="AY830" s="216" t="s">
        <v>263</v>
      </c>
    </row>
    <row r="831" spans="1:65" s="15" customFormat="1">
      <c r="B831" s="228"/>
      <c r="C831" s="229"/>
      <c r="D831" s="207" t="s">
        <v>272</v>
      </c>
      <c r="E831" s="230" t="s">
        <v>1</v>
      </c>
      <c r="F831" s="231" t="s">
        <v>280</v>
      </c>
      <c r="G831" s="229"/>
      <c r="H831" s="232">
        <v>386.14</v>
      </c>
      <c r="I831" s="233"/>
      <c r="J831" s="229"/>
      <c r="K831" s="229"/>
      <c r="L831" s="234"/>
      <c r="M831" s="235"/>
      <c r="N831" s="236"/>
      <c r="O831" s="236"/>
      <c r="P831" s="236"/>
      <c r="Q831" s="236"/>
      <c r="R831" s="236"/>
      <c r="S831" s="236"/>
      <c r="T831" s="237"/>
      <c r="AT831" s="238" t="s">
        <v>272</v>
      </c>
      <c r="AU831" s="238" t="s">
        <v>73</v>
      </c>
      <c r="AV831" s="15" t="s">
        <v>270</v>
      </c>
      <c r="AW831" s="15" t="s">
        <v>30</v>
      </c>
      <c r="AX831" s="15" t="s">
        <v>71</v>
      </c>
      <c r="AY831" s="238" t="s">
        <v>263</v>
      </c>
    </row>
    <row r="832" spans="1:65" s="2" customFormat="1" ht="49.15" customHeight="1">
      <c r="A832" s="35"/>
      <c r="B832" s="36"/>
      <c r="C832" s="261" t="s">
        <v>1202</v>
      </c>
      <c r="D832" s="261" t="s">
        <v>401</v>
      </c>
      <c r="E832" s="262" t="s">
        <v>1165</v>
      </c>
      <c r="F832" s="263" t="s">
        <v>1166</v>
      </c>
      <c r="G832" s="264" t="s">
        <v>269</v>
      </c>
      <c r="H832" s="265">
        <v>450.04599999999999</v>
      </c>
      <c r="I832" s="266"/>
      <c r="J832" s="267">
        <f>ROUND(I832*H832,2)</f>
        <v>0</v>
      </c>
      <c r="K832" s="268"/>
      <c r="L832" s="269"/>
      <c r="M832" s="270" t="s">
        <v>1</v>
      </c>
      <c r="N832" s="271" t="s">
        <v>38</v>
      </c>
      <c r="O832" s="72"/>
      <c r="P832" s="201">
        <f>O832*H832</f>
        <v>0</v>
      </c>
      <c r="Q832" s="201">
        <v>0</v>
      </c>
      <c r="R832" s="201">
        <f>Q832*H832</f>
        <v>0</v>
      </c>
      <c r="S832" s="201">
        <v>0</v>
      </c>
      <c r="T832" s="202">
        <f>S832*H832</f>
        <v>0</v>
      </c>
      <c r="U832" s="35"/>
      <c r="V832" s="35"/>
      <c r="W832" s="35"/>
      <c r="X832" s="35"/>
      <c r="Y832" s="35"/>
      <c r="Z832" s="35"/>
      <c r="AA832" s="35"/>
      <c r="AB832" s="35"/>
      <c r="AC832" s="35"/>
      <c r="AD832" s="35"/>
      <c r="AE832" s="35"/>
      <c r="AR832" s="203" t="s">
        <v>542</v>
      </c>
      <c r="AT832" s="203" t="s">
        <v>401</v>
      </c>
      <c r="AU832" s="203" t="s">
        <v>73</v>
      </c>
      <c r="AY832" s="18" t="s">
        <v>263</v>
      </c>
      <c r="BE832" s="204">
        <f>IF(N832="základní",J832,0)</f>
        <v>0</v>
      </c>
      <c r="BF832" s="204">
        <f>IF(N832="snížená",J832,0)</f>
        <v>0</v>
      </c>
      <c r="BG832" s="204">
        <f>IF(N832="zákl. přenesená",J832,0)</f>
        <v>0</v>
      </c>
      <c r="BH832" s="204">
        <f>IF(N832="sníž. přenesená",J832,0)</f>
        <v>0</v>
      </c>
      <c r="BI832" s="204">
        <f>IF(N832="nulová",J832,0)</f>
        <v>0</v>
      </c>
      <c r="BJ832" s="18" t="s">
        <v>71</v>
      </c>
      <c r="BK832" s="204">
        <f>ROUND(I832*H832,2)</f>
        <v>0</v>
      </c>
      <c r="BL832" s="18" t="s">
        <v>416</v>
      </c>
      <c r="BM832" s="203" t="s">
        <v>1203</v>
      </c>
    </row>
    <row r="833" spans="1:65" s="13" customFormat="1">
      <c r="B833" s="205"/>
      <c r="C833" s="206"/>
      <c r="D833" s="207" t="s">
        <v>272</v>
      </c>
      <c r="E833" s="208" t="s">
        <v>1</v>
      </c>
      <c r="F833" s="209" t="s">
        <v>1204</v>
      </c>
      <c r="G833" s="206"/>
      <c r="H833" s="210">
        <v>450.04599999999999</v>
      </c>
      <c r="I833" s="211"/>
      <c r="J833" s="206"/>
      <c r="K833" s="206"/>
      <c r="L833" s="212"/>
      <c r="M833" s="213"/>
      <c r="N833" s="214"/>
      <c r="O833" s="214"/>
      <c r="P833" s="214"/>
      <c r="Q833" s="214"/>
      <c r="R833" s="214"/>
      <c r="S833" s="214"/>
      <c r="T833" s="215"/>
      <c r="AT833" s="216" t="s">
        <v>272</v>
      </c>
      <c r="AU833" s="216" t="s">
        <v>73</v>
      </c>
      <c r="AV833" s="13" t="s">
        <v>73</v>
      </c>
      <c r="AW833" s="13" t="s">
        <v>30</v>
      </c>
      <c r="AX833" s="13" t="s">
        <v>64</v>
      </c>
      <c r="AY833" s="216" t="s">
        <v>263</v>
      </c>
    </row>
    <row r="834" spans="1:65" s="15" customFormat="1">
      <c r="B834" s="228"/>
      <c r="C834" s="229"/>
      <c r="D834" s="207" t="s">
        <v>272</v>
      </c>
      <c r="E834" s="230" t="s">
        <v>1</v>
      </c>
      <c r="F834" s="231" t="s">
        <v>280</v>
      </c>
      <c r="G834" s="229"/>
      <c r="H834" s="232">
        <v>450.04599999999999</v>
      </c>
      <c r="I834" s="233"/>
      <c r="J834" s="229"/>
      <c r="K834" s="229"/>
      <c r="L834" s="234"/>
      <c r="M834" s="235"/>
      <c r="N834" s="236"/>
      <c r="O834" s="236"/>
      <c r="P834" s="236"/>
      <c r="Q834" s="236"/>
      <c r="R834" s="236"/>
      <c r="S834" s="236"/>
      <c r="T834" s="237"/>
      <c r="AT834" s="238" t="s">
        <v>272</v>
      </c>
      <c r="AU834" s="238" t="s">
        <v>73</v>
      </c>
      <c r="AV834" s="15" t="s">
        <v>270</v>
      </c>
      <c r="AW834" s="15" t="s">
        <v>30</v>
      </c>
      <c r="AX834" s="15" t="s">
        <v>71</v>
      </c>
      <c r="AY834" s="238" t="s">
        <v>263</v>
      </c>
    </row>
    <row r="835" spans="1:65" s="2" customFormat="1" ht="24.2" customHeight="1">
      <c r="A835" s="35"/>
      <c r="B835" s="36"/>
      <c r="C835" s="191" t="s">
        <v>851</v>
      </c>
      <c r="D835" s="191" t="s">
        <v>266</v>
      </c>
      <c r="E835" s="192" t="s">
        <v>1205</v>
      </c>
      <c r="F835" s="193" t="s">
        <v>1206</v>
      </c>
      <c r="G835" s="194" t="s">
        <v>269</v>
      </c>
      <c r="H835" s="195">
        <v>1237.53</v>
      </c>
      <c r="I835" s="196"/>
      <c r="J835" s="197">
        <f>ROUND(I835*H835,2)</f>
        <v>0</v>
      </c>
      <c r="K835" s="198"/>
      <c r="L835" s="40"/>
      <c r="M835" s="199" t="s">
        <v>1</v>
      </c>
      <c r="N835" s="200" t="s">
        <v>38</v>
      </c>
      <c r="O835" s="72"/>
      <c r="P835" s="201">
        <f>O835*H835</f>
        <v>0</v>
      </c>
      <c r="Q835" s="201">
        <v>0</v>
      </c>
      <c r="R835" s="201">
        <f>Q835*H835</f>
        <v>0</v>
      </c>
      <c r="S835" s="201">
        <v>0</v>
      </c>
      <c r="T835" s="202">
        <f>S835*H835</f>
        <v>0</v>
      </c>
      <c r="U835" s="35"/>
      <c r="V835" s="35"/>
      <c r="W835" s="35"/>
      <c r="X835" s="35"/>
      <c r="Y835" s="35"/>
      <c r="Z835" s="35"/>
      <c r="AA835" s="35"/>
      <c r="AB835" s="35"/>
      <c r="AC835" s="35"/>
      <c r="AD835" s="35"/>
      <c r="AE835" s="35"/>
      <c r="AR835" s="203" t="s">
        <v>416</v>
      </c>
      <c r="AT835" s="203" t="s">
        <v>266</v>
      </c>
      <c r="AU835" s="203" t="s">
        <v>73</v>
      </c>
      <c r="AY835" s="18" t="s">
        <v>263</v>
      </c>
      <c r="BE835" s="204">
        <f>IF(N835="základní",J835,0)</f>
        <v>0</v>
      </c>
      <c r="BF835" s="204">
        <f>IF(N835="snížená",J835,0)</f>
        <v>0</v>
      </c>
      <c r="BG835" s="204">
        <f>IF(N835="zákl. přenesená",J835,0)</f>
        <v>0</v>
      </c>
      <c r="BH835" s="204">
        <f>IF(N835="sníž. přenesená",J835,0)</f>
        <v>0</v>
      </c>
      <c r="BI835" s="204">
        <f>IF(N835="nulová",J835,0)</f>
        <v>0</v>
      </c>
      <c r="BJ835" s="18" t="s">
        <v>71</v>
      </c>
      <c r="BK835" s="204">
        <f>ROUND(I835*H835,2)</f>
        <v>0</v>
      </c>
      <c r="BL835" s="18" t="s">
        <v>416</v>
      </c>
      <c r="BM835" s="203" t="s">
        <v>1207</v>
      </c>
    </row>
    <row r="836" spans="1:65" s="16" customFormat="1">
      <c r="B836" s="248"/>
      <c r="C836" s="249"/>
      <c r="D836" s="207" t="s">
        <v>272</v>
      </c>
      <c r="E836" s="250" t="s">
        <v>1</v>
      </c>
      <c r="F836" s="251" t="s">
        <v>1193</v>
      </c>
      <c r="G836" s="249"/>
      <c r="H836" s="250" t="s">
        <v>1</v>
      </c>
      <c r="I836" s="252"/>
      <c r="J836" s="249"/>
      <c r="K836" s="249"/>
      <c r="L836" s="253"/>
      <c r="M836" s="254"/>
      <c r="N836" s="255"/>
      <c r="O836" s="255"/>
      <c r="P836" s="255"/>
      <c r="Q836" s="255"/>
      <c r="R836" s="255"/>
      <c r="S836" s="255"/>
      <c r="T836" s="256"/>
      <c r="AT836" s="257" t="s">
        <v>272</v>
      </c>
      <c r="AU836" s="257" t="s">
        <v>73</v>
      </c>
      <c r="AV836" s="16" t="s">
        <v>71</v>
      </c>
      <c r="AW836" s="16" t="s">
        <v>30</v>
      </c>
      <c r="AX836" s="16" t="s">
        <v>64</v>
      </c>
      <c r="AY836" s="257" t="s">
        <v>263</v>
      </c>
    </row>
    <row r="837" spans="1:65" s="13" customFormat="1">
      <c r="B837" s="205"/>
      <c r="C837" s="206"/>
      <c r="D837" s="207" t="s">
        <v>272</v>
      </c>
      <c r="E837" s="208" t="s">
        <v>1</v>
      </c>
      <c r="F837" s="209" t="s">
        <v>1014</v>
      </c>
      <c r="G837" s="206"/>
      <c r="H837" s="210">
        <v>1522.5</v>
      </c>
      <c r="I837" s="211"/>
      <c r="J837" s="206"/>
      <c r="K837" s="206"/>
      <c r="L837" s="212"/>
      <c r="M837" s="213"/>
      <c r="N837" s="214"/>
      <c r="O837" s="214"/>
      <c r="P837" s="214"/>
      <c r="Q837" s="214"/>
      <c r="R837" s="214"/>
      <c r="S837" s="214"/>
      <c r="T837" s="215"/>
      <c r="AT837" s="216" t="s">
        <v>272</v>
      </c>
      <c r="AU837" s="216" t="s">
        <v>73</v>
      </c>
      <c r="AV837" s="13" t="s">
        <v>73</v>
      </c>
      <c r="AW837" s="13" t="s">
        <v>30</v>
      </c>
      <c r="AX837" s="13" t="s">
        <v>64</v>
      </c>
      <c r="AY837" s="216" t="s">
        <v>263</v>
      </c>
    </row>
    <row r="838" spans="1:65" s="16" customFormat="1">
      <c r="B838" s="248"/>
      <c r="C838" s="249"/>
      <c r="D838" s="207" t="s">
        <v>272</v>
      </c>
      <c r="E838" s="250" t="s">
        <v>1</v>
      </c>
      <c r="F838" s="251" t="s">
        <v>1194</v>
      </c>
      <c r="G838" s="249"/>
      <c r="H838" s="250" t="s">
        <v>1</v>
      </c>
      <c r="I838" s="252"/>
      <c r="J838" s="249"/>
      <c r="K838" s="249"/>
      <c r="L838" s="253"/>
      <c r="M838" s="254"/>
      <c r="N838" s="255"/>
      <c r="O838" s="255"/>
      <c r="P838" s="255"/>
      <c r="Q838" s="255"/>
      <c r="R838" s="255"/>
      <c r="S838" s="255"/>
      <c r="T838" s="256"/>
      <c r="AT838" s="257" t="s">
        <v>272</v>
      </c>
      <c r="AU838" s="257" t="s">
        <v>73</v>
      </c>
      <c r="AV838" s="16" t="s">
        <v>71</v>
      </c>
      <c r="AW838" s="16" t="s">
        <v>30</v>
      </c>
      <c r="AX838" s="16" t="s">
        <v>64</v>
      </c>
      <c r="AY838" s="257" t="s">
        <v>263</v>
      </c>
    </row>
    <row r="839" spans="1:65" s="13" customFormat="1">
      <c r="B839" s="205"/>
      <c r="C839" s="206"/>
      <c r="D839" s="207" t="s">
        <v>272</v>
      </c>
      <c r="E839" s="208" t="s">
        <v>1</v>
      </c>
      <c r="F839" s="209" t="s">
        <v>1195</v>
      </c>
      <c r="G839" s="206"/>
      <c r="H839" s="210">
        <v>-284.97000000000003</v>
      </c>
      <c r="I839" s="211"/>
      <c r="J839" s="206"/>
      <c r="K839" s="206"/>
      <c r="L839" s="212"/>
      <c r="M839" s="213"/>
      <c r="N839" s="214"/>
      <c r="O839" s="214"/>
      <c r="P839" s="214"/>
      <c r="Q839" s="214"/>
      <c r="R839" s="214"/>
      <c r="S839" s="214"/>
      <c r="T839" s="215"/>
      <c r="AT839" s="216" t="s">
        <v>272</v>
      </c>
      <c r="AU839" s="216" t="s">
        <v>73</v>
      </c>
      <c r="AV839" s="13" t="s">
        <v>73</v>
      </c>
      <c r="AW839" s="13" t="s">
        <v>30</v>
      </c>
      <c r="AX839" s="13" t="s">
        <v>64</v>
      </c>
      <c r="AY839" s="216" t="s">
        <v>263</v>
      </c>
    </row>
    <row r="840" spans="1:65" s="15" customFormat="1">
      <c r="B840" s="228"/>
      <c r="C840" s="229"/>
      <c r="D840" s="207" t="s">
        <v>272</v>
      </c>
      <c r="E840" s="230" t="s">
        <v>1</v>
      </c>
      <c r="F840" s="231" t="s">
        <v>280</v>
      </c>
      <c r="G840" s="229"/>
      <c r="H840" s="232">
        <v>1237.53</v>
      </c>
      <c r="I840" s="233"/>
      <c r="J840" s="229"/>
      <c r="K840" s="229"/>
      <c r="L840" s="234"/>
      <c r="M840" s="235"/>
      <c r="N840" s="236"/>
      <c r="O840" s="236"/>
      <c r="P840" s="236"/>
      <c r="Q840" s="236"/>
      <c r="R840" s="236"/>
      <c r="S840" s="236"/>
      <c r="T840" s="237"/>
      <c r="AT840" s="238" t="s">
        <v>272</v>
      </c>
      <c r="AU840" s="238" t="s">
        <v>73</v>
      </c>
      <c r="AV840" s="15" t="s">
        <v>270</v>
      </c>
      <c r="AW840" s="15" t="s">
        <v>30</v>
      </c>
      <c r="AX840" s="15" t="s">
        <v>71</v>
      </c>
      <c r="AY840" s="238" t="s">
        <v>263</v>
      </c>
    </row>
    <row r="841" spans="1:65" s="2" customFormat="1" ht="24.2" customHeight="1">
      <c r="A841" s="35"/>
      <c r="B841" s="36"/>
      <c r="C841" s="261" t="s">
        <v>1208</v>
      </c>
      <c r="D841" s="261" t="s">
        <v>401</v>
      </c>
      <c r="E841" s="262" t="s">
        <v>1209</v>
      </c>
      <c r="F841" s="263" t="s">
        <v>1210</v>
      </c>
      <c r="G841" s="264" t="s">
        <v>269</v>
      </c>
      <c r="H841" s="265">
        <v>1442.3409999999999</v>
      </c>
      <c r="I841" s="266"/>
      <c r="J841" s="267">
        <f>ROUND(I841*H841,2)</f>
        <v>0</v>
      </c>
      <c r="K841" s="268"/>
      <c r="L841" s="269"/>
      <c r="M841" s="270" t="s">
        <v>1</v>
      </c>
      <c r="N841" s="271" t="s">
        <v>38</v>
      </c>
      <c r="O841" s="72"/>
      <c r="P841" s="201">
        <f>O841*H841</f>
        <v>0</v>
      </c>
      <c r="Q841" s="201">
        <v>0</v>
      </c>
      <c r="R841" s="201">
        <f>Q841*H841</f>
        <v>0</v>
      </c>
      <c r="S841" s="201">
        <v>0</v>
      </c>
      <c r="T841" s="202">
        <f>S841*H841</f>
        <v>0</v>
      </c>
      <c r="U841" s="35"/>
      <c r="V841" s="35"/>
      <c r="W841" s="35"/>
      <c r="X841" s="35"/>
      <c r="Y841" s="35"/>
      <c r="Z841" s="35"/>
      <c r="AA841" s="35"/>
      <c r="AB841" s="35"/>
      <c r="AC841" s="35"/>
      <c r="AD841" s="35"/>
      <c r="AE841" s="35"/>
      <c r="AR841" s="203" t="s">
        <v>542</v>
      </c>
      <c r="AT841" s="203" t="s">
        <v>401</v>
      </c>
      <c r="AU841" s="203" t="s">
        <v>73</v>
      </c>
      <c r="AY841" s="18" t="s">
        <v>263</v>
      </c>
      <c r="BE841" s="204">
        <f>IF(N841="základní",J841,0)</f>
        <v>0</v>
      </c>
      <c r="BF841" s="204">
        <f>IF(N841="snížená",J841,0)</f>
        <v>0</v>
      </c>
      <c r="BG841" s="204">
        <f>IF(N841="zákl. přenesená",J841,0)</f>
        <v>0</v>
      </c>
      <c r="BH841" s="204">
        <f>IF(N841="sníž. přenesená",J841,0)</f>
        <v>0</v>
      </c>
      <c r="BI841" s="204">
        <f>IF(N841="nulová",J841,0)</f>
        <v>0</v>
      </c>
      <c r="BJ841" s="18" t="s">
        <v>71</v>
      </c>
      <c r="BK841" s="204">
        <f>ROUND(I841*H841,2)</f>
        <v>0</v>
      </c>
      <c r="BL841" s="18" t="s">
        <v>416</v>
      </c>
      <c r="BM841" s="203" t="s">
        <v>1211</v>
      </c>
    </row>
    <row r="842" spans="1:65" s="13" customFormat="1">
      <c r="B842" s="205"/>
      <c r="C842" s="206"/>
      <c r="D842" s="207" t="s">
        <v>272</v>
      </c>
      <c r="E842" s="208" t="s">
        <v>1</v>
      </c>
      <c r="F842" s="209" t="s">
        <v>1200</v>
      </c>
      <c r="G842" s="206"/>
      <c r="H842" s="210">
        <v>1442.3409999999999</v>
      </c>
      <c r="I842" s="211"/>
      <c r="J842" s="206"/>
      <c r="K842" s="206"/>
      <c r="L842" s="212"/>
      <c r="M842" s="213"/>
      <c r="N842" s="214"/>
      <c r="O842" s="214"/>
      <c r="P842" s="214"/>
      <c r="Q842" s="214"/>
      <c r="R842" s="214"/>
      <c r="S842" s="214"/>
      <c r="T842" s="215"/>
      <c r="AT842" s="216" t="s">
        <v>272</v>
      </c>
      <c r="AU842" s="216" t="s">
        <v>73</v>
      </c>
      <c r="AV842" s="13" t="s">
        <v>73</v>
      </c>
      <c r="AW842" s="13" t="s">
        <v>30</v>
      </c>
      <c r="AX842" s="13" t="s">
        <v>64</v>
      </c>
      <c r="AY842" s="216" t="s">
        <v>263</v>
      </c>
    </row>
    <row r="843" spans="1:65" s="15" customFormat="1">
      <c r="B843" s="228"/>
      <c r="C843" s="229"/>
      <c r="D843" s="207" t="s">
        <v>272</v>
      </c>
      <c r="E843" s="230" t="s">
        <v>1</v>
      </c>
      <c r="F843" s="231" t="s">
        <v>280</v>
      </c>
      <c r="G843" s="229"/>
      <c r="H843" s="232">
        <v>1442.3409999999999</v>
      </c>
      <c r="I843" s="233"/>
      <c r="J843" s="229"/>
      <c r="K843" s="229"/>
      <c r="L843" s="234"/>
      <c r="M843" s="235"/>
      <c r="N843" s="236"/>
      <c r="O843" s="236"/>
      <c r="P843" s="236"/>
      <c r="Q843" s="236"/>
      <c r="R843" s="236"/>
      <c r="S843" s="236"/>
      <c r="T843" s="237"/>
      <c r="AT843" s="238" t="s">
        <v>272</v>
      </c>
      <c r="AU843" s="238" t="s">
        <v>73</v>
      </c>
      <c r="AV843" s="15" t="s">
        <v>270</v>
      </c>
      <c r="AW843" s="15" t="s">
        <v>30</v>
      </c>
      <c r="AX843" s="15" t="s">
        <v>71</v>
      </c>
      <c r="AY843" s="238" t="s">
        <v>263</v>
      </c>
    </row>
    <row r="844" spans="1:65" s="2" customFormat="1" ht="37.9" customHeight="1">
      <c r="A844" s="35"/>
      <c r="B844" s="36"/>
      <c r="C844" s="191" t="s">
        <v>873</v>
      </c>
      <c r="D844" s="191" t="s">
        <v>266</v>
      </c>
      <c r="E844" s="192" t="s">
        <v>1212</v>
      </c>
      <c r="F844" s="193" t="s">
        <v>1213</v>
      </c>
      <c r="G844" s="194" t="s">
        <v>269</v>
      </c>
      <c r="H844" s="195">
        <v>24.42</v>
      </c>
      <c r="I844" s="196"/>
      <c r="J844" s="197">
        <f>ROUND(I844*H844,2)</f>
        <v>0</v>
      </c>
      <c r="K844" s="198"/>
      <c r="L844" s="40"/>
      <c r="M844" s="199" t="s">
        <v>1</v>
      </c>
      <c r="N844" s="200" t="s">
        <v>38</v>
      </c>
      <c r="O844" s="72"/>
      <c r="P844" s="201">
        <f>O844*H844</f>
        <v>0</v>
      </c>
      <c r="Q844" s="201">
        <v>0</v>
      </c>
      <c r="R844" s="201">
        <f>Q844*H844</f>
        <v>0</v>
      </c>
      <c r="S844" s="201">
        <v>0</v>
      </c>
      <c r="T844" s="202">
        <f>S844*H844</f>
        <v>0</v>
      </c>
      <c r="U844" s="35"/>
      <c r="V844" s="35"/>
      <c r="W844" s="35"/>
      <c r="X844" s="35"/>
      <c r="Y844" s="35"/>
      <c r="Z844" s="35"/>
      <c r="AA844" s="35"/>
      <c r="AB844" s="35"/>
      <c r="AC844" s="35"/>
      <c r="AD844" s="35"/>
      <c r="AE844" s="35"/>
      <c r="AR844" s="203" t="s">
        <v>416</v>
      </c>
      <c r="AT844" s="203" t="s">
        <v>266</v>
      </c>
      <c r="AU844" s="203" t="s">
        <v>73</v>
      </c>
      <c r="AY844" s="18" t="s">
        <v>263</v>
      </c>
      <c r="BE844" s="204">
        <f>IF(N844="základní",J844,0)</f>
        <v>0</v>
      </c>
      <c r="BF844" s="204">
        <f>IF(N844="snížená",J844,0)</f>
        <v>0</v>
      </c>
      <c r="BG844" s="204">
        <f>IF(N844="zákl. přenesená",J844,0)</f>
        <v>0</v>
      </c>
      <c r="BH844" s="204">
        <f>IF(N844="sníž. přenesená",J844,0)</f>
        <v>0</v>
      </c>
      <c r="BI844" s="204">
        <f>IF(N844="nulová",J844,0)</f>
        <v>0</v>
      </c>
      <c r="BJ844" s="18" t="s">
        <v>71</v>
      </c>
      <c r="BK844" s="204">
        <f>ROUND(I844*H844,2)</f>
        <v>0</v>
      </c>
      <c r="BL844" s="18" t="s">
        <v>416</v>
      </c>
      <c r="BM844" s="203" t="s">
        <v>1214</v>
      </c>
    </row>
    <row r="845" spans="1:65" s="16" customFormat="1">
      <c r="B845" s="248"/>
      <c r="C845" s="249"/>
      <c r="D845" s="207" t="s">
        <v>272</v>
      </c>
      <c r="E845" s="250" t="s">
        <v>1</v>
      </c>
      <c r="F845" s="251" t="s">
        <v>833</v>
      </c>
      <c r="G845" s="249"/>
      <c r="H845" s="250" t="s">
        <v>1</v>
      </c>
      <c r="I845" s="252"/>
      <c r="J845" s="249"/>
      <c r="K845" s="249"/>
      <c r="L845" s="253"/>
      <c r="M845" s="254"/>
      <c r="N845" s="255"/>
      <c r="O845" s="255"/>
      <c r="P845" s="255"/>
      <c r="Q845" s="255"/>
      <c r="R845" s="255"/>
      <c r="S845" s="255"/>
      <c r="T845" s="256"/>
      <c r="AT845" s="257" t="s">
        <v>272</v>
      </c>
      <c r="AU845" s="257" t="s">
        <v>73</v>
      </c>
      <c r="AV845" s="16" t="s">
        <v>71</v>
      </c>
      <c r="AW845" s="16" t="s">
        <v>30</v>
      </c>
      <c r="AX845" s="16" t="s">
        <v>64</v>
      </c>
      <c r="AY845" s="257" t="s">
        <v>263</v>
      </c>
    </row>
    <row r="846" spans="1:65" s="13" customFormat="1">
      <c r="B846" s="205"/>
      <c r="C846" s="206"/>
      <c r="D846" s="207" t="s">
        <v>272</v>
      </c>
      <c r="E846" s="208" t="s">
        <v>1</v>
      </c>
      <c r="F846" s="209" t="s">
        <v>1215</v>
      </c>
      <c r="G846" s="206"/>
      <c r="H846" s="210">
        <v>18.72</v>
      </c>
      <c r="I846" s="211"/>
      <c r="J846" s="206"/>
      <c r="K846" s="206"/>
      <c r="L846" s="212"/>
      <c r="M846" s="213"/>
      <c r="N846" s="214"/>
      <c r="O846" s="214"/>
      <c r="P846" s="214"/>
      <c r="Q846" s="214"/>
      <c r="R846" s="214"/>
      <c r="S846" s="214"/>
      <c r="T846" s="215"/>
      <c r="AT846" s="216" t="s">
        <v>272</v>
      </c>
      <c r="AU846" s="216" t="s">
        <v>73</v>
      </c>
      <c r="AV846" s="13" t="s">
        <v>73</v>
      </c>
      <c r="AW846" s="13" t="s">
        <v>30</v>
      </c>
      <c r="AX846" s="13" t="s">
        <v>64</v>
      </c>
      <c r="AY846" s="216" t="s">
        <v>263</v>
      </c>
    </row>
    <row r="847" spans="1:65" s="13" customFormat="1">
      <c r="B847" s="205"/>
      <c r="C847" s="206"/>
      <c r="D847" s="207" t="s">
        <v>272</v>
      </c>
      <c r="E847" s="208" t="s">
        <v>1</v>
      </c>
      <c r="F847" s="209" t="s">
        <v>1216</v>
      </c>
      <c r="G847" s="206"/>
      <c r="H847" s="210">
        <v>5.7</v>
      </c>
      <c r="I847" s="211"/>
      <c r="J847" s="206"/>
      <c r="K847" s="206"/>
      <c r="L847" s="212"/>
      <c r="M847" s="213"/>
      <c r="N847" s="214"/>
      <c r="O847" s="214"/>
      <c r="P847" s="214"/>
      <c r="Q847" s="214"/>
      <c r="R847" s="214"/>
      <c r="S847" s="214"/>
      <c r="T847" s="215"/>
      <c r="AT847" s="216" t="s">
        <v>272</v>
      </c>
      <c r="AU847" s="216" t="s">
        <v>73</v>
      </c>
      <c r="AV847" s="13" t="s">
        <v>73</v>
      </c>
      <c r="AW847" s="13" t="s">
        <v>30</v>
      </c>
      <c r="AX847" s="13" t="s">
        <v>64</v>
      </c>
      <c r="AY847" s="216" t="s">
        <v>263</v>
      </c>
    </row>
    <row r="848" spans="1:65" s="15" customFormat="1">
      <c r="B848" s="228"/>
      <c r="C848" s="229"/>
      <c r="D848" s="207" t="s">
        <v>272</v>
      </c>
      <c r="E848" s="230" t="s">
        <v>1</v>
      </c>
      <c r="F848" s="231" t="s">
        <v>280</v>
      </c>
      <c r="G848" s="229"/>
      <c r="H848" s="232">
        <v>24.419999999999998</v>
      </c>
      <c r="I848" s="233"/>
      <c r="J848" s="229"/>
      <c r="K848" s="229"/>
      <c r="L848" s="234"/>
      <c r="M848" s="235"/>
      <c r="N848" s="236"/>
      <c r="O848" s="236"/>
      <c r="P848" s="236"/>
      <c r="Q848" s="236"/>
      <c r="R848" s="236"/>
      <c r="S848" s="236"/>
      <c r="T848" s="237"/>
      <c r="AT848" s="238" t="s">
        <v>272</v>
      </c>
      <c r="AU848" s="238" t="s">
        <v>73</v>
      </c>
      <c r="AV848" s="15" t="s">
        <v>270</v>
      </c>
      <c r="AW848" s="15" t="s">
        <v>30</v>
      </c>
      <c r="AX848" s="15" t="s">
        <v>71</v>
      </c>
      <c r="AY848" s="238" t="s">
        <v>263</v>
      </c>
    </row>
    <row r="849" spans="1:65" s="2" customFormat="1" ht="37.9" customHeight="1">
      <c r="A849" s="35"/>
      <c r="B849" s="36"/>
      <c r="C849" s="191" t="s">
        <v>1217</v>
      </c>
      <c r="D849" s="191" t="s">
        <v>266</v>
      </c>
      <c r="E849" s="192" t="s">
        <v>1218</v>
      </c>
      <c r="F849" s="193" t="s">
        <v>1219</v>
      </c>
      <c r="G849" s="194" t="s">
        <v>269</v>
      </c>
      <c r="H849" s="195">
        <v>30.524999999999999</v>
      </c>
      <c r="I849" s="196"/>
      <c r="J849" s="197">
        <f>ROUND(I849*H849,2)</f>
        <v>0</v>
      </c>
      <c r="K849" s="198"/>
      <c r="L849" s="40"/>
      <c r="M849" s="199" t="s">
        <v>1</v>
      </c>
      <c r="N849" s="200" t="s">
        <v>38</v>
      </c>
      <c r="O849" s="72"/>
      <c r="P849" s="201">
        <f>O849*H849</f>
        <v>0</v>
      </c>
      <c r="Q849" s="201">
        <v>0</v>
      </c>
      <c r="R849" s="201">
        <f>Q849*H849</f>
        <v>0</v>
      </c>
      <c r="S849" s="201">
        <v>0</v>
      </c>
      <c r="T849" s="202">
        <f>S849*H849</f>
        <v>0</v>
      </c>
      <c r="U849" s="35"/>
      <c r="V849" s="35"/>
      <c r="W849" s="35"/>
      <c r="X849" s="35"/>
      <c r="Y849" s="35"/>
      <c r="Z849" s="35"/>
      <c r="AA849" s="35"/>
      <c r="AB849" s="35"/>
      <c r="AC849" s="35"/>
      <c r="AD849" s="35"/>
      <c r="AE849" s="35"/>
      <c r="AR849" s="203" t="s">
        <v>416</v>
      </c>
      <c r="AT849" s="203" t="s">
        <v>266</v>
      </c>
      <c r="AU849" s="203" t="s">
        <v>73</v>
      </c>
      <c r="AY849" s="18" t="s">
        <v>263</v>
      </c>
      <c r="BE849" s="204">
        <f>IF(N849="základní",J849,0)</f>
        <v>0</v>
      </c>
      <c r="BF849" s="204">
        <f>IF(N849="snížená",J849,0)</f>
        <v>0</v>
      </c>
      <c r="BG849" s="204">
        <f>IF(N849="zákl. přenesená",J849,0)</f>
        <v>0</v>
      </c>
      <c r="BH849" s="204">
        <f>IF(N849="sníž. přenesená",J849,0)</f>
        <v>0</v>
      </c>
      <c r="BI849" s="204">
        <f>IF(N849="nulová",J849,0)</f>
        <v>0</v>
      </c>
      <c r="BJ849" s="18" t="s">
        <v>71</v>
      </c>
      <c r="BK849" s="204">
        <f>ROUND(I849*H849,2)</f>
        <v>0</v>
      </c>
      <c r="BL849" s="18" t="s">
        <v>416</v>
      </c>
      <c r="BM849" s="203" t="s">
        <v>1220</v>
      </c>
    </row>
    <row r="850" spans="1:65" s="16" customFormat="1">
      <c r="B850" s="248"/>
      <c r="C850" s="249"/>
      <c r="D850" s="207" t="s">
        <v>272</v>
      </c>
      <c r="E850" s="250" t="s">
        <v>1</v>
      </c>
      <c r="F850" s="251" t="s">
        <v>833</v>
      </c>
      <c r="G850" s="249"/>
      <c r="H850" s="250" t="s">
        <v>1</v>
      </c>
      <c r="I850" s="252"/>
      <c r="J850" s="249"/>
      <c r="K850" s="249"/>
      <c r="L850" s="253"/>
      <c r="M850" s="254"/>
      <c r="N850" s="255"/>
      <c r="O850" s="255"/>
      <c r="P850" s="255"/>
      <c r="Q850" s="255"/>
      <c r="R850" s="255"/>
      <c r="S850" s="255"/>
      <c r="T850" s="256"/>
      <c r="AT850" s="257" t="s">
        <v>272</v>
      </c>
      <c r="AU850" s="257" t="s">
        <v>73</v>
      </c>
      <c r="AV850" s="16" t="s">
        <v>71</v>
      </c>
      <c r="AW850" s="16" t="s">
        <v>30</v>
      </c>
      <c r="AX850" s="16" t="s">
        <v>64</v>
      </c>
      <c r="AY850" s="257" t="s">
        <v>263</v>
      </c>
    </row>
    <row r="851" spans="1:65" s="13" customFormat="1">
      <c r="B851" s="205"/>
      <c r="C851" s="206"/>
      <c r="D851" s="207" t="s">
        <v>272</v>
      </c>
      <c r="E851" s="208" t="s">
        <v>1</v>
      </c>
      <c r="F851" s="209" t="s">
        <v>1221</v>
      </c>
      <c r="G851" s="206"/>
      <c r="H851" s="210">
        <v>23.4</v>
      </c>
      <c r="I851" s="211"/>
      <c r="J851" s="206"/>
      <c r="K851" s="206"/>
      <c r="L851" s="212"/>
      <c r="M851" s="213"/>
      <c r="N851" s="214"/>
      <c r="O851" s="214"/>
      <c r="P851" s="214"/>
      <c r="Q851" s="214"/>
      <c r="R851" s="214"/>
      <c r="S851" s="214"/>
      <c r="T851" s="215"/>
      <c r="AT851" s="216" t="s">
        <v>272</v>
      </c>
      <c r="AU851" s="216" t="s">
        <v>73</v>
      </c>
      <c r="AV851" s="13" t="s">
        <v>73</v>
      </c>
      <c r="AW851" s="13" t="s">
        <v>30</v>
      </c>
      <c r="AX851" s="13" t="s">
        <v>64</v>
      </c>
      <c r="AY851" s="216" t="s">
        <v>263</v>
      </c>
    </row>
    <row r="852" spans="1:65" s="13" customFormat="1">
      <c r="B852" s="205"/>
      <c r="C852" s="206"/>
      <c r="D852" s="207" t="s">
        <v>272</v>
      </c>
      <c r="E852" s="208" t="s">
        <v>1</v>
      </c>
      <c r="F852" s="209" t="s">
        <v>1222</v>
      </c>
      <c r="G852" s="206"/>
      <c r="H852" s="210">
        <v>7.125</v>
      </c>
      <c r="I852" s="211"/>
      <c r="J852" s="206"/>
      <c r="K852" s="206"/>
      <c r="L852" s="212"/>
      <c r="M852" s="213"/>
      <c r="N852" s="214"/>
      <c r="O852" s="214"/>
      <c r="P852" s="214"/>
      <c r="Q852" s="214"/>
      <c r="R852" s="214"/>
      <c r="S852" s="214"/>
      <c r="T852" s="215"/>
      <c r="AT852" s="216" t="s">
        <v>272</v>
      </c>
      <c r="AU852" s="216" t="s">
        <v>73</v>
      </c>
      <c r="AV852" s="13" t="s">
        <v>73</v>
      </c>
      <c r="AW852" s="13" t="s">
        <v>30</v>
      </c>
      <c r="AX852" s="13" t="s">
        <v>64</v>
      </c>
      <c r="AY852" s="216" t="s">
        <v>263</v>
      </c>
    </row>
    <row r="853" spans="1:65" s="15" customFormat="1">
      <c r="B853" s="228"/>
      <c r="C853" s="229"/>
      <c r="D853" s="207" t="s">
        <v>272</v>
      </c>
      <c r="E853" s="230" t="s">
        <v>1</v>
      </c>
      <c r="F853" s="231" t="s">
        <v>280</v>
      </c>
      <c r="G853" s="229"/>
      <c r="H853" s="232">
        <v>30.524999999999999</v>
      </c>
      <c r="I853" s="233"/>
      <c r="J853" s="229"/>
      <c r="K853" s="229"/>
      <c r="L853" s="234"/>
      <c r="M853" s="235"/>
      <c r="N853" s="236"/>
      <c r="O853" s="236"/>
      <c r="P853" s="236"/>
      <c r="Q853" s="236"/>
      <c r="R853" s="236"/>
      <c r="S853" s="236"/>
      <c r="T853" s="237"/>
      <c r="AT853" s="238" t="s">
        <v>272</v>
      </c>
      <c r="AU853" s="238" t="s">
        <v>73</v>
      </c>
      <c r="AV853" s="15" t="s">
        <v>270</v>
      </c>
      <c r="AW853" s="15" t="s">
        <v>30</v>
      </c>
      <c r="AX853" s="15" t="s">
        <v>71</v>
      </c>
      <c r="AY853" s="238" t="s">
        <v>263</v>
      </c>
    </row>
    <row r="854" spans="1:65" s="2" customFormat="1" ht="37.9" customHeight="1">
      <c r="A854" s="35"/>
      <c r="B854" s="36"/>
      <c r="C854" s="191" t="s">
        <v>879</v>
      </c>
      <c r="D854" s="191" t="s">
        <v>266</v>
      </c>
      <c r="E854" s="192" t="s">
        <v>1223</v>
      </c>
      <c r="F854" s="193" t="s">
        <v>1224</v>
      </c>
      <c r="G854" s="194" t="s">
        <v>269</v>
      </c>
      <c r="H854" s="195">
        <v>6.1050000000000004</v>
      </c>
      <c r="I854" s="196"/>
      <c r="J854" s="197">
        <f>ROUND(I854*H854,2)</f>
        <v>0</v>
      </c>
      <c r="K854" s="198"/>
      <c r="L854" s="40"/>
      <c r="M854" s="199" t="s">
        <v>1</v>
      </c>
      <c r="N854" s="200" t="s">
        <v>38</v>
      </c>
      <c r="O854" s="72"/>
      <c r="P854" s="201">
        <f>O854*H854</f>
        <v>0</v>
      </c>
      <c r="Q854" s="201">
        <v>0</v>
      </c>
      <c r="R854" s="201">
        <f>Q854*H854</f>
        <v>0</v>
      </c>
      <c r="S854" s="201">
        <v>0</v>
      </c>
      <c r="T854" s="202">
        <f>S854*H854</f>
        <v>0</v>
      </c>
      <c r="U854" s="35"/>
      <c r="V854" s="35"/>
      <c r="W854" s="35"/>
      <c r="X854" s="35"/>
      <c r="Y854" s="35"/>
      <c r="Z854" s="35"/>
      <c r="AA854" s="35"/>
      <c r="AB854" s="35"/>
      <c r="AC854" s="35"/>
      <c r="AD854" s="35"/>
      <c r="AE854" s="35"/>
      <c r="AR854" s="203" t="s">
        <v>416</v>
      </c>
      <c r="AT854" s="203" t="s">
        <v>266</v>
      </c>
      <c r="AU854" s="203" t="s">
        <v>73</v>
      </c>
      <c r="AY854" s="18" t="s">
        <v>263</v>
      </c>
      <c r="BE854" s="204">
        <f>IF(N854="základní",J854,0)</f>
        <v>0</v>
      </c>
      <c r="BF854" s="204">
        <f>IF(N854="snížená",J854,0)</f>
        <v>0</v>
      </c>
      <c r="BG854" s="204">
        <f>IF(N854="zákl. přenesená",J854,0)</f>
        <v>0</v>
      </c>
      <c r="BH854" s="204">
        <f>IF(N854="sníž. přenesená",J854,0)</f>
        <v>0</v>
      </c>
      <c r="BI854" s="204">
        <f>IF(N854="nulová",J854,0)</f>
        <v>0</v>
      </c>
      <c r="BJ854" s="18" t="s">
        <v>71</v>
      </c>
      <c r="BK854" s="204">
        <f>ROUND(I854*H854,2)</f>
        <v>0</v>
      </c>
      <c r="BL854" s="18" t="s">
        <v>416</v>
      </c>
      <c r="BM854" s="203" t="s">
        <v>1225</v>
      </c>
    </row>
    <row r="855" spans="1:65" s="16" customFormat="1">
      <c r="B855" s="248"/>
      <c r="C855" s="249"/>
      <c r="D855" s="207" t="s">
        <v>272</v>
      </c>
      <c r="E855" s="250" t="s">
        <v>1</v>
      </c>
      <c r="F855" s="251" t="s">
        <v>833</v>
      </c>
      <c r="G855" s="249"/>
      <c r="H855" s="250" t="s">
        <v>1</v>
      </c>
      <c r="I855" s="252"/>
      <c r="J855" s="249"/>
      <c r="K855" s="249"/>
      <c r="L855" s="253"/>
      <c r="M855" s="254"/>
      <c r="N855" s="255"/>
      <c r="O855" s="255"/>
      <c r="P855" s="255"/>
      <c r="Q855" s="255"/>
      <c r="R855" s="255"/>
      <c r="S855" s="255"/>
      <c r="T855" s="256"/>
      <c r="AT855" s="257" t="s">
        <v>272</v>
      </c>
      <c r="AU855" s="257" t="s">
        <v>73</v>
      </c>
      <c r="AV855" s="16" t="s">
        <v>71</v>
      </c>
      <c r="AW855" s="16" t="s">
        <v>30</v>
      </c>
      <c r="AX855" s="16" t="s">
        <v>64</v>
      </c>
      <c r="AY855" s="257" t="s">
        <v>263</v>
      </c>
    </row>
    <row r="856" spans="1:65" s="13" customFormat="1">
      <c r="B856" s="205"/>
      <c r="C856" s="206"/>
      <c r="D856" s="207" t="s">
        <v>272</v>
      </c>
      <c r="E856" s="208" t="s">
        <v>1</v>
      </c>
      <c r="F856" s="209" t="s">
        <v>1072</v>
      </c>
      <c r="G856" s="206"/>
      <c r="H856" s="210">
        <v>4.68</v>
      </c>
      <c r="I856" s="211"/>
      <c r="J856" s="206"/>
      <c r="K856" s="206"/>
      <c r="L856" s="212"/>
      <c r="M856" s="213"/>
      <c r="N856" s="214"/>
      <c r="O856" s="214"/>
      <c r="P856" s="214"/>
      <c r="Q856" s="214"/>
      <c r="R856" s="214"/>
      <c r="S856" s="214"/>
      <c r="T856" s="215"/>
      <c r="AT856" s="216" t="s">
        <v>272</v>
      </c>
      <c r="AU856" s="216" t="s">
        <v>73</v>
      </c>
      <c r="AV856" s="13" t="s">
        <v>73</v>
      </c>
      <c r="AW856" s="13" t="s">
        <v>30</v>
      </c>
      <c r="AX856" s="13" t="s">
        <v>64</v>
      </c>
      <c r="AY856" s="216" t="s">
        <v>263</v>
      </c>
    </row>
    <row r="857" spans="1:65" s="13" customFormat="1">
      <c r="B857" s="205"/>
      <c r="C857" s="206"/>
      <c r="D857" s="207" t="s">
        <v>272</v>
      </c>
      <c r="E857" s="208" t="s">
        <v>1</v>
      </c>
      <c r="F857" s="209" t="s">
        <v>1226</v>
      </c>
      <c r="G857" s="206"/>
      <c r="H857" s="210">
        <v>1.425</v>
      </c>
      <c r="I857" s="211"/>
      <c r="J857" s="206"/>
      <c r="K857" s="206"/>
      <c r="L857" s="212"/>
      <c r="M857" s="213"/>
      <c r="N857" s="214"/>
      <c r="O857" s="214"/>
      <c r="P857" s="214"/>
      <c r="Q857" s="214"/>
      <c r="R857" s="214"/>
      <c r="S857" s="214"/>
      <c r="T857" s="215"/>
      <c r="AT857" s="216" t="s">
        <v>272</v>
      </c>
      <c r="AU857" s="216" t="s">
        <v>73</v>
      </c>
      <c r="AV857" s="13" t="s">
        <v>73</v>
      </c>
      <c r="AW857" s="13" t="s">
        <v>30</v>
      </c>
      <c r="AX857" s="13" t="s">
        <v>64</v>
      </c>
      <c r="AY857" s="216" t="s">
        <v>263</v>
      </c>
    </row>
    <row r="858" spans="1:65" s="15" customFormat="1">
      <c r="B858" s="228"/>
      <c r="C858" s="229"/>
      <c r="D858" s="207" t="s">
        <v>272</v>
      </c>
      <c r="E858" s="230" t="s">
        <v>1</v>
      </c>
      <c r="F858" s="231" t="s">
        <v>280</v>
      </c>
      <c r="G858" s="229"/>
      <c r="H858" s="232">
        <v>6.1049999999999995</v>
      </c>
      <c r="I858" s="233"/>
      <c r="J858" s="229"/>
      <c r="K858" s="229"/>
      <c r="L858" s="234"/>
      <c r="M858" s="235"/>
      <c r="N858" s="236"/>
      <c r="O858" s="236"/>
      <c r="P858" s="236"/>
      <c r="Q858" s="236"/>
      <c r="R858" s="236"/>
      <c r="S858" s="236"/>
      <c r="T858" s="237"/>
      <c r="AT858" s="238" t="s">
        <v>272</v>
      </c>
      <c r="AU858" s="238" t="s">
        <v>73</v>
      </c>
      <c r="AV858" s="15" t="s">
        <v>270</v>
      </c>
      <c r="AW858" s="15" t="s">
        <v>30</v>
      </c>
      <c r="AX858" s="15" t="s">
        <v>71</v>
      </c>
      <c r="AY858" s="238" t="s">
        <v>263</v>
      </c>
    </row>
    <row r="859" spans="1:65" s="2" customFormat="1" ht="24.2" customHeight="1">
      <c r="A859" s="35"/>
      <c r="B859" s="36"/>
      <c r="C859" s="261" t="s">
        <v>1227</v>
      </c>
      <c r="D859" s="261" t="s">
        <v>401</v>
      </c>
      <c r="E859" s="262" t="s">
        <v>1228</v>
      </c>
      <c r="F859" s="263" t="s">
        <v>1229</v>
      </c>
      <c r="G859" s="264" t="s">
        <v>269</v>
      </c>
      <c r="H859" s="265">
        <v>262.06200000000001</v>
      </c>
      <c r="I859" s="266"/>
      <c r="J859" s="267">
        <f>ROUND(I859*H859,2)</f>
        <v>0</v>
      </c>
      <c r="K859" s="268"/>
      <c r="L859" s="269"/>
      <c r="M859" s="270" t="s">
        <v>1</v>
      </c>
      <c r="N859" s="271" t="s">
        <v>38</v>
      </c>
      <c r="O859" s="72"/>
      <c r="P859" s="201">
        <f>O859*H859</f>
        <v>0</v>
      </c>
      <c r="Q859" s="201">
        <v>0</v>
      </c>
      <c r="R859" s="201">
        <f>Q859*H859</f>
        <v>0</v>
      </c>
      <c r="S859" s="201">
        <v>0</v>
      </c>
      <c r="T859" s="202">
        <f>S859*H859</f>
        <v>0</v>
      </c>
      <c r="U859" s="35"/>
      <c r="V859" s="35"/>
      <c r="W859" s="35"/>
      <c r="X859" s="35"/>
      <c r="Y859" s="35"/>
      <c r="Z859" s="35"/>
      <c r="AA859" s="35"/>
      <c r="AB859" s="35"/>
      <c r="AC859" s="35"/>
      <c r="AD859" s="35"/>
      <c r="AE859" s="35"/>
      <c r="AR859" s="203" t="s">
        <v>542</v>
      </c>
      <c r="AT859" s="203" t="s">
        <v>401</v>
      </c>
      <c r="AU859" s="203" t="s">
        <v>73</v>
      </c>
      <c r="AY859" s="18" t="s">
        <v>263</v>
      </c>
      <c r="BE859" s="204">
        <f>IF(N859="základní",J859,0)</f>
        <v>0</v>
      </c>
      <c r="BF859" s="204">
        <f>IF(N859="snížená",J859,0)</f>
        <v>0</v>
      </c>
      <c r="BG859" s="204">
        <f>IF(N859="zákl. přenesená",J859,0)</f>
        <v>0</v>
      </c>
      <c r="BH859" s="204">
        <f>IF(N859="sníž. přenesená",J859,0)</f>
        <v>0</v>
      </c>
      <c r="BI859" s="204">
        <f>IF(N859="nulová",J859,0)</f>
        <v>0</v>
      </c>
      <c r="BJ859" s="18" t="s">
        <v>71</v>
      </c>
      <c r="BK859" s="204">
        <f>ROUND(I859*H859,2)</f>
        <v>0</v>
      </c>
      <c r="BL859" s="18" t="s">
        <v>416</v>
      </c>
      <c r="BM859" s="203" t="s">
        <v>1230</v>
      </c>
    </row>
    <row r="860" spans="1:65" s="16" customFormat="1">
      <c r="B860" s="248"/>
      <c r="C860" s="249"/>
      <c r="D860" s="207" t="s">
        <v>272</v>
      </c>
      <c r="E860" s="250" t="s">
        <v>1</v>
      </c>
      <c r="F860" s="251" t="s">
        <v>833</v>
      </c>
      <c r="G860" s="249"/>
      <c r="H860" s="250" t="s">
        <v>1</v>
      </c>
      <c r="I860" s="252"/>
      <c r="J860" s="249"/>
      <c r="K860" s="249"/>
      <c r="L860" s="253"/>
      <c r="M860" s="254"/>
      <c r="N860" s="255"/>
      <c r="O860" s="255"/>
      <c r="P860" s="255"/>
      <c r="Q860" s="255"/>
      <c r="R860" s="255"/>
      <c r="S860" s="255"/>
      <c r="T860" s="256"/>
      <c r="AT860" s="257" t="s">
        <v>272</v>
      </c>
      <c r="AU860" s="257" t="s">
        <v>73</v>
      </c>
      <c r="AV860" s="16" t="s">
        <v>71</v>
      </c>
      <c r="AW860" s="16" t="s">
        <v>30</v>
      </c>
      <c r="AX860" s="16" t="s">
        <v>64</v>
      </c>
      <c r="AY860" s="257" t="s">
        <v>263</v>
      </c>
    </row>
    <row r="861" spans="1:65" s="13" customFormat="1">
      <c r="B861" s="205"/>
      <c r="C861" s="206"/>
      <c r="D861" s="207" t="s">
        <v>272</v>
      </c>
      <c r="E861" s="208" t="s">
        <v>1</v>
      </c>
      <c r="F861" s="209" t="s">
        <v>1099</v>
      </c>
      <c r="G861" s="206"/>
      <c r="H861" s="210">
        <v>46.8</v>
      </c>
      <c r="I861" s="211"/>
      <c r="J861" s="206"/>
      <c r="K861" s="206"/>
      <c r="L861" s="212"/>
      <c r="M861" s="213"/>
      <c r="N861" s="214"/>
      <c r="O861" s="214"/>
      <c r="P861" s="214"/>
      <c r="Q861" s="214"/>
      <c r="R861" s="214"/>
      <c r="S861" s="214"/>
      <c r="T861" s="215"/>
      <c r="AT861" s="216" t="s">
        <v>272</v>
      </c>
      <c r="AU861" s="216" t="s">
        <v>73</v>
      </c>
      <c r="AV861" s="13" t="s">
        <v>73</v>
      </c>
      <c r="AW861" s="13" t="s">
        <v>30</v>
      </c>
      <c r="AX861" s="13" t="s">
        <v>64</v>
      </c>
      <c r="AY861" s="216" t="s">
        <v>263</v>
      </c>
    </row>
    <row r="862" spans="1:65" s="13" customFormat="1">
      <c r="B862" s="205"/>
      <c r="C862" s="206"/>
      <c r="D862" s="207" t="s">
        <v>272</v>
      </c>
      <c r="E862" s="208" t="s">
        <v>1</v>
      </c>
      <c r="F862" s="209" t="s">
        <v>1100</v>
      </c>
      <c r="G862" s="206"/>
      <c r="H862" s="210">
        <v>14.25</v>
      </c>
      <c r="I862" s="211"/>
      <c r="J862" s="206"/>
      <c r="K862" s="206"/>
      <c r="L862" s="212"/>
      <c r="M862" s="213"/>
      <c r="N862" s="214"/>
      <c r="O862" s="214"/>
      <c r="P862" s="214"/>
      <c r="Q862" s="214"/>
      <c r="R862" s="214"/>
      <c r="S862" s="214"/>
      <c r="T862" s="215"/>
      <c r="AT862" s="216" t="s">
        <v>272</v>
      </c>
      <c r="AU862" s="216" t="s">
        <v>73</v>
      </c>
      <c r="AV862" s="13" t="s">
        <v>73</v>
      </c>
      <c r="AW862" s="13" t="s">
        <v>30</v>
      </c>
      <c r="AX862" s="13" t="s">
        <v>64</v>
      </c>
      <c r="AY862" s="216" t="s">
        <v>263</v>
      </c>
    </row>
    <row r="863" spans="1:65" s="16" customFormat="1">
      <c r="B863" s="248"/>
      <c r="C863" s="249"/>
      <c r="D863" s="207" t="s">
        <v>272</v>
      </c>
      <c r="E863" s="250" t="s">
        <v>1</v>
      </c>
      <c r="F863" s="251" t="s">
        <v>843</v>
      </c>
      <c r="G863" s="249"/>
      <c r="H863" s="250" t="s">
        <v>1</v>
      </c>
      <c r="I863" s="252"/>
      <c r="J863" s="249"/>
      <c r="K863" s="249"/>
      <c r="L863" s="253"/>
      <c r="M863" s="254"/>
      <c r="N863" s="255"/>
      <c r="O863" s="255"/>
      <c r="P863" s="255"/>
      <c r="Q863" s="255"/>
      <c r="R863" s="255"/>
      <c r="S863" s="255"/>
      <c r="T863" s="256"/>
      <c r="AT863" s="257" t="s">
        <v>272</v>
      </c>
      <c r="AU863" s="257" t="s">
        <v>73</v>
      </c>
      <c r="AV863" s="16" t="s">
        <v>71</v>
      </c>
      <c r="AW863" s="16" t="s">
        <v>30</v>
      </c>
      <c r="AX863" s="16" t="s">
        <v>64</v>
      </c>
      <c r="AY863" s="257" t="s">
        <v>263</v>
      </c>
    </row>
    <row r="864" spans="1:65" s="13" customFormat="1">
      <c r="B864" s="205"/>
      <c r="C864" s="206"/>
      <c r="D864" s="207" t="s">
        <v>272</v>
      </c>
      <c r="E864" s="208" t="s">
        <v>1</v>
      </c>
      <c r="F864" s="209" t="s">
        <v>1093</v>
      </c>
      <c r="G864" s="206"/>
      <c r="H864" s="210">
        <v>166.83</v>
      </c>
      <c r="I864" s="211"/>
      <c r="J864" s="206"/>
      <c r="K864" s="206"/>
      <c r="L864" s="212"/>
      <c r="M864" s="213"/>
      <c r="N864" s="214"/>
      <c r="O864" s="214"/>
      <c r="P864" s="214"/>
      <c r="Q864" s="214"/>
      <c r="R864" s="214"/>
      <c r="S864" s="214"/>
      <c r="T864" s="215"/>
      <c r="AT864" s="216" t="s">
        <v>272</v>
      </c>
      <c r="AU864" s="216" t="s">
        <v>73</v>
      </c>
      <c r="AV864" s="13" t="s">
        <v>73</v>
      </c>
      <c r="AW864" s="13" t="s">
        <v>30</v>
      </c>
      <c r="AX864" s="13" t="s">
        <v>64</v>
      </c>
      <c r="AY864" s="216" t="s">
        <v>263</v>
      </c>
    </row>
    <row r="865" spans="1:65" s="15" customFormat="1">
      <c r="B865" s="228"/>
      <c r="C865" s="229"/>
      <c r="D865" s="207" t="s">
        <v>272</v>
      </c>
      <c r="E865" s="230" t="s">
        <v>1</v>
      </c>
      <c r="F865" s="231" t="s">
        <v>280</v>
      </c>
      <c r="G865" s="229"/>
      <c r="H865" s="232">
        <v>227.88</v>
      </c>
      <c r="I865" s="233"/>
      <c r="J865" s="229"/>
      <c r="K865" s="229"/>
      <c r="L865" s="234"/>
      <c r="M865" s="235"/>
      <c r="N865" s="236"/>
      <c r="O865" s="236"/>
      <c r="P865" s="236"/>
      <c r="Q865" s="236"/>
      <c r="R865" s="236"/>
      <c r="S865" s="236"/>
      <c r="T865" s="237"/>
      <c r="AT865" s="238" t="s">
        <v>272</v>
      </c>
      <c r="AU865" s="238" t="s">
        <v>73</v>
      </c>
      <c r="AV865" s="15" t="s">
        <v>270</v>
      </c>
      <c r="AW865" s="15" t="s">
        <v>30</v>
      </c>
      <c r="AX865" s="15" t="s">
        <v>64</v>
      </c>
      <c r="AY865" s="238" t="s">
        <v>263</v>
      </c>
    </row>
    <row r="866" spans="1:65" s="13" customFormat="1">
      <c r="B866" s="205"/>
      <c r="C866" s="206"/>
      <c r="D866" s="207" t="s">
        <v>272</v>
      </c>
      <c r="E866" s="208" t="s">
        <v>1</v>
      </c>
      <c r="F866" s="209" t="s">
        <v>1231</v>
      </c>
      <c r="G866" s="206"/>
      <c r="H866" s="210">
        <v>262.06200000000001</v>
      </c>
      <c r="I866" s="211"/>
      <c r="J866" s="206"/>
      <c r="K866" s="206"/>
      <c r="L866" s="212"/>
      <c r="M866" s="213"/>
      <c r="N866" s="214"/>
      <c r="O866" s="214"/>
      <c r="P866" s="214"/>
      <c r="Q866" s="214"/>
      <c r="R866" s="214"/>
      <c r="S866" s="214"/>
      <c r="T866" s="215"/>
      <c r="AT866" s="216" t="s">
        <v>272</v>
      </c>
      <c r="AU866" s="216" t="s">
        <v>73</v>
      </c>
      <c r="AV866" s="13" t="s">
        <v>73</v>
      </c>
      <c r="AW866" s="13" t="s">
        <v>30</v>
      </c>
      <c r="AX866" s="13" t="s">
        <v>64</v>
      </c>
      <c r="AY866" s="216" t="s">
        <v>263</v>
      </c>
    </row>
    <row r="867" spans="1:65" s="15" customFormat="1">
      <c r="B867" s="228"/>
      <c r="C867" s="229"/>
      <c r="D867" s="207" t="s">
        <v>272</v>
      </c>
      <c r="E867" s="230" t="s">
        <v>1</v>
      </c>
      <c r="F867" s="231" t="s">
        <v>280</v>
      </c>
      <c r="G867" s="229"/>
      <c r="H867" s="232">
        <v>262.06200000000001</v>
      </c>
      <c r="I867" s="233"/>
      <c r="J867" s="229"/>
      <c r="K867" s="229"/>
      <c r="L867" s="234"/>
      <c r="M867" s="235"/>
      <c r="N867" s="236"/>
      <c r="O867" s="236"/>
      <c r="P867" s="236"/>
      <c r="Q867" s="236"/>
      <c r="R867" s="236"/>
      <c r="S867" s="236"/>
      <c r="T867" s="237"/>
      <c r="AT867" s="238" t="s">
        <v>272</v>
      </c>
      <c r="AU867" s="238" t="s">
        <v>73</v>
      </c>
      <c r="AV867" s="15" t="s">
        <v>270</v>
      </c>
      <c r="AW867" s="15" t="s">
        <v>30</v>
      </c>
      <c r="AX867" s="15" t="s">
        <v>71</v>
      </c>
      <c r="AY867" s="238" t="s">
        <v>263</v>
      </c>
    </row>
    <row r="868" spans="1:65" s="2" customFormat="1" ht="37.9" customHeight="1">
      <c r="A868" s="35"/>
      <c r="B868" s="36"/>
      <c r="C868" s="191" t="s">
        <v>883</v>
      </c>
      <c r="D868" s="191" t="s">
        <v>266</v>
      </c>
      <c r="E868" s="192" t="s">
        <v>1232</v>
      </c>
      <c r="F868" s="193" t="s">
        <v>1233</v>
      </c>
      <c r="G868" s="194" t="s">
        <v>269</v>
      </c>
      <c r="H868" s="195">
        <v>100.098</v>
      </c>
      <c r="I868" s="196"/>
      <c r="J868" s="197">
        <f>ROUND(I868*H868,2)</f>
        <v>0</v>
      </c>
      <c r="K868" s="198"/>
      <c r="L868" s="40"/>
      <c r="M868" s="199" t="s">
        <v>1</v>
      </c>
      <c r="N868" s="200" t="s">
        <v>38</v>
      </c>
      <c r="O868" s="72"/>
      <c r="P868" s="201">
        <f>O868*H868</f>
        <v>0</v>
      </c>
      <c r="Q868" s="201">
        <v>0</v>
      </c>
      <c r="R868" s="201">
        <f>Q868*H868</f>
        <v>0</v>
      </c>
      <c r="S868" s="201">
        <v>0</v>
      </c>
      <c r="T868" s="202">
        <f>S868*H868</f>
        <v>0</v>
      </c>
      <c r="U868" s="35"/>
      <c r="V868" s="35"/>
      <c r="W868" s="35"/>
      <c r="X868" s="35"/>
      <c r="Y868" s="35"/>
      <c r="Z868" s="35"/>
      <c r="AA868" s="35"/>
      <c r="AB868" s="35"/>
      <c r="AC868" s="35"/>
      <c r="AD868" s="35"/>
      <c r="AE868" s="35"/>
      <c r="AR868" s="203" t="s">
        <v>416</v>
      </c>
      <c r="AT868" s="203" t="s">
        <v>266</v>
      </c>
      <c r="AU868" s="203" t="s">
        <v>73</v>
      </c>
      <c r="AY868" s="18" t="s">
        <v>263</v>
      </c>
      <c r="BE868" s="204">
        <f>IF(N868="základní",J868,0)</f>
        <v>0</v>
      </c>
      <c r="BF868" s="204">
        <f>IF(N868="snížená",J868,0)</f>
        <v>0</v>
      </c>
      <c r="BG868" s="204">
        <f>IF(N868="zákl. přenesená",J868,0)</f>
        <v>0</v>
      </c>
      <c r="BH868" s="204">
        <f>IF(N868="sníž. přenesená",J868,0)</f>
        <v>0</v>
      </c>
      <c r="BI868" s="204">
        <f>IF(N868="nulová",J868,0)</f>
        <v>0</v>
      </c>
      <c r="BJ868" s="18" t="s">
        <v>71</v>
      </c>
      <c r="BK868" s="204">
        <f>ROUND(I868*H868,2)</f>
        <v>0</v>
      </c>
      <c r="BL868" s="18" t="s">
        <v>416</v>
      </c>
      <c r="BM868" s="203" t="s">
        <v>1234</v>
      </c>
    </row>
    <row r="869" spans="1:65" s="16" customFormat="1">
      <c r="B869" s="248"/>
      <c r="C869" s="249"/>
      <c r="D869" s="207" t="s">
        <v>272</v>
      </c>
      <c r="E869" s="250" t="s">
        <v>1</v>
      </c>
      <c r="F869" s="251" t="s">
        <v>843</v>
      </c>
      <c r="G869" s="249"/>
      <c r="H869" s="250" t="s">
        <v>1</v>
      </c>
      <c r="I869" s="252"/>
      <c r="J869" s="249"/>
      <c r="K869" s="249"/>
      <c r="L869" s="253"/>
      <c r="M869" s="254"/>
      <c r="N869" s="255"/>
      <c r="O869" s="255"/>
      <c r="P869" s="255"/>
      <c r="Q869" s="255"/>
      <c r="R869" s="255"/>
      <c r="S869" s="255"/>
      <c r="T869" s="256"/>
      <c r="AT869" s="257" t="s">
        <v>272</v>
      </c>
      <c r="AU869" s="257" t="s">
        <v>73</v>
      </c>
      <c r="AV869" s="16" t="s">
        <v>71</v>
      </c>
      <c r="AW869" s="16" t="s">
        <v>30</v>
      </c>
      <c r="AX869" s="16" t="s">
        <v>64</v>
      </c>
      <c r="AY869" s="257" t="s">
        <v>263</v>
      </c>
    </row>
    <row r="870" spans="1:65" s="13" customFormat="1">
      <c r="B870" s="205"/>
      <c r="C870" s="206"/>
      <c r="D870" s="207" t="s">
        <v>272</v>
      </c>
      <c r="E870" s="208" t="s">
        <v>1</v>
      </c>
      <c r="F870" s="209" t="s">
        <v>1235</v>
      </c>
      <c r="G870" s="206"/>
      <c r="H870" s="210">
        <v>100.098</v>
      </c>
      <c r="I870" s="211"/>
      <c r="J870" s="206"/>
      <c r="K870" s="206"/>
      <c r="L870" s="212"/>
      <c r="M870" s="213"/>
      <c r="N870" s="214"/>
      <c r="O870" s="214"/>
      <c r="P870" s="214"/>
      <c r="Q870" s="214"/>
      <c r="R870" s="214"/>
      <c r="S870" s="214"/>
      <c r="T870" s="215"/>
      <c r="AT870" s="216" t="s">
        <v>272</v>
      </c>
      <c r="AU870" s="216" t="s">
        <v>73</v>
      </c>
      <c r="AV870" s="13" t="s">
        <v>73</v>
      </c>
      <c r="AW870" s="13" t="s">
        <v>30</v>
      </c>
      <c r="AX870" s="13" t="s">
        <v>64</v>
      </c>
      <c r="AY870" s="216" t="s">
        <v>263</v>
      </c>
    </row>
    <row r="871" spans="1:65" s="15" customFormat="1">
      <c r="B871" s="228"/>
      <c r="C871" s="229"/>
      <c r="D871" s="207" t="s">
        <v>272</v>
      </c>
      <c r="E871" s="230" t="s">
        <v>1</v>
      </c>
      <c r="F871" s="231" t="s">
        <v>280</v>
      </c>
      <c r="G871" s="229"/>
      <c r="H871" s="232">
        <v>100.098</v>
      </c>
      <c r="I871" s="233"/>
      <c r="J871" s="229"/>
      <c r="K871" s="229"/>
      <c r="L871" s="234"/>
      <c r="M871" s="235"/>
      <c r="N871" s="236"/>
      <c r="O871" s="236"/>
      <c r="P871" s="236"/>
      <c r="Q871" s="236"/>
      <c r="R871" s="236"/>
      <c r="S871" s="236"/>
      <c r="T871" s="237"/>
      <c r="AT871" s="238" t="s">
        <v>272</v>
      </c>
      <c r="AU871" s="238" t="s">
        <v>73</v>
      </c>
      <c r="AV871" s="15" t="s">
        <v>270</v>
      </c>
      <c r="AW871" s="15" t="s">
        <v>30</v>
      </c>
      <c r="AX871" s="15" t="s">
        <v>71</v>
      </c>
      <c r="AY871" s="238" t="s">
        <v>263</v>
      </c>
    </row>
    <row r="872" spans="1:65" s="2" customFormat="1" ht="33" customHeight="1">
      <c r="A872" s="35"/>
      <c r="B872" s="36"/>
      <c r="C872" s="191" t="s">
        <v>1236</v>
      </c>
      <c r="D872" s="191" t="s">
        <v>266</v>
      </c>
      <c r="E872" s="192" t="s">
        <v>1237</v>
      </c>
      <c r="F872" s="193" t="s">
        <v>1238</v>
      </c>
      <c r="G872" s="194" t="s">
        <v>269</v>
      </c>
      <c r="H872" s="195">
        <v>50.048999999999999</v>
      </c>
      <c r="I872" s="196"/>
      <c r="J872" s="197">
        <f>ROUND(I872*H872,2)</f>
        <v>0</v>
      </c>
      <c r="K872" s="198"/>
      <c r="L872" s="40"/>
      <c r="M872" s="199" t="s">
        <v>1</v>
      </c>
      <c r="N872" s="200" t="s">
        <v>38</v>
      </c>
      <c r="O872" s="72"/>
      <c r="P872" s="201">
        <f>O872*H872</f>
        <v>0</v>
      </c>
      <c r="Q872" s="201">
        <v>0</v>
      </c>
      <c r="R872" s="201">
        <f>Q872*H872</f>
        <v>0</v>
      </c>
      <c r="S872" s="201">
        <v>0</v>
      </c>
      <c r="T872" s="202">
        <f>S872*H872</f>
        <v>0</v>
      </c>
      <c r="U872" s="35"/>
      <c r="V872" s="35"/>
      <c r="W872" s="35"/>
      <c r="X872" s="35"/>
      <c r="Y872" s="35"/>
      <c r="Z872" s="35"/>
      <c r="AA872" s="35"/>
      <c r="AB872" s="35"/>
      <c r="AC872" s="35"/>
      <c r="AD872" s="35"/>
      <c r="AE872" s="35"/>
      <c r="AR872" s="203" t="s">
        <v>416</v>
      </c>
      <c r="AT872" s="203" t="s">
        <v>266</v>
      </c>
      <c r="AU872" s="203" t="s">
        <v>73</v>
      </c>
      <c r="AY872" s="18" t="s">
        <v>263</v>
      </c>
      <c r="BE872" s="204">
        <f>IF(N872="základní",J872,0)</f>
        <v>0</v>
      </c>
      <c r="BF872" s="204">
        <f>IF(N872="snížená",J872,0)</f>
        <v>0</v>
      </c>
      <c r="BG872" s="204">
        <f>IF(N872="zákl. přenesená",J872,0)</f>
        <v>0</v>
      </c>
      <c r="BH872" s="204">
        <f>IF(N872="sníž. přenesená",J872,0)</f>
        <v>0</v>
      </c>
      <c r="BI872" s="204">
        <f>IF(N872="nulová",J872,0)</f>
        <v>0</v>
      </c>
      <c r="BJ872" s="18" t="s">
        <v>71</v>
      </c>
      <c r="BK872" s="204">
        <f>ROUND(I872*H872,2)</f>
        <v>0</v>
      </c>
      <c r="BL872" s="18" t="s">
        <v>416</v>
      </c>
      <c r="BM872" s="203" t="s">
        <v>1239</v>
      </c>
    </row>
    <row r="873" spans="1:65" s="16" customFormat="1">
      <c r="B873" s="248"/>
      <c r="C873" s="249"/>
      <c r="D873" s="207" t="s">
        <v>272</v>
      </c>
      <c r="E873" s="250" t="s">
        <v>1</v>
      </c>
      <c r="F873" s="251" t="s">
        <v>843</v>
      </c>
      <c r="G873" s="249"/>
      <c r="H873" s="250" t="s">
        <v>1</v>
      </c>
      <c r="I873" s="252"/>
      <c r="J873" s="249"/>
      <c r="K873" s="249"/>
      <c r="L873" s="253"/>
      <c r="M873" s="254"/>
      <c r="N873" s="255"/>
      <c r="O873" s="255"/>
      <c r="P873" s="255"/>
      <c r="Q873" s="255"/>
      <c r="R873" s="255"/>
      <c r="S873" s="255"/>
      <c r="T873" s="256"/>
      <c r="AT873" s="257" t="s">
        <v>272</v>
      </c>
      <c r="AU873" s="257" t="s">
        <v>73</v>
      </c>
      <c r="AV873" s="16" t="s">
        <v>71</v>
      </c>
      <c r="AW873" s="16" t="s">
        <v>30</v>
      </c>
      <c r="AX873" s="16" t="s">
        <v>64</v>
      </c>
      <c r="AY873" s="257" t="s">
        <v>263</v>
      </c>
    </row>
    <row r="874" spans="1:65" s="13" customFormat="1">
      <c r="B874" s="205"/>
      <c r="C874" s="206"/>
      <c r="D874" s="207" t="s">
        <v>272</v>
      </c>
      <c r="E874" s="208" t="s">
        <v>1</v>
      </c>
      <c r="F874" s="209" t="s">
        <v>1240</v>
      </c>
      <c r="G874" s="206"/>
      <c r="H874" s="210">
        <v>50.048999999999999</v>
      </c>
      <c r="I874" s="211"/>
      <c r="J874" s="206"/>
      <c r="K874" s="206"/>
      <c r="L874" s="212"/>
      <c r="M874" s="213"/>
      <c r="N874" s="214"/>
      <c r="O874" s="214"/>
      <c r="P874" s="214"/>
      <c r="Q874" s="214"/>
      <c r="R874" s="214"/>
      <c r="S874" s="214"/>
      <c r="T874" s="215"/>
      <c r="AT874" s="216" t="s">
        <v>272</v>
      </c>
      <c r="AU874" s="216" t="s">
        <v>73</v>
      </c>
      <c r="AV874" s="13" t="s">
        <v>73</v>
      </c>
      <c r="AW874" s="13" t="s">
        <v>30</v>
      </c>
      <c r="AX874" s="13" t="s">
        <v>64</v>
      </c>
      <c r="AY874" s="216" t="s">
        <v>263</v>
      </c>
    </row>
    <row r="875" spans="1:65" s="15" customFormat="1">
      <c r="B875" s="228"/>
      <c r="C875" s="229"/>
      <c r="D875" s="207" t="s">
        <v>272</v>
      </c>
      <c r="E875" s="230" t="s">
        <v>1</v>
      </c>
      <c r="F875" s="231" t="s">
        <v>280</v>
      </c>
      <c r="G875" s="229"/>
      <c r="H875" s="232">
        <v>50.048999999999999</v>
      </c>
      <c r="I875" s="233"/>
      <c r="J875" s="229"/>
      <c r="K875" s="229"/>
      <c r="L875" s="234"/>
      <c r="M875" s="235"/>
      <c r="N875" s="236"/>
      <c r="O875" s="236"/>
      <c r="P875" s="236"/>
      <c r="Q875" s="236"/>
      <c r="R875" s="236"/>
      <c r="S875" s="236"/>
      <c r="T875" s="237"/>
      <c r="AT875" s="238" t="s">
        <v>272</v>
      </c>
      <c r="AU875" s="238" t="s">
        <v>73</v>
      </c>
      <c r="AV875" s="15" t="s">
        <v>270</v>
      </c>
      <c r="AW875" s="15" t="s">
        <v>30</v>
      </c>
      <c r="AX875" s="15" t="s">
        <v>71</v>
      </c>
      <c r="AY875" s="238" t="s">
        <v>263</v>
      </c>
    </row>
    <row r="876" spans="1:65" s="2" customFormat="1" ht="37.9" customHeight="1">
      <c r="A876" s="35"/>
      <c r="B876" s="36"/>
      <c r="C876" s="191" t="s">
        <v>886</v>
      </c>
      <c r="D876" s="191" t="s">
        <v>266</v>
      </c>
      <c r="E876" s="192" t="s">
        <v>1241</v>
      </c>
      <c r="F876" s="193" t="s">
        <v>1242</v>
      </c>
      <c r="G876" s="194" t="s">
        <v>269</v>
      </c>
      <c r="H876" s="195">
        <v>16.683</v>
      </c>
      <c r="I876" s="196"/>
      <c r="J876" s="197">
        <f>ROUND(I876*H876,2)</f>
        <v>0</v>
      </c>
      <c r="K876" s="198"/>
      <c r="L876" s="40"/>
      <c r="M876" s="199" t="s">
        <v>1</v>
      </c>
      <c r="N876" s="200" t="s">
        <v>38</v>
      </c>
      <c r="O876" s="72"/>
      <c r="P876" s="201">
        <f>O876*H876</f>
        <v>0</v>
      </c>
      <c r="Q876" s="201">
        <v>0</v>
      </c>
      <c r="R876" s="201">
        <f>Q876*H876</f>
        <v>0</v>
      </c>
      <c r="S876" s="201">
        <v>0</v>
      </c>
      <c r="T876" s="202">
        <f>S876*H876</f>
        <v>0</v>
      </c>
      <c r="U876" s="35"/>
      <c r="V876" s="35"/>
      <c r="W876" s="35"/>
      <c r="X876" s="35"/>
      <c r="Y876" s="35"/>
      <c r="Z876" s="35"/>
      <c r="AA876" s="35"/>
      <c r="AB876" s="35"/>
      <c r="AC876" s="35"/>
      <c r="AD876" s="35"/>
      <c r="AE876" s="35"/>
      <c r="AR876" s="203" t="s">
        <v>416</v>
      </c>
      <c r="AT876" s="203" t="s">
        <v>266</v>
      </c>
      <c r="AU876" s="203" t="s">
        <v>73</v>
      </c>
      <c r="AY876" s="18" t="s">
        <v>263</v>
      </c>
      <c r="BE876" s="204">
        <f>IF(N876="základní",J876,0)</f>
        <v>0</v>
      </c>
      <c r="BF876" s="204">
        <f>IF(N876="snížená",J876,0)</f>
        <v>0</v>
      </c>
      <c r="BG876" s="204">
        <f>IF(N876="zákl. přenesená",J876,0)</f>
        <v>0</v>
      </c>
      <c r="BH876" s="204">
        <f>IF(N876="sníž. přenesená",J876,0)</f>
        <v>0</v>
      </c>
      <c r="BI876" s="204">
        <f>IF(N876="nulová",J876,0)</f>
        <v>0</v>
      </c>
      <c r="BJ876" s="18" t="s">
        <v>71</v>
      </c>
      <c r="BK876" s="204">
        <f>ROUND(I876*H876,2)</f>
        <v>0</v>
      </c>
      <c r="BL876" s="18" t="s">
        <v>416</v>
      </c>
      <c r="BM876" s="203" t="s">
        <v>1243</v>
      </c>
    </row>
    <row r="877" spans="1:65" s="16" customFormat="1">
      <c r="B877" s="248"/>
      <c r="C877" s="249"/>
      <c r="D877" s="207" t="s">
        <v>272</v>
      </c>
      <c r="E877" s="250" t="s">
        <v>1</v>
      </c>
      <c r="F877" s="251" t="s">
        <v>843</v>
      </c>
      <c r="G877" s="249"/>
      <c r="H877" s="250" t="s">
        <v>1</v>
      </c>
      <c r="I877" s="252"/>
      <c r="J877" s="249"/>
      <c r="K877" s="249"/>
      <c r="L877" s="253"/>
      <c r="M877" s="254"/>
      <c r="N877" s="255"/>
      <c r="O877" s="255"/>
      <c r="P877" s="255"/>
      <c r="Q877" s="255"/>
      <c r="R877" s="255"/>
      <c r="S877" s="255"/>
      <c r="T877" s="256"/>
      <c r="AT877" s="257" t="s">
        <v>272</v>
      </c>
      <c r="AU877" s="257" t="s">
        <v>73</v>
      </c>
      <c r="AV877" s="16" t="s">
        <v>71</v>
      </c>
      <c r="AW877" s="16" t="s">
        <v>30</v>
      </c>
      <c r="AX877" s="16" t="s">
        <v>64</v>
      </c>
      <c r="AY877" s="257" t="s">
        <v>263</v>
      </c>
    </row>
    <row r="878" spans="1:65" s="13" customFormat="1">
      <c r="B878" s="205"/>
      <c r="C878" s="206"/>
      <c r="D878" s="207" t="s">
        <v>272</v>
      </c>
      <c r="E878" s="208" t="s">
        <v>1</v>
      </c>
      <c r="F878" s="209" t="s">
        <v>1244</v>
      </c>
      <c r="G878" s="206"/>
      <c r="H878" s="210">
        <v>16.683</v>
      </c>
      <c r="I878" s="211"/>
      <c r="J878" s="206"/>
      <c r="K878" s="206"/>
      <c r="L878" s="212"/>
      <c r="M878" s="213"/>
      <c r="N878" s="214"/>
      <c r="O878" s="214"/>
      <c r="P878" s="214"/>
      <c r="Q878" s="214"/>
      <c r="R878" s="214"/>
      <c r="S878" s="214"/>
      <c r="T878" s="215"/>
      <c r="AT878" s="216" t="s">
        <v>272</v>
      </c>
      <c r="AU878" s="216" t="s">
        <v>73</v>
      </c>
      <c r="AV878" s="13" t="s">
        <v>73</v>
      </c>
      <c r="AW878" s="13" t="s">
        <v>30</v>
      </c>
      <c r="AX878" s="13" t="s">
        <v>64</v>
      </c>
      <c r="AY878" s="216" t="s">
        <v>263</v>
      </c>
    </row>
    <row r="879" spans="1:65" s="15" customFormat="1">
      <c r="B879" s="228"/>
      <c r="C879" s="229"/>
      <c r="D879" s="207" t="s">
        <v>272</v>
      </c>
      <c r="E879" s="230" t="s">
        <v>1</v>
      </c>
      <c r="F879" s="231" t="s">
        <v>280</v>
      </c>
      <c r="G879" s="229"/>
      <c r="H879" s="232">
        <v>16.683</v>
      </c>
      <c r="I879" s="233"/>
      <c r="J879" s="229"/>
      <c r="K879" s="229"/>
      <c r="L879" s="234"/>
      <c r="M879" s="235"/>
      <c r="N879" s="236"/>
      <c r="O879" s="236"/>
      <c r="P879" s="236"/>
      <c r="Q879" s="236"/>
      <c r="R879" s="236"/>
      <c r="S879" s="236"/>
      <c r="T879" s="237"/>
      <c r="AT879" s="238" t="s">
        <v>272</v>
      </c>
      <c r="AU879" s="238" t="s">
        <v>73</v>
      </c>
      <c r="AV879" s="15" t="s">
        <v>270</v>
      </c>
      <c r="AW879" s="15" t="s">
        <v>30</v>
      </c>
      <c r="AX879" s="15" t="s">
        <v>71</v>
      </c>
      <c r="AY879" s="238" t="s">
        <v>263</v>
      </c>
    </row>
    <row r="880" spans="1:65" s="2" customFormat="1" ht="24.2" customHeight="1">
      <c r="A880" s="35"/>
      <c r="B880" s="36"/>
      <c r="C880" s="191" t="s">
        <v>1245</v>
      </c>
      <c r="D880" s="191" t="s">
        <v>266</v>
      </c>
      <c r="E880" s="192" t="s">
        <v>1246</v>
      </c>
      <c r="F880" s="193" t="s">
        <v>1247</v>
      </c>
      <c r="G880" s="194" t="s">
        <v>269</v>
      </c>
      <c r="H880" s="195">
        <v>51.72</v>
      </c>
      <c r="I880" s="196"/>
      <c r="J880" s="197">
        <f>ROUND(I880*H880,2)</f>
        <v>0</v>
      </c>
      <c r="K880" s="198"/>
      <c r="L880" s="40"/>
      <c r="M880" s="199" t="s">
        <v>1</v>
      </c>
      <c r="N880" s="200" t="s">
        <v>38</v>
      </c>
      <c r="O880" s="72"/>
      <c r="P880" s="201">
        <f>O880*H880</f>
        <v>0</v>
      </c>
      <c r="Q880" s="201">
        <v>0</v>
      </c>
      <c r="R880" s="201">
        <f>Q880*H880</f>
        <v>0</v>
      </c>
      <c r="S880" s="201">
        <v>0</v>
      </c>
      <c r="T880" s="202">
        <f>S880*H880</f>
        <v>0</v>
      </c>
      <c r="U880" s="35"/>
      <c r="V880" s="35"/>
      <c r="W880" s="35"/>
      <c r="X880" s="35"/>
      <c r="Y880" s="35"/>
      <c r="Z880" s="35"/>
      <c r="AA880" s="35"/>
      <c r="AB880" s="35"/>
      <c r="AC880" s="35"/>
      <c r="AD880" s="35"/>
      <c r="AE880" s="35"/>
      <c r="AR880" s="203" t="s">
        <v>416</v>
      </c>
      <c r="AT880" s="203" t="s">
        <v>266</v>
      </c>
      <c r="AU880" s="203" t="s">
        <v>73</v>
      </c>
      <c r="AY880" s="18" t="s">
        <v>263</v>
      </c>
      <c r="BE880" s="204">
        <f>IF(N880="základní",J880,0)</f>
        <v>0</v>
      </c>
      <c r="BF880" s="204">
        <f>IF(N880="snížená",J880,0)</f>
        <v>0</v>
      </c>
      <c r="BG880" s="204">
        <f>IF(N880="zákl. přenesená",J880,0)</f>
        <v>0</v>
      </c>
      <c r="BH880" s="204">
        <f>IF(N880="sníž. přenesená",J880,0)</f>
        <v>0</v>
      </c>
      <c r="BI880" s="204">
        <f>IF(N880="nulová",J880,0)</f>
        <v>0</v>
      </c>
      <c r="BJ880" s="18" t="s">
        <v>71</v>
      </c>
      <c r="BK880" s="204">
        <f>ROUND(I880*H880,2)</f>
        <v>0</v>
      </c>
      <c r="BL880" s="18" t="s">
        <v>416</v>
      </c>
      <c r="BM880" s="203" t="s">
        <v>1248</v>
      </c>
    </row>
    <row r="881" spans="1:65" s="16" customFormat="1">
      <c r="B881" s="248"/>
      <c r="C881" s="249"/>
      <c r="D881" s="207" t="s">
        <v>272</v>
      </c>
      <c r="E881" s="250" t="s">
        <v>1</v>
      </c>
      <c r="F881" s="251" t="s">
        <v>714</v>
      </c>
      <c r="G881" s="249"/>
      <c r="H881" s="250" t="s">
        <v>1</v>
      </c>
      <c r="I881" s="252"/>
      <c r="J881" s="249"/>
      <c r="K881" s="249"/>
      <c r="L881" s="253"/>
      <c r="M881" s="254"/>
      <c r="N881" s="255"/>
      <c r="O881" s="255"/>
      <c r="P881" s="255"/>
      <c r="Q881" s="255"/>
      <c r="R881" s="255"/>
      <c r="S881" s="255"/>
      <c r="T881" s="256"/>
      <c r="AT881" s="257" t="s">
        <v>272</v>
      </c>
      <c r="AU881" s="257" t="s">
        <v>73</v>
      </c>
      <c r="AV881" s="16" t="s">
        <v>71</v>
      </c>
      <c r="AW881" s="16" t="s">
        <v>30</v>
      </c>
      <c r="AX881" s="16" t="s">
        <v>64</v>
      </c>
      <c r="AY881" s="257" t="s">
        <v>263</v>
      </c>
    </row>
    <row r="882" spans="1:65" s="13" customFormat="1">
      <c r="B882" s="205"/>
      <c r="C882" s="206"/>
      <c r="D882" s="207" t="s">
        <v>272</v>
      </c>
      <c r="E882" s="208" t="s">
        <v>1</v>
      </c>
      <c r="F882" s="209" t="s">
        <v>1249</v>
      </c>
      <c r="G882" s="206"/>
      <c r="H882" s="210">
        <v>51.72</v>
      </c>
      <c r="I882" s="211"/>
      <c r="J882" s="206"/>
      <c r="K882" s="206"/>
      <c r="L882" s="212"/>
      <c r="M882" s="213"/>
      <c r="N882" s="214"/>
      <c r="O882" s="214"/>
      <c r="P882" s="214"/>
      <c r="Q882" s="214"/>
      <c r="R882" s="214"/>
      <c r="S882" s="214"/>
      <c r="T882" s="215"/>
      <c r="AT882" s="216" t="s">
        <v>272</v>
      </c>
      <c r="AU882" s="216" t="s">
        <v>73</v>
      </c>
      <c r="AV882" s="13" t="s">
        <v>73</v>
      </c>
      <c r="AW882" s="13" t="s">
        <v>30</v>
      </c>
      <c r="AX882" s="13" t="s">
        <v>64</v>
      </c>
      <c r="AY882" s="216" t="s">
        <v>263</v>
      </c>
    </row>
    <row r="883" spans="1:65" s="15" customFormat="1">
      <c r="B883" s="228"/>
      <c r="C883" s="229"/>
      <c r="D883" s="207" t="s">
        <v>272</v>
      </c>
      <c r="E883" s="230" t="s">
        <v>1</v>
      </c>
      <c r="F883" s="231" t="s">
        <v>280</v>
      </c>
      <c r="G883" s="229"/>
      <c r="H883" s="232">
        <v>51.72</v>
      </c>
      <c r="I883" s="233"/>
      <c r="J883" s="229"/>
      <c r="K883" s="229"/>
      <c r="L883" s="234"/>
      <c r="M883" s="235"/>
      <c r="N883" s="236"/>
      <c r="O883" s="236"/>
      <c r="P883" s="236"/>
      <c r="Q883" s="236"/>
      <c r="R883" s="236"/>
      <c r="S883" s="236"/>
      <c r="T883" s="237"/>
      <c r="AT883" s="238" t="s">
        <v>272</v>
      </c>
      <c r="AU883" s="238" t="s">
        <v>73</v>
      </c>
      <c r="AV883" s="15" t="s">
        <v>270</v>
      </c>
      <c r="AW883" s="15" t="s">
        <v>30</v>
      </c>
      <c r="AX883" s="15" t="s">
        <v>71</v>
      </c>
      <c r="AY883" s="238" t="s">
        <v>263</v>
      </c>
    </row>
    <row r="884" spans="1:65" s="2" customFormat="1" ht="24.2" customHeight="1">
      <c r="A884" s="35"/>
      <c r="B884" s="36"/>
      <c r="C884" s="261" t="s">
        <v>891</v>
      </c>
      <c r="D884" s="261" t="s">
        <v>401</v>
      </c>
      <c r="E884" s="262" t="s">
        <v>1209</v>
      </c>
      <c r="F884" s="263" t="s">
        <v>1210</v>
      </c>
      <c r="G884" s="264" t="s">
        <v>269</v>
      </c>
      <c r="H884" s="265">
        <v>59.478000000000002</v>
      </c>
      <c r="I884" s="266"/>
      <c r="J884" s="267">
        <f>ROUND(I884*H884,2)</f>
        <v>0</v>
      </c>
      <c r="K884" s="268"/>
      <c r="L884" s="269"/>
      <c r="M884" s="270" t="s">
        <v>1</v>
      </c>
      <c r="N884" s="271" t="s">
        <v>38</v>
      </c>
      <c r="O884" s="72"/>
      <c r="P884" s="201">
        <f>O884*H884</f>
        <v>0</v>
      </c>
      <c r="Q884" s="201">
        <v>0</v>
      </c>
      <c r="R884" s="201">
        <f>Q884*H884</f>
        <v>0</v>
      </c>
      <c r="S884" s="201">
        <v>0</v>
      </c>
      <c r="T884" s="202">
        <f>S884*H884</f>
        <v>0</v>
      </c>
      <c r="U884" s="35"/>
      <c r="V884" s="35"/>
      <c r="W884" s="35"/>
      <c r="X884" s="35"/>
      <c r="Y884" s="35"/>
      <c r="Z884" s="35"/>
      <c r="AA884" s="35"/>
      <c r="AB884" s="35"/>
      <c r="AC884" s="35"/>
      <c r="AD884" s="35"/>
      <c r="AE884" s="35"/>
      <c r="AR884" s="203" t="s">
        <v>542</v>
      </c>
      <c r="AT884" s="203" t="s">
        <v>401</v>
      </c>
      <c r="AU884" s="203" t="s">
        <v>73</v>
      </c>
      <c r="AY884" s="18" t="s">
        <v>263</v>
      </c>
      <c r="BE884" s="204">
        <f>IF(N884="základní",J884,0)</f>
        <v>0</v>
      </c>
      <c r="BF884" s="204">
        <f>IF(N884="snížená",J884,0)</f>
        <v>0</v>
      </c>
      <c r="BG884" s="204">
        <f>IF(N884="zákl. přenesená",J884,0)</f>
        <v>0</v>
      </c>
      <c r="BH884" s="204">
        <f>IF(N884="sníž. přenesená",J884,0)</f>
        <v>0</v>
      </c>
      <c r="BI884" s="204">
        <f>IF(N884="nulová",J884,0)</f>
        <v>0</v>
      </c>
      <c r="BJ884" s="18" t="s">
        <v>71</v>
      </c>
      <c r="BK884" s="204">
        <f>ROUND(I884*H884,2)</f>
        <v>0</v>
      </c>
      <c r="BL884" s="18" t="s">
        <v>416</v>
      </c>
      <c r="BM884" s="203" t="s">
        <v>1250</v>
      </c>
    </row>
    <row r="885" spans="1:65" s="2" customFormat="1" ht="24.2" customHeight="1">
      <c r="A885" s="35"/>
      <c r="B885" s="36"/>
      <c r="C885" s="191" t="s">
        <v>1251</v>
      </c>
      <c r="D885" s="191" t="s">
        <v>266</v>
      </c>
      <c r="E885" s="192" t="s">
        <v>1252</v>
      </c>
      <c r="F885" s="193" t="s">
        <v>1253</v>
      </c>
      <c r="G885" s="194" t="s">
        <v>307</v>
      </c>
      <c r="H885" s="195">
        <v>14.537000000000001</v>
      </c>
      <c r="I885" s="196"/>
      <c r="J885" s="197">
        <f>ROUND(I885*H885,2)</f>
        <v>0</v>
      </c>
      <c r="K885" s="198"/>
      <c r="L885" s="40"/>
      <c r="M885" s="199" t="s">
        <v>1</v>
      </c>
      <c r="N885" s="200" t="s">
        <v>38</v>
      </c>
      <c r="O885" s="72"/>
      <c r="P885" s="201">
        <f>O885*H885</f>
        <v>0</v>
      </c>
      <c r="Q885" s="201">
        <v>0</v>
      </c>
      <c r="R885" s="201">
        <f>Q885*H885</f>
        <v>0</v>
      </c>
      <c r="S885" s="201">
        <v>0</v>
      </c>
      <c r="T885" s="202">
        <f>S885*H885</f>
        <v>0</v>
      </c>
      <c r="U885" s="35"/>
      <c r="V885" s="35"/>
      <c r="W885" s="35"/>
      <c r="X885" s="35"/>
      <c r="Y885" s="35"/>
      <c r="Z885" s="35"/>
      <c r="AA885" s="35"/>
      <c r="AB885" s="35"/>
      <c r="AC885" s="35"/>
      <c r="AD885" s="35"/>
      <c r="AE885" s="35"/>
      <c r="AR885" s="203" t="s">
        <v>416</v>
      </c>
      <c r="AT885" s="203" t="s">
        <v>266</v>
      </c>
      <c r="AU885" s="203" t="s">
        <v>73</v>
      </c>
      <c r="AY885" s="18" t="s">
        <v>263</v>
      </c>
      <c r="BE885" s="204">
        <f>IF(N885="základní",J885,0)</f>
        <v>0</v>
      </c>
      <c r="BF885" s="204">
        <f>IF(N885="snížená",J885,0)</f>
        <v>0</v>
      </c>
      <c r="BG885" s="204">
        <f>IF(N885="zákl. přenesená",J885,0)</f>
        <v>0</v>
      </c>
      <c r="BH885" s="204">
        <f>IF(N885="sníž. přenesená",J885,0)</f>
        <v>0</v>
      </c>
      <c r="BI885" s="204">
        <f>IF(N885="nulová",J885,0)</f>
        <v>0</v>
      </c>
      <c r="BJ885" s="18" t="s">
        <v>71</v>
      </c>
      <c r="BK885" s="204">
        <f>ROUND(I885*H885,2)</f>
        <v>0</v>
      </c>
      <c r="BL885" s="18" t="s">
        <v>416</v>
      </c>
      <c r="BM885" s="203" t="s">
        <v>1254</v>
      </c>
    </row>
    <row r="886" spans="1:65" s="12" customFormat="1" ht="22.9" customHeight="1">
      <c r="B886" s="175"/>
      <c r="C886" s="176"/>
      <c r="D886" s="177" t="s">
        <v>63</v>
      </c>
      <c r="E886" s="189" t="s">
        <v>1255</v>
      </c>
      <c r="F886" s="189" t="s">
        <v>1256</v>
      </c>
      <c r="G886" s="176"/>
      <c r="H886" s="176"/>
      <c r="I886" s="179"/>
      <c r="J886" s="190">
        <f>BK886</f>
        <v>0</v>
      </c>
      <c r="K886" s="176"/>
      <c r="L886" s="181"/>
      <c r="M886" s="182"/>
      <c r="N886" s="183"/>
      <c r="O886" s="183"/>
      <c r="P886" s="184">
        <f>SUM(P887:P936)</f>
        <v>0</v>
      </c>
      <c r="Q886" s="183"/>
      <c r="R886" s="184">
        <f>SUM(R887:R936)</f>
        <v>0</v>
      </c>
      <c r="S886" s="183"/>
      <c r="T886" s="185">
        <f>SUM(T887:T936)</f>
        <v>0</v>
      </c>
      <c r="AR886" s="186" t="s">
        <v>73</v>
      </c>
      <c r="AT886" s="187" t="s">
        <v>63</v>
      </c>
      <c r="AU886" s="187" t="s">
        <v>71</v>
      </c>
      <c r="AY886" s="186" t="s">
        <v>263</v>
      </c>
      <c r="BK886" s="188">
        <f>SUM(BK887:BK936)</f>
        <v>0</v>
      </c>
    </row>
    <row r="887" spans="1:65" s="2" customFormat="1" ht="24.2" customHeight="1">
      <c r="A887" s="35"/>
      <c r="B887" s="36"/>
      <c r="C887" s="191" t="s">
        <v>894</v>
      </c>
      <c r="D887" s="191" t="s">
        <v>266</v>
      </c>
      <c r="E887" s="192" t="s">
        <v>1257</v>
      </c>
      <c r="F887" s="193" t="s">
        <v>1258</v>
      </c>
      <c r="G887" s="194" t="s">
        <v>269</v>
      </c>
      <c r="H887" s="195">
        <v>166.83</v>
      </c>
      <c r="I887" s="196"/>
      <c r="J887" s="197">
        <f>ROUND(I887*H887,2)</f>
        <v>0</v>
      </c>
      <c r="K887" s="198"/>
      <c r="L887" s="40"/>
      <c r="M887" s="199" t="s">
        <v>1</v>
      </c>
      <c r="N887" s="200" t="s">
        <v>38</v>
      </c>
      <c r="O887" s="72"/>
      <c r="P887" s="201">
        <f>O887*H887</f>
        <v>0</v>
      </c>
      <c r="Q887" s="201">
        <v>0</v>
      </c>
      <c r="R887" s="201">
        <f>Q887*H887</f>
        <v>0</v>
      </c>
      <c r="S887" s="201">
        <v>0</v>
      </c>
      <c r="T887" s="202">
        <f>S887*H887</f>
        <v>0</v>
      </c>
      <c r="U887" s="35"/>
      <c r="V887" s="35"/>
      <c r="W887" s="35"/>
      <c r="X887" s="35"/>
      <c r="Y887" s="35"/>
      <c r="Z887" s="35"/>
      <c r="AA887" s="35"/>
      <c r="AB887" s="35"/>
      <c r="AC887" s="35"/>
      <c r="AD887" s="35"/>
      <c r="AE887" s="35"/>
      <c r="AR887" s="203" t="s">
        <v>416</v>
      </c>
      <c r="AT887" s="203" t="s">
        <v>266</v>
      </c>
      <c r="AU887" s="203" t="s">
        <v>73</v>
      </c>
      <c r="AY887" s="18" t="s">
        <v>263</v>
      </c>
      <c r="BE887" s="204">
        <f>IF(N887="základní",J887,0)</f>
        <v>0</v>
      </c>
      <c r="BF887" s="204">
        <f>IF(N887="snížená",J887,0)</f>
        <v>0</v>
      </c>
      <c r="BG887" s="204">
        <f>IF(N887="zákl. přenesená",J887,0)</f>
        <v>0</v>
      </c>
      <c r="BH887" s="204">
        <f>IF(N887="sníž. přenesená",J887,0)</f>
        <v>0</v>
      </c>
      <c r="BI887" s="204">
        <f>IF(N887="nulová",J887,0)</f>
        <v>0</v>
      </c>
      <c r="BJ887" s="18" t="s">
        <v>71</v>
      </c>
      <c r="BK887" s="204">
        <f>ROUND(I887*H887,2)</f>
        <v>0</v>
      </c>
      <c r="BL887" s="18" t="s">
        <v>416</v>
      </c>
      <c r="BM887" s="203" t="s">
        <v>1259</v>
      </c>
    </row>
    <row r="888" spans="1:65" s="16" customFormat="1">
      <c r="B888" s="248"/>
      <c r="C888" s="249"/>
      <c r="D888" s="207" t="s">
        <v>272</v>
      </c>
      <c r="E888" s="250" t="s">
        <v>1</v>
      </c>
      <c r="F888" s="251" t="s">
        <v>843</v>
      </c>
      <c r="G888" s="249"/>
      <c r="H888" s="250" t="s">
        <v>1</v>
      </c>
      <c r="I888" s="252"/>
      <c r="J888" s="249"/>
      <c r="K888" s="249"/>
      <c r="L888" s="253"/>
      <c r="M888" s="254"/>
      <c r="N888" s="255"/>
      <c r="O888" s="255"/>
      <c r="P888" s="255"/>
      <c r="Q888" s="255"/>
      <c r="R888" s="255"/>
      <c r="S888" s="255"/>
      <c r="T888" s="256"/>
      <c r="AT888" s="257" t="s">
        <v>272</v>
      </c>
      <c r="AU888" s="257" t="s">
        <v>73</v>
      </c>
      <c r="AV888" s="16" t="s">
        <v>71</v>
      </c>
      <c r="AW888" s="16" t="s">
        <v>30</v>
      </c>
      <c r="AX888" s="16" t="s">
        <v>64</v>
      </c>
      <c r="AY888" s="257" t="s">
        <v>263</v>
      </c>
    </row>
    <row r="889" spans="1:65" s="13" customFormat="1">
      <c r="B889" s="205"/>
      <c r="C889" s="206"/>
      <c r="D889" s="207" t="s">
        <v>272</v>
      </c>
      <c r="E889" s="208" t="s">
        <v>1</v>
      </c>
      <c r="F889" s="209" t="s">
        <v>1093</v>
      </c>
      <c r="G889" s="206"/>
      <c r="H889" s="210">
        <v>166.83</v>
      </c>
      <c r="I889" s="211"/>
      <c r="J889" s="206"/>
      <c r="K889" s="206"/>
      <c r="L889" s="212"/>
      <c r="M889" s="213"/>
      <c r="N889" s="214"/>
      <c r="O889" s="214"/>
      <c r="P889" s="214"/>
      <c r="Q889" s="214"/>
      <c r="R889" s="214"/>
      <c r="S889" s="214"/>
      <c r="T889" s="215"/>
      <c r="AT889" s="216" t="s">
        <v>272</v>
      </c>
      <c r="AU889" s="216" t="s">
        <v>73</v>
      </c>
      <c r="AV889" s="13" t="s">
        <v>73</v>
      </c>
      <c r="AW889" s="13" t="s">
        <v>30</v>
      </c>
      <c r="AX889" s="13" t="s">
        <v>64</v>
      </c>
      <c r="AY889" s="216" t="s">
        <v>263</v>
      </c>
    </row>
    <row r="890" spans="1:65" s="15" customFormat="1">
      <c r="B890" s="228"/>
      <c r="C890" s="229"/>
      <c r="D890" s="207" t="s">
        <v>272</v>
      </c>
      <c r="E890" s="230" t="s">
        <v>1</v>
      </c>
      <c r="F890" s="231" t="s">
        <v>280</v>
      </c>
      <c r="G890" s="229"/>
      <c r="H890" s="232">
        <v>166.83</v>
      </c>
      <c r="I890" s="233"/>
      <c r="J890" s="229"/>
      <c r="K890" s="229"/>
      <c r="L890" s="234"/>
      <c r="M890" s="235"/>
      <c r="N890" s="236"/>
      <c r="O890" s="236"/>
      <c r="P890" s="236"/>
      <c r="Q890" s="236"/>
      <c r="R890" s="236"/>
      <c r="S890" s="236"/>
      <c r="T890" s="237"/>
      <c r="AT890" s="238" t="s">
        <v>272</v>
      </c>
      <c r="AU890" s="238" t="s">
        <v>73</v>
      </c>
      <c r="AV890" s="15" t="s">
        <v>270</v>
      </c>
      <c r="AW890" s="15" t="s">
        <v>30</v>
      </c>
      <c r="AX890" s="15" t="s">
        <v>71</v>
      </c>
      <c r="AY890" s="238" t="s">
        <v>263</v>
      </c>
    </row>
    <row r="891" spans="1:65" s="2" customFormat="1" ht="24.2" customHeight="1">
      <c r="A891" s="35"/>
      <c r="B891" s="36"/>
      <c r="C891" s="261" t="s">
        <v>1260</v>
      </c>
      <c r="D891" s="261" t="s">
        <v>401</v>
      </c>
      <c r="E891" s="262" t="s">
        <v>1261</v>
      </c>
      <c r="F891" s="263" t="s">
        <v>1262</v>
      </c>
      <c r="G891" s="264" t="s">
        <v>269</v>
      </c>
      <c r="H891" s="265">
        <v>14.013</v>
      </c>
      <c r="I891" s="266"/>
      <c r="J891" s="267">
        <f>ROUND(I891*H891,2)</f>
        <v>0</v>
      </c>
      <c r="K891" s="268"/>
      <c r="L891" s="269"/>
      <c r="M891" s="270" t="s">
        <v>1</v>
      </c>
      <c r="N891" s="271" t="s">
        <v>38</v>
      </c>
      <c r="O891" s="72"/>
      <c r="P891" s="201">
        <f>O891*H891</f>
        <v>0</v>
      </c>
      <c r="Q891" s="201">
        <v>0</v>
      </c>
      <c r="R891" s="201">
        <f>Q891*H891</f>
        <v>0</v>
      </c>
      <c r="S891" s="201">
        <v>0</v>
      </c>
      <c r="T891" s="202">
        <f>S891*H891</f>
        <v>0</v>
      </c>
      <c r="U891" s="35"/>
      <c r="V891" s="35"/>
      <c r="W891" s="35"/>
      <c r="X891" s="35"/>
      <c r="Y891" s="35"/>
      <c r="Z891" s="35"/>
      <c r="AA891" s="35"/>
      <c r="AB891" s="35"/>
      <c r="AC891" s="35"/>
      <c r="AD891" s="35"/>
      <c r="AE891" s="35"/>
      <c r="AR891" s="203" t="s">
        <v>542</v>
      </c>
      <c r="AT891" s="203" t="s">
        <v>401</v>
      </c>
      <c r="AU891" s="203" t="s">
        <v>73</v>
      </c>
      <c r="AY891" s="18" t="s">
        <v>263</v>
      </c>
      <c r="BE891" s="204">
        <f>IF(N891="základní",J891,0)</f>
        <v>0</v>
      </c>
      <c r="BF891" s="204">
        <f>IF(N891="snížená",J891,0)</f>
        <v>0</v>
      </c>
      <c r="BG891" s="204">
        <f>IF(N891="zákl. přenesená",J891,0)</f>
        <v>0</v>
      </c>
      <c r="BH891" s="204">
        <f>IF(N891="sníž. přenesená",J891,0)</f>
        <v>0</v>
      </c>
      <c r="BI891" s="204">
        <f>IF(N891="nulová",J891,0)</f>
        <v>0</v>
      </c>
      <c r="BJ891" s="18" t="s">
        <v>71</v>
      </c>
      <c r="BK891" s="204">
        <f>ROUND(I891*H891,2)</f>
        <v>0</v>
      </c>
      <c r="BL891" s="18" t="s">
        <v>416</v>
      </c>
      <c r="BM891" s="203" t="s">
        <v>1263</v>
      </c>
    </row>
    <row r="892" spans="1:65" s="2" customFormat="1" ht="24.2" customHeight="1">
      <c r="A892" s="35"/>
      <c r="B892" s="36"/>
      <c r="C892" s="191" t="s">
        <v>898</v>
      </c>
      <c r="D892" s="191" t="s">
        <v>266</v>
      </c>
      <c r="E892" s="192" t="s">
        <v>1264</v>
      </c>
      <c r="F892" s="193" t="s">
        <v>1265</v>
      </c>
      <c r="G892" s="194" t="s">
        <v>269</v>
      </c>
      <c r="H892" s="195">
        <v>1237.53</v>
      </c>
      <c r="I892" s="196"/>
      <c r="J892" s="197">
        <f>ROUND(I892*H892,2)</f>
        <v>0</v>
      </c>
      <c r="K892" s="198"/>
      <c r="L892" s="40"/>
      <c r="M892" s="199" t="s">
        <v>1</v>
      </c>
      <c r="N892" s="200" t="s">
        <v>38</v>
      </c>
      <c r="O892" s="72"/>
      <c r="P892" s="201">
        <f>O892*H892</f>
        <v>0</v>
      </c>
      <c r="Q892" s="201">
        <v>0</v>
      </c>
      <c r="R892" s="201">
        <f>Q892*H892</f>
        <v>0</v>
      </c>
      <c r="S892" s="201">
        <v>0</v>
      </c>
      <c r="T892" s="202">
        <f>S892*H892</f>
        <v>0</v>
      </c>
      <c r="U892" s="35"/>
      <c r="V892" s="35"/>
      <c r="W892" s="35"/>
      <c r="X892" s="35"/>
      <c r="Y892" s="35"/>
      <c r="Z892" s="35"/>
      <c r="AA892" s="35"/>
      <c r="AB892" s="35"/>
      <c r="AC892" s="35"/>
      <c r="AD892" s="35"/>
      <c r="AE892" s="35"/>
      <c r="AR892" s="203" t="s">
        <v>416</v>
      </c>
      <c r="AT892" s="203" t="s">
        <v>266</v>
      </c>
      <c r="AU892" s="203" t="s">
        <v>73</v>
      </c>
      <c r="AY892" s="18" t="s">
        <v>263</v>
      </c>
      <c r="BE892" s="204">
        <f>IF(N892="základní",J892,0)</f>
        <v>0</v>
      </c>
      <c r="BF892" s="204">
        <f>IF(N892="snížená",J892,0)</f>
        <v>0</v>
      </c>
      <c r="BG892" s="204">
        <f>IF(N892="zákl. přenesená",J892,0)</f>
        <v>0</v>
      </c>
      <c r="BH892" s="204">
        <f>IF(N892="sníž. přenesená",J892,0)</f>
        <v>0</v>
      </c>
      <c r="BI892" s="204">
        <f>IF(N892="nulová",J892,0)</f>
        <v>0</v>
      </c>
      <c r="BJ892" s="18" t="s">
        <v>71</v>
      </c>
      <c r="BK892" s="204">
        <f>ROUND(I892*H892,2)</f>
        <v>0</v>
      </c>
      <c r="BL892" s="18" t="s">
        <v>416</v>
      </c>
      <c r="BM892" s="203" t="s">
        <v>1266</v>
      </c>
    </row>
    <row r="893" spans="1:65" s="16" customFormat="1">
      <c r="B893" s="248"/>
      <c r="C893" s="249"/>
      <c r="D893" s="207" t="s">
        <v>272</v>
      </c>
      <c r="E893" s="250" t="s">
        <v>1</v>
      </c>
      <c r="F893" s="251" t="s">
        <v>1013</v>
      </c>
      <c r="G893" s="249"/>
      <c r="H893" s="250" t="s">
        <v>1</v>
      </c>
      <c r="I893" s="252"/>
      <c r="J893" s="249"/>
      <c r="K893" s="249"/>
      <c r="L893" s="253"/>
      <c r="M893" s="254"/>
      <c r="N893" s="255"/>
      <c r="O893" s="255"/>
      <c r="P893" s="255"/>
      <c r="Q893" s="255"/>
      <c r="R893" s="255"/>
      <c r="S893" s="255"/>
      <c r="T893" s="256"/>
      <c r="AT893" s="257" t="s">
        <v>272</v>
      </c>
      <c r="AU893" s="257" t="s">
        <v>73</v>
      </c>
      <c r="AV893" s="16" t="s">
        <v>71</v>
      </c>
      <c r="AW893" s="16" t="s">
        <v>30</v>
      </c>
      <c r="AX893" s="16" t="s">
        <v>64</v>
      </c>
      <c r="AY893" s="257" t="s">
        <v>263</v>
      </c>
    </row>
    <row r="894" spans="1:65" s="13" customFormat="1">
      <c r="B894" s="205"/>
      <c r="C894" s="206"/>
      <c r="D894" s="207" t="s">
        <v>272</v>
      </c>
      <c r="E894" s="208" t="s">
        <v>1</v>
      </c>
      <c r="F894" s="209" t="s">
        <v>1014</v>
      </c>
      <c r="G894" s="206"/>
      <c r="H894" s="210">
        <v>1522.5</v>
      </c>
      <c r="I894" s="211"/>
      <c r="J894" s="206"/>
      <c r="K894" s="206"/>
      <c r="L894" s="212"/>
      <c r="M894" s="213"/>
      <c r="N894" s="214"/>
      <c r="O894" s="214"/>
      <c r="P894" s="214"/>
      <c r="Q894" s="214"/>
      <c r="R894" s="214"/>
      <c r="S894" s="214"/>
      <c r="T894" s="215"/>
      <c r="AT894" s="216" t="s">
        <v>272</v>
      </c>
      <c r="AU894" s="216" t="s">
        <v>73</v>
      </c>
      <c r="AV894" s="13" t="s">
        <v>73</v>
      </c>
      <c r="AW894" s="13" t="s">
        <v>30</v>
      </c>
      <c r="AX894" s="13" t="s">
        <v>64</v>
      </c>
      <c r="AY894" s="216" t="s">
        <v>263</v>
      </c>
    </row>
    <row r="895" spans="1:65" s="16" customFormat="1">
      <c r="B895" s="248"/>
      <c r="C895" s="249"/>
      <c r="D895" s="207" t="s">
        <v>272</v>
      </c>
      <c r="E895" s="250" t="s">
        <v>1</v>
      </c>
      <c r="F895" s="251" t="s">
        <v>1194</v>
      </c>
      <c r="G895" s="249"/>
      <c r="H895" s="250" t="s">
        <v>1</v>
      </c>
      <c r="I895" s="252"/>
      <c r="J895" s="249"/>
      <c r="K895" s="249"/>
      <c r="L895" s="253"/>
      <c r="M895" s="254"/>
      <c r="N895" s="255"/>
      <c r="O895" s="255"/>
      <c r="P895" s="255"/>
      <c r="Q895" s="255"/>
      <c r="R895" s="255"/>
      <c r="S895" s="255"/>
      <c r="T895" s="256"/>
      <c r="AT895" s="257" t="s">
        <v>272</v>
      </c>
      <c r="AU895" s="257" t="s">
        <v>73</v>
      </c>
      <c r="AV895" s="16" t="s">
        <v>71</v>
      </c>
      <c r="AW895" s="16" t="s">
        <v>30</v>
      </c>
      <c r="AX895" s="16" t="s">
        <v>64</v>
      </c>
      <c r="AY895" s="257" t="s">
        <v>263</v>
      </c>
    </row>
    <row r="896" spans="1:65" s="13" customFormat="1">
      <c r="B896" s="205"/>
      <c r="C896" s="206"/>
      <c r="D896" s="207" t="s">
        <v>272</v>
      </c>
      <c r="E896" s="208" t="s">
        <v>1</v>
      </c>
      <c r="F896" s="209" t="s">
        <v>1195</v>
      </c>
      <c r="G896" s="206"/>
      <c r="H896" s="210">
        <v>-284.97000000000003</v>
      </c>
      <c r="I896" s="211"/>
      <c r="J896" s="206"/>
      <c r="K896" s="206"/>
      <c r="L896" s="212"/>
      <c r="M896" s="213"/>
      <c r="N896" s="214"/>
      <c r="O896" s="214"/>
      <c r="P896" s="214"/>
      <c r="Q896" s="214"/>
      <c r="R896" s="214"/>
      <c r="S896" s="214"/>
      <c r="T896" s="215"/>
      <c r="AT896" s="216" t="s">
        <v>272</v>
      </c>
      <c r="AU896" s="216" t="s">
        <v>73</v>
      </c>
      <c r="AV896" s="13" t="s">
        <v>73</v>
      </c>
      <c r="AW896" s="13" t="s">
        <v>30</v>
      </c>
      <c r="AX896" s="13" t="s">
        <v>64</v>
      </c>
      <c r="AY896" s="216" t="s">
        <v>263</v>
      </c>
    </row>
    <row r="897" spans="1:65" s="15" customFormat="1">
      <c r="B897" s="228"/>
      <c r="C897" s="229"/>
      <c r="D897" s="207" t="s">
        <v>272</v>
      </c>
      <c r="E897" s="230" t="s">
        <v>1</v>
      </c>
      <c r="F897" s="231" t="s">
        <v>280</v>
      </c>
      <c r="G897" s="229"/>
      <c r="H897" s="232">
        <v>1237.53</v>
      </c>
      <c r="I897" s="233"/>
      <c r="J897" s="229"/>
      <c r="K897" s="229"/>
      <c r="L897" s="234"/>
      <c r="M897" s="235"/>
      <c r="N897" s="236"/>
      <c r="O897" s="236"/>
      <c r="P897" s="236"/>
      <c r="Q897" s="236"/>
      <c r="R897" s="236"/>
      <c r="S897" s="236"/>
      <c r="T897" s="237"/>
      <c r="AT897" s="238" t="s">
        <v>272</v>
      </c>
      <c r="AU897" s="238" t="s">
        <v>73</v>
      </c>
      <c r="AV897" s="15" t="s">
        <v>270</v>
      </c>
      <c r="AW897" s="15" t="s">
        <v>30</v>
      </c>
      <c r="AX897" s="15" t="s">
        <v>71</v>
      </c>
      <c r="AY897" s="238" t="s">
        <v>263</v>
      </c>
    </row>
    <row r="898" spans="1:65" s="2" customFormat="1" ht="24.2" customHeight="1">
      <c r="A898" s="35"/>
      <c r="B898" s="36"/>
      <c r="C898" s="261" t="s">
        <v>1267</v>
      </c>
      <c r="D898" s="261" t="s">
        <v>401</v>
      </c>
      <c r="E898" s="262" t="s">
        <v>1261</v>
      </c>
      <c r="F898" s="263" t="s">
        <v>1262</v>
      </c>
      <c r="G898" s="264" t="s">
        <v>269</v>
      </c>
      <c r="H898" s="265">
        <v>1299.4069999999999</v>
      </c>
      <c r="I898" s="266"/>
      <c r="J898" s="267">
        <f>ROUND(I898*H898,2)</f>
        <v>0</v>
      </c>
      <c r="K898" s="268"/>
      <c r="L898" s="269"/>
      <c r="M898" s="270" t="s">
        <v>1</v>
      </c>
      <c r="N898" s="271" t="s">
        <v>38</v>
      </c>
      <c r="O898" s="72"/>
      <c r="P898" s="201">
        <f>O898*H898</f>
        <v>0</v>
      </c>
      <c r="Q898" s="201">
        <v>0</v>
      </c>
      <c r="R898" s="201">
        <f>Q898*H898</f>
        <v>0</v>
      </c>
      <c r="S898" s="201">
        <v>0</v>
      </c>
      <c r="T898" s="202">
        <f>S898*H898</f>
        <v>0</v>
      </c>
      <c r="U898" s="35"/>
      <c r="V898" s="35"/>
      <c r="W898" s="35"/>
      <c r="X898" s="35"/>
      <c r="Y898" s="35"/>
      <c r="Z898" s="35"/>
      <c r="AA898" s="35"/>
      <c r="AB898" s="35"/>
      <c r="AC898" s="35"/>
      <c r="AD898" s="35"/>
      <c r="AE898" s="35"/>
      <c r="AR898" s="203" t="s">
        <v>542</v>
      </c>
      <c r="AT898" s="203" t="s">
        <v>401</v>
      </c>
      <c r="AU898" s="203" t="s">
        <v>73</v>
      </c>
      <c r="AY898" s="18" t="s">
        <v>263</v>
      </c>
      <c r="BE898" s="204">
        <f>IF(N898="základní",J898,0)</f>
        <v>0</v>
      </c>
      <c r="BF898" s="204">
        <f>IF(N898="snížená",J898,0)</f>
        <v>0</v>
      </c>
      <c r="BG898" s="204">
        <f>IF(N898="zákl. přenesená",J898,0)</f>
        <v>0</v>
      </c>
      <c r="BH898" s="204">
        <f>IF(N898="sníž. přenesená",J898,0)</f>
        <v>0</v>
      </c>
      <c r="BI898" s="204">
        <f>IF(N898="nulová",J898,0)</f>
        <v>0</v>
      </c>
      <c r="BJ898" s="18" t="s">
        <v>71</v>
      </c>
      <c r="BK898" s="204">
        <f>ROUND(I898*H898,2)</f>
        <v>0</v>
      </c>
      <c r="BL898" s="18" t="s">
        <v>416</v>
      </c>
      <c r="BM898" s="203" t="s">
        <v>1268</v>
      </c>
    </row>
    <row r="899" spans="1:65" s="16" customFormat="1">
      <c r="B899" s="248"/>
      <c r="C899" s="249"/>
      <c r="D899" s="207" t="s">
        <v>272</v>
      </c>
      <c r="E899" s="250" t="s">
        <v>1</v>
      </c>
      <c r="F899" s="251" t="s">
        <v>1013</v>
      </c>
      <c r="G899" s="249"/>
      <c r="H899" s="250" t="s">
        <v>1</v>
      </c>
      <c r="I899" s="252"/>
      <c r="J899" s="249"/>
      <c r="K899" s="249"/>
      <c r="L899" s="253"/>
      <c r="M899" s="254"/>
      <c r="N899" s="255"/>
      <c r="O899" s="255"/>
      <c r="P899" s="255"/>
      <c r="Q899" s="255"/>
      <c r="R899" s="255"/>
      <c r="S899" s="255"/>
      <c r="T899" s="256"/>
      <c r="AT899" s="257" t="s">
        <v>272</v>
      </c>
      <c r="AU899" s="257" t="s">
        <v>73</v>
      </c>
      <c r="AV899" s="16" t="s">
        <v>71</v>
      </c>
      <c r="AW899" s="16" t="s">
        <v>30</v>
      </c>
      <c r="AX899" s="16" t="s">
        <v>64</v>
      </c>
      <c r="AY899" s="257" t="s">
        <v>263</v>
      </c>
    </row>
    <row r="900" spans="1:65" s="13" customFormat="1">
      <c r="B900" s="205"/>
      <c r="C900" s="206"/>
      <c r="D900" s="207" t="s">
        <v>272</v>
      </c>
      <c r="E900" s="208" t="s">
        <v>1</v>
      </c>
      <c r="F900" s="209" t="s">
        <v>1014</v>
      </c>
      <c r="G900" s="206"/>
      <c r="H900" s="210">
        <v>1522.5</v>
      </c>
      <c r="I900" s="211"/>
      <c r="J900" s="206"/>
      <c r="K900" s="206"/>
      <c r="L900" s="212"/>
      <c r="M900" s="213"/>
      <c r="N900" s="214"/>
      <c r="O900" s="214"/>
      <c r="P900" s="214"/>
      <c r="Q900" s="214"/>
      <c r="R900" s="214"/>
      <c r="S900" s="214"/>
      <c r="T900" s="215"/>
      <c r="AT900" s="216" t="s">
        <v>272</v>
      </c>
      <c r="AU900" s="216" t="s">
        <v>73</v>
      </c>
      <c r="AV900" s="13" t="s">
        <v>73</v>
      </c>
      <c r="AW900" s="13" t="s">
        <v>30</v>
      </c>
      <c r="AX900" s="13" t="s">
        <v>64</v>
      </c>
      <c r="AY900" s="216" t="s">
        <v>263</v>
      </c>
    </row>
    <row r="901" spans="1:65" s="16" customFormat="1">
      <c r="B901" s="248"/>
      <c r="C901" s="249"/>
      <c r="D901" s="207" t="s">
        <v>272</v>
      </c>
      <c r="E901" s="250" t="s">
        <v>1</v>
      </c>
      <c r="F901" s="251" t="s">
        <v>1194</v>
      </c>
      <c r="G901" s="249"/>
      <c r="H901" s="250" t="s">
        <v>1</v>
      </c>
      <c r="I901" s="252"/>
      <c r="J901" s="249"/>
      <c r="K901" s="249"/>
      <c r="L901" s="253"/>
      <c r="M901" s="254"/>
      <c r="N901" s="255"/>
      <c r="O901" s="255"/>
      <c r="P901" s="255"/>
      <c r="Q901" s="255"/>
      <c r="R901" s="255"/>
      <c r="S901" s="255"/>
      <c r="T901" s="256"/>
      <c r="AT901" s="257" t="s">
        <v>272</v>
      </c>
      <c r="AU901" s="257" t="s">
        <v>73</v>
      </c>
      <c r="AV901" s="16" t="s">
        <v>71</v>
      </c>
      <c r="AW901" s="16" t="s">
        <v>30</v>
      </c>
      <c r="AX901" s="16" t="s">
        <v>64</v>
      </c>
      <c r="AY901" s="257" t="s">
        <v>263</v>
      </c>
    </row>
    <row r="902" spans="1:65" s="13" customFormat="1">
      <c r="B902" s="205"/>
      <c r="C902" s="206"/>
      <c r="D902" s="207" t="s">
        <v>272</v>
      </c>
      <c r="E902" s="208" t="s">
        <v>1</v>
      </c>
      <c r="F902" s="209" t="s">
        <v>1195</v>
      </c>
      <c r="G902" s="206"/>
      <c r="H902" s="210">
        <v>-284.97000000000003</v>
      </c>
      <c r="I902" s="211"/>
      <c r="J902" s="206"/>
      <c r="K902" s="206"/>
      <c r="L902" s="212"/>
      <c r="M902" s="213"/>
      <c r="N902" s="214"/>
      <c r="O902" s="214"/>
      <c r="P902" s="214"/>
      <c r="Q902" s="214"/>
      <c r="R902" s="214"/>
      <c r="S902" s="214"/>
      <c r="T902" s="215"/>
      <c r="AT902" s="216" t="s">
        <v>272</v>
      </c>
      <c r="AU902" s="216" t="s">
        <v>73</v>
      </c>
      <c r="AV902" s="13" t="s">
        <v>73</v>
      </c>
      <c r="AW902" s="13" t="s">
        <v>30</v>
      </c>
      <c r="AX902" s="13" t="s">
        <v>64</v>
      </c>
      <c r="AY902" s="216" t="s">
        <v>263</v>
      </c>
    </row>
    <row r="903" spans="1:65" s="15" customFormat="1">
      <c r="B903" s="228"/>
      <c r="C903" s="229"/>
      <c r="D903" s="207" t="s">
        <v>272</v>
      </c>
      <c r="E903" s="230" t="s">
        <v>1</v>
      </c>
      <c r="F903" s="231" t="s">
        <v>280</v>
      </c>
      <c r="G903" s="229"/>
      <c r="H903" s="232">
        <v>1237.53</v>
      </c>
      <c r="I903" s="233"/>
      <c r="J903" s="229"/>
      <c r="K903" s="229"/>
      <c r="L903" s="234"/>
      <c r="M903" s="235"/>
      <c r="N903" s="236"/>
      <c r="O903" s="236"/>
      <c r="P903" s="236"/>
      <c r="Q903" s="236"/>
      <c r="R903" s="236"/>
      <c r="S903" s="236"/>
      <c r="T903" s="237"/>
      <c r="AT903" s="238" t="s">
        <v>272</v>
      </c>
      <c r="AU903" s="238" t="s">
        <v>73</v>
      </c>
      <c r="AV903" s="15" t="s">
        <v>270</v>
      </c>
      <c r="AW903" s="15" t="s">
        <v>30</v>
      </c>
      <c r="AX903" s="15" t="s">
        <v>64</v>
      </c>
      <c r="AY903" s="238" t="s">
        <v>263</v>
      </c>
    </row>
    <row r="904" spans="1:65" s="13" customFormat="1">
      <c r="B904" s="205"/>
      <c r="C904" s="206"/>
      <c r="D904" s="207" t="s">
        <v>272</v>
      </c>
      <c r="E904" s="208" t="s">
        <v>1</v>
      </c>
      <c r="F904" s="209" t="s">
        <v>1269</v>
      </c>
      <c r="G904" s="206"/>
      <c r="H904" s="210">
        <v>1299.4069999999999</v>
      </c>
      <c r="I904" s="211"/>
      <c r="J904" s="206"/>
      <c r="K904" s="206"/>
      <c r="L904" s="212"/>
      <c r="M904" s="213"/>
      <c r="N904" s="214"/>
      <c r="O904" s="214"/>
      <c r="P904" s="214"/>
      <c r="Q904" s="214"/>
      <c r="R904" s="214"/>
      <c r="S904" s="214"/>
      <c r="T904" s="215"/>
      <c r="AT904" s="216" t="s">
        <v>272</v>
      </c>
      <c r="AU904" s="216" t="s">
        <v>73</v>
      </c>
      <c r="AV904" s="13" t="s">
        <v>73</v>
      </c>
      <c r="AW904" s="13" t="s">
        <v>30</v>
      </c>
      <c r="AX904" s="13" t="s">
        <v>64</v>
      </c>
      <c r="AY904" s="216" t="s">
        <v>263</v>
      </c>
    </row>
    <row r="905" spans="1:65" s="15" customFormat="1">
      <c r="B905" s="228"/>
      <c r="C905" s="229"/>
      <c r="D905" s="207" t="s">
        <v>272</v>
      </c>
      <c r="E905" s="230" t="s">
        <v>1</v>
      </c>
      <c r="F905" s="231" t="s">
        <v>280</v>
      </c>
      <c r="G905" s="229"/>
      <c r="H905" s="232">
        <v>1299.4069999999999</v>
      </c>
      <c r="I905" s="233"/>
      <c r="J905" s="229"/>
      <c r="K905" s="229"/>
      <c r="L905" s="234"/>
      <c r="M905" s="235"/>
      <c r="N905" s="236"/>
      <c r="O905" s="236"/>
      <c r="P905" s="236"/>
      <c r="Q905" s="236"/>
      <c r="R905" s="236"/>
      <c r="S905" s="236"/>
      <c r="T905" s="237"/>
      <c r="AT905" s="238" t="s">
        <v>272</v>
      </c>
      <c r="AU905" s="238" t="s">
        <v>73</v>
      </c>
      <c r="AV905" s="15" t="s">
        <v>270</v>
      </c>
      <c r="AW905" s="15" t="s">
        <v>30</v>
      </c>
      <c r="AX905" s="15" t="s">
        <v>71</v>
      </c>
      <c r="AY905" s="238" t="s">
        <v>263</v>
      </c>
    </row>
    <row r="906" spans="1:65" s="2" customFormat="1" ht="24.2" customHeight="1">
      <c r="A906" s="35"/>
      <c r="B906" s="36"/>
      <c r="C906" s="261" t="s">
        <v>901</v>
      </c>
      <c r="D906" s="261" t="s">
        <v>401</v>
      </c>
      <c r="E906" s="262" t="s">
        <v>1270</v>
      </c>
      <c r="F906" s="263" t="s">
        <v>1271</v>
      </c>
      <c r="G906" s="264" t="s">
        <v>269</v>
      </c>
      <c r="H906" s="265">
        <v>1299.4069999999999</v>
      </c>
      <c r="I906" s="266"/>
      <c r="J906" s="267">
        <f>ROUND(I906*H906,2)</f>
        <v>0</v>
      </c>
      <c r="K906" s="268"/>
      <c r="L906" s="269"/>
      <c r="M906" s="270" t="s">
        <v>1</v>
      </c>
      <c r="N906" s="271" t="s">
        <v>38</v>
      </c>
      <c r="O906" s="72"/>
      <c r="P906" s="201">
        <f>O906*H906</f>
        <v>0</v>
      </c>
      <c r="Q906" s="201">
        <v>0</v>
      </c>
      <c r="R906" s="201">
        <f>Q906*H906</f>
        <v>0</v>
      </c>
      <c r="S906" s="201">
        <v>0</v>
      </c>
      <c r="T906" s="202">
        <f>S906*H906</f>
        <v>0</v>
      </c>
      <c r="U906" s="35"/>
      <c r="V906" s="35"/>
      <c r="W906" s="35"/>
      <c r="X906" s="35"/>
      <c r="Y906" s="35"/>
      <c r="Z906" s="35"/>
      <c r="AA906" s="35"/>
      <c r="AB906" s="35"/>
      <c r="AC906" s="35"/>
      <c r="AD906" s="35"/>
      <c r="AE906" s="35"/>
      <c r="AR906" s="203" t="s">
        <v>542</v>
      </c>
      <c r="AT906" s="203" t="s">
        <v>401</v>
      </c>
      <c r="AU906" s="203" t="s">
        <v>73</v>
      </c>
      <c r="AY906" s="18" t="s">
        <v>263</v>
      </c>
      <c r="BE906" s="204">
        <f>IF(N906="základní",J906,0)</f>
        <v>0</v>
      </c>
      <c r="BF906" s="204">
        <f>IF(N906="snížená",J906,0)</f>
        <v>0</v>
      </c>
      <c r="BG906" s="204">
        <f>IF(N906="zákl. přenesená",J906,0)</f>
        <v>0</v>
      </c>
      <c r="BH906" s="204">
        <f>IF(N906="sníž. přenesená",J906,0)</f>
        <v>0</v>
      </c>
      <c r="BI906" s="204">
        <f>IF(N906="nulová",J906,0)</f>
        <v>0</v>
      </c>
      <c r="BJ906" s="18" t="s">
        <v>71</v>
      </c>
      <c r="BK906" s="204">
        <f>ROUND(I906*H906,2)</f>
        <v>0</v>
      </c>
      <c r="BL906" s="18" t="s">
        <v>416</v>
      </c>
      <c r="BM906" s="203" t="s">
        <v>1272</v>
      </c>
    </row>
    <row r="907" spans="1:65" s="16" customFormat="1">
      <c r="B907" s="248"/>
      <c r="C907" s="249"/>
      <c r="D907" s="207" t="s">
        <v>272</v>
      </c>
      <c r="E907" s="250" t="s">
        <v>1</v>
      </c>
      <c r="F907" s="251" t="s">
        <v>1013</v>
      </c>
      <c r="G907" s="249"/>
      <c r="H907" s="250" t="s">
        <v>1</v>
      </c>
      <c r="I907" s="252"/>
      <c r="J907" s="249"/>
      <c r="K907" s="249"/>
      <c r="L907" s="253"/>
      <c r="M907" s="254"/>
      <c r="N907" s="255"/>
      <c r="O907" s="255"/>
      <c r="P907" s="255"/>
      <c r="Q907" s="255"/>
      <c r="R907" s="255"/>
      <c r="S907" s="255"/>
      <c r="T907" s="256"/>
      <c r="AT907" s="257" t="s">
        <v>272</v>
      </c>
      <c r="AU907" s="257" t="s">
        <v>73</v>
      </c>
      <c r="AV907" s="16" t="s">
        <v>71</v>
      </c>
      <c r="AW907" s="16" t="s">
        <v>30</v>
      </c>
      <c r="AX907" s="16" t="s">
        <v>64</v>
      </c>
      <c r="AY907" s="257" t="s">
        <v>263</v>
      </c>
    </row>
    <row r="908" spans="1:65" s="13" customFormat="1">
      <c r="B908" s="205"/>
      <c r="C908" s="206"/>
      <c r="D908" s="207" t="s">
        <v>272</v>
      </c>
      <c r="E908" s="208" t="s">
        <v>1</v>
      </c>
      <c r="F908" s="209" t="s">
        <v>1014</v>
      </c>
      <c r="G908" s="206"/>
      <c r="H908" s="210">
        <v>1522.5</v>
      </c>
      <c r="I908" s="211"/>
      <c r="J908" s="206"/>
      <c r="K908" s="206"/>
      <c r="L908" s="212"/>
      <c r="M908" s="213"/>
      <c r="N908" s="214"/>
      <c r="O908" s="214"/>
      <c r="P908" s="214"/>
      <c r="Q908" s="214"/>
      <c r="R908" s="214"/>
      <c r="S908" s="214"/>
      <c r="T908" s="215"/>
      <c r="AT908" s="216" t="s">
        <v>272</v>
      </c>
      <c r="AU908" s="216" t="s">
        <v>73</v>
      </c>
      <c r="AV908" s="13" t="s">
        <v>73</v>
      </c>
      <c r="AW908" s="13" t="s">
        <v>30</v>
      </c>
      <c r="AX908" s="13" t="s">
        <v>64</v>
      </c>
      <c r="AY908" s="216" t="s">
        <v>263</v>
      </c>
    </row>
    <row r="909" spans="1:65" s="16" customFormat="1">
      <c r="B909" s="248"/>
      <c r="C909" s="249"/>
      <c r="D909" s="207" t="s">
        <v>272</v>
      </c>
      <c r="E909" s="250" t="s">
        <v>1</v>
      </c>
      <c r="F909" s="251" t="s">
        <v>1194</v>
      </c>
      <c r="G909" s="249"/>
      <c r="H909" s="250" t="s">
        <v>1</v>
      </c>
      <c r="I909" s="252"/>
      <c r="J909" s="249"/>
      <c r="K909" s="249"/>
      <c r="L909" s="253"/>
      <c r="M909" s="254"/>
      <c r="N909" s="255"/>
      <c r="O909" s="255"/>
      <c r="P909" s="255"/>
      <c r="Q909" s="255"/>
      <c r="R909" s="255"/>
      <c r="S909" s="255"/>
      <c r="T909" s="256"/>
      <c r="AT909" s="257" t="s">
        <v>272</v>
      </c>
      <c r="AU909" s="257" t="s">
        <v>73</v>
      </c>
      <c r="AV909" s="16" t="s">
        <v>71</v>
      </c>
      <c r="AW909" s="16" t="s">
        <v>30</v>
      </c>
      <c r="AX909" s="16" t="s">
        <v>64</v>
      </c>
      <c r="AY909" s="257" t="s">
        <v>263</v>
      </c>
    </row>
    <row r="910" spans="1:65" s="13" customFormat="1">
      <c r="B910" s="205"/>
      <c r="C910" s="206"/>
      <c r="D910" s="207" t="s">
        <v>272</v>
      </c>
      <c r="E910" s="208" t="s">
        <v>1</v>
      </c>
      <c r="F910" s="209" t="s">
        <v>1195</v>
      </c>
      <c r="G910" s="206"/>
      <c r="H910" s="210">
        <v>-284.97000000000003</v>
      </c>
      <c r="I910" s="211"/>
      <c r="J910" s="206"/>
      <c r="K910" s="206"/>
      <c r="L910" s="212"/>
      <c r="M910" s="213"/>
      <c r="N910" s="214"/>
      <c r="O910" s="214"/>
      <c r="P910" s="214"/>
      <c r="Q910" s="214"/>
      <c r="R910" s="214"/>
      <c r="S910" s="214"/>
      <c r="T910" s="215"/>
      <c r="AT910" s="216" t="s">
        <v>272</v>
      </c>
      <c r="AU910" s="216" t="s">
        <v>73</v>
      </c>
      <c r="AV910" s="13" t="s">
        <v>73</v>
      </c>
      <c r="AW910" s="13" t="s">
        <v>30</v>
      </c>
      <c r="AX910" s="13" t="s">
        <v>64</v>
      </c>
      <c r="AY910" s="216" t="s">
        <v>263</v>
      </c>
    </row>
    <row r="911" spans="1:65" s="15" customFormat="1">
      <c r="B911" s="228"/>
      <c r="C911" s="229"/>
      <c r="D911" s="207" t="s">
        <v>272</v>
      </c>
      <c r="E911" s="230" t="s">
        <v>1</v>
      </c>
      <c r="F911" s="231" t="s">
        <v>280</v>
      </c>
      <c r="G911" s="229"/>
      <c r="H911" s="232">
        <v>1237.53</v>
      </c>
      <c r="I911" s="233"/>
      <c r="J911" s="229"/>
      <c r="K911" s="229"/>
      <c r="L911" s="234"/>
      <c r="M911" s="235"/>
      <c r="N911" s="236"/>
      <c r="O911" s="236"/>
      <c r="P911" s="236"/>
      <c r="Q911" s="236"/>
      <c r="R911" s="236"/>
      <c r="S911" s="236"/>
      <c r="T911" s="237"/>
      <c r="AT911" s="238" t="s">
        <v>272</v>
      </c>
      <c r="AU911" s="238" t="s">
        <v>73</v>
      </c>
      <c r="AV911" s="15" t="s">
        <v>270</v>
      </c>
      <c r="AW911" s="15" t="s">
        <v>30</v>
      </c>
      <c r="AX911" s="15" t="s">
        <v>64</v>
      </c>
      <c r="AY911" s="238" t="s">
        <v>263</v>
      </c>
    </row>
    <row r="912" spans="1:65" s="13" customFormat="1">
      <c r="B912" s="205"/>
      <c r="C912" s="206"/>
      <c r="D912" s="207" t="s">
        <v>272</v>
      </c>
      <c r="E912" s="208" t="s">
        <v>1</v>
      </c>
      <c r="F912" s="209" t="s">
        <v>1269</v>
      </c>
      <c r="G912" s="206"/>
      <c r="H912" s="210">
        <v>1299.4069999999999</v>
      </c>
      <c r="I912" s="211"/>
      <c r="J912" s="206"/>
      <c r="K912" s="206"/>
      <c r="L912" s="212"/>
      <c r="M912" s="213"/>
      <c r="N912" s="214"/>
      <c r="O912" s="214"/>
      <c r="P912" s="214"/>
      <c r="Q912" s="214"/>
      <c r="R912" s="214"/>
      <c r="S912" s="214"/>
      <c r="T912" s="215"/>
      <c r="AT912" s="216" t="s">
        <v>272</v>
      </c>
      <c r="AU912" s="216" t="s">
        <v>73</v>
      </c>
      <c r="AV912" s="13" t="s">
        <v>73</v>
      </c>
      <c r="AW912" s="13" t="s">
        <v>30</v>
      </c>
      <c r="AX912" s="13" t="s">
        <v>64</v>
      </c>
      <c r="AY912" s="216" t="s">
        <v>263</v>
      </c>
    </row>
    <row r="913" spans="1:65" s="15" customFormat="1">
      <c r="B913" s="228"/>
      <c r="C913" s="229"/>
      <c r="D913" s="207" t="s">
        <v>272</v>
      </c>
      <c r="E913" s="230" t="s">
        <v>1</v>
      </c>
      <c r="F913" s="231" t="s">
        <v>280</v>
      </c>
      <c r="G913" s="229"/>
      <c r="H913" s="232">
        <v>1299.4069999999999</v>
      </c>
      <c r="I913" s="233"/>
      <c r="J913" s="229"/>
      <c r="K913" s="229"/>
      <c r="L913" s="234"/>
      <c r="M913" s="235"/>
      <c r="N913" s="236"/>
      <c r="O913" s="236"/>
      <c r="P913" s="236"/>
      <c r="Q913" s="236"/>
      <c r="R913" s="236"/>
      <c r="S913" s="236"/>
      <c r="T913" s="237"/>
      <c r="AT913" s="238" t="s">
        <v>272</v>
      </c>
      <c r="AU913" s="238" t="s">
        <v>73</v>
      </c>
      <c r="AV913" s="15" t="s">
        <v>270</v>
      </c>
      <c r="AW913" s="15" t="s">
        <v>30</v>
      </c>
      <c r="AX913" s="15" t="s">
        <v>71</v>
      </c>
      <c r="AY913" s="238" t="s">
        <v>263</v>
      </c>
    </row>
    <row r="914" spans="1:65" s="2" customFormat="1" ht="37.9" customHeight="1">
      <c r="A914" s="35"/>
      <c r="B914" s="36"/>
      <c r="C914" s="191" t="s">
        <v>1273</v>
      </c>
      <c r="D914" s="191" t="s">
        <v>266</v>
      </c>
      <c r="E914" s="192" t="s">
        <v>1274</v>
      </c>
      <c r="F914" s="193" t="s">
        <v>1275</v>
      </c>
      <c r="G914" s="194" t="s">
        <v>269</v>
      </c>
      <c r="H914" s="195">
        <v>1237.53</v>
      </c>
      <c r="I914" s="196"/>
      <c r="J914" s="197">
        <f>ROUND(I914*H914,2)</f>
        <v>0</v>
      </c>
      <c r="K914" s="198"/>
      <c r="L914" s="40"/>
      <c r="M914" s="199" t="s">
        <v>1</v>
      </c>
      <c r="N914" s="200" t="s">
        <v>38</v>
      </c>
      <c r="O914" s="72"/>
      <c r="P914" s="201">
        <f>O914*H914</f>
        <v>0</v>
      </c>
      <c r="Q914" s="201">
        <v>0</v>
      </c>
      <c r="R914" s="201">
        <f>Q914*H914</f>
        <v>0</v>
      </c>
      <c r="S914" s="201">
        <v>0</v>
      </c>
      <c r="T914" s="202">
        <f>S914*H914</f>
        <v>0</v>
      </c>
      <c r="U914" s="35"/>
      <c r="V914" s="35"/>
      <c r="W914" s="35"/>
      <c r="X914" s="35"/>
      <c r="Y914" s="35"/>
      <c r="Z914" s="35"/>
      <c r="AA914" s="35"/>
      <c r="AB914" s="35"/>
      <c r="AC914" s="35"/>
      <c r="AD914" s="35"/>
      <c r="AE914" s="35"/>
      <c r="AR914" s="203" t="s">
        <v>416</v>
      </c>
      <c r="AT914" s="203" t="s">
        <v>266</v>
      </c>
      <c r="AU914" s="203" t="s">
        <v>73</v>
      </c>
      <c r="AY914" s="18" t="s">
        <v>263</v>
      </c>
      <c r="BE914" s="204">
        <f>IF(N914="základní",J914,0)</f>
        <v>0</v>
      </c>
      <c r="BF914" s="204">
        <f>IF(N914="snížená",J914,0)</f>
        <v>0</v>
      </c>
      <c r="BG914" s="204">
        <f>IF(N914="zákl. přenesená",J914,0)</f>
        <v>0</v>
      </c>
      <c r="BH914" s="204">
        <f>IF(N914="sníž. přenesená",J914,0)</f>
        <v>0</v>
      </c>
      <c r="BI914" s="204">
        <f>IF(N914="nulová",J914,0)</f>
        <v>0</v>
      </c>
      <c r="BJ914" s="18" t="s">
        <v>71</v>
      </c>
      <c r="BK914" s="204">
        <f>ROUND(I914*H914,2)</f>
        <v>0</v>
      </c>
      <c r="BL914" s="18" t="s">
        <v>416</v>
      </c>
      <c r="BM914" s="203" t="s">
        <v>1276</v>
      </c>
    </row>
    <row r="915" spans="1:65" s="16" customFormat="1">
      <c r="B915" s="248"/>
      <c r="C915" s="249"/>
      <c r="D915" s="207" t="s">
        <v>272</v>
      </c>
      <c r="E915" s="250" t="s">
        <v>1</v>
      </c>
      <c r="F915" s="251" t="s">
        <v>1013</v>
      </c>
      <c r="G915" s="249"/>
      <c r="H915" s="250" t="s">
        <v>1</v>
      </c>
      <c r="I915" s="252"/>
      <c r="J915" s="249"/>
      <c r="K915" s="249"/>
      <c r="L915" s="253"/>
      <c r="M915" s="254"/>
      <c r="N915" s="255"/>
      <c r="O915" s="255"/>
      <c r="P915" s="255"/>
      <c r="Q915" s="255"/>
      <c r="R915" s="255"/>
      <c r="S915" s="255"/>
      <c r="T915" s="256"/>
      <c r="AT915" s="257" t="s">
        <v>272</v>
      </c>
      <c r="AU915" s="257" t="s">
        <v>73</v>
      </c>
      <c r="AV915" s="16" t="s">
        <v>71</v>
      </c>
      <c r="AW915" s="16" t="s">
        <v>30</v>
      </c>
      <c r="AX915" s="16" t="s">
        <v>64</v>
      </c>
      <c r="AY915" s="257" t="s">
        <v>263</v>
      </c>
    </row>
    <row r="916" spans="1:65" s="13" customFormat="1">
      <c r="B916" s="205"/>
      <c r="C916" s="206"/>
      <c r="D916" s="207" t="s">
        <v>272</v>
      </c>
      <c r="E916" s="208" t="s">
        <v>1</v>
      </c>
      <c r="F916" s="209" t="s">
        <v>1014</v>
      </c>
      <c r="G916" s="206"/>
      <c r="H916" s="210">
        <v>1522.5</v>
      </c>
      <c r="I916" s="211"/>
      <c r="J916" s="206"/>
      <c r="K916" s="206"/>
      <c r="L916" s="212"/>
      <c r="M916" s="213"/>
      <c r="N916" s="214"/>
      <c r="O916" s="214"/>
      <c r="P916" s="214"/>
      <c r="Q916" s="214"/>
      <c r="R916" s="214"/>
      <c r="S916" s="214"/>
      <c r="T916" s="215"/>
      <c r="AT916" s="216" t="s">
        <v>272</v>
      </c>
      <c r="AU916" s="216" t="s">
        <v>73</v>
      </c>
      <c r="AV916" s="13" t="s">
        <v>73</v>
      </c>
      <c r="AW916" s="13" t="s">
        <v>30</v>
      </c>
      <c r="AX916" s="13" t="s">
        <v>64</v>
      </c>
      <c r="AY916" s="216" t="s">
        <v>263</v>
      </c>
    </row>
    <row r="917" spans="1:65" s="16" customFormat="1">
      <c r="B917" s="248"/>
      <c r="C917" s="249"/>
      <c r="D917" s="207" t="s">
        <v>272</v>
      </c>
      <c r="E917" s="250" t="s">
        <v>1</v>
      </c>
      <c r="F917" s="251" t="s">
        <v>1194</v>
      </c>
      <c r="G917" s="249"/>
      <c r="H917" s="250" t="s">
        <v>1</v>
      </c>
      <c r="I917" s="252"/>
      <c r="J917" s="249"/>
      <c r="K917" s="249"/>
      <c r="L917" s="253"/>
      <c r="M917" s="254"/>
      <c r="N917" s="255"/>
      <c r="O917" s="255"/>
      <c r="P917" s="255"/>
      <c r="Q917" s="255"/>
      <c r="R917" s="255"/>
      <c r="S917" s="255"/>
      <c r="T917" s="256"/>
      <c r="AT917" s="257" t="s">
        <v>272</v>
      </c>
      <c r="AU917" s="257" t="s">
        <v>73</v>
      </c>
      <c r="AV917" s="16" t="s">
        <v>71</v>
      </c>
      <c r="AW917" s="16" t="s">
        <v>30</v>
      </c>
      <c r="AX917" s="16" t="s">
        <v>64</v>
      </c>
      <c r="AY917" s="257" t="s">
        <v>263</v>
      </c>
    </row>
    <row r="918" spans="1:65" s="13" customFormat="1">
      <c r="B918" s="205"/>
      <c r="C918" s="206"/>
      <c r="D918" s="207" t="s">
        <v>272</v>
      </c>
      <c r="E918" s="208" t="s">
        <v>1</v>
      </c>
      <c r="F918" s="209" t="s">
        <v>1195</v>
      </c>
      <c r="G918" s="206"/>
      <c r="H918" s="210">
        <v>-284.97000000000003</v>
      </c>
      <c r="I918" s="211"/>
      <c r="J918" s="206"/>
      <c r="K918" s="206"/>
      <c r="L918" s="212"/>
      <c r="M918" s="213"/>
      <c r="N918" s="214"/>
      <c r="O918" s="214"/>
      <c r="P918" s="214"/>
      <c r="Q918" s="214"/>
      <c r="R918" s="214"/>
      <c r="S918" s="214"/>
      <c r="T918" s="215"/>
      <c r="AT918" s="216" t="s">
        <v>272</v>
      </c>
      <c r="AU918" s="216" t="s">
        <v>73</v>
      </c>
      <c r="AV918" s="13" t="s">
        <v>73</v>
      </c>
      <c r="AW918" s="13" t="s">
        <v>30</v>
      </c>
      <c r="AX918" s="13" t="s">
        <v>64</v>
      </c>
      <c r="AY918" s="216" t="s">
        <v>263</v>
      </c>
    </row>
    <row r="919" spans="1:65" s="15" customFormat="1">
      <c r="B919" s="228"/>
      <c r="C919" s="229"/>
      <c r="D919" s="207" t="s">
        <v>272</v>
      </c>
      <c r="E919" s="230" t="s">
        <v>1</v>
      </c>
      <c r="F919" s="231" t="s">
        <v>280</v>
      </c>
      <c r="G919" s="229"/>
      <c r="H919" s="232">
        <v>1237.53</v>
      </c>
      <c r="I919" s="233"/>
      <c r="J919" s="229"/>
      <c r="K919" s="229"/>
      <c r="L919" s="234"/>
      <c r="M919" s="235"/>
      <c r="N919" s="236"/>
      <c r="O919" s="236"/>
      <c r="P919" s="236"/>
      <c r="Q919" s="236"/>
      <c r="R919" s="236"/>
      <c r="S919" s="236"/>
      <c r="T919" s="237"/>
      <c r="AT919" s="238" t="s">
        <v>272</v>
      </c>
      <c r="AU919" s="238" t="s">
        <v>73</v>
      </c>
      <c r="AV919" s="15" t="s">
        <v>270</v>
      </c>
      <c r="AW919" s="15" t="s">
        <v>30</v>
      </c>
      <c r="AX919" s="15" t="s">
        <v>71</v>
      </c>
      <c r="AY919" s="238" t="s">
        <v>263</v>
      </c>
    </row>
    <row r="920" spans="1:65" s="2" customFormat="1" ht="33" customHeight="1">
      <c r="A920" s="35"/>
      <c r="B920" s="36"/>
      <c r="C920" s="191" t="s">
        <v>905</v>
      </c>
      <c r="D920" s="191" t="s">
        <v>266</v>
      </c>
      <c r="E920" s="192" t="s">
        <v>1277</v>
      </c>
      <c r="F920" s="193" t="s">
        <v>1278</v>
      </c>
      <c r="G920" s="194" t="s">
        <v>269</v>
      </c>
      <c r="H920" s="195">
        <v>227.88</v>
      </c>
      <c r="I920" s="196"/>
      <c r="J920" s="197">
        <f>ROUND(I920*H920,2)</f>
        <v>0</v>
      </c>
      <c r="K920" s="198"/>
      <c r="L920" s="40"/>
      <c r="M920" s="199" t="s">
        <v>1</v>
      </c>
      <c r="N920" s="200" t="s">
        <v>38</v>
      </c>
      <c r="O920" s="72"/>
      <c r="P920" s="201">
        <f>O920*H920</f>
        <v>0</v>
      </c>
      <c r="Q920" s="201">
        <v>0</v>
      </c>
      <c r="R920" s="201">
        <f>Q920*H920</f>
        <v>0</v>
      </c>
      <c r="S920" s="201">
        <v>0</v>
      </c>
      <c r="T920" s="202">
        <f>S920*H920</f>
        <v>0</v>
      </c>
      <c r="U920" s="35"/>
      <c r="V920" s="35"/>
      <c r="W920" s="35"/>
      <c r="X920" s="35"/>
      <c r="Y920" s="35"/>
      <c r="Z920" s="35"/>
      <c r="AA920" s="35"/>
      <c r="AB920" s="35"/>
      <c r="AC920" s="35"/>
      <c r="AD920" s="35"/>
      <c r="AE920" s="35"/>
      <c r="AR920" s="203" t="s">
        <v>416</v>
      </c>
      <c r="AT920" s="203" t="s">
        <v>266</v>
      </c>
      <c r="AU920" s="203" t="s">
        <v>73</v>
      </c>
      <c r="AY920" s="18" t="s">
        <v>263</v>
      </c>
      <c r="BE920" s="204">
        <f>IF(N920="základní",J920,0)</f>
        <v>0</v>
      </c>
      <c r="BF920" s="204">
        <f>IF(N920="snížená",J920,0)</f>
        <v>0</v>
      </c>
      <c r="BG920" s="204">
        <f>IF(N920="zákl. přenesená",J920,0)</f>
        <v>0</v>
      </c>
      <c r="BH920" s="204">
        <f>IF(N920="sníž. přenesená",J920,0)</f>
        <v>0</v>
      </c>
      <c r="BI920" s="204">
        <f>IF(N920="nulová",J920,0)</f>
        <v>0</v>
      </c>
      <c r="BJ920" s="18" t="s">
        <v>71</v>
      </c>
      <c r="BK920" s="204">
        <f>ROUND(I920*H920,2)</f>
        <v>0</v>
      </c>
      <c r="BL920" s="18" t="s">
        <v>416</v>
      </c>
      <c r="BM920" s="203" t="s">
        <v>1279</v>
      </c>
    </row>
    <row r="921" spans="1:65" s="16" customFormat="1">
      <c r="B921" s="248"/>
      <c r="C921" s="249"/>
      <c r="D921" s="207" t="s">
        <v>272</v>
      </c>
      <c r="E921" s="250" t="s">
        <v>1</v>
      </c>
      <c r="F921" s="251" t="s">
        <v>833</v>
      </c>
      <c r="G921" s="249"/>
      <c r="H921" s="250" t="s">
        <v>1</v>
      </c>
      <c r="I921" s="252"/>
      <c r="J921" s="249"/>
      <c r="K921" s="249"/>
      <c r="L921" s="253"/>
      <c r="M921" s="254"/>
      <c r="N921" s="255"/>
      <c r="O921" s="255"/>
      <c r="P921" s="255"/>
      <c r="Q921" s="255"/>
      <c r="R921" s="255"/>
      <c r="S921" s="255"/>
      <c r="T921" s="256"/>
      <c r="AT921" s="257" t="s">
        <v>272</v>
      </c>
      <c r="AU921" s="257" t="s">
        <v>73</v>
      </c>
      <c r="AV921" s="16" t="s">
        <v>71</v>
      </c>
      <c r="AW921" s="16" t="s">
        <v>30</v>
      </c>
      <c r="AX921" s="16" t="s">
        <v>64</v>
      </c>
      <c r="AY921" s="257" t="s">
        <v>263</v>
      </c>
    </row>
    <row r="922" spans="1:65" s="13" customFormat="1">
      <c r="B922" s="205"/>
      <c r="C922" s="206"/>
      <c r="D922" s="207" t="s">
        <v>272</v>
      </c>
      <c r="E922" s="208" t="s">
        <v>1</v>
      </c>
      <c r="F922" s="209" t="s">
        <v>1099</v>
      </c>
      <c r="G922" s="206"/>
      <c r="H922" s="210">
        <v>46.8</v>
      </c>
      <c r="I922" s="211"/>
      <c r="J922" s="206"/>
      <c r="K922" s="206"/>
      <c r="L922" s="212"/>
      <c r="M922" s="213"/>
      <c r="N922" s="214"/>
      <c r="O922" s="214"/>
      <c r="P922" s="214"/>
      <c r="Q922" s="214"/>
      <c r="R922" s="214"/>
      <c r="S922" s="214"/>
      <c r="T922" s="215"/>
      <c r="AT922" s="216" t="s">
        <v>272</v>
      </c>
      <c r="AU922" s="216" t="s">
        <v>73</v>
      </c>
      <c r="AV922" s="13" t="s">
        <v>73</v>
      </c>
      <c r="AW922" s="13" t="s">
        <v>30</v>
      </c>
      <c r="AX922" s="13" t="s">
        <v>64</v>
      </c>
      <c r="AY922" s="216" t="s">
        <v>263</v>
      </c>
    </row>
    <row r="923" spans="1:65" s="13" customFormat="1">
      <c r="B923" s="205"/>
      <c r="C923" s="206"/>
      <c r="D923" s="207" t="s">
        <v>272</v>
      </c>
      <c r="E923" s="208" t="s">
        <v>1</v>
      </c>
      <c r="F923" s="209" t="s">
        <v>1100</v>
      </c>
      <c r="G923" s="206"/>
      <c r="H923" s="210">
        <v>14.25</v>
      </c>
      <c r="I923" s="211"/>
      <c r="J923" s="206"/>
      <c r="K923" s="206"/>
      <c r="L923" s="212"/>
      <c r="M923" s="213"/>
      <c r="N923" s="214"/>
      <c r="O923" s="214"/>
      <c r="P923" s="214"/>
      <c r="Q923" s="214"/>
      <c r="R923" s="214"/>
      <c r="S923" s="214"/>
      <c r="T923" s="215"/>
      <c r="AT923" s="216" t="s">
        <v>272</v>
      </c>
      <c r="AU923" s="216" t="s">
        <v>73</v>
      </c>
      <c r="AV923" s="13" t="s">
        <v>73</v>
      </c>
      <c r="AW923" s="13" t="s">
        <v>30</v>
      </c>
      <c r="AX923" s="13" t="s">
        <v>64</v>
      </c>
      <c r="AY923" s="216" t="s">
        <v>263</v>
      </c>
    </row>
    <row r="924" spans="1:65" s="16" customFormat="1">
      <c r="B924" s="248"/>
      <c r="C924" s="249"/>
      <c r="D924" s="207" t="s">
        <v>272</v>
      </c>
      <c r="E924" s="250" t="s">
        <v>1</v>
      </c>
      <c r="F924" s="251" t="s">
        <v>843</v>
      </c>
      <c r="G924" s="249"/>
      <c r="H924" s="250" t="s">
        <v>1</v>
      </c>
      <c r="I924" s="252"/>
      <c r="J924" s="249"/>
      <c r="K924" s="249"/>
      <c r="L924" s="253"/>
      <c r="M924" s="254"/>
      <c r="N924" s="255"/>
      <c r="O924" s="255"/>
      <c r="P924" s="255"/>
      <c r="Q924" s="255"/>
      <c r="R924" s="255"/>
      <c r="S924" s="255"/>
      <c r="T924" s="256"/>
      <c r="AT924" s="257" t="s">
        <v>272</v>
      </c>
      <c r="AU924" s="257" t="s">
        <v>73</v>
      </c>
      <c r="AV924" s="16" t="s">
        <v>71</v>
      </c>
      <c r="AW924" s="16" t="s">
        <v>30</v>
      </c>
      <c r="AX924" s="16" t="s">
        <v>64</v>
      </c>
      <c r="AY924" s="257" t="s">
        <v>263</v>
      </c>
    </row>
    <row r="925" spans="1:65" s="13" customFormat="1">
      <c r="B925" s="205"/>
      <c r="C925" s="206"/>
      <c r="D925" s="207" t="s">
        <v>272</v>
      </c>
      <c r="E925" s="208" t="s">
        <v>1</v>
      </c>
      <c r="F925" s="209" t="s">
        <v>1093</v>
      </c>
      <c r="G925" s="206"/>
      <c r="H925" s="210">
        <v>166.83</v>
      </c>
      <c r="I925" s="211"/>
      <c r="J925" s="206"/>
      <c r="K925" s="206"/>
      <c r="L925" s="212"/>
      <c r="M925" s="213"/>
      <c r="N925" s="214"/>
      <c r="O925" s="214"/>
      <c r="P925" s="214"/>
      <c r="Q925" s="214"/>
      <c r="R925" s="214"/>
      <c r="S925" s="214"/>
      <c r="T925" s="215"/>
      <c r="AT925" s="216" t="s">
        <v>272</v>
      </c>
      <c r="AU925" s="216" t="s">
        <v>73</v>
      </c>
      <c r="AV925" s="13" t="s">
        <v>73</v>
      </c>
      <c r="AW925" s="13" t="s">
        <v>30</v>
      </c>
      <c r="AX925" s="13" t="s">
        <v>64</v>
      </c>
      <c r="AY925" s="216" t="s">
        <v>263</v>
      </c>
    </row>
    <row r="926" spans="1:65" s="15" customFormat="1">
      <c r="B926" s="228"/>
      <c r="C926" s="229"/>
      <c r="D926" s="207" t="s">
        <v>272</v>
      </c>
      <c r="E926" s="230" t="s">
        <v>1</v>
      </c>
      <c r="F926" s="231" t="s">
        <v>280</v>
      </c>
      <c r="G926" s="229"/>
      <c r="H926" s="232">
        <v>227.88</v>
      </c>
      <c r="I926" s="233"/>
      <c r="J926" s="229"/>
      <c r="K926" s="229"/>
      <c r="L926" s="234"/>
      <c r="M926" s="235"/>
      <c r="N926" s="236"/>
      <c r="O926" s="236"/>
      <c r="P926" s="236"/>
      <c r="Q926" s="236"/>
      <c r="R926" s="236"/>
      <c r="S926" s="236"/>
      <c r="T926" s="237"/>
      <c r="AT926" s="238" t="s">
        <v>272</v>
      </c>
      <c r="AU926" s="238" t="s">
        <v>73</v>
      </c>
      <c r="AV926" s="15" t="s">
        <v>270</v>
      </c>
      <c r="AW926" s="15" t="s">
        <v>30</v>
      </c>
      <c r="AX926" s="15" t="s">
        <v>71</v>
      </c>
      <c r="AY926" s="238" t="s">
        <v>263</v>
      </c>
    </row>
    <row r="927" spans="1:65" s="2" customFormat="1" ht="21.75" customHeight="1">
      <c r="A927" s="35"/>
      <c r="B927" s="36"/>
      <c r="C927" s="261" t="s">
        <v>1280</v>
      </c>
      <c r="D927" s="261" t="s">
        <v>401</v>
      </c>
      <c r="E927" s="262" t="s">
        <v>1281</v>
      </c>
      <c r="F927" s="263" t="s">
        <v>1282</v>
      </c>
      <c r="G927" s="264" t="s">
        <v>300</v>
      </c>
      <c r="H927" s="265">
        <v>70.332999999999998</v>
      </c>
      <c r="I927" s="266"/>
      <c r="J927" s="267">
        <f>ROUND(I927*H927,2)</f>
        <v>0</v>
      </c>
      <c r="K927" s="268"/>
      <c r="L927" s="269"/>
      <c r="M927" s="270" t="s">
        <v>1</v>
      </c>
      <c r="N927" s="271" t="s">
        <v>38</v>
      </c>
      <c r="O927" s="72"/>
      <c r="P927" s="201">
        <f>O927*H927</f>
        <v>0</v>
      </c>
      <c r="Q927" s="201">
        <v>0</v>
      </c>
      <c r="R927" s="201">
        <f>Q927*H927</f>
        <v>0</v>
      </c>
      <c r="S927" s="201">
        <v>0</v>
      </c>
      <c r="T927" s="202">
        <f>S927*H927</f>
        <v>0</v>
      </c>
      <c r="U927" s="35"/>
      <c r="V927" s="35"/>
      <c r="W927" s="35"/>
      <c r="X927" s="35"/>
      <c r="Y927" s="35"/>
      <c r="Z927" s="35"/>
      <c r="AA927" s="35"/>
      <c r="AB927" s="35"/>
      <c r="AC927" s="35"/>
      <c r="AD927" s="35"/>
      <c r="AE927" s="35"/>
      <c r="AR927" s="203" t="s">
        <v>542</v>
      </c>
      <c r="AT927" s="203" t="s">
        <v>401</v>
      </c>
      <c r="AU927" s="203" t="s">
        <v>73</v>
      </c>
      <c r="AY927" s="18" t="s">
        <v>263</v>
      </c>
      <c r="BE927" s="204">
        <f>IF(N927="základní",J927,0)</f>
        <v>0</v>
      </c>
      <c r="BF927" s="204">
        <f>IF(N927="snížená",J927,0)</f>
        <v>0</v>
      </c>
      <c r="BG927" s="204">
        <f>IF(N927="zákl. přenesená",J927,0)</f>
        <v>0</v>
      </c>
      <c r="BH927" s="204">
        <f>IF(N927="sníž. přenesená",J927,0)</f>
        <v>0</v>
      </c>
      <c r="BI927" s="204">
        <f>IF(N927="nulová",J927,0)</f>
        <v>0</v>
      </c>
      <c r="BJ927" s="18" t="s">
        <v>71</v>
      </c>
      <c r="BK927" s="204">
        <f>ROUND(I927*H927,2)</f>
        <v>0</v>
      </c>
      <c r="BL927" s="18" t="s">
        <v>416</v>
      </c>
      <c r="BM927" s="203" t="s">
        <v>1283</v>
      </c>
    </row>
    <row r="928" spans="1:65" s="16" customFormat="1">
      <c r="B928" s="248"/>
      <c r="C928" s="249"/>
      <c r="D928" s="207" t="s">
        <v>272</v>
      </c>
      <c r="E928" s="250" t="s">
        <v>1</v>
      </c>
      <c r="F928" s="251" t="s">
        <v>833</v>
      </c>
      <c r="G928" s="249"/>
      <c r="H928" s="250" t="s">
        <v>1</v>
      </c>
      <c r="I928" s="252"/>
      <c r="J928" s="249"/>
      <c r="K928" s="249"/>
      <c r="L928" s="253"/>
      <c r="M928" s="254"/>
      <c r="N928" s="255"/>
      <c r="O928" s="255"/>
      <c r="P928" s="255"/>
      <c r="Q928" s="255"/>
      <c r="R928" s="255"/>
      <c r="S928" s="255"/>
      <c r="T928" s="256"/>
      <c r="AT928" s="257" t="s">
        <v>272</v>
      </c>
      <c r="AU928" s="257" t="s">
        <v>73</v>
      </c>
      <c r="AV928" s="16" t="s">
        <v>71</v>
      </c>
      <c r="AW928" s="16" t="s">
        <v>30</v>
      </c>
      <c r="AX928" s="16" t="s">
        <v>64</v>
      </c>
      <c r="AY928" s="257" t="s">
        <v>263</v>
      </c>
    </row>
    <row r="929" spans="1:65" s="13" customFormat="1">
      <c r="B929" s="205"/>
      <c r="C929" s="206"/>
      <c r="D929" s="207" t="s">
        <v>272</v>
      </c>
      <c r="E929" s="208" t="s">
        <v>1</v>
      </c>
      <c r="F929" s="209" t="s">
        <v>1284</v>
      </c>
      <c r="G929" s="206"/>
      <c r="H929" s="210">
        <v>4.68</v>
      </c>
      <c r="I929" s="211"/>
      <c r="J929" s="206"/>
      <c r="K929" s="206"/>
      <c r="L929" s="212"/>
      <c r="M929" s="213"/>
      <c r="N929" s="214"/>
      <c r="O929" s="214"/>
      <c r="P929" s="214"/>
      <c r="Q929" s="214"/>
      <c r="R929" s="214"/>
      <c r="S929" s="214"/>
      <c r="T929" s="215"/>
      <c r="AT929" s="216" t="s">
        <v>272</v>
      </c>
      <c r="AU929" s="216" t="s">
        <v>73</v>
      </c>
      <c r="AV929" s="13" t="s">
        <v>73</v>
      </c>
      <c r="AW929" s="13" t="s">
        <v>30</v>
      </c>
      <c r="AX929" s="13" t="s">
        <v>64</v>
      </c>
      <c r="AY929" s="216" t="s">
        <v>263</v>
      </c>
    </row>
    <row r="930" spans="1:65" s="13" customFormat="1">
      <c r="B930" s="205"/>
      <c r="C930" s="206"/>
      <c r="D930" s="207" t="s">
        <v>272</v>
      </c>
      <c r="E930" s="208" t="s">
        <v>1</v>
      </c>
      <c r="F930" s="209" t="s">
        <v>1285</v>
      </c>
      <c r="G930" s="206"/>
      <c r="H930" s="210">
        <v>1.425</v>
      </c>
      <c r="I930" s="211"/>
      <c r="J930" s="206"/>
      <c r="K930" s="206"/>
      <c r="L930" s="212"/>
      <c r="M930" s="213"/>
      <c r="N930" s="214"/>
      <c r="O930" s="214"/>
      <c r="P930" s="214"/>
      <c r="Q930" s="214"/>
      <c r="R930" s="214"/>
      <c r="S930" s="214"/>
      <c r="T930" s="215"/>
      <c r="AT930" s="216" t="s">
        <v>272</v>
      </c>
      <c r="AU930" s="216" t="s">
        <v>73</v>
      </c>
      <c r="AV930" s="13" t="s">
        <v>73</v>
      </c>
      <c r="AW930" s="13" t="s">
        <v>30</v>
      </c>
      <c r="AX930" s="13" t="s">
        <v>64</v>
      </c>
      <c r="AY930" s="216" t="s">
        <v>263</v>
      </c>
    </row>
    <row r="931" spans="1:65" s="16" customFormat="1">
      <c r="B931" s="248"/>
      <c r="C931" s="249"/>
      <c r="D931" s="207" t="s">
        <v>272</v>
      </c>
      <c r="E931" s="250" t="s">
        <v>1</v>
      </c>
      <c r="F931" s="251" t="s">
        <v>843</v>
      </c>
      <c r="G931" s="249"/>
      <c r="H931" s="250" t="s">
        <v>1</v>
      </c>
      <c r="I931" s="252"/>
      <c r="J931" s="249"/>
      <c r="K931" s="249"/>
      <c r="L931" s="253"/>
      <c r="M931" s="254"/>
      <c r="N931" s="255"/>
      <c r="O931" s="255"/>
      <c r="P931" s="255"/>
      <c r="Q931" s="255"/>
      <c r="R931" s="255"/>
      <c r="S931" s="255"/>
      <c r="T931" s="256"/>
      <c r="AT931" s="257" t="s">
        <v>272</v>
      </c>
      <c r="AU931" s="257" t="s">
        <v>73</v>
      </c>
      <c r="AV931" s="16" t="s">
        <v>71</v>
      </c>
      <c r="AW931" s="16" t="s">
        <v>30</v>
      </c>
      <c r="AX931" s="16" t="s">
        <v>64</v>
      </c>
      <c r="AY931" s="257" t="s">
        <v>263</v>
      </c>
    </row>
    <row r="932" spans="1:65" s="13" customFormat="1">
      <c r="B932" s="205"/>
      <c r="C932" s="206"/>
      <c r="D932" s="207" t="s">
        <v>272</v>
      </c>
      <c r="E932" s="208" t="s">
        <v>1</v>
      </c>
      <c r="F932" s="209" t="s">
        <v>1286</v>
      </c>
      <c r="G932" s="206"/>
      <c r="H932" s="210">
        <v>55.054000000000002</v>
      </c>
      <c r="I932" s="211"/>
      <c r="J932" s="206"/>
      <c r="K932" s="206"/>
      <c r="L932" s="212"/>
      <c r="M932" s="213"/>
      <c r="N932" s="214"/>
      <c r="O932" s="214"/>
      <c r="P932" s="214"/>
      <c r="Q932" s="214"/>
      <c r="R932" s="214"/>
      <c r="S932" s="214"/>
      <c r="T932" s="215"/>
      <c r="AT932" s="216" t="s">
        <v>272</v>
      </c>
      <c r="AU932" s="216" t="s">
        <v>73</v>
      </c>
      <c r="AV932" s="13" t="s">
        <v>73</v>
      </c>
      <c r="AW932" s="13" t="s">
        <v>30</v>
      </c>
      <c r="AX932" s="13" t="s">
        <v>64</v>
      </c>
      <c r="AY932" s="216" t="s">
        <v>263</v>
      </c>
    </row>
    <row r="933" spans="1:65" s="15" customFormat="1">
      <c r="B933" s="228"/>
      <c r="C933" s="229"/>
      <c r="D933" s="207" t="s">
        <v>272</v>
      </c>
      <c r="E933" s="230" t="s">
        <v>1</v>
      </c>
      <c r="F933" s="231" t="s">
        <v>280</v>
      </c>
      <c r="G933" s="229"/>
      <c r="H933" s="232">
        <v>61.158999999999999</v>
      </c>
      <c r="I933" s="233"/>
      <c r="J933" s="229"/>
      <c r="K933" s="229"/>
      <c r="L933" s="234"/>
      <c r="M933" s="235"/>
      <c r="N933" s="236"/>
      <c r="O933" s="236"/>
      <c r="P933" s="236"/>
      <c r="Q933" s="236"/>
      <c r="R933" s="236"/>
      <c r="S933" s="236"/>
      <c r="T933" s="237"/>
      <c r="AT933" s="238" t="s">
        <v>272</v>
      </c>
      <c r="AU933" s="238" t="s">
        <v>73</v>
      </c>
      <c r="AV933" s="15" t="s">
        <v>270</v>
      </c>
      <c r="AW933" s="15" t="s">
        <v>30</v>
      </c>
      <c r="AX933" s="15" t="s">
        <v>64</v>
      </c>
      <c r="AY933" s="238" t="s">
        <v>263</v>
      </c>
    </row>
    <row r="934" spans="1:65" s="13" customFormat="1">
      <c r="B934" s="205"/>
      <c r="C934" s="206"/>
      <c r="D934" s="207" t="s">
        <v>272</v>
      </c>
      <c r="E934" s="208" t="s">
        <v>1</v>
      </c>
      <c r="F934" s="209" t="s">
        <v>1287</v>
      </c>
      <c r="G934" s="206"/>
      <c r="H934" s="210">
        <v>70.332999999999998</v>
      </c>
      <c r="I934" s="211"/>
      <c r="J934" s="206"/>
      <c r="K934" s="206"/>
      <c r="L934" s="212"/>
      <c r="M934" s="213"/>
      <c r="N934" s="214"/>
      <c r="O934" s="214"/>
      <c r="P934" s="214"/>
      <c r="Q934" s="214"/>
      <c r="R934" s="214"/>
      <c r="S934" s="214"/>
      <c r="T934" s="215"/>
      <c r="AT934" s="216" t="s">
        <v>272</v>
      </c>
      <c r="AU934" s="216" t="s">
        <v>73</v>
      </c>
      <c r="AV934" s="13" t="s">
        <v>73</v>
      </c>
      <c r="AW934" s="13" t="s">
        <v>30</v>
      </c>
      <c r="AX934" s="13" t="s">
        <v>64</v>
      </c>
      <c r="AY934" s="216" t="s">
        <v>263</v>
      </c>
    </row>
    <row r="935" spans="1:65" s="15" customFormat="1">
      <c r="B935" s="228"/>
      <c r="C935" s="229"/>
      <c r="D935" s="207" t="s">
        <v>272</v>
      </c>
      <c r="E935" s="230" t="s">
        <v>1</v>
      </c>
      <c r="F935" s="231" t="s">
        <v>280</v>
      </c>
      <c r="G935" s="229"/>
      <c r="H935" s="232">
        <v>70.332999999999998</v>
      </c>
      <c r="I935" s="233"/>
      <c r="J935" s="229"/>
      <c r="K935" s="229"/>
      <c r="L935" s="234"/>
      <c r="M935" s="235"/>
      <c r="N935" s="236"/>
      <c r="O935" s="236"/>
      <c r="P935" s="236"/>
      <c r="Q935" s="236"/>
      <c r="R935" s="236"/>
      <c r="S935" s="236"/>
      <c r="T935" s="237"/>
      <c r="AT935" s="238" t="s">
        <v>272</v>
      </c>
      <c r="AU935" s="238" t="s">
        <v>73</v>
      </c>
      <c r="AV935" s="15" t="s">
        <v>270</v>
      </c>
      <c r="AW935" s="15" t="s">
        <v>30</v>
      </c>
      <c r="AX935" s="15" t="s">
        <v>71</v>
      </c>
      <c r="AY935" s="238" t="s">
        <v>263</v>
      </c>
    </row>
    <row r="936" spans="1:65" s="2" customFormat="1" ht="24.2" customHeight="1">
      <c r="A936" s="35"/>
      <c r="B936" s="36"/>
      <c r="C936" s="191" t="s">
        <v>910</v>
      </c>
      <c r="D936" s="191" t="s">
        <v>266</v>
      </c>
      <c r="E936" s="192" t="s">
        <v>1288</v>
      </c>
      <c r="F936" s="193" t="s">
        <v>1289</v>
      </c>
      <c r="G936" s="194" t="s">
        <v>307</v>
      </c>
      <c r="H936" s="195">
        <v>33.399000000000001</v>
      </c>
      <c r="I936" s="196"/>
      <c r="J936" s="197">
        <f>ROUND(I936*H936,2)</f>
        <v>0</v>
      </c>
      <c r="K936" s="198"/>
      <c r="L936" s="40"/>
      <c r="M936" s="199" t="s">
        <v>1</v>
      </c>
      <c r="N936" s="200" t="s">
        <v>38</v>
      </c>
      <c r="O936" s="72"/>
      <c r="P936" s="201">
        <f>O936*H936</f>
        <v>0</v>
      </c>
      <c r="Q936" s="201">
        <v>0</v>
      </c>
      <c r="R936" s="201">
        <f>Q936*H936</f>
        <v>0</v>
      </c>
      <c r="S936" s="201">
        <v>0</v>
      </c>
      <c r="T936" s="202">
        <f>S936*H936</f>
        <v>0</v>
      </c>
      <c r="U936" s="35"/>
      <c r="V936" s="35"/>
      <c r="W936" s="35"/>
      <c r="X936" s="35"/>
      <c r="Y936" s="35"/>
      <c r="Z936" s="35"/>
      <c r="AA936" s="35"/>
      <c r="AB936" s="35"/>
      <c r="AC936" s="35"/>
      <c r="AD936" s="35"/>
      <c r="AE936" s="35"/>
      <c r="AR936" s="203" t="s">
        <v>416</v>
      </c>
      <c r="AT936" s="203" t="s">
        <v>266</v>
      </c>
      <c r="AU936" s="203" t="s">
        <v>73</v>
      </c>
      <c r="AY936" s="18" t="s">
        <v>263</v>
      </c>
      <c r="BE936" s="204">
        <f>IF(N936="základní",J936,0)</f>
        <v>0</v>
      </c>
      <c r="BF936" s="204">
        <f>IF(N936="snížená",J936,0)</f>
        <v>0</v>
      </c>
      <c r="BG936" s="204">
        <f>IF(N936="zákl. přenesená",J936,0)</f>
        <v>0</v>
      </c>
      <c r="BH936" s="204">
        <f>IF(N936="sníž. přenesená",J936,0)</f>
        <v>0</v>
      </c>
      <c r="BI936" s="204">
        <f>IF(N936="nulová",J936,0)</f>
        <v>0</v>
      </c>
      <c r="BJ936" s="18" t="s">
        <v>71</v>
      </c>
      <c r="BK936" s="204">
        <f>ROUND(I936*H936,2)</f>
        <v>0</v>
      </c>
      <c r="BL936" s="18" t="s">
        <v>416</v>
      </c>
      <c r="BM936" s="203" t="s">
        <v>1290</v>
      </c>
    </row>
    <row r="937" spans="1:65" s="12" customFormat="1" ht="22.9" customHeight="1">
      <c r="B937" s="175"/>
      <c r="C937" s="176"/>
      <c r="D937" s="177" t="s">
        <v>63</v>
      </c>
      <c r="E937" s="189" t="s">
        <v>1291</v>
      </c>
      <c r="F937" s="189" t="s">
        <v>1292</v>
      </c>
      <c r="G937" s="176"/>
      <c r="H937" s="176"/>
      <c r="I937" s="179"/>
      <c r="J937" s="190">
        <f>BK937</f>
        <v>0</v>
      </c>
      <c r="K937" s="176"/>
      <c r="L937" s="181"/>
      <c r="M937" s="182"/>
      <c r="N937" s="183"/>
      <c r="O937" s="183"/>
      <c r="P937" s="184">
        <f>SUM(P938:P965)</f>
        <v>0</v>
      </c>
      <c r="Q937" s="183"/>
      <c r="R937" s="184">
        <f>SUM(R938:R965)</f>
        <v>0</v>
      </c>
      <c r="S937" s="183"/>
      <c r="T937" s="185">
        <f>SUM(T938:T965)</f>
        <v>0</v>
      </c>
      <c r="AR937" s="186" t="s">
        <v>73</v>
      </c>
      <c r="AT937" s="187" t="s">
        <v>63</v>
      </c>
      <c r="AU937" s="187" t="s">
        <v>71</v>
      </c>
      <c r="AY937" s="186" t="s">
        <v>263</v>
      </c>
      <c r="BK937" s="188">
        <f>SUM(BK938:BK965)</f>
        <v>0</v>
      </c>
    </row>
    <row r="938" spans="1:65" s="2" customFormat="1" ht="33" customHeight="1">
      <c r="A938" s="35"/>
      <c r="B938" s="36"/>
      <c r="C938" s="191" t="s">
        <v>1293</v>
      </c>
      <c r="D938" s="191" t="s">
        <v>266</v>
      </c>
      <c r="E938" s="192" t="s">
        <v>1294</v>
      </c>
      <c r="F938" s="193" t="s">
        <v>1295</v>
      </c>
      <c r="G938" s="194" t="s">
        <v>796</v>
      </c>
      <c r="H938" s="195">
        <v>51.72</v>
      </c>
      <c r="I938" s="196"/>
      <c r="J938" s="197">
        <f>ROUND(I938*H938,2)</f>
        <v>0</v>
      </c>
      <c r="K938" s="198"/>
      <c r="L938" s="40"/>
      <c r="M938" s="199" t="s">
        <v>1</v>
      </c>
      <c r="N938" s="200" t="s">
        <v>38</v>
      </c>
      <c r="O938" s="72"/>
      <c r="P938" s="201">
        <f>O938*H938</f>
        <v>0</v>
      </c>
      <c r="Q938" s="201">
        <v>0</v>
      </c>
      <c r="R938" s="201">
        <f>Q938*H938</f>
        <v>0</v>
      </c>
      <c r="S938" s="201">
        <v>0</v>
      </c>
      <c r="T938" s="202">
        <f>S938*H938</f>
        <v>0</v>
      </c>
      <c r="U938" s="35"/>
      <c r="V938" s="35"/>
      <c r="W938" s="35"/>
      <c r="X938" s="35"/>
      <c r="Y938" s="35"/>
      <c r="Z938" s="35"/>
      <c r="AA938" s="35"/>
      <c r="AB938" s="35"/>
      <c r="AC938" s="35"/>
      <c r="AD938" s="35"/>
      <c r="AE938" s="35"/>
      <c r="AR938" s="203" t="s">
        <v>416</v>
      </c>
      <c r="AT938" s="203" t="s">
        <v>266</v>
      </c>
      <c r="AU938" s="203" t="s">
        <v>73</v>
      </c>
      <c r="AY938" s="18" t="s">
        <v>263</v>
      </c>
      <c r="BE938" s="204">
        <f>IF(N938="základní",J938,0)</f>
        <v>0</v>
      </c>
      <c r="BF938" s="204">
        <f>IF(N938="snížená",J938,0)</f>
        <v>0</v>
      </c>
      <c r="BG938" s="204">
        <f>IF(N938="zákl. přenesená",J938,0)</f>
        <v>0</v>
      </c>
      <c r="BH938" s="204">
        <f>IF(N938="sníž. přenesená",J938,0)</f>
        <v>0</v>
      </c>
      <c r="BI938" s="204">
        <f>IF(N938="nulová",J938,0)</f>
        <v>0</v>
      </c>
      <c r="BJ938" s="18" t="s">
        <v>71</v>
      </c>
      <c r="BK938" s="204">
        <f>ROUND(I938*H938,2)</f>
        <v>0</v>
      </c>
      <c r="BL938" s="18" t="s">
        <v>416</v>
      </c>
      <c r="BM938" s="203" t="s">
        <v>1296</v>
      </c>
    </row>
    <row r="939" spans="1:65" s="16" customFormat="1">
      <c r="B939" s="248"/>
      <c r="C939" s="249"/>
      <c r="D939" s="207" t="s">
        <v>272</v>
      </c>
      <c r="E939" s="250" t="s">
        <v>1</v>
      </c>
      <c r="F939" s="251" t="s">
        <v>714</v>
      </c>
      <c r="G939" s="249"/>
      <c r="H939" s="250" t="s">
        <v>1</v>
      </c>
      <c r="I939" s="252"/>
      <c r="J939" s="249"/>
      <c r="K939" s="249"/>
      <c r="L939" s="253"/>
      <c r="M939" s="254"/>
      <c r="N939" s="255"/>
      <c r="O939" s="255"/>
      <c r="P939" s="255"/>
      <c r="Q939" s="255"/>
      <c r="R939" s="255"/>
      <c r="S939" s="255"/>
      <c r="T939" s="256"/>
      <c r="AT939" s="257" t="s">
        <v>272</v>
      </c>
      <c r="AU939" s="257" t="s">
        <v>73</v>
      </c>
      <c r="AV939" s="16" t="s">
        <v>71</v>
      </c>
      <c r="AW939" s="16" t="s">
        <v>30</v>
      </c>
      <c r="AX939" s="16" t="s">
        <v>64</v>
      </c>
      <c r="AY939" s="257" t="s">
        <v>263</v>
      </c>
    </row>
    <row r="940" spans="1:65" s="13" customFormat="1">
      <c r="B940" s="205"/>
      <c r="C940" s="206"/>
      <c r="D940" s="207" t="s">
        <v>272</v>
      </c>
      <c r="E940" s="208" t="s">
        <v>1</v>
      </c>
      <c r="F940" s="209" t="s">
        <v>1297</v>
      </c>
      <c r="G940" s="206"/>
      <c r="H940" s="210">
        <v>51.72</v>
      </c>
      <c r="I940" s="211"/>
      <c r="J940" s="206"/>
      <c r="K940" s="206"/>
      <c r="L940" s="212"/>
      <c r="M940" s="213"/>
      <c r="N940" s="214"/>
      <c r="O940" s="214"/>
      <c r="P940" s="214"/>
      <c r="Q940" s="214"/>
      <c r="R940" s="214"/>
      <c r="S940" s="214"/>
      <c r="T940" s="215"/>
      <c r="AT940" s="216" t="s">
        <v>272</v>
      </c>
      <c r="AU940" s="216" t="s">
        <v>73</v>
      </c>
      <c r="AV940" s="13" t="s">
        <v>73</v>
      </c>
      <c r="AW940" s="13" t="s">
        <v>30</v>
      </c>
      <c r="AX940" s="13" t="s">
        <v>64</v>
      </c>
      <c r="AY940" s="216" t="s">
        <v>263</v>
      </c>
    </row>
    <row r="941" spans="1:65" s="15" customFormat="1">
      <c r="B941" s="228"/>
      <c r="C941" s="229"/>
      <c r="D941" s="207" t="s">
        <v>272</v>
      </c>
      <c r="E941" s="230" t="s">
        <v>1</v>
      </c>
      <c r="F941" s="231" t="s">
        <v>280</v>
      </c>
      <c r="G941" s="229"/>
      <c r="H941" s="232">
        <v>51.72</v>
      </c>
      <c r="I941" s="233"/>
      <c r="J941" s="229"/>
      <c r="K941" s="229"/>
      <c r="L941" s="234"/>
      <c r="M941" s="235"/>
      <c r="N941" s="236"/>
      <c r="O941" s="236"/>
      <c r="P941" s="236"/>
      <c r="Q941" s="236"/>
      <c r="R941" s="236"/>
      <c r="S941" s="236"/>
      <c r="T941" s="237"/>
      <c r="AT941" s="238" t="s">
        <v>272</v>
      </c>
      <c r="AU941" s="238" t="s">
        <v>73</v>
      </c>
      <c r="AV941" s="15" t="s">
        <v>270</v>
      </c>
      <c r="AW941" s="15" t="s">
        <v>30</v>
      </c>
      <c r="AX941" s="15" t="s">
        <v>71</v>
      </c>
      <c r="AY941" s="238" t="s">
        <v>263</v>
      </c>
    </row>
    <row r="942" spans="1:65" s="2" customFormat="1" ht="24.2" customHeight="1">
      <c r="A942" s="35"/>
      <c r="B942" s="36"/>
      <c r="C942" s="191" t="s">
        <v>915</v>
      </c>
      <c r="D942" s="191" t="s">
        <v>266</v>
      </c>
      <c r="E942" s="192" t="s">
        <v>1298</v>
      </c>
      <c r="F942" s="193" t="s">
        <v>1299</v>
      </c>
      <c r="G942" s="194" t="s">
        <v>796</v>
      </c>
      <c r="H942" s="195">
        <v>20.350000000000001</v>
      </c>
      <c r="I942" s="196"/>
      <c r="J942" s="197">
        <f>ROUND(I942*H942,2)</f>
        <v>0</v>
      </c>
      <c r="K942" s="198"/>
      <c r="L942" s="40"/>
      <c r="M942" s="199" t="s">
        <v>1</v>
      </c>
      <c r="N942" s="200" t="s">
        <v>38</v>
      </c>
      <c r="O942" s="72"/>
      <c r="P942" s="201">
        <f>O942*H942</f>
        <v>0</v>
      </c>
      <c r="Q942" s="201">
        <v>0</v>
      </c>
      <c r="R942" s="201">
        <f>Q942*H942</f>
        <v>0</v>
      </c>
      <c r="S942" s="201">
        <v>0</v>
      </c>
      <c r="T942" s="202">
        <f>S942*H942</f>
        <v>0</v>
      </c>
      <c r="U942" s="35"/>
      <c r="V942" s="35"/>
      <c r="W942" s="35"/>
      <c r="X942" s="35"/>
      <c r="Y942" s="35"/>
      <c r="Z942" s="35"/>
      <c r="AA942" s="35"/>
      <c r="AB942" s="35"/>
      <c r="AC942" s="35"/>
      <c r="AD942" s="35"/>
      <c r="AE942" s="35"/>
      <c r="AR942" s="203" t="s">
        <v>416</v>
      </c>
      <c r="AT942" s="203" t="s">
        <v>266</v>
      </c>
      <c r="AU942" s="203" t="s">
        <v>73</v>
      </c>
      <c r="AY942" s="18" t="s">
        <v>263</v>
      </c>
      <c r="BE942" s="204">
        <f>IF(N942="základní",J942,0)</f>
        <v>0</v>
      </c>
      <c r="BF942" s="204">
        <f>IF(N942="snížená",J942,0)</f>
        <v>0</v>
      </c>
      <c r="BG942" s="204">
        <f>IF(N942="zákl. přenesená",J942,0)</f>
        <v>0</v>
      </c>
      <c r="BH942" s="204">
        <f>IF(N942="sníž. přenesená",J942,0)</f>
        <v>0</v>
      </c>
      <c r="BI942" s="204">
        <f>IF(N942="nulová",J942,0)</f>
        <v>0</v>
      </c>
      <c r="BJ942" s="18" t="s">
        <v>71</v>
      </c>
      <c r="BK942" s="204">
        <f>ROUND(I942*H942,2)</f>
        <v>0</v>
      </c>
      <c r="BL942" s="18" t="s">
        <v>416</v>
      </c>
      <c r="BM942" s="203" t="s">
        <v>1300</v>
      </c>
    </row>
    <row r="943" spans="1:65" s="16" customFormat="1">
      <c r="B943" s="248"/>
      <c r="C943" s="249"/>
      <c r="D943" s="207" t="s">
        <v>272</v>
      </c>
      <c r="E943" s="250" t="s">
        <v>1</v>
      </c>
      <c r="F943" s="251" t="s">
        <v>1301</v>
      </c>
      <c r="G943" s="249"/>
      <c r="H943" s="250" t="s">
        <v>1</v>
      </c>
      <c r="I943" s="252"/>
      <c r="J943" s="249"/>
      <c r="K943" s="249"/>
      <c r="L943" s="253"/>
      <c r="M943" s="254"/>
      <c r="N943" s="255"/>
      <c r="O943" s="255"/>
      <c r="P943" s="255"/>
      <c r="Q943" s="255"/>
      <c r="R943" s="255"/>
      <c r="S943" s="255"/>
      <c r="T943" s="256"/>
      <c r="AT943" s="257" t="s">
        <v>272</v>
      </c>
      <c r="AU943" s="257" t="s">
        <v>73</v>
      </c>
      <c r="AV943" s="16" t="s">
        <v>71</v>
      </c>
      <c r="AW943" s="16" t="s">
        <v>30</v>
      </c>
      <c r="AX943" s="16" t="s">
        <v>64</v>
      </c>
      <c r="AY943" s="257" t="s">
        <v>263</v>
      </c>
    </row>
    <row r="944" spans="1:65" s="13" customFormat="1">
      <c r="B944" s="205"/>
      <c r="C944" s="206"/>
      <c r="D944" s="207" t="s">
        <v>272</v>
      </c>
      <c r="E944" s="208" t="s">
        <v>1</v>
      </c>
      <c r="F944" s="209" t="s">
        <v>1302</v>
      </c>
      <c r="G944" s="206"/>
      <c r="H944" s="210">
        <v>15.6</v>
      </c>
      <c r="I944" s="211"/>
      <c r="J944" s="206"/>
      <c r="K944" s="206"/>
      <c r="L944" s="212"/>
      <c r="M944" s="213"/>
      <c r="N944" s="214"/>
      <c r="O944" s="214"/>
      <c r="P944" s="214"/>
      <c r="Q944" s="214"/>
      <c r="R944" s="214"/>
      <c r="S944" s="214"/>
      <c r="T944" s="215"/>
      <c r="AT944" s="216" t="s">
        <v>272</v>
      </c>
      <c r="AU944" s="216" t="s">
        <v>73</v>
      </c>
      <c r="AV944" s="13" t="s">
        <v>73</v>
      </c>
      <c r="AW944" s="13" t="s">
        <v>30</v>
      </c>
      <c r="AX944" s="13" t="s">
        <v>64</v>
      </c>
      <c r="AY944" s="216" t="s">
        <v>263</v>
      </c>
    </row>
    <row r="945" spans="1:65" s="16" customFormat="1">
      <c r="B945" s="248"/>
      <c r="C945" s="249"/>
      <c r="D945" s="207" t="s">
        <v>272</v>
      </c>
      <c r="E945" s="250" t="s">
        <v>1</v>
      </c>
      <c r="F945" s="251" t="s">
        <v>1303</v>
      </c>
      <c r="G945" s="249"/>
      <c r="H945" s="250" t="s">
        <v>1</v>
      </c>
      <c r="I945" s="252"/>
      <c r="J945" s="249"/>
      <c r="K945" s="249"/>
      <c r="L945" s="253"/>
      <c r="M945" s="254"/>
      <c r="N945" s="255"/>
      <c r="O945" s="255"/>
      <c r="P945" s="255"/>
      <c r="Q945" s="255"/>
      <c r="R945" s="255"/>
      <c r="S945" s="255"/>
      <c r="T945" s="256"/>
      <c r="AT945" s="257" t="s">
        <v>272</v>
      </c>
      <c r="AU945" s="257" t="s">
        <v>73</v>
      </c>
      <c r="AV945" s="16" t="s">
        <v>71</v>
      </c>
      <c r="AW945" s="16" t="s">
        <v>30</v>
      </c>
      <c r="AX945" s="16" t="s">
        <v>64</v>
      </c>
      <c r="AY945" s="257" t="s">
        <v>263</v>
      </c>
    </row>
    <row r="946" spans="1:65" s="13" customFormat="1">
      <c r="B946" s="205"/>
      <c r="C946" s="206"/>
      <c r="D946" s="207" t="s">
        <v>272</v>
      </c>
      <c r="E946" s="208" t="s">
        <v>1</v>
      </c>
      <c r="F946" s="209" t="s">
        <v>1304</v>
      </c>
      <c r="G946" s="206"/>
      <c r="H946" s="210">
        <v>4.75</v>
      </c>
      <c r="I946" s="211"/>
      <c r="J946" s="206"/>
      <c r="K946" s="206"/>
      <c r="L946" s="212"/>
      <c r="M946" s="213"/>
      <c r="N946" s="214"/>
      <c r="O946" s="214"/>
      <c r="P946" s="214"/>
      <c r="Q946" s="214"/>
      <c r="R946" s="214"/>
      <c r="S946" s="214"/>
      <c r="T946" s="215"/>
      <c r="AT946" s="216" t="s">
        <v>272</v>
      </c>
      <c r="AU946" s="216" t="s">
        <v>73</v>
      </c>
      <c r="AV946" s="13" t="s">
        <v>73</v>
      </c>
      <c r="AW946" s="13" t="s">
        <v>30</v>
      </c>
      <c r="AX946" s="13" t="s">
        <v>64</v>
      </c>
      <c r="AY946" s="216" t="s">
        <v>263</v>
      </c>
    </row>
    <row r="947" spans="1:65" s="15" customFormat="1">
      <c r="B947" s="228"/>
      <c r="C947" s="229"/>
      <c r="D947" s="207" t="s">
        <v>272</v>
      </c>
      <c r="E947" s="230" t="s">
        <v>1</v>
      </c>
      <c r="F947" s="231" t="s">
        <v>280</v>
      </c>
      <c r="G947" s="229"/>
      <c r="H947" s="232">
        <v>20.350000000000001</v>
      </c>
      <c r="I947" s="233"/>
      <c r="J947" s="229"/>
      <c r="K947" s="229"/>
      <c r="L947" s="234"/>
      <c r="M947" s="235"/>
      <c r="N947" s="236"/>
      <c r="O947" s="236"/>
      <c r="P947" s="236"/>
      <c r="Q947" s="236"/>
      <c r="R947" s="236"/>
      <c r="S947" s="236"/>
      <c r="T947" s="237"/>
      <c r="AT947" s="238" t="s">
        <v>272</v>
      </c>
      <c r="AU947" s="238" t="s">
        <v>73</v>
      </c>
      <c r="AV947" s="15" t="s">
        <v>270</v>
      </c>
      <c r="AW947" s="15" t="s">
        <v>30</v>
      </c>
      <c r="AX947" s="15" t="s">
        <v>71</v>
      </c>
      <c r="AY947" s="238" t="s">
        <v>263</v>
      </c>
    </row>
    <row r="948" spans="1:65" s="2" customFormat="1" ht="24.2" customHeight="1">
      <c r="A948" s="35"/>
      <c r="B948" s="36"/>
      <c r="C948" s="191" t="s">
        <v>1305</v>
      </c>
      <c r="D948" s="191" t="s">
        <v>266</v>
      </c>
      <c r="E948" s="192" t="s">
        <v>1306</v>
      </c>
      <c r="F948" s="193" t="s">
        <v>1307</v>
      </c>
      <c r="G948" s="194" t="s">
        <v>796</v>
      </c>
      <c r="H948" s="195">
        <v>143</v>
      </c>
      <c r="I948" s="196"/>
      <c r="J948" s="197">
        <f>ROUND(I948*H948,2)</f>
        <v>0</v>
      </c>
      <c r="K948" s="198"/>
      <c r="L948" s="40"/>
      <c r="M948" s="199" t="s">
        <v>1</v>
      </c>
      <c r="N948" s="200" t="s">
        <v>38</v>
      </c>
      <c r="O948" s="72"/>
      <c r="P948" s="201">
        <f>O948*H948</f>
        <v>0</v>
      </c>
      <c r="Q948" s="201">
        <v>0</v>
      </c>
      <c r="R948" s="201">
        <f>Q948*H948</f>
        <v>0</v>
      </c>
      <c r="S948" s="201">
        <v>0</v>
      </c>
      <c r="T948" s="202">
        <f>S948*H948</f>
        <v>0</v>
      </c>
      <c r="U948" s="35"/>
      <c r="V948" s="35"/>
      <c r="W948" s="35"/>
      <c r="X948" s="35"/>
      <c r="Y948" s="35"/>
      <c r="Z948" s="35"/>
      <c r="AA948" s="35"/>
      <c r="AB948" s="35"/>
      <c r="AC948" s="35"/>
      <c r="AD948" s="35"/>
      <c r="AE948" s="35"/>
      <c r="AR948" s="203" t="s">
        <v>416</v>
      </c>
      <c r="AT948" s="203" t="s">
        <v>266</v>
      </c>
      <c r="AU948" s="203" t="s">
        <v>73</v>
      </c>
      <c r="AY948" s="18" t="s">
        <v>263</v>
      </c>
      <c r="BE948" s="204">
        <f>IF(N948="základní",J948,0)</f>
        <v>0</v>
      </c>
      <c r="BF948" s="204">
        <f>IF(N948="snížená",J948,0)</f>
        <v>0</v>
      </c>
      <c r="BG948" s="204">
        <f>IF(N948="zákl. přenesená",J948,0)</f>
        <v>0</v>
      </c>
      <c r="BH948" s="204">
        <f>IF(N948="sníž. přenesená",J948,0)</f>
        <v>0</v>
      </c>
      <c r="BI948" s="204">
        <f>IF(N948="nulová",J948,0)</f>
        <v>0</v>
      </c>
      <c r="BJ948" s="18" t="s">
        <v>71</v>
      </c>
      <c r="BK948" s="204">
        <f>ROUND(I948*H948,2)</f>
        <v>0</v>
      </c>
      <c r="BL948" s="18" t="s">
        <v>416</v>
      </c>
      <c r="BM948" s="203" t="s">
        <v>1308</v>
      </c>
    </row>
    <row r="949" spans="1:65" s="16" customFormat="1">
      <c r="B949" s="248"/>
      <c r="C949" s="249"/>
      <c r="D949" s="207" t="s">
        <v>272</v>
      </c>
      <c r="E949" s="250" t="s">
        <v>1</v>
      </c>
      <c r="F949" s="251" t="s">
        <v>1309</v>
      </c>
      <c r="G949" s="249"/>
      <c r="H949" s="250" t="s">
        <v>1</v>
      </c>
      <c r="I949" s="252"/>
      <c r="J949" s="249"/>
      <c r="K949" s="249"/>
      <c r="L949" s="253"/>
      <c r="M949" s="254"/>
      <c r="N949" s="255"/>
      <c r="O949" s="255"/>
      <c r="P949" s="255"/>
      <c r="Q949" s="255"/>
      <c r="R949" s="255"/>
      <c r="S949" s="255"/>
      <c r="T949" s="256"/>
      <c r="AT949" s="257" t="s">
        <v>272</v>
      </c>
      <c r="AU949" s="257" t="s">
        <v>73</v>
      </c>
      <c r="AV949" s="16" t="s">
        <v>71</v>
      </c>
      <c r="AW949" s="16" t="s">
        <v>30</v>
      </c>
      <c r="AX949" s="16" t="s">
        <v>64</v>
      </c>
      <c r="AY949" s="257" t="s">
        <v>263</v>
      </c>
    </row>
    <row r="950" spans="1:65" s="13" customFormat="1">
      <c r="B950" s="205"/>
      <c r="C950" s="206"/>
      <c r="D950" s="207" t="s">
        <v>272</v>
      </c>
      <c r="E950" s="208" t="s">
        <v>1</v>
      </c>
      <c r="F950" s="209" t="s">
        <v>1310</v>
      </c>
      <c r="G950" s="206"/>
      <c r="H950" s="210">
        <v>143</v>
      </c>
      <c r="I950" s="211"/>
      <c r="J950" s="206"/>
      <c r="K950" s="206"/>
      <c r="L950" s="212"/>
      <c r="M950" s="213"/>
      <c r="N950" s="214"/>
      <c r="O950" s="214"/>
      <c r="P950" s="214"/>
      <c r="Q950" s="214"/>
      <c r="R950" s="214"/>
      <c r="S950" s="214"/>
      <c r="T950" s="215"/>
      <c r="AT950" s="216" t="s">
        <v>272</v>
      </c>
      <c r="AU950" s="216" t="s">
        <v>73</v>
      </c>
      <c r="AV950" s="13" t="s">
        <v>73</v>
      </c>
      <c r="AW950" s="13" t="s">
        <v>30</v>
      </c>
      <c r="AX950" s="13" t="s">
        <v>64</v>
      </c>
      <c r="AY950" s="216" t="s">
        <v>263</v>
      </c>
    </row>
    <row r="951" spans="1:65" s="15" customFormat="1">
      <c r="B951" s="228"/>
      <c r="C951" s="229"/>
      <c r="D951" s="207" t="s">
        <v>272</v>
      </c>
      <c r="E951" s="230" t="s">
        <v>1</v>
      </c>
      <c r="F951" s="231" t="s">
        <v>280</v>
      </c>
      <c r="G951" s="229"/>
      <c r="H951" s="232">
        <v>143</v>
      </c>
      <c r="I951" s="233"/>
      <c r="J951" s="229"/>
      <c r="K951" s="229"/>
      <c r="L951" s="234"/>
      <c r="M951" s="235"/>
      <c r="N951" s="236"/>
      <c r="O951" s="236"/>
      <c r="P951" s="236"/>
      <c r="Q951" s="236"/>
      <c r="R951" s="236"/>
      <c r="S951" s="236"/>
      <c r="T951" s="237"/>
      <c r="AT951" s="238" t="s">
        <v>272</v>
      </c>
      <c r="AU951" s="238" t="s">
        <v>73</v>
      </c>
      <c r="AV951" s="15" t="s">
        <v>270</v>
      </c>
      <c r="AW951" s="15" t="s">
        <v>30</v>
      </c>
      <c r="AX951" s="15" t="s">
        <v>71</v>
      </c>
      <c r="AY951" s="238" t="s">
        <v>263</v>
      </c>
    </row>
    <row r="952" spans="1:65" s="2" customFormat="1" ht="24.2" customHeight="1">
      <c r="A952" s="35"/>
      <c r="B952" s="36"/>
      <c r="C952" s="191" t="s">
        <v>918</v>
      </c>
      <c r="D952" s="191" t="s">
        <v>266</v>
      </c>
      <c r="E952" s="192" t="s">
        <v>1311</v>
      </c>
      <c r="F952" s="193" t="s">
        <v>1312</v>
      </c>
      <c r="G952" s="194" t="s">
        <v>374</v>
      </c>
      <c r="H952" s="195">
        <v>2</v>
      </c>
      <c r="I952" s="196"/>
      <c r="J952" s="197">
        <f>ROUND(I952*H952,2)</f>
        <v>0</v>
      </c>
      <c r="K952" s="198"/>
      <c r="L952" s="40"/>
      <c r="M952" s="199" t="s">
        <v>1</v>
      </c>
      <c r="N952" s="200" t="s">
        <v>38</v>
      </c>
      <c r="O952" s="72"/>
      <c r="P952" s="201">
        <f>O952*H952</f>
        <v>0</v>
      </c>
      <c r="Q952" s="201">
        <v>0</v>
      </c>
      <c r="R952" s="201">
        <f>Q952*H952</f>
        <v>0</v>
      </c>
      <c r="S952" s="201">
        <v>0</v>
      </c>
      <c r="T952" s="202">
        <f>S952*H952</f>
        <v>0</v>
      </c>
      <c r="U952" s="35"/>
      <c r="V952" s="35"/>
      <c r="W952" s="35"/>
      <c r="X952" s="35"/>
      <c r="Y952" s="35"/>
      <c r="Z952" s="35"/>
      <c r="AA952" s="35"/>
      <c r="AB952" s="35"/>
      <c r="AC952" s="35"/>
      <c r="AD952" s="35"/>
      <c r="AE952" s="35"/>
      <c r="AR952" s="203" t="s">
        <v>416</v>
      </c>
      <c r="AT952" s="203" t="s">
        <v>266</v>
      </c>
      <c r="AU952" s="203" t="s">
        <v>73</v>
      </c>
      <c r="AY952" s="18" t="s">
        <v>263</v>
      </c>
      <c r="BE952" s="204">
        <f>IF(N952="základní",J952,0)</f>
        <v>0</v>
      </c>
      <c r="BF952" s="204">
        <f>IF(N952="snížená",J952,0)</f>
        <v>0</v>
      </c>
      <c r="BG952" s="204">
        <f>IF(N952="zákl. přenesená",J952,0)</f>
        <v>0</v>
      </c>
      <c r="BH952" s="204">
        <f>IF(N952="sníž. přenesená",J952,0)</f>
        <v>0</v>
      </c>
      <c r="BI952" s="204">
        <f>IF(N952="nulová",J952,0)</f>
        <v>0</v>
      </c>
      <c r="BJ952" s="18" t="s">
        <v>71</v>
      </c>
      <c r="BK952" s="204">
        <f>ROUND(I952*H952,2)</f>
        <v>0</v>
      </c>
      <c r="BL952" s="18" t="s">
        <v>416</v>
      </c>
      <c r="BM952" s="203" t="s">
        <v>1313</v>
      </c>
    </row>
    <row r="953" spans="1:65" s="2" customFormat="1" ht="24.2" customHeight="1">
      <c r="A953" s="35"/>
      <c r="B953" s="36"/>
      <c r="C953" s="191" t="s">
        <v>1314</v>
      </c>
      <c r="D953" s="191" t="s">
        <v>266</v>
      </c>
      <c r="E953" s="192" t="s">
        <v>1315</v>
      </c>
      <c r="F953" s="193" t="s">
        <v>1316</v>
      </c>
      <c r="G953" s="194" t="s">
        <v>374</v>
      </c>
      <c r="H953" s="195">
        <v>5</v>
      </c>
      <c r="I953" s="196"/>
      <c r="J953" s="197">
        <f>ROUND(I953*H953,2)</f>
        <v>0</v>
      </c>
      <c r="K953" s="198"/>
      <c r="L953" s="40"/>
      <c r="M953" s="199" t="s">
        <v>1</v>
      </c>
      <c r="N953" s="200" t="s">
        <v>38</v>
      </c>
      <c r="O953" s="72"/>
      <c r="P953" s="201">
        <f>O953*H953</f>
        <v>0</v>
      </c>
      <c r="Q953" s="201">
        <v>0</v>
      </c>
      <c r="R953" s="201">
        <f>Q953*H953</f>
        <v>0</v>
      </c>
      <c r="S953" s="201">
        <v>0</v>
      </c>
      <c r="T953" s="202">
        <f>S953*H953</f>
        <v>0</v>
      </c>
      <c r="U953" s="35"/>
      <c r="V953" s="35"/>
      <c r="W953" s="35"/>
      <c r="X953" s="35"/>
      <c r="Y953" s="35"/>
      <c r="Z953" s="35"/>
      <c r="AA953" s="35"/>
      <c r="AB953" s="35"/>
      <c r="AC953" s="35"/>
      <c r="AD953" s="35"/>
      <c r="AE953" s="35"/>
      <c r="AR953" s="203" t="s">
        <v>416</v>
      </c>
      <c r="AT953" s="203" t="s">
        <v>266</v>
      </c>
      <c r="AU953" s="203" t="s">
        <v>73</v>
      </c>
      <c r="AY953" s="18" t="s">
        <v>263</v>
      </c>
      <c r="BE953" s="204">
        <f>IF(N953="základní",J953,0)</f>
        <v>0</v>
      </c>
      <c r="BF953" s="204">
        <f>IF(N953="snížená",J953,0)</f>
        <v>0</v>
      </c>
      <c r="BG953" s="204">
        <f>IF(N953="zákl. přenesená",J953,0)</f>
        <v>0</v>
      </c>
      <c r="BH953" s="204">
        <f>IF(N953="sníž. přenesená",J953,0)</f>
        <v>0</v>
      </c>
      <c r="BI953" s="204">
        <f>IF(N953="nulová",J953,0)</f>
        <v>0</v>
      </c>
      <c r="BJ953" s="18" t="s">
        <v>71</v>
      </c>
      <c r="BK953" s="204">
        <f>ROUND(I953*H953,2)</f>
        <v>0</v>
      </c>
      <c r="BL953" s="18" t="s">
        <v>416</v>
      </c>
      <c r="BM953" s="203" t="s">
        <v>1317</v>
      </c>
    </row>
    <row r="954" spans="1:65" s="2" customFormat="1" ht="24.2" customHeight="1">
      <c r="A954" s="35"/>
      <c r="B954" s="36"/>
      <c r="C954" s="191" t="s">
        <v>922</v>
      </c>
      <c r="D954" s="191" t="s">
        <v>266</v>
      </c>
      <c r="E954" s="192" t="s">
        <v>1318</v>
      </c>
      <c r="F954" s="193" t="s">
        <v>1319</v>
      </c>
      <c r="G954" s="194" t="s">
        <v>796</v>
      </c>
      <c r="H954" s="195">
        <v>8</v>
      </c>
      <c r="I954" s="196"/>
      <c r="J954" s="197">
        <f>ROUND(I954*H954,2)</f>
        <v>0</v>
      </c>
      <c r="K954" s="198"/>
      <c r="L954" s="40"/>
      <c r="M954" s="199" t="s">
        <v>1</v>
      </c>
      <c r="N954" s="200" t="s">
        <v>38</v>
      </c>
      <c r="O954" s="72"/>
      <c r="P954" s="201">
        <f>O954*H954</f>
        <v>0</v>
      </c>
      <c r="Q954" s="201">
        <v>0</v>
      </c>
      <c r="R954" s="201">
        <f>Q954*H954</f>
        <v>0</v>
      </c>
      <c r="S954" s="201">
        <v>0</v>
      </c>
      <c r="T954" s="202">
        <f>S954*H954</f>
        <v>0</v>
      </c>
      <c r="U954" s="35"/>
      <c r="V954" s="35"/>
      <c r="W954" s="35"/>
      <c r="X954" s="35"/>
      <c r="Y954" s="35"/>
      <c r="Z954" s="35"/>
      <c r="AA954" s="35"/>
      <c r="AB954" s="35"/>
      <c r="AC954" s="35"/>
      <c r="AD954" s="35"/>
      <c r="AE954" s="35"/>
      <c r="AR954" s="203" t="s">
        <v>416</v>
      </c>
      <c r="AT954" s="203" t="s">
        <v>266</v>
      </c>
      <c r="AU954" s="203" t="s">
        <v>73</v>
      </c>
      <c r="AY954" s="18" t="s">
        <v>263</v>
      </c>
      <c r="BE954" s="204">
        <f>IF(N954="základní",J954,0)</f>
        <v>0</v>
      </c>
      <c r="BF954" s="204">
        <f>IF(N954="snížená",J954,0)</f>
        <v>0</v>
      </c>
      <c r="BG954" s="204">
        <f>IF(N954="zákl. přenesená",J954,0)</f>
        <v>0</v>
      </c>
      <c r="BH954" s="204">
        <f>IF(N954="sníž. přenesená",J954,0)</f>
        <v>0</v>
      </c>
      <c r="BI954" s="204">
        <f>IF(N954="nulová",J954,0)</f>
        <v>0</v>
      </c>
      <c r="BJ954" s="18" t="s">
        <v>71</v>
      </c>
      <c r="BK954" s="204">
        <f>ROUND(I954*H954,2)</f>
        <v>0</v>
      </c>
      <c r="BL954" s="18" t="s">
        <v>416</v>
      </c>
      <c r="BM954" s="203" t="s">
        <v>1320</v>
      </c>
    </row>
    <row r="955" spans="1:65" s="16" customFormat="1">
      <c r="B955" s="248"/>
      <c r="C955" s="249"/>
      <c r="D955" s="207" t="s">
        <v>272</v>
      </c>
      <c r="E955" s="250" t="s">
        <v>1</v>
      </c>
      <c r="F955" s="251" t="s">
        <v>1301</v>
      </c>
      <c r="G955" s="249"/>
      <c r="H955" s="250" t="s">
        <v>1</v>
      </c>
      <c r="I955" s="252"/>
      <c r="J955" s="249"/>
      <c r="K955" s="249"/>
      <c r="L955" s="253"/>
      <c r="M955" s="254"/>
      <c r="N955" s="255"/>
      <c r="O955" s="255"/>
      <c r="P955" s="255"/>
      <c r="Q955" s="255"/>
      <c r="R955" s="255"/>
      <c r="S955" s="255"/>
      <c r="T955" s="256"/>
      <c r="AT955" s="257" t="s">
        <v>272</v>
      </c>
      <c r="AU955" s="257" t="s">
        <v>73</v>
      </c>
      <c r="AV955" s="16" t="s">
        <v>71</v>
      </c>
      <c r="AW955" s="16" t="s">
        <v>30</v>
      </c>
      <c r="AX955" s="16" t="s">
        <v>64</v>
      </c>
      <c r="AY955" s="257" t="s">
        <v>263</v>
      </c>
    </row>
    <row r="956" spans="1:65" s="13" customFormat="1">
      <c r="B956" s="205"/>
      <c r="C956" s="206"/>
      <c r="D956" s="207" t="s">
        <v>272</v>
      </c>
      <c r="E956" s="208" t="s">
        <v>1</v>
      </c>
      <c r="F956" s="209" t="s">
        <v>1321</v>
      </c>
      <c r="G956" s="206"/>
      <c r="H956" s="210">
        <v>4.5</v>
      </c>
      <c r="I956" s="211"/>
      <c r="J956" s="206"/>
      <c r="K956" s="206"/>
      <c r="L956" s="212"/>
      <c r="M956" s="213"/>
      <c r="N956" s="214"/>
      <c r="O956" s="214"/>
      <c r="P956" s="214"/>
      <c r="Q956" s="214"/>
      <c r="R956" s="214"/>
      <c r="S956" s="214"/>
      <c r="T956" s="215"/>
      <c r="AT956" s="216" t="s">
        <v>272</v>
      </c>
      <c r="AU956" s="216" t="s">
        <v>73</v>
      </c>
      <c r="AV956" s="13" t="s">
        <v>73</v>
      </c>
      <c r="AW956" s="13" t="s">
        <v>30</v>
      </c>
      <c r="AX956" s="13" t="s">
        <v>64</v>
      </c>
      <c r="AY956" s="216" t="s">
        <v>263</v>
      </c>
    </row>
    <row r="957" spans="1:65" s="16" customFormat="1">
      <c r="B957" s="248"/>
      <c r="C957" s="249"/>
      <c r="D957" s="207" t="s">
        <v>272</v>
      </c>
      <c r="E957" s="250" t="s">
        <v>1</v>
      </c>
      <c r="F957" s="251" t="s">
        <v>1303</v>
      </c>
      <c r="G957" s="249"/>
      <c r="H957" s="250" t="s">
        <v>1</v>
      </c>
      <c r="I957" s="252"/>
      <c r="J957" s="249"/>
      <c r="K957" s="249"/>
      <c r="L957" s="253"/>
      <c r="M957" s="254"/>
      <c r="N957" s="255"/>
      <c r="O957" s="255"/>
      <c r="P957" s="255"/>
      <c r="Q957" s="255"/>
      <c r="R957" s="255"/>
      <c r="S957" s="255"/>
      <c r="T957" s="256"/>
      <c r="AT957" s="257" t="s">
        <v>272</v>
      </c>
      <c r="AU957" s="257" t="s">
        <v>73</v>
      </c>
      <c r="AV957" s="16" t="s">
        <v>71</v>
      </c>
      <c r="AW957" s="16" t="s">
        <v>30</v>
      </c>
      <c r="AX957" s="16" t="s">
        <v>64</v>
      </c>
      <c r="AY957" s="257" t="s">
        <v>263</v>
      </c>
    </row>
    <row r="958" spans="1:65" s="13" customFormat="1">
      <c r="B958" s="205"/>
      <c r="C958" s="206"/>
      <c r="D958" s="207" t="s">
        <v>272</v>
      </c>
      <c r="E958" s="208" t="s">
        <v>1</v>
      </c>
      <c r="F958" s="209" t="s">
        <v>1322</v>
      </c>
      <c r="G958" s="206"/>
      <c r="H958" s="210">
        <v>3.5</v>
      </c>
      <c r="I958" s="211"/>
      <c r="J958" s="206"/>
      <c r="K958" s="206"/>
      <c r="L958" s="212"/>
      <c r="M958" s="213"/>
      <c r="N958" s="214"/>
      <c r="O958" s="214"/>
      <c r="P958" s="214"/>
      <c r="Q958" s="214"/>
      <c r="R958" s="214"/>
      <c r="S958" s="214"/>
      <c r="T958" s="215"/>
      <c r="AT958" s="216" t="s">
        <v>272</v>
      </c>
      <c r="AU958" s="216" t="s">
        <v>73</v>
      </c>
      <c r="AV958" s="13" t="s">
        <v>73</v>
      </c>
      <c r="AW958" s="13" t="s">
        <v>30</v>
      </c>
      <c r="AX958" s="13" t="s">
        <v>64</v>
      </c>
      <c r="AY958" s="216" t="s">
        <v>263</v>
      </c>
    </row>
    <row r="959" spans="1:65" s="15" customFormat="1">
      <c r="B959" s="228"/>
      <c r="C959" s="229"/>
      <c r="D959" s="207" t="s">
        <v>272</v>
      </c>
      <c r="E959" s="230" t="s">
        <v>1</v>
      </c>
      <c r="F959" s="231" t="s">
        <v>280</v>
      </c>
      <c r="G959" s="229"/>
      <c r="H959" s="232">
        <v>8</v>
      </c>
      <c r="I959" s="233"/>
      <c r="J959" s="229"/>
      <c r="K959" s="229"/>
      <c r="L959" s="234"/>
      <c r="M959" s="235"/>
      <c r="N959" s="236"/>
      <c r="O959" s="236"/>
      <c r="P959" s="236"/>
      <c r="Q959" s="236"/>
      <c r="R959" s="236"/>
      <c r="S959" s="236"/>
      <c r="T959" s="237"/>
      <c r="AT959" s="238" t="s">
        <v>272</v>
      </c>
      <c r="AU959" s="238" t="s">
        <v>73</v>
      </c>
      <c r="AV959" s="15" t="s">
        <v>270</v>
      </c>
      <c r="AW959" s="15" t="s">
        <v>30</v>
      </c>
      <c r="AX959" s="15" t="s">
        <v>71</v>
      </c>
      <c r="AY959" s="238" t="s">
        <v>263</v>
      </c>
    </row>
    <row r="960" spans="1:65" s="2" customFormat="1" ht="24.2" customHeight="1">
      <c r="A960" s="35"/>
      <c r="B960" s="36"/>
      <c r="C960" s="191" t="s">
        <v>1323</v>
      </c>
      <c r="D960" s="191" t="s">
        <v>266</v>
      </c>
      <c r="E960" s="192" t="s">
        <v>1324</v>
      </c>
      <c r="F960" s="193" t="s">
        <v>1325</v>
      </c>
      <c r="G960" s="194" t="s">
        <v>796</v>
      </c>
      <c r="H960" s="195">
        <v>47.5</v>
      </c>
      <c r="I960" s="196"/>
      <c r="J960" s="197">
        <f>ROUND(I960*H960,2)</f>
        <v>0</v>
      </c>
      <c r="K960" s="198"/>
      <c r="L960" s="40"/>
      <c r="M960" s="199" t="s">
        <v>1</v>
      </c>
      <c r="N960" s="200" t="s">
        <v>38</v>
      </c>
      <c r="O960" s="72"/>
      <c r="P960" s="201">
        <f>O960*H960</f>
        <v>0</v>
      </c>
      <c r="Q960" s="201">
        <v>0</v>
      </c>
      <c r="R960" s="201">
        <f>Q960*H960</f>
        <v>0</v>
      </c>
      <c r="S960" s="201">
        <v>0</v>
      </c>
      <c r="T960" s="202">
        <f>S960*H960</f>
        <v>0</v>
      </c>
      <c r="U960" s="35"/>
      <c r="V960" s="35"/>
      <c r="W960" s="35"/>
      <c r="X960" s="35"/>
      <c r="Y960" s="35"/>
      <c r="Z960" s="35"/>
      <c r="AA960" s="35"/>
      <c r="AB960" s="35"/>
      <c r="AC960" s="35"/>
      <c r="AD960" s="35"/>
      <c r="AE960" s="35"/>
      <c r="AR960" s="203" t="s">
        <v>416</v>
      </c>
      <c r="AT960" s="203" t="s">
        <v>266</v>
      </c>
      <c r="AU960" s="203" t="s">
        <v>73</v>
      </c>
      <c r="AY960" s="18" t="s">
        <v>263</v>
      </c>
      <c r="BE960" s="204">
        <f>IF(N960="základní",J960,0)</f>
        <v>0</v>
      </c>
      <c r="BF960" s="204">
        <f>IF(N960="snížená",J960,0)</f>
        <v>0</v>
      </c>
      <c r="BG960" s="204">
        <f>IF(N960="zákl. přenesená",J960,0)</f>
        <v>0</v>
      </c>
      <c r="BH960" s="204">
        <f>IF(N960="sníž. přenesená",J960,0)</f>
        <v>0</v>
      </c>
      <c r="BI960" s="204">
        <f>IF(N960="nulová",J960,0)</f>
        <v>0</v>
      </c>
      <c r="BJ960" s="18" t="s">
        <v>71</v>
      </c>
      <c r="BK960" s="204">
        <f>ROUND(I960*H960,2)</f>
        <v>0</v>
      </c>
      <c r="BL960" s="18" t="s">
        <v>416</v>
      </c>
      <c r="BM960" s="203" t="s">
        <v>1326</v>
      </c>
    </row>
    <row r="961" spans="1:65" s="16" customFormat="1">
      <c r="B961" s="248"/>
      <c r="C961" s="249"/>
      <c r="D961" s="207" t="s">
        <v>272</v>
      </c>
      <c r="E961" s="250" t="s">
        <v>1</v>
      </c>
      <c r="F961" s="251" t="s">
        <v>1309</v>
      </c>
      <c r="G961" s="249"/>
      <c r="H961" s="250" t="s">
        <v>1</v>
      </c>
      <c r="I961" s="252"/>
      <c r="J961" s="249"/>
      <c r="K961" s="249"/>
      <c r="L961" s="253"/>
      <c r="M961" s="254"/>
      <c r="N961" s="255"/>
      <c r="O961" s="255"/>
      <c r="P961" s="255"/>
      <c r="Q961" s="255"/>
      <c r="R961" s="255"/>
      <c r="S961" s="255"/>
      <c r="T961" s="256"/>
      <c r="AT961" s="257" t="s">
        <v>272</v>
      </c>
      <c r="AU961" s="257" t="s">
        <v>73</v>
      </c>
      <c r="AV961" s="16" t="s">
        <v>71</v>
      </c>
      <c r="AW961" s="16" t="s">
        <v>30</v>
      </c>
      <c r="AX961" s="16" t="s">
        <v>64</v>
      </c>
      <c r="AY961" s="257" t="s">
        <v>263</v>
      </c>
    </row>
    <row r="962" spans="1:65" s="13" customFormat="1">
      <c r="B962" s="205"/>
      <c r="C962" s="206"/>
      <c r="D962" s="207" t="s">
        <v>272</v>
      </c>
      <c r="E962" s="208" t="s">
        <v>1</v>
      </c>
      <c r="F962" s="209" t="s">
        <v>1327</v>
      </c>
      <c r="G962" s="206"/>
      <c r="H962" s="210">
        <v>47.5</v>
      </c>
      <c r="I962" s="211"/>
      <c r="J962" s="206"/>
      <c r="K962" s="206"/>
      <c r="L962" s="212"/>
      <c r="M962" s="213"/>
      <c r="N962" s="214"/>
      <c r="O962" s="214"/>
      <c r="P962" s="214"/>
      <c r="Q962" s="214"/>
      <c r="R962" s="214"/>
      <c r="S962" s="214"/>
      <c r="T962" s="215"/>
      <c r="AT962" s="216" t="s">
        <v>272</v>
      </c>
      <c r="AU962" s="216" t="s">
        <v>73</v>
      </c>
      <c r="AV962" s="13" t="s">
        <v>73</v>
      </c>
      <c r="AW962" s="13" t="s">
        <v>30</v>
      </c>
      <c r="AX962" s="13" t="s">
        <v>64</v>
      </c>
      <c r="AY962" s="216" t="s">
        <v>263</v>
      </c>
    </row>
    <row r="963" spans="1:65" s="15" customFormat="1">
      <c r="B963" s="228"/>
      <c r="C963" s="229"/>
      <c r="D963" s="207" t="s">
        <v>272</v>
      </c>
      <c r="E963" s="230" t="s">
        <v>1</v>
      </c>
      <c r="F963" s="231" t="s">
        <v>280</v>
      </c>
      <c r="G963" s="229"/>
      <c r="H963" s="232">
        <v>47.5</v>
      </c>
      <c r="I963" s="233"/>
      <c r="J963" s="229"/>
      <c r="K963" s="229"/>
      <c r="L963" s="234"/>
      <c r="M963" s="235"/>
      <c r="N963" s="236"/>
      <c r="O963" s="236"/>
      <c r="P963" s="236"/>
      <c r="Q963" s="236"/>
      <c r="R963" s="236"/>
      <c r="S963" s="236"/>
      <c r="T963" s="237"/>
      <c r="AT963" s="238" t="s">
        <v>272</v>
      </c>
      <c r="AU963" s="238" t="s">
        <v>73</v>
      </c>
      <c r="AV963" s="15" t="s">
        <v>270</v>
      </c>
      <c r="AW963" s="15" t="s">
        <v>30</v>
      </c>
      <c r="AX963" s="15" t="s">
        <v>71</v>
      </c>
      <c r="AY963" s="238" t="s">
        <v>263</v>
      </c>
    </row>
    <row r="964" spans="1:65" s="2" customFormat="1" ht="16.5" customHeight="1">
      <c r="A964" s="35"/>
      <c r="B964" s="36"/>
      <c r="C964" s="191" t="s">
        <v>926</v>
      </c>
      <c r="D964" s="191" t="s">
        <v>266</v>
      </c>
      <c r="E964" s="192" t="s">
        <v>1328</v>
      </c>
      <c r="F964" s="193" t="s">
        <v>1329</v>
      </c>
      <c r="G964" s="194" t="s">
        <v>374</v>
      </c>
      <c r="H964" s="195">
        <v>1</v>
      </c>
      <c r="I964" s="196"/>
      <c r="J964" s="197">
        <f>ROUND(I964*H964,2)</f>
        <v>0</v>
      </c>
      <c r="K964" s="198"/>
      <c r="L964" s="40"/>
      <c r="M964" s="199" t="s">
        <v>1</v>
      </c>
      <c r="N964" s="200" t="s">
        <v>38</v>
      </c>
      <c r="O964" s="72"/>
      <c r="P964" s="201">
        <f>O964*H964</f>
        <v>0</v>
      </c>
      <c r="Q964" s="201">
        <v>0</v>
      </c>
      <c r="R964" s="201">
        <f>Q964*H964</f>
        <v>0</v>
      </c>
      <c r="S964" s="201">
        <v>0</v>
      </c>
      <c r="T964" s="202">
        <f>S964*H964</f>
        <v>0</v>
      </c>
      <c r="U964" s="35"/>
      <c r="V964" s="35"/>
      <c r="W964" s="35"/>
      <c r="X964" s="35"/>
      <c r="Y964" s="35"/>
      <c r="Z964" s="35"/>
      <c r="AA964" s="35"/>
      <c r="AB964" s="35"/>
      <c r="AC964" s="35"/>
      <c r="AD964" s="35"/>
      <c r="AE964" s="35"/>
      <c r="AR964" s="203" t="s">
        <v>416</v>
      </c>
      <c r="AT964" s="203" t="s">
        <v>266</v>
      </c>
      <c r="AU964" s="203" t="s">
        <v>73</v>
      </c>
      <c r="AY964" s="18" t="s">
        <v>263</v>
      </c>
      <c r="BE964" s="204">
        <f>IF(N964="základní",J964,0)</f>
        <v>0</v>
      </c>
      <c r="BF964" s="204">
        <f>IF(N964="snížená",J964,0)</f>
        <v>0</v>
      </c>
      <c r="BG964" s="204">
        <f>IF(N964="zákl. přenesená",J964,0)</f>
        <v>0</v>
      </c>
      <c r="BH964" s="204">
        <f>IF(N964="sníž. přenesená",J964,0)</f>
        <v>0</v>
      </c>
      <c r="BI964" s="204">
        <f>IF(N964="nulová",J964,0)</f>
        <v>0</v>
      </c>
      <c r="BJ964" s="18" t="s">
        <v>71</v>
      </c>
      <c r="BK964" s="204">
        <f>ROUND(I964*H964,2)</f>
        <v>0</v>
      </c>
      <c r="BL964" s="18" t="s">
        <v>416</v>
      </c>
      <c r="BM964" s="203" t="s">
        <v>1330</v>
      </c>
    </row>
    <row r="965" spans="1:65" s="2" customFormat="1" ht="24.2" customHeight="1">
      <c r="A965" s="35"/>
      <c r="B965" s="36"/>
      <c r="C965" s="191" t="s">
        <v>1331</v>
      </c>
      <c r="D965" s="191" t="s">
        <v>266</v>
      </c>
      <c r="E965" s="192" t="s">
        <v>1332</v>
      </c>
      <c r="F965" s="193" t="s">
        <v>1333</v>
      </c>
      <c r="G965" s="194" t="s">
        <v>307</v>
      </c>
      <c r="H965" s="195">
        <v>0.57899999999999996</v>
      </c>
      <c r="I965" s="196"/>
      <c r="J965" s="197">
        <f>ROUND(I965*H965,2)</f>
        <v>0</v>
      </c>
      <c r="K965" s="198"/>
      <c r="L965" s="40"/>
      <c r="M965" s="199" t="s">
        <v>1</v>
      </c>
      <c r="N965" s="200" t="s">
        <v>38</v>
      </c>
      <c r="O965" s="72"/>
      <c r="P965" s="201">
        <f>O965*H965</f>
        <v>0</v>
      </c>
      <c r="Q965" s="201">
        <v>0</v>
      </c>
      <c r="R965" s="201">
        <f>Q965*H965</f>
        <v>0</v>
      </c>
      <c r="S965" s="201">
        <v>0</v>
      </c>
      <c r="T965" s="202">
        <f>S965*H965</f>
        <v>0</v>
      </c>
      <c r="U965" s="35"/>
      <c r="V965" s="35"/>
      <c r="W965" s="35"/>
      <c r="X965" s="35"/>
      <c r="Y965" s="35"/>
      <c r="Z965" s="35"/>
      <c r="AA965" s="35"/>
      <c r="AB965" s="35"/>
      <c r="AC965" s="35"/>
      <c r="AD965" s="35"/>
      <c r="AE965" s="35"/>
      <c r="AR965" s="203" t="s">
        <v>416</v>
      </c>
      <c r="AT965" s="203" t="s">
        <v>266</v>
      </c>
      <c r="AU965" s="203" t="s">
        <v>73</v>
      </c>
      <c r="AY965" s="18" t="s">
        <v>263</v>
      </c>
      <c r="BE965" s="204">
        <f>IF(N965="základní",J965,0)</f>
        <v>0</v>
      </c>
      <c r="BF965" s="204">
        <f>IF(N965="snížená",J965,0)</f>
        <v>0</v>
      </c>
      <c r="BG965" s="204">
        <f>IF(N965="zákl. přenesená",J965,0)</f>
        <v>0</v>
      </c>
      <c r="BH965" s="204">
        <f>IF(N965="sníž. přenesená",J965,0)</f>
        <v>0</v>
      </c>
      <c r="BI965" s="204">
        <f>IF(N965="nulová",J965,0)</f>
        <v>0</v>
      </c>
      <c r="BJ965" s="18" t="s">
        <v>71</v>
      </c>
      <c r="BK965" s="204">
        <f>ROUND(I965*H965,2)</f>
        <v>0</v>
      </c>
      <c r="BL965" s="18" t="s">
        <v>416</v>
      </c>
      <c r="BM965" s="203" t="s">
        <v>1334</v>
      </c>
    </row>
    <row r="966" spans="1:65" s="12" customFormat="1" ht="22.9" customHeight="1">
      <c r="B966" s="175"/>
      <c r="C966" s="176"/>
      <c r="D966" s="177" t="s">
        <v>63</v>
      </c>
      <c r="E966" s="189" t="s">
        <v>1335</v>
      </c>
      <c r="F966" s="189" t="s">
        <v>1336</v>
      </c>
      <c r="G966" s="176"/>
      <c r="H966" s="176"/>
      <c r="I966" s="179"/>
      <c r="J966" s="190">
        <f>BK966</f>
        <v>0</v>
      </c>
      <c r="K966" s="176"/>
      <c r="L966" s="181"/>
      <c r="M966" s="182"/>
      <c r="N966" s="183"/>
      <c r="O966" s="183"/>
      <c r="P966" s="184">
        <f>SUM(P967:P1045)</f>
        <v>0</v>
      </c>
      <c r="Q966" s="183"/>
      <c r="R966" s="184">
        <f>SUM(R967:R1045)</f>
        <v>0</v>
      </c>
      <c r="S966" s="183"/>
      <c r="T966" s="185">
        <f>SUM(T967:T1045)</f>
        <v>0</v>
      </c>
      <c r="AR966" s="186" t="s">
        <v>73</v>
      </c>
      <c r="AT966" s="187" t="s">
        <v>63</v>
      </c>
      <c r="AU966" s="187" t="s">
        <v>71</v>
      </c>
      <c r="AY966" s="186" t="s">
        <v>263</v>
      </c>
      <c r="BK966" s="188">
        <f>SUM(BK967:BK1045)</f>
        <v>0</v>
      </c>
    </row>
    <row r="967" spans="1:65" s="2" customFormat="1" ht="21.75" customHeight="1">
      <c r="A967" s="35"/>
      <c r="B967" s="36"/>
      <c r="C967" s="191" t="s">
        <v>935</v>
      </c>
      <c r="D967" s="191" t="s">
        <v>266</v>
      </c>
      <c r="E967" s="192" t="s">
        <v>1337</v>
      </c>
      <c r="F967" s="193" t="s">
        <v>1338</v>
      </c>
      <c r="G967" s="194" t="s">
        <v>269</v>
      </c>
      <c r="H967" s="195">
        <v>0</v>
      </c>
      <c r="I967" s="196"/>
      <c r="J967" s="197">
        <f>ROUND(I967*H967,2)</f>
        <v>0</v>
      </c>
      <c r="K967" s="198"/>
      <c r="L967" s="40"/>
      <c r="M967" s="199" t="s">
        <v>1</v>
      </c>
      <c r="N967" s="200" t="s">
        <v>38</v>
      </c>
      <c r="O967" s="72"/>
      <c r="P967" s="201">
        <f>O967*H967</f>
        <v>0</v>
      </c>
      <c r="Q967" s="201">
        <v>0</v>
      </c>
      <c r="R967" s="201">
        <f>Q967*H967</f>
        <v>0</v>
      </c>
      <c r="S967" s="201">
        <v>0</v>
      </c>
      <c r="T967" s="202">
        <f>S967*H967</f>
        <v>0</v>
      </c>
      <c r="U967" s="35"/>
      <c r="V967" s="35"/>
      <c r="W967" s="35"/>
      <c r="X967" s="35"/>
      <c r="Y967" s="35"/>
      <c r="Z967" s="35"/>
      <c r="AA967" s="35"/>
      <c r="AB967" s="35"/>
      <c r="AC967" s="35"/>
      <c r="AD967" s="35"/>
      <c r="AE967" s="35"/>
      <c r="AR967" s="203" t="s">
        <v>416</v>
      </c>
      <c r="AT967" s="203" t="s">
        <v>266</v>
      </c>
      <c r="AU967" s="203" t="s">
        <v>73</v>
      </c>
      <c r="AY967" s="18" t="s">
        <v>263</v>
      </c>
      <c r="BE967" s="204">
        <f>IF(N967="základní",J967,0)</f>
        <v>0</v>
      </c>
      <c r="BF967" s="204">
        <f>IF(N967="snížená",J967,0)</f>
        <v>0</v>
      </c>
      <c r="BG967" s="204">
        <f>IF(N967="zákl. přenesená",J967,0)</f>
        <v>0</v>
      </c>
      <c r="BH967" s="204">
        <f>IF(N967="sníž. přenesená",J967,0)</f>
        <v>0</v>
      </c>
      <c r="BI967" s="204">
        <f>IF(N967="nulová",J967,0)</f>
        <v>0</v>
      </c>
      <c r="BJ967" s="18" t="s">
        <v>71</v>
      </c>
      <c r="BK967" s="204">
        <f>ROUND(I967*H967,2)</f>
        <v>0</v>
      </c>
      <c r="BL967" s="18" t="s">
        <v>416</v>
      </c>
      <c r="BM967" s="203" t="s">
        <v>1339</v>
      </c>
    </row>
    <row r="968" spans="1:65" s="16" customFormat="1">
      <c r="B968" s="248"/>
      <c r="C968" s="249"/>
      <c r="D968" s="207" t="s">
        <v>272</v>
      </c>
      <c r="E968" s="250" t="s">
        <v>1</v>
      </c>
      <c r="F968" s="251" t="s">
        <v>1340</v>
      </c>
      <c r="G968" s="249"/>
      <c r="H968" s="250" t="s">
        <v>1</v>
      </c>
      <c r="I968" s="252"/>
      <c r="J968" s="249"/>
      <c r="K968" s="249"/>
      <c r="L968" s="253"/>
      <c r="M968" s="254"/>
      <c r="N968" s="255"/>
      <c r="O968" s="255"/>
      <c r="P968" s="255"/>
      <c r="Q968" s="255"/>
      <c r="R968" s="255"/>
      <c r="S968" s="255"/>
      <c r="T968" s="256"/>
      <c r="AT968" s="257" t="s">
        <v>272</v>
      </c>
      <c r="AU968" s="257" t="s">
        <v>73</v>
      </c>
      <c r="AV968" s="16" t="s">
        <v>71</v>
      </c>
      <c r="AW968" s="16" t="s">
        <v>30</v>
      </c>
      <c r="AX968" s="16" t="s">
        <v>64</v>
      </c>
      <c r="AY968" s="257" t="s">
        <v>263</v>
      </c>
    </row>
    <row r="969" spans="1:65" s="13" customFormat="1">
      <c r="B969" s="205"/>
      <c r="C969" s="206"/>
      <c r="D969" s="207" t="s">
        <v>272</v>
      </c>
      <c r="E969" s="208" t="s">
        <v>1</v>
      </c>
      <c r="F969" s="209" t="s">
        <v>1341</v>
      </c>
      <c r="G969" s="206"/>
      <c r="H969" s="210">
        <v>218</v>
      </c>
      <c r="I969" s="211"/>
      <c r="J969" s="206"/>
      <c r="K969" s="206"/>
      <c r="L969" s="212"/>
      <c r="M969" s="213"/>
      <c r="N969" s="214"/>
      <c r="O969" s="214"/>
      <c r="P969" s="214"/>
      <c r="Q969" s="214"/>
      <c r="R969" s="214"/>
      <c r="S969" s="214"/>
      <c r="T969" s="215"/>
      <c r="AT969" s="216" t="s">
        <v>272</v>
      </c>
      <c r="AU969" s="216" t="s">
        <v>73</v>
      </c>
      <c r="AV969" s="13" t="s">
        <v>73</v>
      </c>
      <c r="AW969" s="13" t="s">
        <v>30</v>
      </c>
      <c r="AX969" s="13" t="s">
        <v>64</v>
      </c>
      <c r="AY969" s="216" t="s">
        <v>263</v>
      </c>
    </row>
    <row r="970" spans="1:65" s="16" customFormat="1">
      <c r="B970" s="248"/>
      <c r="C970" s="249"/>
      <c r="D970" s="207" t="s">
        <v>272</v>
      </c>
      <c r="E970" s="250" t="s">
        <v>1</v>
      </c>
      <c r="F970" s="251" t="s">
        <v>1342</v>
      </c>
      <c r="G970" s="249"/>
      <c r="H970" s="250" t="s">
        <v>1</v>
      </c>
      <c r="I970" s="252"/>
      <c r="J970" s="249"/>
      <c r="K970" s="249"/>
      <c r="L970" s="253"/>
      <c r="M970" s="254"/>
      <c r="N970" s="255"/>
      <c r="O970" s="255"/>
      <c r="P970" s="255"/>
      <c r="Q970" s="255"/>
      <c r="R970" s="255"/>
      <c r="S970" s="255"/>
      <c r="T970" s="256"/>
      <c r="AT970" s="257" t="s">
        <v>272</v>
      </c>
      <c r="AU970" s="257" t="s">
        <v>73</v>
      </c>
      <c r="AV970" s="16" t="s">
        <v>71</v>
      </c>
      <c r="AW970" s="16" t="s">
        <v>30</v>
      </c>
      <c r="AX970" s="16" t="s">
        <v>64</v>
      </c>
      <c r="AY970" s="257" t="s">
        <v>263</v>
      </c>
    </row>
    <row r="971" spans="1:65" s="13" customFormat="1">
      <c r="B971" s="205"/>
      <c r="C971" s="206"/>
      <c r="D971" s="207" t="s">
        <v>272</v>
      </c>
      <c r="E971" s="208" t="s">
        <v>1</v>
      </c>
      <c r="F971" s="209" t="s">
        <v>1343</v>
      </c>
      <c r="G971" s="206"/>
      <c r="H971" s="210">
        <v>451.995</v>
      </c>
      <c r="I971" s="211"/>
      <c r="J971" s="206"/>
      <c r="K971" s="206"/>
      <c r="L971" s="212"/>
      <c r="M971" s="213"/>
      <c r="N971" s="214"/>
      <c r="O971" s="214"/>
      <c r="P971" s="214"/>
      <c r="Q971" s="214"/>
      <c r="R971" s="214"/>
      <c r="S971" s="214"/>
      <c r="T971" s="215"/>
      <c r="AT971" s="216" t="s">
        <v>272</v>
      </c>
      <c r="AU971" s="216" t="s">
        <v>73</v>
      </c>
      <c r="AV971" s="13" t="s">
        <v>73</v>
      </c>
      <c r="AW971" s="13" t="s">
        <v>30</v>
      </c>
      <c r="AX971" s="13" t="s">
        <v>64</v>
      </c>
      <c r="AY971" s="216" t="s">
        <v>263</v>
      </c>
    </row>
    <row r="972" spans="1:65" s="16" customFormat="1" ht="22.5">
      <c r="B972" s="248"/>
      <c r="C972" s="249"/>
      <c r="D972" s="207" t="s">
        <v>272</v>
      </c>
      <c r="E972" s="250" t="s">
        <v>1</v>
      </c>
      <c r="F972" s="251" t="s">
        <v>1344</v>
      </c>
      <c r="G972" s="249"/>
      <c r="H972" s="250" t="s">
        <v>1</v>
      </c>
      <c r="I972" s="252"/>
      <c r="J972" s="249"/>
      <c r="K972" s="249"/>
      <c r="L972" s="253"/>
      <c r="M972" s="254"/>
      <c r="N972" s="255"/>
      <c r="O972" s="255"/>
      <c r="P972" s="255"/>
      <c r="Q972" s="255"/>
      <c r="R972" s="255"/>
      <c r="S972" s="255"/>
      <c r="T972" s="256"/>
      <c r="AT972" s="257" t="s">
        <v>272</v>
      </c>
      <c r="AU972" s="257" t="s">
        <v>73</v>
      </c>
      <c r="AV972" s="16" t="s">
        <v>71</v>
      </c>
      <c r="AW972" s="16" t="s">
        <v>30</v>
      </c>
      <c r="AX972" s="16" t="s">
        <v>64</v>
      </c>
      <c r="AY972" s="257" t="s">
        <v>263</v>
      </c>
    </row>
    <row r="973" spans="1:65" s="13" customFormat="1">
      <c r="B973" s="205"/>
      <c r="C973" s="206"/>
      <c r="D973" s="207" t="s">
        <v>272</v>
      </c>
      <c r="E973" s="208" t="s">
        <v>1</v>
      </c>
      <c r="F973" s="209" t="s">
        <v>1345</v>
      </c>
      <c r="G973" s="206"/>
      <c r="H973" s="210">
        <v>369.88099999999997</v>
      </c>
      <c r="I973" s="211"/>
      <c r="J973" s="206"/>
      <c r="K973" s="206"/>
      <c r="L973" s="212"/>
      <c r="M973" s="213"/>
      <c r="N973" s="214"/>
      <c r="O973" s="214"/>
      <c r="P973" s="214"/>
      <c r="Q973" s="214"/>
      <c r="R973" s="214"/>
      <c r="S973" s="214"/>
      <c r="T973" s="215"/>
      <c r="AT973" s="216" t="s">
        <v>272</v>
      </c>
      <c r="AU973" s="216" t="s">
        <v>73</v>
      </c>
      <c r="AV973" s="13" t="s">
        <v>73</v>
      </c>
      <c r="AW973" s="13" t="s">
        <v>30</v>
      </c>
      <c r="AX973" s="13" t="s">
        <v>64</v>
      </c>
      <c r="AY973" s="216" t="s">
        <v>263</v>
      </c>
    </row>
    <row r="974" spans="1:65" s="15" customFormat="1">
      <c r="B974" s="228"/>
      <c r="C974" s="229"/>
      <c r="D974" s="207" t="s">
        <v>272</v>
      </c>
      <c r="E974" s="230" t="s">
        <v>1</v>
      </c>
      <c r="F974" s="231" t="s">
        <v>280</v>
      </c>
      <c r="G974" s="229"/>
      <c r="H974" s="232">
        <v>1039.876</v>
      </c>
      <c r="I974" s="233"/>
      <c r="J974" s="229"/>
      <c r="K974" s="229"/>
      <c r="L974" s="234"/>
      <c r="M974" s="235"/>
      <c r="N974" s="236"/>
      <c r="O974" s="236"/>
      <c r="P974" s="236"/>
      <c r="Q974" s="236"/>
      <c r="R974" s="236"/>
      <c r="S974" s="236"/>
      <c r="T974" s="237"/>
      <c r="AT974" s="238" t="s">
        <v>272</v>
      </c>
      <c r="AU974" s="238" t="s">
        <v>73</v>
      </c>
      <c r="AV974" s="15" t="s">
        <v>270</v>
      </c>
      <c r="AW974" s="15" t="s">
        <v>30</v>
      </c>
      <c r="AX974" s="15" t="s">
        <v>71</v>
      </c>
      <c r="AY974" s="238" t="s">
        <v>263</v>
      </c>
    </row>
    <row r="975" spans="1:65" s="2" customFormat="1" ht="24.2" customHeight="1">
      <c r="A975" s="35"/>
      <c r="B975" s="36"/>
      <c r="C975" s="261" t="s">
        <v>1346</v>
      </c>
      <c r="D975" s="261" t="s">
        <v>401</v>
      </c>
      <c r="E975" s="262" t="s">
        <v>1347</v>
      </c>
      <c r="F975" s="263" t="s">
        <v>1348</v>
      </c>
      <c r="G975" s="264" t="s">
        <v>307</v>
      </c>
      <c r="H975" s="265">
        <v>0</v>
      </c>
      <c r="I975" s="266"/>
      <c r="J975" s="267">
        <f>ROUND(I975*H975,2)</f>
        <v>0</v>
      </c>
      <c r="K975" s="268"/>
      <c r="L975" s="269"/>
      <c r="M975" s="270" t="s">
        <v>1</v>
      </c>
      <c r="N975" s="271" t="s">
        <v>38</v>
      </c>
      <c r="O975" s="72"/>
      <c r="P975" s="201">
        <f>O975*H975</f>
        <v>0</v>
      </c>
      <c r="Q975" s="201">
        <v>0</v>
      </c>
      <c r="R975" s="201">
        <f>Q975*H975</f>
        <v>0</v>
      </c>
      <c r="S975" s="201">
        <v>0</v>
      </c>
      <c r="T975" s="202">
        <f>S975*H975</f>
        <v>0</v>
      </c>
      <c r="U975" s="35"/>
      <c r="V975" s="35"/>
      <c r="W975" s="35"/>
      <c r="X975" s="35"/>
      <c r="Y975" s="35"/>
      <c r="Z975" s="35"/>
      <c r="AA975" s="35"/>
      <c r="AB975" s="35"/>
      <c r="AC975" s="35"/>
      <c r="AD975" s="35"/>
      <c r="AE975" s="35"/>
      <c r="AR975" s="203" t="s">
        <v>542</v>
      </c>
      <c r="AT975" s="203" t="s">
        <v>401</v>
      </c>
      <c r="AU975" s="203" t="s">
        <v>73</v>
      </c>
      <c r="AY975" s="18" t="s">
        <v>263</v>
      </c>
      <c r="BE975" s="204">
        <f>IF(N975="základní",J975,0)</f>
        <v>0</v>
      </c>
      <c r="BF975" s="204">
        <f>IF(N975="snížená",J975,0)</f>
        <v>0</v>
      </c>
      <c r="BG975" s="204">
        <f>IF(N975="zákl. přenesená",J975,0)</f>
        <v>0</v>
      </c>
      <c r="BH975" s="204">
        <f>IF(N975="sníž. přenesená",J975,0)</f>
        <v>0</v>
      </c>
      <c r="BI975" s="204">
        <f>IF(N975="nulová",J975,0)</f>
        <v>0</v>
      </c>
      <c r="BJ975" s="18" t="s">
        <v>71</v>
      </c>
      <c r="BK975" s="204">
        <f>ROUND(I975*H975,2)</f>
        <v>0</v>
      </c>
      <c r="BL975" s="18" t="s">
        <v>416</v>
      </c>
      <c r="BM975" s="203" t="s">
        <v>1349</v>
      </c>
    </row>
    <row r="976" spans="1:65" s="16" customFormat="1">
      <c r="B976" s="248"/>
      <c r="C976" s="249"/>
      <c r="D976" s="207" t="s">
        <v>272</v>
      </c>
      <c r="E976" s="250" t="s">
        <v>1</v>
      </c>
      <c r="F976" s="251" t="s">
        <v>1350</v>
      </c>
      <c r="G976" s="249"/>
      <c r="H976" s="250" t="s">
        <v>1</v>
      </c>
      <c r="I976" s="252"/>
      <c r="J976" s="249"/>
      <c r="K976" s="249"/>
      <c r="L976" s="253"/>
      <c r="M976" s="254"/>
      <c r="N976" s="255"/>
      <c r="O976" s="255"/>
      <c r="P976" s="255"/>
      <c r="Q976" s="255"/>
      <c r="R976" s="255"/>
      <c r="S976" s="255"/>
      <c r="T976" s="256"/>
      <c r="AT976" s="257" t="s">
        <v>272</v>
      </c>
      <c r="AU976" s="257" t="s">
        <v>73</v>
      </c>
      <c r="AV976" s="16" t="s">
        <v>71</v>
      </c>
      <c r="AW976" s="16" t="s">
        <v>30</v>
      </c>
      <c r="AX976" s="16" t="s">
        <v>64</v>
      </c>
      <c r="AY976" s="257" t="s">
        <v>263</v>
      </c>
    </row>
    <row r="977" spans="1:65" s="13" customFormat="1">
      <c r="B977" s="205"/>
      <c r="C977" s="206"/>
      <c r="D977" s="207" t="s">
        <v>272</v>
      </c>
      <c r="E977" s="208" t="s">
        <v>1</v>
      </c>
      <c r="F977" s="209" t="s">
        <v>1351</v>
      </c>
      <c r="G977" s="206"/>
      <c r="H977" s="210">
        <v>72</v>
      </c>
      <c r="I977" s="211"/>
      <c r="J977" s="206"/>
      <c r="K977" s="206"/>
      <c r="L977" s="212"/>
      <c r="M977" s="213"/>
      <c r="N977" s="214"/>
      <c r="O977" s="214"/>
      <c r="P977" s="214"/>
      <c r="Q977" s="214"/>
      <c r="R977" s="214"/>
      <c r="S977" s="214"/>
      <c r="T977" s="215"/>
      <c r="AT977" s="216" t="s">
        <v>272</v>
      </c>
      <c r="AU977" s="216" t="s">
        <v>73</v>
      </c>
      <c r="AV977" s="13" t="s">
        <v>73</v>
      </c>
      <c r="AW977" s="13" t="s">
        <v>30</v>
      </c>
      <c r="AX977" s="13" t="s">
        <v>64</v>
      </c>
      <c r="AY977" s="216" t="s">
        <v>263</v>
      </c>
    </row>
    <row r="978" spans="1:65" s="15" customFormat="1">
      <c r="B978" s="228"/>
      <c r="C978" s="229"/>
      <c r="D978" s="207" t="s">
        <v>272</v>
      </c>
      <c r="E978" s="230" t="s">
        <v>1</v>
      </c>
      <c r="F978" s="231" t="s">
        <v>280</v>
      </c>
      <c r="G978" s="229"/>
      <c r="H978" s="232">
        <v>72</v>
      </c>
      <c r="I978" s="233"/>
      <c r="J978" s="229"/>
      <c r="K978" s="229"/>
      <c r="L978" s="234"/>
      <c r="M978" s="235"/>
      <c r="N978" s="236"/>
      <c r="O978" s="236"/>
      <c r="P978" s="236"/>
      <c r="Q978" s="236"/>
      <c r="R978" s="236"/>
      <c r="S978" s="236"/>
      <c r="T978" s="237"/>
      <c r="AT978" s="238" t="s">
        <v>272</v>
      </c>
      <c r="AU978" s="238" t="s">
        <v>73</v>
      </c>
      <c r="AV978" s="15" t="s">
        <v>270</v>
      </c>
      <c r="AW978" s="15" t="s">
        <v>30</v>
      </c>
      <c r="AX978" s="15" t="s">
        <v>71</v>
      </c>
      <c r="AY978" s="238" t="s">
        <v>263</v>
      </c>
    </row>
    <row r="979" spans="1:65" s="2" customFormat="1" ht="21.75" customHeight="1">
      <c r="A979" s="35"/>
      <c r="B979" s="36"/>
      <c r="C979" s="261" t="s">
        <v>941</v>
      </c>
      <c r="D979" s="261" t="s">
        <v>401</v>
      </c>
      <c r="E979" s="262" t="s">
        <v>1352</v>
      </c>
      <c r="F979" s="263" t="s">
        <v>1353</v>
      </c>
      <c r="G979" s="264" t="s">
        <v>269</v>
      </c>
      <c r="H979" s="265">
        <v>0</v>
      </c>
      <c r="I979" s="266"/>
      <c r="J979" s="267">
        <f>ROUND(I979*H979,2)</f>
        <v>0</v>
      </c>
      <c r="K979" s="268"/>
      <c r="L979" s="269"/>
      <c r="M979" s="270" t="s">
        <v>1</v>
      </c>
      <c r="N979" s="271" t="s">
        <v>38</v>
      </c>
      <c r="O979" s="72"/>
      <c r="P979" s="201">
        <f>O979*H979</f>
        <v>0</v>
      </c>
      <c r="Q979" s="201">
        <v>0</v>
      </c>
      <c r="R979" s="201">
        <f>Q979*H979</f>
        <v>0</v>
      </c>
      <c r="S979" s="201">
        <v>0</v>
      </c>
      <c r="T979" s="202">
        <f>S979*H979</f>
        <v>0</v>
      </c>
      <c r="U979" s="35"/>
      <c r="V979" s="35"/>
      <c r="W979" s="35"/>
      <c r="X979" s="35"/>
      <c r="Y979" s="35"/>
      <c r="Z979" s="35"/>
      <c r="AA979" s="35"/>
      <c r="AB979" s="35"/>
      <c r="AC979" s="35"/>
      <c r="AD979" s="35"/>
      <c r="AE979" s="35"/>
      <c r="AR979" s="203" t="s">
        <v>542</v>
      </c>
      <c r="AT979" s="203" t="s">
        <v>401</v>
      </c>
      <c r="AU979" s="203" t="s">
        <v>73</v>
      </c>
      <c r="AY979" s="18" t="s">
        <v>263</v>
      </c>
      <c r="BE979" s="204">
        <f>IF(N979="základní",J979,0)</f>
        <v>0</v>
      </c>
      <c r="BF979" s="204">
        <f>IF(N979="snížená",J979,0)</f>
        <v>0</v>
      </c>
      <c r="BG979" s="204">
        <f>IF(N979="zákl. přenesená",J979,0)</f>
        <v>0</v>
      </c>
      <c r="BH979" s="204">
        <f>IF(N979="sníž. přenesená",J979,0)</f>
        <v>0</v>
      </c>
      <c r="BI979" s="204">
        <f>IF(N979="nulová",J979,0)</f>
        <v>0</v>
      </c>
      <c r="BJ979" s="18" t="s">
        <v>71</v>
      </c>
      <c r="BK979" s="204">
        <f>ROUND(I979*H979,2)</f>
        <v>0</v>
      </c>
      <c r="BL979" s="18" t="s">
        <v>416</v>
      </c>
      <c r="BM979" s="203" t="s">
        <v>1354</v>
      </c>
    </row>
    <row r="980" spans="1:65" s="16" customFormat="1">
      <c r="B980" s="248"/>
      <c r="C980" s="249"/>
      <c r="D980" s="207" t="s">
        <v>272</v>
      </c>
      <c r="E980" s="250" t="s">
        <v>1</v>
      </c>
      <c r="F980" s="251" t="s">
        <v>1340</v>
      </c>
      <c r="G980" s="249"/>
      <c r="H980" s="250" t="s">
        <v>1</v>
      </c>
      <c r="I980" s="252"/>
      <c r="J980" s="249"/>
      <c r="K980" s="249"/>
      <c r="L980" s="253"/>
      <c r="M980" s="254"/>
      <c r="N980" s="255"/>
      <c r="O980" s="255"/>
      <c r="P980" s="255"/>
      <c r="Q980" s="255"/>
      <c r="R980" s="255"/>
      <c r="S980" s="255"/>
      <c r="T980" s="256"/>
      <c r="AT980" s="257" t="s">
        <v>272</v>
      </c>
      <c r="AU980" s="257" t="s">
        <v>73</v>
      </c>
      <c r="AV980" s="16" t="s">
        <v>71</v>
      </c>
      <c r="AW980" s="16" t="s">
        <v>30</v>
      </c>
      <c r="AX980" s="16" t="s">
        <v>64</v>
      </c>
      <c r="AY980" s="257" t="s">
        <v>263</v>
      </c>
    </row>
    <row r="981" spans="1:65" s="13" customFormat="1">
      <c r="B981" s="205"/>
      <c r="C981" s="206"/>
      <c r="D981" s="207" t="s">
        <v>272</v>
      </c>
      <c r="E981" s="208" t="s">
        <v>1</v>
      </c>
      <c r="F981" s="209" t="s">
        <v>1341</v>
      </c>
      <c r="G981" s="206"/>
      <c r="H981" s="210">
        <v>218</v>
      </c>
      <c r="I981" s="211"/>
      <c r="J981" s="206"/>
      <c r="K981" s="206"/>
      <c r="L981" s="212"/>
      <c r="M981" s="213"/>
      <c r="N981" s="214"/>
      <c r="O981" s="214"/>
      <c r="P981" s="214"/>
      <c r="Q981" s="214"/>
      <c r="R981" s="214"/>
      <c r="S981" s="214"/>
      <c r="T981" s="215"/>
      <c r="AT981" s="216" t="s">
        <v>272</v>
      </c>
      <c r="AU981" s="216" t="s">
        <v>73</v>
      </c>
      <c r="AV981" s="13" t="s">
        <v>73</v>
      </c>
      <c r="AW981" s="13" t="s">
        <v>30</v>
      </c>
      <c r="AX981" s="13" t="s">
        <v>64</v>
      </c>
      <c r="AY981" s="216" t="s">
        <v>263</v>
      </c>
    </row>
    <row r="982" spans="1:65" s="16" customFormat="1">
      <c r="B982" s="248"/>
      <c r="C982" s="249"/>
      <c r="D982" s="207" t="s">
        <v>272</v>
      </c>
      <c r="E982" s="250" t="s">
        <v>1</v>
      </c>
      <c r="F982" s="251" t="s">
        <v>1342</v>
      </c>
      <c r="G982" s="249"/>
      <c r="H982" s="250" t="s">
        <v>1</v>
      </c>
      <c r="I982" s="252"/>
      <c r="J982" s="249"/>
      <c r="K982" s="249"/>
      <c r="L982" s="253"/>
      <c r="M982" s="254"/>
      <c r="N982" s="255"/>
      <c r="O982" s="255"/>
      <c r="P982" s="255"/>
      <c r="Q982" s="255"/>
      <c r="R982" s="255"/>
      <c r="S982" s="255"/>
      <c r="T982" s="256"/>
      <c r="AT982" s="257" t="s">
        <v>272</v>
      </c>
      <c r="AU982" s="257" t="s">
        <v>73</v>
      </c>
      <c r="AV982" s="16" t="s">
        <v>71</v>
      </c>
      <c r="AW982" s="16" t="s">
        <v>30</v>
      </c>
      <c r="AX982" s="16" t="s">
        <v>64</v>
      </c>
      <c r="AY982" s="257" t="s">
        <v>263</v>
      </c>
    </row>
    <row r="983" spans="1:65" s="13" customFormat="1">
      <c r="B983" s="205"/>
      <c r="C983" s="206"/>
      <c r="D983" s="207" t="s">
        <v>272</v>
      </c>
      <c r="E983" s="208" t="s">
        <v>1</v>
      </c>
      <c r="F983" s="209" t="s">
        <v>1343</v>
      </c>
      <c r="G983" s="206"/>
      <c r="H983" s="210">
        <v>451.995</v>
      </c>
      <c r="I983" s="211"/>
      <c r="J983" s="206"/>
      <c r="K983" s="206"/>
      <c r="L983" s="212"/>
      <c r="M983" s="213"/>
      <c r="N983" s="214"/>
      <c r="O983" s="214"/>
      <c r="P983" s="214"/>
      <c r="Q983" s="214"/>
      <c r="R983" s="214"/>
      <c r="S983" s="214"/>
      <c r="T983" s="215"/>
      <c r="AT983" s="216" t="s">
        <v>272</v>
      </c>
      <c r="AU983" s="216" t="s">
        <v>73</v>
      </c>
      <c r="AV983" s="13" t="s">
        <v>73</v>
      </c>
      <c r="AW983" s="13" t="s">
        <v>30</v>
      </c>
      <c r="AX983" s="13" t="s">
        <v>64</v>
      </c>
      <c r="AY983" s="216" t="s">
        <v>263</v>
      </c>
    </row>
    <row r="984" spans="1:65" s="16" customFormat="1" ht="22.5">
      <c r="B984" s="248"/>
      <c r="C984" s="249"/>
      <c r="D984" s="207" t="s">
        <v>272</v>
      </c>
      <c r="E984" s="250" t="s">
        <v>1</v>
      </c>
      <c r="F984" s="251" t="s">
        <v>1344</v>
      </c>
      <c r="G984" s="249"/>
      <c r="H984" s="250" t="s">
        <v>1</v>
      </c>
      <c r="I984" s="252"/>
      <c r="J984" s="249"/>
      <c r="K984" s="249"/>
      <c r="L984" s="253"/>
      <c r="M984" s="254"/>
      <c r="N984" s="255"/>
      <c r="O984" s="255"/>
      <c r="P984" s="255"/>
      <c r="Q984" s="255"/>
      <c r="R984" s="255"/>
      <c r="S984" s="255"/>
      <c r="T984" s="256"/>
      <c r="AT984" s="257" t="s">
        <v>272</v>
      </c>
      <c r="AU984" s="257" t="s">
        <v>73</v>
      </c>
      <c r="AV984" s="16" t="s">
        <v>71</v>
      </c>
      <c r="AW984" s="16" t="s">
        <v>30</v>
      </c>
      <c r="AX984" s="16" t="s">
        <v>64</v>
      </c>
      <c r="AY984" s="257" t="s">
        <v>263</v>
      </c>
    </row>
    <row r="985" spans="1:65" s="13" customFormat="1">
      <c r="B985" s="205"/>
      <c r="C985" s="206"/>
      <c r="D985" s="207" t="s">
        <v>272</v>
      </c>
      <c r="E985" s="208" t="s">
        <v>1</v>
      </c>
      <c r="F985" s="209" t="s">
        <v>1345</v>
      </c>
      <c r="G985" s="206"/>
      <c r="H985" s="210">
        <v>369.88099999999997</v>
      </c>
      <c r="I985" s="211"/>
      <c r="J985" s="206"/>
      <c r="K985" s="206"/>
      <c r="L985" s="212"/>
      <c r="M985" s="213"/>
      <c r="N985" s="214"/>
      <c r="O985" s="214"/>
      <c r="P985" s="214"/>
      <c r="Q985" s="214"/>
      <c r="R985" s="214"/>
      <c r="S985" s="214"/>
      <c r="T985" s="215"/>
      <c r="AT985" s="216" t="s">
        <v>272</v>
      </c>
      <c r="AU985" s="216" t="s">
        <v>73</v>
      </c>
      <c r="AV985" s="13" t="s">
        <v>73</v>
      </c>
      <c r="AW985" s="13" t="s">
        <v>30</v>
      </c>
      <c r="AX985" s="13" t="s">
        <v>64</v>
      </c>
      <c r="AY985" s="216" t="s">
        <v>263</v>
      </c>
    </row>
    <row r="986" spans="1:65" s="15" customFormat="1">
      <c r="B986" s="228"/>
      <c r="C986" s="229"/>
      <c r="D986" s="207" t="s">
        <v>272</v>
      </c>
      <c r="E986" s="230" t="s">
        <v>1</v>
      </c>
      <c r="F986" s="231" t="s">
        <v>280</v>
      </c>
      <c r="G986" s="229"/>
      <c r="H986" s="232">
        <v>1039.876</v>
      </c>
      <c r="I986" s="233"/>
      <c r="J986" s="229"/>
      <c r="K986" s="229"/>
      <c r="L986" s="234"/>
      <c r="M986" s="235"/>
      <c r="N986" s="236"/>
      <c r="O986" s="236"/>
      <c r="P986" s="236"/>
      <c r="Q986" s="236"/>
      <c r="R986" s="236"/>
      <c r="S986" s="236"/>
      <c r="T986" s="237"/>
      <c r="AT986" s="238" t="s">
        <v>272</v>
      </c>
      <c r="AU986" s="238" t="s">
        <v>73</v>
      </c>
      <c r="AV986" s="15" t="s">
        <v>270</v>
      </c>
      <c r="AW986" s="15" t="s">
        <v>30</v>
      </c>
      <c r="AX986" s="15" t="s">
        <v>71</v>
      </c>
      <c r="AY986" s="238" t="s">
        <v>263</v>
      </c>
    </row>
    <row r="987" spans="1:65" s="2" customFormat="1" ht="24.2" customHeight="1">
      <c r="A987" s="35"/>
      <c r="B987" s="36"/>
      <c r="C987" s="191" t="s">
        <v>1355</v>
      </c>
      <c r="D987" s="191" t="s">
        <v>266</v>
      </c>
      <c r="E987" s="192" t="s">
        <v>1356</v>
      </c>
      <c r="F987" s="193" t="s">
        <v>1357</v>
      </c>
      <c r="G987" s="194" t="s">
        <v>796</v>
      </c>
      <c r="H987" s="195">
        <v>6.9</v>
      </c>
      <c r="I987" s="196"/>
      <c r="J987" s="197">
        <f>ROUND(I987*H987,2)</f>
        <v>0</v>
      </c>
      <c r="K987" s="198"/>
      <c r="L987" s="40"/>
      <c r="M987" s="199" t="s">
        <v>1</v>
      </c>
      <c r="N987" s="200" t="s">
        <v>38</v>
      </c>
      <c r="O987" s="72"/>
      <c r="P987" s="201">
        <f>O987*H987</f>
        <v>0</v>
      </c>
      <c r="Q987" s="201">
        <v>0</v>
      </c>
      <c r="R987" s="201">
        <f>Q987*H987</f>
        <v>0</v>
      </c>
      <c r="S987" s="201">
        <v>0</v>
      </c>
      <c r="T987" s="202">
        <f>S987*H987</f>
        <v>0</v>
      </c>
      <c r="U987" s="35"/>
      <c r="V987" s="35"/>
      <c r="W987" s="35"/>
      <c r="X987" s="35"/>
      <c r="Y987" s="35"/>
      <c r="Z987" s="35"/>
      <c r="AA987" s="35"/>
      <c r="AB987" s="35"/>
      <c r="AC987" s="35"/>
      <c r="AD987" s="35"/>
      <c r="AE987" s="35"/>
      <c r="AR987" s="203" t="s">
        <v>416</v>
      </c>
      <c r="AT987" s="203" t="s">
        <v>266</v>
      </c>
      <c r="AU987" s="203" t="s">
        <v>73</v>
      </c>
      <c r="AY987" s="18" t="s">
        <v>263</v>
      </c>
      <c r="BE987" s="204">
        <f>IF(N987="základní",J987,0)</f>
        <v>0</v>
      </c>
      <c r="BF987" s="204">
        <f>IF(N987="snížená",J987,0)</f>
        <v>0</v>
      </c>
      <c r="BG987" s="204">
        <f>IF(N987="zákl. přenesená",J987,0)</f>
        <v>0</v>
      </c>
      <c r="BH987" s="204">
        <f>IF(N987="sníž. přenesená",J987,0)</f>
        <v>0</v>
      </c>
      <c r="BI987" s="204">
        <f>IF(N987="nulová",J987,0)</f>
        <v>0</v>
      </c>
      <c r="BJ987" s="18" t="s">
        <v>71</v>
      </c>
      <c r="BK987" s="204">
        <f>ROUND(I987*H987,2)</f>
        <v>0</v>
      </c>
      <c r="BL987" s="18" t="s">
        <v>416</v>
      </c>
      <c r="BM987" s="203" t="s">
        <v>1358</v>
      </c>
    </row>
    <row r="988" spans="1:65" s="16" customFormat="1" ht="22.5">
      <c r="B988" s="248"/>
      <c r="C988" s="249"/>
      <c r="D988" s="207" t="s">
        <v>272</v>
      </c>
      <c r="E988" s="250" t="s">
        <v>1</v>
      </c>
      <c r="F988" s="251" t="s">
        <v>1359</v>
      </c>
      <c r="G988" s="249"/>
      <c r="H988" s="250" t="s">
        <v>1</v>
      </c>
      <c r="I988" s="252"/>
      <c r="J988" s="249"/>
      <c r="K988" s="249"/>
      <c r="L988" s="253"/>
      <c r="M988" s="254"/>
      <c r="N988" s="255"/>
      <c r="O988" s="255"/>
      <c r="P988" s="255"/>
      <c r="Q988" s="255"/>
      <c r="R988" s="255"/>
      <c r="S988" s="255"/>
      <c r="T988" s="256"/>
      <c r="AT988" s="257" t="s">
        <v>272</v>
      </c>
      <c r="AU988" s="257" t="s">
        <v>73</v>
      </c>
      <c r="AV988" s="16" t="s">
        <v>71</v>
      </c>
      <c r="AW988" s="16" t="s">
        <v>30</v>
      </c>
      <c r="AX988" s="16" t="s">
        <v>64</v>
      </c>
      <c r="AY988" s="257" t="s">
        <v>263</v>
      </c>
    </row>
    <row r="989" spans="1:65" s="13" customFormat="1">
      <c r="B989" s="205"/>
      <c r="C989" s="206"/>
      <c r="D989" s="207" t="s">
        <v>272</v>
      </c>
      <c r="E989" s="208" t="s">
        <v>1</v>
      </c>
      <c r="F989" s="209" t="s">
        <v>1360</v>
      </c>
      <c r="G989" s="206"/>
      <c r="H989" s="210">
        <v>3.85</v>
      </c>
      <c r="I989" s="211"/>
      <c r="J989" s="206"/>
      <c r="K989" s="206"/>
      <c r="L989" s="212"/>
      <c r="M989" s="213"/>
      <c r="N989" s="214"/>
      <c r="O989" s="214"/>
      <c r="P989" s="214"/>
      <c r="Q989" s="214"/>
      <c r="R989" s="214"/>
      <c r="S989" s="214"/>
      <c r="T989" s="215"/>
      <c r="AT989" s="216" t="s">
        <v>272</v>
      </c>
      <c r="AU989" s="216" t="s">
        <v>73</v>
      </c>
      <c r="AV989" s="13" t="s">
        <v>73</v>
      </c>
      <c r="AW989" s="13" t="s">
        <v>30</v>
      </c>
      <c r="AX989" s="13" t="s">
        <v>64</v>
      </c>
      <c r="AY989" s="216" t="s">
        <v>263</v>
      </c>
    </row>
    <row r="990" spans="1:65" s="16" customFormat="1" ht="22.5">
      <c r="B990" s="248"/>
      <c r="C990" s="249"/>
      <c r="D990" s="207" t="s">
        <v>272</v>
      </c>
      <c r="E990" s="250" t="s">
        <v>1</v>
      </c>
      <c r="F990" s="251" t="s">
        <v>1361</v>
      </c>
      <c r="G990" s="249"/>
      <c r="H990" s="250" t="s">
        <v>1</v>
      </c>
      <c r="I990" s="252"/>
      <c r="J990" s="249"/>
      <c r="K990" s="249"/>
      <c r="L990" s="253"/>
      <c r="M990" s="254"/>
      <c r="N990" s="255"/>
      <c r="O990" s="255"/>
      <c r="P990" s="255"/>
      <c r="Q990" s="255"/>
      <c r="R990" s="255"/>
      <c r="S990" s="255"/>
      <c r="T990" s="256"/>
      <c r="AT990" s="257" t="s">
        <v>272</v>
      </c>
      <c r="AU990" s="257" t="s">
        <v>73</v>
      </c>
      <c r="AV990" s="16" t="s">
        <v>71</v>
      </c>
      <c r="AW990" s="16" t="s">
        <v>30</v>
      </c>
      <c r="AX990" s="16" t="s">
        <v>64</v>
      </c>
      <c r="AY990" s="257" t="s">
        <v>263</v>
      </c>
    </row>
    <row r="991" spans="1:65" s="13" customFormat="1">
      <c r="B991" s="205"/>
      <c r="C991" s="206"/>
      <c r="D991" s="207" t="s">
        <v>272</v>
      </c>
      <c r="E991" s="208" t="s">
        <v>1</v>
      </c>
      <c r="F991" s="209" t="s">
        <v>1362</v>
      </c>
      <c r="G991" s="206"/>
      <c r="H991" s="210">
        <v>3.05</v>
      </c>
      <c r="I991" s="211"/>
      <c r="J991" s="206"/>
      <c r="K991" s="206"/>
      <c r="L991" s="212"/>
      <c r="M991" s="213"/>
      <c r="N991" s="214"/>
      <c r="O991" s="214"/>
      <c r="P991" s="214"/>
      <c r="Q991" s="214"/>
      <c r="R991" s="214"/>
      <c r="S991" s="214"/>
      <c r="T991" s="215"/>
      <c r="AT991" s="216" t="s">
        <v>272</v>
      </c>
      <c r="AU991" s="216" t="s">
        <v>73</v>
      </c>
      <c r="AV991" s="13" t="s">
        <v>73</v>
      </c>
      <c r="AW991" s="13" t="s">
        <v>30</v>
      </c>
      <c r="AX991" s="13" t="s">
        <v>64</v>
      </c>
      <c r="AY991" s="216" t="s">
        <v>263</v>
      </c>
    </row>
    <row r="992" spans="1:65" s="15" customFormat="1">
      <c r="B992" s="228"/>
      <c r="C992" s="229"/>
      <c r="D992" s="207" t="s">
        <v>272</v>
      </c>
      <c r="E992" s="230" t="s">
        <v>1</v>
      </c>
      <c r="F992" s="231" t="s">
        <v>280</v>
      </c>
      <c r="G992" s="229"/>
      <c r="H992" s="232">
        <v>6.9</v>
      </c>
      <c r="I992" s="233"/>
      <c r="J992" s="229"/>
      <c r="K992" s="229"/>
      <c r="L992" s="234"/>
      <c r="M992" s="235"/>
      <c r="N992" s="236"/>
      <c r="O992" s="236"/>
      <c r="P992" s="236"/>
      <c r="Q992" s="236"/>
      <c r="R992" s="236"/>
      <c r="S992" s="236"/>
      <c r="T992" s="237"/>
      <c r="AT992" s="238" t="s">
        <v>272</v>
      </c>
      <c r="AU992" s="238" t="s">
        <v>73</v>
      </c>
      <c r="AV992" s="15" t="s">
        <v>270</v>
      </c>
      <c r="AW992" s="15" t="s">
        <v>30</v>
      </c>
      <c r="AX992" s="15" t="s">
        <v>71</v>
      </c>
      <c r="AY992" s="238" t="s">
        <v>263</v>
      </c>
    </row>
    <row r="993" spans="1:65" s="2" customFormat="1" ht="24.2" customHeight="1">
      <c r="A993" s="35"/>
      <c r="B993" s="36"/>
      <c r="C993" s="261" t="s">
        <v>945</v>
      </c>
      <c r="D993" s="261" t="s">
        <v>401</v>
      </c>
      <c r="E993" s="262" t="s">
        <v>1363</v>
      </c>
      <c r="F993" s="263" t="s">
        <v>1364</v>
      </c>
      <c r="G993" s="264" t="s">
        <v>374</v>
      </c>
      <c r="H993" s="265">
        <v>1</v>
      </c>
      <c r="I993" s="266"/>
      <c r="J993" s="267">
        <f>ROUND(I993*H993,2)</f>
        <v>0</v>
      </c>
      <c r="K993" s="268"/>
      <c r="L993" s="269"/>
      <c r="M993" s="270" t="s">
        <v>1</v>
      </c>
      <c r="N993" s="271" t="s">
        <v>38</v>
      </c>
      <c r="O993" s="72"/>
      <c r="P993" s="201">
        <f>O993*H993</f>
        <v>0</v>
      </c>
      <c r="Q993" s="201">
        <v>0</v>
      </c>
      <c r="R993" s="201">
        <f>Q993*H993</f>
        <v>0</v>
      </c>
      <c r="S993" s="201">
        <v>0</v>
      </c>
      <c r="T993" s="202">
        <f>S993*H993</f>
        <v>0</v>
      </c>
      <c r="U993" s="35"/>
      <c r="V993" s="35"/>
      <c r="W993" s="35"/>
      <c r="X993" s="35"/>
      <c r="Y993" s="35"/>
      <c r="Z993" s="35"/>
      <c r="AA993" s="35"/>
      <c r="AB993" s="35"/>
      <c r="AC993" s="35"/>
      <c r="AD993" s="35"/>
      <c r="AE993" s="35"/>
      <c r="AR993" s="203" t="s">
        <v>542</v>
      </c>
      <c r="AT993" s="203" t="s">
        <v>401</v>
      </c>
      <c r="AU993" s="203" t="s">
        <v>73</v>
      </c>
      <c r="AY993" s="18" t="s">
        <v>263</v>
      </c>
      <c r="BE993" s="204">
        <f>IF(N993="základní",J993,0)</f>
        <v>0</v>
      </c>
      <c r="BF993" s="204">
        <f>IF(N993="snížená",J993,0)</f>
        <v>0</v>
      </c>
      <c r="BG993" s="204">
        <f>IF(N993="zákl. přenesená",J993,0)</f>
        <v>0</v>
      </c>
      <c r="BH993" s="204">
        <f>IF(N993="sníž. přenesená",J993,0)</f>
        <v>0</v>
      </c>
      <c r="BI993" s="204">
        <f>IF(N993="nulová",J993,0)</f>
        <v>0</v>
      </c>
      <c r="BJ993" s="18" t="s">
        <v>71</v>
      </c>
      <c r="BK993" s="204">
        <f>ROUND(I993*H993,2)</f>
        <v>0</v>
      </c>
      <c r="BL993" s="18" t="s">
        <v>416</v>
      </c>
      <c r="BM993" s="203" t="s">
        <v>1365</v>
      </c>
    </row>
    <row r="994" spans="1:65" s="2" customFormat="1" ht="24.2" customHeight="1">
      <c r="A994" s="35"/>
      <c r="B994" s="36"/>
      <c r="C994" s="261" t="s">
        <v>1366</v>
      </c>
      <c r="D994" s="261" t="s">
        <v>401</v>
      </c>
      <c r="E994" s="262" t="s">
        <v>1367</v>
      </c>
      <c r="F994" s="263" t="s">
        <v>1368</v>
      </c>
      <c r="G994" s="264" t="s">
        <v>374</v>
      </c>
      <c r="H994" s="265">
        <v>1</v>
      </c>
      <c r="I994" s="266"/>
      <c r="J994" s="267">
        <f>ROUND(I994*H994,2)</f>
        <v>0</v>
      </c>
      <c r="K994" s="268"/>
      <c r="L994" s="269"/>
      <c r="M994" s="270" t="s">
        <v>1</v>
      </c>
      <c r="N994" s="271" t="s">
        <v>38</v>
      </c>
      <c r="O994" s="72"/>
      <c r="P994" s="201">
        <f>O994*H994</f>
        <v>0</v>
      </c>
      <c r="Q994" s="201">
        <v>0</v>
      </c>
      <c r="R994" s="201">
        <f>Q994*H994</f>
        <v>0</v>
      </c>
      <c r="S994" s="201">
        <v>0</v>
      </c>
      <c r="T994" s="202">
        <f>S994*H994</f>
        <v>0</v>
      </c>
      <c r="U994" s="35"/>
      <c r="V994" s="35"/>
      <c r="W994" s="35"/>
      <c r="X994" s="35"/>
      <c r="Y994" s="35"/>
      <c r="Z994" s="35"/>
      <c r="AA994" s="35"/>
      <c r="AB994" s="35"/>
      <c r="AC994" s="35"/>
      <c r="AD994" s="35"/>
      <c r="AE994" s="35"/>
      <c r="AR994" s="203" t="s">
        <v>542</v>
      </c>
      <c r="AT994" s="203" t="s">
        <v>401</v>
      </c>
      <c r="AU994" s="203" t="s">
        <v>73</v>
      </c>
      <c r="AY994" s="18" t="s">
        <v>263</v>
      </c>
      <c r="BE994" s="204">
        <f>IF(N994="základní",J994,0)</f>
        <v>0</v>
      </c>
      <c r="BF994" s="204">
        <f>IF(N994="snížená",J994,0)</f>
        <v>0</v>
      </c>
      <c r="BG994" s="204">
        <f>IF(N994="zákl. přenesená",J994,0)</f>
        <v>0</v>
      </c>
      <c r="BH994" s="204">
        <f>IF(N994="sníž. přenesená",J994,0)</f>
        <v>0</v>
      </c>
      <c r="BI994" s="204">
        <f>IF(N994="nulová",J994,0)</f>
        <v>0</v>
      </c>
      <c r="BJ994" s="18" t="s">
        <v>71</v>
      </c>
      <c r="BK994" s="204">
        <f>ROUND(I994*H994,2)</f>
        <v>0</v>
      </c>
      <c r="BL994" s="18" t="s">
        <v>416</v>
      </c>
      <c r="BM994" s="203" t="s">
        <v>1369</v>
      </c>
    </row>
    <row r="995" spans="1:65" s="2" customFormat="1" ht="24.2" customHeight="1">
      <c r="A995" s="35"/>
      <c r="B995" s="36"/>
      <c r="C995" s="191" t="s">
        <v>948</v>
      </c>
      <c r="D995" s="191" t="s">
        <v>266</v>
      </c>
      <c r="E995" s="192" t="s">
        <v>1370</v>
      </c>
      <c r="F995" s="193" t="s">
        <v>1371</v>
      </c>
      <c r="G995" s="194" t="s">
        <v>796</v>
      </c>
      <c r="H995" s="195">
        <v>121.7</v>
      </c>
      <c r="I995" s="196"/>
      <c r="J995" s="197">
        <f>ROUND(I995*H995,2)</f>
        <v>0</v>
      </c>
      <c r="K995" s="198"/>
      <c r="L995" s="40"/>
      <c r="M995" s="199" t="s">
        <v>1</v>
      </c>
      <c r="N995" s="200" t="s">
        <v>38</v>
      </c>
      <c r="O995" s="72"/>
      <c r="P995" s="201">
        <f>O995*H995</f>
        <v>0</v>
      </c>
      <c r="Q995" s="201">
        <v>0</v>
      </c>
      <c r="R995" s="201">
        <f>Q995*H995</f>
        <v>0</v>
      </c>
      <c r="S995" s="201">
        <v>0</v>
      </c>
      <c r="T995" s="202">
        <f>S995*H995</f>
        <v>0</v>
      </c>
      <c r="U995" s="35"/>
      <c r="V995" s="35"/>
      <c r="W995" s="35"/>
      <c r="X995" s="35"/>
      <c r="Y995" s="35"/>
      <c r="Z995" s="35"/>
      <c r="AA995" s="35"/>
      <c r="AB995" s="35"/>
      <c r="AC995" s="35"/>
      <c r="AD995" s="35"/>
      <c r="AE995" s="35"/>
      <c r="AR995" s="203" t="s">
        <v>416</v>
      </c>
      <c r="AT995" s="203" t="s">
        <v>266</v>
      </c>
      <c r="AU995" s="203" t="s">
        <v>73</v>
      </c>
      <c r="AY995" s="18" t="s">
        <v>263</v>
      </c>
      <c r="BE995" s="204">
        <f>IF(N995="základní",J995,0)</f>
        <v>0</v>
      </c>
      <c r="BF995" s="204">
        <f>IF(N995="snížená",J995,0)</f>
        <v>0</v>
      </c>
      <c r="BG995" s="204">
        <f>IF(N995="zákl. přenesená",J995,0)</f>
        <v>0</v>
      </c>
      <c r="BH995" s="204">
        <f>IF(N995="sníž. přenesená",J995,0)</f>
        <v>0</v>
      </c>
      <c r="BI995" s="204">
        <f>IF(N995="nulová",J995,0)</f>
        <v>0</v>
      </c>
      <c r="BJ995" s="18" t="s">
        <v>71</v>
      </c>
      <c r="BK995" s="204">
        <f>ROUND(I995*H995,2)</f>
        <v>0</v>
      </c>
      <c r="BL995" s="18" t="s">
        <v>416</v>
      </c>
      <c r="BM995" s="203" t="s">
        <v>1372</v>
      </c>
    </row>
    <row r="996" spans="1:65" s="16" customFormat="1">
      <c r="B996" s="248"/>
      <c r="C996" s="249"/>
      <c r="D996" s="207" t="s">
        <v>272</v>
      </c>
      <c r="E996" s="250" t="s">
        <v>1</v>
      </c>
      <c r="F996" s="251" t="s">
        <v>1373</v>
      </c>
      <c r="G996" s="249"/>
      <c r="H996" s="250" t="s">
        <v>1</v>
      </c>
      <c r="I996" s="252"/>
      <c r="J996" s="249"/>
      <c r="K996" s="249"/>
      <c r="L996" s="253"/>
      <c r="M996" s="254"/>
      <c r="N996" s="255"/>
      <c r="O996" s="255"/>
      <c r="P996" s="255"/>
      <c r="Q996" s="255"/>
      <c r="R996" s="255"/>
      <c r="S996" s="255"/>
      <c r="T996" s="256"/>
      <c r="AT996" s="257" t="s">
        <v>272</v>
      </c>
      <c r="AU996" s="257" t="s">
        <v>73</v>
      </c>
      <c r="AV996" s="16" t="s">
        <v>71</v>
      </c>
      <c r="AW996" s="16" t="s">
        <v>30</v>
      </c>
      <c r="AX996" s="16" t="s">
        <v>64</v>
      </c>
      <c r="AY996" s="257" t="s">
        <v>263</v>
      </c>
    </row>
    <row r="997" spans="1:65" s="13" customFormat="1">
      <c r="B997" s="205"/>
      <c r="C997" s="206"/>
      <c r="D997" s="207" t="s">
        <v>272</v>
      </c>
      <c r="E997" s="208" t="s">
        <v>1</v>
      </c>
      <c r="F997" s="209" t="s">
        <v>1374</v>
      </c>
      <c r="G997" s="206"/>
      <c r="H997" s="210">
        <v>74.5</v>
      </c>
      <c r="I997" s="211"/>
      <c r="J997" s="206"/>
      <c r="K997" s="206"/>
      <c r="L997" s="212"/>
      <c r="M997" s="213"/>
      <c r="N997" s="214"/>
      <c r="O997" s="214"/>
      <c r="P997" s="214"/>
      <c r="Q997" s="214"/>
      <c r="R997" s="214"/>
      <c r="S997" s="214"/>
      <c r="T997" s="215"/>
      <c r="AT997" s="216" t="s">
        <v>272</v>
      </c>
      <c r="AU997" s="216" t="s">
        <v>73</v>
      </c>
      <c r="AV997" s="13" t="s">
        <v>73</v>
      </c>
      <c r="AW997" s="13" t="s">
        <v>30</v>
      </c>
      <c r="AX997" s="13" t="s">
        <v>64</v>
      </c>
      <c r="AY997" s="216" t="s">
        <v>263</v>
      </c>
    </row>
    <row r="998" spans="1:65" s="16" customFormat="1">
      <c r="B998" s="248"/>
      <c r="C998" s="249"/>
      <c r="D998" s="207" t="s">
        <v>272</v>
      </c>
      <c r="E998" s="250" t="s">
        <v>1</v>
      </c>
      <c r="F998" s="251" t="s">
        <v>962</v>
      </c>
      <c r="G998" s="249"/>
      <c r="H998" s="250" t="s">
        <v>1</v>
      </c>
      <c r="I998" s="252"/>
      <c r="J998" s="249"/>
      <c r="K998" s="249"/>
      <c r="L998" s="253"/>
      <c r="M998" s="254"/>
      <c r="N998" s="255"/>
      <c r="O998" s="255"/>
      <c r="P998" s="255"/>
      <c r="Q998" s="255"/>
      <c r="R998" s="255"/>
      <c r="S998" s="255"/>
      <c r="T998" s="256"/>
      <c r="AT998" s="257" t="s">
        <v>272</v>
      </c>
      <c r="AU998" s="257" t="s">
        <v>73</v>
      </c>
      <c r="AV998" s="16" t="s">
        <v>71</v>
      </c>
      <c r="AW998" s="16" t="s">
        <v>30</v>
      </c>
      <c r="AX998" s="16" t="s">
        <v>64</v>
      </c>
      <c r="AY998" s="257" t="s">
        <v>263</v>
      </c>
    </row>
    <row r="999" spans="1:65" s="13" customFormat="1">
      <c r="B999" s="205"/>
      <c r="C999" s="206"/>
      <c r="D999" s="207" t="s">
        <v>272</v>
      </c>
      <c r="E999" s="208" t="s">
        <v>1</v>
      </c>
      <c r="F999" s="209" t="s">
        <v>309</v>
      </c>
      <c r="G999" s="206"/>
      <c r="H999" s="210">
        <v>7</v>
      </c>
      <c r="I999" s="211"/>
      <c r="J999" s="206"/>
      <c r="K999" s="206"/>
      <c r="L999" s="212"/>
      <c r="M999" s="213"/>
      <c r="N999" s="214"/>
      <c r="O999" s="214"/>
      <c r="P999" s="214"/>
      <c r="Q999" s="214"/>
      <c r="R999" s="214"/>
      <c r="S999" s="214"/>
      <c r="T999" s="215"/>
      <c r="AT999" s="216" t="s">
        <v>272</v>
      </c>
      <c r="AU999" s="216" t="s">
        <v>73</v>
      </c>
      <c r="AV999" s="13" t="s">
        <v>73</v>
      </c>
      <c r="AW999" s="13" t="s">
        <v>30</v>
      </c>
      <c r="AX999" s="13" t="s">
        <v>64</v>
      </c>
      <c r="AY999" s="216" t="s">
        <v>263</v>
      </c>
    </row>
    <row r="1000" spans="1:65" s="16" customFormat="1">
      <c r="B1000" s="248"/>
      <c r="C1000" s="249"/>
      <c r="D1000" s="207" t="s">
        <v>272</v>
      </c>
      <c r="E1000" s="250" t="s">
        <v>1</v>
      </c>
      <c r="F1000" s="251" t="s">
        <v>964</v>
      </c>
      <c r="G1000" s="249"/>
      <c r="H1000" s="250" t="s">
        <v>1</v>
      </c>
      <c r="I1000" s="252"/>
      <c r="J1000" s="249"/>
      <c r="K1000" s="249"/>
      <c r="L1000" s="253"/>
      <c r="M1000" s="254"/>
      <c r="N1000" s="255"/>
      <c r="O1000" s="255"/>
      <c r="P1000" s="255"/>
      <c r="Q1000" s="255"/>
      <c r="R1000" s="255"/>
      <c r="S1000" s="255"/>
      <c r="T1000" s="256"/>
      <c r="AT1000" s="257" t="s">
        <v>272</v>
      </c>
      <c r="AU1000" s="257" t="s">
        <v>73</v>
      </c>
      <c r="AV1000" s="16" t="s">
        <v>71</v>
      </c>
      <c r="AW1000" s="16" t="s">
        <v>30</v>
      </c>
      <c r="AX1000" s="16" t="s">
        <v>64</v>
      </c>
      <c r="AY1000" s="257" t="s">
        <v>263</v>
      </c>
    </row>
    <row r="1001" spans="1:65" s="13" customFormat="1">
      <c r="B1001" s="205"/>
      <c r="C1001" s="206"/>
      <c r="D1001" s="207" t="s">
        <v>272</v>
      </c>
      <c r="E1001" s="208" t="s">
        <v>1</v>
      </c>
      <c r="F1001" s="209" t="s">
        <v>297</v>
      </c>
      <c r="G1001" s="206"/>
      <c r="H1001" s="210">
        <v>5</v>
      </c>
      <c r="I1001" s="211"/>
      <c r="J1001" s="206"/>
      <c r="K1001" s="206"/>
      <c r="L1001" s="212"/>
      <c r="M1001" s="213"/>
      <c r="N1001" s="214"/>
      <c r="O1001" s="214"/>
      <c r="P1001" s="214"/>
      <c r="Q1001" s="214"/>
      <c r="R1001" s="214"/>
      <c r="S1001" s="214"/>
      <c r="T1001" s="215"/>
      <c r="AT1001" s="216" t="s">
        <v>272</v>
      </c>
      <c r="AU1001" s="216" t="s">
        <v>73</v>
      </c>
      <c r="AV1001" s="13" t="s">
        <v>73</v>
      </c>
      <c r="AW1001" s="13" t="s">
        <v>30</v>
      </c>
      <c r="AX1001" s="13" t="s">
        <v>64</v>
      </c>
      <c r="AY1001" s="216" t="s">
        <v>263</v>
      </c>
    </row>
    <row r="1002" spans="1:65" s="16" customFormat="1">
      <c r="B1002" s="248"/>
      <c r="C1002" s="249"/>
      <c r="D1002" s="207" t="s">
        <v>272</v>
      </c>
      <c r="E1002" s="250" t="s">
        <v>1</v>
      </c>
      <c r="F1002" s="251" t="s">
        <v>966</v>
      </c>
      <c r="G1002" s="249"/>
      <c r="H1002" s="250" t="s">
        <v>1</v>
      </c>
      <c r="I1002" s="252"/>
      <c r="J1002" s="249"/>
      <c r="K1002" s="249"/>
      <c r="L1002" s="253"/>
      <c r="M1002" s="254"/>
      <c r="N1002" s="255"/>
      <c r="O1002" s="255"/>
      <c r="P1002" s="255"/>
      <c r="Q1002" s="255"/>
      <c r="R1002" s="255"/>
      <c r="S1002" s="255"/>
      <c r="T1002" s="256"/>
      <c r="AT1002" s="257" t="s">
        <v>272</v>
      </c>
      <c r="AU1002" s="257" t="s">
        <v>73</v>
      </c>
      <c r="AV1002" s="16" t="s">
        <v>71</v>
      </c>
      <c r="AW1002" s="16" t="s">
        <v>30</v>
      </c>
      <c r="AX1002" s="16" t="s">
        <v>64</v>
      </c>
      <c r="AY1002" s="257" t="s">
        <v>263</v>
      </c>
    </row>
    <row r="1003" spans="1:65" s="13" customFormat="1">
      <c r="B1003" s="205"/>
      <c r="C1003" s="206"/>
      <c r="D1003" s="207" t="s">
        <v>272</v>
      </c>
      <c r="E1003" s="208" t="s">
        <v>1</v>
      </c>
      <c r="F1003" s="209" t="s">
        <v>1375</v>
      </c>
      <c r="G1003" s="206"/>
      <c r="H1003" s="210">
        <v>2.5</v>
      </c>
      <c r="I1003" s="211"/>
      <c r="J1003" s="206"/>
      <c r="K1003" s="206"/>
      <c r="L1003" s="212"/>
      <c r="M1003" s="213"/>
      <c r="N1003" s="214"/>
      <c r="O1003" s="214"/>
      <c r="P1003" s="214"/>
      <c r="Q1003" s="214"/>
      <c r="R1003" s="214"/>
      <c r="S1003" s="214"/>
      <c r="T1003" s="215"/>
      <c r="AT1003" s="216" t="s">
        <v>272</v>
      </c>
      <c r="AU1003" s="216" t="s">
        <v>73</v>
      </c>
      <c r="AV1003" s="13" t="s">
        <v>73</v>
      </c>
      <c r="AW1003" s="13" t="s">
        <v>30</v>
      </c>
      <c r="AX1003" s="13" t="s">
        <v>64</v>
      </c>
      <c r="AY1003" s="216" t="s">
        <v>263</v>
      </c>
    </row>
    <row r="1004" spans="1:65" s="16" customFormat="1">
      <c r="B1004" s="248"/>
      <c r="C1004" s="249"/>
      <c r="D1004" s="207" t="s">
        <v>272</v>
      </c>
      <c r="E1004" s="250" t="s">
        <v>1</v>
      </c>
      <c r="F1004" s="251" t="s">
        <v>968</v>
      </c>
      <c r="G1004" s="249"/>
      <c r="H1004" s="250" t="s">
        <v>1</v>
      </c>
      <c r="I1004" s="252"/>
      <c r="J1004" s="249"/>
      <c r="K1004" s="249"/>
      <c r="L1004" s="253"/>
      <c r="M1004" s="254"/>
      <c r="N1004" s="255"/>
      <c r="O1004" s="255"/>
      <c r="P1004" s="255"/>
      <c r="Q1004" s="255"/>
      <c r="R1004" s="255"/>
      <c r="S1004" s="255"/>
      <c r="T1004" s="256"/>
      <c r="AT1004" s="257" t="s">
        <v>272</v>
      </c>
      <c r="AU1004" s="257" t="s">
        <v>73</v>
      </c>
      <c r="AV1004" s="16" t="s">
        <v>71</v>
      </c>
      <c r="AW1004" s="16" t="s">
        <v>30</v>
      </c>
      <c r="AX1004" s="16" t="s">
        <v>64</v>
      </c>
      <c r="AY1004" s="257" t="s">
        <v>263</v>
      </c>
    </row>
    <row r="1005" spans="1:65" s="13" customFormat="1">
      <c r="B1005" s="205"/>
      <c r="C1005" s="206"/>
      <c r="D1005" s="207" t="s">
        <v>272</v>
      </c>
      <c r="E1005" s="208" t="s">
        <v>1</v>
      </c>
      <c r="F1005" s="209" t="s">
        <v>1376</v>
      </c>
      <c r="G1005" s="206"/>
      <c r="H1005" s="210">
        <v>10.4</v>
      </c>
      <c r="I1005" s="211"/>
      <c r="J1005" s="206"/>
      <c r="K1005" s="206"/>
      <c r="L1005" s="212"/>
      <c r="M1005" s="213"/>
      <c r="N1005" s="214"/>
      <c r="O1005" s="214"/>
      <c r="P1005" s="214"/>
      <c r="Q1005" s="214"/>
      <c r="R1005" s="214"/>
      <c r="S1005" s="214"/>
      <c r="T1005" s="215"/>
      <c r="AT1005" s="216" t="s">
        <v>272</v>
      </c>
      <c r="AU1005" s="216" t="s">
        <v>73</v>
      </c>
      <c r="AV1005" s="13" t="s">
        <v>73</v>
      </c>
      <c r="AW1005" s="13" t="s">
        <v>30</v>
      </c>
      <c r="AX1005" s="13" t="s">
        <v>64</v>
      </c>
      <c r="AY1005" s="216" t="s">
        <v>263</v>
      </c>
    </row>
    <row r="1006" spans="1:65" s="16" customFormat="1">
      <c r="B1006" s="248"/>
      <c r="C1006" s="249"/>
      <c r="D1006" s="207" t="s">
        <v>272</v>
      </c>
      <c r="E1006" s="250" t="s">
        <v>1</v>
      </c>
      <c r="F1006" s="251" t="s">
        <v>970</v>
      </c>
      <c r="G1006" s="249"/>
      <c r="H1006" s="250" t="s">
        <v>1</v>
      </c>
      <c r="I1006" s="252"/>
      <c r="J1006" s="249"/>
      <c r="K1006" s="249"/>
      <c r="L1006" s="253"/>
      <c r="M1006" s="254"/>
      <c r="N1006" s="255"/>
      <c r="O1006" s="255"/>
      <c r="P1006" s="255"/>
      <c r="Q1006" s="255"/>
      <c r="R1006" s="255"/>
      <c r="S1006" s="255"/>
      <c r="T1006" s="256"/>
      <c r="AT1006" s="257" t="s">
        <v>272</v>
      </c>
      <c r="AU1006" s="257" t="s">
        <v>73</v>
      </c>
      <c r="AV1006" s="16" t="s">
        <v>71</v>
      </c>
      <c r="AW1006" s="16" t="s">
        <v>30</v>
      </c>
      <c r="AX1006" s="16" t="s">
        <v>64</v>
      </c>
      <c r="AY1006" s="257" t="s">
        <v>263</v>
      </c>
    </row>
    <row r="1007" spans="1:65" s="13" customFormat="1">
      <c r="B1007" s="205"/>
      <c r="C1007" s="206"/>
      <c r="D1007" s="207" t="s">
        <v>272</v>
      </c>
      <c r="E1007" s="208" t="s">
        <v>1</v>
      </c>
      <c r="F1007" s="209" t="s">
        <v>1377</v>
      </c>
      <c r="G1007" s="206"/>
      <c r="H1007" s="210">
        <v>5.8</v>
      </c>
      <c r="I1007" s="211"/>
      <c r="J1007" s="206"/>
      <c r="K1007" s="206"/>
      <c r="L1007" s="212"/>
      <c r="M1007" s="213"/>
      <c r="N1007" s="214"/>
      <c r="O1007" s="214"/>
      <c r="P1007" s="214"/>
      <c r="Q1007" s="214"/>
      <c r="R1007" s="214"/>
      <c r="S1007" s="214"/>
      <c r="T1007" s="215"/>
      <c r="AT1007" s="216" t="s">
        <v>272</v>
      </c>
      <c r="AU1007" s="216" t="s">
        <v>73</v>
      </c>
      <c r="AV1007" s="13" t="s">
        <v>73</v>
      </c>
      <c r="AW1007" s="13" t="s">
        <v>30</v>
      </c>
      <c r="AX1007" s="13" t="s">
        <v>64</v>
      </c>
      <c r="AY1007" s="216" t="s">
        <v>263</v>
      </c>
    </row>
    <row r="1008" spans="1:65" s="16" customFormat="1">
      <c r="B1008" s="248"/>
      <c r="C1008" s="249"/>
      <c r="D1008" s="207" t="s">
        <v>272</v>
      </c>
      <c r="E1008" s="250" t="s">
        <v>1</v>
      </c>
      <c r="F1008" s="251" t="s">
        <v>972</v>
      </c>
      <c r="G1008" s="249"/>
      <c r="H1008" s="250" t="s">
        <v>1</v>
      </c>
      <c r="I1008" s="252"/>
      <c r="J1008" s="249"/>
      <c r="K1008" s="249"/>
      <c r="L1008" s="253"/>
      <c r="M1008" s="254"/>
      <c r="N1008" s="255"/>
      <c r="O1008" s="255"/>
      <c r="P1008" s="255"/>
      <c r="Q1008" s="255"/>
      <c r="R1008" s="255"/>
      <c r="S1008" s="255"/>
      <c r="T1008" s="256"/>
      <c r="AT1008" s="257" t="s">
        <v>272</v>
      </c>
      <c r="AU1008" s="257" t="s">
        <v>73</v>
      </c>
      <c r="AV1008" s="16" t="s">
        <v>71</v>
      </c>
      <c r="AW1008" s="16" t="s">
        <v>30</v>
      </c>
      <c r="AX1008" s="16" t="s">
        <v>64</v>
      </c>
      <c r="AY1008" s="257" t="s">
        <v>263</v>
      </c>
    </row>
    <row r="1009" spans="1:65" s="13" customFormat="1">
      <c r="B1009" s="205"/>
      <c r="C1009" s="206"/>
      <c r="D1009" s="207" t="s">
        <v>272</v>
      </c>
      <c r="E1009" s="208" t="s">
        <v>1</v>
      </c>
      <c r="F1009" s="209" t="s">
        <v>276</v>
      </c>
      <c r="G1009" s="206"/>
      <c r="H1009" s="210">
        <v>3</v>
      </c>
      <c r="I1009" s="211"/>
      <c r="J1009" s="206"/>
      <c r="K1009" s="206"/>
      <c r="L1009" s="212"/>
      <c r="M1009" s="213"/>
      <c r="N1009" s="214"/>
      <c r="O1009" s="214"/>
      <c r="P1009" s="214"/>
      <c r="Q1009" s="214"/>
      <c r="R1009" s="214"/>
      <c r="S1009" s="214"/>
      <c r="T1009" s="215"/>
      <c r="AT1009" s="216" t="s">
        <v>272</v>
      </c>
      <c r="AU1009" s="216" t="s">
        <v>73</v>
      </c>
      <c r="AV1009" s="13" t="s">
        <v>73</v>
      </c>
      <c r="AW1009" s="13" t="s">
        <v>30</v>
      </c>
      <c r="AX1009" s="13" t="s">
        <v>64</v>
      </c>
      <c r="AY1009" s="216" t="s">
        <v>263</v>
      </c>
    </row>
    <row r="1010" spans="1:65" s="16" customFormat="1">
      <c r="B1010" s="248"/>
      <c r="C1010" s="249"/>
      <c r="D1010" s="207" t="s">
        <v>272</v>
      </c>
      <c r="E1010" s="250" t="s">
        <v>1</v>
      </c>
      <c r="F1010" s="251" t="s">
        <v>974</v>
      </c>
      <c r="G1010" s="249"/>
      <c r="H1010" s="250" t="s">
        <v>1</v>
      </c>
      <c r="I1010" s="252"/>
      <c r="J1010" s="249"/>
      <c r="K1010" s="249"/>
      <c r="L1010" s="253"/>
      <c r="M1010" s="254"/>
      <c r="N1010" s="255"/>
      <c r="O1010" s="255"/>
      <c r="P1010" s="255"/>
      <c r="Q1010" s="255"/>
      <c r="R1010" s="255"/>
      <c r="S1010" s="255"/>
      <c r="T1010" s="256"/>
      <c r="AT1010" s="257" t="s">
        <v>272</v>
      </c>
      <c r="AU1010" s="257" t="s">
        <v>73</v>
      </c>
      <c r="AV1010" s="16" t="s">
        <v>71</v>
      </c>
      <c r="AW1010" s="16" t="s">
        <v>30</v>
      </c>
      <c r="AX1010" s="16" t="s">
        <v>64</v>
      </c>
      <c r="AY1010" s="257" t="s">
        <v>263</v>
      </c>
    </row>
    <row r="1011" spans="1:65" s="13" customFormat="1">
      <c r="B1011" s="205"/>
      <c r="C1011" s="206"/>
      <c r="D1011" s="207" t="s">
        <v>272</v>
      </c>
      <c r="E1011" s="208" t="s">
        <v>1</v>
      </c>
      <c r="F1011" s="209" t="s">
        <v>1378</v>
      </c>
      <c r="G1011" s="206"/>
      <c r="H1011" s="210">
        <v>13.5</v>
      </c>
      <c r="I1011" s="211"/>
      <c r="J1011" s="206"/>
      <c r="K1011" s="206"/>
      <c r="L1011" s="212"/>
      <c r="M1011" s="213"/>
      <c r="N1011" s="214"/>
      <c r="O1011" s="214"/>
      <c r="P1011" s="214"/>
      <c r="Q1011" s="214"/>
      <c r="R1011" s="214"/>
      <c r="S1011" s="214"/>
      <c r="T1011" s="215"/>
      <c r="AT1011" s="216" t="s">
        <v>272</v>
      </c>
      <c r="AU1011" s="216" t="s">
        <v>73</v>
      </c>
      <c r="AV1011" s="13" t="s">
        <v>73</v>
      </c>
      <c r="AW1011" s="13" t="s">
        <v>30</v>
      </c>
      <c r="AX1011" s="13" t="s">
        <v>64</v>
      </c>
      <c r="AY1011" s="216" t="s">
        <v>263</v>
      </c>
    </row>
    <row r="1012" spans="1:65" s="15" customFormat="1">
      <c r="B1012" s="228"/>
      <c r="C1012" s="229"/>
      <c r="D1012" s="207" t="s">
        <v>272</v>
      </c>
      <c r="E1012" s="230" t="s">
        <v>1</v>
      </c>
      <c r="F1012" s="231" t="s">
        <v>280</v>
      </c>
      <c r="G1012" s="229"/>
      <c r="H1012" s="232">
        <v>121.7</v>
      </c>
      <c r="I1012" s="233"/>
      <c r="J1012" s="229"/>
      <c r="K1012" s="229"/>
      <c r="L1012" s="234"/>
      <c r="M1012" s="235"/>
      <c r="N1012" s="236"/>
      <c r="O1012" s="236"/>
      <c r="P1012" s="236"/>
      <c r="Q1012" s="236"/>
      <c r="R1012" s="236"/>
      <c r="S1012" s="236"/>
      <c r="T1012" s="237"/>
      <c r="AT1012" s="238" t="s">
        <v>272</v>
      </c>
      <c r="AU1012" s="238" t="s">
        <v>73</v>
      </c>
      <c r="AV1012" s="15" t="s">
        <v>270</v>
      </c>
      <c r="AW1012" s="15" t="s">
        <v>30</v>
      </c>
      <c r="AX1012" s="15" t="s">
        <v>71</v>
      </c>
      <c r="AY1012" s="238" t="s">
        <v>263</v>
      </c>
    </row>
    <row r="1013" spans="1:65" s="2" customFormat="1" ht="16.5" customHeight="1">
      <c r="A1013" s="35"/>
      <c r="B1013" s="36"/>
      <c r="C1013" s="261" t="s">
        <v>1379</v>
      </c>
      <c r="D1013" s="261" t="s">
        <v>401</v>
      </c>
      <c r="E1013" s="262" t="s">
        <v>1380</v>
      </c>
      <c r="F1013" s="263" t="s">
        <v>1381</v>
      </c>
      <c r="G1013" s="264" t="s">
        <v>796</v>
      </c>
      <c r="H1013" s="265">
        <v>121.7</v>
      </c>
      <c r="I1013" s="266"/>
      <c r="J1013" s="267">
        <f>ROUND(I1013*H1013,2)</f>
        <v>0</v>
      </c>
      <c r="K1013" s="268"/>
      <c r="L1013" s="269"/>
      <c r="M1013" s="270" t="s">
        <v>1</v>
      </c>
      <c r="N1013" s="271" t="s">
        <v>38</v>
      </c>
      <c r="O1013" s="72"/>
      <c r="P1013" s="201">
        <f>O1013*H1013</f>
        <v>0</v>
      </c>
      <c r="Q1013" s="201">
        <v>0</v>
      </c>
      <c r="R1013" s="201">
        <f>Q1013*H1013</f>
        <v>0</v>
      </c>
      <c r="S1013" s="201">
        <v>0</v>
      </c>
      <c r="T1013" s="202">
        <f>S1013*H1013</f>
        <v>0</v>
      </c>
      <c r="U1013" s="35"/>
      <c r="V1013" s="35"/>
      <c r="W1013" s="35"/>
      <c r="X1013" s="35"/>
      <c r="Y1013" s="35"/>
      <c r="Z1013" s="35"/>
      <c r="AA1013" s="35"/>
      <c r="AB1013" s="35"/>
      <c r="AC1013" s="35"/>
      <c r="AD1013" s="35"/>
      <c r="AE1013" s="35"/>
      <c r="AR1013" s="203" t="s">
        <v>542</v>
      </c>
      <c r="AT1013" s="203" t="s">
        <v>401</v>
      </c>
      <c r="AU1013" s="203" t="s">
        <v>73</v>
      </c>
      <c r="AY1013" s="18" t="s">
        <v>263</v>
      </c>
      <c r="BE1013" s="204">
        <f>IF(N1013="základní",J1013,0)</f>
        <v>0</v>
      </c>
      <c r="BF1013" s="204">
        <f>IF(N1013="snížená",J1013,0)</f>
        <v>0</v>
      </c>
      <c r="BG1013" s="204">
        <f>IF(N1013="zákl. přenesená",J1013,0)</f>
        <v>0</v>
      </c>
      <c r="BH1013" s="204">
        <f>IF(N1013="sníž. přenesená",J1013,0)</f>
        <v>0</v>
      </c>
      <c r="BI1013" s="204">
        <f>IF(N1013="nulová",J1013,0)</f>
        <v>0</v>
      </c>
      <c r="BJ1013" s="18" t="s">
        <v>71</v>
      </c>
      <c r="BK1013" s="204">
        <f>ROUND(I1013*H1013,2)</f>
        <v>0</v>
      </c>
      <c r="BL1013" s="18" t="s">
        <v>416</v>
      </c>
      <c r="BM1013" s="203" t="s">
        <v>1382</v>
      </c>
    </row>
    <row r="1014" spans="1:65" s="2" customFormat="1" ht="24.2" customHeight="1">
      <c r="A1014" s="35"/>
      <c r="B1014" s="36"/>
      <c r="C1014" s="191" t="s">
        <v>952</v>
      </c>
      <c r="D1014" s="191" t="s">
        <v>266</v>
      </c>
      <c r="E1014" s="192" t="s">
        <v>1383</v>
      </c>
      <c r="F1014" s="193" t="s">
        <v>1384</v>
      </c>
      <c r="G1014" s="194" t="s">
        <v>796</v>
      </c>
      <c r="H1014" s="195">
        <v>9.3000000000000007</v>
      </c>
      <c r="I1014" s="196"/>
      <c r="J1014" s="197">
        <f>ROUND(I1014*H1014,2)</f>
        <v>0</v>
      </c>
      <c r="K1014" s="198"/>
      <c r="L1014" s="40"/>
      <c r="M1014" s="199" t="s">
        <v>1</v>
      </c>
      <c r="N1014" s="200" t="s">
        <v>38</v>
      </c>
      <c r="O1014" s="72"/>
      <c r="P1014" s="201">
        <f>O1014*H1014</f>
        <v>0</v>
      </c>
      <c r="Q1014" s="201">
        <v>0</v>
      </c>
      <c r="R1014" s="201">
        <f>Q1014*H1014</f>
        <v>0</v>
      </c>
      <c r="S1014" s="201">
        <v>0</v>
      </c>
      <c r="T1014" s="202">
        <f>S1014*H1014</f>
        <v>0</v>
      </c>
      <c r="U1014" s="35"/>
      <c r="V1014" s="35"/>
      <c r="W1014" s="35"/>
      <c r="X1014" s="35"/>
      <c r="Y1014" s="35"/>
      <c r="Z1014" s="35"/>
      <c r="AA1014" s="35"/>
      <c r="AB1014" s="35"/>
      <c r="AC1014" s="35"/>
      <c r="AD1014" s="35"/>
      <c r="AE1014" s="35"/>
      <c r="AR1014" s="203" t="s">
        <v>416</v>
      </c>
      <c r="AT1014" s="203" t="s">
        <v>266</v>
      </c>
      <c r="AU1014" s="203" t="s">
        <v>73</v>
      </c>
      <c r="AY1014" s="18" t="s">
        <v>263</v>
      </c>
      <c r="BE1014" s="204">
        <f>IF(N1014="základní",J1014,0)</f>
        <v>0</v>
      </c>
      <c r="BF1014" s="204">
        <f>IF(N1014="snížená",J1014,0)</f>
        <v>0</v>
      </c>
      <c r="BG1014" s="204">
        <f>IF(N1014="zákl. přenesená",J1014,0)</f>
        <v>0</v>
      </c>
      <c r="BH1014" s="204">
        <f>IF(N1014="sníž. přenesená",J1014,0)</f>
        <v>0</v>
      </c>
      <c r="BI1014" s="204">
        <f>IF(N1014="nulová",J1014,0)</f>
        <v>0</v>
      </c>
      <c r="BJ1014" s="18" t="s">
        <v>71</v>
      </c>
      <c r="BK1014" s="204">
        <f>ROUND(I1014*H1014,2)</f>
        <v>0</v>
      </c>
      <c r="BL1014" s="18" t="s">
        <v>416</v>
      </c>
      <c r="BM1014" s="203" t="s">
        <v>1385</v>
      </c>
    </row>
    <row r="1015" spans="1:65" s="16" customFormat="1" ht="22.5">
      <c r="B1015" s="248"/>
      <c r="C1015" s="249"/>
      <c r="D1015" s="207" t="s">
        <v>272</v>
      </c>
      <c r="E1015" s="250" t="s">
        <v>1</v>
      </c>
      <c r="F1015" s="251" t="s">
        <v>1359</v>
      </c>
      <c r="G1015" s="249"/>
      <c r="H1015" s="250" t="s">
        <v>1</v>
      </c>
      <c r="I1015" s="252"/>
      <c r="J1015" s="249"/>
      <c r="K1015" s="249"/>
      <c r="L1015" s="253"/>
      <c r="M1015" s="254"/>
      <c r="N1015" s="255"/>
      <c r="O1015" s="255"/>
      <c r="P1015" s="255"/>
      <c r="Q1015" s="255"/>
      <c r="R1015" s="255"/>
      <c r="S1015" s="255"/>
      <c r="T1015" s="256"/>
      <c r="AT1015" s="257" t="s">
        <v>272</v>
      </c>
      <c r="AU1015" s="257" t="s">
        <v>73</v>
      </c>
      <c r="AV1015" s="16" t="s">
        <v>71</v>
      </c>
      <c r="AW1015" s="16" t="s">
        <v>30</v>
      </c>
      <c r="AX1015" s="16" t="s">
        <v>64</v>
      </c>
      <c r="AY1015" s="257" t="s">
        <v>263</v>
      </c>
    </row>
    <row r="1016" spans="1:65" s="13" customFormat="1">
      <c r="B1016" s="205"/>
      <c r="C1016" s="206"/>
      <c r="D1016" s="207" t="s">
        <v>272</v>
      </c>
      <c r="E1016" s="208" t="s">
        <v>1</v>
      </c>
      <c r="F1016" s="209" t="s">
        <v>1386</v>
      </c>
      <c r="G1016" s="206"/>
      <c r="H1016" s="210">
        <v>5.05</v>
      </c>
      <c r="I1016" s="211"/>
      <c r="J1016" s="206"/>
      <c r="K1016" s="206"/>
      <c r="L1016" s="212"/>
      <c r="M1016" s="213"/>
      <c r="N1016" s="214"/>
      <c r="O1016" s="214"/>
      <c r="P1016" s="214"/>
      <c r="Q1016" s="214"/>
      <c r="R1016" s="214"/>
      <c r="S1016" s="214"/>
      <c r="T1016" s="215"/>
      <c r="AT1016" s="216" t="s">
        <v>272</v>
      </c>
      <c r="AU1016" s="216" t="s">
        <v>73</v>
      </c>
      <c r="AV1016" s="13" t="s">
        <v>73</v>
      </c>
      <c r="AW1016" s="13" t="s">
        <v>30</v>
      </c>
      <c r="AX1016" s="13" t="s">
        <v>64</v>
      </c>
      <c r="AY1016" s="216" t="s">
        <v>263</v>
      </c>
    </row>
    <row r="1017" spans="1:65" s="16" customFormat="1" ht="22.5">
      <c r="B1017" s="248"/>
      <c r="C1017" s="249"/>
      <c r="D1017" s="207" t="s">
        <v>272</v>
      </c>
      <c r="E1017" s="250" t="s">
        <v>1</v>
      </c>
      <c r="F1017" s="251" t="s">
        <v>1361</v>
      </c>
      <c r="G1017" s="249"/>
      <c r="H1017" s="250" t="s">
        <v>1</v>
      </c>
      <c r="I1017" s="252"/>
      <c r="J1017" s="249"/>
      <c r="K1017" s="249"/>
      <c r="L1017" s="253"/>
      <c r="M1017" s="254"/>
      <c r="N1017" s="255"/>
      <c r="O1017" s="255"/>
      <c r="P1017" s="255"/>
      <c r="Q1017" s="255"/>
      <c r="R1017" s="255"/>
      <c r="S1017" s="255"/>
      <c r="T1017" s="256"/>
      <c r="AT1017" s="257" t="s">
        <v>272</v>
      </c>
      <c r="AU1017" s="257" t="s">
        <v>73</v>
      </c>
      <c r="AV1017" s="16" t="s">
        <v>71</v>
      </c>
      <c r="AW1017" s="16" t="s">
        <v>30</v>
      </c>
      <c r="AX1017" s="16" t="s">
        <v>64</v>
      </c>
      <c r="AY1017" s="257" t="s">
        <v>263</v>
      </c>
    </row>
    <row r="1018" spans="1:65" s="13" customFormat="1">
      <c r="B1018" s="205"/>
      <c r="C1018" s="206"/>
      <c r="D1018" s="207" t="s">
        <v>272</v>
      </c>
      <c r="E1018" s="208" t="s">
        <v>1</v>
      </c>
      <c r="F1018" s="209" t="s">
        <v>1387</v>
      </c>
      <c r="G1018" s="206"/>
      <c r="H1018" s="210">
        <v>4.25</v>
      </c>
      <c r="I1018" s="211"/>
      <c r="J1018" s="206"/>
      <c r="K1018" s="206"/>
      <c r="L1018" s="212"/>
      <c r="M1018" s="213"/>
      <c r="N1018" s="214"/>
      <c r="O1018" s="214"/>
      <c r="P1018" s="214"/>
      <c r="Q1018" s="214"/>
      <c r="R1018" s="214"/>
      <c r="S1018" s="214"/>
      <c r="T1018" s="215"/>
      <c r="AT1018" s="216" t="s">
        <v>272</v>
      </c>
      <c r="AU1018" s="216" t="s">
        <v>73</v>
      </c>
      <c r="AV1018" s="13" t="s">
        <v>73</v>
      </c>
      <c r="AW1018" s="13" t="s">
        <v>30</v>
      </c>
      <c r="AX1018" s="13" t="s">
        <v>64</v>
      </c>
      <c r="AY1018" s="216" t="s">
        <v>263</v>
      </c>
    </row>
    <row r="1019" spans="1:65" s="15" customFormat="1">
      <c r="B1019" s="228"/>
      <c r="C1019" s="229"/>
      <c r="D1019" s="207" t="s">
        <v>272</v>
      </c>
      <c r="E1019" s="230" t="s">
        <v>1</v>
      </c>
      <c r="F1019" s="231" t="s">
        <v>280</v>
      </c>
      <c r="G1019" s="229"/>
      <c r="H1019" s="232">
        <v>9.3000000000000007</v>
      </c>
      <c r="I1019" s="233"/>
      <c r="J1019" s="229"/>
      <c r="K1019" s="229"/>
      <c r="L1019" s="234"/>
      <c r="M1019" s="235"/>
      <c r="N1019" s="236"/>
      <c r="O1019" s="236"/>
      <c r="P1019" s="236"/>
      <c r="Q1019" s="236"/>
      <c r="R1019" s="236"/>
      <c r="S1019" s="236"/>
      <c r="T1019" s="237"/>
      <c r="AT1019" s="238" t="s">
        <v>272</v>
      </c>
      <c r="AU1019" s="238" t="s">
        <v>73</v>
      </c>
      <c r="AV1019" s="15" t="s">
        <v>270</v>
      </c>
      <c r="AW1019" s="15" t="s">
        <v>30</v>
      </c>
      <c r="AX1019" s="15" t="s">
        <v>71</v>
      </c>
      <c r="AY1019" s="238" t="s">
        <v>263</v>
      </c>
    </row>
    <row r="1020" spans="1:65" s="2" customFormat="1" ht="16.5" customHeight="1">
      <c r="A1020" s="35"/>
      <c r="B1020" s="36"/>
      <c r="C1020" s="261" t="s">
        <v>1388</v>
      </c>
      <c r="D1020" s="261" t="s">
        <v>401</v>
      </c>
      <c r="E1020" s="262" t="s">
        <v>1389</v>
      </c>
      <c r="F1020" s="263" t="s">
        <v>1390</v>
      </c>
      <c r="G1020" s="264" t="s">
        <v>796</v>
      </c>
      <c r="H1020" s="265">
        <v>9.3000000000000007</v>
      </c>
      <c r="I1020" s="266"/>
      <c r="J1020" s="267">
        <f>ROUND(I1020*H1020,2)</f>
        <v>0</v>
      </c>
      <c r="K1020" s="268"/>
      <c r="L1020" s="269"/>
      <c r="M1020" s="270" t="s">
        <v>1</v>
      </c>
      <c r="N1020" s="271" t="s">
        <v>38</v>
      </c>
      <c r="O1020" s="72"/>
      <c r="P1020" s="201">
        <f>O1020*H1020</f>
        <v>0</v>
      </c>
      <c r="Q1020" s="201">
        <v>0</v>
      </c>
      <c r="R1020" s="201">
        <f>Q1020*H1020</f>
        <v>0</v>
      </c>
      <c r="S1020" s="201">
        <v>0</v>
      </c>
      <c r="T1020" s="202">
        <f>S1020*H1020</f>
        <v>0</v>
      </c>
      <c r="U1020" s="35"/>
      <c r="V1020" s="35"/>
      <c r="W1020" s="35"/>
      <c r="X1020" s="35"/>
      <c r="Y1020" s="35"/>
      <c r="Z1020" s="35"/>
      <c r="AA1020" s="35"/>
      <c r="AB1020" s="35"/>
      <c r="AC1020" s="35"/>
      <c r="AD1020" s="35"/>
      <c r="AE1020" s="35"/>
      <c r="AR1020" s="203" t="s">
        <v>542</v>
      </c>
      <c r="AT1020" s="203" t="s">
        <v>401</v>
      </c>
      <c r="AU1020" s="203" t="s">
        <v>73</v>
      </c>
      <c r="AY1020" s="18" t="s">
        <v>263</v>
      </c>
      <c r="BE1020" s="204">
        <f>IF(N1020="základní",J1020,0)</f>
        <v>0</v>
      </c>
      <c r="BF1020" s="204">
        <f>IF(N1020="snížená",J1020,0)</f>
        <v>0</v>
      </c>
      <c r="BG1020" s="204">
        <f>IF(N1020="zákl. přenesená",J1020,0)</f>
        <v>0</v>
      </c>
      <c r="BH1020" s="204">
        <f>IF(N1020="sníž. přenesená",J1020,0)</f>
        <v>0</v>
      </c>
      <c r="BI1020" s="204">
        <f>IF(N1020="nulová",J1020,0)</f>
        <v>0</v>
      </c>
      <c r="BJ1020" s="18" t="s">
        <v>71</v>
      </c>
      <c r="BK1020" s="204">
        <f>ROUND(I1020*H1020,2)</f>
        <v>0</v>
      </c>
      <c r="BL1020" s="18" t="s">
        <v>416</v>
      </c>
      <c r="BM1020" s="203" t="s">
        <v>1391</v>
      </c>
    </row>
    <row r="1021" spans="1:65" s="2" customFormat="1" ht="24.2" customHeight="1">
      <c r="A1021" s="35"/>
      <c r="B1021" s="36"/>
      <c r="C1021" s="191" t="s">
        <v>957</v>
      </c>
      <c r="D1021" s="191" t="s">
        <v>266</v>
      </c>
      <c r="E1021" s="192" t="s">
        <v>1392</v>
      </c>
      <c r="F1021" s="193" t="s">
        <v>1393</v>
      </c>
      <c r="G1021" s="194" t="s">
        <v>796</v>
      </c>
      <c r="H1021" s="195">
        <v>67.86</v>
      </c>
      <c r="I1021" s="196"/>
      <c r="J1021" s="197">
        <f>ROUND(I1021*H1021,2)</f>
        <v>0</v>
      </c>
      <c r="K1021" s="198"/>
      <c r="L1021" s="40"/>
      <c r="M1021" s="199" t="s">
        <v>1</v>
      </c>
      <c r="N1021" s="200" t="s">
        <v>38</v>
      </c>
      <c r="O1021" s="72"/>
      <c r="P1021" s="201">
        <f>O1021*H1021</f>
        <v>0</v>
      </c>
      <c r="Q1021" s="201">
        <v>0</v>
      </c>
      <c r="R1021" s="201">
        <f>Q1021*H1021</f>
        <v>0</v>
      </c>
      <c r="S1021" s="201">
        <v>0</v>
      </c>
      <c r="T1021" s="202">
        <f>S1021*H1021</f>
        <v>0</v>
      </c>
      <c r="U1021" s="35"/>
      <c r="V1021" s="35"/>
      <c r="W1021" s="35"/>
      <c r="X1021" s="35"/>
      <c r="Y1021" s="35"/>
      <c r="Z1021" s="35"/>
      <c r="AA1021" s="35"/>
      <c r="AB1021" s="35"/>
      <c r="AC1021" s="35"/>
      <c r="AD1021" s="35"/>
      <c r="AE1021" s="35"/>
      <c r="AR1021" s="203" t="s">
        <v>416</v>
      </c>
      <c r="AT1021" s="203" t="s">
        <v>266</v>
      </c>
      <c r="AU1021" s="203" t="s">
        <v>73</v>
      </c>
      <c r="AY1021" s="18" t="s">
        <v>263</v>
      </c>
      <c r="BE1021" s="204">
        <f>IF(N1021="základní",J1021,0)</f>
        <v>0</v>
      </c>
      <c r="BF1021" s="204">
        <f>IF(N1021="snížená",J1021,0)</f>
        <v>0</v>
      </c>
      <c r="BG1021" s="204">
        <f>IF(N1021="zákl. přenesená",J1021,0)</f>
        <v>0</v>
      </c>
      <c r="BH1021" s="204">
        <f>IF(N1021="sníž. přenesená",J1021,0)</f>
        <v>0</v>
      </c>
      <c r="BI1021" s="204">
        <f>IF(N1021="nulová",J1021,0)</f>
        <v>0</v>
      </c>
      <c r="BJ1021" s="18" t="s">
        <v>71</v>
      </c>
      <c r="BK1021" s="204">
        <f>ROUND(I1021*H1021,2)</f>
        <v>0</v>
      </c>
      <c r="BL1021" s="18" t="s">
        <v>416</v>
      </c>
      <c r="BM1021" s="203" t="s">
        <v>1394</v>
      </c>
    </row>
    <row r="1022" spans="1:65" s="16" customFormat="1">
      <c r="B1022" s="248"/>
      <c r="C1022" s="249"/>
      <c r="D1022" s="207" t="s">
        <v>272</v>
      </c>
      <c r="E1022" s="250" t="s">
        <v>1</v>
      </c>
      <c r="F1022" s="251" t="s">
        <v>1395</v>
      </c>
      <c r="G1022" s="249"/>
      <c r="H1022" s="250" t="s">
        <v>1</v>
      </c>
      <c r="I1022" s="252"/>
      <c r="J1022" s="249"/>
      <c r="K1022" s="249"/>
      <c r="L1022" s="253"/>
      <c r="M1022" s="254"/>
      <c r="N1022" s="255"/>
      <c r="O1022" s="255"/>
      <c r="P1022" s="255"/>
      <c r="Q1022" s="255"/>
      <c r="R1022" s="255"/>
      <c r="S1022" s="255"/>
      <c r="T1022" s="256"/>
      <c r="AT1022" s="257" t="s">
        <v>272</v>
      </c>
      <c r="AU1022" s="257" t="s">
        <v>73</v>
      </c>
      <c r="AV1022" s="16" t="s">
        <v>71</v>
      </c>
      <c r="AW1022" s="16" t="s">
        <v>30</v>
      </c>
      <c r="AX1022" s="16" t="s">
        <v>64</v>
      </c>
      <c r="AY1022" s="257" t="s">
        <v>263</v>
      </c>
    </row>
    <row r="1023" spans="1:65" s="13" customFormat="1">
      <c r="B1023" s="205"/>
      <c r="C1023" s="206"/>
      <c r="D1023" s="207" t="s">
        <v>272</v>
      </c>
      <c r="E1023" s="208" t="s">
        <v>1</v>
      </c>
      <c r="F1023" s="209" t="s">
        <v>1396</v>
      </c>
      <c r="G1023" s="206"/>
      <c r="H1023" s="210">
        <v>67.86</v>
      </c>
      <c r="I1023" s="211"/>
      <c r="J1023" s="206"/>
      <c r="K1023" s="206"/>
      <c r="L1023" s="212"/>
      <c r="M1023" s="213"/>
      <c r="N1023" s="214"/>
      <c r="O1023" s="214"/>
      <c r="P1023" s="214"/>
      <c r="Q1023" s="214"/>
      <c r="R1023" s="214"/>
      <c r="S1023" s="214"/>
      <c r="T1023" s="215"/>
      <c r="AT1023" s="216" t="s">
        <v>272</v>
      </c>
      <c r="AU1023" s="216" t="s">
        <v>73</v>
      </c>
      <c r="AV1023" s="13" t="s">
        <v>73</v>
      </c>
      <c r="AW1023" s="13" t="s">
        <v>30</v>
      </c>
      <c r="AX1023" s="13" t="s">
        <v>64</v>
      </c>
      <c r="AY1023" s="216" t="s">
        <v>263</v>
      </c>
    </row>
    <row r="1024" spans="1:65" s="15" customFormat="1">
      <c r="B1024" s="228"/>
      <c r="C1024" s="229"/>
      <c r="D1024" s="207" t="s">
        <v>272</v>
      </c>
      <c r="E1024" s="230" t="s">
        <v>1</v>
      </c>
      <c r="F1024" s="231" t="s">
        <v>280</v>
      </c>
      <c r="G1024" s="229"/>
      <c r="H1024" s="232">
        <v>67.86</v>
      </c>
      <c r="I1024" s="233"/>
      <c r="J1024" s="229"/>
      <c r="K1024" s="229"/>
      <c r="L1024" s="234"/>
      <c r="M1024" s="235"/>
      <c r="N1024" s="236"/>
      <c r="O1024" s="236"/>
      <c r="P1024" s="236"/>
      <c r="Q1024" s="236"/>
      <c r="R1024" s="236"/>
      <c r="S1024" s="236"/>
      <c r="T1024" s="237"/>
      <c r="AT1024" s="238" t="s">
        <v>272</v>
      </c>
      <c r="AU1024" s="238" t="s">
        <v>73</v>
      </c>
      <c r="AV1024" s="15" t="s">
        <v>270</v>
      </c>
      <c r="AW1024" s="15" t="s">
        <v>30</v>
      </c>
      <c r="AX1024" s="15" t="s">
        <v>71</v>
      </c>
      <c r="AY1024" s="238" t="s">
        <v>263</v>
      </c>
    </row>
    <row r="1025" spans="1:65" s="2" customFormat="1" ht="16.5" customHeight="1">
      <c r="A1025" s="35"/>
      <c r="B1025" s="36"/>
      <c r="C1025" s="261" t="s">
        <v>1397</v>
      </c>
      <c r="D1025" s="261" t="s">
        <v>401</v>
      </c>
      <c r="E1025" s="262" t="s">
        <v>1398</v>
      </c>
      <c r="F1025" s="263" t="s">
        <v>1399</v>
      </c>
      <c r="G1025" s="264" t="s">
        <v>269</v>
      </c>
      <c r="H1025" s="265">
        <v>285.012</v>
      </c>
      <c r="I1025" s="266"/>
      <c r="J1025" s="267">
        <f>ROUND(I1025*H1025,2)</f>
        <v>0</v>
      </c>
      <c r="K1025" s="268"/>
      <c r="L1025" s="269"/>
      <c r="M1025" s="270" t="s">
        <v>1</v>
      </c>
      <c r="N1025" s="271" t="s">
        <v>38</v>
      </c>
      <c r="O1025" s="72"/>
      <c r="P1025" s="201">
        <f>O1025*H1025</f>
        <v>0</v>
      </c>
      <c r="Q1025" s="201">
        <v>0</v>
      </c>
      <c r="R1025" s="201">
        <f>Q1025*H1025</f>
        <v>0</v>
      </c>
      <c r="S1025" s="201">
        <v>0</v>
      </c>
      <c r="T1025" s="202">
        <f>S1025*H1025</f>
        <v>0</v>
      </c>
      <c r="U1025" s="35"/>
      <c r="V1025" s="35"/>
      <c r="W1025" s="35"/>
      <c r="X1025" s="35"/>
      <c r="Y1025" s="35"/>
      <c r="Z1025" s="35"/>
      <c r="AA1025" s="35"/>
      <c r="AB1025" s="35"/>
      <c r="AC1025" s="35"/>
      <c r="AD1025" s="35"/>
      <c r="AE1025" s="35"/>
      <c r="AR1025" s="203" t="s">
        <v>542</v>
      </c>
      <c r="AT1025" s="203" t="s">
        <v>401</v>
      </c>
      <c r="AU1025" s="203" t="s">
        <v>73</v>
      </c>
      <c r="AY1025" s="18" t="s">
        <v>263</v>
      </c>
      <c r="BE1025" s="204">
        <f>IF(N1025="základní",J1025,0)</f>
        <v>0</v>
      </c>
      <c r="BF1025" s="204">
        <f>IF(N1025="snížená",J1025,0)</f>
        <v>0</v>
      </c>
      <c r="BG1025" s="204">
        <f>IF(N1025="zákl. přenesená",J1025,0)</f>
        <v>0</v>
      </c>
      <c r="BH1025" s="204">
        <f>IF(N1025="sníž. přenesená",J1025,0)</f>
        <v>0</v>
      </c>
      <c r="BI1025" s="204">
        <f>IF(N1025="nulová",J1025,0)</f>
        <v>0</v>
      </c>
      <c r="BJ1025" s="18" t="s">
        <v>71</v>
      </c>
      <c r="BK1025" s="204">
        <f>ROUND(I1025*H1025,2)</f>
        <v>0</v>
      </c>
      <c r="BL1025" s="18" t="s">
        <v>416</v>
      </c>
      <c r="BM1025" s="203" t="s">
        <v>1400</v>
      </c>
    </row>
    <row r="1026" spans="1:65" s="16" customFormat="1">
      <c r="B1026" s="248"/>
      <c r="C1026" s="249"/>
      <c r="D1026" s="207" t="s">
        <v>272</v>
      </c>
      <c r="E1026" s="250" t="s">
        <v>1</v>
      </c>
      <c r="F1026" s="251" t="s">
        <v>1401</v>
      </c>
      <c r="G1026" s="249"/>
      <c r="H1026" s="250" t="s">
        <v>1</v>
      </c>
      <c r="I1026" s="252"/>
      <c r="J1026" s="249"/>
      <c r="K1026" s="249"/>
      <c r="L1026" s="253"/>
      <c r="M1026" s="254"/>
      <c r="N1026" s="255"/>
      <c r="O1026" s="255"/>
      <c r="P1026" s="255"/>
      <c r="Q1026" s="255"/>
      <c r="R1026" s="255"/>
      <c r="S1026" s="255"/>
      <c r="T1026" s="256"/>
      <c r="AT1026" s="257" t="s">
        <v>272</v>
      </c>
      <c r="AU1026" s="257" t="s">
        <v>73</v>
      </c>
      <c r="AV1026" s="16" t="s">
        <v>71</v>
      </c>
      <c r="AW1026" s="16" t="s">
        <v>30</v>
      </c>
      <c r="AX1026" s="16" t="s">
        <v>64</v>
      </c>
      <c r="AY1026" s="257" t="s">
        <v>263</v>
      </c>
    </row>
    <row r="1027" spans="1:65" s="13" customFormat="1">
      <c r="B1027" s="205"/>
      <c r="C1027" s="206"/>
      <c r="D1027" s="207" t="s">
        <v>272</v>
      </c>
      <c r="E1027" s="208" t="s">
        <v>1</v>
      </c>
      <c r="F1027" s="209" t="s">
        <v>1402</v>
      </c>
      <c r="G1027" s="206"/>
      <c r="H1027" s="210">
        <v>285.012</v>
      </c>
      <c r="I1027" s="211"/>
      <c r="J1027" s="206"/>
      <c r="K1027" s="206"/>
      <c r="L1027" s="212"/>
      <c r="M1027" s="213"/>
      <c r="N1027" s="214"/>
      <c r="O1027" s="214"/>
      <c r="P1027" s="214"/>
      <c r="Q1027" s="214"/>
      <c r="R1027" s="214"/>
      <c r="S1027" s="214"/>
      <c r="T1027" s="215"/>
      <c r="AT1027" s="216" t="s">
        <v>272</v>
      </c>
      <c r="AU1027" s="216" t="s">
        <v>73</v>
      </c>
      <c r="AV1027" s="13" t="s">
        <v>73</v>
      </c>
      <c r="AW1027" s="13" t="s">
        <v>30</v>
      </c>
      <c r="AX1027" s="13" t="s">
        <v>64</v>
      </c>
      <c r="AY1027" s="216" t="s">
        <v>263</v>
      </c>
    </row>
    <row r="1028" spans="1:65" s="15" customFormat="1">
      <c r="B1028" s="228"/>
      <c r="C1028" s="229"/>
      <c r="D1028" s="207" t="s">
        <v>272</v>
      </c>
      <c r="E1028" s="230" t="s">
        <v>1</v>
      </c>
      <c r="F1028" s="231" t="s">
        <v>280</v>
      </c>
      <c r="G1028" s="229"/>
      <c r="H1028" s="232">
        <v>285.012</v>
      </c>
      <c r="I1028" s="233"/>
      <c r="J1028" s="229"/>
      <c r="K1028" s="229"/>
      <c r="L1028" s="234"/>
      <c r="M1028" s="235"/>
      <c r="N1028" s="236"/>
      <c r="O1028" s="236"/>
      <c r="P1028" s="236"/>
      <c r="Q1028" s="236"/>
      <c r="R1028" s="236"/>
      <c r="S1028" s="236"/>
      <c r="T1028" s="237"/>
      <c r="AT1028" s="238" t="s">
        <v>272</v>
      </c>
      <c r="AU1028" s="238" t="s">
        <v>73</v>
      </c>
      <c r="AV1028" s="15" t="s">
        <v>270</v>
      </c>
      <c r="AW1028" s="15" t="s">
        <v>30</v>
      </c>
      <c r="AX1028" s="15" t="s">
        <v>71</v>
      </c>
      <c r="AY1028" s="238" t="s">
        <v>263</v>
      </c>
    </row>
    <row r="1029" spans="1:65" s="2" customFormat="1" ht="24.2" customHeight="1">
      <c r="A1029" s="35"/>
      <c r="B1029" s="36"/>
      <c r="C1029" s="191" t="s">
        <v>979</v>
      </c>
      <c r="D1029" s="191" t="s">
        <v>266</v>
      </c>
      <c r="E1029" s="192" t="s">
        <v>1403</v>
      </c>
      <c r="F1029" s="193" t="s">
        <v>1404</v>
      </c>
      <c r="G1029" s="194" t="s">
        <v>374</v>
      </c>
      <c r="H1029" s="195">
        <v>10</v>
      </c>
      <c r="I1029" s="196"/>
      <c r="J1029" s="197">
        <f t="shared" ref="J1029:J1035" si="0">ROUND(I1029*H1029,2)</f>
        <v>0</v>
      </c>
      <c r="K1029" s="198"/>
      <c r="L1029" s="40"/>
      <c r="M1029" s="199" t="s">
        <v>1</v>
      </c>
      <c r="N1029" s="200" t="s">
        <v>38</v>
      </c>
      <c r="O1029" s="72"/>
      <c r="P1029" s="201">
        <f t="shared" ref="P1029:P1035" si="1">O1029*H1029</f>
        <v>0</v>
      </c>
      <c r="Q1029" s="201">
        <v>0</v>
      </c>
      <c r="R1029" s="201">
        <f t="shared" ref="R1029:R1035" si="2">Q1029*H1029</f>
        <v>0</v>
      </c>
      <c r="S1029" s="201">
        <v>0</v>
      </c>
      <c r="T1029" s="202">
        <f t="shared" ref="T1029:T1035" si="3">S1029*H1029</f>
        <v>0</v>
      </c>
      <c r="U1029" s="35"/>
      <c r="V1029" s="35"/>
      <c r="W1029" s="35"/>
      <c r="X1029" s="35"/>
      <c r="Y1029" s="35"/>
      <c r="Z1029" s="35"/>
      <c r="AA1029" s="35"/>
      <c r="AB1029" s="35"/>
      <c r="AC1029" s="35"/>
      <c r="AD1029" s="35"/>
      <c r="AE1029" s="35"/>
      <c r="AR1029" s="203" t="s">
        <v>416</v>
      </c>
      <c r="AT1029" s="203" t="s">
        <v>266</v>
      </c>
      <c r="AU1029" s="203" t="s">
        <v>73</v>
      </c>
      <c r="AY1029" s="18" t="s">
        <v>263</v>
      </c>
      <c r="BE1029" s="204">
        <f t="shared" ref="BE1029:BE1035" si="4">IF(N1029="základní",J1029,0)</f>
        <v>0</v>
      </c>
      <c r="BF1029" s="204">
        <f t="shared" ref="BF1029:BF1035" si="5">IF(N1029="snížená",J1029,0)</f>
        <v>0</v>
      </c>
      <c r="BG1029" s="204">
        <f t="shared" ref="BG1029:BG1035" si="6">IF(N1029="zákl. přenesená",J1029,0)</f>
        <v>0</v>
      </c>
      <c r="BH1029" s="204">
        <f t="shared" ref="BH1029:BH1035" si="7">IF(N1029="sníž. přenesená",J1029,0)</f>
        <v>0</v>
      </c>
      <c r="BI1029" s="204">
        <f t="shared" ref="BI1029:BI1035" si="8">IF(N1029="nulová",J1029,0)</f>
        <v>0</v>
      </c>
      <c r="BJ1029" s="18" t="s">
        <v>71</v>
      </c>
      <c r="BK1029" s="204">
        <f t="shared" ref="BK1029:BK1035" si="9">ROUND(I1029*H1029,2)</f>
        <v>0</v>
      </c>
      <c r="BL1029" s="18" t="s">
        <v>416</v>
      </c>
      <c r="BM1029" s="203" t="s">
        <v>1405</v>
      </c>
    </row>
    <row r="1030" spans="1:65" s="2" customFormat="1" ht="24.2" customHeight="1">
      <c r="A1030" s="35"/>
      <c r="B1030" s="36"/>
      <c r="C1030" s="261" t="s">
        <v>1406</v>
      </c>
      <c r="D1030" s="261" t="s">
        <v>401</v>
      </c>
      <c r="E1030" s="262" t="s">
        <v>1407</v>
      </c>
      <c r="F1030" s="263" t="s">
        <v>1408</v>
      </c>
      <c r="G1030" s="264" t="s">
        <v>374</v>
      </c>
      <c r="H1030" s="265">
        <v>10</v>
      </c>
      <c r="I1030" s="266"/>
      <c r="J1030" s="267">
        <f t="shared" si="0"/>
        <v>0</v>
      </c>
      <c r="K1030" s="268"/>
      <c r="L1030" s="269"/>
      <c r="M1030" s="270" t="s">
        <v>1</v>
      </c>
      <c r="N1030" s="271" t="s">
        <v>38</v>
      </c>
      <c r="O1030" s="72"/>
      <c r="P1030" s="201">
        <f t="shared" si="1"/>
        <v>0</v>
      </c>
      <c r="Q1030" s="201">
        <v>0</v>
      </c>
      <c r="R1030" s="201">
        <f t="shared" si="2"/>
        <v>0</v>
      </c>
      <c r="S1030" s="201">
        <v>0</v>
      </c>
      <c r="T1030" s="202">
        <f t="shared" si="3"/>
        <v>0</v>
      </c>
      <c r="U1030" s="35"/>
      <c r="V1030" s="35"/>
      <c r="W1030" s="35"/>
      <c r="X1030" s="35"/>
      <c r="Y1030" s="35"/>
      <c r="Z1030" s="35"/>
      <c r="AA1030" s="35"/>
      <c r="AB1030" s="35"/>
      <c r="AC1030" s="35"/>
      <c r="AD1030" s="35"/>
      <c r="AE1030" s="35"/>
      <c r="AR1030" s="203" t="s">
        <v>542</v>
      </c>
      <c r="AT1030" s="203" t="s">
        <v>401</v>
      </c>
      <c r="AU1030" s="203" t="s">
        <v>73</v>
      </c>
      <c r="AY1030" s="18" t="s">
        <v>263</v>
      </c>
      <c r="BE1030" s="204">
        <f t="shared" si="4"/>
        <v>0</v>
      </c>
      <c r="BF1030" s="204">
        <f t="shared" si="5"/>
        <v>0</v>
      </c>
      <c r="BG1030" s="204">
        <f t="shared" si="6"/>
        <v>0</v>
      </c>
      <c r="BH1030" s="204">
        <f t="shared" si="7"/>
        <v>0</v>
      </c>
      <c r="BI1030" s="204">
        <f t="shared" si="8"/>
        <v>0</v>
      </c>
      <c r="BJ1030" s="18" t="s">
        <v>71</v>
      </c>
      <c r="BK1030" s="204">
        <f t="shared" si="9"/>
        <v>0</v>
      </c>
      <c r="BL1030" s="18" t="s">
        <v>416</v>
      </c>
      <c r="BM1030" s="203" t="s">
        <v>1409</v>
      </c>
    </row>
    <row r="1031" spans="1:65" s="2" customFormat="1" ht="24.2" customHeight="1">
      <c r="A1031" s="35"/>
      <c r="B1031" s="36"/>
      <c r="C1031" s="191" t="s">
        <v>982</v>
      </c>
      <c r="D1031" s="191" t="s">
        <v>266</v>
      </c>
      <c r="E1031" s="192" t="s">
        <v>1410</v>
      </c>
      <c r="F1031" s="193" t="s">
        <v>1411</v>
      </c>
      <c r="G1031" s="194" t="s">
        <v>374</v>
      </c>
      <c r="H1031" s="195">
        <v>2</v>
      </c>
      <c r="I1031" s="196"/>
      <c r="J1031" s="197">
        <f t="shared" si="0"/>
        <v>0</v>
      </c>
      <c r="K1031" s="198"/>
      <c r="L1031" s="40"/>
      <c r="M1031" s="199" t="s">
        <v>1</v>
      </c>
      <c r="N1031" s="200" t="s">
        <v>38</v>
      </c>
      <c r="O1031" s="72"/>
      <c r="P1031" s="201">
        <f t="shared" si="1"/>
        <v>0</v>
      </c>
      <c r="Q1031" s="201">
        <v>0</v>
      </c>
      <c r="R1031" s="201">
        <f t="shared" si="2"/>
        <v>0</v>
      </c>
      <c r="S1031" s="201">
        <v>0</v>
      </c>
      <c r="T1031" s="202">
        <f t="shared" si="3"/>
        <v>0</v>
      </c>
      <c r="U1031" s="35"/>
      <c r="V1031" s="35"/>
      <c r="W1031" s="35"/>
      <c r="X1031" s="35"/>
      <c r="Y1031" s="35"/>
      <c r="Z1031" s="35"/>
      <c r="AA1031" s="35"/>
      <c r="AB1031" s="35"/>
      <c r="AC1031" s="35"/>
      <c r="AD1031" s="35"/>
      <c r="AE1031" s="35"/>
      <c r="AR1031" s="203" t="s">
        <v>416</v>
      </c>
      <c r="AT1031" s="203" t="s">
        <v>266</v>
      </c>
      <c r="AU1031" s="203" t="s">
        <v>73</v>
      </c>
      <c r="AY1031" s="18" t="s">
        <v>263</v>
      </c>
      <c r="BE1031" s="204">
        <f t="shared" si="4"/>
        <v>0</v>
      </c>
      <c r="BF1031" s="204">
        <f t="shared" si="5"/>
        <v>0</v>
      </c>
      <c r="BG1031" s="204">
        <f t="shared" si="6"/>
        <v>0</v>
      </c>
      <c r="BH1031" s="204">
        <f t="shared" si="7"/>
        <v>0</v>
      </c>
      <c r="BI1031" s="204">
        <f t="shared" si="8"/>
        <v>0</v>
      </c>
      <c r="BJ1031" s="18" t="s">
        <v>71</v>
      </c>
      <c r="BK1031" s="204">
        <f t="shared" si="9"/>
        <v>0</v>
      </c>
      <c r="BL1031" s="18" t="s">
        <v>416</v>
      </c>
      <c r="BM1031" s="203" t="s">
        <v>1412</v>
      </c>
    </row>
    <row r="1032" spans="1:65" s="2" customFormat="1" ht="16.5" customHeight="1">
      <c r="A1032" s="35"/>
      <c r="B1032" s="36"/>
      <c r="C1032" s="261" t="s">
        <v>1413</v>
      </c>
      <c r="D1032" s="261" t="s">
        <v>401</v>
      </c>
      <c r="E1032" s="262" t="s">
        <v>1414</v>
      </c>
      <c r="F1032" s="263" t="s">
        <v>1415</v>
      </c>
      <c r="G1032" s="264" t="s">
        <v>374</v>
      </c>
      <c r="H1032" s="265">
        <v>2</v>
      </c>
      <c r="I1032" s="266"/>
      <c r="J1032" s="267">
        <f t="shared" si="0"/>
        <v>0</v>
      </c>
      <c r="K1032" s="268"/>
      <c r="L1032" s="269"/>
      <c r="M1032" s="270" t="s">
        <v>1</v>
      </c>
      <c r="N1032" s="271" t="s">
        <v>38</v>
      </c>
      <c r="O1032" s="72"/>
      <c r="P1032" s="201">
        <f t="shared" si="1"/>
        <v>0</v>
      </c>
      <c r="Q1032" s="201">
        <v>0</v>
      </c>
      <c r="R1032" s="201">
        <f t="shared" si="2"/>
        <v>0</v>
      </c>
      <c r="S1032" s="201">
        <v>0</v>
      </c>
      <c r="T1032" s="202">
        <f t="shared" si="3"/>
        <v>0</v>
      </c>
      <c r="U1032" s="35"/>
      <c r="V1032" s="35"/>
      <c r="W1032" s="35"/>
      <c r="X1032" s="35"/>
      <c r="Y1032" s="35"/>
      <c r="Z1032" s="35"/>
      <c r="AA1032" s="35"/>
      <c r="AB1032" s="35"/>
      <c r="AC1032" s="35"/>
      <c r="AD1032" s="35"/>
      <c r="AE1032" s="35"/>
      <c r="AR1032" s="203" t="s">
        <v>542</v>
      </c>
      <c r="AT1032" s="203" t="s">
        <v>401</v>
      </c>
      <c r="AU1032" s="203" t="s">
        <v>73</v>
      </c>
      <c r="AY1032" s="18" t="s">
        <v>263</v>
      </c>
      <c r="BE1032" s="204">
        <f t="shared" si="4"/>
        <v>0</v>
      </c>
      <c r="BF1032" s="204">
        <f t="shared" si="5"/>
        <v>0</v>
      </c>
      <c r="BG1032" s="204">
        <f t="shared" si="6"/>
        <v>0</v>
      </c>
      <c r="BH1032" s="204">
        <f t="shared" si="7"/>
        <v>0</v>
      </c>
      <c r="BI1032" s="204">
        <f t="shared" si="8"/>
        <v>0</v>
      </c>
      <c r="BJ1032" s="18" t="s">
        <v>71</v>
      </c>
      <c r="BK1032" s="204">
        <f t="shared" si="9"/>
        <v>0</v>
      </c>
      <c r="BL1032" s="18" t="s">
        <v>416</v>
      </c>
      <c r="BM1032" s="203" t="s">
        <v>1416</v>
      </c>
    </row>
    <row r="1033" spans="1:65" s="2" customFormat="1" ht="24.2" customHeight="1">
      <c r="A1033" s="35"/>
      <c r="B1033" s="36"/>
      <c r="C1033" s="191" t="s">
        <v>992</v>
      </c>
      <c r="D1033" s="191" t="s">
        <v>266</v>
      </c>
      <c r="E1033" s="192" t="s">
        <v>1417</v>
      </c>
      <c r="F1033" s="193" t="s">
        <v>1418</v>
      </c>
      <c r="G1033" s="194" t="s">
        <v>374</v>
      </c>
      <c r="H1033" s="195">
        <v>4</v>
      </c>
      <c r="I1033" s="196"/>
      <c r="J1033" s="197">
        <f t="shared" si="0"/>
        <v>0</v>
      </c>
      <c r="K1033" s="198"/>
      <c r="L1033" s="40"/>
      <c r="M1033" s="199" t="s">
        <v>1</v>
      </c>
      <c r="N1033" s="200" t="s">
        <v>38</v>
      </c>
      <c r="O1033" s="72"/>
      <c r="P1033" s="201">
        <f t="shared" si="1"/>
        <v>0</v>
      </c>
      <c r="Q1033" s="201">
        <v>0</v>
      </c>
      <c r="R1033" s="201">
        <f t="shared" si="2"/>
        <v>0</v>
      </c>
      <c r="S1033" s="201">
        <v>0</v>
      </c>
      <c r="T1033" s="202">
        <f t="shared" si="3"/>
        <v>0</v>
      </c>
      <c r="U1033" s="35"/>
      <c r="V1033" s="35"/>
      <c r="W1033" s="35"/>
      <c r="X1033" s="35"/>
      <c r="Y1033" s="35"/>
      <c r="Z1033" s="35"/>
      <c r="AA1033" s="35"/>
      <c r="AB1033" s="35"/>
      <c r="AC1033" s="35"/>
      <c r="AD1033" s="35"/>
      <c r="AE1033" s="35"/>
      <c r="AR1033" s="203" t="s">
        <v>416</v>
      </c>
      <c r="AT1033" s="203" t="s">
        <v>266</v>
      </c>
      <c r="AU1033" s="203" t="s">
        <v>73</v>
      </c>
      <c r="AY1033" s="18" t="s">
        <v>263</v>
      </c>
      <c r="BE1033" s="204">
        <f t="shared" si="4"/>
        <v>0</v>
      </c>
      <c r="BF1033" s="204">
        <f t="shared" si="5"/>
        <v>0</v>
      </c>
      <c r="BG1033" s="204">
        <f t="shared" si="6"/>
        <v>0</v>
      </c>
      <c r="BH1033" s="204">
        <f t="shared" si="7"/>
        <v>0</v>
      </c>
      <c r="BI1033" s="204">
        <f t="shared" si="8"/>
        <v>0</v>
      </c>
      <c r="BJ1033" s="18" t="s">
        <v>71</v>
      </c>
      <c r="BK1033" s="204">
        <f t="shared" si="9"/>
        <v>0</v>
      </c>
      <c r="BL1033" s="18" t="s">
        <v>416</v>
      </c>
      <c r="BM1033" s="203" t="s">
        <v>1419</v>
      </c>
    </row>
    <row r="1034" spans="1:65" s="2" customFormat="1" ht="16.5" customHeight="1">
      <c r="A1034" s="35"/>
      <c r="B1034" s="36"/>
      <c r="C1034" s="261" t="s">
        <v>1420</v>
      </c>
      <c r="D1034" s="261" t="s">
        <v>401</v>
      </c>
      <c r="E1034" s="262" t="s">
        <v>1421</v>
      </c>
      <c r="F1034" s="263" t="s">
        <v>1422</v>
      </c>
      <c r="G1034" s="264" t="s">
        <v>374</v>
      </c>
      <c r="H1034" s="265">
        <v>4</v>
      </c>
      <c r="I1034" s="266"/>
      <c r="J1034" s="267">
        <f t="shared" si="0"/>
        <v>0</v>
      </c>
      <c r="K1034" s="268"/>
      <c r="L1034" s="269"/>
      <c r="M1034" s="270" t="s">
        <v>1</v>
      </c>
      <c r="N1034" s="271" t="s">
        <v>38</v>
      </c>
      <c r="O1034" s="72"/>
      <c r="P1034" s="201">
        <f t="shared" si="1"/>
        <v>0</v>
      </c>
      <c r="Q1034" s="201">
        <v>0</v>
      </c>
      <c r="R1034" s="201">
        <f t="shared" si="2"/>
        <v>0</v>
      </c>
      <c r="S1034" s="201">
        <v>0</v>
      </c>
      <c r="T1034" s="202">
        <f t="shared" si="3"/>
        <v>0</v>
      </c>
      <c r="U1034" s="35"/>
      <c r="V1034" s="35"/>
      <c r="W1034" s="35"/>
      <c r="X1034" s="35"/>
      <c r="Y1034" s="35"/>
      <c r="Z1034" s="35"/>
      <c r="AA1034" s="35"/>
      <c r="AB1034" s="35"/>
      <c r="AC1034" s="35"/>
      <c r="AD1034" s="35"/>
      <c r="AE1034" s="35"/>
      <c r="AR1034" s="203" t="s">
        <v>542</v>
      </c>
      <c r="AT1034" s="203" t="s">
        <v>401</v>
      </c>
      <c r="AU1034" s="203" t="s">
        <v>73</v>
      </c>
      <c r="AY1034" s="18" t="s">
        <v>263</v>
      </c>
      <c r="BE1034" s="204">
        <f t="shared" si="4"/>
        <v>0</v>
      </c>
      <c r="BF1034" s="204">
        <f t="shared" si="5"/>
        <v>0</v>
      </c>
      <c r="BG1034" s="204">
        <f t="shared" si="6"/>
        <v>0</v>
      </c>
      <c r="BH1034" s="204">
        <f t="shared" si="7"/>
        <v>0</v>
      </c>
      <c r="BI1034" s="204">
        <f t="shared" si="8"/>
        <v>0</v>
      </c>
      <c r="BJ1034" s="18" t="s">
        <v>71</v>
      </c>
      <c r="BK1034" s="204">
        <f t="shared" si="9"/>
        <v>0</v>
      </c>
      <c r="BL1034" s="18" t="s">
        <v>416</v>
      </c>
      <c r="BM1034" s="203" t="s">
        <v>1423</v>
      </c>
    </row>
    <row r="1035" spans="1:65" s="2" customFormat="1" ht="24.2" customHeight="1">
      <c r="A1035" s="35"/>
      <c r="B1035" s="36"/>
      <c r="C1035" s="191" t="s">
        <v>996</v>
      </c>
      <c r="D1035" s="191" t="s">
        <v>266</v>
      </c>
      <c r="E1035" s="192" t="s">
        <v>1424</v>
      </c>
      <c r="F1035" s="193" t="s">
        <v>1425</v>
      </c>
      <c r="G1035" s="194" t="s">
        <v>796</v>
      </c>
      <c r="H1035" s="195">
        <v>28.97</v>
      </c>
      <c r="I1035" s="196"/>
      <c r="J1035" s="197">
        <f t="shared" si="0"/>
        <v>0</v>
      </c>
      <c r="K1035" s="198"/>
      <c r="L1035" s="40"/>
      <c r="M1035" s="199" t="s">
        <v>1</v>
      </c>
      <c r="N1035" s="200" t="s">
        <v>38</v>
      </c>
      <c r="O1035" s="72"/>
      <c r="P1035" s="201">
        <f t="shared" si="1"/>
        <v>0</v>
      </c>
      <c r="Q1035" s="201">
        <v>0</v>
      </c>
      <c r="R1035" s="201">
        <f t="shared" si="2"/>
        <v>0</v>
      </c>
      <c r="S1035" s="201">
        <v>0</v>
      </c>
      <c r="T1035" s="202">
        <f t="shared" si="3"/>
        <v>0</v>
      </c>
      <c r="U1035" s="35"/>
      <c r="V1035" s="35"/>
      <c r="W1035" s="35"/>
      <c r="X1035" s="35"/>
      <c r="Y1035" s="35"/>
      <c r="Z1035" s="35"/>
      <c r="AA1035" s="35"/>
      <c r="AB1035" s="35"/>
      <c r="AC1035" s="35"/>
      <c r="AD1035" s="35"/>
      <c r="AE1035" s="35"/>
      <c r="AR1035" s="203" t="s">
        <v>416</v>
      </c>
      <c r="AT1035" s="203" t="s">
        <v>266</v>
      </c>
      <c r="AU1035" s="203" t="s">
        <v>73</v>
      </c>
      <c r="AY1035" s="18" t="s">
        <v>263</v>
      </c>
      <c r="BE1035" s="204">
        <f t="shared" si="4"/>
        <v>0</v>
      </c>
      <c r="BF1035" s="204">
        <f t="shared" si="5"/>
        <v>0</v>
      </c>
      <c r="BG1035" s="204">
        <f t="shared" si="6"/>
        <v>0</v>
      </c>
      <c r="BH1035" s="204">
        <f t="shared" si="7"/>
        <v>0</v>
      </c>
      <c r="BI1035" s="204">
        <f t="shared" si="8"/>
        <v>0</v>
      </c>
      <c r="BJ1035" s="18" t="s">
        <v>71</v>
      </c>
      <c r="BK1035" s="204">
        <f t="shared" si="9"/>
        <v>0</v>
      </c>
      <c r="BL1035" s="18" t="s">
        <v>416</v>
      </c>
      <c r="BM1035" s="203" t="s">
        <v>1426</v>
      </c>
    </row>
    <row r="1036" spans="1:65" s="16" customFormat="1">
      <c r="B1036" s="248"/>
      <c r="C1036" s="249"/>
      <c r="D1036" s="207" t="s">
        <v>272</v>
      </c>
      <c r="E1036" s="250" t="s">
        <v>1</v>
      </c>
      <c r="F1036" s="251" t="s">
        <v>1427</v>
      </c>
      <c r="G1036" s="249"/>
      <c r="H1036" s="250" t="s">
        <v>1</v>
      </c>
      <c r="I1036" s="252"/>
      <c r="J1036" s="249"/>
      <c r="K1036" s="249"/>
      <c r="L1036" s="253"/>
      <c r="M1036" s="254"/>
      <c r="N1036" s="255"/>
      <c r="O1036" s="255"/>
      <c r="P1036" s="255"/>
      <c r="Q1036" s="255"/>
      <c r="R1036" s="255"/>
      <c r="S1036" s="255"/>
      <c r="T1036" s="256"/>
      <c r="AT1036" s="257" t="s">
        <v>272</v>
      </c>
      <c r="AU1036" s="257" t="s">
        <v>73</v>
      </c>
      <c r="AV1036" s="16" t="s">
        <v>71</v>
      </c>
      <c r="AW1036" s="16" t="s">
        <v>30</v>
      </c>
      <c r="AX1036" s="16" t="s">
        <v>64</v>
      </c>
      <c r="AY1036" s="257" t="s">
        <v>263</v>
      </c>
    </row>
    <row r="1037" spans="1:65" s="13" customFormat="1">
      <c r="B1037" s="205"/>
      <c r="C1037" s="206"/>
      <c r="D1037" s="207" t="s">
        <v>272</v>
      </c>
      <c r="E1037" s="208" t="s">
        <v>1</v>
      </c>
      <c r="F1037" s="209" t="s">
        <v>1428</v>
      </c>
      <c r="G1037" s="206"/>
      <c r="H1037" s="210">
        <v>8.17</v>
      </c>
      <c r="I1037" s="211"/>
      <c r="J1037" s="206"/>
      <c r="K1037" s="206"/>
      <c r="L1037" s="212"/>
      <c r="M1037" s="213"/>
      <c r="N1037" s="214"/>
      <c r="O1037" s="214"/>
      <c r="P1037" s="214"/>
      <c r="Q1037" s="214"/>
      <c r="R1037" s="214"/>
      <c r="S1037" s="214"/>
      <c r="T1037" s="215"/>
      <c r="AT1037" s="216" t="s">
        <v>272</v>
      </c>
      <c r="AU1037" s="216" t="s">
        <v>73</v>
      </c>
      <c r="AV1037" s="13" t="s">
        <v>73</v>
      </c>
      <c r="AW1037" s="13" t="s">
        <v>30</v>
      </c>
      <c r="AX1037" s="13" t="s">
        <v>64</v>
      </c>
      <c r="AY1037" s="216" t="s">
        <v>263</v>
      </c>
    </row>
    <row r="1038" spans="1:65" s="13" customFormat="1">
      <c r="B1038" s="205"/>
      <c r="C1038" s="206"/>
      <c r="D1038" s="207" t="s">
        <v>272</v>
      </c>
      <c r="E1038" s="208" t="s">
        <v>1</v>
      </c>
      <c r="F1038" s="209" t="s">
        <v>1429</v>
      </c>
      <c r="G1038" s="206"/>
      <c r="H1038" s="210">
        <v>20.8</v>
      </c>
      <c r="I1038" s="211"/>
      <c r="J1038" s="206"/>
      <c r="K1038" s="206"/>
      <c r="L1038" s="212"/>
      <c r="M1038" s="213"/>
      <c r="N1038" s="214"/>
      <c r="O1038" s="214"/>
      <c r="P1038" s="214"/>
      <c r="Q1038" s="214"/>
      <c r="R1038" s="214"/>
      <c r="S1038" s="214"/>
      <c r="T1038" s="215"/>
      <c r="AT1038" s="216" t="s">
        <v>272</v>
      </c>
      <c r="AU1038" s="216" t="s">
        <v>73</v>
      </c>
      <c r="AV1038" s="13" t="s">
        <v>73</v>
      </c>
      <c r="AW1038" s="13" t="s">
        <v>30</v>
      </c>
      <c r="AX1038" s="13" t="s">
        <v>64</v>
      </c>
      <c r="AY1038" s="216" t="s">
        <v>263</v>
      </c>
    </row>
    <row r="1039" spans="1:65" s="15" customFormat="1">
      <c r="B1039" s="228"/>
      <c r="C1039" s="229"/>
      <c r="D1039" s="207" t="s">
        <v>272</v>
      </c>
      <c r="E1039" s="230" t="s">
        <v>1</v>
      </c>
      <c r="F1039" s="231" t="s">
        <v>280</v>
      </c>
      <c r="G1039" s="229"/>
      <c r="H1039" s="232">
        <v>28.97</v>
      </c>
      <c r="I1039" s="233"/>
      <c r="J1039" s="229"/>
      <c r="K1039" s="229"/>
      <c r="L1039" s="234"/>
      <c r="M1039" s="235"/>
      <c r="N1039" s="236"/>
      <c r="O1039" s="236"/>
      <c r="P1039" s="236"/>
      <c r="Q1039" s="236"/>
      <c r="R1039" s="236"/>
      <c r="S1039" s="236"/>
      <c r="T1039" s="237"/>
      <c r="AT1039" s="238" t="s">
        <v>272</v>
      </c>
      <c r="AU1039" s="238" t="s">
        <v>73</v>
      </c>
      <c r="AV1039" s="15" t="s">
        <v>270</v>
      </c>
      <c r="AW1039" s="15" t="s">
        <v>30</v>
      </c>
      <c r="AX1039" s="15" t="s">
        <v>71</v>
      </c>
      <c r="AY1039" s="238" t="s">
        <v>263</v>
      </c>
    </row>
    <row r="1040" spans="1:65" s="2" customFormat="1" ht="21.75" customHeight="1">
      <c r="A1040" s="35"/>
      <c r="B1040" s="36"/>
      <c r="C1040" s="261" t="s">
        <v>1430</v>
      </c>
      <c r="D1040" s="261" t="s">
        <v>401</v>
      </c>
      <c r="E1040" s="262" t="s">
        <v>1431</v>
      </c>
      <c r="F1040" s="263" t="s">
        <v>1432</v>
      </c>
      <c r="G1040" s="264" t="s">
        <v>796</v>
      </c>
      <c r="H1040" s="265">
        <v>28.97</v>
      </c>
      <c r="I1040" s="266"/>
      <c r="J1040" s="267">
        <f t="shared" ref="J1040:J1045" si="10">ROUND(I1040*H1040,2)</f>
        <v>0</v>
      </c>
      <c r="K1040" s="268"/>
      <c r="L1040" s="269"/>
      <c r="M1040" s="270" t="s">
        <v>1</v>
      </c>
      <c r="N1040" s="271" t="s">
        <v>38</v>
      </c>
      <c r="O1040" s="72"/>
      <c r="P1040" s="201">
        <f t="shared" ref="P1040:P1045" si="11">O1040*H1040</f>
        <v>0</v>
      </c>
      <c r="Q1040" s="201">
        <v>0</v>
      </c>
      <c r="R1040" s="201">
        <f t="shared" ref="R1040:R1045" si="12">Q1040*H1040</f>
        <v>0</v>
      </c>
      <c r="S1040" s="201">
        <v>0</v>
      </c>
      <c r="T1040" s="202">
        <f t="shared" ref="T1040:T1045" si="13">S1040*H1040</f>
        <v>0</v>
      </c>
      <c r="U1040" s="35"/>
      <c r="V1040" s="35"/>
      <c r="W1040" s="35"/>
      <c r="X1040" s="35"/>
      <c r="Y1040" s="35"/>
      <c r="Z1040" s="35"/>
      <c r="AA1040" s="35"/>
      <c r="AB1040" s="35"/>
      <c r="AC1040" s="35"/>
      <c r="AD1040" s="35"/>
      <c r="AE1040" s="35"/>
      <c r="AR1040" s="203" t="s">
        <v>542</v>
      </c>
      <c r="AT1040" s="203" t="s">
        <v>401</v>
      </c>
      <c r="AU1040" s="203" t="s">
        <v>73</v>
      </c>
      <c r="AY1040" s="18" t="s">
        <v>263</v>
      </c>
      <c r="BE1040" s="204">
        <f t="shared" ref="BE1040:BE1045" si="14">IF(N1040="základní",J1040,0)</f>
        <v>0</v>
      </c>
      <c r="BF1040" s="204">
        <f t="shared" ref="BF1040:BF1045" si="15">IF(N1040="snížená",J1040,0)</f>
        <v>0</v>
      </c>
      <c r="BG1040" s="204">
        <f t="shared" ref="BG1040:BG1045" si="16">IF(N1040="zákl. přenesená",J1040,0)</f>
        <v>0</v>
      </c>
      <c r="BH1040" s="204">
        <f t="shared" ref="BH1040:BH1045" si="17">IF(N1040="sníž. přenesená",J1040,0)</f>
        <v>0</v>
      </c>
      <c r="BI1040" s="204">
        <f t="shared" ref="BI1040:BI1045" si="18">IF(N1040="nulová",J1040,0)</f>
        <v>0</v>
      </c>
      <c r="BJ1040" s="18" t="s">
        <v>71</v>
      </c>
      <c r="BK1040" s="204">
        <f t="shared" ref="BK1040:BK1045" si="19">ROUND(I1040*H1040,2)</f>
        <v>0</v>
      </c>
      <c r="BL1040" s="18" t="s">
        <v>416</v>
      </c>
      <c r="BM1040" s="203" t="s">
        <v>1433</v>
      </c>
    </row>
    <row r="1041" spans="1:65" s="2" customFormat="1" ht="24.2" customHeight="1">
      <c r="A1041" s="35"/>
      <c r="B1041" s="36"/>
      <c r="C1041" s="191" t="s">
        <v>998</v>
      </c>
      <c r="D1041" s="191" t="s">
        <v>266</v>
      </c>
      <c r="E1041" s="192" t="s">
        <v>1434</v>
      </c>
      <c r="F1041" s="193" t="s">
        <v>1435</v>
      </c>
      <c r="G1041" s="194" t="s">
        <v>374</v>
      </c>
      <c r="H1041" s="195">
        <v>33</v>
      </c>
      <c r="I1041" s="196"/>
      <c r="J1041" s="197">
        <f t="shared" si="10"/>
        <v>0</v>
      </c>
      <c r="K1041" s="198"/>
      <c r="L1041" s="40"/>
      <c r="M1041" s="199" t="s">
        <v>1</v>
      </c>
      <c r="N1041" s="200" t="s">
        <v>38</v>
      </c>
      <c r="O1041" s="72"/>
      <c r="P1041" s="201">
        <f t="shared" si="11"/>
        <v>0</v>
      </c>
      <c r="Q1041" s="201">
        <v>0</v>
      </c>
      <c r="R1041" s="201">
        <f t="shared" si="12"/>
        <v>0</v>
      </c>
      <c r="S1041" s="201">
        <v>0</v>
      </c>
      <c r="T1041" s="202">
        <f t="shared" si="13"/>
        <v>0</v>
      </c>
      <c r="U1041" s="35"/>
      <c r="V1041" s="35"/>
      <c r="W1041" s="35"/>
      <c r="X1041" s="35"/>
      <c r="Y1041" s="35"/>
      <c r="Z1041" s="35"/>
      <c r="AA1041" s="35"/>
      <c r="AB1041" s="35"/>
      <c r="AC1041" s="35"/>
      <c r="AD1041" s="35"/>
      <c r="AE1041" s="35"/>
      <c r="AR1041" s="203" t="s">
        <v>416</v>
      </c>
      <c r="AT1041" s="203" t="s">
        <v>266</v>
      </c>
      <c r="AU1041" s="203" t="s">
        <v>73</v>
      </c>
      <c r="AY1041" s="18" t="s">
        <v>263</v>
      </c>
      <c r="BE1041" s="204">
        <f t="shared" si="14"/>
        <v>0</v>
      </c>
      <c r="BF1041" s="204">
        <f t="shared" si="15"/>
        <v>0</v>
      </c>
      <c r="BG1041" s="204">
        <f t="shared" si="16"/>
        <v>0</v>
      </c>
      <c r="BH1041" s="204">
        <f t="shared" si="17"/>
        <v>0</v>
      </c>
      <c r="BI1041" s="204">
        <f t="shared" si="18"/>
        <v>0</v>
      </c>
      <c r="BJ1041" s="18" t="s">
        <v>71</v>
      </c>
      <c r="BK1041" s="204">
        <f t="shared" si="19"/>
        <v>0</v>
      </c>
      <c r="BL1041" s="18" t="s">
        <v>416</v>
      </c>
      <c r="BM1041" s="203" t="s">
        <v>1436</v>
      </c>
    </row>
    <row r="1042" spans="1:65" s="2" customFormat="1" ht="24.2" customHeight="1">
      <c r="A1042" s="35"/>
      <c r="B1042" s="36"/>
      <c r="C1042" s="261" t="s">
        <v>1437</v>
      </c>
      <c r="D1042" s="261" t="s">
        <v>401</v>
      </c>
      <c r="E1042" s="262" t="s">
        <v>1438</v>
      </c>
      <c r="F1042" s="263" t="s">
        <v>1439</v>
      </c>
      <c r="G1042" s="264" t="s">
        <v>374</v>
      </c>
      <c r="H1042" s="265">
        <v>33</v>
      </c>
      <c r="I1042" s="266"/>
      <c r="J1042" s="267">
        <f t="shared" si="10"/>
        <v>0</v>
      </c>
      <c r="K1042" s="268"/>
      <c r="L1042" s="269"/>
      <c r="M1042" s="270" t="s">
        <v>1</v>
      </c>
      <c r="N1042" s="271" t="s">
        <v>38</v>
      </c>
      <c r="O1042" s="72"/>
      <c r="P1042" s="201">
        <f t="shared" si="11"/>
        <v>0</v>
      </c>
      <c r="Q1042" s="201">
        <v>0</v>
      </c>
      <c r="R1042" s="201">
        <f t="shared" si="12"/>
        <v>0</v>
      </c>
      <c r="S1042" s="201">
        <v>0</v>
      </c>
      <c r="T1042" s="202">
        <f t="shared" si="13"/>
        <v>0</v>
      </c>
      <c r="U1042" s="35"/>
      <c r="V1042" s="35"/>
      <c r="W1042" s="35"/>
      <c r="X1042" s="35"/>
      <c r="Y1042" s="35"/>
      <c r="Z1042" s="35"/>
      <c r="AA1042" s="35"/>
      <c r="AB1042" s="35"/>
      <c r="AC1042" s="35"/>
      <c r="AD1042" s="35"/>
      <c r="AE1042" s="35"/>
      <c r="AR1042" s="203" t="s">
        <v>542</v>
      </c>
      <c r="AT1042" s="203" t="s">
        <v>401</v>
      </c>
      <c r="AU1042" s="203" t="s">
        <v>73</v>
      </c>
      <c r="AY1042" s="18" t="s">
        <v>263</v>
      </c>
      <c r="BE1042" s="204">
        <f t="shared" si="14"/>
        <v>0</v>
      </c>
      <c r="BF1042" s="204">
        <f t="shared" si="15"/>
        <v>0</v>
      </c>
      <c r="BG1042" s="204">
        <f t="shared" si="16"/>
        <v>0</v>
      </c>
      <c r="BH1042" s="204">
        <f t="shared" si="17"/>
        <v>0</v>
      </c>
      <c r="BI1042" s="204">
        <f t="shared" si="18"/>
        <v>0</v>
      </c>
      <c r="BJ1042" s="18" t="s">
        <v>71</v>
      </c>
      <c r="BK1042" s="204">
        <f t="shared" si="19"/>
        <v>0</v>
      </c>
      <c r="BL1042" s="18" t="s">
        <v>416</v>
      </c>
      <c r="BM1042" s="203" t="s">
        <v>1440</v>
      </c>
    </row>
    <row r="1043" spans="1:65" s="2" customFormat="1" ht="24.2" customHeight="1">
      <c r="A1043" s="35"/>
      <c r="B1043" s="36"/>
      <c r="C1043" s="191" t="s">
        <v>1003</v>
      </c>
      <c r="D1043" s="191" t="s">
        <v>266</v>
      </c>
      <c r="E1043" s="192" t="s">
        <v>1441</v>
      </c>
      <c r="F1043" s="193" t="s">
        <v>1442</v>
      </c>
      <c r="G1043" s="194" t="s">
        <v>292</v>
      </c>
      <c r="H1043" s="195">
        <v>1</v>
      </c>
      <c r="I1043" s="196"/>
      <c r="J1043" s="197">
        <f t="shared" si="10"/>
        <v>0</v>
      </c>
      <c r="K1043" s="198"/>
      <c r="L1043" s="40"/>
      <c r="M1043" s="199" t="s">
        <v>1</v>
      </c>
      <c r="N1043" s="200" t="s">
        <v>38</v>
      </c>
      <c r="O1043" s="72"/>
      <c r="P1043" s="201">
        <f t="shared" si="11"/>
        <v>0</v>
      </c>
      <c r="Q1043" s="201">
        <v>0</v>
      </c>
      <c r="R1043" s="201">
        <f t="shared" si="12"/>
        <v>0</v>
      </c>
      <c r="S1043" s="201">
        <v>0</v>
      </c>
      <c r="T1043" s="202">
        <f t="shared" si="13"/>
        <v>0</v>
      </c>
      <c r="U1043" s="35"/>
      <c r="V1043" s="35"/>
      <c r="W1043" s="35"/>
      <c r="X1043" s="35"/>
      <c r="Y1043" s="35"/>
      <c r="Z1043" s="35"/>
      <c r="AA1043" s="35"/>
      <c r="AB1043" s="35"/>
      <c r="AC1043" s="35"/>
      <c r="AD1043" s="35"/>
      <c r="AE1043" s="35"/>
      <c r="AR1043" s="203" t="s">
        <v>416</v>
      </c>
      <c r="AT1043" s="203" t="s">
        <v>266</v>
      </c>
      <c r="AU1043" s="203" t="s">
        <v>73</v>
      </c>
      <c r="AY1043" s="18" t="s">
        <v>263</v>
      </c>
      <c r="BE1043" s="204">
        <f t="shared" si="14"/>
        <v>0</v>
      </c>
      <c r="BF1043" s="204">
        <f t="shared" si="15"/>
        <v>0</v>
      </c>
      <c r="BG1043" s="204">
        <f t="shared" si="16"/>
        <v>0</v>
      </c>
      <c r="BH1043" s="204">
        <f t="shared" si="17"/>
        <v>0</v>
      </c>
      <c r="BI1043" s="204">
        <f t="shared" si="18"/>
        <v>0</v>
      </c>
      <c r="BJ1043" s="18" t="s">
        <v>71</v>
      </c>
      <c r="BK1043" s="204">
        <f t="shared" si="19"/>
        <v>0</v>
      </c>
      <c r="BL1043" s="18" t="s">
        <v>416</v>
      </c>
      <c r="BM1043" s="203" t="s">
        <v>1443</v>
      </c>
    </row>
    <row r="1044" spans="1:65" s="2" customFormat="1" ht="44.25" customHeight="1">
      <c r="A1044" s="35"/>
      <c r="B1044" s="36"/>
      <c r="C1044" s="261" t="s">
        <v>1444</v>
      </c>
      <c r="D1044" s="261" t="s">
        <v>401</v>
      </c>
      <c r="E1044" s="262" t="s">
        <v>1445</v>
      </c>
      <c r="F1044" s="263" t="s">
        <v>1446</v>
      </c>
      <c r="G1044" s="264" t="s">
        <v>292</v>
      </c>
      <c r="H1044" s="265">
        <v>1</v>
      </c>
      <c r="I1044" s="266"/>
      <c r="J1044" s="267">
        <f t="shared" si="10"/>
        <v>0</v>
      </c>
      <c r="K1044" s="268"/>
      <c r="L1044" s="269"/>
      <c r="M1044" s="270" t="s">
        <v>1</v>
      </c>
      <c r="N1044" s="271" t="s">
        <v>38</v>
      </c>
      <c r="O1044" s="72"/>
      <c r="P1044" s="201">
        <f t="shared" si="11"/>
        <v>0</v>
      </c>
      <c r="Q1044" s="201">
        <v>0</v>
      </c>
      <c r="R1044" s="201">
        <f t="shared" si="12"/>
        <v>0</v>
      </c>
      <c r="S1044" s="201">
        <v>0</v>
      </c>
      <c r="T1044" s="202">
        <f t="shared" si="13"/>
        <v>0</v>
      </c>
      <c r="U1044" s="35"/>
      <c r="V1044" s="35"/>
      <c r="W1044" s="35"/>
      <c r="X1044" s="35"/>
      <c r="Y1044" s="35"/>
      <c r="Z1044" s="35"/>
      <c r="AA1044" s="35"/>
      <c r="AB1044" s="35"/>
      <c r="AC1044" s="35"/>
      <c r="AD1044" s="35"/>
      <c r="AE1044" s="35"/>
      <c r="AR1044" s="203" t="s">
        <v>542</v>
      </c>
      <c r="AT1044" s="203" t="s">
        <v>401</v>
      </c>
      <c r="AU1044" s="203" t="s">
        <v>73</v>
      </c>
      <c r="AY1044" s="18" t="s">
        <v>263</v>
      </c>
      <c r="BE1044" s="204">
        <f t="shared" si="14"/>
        <v>0</v>
      </c>
      <c r="BF1044" s="204">
        <f t="shared" si="15"/>
        <v>0</v>
      </c>
      <c r="BG1044" s="204">
        <f t="shared" si="16"/>
        <v>0</v>
      </c>
      <c r="BH1044" s="204">
        <f t="shared" si="17"/>
        <v>0</v>
      </c>
      <c r="BI1044" s="204">
        <f t="shared" si="18"/>
        <v>0</v>
      </c>
      <c r="BJ1044" s="18" t="s">
        <v>71</v>
      </c>
      <c r="BK1044" s="204">
        <f t="shared" si="19"/>
        <v>0</v>
      </c>
      <c r="BL1044" s="18" t="s">
        <v>416</v>
      </c>
      <c r="BM1044" s="203" t="s">
        <v>1447</v>
      </c>
    </row>
    <row r="1045" spans="1:65" s="2" customFormat="1" ht="24.2" customHeight="1">
      <c r="A1045" s="35"/>
      <c r="B1045" s="36"/>
      <c r="C1045" s="191" t="s">
        <v>1009</v>
      </c>
      <c r="D1045" s="191" t="s">
        <v>266</v>
      </c>
      <c r="E1045" s="192" t="s">
        <v>1448</v>
      </c>
      <c r="F1045" s="193" t="s">
        <v>1449</v>
      </c>
      <c r="G1045" s="194" t="s">
        <v>307</v>
      </c>
      <c r="H1045" s="195">
        <v>1.1839999999999999</v>
      </c>
      <c r="I1045" s="196"/>
      <c r="J1045" s="197">
        <f t="shared" si="10"/>
        <v>0</v>
      </c>
      <c r="K1045" s="198"/>
      <c r="L1045" s="40"/>
      <c r="M1045" s="199" t="s">
        <v>1</v>
      </c>
      <c r="N1045" s="200" t="s">
        <v>38</v>
      </c>
      <c r="O1045" s="72"/>
      <c r="P1045" s="201">
        <f t="shared" si="11"/>
        <v>0</v>
      </c>
      <c r="Q1045" s="201">
        <v>0</v>
      </c>
      <c r="R1045" s="201">
        <f t="shared" si="12"/>
        <v>0</v>
      </c>
      <c r="S1045" s="201">
        <v>0</v>
      </c>
      <c r="T1045" s="202">
        <f t="shared" si="13"/>
        <v>0</v>
      </c>
      <c r="U1045" s="35"/>
      <c r="V1045" s="35"/>
      <c r="W1045" s="35"/>
      <c r="X1045" s="35"/>
      <c r="Y1045" s="35"/>
      <c r="Z1045" s="35"/>
      <c r="AA1045" s="35"/>
      <c r="AB1045" s="35"/>
      <c r="AC1045" s="35"/>
      <c r="AD1045" s="35"/>
      <c r="AE1045" s="35"/>
      <c r="AR1045" s="203" t="s">
        <v>416</v>
      </c>
      <c r="AT1045" s="203" t="s">
        <v>266</v>
      </c>
      <c r="AU1045" s="203" t="s">
        <v>73</v>
      </c>
      <c r="AY1045" s="18" t="s">
        <v>263</v>
      </c>
      <c r="BE1045" s="204">
        <f t="shared" si="14"/>
        <v>0</v>
      </c>
      <c r="BF1045" s="204">
        <f t="shared" si="15"/>
        <v>0</v>
      </c>
      <c r="BG1045" s="204">
        <f t="shared" si="16"/>
        <v>0</v>
      </c>
      <c r="BH1045" s="204">
        <f t="shared" si="17"/>
        <v>0</v>
      </c>
      <c r="BI1045" s="204">
        <f t="shared" si="18"/>
        <v>0</v>
      </c>
      <c r="BJ1045" s="18" t="s">
        <v>71</v>
      </c>
      <c r="BK1045" s="204">
        <f t="shared" si="19"/>
        <v>0</v>
      </c>
      <c r="BL1045" s="18" t="s">
        <v>416</v>
      </c>
      <c r="BM1045" s="203" t="s">
        <v>1450</v>
      </c>
    </row>
    <row r="1046" spans="1:65" s="12" customFormat="1" ht="22.9" customHeight="1">
      <c r="B1046" s="175"/>
      <c r="C1046" s="176"/>
      <c r="D1046" s="177" t="s">
        <v>63</v>
      </c>
      <c r="E1046" s="189" t="s">
        <v>1451</v>
      </c>
      <c r="F1046" s="189" t="s">
        <v>1452</v>
      </c>
      <c r="G1046" s="176"/>
      <c r="H1046" s="176"/>
      <c r="I1046" s="179"/>
      <c r="J1046" s="190">
        <f>BK1046</f>
        <v>0</v>
      </c>
      <c r="K1046" s="176"/>
      <c r="L1046" s="181"/>
      <c r="M1046" s="182"/>
      <c r="N1046" s="183"/>
      <c r="O1046" s="183"/>
      <c r="P1046" s="184">
        <f>SUM(P1047:P1082)</f>
        <v>0</v>
      </c>
      <c r="Q1046" s="183"/>
      <c r="R1046" s="184">
        <f>SUM(R1047:R1082)</f>
        <v>0</v>
      </c>
      <c r="S1046" s="183"/>
      <c r="T1046" s="185">
        <f>SUM(T1047:T1082)</f>
        <v>0</v>
      </c>
      <c r="AR1046" s="186" t="s">
        <v>73</v>
      </c>
      <c r="AT1046" s="187" t="s">
        <v>63</v>
      </c>
      <c r="AU1046" s="187" t="s">
        <v>71</v>
      </c>
      <c r="AY1046" s="186" t="s">
        <v>263</v>
      </c>
      <c r="BK1046" s="188">
        <f>SUM(BK1047:BK1082)</f>
        <v>0</v>
      </c>
    </row>
    <row r="1047" spans="1:65" s="2" customFormat="1" ht="24.2" customHeight="1">
      <c r="A1047" s="35"/>
      <c r="B1047" s="36"/>
      <c r="C1047" s="191" t="s">
        <v>1453</v>
      </c>
      <c r="D1047" s="191" t="s">
        <v>266</v>
      </c>
      <c r="E1047" s="192" t="s">
        <v>1454</v>
      </c>
      <c r="F1047" s="193" t="s">
        <v>1455</v>
      </c>
      <c r="G1047" s="194" t="s">
        <v>269</v>
      </c>
      <c r="H1047" s="195">
        <v>382.38799999999998</v>
      </c>
      <c r="I1047" s="196"/>
      <c r="J1047" s="197">
        <f>ROUND(I1047*H1047,2)</f>
        <v>0</v>
      </c>
      <c r="K1047" s="198"/>
      <c r="L1047" s="40"/>
      <c r="M1047" s="199" t="s">
        <v>1</v>
      </c>
      <c r="N1047" s="200" t="s">
        <v>38</v>
      </c>
      <c r="O1047" s="72"/>
      <c r="P1047" s="201">
        <f>O1047*H1047</f>
        <v>0</v>
      </c>
      <c r="Q1047" s="201">
        <v>0</v>
      </c>
      <c r="R1047" s="201">
        <f>Q1047*H1047</f>
        <v>0</v>
      </c>
      <c r="S1047" s="201">
        <v>0</v>
      </c>
      <c r="T1047" s="202">
        <f>S1047*H1047</f>
        <v>0</v>
      </c>
      <c r="U1047" s="35"/>
      <c r="V1047" s="35"/>
      <c r="W1047" s="35"/>
      <c r="X1047" s="35"/>
      <c r="Y1047" s="35"/>
      <c r="Z1047" s="35"/>
      <c r="AA1047" s="35"/>
      <c r="AB1047" s="35"/>
      <c r="AC1047" s="35"/>
      <c r="AD1047" s="35"/>
      <c r="AE1047" s="35"/>
      <c r="AR1047" s="203" t="s">
        <v>416</v>
      </c>
      <c r="AT1047" s="203" t="s">
        <v>266</v>
      </c>
      <c r="AU1047" s="203" t="s">
        <v>73</v>
      </c>
      <c r="AY1047" s="18" t="s">
        <v>263</v>
      </c>
      <c r="BE1047" s="204">
        <f>IF(N1047="základní",J1047,0)</f>
        <v>0</v>
      </c>
      <c r="BF1047" s="204">
        <f>IF(N1047="snížená",J1047,0)</f>
        <v>0</v>
      </c>
      <c r="BG1047" s="204">
        <f>IF(N1047="zákl. přenesená",J1047,0)</f>
        <v>0</v>
      </c>
      <c r="BH1047" s="204">
        <f>IF(N1047="sníž. přenesená",J1047,0)</f>
        <v>0</v>
      </c>
      <c r="BI1047" s="204">
        <f>IF(N1047="nulová",J1047,0)</f>
        <v>0</v>
      </c>
      <c r="BJ1047" s="18" t="s">
        <v>71</v>
      </c>
      <c r="BK1047" s="204">
        <f>ROUND(I1047*H1047,2)</f>
        <v>0</v>
      </c>
      <c r="BL1047" s="18" t="s">
        <v>416</v>
      </c>
      <c r="BM1047" s="203" t="s">
        <v>1456</v>
      </c>
    </row>
    <row r="1048" spans="1:65" s="16" customFormat="1">
      <c r="B1048" s="248"/>
      <c r="C1048" s="249"/>
      <c r="D1048" s="207" t="s">
        <v>272</v>
      </c>
      <c r="E1048" s="250" t="s">
        <v>1</v>
      </c>
      <c r="F1048" s="251" t="s">
        <v>1050</v>
      </c>
      <c r="G1048" s="249"/>
      <c r="H1048" s="250" t="s">
        <v>1</v>
      </c>
      <c r="I1048" s="252"/>
      <c r="J1048" s="249"/>
      <c r="K1048" s="249"/>
      <c r="L1048" s="253"/>
      <c r="M1048" s="254"/>
      <c r="N1048" s="255"/>
      <c r="O1048" s="255"/>
      <c r="P1048" s="255"/>
      <c r="Q1048" s="255"/>
      <c r="R1048" s="255"/>
      <c r="S1048" s="255"/>
      <c r="T1048" s="256"/>
      <c r="AT1048" s="257" t="s">
        <v>272</v>
      </c>
      <c r="AU1048" s="257" t="s">
        <v>73</v>
      </c>
      <c r="AV1048" s="16" t="s">
        <v>71</v>
      </c>
      <c r="AW1048" s="16" t="s">
        <v>30</v>
      </c>
      <c r="AX1048" s="16" t="s">
        <v>64</v>
      </c>
      <c r="AY1048" s="257" t="s">
        <v>263</v>
      </c>
    </row>
    <row r="1049" spans="1:65" s="13" customFormat="1">
      <c r="B1049" s="205"/>
      <c r="C1049" s="206"/>
      <c r="D1049" s="207" t="s">
        <v>272</v>
      </c>
      <c r="E1049" s="208" t="s">
        <v>1</v>
      </c>
      <c r="F1049" s="209" t="s">
        <v>713</v>
      </c>
      <c r="G1049" s="206"/>
      <c r="H1049" s="210">
        <v>159.96</v>
      </c>
      <c r="I1049" s="211"/>
      <c r="J1049" s="206"/>
      <c r="K1049" s="206"/>
      <c r="L1049" s="212"/>
      <c r="M1049" s="213"/>
      <c r="N1049" s="214"/>
      <c r="O1049" s="214"/>
      <c r="P1049" s="214"/>
      <c r="Q1049" s="214"/>
      <c r="R1049" s="214"/>
      <c r="S1049" s="214"/>
      <c r="T1049" s="215"/>
      <c r="AT1049" s="216" t="s">
        <v>272</v>
      </c>
      <c r="AU1049" s="216" t="s">
        <v>73</v>
      </c>
      <c r="AV1049" s="13" t="s">
        <v>73</v>
      </c>
      <c r="AW1049" s="13" t="s">
        <v>30</v>
      </c>
      <c r="AX1049" s="13" t="s">
        <v>64</v>
      </c>
      <c r="AY1049" s="216" t="s">
        <v>263</v>
      </c>
    </row>
    <row r="1050" spans="1:65" s="14" customFormat="1">
      <c r="B1050" s="217"/>
      <c r="C1050" s="218"/>
      <c r="D1050" s="207" t="s">
        <v>272</v>
      </c>
      <c r="E1050" s="219" t="s">
        <v>1</v>
      </c>
      <c r="F1050" s="220" t="s">
        <v>275</v>
      </c>
      <c r="G1050" s="218"/>
      <c r="H1050" s="221">
        <v>159.96</v>
      </c>
      <c r="I1050" s="222"/>
      <c r="J1050" s="218"/>
      <c r="K1050" s="218"/>
      <c r="L1050" s="223"/>
      <c r="M1050" s="224"/>
      <c r="N1050" s="225"/>
      <c r="O1050" s="225"/>
      <c r="P1050" s="225"/>
      <c r="Q1050" s="225"/>
      <c r="R1050" s="225"/>
      <c r="S1050" s="225"/>
      <c r="T1050" s="226"/>
      <c r="AT1050" s="227" t="s">
        <v>272</v>
      </c>
      <c r="AU1050" s="227" t="s">
        <v>73</v>
      </c>
      <c r="AV1050" s="14" t="s">
        <v>276</v>
      </c>
      <c r="AW1050" s="14" t="s">
        <v>30</v>
      </c>
      <c r="AX1050" s="14" t="s">
        <v>64</v>
      </c>
      <c r="AY1050" s="227" t="s">
        <v>263</v>
      </c>
    </row>
    <row r="1051" spans="1:65" s="16" customFormat="1">
      <c r="B1051" s="248"/>
      <c r="C1051" s="249"/>
      <c r="D1051" s="207" t="s">
        <v>272</v>
      </c>
      <c r="E1051" s="250" t="s">
        <v>1</v>
      </c>
      <c r="F1051" s="251" t="s">
        <v>710</v>
      </c>
      <c r="G1051" s="249"/>
      <c r="H1051" s="250" t="s">
        <v>1</v>
      </c>
      <c r="I1051" s="252"/>
      <c r="J1051" s="249"/>
      <c r="K1051" s="249"/>
      <c r="L1051" s="253"/>
      <c r="M1051" s="254"/>
      <c r="N1051" s="255"/>
      <c r="O1051" s="255"/>
      <c r="P1051" s="255"/>
      <c r="Q1051" s="255"/>
      <c r="R1051" s="255"/>
      <c r="S1051" s="255"/>
      <c r="T1051" s="256"/>
      <c r="AT1051" s="257" t="s">
        <v>272</v>
      </c>
      <c r="AU1051" s="257" t="s">
        <v>73</v>
      </c>
      <c r="AV1051" s="16" t="s">
        <v>71</v>
      </c>
      <c r="AW1051" s="16" t="s">
        <v>30</v>
      </c>
      <c r="AX1051" s="16" t="s">
        <v>64</v>
      </c>
      <c r="AY1051" s="257" t="s">
        <v>263</v>
      </c>
    </row>
    <row r="1052" spans="1:65" s="13" customFormat="1">
      <c r="B1052" s="205"/>
      <c r="C1052" s="206"/>
      <c r="D1052" s="207" t="s">
        <v>272</v>
      </c>
      <c r="E1052" s="208" t="s">
        <v>1</v>
      </c>
      <c r="F1052" s="209" t="s">
        <v>711</v>
      </c>
      <c r="G1052" s="206"/>
      <c r="H1052" s="210">
        <v>42.185000000000002</v>
      </c>
      <c r="I1052" s="211"/>
      <c r="J1052" s="206"/>
      <c r="K1052" s="206"/>
      <c r="L1052" s="212"/>
      <c r="M1052" s="213"/>
      <c r="N1052" s="214"/>
      <c r="O1052" s="214"/>
      <c r="P1052" s="214"/>
      <c r="Q1052" s="214"/>
      <c r="R1052" s="214"/>
      <c r="S1052" s="214"/>
      <c r="T1052" s="215"/>
      <c r="AT1052" s="216" t="s">
        <v>272</v>
      </c>
      <c r="AU1052" s="216" t="s">
        <v>73</v>
      </c>
      <c r="AV1052" s="13" t="s">
        <v>73</v>
      </c>
      <c r="AW1052" s="13" t="s">
        <v>30</v>
      </c>
      <c r="AX1052" s="13" t="s">
        <v>64</v>
      </c>
      <c r="AY1052" s="216" t="s">
        <v>263</v>
      </c>
    </row>
    <row r="1053" spans="1:65" s="14" customFormat="1">
      <c r="B1053" s="217"/>
      <c r="C1053" s="218"/>
      <c r="D1053" s="207" t="s">
        <v>272</v>
      </c>
      <c r="E1053" s="219" t="s">
        <v>1</v>
      </c>
      <c r="F1053" s="220" t="s">
        <v>275</v>
      </c>
      <c r="G1053" s="218"/>
      <c r="H1053" s="221">
        <v>42.185000000000002</v>
      </c>
      <c r="I1053" s="222"/>
      <c r="J1053" s="218"/>
      <c r="K1053" s="218"/>
      <c r="L1053" s="223"/>
      <c r="M1053" s="224"/>
      <c r="N1053" s="225"/>
      <c r="O1053" s="225"/>
      <c r="P1053" s="225"/>
      <c r="Q1053" s="225"/>
      <c r="R1053" s="225"/>
      <c r="S1053" s="225"/>
      <c r="T1053" s="226"/>
      <c r="AT1053" s="227" t="s">
        <v>272</v>
      </c>
      <c r="AU1053" s="227" t="s">
        <v>73</v>
      </c>
      <c r="AV1053" s="14" t="s">
        <v>276</v>
      </c>
      <c r="AW1053" s="14" t="s">
        <v>30</v>
      </c>
      <c r="AX1053" s="14" t="s">
        <v>64</v>
      </c>
      <c r="AY1053" s="227" t="s">
        <v>263</v>
      </c>
    </row>
    <row r="1054" spans="1:65" s="16" customFormat="1">
      <c r="B1054" s="248"/>
      <c r="C1054" s="249"/>
      <c r="D1054" s="207" t="s">
        <v>272</v>
      </c>
      <c r="E1054" s="250" t="s">
        <v>1</v>
      </c>
      <c r="F1054" s="251" t="s">
        <v>714</v>
      </c>
      <c r="G1054" s="249"/>
      <c r="H1054" s="250" t="s">
        <v>1</v>
      </c>
      <c r="I1054" s="252"/>
      <c r="J1054" s="249"/>
      <c r="K1054" s="249"/>
      <c r="L1054" s="253"/>
      <c r="M1054" s="254"/>
      <c r="N1054" s="255"/>
      <c r="O1054" s="255"/>
      <c r="P1054" s="255"/>
      <c r="Q1054" s="255"/>
      <c r="R1054" s="255"/>
      <c r="S1054" s="255"/>
      <c r="T1054" s="256"/>
      <c r="AT1054" s="257" t="s">
        <v>272</v>
      </c>
      <c r="AU1054" s="257" t="s">
        <v>73</v>
      </c>
      <c r="AV1054" s="16" t="s">
        <v>71</v>
      </c>
      <c r="AW1054" s="16" t="s">
        <v>30</v>
      </c>
      <c r="AX1054" s="16" t="s">
        <v>64</v>
      </c>
      <c r="AY1054" s="257" t="s">
        <v>263</v>
      </c>
    </row>
    <row r="1055" spans="1:65" s="13" customFormat="1">
      <c r="B1055" s="205"/>
      <c r="C1055" s="206"/>
      <c r="D1055" s="207" t="s">
        <v>272</v>
      </c>
      <c r="E1055" s="208" t="s">
        <v>1</v>
      </c>
      <c r="F1055" s="209" t="s">
        <v>715</v>
      </c>
      <c r="G1055" s="206"/>
      <c r="H1055" s="210">
        <v>220.053</v>
      </c>
      <c r="I1055" s="211"/>
      <c r="J1055" s="206"/>
      <c r="K1055" s="206"/>
      <c r="L1055" s="212"/>
      <c r="M1055" s="213"/>
      <c r="N1055" s="214"/>
      <c r="O1055" s="214"/>
      <c r="P1055" s="214"/>
      <c r="Q1055" s="214"/>
      <c r="R1055" s="214"/>
      <c r="S1055" s="214"/>
      <c r="T1055" s="215"/>
      <c r="AT1055" s="216" t="s">
        <v>272</v>
      </c>
      <c r="AU1055" s="216" t="s">
        <v>73</v>
      </c>
      <c r="AV1055" s="13" t="s">
        <v>73</v>
      </c>
      <c r="AW1055" s="13" t="s">
        <v>30</v>
      </c>
      <c r="AX1055" s="13" t="s">
        <v>64</v>
      </c>
      <c r="AY1055" s="216" t="s">
        <v>263</v>
      </c>
    </row>
    <row r="1056" spans="1:65" s="13" customFormat="1">
      <c r="B1056" s="205"/>
      <c r="C1056" s="206"/>
      <c r="D1056" s="207" t="s">
        <v>272</v>
      </c>
      <c r="E1056" s="208" t="s">
        <v>1</v>
      </c>
      <c r="F1056" s="209" t="s">
        <v>716</v>
      </c>
      <c r="G1056" s="206"/>
      <c r="H1056" s="210">
        <v>-39.81</v>
      </c>
      <c r="I1056" s="211"/>
      <c r="J1056" s="206"/>
      <c r="K1056" s="206"/>
      <c r="L1056" s="212"/>
      <c r="M1056" s="213"/>
      <c r="N1056" s="214"/>
      <c r="O1056" s="214"/>
      <c r="P1056" s="214"/>
      <c r="Q1056" s="214"/>
      <c r="R1056" s="214"/>
      <c r="S1056" s="214"/>
      <c r="T1056" s="215"/>
      <c r="AT1056" s="216" t="s">
        <v>272</v>
      </c>
      <c r="AU1056" s="216" t="s">
        <v>73</v>
      </c>
      <c r="AV1056" s="13" t="s">
        <v>73</v>
      </c>
      <c r="AW1056" s="13" t="s">
        <v>30</v>
      </c>
      <c r="AX1056" s="13" t="s">
        <v>64</v>
      </c>
      <c r="AY1056" s="216" t="s">
        <v>263</v>
      </c>
    </row>
    <row r="1057" spans="1:65" s="14" customFormat="1">
      <c r="B1057" s="217"/>
      <c r="C1057" s="218"/>
      <c r="D1057" s="207" t="s">
        <v>272</v>
      </c>
      <c r="E1057" s="219" t="s">
        <v>1</v>
      </c>
      <c r="F1057" s="220" t="s">
        <v>275</v>
      </c>
      <c r="G1057" s="218"/>
      <c r="H1057" s="221">
        <v>180.24299999999999</v>
      </c>
      <c r="I1057" s="222"/>
      <c r="J1057" s="218"/>
      <c r="K1057" s="218"/>
      <c r="L1057" s="223"/>
      <c r="M1057" s="224"/>
      <c r="N1057" s="225"/>
      <c r="O1057" s="225"/>
      <c r="P1057" s="225"/>
      <c r="Q1057" s="225"/>
      <c r="R1057" s="225"/>
      <c r="S1057" s="225"/>
      <c r="T1057" s="226"/>
      <c r="AT1057" s="227" t="s">
        <v>272</v>
      </c>
      <c r="AU1057" s="227" t="s">
        <v>73</v>
      </c>
      <c r="AV1057" s="14" t="s">
        <v>276</v>
      </c>
      <c r="AW1057" s="14" t="s">
        <v>30</v>
      </c>
      <c r="AX1057" s="14" t="s">
        <v>64</v>
      </c>
      <c r="AY1057" s="227" t="s">
        <v>263</v>
      </c>
    </row>
    <row r="1058" spans="1:65" s="15" customFormat="1">
      <c r="B1058" s="228"/>
      <c r="C1058" s="229"/>
      <c r="D1058" s="207" t="s">
        <v>272</v>
      </c>
      <c r="E1058" s="230" t="s">
        <v>1</v>
      </c>
      <c r="F1058" s="231" t="s">
        <v>280</v>
      </c>
      <c r="G1058" s="229"/>
      <c r="H1058" s="232">
        <v>382.38799999999998</v>
      </c>
      <c r="I1058" s="233"/>
      <c r="J1058" s="229"/>
      <c r="K1058" s="229"/>
      <c r="L1058" s="234"/>
      <c r="M1058" s="235"/>
      <c r="N1058" s="236"/>
      <c r="O1058" s="236"/>
      <c r="P1058" s="236"/>
      <c r="Q1058" s="236"/>
      <c r="R1058" s="236"/>
      <c r="S1058" s="236"/>
      <c r="T1058" s="237"/>
      <c r="AT1058" s="238" t="s">
        <v>272</v>
      </c>
      <c r="AU1058" s="238" t="s">
        <v>73</v>
      </c>
      <c r="AV1058" s="15" t="s">
        <v>270</v>
      </c>
      <c r="AW1058" s="15" t="s">
        <v>30</v>
      </c>
      <c r="AX1058" s="15" t="s">
        <v>71</v>
      </c>
      <c r="AY1058" s="238" t="s">
        <v>263</v>
      </c>
    </row>
    <row r="1059" spans="1:65" s="2" customFormat="1" ht="24.2" customHeight="1">
      <c r="A1059" s="35"/>
      <c r="B1059" s="36"/>
      <c r="C1059" s="191" t="s">
        <v>1012</v>
      </c>
      <c r="D1059" s="191" t="s">
        <v>266</v>
      </c>
      <c r="E1059" s="192" t="s">
        <v>1457</v>
      </c>
      <c r="F1059" s="193" t="s">
        <v>1458</v>
      </c>
      <c r="G1059" s="194" t="s">
        <v>269</v>
      </c>
      <c r="H1059" s="195">
        <v>382.38799999999998</v>
      </c>
      <c r="I1059" s="196"/>
      <c r="J1059" s="197">
        <f>ROUND(I1059*H1059,2)</f>
        <v>0</v>
      </c>
      <c r="K1059" s="198"/>
      <c r="L1059" s="40"/>
      <c r="M1059" s="199" t="s">
        <v>1</v>
      </c>
      <c r="N1059" s="200" t="s">
        <v>38</v>
      </c>
      <c r="O1059" s="72"/>
      <c r="P1059" s="201">
        <f>O1059*H1059</f>
        <v>0</v>
      </c>
      <c r="Q1059" s="201">
        <v>0</v>
      </c>
      <c r="R1059" s="201">
        <f>Q1059*H1059</f>
        <v>0</v>
      </c>
      <c r="S1059" s="201">
        <v>0</v>
      </c>
      <c r="T1059" s="202">
        <f>S1059*H1059</f>
        <v>0</v>
      </c>
      <c r="U1059" s="35"/>
      <c r="V1059" s="35"/>
      <c r="W1059" s="35"/>
      <c r="X1059" s="35"/>
      <c r="Y1059" s="35"/>
      <c r="Z1059" s="35"/>
      <c r="AA1059" s="35"/>
      <c r="AB1059" s="35"/>
      <c r="AC1059" s="35"/>
      <c r="AD1059" s="35"/>
      <c r="AE1059" s="35"/>
      <c r="AR1059" s="203" t="s">
        <v>416</v>
      </c>
      <c r="AT1059" s="203" t="s">
        <v>266</v>
      </c>
      <c r="AU1059" s="203" t="s">
        <v>73</v>
      </c>
      <c r="AY1059" s="18" t="s">
        <v>263</v>
      </c>
      <c r="BE1059" s="204">
        <f>IF(N1059="základní",J1059,0)</f>
        <v>0</v>
      </c>
      <c r="BF1059" s="204">
        <f>IF(N1059="snížená",J1059,0)</f>
        <v>0</v>
      </c>
      <c r="BG1059" s="204">
        <f>IF(N1059="zákl. přenesená",J1059,0)</f>
        <v>0</v>
      </c>
      <c r="BH1059" s="204">
        <f>IF(N1059="sníž. přenesená",J1059,0)</f>
        <v>0</v>
      </c>
      <c r="BI1059" s="204">
        <f>IF(N1059="nulová",J1059,0)</f>
        <v>0</v>
      </c>
      <c r="BJ1059" s="18" t="s">
        <v>71</v>
      </c>
      <c r="BK1059" s="204">
        <f>ROUND(I1059*H1059,2)</f>
        <v>0</v>
      </c>
      <c r="BL1059" s="18" t="s">
        <v>416</v>
      </c>
      <c r="BM1059" s="203" t="s">
        <v>1459</v>
      </c>
    </row>
    <row r="1060" spans="1:65" s="16" customFormat="1">
      <c r="B1060" s="248"/>
      <c r="C1060" s="249"/>
      <c r="D1060" s="207" t="s">
        <v>272</v>
      </c>
      <c r="E1060" s="250" t="s">
        <v>1</v>
      </c>
      <c r="F1060" s="251" t="s">
        <v>1050</v>
      </c>
      <c r="G1060" s="249"/>
      <c r="H1060" s="250" t="s">
        <v>1</v>
      </c>
      <c r="I1060" s="252"/>
      <c r="J1060" s="249"/>
      <c r="K1060" s="249"/>
      <c r="L1060" s="253"/>
      <c r="M1060" s="254"/>
      <c r="N1060" s="255"/>
      <c r="O1060" s="255"/>
      <c r="P1060" s="255"/>
      <c r="Q1060" s="255"/>
      <c r="R1060" s="255"/>
      <c r="S1060" s="255"/>
      <c r="T1060" s="256"/>
      <c r="AT1060" s="257" t="s">
        <v>272</v>
      </c>
      <c r="AU1060" s="257" t="s">
        <v>73</v>
      </c>
      <c r="AV1060" s="16" t="s">
        <v>71</v>
      </c>
      <c r="AW1060" s="16" t="s">
        <v>30</v>
      </c>
      <c r="AX1060" s="16" t="s">
        <v>64</v>
      </c>
      <c r="AY1060" s="257" t="s">
        <v>263</v>
      </c>
    </row>
    <row r="1061" spans="1:65" s="13" customFormat="1">
      <c r="B1061" s="205"/>
      <c r="C1061" s="206"/>
      <c r="D1061" s="207" t="s">
        <v>272</v>
      </c>
      <c r="E1061" s="208" t="s">
        <v>1</v>
      </c>
      <c r="F1061" s="209" t="s">
        <v>713</v>
      </c>
      <c r="G1061" s="206"/>
      <c r="H1061" s="210">
        <v>159.96</v>
      </c>
      <c r="I1061" s="211"/>
      <c r="J1061" s="206"/>
      <c r="K1061" s="206"/>
      <c r="L1061" s="212"/>
      <c r="M1061" s="213"/>
      <c r="N1061" s="214"/>
      <c r="O1061" s="214"/>
      <c r="P1061" s="214"/>
      <c r="Q1061" s="214"/>
      <c r="R1061" s="214"/>
      <c r="S1061" s="214"/>
      <c r="T1061" s="215"/>
      <c r="AT1061" s="216" t="s">
        <v>272</v>
      </c>
      <c r="AU1061" s="216" t="s">
        <v>73</v>
      </c>
      <c r="AV1061" s="13" t="s">
        <v>73</v>
      </c>
      <c r="AW1061" s="13" t="s">
        <v>30</v>
      </c>
      <c r="AX1061" s="13" t="s">
        <v>64</v>
      </c>
      <c r="AY1061" s="216" t="s">
        <v>263</v>
      </c>
    </row>
    <row r="1062" spans="1:65" s="14" customFormat="1">
      <c r="B1062" s="217"/>
      <c r="C1062" s="218"/>
      <c r="D1062" s="207" t="s">
        <v>272</v>
      </c>
      <c r="E1062" s="219" t="s">
        <v>1</v>
      </c>
      <c r="F1062" s="220" t="s">
        <v>275</v>
      </c>
      <c r="G1062" s="218"/>
      <c r="H1062" s="221">
        <v>159.96</v>
      </c>
      <c r="I1062" s="222"/>
      <c r="J1062" s="218"/>
      <c r="K1062" s="218"/>
      <c r="L1062" s="223"/>
      <c r="M1062" s="224"/>
      <c r="N1062" s="225"/>
      <c r="O1062" s="225"/>
      <c r="P1062" s="225"/>
      <c r="Q1062" s="225"/>
      <c r="R1062" s="225"/>
      <c r="S1062" s="225"/>
      <c r="T1062" s="226"/>
      <c r="AT1062" s="227" t="s">
        <v>272</v>
      </c>
      <c r="AU1062" s="227" t="s">
        <v>73</v>
      </c>
      <c r="AV1062" s="14" t="s">
        <v>276</v>
      </c>
      <c r="AW1062" s="14" t="s">
        <v>30</v>
      </c>
      <c r="AX1062" s="14" t="s">
        <v>64</v>
      </c>
      <c r="AY1062" s="227" t="s">
        <v>263</v>
      </c>
    </row>
    <row r="1063" spans="1:65" s="16" customFormat="1">
      <c r="B1063" s="248"/>
      <c r="C1063" s="249"/>
      <c r="D1063" s="207" t="s">
        <v>272</v>
      </c>
      <c r="E1063" s="250" t="s">
        <v>1</v>
      </c>
      <c r="F1063" s="251" t="s">
        <v>710</v>
      </c>
      <c r="G1063" s="249"/>
      <c r="H1063" s="250" t="s">
        <v>1</v>
      </c>
      <c r="I1063" s="252"/>
      <c r="J1063" s="249"/>
      <c r="K1063" s="249"/>
      <c r="L1063" s="253"/>
      <c r="M1063" s="254"/>
      <c r="N1063" s="255"/>
      <c r="O1063" s="255"/>
      <c r="P1063" s="255"/>
      <c r="Q1063" s="255"/>
      <c r="R1063" s="255"/>
      <c r="S1063" s="255"/>
      <c r="T1063" s="256"/>
      <c r="AT1063" s="257" t="s">
        <v>272</v>
      </c>
      <c r="AU1063" s="257" t="s">
        <v>73</v>
      </c>
      <c r="AV1063" s="16" t="s">
        <v>71</v>
      </c>
      <c r="AW1063" s="16" t="s">
        <v>30</v>
      </c>
      <c r="AX1063" s="16" t="s">
        <v>64</v>
      </c>
      <c r="AY1063" s="257" t="s">
        <v>263</v>
      </c>
    </row>
    <row r="1064" spans="1:65" s="13" customFormat="1">
      <c r="B1064" s="205"/>
      <c r="C1064" s="206"/>
      <c r="D1064" s="207" t="s">
        <v>272</v>
      </c>
      <c r="E1064" s="208" t="s">
        <v>1</v>
      </c>
      <c r="F1064" s="209" t="s">
        <v>711</v>
      </c>
      <c r="G1064" s="206"/>
      <c r="H1064" s="210">
        <v>42.185000000000002</v>
      </c>
      <c r="I1064" s="211"/>
      <c r="J1064" s="206"/>
      <c r="K1064" s="206"/>
      <c r="L1064" s="212"/>
      <c r="M1064" s="213"/>
      <c r="N1064" s="214"/>
      <c r="O1064" s="214"/>
      <c r="P1064" s="214"/>
      <c r="Q1064" s="214"/>
      <c r="R1064" s="214"/>
      <c r="S1064" s="214"/>
      <c r="T1064" s="215"/>
      <c r="AT1064" s="216" t="s">
        <v>272</v>
      </c>
      <c r="AU1064" s="216" t="s">
        <v>73</v>
      </c>
      <c r="AV1064" s="13" t="s">
        <v>73</v>
      </c>
      <c r="AW1064" s="13" t="s">
        <v>30</v>
      </c>
      <c r="AX1064" s="13" t="s">
        <v>64</v>
      </c>
      <c r="AY1064" s="216" t="s">
        <v>263</v>
      </c>
    </row>
    <row r="1065" spans="1:65" s="14" customFormat="1">
      <c r="B1065" s="217"/>
      <c r="C1065" s="218"/>
      <c r="D1065" s="207" t="s">
        <v>272</v>
      </c>
      <c r="E1065" s="219" t="s">
        <v>1</v>
      </c>
      <c r="F1065" s="220" t="s">
        <v>275</v>
      </c>
      <c r="G1065" s="218"/>
      <c r="H1065" s="221">
        <v>42.185000000000002</v>
      </c>
      <c r="I1065" s="222"/>
      <c r="J1065" s="218"/>
      <c r="K1065" s="218"/>
      <c r="L1065" s="223"/>
      <c r="M1065" s="224"/>
      <c r="N1065" s="225"/>
      <c r="O1065" s="225"/>
      <c r="P1065" s="225"/>
      <c r="Q1065" s="225"/>
      <c r="R1065" s="225"/>
      <c r="S1065" s="225"/>
      <c r="T1065" s="226"/>
      <c r="AT1065" s="227" t="s">
        <v>272</v>
      </c>
      <c r="AU1065" s="227" t="s">
        <v>73</v>
      </c>
      <c r="AV1065" s="14" t="s">
        <v>276</v>
      </c>
      <c r="AW1065" s="14" t="s">
        <v>30</v>
      </c>
      <c r="AX1065" s="14" t="s">
        <v>64</v>
      </c>
      <c r="AY1065" s="227" t="s">
        <v>263</v>
      </c>
    </row>
    <row r="1066" spans="1:65" s="16" customFormat="1">
      <c r="B1066" s="248"/>
      <c r="C1066" s="249"/>
      <c r="D1066" s="207" t="s">
        <v>272</v>
      </c>
      <c r="E1066" s="250" t="s">
        <v>1</v>
      </c>
      <c r="F1066" s="251" t="s">
        <v>714</v>
      </c>
      <c r="G1066" s="249"/>
      <c r="H1066" s="250" t="s">
        <v>1</v>
      </c>
      <c r="I1066" s="252"/>
      <c r="J1066" s="249"/>
      <c r="K1066" s="249"/>
      <c r="L1066" s="253"/>
      <c r="M1066" s="254"/>
      <c r="N1066" s="255"/>
      <c r="O1066" s="255"/>
      <c r="P1066" s="255"/>
      <c r="Q1066" s="255"/>
      <c r="R1066" s="255"/>
      <c r="S1066" s="255"/>
      <c r="T1066" s="256"/>
      <c r="AT1066" s="257" t="s">
        <v>272</v>
      </c>
      <c r="AU1066" s="257" t="s">
        <v>73</v>
      </c>
      <c r="AV1066" s="16" t="s">
        <v>71</v>
      </c>
      <c r="AW1066" s="16" t="s">
        <v>30</v>
      </c>
      <c r="AX1066" s="16" t="s">
        <v>64</v>
      </c>
      <c r="AY1066" s="257" t="s">
        <v>263</v>
      </c>
    </row>
    <row r="1067" spans="1:65" s="13" customFormat="1">
      <c r="B1067" s="205"/>
      <c r="C1067" s="206"/>
      <c r="D1067" s="207" t="s">
        <v>272</v>
      </c>
      <c r="E1067" s="208" t="s">
        <v>1</v>
      </c>
      <c r="F1067" s="209" t="s">
        <v>715</v>
      </c>
      <c r="G1067" s="206"/>
      <c r="H1067" s="210">
        <v>220.053</v>
      </c>
      <c r="I1067" s="211"/>
      <c r="J1067" s="206"/>
      <c r="K1067" s="206"/>
      <c r="L1067" s="212"/>
      <c r="M1067" s="213"/>
      <c r="N1067" s="214"/>
      <c r="O1067" s="214"/>
      <c r="P1067" s="214"/>
      <c r="Q1067" s="214"/>
      <c r="R1067" s="214"/>
      <c r="S1067" s="214"/>
      <c r="T1067" s="215"/>
      <c r="AT1067" s="216" t="s">
        <v>272</v>
      </c>
      <c r="AU1067" s="216" t="s">
        <v>73</v>
      </c>
      <c r="AV1067" s="13" t="s">
        <v>73</v>
      </c>
      <c r="AW1067" s="13" t="s">
        <v>30</v>
      </c>
      <c r="AX1067" s="13" t="s">
        <v>64</v>
      </c>
      <c r="AY1067" s="216" t="s">
        <v>263</v>
      </c>
    </row>
    <row r="1068" spans="1:65" s="13" customFormat="1">
      <c r="B1068" s="205"/>
      <c r="C1068" s="206"/>
      <c r="D1068" s="207" t="s">
        <v>272</v>
      </c>
      <c r="E1068" s="208" t="s">
        <v>1</v>
      </c>
      <c r="F1068" s="209" t="s">
        <v>716</v>
      </c>
      <c r="G1068" s="206"/>
      <c r="H1068" s="210">
        <v>-39.81</v>
      </c>
      <c r="I1068" s="211"/>
      <c r="J1068" s="206"/>
      <c r="K1068" s="206"/>
      <c r="L1068" s="212"/>
      <c r="M1068" s="213"/>
      <c r="N1068" s="214"/>
      <c r="O1068" s="214"/>
      <c r="P1068" s="214"/>
      <c r="Q1068" s="214"/>
      <c r="R1068" s="214"/>
      <c r="S1068" s="214"/>
      <c r="T1068" s="215"/>
      <c r="AT1068" s="216" t="s">
        <v>272</v>
      </c>
      <c r="AU1068" s="216" t="s">
        <v>73</v>
      </c>
      <c r="AV1068" s="13" t="s">
        <v>73</v>
      </c>
      <c r="AW1068" s="13" t="s">
        <v>30</v>
      </c>
      <c r="AX1068" s="13" t="s">
        <v>64</v>
      </c>
      <c r="AY1068" s="216" t="s">
        <v>263</v>
      </c>
    </row>
    <row r="1069" spans="1:65" s="14" customFormat="1">
      <c r="B1069" s="217"/>
      <c r="C1069" s="218"/>
      <c r="D1069" s="207" t="s">
        <v>272</v>
      </c>
      <c r="E1069" s="219" t="s">
        <v>1</v>
      </c>
      <c r="F1069" s="220" t="s">
        <v>275</v>
      </c>
      <c r="G1069" s="218"/>
      <c r="H1069" s="221">
        <v>180.24299999999999</v>
      </c>
      <c r="I1069" s="222"/>
      <c r="J1069" s="218"/>
      <c r="K1069" s="218"/>
      <c r="L1069" s="223"/>
      <c r="M1069" s="224"/>
      <c r="N1069" s="225"/>
      <c r="O1069" s="225"/>
      <c r="P1069" s="225"/>
      <c r="Q1069" s="225"/>
      <c r="R1069" s="225"/>
      <c r="S1069" s="225"/>
      <c r="T1069" s="226"/>
      <c r="AT1069" s="227" t="s">
        <v>272</v>
      </c>
      <c r="AU1069" s="227" t="s">
        <v>73</v>
      </c>
      <c r="AV1069" s="14" t="s">
        <v>276</v>
      </c>
      <c r="AW1069" s="14" t="s">
        <v>30</v>
      </c>
      <c r="AX1069" s="14" t="s">
        <v>64</v>
      </c>
      <c r="AY1069" s="227" t="s">
        <v>263</v>
      </c>
    </row>
    <row r="1070" spans="1:65" s="15" customFormat="1">
      <c r="B1070" s="228"/>
      <c r="C1070" s="229"/>
      <c r="D1070" s="207" t="s">
        <v>272</v>
      </c>
      <c r="E1070" s="230" t="s">
        <v>1</v>
      </c>
      <c r="F1070" s="231" t="s">
        <v>280</v>
      </c>
      <c r="G1070" s="229"/>
      <c r="H1070" s="232">
        <v>382.38799999999998</v>
      </c>
      <c r="I1070" s="233"/>
      <c r="J1070" s="229"/>
      <c r="K1070" s="229"/>
      <c r="L1070" s="234"/>
      <c r="M1070" s="235"/>
      <c r="N1070" s="236"/>
      <c r="O1070" s="236"/>
      <c r="P1070" s="236"/>
      <c r="Q1070" s="236"/>
      <c r="R1070" s="236"/>
      <c r="S1070" s="236"/>
      <c r="T1070" s="237"/>
      <c r="AT1070" s="238" t="s">
        <v>272</v>
      </c>
      <c r="AU1070" s="238" t="s">
        <v>73</v>
      </c>
      <c r="AV1070" s="15" t="s">
        <v>270</v>
      </c>
      <c r="AW1070" s="15" t="s">
        <v>30</v>
      </c>
      <c r="AX1070" s="15" t="s">
        <v>71</v>
      </c>
      <c r="AY1070" s="238" t="s">
        <v>263</v>
      </c>
    </row>
    <row r="1071" spans="1:65" s="2" customFormat="1" ht="24.2" customHeight="1">
      <c r="A1071" s="35"/>
      <c r="B1071" s="36"/>
      <c r="C1071" s="191" t="s">
        <v>1460</v>
      </c>
      <c r="D1071" s="191" t="s">
        <v>266</v>
      </c>
      <c r="E1071" s="192" t="s">
        <v>1461</v>
      </c>
      <c r="F1071" s="193" t="s">
        <v>1462</v>
      </c>
      <c r="G1071" s="194" t="s">
        <v>269</v>
      </c>
      <c r="H1071" s="195">
        <v>795.774</v>
      </c>
      <c r="I1071" s="196"/>
      <c r="J1071" s="197">
        <f>ROUND(I1071*H1071,2)</f>
        <v>0</v>
      </c>
      <c r="K1071" s="198"/>
      <c r="L1071" s="40"/>
      <c r="M1071" s="199" t="s">
        <v>1</v>
      </c>
      <c r="N1071" s="200" t="s">
        <v>38</v>
      </c>
      <c r="O1071" s="72"/>
      <c r="P1071" s="201">
        <f>O1071*H1071</f>
        <v>0</v>
      </c>
      <c r="Q1071" s="201">
        <v>0</v>
      </c>
      <c r="R1071" s="201">
        <f>Q1071*H1071</f>
        <v>0</v>
      </c>
      <c r="S1071" s="201">
        <v>0</v>
      </c>
      <c r="T1071" s="202">
        <f>S1071*H1071</f>
        <v>0</v>
      </c>
      <c r="U1071" s="35"/>
      <c r="V1071" s="35"/>
      <c r="W1071" s="35"/>
      <c r="X1071" s="35"/>
      <c r="Y1071" s="35"/>
      <c r="Z1071" s="35"/>
      <c r="AA1071" s="35"/>
      <c r="AB1071" s="35"/>
      <c r="AC1071" s="35"/>
      <c r="AD1071" s="35"/>
      <c r="AE1071" s="35"/>
      <c r="AR1071" s="203" t="s">
        <v>416</v>
      </c>
      <c r="AT1071" s="203" t="s">
        <v>266</v>
      </c>
      <c r="AU1071" s="203" t="s">
        <v>73</v>
      </c>
      <c r="AY1071" s="18" t="s">
        <v>263</v>
      </c>
      <c r="BE1071" s="204">
        <f>IF(N1071="základní",J1071,0)</f>
        <v>0</v>
      </c>
      <c r="BF1071" s="204">
        <f>IF(N1071="snížená",J1071,0)</f>
        <v>0</v>
      </c>
      <c r="BG1071" s="204">
        <f>IF(N1071="zákl. přenesená",J1071,0)</f>
        <v>0</v>
      </c>
      <c r="BH1071" s="204">
        <f>IF(N1071="sníž. přenesená",J1071,0)</f>
        <v>0</v>
      </c>
      <c r="BI1071" s="204">
        <f>IF(N1071="nulová",J1071,0)</f>
        <v>0</v>
      </c>
      <c r="BJ1071" s="18" t="s">
        <v>71</v>
      </c>
      <c r="BK1071" s="204">
        <f>ROUND(I1071*H1071,2)</f>
        <v>0</v>
      </c>
      <c r="BL1071" s="18" t="s">
        <v>416</v>
      </c>
      <c r="BM1071" s="203" t="s">
        <v>1463</v>
      </c>
    </row>
    <row r="1072" spans="1:65" s="16" customFormat="1">
      <c r="B1072" s="248"/>
      <c r="C1072" s="249"/>
      <c r="D1072" s="207" t="s">
        <v>272</v>
      </c>
      <c r="E1072" s="250" t="s">
        <v>1</v>
      </c>
      <c r="F1072" s="251" t="s">
        <v>1142</v>
      </c>
      <c r="G1072" s="249"/>
      <c r="H1072" s="250" t="s">
        <v>1</v>
      </c>
      <c r="I1072" s="252"/>
      <c r="J1072" s="249"/>
      <c r="K1072" s="249"/>
      <c r="L1072" s="253"/>
      <c r="M1072" s="254"/>
      <c r="N1072" s="255"/>
      <c r="O1072" s="255"/>
      <c r="P1072" s="255"/>
      <c r="Q1072" s="255"/>
      <c r="R1072" s="255"/>
      <c r="S1072" s="255"/>
      <c r="T1072" s="256"/>
      <c r="AT1072" s="257" t="s">
        <v>272</v>
      </c>
      <c r="AU1072" s="257" t="s">
        <v>73</v>
      </c>
      <c r="AV1072" s="16" t="s">
        <v>71</v>
      </c>
      <c r="AW1072" s="16" t="s">
        <v>30</v>
      </c>
      <c r="AX1072" s="16" t="s">
        <v>64</v>
      </c>
      <c r="AY1072" s="257" t="s">
        <v>263</v>
      </c>
    </row>
    <row r="1073" spans="1:65" s="13" customFormat="1">
      <c r="B1073" s="205"/>
      <c r="C1073" s="206"/>
      <c r="D1073" s="207" t="s">
        <v>272</v>
      </c>
      <c r="E1073" s="208" t="s">
        <v>1</v>
      </c>
      <c r="F1073" s="209" t="s">
        <v>581</v>
      </c>
      <c r="G1073" s="206"/>
      <c r="H1073" s="210">
        <v>748.97400000000005</v>
      </c>
      <c r="I1073" s="211"/>
      <c r="J1073" s="206"/>
      <c r="K1073" s="206"/>
      <c r="L1073" s="212"/>
      <c r="M1073" s="213"/>
      <c r="N1073" s="214"/>
      <c r="O1073" s="214"/>
      <c r="P1073" s="214"/>
      <c r="Q1073" s="214"/>
      <c r="R1073" s="214"/>
      <c r="S1073" s="214"/>
      <c r="T1073" s="215"/>
      <c r="AT1073" s="216" t="s">
        <v>272</v>
      </c>
      <c r="AU1073" s="216" t="s">
        <v>73</v>
      </c>
      <c r="AV1073" s="13" t="s">
        <v>73</v>
      </c>
      <c r="AW1073" s="13" t="s">
        <v>30</v>
      </c>
      <c r="AX1073" s="13" t="s">
        <v>64</v>
      </c>
      <c r="AY1073" s="216" t="s">
        <v>263</v>
      </c>
    </row>
    <row r="1074" spans="1:65" s="16" customFormat="1">
      <c r="B1074" s="248"/>
      <c r="C1074" s="249"/>
      <c r="D1074" s="207" t="s">
        <v>272</v>
      </c>
      <c r="E1074" s="250" t="s">
        <v>1</v>
      </c>
      <c r="F1074" s="251" t="s">
        <v>1071</v>
      </c>
      <c r="G1074" s="249"/>
      <c r="H1074" s="250" t="s">
        <v>1</v>
      </c>
      <c r="I1074" s="252"/>
      <c r="J1074" s="249"/>
      <c r="K1074" s="249"/>
      <c r="L1074" s="253"/>
      <c r="M1074" s="254"/>
      <c r="N1074" s="255"/>
      <c r="O1074" s="255"/>
      <c r="P1074" s="255"/>
      <c r="Q1074" s="255"/>
      <c r="R1074" s="255"/>
      <c r="S1074" s="255"/>
      <c r="T1074" s="256"/>
      <c r="AT1074" s="257" t="s">
        <v>272</v>
      </c>
      <c r="AU1074" s="257" t="s">
        <v>73</v>
      </c>
      <c r="AV1074" s="16" t="s">
        <v>71</v>
      </c>
      <c r="AW1074" s="16" t="s">
        <v>30</v>
      </c>
      <c r="AX1074" s="16" t="s">
        <v>64</v>
      </c>
      <c r="AY1074" s="257" t="s">
        <v>263</v>
      </c>
    </row>
    <row r="1075" spans="1:65" s="13" customFormat="1">
      <c r="B1075" s="205"/>
      <c r="C1075" s="206"/>
      <c r="D1075" s="207" t="s">
        <v>272</v>
      </c>
      <c r="E1075" s="208" t="s">
        <v>1</v>
      </c>
      <c r="F1075" s="209" t="s">
        <v>1099</v>
      </c>
      <c r="G1075" s="206"/>
      <c r="H1075" s="210">
        <v>46.8</v>
      </c>
      <c r="I1075" s="211"/>
      <c r="J1075" s="206"/>
      <c r="K1075" s="206"/>
      <c r="L1075" s="212"/>
      <c r="M1075" s="213"/>
      <c r="N1075" s="214"/>
      <c r="O1075" s="214"/>
      <c r="P1075" s="214"/>
      <c r="Q1075" s="214"/>
      <c r="R1075" s="214"/>
      <c r="S1075" s="214"/>
      <c r="T1075" s="215"/>
      <c r="AT1075" s="216" t="s">
        <v>272</v>
      </c>
      <c r="AU1075" s="216" t="s">
        <v>73</v>
      </c>
      <c r="AV1075" s="13" t="s">
        <v>73</v>
      </c>
      <c r="AW1075" s="13" t="s">
        <v>30</v>
      </c>
      <c r="AX1075" s="13" t="s">
        <v>64</v>
      </c>
      <c r="AY1075" s="216" t="s">
        <v>263</v>
      </c>
    </row>
    <row r="1076" spans="1:65" s="15" customFormat="1">
      <c r="B1076" s="228"/>
      <c r="C1076" s="229"/>
      <c r="D1076" s="207" t="s">
        <v>272</v>
      </c>
      <c r="E1076" s="230" t="s">
        <v>1</v>
      </c>
      <c r="F1076" s="231" t="s">
        <v>280</v>
      </c>
      <c r="G1076" s="229"/>
      <c r="H1076" s="232">
        <v>795.774</v>
      </c>
      <c r="I1076" s="233"/>
      <c r="J1076" s="229"/>
      <c r="K1076" s="229"/>
      <c r="L1076" s="234"/>
      <c r="M1076" s="235"/>
      <c r="N1076" s="236"/>
      <c r="O1076" s="236"/>
      <c r="P1076" s="236"/>
      <c r="Q1076" s="236"/>
      <c r="R1076" s="236"/>
      <c r="S1076" s="236"/>
      <c r="T1076" s="237"/>
      <c r="AT1076" s="238" t="s">
        <v>272</v>
      </c>
      <c r="AU1076" s="238" t="s">
        <v>73</v>
      </c>
      <c r="AV1076" s="15" t="s">
        <v>270</v>
      </c>
      <c r="AW1076" s="15" t="s">
        <v>30</v>
      </c>
      <c r="AX1076" s="15" t="s">
        <v>71</v>
      </c>
      <c r="AY1076" s="238" t="s">
        <v>263</v>
      </c>
    </row>
    <row r="1077" spans="1:65" s="2" customFormat="1" ht="24.2" customHeight="1">
      <c r="A1077" s="35"/>
      <c r="B1077" s="36"/>
      <c r="C1077" s="191" t="s">
        <v>1018</v>
      </c>
      <c r="D1077" s="191" t="s">
        <v>266</v>
      </c>
      <c r="E1077" s="192" t="s">
        <v>1464</v>
      </c>
      <c r="F1077" s="193" t="s">
        <v>1465</v>
      </c>
      <c r="G1077" s="194" t="s">
        <v>269</v>
      </c>
      <c r="H1077" s="195">
        <v>795.774</v>
      </c>
      <c r="I1077" s="196"/>
      <c r="J1077" s="197">
        <f>ROUND(I1077*H1077,2)</f>
        <v>0</v>
      </c>
      <c r="K1077" s="198"/>
      <c r="L1077" s="40"/>
      <c r="M1077" s="199" t="s">
        <v>1</v>
      </c>
      <c r="N1077" s="200" t="s">
        <v>38</v>
      </c>
      <c r="O1077" s="72"/>
      <c r="P1077" s="201">
        <f>O1077*H1077</f>
        <v>0</v>
      </c>
      <c r="Q1077" s="201">
        <v>0</v>
      </c>
      <c r="R1077" s="201">
        <f>Q1077*H1077</f>
        <v>0</v>
      </c>
      <c r="S1077" s="201">
        <v>0</v>
      </c>
      <c r="T1077" s="202">
        <f>S1077*H1077</f>
        <v>0</v>
      </c>
      <c r="U1077" s="35"/>
      <c r="V1077" s="35"/>
      <c r="W1077" s="35"/>
      <c r="X1077" s="35"/>
      <c r="Y1077" s="35"/>
      <c r="Z1077" s="35"/>
      <c r="AA1077" s="35"/>
      <c r="AB1077" s="35"/>
      <c r="AC1077" s="35"/>
      <c r="AD1077" s="35"/>
      <c r="AE1077" s="35"/>
      <c r="AR1077" s="203" t="s">
        <v>416</v>
      </c>
      <c r="AT1077" s="203" t="s">
        <v>266</v>
      </c>
      <c r="AU1077" s="203" t="s">
        <v>73</v>
      </c>
      <c r="AY1077" s="18" t="s">
        <v>263</v>
      </c>
      <c r="BE1077" s="204">
        <f>IF(N1077="základní",J1077,0)</f>
        <v>0</v>
      </c>
      <c r="BF1077" s="204">
        <f>IF(N1077="snížená",J1077,0)</f>
        <v>0</v>
      </c>
      <c r="BG1077" s="204">
        <f>IF(N1077="zákl. přenesená",J1077,0)</f>
        <v>0</v>
      </c>
      <c r="BH1077" s="204">
        <f>IF(N1077="sníž. přenesená",J1077,0)</f>
        <v>0</v>
      </c>
      <c r="BI1077" s="204">
        <f>IF(N1077="nulová",J1077,0)</f>
        <v>0</v>
      </c>
      <c r="BJ1077" s="18" t="s">
        <v>71</v>
      </c>
      <c r="BK1077" s="204">
        <f>ROUND(I1077*H1077,2)</f>
        <v>0</v>
      </c>
      <c r="BL1077" s="18" t="s">
        <v>416</v>
      </c>
      <c r="BM1077" s="203" t="s">
        <v>1466</v>
      </c>
    </row>
    <row r="1078" spans="1:65" s="16" customFormat="1">
      <c r="B1078" s="248"/>
      <c r="C1078" s="249"/>
      <c r="D1078" s="207" t="s">
        <v>272</v>
      </c>
      <c r="E1078" s="250" t="s">
        <v>1</v>
      </c>
      <c r="F1078" s="251" t="s">
        <v>1142</v>
      </c>
      <c r="G1078" s="249"/>
      <c r="H1078" s="250" t="s">
        <v>1</v>
      </c>
      <c r="I1078" s="252"/>
      <c r="J1078" s="249"/>
      <c r="K1078" s="249"/>
      <c r="L1078" s="253"/>
      <c r="M1078" s="254"/>
      <c r="N1078" s="255"/>
      <c r="O1078" s="255"/>
      <c r="P1078" s="255"/>
      <c r="Q1078" s="255"/>
      <c r="R1078" s="255"/>
      <c r="S1078" s="255"/>
      <c r="T1078" s="256"/>
      <c r="AT1078" s="257" t="s">
        <v>272</v>
      </c>
      <c r="AU1078" s="257" t="s">
        <v>73</v>
      </c>
      <c r="AV1078" s="16" t="s">
        <v>71</v>
      </c>
      <c r="AW1078" s="16" t="s">
        <v>30</v>
      </c>
      <c r="AX1078" s="16" t="s">
        <v>64</v>
      </c>
      <c r="AY1078" s="257" t="s">
        <v>263</v>
      </c>
    </row>
    <row r="1079" spans="1:65" s="13" customFormat="1">
      <c r="B1079" s="205"/>
      <c r="C1079" s="206"/>
      <c r="D1079" s="207" t="s">
        <v>272</v>
      </c>
      <c r="E1079" s="208" t="s">
        <v>1</v>
      </c>
      <c r="F1079" s="209" t="s">
        <v>581</v>
      </c>
      <c r="G1079" s="206"/>
      <c r="H1079" s="210">
        <v>748.97400000000005</v>
      </c>
      <c r="I1079" s="211"/>
      <c r="J1079" s="206"/>
      <c r="K1079" s="206"/>
      <c r="L1079" s="212"/>
      <c r="M1079" s="213"/>
      <c r="N1079" s="214"/>
      <c r="O1079" s="214"/>
      <c r="P1079" s="214"/>
      <c r="Q1079" s="214"/>
      <c r="R1079" s="214"/>
      <c r="S1079" s="214"/>
      <c r="T1079" s="215"/>
      <c r="AT1079" s="216" t="s">
        <v>272</v>
      </c>
      <c r="AU1079" s="216" t="s">
        <v>73</v>
      </c>
      <c r="AV1079" s="13" t="s">
        <v>73</v>
      </c>
      <c r="AW1079" s="13" t="s">
        <v>30</v>
      </c>
      <c r="AX1079" s="13" t="s">
        <v>64</v>
      </c>
      <c r="AY1079" s="216" t="s">
        <v>263</v>
      </c>
    </row>
    <row r="1080" spans="1:65" s="16" customFormat="1">
      <c r="B1080" s="248"/>
      <c r="C1080" s="249"/>
      <c r="D1080" s="207" t="s">
        <v>272</v>
      </c>
      <c r="E1080" s="250" t="s">
        <v>1</v>
      </c>
      <c r="F1080" s="251" t="s">
        <v>1071</v>
      </c>
      <c r="G1080" s="249"/>
      <c r="H1080" s="250" t="s">
        <v>1</v>
      </c>
      <c r="I1080" s="252"/>
      <c r="J1080" s="249"/>
      <c r="K1080" s="249"/>
      <c r="L1080" s="253"/>
      <c r="M1080" s="254"/>
      <c r="N1080" s="255"/>
      <c r="O1080" s="255"/>
      <c r="P1080" s="255"/>
      <c r="Q1080" s="255"/>
      <c r="R1080" s="255"/>
      <c r="S1080" s="255"/>
      <c r="T1080" s="256"/>
      <c r="AT1080" s="257" t="s">
        <v>272</v>
      </c>
      <c r="AU1080" s="257" t="s">
        <v>73</v>
      </c>
      <c r="AV1080" s="16" t="s">
        <v>71</v>
      </c>
      <c r="AW1080" s="16" t="s">
        <v>30</v>
      </c>
      <c r="AX1080" s="16" t="s">
        <v>64</v>
      </c>
      <c r="AY1080" s="257" t="s">
        <v>263</v>
      </c>
    </row>
    <row r="1081" spans="1:65" s="13" customFormat="1">
      <c r="B1081" s="205"/>
      <c r="C1081" s="206"/>
      <c r="D1081" s="207" t="s">
        <v>272</v>
      </c>
      <c r="E1081" s="208" t="s">
        <v>1</v>
      </c>
      <c r="F1081" s="209" t="s">
        <v>1099</v>
      </c>
      <c r="G1081" s="206"/>
      <c r="H1081" s="210">
        <v>46.8</v>
      </c>
      <c r="I1081" s="211"/>
      <c r="J1081" s="206"/>
      <c r="K1081" s="206"/>
      <c r="L1081" s="212"/>
      <c r="M1081" s="213"/>
      <c r="N1081" s="214"/>
      <c r="O1081" s="214"/>
      <c r="P1081" s="214"/>
      <c r="Q1081" s="214"/>
      <c r="R1081" s="214"/>
      <c r="S1081" s="214"/>
      <c r="T1081" s="215"/>
      <c r="AT1081" s="216" t="s">
        <v>272</v>
      </c>
      <c r="AU1081" s="216" t="s">
        <v>73</v>
      </c>
      <c r="AV1081" s="13" t="s">
        <v>73</v>
      </c>
      <c r="AW1081" s="13" t="s">
        <v>30</v>
      </c>
      <c r="AX1081" s="13" t="s">
        <v>64</v>
      </c>
      <c r="AY1081" s="216" t="s">
        <v>263</v>
      </c>
    </row>
    <row r="1082" spans="1:65" s="15" customFormat="1">
      <c r="B1082" s="228"/>
      <c r="C1082" s="229"/>
      <c r="D1082" s="207" t="s">
        <v>272</v>
      </c>
      <c r="E1082" s="230" t="s">
        <v>1</v>
      </c>
      <c r="F1082" s="231" t="s">
        <v>280</v>
      </c>
      <c r="G1082" s="229"/>
      <c r="H1082" s="232">
        <v>795.774</v>
      </c>
      <c r="I1082" s="233"/>
      <c r="J1082" s="229"/>
      <c r="K1082" s="229"/>
      <c r="L1082" s="234"/>
      <c r="M1082" s="235"/>
      <c r="N1082" s="236"/>
      <c r="O1082" s="236"/>
      <c r="P1082" s="236"/>
      <c r="Q1082" s="236"/>
      <c r="R1082" s="236"/>
      <c r="S1082" s="236"/>
      <c r="T1082" s="237"/>
      <c r="AT1082" s="238" t="s">
        <v>272</v>
      </c>
      <c r="AU1082" s="238" t="s">
        <v>73</v>
      </c>
      <c r="AV1082" s="15" t="s">
        <v>270</v>
      </c>
      <c r="AW1082" s="15" t="s">
        <v>30</v>
      </c>
      <c r="AX1082" s="15" t="s">
        <v>71</v>
      </c>
      <c r="AY1082" s="238" t="s">
        <v>263</v>
      </c>
    </row>
    <row r="1083" spans="1:65" s="12" customFormat="1" ht="22.9" customHeight="1">
      <c r="B1083" s="175"/>
      <c r="C1083" s="176"/>
      <c r="D1083" s="177" t="s">
        <v>63</v>
      </c>
      <c r="E1083" s="189" t="s">
        <v>1467</v>
      </c>
      <c r="F1083" s="189" t="s">
        <v>1468</v>
      </c>
      <c r="G1083" s="176"/>
      <c r="H1083" s="176"/>
      <c r="I1083" s="179"/>
      <c r="J1083" s="190">
        <f>BK1083</f>
        <v>0</v>
      </c>
      <c r="K1083" s="176"/>
      <c r="L1083" s="181"/>
      <c r="M1083" s="182"/>
      <c r="N1083" s="183"/>
      <c r="O1083" s="183"/>
      <c r="P1083" s="184">
        <f>SUM(P1084:P1133)</f>
        <v>0</v>
      </c>
      <c r="Q1083" s="183"/>
      <c r="R1083" s="184">
        <f>SUM(R1084:R1133)</f>
        <v>0</v>
      </c>
      <c r="S1083" s="183"/>
      <c r="T1083" s="185">
        <f>SUM(T1084:T1133)</f>
        <v>0</v>
      </c>
      <c r="AR1083" s="186" t="s">
        <v>73</v>
      </c>
      <c r="AT1083" s="187" t="s">
        <v>63</v>
      </c>
      <c r="AU1083" s="187" t="s">
        <v>71</v>
      </c>
      <c r="AY1083" s="186" t="s">
        <v>263</v>
      </c>
      <c r="BK1083" s="188">
        <f>SUM(BK1084:BK1133)</f>
        <v>0</v>
      </c>
    </row>
    <row r="1084" spans="1:65" s="2" customFormat="1" ht="24.2" customHeight="1">
      <c r="A1084" s="35"/>
      <c r="B1084" s="36"/>
      <c r="C1084" s="191" t="s">
        <v>1469</v>
      </c>
      <c r="D1084" s="191" t="s">
        <v>266</v>
      </c>
      <c r="E1084" s="192" t="s">
        <v>1470</v>
      </c>
      <c r="F1084" s="193" t="s">
        <v>1471</v>
      </c>
      <c r="G1084" s="194" t="s">
        <v>269</v>
      </c>
      <c r="H1084" s="195">
        <v>2041.6579999999999</v>
      </c>
      <c r="I1084" s="196"/>
      <c r="J1084" s="197">
        <f>ROUND(I1084*H1084,2)</f>
        <v>0</v>
      </c>
      <c r="K1084" s="198"/>
      <c r="L1084" s="40"/>
      <c r="M1084" s="199" t="s">
        <v>1</v>
      </c>
      <c r="N1084" s="200" t="s">
        <v>38</v>
      </c>
      <c r="O1084" s="72"/>
      <c r="P1084" s="201">
        <f>O1084*H1084</f>
        <v>0</v>
      </c>
      <c r="Q1084" s="201">
        <v>0</v>
      </c>
      <c r="R1084" s="201">
        <f>Q1084*H1084</f>
        <v>0</v>
      </c>
      <c r="S1084" s="201">
        <v>0</v>
      </c>
      <c r="T1084" s="202">
        <f>S1084*H1084</f>
        <v>0</v>
      </c>
      <c r="U1084" s="35"/>
      <c r="V1084" s="35"/>
      <c r="W1084" s="35"/>
      <c r="X1084" s="35"/>
      <c r="Y1084" s="35"/>
      <c r="Z1084" s="35"/>
      <c r="AA1084" s="35"/>
      <c r="AB1084" s="35"/>
      <c r="AC1084" s="35"/>
      <c r="AD1084" s="35"/>
      <c r="AE1084" s="35"/>
      <c r="AR1084" s="203" t="s">
        <v>416</v>
      </c>
      <c r="AT1084" s="203" t="s">
        <v>266</v>
      </c>
      <c r="AU1084" s="203" t="s">
        <v>73</v>
      </c>
      <c r="AY1084" s="18" t="s">
        <v>263</v>
      </c>
      <c r="BE1084" s="204">
        <f>IF(N1084="základní",J1084,0)</f>
        <v>0</v>
      </c>
      <c r="BF1084" s="204">
        <f>IF(N1084="snížená",J1084,0)</f>
        <v>0</v>
      </c>
      <c r="BG1084" s="204">
        <f>IF(N1084="zákl. přenesená",J1084,0)</f>
        <v>0</v>
      </c>
      <c r="BH1084" s="204">
        <f>IF(N1084="sníž. přenesená",J1084,0)</f>
        <v>0</v>
      </c>
      <c r="BI1084" s="204">
        <f>IF(N1084="nulová",J1084,0)</f>
        <v>0</v>
      </c>
      <c r="BJ1084" s="18" t="s">
        <v>71</v>
      </c>
      <c r="BK1084" s="204">
        <f>ROUND(I1084*H1084,2)</f>
        <v>0</v>
      </c>
      <c r="BL1084" s="18" t="s">
        <v>416</v>
      </c>
      <c r="BM1084" s="203" t="s">
        <v>1472</v>
      </c>
    </row>
    <row r="1085" spans="1:65" s="16" customFormat="1">
      <c r="B1085" s="248"/>
      <c r="C1085" s="249"/>
      <c r="D1085" s="207" t="s">
        <v>272</v>
      </c>
      <c r="E1085" s="250" t="s">
        <v>1</v>
      </c>
      <c r="F1085" s="251" t="s">
        <v>774</v>
      </c>
      <c r="G1085" s="249"/>
      <c r="H1085" s="250" t="s">
        <v>1</v>
      </c>
      <c r="I1085" s="252"/>
      <c r="J1085" s="249"/>
      <c r="K1085" s="249"/>
      <c r="L1085" s="253"/>
      <c r="M1085" s="254"/>
      <c r="N1085" s="255"/>
      <c r="O1085" s="255"/>
      <c r="P1085" s="255"/>
      <c r="Q1085" s="255"/>
      <c r="R1085" s="255"/>
      <c r="S1085" s="255"/>
      <c r="T1085" s="256"/>
      <c r="AT1085" s="257" t="s">
        <v>272</v>
      </c>
      <c r="AU1085" s="257" t="s">
        <v>73</v>
      </c>
      <c r="AV1085" s="16" t="s">
        <v>71</v>
      </c>
      <c r="AW1085" s="16" t="s">
        <v>30</v>
      </c>
      <c r="AX1085" s="16" t="s">
        <v>64</v>
      </c>
      <c r="AY1085" s="257" t="s">
        <v>263</v>
      </c>
    </row>
    <row r="1086" spans="1:65" s="13" customFormat="1">
      <c r="B1086" s="205"/>
      <c r="C1086" s="206"/>
      <c r="D1086" s="207" t="s">
        <v>272</v>
      </c>
      <c r="E1086" s="208" t="s">
        <v>1</v>
      </c>
      <c r="F1086" s="209" t="s">
        <v>1473</v>
      </c>
      <c r="G1086" s="206"/>
      <c r="H1086" s="210">
        <v>837.66800000000001</v>
      </c>
      <c r="I1086" s="211"/>
      <c r="J1086" s="206"/>
      <c r="K1086" s="206"/>
      <c r="L1086" s="212"/>
      <c r="M1086" s="213"/>
      <c r="N1086" s="214"/>
      <c r="O1086" s="214"/>
      <c r="P1086" s="214"/>
      <c r="Q1086" s="214"/>
      <c r="R1086" s="214"/>
      <c r="S1086" s="214"/>
      <c r="T1086" s="215"/>
      <c r="AT1086" s="216" t="s">
        <v>272</v>
      </c>
      <c r="AU1086" s="216" t="s">
        <v>73</v>
      </c>
      <c r="AV1086" s="13" t="s">
        <v>73</v>
      </c>
      <c r="AW1086" s="13" t="s">
        <v>30</v>
      </c>
      <c r="AX1086" s="13" t="s">
        <v>64</v>
      </c>
      <c r="AY1086" s="216" t="s">
        <v>263</v>
      </c>
    </row>
    <row r="1087" spans="1:65" s="16" customFormat="1">
      <c r="B1087" s="248"/>
      <c r="C1087" s="249"/>
      <c r="D1087" s="207" t="s">
        <v>272</v>
      </c>
      <c r="E1087" s="250" t="s">
        <v>1</v>
      </c>
      <c r="F1087" s="251" t="s">
        <v>1474</v>
      </c>
      <c r="G1087" s="249"/>
      <c r="H1087" s="250" t="s">
        <v>1</v>
      </c>
      <c r="I1087" s="252"/>
      <c r="J1087" s="249"/>
      <c r="K1087" s="249"/>
      <c r="L1087" s="253"/>
      <c r="M1087" s="254"/>
      <c r="N1087" s="255"/>
      <c r="O1087" s="255"/>
      <c r="P1087" s="255"/>
      <c r="Q1087" s="255"/>
      <c r="R1087" s="255"/>
      <c r="S1087" s="255"/>
      <c r="T1087" s="256"/>
      <c r="AT1087" s="257" t="s">
        <v>272</v>
      </c>
      <c r="AU1087" s="257" t="s">
        <v>73</v>
      </c>
      <c r="AV1087" s="16" t="s">
        <v>71</v>
      </c>
      <c r="AW1087" s="16" t="s">
        <v>30</v>
      </c>
      <c r="AX1087" s="16" t="s">
        <v>64</v>
      </c>
      <c r="AY1087" s="257" t="s">
        <v>263</v>
      </c>
    </row>
    <row r="1088" spans="1:65" s="13" customFormat="1">
      <c r="B1088" s="205"/>
      <c r="C1088" s="206"/>
      <c r="D1088" s="207" t="s">
        <v>272</v>
      </c>
      <c r="E1088" s="208" t="s">
        <v>1</v>
      </c>
      <c r="F1088" s="209" t="s">
        <v>1475</v>
      </c>
      <c r="G1088" s="206"/>
      <c r="H1088" s="210">
        <v>3.258</v>
      </c>
      <c r="I1088" s="211"/>
      <c r="J1088" s="206"/>
      <c r="K1088" s="206"/>
      <c r="L1088" s="212"/>
      <c r="M1088" s="213"/>
      <c r="N1088" s="214"/>
      <c r="O1088" s="214"/>
      <c r="P1088" s="214"/>
      <c r="Q1088" s="214"/>
      <c r="R1088" s="214"/>
      <c r="S1088" s="214"/>
      <c r="T1088" s="215"/>
      <c r="AT1088" s="216" t="s">
        <v>272</v>
      </c>
      <c r="AU1088" s="216" t="s">
        <v>73</v>
      </c>
      <c r="AV1088" s="13" t="s">
        <v>73</v>
      </c>
      <c r="AW1088" s="13" t="s">
        <v>30</v>
      </c>
      <c r="AX1088" s="13" t="s">
        <v>64</v>
      </c>
      <c r="AY1088" s="216" t="s">
        <v>263</v>
      </c>
    </row>
    <row r="1089" spans="2:51" s="16" customFormat="1">
      <c r="B1089" s="248"/>
      <c r="C1089" s="249"/>
      <c r="D1089" s="207" t="s">
        <v>272</v>
      </c>
      <c r="E1089" s="250" t="s">
        <v>1</v>
      </c>
      <c r="F1089" s="251" t="s">
        <v>1476</v>
      </c>
      <c r="G1089" s="249"/>
      <c r="H1089" s="250" t="s">
        <v>1</v>
      </c>
      <c r="I1089" s="252"/>
      <c r="J1089" s="249"/>
      <c r="K1089" s="249"/>
      <c r="L1089" s="253"/>
      <c r="M1089" s="254"/>
      <c r="N1089" s="255"/>
      <c r="O1089" s="255"/>
      <c r="P1089" s="255"/>
      <c r="Q1089" s="255"/>
      <c r="R1089" s="255"/>
      <c r="S1089" s="255"/>
      <c r="T1089" s="256"/>
      <c r="AT1089" s="257" t="s">
        <v>272</v>
      </c>
      <c r="AU1089" s="257" t="s">
        <v>73</v>
      </c>
      <c r="AV1089" s="16" t="s">
        <v>71</v>
      </c>
      <c r="AW1089" s="16" t="s">
        <v>30</v>
      </c>
      <c r="AX1089" s="16" t="s">
        <v>64</v>
      </c>
      <c r="AY1089" s="257" t="s">
        <v>263</v>
      </c>
    </row>
    <row r="1090" spans="2:51" s="13" customFormat="1">
      <c r="B1090" s="205"/>
      <c r="C1090" s="206"/>
      <c r="D1090" s="207" t="s">
        <v>272</v>
      </c>
      <c r="E1090" s="208" t="s">
        <v>1</v>
      </c>
      <c r="F1090" s="209" t="s">
        <v>1477</v>
      </c>
      <c r="G1090" s="206"/>
      <c r="H1090" s="210">
        <v>2.8980000000000001</v>
      </c>
      <c r="I1090" s="211"/>
      <c r="J1090" s="206"/>
      <c r="K1090" s="206"/>
      <c r="L1090" s="212"/>
      <c r="M1090" s="213"/>
      <c r="N1090" s="214"/>
      <c r="O1090" s="214"/>
      <c r="P1090" s="214"/>
      <c r="Q1090" s="214"/>
      <c r="R1090" s="214"/>
      <c r="S1090" s="214"/>
      <c r="T1090" s="215"/>
      <c r="AT1090" s="216" t="s">
        <v>272</v>
      </c>
      <c r="AU1090" s="216" t="s">
        <v>73</v>
      </c>
      <c r="AV1090" s="13" t="s">
        <v>73</v>
      </c>
      <c r="AW1090" s="13" t="s">
        <v>30</v>
      </c>
      <c r="AX1090" s="13" t="s">
        <v>64</v>
      </c>
      <c r="AY1090" s="216" t="s">
        <v>263</v>
      </c>
    </row>
    <row r="1091" spans="2:51" s="16" customFormat="1">
      <c r="B1091" s="248"/>
      <c r="C1091" s="249"/>
      <c r="D1091" s="207" t="s">
        <v>272</v>
      </c>
      <c r="E1091" s="250" t="s">
        <v>1</v>
      </c>
      <c r="F1091" s="251" t="s">
        <v>779</v>
      </c>
      <c r="G1091" s="249"/>
      <c r="H1091" s="250" t="s">
        <v>1</v>
      </c>
      <c r="I1091" s="252"/>
      <c r="J1091" s="249"/>
      <c r="K1091" s="249"/>
      <c r="L1091" s="253"/>
      <c r="M1091" s="254"/>
      <c r="N1091" s="255"/>
      <c r="O1091" s="255"/>
      <c r="P1091" s="255"/>
      <c r="Q1091" s="255"/>
      <c r="R1091" s="255"/>
      <c r="S1091" s="255"/>
      <c r="T1091" s="256"/>
      <c r="AT1091" s="257" t="s">
        <v>272</v>
      </c>
      <c r="AU1091" s="257" t="s">
        <v>73</v>
      </c>
      <c r="AV1091" s="16" t="s">
        <v>71</v>
      </c>
      <c r="AW1091" s="16" t="s">
        <v>30</v>
      </c>
      <c r="AX1091" s="16" t="s">
        <v>64</v>
      </c>
      <c r="AY1091" s="257" t="s">
        <v>263</v>
      </c>
    </row>
    <row r="1092" spans="2:51" s="13" customFormat="1">
      <c r="B1092" s="205"/>
      <c r="C1092" s="206"/>
      <c r="D1092" s="207" t="s">
        <v>272</v>
      </c>
      <c r="E1092" s="208" t="s">
        <v>1</v>
      </c>
      <c r="F1092" s="209" t="s">
        <v>1478</v>
      </c>
      <c r="G1092" s="206"/>
      <c r="H1092" s="210">
        <v>509.43</v>
      </c>
      <c r="I1092" s="211"/>
      <c r="J1092" s="206"/>
      <c r="K1092" s="206"/>
      <c r="L1092" s="212"/>
      <c r="M1092" s="213"/>
      <c r="N1092" s="214"/>
      <c r="O1092" s="214"/>
      <c r="P1092" s="214"/>
      <c r="Q1092" s="214"/>
      <c r="R1092" s="214"/>
      <c r="S1092" s="214"/>
      <c r="T1092" s="215"/>
      <c r="AT1092" s="216" t="s">
        <v>272</v>
      </c>
      <c r="AU1092" s="216" t="s">
        <v>73</v>
      </c>
      <c r="AV1092" s="13" t="s">
        <v>73</v>
      </c>
      <c r="AW1092" s="13" t="s">
        <v>30</v>
      </c>
      <c r="AX1092" s="13" t="s">
        <v>64</v>
      </c>
      <c r="AY1092" s="216" t="s">
        <v>263</v>
      </c>
    </row>
    <row r="1093" spans="2:51" s="16" customFormat="1">
      <c r="B1093" s="248"/>
      <c r="C1093" s="249"/>
      <c r="D1093" s="207" t="s">
        <v>272</v>
      </c>
      <c r="E1093" s="250" t="s">
        <v>1</v>
      </c>
      <c r="F1093" s="251" t="s">
        <v>783</v>
      </c>
      <c r="G1093" s="249"/>
      <c r="H1093" s="250" t="s">
        <v>1</v>
      </c>
      <c r="I1093" s="252"/>
      <c r="J1093" s="249"/>
      <c r="K1093" s="249"/>
      <c r="L1093" s="253"/>
      <c r="M1093" s="254"/>
      <c r="N1093" s="255"/>
      <c r="O1093" s="255"/>
      <c r="P1093" s="255"/>
      <c r="Q1093" s="255"/>
      <c r="R1093" s="255"/>
      <c r="S1093" s="255"/>
      <c r="T1093" s="256"/>
      <c r="AT1093" s="257" t="s">
        <v>272</v>
      </c>
      <c r="AU1093" s="257" t="s">
        <v>73</v>
      </c>
      <c r="AV1093" s="16" t="s">
        <v>71</v>
      </c>
      <c r="AW1093" s="16" t="s">
        <v>30</v>
      </c>
      <c r="AX1093" s="16" t="s">
        <v>64</v>
      </c>
      <c r="AY1093" s="257" t="s">
        <v>263</v>
      </c>
    </row>
    <row r="1094" spans="2:51" s="13" customFormat="1">
      <c r="B1094" s="205"/>
      <c r="C1094" s="206"/>
      <c r="D1094" s="207" t="s">
        <v>272</v>
      </c>
      <c r="E1094" s="208" t="s">
        <v>1</v>
      </c>
      <c r="F1094" s="209" t="s">
        <v>1479</v>
      </c>
      <c r="G1094" s="206"/>
      <c r="H1094" s="210">
        <v>228.8</v>
      </c>
      <c r="I1094" s="211"/>
      <c r="J1094" s="206"/>
      <c r="K1094" s="206"/>
      <c r="L1094" s="212"/>
      <c r="M1094" s="213"/>
      <c r="N1094" s="214"/>
      <c r="O1094" s="214"/>
      <c r="P1094" s="214"/>
      <c r="Q1094" s="214"/>
      <c r="R1094" s="214"/>
      <c r="S1094" s="214"/>
      <c r="T1094" s="215"/>
      <c r="AT1094" s="216" t="s">
        <v>272</v>
      </c>
      <c r="AU1094" s="216" t="s">
        <v>73</v>
      </c>
      <c r="AV1094" s="13" t="s">
        <v>73</v>
      </c>
      <c r="AW1094" s="13" t="s">
        <v>30</v>
      </c>
      <c r="AX1094" s="13" t="s">
        <v>64</v>
      </c>
      <c r="AY1094" s="216" t="s">
        <v>263</v>
      </c>
    </row>
    <row r="1095" spans="2:51" s="16" customFormat="1">
      <c r="B1095" s="248"/>
      <c r="C1095" s="249"/>
      <c r="D1095" s="207" t="s">
        <v>272</v>
      </c>
      <c r="E1095" s="250" t="s">
        <v>1</v>
      </c>
      <c r="F1095" s="251" t="s">
        <v>788</v>
      </c>
      <c r="G1095" s="249"/>
      <c r="H1095" s="250" t="s">
        <v>1</v>
      </c>
      <c r="I1095" s="252"/>
      <c r="J1095" s="249"/>
      <c r="K1095" s="249"/>
      <c r="L1095" s="253"/>
      <c r="M1095" s="254"/>
      <c r="N1095" s="255"/>
      <c r="O1095" s="255"/>
      <c r="P1095" s="255"/>
      <c r="Q1095" s="255"/>
      <c r="R1095" s="255"/>
      <c r="S1095" s="255"/>
      <c r="T1095" s="256"/>
      <c r="AT1095" s="257" t="s">
        <v>272</v>
      </c>
      <c r="AU1095" s="257" t="s">
        <v>73</v>
      </c>
      <c r="AV1095" s="16" t="s">
        <v>71</v>
      </c>
      <c r="AW1095" s="16" t="s">
        <v>30</v>
      </c>
      <c r="AX1095" s="16" t="s">
        <v>64</v>
      </c>
      <c r="AY1095" s="257" t="s">
        <v>263</v>
      </c>
    </row>
    <row r="1096" spans="2:51" s="13" customFormat="1">
      <c r="B1096" s="205"/>
      <c r="C1096" s="206"/>
      <c r="D1096" s="207" t="s">
        <v>272</v>
      </c>
      <c r="E1096" s="208" t="s">
        <v>1</v>
      </c>
      <c r="F1096" s="209" t="s">
        <v>1480</v>
      </c>
      <c r="G1096" s="206"/>
      <c r="H1096" s="210">
        <v>35.984000000000002</v>
      </c>
      <c r="I1096" s="211"/>
      <c r="J1096" s="206"/>
      <c r="K1096" s="206"/>
      <c r="L1096" s="212"/>
      <c r="M1096" s="213"/>
      <c r="N1096" s="214"/>
      <c r="O1096" s="214"/>
      <c r="P1096" s="214"/>
      <c r="Q1096" s="214"/>
      <c r="R1096" s="214"/>
      <c r="S1096" s="214"/>
      <c r="T1096" s="215"/>
      <c r="AT1096" s="216" t="s">
        <v>272</v>
      </c>
      <c r="AU1096" s="216" t="s">
        <v>73</v>
      </c>
      <c r="AV1096" s="13" t="s">
        <v>73</v>
      </c>
      <c r="AW1096" s="13" t="s">
        <v>30</v>
      </c>
      <c r="AX1096" s="13" t="s">
        <v>64</v>
      </c>
      <c r="AY1096" s="216" t="s">
        <v>263</v>
      </c>
    </row>
    <row r="1097" spans="2:51" s="16" customFormat="1">
      <c r="B1097" s="248"/>
      <c r="C1097" s="249"/>
      <c r="D1097" s="207" t="s">
        <v>272</v>
      </c>
      <c r="E1097" s="250" t="s">
        <v>1</v>
      </c>
      <c r="F1097" s="251" t="s">
        <v>798</v>
      </c>
      <c r="G1097" s="249"/>
      <c r="H1097" s="250" t="s">
        <v>1</v>
      </c>
      <c r="I1097" s="252"/>
      <c r="J1097" s="249"/>
      <c r="K1097" s="249"/>
      <c r="L1097" s="253"/>
      <c r="M1097" s="254"/>
      <c r="N1097" s="255"/>
      <c r="O1097" s="255"/>
      <c r="P1097" s="255"/>
      <c r="Q1097" s="255"/>
      <c r="R1097" s="255"/>
      <c r="S1097" s="255"/>
      <c r="T1097" s="256"/>
      <c r="AT1097" s="257" t="s">
        <v>272</v>
      </c>
      <c r="AU1097" s="257" t="s">
        <v>73</v>
      </c>
      <c r="AV1097" s="16" t="s">
        <v>71</v>
      </c>
      <c r="AW1097" s="16" t="s">
        <v>30</v>
      </c>
      <c r="AX1097" s="16" t="s">
        <v>64</v>
      </c>
      <c r="AY1097" s="257" t="s">
        <v>263</v>
      </c>
    </row>
    <row r="1098" spans="2:51" s="13" customFormat="1">
      <c r="B1098" s="205"/>
      <c r="C1098" s="206"/>
      <c r="D1098" s="207" t="s">
        <v>272</v>
      </c>
      <c r="E1098" s="208" t="s">
        <v>1</v>
      </c>
      <c r="F1098" s="209" t="s">
        <v>1481</v>
      </c>
      <c r="G1098" s="206"/>
      <c r="H1098" s="210">
        <v>36.67</v>
      </c>
      <c r="I1098" s="211"/>
      <c r="J1098" s="206"/>
      <c r="K1098" s="206"/>
      <c r="L1098" s="212"/>
      <c r="M1098" s="213"/>
      <c r="N1098" s="214"/>
      <c r="O1098" s="214"/>
      <c r="P1098" s="214"/>
      <c r="Q1098" s="214"/>
      <c r="R1098" s="214"/>
      <c r="S1098" s="214"/>
      <c r="T1098" s="215"/>
      <c r="AT1098" s="216" t="s">
        <v>272</v>
      </c>
      <c r="AU1098" s="216" t="s">
        <v>73</v>
      </c>
      <c r="AV1098" s="13" t="s">
        <v>73</v>
      </c>
      <c r="AW1098" s="13" t="s">
        <v>30</v>
      </c>
      <c r="AX1098" s="13" t="s">
        <v>64</v>
      </c>
      <c r="AY1098" s="216" t="s">
        <v>263</v>
      </c>
    </row>
    <row r="1099" spans="2:51" s="16" customFormat="1">
      <c r="B1099" s="248"/>
      <c r="C1099" s="249"/>
      <c r="D1099" s="207" t="s">
        <v>272</v>
      </c>
      <c r="E1099" s="250" t="s">
        <v>1</v>
      </c>
      <c r="F1099" s="251" t="s">
        <v>993</v>
      </c>
      <c r="G1099" s="249"/>
      <c r="H1099" s="250" t="s">
        <v>1</v>
      </c>
      <c r="I1099" s="252"/>
      <c r="J1099" s="249"/>
      <c r="K1099" s="249"/>
      <c r="L1099" s="253"/>
      <c r="M1099" s="254"/>
      <c r="N1099" s="255"/>
      <c r="O1099" s="255"/>
      <c r="P1099" s="255"/>
      <c r="Q1099" s="255"/>
      <c r="R1099" s="255"/>
      <c r="S1099" s="255"/>
      <c r="T1099" s="256"/>
      <c r="AT1099" s="257" t="s">
        <v>272</v>
      </c>
      <c r="AU1099" s="257" t="s">
        <v>73</v>
      </c>
      <c r="AV1099" s="16" t="s">
        <v>71</v>
      </c>
      <c r="AW1099" s="16" t="s">
        <v>30</v>
      </c>
      <c r="AX1099" s="16" t="s">
        <v>64</v>
      </c>
      <c r="AY1099" s="257" t="s">
        <v>263</v>
      </c>
    </row>
    <row r="1100" spans="2:51" s="13" customFormat="1">
      <c r="B1100" s="205"/>
      <c r="C1100" s="206"/>
      <c r="D1100" s="207" t="s">
        <v>272</v>
      </c>
      <c r="E1100" s="208" t="s">
        <v>1</v>
      </c>
      <c r="F1100" s="209" t="s">
        <v>1482</v>
      </c>
      <c r="G1100" s="206"/>
      <c r="H1100" s="210">
        <v>160.446</v>
      </c>
      <c r="I1100" s="211"/>
      <c r="J1100" s="206"/>
      <c r="K1100" s="206"/>
      <c r="L1100" s="212"/>
      <c r="M1100" s="213"/>
      <c r="N1100" s="214"/>
      <c r="O1100" s="214"/>
      <c r="P1100" s="214"/>
      <c r="Q1100" s="214"/>
      <c r="R1100" s="214"/>
      <c r="S1100" s="214"/>
      <c r="T1100" s="215"/>
      <c r="AT1100" s="216" t="s">
        <v>272</v>
      </c>
      <c r="AU1100" s="216" t="s">
        <v>73</v>
      </c>
      <c r="AV1100" s="13" t="s">
        <v>73</v>
      </c>
      <c r="AW1100" s="13" t="s">
        <v>30</v>
      </c>
      <c r="AX1100" s="13" t="s">
        <v>64</v>
      </c>
      <c r="AY1100" s="216" t="s">
        <v>263</v>
      </c>
    </row>
    <row r="1101" spans="2:51" s="16" customFormat="1">
      <c r="B1101" s="248"/>
      <c r="C1101" s="249"/>
      <c r="D1101" s="207" t="s">
        <v>272</v>
      </c>
      <c r="E1101" s="250" t="s">
        <v>1</v>
      </c>
      <c r="F1101" s="251" t="s">
        <v>999</v>
      </c>
      <c r="G1101" s="249"/>
      <c r="H1101" s="250" t="s">
        <v>1</v>
      </c>
      <c r="I1101" s="252"/>
      <c r="J1101" s="249"/>
      <c r="K1101" s="249"/>
      <c r="L1101" s="253"/>
      <c r="M1101" s="254"/>
      <c r="N1101" s="255"/>
      <c r="O1101" s="255"/>
      <c r="P1101" s="255"/>
      <c r="Q1101" s="255"/>
      <c r="R1101" s="255"/>
      <c r="S1101" s="255"/>
      <c r="T1101" s="256"/>
      <c r="AT1101" s="257" t="s">
        <v>272</v>
      </c>
      <c r="AU1101" s="257" t="s">
        <v>73</v>
      </c>
      <c r="AV1101" s="16" t="s">
        <v>71</v>
      </c>
      <c r="AW1101" s="16" t="s">
        <v>30</v>
      </c>
      <c r="AX1101" s="16" t="s">
        <v>64</v>
      </c>
      <c r="AY1101" s="257" t="s">
        <v>263</v>
      </c>
    </row>
    <row r="1102" spans="2:51" s="13" customFormat="1">
      <c r="B1102" s="205"/>
      <c r="C1102" s="206"/>
      <c r="D1102" s="207" t="s">
        <v>272</v>
      </c>
      <c r="E1102" s="208" t="s">
        <v>1</v>
      </c>
      <c r="F1102" s="209" t="s">
        <v>1483</v>
      </c>
      <c r="G1102" s="206"/>
      <c r="H1102" s="210">
        <v>62.054000000000002</v>
      </c>
      <c r="I1102" s="211"/>
      <c r="J1102" s="206"/>
      <c r="K1102" s="206"/>
      <c r="L1102" s="212"/>
      <c r="M1102" s="213"/>
      <c r="N1102" s="214"/>
      <c r="O1102" s="214"/>
      <c r="P1102" s="214"/>
      <c r="Q1102" s="214"/>
      <c r="R1102" s="214"/>
      <c r="S1102" s="214"/>
      <c r="T1102" s="215"/>
      <c r="AT1102" s="216" t="s">
        <v>272</v>
      </c>
      <c r="AU1102" s="216" t="s">
        <v>73</v>
      </c>
      <c r="AV1102" s="13" t="s">
        <v>73</v>
      </c>
      <c r="AW1102" s="13" t="s">
        <v>30</v>
      </c>
      <c r="AX1102" s="13" t="s">
        <v>64</v>
      </c>
      <c r="AY1102" s="216" t="s">
        <v>263</v>
      </c>
    </row>
    <row r="1103" spans="2:51" s="16" customFormat="1">
      <c r="B1103" s="248"/>
      <c r="C1103" s="249"/>
      <c r="D1103" s="207" t="s">
        <v>272</v>
      </c>
      <c r="E1103" s="250" t="s">
        <v>1</v>
      </c>
      <c r="F1103" s="251" t="s">
        <v>1004</v>
      </c>
      <c r="G1103" s="249"/>
      <c r="H1103" s="250" t="s">
        <v>1</v>
      </c>
      <c r="I1103" s="252"/>
      <c r="J1103" s="249"/>
      <c r="K1103" s="249"/>
      <c r="L1103" s="253"/>
      <c r="M1103" s="254"/>
      <c r="N1103" s="255"/>
      <c r="O1103" s="255"/>
      <c r="P1103" s="255"/>
      <c r="Q1103" s="255"/>
      <c r="R1103" s="255"/>
      <c r="S1103" s="255"/>
      <c r="T1103" s="256"/>
      <c r="AT1103" s="257" t="s">
        <v>272</v>
      </c>
      <c r="AU1103" s="257" t="s">
        <v>73</v>
      </c>
      <c r="AV1103" s="16" t="s">
        <v>71</v>
      </c>
      <c r="AW1103" s="16" t="s">
        <v>30</v>
      </c>
      <c r="AX1103" s="16" t="s">
        <v>64</v>
      </c>
      <c r="AY1103" s="257" t="s">
        <v>263</v>
      </c>
    </row>
    <row r="1104" spans="2:51" s="13" customFormat="1">
      <c r="B1104" s="205"/>
      <c r="C1104" s="206"/>
      <c r="D1104" s="207" t="s">
        <v>272</v>
      </c>
      <c r="E1104" s="208" t="s">
        <v>1</v>
      </c>
      <c r="F1104" s="209" t="s">
        <v>1484</v>
      </c>
      <c r="G1104" s="206"/>
      <c r="H1104" s="210">
        <v>164.45</v>
      </c>
      <c r="I1104" s="211"/>
      <c r="J1104" s="206"/>
      <c r="K1104" s="206"/>
      <c r="L1104" s="212"/>
      <c r="M1104" s="213"/>
      <c r="N1104" s="214"/>
      <c r="O1104" s="214"/>
      <c r="P1104" s="214"/>
      <c r="Q1104" s="214"/>
      <c r="R1104" s="214"/>
      <c r="S1104" s="214"/>
      <c r="T1104" s="215"/>
      <c r="AT1104" s="216" t="s">
        <v>272</v>
      </c>
      <c r="AU1104" s="216" t="s">
        <v>73</v>
      </c>
      <c r="AV1104" s="13" t="s">
        <v>73</v>
      </c>
      <c r="AW1104" s="13" t="s">
        <v>30</v>
      </c>
      <c r="AX1104" s="13" t="s">
        <v>64</v>
      </c>
      <c r="AY1104" s="216" t="s">
        <v>263</v>
      </c>
    </row>
    <row r="1105" spans="1:65" s="15" customFormat="1">
      <c r="B1105" s="228"/>
      <c r="C1105" s="229"/>
      <c r="D1105" s="207" t="s">
        <v>272</v>
      </c>
      <c r="E1105" s="230" t="s">
        <v>1</v>
      </c>
      <c r="F1105" s="231" t="s">
        <v>280</v>
      </c>
      <c r="G1105" s="229"/>
      <c r="H1105" s="232">
        <v>2041.6580000000001</v>
      </c>
      <c r="I1105" s="233"/>
      <c r="J1105" s="229"/>
      <c r="K1105" s="229"/>
      <c r="L1105" s="234"/>
      <c r="M1105" s="235"/>
      <c r="N1105" s="236"/>
      <c r="O1105" s="236"/>
      <c r="P1105" s="236"/>
      <c r="Q1105" s="236"/>
      <c r="R1105" s="236"/>
      <c r="S1105" s="236"/>
      <c r="T1105" s="237"/>
      <c r="AT1105" s="238" t="s">
        <v>272</v>
      </c>
      <c r="AU1105" s="238" t="s">
        <v>73</v>
      </c>
      <c r="AV1105" s="15" t="s">
        <v>270</v>
      </c>
      <c r="AW1105" s="15" t="s">
        <v>30</v>
      </c>
      <c r="AX1105" s="15" t="s">
        <v>71</v>
      </c>
      <c r="AY1105" s="238" t="s">
        <v>263</v>
      </c>
    </row>
    <row r="1106" spans="1:65" s="2" customFormat="1" ht="24.2" customHeight="1">
      <c r="A1106" s="35"/>
      <c r="B1106" s="36"/>
      <c r="C1106" s="261" t="s">
        <v>1023</v>
      </c>
      <c r="D1106" s="261" t="s">
        <v>401</v>
      </c>
      <c r="E1106" s="262" t="s">
        <v>1485</v>
      </c>
      <c r="F1106" s="263" t="s">
        <v>1486</v>
      </c>
      <c r="G1106" s="264" t="s">
        <v>1057</v>
      </c>
      <c r="H1106" s="265">
        <v>1612.91</v>
      </c>
      <c r="I1106" s="266"/>
      <c r="J1106" s="267">
        <f>ROUND(I1106*H1106,2)</f>
        <v>0</v>
      </c>
      <c r="K1106" s="268"/>
      <c r="L1106" s="269"/>
      <c r="M1106" s="270" t="s">
        <v>1</v>
      </c>
      <c r="N1106" s="271" t="s">
        <v>38</v>
      </c>
      <c r="O1106" s="72"/>
      <c r="P1106" s="201">
        <f>O1106*H1106</f>
        <v>0</v>
      </c>
      <c r="Q1106" s="201">
        <v>0</v>
      </c>
      <c r="R1106" s="201">
        <f>Q1106*H1106</f>
        <v>0</v>
      </c>
      <c r="S1106" s="201">
        <v>0</v>
      </c>
      <c r="T1106" s="202">
        <f>S1106*H1106</f>
        <v>0</v>
      </c>
      <c r="U1106" s="35"/>
      <c r="V1106" s="35"/>
      <c r="W1106" s="35"/>
      <c r="X1106" s="35"/>
      <c r="Y1106" s="35"/>
      <c r="Z1106" s="35"/>
      <c r="AA1106" s="35"/>
      <c r="AB1106" s="35"/>
      <c r="AC1106" s="35"/>
      <c r="AD1106" s="35"/>
      <c r="AE1106" s="35"/>
      <c r="AR1106" s="203" t="s">
        <v>542</v>
      </c>
      <c r="AT1106" s="203" t="s">
        <v>401</v>
      </c>
      <c r="AU1106" s="203" t="s">
        <v>73</v>
      </c>
      <c r="AY1106" s="18" t="s">
        <v>263</v>
      </c>
      <c r="BE1106" s="204">
        <f>IF(N1106="základní",J1106,0)</f>
        <v>0</v>
      </c>
      <c r="BF1106" s="204">
        <f>IF(N1106="snížená",J1106,0)</f>
        <v>0</v>
      </c>
      <c r="BG1106" s="204">
        <f>IF(N1106="zákl. přenesená",J1106,0)</f>
        <v>0</v>
      </c>
      <c r="BH1106" s="204">
        <f>IF(N1106="sníž. přenesená",J1106,0)</f>
        <v>0</v>
      </c>
      <c r="BI1106" s="204">
        <f>IF(N1106="nulová",J1106,0)</f>
        <v>0</v>
      </c>
      <c r="BJ1106" s="18" t="s">
        <v>71</v>
      </c>
      <c r="BK1106" s="204">
        <f>ROUND(I1106*H1106,2)</f>
        <v>0</v>
      </c>
      <c r="BL1106" s="18" t="s">
        <v>416</v>
      </c>
      <c r="BM1106" s="203" t="s">
        <v>1487</v>
      </c>
    </row>
    <row r="1107" spans="1:65" s="13" customFormat="1">
      <c r="B1107" s="205"/>
      <c r="C1107" s="206"/>
      <c r="D1107" s="207" t="s">
        <v>272</v>
      </c>
      <c r="E1107" s="208" t="s">
        <v>1</v>
      </c>
      <c r="F1107" s="209" t="s">
        <v>1488</v>
      </c>
      <c r="G1107" s="206"/>
      <c r="H1107" s="210">
        <v>1612.91</v>
      </c>
      <c r="I1107" s="211"/>
      <c r="J1107" s="206"/>
      <c r="K1107" s="206"/>
      <c r="L1107" s="212"/>
      <c r="M1107" s="213"/>
      <c r="N1107" s="214"/>
      <c r="O1107" s="214"/>
      <c r="P1107" s="214"/>
      <c r="Q1107" s="214"/>
      <c r="R1107" s="214"/>
      <c r="S1107" s="214"/>
      <c r="T1107" s="215"/>
      <c r="AT1107" s="216" t="s">
        <v>272</v>
      </c>
      <c r="AU1107" s="216" t="s">
        <v>73</v>
      </c>
      <c r="AV1107" s="13" t="s">
        <v>73</v>
      </c>
      <c r="AW1107" s="13" t="s">
        <v>30</v>
      </c>
      <c r="AX1107" s="13" t="s">
        <v>64</v>
      </c>
      <c r="AY1107" s="216" t="s">
        <v>263</v>
      </c>
    </row>
    <row r="1108" spans="1:65" s="15" customFormat="1">
      <c r="B1108" s="228"/>
      <c r="C1108" s="229"/>
      <c r="D1108" s="207" t="s">
        <v>272</v>
      </c>
      <c r="E1108" s="230" t="s">
        <v>1</v>
      </c>
      <c r="F1108" s="231" t="s">
        <v>280</v>
      </c>
      <c r="G1108" s="229"/>
      <c r="H1108" s="232">
        <v>1612.91</v>
      </c>
      <c r="I1108" s="233"/>
      <c r="J1108" s="229"/>
      <c r="K1108" s="229"/>
      <c r="L1108" s="234"/>
      <c r="M1108" s="235"/>
      <c r="N1108" s="236"/>
      <c r="O1108" s="236"/>
      <c r="P1108" s="236"/>
      <c r="Q1108" s="236"/>
      <c r="R1108" s="236"/>
      <c r="S1108" s="236"/>
      <c r="T1108" s="237"/>
      <c r="AT1108" s="238" t="s">
        <v>272</v>
      </c>
      <c r="AU1108" s="238" t="s">
        <v>73</v>
      </c>
      <c r="AV1108" s="15" t="s">
        <v>270</v>
      </c>
      <c r="AW1108" s="15" t="s">
        <v>30</v>
      </c>
      <c r="AX1108" s="15" t="s">
        <v>71</v>
      </c>
      <c r="AY1108" s="238" t="s">
        <v>263</v>
      </c>
    </row>
    <row r="1109" spans="1:65" s="2" customFormat="1" ht="24.2" customHeight="1">
      <c r="A1109" s="35"/>
      <c r="B1109" s="36"/>
      <c r="C1109" s="191" t="s">
        <v>1489</v>
      </c>
      <c r="D1109" s="191" t="s">
        <v>266</v>
      </c>
      <c r="E1109" s="192" t="s">
        <v>1490</v>
      </c>
      <c r="F1109" s="193" t="s">
        <v>1491</v>
      </c>
      <c r="G1109" s="194" t="s">
        <v>269</v>
      </c>
      <c r="H1109" s="195">
        <v>2041.6579999999999</v>
      </c>
      <c r="I1109" s="196"/>
      <c r="J1109" s="197">
        <f>ROUND(I1109*H1109,2)</f>
        <v>0</v>
      </c>
      <c r="K1109" s="198"/>
      <c r="L1109" s="40"/>
      <c r="M1109" s="199" t="s">
        <v>1</v>
      </c>
      <c r="N1109" s="200" t="s">
        <v>38</v>
      </c>
      <c r="O1109" s="72"/>
      <c r="P1109" s="201">
        <f>O1109*H1109</f>
        <v>0</v>
      </c>
      <c r="Q1109" s="201">
        <v>0</v>
      </c>
      <c r="R1109" s="201">
        <f>Q1109*H1109</f>
        <v>0</v>
      </c>
      <c r="S1109" s="201">
        <v>0</v>
      </c>
      <c r="T1109" s="202">
        <f>S1109*H1109</f>
        <v>0</v>
      </c>
      <c r="U1109" s="35"/>
      <c r="V1109" s="35"/>
      <c r="W1109" s="35"/>
      <c r="X1109" s="35"/>
      <c r="Y1109" s="35"/>
      <c r="Z1109" s="35"/>
      <c r="AA1109" s="35"/>
      <c r="AB1109" s="35"/>
      <c r="AC1109" s="35"/>
      <c r="AD1109" s="35"/>
      <c r="AE1109" s="35"/>
      <c r="AR1109" s="203" t="s">
        <v>416</v>
      </c>
      <c r="AT1109" s="203" t="s">
        <v>266</v>
      </c>
      <c r="AU1109" s="203" t="s">
        <v>73</v>
      </c>
      <c r="AY1109" s="18" t="s">
        <v>263</v>
      </c>
      <c r="BE1109" s="204">
        <f>IF(N1109="základní",J1109,0)</f>
        <v>0</v>
      </c>
      <c r="BF1109" s="204">
        <f>IF(N1109="snížená",J1109,0)</f>
        <v>0</v>
      </c>
      <c r="BG1109" s="204">
        <f>IF(N1109="zákl. přenesená",J1109,0)</f>
        <v>0</v>
      </c>
      <c r="BH1109" s="204">
        <f>IF(N1109="sníž. přenesená",J1109,0)</f>
        <v>0</v>
      </c>
      <c r="BI1109" s="204">
        <f>IF(N1109="nulová",J1109,0)</f>
        <v>0</v>
      </c>
      <c r="BJ1109" s="18" t="s">
        <v>71</v>
      </c>
      <c r="BK1109" s="204">
        <f>ROUND(I1109*H1109,2)</f>
        <v>0</v>
      </c>
      <c r="BL1109" s="18" t="s">
        <v>416</v>
      </c>
      <c r="BM1109" s="203" t="s">
        <v>1492</v>
      </c>
    </row>
    <row r="1110" spans="1:65" s="16" customFormat="1">
      <c r="B1110" s="248"/>
      <c r="C1110" s="249"/>
      <c r="D1110" s="207" t="s">
        <v>272</v>
      </c>
      <c r="E1110" s="250" t="s">
        <v>1</v>
      </c>
      <c r="F1110" s="251" t="s">
        <v>774</v>
      </c>
      <c r="G1110" s="249"/>
      <c r="H1110" s="250" t="s">
        <v>1</v>
      </c>
      <c r="I1110" s="252"/>
      <c r="J1110" s="249"/>
      <c r="K1110" s="249"/>
      <c r="L1110" s="253"/>
      <c r="M1110" s="254"/>
      <c r="N1110" s="255"/>
      <c r="O1110" s="255"/>
      <c r="P1110" s="255"/>
      <c r="Q1110" s="255"/>
      <c r="R1110" s="255"/>
      <c r="S1110" s="255"/>
      <c r="T1110" s="256"/>
      <c r="AT1110" s="257" t="s">
        <v>272</v>
      </c>
      <c r="AU1110" s="257" t="s">
        <v>73</v>
      </c>
      <c r="AV1110" s="16" t="s">
        <v>71</v>
      </c>
      <c r="AW1110" s="16" t="s">
        <v>30</v>
      </c>
      <c r="AX1110" s="16" t="s">
        <v>64</v>
      </c>
      <c r="AY1110" s="257" t="s">
        <v>263</v>
      </c>
    </row>
    <row r="1111" spans="1:65" s="13" customFormat="1">
      <c r="B1111" s="205"/>
      <c r="C1111" s="206"/>
      <c r="D1111" s="207" t="s">
        <v>272</v>
      </c>
      <c r="E1111" s="208" t="s">
        <v>1</v>
      </c>
      <c r="F1111" s="209" t="s">
        <v>1473</v>
      </c>
      <c r="G1111" s="206"/>
      <c r="H1111" s="210">
        <v>837.66800000000001</v>
      </c>
      <c r="I1111" s="211"/>
      <c r="J1111" s="206"/>
      <c r="K1111" s="206"/>
      <c r="L1111" s="212"/>
      <c r="M1111" s="213"/>
      <c r="N1111" s="214"/>
      <c r="O1111" s="214"/>
      <c r="P1111" s="214"/>
      <c r="Q1111" s="214"/>
      <c r="R1111" s="214"/>
      <c r="S1111" s="214"/>
      <c r="T1111" s="215"/>
      <c r="AT1111" s="216" t="s">
        <v>272</v>
      </c>
      <c r="AU1111" s="216" t="s">
        <v>73</v>
      </c>
      <c r="AV1111" s="13" t="s">
        <v>73</v>
      </c>
      <c r="AW1111" s="13" t="s">
        <v>30</v>
      </c>
      <c r="AX1111" s="13" t="s">
        <v>64</v>
      </c>
      <c r="AY1111" s="216" t="s">
        <v>263</v>
      </c>
    </row>
    <row r="1112" spans="1:65" s="16" customFormat="1">
      <c r="B1112" s="248"/>
      <c r="C1112" s="249"/>
      <c r="D1112" s="207" t="s">
        <v>272</v>
      </c>
      <c r="E1112" s="250" t="s">
        <v>1</v>
      </c>
      <c r="F1112" s="251" t="s">
        <v>1474</v>
      </c>
      <c r="G1112" s="249"/>
      <c r="H1112" s="250" t="s">
        <v>1</v>
      </c>
      <c r="I1112" s="252"/>
      <c r="J1112" s="249"/>
      <c r="K1112" s="249"/>
      <c r="L1112" s="253"/>
      <c r="M1112" s="254"/>
      <c r="N1112" s="255"/>
      <c r="O1112" s="255"/>
      <c r="P1112" s="255"/>
      <c r="Q1112" s="255"/>
      <c r="R1112" s="255"/>
      <c r="S1112" s="255"/>
      <c r="T1112" s="256"/>
      <c r="AT1112" s="257" t="s">
        <v>272</v>
      </c>
      <c r="AU1112" s="257" t="s">
        <v>73</v>
      </c>
      <c r="AV1112" s="16" t="s">
        <v>71</v>
      </c>
      <c r="AW1112" s="16" t="s">
        <v>30</v>
      </c>
      <c r="AX1112" s="16" t="s">
        <v>64</v>
      </c>
      <c r="AY1112" s="257" t="s">
        <v>263</v>
      </c>
    </row>
    <row r="1113" spans="1:65" s="13" customFormat="1">
      <c r="B1113" s="205"/>
      <c r="C1113" s="206"/>
      <c r="D1113" s="207" t="s">
        <v>272</v>
      </c>
      <c r="E1113" s="208" t="s">
        <v>1</v>
      </c>
      <c r="F1113" s="209" t="s">
        <v>1475</v>
      </c>
      <c r="G1113" s="206"/>
      <c r="H1113" s="210">
        <v>3.258</v>
      </c>
      <c r="I1113" s="211"/>
      <c r="J1113" s="206"/>
      <c r="K1113" s="206"/>
      <c r="L1113" s="212"/>
      <c r="M1113" s="213"/>
      <c r="N1113" s="214"/>
      <c r="O1113" s="214"/>
      <c r="P1113" s="214"/>
      <c r="Q1113" s="214"/>
      <c r="R1113" s="214"/>
      <c r="S1113" s="214"/>
      <c r="T1113" s="215"/>
      <c r="AT1113" s="216" t="s">
        <v>272</v>
      </c>
      <c r="AU1113" s="216" t="s">
        <v>73</v>
      </c>
      <c r="AV1113" s="13" t="s">
        <v>73</v>
      </c>
      <c r="AW1113" s="13" t="s">
        <v>30</v>
      </c>
      <c r="AX1113" s="13" t="s">
        <v>64</v>
      </c>
      <c r="AY1113" s="216" t="s">
        <v>263</v>
      </c>
    </row>
    <row r="1114" spans="1:65" s="16" customFormat="1">
      <c r="B1114" s="248"/>
      <c r="C1114" s="249"/>
      <c r="D1114" s="207" t="s">
        <v>272</v>
      </c>
      <c r="E1114" s="250" t="s">
        <v>1</v>
      </c>
      <c r="F1114" s="251" t="s">
        <v>779</v>
      </c>
      <c r="G1114" s="249"/>
      <c r="H1114" s="250" t="s">
        <v>1</v>
      </c>
      <c r="I1114" s="252"/>
      <c r="J1114" s="249"/>
      <c r="K1114" s="249"/>
      <c r="L1114" s="253"/>
      <c r="M1114" s="254"/>
      <c r="N1114" s="255"/>
      <c r="O1114" s="255"/>
      <c r="P1114" s="255"/>
      <c r="Q1114" s="255"/>
      <c r="R1114" s="255"/>
      <c r="S1114" s="255"/>
      <c r="T1114" s="256"/>
      <c r="AT1114" s="257" t="s">
        <v>272</v>
      </c>
      <c r="AU1114" s="257" t="s">
        <v>73</v>
      </c>
      <c r="AV1114" s="16" t="s">
        <v>71</v>
      </c>
      <c r="AW1114" s="16" t="s">
        <v>30</v>
      </c>
      <c r="AX1114" s="16" t="s">
        <v>64</v>
      </c>
      <c r="AY1114" s="257" t="s">
        <v>263</v>
      </c>
    </row>
    <row r="1115" spans="1:65" s="13" customFormat="1">
      <c r="B1115" s="205"/>
      <c r="C1115" s="206"/>
      <c r="D1115" s="207" t="s">
        <v>272</v>
      </c>
      <c r="E1115" s="208" t="s">
        <v>1</v>
      </c>
      <c r="F1115" s="209" t="s">
        <v>1478</v>
      </c>
      <c r="G1115" s="206"/>
      <c r="H1115" s="210">
        <v>509.43</v>
      </c>
      <c r="I1115" s="211"/>
      <c r="J1115" s="206"/>
      <c r="K1115" s="206"/>
      <c r="L1115" s="212"/>
      <c r="M1115" s="213"/>
      <c r="N1115" s="214"/>
      <c r="O1115" s="214"/>
      <c r="P1115" s="214"/>
      <c r="Q1115" s="214"/>
      <c r="R1115" s="214"/>
      <c r="S1115" s="214"/>
      <c r="T1115" s="215"/>
      <c r="AT1115" s="216" t="s">
        <v>272</v>
      </c>
      <c r="AU1115" s="216" t="s">
        <v>73</v>
      </c>
      <c r="AV1115" s="13" t="s">
        <v>73</v>
      </c>
      <c r="AW1115" s="13" t="s">
        <v>30</v>
      </c>
      <c r="AX1115" s="13" t="s">
        <v>64</v>
      </c>
      <c r="AY1115" s="216" t="s">
        <v>263</v>
      </c>
    </row>
    <row r="1116" spans="1:65" s="16" customFormat="1">
      <c r="B1116" s="248"/>
      <c r="C1116" s="249"/>
      <c r="D1116" s="207" t="s">
        <v>272</v>
      </c>
      <c r="E1116" s="250" t="s">
        <v>1</v>
      </c>
      <c r="F1116" s="251" t="s">
        <v>783</v>
      </c>
      <c r="G1116" s="249"/>
      <c r="H1116" s="250" t="s">
        <v>1</v>
      </c>
      <c r="I1116" s="252"/>
      <c r="J1116" s="249"/>
      <c r="K1116" s="249"/>
      <c r="L1116" s="253"/>
      <c r="M1116" s="254"/>
      <c r="N1116" s="255"/>
      <c r="O1116" s="255"/>
      <c r="P1116" s="255"/>
      <c r="Q1116" s="255"/>
      <c r="R1116" s="255"/>
      <c r="S1116" s="255"/>
      <c r="T1116" s="256"/>
      <c r="AT1116" s="257" t="s">
        <v>272</v>
      </c>
      <c r="AU1116" s="257" t="s">
        <v>73</v>
      </c>
      <c r="AV1116" s="16" t="s">
        <v>71</v>
      </c>
      <c r="AW1116" s="16" t="s">
        <v>30</v>
      </c>
      <c r="AX1116" s="16" t="s">
        <v>64</v>
      </c>
      <c r="AY1116" s="257" t="s">
        <v>263</v>
      </c>
    </row>
    <row r="1117" spans="1:65" s="13" customFormat="1">
      <c r="B1117" s="205"/>
      <c r="C1117" s="206"/>
      <c r="D1117" s="207" t="s">
        <v>272</v>
      </c>
      <c r="E1117" s="208" t="s">
        <v>1</v>
      </c>
      <c r="F1117" s="209" t="s">
        <v>1479</v>
      </c>
      <c r="G1117" s="206"/>
      <c r="H1117" s="210">
        <v>228.8</v>
      </c>
      <c r="I1117" s="211"/>
      <c r="J1117" s="206"/>
      <c r="K1117" s="206"/>
      <c r="L1117" s="212"/>
      <c r="M1117" s="213"/>
      <c r="N1117" s="214"/>
      <c r="O1117" s="214"/>
      <c r="P1117" s="214"/>
      <c r="Q1117" s="214"/>
      <c r="R1117" s="214"/>
      <c r="S1117" s="214"/>
      <c r="T1117" s="215"/>
      <c r="AT1117" s="216" t="s">
        <v>272</v>
      </c>
      <c r="AU1117" s="216" t="s">
        <v>73</v>
      </c>
      <c r="AV1117" s="13" t="s">
        <v>73</v>
      </c>
      <c r="AW1117" s="13" t="s">
        <v>30</v>
      </c>
      <c r="AX1117" s="13" t="s">
        <v>64</v>
      </c>
      <c r="AY1117" s="216" t="s">
        <v>263</v>
      </c>
    </row>
    <row r="1118" spans="1:65" s="16" customFormat="1">
      <c r="B1118" s="248"/>
      <c r="C1118" s="249"/>
      <c r="D1118" s="207" t="s">
        <v>272</v>
      </c>
      <c r="E1118" s="250" t="s">
        <v>1</v>
      </c>
      <c r="F1118" s="251" t="s">
        <v>788</v>
      </c>
      <c r="G1118" s="249"/>
      <c r="H1118" s="250" t="s">
        <v>1</v>
      </c>
      <c r="I1118" s="252"/>
      <c r="J1118" s="249"/>
      <c r="K1118" s="249"/>
      <c r="L1118" s="253"/>
      <c r="M1118" s="254"/>
      <c r="N1118" s="255"/>
      <c r="O1118" s="255"/>
      <c r="P1118" s="255"/>
      <c r="Q1118" s="255"/>
      <c r="R1118" s="255"/>
      <c r="S1118" s="255"/>
      <c r="T1118" s="256"/>
      <c r="AT1118" s="257" t="s">
        <v>272</v>
      </c>
      <c r="AU1118" s="257" t="s">
        <v>73</v>
      </c>
      <c r="AV1118" s="16" t="s">
        <v>71</v>
      </c>
      <c r="AW1118" s="16" t="s">
        <v>30</v>
      </c>
      <c r="AX1118" s="16" t="s">
        <v>64</v>
      </c>
      <c r="AY1118" s="257" t="s">
        <v>263</v>
      </c>
    </row>
    <row r="1119" spans="1:65" s="13" customFormat="1">
      <c r="B1119" s="205"/>
      <c r="C1119" s="206"/>
      <c r="D1119" s="207" t="s">
        <v>272</v>
      </c>
      <c r="E1119" s="208" t="s">
        <v>1</v>
      </c>
      <c r="F1119" s="209" t="s">
        <v>1480</v>
      </c>
      <c r="G1119" s="206"/>
      <c r="H1119" s="210">
        <v>35.984000000000002</v>
      </c>
      <c r="I1119" s="211"/>
      <c r="J1119" s="206"/>
      <c r="K1119" s="206"/>
      <c r="L1119" s="212"/>
      <c r="M1119" s="213"/>
      <c r="N1119" s="214"/>
      <c r="O1119" s="214"/>
      <c r="P1119" s="214"/>
      <c r="Q1119" s="214"/>
      <c r="R1119" s="214"/>
      <c r="S1119" s="214"/>
      <c r="T1119" s="215"/>
      <c r="AT1119" s="216" t="s">
        <v>272</v>
      </c>
      <c r="AU1119" s="216" t="s">
        <v>73</v>
      </c>
      <c r="AV1119" s="13" t="s">
        <v>73</v>
      </c>
      <c r="AW1119" s="13" t="s">
        <v>30</v>
      </c>
      <c r="AX1119" s="13" t="s">
        <v>64</v>
      </c>
      <c r="AY1119" s="216" t="s">
        <v>263</v>
      </c>
    </row>
    <row r="1120" spans="1:65" s="16" customFormat="1">
      <c r="B1120" s="248"/>
      <c r="C1120" s="249"/>
      <c r="D1120" s="207" t="s">
        <v>272</v>
      </c>
      <c r="E1120" s="250" t="s">
        <v>1</v>
      </c>
      <c r="F1120" s="251" t="s">
        <v>798</v>
      </c>
      <c r="G1120" s="249"/>
      <c r="H1120" s="250" t="s">
        <v>1</v>
      </c>
      <c r="I1120" s="252"/>
      <c r="J1120" s="249"/>
      <c r="K1120" s="249"/>
      <c r="L1120" s="253"/>
      <c r="M1120" s="254"/>
      <c r="N1120" s="255"/>
      <c r="O1120" s="255"/>
      <c r="P1120" s="255"/>
      <c r="Q1120" s="255"/>
      <c r="R1120" s="255"/>
      <c r="S1120" s="255"/>
      <c r="T1120" s="256"/>
      <c r="AT1120" s="257" t="s">
        <v>272</v>
      </c>
      <c r="AU1120" s="257" t="s">
        <v>73</v>
      </c>
      <c r="AV1120" s="16" t="s">
        <v>71</v>
      </c>
      <c r="AW1120" s="16" t="s">
        <v>30</v>
      </c>
      <c r="AX1120" s="16" t="s">
        <v>64</v>
      </c>
      <c r="AY1120" s="257" t="s">
        <v>263</v>
      </c>
    </row>
    <row r="1121" spans="1:65" s="13" customFormat="1">
      <c r="B1121" s="205"/>
      <c r="C1121" s="206"/>
      <c r="D1121" s="207" t="s">
        <v>272</v>
      </c>
      <c r="E1121" s="208" t="s">
        <v>1</v>
      </c>
      <c r="F1121" s="209" t="s">
        <v>1481</v>
      </c>
      <c r="G1121" s="206"/>
      <c r="H1121" s="210">
        <v>36.67</v>
      </c>
      <c r="I1121" s="211"/>
      <c r="J1121" s="206"/>
      <c r="K1121" s="206"/>
      <c r="L1121" s="212"/>
      <c r="M1121" s="213"/>
      <c r="N1121" s="214"/>
      <c r="O1121" s="214"/>
      <c r="P1121" s="214"/>
      <c r="Q1121" s="214"/>
      <c r="R1121" s="214"/>
      <c r="S1121" s="214"/>
      <c r="T1121" s="215"/>
      <c r="AT1121" s="216" t="s">
        <v>272</v>
      </c>
      <c r="AU1121" s="216" t="s">
        <v>73</v>
      </c>
      <c r="AV1121" s="13" t="s">
        <v>73</v>
      </c>
      <c r="AW1121" s="13" t="s">
        <v>30</v>
      </c>
      <c r="AX1121" s="13" t="s">
        <v>64</v>
      </c>
      <c r="AY1121" s="216" t="s">
        <v>263</v>
      </c>
    </row>
    <row r="1122" spans="1:65" s="16" customFormat="1">
      <c r="B1122" s="248"/>
      <c r="C1122" s="249"/>
      <c r="D1122" s="207" t="s">
        <v>272</v>
      </c>
      <c r="E1122" s="250" t="s">
        <v>1</v>
      </c>
      <c r="F1122" s="251" t="s">
        <v>993</v>
      </c>
      <c r="G1122" s="249"/>
      <c r="H1122" s="250" t="s">
        <v>1</v>
      </c>
      <c r="I1122" s="252"/>
      <c r="J1122" s="249"/>
      <c r="K1122" s="249"/>
      <c r="L1122" s="253"/>
      <c r="M1122" s="254"/>
      <c r="N1122" s="255"/>
      <c r="O1122" s="255"/>
      <c r="P1122" s="255"/>
      <c r="Q1122" s="255"/>
      <c r="R1122" s="255"/>
      <c r="S1122" s="255"/>
      <c r="T1122" s="256"/>
      <c r="AT1122" s="257" t="s">
        <v>272</v>
      </c>
      <c r="AU1122" s="257" t="s">
        <v>73</v>
      </c>
      <c r="AV1122" s="16" t="s">
        <v>71</v>
      </c>
      <c r="AW1122" s="16" t="s">
        <v>30</v>
      </c>
      <c r="AX1122" s="16" t="s">
        <v>64</v>
      </c>
      <c r="AY1122" s="257" t="s">
        <v>263</v>
      </c>
    </row>
    <row r="1123" spans="1:65" s="13" customFormat="1">
      <c r="B1123" s="205"/>
      <c r="C1123" s="206"/>
      <c r="D1123" s="207" t="s">
        <v>272</v>
      </c>
      <c r="E1123" s="208" t="s">
        <v>1</v>
      </c>
      <c r="F1123" s="209" t="s">
        <v>1482</v>
      </c>
      <c r="G1123" s="206"/>
      <c r="H1123" s="210">
        <v>160.446</v>
      </c>
      <c r="I1123" s="211"/>
      <c r="J1123" s="206"/>
      <c r="K1123" s="206"/>
      <c r="L1123" s="212"/>
      <c r="M1123" s="213"/>
      <c r="N1123" s="214"/>
      <c r="O1123" s="214"/>
      <c r="P1123" s="214"/>
      <c r="Q1123" s="214"/>
      <c r="R1123" s="214"/>
      <c r="S1123" s="214"/>
      <c r="T1123" s="215"/>
      <c r="AT1123" s="216" t="s">
        <v>272</v>
      </c>
      <c r="AU1123" s="216" t="s">
        <v>73</v>
      </c>
      <c r="AV1123" s="13" t="s">
        <v>73</v>
      </c>
      <c r="AW1123" s="13" t="s">
        <v>30</v>
      </c>
      <c r="AX1123" s="13" t="s">
        <v>64</v>
      </c>
      <c r="AY1123" s="216" t="s">
        <v>263</v>
      </c>
    </row>
    <row r="1124" spans="1:65" s="16" customFormat="1">
      <c r="B1124" s="248"/>
      <c r="C1124" s="249"/>
      <c r="D1124" s="207" t="s">
        <v>272</v>
      </c>
      <c r="E1124" s="250" t="s">
        <v>1</v>
      </c>
      <c r="F1124" s="251" t="s">
        <v>999</v>
      </c>
      <c r="G1124" s="249"/>
      <c r="H1124" s="250" t="s">
        <v>1</v>
      </c>
      <c r="I1124" s="252"/>
      <c r="J1124" s="249"/>
      <c r="K1124" s="249"/>
      <c r="L1124" s="253"/>
      <c r="M1124" s="254"/>
      <c r="N1124" s="255"/>
      <c r="O1124" s="255"/>
      <c r="P1124" s="255"/>
      <c r="Q1124" s="255"/>
      <c r="R1124" s="255"/>
      <c r="S1124" s="255"/>
      <c r="T1124" s="256"/>
      <c r="AT1124" s="257" t="s">
        <v>272</v>
      </c>
      <c r="AU1124" s="257" t="s">
        <v>73</v>
      </c>
      <c r="AV1124" s="16" t="s">
        <v>71</v>
      </c>
      <c r="AW1124" s="16" t="s">
        <v>30</v>
      </c>
      <c r="AX1124" s="16" t="s">
        <v>64</v>
      </c>
      <c r="AY1124" s="257" t="s">
        <v>263</v>
      </c>
    </row>
    <row r="1125" spans="1:65" s="13" customFormat="1">
      <c r="B1125" s="205"/>
      <c r="C1125" s="206"/>
      <c r="D1125" s="207" t="s">
        <v>272</v>
      </c>
      <c r="E1125" s="208" t="s">
        <v>1</v>
      </c>
      <c r="F1125" s="209" t="s">
        <v>1483</v>
      </c>
      <c r="G1125" s="206"/>
      <c r="H1125" s="210">
        <v>62.054000000000002</v>
      </c>
      <c r="I1125" s="211"/>
      <c r="J1125" s="206"/>
      <c r="K1125" s="206"/>
      <c r="L1125" s="212"/>
      <c r="M1125" s="213"/>
      <c r="N1125" s="214"/>
      <c r="O1125" s="214"/>
      <c r="P1125" s="214"/>
      <c r="Q1125" s="214"/>
      <c r="R1125" s="214"/>
      <c r="S1125" s="214"/>
      <c r="T1125" s="215"/>
      <c r="AT1125" s="216" t="s">
        <v>272</v>
      </c>
      <c r="AU1125" s="216" t="s">
        <v>73</v>
      </c>
      <c r="AV1125" s="13" t="s">
        <v>73</v>
      </c>
      <c r="AW1125" s="13" t="s">
        <v>30</v>
      </c>
      <c r="AX1125" s="13" t="s">
        <v>64</v>
      </c>
      <c r="AY1125" s="216" t="s">
        <v>263</v>
      </c>
    </row>
    <row r="1126" spans="1:65" s="16" customFormat="1">
      <c r="B1126" s="248"/>
      <c r="C1126" s="249"/>
      <c r="D1126" s="207" t="s">
        <v>272</v>
      </c>
      <c r="E1126" s="250" t="s">
        <v>1</v>
      </c>
      <c r="F1126" s="251" t="s">
        <v>1004</v>
      </c>
      <c r="G1126" s="249"/>
      <c r="H1126" s="250" t="s">
        <v>1</v>
      </c>
      <c r="I1126" s="252"/>
      <c r="J1126" s="249"/>
      <c r="K1126" s="249"/>
      <c r="L1126" s="253"/>
      <c r="M1126" s="254"/>
      <c r="N1126" s="255"/>
      <c r="O1126" s="255"/>
      <c r="P1126" s="255"/>
      <c r="Q1126" s="255"/>
      <c r="R1126" s="255"/>
      <c r="S1126" s="255"/>
      <c r="T1126" s="256"/>
      <c r="AT1126" s="257" t="s">
        <v>272</v>
      </c>
      <c r="AU1126" s="257" t="s">
        <v>73</v>
      </c>
      <c r="AV1126" s="16" t="s">
        <v>71</v>
      </c>
      <c r="AW1126" s="16" t="s">
        <v>30</v>
      </c>
      <c r="AX1126" s="16" t="s">
        <v>64</v>
      </c>
      <c r="AY1126" s="257" t="s">
        <v>263</v>
      </c>
    </row>
    <row r="1127" spans="1:65" s="13" customFormat="1">
      <c r="B1127" s="205"/>
      <c r="C1127" s="206"/>
      <c r="D1127" s="207" t="s">
        <v>272</v>
      </c>
      <c r="E1127" s="208" t="s">
        <v>1</v>
      </c>
      <c r="F1127" s="209" t="s">
        <v>1484</v>
      </c>
      <c r="G1127" s="206"/>
      <c r="H1127" s="210">
        <v>164.45</v>
      </c>
      <c r="I1127" s="211"/>
      <c r="J1127" s="206"/>
      <c r="K1127" s="206"/>
      <c r="L1127" s="212"/>
      <c r="M1127" s="213"/>
      <c r="N1127" s="214"/>
      <c r="O1127" s="214"/>
      <c r="P1127" s="214"/>
      <c r="Q1127" s="214"/>
      <c r="R1127" s="214"/>
      <c r="S1127" s="214"/>
      <c r="T1127" s="215"/>
      <c r="AT1127" s="216" t="s">
        <v>272</v>
      </c>
      <c r="AU1127" s="216" t="s">
        <v>73</v>
      </c>
      <c r="AV1127" s="13" t="s">
        <v>73</v>
      </c>
      <c r="AW1127" s="13" t="s">
        <v>30</v>
      </c>
      <c r="AX1127" s="13" t="s">
        <v>64</v>
      </c>
      <c r="AY1127" s="216" t="s">
        <v>263</v>
      </c>
    </row>
    <row r="1128" spans="1:65" s="16" customFormat="1">
      <c r="B1128" s="248"/>
      <c r="C1128" s="249"/>
      <c r="D1128" s="207" t="s">
        <v>272</v>
      </c>
      <c r="E1128" s="250" t="s">
        <v>1</v>
      </c>
      <c r="F1128" s="251" t="s">
        <v>1476</v>
      </c>
      <c r="G1128" s="249"/>
      <c r="H1128" s="250" t="s">
        <v>1</v>
      </c>
      <c r="I1128" s="252"/>
      <c r="J1128" s="249"/>
      <c r="K1128" s="249"/>
      <c r="L1128" s="253"/>
      <c r="M1128" s="254"/>
      <c r="N1128" s="255"/>
      <c r="O1128" s="255"/>
      <c r="P1128" s="255"/>
      <c r="Q1128" s="255"/>
      <c r="R1128" s="255"/>
      <c r="S1128" s="255"/>
      <c r="T1128" s="256"/>
      <c r="AT1128" s="257" t="s">
        <v>272</v>
      </c>
      <c r="AU1128" s="257" t="s">
        <v>73</v>
      </c>
      <c r="AV1128" s="16" t="s">
        <v>71</v>
      </c>
      <c r="AW1128" s="16" t="s">
        <v>30</v>
      </c>
      <c r="AX1128" s="16" t="s">
        <v>64</v>
      </c>
      <c r="AY1128" s="257" t="s">
        <v>263</v>
      </c>
    </row>
    <row r="1129" spans="1:65" s="13" customFormat="1">
      <c r="B1129" s="205"/>
      <c r="C1129" s="206"/>
      <c r="D1129" s="207" t="s">
        <v>272</v>
      </c>
      <c r="E1129" s="208" t="s">
        <v>1</v>
      </c>
      <c r="F1129" s="209" t="s">
        <v>1477</v>
      </c>
      <c r="G1129" s="206"/>
      <c r="H1129" s="210">
        <v>2.8980000000000001</v>
      </c>
      <c r="I1129" s="211"/>
      <c r="J1129" s="206"/>
      <c r="K1129" s="206"/>
      <c r="L1129" s="212"/>
      <c r="M1129" s="213"/>
      <c r="N1129" s="214"/>
      <c r="O1129" s="214"/>
      <c r="P1129" s="214"/>
      <c r="Q1129" s="214"/>
      <c r="R1129" s="214"/>
      <c r="S1129" s="214"/>
      <c r="T1129" s="215"/>
      <c r="AT1129" s="216" t="s">
        <v>272</v>
      </c>
      <c r="AU1129" s="216" t="s">
        <v>73</v>
      </c>
      <c r="AV1129" s="13" t="s">
        <v>73</v>
      </c>
      <c r="AW1129" s="13" t="s">
        <v>30</v>
      </c>
      <c r="AX1129" s="13" t="s">
        <v>64</v>
      </c>
      <c r="AY1129" s="216" t="s">
        <v>263</v>
      </c>
    </row>
    <row r="1130" spans="1:65" s="15" customFormat="1">
      <c r="B1130" s="228"/>
      <c r="C1130" s="229"/>
      <c r="D1130" s="207" t="s">
        <v>272</v>
      </c>
      <c r="E1130" s="230" t="s">
        <v>1</v>
      </c>
      <c r="F1130" s="231" t="s">
        <v>280</v>
      </c>
      <c r="G1130" s="229"/>
      <c r="H1130" s="232">
        <v>2041.6579999999999</v>
      </c>
      <c r="I1130" s="233"/>
      <c r="J1130" s="229"/>
      <c r="K1130" s="229"/>
      <c r="L1130" s="234"/>
      <c r="M1130" s="235"/>
      <c r="N1130" s="236"/>
      <c r="O1130" s="236"/>
      <c r="P1130" s="236"/>
      <c r="Q1130" s="236"/>
      <c r="R1130" s="236"/>
      <c r="S1130" s="236"/>
      <c r="T1130" s="237"/>
      <c r="AT1130" s="238" t="s">
        <v>272</v>
      </c>
      <c r="AU1130" s="238" t="s">
        <v>73</v>
      </c>
      <c r="AV1130" s="15" t="s">
        <v>270</v>
      </c>
      <c r="AW1130" s="15" t="s">
        <v>30</v>
      </c>
      <c r="AX1130" s="15" t="s">
        <v>71</v>
      </c>
      <c r="AY1130" s="238" t="s">
        <v>263</v>
      </c>
    </row>
    <row r="1131" spans="1:65" s="2" customFormat="1" ht="24.2" customHeight="1">
      <c r="A1131" s="35"/>
      <c r="B1131" s="36"/>
      <c r="C1131" s="261" t="s">
        <v>1030</v>
      </c>
      <c r="D1131" s="261" t="s">
        <v>401</v>
      </c>
      <c r="E1131" s="262" t="s">
        <v>1493</v>
      </c>
      <c r="F1131" s="263" t="s">
        <v>1494</v>
      </c>
      <c r="G1131" s="264" t="s">
        <v>1057</v>
      </c>
      <c r="H1131" s="265">
        <v>798.28800000000001</v>
      </c>
      <c r="I1131" s="266"/>
      <c r="J1131" s="267">
        <f>ROUND(I1131*H1131,2)</f>
        <v>0</v>
      </c>
      <c r="K1131" s="268"/>
      <c r="L1131" s="269"/>
      <c r="M1131" s="270" t="s">
        <v>1</v>
      </c>
      <c r="N1131" s="271" t="s">
        <v>38</v>
      </c>
      <c r="O1131" s="72"/>
      <c r="P1131" s="201">
        <f>O1131*H1131</f>
        <v>0</v>
      </c>
      <c r="Q1131" s="201">
        <v>0</v>
      </c>
      <c r="R1131" s="201">
        <f>Q1131*H1131</f>
        <v>0</v>
      </c>
      <c r="S1131" s="201">
        <v>0</v>
      </c>
      <c r="T1131" s="202">
        <f>S1131*H1131</f>
        <v>0</v>
      </c>
      <c r="U1131" s="35"/>
      <c r="V1131" s="35"/>
      <c r="W1131" s="35"/>
      <c r="X1131" s="35"/>
      <c r="Y1131" s="35"/>
      <c r="Z1131" s="35"/>
      <c r="AA1131" s="35"/>
      <c r="AB1131" s="35"/>
      <c r="AC1131" s="35"/>
      <c r="AD1131" s="35"/>
      <c r="AE1131" s="35"/>
      <c r="AR1131" s="203" t="s">
        <v>542</v>
      </c>
      <c r="AT1131" s="203" t="s">
        <v>401</v>
      </c>
      <c r="AU1131" s="203" t="s">
        <v>73</v>
      </c>
      <c r="AY1131" s="18" t="s">
        <v>263</v>
      </c>
      <c r="BE1131" s="204">
        <f>IF(N1131="základní",J1131,0)</f>
        <v>0</v>
      </c>
      <c r="BF1131" s="204">
        <f>IF(N1131="snížená",J1131,0)</f>
        <v>0</v>
      </c>
      <c r="BG1131" s="204">
        <f>IF(N1131="zákl. přenesená",J1131,0)</f>
        <v>0</v>
      </c>
      <c r="BH1131" s="204">
        <f>IF(N1131="sníž. přenesená",J1131,0)</f>
        <v>0</v>
      </c>
      <c r="BI1131" s="204">
        <f>IF(N1131="nulová",J1131,0)</f>
        <v>0</v>
      </c>
      <c r="BJ1131" s="18" t="s">
        <v>71</v>
      </c>
      <c r="BK1131" s="204">
        <f>ROUND(I1131*H1131,2)</f>
        <v>0</v>
      </c>
      <c r="BL1131" s="18" t="s">
        <v>416</v>
      </c>
      <c r="BM1131" s="203" t="s">
        <v>1495</v>
      </c>
    </row>
    <row r="1132" spans="1:65" s="13" customFormat="1">
      <c r="B1132" s="205"/>
      <c r="C1132" s="206"/>
      <c r="D1132" s="207" t="s">
        <v>272</v>
      </c>
      <c r="E1132" s="208" t="s">
        <v>1</v>
      </c>
      <c r="F1132" s="209" t="s">
        <v>1496</v>
      </c>
      <c r="G1132" s="206"/>
      <c r="H1132" s="210">
        <v>798.28800000000001</v>
      </c>
      <c r="I1132" s="211"/>
      <c r="J1132" s="206"/>
      <c r="K1132" s="206"/>
      <c r="L1132" s="212"/>
      <c r="M1132" s="213"/>
      <c r="N1132" s="214"/>
      <c r="O1132" s="214"/>
      <c r="P1132" s="214"/>
      <c r="Q1132" s="214"/>
      <c r="R1132" s="214"/>
      <c r="S1132" s="214"/>
      <c r="T1132" s="215"/>
      <c r="AT1132" s="216" t="s">
        <v>272</v>
      </c>
      <c r="AU1132" s="216" t="s">
        <v>73</v>
      </c>
      <c r="AV1132" s="13" t="s">
        <v>73</v>
      </c>
      <c r="AW1132" s="13" t="s">
        <v>30</v>
      </c>
      <c r="AX1132" s="13" t="s">
        <v>64</v>
      </c>
      <c r="AY1132" s="216" t="s">
        <v>263</v>
      </c>
    </row>
    <row r="1133" spans="1:65" s="15" customFormat="1">
      <c r="B1133" s="228"/>
      <c r="C1133" s="229"/>
      <c r="D1133" s="207" t="s">
        <v>272</v>
      </c>
      <c r="E1133" s="230" t="s">
        <v>1</v>
      </c>
      <c r="F1133" s="231" t="s">
        <v>280</v>
      </c>
      <c r="G1133" s="229"/>
      <c r="H1133" s="232">
        <v>798.28800000000001</v>
      </c>
      <c r="I1133" s="233"/>
      <c r="J1133" s="229"/>
      <c r="K1133" s="229"/>
      <c r="L1133" s="234"/>
      <c r="M1133" s="258"/>
      <c r="N1133" s="259"/>
      <c r="O1133" s="259"/>
      <c r="P1133" s="259"/>
      <c r="Q1133" s="259"/>
      <c r="R1133" s="259"/>
      <c r="S1133" s="259"/>
      <c r="T1133" s="260"/>
      <c r="AT1133" s="238" t="s">
        <v>272</v>
      </c>
      <c r="AU1133" s="238" t="s">
        <v>73</v>
      </c>
      <c r="AV1133" s="15" t="s">
        <v>270</v>
      </c>
      <c r="AW1133" s="15" t="s">
        <v>30</v>
      </c>
      <c r="AX1133" s="15" t="s">
        <v>71</v>
      </c>
      <c r="AY1133" s="238" t="s">
        <v>263</v>
      </c>
    </row>
    <row r="1134" spans="1:65" s="2" customFormat="1" ht="6.95" customHeight="1">
      <c r="A1134" s="35"/>
      <c r="B1134" s="55"/>
      <c r="C1134" s="56"/>
      <c r="D1134" s="56"/>
      <c r="E1134" s="56"/>
      <c r="F1134" s="56"/>
      <c r="G1134" s="56"/>
      <c r="H1134" s="56"/>
      <c r="I1134" s="56"/>
      <c r="J1134" s="56"/>
      <c r="K1134" s="56"/>
      <c r="L1134" s="40"/>
      <c r="M1134" s="35"/>
      <c r="O1134" s="35"/>
      <c r="P1134" s="35"/>
      <c r="Q1134" s="35"/>
      <c r="R1134" s="35"/>
      <c r="S1134" s="35"/>
      <c r="T1134" s="35"/>
      <c r="U1134" s="35"/>
      <c r="V1134" s="35"/>
      <c r="W1134" s="35"/>
      <c r="X1134" s="35"/>
      <c r="Y1134" s="35"/>
      <c r="Z1134" s="35"/>
      <c r="AA1134" s="35"/>
      <c r="AB1134" s="35"/>
      <c r="AC1134" s="35"/>
      <c r="AD1134" s="35"/>
      <c r="AE1134" s="35"/>
    </row>
  </sheetData>
  <sheetProtection algorithmName="SHA-512" hashValue="jVOSCkD18PeIQzvzkVvtj5tXx49G//hXgHcWhYzZIRWNOWLCtetu7rxCBZcnRI2NvpTzcaC7gNTEm2VUgoMqsA==" saltValue="Xjwd+lwiB44SVNIK/rRB3Q==" spinCount="100000" sheet="1" formatColumns="0" formatRows="0" autoFilter="0"/>
  <autoFilter ref="C136:K1133" xr:uid="{00000000-0009-0000-0000-000003000000}"/>
  <mergeCells count="12">
    <mergeCell ref="E129:H129"/>
    <mergeCell ref="L2:V2"/>
    <mergeCell ref="E85:H85"/>
    <mergeCell ref="E87:H87"/>
    <mergeCell ref="E89:H89"/>
    <mergeCell ref="E125:H125"/>
    <mergeCell ref="E127:H127"/>
    <mergeCell ref="E7:H7"/>
    <mergeCell ref="E9:H9"/>
    <mergeCell ref="E11:H11"/>
    <mergeCell ref="E20:H20"/>
    <mergeCell ref="E29:H29"/>
  </mergeCells>
  <pageMargins left="0.39374999999999999" right="0.39374999999999999" top="0.39374999999999999" bottom="0.39374999999999999" header="0" footer="0"/>
  <pageSetup paperSize="9" scale="88" fitToHeight="100" orientation="portrait" blackAndWhite="1" r:id="rId1"/>
  <headerFooter>
    <oddHeader>&amp;L&amp;"Arial"&amp;8&amp;K000000INTERNAL&amp;1#</oddHeader>
    <oddFooter>&amp;CStrana &amp;P z &amp;N</oddFooter>
  </headerFooter>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List40">
    <pageSetUpPr fitToPage="1"/>
  </sheetPr>
  <dimension ref="A2:BM132"/>
  <sheetViews>
    <sheetView showGridLines="0" workbookViewId="0">
      <selection activeCell="C2" sqref="C2"/>
    </sheetView>
  </sheetViews>
  <sheetFormatPr defaultRowHeight="11.25"/>
  <cols>
    <col min="1" max="1" width="8.33203125" style="1" customWidth="1"/>
    <col min="2" max="2" width="1.1640625" style="1" customWidth="1"/>
    <col min="3" max="3" width="4.1640625" style="1" customWidth="1"/>
    <col min="4" max="4" width="4.33203125" style="1" customWidth="1"/>
    <col min="5" max="5" width="17.1640625" style="1" customWidth="1"/>
    <col min="6" max="6" width="50.83203125" style="1" customWidth="1"/>
    <col min="7" max="7" width="7.5" style="1" customWidth="1"/>
    <col min="8" max="8" width="14" style="1" customWidth="1"/>
    <col min="9" max="9" width="15.83203125" style="1" customWidth="1"/>
    <col min="10" max="10" width="22.33203125" style="1" customWidth="1"/>
    <col min="11" max="11" width="22.33203125" style="1" hidden="1" customWidth="1"/>
    <col min="12" max="12" width="9.33203125" style="1" customWidth="1"/>
    <col min="13" max="13" width="10.83203125" style="1" hidden="1" customWidth="1"/>
    <col min="14" max="14" width="9.33203125" style="1" hidden="1"/>
    <col min="15" max="20" width="14.1640625" style="1" hidden="1" customWidth="1"/>
    <col min="21" max="21" width="16.33203125" style="1" hidden="1" customWidth="1"/>
    <col min="22" max="22" width="12.33203125" style="1" customWidth="1"/>
    <col min="23" max="23" width="16.33203125" style="1" customWidth="1"/>
    <col min="24" max="24" width="12.33203125" style="1" customWidth="1"/>
    <col min="25" max="25" width="15" style="1" customWidth="1"/>
    <col min="26" max="26" width="11" style="1" customWidth="1"/>
    <col min="27" max="27" width="15" style="1" customWidth="1"/>
    <col min="28" max="28" width="16.33203125" style="1" customWidth="1"/>
    <col min="29" max="29" width="11" style="1" customWidth="1"/>
    <col min="30" max="30" width="15" style="1" customWidth="1"/>
    <col min="31" max="31" width="16.33203125" style="1" customWidth="1"/>
    <col min="44" max="65" width="9.33203125" style="1" hidden="1"/>
  </cols>
  <sheetData>
    <row r="2" spans="1:46" s="1" customFormat="1" ht="36.950000000000003" customHeight="1">
      <c r="L2" s="383"/>
      <c r="M2" s="383"/>
      <c r="N2" s="383"/>
      <c r="O2" s="383"/>
      <c r="P2" s="383"/>
      <c r="Q2" s="383"/>
      <c r="R2" s="383"/>
      <c r="S2" s="383"/>
      <c r="T2" s="383"/>
      <c r="U2" s="383"/>
      <c r="V2" s="383"/>
      <c r="AT2" s="18" t="s">
        <v>185</v>
      </c>
    </row>
    <row r="3" spans="1:46" s="1" customFormat="1" ht="6.95" customHeight="1">
      <c r="B3" s="114"/>
      <c r="C3" s="115"/>
      <c r="D3" s="115"/>
      <c r="E3" s="115"/>
      <c r="F3" s="115"/>
      <c r="G3" s="115"/>
      <c r="H3" s="115"/>
      <c r="I3" s="115"/>
      <c r="J3" s="115"/>
      <c r="K3" s="115"/>
      <c r="L3" s="21"/>
      <c r="AT3" s="18" t="s">
        <v>73</v>
      </c>
    </row>
    <row r="4" spans="1:46" s="1" customFormat="1" ht="24.95" customHeight="1">
      <c r="B4" s="21"/>
      <c r="D4" s="116" t="s">
        <v>240</v>
      </c>
      <c r="L4" s="21"/>
      <c r="M4" s="117" t="s">
        <v>10</v>
      </c>
      <c r="AT4" s="18" t="s">
        <v>4</v>
      </c>
    </row>
    <row r="5" spans="1:46" s="1" customFormat="1" ht="6.95" customHeight="1">
      <c r="B5" s="21"/>
      <c r="L5" s="21"/>
    </row>
    <row r="6" spans="1:46" s="1" customFormat="1" ht="12" customHeight="1">
      <c r="B6" s="21"/>
      <c r="D6" s="118" t="s">
        <v>15</v>
      </c>
      <c r="L6" s="21"/>
    </row>
    <row r="7" spans="1:46" s="1" customFormat="1" ht="16.5" customHeight="1">
      <c r="B7" s="21"/>
      <c r="E7" s="412" t="str">
        <f>'Rekapitulace stavby'!K6</f>
        <v>Modernizace teplárny OB6</v>
      </c>
      <c r="F7" s="413"/>
      <c r="G7" s="413"/>
      <c r="H7" s="413"/>
      <c r="L7" s="21"/>
    </row>
    <row r="8" spans="1:46" s="1" customFormat="1" ht="12" customHeight="1">
      <c r="B8" s="21"/>
      <c r="D8" s="118" t="s">
        <v>241</v>
      </c>
      <c r="L8" s="21"/>
    </row>
    <row r="9" spans="1:46" s="2" customFormat="1" ht="23.25" customHeight="1">
      <c r="A9" s="35"/>
      <c r="B9" s="40"/>
      <c r="C9" s="35"/>
      <c r="D9" s="35"/>
      <c r="E9" s="412" t="s">
        <v>5668</v>
      </c>
      <c r="F9" s="415"/>
      <c r="G9" s="415"/>
      <c r="H9" s="415"/>
      <c r="I9" s="35"/>
      <c r="J9" s="35"/>
      <c r="K9" s="35"/>
      <c r="L9" s="52"/>
      <c r="S9" s="35"/>
      <c r="T9" s="35"/>
      <c r="U9" s="35"/>
      <c r="V9" s="35"/>
      <c r="W9" s="35"/>
      <c r="X9" s="35"/>
      <c r="Y9" s="35"/>
      <c r="Z9" s="35"/>
      <c r="AA9" s="35"/>
      <c r="AB9" s="35"/>
      <c r="AC9" s="35"/>
      <c r="AD9" s="35"/>
      <c r="AE9" s="35"/>
    </row>
    <row r="10" spans="1:46" s="2" customFormat="1" ht="12" customHeight="1">
      <c r="A10" s="35"/>
      <c r="B10" s="40"/>
      <c r="C10" s="35"/>
      <c r="D10" s="118" t="s">
        <v>432</v>
      </c>
      <c r="E10" s="35"/>
      <c r="F10" s="35"/>
      <c r="G10" s="35"/>
      <c r="H10" s="35"/>
      <c r="I10" s="35"/>
      <c r="J10" s="35"/>
      <c r="K10" s="35"/>
      <c r="L10" s="52"/>
      <c r="S10" s="35"/>
      <c r="T10" s="35"/>
      <c r="U10" s="35"/>
      <c r="V10" s="35"/>
      <c r="W10" s="35"/>
      <c r="X10" s="35"/>
      <c r="Y10" s="35"/>
      <c r="Z10" s="35"/>
      <c r="AA10" s="35"/>
      <c r="AB10" s="35"/>
      <c r="AC10" s="35"/>
      <c r="AD10" s="35"/>
      <c r="AE10" s="35"/>
    </row>
    <row r="11" spans="1:46" s="2" customFormat="1" ht="16.5" customHeight="1">
      <c r="A11" s="35"/>
      <c r="B11" s="40"/>
      <c r="C11" s="35"/>
      <c r="D11" s="35"/>
      <c r="E11" s="414" t="s">
        <v>5726</v>
      </c>
      <c r="F11" s="415"/>
      <c r="G11" s="415"/>
      <c r="H11" s="415"/>
      <c r="I11" s="35"/>
      <c r="J11" s="35"/>
      <c r="K11" s="35"/>
      <c r="L11" s="52"/>
      <c r="S11" s="35"/>
      <c r="T11" s="35"/>
      <c r="U11" s="35"/>
      <c r="V11" s="35"/>
      <c r="W11" s="35"/>
      <c r="X11" s="35"/>
      <c r="Y11" s="35"/>
      <c r="Z11" s="35"/>
      <c r="AA11" s="35"/>
      <c r="AB11" s="35"/>
      <c r="AC11" s="35"/>
      <c r="AD11" s="35"/>
      <c r="AE11" s="35"/>
    </row>
    <row r="12" spans="1:46" s="2" customFormat="1">
      <c r="A12" s="35"/>
      <c r="B12" s="40"/>
      <c r="C12" s="35"/>
      <c r="D12" s="35"/>
      <c r="E12" s="35"/>
      <c r="F12" s="35"/>
      <c r="G12" s="35"/>
      <c r="H12" s="35"/>
      <c r="I12" s="35"/>
      <c r="J12" s="35"/>
      <c r="K12" s="35"/>
      <c r="L12" s="52"/>
      <c r="S12" s="35"/>
      <c r="T12" s="35"/>
      <c r="U12" s="35"/>
      <c r="V12" s="35"/>
      <c r="W12" s="35"/>
      <c r="X12" s="35"/>
      <c r="Y12" s="35"/>
      <c r="Z12" s="35"/>
      <c r="AA12" s="35"/>
      <c r="AB12" s="35"/>
      <c r="AC12" s="35"/>
      <c r="AD12" s="35"/>
      <c r="AE12" s="35"/>
    </row>
    <row r="13" spans="1:46" s="2" customFormat="1" ht="12" customHeight="1">
      <c r="A13" s="35"/>
      <c r="B13" s="40"/>
      <c r="C13" s="35"/>
      <c r="D13" s="118" t="s">
        <v>17</v>
      </c>
      <c r="E13" s="35"/>
      <c r="F13" s="109" t="s">
        <v>1</v>
      </c>
      <c r="G13" s="35"/>
      <c r="H13" s="35"/>
      <c r="I13" s="118" t="s">
        <v>18</v>
      </c>
      <c r="J13" s="109" t="s">
        <v>1</v>
      </c>
      <c r="K13" s="35"/>
      <c r="L13" s="52"/>
      <c r="S13" s="35"/>
      <c r="T13" s="35"/>
      <c r="U13" s="35"/>
      <c r="V13" s="35"/>
      <c r="W13" s="35"/>
      <c r="X13" s="35"/>
      <c r="Y13" s="35"/>
      <c r="Z13" s="35"/>
      <c r="AA13" s="35"/>
      <c r="AB13" s="35"/>
      <c r="AC13" s="35"/>
      <c r="AD13" s="35"/>
      <c r="AE13" s="35"/>
    </row>
    <row r="14" spans="1:46" s="2" customFormat="1" ht="12" customHeight="1">
      <c r="A14" s="35"/>
      <c r="B14" s="40"/>
      <c r="C14" s="35"/>
      <c r="D14" s="118" t="s">
        <v>19</v>
      </c>
      <c r="E14" s="35"/>
      <c r="F14" s="109" t="s">
        <v>20</v>
      </c>
      <c r="G14" s="35"/>
      <c r="H14" s="35"/>
      <c r="I14" s="118" t="s">
        <v>21</v>
      </c>
      <c r="J14" s="119">
        <f>'Rekapitulace stavby'!AN8</f>
        <v>45363</v>
      </c>
      <c r="K14" s="35"/>
      <c r="L14" s="52"/>
      <c r="S14" s="35"/>
      <c r="T14" s="35"/>
      <c r="U14" s="35"/>
      <c r="V14" s="35"/>
      <c r="W14" s="35"/>
      <c r="X14" s="35"/>
      <c r="Y14" s="35"/>
      <c r="Z14" s="35"/>
      <c r="AA14" s="35"/>
      <c r="AB14" s="35"/>
      <c r="AC14" s="35"/>
      <c r="AD14" s="35"/>
      <c r="AE14" s="35"/>
    </row>
    <row r="15" spans="1:46" s="2" customFormat="1" ht="10.9" customHeight="1">
      <c r="A15" s="35"/>
      <c r="B15" s="40"/>
      <c r="C15" s="35"/>
      <c r="D15" s="35"/>
      <c r="E15" s="35"/>
      <c r="F15" s="35"/>
      <c r="G15" s="35"/>
      <c r="H15" s="35"/>
      <c r="I15" s="35"/>
      <c r="J15" s="35"/>
      <c r="K15" s="35"/>
      <c r="L15" s="52"/>
      <c r="S15" s="35"/>
      <c r="T15" s="35"/>
      <c r="U15" s="35"/>
      <c r="V15" s="35"/>
      <c r="W15" s="35"/>
      <c r="X15" s="35"/>
      <c r="Y15" s="35"/>
      <c r="Z15" s="35"/>
      <c r="AA15" s="35"/>
      <c r="AB15" s="35"/>
      <c r="AC15" s="35"/>
      <c r="AD15" s="35"/>
      <c r="AE15" s="35"/>
    </row>
    <row r="16" spans="1:46" s="2" customFormat="1" ht="12" customHeight="1">
      <c r="A16" s="35"/>
      <c r="B16" s="40"/>
      <c r="C16" s="35"/>
      <c r="D16" s="118" t="s">
        <v>22</v>
      </c>
      <c r="E16" s="35"/>
      <c r="F16" s="35"/>
      <c r="G16" s="35"/>
      <c r="H16" s="35"/>
      <c r="I16" s="118" t="s">
        <v>23</v>
      </c>
      <c r="J16" s="109" t="s">
        <v>1</v>
      </c>
      <c r="K16" s="35"/>
      <c r="L16" s="52"/>
      <c r="S16" s="35"/>
      <c r="T16" s="35"/>
      <c r="U16" s="35"/>
      <c r="V16" s="35"/>
      <c r="W16" s="35"/>
      <c r="X16" s="35"/>
      <c r="Y16" s="35"/>
      <c r="Z16" s="35"/>
      <c r="AA16" s="35"/>
      <c r="AB16" s="35"/>
      <c r="AC16" s="35"/>
      <c r="AD16" s="35"/>
      <c r="AE16" s="35"/>
    </row>
    <row r="17" spans="1:31" s="2" customFormat="1" ht="18" customHeight="1">
      <c r="A17" s="35"/>
      <c r="B17" s="40"/>
      <c r="C17" s="35"/>
      <c r="D17" s="35"/>
      <c r="E17" s="109" t="s">
        <v>24</v>
      </c>
      <c r="F17" s="35"/>
      <c r="G17" s="35"/>
      <c r="H17" s="35"/>
      <c r="I17" s="118" t="s">
        <v>25</v>
      </c>
      <c r="J17" s="109" t="s">
        <v>1</v>
      </c>
      <c r="K17" s="35"/>
      <c r="L17" s="52"/>
      <c r="S17" s="35"/>
      <c r="T17" s="35"/>
      <c r="U17" s="35"/>
      <c r="V17" s="35"/>
      <c r="W17" s="35"/>
      <c r="X17" s="35"/>
      <c r="Y17" s="35"/>
      <c r="Z17" s="35"/>
      <c r="AA17" s="35"/>
      <c r="AB17" s="35"/>
      <c r="AC17" s="35"/>
      <c r="AD17" s="35"/>
      <c r="AE17" s="35"/>
    </row>
    <row r="18" spans="1:31" s="2" customFormat="1" ht="6.95" customHeight="1">
      <c r="A18" s="35"/>
      <c r="B18" s="40"/>
      <c r="C18" s="35"/>
      <c r="D18" s="35"/>
      <c r="E18" s="35"/>
      <c r="F18" s="35"/>
      <c r="G18" s="35"/>
      <c r="H18" s="35"/>
      <c r="I18" s="35"/>
      <c r="J18" s="35"/>
      <c r="K18" s="35"/>
      <c r="L18" s="52"/>
      <c r="S18" s="35"/>
      <c r="T18" s="35"/>
      <c r="U18" s="35"/>
      <c r="V18" s="35"/>
      <c r="W18" s="35"/>
      <c r="X18" s="35"/>
      <c r="Y18" s="35"/>
      <c r="Z18" s="35"/>
      <c r="AA18" s="35"/>
      <c r="AB18" s="35"/>
      <c r="AC18" s="35"/>
      <c r="AD18" s="35"/>
      <c r="AE18" s="35"/>
    </row>
    <row r="19" spans="1:31" s="2" customFormat="1" ht="12" customHeight="1">
      <c r="A19" s="35"/>
      <c r="B19" s="40"/>
      <c r="C19" s="35"/>
      <c r="D19" s="118" t="s">
        <v>26</v>
      </c>
      <c r="E19" s="35"/>
      <c r="F19" s="35"/>
      <c r="G19" s="35"/>
      <c r="H19" s="35"/>
      <c r="I19" s="118" t="s">
        <v>23</v>
      </c>
      <c r="J19" s="31" t="str">
        <f>'Rekapitulace stavby'!AN13</f>
        <v>Vyplň údaj</v>
      </c>
      <c r="K19" s="35"/>
      <c r="L19" s="52"/>
      <c r="S19" s="35"/>
      <c r="T19" s="35"/>
      <c r="U19" s="35"/>
      <c r="V19" s="35"/>
      <c r="W19" s="35"/>
      <c r="X19" s="35"/>
      <c r="Y19" s="35"/>
      <c r="Z19" s="35"/>
      <c r="AA19" s="35"/>
      <c r="AB19" s="35"/>
      <c r="AC19" s="35"/>
      <c r="AD19" s="35"/>
      <c r="AE19" s="35"/>
    </row>
    <row r="20" spans="1:31" s="2" customFormat="1" ht="18" customHeight="1">
      <c r="A20" s="35"/>
      <c r="B20" s="40"/>
      <c r="C20" s="35"/>
      <c r="D20" s="35"/>
      <c r="E20" s="416" t="str">
        <f>'Rekapitulace stavby'!E14</f>
        <v>Vyplň údaj</v>
      </c>
      <c r="F20" s="417"/>
      <c r="G20" s="417"/>
      <c r="H20" s="417"/>
      <c r="I20" s="118" t="s">
        <v>25</v>
      </c>
      <c r="J20" s="31" t="str">
        <f>'Rekapitulace stavby'!AN14</f>
        <v>Vyplň údaj</v>
      </c>
      <c r="K20" s="35"/>
      <c r="L20" s="52"/>
      <c r="S20" s="35"/>
      <c r="T20" s="35"/>
      <c r="U20" s="35"/>
      <c r="V20" s="35"/>
      <c r="W20" s="35"/>
      <c r="X20" s="35"/>
      <c r="Y20" s="35"/>
      <c r="Z20" s="35"/>
      <c r="AA20" s="35"/>
      <c r="AB20" s="35"/>
      <c r="AC20" s="35"/>
      <c r="AD20" s="35"/>
      <c r="AE20" s="35"/>
    </row>
    <row r="21" spans="1:31" s="2" customFormat="1" ht="6.95" customHeight="1">
      <c r="A21" s="35"/>
      <c r="B21" s="40"/>
      <c r="C21" s="35"/>
      <c r="D21" s="35"/>
      <c r="E21" s="35"/>
      <c r="F21" s="35"/>
      <c r="G21" s="35"/>
      <c r="H21" s="35"/>
      <c r="I21" s="35"/>
      <c r="J21" s="35"/>
      <c r="K21" s="35"/>
      <c r="L21" s="52"/>
      <c r="S21" s="35"/>
      <c r="T21" s="35"/>
      <c r="U21" s="35"/>
      <c r="V21" s="35"/>
      <c r="W21" s="35"/>
      <c r="X21" s="35"/>
      <c r="Y21" s="35"/>
      <c r="Z21" s="35"/>
      <c r="AA21" s="35"/>
      <c r="AB21" s="35"/>
      <c r="AC21" s="35"/>
      <c r="AD21" s="35"/>
      <c r="AE21" s="35"/>
    </row>
    <row r="22" spans="1:31" s="2" customFormat="1" ht="12" customHeight="1">
      <c r="A22" s="35"/>
      <c r="B22" s="40"/>
      <c r="C22" s="35"/>
      <c r="D22" s="118" t="s">
        <v>28</v>
      </c>
      <c r="E22" s="35"/>
      <c r="F22" s="35"/>
      <c r="G22" s="35"/>
      <c r="H22" s="35"/>
      <c r="I22" s="118" t="s">
        <v>23</v>
      </c>
      <c r="J22" s="109" t="s">
        <v>1</v>
      </c>
      <c r="K22" s="35"/>
      <c r="L22" s="52"/>
      <c r="S22" s="35"/>
      <c r="T22" s="35"/>
      <c r="U22" s="35"/>
      <c r="V22" s="35"/>
      <c r="W22" s="35"/>
      <c r="X22" s="35"/>
      <c r="Y22" s="35"/>
      <c r="Z22" s="35"/>
      <c r="AA22" s="35"/>
      <c r="AB22" s="35"/>
      <c r="AC22" s="35"/>
      <c r="AD22" s="35"/>
      <c r="AE22" s="35"/>
    </row>
    <row r="23" spans="1:31" s="2" customFormat="1" ht="18" customHeight="1">
      <c r="A23" s="35"/>
      <c r="B23" s="40"/>
      <c r="C23" s="35"/>
      <c r="D23" s="35"/>
      <c r="E23" s="109" t="s">
        <v>29</v>
      </c>
      <c r="F23" s="35"/>
      <c r="G23" s="35"/>
      <c r="H23" s="35"/>
      <c r="I23" s="118" t="s">
        <v>25</v>
      </c>
      <c r="J23" s="109" t="s">
        <v>1</v>
      </c>
      <c r="K23" s="35"/>
      <c r="L23" s="52"/>
      <c r="S23" s="35"/>
      <c r="T23" s="35"/>
      <c r="U23" s="35"/>
      <c r="V23" s="35"/>
      <c r="W23" s="35"/>
      <c r="X23" s="35"/>
      <c r="Y23" s="35"/>
      <c r="Z23" s="35"/>
      <c r="AA23" s="35"/>
      <c r="AB23" s="35"/>
      <c r="AC23" s="35"/>
      <c r="AD23" s="35"/>
      <c r="AE23" s="35"/>
    </row>
    <row r="24" spans="1:31" s="2" customFormat="1" ht="6.95" customHeight="1">
      <c r="A24" s="35"/>
      <c r="B24" s="40"/>
      <c r="C24" s="35"/>
      <c r="D24" s="35"/>
      <c r="E24" s="35"/>
      <c r="F24" s="35"/>
      <c r="G24" s="35"/>
      <c r="H24" s="35"/>
      <c r="I24" s="35"/>
      <c r="J24" s="35"/>
      <c r="K24" s="35"/>
      <c r="L24" s="52"/>
      <c r="S24" s="35"/>
      <c r="T24" s="35"/>
      <c r="U24" s="35"/>
      <c r="V24" s="35"/>
      <c r="W24" s="35"/>
      <c r="X24" s="35"/>
      <c r="Y24" s="35"/>
      <c r="Z24" s="35"/>
      <c r="AA24" s="35"/>
      <c r="AB24" s="35"/>
      <c r="AC24" s="35"/>
      <c r="AD24" s="35"/>
      <c r="AE24" s="35"/>
    </row>
    <row r="25" spans="1:31" s="2" customFormat="1" ht="12" customHeight="1">
      <c r="A25" s="35"/>
      <c r="B25" s="40"/>
      <c r="C25" s="35"/>
      <c r="D25" s="118" t="s">
        <v>31</v>
      </c>
      <c r="E25" s="35"/>
      <c r="F25" s="35"/>
      <c r="G25" s="35"/>
      <c r="H25" s="35"/>
      <c r="I25" s="118" t="s">
        <v>23</v>
      </c>
      <c r="J25" s="109" t="s">
        <v>1</v>
      </c>
      <c r="K25" s="35"/>
      <c r="L25" s="52"/>
      <c r="S25" s="35"/>
      <c r="T25" s="35"/>
      <c r="U25" s="35"/>
      <c r="V25" s="35"/>
      <c r="W25" s="35"/>
      <c r="X25" s="35"/>
      <c r="Y25" s="35"/>
      <c r="Z25" s="35"/>
      <c r="AA25" s="35"/>
      <c r="AB25" s="35"/>
      <c r="AC25" s="35"/>
      <c r="AD25" s="35"/>
      <c r="AE25" s="35"/>
    </row>
    <row r="26" spans="1:31" s="2" customFormat="1" ht="18" customHeight="1">
      <c r="A26" s="35"/>
      <c r="B26" s="40"/>
      <c r="C26" s="35"/>
      <c r="D26" s="35"/>
      <c r="E26" s="109" t="s">
        <v>29</v>
      </c>
      <c r="F26" s="35"/>
      <c r="G26" s="35"/>
      <c r="H26" s="35"/>
      <c r="I26" s="118" t="s">
        <v>25</v>
      </c>
      <c r="J26" s="109" t="s">
        <v>1</v>
      </c>
      <c r="K26" s="35"/>
      <c r="L26" s="52"/>
      <c r="S26" s="35"/>
      <c r="T26" s="35"/>
      <c r="U26" s="35"/>
      <c r="V26" s="35"/>
      <c r="W26" s="35"/>
      <c r="X26" s="35"/>
      <c r="Y26" s="35"/>
      <c r="Z26" s="35"/>
      <c r="AA26" s="35"/>
      <c r="AB26" s="35"/>
      <c r="AC26" s="35"/>
      <c r="AD26" s="35"/>
      <c r="AE26" s="35"/>
    </row>
    <row r="27" spans="1:31" s="2" customFormat="1" ht="6.95" customHeight="1">
      <c r="A27" s="35"/>
      <c r="B27" s="40"/>
      <c r="C27" s="35"/>
      <c r="D27" s="35"/>
      <c r="E27" s="35"/>
      <c r="F27" s="35"/>
      <c r="G27" s="35"/>
      <c r="H27" s="35"/>
      <c r="I27" s="35"/>
      <c r="J27" s="35"/>
      <c r="K27" s="35"/>
      <c r="L27" s="52"/>
      <c r="S27" s="35"/>
      <c r="T27" s="35"/>
      <c r="U27" s="35"/>
      <c r="V27" s="35"/>
      <c r="W27" s="35"/>
      <c r="X27" s="35"/>
      <c r="Y27" s="35"/>
      <c r="Z27" s="35"/>
      <c r="AA27" s="35"/>
      <c r="AB27" s="35"/>
      <c r="AC27" s="35"/>
      <c r="AD27" s="35"/>
      <c r="AE27" s="35"/>
    </row>
    <row r="28" spans="1:31" s="2" customFormat="1" ht="12" customHeight="1">
      <c r="A28" s="35"/>
      <c r="B28" s="40"/>
      <c r="C28" s="35"/>
      <c r="D28" s="118" t="s">
        <v>32</v>
      </c>
      <c r="E28" s="35"/>
      <c r="F28" s="35"/>
      <c r="G28" s="35"/>
      <c r="H28" s="35"/>
      <c r="I28" s="35"/>
      <c r="J28" s="35"/>
      <c r="K28" s="35"/>
      <c r="L28" s="52"/>
      <c r="S28" s="35"/>
      <c r="T28" s="35"/>
      <c r="U28" s="35"/>
      <c r="V28" s="35"/>
      <c r="W28" s="35"/>
      <c r="X28" s="35"/>
      <c r="Y28" s="35"/>
      <c r="Z28" s="35"/>
      <c r="AA28" s="35"/>
      <c r="AB28" s="35"/>
      <c r="AC28" s="35"/>
      <c r="AD28" s="35"/>
      <c r="AE28" s="35"/>
    </row>
    <row r="29" spans="1:31" s="8" customFormat="1" ht="16.5" customHeight="1">
      <c r="A29" s="120"/>
      <c r="B29" s="121"/>
      <c r="C29" s="120"/>
      <c r="D29" s="120"/>
      <c r="E29" s="418" t="s">
        <v>1</v>
      </c>
      <c r="F29" s="418"/>
      <c r="G29" s="418"/>
      <c r="H29" s="418"/>
      <c r="I29" s="120"/>
      <c r="J29" s="120"/>
      <c r="K29" s="120"/>
      <c r="L29" s="122"/>
      <c r="S29" s="120"/>
      <c r="T29" s="120"/>
      <c r="U29" s="120"/>
      <c r="V29" s="120"/>
      <c r="W29" s="120"/>
      <c r="X29" s="120"/>
      <c r="Y29" s="120"/>
      <c r="Z29" s="120"/>
      <c r="AA29" s="120"/>
      <c r="AB29" s="120"/>
      <c r="AC29" s="120"/>
      <c r="AD29" s="120"/>
      <c r="AE29" s="120"/>
    </row>
    <row r="30" spans="1:31" s="2" customFormat="1" ht="6.95" customHeight="1">
      <c r="A30" s="35"/>
      <c r="B30" s="40"/>
      <c r="C30" s="35"/>
      <c r="D30" s="35"/>
      <c r="E30" s="35"/>
      <c r="F30" s="35"/>
      <c r="G30" s="35"/>
      <c r="H30" s="35"/>
      <c r="I30" s="35"/>
      <c r="J30" s="35"/>
      <c r="K30" s="35"/>
      <c r="L30" s="52"/>
      <c r="S30" s="35"/>
      <c r="T30" s="35"/>
      <c r="U30" s="35"/>
      <c r="V30" s="35"/>
      <c r="W30" s="35"/>
      <c r="X30" s="35"/>
      <c r="Y30" s="35"/>
      <c r="Z30" s="35"/>
      <c r="AA30" s="35"/>
      <c r="AB30" s="35"/>
      <c r="AC30" s="35"/>
      <c r="AD30" s="35"/>
      <c r="AE30" s="35"/>
    </row>
    <row r="31" spans="1:31" s="2" customFormat="1" ht="6.95" customHeight="1">
      <c r="A31" s="35"/>
      <c r="B31" s="40"/>
      <c r="C31" s="35"/>
      <c r="D31" s="123"/>
      <c r="E31" s="123"/>
      <c r="F31" s="123"/>
      <c r="G31" s="123"/>
      <c r="H31" s="123"/>
      <c r="I31" s="123"/>
      <c r="J31" s="123"/>
      <c r="K31" s="123"/>
      <c r="L31" s="52"/>
      <c r="S31" s="35"/>
      <c r="T31" s="35"/>
      <c r="U31" s="35"/>
      <c r="V31" s="35"/>
      <c r="W31" s="35"/>
      <c r="X31" s="35"/>
      <c r="Y31" s="35"/>
      <c r="Z31" s="35"/>
      <c r="AA31" s="35"/>
      <c r="AB31" s="35"/>
      <c r="AC31" s="35"/>
      <c r="AD31" s="35"/>
      <c r="AE31" s="35"/>
    </row>
    <row r="32" spans="1:31" s="2" customFormat="1" ht="25.35" customHeight="1">
      <c r="A32" s="35"/>
      <c r="B32" s="40"/>
      <c r="C32" s="35"/>
      <c r="D32" s="124" t="s">
        <v>33</v>
      </c>
      <c r="E32" s="35"/>
      <c r="F32" s="35"/>
      <c r="G32" s="35"/>
      <c r="H32" s="35"/>
      <c r="I32" s="35"/>
      <c r="J32" s="125">
        <f>ROUND(J121, 2)</f>
        <v>0</v>
      </c>
      <c r="K32" s="35"/>
      <c r="L32" s="52"/>
      <c r="S32" s="35"/>
      <c r="T32" s="35"/>
      <c r="U32" s="35"/>
      <c r="V32" s="35"/>
      <c r="W32" s="35"/>
      <c r="X32" s="35"/>
      <c r="Y32" s="35"/>
      <c r="Z32" s="35"/>
      <c r="AA32" s="35"/>
      <c r="AB32" s="35"/>
      <c r="AC32" s="35"/>
      <c r="AD32" s="35"/>
      <c r="AE32" s="35"/>
    </row>
    <row r="33" spans="1:31" s="2" customFormat="1" ht="6.95" customHeight="1">
      <c r="A33" s="35"/>
      <c r="B33" s="40"/>
      <c r="C33" s="35"/>
      <c r="D33" s="123"/>
      <c r="E33" s="123"/>
      <c r="F33" s="123"/>
      <c r="G33" s="123"/>
      <c r="H33" s="123"/>
      <c r="I33" s="123"/>
      <c r="J33" s="123"/>
      <c r="K33" s="123"/>
      <c r="L33" s="52"/>
      <c r="S33" s="35"/>
      <c r="T33" s="35"/>
      <c r="U33" s="35"/>
      <c r="V33" s="35"/>
      <c r="W33" s="35"/>
      <c r="X33" s="35"/>
      <c r="Y33" s="35"/>
      <c r="Z33" s="35"/>
      <c r="AA33" s="35"/>
      <c r="AB33" s="35"/>
      <c r="AC33" s="35"/>
      <c r="AD33" s="35"/>
      <c r="AE33" s="35"/>
    </row>
    <row r="34" spans="1:31" s="2" customFormat="1" ht="14.45" customHeight="1">
      <c r="A34" s="35"/>
      <c r="B34" s="40"/>
      <c r="C34" s="35"/>
      <c r="D34" s="35"/>
      <c r="E34" s="35"/>
      <c r="F34" s="126" t="s">
        <v>35</v>
      </c>
      <c r="G34" s="35"/>
      <c r="H34" s="35"/>
      <c r="I34" s="126" t="s">
        <v>34</v>
      </c>
      <c r="J34" s="126" t="s">
        <v>36</v>
      </c>
      <c r="K34" s="35"/>
      <c r="L34" s="52"/>
      <c r="S34" s="35"/>
      <c r="T34" s="35"/>
      <c r="U34" s="35"/>
      <c r="V34" s="35"/>
      <c r="W34" s="35"/>
      <c r="X34" s="35"/>
      <c r="Y34" s="35"/>
      <c r="Z34" s="35"/>
      <c r="AA34" s="35"/>
      <c r="AB34" s="35"/>
      <c r="AC34" s="35"/>
      <c r="AD34" s="35"/>
      <c r="AE34" s="35"/>
    </row>
    <row r="35" spans="1:31" s="2" customFormat="1" ht="14.45" customHeight="1">
      <c r="A35" s="35"/>
      <c r="B35" s="40"/>
      <c r="C35" s="35"/>
      <c r="D35" s="127" t="s">
        <v>37</v>
      </c>
      <c r="E35" s="118" t="s">
        <v>38</v>
      </c>
      <c r="F35" s="128">
        <f>ROUND((SUM(BE121:BE131)),  2)</f>
        <v>0</v>
      </c>
      <c r="G35" s="35"/>
      <c r="H35" s="35"/>
      <c r="I35" s="129">
        <v>0.21</v>
      </c>
      <c r="J35" s="128">
        <f>ROUND(((SUM(BE121:BE131))*I35),  2)</f>
        <v>0</v>
      </c>
      <c r="K35" s="35"/>
      <c r="L35" s="52"/>
      <c r="S35" s="35"/>
      <c r="T35" s="35"/>
      <c r="U35" s="35"/>
      <c r="V35" s="35"/>
      <c r="W35" s="35"/>
      <c r="X35" s="35"/>
      <c r="Y35" s="35"/>
      <c r="Z35" s="35"/>
      <c r="AA35" s="35"/>
      <c r="AB35" s="35"/>
      <c r="AC35" s="35"/>
      <c r="AD35" s="35"/>
      <c r="AE35" s="35"/>
    </row>
    <row r="36" spans="1:31" s="2" customFormat="1" ht="14.45" customHeight="1">
      <c r="A36" s="35"/>
      <c r="B36" s="40"/>
      <c r="C36" s="35"/>
      <c r="D36" s="35"/>
      <c r="E36" s="118" t="s">
        <v>39</v>
      </c>
      <c r="F36" s="128">
        <f>ROUND((SUM(BF121:BF131)),  2)</f>
        <v>0</v>
      </c>
      <c r="G36" s="35"/>
      <c r="H36" s="35"/>
      <c r="I36" s="129">
        <v>0.12</v>
      </c>
      <c r="J36" s="128">
        <f>ROUND(((SUM(BF121:BF131))*I36),  2)</f>
        <v>0</v>
      </c>
      <c r="K36" s="35"/>
      <c r="L36" s="52"/>
      <c r="S36" s="35"/>
      <c r="T36" s="35"/>
      <c r="U36" s="35"/>
      <c r="V36" s="35"/>
      <c r="W36" s="35"/>
      <c r="X36" s="35"/>
      <c r="Y36" s="35"/>
      <c r="Z36" s="35"/>
      <c r="AA36" s="35"/>
      <c r="AB36" s="35"/>
      <c r="AC36" s="35"/>
      <c r="AD36" s="35"/>
      <c r="AE36" s="35"/>
    </row>
    <row r="37" spans="1:31" s="2" customFormat="1" ht="14.45" hidden="1" customHeight="1">
      <c r="A37" s="35"/>
      <c r="B37" s="40"/>
      <c r="C37" s="35"/>
      <c r="D37" s="35"/>
      <c r="E37" s="118" t="s">
        <v>40</v>
      </c>
      <c r="F37" s="128">
        <f>ROUND((SUM(BG121:BG131)),  2)</f>
        <v>0</v>
      </c>
      <c r="G37" s="35"/>
      <c r="H37" s="35"/>
      <c r="I37" s="129">
        <v>0.21</v>
      </c>
      <c r="J37" s="128">
        <f>0</f>
        <v>0</v>
      </c>
      <c r="K37" s="35"/>
      <c r="L37" s="52"/>
      <c r="S37" s="35"/>
      <c r="T37" s="35"/>
      <c r="U37" s="35"/>
      <c r="V37" s="35"/>
      <c r="W37" s="35"/>
      <c r="X37" s="35"/>
      <c r="Y37" s="35"/>
      <c r="Z37" s="35"/>
      <c r="AA37" s="35"/>
      <c r="AB37" s="35"/>
      <c r="AC37" s="35"/>
      <c r="AD37" s="35"/>
      <c r="AE37" s="35"/>
    </row>
    <row r="38" spans="1:31" s="2" customFormat="1" ht="14.45" hidden="1" customHeight="1">
      <c r="A38" s="35"/>
      <c r="B38" s="40"/>
      <c r="C38" s="35"/>
      <c r="D38" s="35"/>
      <c r="E38" s="118" t="s">
        <v>41</v>
      </c>
      <c r="F38" s="128">
        <f>ROUND((SUM(BH121:BH131)),  2)</f>
        <v>0</v>
      </c>
      <c r="G38" s="35"/>
      <c r="H38" s="35"/>
      <c r="I38" s="129">
        <v>0.12</v>
      </c>
      <c r="J38" s="128">
        <f>0</f>
        <v>0</v>
      </c>
      <c r="K38" s="35"/>
      <c r="L38" s="52"/>
      <c r="S38" s="35"/>
      <c r="T38" s="35"/>
      <c r="U38" s="35"/>
      <c r="V38" s="35"/>
      <c r="W38" s="35"/>
      <c r="X38" s="35"/>
      <c r="Y38" s="35"/>
      <c r="Z38" s="35"/>
      <c r="AA38" s="35"/>
      <c r="AB38" s="35"/>
      <c r="AC38" s="35"/>
      <c r="AD38" s="35"/>
      <c r="AE38" s="35"/>
    </row>
    <row r="39" spans="1:31" s="2" customFormat="1" ht="14.45" hidden="1" customHeight="1">
      <c r="A39" s="35"/>
      <c r="B39" s="40"/>
      <c r="C39" s="35"/>
      <c r="D39" s="35"/>
      <c r="E39" s="118" t="s">
        <v>42</v>
      </c>
      <c r="F39" s="128">
        <f>ROUND((SUM(BI121:BI131)),  2)</f>
        <v>0</v>
      </c>
      <c r="G39" s="35"/>
      <c r="H39" s="35"/>
      <c r="I39" s="129">
        <v>0</v>
      </c>
      <c r="J39" s="128">
        <f>0</f>
        <v>0</v>
      </c>
      <c r="K39" s="35"/>
      <c r="L39" s="52"/>
      <c r="S39" s="35"/>
      <c r="T39" s="35"/>
      <c r="U39" s="35"/>
      <c r="V39" s="35"/>
      <c r="W39" s="35"/>
      <c r="X39" s="35"/>
      <c r="Y39" s="35"/>
      <c r="Z39" s="35"/>
      <c r="AA39" s="35"/>
      <c r="AB39" s="35"/>
      <c r="AC39" s="35"/>
      <c r="AD39" s="35"/>
      <c r="AE39" s="35"/>
    </row>
    <row r="40" spans="1:31" s="2" customFormat="1" ht="6.95" customHeight="1">
      <c r="A40" s="35"/>
      <c r="B40" s="40"/>
      <c r="C40" s="35"/>
      <c r="D40" s="35"/>
      <c r="E40" s="35"/>
      <c r="F40" s="35"/>
      <c r="G40" s="35"/>
      <c r="H40" s="35"/>
      <c r="I40" s="35"/>
      <c r="J40" s="35"/>
      <c r="K40" s="35"/>
      <c r="L40" s="52"/>
      <c r="S40" s="35"/>
      <c r="T40" s="35"/>
      <c r="U40" s="35"/>
      <c r="V40" s="35"/>
      <c r="W40" s="35"/>
      <c r="X40" s="35"/>
      <c r="Y40" s="35"/>
      <c r="Z40" s="35"/>
      <c r="AA40" s="35"/>
      <c r="AB40" s="35"/>
      <c r="AC40" s="35"/>
      <c r="AD40" s="35"/>
      <c r="AE40" s="35"/>
    </row>
    <row r="41" spans="1:31" s="2" customFormat="1" ht="25.35" customHeight="1">
      <c r="A41" s="35"/>
      <c r="B41" s="40"/>
      <c r="C41" s="130"/>
      <c r="D41" s="131" t="s">
        <v>43</v>
      </c>
      <c r="E41" s="132"/>
      <c r="F41" s="132"/>
      <c r="G41" s="133" t="s">
        <v>44</v>
      </c>
      <c r="H41" s="134" t="s">
        <v>7622</v>
      </c>
      <c r="I41" s="132"/>
      <c r="J41" s="135">
        <f>SUM(J32:J39)</f>
        <v>0</v>
      </c>
      <c r="K41" s="136"/>
      <c r="L41" s="52"/>
      <c r="S41" s="35"/>
      <c r="T41" s="35"/>
      <c r="U41" s="35"/>
      <c r="V41" s="35"/>
      <c r="W41" s="35"/>
      <c r="X41" s="35"/>
      <c r="Y41" s="35"/>
      <c r="Z41" s="35"/>
      <c r="AA41" s="35"/>
      <c r="AB41" s="35"/>
      <c r="AC41" s="35"/>
      <c r="AD41" s="35"/>
      <c r="AE41" s="35"/>
    </row>
    <row r="42" spans="1:31" s="2" customFormat="1" ht="14.45" customHeight="1">
      <c r="A42" s="35"/>
      <c r="B42" s="40"/>
      <c r="C42" s="35"/>
      <c r="D42" s="35"/>
      <c r="E42" s="35"/>
      <c r="F42" s="35"/>
      <c r="G42" s="35"/>
      <c r="H42" s="35"/>
      <c r="I42" s="35"/>
      <c r="J42" s="35"/>
      <c r="K42" s="35"/>
      <c r="L42" s="52"/>
      <c r="S42" s="35"/>
      <c r="T42" s="35"/>
      <c r="U42" s="35"/>
      <c r="V42" s="35"/>
      <c r="W42" s="35"/>
      <c r="X42" s="35"/>
      <c r="Y42" s="35"/>
      <c r="Z42" s="35"/>
      <c r="AA42" s="35"/>
      <c r="AB42" s="35"/>
      <c r="AC42" s="35"/>
      <c r="AD42" s="35"/>
      <c r="AE42" s="35"/>
    </row>
    <row r="43" spans="1:31" s="1" customFormat="1" ht="14.45" customHeight="1">
      <c r="B43" s="21"/>
      <c r="L43" s="21"/>
    </row>
    <row r="44" spans="1:31" s="1" customFormat="1" ht="14.45" customHeight="1">
      <c r="B44" s="21"/>
      <c r="L44" s="21"/>
    </row>
    <row r="45" spans="1:31" s="1" customFormat="1" ht="14.45" customHeight="1">
      <c r="B45" s="21"/>
      <c r="L45" s="21"/>
    </row>
    <row r="46" spans="1:31" s="1" customFormat="1" ht="14.45" customHeight="1">
      <c r="B46" s="21"/>
      <c r="L46" s="21"/>
    </row>
    <row r="47" spans="1:31" s="1" customFormat="1" ht="14.45" customHeight="1">
      <c r="B47" s="21"/>
      <c r="L47" s="21"/>
    </row>
    <row r="48" spans="1:31" s="1" customFormat="1" ht="14.45" customHeight="1">
      <c r="B48" s="21"/>
      <c r="L48" s="21"/>
    </row>
    <row r="49" spans="1:31" s="1" customFormat="1" ht="14.45" customHeight="1">
      <c r="B49" s="21"/>
      <c r="L49" s="21"/>
    </row>
    <row r="50" spans="1:31" s="2" customFormat="1" ht="14.45" customHeight="1">
      <c r="B50" s="52"/>
      <c r="D50" s="137" t="s">
        <v>45</v>
      </c>
      <c r="E50" s="138"/>
      <c r="F50" s="138"/>
      <c r="G50" s="137" t="s">
        <v>46</v>
      </c>
      <c r="H50" s="138"/>
      <c r="I50" s="138"/>
      <c r="J50" s="138"/>
      <c r="K50" s="138"/>
      <c r="L50" s="52"/>
    </row>
    <row r="51" spans="1:31">
      <c r="B51" s="21"/>
      <c r="L51" s="21"/>
    </row>
    <row r="52" spans="1:31">
      <c r="B52" s="21"/>
      <c r="L52" s="21"/>
    </row>
    <row r="53" spans="1:31">
      <c r="B53" s="21"/>
      <c r="L53" s="21"/>
    </row>
    <row r="54" spans="1:31">
      <c r="B54" s="21"/>
      <c r="L54" s="21"/>
    </row>
    <row r="55" spans="1:31">
      <c r="B55" s="21"/>
      <c r="L55" s="21"/>
    </row>
    <row r="56" spans="1:31">
      <c r="B56" s="21"/>
      <c r="L56" s="21"/>
    </row>
    <row r="57" spans="1:31">
      <c r="B57" s="21"/>
      <c r="L57" s="21"/>
    </row>
    <row r="58" spans="1:31">
      <c r="B58" s="21"/>
      <c r="L58" s="21"/>
    </row>
    <row r="59" spans="1:31">
      <c r="B59" s="21"/>
      <c r="L59" s="21"/>
    </row>
    <row r="60" spans="1:31">
      <c r="B60" s="21"/>
      <c r="L60" s="21"/>
    </row>
    <row r="61" spans="1:31" s="2" customFormat="1" ht="12.75">
      <c r="A61" s="35"/>
      <c r="B61" s="40"/>
      <c r="C61" s="35"/>
      <c r="D61" s="139" t="s">
        <v>47</v>
      </c>
      <c r="E61" s="140"/>
      <c r="F61" s="141" t="s">
        <v>48</v>
      </c>
      <c r="G61" s="139" t="s">
        <v>47</v>
      </c>
      <c r="H61" s="140"/>
      <c r="I61" s="140"/>
      <c r="J61" s="142" t="s">
        <v>48</v>
      </c>
      <c r="K61" s="140"/>
      <c r="L61" s="52"/>
      <c r="S61" s="35"/>
      <c r="T61" s="35"/>
      <c r="U61" s="35"/>
      <c r="V61" s="35"/>
      <c r="W61" s="35"/>
      <c r="X61" s="35"/>
      <c r="Y61" s="35"/>
      <c r="Z61" s="35"/>
      <c r="AA61" s="35"/>
      <c r="AB61" s="35"/>
      <c r="AC61" s="35"/>
      <c r="AD61" s="35"/>
      <c r="AE61" s="35"/>
    </row>
    <row r="62" spans="1:31">
      <c r="B62" s="21"/>
      <c r="L62" s="21"/>
    </row>
    <row r="63" spans="1:31">
      <c r="B63" s="21"/>
      <c r="L63" s="21"/>
    </row>
    <row r="64" spans="1:31">
      <c r="B64" s="21"/>
      <c r="L64" s="21"/>
    </row>
    <row r="65" spans="1:31" s="2" customFormat="1" ht="12.75">
      <c r="A65" s="35"/>
      <c r="B65" s="40"/>
      <c r="C65" s="35"/>
      <c r="D65" s="137" t="s">
        <v>49</v>
      </c>
      <c r="E65" s="143"/>
      <c r="F65" s="143"/>
      <c r="G65" s="137" t="s">
        <v>50</v>
      </c>
      <c r="H65" s="143"/>
      <c r="I65" s="143"/>
      <c r="J65" s="143"/>
      <c r="K65" s="143"/>
      <c r="L65" s="52"/>
      <c r="S65" s="35"/>
      <c r="T65" s="35"/>
      <c r="U65" s="35"/>
      <c r="V65" s="35"/>
      <c r="W65" s="35"/>
      <c r="X65" s="35"/>
      <c r="Y65" s="35"/>
      <c r="Z65" s="35"/>
      <c r="AA65" s="35"/>
      <c r="AB65" s="35"/>
      <c r="AC65" s="35"/>
      <c r="AD65" s="35"/>
      <c r="AE65" s="35"/>
    </row>
    <row r="66" spans="1:31">
      <c r="B66" s="21"/>
      <c r="L66" s="21"/>
    </row>
    <row r="67" spans="1:31">
      <c r="B67" s="21"/>
      <c r="L67" s="21"/>
    </row>
    <row r="68" spans="1:31">
      <c r="B68" s="21"/>
      <c r="L68" s="21"/>
    </row>
    <row r="69" spans="1:31">
      <c r="B69" s="21"/>
      <c r="L69" s="21"/>
    </row>
    <row r="70" spans="1:31">
      <c r="B70" s="21"/>
      <c r="L70" s="21"/>
    </row>
    <row r="71" spans="1:31">
      <c r="B71" s="21"/>
      <c r="L71" s="21"/>
    </row>
    <row r="72" spans="1:31">
      <c r="B72" s="21"/>
      <c r="L72" s="21"/>
    </row>
    <row r="73" spans="1:31">
      <c r="B73" s="21"/>
      <c r="L73" s="21"/>
    </row>
    <row r="74" spans="1:31">
      <c r="B74" s="21"/>
      <c r="L74" s="21"/>
    </row>
    <row r="75" spans="1:31">
      <c r="B75" s="21"/>
      <c r="L75" s="21"/>
    </row>
    <row r="76" spans="1:31" s="2" customFormat="1" ht="12.75">
      <c r="A76" s="35"/>
      <c r="B76" s="40"/>
      <c r="C76" s="35"/>
      <c r="D76" s="139" t="s">
        <v>47</v>
      </c>
      <c r="E76" s="140"/>
      <c r="F76" s="141" t="s">
        <v>48</v>
      </c>
      <c r="G76" s="139" t="s">
        <v>47</v>
      </c>
      <c r="H76" s="140"/>
      <c r="I76" s="140"/>
      <c r="J76" s="142" t="s">
        <v>48</v>
      </c>
      <c r="K76" s="140"/>
      <c r="L76" s="52"/>
      <c r="S76" s="35"/>
      <c r="T76" s="35"/>
      <c r="U76" s="35"/>
      <c r="V76" s="35"/>
      <c r="W76" s="35"/>
      <c r="X76" s="35"/>
      <c r="Y76" s="35"/>
      <c r="Z76" s="35"/>
      <c r="AA76" s="35"/>
      <c r="AB76" s="35"/>
      <c r="AC76" s="35"/>
      <c r="AD76" s="35"/>
      <c r="AE76" s="35"/>
    </row>
    <row r="77" spans="1:31" s="2" customFormat="1" ht="14.45" customHeight="1">
      <c r="A77" s="35"/>
      <c r="B77" s="144"/>
      <c r="C77" s="145"/>
      <c r="D77" s="145"/>
      <c r="E77" s="145"/>
      <c r="F77" s="145"/>
      <c r="G77" s="145"/>
      <c r="H77" s="145"/>
      <c r="I77" s="145"/>
      <c r="J77" s="145"/>
      <c r="K77" s="145"/>
      <c r="L77" s="52"/>
      <c r="S77" s="35"/>
      <c r="T77" s="35"/>
      <c r="U77" s="35"/>
      <c r="V77" s="35"/>
      <c r="W77" s="35"/>
      <c r="X77" s="35"/>
      <c r="Y77" s="35"/>
      <c r="Z77" s="35"/>
      <c r="AA77" s="35"/>
      <c r="AB77" s="35"/>
      <c r="AC77" s="35"/>
      <c r="AD77" s="35"/>
      <c r="AE77" s="35"/>
    </row>
    <row r="81" spans="1:31" s="2" customFormat="1" ht="6.95" customHeight="1">
      <c r="A81" s="35"/>
      <c r="B81" s="146"/>
      <c r="C81" s="147"/>
      <c r="D81" s="147"/>
      <c r="E81" s="147"/>
      <c r="F81" s="147"/>
      <c r="G81" s="147"/>
      <c r="H81" s="147"/>
      <c r="I81" s="147"/>
      <c r="J81" s="147"/>
      <c r="K81" s="147"/>
      <c r="L81" s="52"/>
      <c r="S81" s="35"/>
      <c r="T81" s="35"/>
      <c r="U81" s="35"/>
      <c r="V81" s="35"/>
      <c r="W81" s="35"/>
      <c r="X81" s="35"/>
      <c r="Y81" s="35"/>
      <c r="Z81" s="35"/>
      <c r="AA81" s="35"/>
      <c r="AB81" s="35"/>
      <c r="AC81" s="35"/>
      <c r="AD81" s="35"/>
      <c r="AE81" s="35"/>
    </row>
    <row r="82" spans="1:31" s="2" customFormat="1" ht="24.95" customHeight="1">
      <c r="A82" s="35"/>
      <c r="B82" s="36"/>
      <c r="C82" s="24" t="s">
        <v>242</v>
      </c>
      <c r="D82" s="37"/>
      <c r="E82" s="37"/>
      <c r="F82" s="37"/>
      <c r="G82" s="37"/>
      <c r="H82" s="37"/>
      <c r="I82" s="37"/>
      <c r="J82" s="37"/>
      <c r="K82" s="37"/>
      <c r="L82" s="52"/>
      <c r="S82" s="35"/>
      <c r="T82" s="35"/>
      <c r="U82" s="35"/>
      <c r="V82" s="35"/>
      <c r="W82" s="35"/>
      <c r="X82" s="35"/>
      <c r="Y82" s="35"/>
      <c r="Z82" s="35"/>
      <c r="AA82" s="35"/>
      <c r="AB82" s="35"/>
      <c r="AC82" s="35"/>
      <c r="AD82" s="35"/>
      <c r="AE82" s="35"/>
    </row>
    <row r="83" spans="1:31" s="2" customFormat="1" ht="6.95" customHeight="1">
      <c r="A83" s="35"/>
      <c r="B83" s="36"/>
      <c r="C83" s="37"/>
      <c r="D83" s="37"/>
      <c r="E83" s="37"/>
      <c r="F83" s="37"/>
      <c r="G83" s="37"/>
      <c r="H83" s="37"/>
      <c r="I83" s="37"/>
      <c r="J83" s="37"/>
      <c r="K83" s="37"/>
      <c r="L83" s="52"/>
      <c r="S83" s="35"/>
      <c r="T83" s="35"/>
      <c r="U83" s="35"/>
      <c r="V83" s="35"/>
      <c r="W83" s="35"/>
      <c r="X83" s="35"/>
      <c r="Y83" s="35"/>
      <c r="Z83" s="35"/>
      <c r="AA83" s="35"/>
      <c r="AB83" s="35"/>
      <c r="AC83" s="35"/>
      <c r="AD83" s="35"/>
      <c r="AE83" s="35"/>
    </row>
    <row r="84" spans="1:31" s="2" customFormat="1" ht="12" customHeight="1">
      <c r="A84" s="35"/>
      <c r="B84" s="36"/>
      <c r="C84" s="30" t="s">
        <v>15</v>
      </c>
      <c r="D84" s="37"/>
      <c r="E84" s="37"/>
      <c r="F84" s="37"/>
      <c r="G84" s="37"/>
      <c r="H84" s="37"/>
      <c r="I84" s="37"/>
      <c r="J84" s="37"/>
      <c r="K84" s="37"/>
      <c r="L84" s="52"/>
      <c r="S84" s="35"/>
      <c r="T84" s="35"/>
      <c r="U84" s="35"/>
      <c r="V84" s="35"/>
      <c r="W84" s="35"/>
      <c r="X84" s="35"/>
      <c r="Y84" s="35"/>
      <c r="Z84" s="35"/>
      <c r="AA84" s="35"/>
      <c r="AB84" s="35"/>
      <c r="AC84" s="35"/>
      <c r="AD84" s="35"/>
      <c r="AE84" s="35"/>
    </row>
    <row r="85" spans="1:31" s="2" customFormat="1" ht="16.5" customHeight="1">
      <c r="A85" s="35"/>
      <c r="B85" s="36"/>
      <c r="C85" s="37"/>
      <c r="D85" s="37"/>
      <c r="E85" s="410" t="str">
        <f>E7</f>
        <v>Modernizace teplárny OB6</v>
      </c>
      <c r="F85" s="411"/>
      <c r="G85" s="411"/>
      <c r="H85" s="411"/>
      <c r="I85" s="37"/>
      <c r="J85" s="37"/>
      <c r="K85" s="37"/>
      <c r="L85" s="52"/>
      <c r="S85" s="35"/>
      <c r="T85" s="35"/>
      <c r="U85" s="35"/>
      <c r="V85" s="35"/>
      <c r="W85" s="35"/>
      <c r="X85" s="35"/>
      <c r="Y85" s="35"/>
      <c r="Z85" s="35"/>
      <c r="AA85" s="35"/>
      <c r="AB85" s="35"/>
      <c r="AC85" s="35"/>
      <c r="AD85" s="35"/>
      <c r="AE85" s="35"/>
    </row>
    <row r="86" spans="1:31" s="1" customFormat="1" ht="12" customHeight="1">
      <c r="B86" s="22"/>
      <c r="C86" s="30" t="s">
        <v>241</v>
      </c>
      <c r="D86" s="23"/>
      <c r="E86" s="23"/>
      <c r="F86" s="23"/>
      <c r="G86" s="23"/>
      <c r="H86" s="23"/>
      <c r="I86" s="23"/>
      <c r="J86" s="23"/>
      <c r="K86" s="23"/>
      <c r="L86" s="21"/>
    </row>
    <row r="87" spans="1:31" s="2" customFormat="1" ht="23.25" customHeight="1">
      <c r="A87" s="35"/>
      <c r="B87" s="36"/>
      <c r="C87" s="37"/>
      <c r="D87" s="37"/>
      <c r="E87" s="410" t="s">
        <v>5668</v>
      </c>
      <c r="F87" s="409"/>
      <c r="G87" s="409"/>
      <c r="H87" s="409"/>
      <c r="I87" s="37"/>
      <c r="J87" s="37"/>
      <c r="K87" s="37"/>
      <c r="L87" s="52"/>
      <c r="S87" s="35"/>
      <c r="T87" s="35"/>
      <c r="U87" s="35"/>
      <c r="V87" s="35"/>
      <c r="W87" s="35"/>
      <c r="X87" s="35"/>
      <c r="Y87" s="35"/>
      <c r="Z87" s="35"/>
      <c r="AA87" s="35"/>
      <c r="AB87" s="35"/>
      <c r="AC87" s="35"/>
      <c r="AD87" s="35"/>
      <c r="AE87" s="35"/>
    </row>
    <row r="88" spans="1:31" s="2" customFormat="1" ht="12" customHeight="1">
      <c r="A88" s="35"/>
      <c r="B88" s="36"/>
      <c r="C88" s="30" t="s">
        <v>432</v>
      </c>
      <c r="D88" s="37"/>
      <c r="E88" s="37"/>
      <c r="F88" s="37"/>
      <c r="G88" s="37"/>
      <c r="H88" s="37"/>
      <c r="I88" s="37"/>
      <c r="J88" s="37"/>
      <c r="K88" s="37"/>
      <c r="L88" s="52"/>
      <c r="S88" s="35"/>
      <c r="T88" s="35"/>
      <c r="U88" s="35"/>
      <c r="V88" s="35"/>
      <c r="W88" s="35"/>
      <c r="X88" s="35"/>
      <c r="Y88" s="35"/>
      <c r="Z88" s="35"/>
      <c r="AA88" s="35"/>
      <c r="AB88" s="35"/>
      <c r="AC88" s="35"/>
      <c r="AD88" s="35"/>
      <c r="AE88" s="35"/>
    </row>
    <row r="89" spans="1:31" s="2" customFormat="1" ht="16.5" customHeight="1">
      <c r="A89" s="35"/>
      <c r="B89" s="36"/>
      <c r="C89" s="37"/>
      <c r="D89" s="37"/>
      <c r="E89" s="384" t="str">
        <f>E11</f>
        <v>SO 204-205.2-D1.4.4 - Elektroinstalace</v>
      </c>
      <c r="F89" s="409"/>
      <c r="G89" s="409"/>
      <c r="H89" s="409"/>
      <c r="I89" s="37"/>
      <c r="J89" s="37"/>
      <c r="K89" s="37"/>
      <c r="L89" s="52"/>
      <c r="S89" s="35"/>
      <c r="T89" s="35"/>
      <c r="U89" s="35"/>
      <c r="V89" s="35"/>
      <c r="W89" s="35"/>
      <c r="X89" s="35"/>
      <c r="Y89" s="35"/>
      <c r="Z89" s="35"/>
      <c r="AA89" s="35"/>
      <c r="AB89" s="35"/>
      <c r="AC89" s="35"/>
      <c r="AD89" s="35"/>
      <c r="AE89" s="35"/>
    </row>
    <row r="90" spans="1:31" s="2" customFormat="1" ht="6.95" customHeight="1">
      <c r="A90" s="35"/>
      <c r="B90" s="36"/>
      <c r="C90" s="37"/>
      <c r="D90" s="37"/>
      <c r="E90" s="37"/>
      <c r="F90" s="37"/>
      <c r="G90" s="37"/>
      <c r="H90" s="37"/>
      <c r="I90" s="37"/>
      <c r="J90" s="37"/>
      <c r="K90" s="37"/>
      <c r="L90" s="52"/>
      <c r="S90" s="35"/>
      <c r="T90" s="35"/>
      <c r="U90" s="35"/>
      <c r="V90" s="35"/>
      <c r="W90" s="35"/>
      <c r="X90" s="35"/>
      <c r="Y90" s="35"/>
      <c r="Z90" s="35"/>
      <c r="AA90" s="35"/>
      <c r="AB90" s="35"/>
      <c r="AC90" s="35"/>
      <c r="AD90" s="35"/>
      <c r="AE90" s="35"/>
    </row>
    <row r="91" spans="1:31" s="2" customFormat="1" ht="12" customHeight="1">
      <c r="A91" s="35"/>
      <c r="B91" s="36"/>
      <c r="C91" s="30" t="s">
        <v>19</v>
      </c>
      <c r="D91" s="37"/>
      <c r="E91" s="37"/>
      <c r="F91" s="28" t="str">
        <f>F14</f>
        <v>Mladá Boleslav</v>
      </c>
      <c r="G91" s="37"/>
      <c r="H91" s="37"/>
      <c r="I91" s="30" t="s">
        <v>21</v>
      </c>
      <c r="J91" s="67">
        <f>IF(J14="","",J14)</f>
        <v>45363</v>
      </c>
      <c r="K91" s="37"/>
      <c r="L91" s="52"/>
      <c r="S91" s="35"/>
      <c r="T91" s="35"/>
      <c r="U91" s="35"/>
      <c r="V91" s="35"/>
      <c r="W91" s="35"/>
      <c r="X91" s="35"/>
      <c r="Y91" s="35"/>
      <c r="Z91" s="35"/>
      <c r="AA91" s="35"/>
      <c r="AB91" s="35"/>
      <c r="AC91" s="35"/>
      <c r="AD91" s="35"/>
      <c r="AE91" s="35"/>
    </row>
    <row r="92" spans="1:31" s="2" customFormat="1" ht="6.95" customHeight="1">
      <c r="A92" s="35"/>
      <c r="B92" s="36"/>
      <c r="C92" s="37"/>
      <c r="D92" s="37"/>
      <c r="E92" s="37"/>
      <c r="F92" s="37"/>
      <c r="G92" s="37"/>
      <c r="H92" s="37"/>
      <c r="I92" s="37"/>
      <c r="J92" s="37"/>
      <c r="K92" s="37"/>
      <c r="L92" s="52"/>
      <c r="S92" s="35"/>
      <c r="T92" s="35"/>
      <c r="U92" s="35"/>
      <c r="V92" s="35"/>
      <c r="W92" s="35"/>
      <c r="X92" s="35"/>
      <c r="Y92" s="35"/>
      <c r="Z92" s="35"/>
      <c r="AA92" s="35"/>
      <c r="AB92" s="35"/>
      <c r="AC92" s="35"/>
      <c r="AD92" s="35"/>
      <c r="AE92" s="35"/>
    </row>
    <row r="93" spans="1:31" s="2" customFormat="1" ht="15.2" customHeight="1">
      <c r="A93" s="35"/>
      <c r="B93" s="36"/>
      <c r="C93" s="30" t="s">
        <v>22</v>
      </c>
      <c r="D93" s="37"/>
      <c r="E93" s="37"/>
      <c r="F93" s="28" t="str">
        <f>E17</f>
        <v xml:space="preserve">ŠKO-ENERGO s.r.o. </v>
      </c>
      <c r="G93" s="37"/>
      <c r="H93" s="37"/>
      <c r="I93" s="30" t="s">
        <v>28</v>
      </c>
      <c r="J93" s="33" t="str">
        <f>E23</f>
        <v>AFRY CZ s.r.o.</v>
      </c>
      <c r="K93" s="37"/>
      <c r="L93" s="52"/>
      <c r="S93" s="35"/>
      <c r="T93" s="35"/>
      <c r="U93" s="35"/>
      <c r="V93" s="35"/>
      <c r="W93" s="35"/>
      <c r="X93" s="35"/>
      <c r="Y93" s="35"/>
      <c r="Z93" s="35"/>
      <c r="AA93" s="35"/>
      <c r="AB93" s="35"/>
      <c r="AC93" s="35"/>
      <c r="AD93" s="35"/>
      <c r="AE93" s="35"/>
    </row>
    <row r="94" spans="1:31" s="2" customFormat="1" ht="15.2" customHeight="1">
      <c r="A94" s="35"/>
      <c r="B94" s="36"/>
      <c r="C94" s="30" t="s">
        <v>26</v>
      </c>
      <c r="D94" s="37"/>
      <c r="E94" s="37"/>
      <c r="F94" s="28" t="str">
        <f>IF(E20="","",E20)</f>
        <v>Vyplň údaj</v>
      </c>
      <c r="G94" s="37"/>
      <c r="H94" s="37"/>
      <c r="I94" s="30" t="s">
        <v>31</v>
      </c>
      <c r="J94" s="33" t="str">
        <f>E26</f>
        <v>AFRY CZ s.r.o.</v>
      </c>
      <c r="K94" s="37"/>
      <c r="L94" s="52"/>
      <c r="S94" s="35"/>
      <c r="T94" s="35"/>
      <c r="U94" s="35"/>
      <c r="V94" s="35"/>
      <c r="W94" s="35"/>
      <c r="X94" s="35"/>
      <c r="Y94" s="35"/>
      <c r="Z94" s="35"/>
      <c r="AA94" s="35"/>
      <c r="AB94" s="35"/>
      <c r="AC94" s="35"/>
      <c r="AD94" s="35"/>
      <c r="AE94" s="35"/>
    </row>
    <row r="95" spans="1:31" s="2" customFormat="1" ht="10.35" customHeight="1">
      <c r="A95" s="35"/>
      <c r="B95" s="36"/>
      <c r="C95" s="37"/>
      <c r="D95" s="37"/>
      <c r="E95" s="37"/>
      <c r="F95" s="37"/>
      <c r="G95" s="37"/>
      <c r="H95" s="37"/>
      <c r="I95" s="37"/>
      <c r="J95" s="37"/>
      <c r="K95" s="37"/>
      <c r="L95" s="52"/>
      <c r="S95" s="35"/>
      <c r="T95" s="35"/>
      <c r="U95" s="35"/>
      <c r="V95" s="35"/>
      <c r="W95" s="35"/>
      <c r="X95" s="35"/>
      <c r="Y95" s="35"/>
      <c r="Z95" s="35"/>
      <c r="AA95" s="35"/>
      <c r="AB95" s="35"/>
      <c r="AC95" s="35"/>
      <c r="AD95" s="35"/>
      <c r="AE95" s="35"/>
    </row>
    <row r="96" spans="1:31" s="2" customFormat="1" ht="29.25" customHeight="1">
      <c r="A96" s="35"/>
      <c r="B96" s="36"/>
      <c r="C96" s="148" t="s">
        <v>243</v>
      </c>
      <c r="D96" s="149"/>
      <c r="E96" s="149"/>
      <c r="F96" s="149"/>
      <c r="G96" s="149"/>
      <c r="H96" s="149"/>
      <c r="I96" s="149"/>
      <c r="J96" s="150" t="s">
        <v>7631</v>
      </c>
      <c r="K96" s="149"/>
      <c r="L96" s="52"/>
      <c r="S96" s="35"/>
      <c r="T96" s="35"/>
      <c r="U96" s="35"/>
      <c r="V96" s="35"/>
      <c r="W96" s="35"/>
      <c r="X96" s="35"/>
      <c r="Y96" s="35"/>
      <c r="Z96" s="35"/>
      <c r="AA96" s="35"/>
      <c r="AB96" s="35"/>
      <c r="AC96" s="35"/>
      <c r="AD96" s="35"/>
      <c r="AE96" s="35"/>
    </row>
    <row r="97" spans="1:47" s="2" customFormat="1" ht="10.35" customHeight="1">
      <c r="A97" s="35"/>
      <c r="B97" s="36"/>
      <c r="C97" s="37"/>
      <c r="D97" s="37"/>
      <c r="E97" s="37"/>
      <c r="F97" s="37"/>
      <c r="G97" s="37"/>
      <c r="H97" s="37"/>
      <c r="I97" s="37"/>
      <c r="J97" s="37"/>
      <c r="K97" s="37"/>
      <c r="L97" s="52"/>
      <c r="S97" s="35"/>
      <c r="T97" s="35"/>
      <c r="U97" s="35"/>
      <c r="V97" s="35"/>
      <c r="W97" s="35"/>
      <c r="X97" s="35"/>
      <c r="Y97" s="35"/>
      <c r="Z97" s="35"/>
      <c r="AA97" s="35"/>
      <c r="AB97" s="35"/>
      <c r="AC97" s="35"/>
      <c r="AD97" s="35"/>
      <c r="AE97" s="35"/>
    </row>
    <row r="98" spans="1:47" s="2" customFormat="1" ht="22.9" customHeight="1">
      <c r="A98" s="35"/>
      <c r="B98" s="36"/>
      <c r="C98" s="151" t="s">
        <v>244</v>
      </c>
      <c r="D98" s="37"/>
      <c r="E98" s="37"/>
      <c r="F98" s="37"/>
      <c r="G98" s="37"/>
      <c r="H98" s="37"/>
      <c r="I98" s="37"/>
      <c r="J98" s="85">
        <f>J121</f>
        <v>0</v>
      </c>
      <c r="K98" s="37"/>
      <c r="L98" s="52"/>
      <c r="S98" s="35"/>
      <c r="T98" s="35"/>
      <c r="U98" s="35"/>
      <c r="V98" s="35"/>
      <c r="W98" s="35"/>
      <c r="X98" s="35"/>
      <c r="Y98" s="35"/>
      <c r="Z98" s="35"/>
      <c r="AA98" s="35"/>
      <c r="AB98" s="35"/>
      <c r="AC98" s="35"/>
      <c r="AD98" s="35"/>
      <c r="AE98" s="35"/>
      <c r="AU98" s="18" t="s">
        <v>245</v>
      </c>
    </row>
    <row r="99" spans="1:47" s="9" customFormat="1" ht="24.95" customHeight="1">
      <c r="B99" s="152"/>
      <c r="C99" s="153"/>
      <c r="D99" s="154" t="s">
        <v>5727</v>
      </c>
      <c r="E99" s="155"/>
      <c r="F99" s="155"/>
      <c r="G99" s="155"/>
      <c r="H99" s="155"/>
      <c r="I99" s="155"/>
      <c r="J99" s="156">
        <f>J122</f>
        <v>0</v>
      </c>
      <c r="K99" s="153"/>
      <c r="L99" s="157"/>
    </row>
    <row r="100" spans="1:47" s="2" customFormat="1" ht="21.75" customHeight="1">
      <c r="A100" s="35"/>
      <c r="B100" s="36"/>
      <c r="C100" s="37"/>
      <c r="D100" s="37"/>
      <c r="E100" s="37"/>
      <c r="F100" s="37"/>
      <c r="G100" s="37"/>
      <c r="H100" s="37"/>
      <c r="I100" s="37"/>
      <c r="J100" s="37"/>
      <c r="K100" s="37"/>
      <c r="L100" s="52"/>
      <c r="S100" s="35"/>
      <c r="T100" s="35"/>
      <c r="U100" s="35"/>
      <c r="V100" s="35"/>
      <c r="W100" s="35"/>
      <c r="X100" s="35"/>
      <c r="Y100" s="35"/>
      <c r="Z100" s="35"/>
      <c r="AA100" s="35"/>
      <c r="AB100" s="35"/>
      <c r="AC100" s="35"/>
      <c r="AD100" s="35"/>
      <c r="AE100" s="35"/>
    </row>
    <row r="101" spans="1:47" s="2" customFormat="1" ht="6.95" customHeight="1">
      <c r="A101" s="35"/>
      <c r="B101" s="55"/>
      <c r="C101" s="56"/>
      <c r="D101" s="56"/>
      <c r="E101" s="56"/>
      <c r="F101" s="56"/>
      <c r="G101" s="56"/>
      <c r="H101" s="56"/>
      <c r="I101" s="56"/>
      <c r="J101" s="56"/>
      <c r="K101" s="56"/>
      <c r="L101" s="52"/>
      <c r="S101" s="35"/>
      <c r="T101" s="35"/>
      <c r="U101" s="35"/>
      <c r="V101" s="35"/>
      <c r="W101" s="35"/>
      <c r="X101" s="35"/>
      <c r="Y101" s="35"/>
      <c r="Z101" s="35"/>
      <c r="AA101" s="35"/>
      <c r="AB101" s="35"/>
      <c r="AC101" s="35"/>
      <c r="AD101" s="35"/>
      <c r="AE101" s="35"/>
    </row>
    <row r="105" spans="1:47" s="2" customFormat="1" ht="6.95" customHeight="1">
      <c r="A105" s="35"/>
      <c r="B105" s="57"/>
      <c r="C105" s="58"/>
      <c r="D105" s="58"/>
      <c r="E105" s="58"/>
      <c r="F105" s="58"/>
      <c r="G105" s="58"/>
      <c r="H105" s="58"/>
      <c r="I105" s="58"/>
      <c r="J105" s="58"/>
      <c r="K105" s="58"/>
      <c r="L105" s="52"/>
      <c r="S105" s="35"/>
      <c r="T105" s="35"/>
      <c r="U105" s="35"/>
      <c r="V105" s="35"/>
      <c r="W105" s="35"/>
      <c r="X105" s="35"/>
      <c r="Y105" s="35"/>
      <c r="Z105" s="35"/>
      <c r="AA105" s="35"/>
      <c r="AB105" s="35"/>
      <c r="AC105" s="35"/>
      <c r="AD105" s="35"/>
      <c r="AE105" s="35"/>
    </row>
    <row r="106" spans="1:47" s="2" customFormat="1" ht="24.95" customHeight="1">
      <c r="A106" s="35"/>
      <c r="B106" s="36"/>
      <c r="C106" s="24" t="s">
        <v>249</v>
      </c>
      <c r="D106" s="37"/>
      <c r="E106" s="37"/>
      <c r="F106" s="37"/>
      <c r="G106" s="37"/>
      <c r="H106" s="37"/>
      <c r="I106" s="37"/>
      <c r="J106" s="37"/>
      <c r="K106" s="37"/>
      <c r="L106" s="52"/>
      <c r="S106" s="35"/>
      <c r="T106" s="35"/>
      <c r="U106" s="35"/>
      <c r="V106" s="35"/>
      <c r="W106" s="35"/>
      <c r="X106" s="35"/>
      <c r="Y106" s="35"/>
      <c r="Z106" s="35"/>
      <c r="AA106" s="35"/>
      <c r="AB106" s="35"/>
      <c r="AC106" s="35"/>
      <c r="AD106" s="35"/>
      <c r="AE106" s="35"/>
    </row>
    <row r="107" spans="1:47" s="2" customFormat="1" ht="6.95" customHeight="1">
      <c r="A107" s="35"/>
      <c r="B107" s="36"/>
      <c r="C107" s="37"/>
      <c r="D107" s="37"/>
      <c r="E107" s="37"/>
      <c r="F107" s="37"/>
      <c r="G107" s="37"/>
      <c r="H107" s="37"/>
      <c r="I107" s="37"/>
      <c r="J107" s="37"/>
      <c r="K107" s="37"/>
      <c r="L107" s="52"/>
      <c r="S107" s="35"/>
      <c r="T107" s="35"/>
      <c r="U107" s="35"/>
      <c r="V107" s="35"/>
      <c r="W107" s="35"/>
      <c r="X107" s="35"/>
      <c r="Y107" s="35"/>
      <c r="Z107" s="35"/>
      <c r="AA107" s="35"/>
      <c r="AB107" s="35"/>
      <c r="AC107" s="35"/>
      <c r="AD107" s="35"/>
      <c r="AE107" s="35"/>
    </row>
    <row r="108" spans="1:47" s="2" customFormat="1" ht="12" customHeight="1">
      <c r="A108" s="35"/>
      <c r="B108" s="36"/>
      <c r="C108" s="30" t="s">
        <v>15</v>
      </c>
      <c r="D108" s="37"/>
      <c r="E108" s="37"/>
      <c r="F108" s="37"/>
      <c r="G108" s="37"/>
      <c r="H108" s="37"/>
      <c r="I108" s="37"/>
      <c r="J108" s="37"/>
      <c r="K108" s="37"/>
      <c r="L108" s="52"/>
      <c r="S108" s="35"/>
      <c r="T108" s="35"/>
      <c r="U108" s="35"/>
      <c r="V108" s="35"/>
      <c r="W108" s="35"/>
      <c r="X108" s="35"/>
      <c r="Y108" s="35"/>
      <c r="Z108" s="35"/>
      <c r="AA108" s="35"/>
      <c r="AB108" s="35"/>
      <c r="AC108" s="35"/>
      <c r="AD108" s="35"/>
      <c r="AE108" s="35"/>
    </row>
    <row r="109" spans="1:47" s="2" customFormat="1" ht="16.5" customHeight="1">
      <c r="A109" s="35"/>
      <c r="B109" s="36"/>
      <c r="C109" s="37"/>
      <c r="D109" s="37"/>
      <c r="E109" s="410" t="str">
        <f>E7</f>
        <v>Modernizace teplárny OB6</v>
      </c>
      <c r="F109" s="411"/>
      <c r="G109" s="411"/>
      <c r="H109" s="411"/>
      <c r="I109" s="37"/>
      <c r="J109" s="37"/>
      <c r="K109" s="37"/>
      <c r="L109" s="52"/>
      <c r="S109" s="35"/>
      <c r="T109" s="35"/>
      <c r="U109" s="35"/>
      <c r="V109" s="35"/>
      <c r="W109" s="35"/>
      <c r="X109" s="35"/>
      <c r="Y109" s="35"/>
      <c r="Z109" s="35"/>
      <c r="AA109" s="35"/>
      <c r="AB109" s="35"/>
      <c r="AC109" s="35"/>
      <c r="AD109" s="35"/>
      <c r="AE109" s="35"/>
    </row>
    <row r="110" spans="1:47" s="1" customFormat="1" ht="12" customHeight="1">
      <c r="B110" s="22"/>
      <c r="C110" s="30" t="s">
        <v>241</v>
      </c>
      <c r="D110" s="23"/>
      <c r="E110" s="23"/>
      <c r="F110" s="23"/>
      <c r="G110" s="23"/>
      <c r="H110" s="23"/>
      <c r="I110" s="23"/>
      <c r="J110" s="23"/>
      <c r="K110" s="23"/>
      <c r="L110" s="21"/>
    </row>
    <row r="111" spans="1:47" s="2" customFormat="1" ht="23.25" customHeight="1">
      <c r="A111" s="35"/>
      <c r="B111" s="36"/>
      <c r="C111" s="37"/>
      <c r="D111" s="37"/>
      <c r="E111" s="410" t="s">
        <v>5668</v>
      </c>
      <c r="F111" s="409"/>
      <c r="G111" s="409"/>
      <c r="H111" s="409"/>
      <c r="I111" s="37"/>
      <c r="J111" s="37"/>
      <c r="K111" s="37"/>
      <c r="L111" s="52"/>
      <c r="S111" s="35"/>
      <c r="T111" s="35"/>
      <c r="U111" s="35"/>
      <c r="V111" s="35"/>
      <c r="W111" s="35"/>
      <c r="X111" s="35"/>
      <c r="Y111" s="35"/>
      <c r="Z111" s="35"/>
      <c r="AA111" s="35"/>
      <c r="AB111" s="35"/>
      <c r="AC111" s="35"/>
      <c r="AD111" s="35"/>
      <c r="AE111" s="35"/>
    </row>
    <row r="112" spans="1:47" s="2" customFormat="1" ht="12" customHeight="1">
      <c r="A112" s="35"/>
      <c r="B112" s="36"/>
      <c r="C112" s="30" t="s">
        <v>432</v>
      </c>
      <c r="D112" s="37"/>
      <c r="E112" s="37"/>
      <c r="F112" s="37"/>
      <c r="G112" s="37"/>
      <c r="H112" s="37"/>
      <c r="I112" s="37"/>
      <c r="J112" s="37"/>
      <c r="K112" s="37"/>
      <c r="L112" s="52"/>
      <c r="S112" s="35"/>
      <c r="T112" s="35"/>
      <c r="U112" s="35"/>
      <c r="V112" s="35"/>
      <c r="W112" s="35"/>
      <c r="X112" s="35"/>
      <c r="Y112" s="35"/>
      <c r="Z112" s="35"/>
      <c r="AA112" s="35"/>
      <c r="AB112" s="35"/>
      <c r="AC112" s="35"/>
      <c r="AD112" s="35"/>
      <c r="AE112" s="35"/>
    </row>
    <row r="113" spans="1:65" s="2" customFormat="1" ht="16.5" customHeight="1">
      <c r="A113" s="35"/>
      <c r="B113" s="36"/>
      <c r="C113" s="37"/>
      <c r="D113" s="37"/>
      <c r="E113" s="384" t="str">
        <f>E11</f>
        <v>SO 204-205.2-D1.4.4 - Elektroinstalace</v>
      </c>
      <c r="F113" s="409"/>
      <c r="G113" s="409"/>
      <c r="H113" s="409"/>
      <c r="I113" s="37"/>
      <c r="J113" s="37"/>
      <c r="K113" s="37"/>
      <c r="L113" s="52"/>
      <c r="S113" s="35"/>
      <c r="T113" s="35"/>
      <c r="U113" s="35"/>
      <c r="V113" s="35"/>
      <c r="W113" s="35"/>
      <c r="X113" s="35"/>
      <c r="Y113" s="35"/>
      <c r="Z113" s="35"/>
      <c r="AA113" s="35"/>
      <c r="AB113" s="35"/>
      <c r="AC113" s="35"/>
      <c r="AD113" s="35"/>
      <c r="AE113" s="35"/>
    </row>
    <row r="114" spans="1:65" s="2" customFormat="1" ht="6.95" customHeight="1">
      <c r="A114" s="35"/>
      <c r="B114" s="36"/>
      <c r="C114" s="37"/>
      <c r="D114" s="37"/>
      <c r="E114" s="37"/>
      <c r="F114" s="37"/>
      <c r="G114" s="37"/>
      <c r="H114" s="37"/>
      <c r="I114" s="37"/>
      <c r="J114" s="37"/>
      <c r="K114" s="37"/>
      <c r="L114" s="52"/>
      <c r="S114" s="35"/>
      <c r="T114" s="35"/>
      <c r="U114" s="35"/>
      <c r="V114" s="35"/>
      <c r="W114" s="35"/>
      <c r="X114" s="35"/>
      <c r="Y114" s="35"/>
      <c r="Z114" s="35"/>
      <c r="AA114" s="35"/>
      <c r="AB114" s="35"/>
      <c r="AC114" s="35"/>
      <c r="AD114" s="35"/>
      <c r="AE114" s="35"/>
    </row>
    <row r="115" spans="1:65" s="2" customFormat="1" ht="12" customHeight="1">
      <c r="A115" s="35"/>
      <c r="B115" s="36"/>
      <c r="C115" s="30" t="s">
        <v>19</v>
      </c>
      <c r="D115" s="37"/>
      <c r="E115" s="37"/>
      <c r="F115" s="28" t="str">
        <f>F14</f>
        <v>Mladá Boleslav</v>
      </c>
      <c r="G115" s="37"/>
      <c r="H115" s="37"/>
      <c r="I115" s="30" t="s">
        <v>21</v>
      </c>
      <c r="J115" s="67">
        <f>IF(J14="","",J14)</f>
        <v>45363</v>
      </c>
      <c r="K115" s="37"/>
      <c r="L115" s="52"/>
      <c r="S115" s="35"/>
      <c r="T115" s="35"/>
      <c r="U115" s="35"/>
      <c r="V115" s="35"/>
      <c r="W115" s="35"/>
      <c r="X115" s="35"/>
      <c r="Y115" s="35"/>
      <c r="Z115" s="35"/>
      <c r="AA115" s="35"/>
      <c r="AB115" s="35"/>
      <c r="AC115" s="35"/>
      <c r="AD115" s="35"/>
      <c r="AE115" s="35"/>
    </row>
    <row r="116" spans="1:65" s="2" customFormat="1" ht="6.95" customHeight="1">
      <c r="A116" s="35"/>
      <c r="B116" s="36"/>
      <c r="C116" s="37"/>
      <c r="D116" s="37"/>
      <c r="E116" s="37"/>
      <c r="F116" s="37"/>
      <c r="G116" s="37"/>
      <c r="H116" s="37"/>
      <c r="I116" s="37"/>
      <c r="J116" s="37"/>
      <c r="K116" s="37"/>
      <c r="L116" s="52"/>
      <c r="S116" s="35"/>
      <c r="T116" s="35"/>
      <c r="U116" s="35"/>
      <c r="V116" s="35"/>
      <c r="W116" s="35"/>
      <c r="X116" s="35"/>
      <c r="Y116" s="35"/>
      <c r="Z116" s="35"/>
      <c r="AA116" s="35"/>
      <c r="AB116" s="35"/>
      <c r="AC116" s="35"/>
      <c r="AD116" s="35"/>
      <c r="AE116" s="35"/>
    </row>
    <row r="117" spans="1:65" s="2" customFormat="1" ht="15.2" customHeight="1">
      <c r="A117" s="35"/>
      <c r="B117" s="36"/>
      <c r="C117" s="30" t="s">
        <v>22</v>
      </c>
      <c r="D117" s="37"/>
      <c r="E117" s="37"/>
      <c r="F117" s="28" t="str">
        <f>E17</f>
        <v xml:space="preserve">ŠKO-ENERGO s.r.o. </v>
      </c>
      <c r="G117" s="37"/>
      <c r="H117" s="37"/>
      <c r="I117" s="30" t="s">
        <v>28</v>
      </c>
      <c r="J117" s="33" t="str">
        <f>E23</f>
        <v>AFRY CZ s.r.o.</v>
      </c>
      <c r="K117" s="37"/>
      <c r="L117" s="52"/>
      <c r="S117" s="35"/>
      <c r="T117" s="35"/>
      <c r="U117" s="35"/>
      <c r="V117" s="35"/>
      <c r="W117" s="35"/>
      <c r="X117" s="35"/>
      <c r="Y117" s="35"/>
      <c r="Z117" s="35"/>
      <c r="AA117" s="35"/>
      <c r="AB117" s="35"/>
      <c r="AC117" s="35"/>
      <c r="AD117" s="35"/>
      <c r="AE117" s="35"/>
    </row>
    <row r="118" spans="1:65" s="2" customFormat="1" ht="15.2" customHeight="1">
      <c r="A118" s="35"/>
      <c r="B118" s="36"/>
      <c r="C118" s="30" t="s">
        <v>26</v>
      </c>
      <c r="D118" s="37"/>
      <c r="E118" s="37"/>
      <c r="F118" s="28" t="str">
        <f>IF(E20="","",E20)</f>
        <v>Vyplň údaj</v>
      </c>
      <c r="G118" s="37"/>
      <c r="H118" s="37"/>
      <c r="I118" s="30" t="s">
        <v>31</v>
      </c>
      <c r="J118" s="33" t="str">
        <f>E26</f>
        <v>AFRY CZ s.r.o.</v>
      </c>
      <c r="K118" s="37"/>
      <c r="L118" s="52"/>
      <c r="S118" s="35"/>
      <c r="T118" s="35"/>
      <c r="U118" s="35"/>
      <c r="V118" s="35"/>
      <c r="W118" s="35"/>
      <c r="X118" s="35"/>
      <c r="Y118" s="35"/>
      <c r="Z118" s="35"/>
      <c r="AA118" s="35"/>
      <c r="AB118" s="35"/>
      <c r="AC118" s="35"/>
      <c r="AD118" s="35"/>
      <c r="AE118" s="35"/>
    </row>
    <row r="119" spans="1:65" s="2" customFormat="1" ht="10.35" customHeight="1">
      <c r="A119" s="35"/>
      <c r="B119" s="36"/>
      <c r="C119" s="37"/>
      <c r="D119" s="37"/>
      <c r="E119" s="37"/>
      <c r="F119" s="37"/>
      <c r="G119" s="37"/>
      <c r="H119" s="37"/>
      <c r="I119" s="37"/>
      <c r="J119" s="37"/>
      <c r="K119" s="37"/>
      <c r="L119" s="52"/>
      <c r="S119" s="35"/>
      <c r="T119" s="35"/>
      <c r="U119" s="35"/>
      <c r="V119" s="35"/>
      <c r="W119" s="35"/>
      <c r="X119" s="35"/>
      <c r="Y119" s="35"/>
      <c r="Z119" s="35"/>
      <c r="AA119" s="35"/>
      <c r="AB119" s="35"/>
      <c r="AC119" s="35"/>
      <c r="AD119" s="35"/>
      <c r="AE119" s="35"/>
    </row>
    <row r="120" spans="1:65" s="11" customFormat="1" ht="29.25" customHeight="1">
      <c r="A120" s="163"/>
      <c r="B120" s="164"/>
      <c r="C120" s="165" t="s">
        <v>250</v>
      </c>
      <c r="D120" s="166" t="s">
        <v>55</v>
      </c>
      <c r="E120" s="166" t="s">
        <v>53</v>
      </c>
      <c r="F120" s="166" t="s">
        <v>54</v>
      </c>
      <c r="G120" s="166" t="s">
        <v>251</v>
      </c>
      <c r="H120" s="166" t="s">
        <v>252</v>
      </c>
      <c r="I120" s="166" t="s">
        <v>7632</v>
      </c>
      <c r="J120" s="167" t="s">
        <v>7631</v>
      </c>
      <c r="K120" s="168" t="s">
        <v>253</v>
      </c>
      <c r="L120" s="169"/>
      <c r="M120" s="76" t="s">
        <v>1</v>
      </c>
      <c r="N120" s="77" t="s">
        <v>37</v>
      </c>
      <c r="O120" s="77" t="s">
        <v>254</v>
      </c>
      <c r="P120" s="77" t="s">
        <v>255</v>
      </c>
      <c r="Q120" s="77" t="s">
        <v>256</v>
      </c>
      <c r="R120" s="77" t="s">
        <v>257</v>
      </c>
      <c r="S120" s="77" t="s">
        <v>258</v>
      </c>
      <c r="T120" s="78" t="s">
        <v>259</v>
      </c>
      <c r="U120" s="163"/>
      <c r="V120" s="163"/>
      <c r="W120" s="163"/>
      <c r="X120" s="163"/>
      <c r="Y120" s="163"/>
      <c r="Z120" s="163"/>
      <c r="AA120" s="163"/>
      <c r="AB120" s="163"/>
      <c r="AC120" s="163"/>
      <c r="AD120" s="163"/>
      <c r="AE120" s="163"/>
    </row>
    <row r="121" spans="1:65" s="2" customFormat="1" ht="22.9" customHeight="1">
      <c r="A121" s="35"/>
      <c r="B121" s="36"/>
      <c r="C121" s="83" t="s">
        <v>260</v>
      </c>
      <c r="D121" s="37"/>
      <c r="E121" s="37"/>
      <c r="F121" s="37"/>
      <c r="G121" s="37"/>
      <c r="H121" s="37"/>
      <c r="I121" s="37"/>
      <c r="J121" s="170">
        <f>BK121</f>
        <v>0</v>
      </c>
      <c r="K121" s="37"/>
      <c r="L121" s="40"/>
      <c r="M121" s="79"/>
      <c r="N121" s="171"/>
      <c r="O121" s="80"/>
      <c r="P121" s="172">
        <f>P122</f>
        <v>0</v>
      </c>
      <c r="Q121" s="80"/>
      <c r="R121" s="172">
        <f>R122</f>
        <v>0</v>
      </c>
      <c r="S121" s="80"/>
      <c r="T121" s="173">
        <f>T122</f>
        <v>0</v>
      </c>
      <c r="U121" s="35"/>
      <c r="V121" s="35"/>
      <c r="W121" s="35"/>
      <c r="X121" s="35"/>
      <c r="Y121" s="35"/>
      <c r="Z121" s="35"/>
      <c r="AA121" s="35"/>
      <c r="AB121" s="35"/>
      <c r="AC121" s="35"/>
      <c r="AD121" s="35"/>
      <c r="AE121" s="35"/>
      <c r="AT121" s="18" t="s">
        <v>63</v>
      </c>
      <c r="AU121" s="18" t="s">
        <v>245</v>
      </c>
      <c r="BK121" s="174">
        <f>BK122</f>
        <v>0</v>
      </c>
    </row>
    <row r="122" spans="1:65" s="12" customFormat="1" ht="25.9" customHeight="1">
      <c r="B122" s="175"/>
      <c r="C122" s="176"/>
      <c r="D122" s="177" t="s">
        <v>63</v>
      </c>
      <c r="E122" s="178" t="s">
        <v>1815</v>
      </c>
      <c r="F122" s="178" t="s">
        <v>5728</v>
      </c>
      <c r="G122" s="176"/>
      <c r="H122" s="176"/>
      <c r="I122" s="179"/>
      <c r="J122" s="180">
        <f>BK122</f>
        <v>0</v>
      </c>
      <c r="K122" s="176"/>
      <c r="L122" s="181"/>
      <c r="M122" s="182"/>
      <c r="N122" s="183"/>
      <c r="O122" s="183"/>
      <c r="P122" s="184">
        <f>SUM(P123:P131)</f>
        <v>0</v>
      </c>
      <c r="Q122" s="183"/>
      <c r="R122" s="184">
        <f>SUM(R123:R131)</f>
        <v>0</v>
      </c>
      <c r="S122" s="183"/>
      <c r="T122" s="185">
        <f>SUM(T123:T131)</f>
        <v>0</v>
      </c>
      <c r="AR122" s="186" t="s">
        <v>71</v>
      </c>
      <c r="AT122" s="187" t="s">
        <v>63</v>
      </c>
      <c r="AU122" s="187" t="s">
        <v>64</v>
      </c>
      <c r="AY122" s="186" t="s">
        <v>263</v>
      </c>
      <c r="BK122" s="188">
        <f>SUM(BK123:BK131)</f>
        <v>0</v>
      </c>
    </row>
    <row r="123" spans="1:65" s="2" customFormat="1" ht="16.5" customHeight="1">
      <c r="A123" s="35"/>
      <c r="B123" s="36"/>
      <c r="C123" s="191" t="s">
        <v>71</v>
      </c>
      <c r="D123" s="191" t="s">
        <v>266</v>
      </c>
      <c r="E123" s="192" t="s">
        <v>1946</v>
      </c>
      <c r="F123" s="193" t="s">
        <v>2852</v>
      </c>
      <c r="G123" s="194" t="s">
        <v>1863</v>
      </c>
      <c r="H123" s="195">
        <v>1</v>
      </c>
      <c r="I123" s="196"/>
      <c r="J123" s="197">
        <f t="shared" ref="J123:J131" si="0">ROUND(I123*H123,2)</f>
        <v>0</v>
      </c>
      <c r="K123" s="198"/>
      <c r="L123" s="40"/>
      <c r="M123" s="199" t="s">
        <v>1</v>
      </c>
      <c r="N123" s="200" t="s">
        <v>38</v>
      </c>
      <c r="O123" s="72"/>
      <c r="P123" s="201">
        <f t="shared" ref="P123:P131" si="1">O123*H123</f>
        <v>0</v>
      </c>
      <c r="Q123" s="201">
        <v>0</v>
      </c>
      <c r="R123" s="201">
        <f t="shared" ref="R123:R131" si="2">Q123*H123</f>
        <v>0</v>
      </c>
      <c r="S123" s="201">
        <v>0</v>
      </c>
      <c r="T123" s="202">
        <f t="shared" ref="T123:T131" si="3">S123*H123</f>
        <v>0</v>
      </c>
      <c r="U123" s="35"/>
      <c r="V123" s="35"/>
      <c r="W123" s="35"/>
      <c r="X123" s="35"/>
      <c r="Y123" s="35"/>
      <c r="Z123" s="35"/>
      <c r="AA123" s="35"/>
      <c r="AB123" s="35"/>
      <c r="AC123" s="35"/>
      <c r="AD123" s="35"/>
      <c r="AE123" s="35"/>
      <c r="AR123" s="203" t="s">
        <v>270</v>
      </c>
      <c r="AT123" s="203" t="s">
        <v>266</v>
      </c>
      <c r="AU123" s="203" t="s">
        <v>71</v>
      </c>
      <c r="AY123" s="18" t="s">
        <v>263</v>
      </c>
      <c r="BE123" s="204">
        <f t="shared" ref="BE123:BE131" si="4">IF(N123="základní",J123,0)</f>
        <v>0</v>
      </c>
      <c r="BF123" s="204">
        <f t="shared" ref="BF123:BF131" si="5">IF(N123="snížená",J123,0)</f>
        <v>0</v>
      </c>
      <c r="BG123" s="204">
        <f t="shared" ref="BG123:BG131" si="6">IF(N123="zákl. přenesená",J123,0)</f>
        <v>0</v>
      </c>
      <c r="BH123" s="204">
        <f t="shared" ref="BH123:BH131" si="7">IF(N123="sníž. přenesená",J123,0)</f>
        <v>0</v>
      </c>
      <c r="BI123" s="204">
        <f t="shared" ref="BI123:BI131" si="8">IF(N123="nulová",J123,0)</f>
        <v>0</v>
      </c>
      <c r="BJ123" s="18" t="s">
        <v>71</v>
      </c>
      <c r="BK123" s="204">
        <f t="shared" ref="BK123:BK131" si="9">ROUND(I123*H123,2)</f>
        <v>0</v>
      </c>
      <c r="BL123" s="18" t="s">
        <v>270</v>
      </c>
      <c r="BM123" s="203" t="s">
        <v>5729</v>
      </c>
    </row>
    <row r="124" spans="1:65" s="2" customFormat="1" ht="24.2" customHeight="1">
      <c r="A124" s="35"/>
      <c r="B124" s="36"/>
      <c r="C124" s="191" t="s">
        <v>73</v>
      </c>
      <c r="D124" s="191" t="s">
        <v>266</v>
      </c>
      <c r="E124" s="192" t="s">
        <v>1949</v>
      </c>
      <c r="F124" s="193" t="s">
        <v>1950</v>
      </c>
      <c r="G124" s="194" t="s">
        <v>1863</v>
      </c>
      <c r="H124" s="195">
        <v>1</v>
      </c>
      <c r="I124" s="196"/>
      <c r="J124" s="197">
        <f t="shared" si="0"/>
        <v>0</v>
      </c>
      <c r="K124" s="198"/>
      <c r="L124" s="40"/>
      <c r="M124" s="199" t="s">
        <v>1</v>
      </c>
      <c r="N124" s="200" t="s">
        <v>38</v>
      </c>
      <c r="O124" s="72"/>
      <c r="P124" s="201">
        <f t="shared" si="1"/>
        <v>0</v>
      </c>
      <c r="Q124" s="201">
        <v>0</v>
      </c>
      <c r="R124" s="201">
        <f t="shared" si="2"/>
        <v>0</v>
      </c>
      <c r="S124" s="201">
        <v>0</v>
      </c>
      <c r="T124" s="202">
        <f t="shared" si="3"/>
        <v>0</v>
      </c>
      <c r="U124" s="35"/>
      <c r="V124" s="35"/>
      <c r="W124" s="35"/>
      <c r="X124" s="35"/>
      <c r="Y124" s="35"/>
      <c r="Z124" s="35"/>
      <c r="AA124" s="35"/>
      <c r="AB124" s="35"/>
      <c r="AC124" s="35"/>
      <c r="AD124" s="35"/>
      <c r="AE124" s="35"/>
      <c r="AR124" s="203" t="s">
        <v>270</v>
      </c>
      <c r="AT124" s="203" t="s">
        <v>266</v>
      </c>
      <c r="AU124" s="203" t="s">
        <v>71</v>
      </c>
      <c r="AY124" s="18" t="s">
        <v>263</v>
      </c>
      <c r="BE124" s="204">
        <f t="shared" si="4"/>
        <v>0</v>
      </c>
      <c r="BF124" s="204">
        <f t="shared" si="5"/>
        <v>0</v>
      </c>
      <c r="BG124" s="204">
        <f t="shared" si="6"/>
        <v>0</v>
      </c>
      <c r="BH124" s="204">
        <f t="shared" si="7"/>
        <v>0</v>
      </c>
      <c r="BI124" s="204">
        <f t="shared" si="8"/>
        <v>0</v>
      </c>
      <c r="BJ124" s="18" t="s">
        <v>71</v>
      </c>
      <c r="BK124" s="204">
        <f t="shared" si="9"/>
        <v>0</v>
      </c>
      <c r="BL124" s="18" t="s">
        <v>270</v>
      </c>
      <c r="BM124" s="203" t="s">
        <v>5730</v>
      </c>
    </row>
    <row r="125" spans="1:65" s="2" customFormat="1" ht="16.5" customHeight="1">
      <c r="A125" s="35"/>
      <c r="B125" s="36"/>
      <c r="C125" s="191" t="s">
        <v>276</v>
      </c>
      <c r="D125" s="191" t="s">
        <v>266</v>
      </c>
      <c r="E125" s="192" t="s">
        <v>1952</v>
      </c>
      <c r="F125" s="193" t="s">
        <v>1953</v>
      </c>
      <c r="G125" s="194" t="s">
        <v>1863</v>
      </c>
      <c r="H125" s="195">
        <v>1</v>
      </c>
      <c r="I125" s="196"/>
      <c r="J125" s="197">
        <f t="shared" si="0"/>
        <v>0</v>
      </c>
      <c r="K125" s="198"/>
      <c r="L125" s="40"/>
      <c r="M125" s="199" t="s">
        <v>1</v>
      </c>
      <c r="N125" s="200" t="s">
        <v>38</v>
      </c>
      <c r="O125" s="72"/>
      <c r="P125" s="201">
        <f t="shared" si="1"/>
        <v>0</v>
      </c>
      <c r="Q125" s="201">
        <v>0</v>
      </c>
      <c r="R125" s="201">
        <f t="shared" si="2"/>
        <v>0</v>
      </c>
      <c r="S125" s="201">
        <v>0</v>
      </c>
      <c r="T125" s="202">
        <f t="shared" si="3"/>
        <v>0</v>
      </c>
      <c r="U125" s="35"/>
      <c r="V125" s="35"/>
      <c r="W125" s="35"/>
      <c r="X125" s="35"/>
      <c r="Y125" s="35"/>
      <c r="Z125" s="35"/>
      <c r="AA125" s="35"/>
      <c r="AB125" s="35"/>
      <c r="AC125" s="35"/>
      <c r="AD125" s="35"/>
      <c r="AE125" s="35"/>
      <c r="AR125" s="203" t="s">
        <v>270</v>
      </c>
      <c r="AT125" s="203" t="s">
        <v>266</v>
      </c>
      <c r="AU125" s="203" t="s">
        <v>71</v>
      </c>
      <c r="AY125" s="18" t="s">
        <v>263</v>
      </c>
      <c r="BE125" s="204">
        <f t="shared" si="4"/>
        <v>0</v>
      </c>
      <c r="BF125" s="204">
        <f t="shared" si="5"/>
        <v>0</v>
      </c>
      <c r="BG125" s="204">
        <f t="shared" si="6"/>
        <v>0</v>
      </c>
      <c r="BH125" s="204">
        <f t="shared" si="7"/>
        <v>0</v>
      </c>
      <c r="BI125" s="204">
        <f t="shared" si="8"/>
        <v>0</v>
      </c>
      <c r="BJ125" s="18" t="s">
        <v>71</v>
      </c>
      <c r="BK125" s="204">
        <f t="shared" si="9"/>
        <v>0</v>
      </c>
      <c r="BL125" s="18" t="s">
        <v>270</v>
      </c>
      <c r="BM125" s="203" t="s">
        <v>5731</v>
      </c>
    </row>
    <row r="126" spans="1:65" s="2" customFormat="1" ht="16.5" customHeight="1">
      <c r="A126" s="35"/>
      <c r="B126" s="36"/>
      <c r="C126" s="191" t="s">
        <v>270</v>
      </c>
      <c r="D126" s="191" t="s">
        <v>266</v>
      </c>
      <c r="E126" s="192" t="s">
        <v>1955</v>
      </c>
      <c r="F126" s="193" t="s">
        <v>4656</v>
      </c>
      <c r="G126" s="194" t="s">
        <v>1863</v>
      </c>
      <c r="H126" s="195">
        <v>1</v>
      </c>
      <c r="I126" s="196"/>
      <c r="J126" s="197">
        <f t="shared" si="0"/>
        <v>0</v>
      </c>
      <c r="K126" s="198"/>
      <c r="L126" s="40"/>
      <c r="M126" s="199" t="s">
        <v>1</v>
      </c>
      <c r="N126" s="200" t="s">
        <v>38</v>
      </c>
      <c r="O126" s="72"/>
      <c r="P126" s="201">
        <f t="shared" si="1"/>
        <v>0</v>
      </c>
      <c r="Q126" s="201">
        <v>0</v>
      </c>
      <c r="R126" s="201">
        <f t="shared" si="2"/>
        <v>0</v>
      </c>
      <c r="S126" s="201">
        <v>0</v>
      </c>
      <c r="T126" s="202">
        <f t="shared" si="3"/>
        <v>0</v>
      </c>
      <c r="U126" s="35"/>
      <c r="V126" s="35"/>
      <c r="W126" s="35"/>
      <c r="X126" s="35"/>
      <c r="Y126" s="35"/>
      <c r="Z126" s="35"/>
      <c r="AA126" s="35"/>
      <c r="AB126" s="35"/>
      <c r="AC126" s="35"/>
      <c r="AD126" s="35"/>
      <c r="AE126" s="35"/>
      <c r="AR126" s="203" t="s">
        <v>270</v>
      </c>
      <c r="AT126" s="203" t="s">
        <v>266</v>
      </c>
      <c r="AU126" s="203" t="s">
        <v>71</v>
      </c>
      <c r="AY126" s="18" t="s">
        <v>263</v>
      </c>
      <c r="BE126" s="204">
        <f t="shared" si="4"/>
        <v>0</v>
      </c>
      <c r="BF126" s="204">
        <f t="shared" si="5"/>
        <v>0</v>
      </c>
      <c r="BG126" s="204">
        <f t="shared" si="6"/>
        <v>0</v>
      </c>
      <c r="BH126" s="204">
        <f t="shared" si="7"/>
        <v>0</v>
      </c>
      <c r="BI126" s="204">
        <f t="shared" si="8"/>
        <v>0</v>
      </c>
      <c r="BJ126" s="18" t="s">
        <v>71</v>
      </c>
      <c r="BK126" s="204">
        <f t="shared" si="9"/>
        <v>0</v>
      </c>
      <c r="BL126" s="18" t="s">
        <v>270</v>
      </c>
      <c r="BM126" s="203" t="s">
        <v>5732</v>
      </c>
    </row>
    <row r="127" spans="1:65" s="2" customFormat="1" ht="16.5" customHeight="1">
      <c r="A127" s="35"/>
      <c r="B127" s="36"/>
      <c r="C127" s="191" t="s">
        <v>297</v>
      </c>
      <c r="D127" s="191" t="s">
        <v>266</v>
      </c>
      <c r="E127" s="192" t="s">
        <v>4658</v>
      </c>
      <c r="F127" s="193" t="s">
        <v>4659</v>
      </c>
      <c r="G127" s="194" t="s">
        <v>1863</v>
      </c>
      <c r="H127" s="195">
        <v>1</v>
      </c>
      <c r="I127" s="196"/>
      <c r="J127" s="197">
        <f t="shared" si="0"/>
        <v>0</v>
      </c>
      <c r="K127" s="198"/>
      <c r="L127" s="40"/>
      <c r="M127" s="199" t="s">
        <v>1</v>
      </c>
      <c r="N127" s="200" t="s">
        <v>38</v>
      </c>
      <c r="O127" s="72"/>
      <c r="P127" s="201">
        <f t="shared" si="1"/>
        <v>0</v>
      </c>
      <c r="Q127" s="201">
        <v>0</v>
      </c>
      <c r="R127" s="201">
        <f t="shared" si="2"/>
        <v>0</v>
      </c>
      <c r="S127" s="201">
        <v>0</v>
      </c>
      <c r="T127" s="202">
        <f t="shared" si="3"/>
        <v>0</v>
      </c>
      <c r="U127" s="35"/>
      <c r="V127" s="35"/>
      <c r="W127" s="35"/>
      <c r="X127" s="35"/>
      <c r="Y127" s="35"/>
      <c r="Z127" s="35"/>
      <c r="AA127" s="35"/>
      <c r="AB127" s="35"/>
      <c r="AC127" s="35"/>
      <c r="AD127" s="35"/>
      <c r="AE127" s="35"/>
      <c r="AR127" s="203" t="s">
        <v>270</v>
      </c>
      <c r="AT127" s="203" t="s">
        <v>266</v>
      </c>
      <c r="AU127" s="203" t="s">
        <v>71</v>
      </c>
      <c r="AY127" s="18" t="s">
        <v>263</v>
      </c>
      <c r="BE127" s="204">
        <f t="shared" si="4"/>
        <v>0</v>
      </c>
      <c r="BF127" s="204">
        <f t="shared" si="5"/>
        <v>0</v>
      </c>
      <c r="BG127" s="204">
        <f t="shared" si="6"/>
        <v>0</v>
      </c>
      <c r="BH127" s="204">
        <f t="shared" si="7"/>
        <v>0</v>
      </c>
      <c r="BI127" s="204">
        <f t="shared" si="8"/>
        <v>0</v>
      </c>
      <c r="BJ127" s="18" t="s">
        <v>71</v>
      </c>
      <c r="BK127" s="204">
        <f t="shared" si="9"/>
        <v>0</v>
      </c>
      <c r="BL127" s="18" t="s">
        <v>270</v>
      </c>
      <c r="BM127" s="203" t="s">
        <v>5733</v>
      </c>
    </row>
    <row r="128" spans="1:65" s="2" customFormat="1" ht="16.5" customHeight="1">
      <c r="A128" s="35"/>
      <c r="B128" s="36"/>
      <c r="C128" s="261" t="s">
        <v>304</v>
      </c>
      <c r="D128" s="261" t="s">
        <v>401</v>
      </c>
      <c r="E128" s="262" t="s">
        <v>1922</v>
      </c>
      <c r="F128" s="263" t="s">
        <v>1923</v>
      </c>
      <c r="G128" s="264" t="s">
        <v>1863</v>
      </c>
      <c r="H128" s="265">
        <v>1</v>
      </c>
      <c r="I128" s="266"/>
      <c r="J128" s="267">
        <f t="shared" si="0"/>
        <v>0</v>
      </c>
      <c r="K128" s="268"/>
      <c r="L128" s="269"/>
      <c r="M128" s="270" t="s">
        <v>1</v>
      </c>
      <c r="N128" s="271" t="s">
        <v>38</v>
      </c>
      <c r="O128" s="72"/>
      <c r="P128" s="201">
        <f t="shared" si="1"/>
        <v>0</v>
      </c>
      <c r="Q128" s="201">
        <v>0</v>
      </c>
      <c r="R128" s="201">
        <f t="shared" si="2"/>
        <v>0</v>
      </c>
      <c r="S128" s="201">
        <v>0</v>
      </c>
      <c r="T128" s="202">
        <f t="shared" si="3"/>
        <v>0</v>
      </c>
      <c r="U128" s="35"/>
      <c r="V128" s="35"/>
      <c r="W128" s="35"/>
      <c r="X128" s="35"/>
      <c r="Y128" s="35"/>
      <c r="Z128" s="35"/>
      <c r="AA128" s="35"/>
      <c r="AB128" s="35"/>
      <c r="AC128" s="35"/>
      <c r="AD128" s="35"/>
      <c r="AE128" s="35"/>
      <c r="AR128" s="203" t="s">
        <v>314</v>
      </c>
      <c r="AT128" s="203" t="s">
        <v>401</v>
      </c>
      <c r="AU128" s="203" t="s">
        <v>71</v>
      </c>
      <c r="AY128" s="18" t="s">
        <v>263</v>
      </c>
      <c r="BE128" s="204">
        <f t="shared" si="4"/>
        <v>0</v>
      </c>
      <c r="BF128" s="204">
        <f t="shared" si="5"/>
        <v>0</v>
      </c>
      <c r="BG128" s="204">
        <f t="shared" si="6"/>
        <v>0</v>
      </c>
      <c r="BH128" s="204">
        <f t="shared" si="7"/>
        <v>0</v>
      </c>
      <c r="BI128" s="204">
        <f t="shared" si="8"/>
        <v>0</v>
      </c>
      <c r="BJ128" s="18" t="s">
        <v>71</v>
      </c>
      <c r="BK128" s="204">
        <f t="shared" si="9"/>
        <v>0</v>
      </c>
      <c r="BL128" s="18" t="s">
        <v>270</v>
      </c>
      <c r="BM128" s="203" t="s">
        <v>5734</v>
      </c>
    </row>
    <row r="129" spans="1:65" s="2" customFormat="1" ht="16.5" customHeight="1">
      <c r="A129" s="35"/>
      <c r="B129" s="36"/>
      <c r="C129" s="261" t="s">
        <v>309</v>
      </c>
      <c r="D129" s="261" t="s">
        <v>401</v>
      </c>
      <c r="E129" s="262" t="s">
        <v>1925</v>
      </c>
      <c r="F129" s="263" t="s">
        <v>1926</v>
      </c>
      <c r="G129" s="264" t="s">
        <v>796</v>
      </c>
      <c r="H129" s="265">
        <v>150</v>
      </c>
      <c r="I129" s="266"/>
      <c r="J129" s="267">
        <f t="shared" si="0"/>
        <v>0</v>
      </c>
      <c r="K129" s="268"/>
      <c r="L129" s="269"/>
      <c r="M129" s="270" t="s">
        <v>1</v>
      </c>
      <c r="N129" s="271" t="s">
        <v>38</v>
      </c>
      <c r="O129" s="72"/>
      <c r="P129" s="201">
        <f t="shared" si="1"/>
        <v>0</v>
      </c>
      <c r="Q129" s="201">
        <v>0</v>
      </c>
      <c r="R129" s="201">
        <f t="shared" si="2"/>
        <v>0</v>
      </c>
      <c r="S129" s="201">
        <v>0</v>
      </c>
      <c r="T129" s="202">
        <f t="shared" si="3"/>
        <v>0</v>
      </c>
      <c r="U129" s="35"/>
      <c r="V129" s="35"/>
      <c r="W129" s="35"/>
      <c r="X129" s="35"/>
      <c r="Y129" s="35"/>
      <c r="Z129" s="35"/>
      <c r="AA129" s="35"/>
      <c r="AB129" s="35"/>
      <c r="AC129" s="35"/>
      <c r="AD129" s="35"/>
      <c r="AE129" s="35"/>
      <c r="AR129" s="203" t="s">
        <v>314</v>
      </c>
      <c r="AT129" s="203" t="s">
        <v>401</v>
      </c>
      <c r="AU129" s="203" t="s">
        <v>71</v>
      </c>
      <c r="AY129" s="18" t="s">
        <v>263</v>
      </c>
      <c r="BE129" s="204">
        <f t="shared" si="4"/>
        <v>0</v>
      </c>
      <c r="BF129" s="204">
        <f t="shared" si="5"/>
        <v>0</v>
      </c>
      <c r="BG129" s="204">
        <f t="shared" si="6"/>
        <v>0</v>
      </c>
      <c r="BH129" s="204">
        <f t="shared" si="7"/>
        <v>0</v>
      </c>
      <c r="BI129" s="204">
        <f t="shared" si="8"/>
        <v>0</v>
      </c>
      <c r="BJ129" s="18" t="s">
        <v>71</v>
      </c>
      <c r="BK129" s="204">
        <f t="shared" si="9"/>
        <v>0</v>
      </c>
      <c r="BL129" s="18" t="s">
        <v>270</v>
      </c>
      <c r="BM129" s="203" t="s">
        <v>5735</v>
      </c>
    </row>
    <row r="130" spans="1:65" s="2" customFormat="1" ht="16.5" customHeight="1">
      <c r="A130" s="35"/>
      <c r="B130" s="36"/>
      <c r="C130" s="261" t="s">
        <v>314</v>
      </c>
      <c r="D130" s="261" t="s">
        <v>401</v>
      </c>
      <c r="E130" s="262" t="s">
        <v>1931</v>
      </c>
      <c r="F130" s="263" t="s">
        <v>1932</v>
      </c>
      <c r="G130" s="264" t="s">
        <v>796</v>
      </c>
      <c r="H130" s="265">
        <v>100</v>
      </c>
      <c r="I130" s="266"/>
      <c r="J130" s="267">
        <f t="shared" si="0"/>
        <v>0</v>
      </c>
      <c r="K130" s="268"/>
      <c r="L130" s="269"/>
      <c r="M130" s="270" t="s">
        <v>1</v>
      </c>
      <c r="N130" s="271" t="s">
        <v>38</v>
      </c>
      <c r="O130" s="72"/>
      <c r="P130" s="201">
        <f t="shared" si="1"/>
        <v>0</v>
      </c>
      <c r="Q130" s="201">
        <v>0</v>
      </c>
      <c r="R130" s="201">
        <f t="shared" si="2"/>
        <v>0</v>
      </c>
      <c r="S130" s="201">
        <v>0</v>
      </c>
      <c r="T130" s="202">
        <f t="shared" si="3"/>
        <v>0</v>
      </c>
      <c r="U130" s="35"/>
      <c r="V130" s="35"/>
      <c r="W130" s="35"/>
      <c r="X130" s="35"/>
      <c r="Y130" s="35"/>
      <c r="Z130" s="35"/>
      <c r="AA130" s="35"/>
      <c r="AB130" s="35"/>
      <c r="AC130" s="35"/>
      <c r="AD130" s="35"/>
      <c r="AE130" s="35"/>
      <c r="AR130" s="203" t="s">
        <v>314</v>
      </c>
      <c r="AT130" s="203" t="s">
        <v>401</v>
      </c>
      <c r="AU130" s="203" t="s">
        <v>71</v>
      </c>
      <c r="AY130" s="18" t="s">
        <v>263</v>
      </c>
      <c r="BE130" s="204">
        <f t="shared" si="4"/>
        <v>0</v>
      </c>
      <c r="BF130" s="204">
        <f t="shared" si="5"/>
        <v>0</v>
      </c>
      <c r="BG130" s="204">
        <f t="shared" si="6"/>
        <v>0</v>
      </c>
      <c r="BH130" s="204">
        <f t="shared" si="7"/>
        <v>0</v>
      </c>
      <c r="BI130" s="204">
        <f t="shared" si="8"/>
        <v>0</v>
      </c>
      <c r="BJ130" s="18" t="s">
        <v>71</v>
      </c>
      <c r="BK130" s="204">
        <f t="shared" si="9"/>
        <v>0</v>
      </c>
      <c r="BL130" s="18" t="s">
        <v>270</v>
      </c>
      <c r="BM130" s="203" t="s">
        <v>5736</v>
      </c>
    </row>
    <row r="131" spans="1:65" s="2" customFormat="1" ht="16.5" customHeight="1">
      <c r="A131" s="35"/>
      <c r="B131" s="36"/>
      <c r="C131" s="261" t="s">
        <v>264</v>
      </c>
      <c r="D131" s="261" t="s">
        <v>401</v>
      </c>
      <c r="E131" s="262" t="s">
        <v>5737</v>
      </c>
      <c r="F131" s="263" t="s">
        <v>2892</v>
      </c>
      <c r="G131" s="264" t="s">
        <v>796</v>
      </c>
      <c r="H131" s="265">
        <v>8</v>
      </c>
      <c r="I131" s="266"/>
      <c r="J131" s="267">
        <f t="shared" si="0"/>
        <v>0</v>
      </c>
      <c r="K131" s="268"/>
      <c r="L131" s="269"/>
      <c r="M131" s="276" t="s">
        <v>1</v>
      </c>
      <c r="N131" s="277" t="s">
        <v>38</v>
      </c>
      <c r="O131" s="245"/>
      <c r="P131" s="246">
        <f t="shared" si="1"/>
        <v>0</v>
      </c>
      <c r="Q131" s="246">
        <v>0</v>
      </c>
      <c r="R131" s="246">
        <f t="shared" si="2"/>
        <v>0</v>
      </c>
      <c r="S131" s="246">
        <v>0</v>
      </c>
      <c r="T131" s="247">
        <f t="shared" si="3"/>
        <v>0</v>
      </c>
      <c r="U131" s="35"/>
      <c r="V131" s="35"/>
      <c r="W131" s="35"/>
      <c r="X131" s="35"/>
      <c r="Y131" s="35"/>
      <c r="Z131" s="35"/>
      <c r="AA131" s="35"/>
      <c r="AB131" s="35"/>
      <c r="AC131" s="35"/>
      <c r="AD131" s="35"/>
      <c r="AE131" s="35"/>
      <c r="AR131" s="203" t="s">
        <v>314</v>
      </c>
      <c r="AT131" s="203" t="s">
        <v>401</v>
      </c>
      <c r="AU131" s="203" t="s">
        <v>71</v>
      </c>
      <c r="AY131" s="18" t="s">
        <v>263</v>
      </c>
      <c r="BE131" s="204">
        <f t="shared" si="4"/>
        <v>0</v>
      </c>
      <c r="BF131" s="204">
        <f t="shared" si="5"/>
        <v>0</v>
      </c>
      <c r="BG131" s="204">
        <f t="shared" si="6"/>
        <v>0</v>
      </c>
      <c r="BH131" s="204">
        <f t="shared" si="7"/>
        <v>0</v>
      </c>
      <c r="BI131" s="204">
        <f t="shared" si="8"/>
        <v>0</v>
      </c>
      <c r="BJ131" s="18" t="s">
        <v>71</v>
      </c>
      <c r="BK131" s="204">
        <f t="shared" si="9"/>
        <v>0</v>
      </c>
      <c r="BL131" s="18" t="s">
        <v>270</v>
      </c>
      <c r="BM131" s="203" t="s">
        <v>5738</v>
      </c>
    </row>
    <row r="132" spans="1:65" s="2" customFormat="1" ht="6.95" customHeight="1">
      <c r="A132" s="35"/>
      <c r="B132" s="55"/>
      <c r="C132" s="56"/>
      <c r="D132" s="56"/>
      <c r="E132" s="56"/>
      <c r="F132" s="56"/>
      <c r="G132" s="56"/>
      <c r="H132" s="56"/>
      <c r="I132" s="56"/>
      <c r="J132" s="56"/>
      <c r="K132" s="56"/>
      <c r="L132" s="40"/>
      <c r="M132" s="35"/>
      <c r="O132" s="35"/>
      <c r="P132" s="35"/>
      <c r="Q132" s="35"/>
      <c r="R132" s="35"/>
      <c r="S132" s="35"/>
      <c r="T132" s="35"/>
      <c r="U132" s="35"/>
      <c r="V132" s="35"/>
      <c r="W132" s="35"/>
      <c r="X132" s="35"/>
      <c r="Y132" s="35"/>
      <c r="Z132" s="35"/>
      <c r="AA132" s="35"/>
      <c r="AB132" s="35"/>
      <c r="AC132" s="35"/>
      <c r="AD132" s="35"/>
      <c r="AE132" s="35"/>
    </row>
  </sheetData>
  <sheetProtection algorithmName="SHA-512" hashValue="T3NR08/owOKvwK++qq2MxHd2HmzNjD/WVq24ZZWgfasxzu9JwQN6uXCD098yQb4+4r9xDFO4X5gP3/sfk+JVwA==" saltValue="VdCqONvaoaktwAILmE88MA==" spinCount="100000" sheet="1" objects="1" scenarios="1" formatColumns="0" formatRows="0" autoFilter="0"/>
  <autoFilter ref="C120:K131" xr:uid="{00000000-0009-0000-0000-000027000000}"/>
  <mergeCells count="12">
    <mergeCell ref="E113:H113"/>
    <mergeCell ref="L2:V2"/>
    <mergeCell ref="E85:H85"/>
    <mergeCell ref="E87:H87"/>
    <mergeCell ref="E89:H89"/>
    <mergeCell ref="E109:H109"/>
    <mergeCell ref="E111:H111"/>
    <mergeCell ref="E7:H7"/>
    <mergeCell ref="E9:H9"/>
    <mergeCell ref="E11:H11"/>
    <mergeCell ref="E20:H20"/>
    <mergeCell ref="E29:H29"/>
  </mergeCells>
  <pageMargins left="0.39374999999999999" right="0.39374999999999999" top="0.39374999999999999" bottom="0.39374999999999999" header="0" footer="0"/>
  <pageSetup paperSize="9" scale="88" fitToHeight="100" orientation="portrait" blackAndWhite="1" r:id="rId1"/>
  <headerFooter>
    <oddHeader>&amp;L&amp;"Arial"&amp;8&amp;K000000INTERNAL&amp;1#</oddHeader>
    <oddFooter>&amp;CStrana &amp;P z &amp;N</oddFooter>
  </headerFooter>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List41">
    <pageSetUpPr fitToPage="1"/>
  </sheetPr>
  <dimension ref="A2:BM256"/>
  <sheetViews>
    <sheetView showGridLines="0" topLeftCell="A7" workbookViewId="0"/>
  </sheetViews>
  <sheetFormatPr defaultRowHeight="11.25"/>
  <cols>
    <col min="1" max="1" width="8.33203125" style="1" customWidth="1"/>
    <col min="2" max="2" width="1.1640625" style="1" customWidth="1"/>
    <col min="3" max="3" width="4.1640625" style="1" customWidth="1"/>
    <col min="4" max="4" width="4.33203125" style="1" customWidth="1"/>
    <col min="5" max="5" width="17.1640625" style="1" customWidth="1"/>
    <col min="6" max="6" width="50.83203125" style="1" customWidth="1"/>
    <col min="7" max="7" width="7.5" style="1" customWidth="1"/>
    <col min="8" max="8" width="14" style="1" customWidth="1"/>
    <col min="9" max="9" width="15.83203125" style="1" customWidth="1"/>
    <col min="10" max="10" width="22.33203125" style="1" customWidth="1"/>
    <col min="11" max="11" width="22.33203125" style="1" hidden="1" customWidth="1"/>
    <col min="12" max="12" width="9.33203125" style="1" customWidth="1"/>
    <col min="13" max="13" width="10.83203125" style="1" hidden="1" customWidth="1"/>
    <col min="14" max="14" width="9.33203125" style="1" hidden="1"/>
    <col min="15" max="20" width="14.1640625" style="1" hidden="1" customWidth="1"/>
    <col min="21" max="21" width="16.33203125" style="1" hidden="1" customWidth="1"/>
    <col min="22" max="22" width="12.33203125" style="1" customWidth="1"/>
    <col min="23" max="23" width="16.33203125" style="1" customWidth="1"/>
    <col min="24" max="24" width="12.33203125" style="1" customWidth="1"/>
    <col min="25" max="25" width="15" style="1" customWidth="1"/>
    <col min="26" max="26" width="11" style="1" customWidth="1"/>
    <col min="27" max="27" width="15" style="1" customWidth="1"/>
    <col min="28" max="28" width="16.33203125" style="1" customWidth="1"/>
    <col min="29" max="29" width="11" style="1" customWidth="1"/>
    <col min="30" max="30" width="15" style="1" customWidth="1"/>
    <col min="31" max="31" width="16.33203125" style="1" customWidth="1"/>
    <col min="44" max="65" width="9.33203125" style="1" hidden="1"/>
  </cols>
  <sheetData>
    <row r="2" spans="1:46" s="1" customFormat="1" ht="36.950000000000003" customHeight="1">
      <c r="L2" s="383"/>
      <c r="M2" s="383"/>
      <c r="N2" s="383"/>
      <c r="O2" s="383"/>
      <c r="P2" s="383"/>
      <c r="Q2" s="383"/>
      <c r="R2" s="383"/>
      <c r="S2" s="383"/>
      <c r="T2" s="383"/>
      <c r="U2" s="383"/>
      <c r="V2" s="383"/>
      <c r="AT2" s="18" t="s">
        <v>187</v>
      </c>
    </row>
    <row r="3" spans="1:46" s="1" customFormat="1" ht="6.95" customHeight="1">
      <c r="B3" s="114"/>
      <c r="C3" s="115"/>
      <c r="D3" s="115"/>
      <c r="E3" s="115"/>
      <c r="F3" s="115"/>
      <c r="G3" s="115"/>
      <c r="H3" s="115"/>
      <c r="I3" s="115"/>
      <c r="J3" s="115"/>
      <c r="K3" s="115"/>
      <c r="L3" s="21"/>
      <c r="AT3" s="18" t="s">
        <v>73</v>
      </c>
    </row>
    <row r="4" spans="1:46" s="1" customFormat="1" ht="24.95" customHeight="1">
      <c r="B4" s="21"/>
      <c r="D4" s="116" t="s">
        <v>240</v>
      </c>
      <c r="L4" s="21"/>
      <c r="M4" s="117" t="s">
        <v>10</v>
      </c>
      <c r="AT4" s="18" t="s">
        <v>4</v>
      </c>
    </row>
    <row r="5" spans="1:46" s="1" customFormat="1" ht="6.95" customHeight="1">
      <c r="B5" s="21"/>
      <c r="L5" s="21"/>
    </row>
    <row r="6" spans="1:46" s="1" customFormat="1" ht="12" customHeight="1">
      <c r="B6" s="21"/>
      <c r="D6" s="118" t="s">
        <v>15</v>
      </c>
      <c r="L6" s="21"/>
    </row>
    <row r="7" spans="1:46" s="1" customFormat="1" ht="16.5" customHeight="1">
      <c r="B7" s="21"/>
      <c r="E7" s="412" t="str">
        <f>'Rekapitulace stavby'!K6</f>
        <v>Modernizace teplárny OB6</v>
      </c>
      <c r="F7" s="413"/>
      <c r="G7" s="413"/>
      <c r="H7" s="413"/>
      <c r="L7" s="21"/>
    </row>
    <row r="8" spans="1:46" s="2" customFormat="1" ht="12" customHeight="1">
      <c r="A8" s="35"/>
      <c r="B8" s="40"/>
      <c r="C8" s="35"/>
      <c r="D8" s="118" t="s">
        <v>241</v>
      </c>
      <c r="E8" s="35"/>
      <c r="F8" s="35"/>
      <c r="G8" s="35"/>
      <c r="H8" s="35"/>
      <c r="I8" s="35"/>
      <c r="J8" s="35"/>
      <c r="K8" s="35"/>
      <c r="L8" s="52"/>
      <c r="S8" s="35"/>
      <c r="T8" s="35"/>
      <c r="U8" s="35"/>
      <c r="V8" s="35"/>
      <c r="W8" s="35"/>
      <c r="X8" s="35"/>
      <c r="Y8" s="35"/>
      <c r="Z8" s="35"/>
      <c r="AA8" s="35"/>
      <c r="AB8" s="35"/>
      <c r="AC8" s="35"/>
      <c r="AD8" s="35"/>
      <c r="AE8" s="35"/>
    </row>
    <row r="9" spans="1:46" s="2" customFormat="1" ht="16.5" customHeight="1">
      <c r="A9" s="35"/>
      <c r="B9" s="40"/>
      <c r="C9" s="35"/>
      <c r="D9" s="35"/>
      <c r="E9" s="414" t="s">
        <v>7585</v>
      </c>
      <c r="F9" s="415"/>
      <c r="G9" s="415"/>
      <c r="H9" s="415"/>
      <c r="I9" s="35"/>
      <c r="J9" s="35"/>
      <c r="K9" s="35"/>
      <c r="L9" s="52"/>
      <c r="S9" s="35"/>
      <c r="T9" s="35"/>
      <c r="U9" s="35"/>
      <c r="V9" s="35"/>
      <c r="W9" s="35"/>
      <c r="X9" s="35"/>
      <c r="Y9" s="35"/>
      <c r="Z9" s="35"/>
      <c r="AA9" s="35"/>
      <c r="AB9" s="35"/>
      <c r="AC9" s="35"/>
      <c r="AD9" s="35"/>
      <c r="AE9" s="35"/>
    </row>
    <row r="10" spans="1:46" s="2" customFormat="1">
      <c r="A10" s="35"/>
      <c r="B10" s="40"/>
      <c r="C10" s="35"/>
      <c r="D10" s="35"/>
      <c r="E10" s="35"/>
      <c r="F10" s="35"/>
      <c r="G10" s="35"/>
      <c r="H10" s="35"/>
      <c r="I10" s="35"/>
      <c r="J10" s="35"/>
      <c r="K10" s="35"/>
      <c r="L10" s="52"/>
      <c r="S10" s="35"/>
      <c r="T10" s="35"/>
      <c r="U10" s="35"/>
      <c r="V10" s="35"/>
      <c r="W10" s="35"/>
      <c r="X10" s="35"/>
      <c r="Y10" s="35"/>
      <c r="Z10" s="35"/>
      <c r="AA10" s="35"/>
      <c r="AB10" s="35"/>
      <c r="AC10" s="35"/>
      <c r="AD10" s="35"/>
      <c r="AE10" s="35"/>
    </row>
    <row r="11" spans="1:46" s="2" customFormat="1" ht="12" customHeight="1">
      <c r="A11" s="35"/>
      <c r="B11" s="40"/>
      <c r="C11" s="35"/>
      <c r="D11" s="118" t="s">
        <v>17</v>
      </c>
      <c r="E11" s="35"/>
      <c r="F11" s="109" t="s">
        <v>1</v>
      </c>
      <c r="G11" s="35"/>
      <c r="H11" s="35"/>
      <c r="I11" s="118" t="s">
        <v>18</v>
      </c>
      <c r="J11" s="109" t="s">
        <v>1</v>
      </c>
      <c r="K11" s="35"/>
      <c r="L11" s="52"/>
      <c r="S11" s="35"/>
      <c r="T11" s="35"/>
      <c r="U11" s="35"/>
      <c r="V11" s="35"/>
      <c r="W11" s="35"/>
      <c r="X11" s="35"/>
      <c r="Y11" s="35"/>
      <c r="Z11" s="35"/>
      <c r="AA11" s="35"/>
      <c r="AB11" s="35"/>
      <c r="AC11" s="35"/>
      <c r="AD11" s="35"/>
      <c r="AE11" s="35"/>
    </row>
    <row r="12" spans="1:46" s="2" customFormat="1" ht="12" customHeight="1">
      <c r="A12" s="35"/>
      <c r="B12" s="40"/>
      <c r="C12" s="35"/>
      <c r="D12" s="118" t="s">
        <v>19</v>
      </c>
      <c r="E12" s="35"/>
      <c r="F12" s="109" t="s">
        <v>20</v>
      </c>
      <c r="G12" s="35"/>
      <c r="H12" s="35"/>
      <c r="I12" s="118" t="s">
        <v>21</v>
      </c>
      <c r="J12" s="119">
        <f>'Rekapitulace stavby'!AN8</f>
        <v>45363</v>
      </c>
      <c r="K12" s="35"/>
      <c r="L12" s="52"/>
      <c r="S12" s="35"/>
      <c r="T12" s="35"/>
      <c r="U12" s="35"/>
      <c r="V12" s="35"/>
      <c r="W12" s="35"/>
      <c r="X12" s="35"/>
      <c r="Y12" s="35"/>
      <c r="Z12" s="35"/>
      <c r="AA12" s="35"/>
      <c r="AB12" s="35"/>
      <c r="AC12" s="35"/>
      <c r="AD12" s="35"/>
      <c r="AE12" s="35"/>
    </row>
    <row r="13" spans="1:46" s="2" customFormat="1" ht="10.9" customHeight="1">
      <c r="A13" s="35"/>
      <c r="B13" s="40"/>
      <c r="C13" s="35"/>
      <c r="D13" s="35"/>
      <c r="E13" s="35"/>
      <c r="F13" s="35"/>
      <c r="G13" s="35"/>
      <c r="H13" s="35"/>
      <c r="I13" s="35"/>
      <c r="J13" s="35"/>
      <c r="K13" s="35"/>
      <c r="L13" s="52"/>
      <c r="S13" s="35"/>
      <c r="T13" s="35"/>
      <c r="U13" s="35"/>
      <c r="V13" s="35"/>
      <c r="W13" s="35"/>
      <c r="X13" s="35"/>
      <c r="Y13" s="35"/>
      <c r="Z13" s="35"/>
      <c r="AA13" s="35"/>
      <c r="AB13" s="35"/>
      <c r="AC13" s="35"/>
      <c r="AD13" s="35"/>
      <c r="AE13" s="35"/>
    </row>
    <row r="14" spans="1:46" s="2" customFormat="1" ht="12" customHeight="1">
      <c r="A14" s="35"/>
      <c r="B14" s="40"/>
      <c r="C14" s="35"/>
      <c r="D14" s="118" t="s">
        <v>22</v>
      </c>
      <c r="E14" s="35"/>
      <c r="F14" s="35"/>
      <c r="G14" s="35"/>
      <c r="H14" s="35"/>
      <c r="I14" s="118" t="s">
        <v>23</v>
      </c>
      <c r="J14" s="109" t="s">
        <v>1</v>
      </c>
      <c r="K14" s="35"/>
      <c r="L14" s="52"/>
      <c r="S14" s="35"/>
      <c r="T14" s="35"/>
      <c r="U14" s="35"/>
      <c r="V14" s="35"/>
      <c r="W14" s="35"/>
      <c r="X14" s="35"/>
      <c r="Y14" s="35"/>
      <c r="Z14" s="35"/>
      <c r="AA14" s="35"/>
      <c r="AB14" s="35"/>
      <c r="AC14" s="35"/>
      <c r="AD14" s="35"/>
      <c r="AE14" s="35"/>
    </row>
    <row r="15" spans="1:46" s="2" customFormat="1" ht="18" customHeight="1">
      <c r="A15" s="35"/>
      <c r="B15" s="40"/>
      <c r="C15" s="35"/>
      <c r="D15" s="35"/>
      <c r="E15" s="109" t="s">
        <v>24</v>
      </c>
      <c r="F15" s="35"/>
      <c r="G15" s="35"/>
      <c r="H15" s="35"/>
      <c r="I15" s="118" t="s">
        <v>25</v>
      </c>
      <c r="J15" s="109" t="s">
        <v>1</v>
      </c>
      <c r="K15" s="35"/>
      <c r="L15" s="52"/>
      <c r="S15" s="35"/>
      <c r="T15" s="35"/>
      <c r="U15" s="35"/>
      <c r="V15" s="35"/>
      <c r="W15" s="35"/>
      <c r="X15" s="35"/>
      <c r="Y15" s="35"/>
      <c r="Z15" s="35"/>
      <c r="AA15" s="35"/>
      <c r="AB15" s="35"/>
      <c r="AC15" s="35"/>
      <c r="AD15" s="35"/>
      <c r="AE15" s="35"/>
    </row>
    <row r="16" spans="1:46" s="2" customFormat="1" ht="6.95" customHeight="1">
      <c r="A16" s="35"/>
      <c r="B16" s="40"/>
      <c r="C16" s="35"/>
      <c r="D16" s="35"/>
      <c r="E16" s="35"/>
      <c r="F16" s="35"/>
      <c r="G16" s="35"/>
      <c r="H16" s="35"/>
      <c r="I16" s="35"/>
      <c r="J16" s="35"/>
      <c r="K16" s="35"/>
      <c r="L16" s="52"/>
      <c r="S16" s="35"/>
      <c r="T16" s="35"/>
      <c r="U16" s="35"/>
      <c r="V16" s="35"/>
      <c r="W16" s="35"/>
      <c r="X16" s="35"/>
      <c r="Y16" s="35"/>
      <c r="Z16" s="35"/>
      <c r="AA16" s="35"/>
      <c r="AB16" s="35"/>
      <c r="AC16" s="35"/>
      <c r="AD16" s="35"/>
      <c r="AE16" s="35"/>
    </row>
    <row r="17" spans="1:31" s="2" customFormat="1" ht="12" customHeight="1">
      <c r="A17" s="35"/>
      <c r="B17" s="40"/>
      <c r="C17" s="35"/>
      <c r="D17" s="118" t="s">
        <v>26</v>
      </c>
      <c r="E17" s="35"/>
      <c r="F17" s="35"/>
      <c r="G17" s="35"/>
      <c r="H17" s="35"/>
      <c r="I17" s="118" t="s">
        <v>23</v>
      </c>
      <c r="J17" s="31" t="str">
        <f>'Rekapitulace stavby'!AN13</f>
        <v>Vyplň údaj</v>
      </c>
      <c r="K17" s="35"/>
      <c r="L17" s="52"/>
      <c r="S17" s="35"/>
      <c r="T17" s="35"/>
      <c r="U17" s="35"/>
      <c r="V17" s="35"/>
      <c r="W17" s="35"/>
      <c r="X17" s="35"/>
      <c r="Y17" s="35"/>
      <c r="Z17" s="35"/>
      <c r="AA17" s="35"/>
      <c r="AB17" s="35"/>
      <c r="AC17" s="35"/>
      <c r="AD17" s="35"/>
      <c r="AE17" s="35"/>
    </row>
    <row r="18" spans="1:31" s="2" customFormat="1" ht="18" customHeight="1">
      <c r="A18" s="35"/>
      <c r="B18" s="40"/>
      <c r="C18" s="35"/>
      <c r="D18" s="35"/>
      <c r="E18" s="416" t="str">
        <f>'Rekapitulace stavby'!E14</f>
        <v>Vyplň údaj</v>
      </c>
      <c r="F18" s="417"/>
      <c r="G18" s="417"/>
      <c r="H18" s="417"/>
      <c r="I18" s="118" t="s">
        <v>25</v>
      </c>
      <c r="J18" s="31" t="str">
        <f>'Rekapitulace stavby'!AN14</f>
        <v>Vyplň údaj</v>
      </c>
      <c r="K18" s="35"/>
      <c r="L18" s="52"/>
      <c r="S18" s="35"/>
      <c r="T18" s="35"/>
      <c r="U18" s="35"/>
      <c r="V18" s="35"/>
      <c r="W18" s="35"/>
      <c r="X18" s="35"/>
      <c r="Y18" s="35"/>
      <c r="Z18" s="35"/>
      <c r="AA18" s="35"/>
      <c r="AB18" s="35"/>
      <c r="AC18" s="35"/>
      <c r="AD18" s="35"/>
      <c r="AE18" s="35"/>
    </row>
    <row r="19" spans="1:31" s="2" customFormat="1" ht="6.95" customHeight="1">
      <c r="A19" s="35"/>
      <c r="B19" s="40"/>
      <c r="C19" s="35"/>
      <c r="D19" s="35"/>
      <c r="E19" s="35"/>
      <c r="F19" s="35"/>
      <c r="G19" s="35"/>
      <c r="H19" s="35"/>
      <c r="I19" s="35"/>
      <c r="J19" s="35"/>
      <c r="K19" s="35"/>
      <c r="L19" s="52"/>
      <c r="S19" s="35"/>
      <c r="T19" s="35"/>
      <c r="U19" s="35"/>
      <c r="V19" s="35"/>
      <c r="W19" s="35"/>
      <c r="X19" s="35"/>
      <c r="Y19" s="35"/>
      <c r="Z19" s="35"/>
      <c r="AA19" s="35"/>
      <c r="AB19" s="35"/>
      <c r="AC19" s="35"/>
      <c r="AD19" s="35"/>
      <c r="AE19" s="35"/>
    </row>
    <row r="20" spans="1:31" s="2" customFormat="1" ht="12" customHeight="1">
      <c r="A20" s="35"/>
      <c r="B20" s="40"/>
      <c r="C20" s="35"/>
      <c r="D20" s="118" t="s">
        <v>28</v>
      </c>
      <c r="E20" s="35"/>
      <c r="F20" s="35"/>
      <c r="G20" s="35"/>
      <c r="H20" s="35"/>
      <c r="I20" s="118" t="s">
        <v>23</v>
      </c>
      <c r="J20" s="109" t="s">
        <v>1</v>
      </c>
      <c r="K20" s="35"/>
      <c r="L20" s="52"/>
      <c r="S20" s="35"/>
      <c r="T20" s="35"/>
      <c r="U20" s="35"/>
      <c r="V20" s="35"/>
      <c r="W20" s="35"/>
      <c r="X20" s="35"/>
      <c r="Y20" s="35"/>
      <c r="Z20" s="35"/>
      <c r="AA20" s="35"/>
      <c r="AB20" s="35"/>
      <c r="AC20" s="35"/>
      <c r="AD20" s="35"/>
      <c r="AE20" s="35"/>
    </row>
    <row r="21" spans="1:31" s="2" customFormat="1" ht="18" customHeight="1">
      <c r="A21" s="35"/>
      <c r="B21" s="40"/>
      <c r="C21" s="35"/>
      <c r="D21" s="35"/>
      <c r="E21" s="109" t="s">
        <v>29</v>
      </c>
      <c r="F21" s="35"/>
      <c r="G21" s="35"/>
      <c r="H21" s="35"/>
      <c r="I21" s="118" t="s">
        <v>25</v>
      </c>
      <c r="J21" s="109" t="s">
        <v>1</v>
      </c>
      <c r="K21" s="35"/>
      <c r="L21" s="52"/>
      <c r="S21" s="35"/>
      <c r="T21" s="35"/>
      <c r="U21" s="35"/>
      <c r="V21" s="35"/>
      <c r="W21" s="35"/>
      <c r="X21" s="35"/>
      <c r="Y21" s="35"/>
      <c r="Z21" s="35"/>
      <c r="AA21" s="35"/>
      <c r="AB21" s="35"/>
      <c r="AC21" s="35"/>
      <c r="AD21" s="35"/>
      <c r="AE21" s="35"/>
    </row>
    <row r="22" spans="1:31" s="2" customFormat="1" ht="6.95" customHeight="1">
      <c r="A22" s="35"/>
      <c r="B22" s="40"/>
      <c r="C22" s="35"/>
      <c r="D22" s="35"/>
      <c r="E22" s="35"/>
      <c r="F22" s="35"/>
      <c r="G22" s="35"/>
      <c r="H22" s="35"/>
      <c r="I22" s="35"/>
      <c r="J22" s="35"/>
      <c r="K22" s="35"/>
      <c r="L22" s="52"/>
      <c r="S22" s="35"/>
      <c r="T22" s="35"/>
      <c r="U22" s="35"/>
      <c r="V22" s="35"/>
      <c r="W22" s="35"/>
      <c r="X22" s="35"/>
      <c r="Y22" s="35"/>
      <c r="Z22" s="35"/>
      <c r="AA22" s="35"/>
      <c r="AB22" s="35"/>
      <c r="AC22" s="35"/>
      <c r="AD22" s="35"/>
      <c r="AE22" s="35"/>
    </row>
    <row r="23" spans="1:31" s="2" customFormat="1" ht="12" customHeight="1">
      <c r="A23" s="35"/>
      <c r="B23" s="40"/>
      <c r="C23" s="35"/>
      <c r="D23" s="118" t="s">
        <v>31</v>
      </c>
      <c r="E23" s="35"/>
      <c r="F23" s="35"/>
      <c r="G23" s="35"/>
      <c r="H23" s="35"/>
      <c r="I23" s="118" t="s">
        <v>23</v>
      </c>
      <c r="J23" s="109" t="s">
        <v>1</v>
      </c>
      <c r="K23" s="35"/>
      <c r="L23" s="52"/>
      <c r="S23" s="35"/>
      <c r="T23" s="35"/>
      <c r="U23" s="35"/>
      <c r="V23" s="35"/>
      <c r="W23" s="35"/>
      <c r="X23" s="35"/>
      <c r="Y23" s="35"/>
      <c r="Z23" s="35"/>
      <c r="AA23" s="35"/>
      <c r="AB23" s="35"/>
      <c r="AC23" s="35"/>
      <c r="AD23" s="35"/>
      <c r="AE23" s="35"/>
    </row>
    <row r="24" spans="1:31" s="2" customFormat="1" ht="18" customHeight="1">
      <c r="A24" s="35"/>
      <c r="B24" s="40"/>
      <c r="C24" s="35"/>
      <c r="D24" s="35"/>
      <c r="E24" s="109" t="s">
        <v>29</v>
      </c>
      <c r="F24" s="35"/>
      <c r="G24" s="35"/>
      <c r="H24" s="35"/>
      <c r="I24" s="118" t="s">
        <v>25</v>
      </c>
      <c r="J24" s="109" t="s">
        <v>1</v>
      </c>
      <c r="K24" s="35"/>
      <c r="L24" s="52"/>
      <c r="S24" s="35"/>
      <c r="T24" s="35"/>
      <c r="U24" s="35"/>
      <c r="V24" s="35"/>
      <c r="W24" s="35"/>
      <c r="X24" s="35"/>
      <c r="Y24" s="35"/>
      <c r="Z24" s="35"/>
      <c r="AA24" s="35"/>
      <c r="AB24" s="35"/>
      <c r="AC24" s="35"/>
      <c r="AD24" s="35"/>
      <c r="AE24" s="35"/>
    </row>
    <row r="25" spans="1:31" s="2" customFormat="1" ht="6.95" customHeight="1">
      <c r="A25" s="35"/>
      <c r="B25" s="40"/>
      <c r="C25" s="35"/>
      <c r="D25" s="35"/>
      <c r="E25" s="35"/>
      <c r="F25" s="35"/>
      <c r="G25" s="35"/>
      <c r="H25" s="35"/>
      <c r="I25" s="35"/>
      <c r="J25" s="35"/>
      <c r="K25" s="35"/>
      <c r="L25" s="52"/>
      <c r="S25" s="35"/>
      <c r="T25" s="35"/>
      <c r="U25" s="35"/>
      <c r="V25" s="35"/>
      <c r="W25" s="35"/>
      <c r="X25" s="35"/>
      <c r="Y25" s="35"/>
      <c r="Z25" s="35"/>
      <c r="AA25" s="35"/>
      <c r="AB25" s="35"/>
      <c r="AC25" s="35"/>
      <c r="AD25" s="35"/>
      <c r="AE25" s="35"/>
    </row>
    <row r="26" spans="1:31" s="2" customFormat="1" ht="12" customHeight="1">
      <c r="A26" s="35"/>
      <c r="B26" s="40"/>
      <c r="C26" s="35"/>
      <c r="D26" s="118" t="s">
        <v>32</v>
      </c>
      <c r="E26" s="35"/>
      <c r="F26" s="35"/>
      <c r="G26" s="35"/>
      <c r="H26" s="35"/>
      <c r="I26" s="35"/>
      <c r="J26" s="35"/>
      <c r="K26" s="35"/>
      <c r="L26" s="52"/>
      <c r="S26" s="35"/>
      <c r="T26" s="35"/>
      <c r="U26" s="35"/>
      <c r="V26" s="35"/>
      <c r="W26" s="35"/>
      <c r="X26" s="35"/>
      <c r="Y26" s="35"/>
      <c r="Z26" s="35"/>
      <c r="AA26" s="35"/>
      <c r="AB26" s="35"/>
      <c r="AC26" s="35"/>
      <c r="AD26" s="35"/>
      <c r="AE26" s="35"/>
    </row>
    <row r="27" spans="1:31" s="8" customFormat="1" ht="16.5" customHeight="1">
      <c r="A27" s="120"/>
      <c r="B27" s="121"/>
      <c r="C27" s="120"/>
      <c r="D27" s="120"/>
      <c r="E27" s="418" t="s">
        <v>1</v>
      </c>
      <c r="F27" s="418"/>
      <c r="G27" s="418"/>
      <c r="H27" s="418"/>
      <c r="I27" s="120"/>
      <c r="J27" s="120"/>
      <c r="K27" s="120"/>
      <c r="L27" s="122"/>
      <c r="S27" s="120"/>
      <c r="T27" s="120"/>
      <c r="U27" s="120"/>
      <c r="V27" s="120"/>
      <c r="W27" s="120"/>
      <c r="X27" s="120"/>
      <c r="Y27" s="120"/>
      <c r="Z27" s="120"/>
      <c r="AA27" s="120"/>
      <c r="AB27" s="120"/>
      <c r="AC27" s="120"/>
      <c r="AD27" s="120"/>
      <c r="AE27" s="120"/>
    </row>
    <row r="28" spans="1:31" s="2" customFormat="1" ht="6.95" customHeight="1">
      <c r="A28" s="35"/>
      <c r="B28" s="40"/>
      <c r="C28" s="35"/>
      <c r="D28" s="35"/>
      <c r="E28" s="35"/>
      <c r="F28" s="35"/>
      <c r="G28" s="35"/>
      <c r="H28" s="35"/>
      <c r="I28" s="35"/>
      <c r="J28" s="35"/>
      <c r="K28" s="35"/>
      <c r="L28" s="52"/>
      <c r="S28" s="35"/>
      <c r="T28" s="35"/>
      <c r="U28" s="35"/>
      <c r="V28" s="35"/>
      <c r="W28" s="35"/>
      <c r="X28" s="35"/>
      <c r="Y28" s="35"/>
      <c r="Z28" s="35"/>
      <c r="AA28" s="35"/>
      <c r="AB28" s="35"/>
      <c r="AC28" s="35"/>
      <c r="AD28" s="35"/>
      <c r="AE28" s="35"/>
    </row>
    <row r="29" spans="1:31" s="2" customFormat="1" ht="6.95" customHeight="1">
      <c r="A29" s="35"/>
      <c r="B29" s="40"/>
      <c r="C29" s="35"/>
      <c r="D29" s="123"/>
      <c r="E29" s="123"/>
      <c r="F29" s="123"/>
      <c r="G29" s="123"/>
      <c r="H29" s="123"/>
      <c r="I29" s="123"/>
      <c r="J29" s="123"/>
      <c r="K29" s="123"/>
      <c r="L29" s="52"/>
      <c r="S29" s="35"/>
      <c r="T29" s="35"/>
      <c r="U29" s="35"/>
      <c r="V29" s="35"/>
      <c r="W29" s="35"/>
      <c r="X29" s="35"/>
      <c r="Y29" s="35"/>
      <c r="Z29" s="35"/>
      <c r="AA29" s="35"/>
      <c r="AB29" s="35"/>
      <c r="AC29" s="35"/>
      <c r="AD29" s="35"/>
      <c r="AE29" s="35"/>
    </row>
    <row r="30" spans="1:31" s="2" customFormat="1" ht="25.35" customHeight="1">
      <c r="A30" s="35"/>
      <c r="B30" s="40"/>
      <c r="C30" s="35"/>
      <c r="D30" s="124" t="s">
        <v>33</v>
      </c>
      <c r="E30" s="35"/>
      <c r="F30" s="35"/>
      <c r="G30" s="35"/>
      <c r="H30" s="35"/>
      <c r="I30" s="35"/>
      <c r="J30" s="125">
        <f>ROUND(J126, 2)</f>
        <v>0</v>
      </c>
      <c r="K30" s="35"/>
      <c r="L30" s="52"/>
      <c r="S30" s="35"/>
      <c r="T30" s="35"/>
      <c r="U30" s="35"/>
      <c r="V30" s="35"/>
      <c r="W30" s="35"/>
      <c r="X30" s="35"/>
      <c r="Y30" s="35"/>
      <c r="Z30" s="35"/>
      <c r="AA30" s="35"/>
      <c r="AB30" s="35"/>
      <c r="AC30" s="35"/>
      <c r="AD30" s="35"/>
      <c r="AE30" s="35"/>
    </row>
    <row r="31" spans="1:31" s="2" customFormat="1" ht="6.95" customHeight="1">
      <c r="A31" s="35"/>
      <c r="B31" s="40"/>
      <c r="C31" s="35"/>
      <c r="D31" s="123"/>
      <c r="E31" s="123"/>
      <c r="F31" s="123"/>
      <c r="G31" s="123"/>
      <c r="H31" s="123"/>
      <c r="I31" s="123"/>
      <c r="J31" s="123"/>
      <c r="K31" s="123"/>
      <c r="L31" s="52"/>
      <c r="S31" s="35"/>
      <c r="T31" s="35"/>
      <c r="U31" s="35"/>
      <c r="V31" s="35"/>
      <c r="W31" s="35"/>
      <c r="X31" s="35"/>
      <c r="Y31" s="35"/>
      <c r="Z31" s="35"/>
      <c r="AA31" s="35"/>
      <c r="AB31" s="35"/>
      <c r="AC31" s="35"/>
      <c r="AD31" s="35"/>
      <c r="AE31" s="35"/>
    </row>
    <row r="32" spans="1:31" s="2" customFormat="1" ht="14.45" customHeight="1">
      <c r="A32" s="35"/>
      <c r="B32" s="40"/>
      <c r="C32" s="35"/>
      <c r="D32" s="35"/>
      <c r="E32" s="35"/>
      <c r="F32" s="126" t="s">
        <v>35</v>
      </c>
      <c r="G32" s="35"/>
      <c r="H32" s="35"/>
      <c r="I32" s="126" t="s">
        <v>34</v>
      </c>
      <c r="J32" s="126" t="s">
        <v>36</v>
      </c>
      <c r="K32" s="35"/>
      <c r="L32" s="52"/>
      <c r="S32" s="35"/>
      <c r="T32" s="35"/>
      <c r="U32" s="35"/>
      <c r="V32" s="35"/>
      <c r="W32" s="35"/>
      <c r="X32" s="35"/>
      <c r="Y32" s="35"/>
      <c r="Z32" s="35"/>
      <c r="AA32" s="35"/>
      <c r="AB32" s="35"/>
      <c r="AC32" s="35"/>
      <c r="AD32" s="35"/>
      <c r="AE32" s="35"/>
    </row>
    <row r="33" spans="1:31" s="2" customFormat="1" ht="14.45" customHeight="1">
      <c r="A33" s="35"/>
      <c r="B33" s="40"/>
      <c r="C33" s="35"/>
      <c r="D33" s="127" t="s">
        <v>37</v>
      </c>
      <c r="E33" s="118" t="s">
        <v>38</v>
      </c>
      <c r="F33" s="128">
        <f>ROUND((SUM(BE126:BE255)),  2)</f>
        <v>0</v>
      </c>
      <c r="G33" s="35"/>
      <c r="H33" s="35"/>
      <c r="I33" s="129">
        <v>0.21</v>
      </c>
      <c r="J33" s="128">
        <f>ROUND(((SUM(BE126:BE255))*I33),  2)</f>
        <v>0</v>
      </c>
      <c r="K33" s="35"/>
      <c r="L33" s="52"/>
      <c r="S33" s="35"/>
      <c r="T33" s="35"/>
      <c r="U33" s="35"/>
      <c r="V33" s="35"/>
      <c r="W33" s="35"/>
      <c r="X33" s="35"/>
      <c r="Y33" s="35"/>
      <c r="Z33" s="35"/>
      <c r="AA33" s="35"/>
      <c r="AB33" s="35"/>
      <c r="AC33" s="35"/>
      <c r="AD33" s="35"/>
      <c r="AE33" s="35"/>
    </row>
    <row r="34" spans="1:31" s="2" customFormat="1" ht="14.45" customHeight="1">
      <c r="A34" s="35"/>
      <c r="B34" s="40"/>
      <c r="C34" s="35"/>
      <c r="D34" s="35"/>
      <c r="E34" s="118" t="s">
        <v>39</v>
      </c>
      <c r="F34" s="128">
        <f>ROUND((SUM(BF126:BF255)),  2)</f>
        <v>0</v>
      </c>
      <c r="G34" s="35"/>
      <c r="H34" s="35"/>
      <c r="I34" s="129">
        <v>0.12</v>
      </c>
      <c r="J34" s="128">
        <f>ROUND(((SUM(BF126:BF255))*I34),  2)</f>
        <v>0</v>
      </c>
      <c r="K34" s="35"/>
      <c r="L34" s="52"/>
      <c r="S34" s="35"/>
      <c r="T34" s="35"/>
      <c r="U34" s="35"/>
      <c r="V34" s="35"/>
      <c r="W34" s="35"/>
      <c r="X34" s="35"/>
      <c r="Y34" s="35"/>
      <c r="Z34" s="35"/>
      <c r="AA34" s="35"/>
      <c r="AB34" s="35"/>
      <c r="AC34" s="35"/>
      <c r="AD34" s="35"/>
      <c r="AE34" s="35"/>
    </row>
    <row r="35" spans="1:31" s="2" customFormat="1" ht="14.45" hidden="1" customHeight="1">
      <c r="A35" s="35"/>
      <c r="B35" s="40"/>
      <c r="C35" s="35"/>
      <c r="D35" s="35"/>
      <c r="E35" s="118" t="s">
        <v>40</v>
      </c>
      <c r="F35" s="128">
        <f>ROUND((SUM(BG126:BG255)),  2)</f>
        <v>0</v>
      </c>
      <c r="G35" s="35"/>
      <c r="H35" s="35"/>
      <c r="I35" s="129">
        <v>0.21</v>
      </c>
      <c r="J35" s="128">
        <f>0</f>
        <v>0</v>
      </c>
      <c r="K35" s="35"/>
      <c r="L35" s="52"/>
      <c r="S35" s="35"/>
      <c r="T35" s="35"/>
      <c r="U35" s="35"/>
      <c r="V35" s="35"/>
      <c r="W35" s="35"/>
      <c r="X35" s="35"/>
      <c r="Y35" s="35"/>
      <c r="Z35" s="35"/>
      <c r="AA35" s="35"/>
      <c r="AB35" s="35"/>
      <c r="AC35" s="35"/>
      <c r="AD35" s="35"/>
      <c r="AE35" s="35"/>
    </row>
    <row r="36" spans="1:31" s="2" customFormat="1" ht="14.45" hidden="1" customHeight="1">
      <c r="A36" s="35"/>
      <c r="B36" s="40"/>
      <c r="C36" s="35"/>
      <c r="D36" s="35"/>
      <c r="E36" s="118" t="s">
        <v>41</v>
      </c>
      <c r="F36" s="128">
        <f>ROUND((SUM(BH126:BH255)),  2)</f>
        <v>0</v>
      </c>
      <c r="G36" s="35"/>
      <c r="H36" s="35"/>
      <c r="I36" s="129">
        <v>0.12</v>
      </c>
      <c r="J36" s="128">
        <f>0</f>
        <v>0</v>
      </c>
      <c r="K36" s="35"/>
      <c r="L36" s="52"/>
      <c r="S36" s="35"/>
      <c r="T36" s="35"/>
      <c r="U36" s="35"/>
      <c r="V36" s="35"/>
      <c r="W36" s="35"/>
      <c r="X36" s="35"/>
      <c r="Y36" s="35"/>
      <c r="Z36" s="35"/>
      <c r="AA36" s="35"/>
      <c r="AB36" s="35"/>
      <c r="AC36" s="35"/>
      <c r="AD36" s="35"/>
      <c r="AE36" s="35"/>
    </row>
    <row r="37" spans="1:31" s="2" customFormat="1" ht="14.45" hidden="1" customHeight="1">
      <c r="A37" s="35"/>
      <c r="B37" s="40"/>
      <c r="C37" s="35"/>
      <c r="D37" s="35"/>
      <c r="E37" s="118" t="s">
        <v>42</v>
      </c>
      <c r="F37" s="128">
        <f>ROUND((SUM(BI126:BI255)),  2)</f>
        <v>0</v>
      </c>
      <c r="G37" s="35"/>
      <c r="H37" s="35"/>
      <c r="I37" s="129">
        <v>0</v>
      </c>
      <c r="J37" s="128">
        <f>0</f>
        <v>0</v>
      </c>
      <c r="K37" s="35"/>
      <c r="L37" s="52"/>
      <c r="S37" s="35"/>
      <c r="T37" s="35"/>
      <c r="U37" s="35"/>
      <c r="V37" s="35"/>
      <c r="W37" s="35"/>
      <c r="X37" s="35"/>
      <c r="Y37" s="35"/>
      <c r="Z37" s="35"/>
      <c r="AA37" s="35"/>
      <c r="AB37" s="35"/>
      <c r="AC37" s="35"/>
      <c r="AD37" s="35"/>
      <c r="AE37" s="35"/>
    </row>
    <row r="38" spans="1:31" s="2" customFormat="1" ht="6.95" customHeight="1">
      <c r="A38" s="35"/>
      <c r="B38" s="40"/>
      <c r="C38" s="35"/>
      <c r="D38" s="35"/>
      <c r="E38" s="35"/>
      <c r="F38" s="35"/>
      <c r="G38" s="35"/>
      <c r="H38" s="35"/>
      <c r="I38" s="35"/>
      <c r="J38" s="35"/>
      <c r="K38" s="35"/>
      <c r="L38" s="52"/>
      <c r="S38" s="35"/>
      <c r="T38" s="35"/>
      <c r="U38" s="35"/>
      <c r="V38" s="35"/>
      <c r="W38" s="35"/>
      <c r="X38" s="35"/>
      <c r="Y38" s="35"/>
      <c r="Z38" s="35"/>
      <c r="AA38" s="35"/>
      <c r="AB38" s="35"/>
      <c r="AC38" s="35"/>
      <c r="AD38" s="35"/>
      <c r="AE38" s="35"/>
    </row>
    <row r="39" spans="1:31" s="2" customFormat="1" ht="25.35" customHeight="1">
      <c r="A39" s="35"/>
      <c r="B39" s="40"/>
      <c r="C39" s="130"/>
      <c r="D39" s="131" t="s">
        <v>43</v>
      </c>
      <c r="E39" s="132"/>
      <c r="F39" s="132"/>
      <c r="G39" s="133" t="s">
        <v>44</v>
      </c>
      <c r="H39" s="134" t="s">
        <v>7622</v>
      </c>
      <c r="I39" s="132"/>
      <c r="J39" s="135">
        <f>SUM(J30:J37)</f>
        <v>0</v>
      </c>
      <c r="K39" s="136"/>
      <c r="L39" s="52"/>
      <c r="S39" s="35"/>
      <c r="T39" s="35"/>
      <c r="U39" s="35"/>
      <c r="V39" s="35"/>
      <c r="W39" s="35"/>
      <c r="X39" s="35"/>
      <c r="Y39" s="35"/>
      <c r="Z39" s="35"/>
      <c r="AA39" s="35"/>
      <c r="AB39" s="35"/>
      <c r="AC39" s="35"/>
      <c r="AD39" s="35"/>
      <c r="AE39" s="35"/>
    </row>
    <row r="40" spans="1:31" s="2" customFormat="1" ht="14.45" customHeight="1">
      <c r="A40" s="35"/>
      <c r="B40" s="40"/>
      <c r="C40" s="35"/>
      <c r="D40" s="35"/>
      <c r="E40" s="35"/>
      <c r="F40" s="35"/>
      <c r="G40" s="35"/>
      <c r="H40" s="35"/>
      <c r="I40" s="35"/>
      <c r="J40" s="35"/>
      <c r="K40" s="35"/>
      <c r="L40" s="52"/>
      <c r="S40" s="35"/>
      <c r="T40" s="35"/>
      <c r="U40" s="35"/>
      <c r="V40" s="35"/>
      <c r="W40" s="35"/>
      <c r="X40" s="35"/>
      <c r="Y40" s="35"/>
      <c r="Z40" s="35"/>
      <c r="AA40" s="35"/>
      <c r="AB40" s="35"/>
      <c r="AC40" s="35"/>
      <c r="AD40" s="35"/>
      <c r="AE40" s="35"/>
    </row>
    <row r="41" spans="1:31" s="1" customFormat="1" ht="14.45" customHeight="1">
      <c r="B41" s="21"/>
      <c r="L41" s="21"/>
    </row>
    <row r="42" spans="1:31" s="1" customFormat="1" ht="14.45" customHeight="1">
      <c r="B42" s="21"/>
      <c r="L42" s="21"/>
    </row>
    <row r="43" spans="1:31" s="1" customFormat="1" ht="14.45" customHeight="1">
      <c r="B43" s="21"/>
      <c r="L43" s="21"/>
    </row>
    <row r="44" spans="1:31" s="1" customFormat="1" ht="14.45" customHeight="1">
      <c r="B44" s="21"/>
      <c r="L44" s="21"/>
    </row>
    <row r="45" spans="1:31" s="1" customFormat="1" ht="14.45" customHeight="1">
      <c r="B45" s="21"/>
      <c r="L45" s="21"/>
    </row>
    <row r="46" spans="1:31" s="1" customFormat="1" ht="14.45" customHeight="1">
      <c r="B46" s="21"/>
      <c r="L46" s="21"/>
    </row>
    <row r="47" spans="1:31" s="1" customFormat="1" ht="14.45" customHeight="1">
      <c r="B47" s="21"/>
      <c r="L47" s="21"/>
    </row>
    <row r="48" spans="1:31" s="1" customFormat="1" ht="14.45" customHeight="1">
      <c r="B48" s="21"/>
      <c r="L48" s="21"/>
    </row>
    <row r="49" spans="1:31" s="1" customFormat="1" ht="14.45" customHeight="1">
      <c r="B49" s="21"/>
      <c r="L49" s="21"/>
    </row>
    <row r="50" spans="1:31" s="2" customFormat="1" ht="14.45" customHeight="1">
      <c r="B50" s="52"/>
      <c r="D50" s="137" t="s">
        <v>45</v>
      </c>
      <c r="E50" s="138"/>
      <c r="F50" s="138"/>
      <c r="G50" s="137" t="s">
        <v>46</v>
      </c>
      <c r="H50" s="138"/>
      <c r="I50" s="138"/>
      <c r="J50" s="138"/>
      <c r="K50" s="138"/>
      <c r="L50" s="52"/>
    </row>
    <row r="51" spans="1:31">
      <c r="B51" s="21"/>
      <c r="L51" s="21"/>
    </row>
    <row r="52" spans="1:31">
      <c r="B52" s="21"/>
      <c r="L52" s="21"/>
    </row>
    <row r="53" spans="1:31">
      <c r="B53" s="21"/>
      <c r="L53" s="21"/>
    </row>
    <row r="54" spans="1:31">
      <c r="B54" s="21"/>
      <c r="L54" s="21"/>
    </row>
    <row r="55" spans="1:31">
      <c r="B55" s="21"/>
      <c r="L55" s="21"/>
    </row>
    <row r="56" spans="1:31">
      <c r="B56" s="21"/>
      <c r="L56" s="21"/>
    </row>
    <row r="57" spans="1:31">
      <c r="B57" s="21"/>
      <c r="L57" s="21"/>
    </row>
    <row r="58" spans="1:31">
      <c r="B58" s="21"/>
      <c r="L58" s="21"/>
    </row>
    <row r="59" spans="1:31">
      <c r="B59" s="21"/>
      <c r="L59" s="21"/>
    </row>
    <row r="60" spans="1:31">
      <c r="B60" s="21"/>
      <c r="L60" s="21"/>
    </row>
    <row r="61" spans="1:31" s="2" customFormat="1" ht="12.75">
      <c r="A61" s="35"/>
      <c r="B61" s="40"/>
      <c r="C61" s="35"/>
      <c r="D61" s="139" t="s">
        <v>47</v>
      </c>
      <c r="E61" s="140"/>
      <c r="F61" s="141" t="s">
        <v>48</v>
      </c>
      <c r="G61" s="139" t="s">
        <v>47</v>
      </c>
      <c r="H61" s="140"/>
      <c r="I61" s="140"/>
      <c r="J61" s="142" t="s">
        <v>48</v>
      </c>
      <c r="K61" s="140"/>
      <c r="L61" s="52"/>
      <c r="S61" s="35"/>
      <c r="T61" s="35"/>
      <c r="U61" s="35"/>
      <c r="V61" s="35"/>
      <c r="W61" s="35"/>
      <c r="X61" s="35"/>
      <c r="Y61" s="35"/>
      <c r="Z61" s="35"/>
      <c r="AA61" s="35"/>
      <c r="AB61" s="35"/>
      <c r="AC61" s="35"/>
      <c r="AD61" s="35"/>
      <c r="AE61" s="35"/>
    </row>
    <row r="62" spans="1:31">
      <c r="B62" s="21"/>
      <c r="L62" s="21"/>
    </row>
    <row r="63" spans="1:31">
      <c r="B63" s="21"/>
      <c r="L63" s="21"/>
    </row>
    <row r="64" spans="1:31">
      <c r="B64" s="21"/>
      <c r="L64" s="21"/>
    </row>
    <row r="65" spans="1:31" s="2" customFormat="1" ht="12.75">
      <c r="A65" s="35"/>
      <c r="B65" s="40"/>
      <c r="C65" s="35"/>
      <c r="D65" s="137" t="s">
        <v>49</v>
      </c>
      <c r="E65" s="143"/>
      <c r="F65" s="143"/>
      <c r="G65" s="137" t="s">
        <v>50</v>
      </c>
      <c r="H65" s="143"/>
      <c r="I65" s="143"/>
      <c r="J65" s="143"/>
      <c r="K65" s="143"/>
      <c r="L65" s="52"/>
      <c r="S65" s="35"/>
      <c r="T65" s="35"/>
      <c r="U65" s="35"/>
      <c r="V65" s="35"/>
      <c r="W65" s="35"/>
      <c r="X65" s="35"/>
      <c r="Y65" s="35"/>
      <c r="Z65" s="35"/>
      <c r="AA65" s="35"/>
      <c r="AB65" s="35"/>
      <c r="AC65" s="35"/>
      <c r="AD65" s="35"/>
      <c r="AE65" s="35"/>
    </row>
    <row r="66" spans="1:31">
      <c r="B66" s="21"/>
      <c r="L66" s="21"/>
    </row>
    <row r="67" spans="1:31">
      <c r="B67" s="21"/>
      <c r="L67" s="21"/>
    </row>
    <row r="68" spans="1:31">
      <c r="B68" s="21"/>
      <c r="L68" s="21"/>
    </row>
    <row r="69" spans="1:31">
      <c r="B69" s="21"/>
      <c r="L69" s="21"/>
    </row>
    <row r="70" spans="1:31">
      <c r="B70" s="21"/>
      <c r="L70" s="21"/>
    </row>
    <row r="71" spans="1:31">
      <c r="B71" s="21"/>
      <c r="L71" s="21"/>
    </row>
    <row r="72" spans="1:31">
      <c r="B72" s="21"/>
      <c r="L72" s="21"/>
    </row>
    <row r="73" spans="1:31">
      <c r="B73" s="21"/>
      <c r="L73" s="21"/>
    </row>
    <row r="74" spans="1:31">
      <c r="B74" s="21"/>
      <c r="L74" s="21"/>
    </row>
    <row r="75" spans="1:31">
      <c r="B75" s="21"/>
      <c r="L75" s="21"/>
    </row>
    <row r="76" spans="1:31" s="2" customFormat="1" ht="12.75">
      <c r="A76" s="35"/>
      <c r="B76" s="40"/>
      <c r="C76" s="35"/>
      <c r="D76" s="139" t="s">
        <v>47</v>
      </c>
      <c r="E76" s="140"/>
      <c r="F76" s="141" t="s">
        <v>48</v>
      </c>
      <c r="G76" s="139" t="s">
        <v>47</v>
      </c>
      <c r="H76" s="140"/>
      <c r="I76" s="140"/>
      <c r="J76" s="142" t="s">
        <v>48</v>
      </c>
      <c r="K76" s="140"/>
      <c r="L76" s="52"/>
      <c r="S76" s="35"/>
      <c r="T76" s="35"/>
      <c r="U76" s="35"/>
      <c r="V76" s="35"/>
      <c r="W76" s="35"/>
      <c r="X76" s="35"/>
      <c r="Y76" s="35"/>
      <c r="Z76" s="35"/>
      <c r="AA76" s="35"/>
      <c r="AB76" s="35"/>
      <c r="AC76" s="35"/>
      <c r="AD76" s="35"/>
      <c r="AE76" s="35"/>
    </row>
    <row r="77" spans="1:31" s="2" customFormat="1" ht="14.45" customHeight="1">
      <c r="A77" s="35"/>
      <c r="B77" s="144"/>
      <c r="C77" s="145"/>
      <c r="D77" s="145"/>
      <c r="E77" s="145"/>
      <c r="F77" s="145"/>
      <c r="G77" s="145"/>
      <c r="H77" s="145"/>
      <c r="I77" s="145"/>
      <c r="J77" s="145"/>
      <c r="K77" s="145"/>
      <c r="L77" s="52"/>
      <c r="S77" s="35"/>
      <c r="T77" s="35"/>
      <c r="U77" s="35"/>
      <c r="V77" s="35"/>
      <c r="W77" s="35"/>
      <c r="X77" s="35"/>
      <c r="Y77" s="35"/>
      <c r="Z77" s="35"/>
      <c r="AA77" s="35"/>
      <c r="AB77" s="35"/>
      <c r="AC77" s="35"/>
      <c r="AD77" s="35"/>
      <c r="AE77" s="35"/>
    </row>
    <row r="81" spans="1:47" s="2" customFormat="1" ht="6.95" customHeight="1">
      <c r="A81" s="35"/>
      <c r="B81" s="146"/>
      <c r="C81" s="147"/>
      <c r="D81" s="147"/>
      <c r="E81" s="147"/>
      <c r="F81" s="147"/>
      <c r="G81" s="147"/>
      <c r="H81" s="147"/>
      <c r="I81" s="147"/>
      <c r="J81" s="147"/>
      <c r="K81" s="147"/>
      <c r="L81" s="52"/>
      <c r="S81" s="35"/>
      <c r="T81" s="35"/>
      <c r="U81" s="35"/>
      <c r="V81" s="35"/>
      <c r="W81" s="35"/>
      <c r="X81" s="35"/>
      <c r="Y81" s="35"/>
      <c r="Z81" s="35"/>
      <c r="AA81" s="35"/>
      <c r="AB81" s="35"/>
      <c r="AC81" s="35"/>
      <c r="AD81" s="35"/>
      <c r="AE81" s="35"/>
    </row>
    <row r="82" spans="1:47" s="2" customFormat="1" ht="24.95" customHeight="1">
      <c r="A82" s="35"/>
      <c r="B82" s="36"/>
      <c r="C82" s="24" t="s">
        <v>242</v>
      </c>
      <c r="D82" s="37"/>
      <c r="E82" s="37"/>
      <c r="F82" s="37"/>
      <c r="G82" s="37"/>
      <c r="H82" s="37"/>
      <c r="I82" s="37"/>
      <c r="J82" s="37"/>
      <c r="K82" s="37"/>
      <c r="L82" s="52"/>
      <c r="S82" s="35"/>
      <c r="T82" s="35"/>
      <c r="U82" s="35"/>
      <c r="V82" s="35"/>
      <c r="W82" s="35"/>
      <c r="X82" s="35"/>
      <c r="Y82" s="35"/>
      <c r="Z82" s="35"/>
      <c r="AA82" s="35"/>
      <c r="AB82" s="35"/>
      <c r="AC82" s="35"/>
      <c r="AD82" s="35"/>
      <c r="AE82" s="35"/>
    </row>
    <row r="83" spans="1:47" s="2" customFormat="1" ht="6.95" customHeight="1">
      <c r="A83" s="35"/>
      <c r="B83" s="36"/>
      <c r="C83" s="37"/>
      <c r="D83" s="37"/>
      <c r="E83" s="37"/>
      <c r="F83" s="37"/>
      <c r="G83" s="37"/>
      <c r="H83" s="37"/>
      <c r="I83" s="37"/>
      <c r="J83" s="37"/>
      <c r="K83" s="37"/>
      <c r="L83" s="52"/>
      <c r="S83" s="35"/>
      <c r="T83" s="35"/>
      <c r="U83" s="35"/>
      <c r="V83" s="35"/>
      <c r="W83" s="35"/>
      <c r="X83" s="35"/>
      <c r="Y83" s="35"/>
      <c r="Z83" s="35"/>
      <c r="AA83" s="35"/>
      <c r="AB83" s="35"/>
      <c r="AC83" s="35"/>
      <c r="AD83" s="35"/>
      <c r="AE83" s="35"/>
    </row>
    <row r="84" spans="1:47" s="2" customFormat="1" ht="12" customHeight="1">
      <c r="A84" s="35"/>
      <c r="B84" s="36"/>
      <c r="C84" s="30" t="s">
        <v>15</v>
      </c>
      <c r="D84" s="37"/>
      <c r="E84" s="37"/>
      <c r="F84" s="37"/>
      <c r="G84" s="37"/>
      <c r="H84" s="37"/>
      <c r="I84" s="37"/>
      <c r="J84" s="37"/>
      <c r="K84" s="37"/>
      <c r="L84" s="52"/>
      <c r="S84" s="35"/>
      <c r="T84" s="35"/>
      <c r="U84" s="35"/>
      <c r="V84" s="35"/>
      <c r="W84" s="35"/>
      <c r="X84" s="35"/>
      <c r="Y84" s="35"/>
      <c r="Z84" s="35"/>
      <c r="AA84" s="35"/>
      <c r="AB84" s="35"/>
      <c r="AC84" s="35"/>
      <c r="AD84" s="35"/>
      <c r="AE84" s="35"/>
    </row>
    <row r="85" spans="1:47" s="2" customFormat="1" ht="16.5" customHeight="1">
      <c r="A85" s="35"/>
      <c r="B85" s="36"/>
      <c r="C85" s="37"/>
      <c r="D85" s="37"/>
      <c r="E85" s="410" t="str">
        <f>E7</f>
        <v>Modernizace teplárny OB6</v>
      </c>
      <c r="F85" s="411"/>
      <c r="G85" s="411"/>
      <c r="H85" s="411"/>
      <c r="I85" s="37"/>
      <c r="J85" s="37"/>
      <c r="K85" s="37"/>
      <c r="L85" s="52"/>
      <c r="S85" s="35"/>
      <c r="T85" s="35"/>
      <c r="U85" s="35"/>
      <c r="V85" s="35"/>
      <c r="W85" s="35"/>
      <c r="X85" s="35"/>
      <c r="Y85" s="35"/>
      <c r="Z85" s="35"/>
      <c r="AA85" s="35"/>
      <c r="AB85" s="35"/>
      <c r="AC85" s="35"/>
      <c r="AD85" s="35"/>
      <c r="AE85" s="35"/>
    </row>
    <row r="86" spans="1:47" s="2" customFormat="1" ht="12" customHeight="1">
      <c r="A86" s="35"/>
      <c r="B86" s="36"/>
      <c r="C86" s="30" t="s">
        <v>241</v>
      </c>
      <c r="D86" s="37"/>
      <c r="E86" s="37"/>
      <c r="F86" s="37"/>
      <c r="G86" s="37"/>
      <c r="H86" s="37"/>
      <c r="I86" s="37"/>
      <c r="J86" s="37"/>
      <c r="K86" s="37"/>
      <c r="L86" s="52"/>
      <c r="S86" s="35"/>
      <c r="T86" s="35"/>
      <c r="U86" s="35"/>
      <c r="V86" s="35"/>
      <c r="W86" s="35"/>
      <c r="X86" s="35"/>
      <c r="Y86" s="35"/>
      <c r="Z86" s="35"/>
      <c r="AA86" s="35"/>
      <c r="AB86" s="35"/>
      <c r="AC86" s="35"/>
      <c r="AD86" s="35"/>
      <c r="AE86" s="35"/>
    </row>
    <row r="87" spans="1:47" s="2" customFormat="1" ht="16.5" customHeight="1">
      <c r="A87" s="35"/>
      <c r="B87" s="36"/>
      <c r="C87" s="37"/>
      <c r="D87" s="37"/>
      <c r="E87" s="384" t="str">
        <f>E9</f>
        <v>IO 301 - Komunikace a zpevněné a manipulační plochy1 (I.Etapa)</v>
      </c>
      <c r="F87" s="409"/>
      <c r="G87" s="409"/>
      <c r="H87" s="409"/>
      <c r="I87" s="37"/>
      <c r="J87" s="37"/>
      <c r="K87" s="37"/>
      <c r="L87" s="52"/>
      <c r="S87" s="35"/>
      <c r="T87" s="35"/>
      <c r="U87" s="35"/>
      <c r="V87" s="35"/>
      <c r="W87" s="35"/>
      <c r="X87" s="35"/>
      <c r="Y87" s="35"/>
      <c r="Z87" s="35"/>
      <c r="AA87" s="35"/>
      <c r="AB87" s="35"/>
      <c r="AC87" s="35"/>
      <c r="AD87" s="35"/>
      <c r="AE87" s="35"/>
    </row>
    <row r="88" spans="1:47" s="2" customFormat="1" ht="6.95" customHeight="1">
      <c r="A88" s="35"/>
      <c r="B88" s="36"/>
      <c r="C88" s="37"/>
      <c r="D88" s="37"/>
      <c r="E88" s="37"/>
      <c r="F88" s="37"/>
      <c r="G88" s="37"/>
      <c r="H88" s="37"/>
      <c r="I88" s="37"/>
      <c r="J88" s="37"/>
      <c r="K88" s="37"/>
      <c r="L88" s="52"/>
      <c r="S88" s="35"/>
      <c r="T88" s="35"/>
      <c r="U88" s="35"/>
      <c r="V88" s="35"/>
      <c r="W88" s="35"/>
      <c r="X88" s="35"/>
      <c r="Y88" s="35"/>
      <c r="Z88" s="35"/>
      <c r="AA88" s="35"/>
      <c r="AB88" s="35"/>
      <c r="AC88" s="35"/>
      <c r="AD88" s="35"/>
      <c r="AE88" s="35"/>
    </row>
    <row r="89" spans="1:47" s="2" customFormat="1" ht="12" customHeight="1">
      <c r="A89" s="35"/>
      <c r="B89" s="36"/>
      <c r="C89" s="30" t="s">
        <v>19</v>
      </c>
      <c r="D89" s="37"/>
      <c r="E89" s="37"/>
      <c r="F89" s="28" t="str">
        <f>F12</f>
        <v>Mladá Boleslav</v>
      </c>
      <c r="G89" s="37"/>
      <c r="H89" s="37"/>
      <c r="I89" s="30" t="s">
        <v>21</v>
      </c>
      <c r="J89" s="67">
        <f>IF(J12="","",J12)</f>
        <v>45363</v>
      </c>
      <c r="K89" s="37"/>
      <c r="L89" s="52"/>
      <c r="S89" s="35"/>
      <c r="T89" s="35"/>
      <c r="U89" s="35"/>
      <c r="V89" s="35"/>
      <c r="W89" s="35"/>
      <c r="X89" s="35"/>
      <c r="Y89" s="35"/>
      <c r="Z89" s="35"/>
      <c r="AA89" s="35"/>
      <c r="AB89" s="35"/>
      <c r="AC89" s="35"/>
      <c r="AD89" s="35"/>
      <c r="AE89" s="35"/>
    </row>
    <row r="90" spans="1:47" s="2" customFormat="1" ht="6.95" customHeight="1">
      <c r="A90" s="35"/>
      <c r="B90" s="36"/>
      <c r="C90" s="37"/>
      <c r="D90" s="37"/>
      <c r="E90" s="37"/>
      <c r="F90" s="37"/>
      <c r="G90" s="37"/>
      <c r="H90" s="37"/>
      <c r="I90" s="37"/>
      <c r="J90" s="37"/>
      <c r="K90" s="37"/>
      <c r="L90" s="52"/>
      <c r="S90" s="35"/>
      <c r="T90" s="35"/>
      <c r="U90" s="35"/>
      <c r="V90" s="35"/>
      <c r="W90" s="35"/>
      <c r="X90" s="35"/>
      <c r="Y90" s="35"/>
      <c r="Z90" s="35"/>
      <c r="AA90" s="35"/>
      <c r="AB90" s="35"/>
      <c r="AC90" s="35"/>
      <c r="AD90" s="35"/>
      <c r="AE90" s="35"/>
    </row>
    <row r="91" spans="1:47" s="2" customFormat="1" ht="15.2" customHeight="1">
      <c r="A91" s="35"/>
      <c r="B91" s="36"/>
      <c r="C91" s="30" t="s">
        <v>22</v>
      </c>
      <c r="D91" s="37"/>
      <c r="E91" s="37"/>
      <c r="F91" s="28" t="str">
        <f>E15</f>
        <v xml:space="preserve">ŠKO-ENERGO s.r.o. </v>
      </c>
      <c r="G91" s="37"/>
      <c r="H91" s="37"/>
      <c r="I91" s="30" t="s">
        <v>28</v>
      </c>
      <c r="J91" s="33" t="str">
        <f>E21</f>
        <v>AFRY CZ s.r.o.</v>
      </c>
      <c r="K91" s="37"/>
      <c r="L91" s="52"/>
      <c r="S91" s="35"/>
      <c r="T91" s="35"/>
      <c r="U91" s="35"/>
      <c r="V91" s="35"/>
      <c r="W91" s="35"/>
      <c r="X91" s="35"/>
      <c r="Y91" s="35"/>
      <c r="Z91" s="35"/>
      <c r="AA91" s="35"/>
      <c r="AB91" s="35"/>
      <c r="AC91" s="35"/>
      <c r="AD91" s="35"/>
      <c r="AE91" s="35"/>
    </row>
    <row r="92" spans="1:47" s="2" customFormat="1" ht="15.2" customHeight="1">
      <c r="A92" s="35"/>
      <c r="B92" s="36"/>
      <c r="C92" s="30" t="s">
        <v>26</v>
      </c>
      <c r="D92" s="37"/>
      <c r="E92" s="37"/>
      <c r="F92" s="28" t="str">
        <f>IF(E18="","",E18)</f>
        <v>Vyplň údaj</v>
      </c>
      <c r="G92" s="37"/>
      <c r="H92" s="37"/>
      <c r="I92" s="30" t="s">
        <v>31</v>
      </c>
      <c r="J92" s="33" t="str">
        <f>E24</f>
        <v>AFRY CZ s.r.o.</v>
      </c>
      <c r="K92" s="37"/>
      <c r="L92" s="52"/>
      <c r="S92" s="35"/>
      <c r="T92" s="35"/>
      <c r="U92" s="35"/>
      <c r="V92" s="35"/>
      <c r="W92" s="35"/>
      <c r="X92" s="35"/>
      <c r="Y92" s="35"/>
      <c r="Z92" s="35"/>
      <c r="AA92" s="35"/>
      <c r="AB92" s="35"/>
      <c r="AC92" s="35"/>
      <c r="AD92" s="35"/>
      <c r="AE92" s="35"/>
    </row>
    <row r="93" spans="1:47" s="2" customFormat="1" ht="10.35" customHeight="1">
      <c r="A93" s="35"/>
      <c r="B93" s="36"/>
      <c r="C93" s="37"/>
      <c r="D93" s="37"/>
      <c r="E93" s="37"/>
      <c r="F93" s="37"/>
      <c r="G93" s="37"/>
      <c r="H93" s="37"/>
      <c r="I93" s="37"/>
      <c r="J93" s="37"/>
      <c r="K93" s="37"/>
      <c r="L93" s="52"/>
      <c r="S93" s="35"/>
      <c r="T93" s="35"/>
      <c r="U93" s="35"/>
      <c r="V93" s="35"/>
      <c r="W93" s="35"/>
      <c r="X93" s="35"/>
      <c r="Y93" s="35"/>
      <c r="Z93" s="35"/>
      <c r="AA93" s="35"/>
      <c r="AB93" s="35"/>
      <c r="AC93" s="35"/>
      <c r="AD93" s="35"/>
      <c r="AE93" s="35"/>
    </row>
    <row r="94" spans="1:47" s="2" customFormat="1" ht="29.25" customHeight="1">
      <c r="A94" s="35"/>
      <c r="B94" s="36"/>
      <c r="C94" s="148" t="s">
        <v>243</v>
      </c>
      <c r="D94" s="149"/>
      <c r="E94" s="149"/>
      <c r="F94" s="149"/>
      <c r="G94" s="149"/>
      <c r="H94" s="149"/>
      <c r="I94" s="149"/>
      <c r="J94" s="150" t="s">
        <v>7631</v>
      </c>
      <c r="K94" s="149"/>
      <c r="L94" s="52"/>
      <c r="S94" s="35"/>
      <c r="T94" s="35"/>
      <c r="U94" s="35"/>
      <c r="V94" s="35"/>
      <c r="W94" s="35"/>
      <c r="X94" s="35"/>
      <c r="Y94" s="35"/>
      <c r="Z94" s="35"/>
      <c r="AA94" s="35"/>
      <c r="AB94" s="35"/>
      <c r="AC94" s="35"/>
      <c r="AD94" s="35"/>
      <c r="AE94" s="35"/>
    </row>
    <row r="95" spans="1:47" s="2" customFormat="1" ht="10.35" customHeight="1">
      <c r="A95" s="35"/>
      <c r="B95" s="36"/>
      <c r="C95" s="37"/>
      <c r="D95" s="37"/>
      <c r="E95" s="37"/>
      <c r="F95" s="37"/>
      <c r="G95" s="37"/>
      <c r="H95" s="37"/>
      <c r="I95" s="37"/>
      <c r="J95" s="37"/>
      <c r="K95" s="37"/>
      <c r="L95" s="52"/>
      <c r="S95" s="35"/>
      <c r="T95" s="35"/>
      <c r="U95" s="35"/>
      <c r="V95" s="35"/>
      <c r="W95" s="35"/>
      <c r="X95" s="35"/>
      <c r="Y95" s="35"/>
      <c r="Z95" s="35"/>
      <c r="AA95" s="35"/>
      <c r="AB95" s="35"/>
      <c r="AC95" s="35"/>
      <c r="AD95" s="35"/>
      <c r="AE95" s="35"/>
    </row>
    <row r="96" spans="1:47" s="2" customFormat="1" ht="22.9" customHeight="1">
      <c r="A96" s="35"/>
      <c r="B96" s="36"/>
      <c r="C96" s="151" t="s">
        <v>244</v>
      </c>
      <c r="D96" s="37"/>
      <c r="E96" s="37"/>
      <c r="F96" s="37"/>
      <c r="G96" s="37"/>
      <c r="H96" s="37"/>
      <c r="I96" s="37"/>
      <c r="J96" s="85">
        <f>J126</f>
        <v>0</v>
      </c>
      <c r="K96" s="37"/>
      <c r="L96" s="52"/>
      <c r="S96" s="35"/>
      <c r="T96" s="35"/>
      <c r="U96" s="35"/>
      <c r="V96" s="35"/>
      <c r="W96" s="35"/>
      <c r="X96" s="35"/>
      <c r="Y96" s="35"/>
      <c r="Z96" s="35"/>
      <c r="AA96" s="35"/>
      <c r="AB96" s="35"/>
      <c r="AC96" s="35"/>
      <c r="AD96" s="35"/>
      <c r="AE96" s="35"/>
      <c r="AU96" s="18" t="s">
        <v>245</v>
      </c>
    </row>
    <row r="97" spans="1:31" s="9" customFormat="1" ht="24.95" customHeight="1">
      <c r="B97" s="152"/>
      <c r="C97" s="153"/>
      <c r="D97" s="154" t="s">
        <v>5739</v>
      </c>
      <c r="E97" s="155"/>
      <c r="F97" s="155"/>
      <c r="G97" s="155"/>
      <c r="H97" s="155"/>
      <c r="I97" s="155"/>
      <c r="J97" s="156">
        <f>J127</f>
        <v>0</v>
      </c>
      <c r="K97" s="153"/>
      <c r="L97" s="157"/>
    </row>
    <row r="98" spans="1:31" s="10" customFormat="1" ht="19.899999999999999" customHeight="1">
      <c r="B98" s="158"/>
      <c r="C98" s="103"/>
      <c r="D98" s="159" t="s">
        <v>5740</v>
      </c>
      <c r="E98" s="160"/>
      <c r="F98" s="160"/>
      <c r="G98" s="160"/>
      <c r="H98" s="160"/>
      <c r="I98" s="160"/>
      <c r="J98" s="161">
        <f>J128</f>
        <v>0</v>
      </c>
      <c r="K98" s="103"/>
      <c r="L98" s="162"/>
    </row>
    <row r="99" spans="1:31" s="9" customFormat="1" ht="24.95" customHeight="1">
      <c r="B99" s="152"/>
      <c r="C99" s="153"/>
      <c r="D99" s="154" t="s">
        <v>246</v>
      </c>
      <c r="E99" s="155"/>
      <c r="F99" s="155"/>
      <c r="G99" s="155"/>
      <c r="H99" s="155"/>
      <c r="I99" s="155"/>
      <c r="J99" s="156">
        <f>J141</f>
        <v>0</v>
      </c>
      <c r="K99" s="153"/>
      <c r="L99" s="157"/>
    </row>
    <row r="100" spans="1:31" s="10" customFormat="1" ht="19.899999999999999" customHeight="1">
      <c r="B100" s="158"/>
      <c r="C100" s="103"/>
      <c r="D100" s="159" t="s">
        <v>331</v>
      </c>
      <c r="E100" s="160"/>
      <c r="F100" s="160"/>
      <c r="G100" s="160"/>
      <c r="H100" s="160"/>
      <c r="I100" s="160"/>
      <c r="J100" s="161">
        <f>J142</f>
        <v>0</v>
      </c>
      <c r="K100" s="103"/>
      <c r="L100" s="162"/>
    </row>
    <row r="101" spans="1:31" s="10" customFormat="1" ht="19.899999999999999" customHeight="1">
      <c r="B101" s="158"/>
      <c r="C101" s="103"/>
      <c r="D101" s="159" t="s">
        <v>332</v>
      </c>
      <c r="E101" s="160"/>
      <c r="F101" s="160"/>
      <c r="G101" s="160"/>
      <c r="H101" s="160"/>
      <c r="I101" s="160"/>
      <c r="J101" s="161">
        <f>J174</f>
        <v>0</v>
      </c>
      <c r="K101" s="103"/>
      <c r="L101" s="162"/>
    </row>
    <row r="102" spans="1:31" s="10" customFormat="1" ht="19.899999999999999" customHeight="1">
      <c r="B102" s="158"/>
      <c r="C102" s="103"/>
      <c r="D102" s="159" t="s">
        <v>436</v>
      </c>
      <c r="E102" s="160"/>
      <c r="F102" s="160"/>
      <c r="G102" s="160"/>
      <c r="H102" s="160"/>
      <c r="I102" s="160"/>
      <c r="J102" s="161">
        <f>J180</f>
        <v>0</v>
      </c>
      <c r="K102" s="103"/>
      <c r="L102" s="162"/>
    </row>
    <row r="103" spans="1:31" s="10" customFormat="1" ht="19.899999999999999" customHeight="1">
      <c r="B103" s="158"/>
      <c r="C103" s="103"/>
      <c r="D103" s="159" t="s">
        <v>1654</v>
      </c>
      <c r="E103" s="160"/>
      <c r="F103" s="160"/>
      <c r="G103" s="160"/>
      <c r="H103" s="160"/>
      <c r="I103" s="160"/>
      <c r="J103" s="161">
        <f>J202</f>
        <v>0</v>
      </c>
      <c r="K103" s="103"/>
      <c r="L103" s="162"/>
    </row>
    <row r="104" spans="1:31" s="10" customFormat="1" ht="19.899999999999999" customHeight="1">
      <c r="B104" s="158"/>
      <c r="C104" s="103"/>
      <c r="D104" s="159" t="s">
        <v>247</v>
      </c>
      <c r="E104" s="160"/>
      <c r="F104" s="160"/>
      <c r="G104" s="160"/>
      <c r="H104" s="160"/>
      <c r="I104" s="160"/>
      <c r="J104" s="161">
        <f>J207</f>
        <v>0</v>
      </c>
      <c r="K104" s="103"/>
      <c r="L104" s="162"/>
    </row>
    <row r="105" spans="1:31" s="10" customFormat="1" ht="19.899999999999999" customHeight="1">
      <c r="B105" s="158"/>
      <c r="C105" s="103"/>
      <c r="D105" s="159" t="s">
        <v>248</v>
      </c>
      <c r="E105" s="160"/>
      <c r="F105" s="160"/>
      <c r="G105" s="160"/>
      <c r="H105" s="160"/>
      <c r="I105" s="160"/>
      <c r="J105" s="161">
        <f>J245</f>
        <v>0</v>
      </c>
      <c r="K105" s="103"/>
      <c r="L105" s="162"/>
    </row>
    <row r="106" spans="1:31" s="10" customFormat="1" ht="19.899999999999999" customHeight="1">
      <c r="B106" s="158"/>
      <c r="C106" s="103"/>
      <c r="D106" s="159" t="s">
        <v>333</v>
      </c>
      <c r="E106" s="160"/>
      <c r="F106" s="160"/>
      <c r="G106" s="160"/>
      <c r="H106" s="160"/>
      <c r="I106" s="160"/>
      <c r="J106" s="161">
        <f>J254</f>
        <v>0</v>
      </c>
      <c r="K106" s="103"/>
      <c r="L106" s="162"/>
    </row>
    <row r="107" spans="1:31" s="2" customFormat="1" ht="21.75" customHeight="1">
      <c r="A107" s="35"/>
      <c r="B107" s="36"/>
      <c r="C107" s="37"/>
      <c r="D107" s="37"/>
      <c r="E107" s="37"/>
      <c r="F107" s="37"/>
      <c r="G107" s="37"/>
      <c r="H107" s="37"/>
      <c r="I107" s="37"/>
      <c r="J107" s="37"/>
      <c r="K107" s="37"/>
      <c r="L107" s="52"/>
      <c r="S107" s="35"/>
      <c r="T107" s="35"/>
      <c r="U107" s="35"/>
      <c r="V107" s="35"/>
      <c r="W107" s="35"/>
      <c r="X107" s="35"/>
      <c r="Y107" s="35"/>
      <c r="Z107" s="35"/>
      <c r="AA107" s="35"/>
      <c r="AB107" s="35"/>
      <c r="AC107" s="35"/>
      <c r="AD107" s="35"/>
      <c r="AE107" s="35"/>
    </row>
    <row r="108" spans="1:31" s="2" customFormat="1" ht="6.95" customHeight="1">
      <c r="A108" s="35"/>
      <c r="B108" s="55"/>
      <c r="C108" s="56"/>
      <c r="D108" s="56"/>
      <c r="E108" s="56"/>
      <c r="F108" s="56"/>
      <c r="G108" s="56"/>
      <c r="H108" s="56"/>
      <c r="I108" s="56"/>
      <c r="J108" s="56"/>
      <c r="K108" s="56"/>
      <c r="L108" s="52"/>
      <c r="S108" s="35"/>
      <c r="T108" s="35"/>
      <c r="U108" s="35"/>
      <c r="V108" s="35"/>
      <c r="W108" s="35"/>
      <c r="X108" s="35"/>
      <c r="Y108" s="35"/>
      <c r="Z108" s="35"/>
      <c r="AA108" s="35"/>
      <c r="AB108" s="35"/>
      <c r="AC108" s="35"/>
      <c r="AD108" s="35"/>
      <c r="AE108" s="35"/>
    </row>
    <row r="112" spans="1:31" s="2" customFormat="1" ht="6.95" customHeight="1">
      <c r="A112" s="35"/>
      <c r="B112" s="57"/>
      <c r="C112" s="58"/>
      <c r="D112" s="58"/>
      <c r="E112" s="58"/>
      <c r="F112" s="58"/>
      <c r="G112" s="58"/>
      <c r="H112" s="58"/>
      <c r="I112" s="58"/>
      <c r="J112" s="58"/>
      <c r="K112" s="58"/>
      <c r="L112" s="52"/>
      <c r="S112" s="35"/>
      <c r="T112" s="35"/>
      <c r="U112" s="35"/>
      <c r="V112" s="35"/>
      <c r="W112" s="35"/>
      <c r="X112" s="35"/>
      <c r="Y112" s="35"/>
      <c r="Z112" s="35"/>
      <c r="AA112" s="35"/>
      <c r="AB112" s="35"/>
      <c r="AC112" s="35"/>
      <c r="AD112" s="35"/>
      <c r="AE112" s="35"/>
    </row>
    <row r="113" spans="1:63" s="2" customFormat="1" ht="24.95" customHeight="1">
      <c r="A113" s="35"/>
      <c r="B113" s="36"/>
      <c r="C113" s="24" t="s">
        <v>249</v>
      </c>
      <c r="D113" s="37"/>
      <c r="E113" s="37"/>
      <c r="F113" s="37"/>
      <c r="G113" s="37"/>
      <c r="H113" s="37"/>
      <c r="I113" s="37"/>
      <c r="J113" s="37"/>
      <c r="K113" s="37"/>
      <c r="L113" s="52"/>
      <c r="S113" s="35"/>
      <c r="T113" s="35"/>
      <c r="U113" s="35"/>
      <c r="V113" s="35"/>
      <c r="W113" s="35"/>
      <c r="X113" s="35"/>
      <c r="Y113" s="35"/>
      <c r="Z113" s="35"/>
      <c r="AA113" s="35"/>
      <c r="AB113" s="35"/>
      <c r="AC113" s="35"/>
      <c r="AD113" s="35"/>
      <c r="AE113" s="35"/>
    </row>
    <row r="114" spans="1:63" s="2" customFormat="1" ht="6.95" customHeight="1">
      <c r="A114" s="35"/>
      <c r="B114" s="36"/>
      <c r="C114" s="37"/>
      <c r="D114" s="37"/>
      <c r="E114" s="37"/>
      <c r="F114" s="37"/>
      <c r="G114" s="37"/>
      <c r="H114" s="37"/>
      <c r="I114" s="37"/>
      <c r="J114" s="37"/>
      <c r="K114" s="37"/>
      <c r="L114" s="52"/>
      <c r="S114" s="35"/>
      <c r="T114" s="35"/>
      <c r="U114" s="35"/>
      <c r="V114" s="35"/>
      <c r="W114" s="35"/>
      <c r="X114" s="35"/>
      <c r="Y114" s="35"/>
      <c r="Z114" s="35"/>
      <c r="AA114" s="35"/>
      <c r="AB114" s="35"/>
      <c r="AC114" s="35"/>
      <c r="AD114" s="35"/>
      <c r="AE114" s="35"/>
    </row>
    <row r="115" spans="1:63" s="2" customFormat="1" ht="12" customHeight="1">
      <c r="A115" s="35"/>
      <c r="B115" s="36"/>
      <c r="C115" s="30" t="s">
        <v>15</v>
      </c>
      <c r="D115" s="37"/>
      <c r="E115" s="37"/>
      <c r="F115" s="37"/>
      <c r="G115" s="37"/>
      <c r="H115" s="37"/>
      <c r="I115" s="37"/>
      <c r="J115" s="37"/>
      <c r="K115" s="37"/>
      <c r="L115" s="52"/>
      <c r="S115" s="35"/>
      <c r="T115" s="35"/>
      <c r="U115" s="35"/>
      <c r="V115" s="35"/>
      <c r="W115" s="35"/>
      <c r="X115" s="35"/>
      <c r="Y115" s="35"/>
      <c r="Z115" s="35"/>
      <c r="AA115" s="35"/>
      <c r="AB115" s="35"/>
      <c r="AC115" s="35"/>
      <c r="AD115" s="35"/>
      <c r="AE115" s="35"/>
    </row>
    <row r="116" spans="1:63" s="2" customFormat="1" ht="16.5" customHeight="1">
      <c r="A116" s="35"/>
      <c r="B116" s="36"/>
      <c r="C116" s="37"/>
      <c r="D116" s="37"/>
      <c r="E116" s="410" t="str">
        <f>E7</f>
        <v>Modernizace teplárny OB6</v>
      </c>
      <c r="F116" s="411"/>
      <c r="G116" s="411"/>
      <c r="H116" s="411"/>
      <c r="I116" s="37"/>
      <c r="J116" s="37"/>
      <c r="K116" s="37"/>
      <c r="L116" s="52"/>
      <c r="S116" s="35"/>
      <c r="T116" s="35"/>
      <c r="U116" s="35"/>
      <c r="V116" s="35"/>
      <c r="W116" s="35"/>
      <c r="X116" s="35"/>
      <c r="Y116" s="35"/>
      <c r="Z116" s="35"/>
      <c r="AA116" s="35"/>
      <c r="AB116" s="35"/>
      <c r="AC116" s="35"/>
      <c r="AD116" s="35"/>
      <c r="AE116" s="35"/>
    </row>
    <row r="117" spans="1:63" s="2" customFormat="1" ht="12" customHeight="1">
      <c r="A117" s="35"/>
      <c r="B117" s="36"/>
      <c r="C117" s="30" t="s">
        <v>241</v>
      </c>
      <c r="D117" s="37"/>
      <c r="E117" s="37"/>
      <c r="F117" s="37"/>
      <c r="G117" s="37"/>
      <c r="H117" s="37"/>
      <c r="I117" s="37"/>
      <c r="J117" s="37"/>
      <c r="K117" s="37"/>
      <c r="L117" s="52"/>
      <c r="S117" s="35"/>
      <c r="T117" s="35"/>
      <c r="U117" s="35"/>
      <c r="V117" s="35"/>
      <c r="W117" s="35"/>
      <c r="X117" s="35"/>
      <c r="Y117" s="35"/>
      <c r="Z117" s="35"/>
      <c r="AA117" s="35"/>
      <c r="AB117" s="35"/>
      <c r="AC117" s="35"/>
      <c r="AD117" s="35"/>
      <c r="AE117" s="35"/>
    </row>
    <row r="118" spans="1:63" s="2" customFormat="1" ht="16.5" customHeight="1">
      <c r="A118" s="35"/>
      <c r="B118" s="36"/>
      <c r="C118" s="37"/>
      <c r="D118" s="37"/>
      <c r="E118" s="384" t="str">
        <f>E9</f>
        <v>IO 301 - Komunikace a zpevněné a manipulační plochy1 (I.Etapa)</v>
      </c>
      <c r="F118" s="409"/>
      <c r="G118" s="409"/>
      <c r="H118" s="409"/>
      <c r="I118" s="37"/>
      <c r="J118" s="37"/>
      <c r="K118" s="37"/>
      <c r="L118" s="52"/>
      <c r="S118" s="35"/>
      <c r="T118" s="35"/>
      <c r="U118" s="35"/>
      <c r="V118" s="35"/>
      <c r="W118" s="35"/>
      <c r="X118" s="35"/>
      <c r="Y118" s="35"/>
      <c r="Z118" s="35"/>
      <c r="AA118" s="35"/>
      <c r="AB118" s="35"/>
      <c r="AC118" s="35"/>
      <c r="AD118" s="35"/>
      <c r="AE118" s="35"/>
    </row>
    <row r="119" spans="1:63" s="2" customFormat="1" ht="6.95" customHeight="1">
      <c r="A119" s="35"/>
      <c r="B119" s="36"/>
      <c r="C119" s="37"/>
      <c r="D119" s="37"/>
      <c r="E119" s="37"/>
      <c r="F119" s="37"/>
      <c r="G119" s="37"/>
      <c r="H119" s="37"/>
      <c r="I119" s="37"/>
      <c r="J119" s="37"/>
      <c r="K119" s="37"/>
      <c r="L119" s="52"/>
      <c r="S119" s="35"/>
      <c r="T119" s="35"/>
      <c r="U119" s="35"/>
      <c r="V119" s="35"/>
      <c r="W119" s="35"/>
      <c r="X119" s="35"/>
      <c r="Y119" s="35"/>
      <c r="Z119" s="35"/>
      <c r="AA119" s="35"/>
      <c r="AB119" s="35"/>
      <c r="AC119" s="35"/>
      <c r="AD119" s="35"/>
      <c r="AE119" s="35"/>
    </row>
    <row r="120" spans="1:63" s="2" customFormat="1" ht="12" customHeight="1">
      <c r="A120" s="35"/>
      <c r="B120" s="36"/>
      <c r="C120" s="30" t="s">
        <v>19</v>
      </c>
      <c r="D120" s="37"/>
      <c r="E120" s="37"/>
      <c r="F120" s="28" t="str">
        <f>F12</f>
        <v>Mladá Boleslav</v>
      </c>
      <c r="G120" s="37"/>
      <c r="H120" s="37"/>
      <c r="I120" s="30" t="s">
        <v>21</v>
      </c>
      <c r="J120" s="67">
        <f>IF(J12="","",J12)</f>
        <v>45363</v>
      </c>
      <c r="K120" s="37"/>
      <c r="L120" s="52"/>
      <c r="S120" s="35"/>
      <c r="T120" s="35"/>
      <c r="U120" s="35"/>
      <c r="V120" s="35"/>
      <c r="W120" s="35"/>
      <c r="X120" s="35"/>
      <c r="Y120" s="35"/>
      <c r="Z120" s="35"/>
      <c r="AA120" s="35"/>
      <c r="AB120" s="35"/>
      <c r="AC120" s="35"/>
      <c r="AD120" s="35"/>
      <c r="AE120" s="35"/>
    </row>
    <row r="121" spans="1:63" s="2" customFormat="1" ht="6.95" customHeight="1">
      <c r="A121" s="35"/>
      <c r="B121" s="36"/>
      <c r="C121" s="37"/>
      <c r="D121" s="37"/>
      <c r="E121" s="37"/>
      <c r="F121" s="37"/>
      <c r="G121" s="37"/>
      <c r="H121" s="37"/>
      <c r="I121" s="37"/>
      <c r="J121" s="37"/>
      <c r="K121" s="37"/>
      <c r="L121" s="52"/>
      <c r="S121" s="35"/>
      <c r="T121" s="35"/>
      <c r="U121" s="35"/>
      <c r="V121" s="35"/>
      <c r="W121" s="35"/>
      <c r="X121" s="35"/>
      <c r="Y121" s="35"/>
      <c r="Z121" s="35"/>
      <c r="AA121" s="35"/>
      <c r="AB121" s="35"/>
      <c r="AC121" s="35"/>
      <c r="AD121" s="35"/>
      <c r="AE121" s="35"/>
    </row>
    <row r="122" spans="1:63" s="2" customFormat="1" ht="15.2" customHeight="1">
      <c r="A122" s="35"/>
      <c r="B122" s="36"/>
      <c r="C122" s="30" t="s">
        <v>22</v>
      </c>
      <c r="D122" s="37"/>
      <c r="E122" s="37"/>
      <c r="F122" s="28" t="str">
        <f>E15</f>
        <v xml:space="preserve">ŠKO-ENERGO s.r.o. </v>
      </c>
      <c r="G122" s="37"/>
      <c r="H122" s="37"/>
      <c r="I122" s="30" t="s">
        <v>28</v>
      </c>
      <c r="J122" s="33" t="str">
        <f>E21</f>
        <v>AFRY CZ s.r.o.</v>
      </c>
      <c r="K122" s="37"/>
      <c r="L122" s="52"/>
      <c r="S122" s="35"/>
      <c r="T122" s="35"/>
      <c r="U122" s="35"/>
      <c r="V122" s="35"/>
      <c r="W122" s="35"/>
      <c r="X122" s="35"/>
      <c r="Y122" s="35"/>
      <c r="Z122" s="35"/>
      <c r="AA122" s="35"/>
      <c r="AB122" s="35"/>
      <c r="AC122" s="35"/>
      <c r="AD122" s="35"/>
      <c r="AE122" s="35"/>
    </row>
    <row r="123" spans="1:63" s="2" customFormat="1" ht="15.2" customHeight="1">
      <c r="A123" s="35"/>
      <c r="B123" s="36"/>
      <c r="C123" s="30" t="s">
        <v>26</v>
      </c>
      <c r="D123" s="37"/>
      <c r="E123" s="37"/>
      <c r="F123" s="28" t="str">
        <f>IF(E18="","",E18)</f>
        <v>Vyplň údaj</v>
      </c>
      <c r="G123" s="37"/>
      <c r="H123" s="37"/>
      <c r="I123" s="30" t="s">
        <v>31</v>
      </c>
      <c r="J123" s="33" t="str">
        <f>E24</f>
        <v>AFRY CZ s.r.o.</v>
      </c>
      <c r="K123" s="37"/>
      <c r="L123" s="52"/>
      <c r="S123" s="35"/>
      <c r="T123" s="35"/>
      <c r="U123" s="35"/>
      <c r="V123" s="35"/>
      <c r="W123" s="35"/>
      <c r="X123" s="35"/>
      <c r="Y123" s="35"/>
      <c r="Z123" s="35"/>
      <c r="AA123" s="35"/>
      <c r="AB123" s="35"/>
      <c r="AC123" s="35"/>
      <c r="AD123" s="35"/>
      <c r="AE123" s="35"/>
    </row>
    <row r="124" spans="1:63" s="2" customFormat="1" ht="10.35" customHeight="1">
      <c r="A124" s="35"/>
      <c r="B124" s="36"/>
      <c r="C124" s="37"/>
      <c r="D124" s="37"/>
      <c r="E124" s="37"/>
      <c r="F124" s="37"/>
      <c r="G124" s="37"/>
      <c r="H124" s="37"/>
      <c r="I124" s="37"/>
      <c r="J124" s="37"/>
      <c r="K124" s="37"/>
      <c r="L124" s="52"/>
      <c r="S124" s="35"/>
      <c r="T124" s="35"/>
      <c r="U124" s="35"/>
      <c r="V124" s="35"/>
      <c r="W124" s="35"/>
      <c r="X124" s="35"/>
      <c r="Y124" s="35"/>
      <c r="Z124" s="35"/>
      <c r="AA124" s="35"/>
      <c r="AB124" s="35"/>
      <c r="AC124" s="35"/>
      <c r="AD124" s="35"/>
      <c r="AE124" s="35"/>
    </row>
    <row r="125" spans="1:63" s="11" customFormat="1" ht="29.25" customHeight="1">
      <c r="A125" s="163"/>
      <c r="B125" s="164"/>
      <c r="C125" s="165" t="s">
        <v>250</v>
      </c>
      <c r="D125" s="166" t="s">
        <v>55</v>
      </c>
      <c r="E125" s="166" t="s">
        <v>53</v>
      </c>
      <c r="F125" s="166" t="s">
        <v>54</v>
      </c>
      <c r="G125" s="166" t="s">
        <v>251</v>
      </c>
      <c r="H125" s="166" t="s">
        <v>252</v>
      </c>
      <c r="I125" s="166" t="s">
        <v>7632</v>
      </c>
      <c r="J125" s="167" t="s">
        <v>7631</v>
      </c>
      <c r="K125" s="168" t="s">
        <v>253</v>
      </c>
      <c r="L125" s="169"/>
      <c r="M125" s="76" t="s">
        <v>1</v>
      </c>
      <c r="N125" s="77" t="s">
        <v>37</v>
      </c>
      <c r="O125" s="77" t="s">
        <v>254</v>
      </c>
      <c r="P125" s="77" t="s">
        <v>255</v>
      </c>
      <c r="Q125" s="77" t="s">
        <v>256</v>
      </c>
      <c r="R125" s="77" t="s">
        <v>257</v>
      </c>
      <c r="S125" s="77" t="s">
        <v>258</v>
      </c>
      <c r="T125" s="78" t="s">
        <v>259</v>
      </c>
      <c r="U125" s="163"/>
      <c r="V125" s="163"/>
      <c r="W125" s="163"/>
      <c r="X125" s="163"/>
      <c r="Y125" s="163"/>
      <c r="Z125" s="163"/>
      <c r="AA125" s="163"/>
      <c r="AB125" s="163"/>
      <c r="AC125" s="163"/>
      <c r="AD125" s="163"/>
      <c r="AE125" s="163"/>
    </row>
    <row r="126" spans="1:63" s="2" customFormat="1" ht="22.9" customHeight="1">
      <c r="A126" s="35"/>
      <c r="B126" s="36"/>
      <c r="C126" s="83" t="s">
        <v>260</v>
      </c>
      <c r="D126" s="37"/>
      <c r="E126" s="37"/>
      <c r="F126" s="37"/>
      <c r="G126" s="37"/>
      <c r="H126" s="37"/>
      <c r="I126" s="37"/>
      <c r="J126" s="170">
        <f>BK126</f>
        <v>0</v>
      </c>
      <c r="K126" s="37"/>
      <c r="L126" s="40"/>
      <c r="M126" s="79"/>
      <c r="N126" s="171"/>
      <c r="O126" s="80"/>
      <c r="P126" s="172">
        <f>P127+P141</f>
        <v>0</v>
      </c>
      <c r="Q126" s="80"/>
      <c r="R126" s="172">
        <f>R127+R141</f>
        <v>771.69071999999994</v>
      </c>
      <c r="S126" s="80"/>
      <c r="T126" s="173">
        <f>T127+T141</f>
        <v>16137.63</v>
      </c>
      <c r="U126" s="35"/>
      <c r="V126" s="35"/>
      <c r="W126" s="35"/>
      <c r="X126" s="35"/>
      <c r="Y126" s="35"/>
      <c r="Z126" s="35"/>
      <c r="AA126" s="35"/>
      <c r="AB126" s="35"/>
      <c r="AC126" s="35"/>
      <c r="AD126" s="35"/>
      <c r="AE126" s="35"/>
      <c r="AT126" s="18" t="s">
        <v>63</v>
      </c>
      <c r="AU126" s="18" t="s">
        <v>245</v>
      </c>
      <c r="BK126" s="174">
        <f>BK127+BK141</f>
        <v>0</v>
      </c>
    </row>
    <row r="127" spans="1:63" s="12" customFormat="1" ht="25.9" customHeight="1">
      <c r="B127" s="175"/>
      <c r="C127" s="176"/>
      <c r="D127" s="177" t="s">
        <v>63</v>
      </c>
      <c r="E127" s="178" t="s">
        <v>1813</v>
      </c>
      <c r="F127" s="178" t="s">
        <v>5741</v>
      </c>
      <c r="G127" s="176"/>
      <c r="H127" s="176"/>
      <c r="I127" s="179"/>
      <c r="J127" s="180">
        <f>BK127</f>
        <v>0</v>
      </c>
      <c r="K127" s="176"/>
      <c r="L127" s="181"/>
      <c r="M127" s="182"/>
      <c r="N127" s="183"/>
      <c r="O127" s="183"/>
      <c r="P127" s="184">
        <f>P128</f>
        <v>0</v>
      </c>
      <c r="Q127" s="183"/>
      <c r="R127" s="184">
        <f>R128</f>
        <v>0.31900000000000001</v>
      </c>
      <c r="S127" s="183"/>
      <c r="T127" s="185">
        <f>T128</f>
        <v>0</v>
      </c>
      <c r="AR127" s="186" t="s">
        <v>71</v>
      </c>
      <c r="AT127" s="187" t="s">
        <v>63</v>
      </c>
      <c r="AU127" s="187" t="s">
        <v>64</v>
      </c>
      <c r="AY127" s="186" t="s">
        <v>263</v>
      </c>
      <c r="BK127" s="188">
        <f>BK128</f>
        <v>0</v>
      </c>
    </row>
    <row r="128" spans="1:63" s="12" customFormat="1" ht="22.9" customHeight="1">
      <c r="B128" s="175"/>
      <c r="C128" s="176"/>
      <c r="D128" s="177" t="s">
        <v>63</v>
      </c>
      <c r="E128" s="189" t="s">
        <v>1824</v>
      </c>
      <c r="F128" s="189" t="s">
        <v>5742</v>
      </c>
      <c r="G128" s="176"/>
      <c r="H128" s="176"/>
      <c r="I128" s="179"/>
      <c r="J128" s="190">
        <f>BK128</f>
        <v>0</v>
      </c>
      <c r="K128" s="176"/>
      <c r="L128" s="181"/>
      <c r="M128" s="182"/>
      <c r="N128" s="183"/>
      <c r="O128" s="183"/>
      <c r="P128" s="184">
        <f>SUM(P129:P140)</f>
        <v>0</v>
      </c>
      <c r="Q128" s="183"/>
      <c r="R128" s="184">
        <f>SUM(R129:R140)</f>
        <v>0.31900000000000001</v>
      </c>
      <c r="S128" s="183"/>
      <c r="T128" s="185">
        <f>SUM(T129:T140)</f>
        <v>0</v>
      </c>
      <c r="AR128" s="186" t="s">
        <v>71</v>
      </c>
      <c r="AT128" s="187" t="s">
        <v>63</v>
      </c>
      <c r="AU128" s="187" t="s">
        <v>71</v>
      </c>
      <c r="AY128" s="186" t="s">
        <v>263</v>
      </c>
      <c r="BK128" s="188">
        <f>SUM(BK129:BK140)</f>
        <v>0</v>
      </c>
    </row>
    <row r="129" spans="1:65" s="2" customFormat="1" ht="16.5" customHeight="1">
      <c r="A129" s="35"/>
      <c r="B129" s="36"/>
      <c r="C129" s="191" t="s">
        <v>71</v>
      </c>
      <c r="D129" s="191" t="s">
        <v>266</v>
      </c>
      <c r="E129" s="192" t="s">
        <v>5743</v>
      </c>
      <c r="F129" s="193" t="s">
        <v>5744</v>
      </c>
      <c r="G129" s="194" t="s">
        <v>374</v>
      </c>
      <c r="H129" s="195">
        <v>26</v>
      </c>
      <c r="I129" s="196"/>
      <c r="J129" s="197">
        <f>ROUND(I129*H129,2)</f>
        <v>0</v>
      </c>
      <c r="K129" s="198"/>
      <c r="L129" s="40"/>
      <c r="M129" s="199" t="s">
        <v>1</v>
      </c>
      <c r="N129" s="200" t="s">
        <v>38</v>
      </c>
      <c r="O129" s="72"/>
      <c r="P129" s="201">
        <f>O129*H129</f>
        <v>0</v>
      </c>
      <c r="Q129" s="201">
        <v>6.9999999999999999E-4</v>
      </c>
      <c r="R129" s="201">
        <f>Q129*H129</f>
        <v>1.8200000000000001E-2</v>
      </c>
      <c r="S129" s="201">
        <v>0</v>
      </c>
      <c r="T129" s="202">
        <f>S129*H129</f>
        <v>0</v>
      </c>
      <c r="U129" s="35"/>
      <c r="V129" s="35"/>
      <c r="W129" s="35"/>
      <c r="X129" s="35"/>
      <c r="Y129" s="35"/>
      <c r="Z129" s="35"/>
      <c r="AA129" s="35"/>
      <c r="AB129" s="35"/>
      <c r="AC129" s="35"/>
      <c r="AD129" s="35"/>
      <c r="AE129" s="35"/>
      <c r="AR129" s="203" t="s">
        <v>270</v>
      </c>
      <c r="AT129" s="203" t="s">
        <v>266</v>
      </c>
      <c r="AU129" s="203" t="s">
        <v>73</v>
      </c>
      <c r="AY129" s="18" t="s">
        <v>263</v>
      </c>
      <c r="BE129" s="204">
        <f>IF(N129="základní",J129,0)</f>
        <v>0</v>
      </c>
      <c r="BF129" s="204">
        <f>IF(N129="snížená",J129,0)</f>
        <v>0</v>
      </c>
      <c r="BG129" s="204">
        <f>IF(N129="zákl. přenesená",J129,0)</f>
        <v>0</v>
      </c>
      <c r="BH129" s="204">
        <f>IF(N129="sníž. přenesená",J129,0)</f>
        <v>0</v>
      </c>
      <c r="BI129" s="204">
        <f>IF(N129="nulová",J129,0)</f>
        <v>0</v>
      </c>
      <c r="BJ129" s="18" t="s">
        <v>71</v>
      </c>
      <c r="BK129" s="204">
        <f>ROUND(I129*H129,2)</f>
        <v>0</v>
      </c>
      <c r="BL129" s="18" t="s">
        <v>270</v>
      </c>
      <c r="BM129" s="203" t="s">
        <v>5745</v>
      </c>
    </row>
    <row r="130" spans="1:65" s="13" customFormat="1">
      <c r="B130" s="205"/>
      <c r="C130" s="206"/>
      <c r="D130" s="207" t="s">
        <v>272</v>
      </c>
      <c r="E130" s="208" t="s">
        <v>1</v>
      </c>
      <c r="F130" s="209" t="s">
        <v>5746</v>
      </c>
      <c r="G130" s="206"/>
      <c r="H130" s="210">
        <v>9</v>
      </c>
      <c r="I130" s="211"/>
      <c r="J130" s="206"/>
      <c r="K130" s="206"/>
      <c r="L130" s="212"/>
      <c r="M130" s="213"/>
      <c r="N130" s="214"/>
      <c r="O130" s="214"/>
      <c r="P130" s="214"/>
      <c r="Q130" s="214"/>
      <c r="R130" s="214"/>
      <c r="S130" s="214"/>
      <c r="T130" s="215"/>
      <c r="AT130" s="216" t="s">
        <v>272</v>
      </c>
      <c r="AU130" s="216" t="s">
        <v>73</v>
      </c>
      <c r="AV130" s="13" t="s">
        <v>73</v>
      </c>
      <c r="AW130" s="13" t="s">
        <v>30</v>
      </c>
      <c r="AX130" s="13" t="s">
        <v>64</v>
      </c>
      <c r="AY130" s="216" t="s">
        <v>263</v>
      </c>
    </row>
    <row r="131" spans="1:65" s="13" customFormat="1">
      <c r="B131" s="205"/>
      <c r="C131" s="206"/>
      <c r="D131" s="207" t="s">
        <v>272</v>
      </c>
      <c r="E131" s="208" t="s">
        <v>1</v>
      </c>
      <c r="F131" s="209" t="s">
        <v>5747</v>
      </c>
      <c r="G131" s="206"/>
      <c r="H131" s="210">
        <v>17</v>
      </c>
      <c r="I131" s="211"/>
      <c r="J131" s="206"/>
      <c r="K131" s="206"/>
      <c r="L131" s="212"/>
      <c r="M131" s="213"/>
      <c r="N131" s="214"/>
      <c r="O131" s="214"/>
      <c r="P131" s="214"/>
      <c r="Q131" s="214"/>
      <c r="R131" s="214"/>
      <c r="S131" s="214"/>
      <c r="T131" s="215"/>
      <c r="AT131" s="216" t="s">
        <v>272</v>
      </c>
      <c r="AU131" s="216" t="s">
        <v>73</v>
      </c>
      <c r="AV131" s="13" t="s">
        <v>73</v>
      </c>
      <c r="AW131" s="13" t="s">
        <v>30</v>
      </c>
      <c r="AX131" s="13" t="s">
        <v>64</v>
      </c>
      <c r="AY131" s="216" t="s">
        <v>263</v>
      </c>
    </row>
    <row r="132" spans="1:65" s="16" customFormat="1">
      <c r="B132" s="248"/>
      <c r="C132" s="249"/>
      <c r="D132" s="207" t="s">
        <v>272</v>
      </c>
      <c r="E132" s="250" t="s">
        <v>1</v>
      </c>
      <c r="F132" s="251" t="s">
        <v>5748</v>
      </c>
      <c r="G132" s="249"/>
      <c r="H132" s="250" t="s">
        <v>1</v>
      </c>
      <c r="I132" s="252"/>
      <c r="J132" s="249"/>
      <c r="K132" s="249"/>
      <c r="L132" s="253"/>
      <c r="M132" s="254"/>
      <c r="N132" s="255"/>
      <c r="O132" s="255"/>
      <c r="P132" s="255"/>
      <c r="Q132" s="255"/>
      <c r="R132" s="255"/>
      <c r="S132" s="255"/>
      <c r="T132" s="256"/>
      <c r="AT132" s="257" t="s">
        <v>272</v>
      </c>
      <c r="AU132" s="257" t="s">
        <v>73</v>
      </c>
      <c r="AV132" s="16" t="s">
        <v>71</v>
      </c>
      <c r="AW132" s="16" t="s">
        <v>30</v>
      </c>
      <c r="AX132" s="16" t="s">
        <v>64</v>
      </c>
      <c r="AY132" s="257" t="s">
        <v>263</v>
      </c>
    </row>
    <row r="133" spans="1:65" s="16" customFormat="1">
      <c r="B133" s="248"/>
      <c r="C133" s="249"/>
      <c r="D133" s="207" t="s">
        <v>272</v>
      </c>
      <c r="E133" s="250" t="s">
        <v>1</v>
      </c>
      <c r="F133" s="251" t="s">
        <v>5749</v>
      </c>
      <c r="G133" s="249"/>
      <c r="H133" s="250" t="s">
        <v>1</v>
      </c>
      <c r="I133" s="252"/>
      <c r="J133" s="249"/>
      <c r="K133" s="249"/>
      <c r="L133" s="253"/>
      <c r="M133" s="254"/>
      <c r="N133" s="255"/>
      <c r="O133" s="255"/>
      <c r="P133" s="255"/>
      <c r="Q133" s="255"/>
      <c r="R133" s="255"/>
      <c r="S133" s="255"/>
      <c r="T133" s="256"/>
      <c r="AT133" s="257" t="s">
        <v>272</v>
      </c>
      <c r="AU133" s="257" t="s">
        <v>73</v>
      </c>
      <c r="AV133" s="16" t="s">
        <v>71</v>
      </c>
      <c r="AW133" s="16" t="s">
        <v>30</v>
      </c>
      <c r="AX133" s="16" t="s">
        <v>64</v>
      </c>
      <c r="AY133" s="257" t="s">
        <v>263</v>
      </c>
    </row>
    <row r="134" spans="1:65" s="15" customFormat="1">
      <c r="B134" s="228"/>
      <c r="C134" s="229"/>
      <c r="D134" s="207" t="s">
        <v>272</v>
      </c>
      <c r="E134" s="230" t="s">
        <v>1</v>
      </c>
      <c r="F134" s="231" t="s">
        <v>280</v>
      </c>
      <c r="G134" s="229"/>
      <c r="H134" s="232">
        <v>26</v>
      </c>
      <c r="I134" s="233"/>
      <c r="J134" s="229"/>
      <c r="K134" s="229"/>
      <c r="L134" s="234"/>
      <c r="M134" s="235"/>
      <c r="N134" s="236"/>
      <c r="O134" s="236"/>
      <c r="P134" s="236"/>
      <c r="Q134" s="236"/>
      <c r="R134" s="236"/>
      <c r="S134" s="236"/>
      <c r="T134" s="237"/>
      <c r="AT134" s="238" t="s">
        <v>272</v>
      </c>
      <c r="AU134" s="238" t="s">
        <v>73</v>
      </c>
      <c r="AV134" s="15" t="s">
        <v>270</v>
      </c>
      <c r="AW134" s="15" t="s">
        <v>30</v>
      </c>
      <c r="AX134" s="15" t="s">
        <v>71</v>
      </c>
      <c r="AY134" s="238" t="s">
        <v>263</v>
      </c>
    </row>
    <row r="135" spans="1:65" s="2" customFormat="1" ht="16.5" customHeight="1">
      <c r="A135" s="35"/>
      <c r="B135" s="36"/>
      <c r="C135" s="191" t="s">
        <v>73</v>
      </c>
      <c r="D135" s="191" t="s">
        <v>266</v>
      </c>
      <c r="E135" s="192" t="s">
        <v>5750</v>
      </c>
      <c r="F135" s="193" t="s">
        <v>5751</v>
      </c>
      <c r="G135" s="194" t="s">
        <v>796</v>
      </c>
      <c r="H135" s="195">
        <v>1504</v>
      </c>
      <c r="I135" s="196"/>
      <c r="J135" s="197">
        <f>ROUND(I135*H135,2)</f>
        <v>0</v>
      </c>
      <c r="K135" s="198"/>
      <c r="L135" s="40"/>
      <c r="M135" s="199" t="s">
        <v>1</v>
      </c>
      <c r="N135" s="200" t="s">
        <v>38</v>
      </c>
      <c r="O135" s="72"/>
      <c r="P135" s="201">
        <f>O135*H135</f>
        <v>0</v>
      </c>
      <c r="Q135" s="201">
        <v>2.0000000000000001E-4</v>
      </c>
      <c r="R135" s="201">
        <f>Q135*H135</f>
        <v>0.30080000000000001</v>
      </c>
      <c r="S135" s="201">
        <v>0</v>
      </c>
      <c r="T135" s="202">
        <f>S135*H135</f>
        <v>0</v>
      </c>
      <c r="U135" s="35"/>
      <c r="V135" s="35"/>
      <c r="W135" s="35"/>
      <c r="X135" s="35"/>
      <c r="Y135" s="35"/>
      <c r="Z135" s="35"/>
      <c r="AA135" s="35"/>
      <c r="AB135" s="35"/>
      <c r="AC135" s="35"/>
      <c r="AD135" s="35"/>
      <c r="AE135" s="35"/>
      <c r="AR135" s="203" t="s">
        <v>270</v>
      </c>
      <c r="AT135" s="203" t="s">
        <v>266</v>
      </c>
      <c r="AU135" s="203" t="s">
        <v>73</v>
      </c>
      <c r="AY135" s="18" t="s">
        <v>263</v>
      </c>
      <c r="BE135" s="204">
        <f>IF(N135="základní",J135,0)</f>
        <v>0</v>
      </c>
      <c r="BF135" s="204">
        <f>IF(N135="snížená",J135,0)</f>
        <v>0</v>
      </c>
      <c r="BG135" s="204">
        <f>IF(N135="zákl. přenesená",J135,0)</f>
        <v>0</v>
      </c>
      <c r="BH135" s="204">
        <f>IF(N135="sníž. přenesená",J135,0)</f>
        <v>0</v>
      </c>
      <c r="BI135" s="204">
        <f>IF(N135="nulová",J135,0)</f>
        <v>0</v>
      </c>
      <c r="BJ135" s="18" t="s">
        <v>71</v>
      </c>
      <c r="BK135" s="204">
        <f>ROUND(I135*H135,2)</f>
        <v>0</v>
      </c>
      <c r="BL135" s="18" t="s">
        <v>270</v>
      </c>
      <c r="BM135" s="203" t="s">
        <v>5752</v>
      </c>
    </row>
    <row r="136" spans="1:65" s="13" customFormat="1">
      <c r="B136" s="205"/>
      <c r="C136" s="206"/>
      <c r="D136" s="207" t="s">
        <v>272</v>
      </c>
      <c r="E136" s="208" t="s">
        <v>1</v>
      </c>
      <c r="F136" s="209" t="s">
        <v>5753</v>
      </c>
      <c r="G136" s="206"/>
      <c r="H136" s="210">
        <v>1300</v>
      </c>
      <c r="I136" s="211"/>
      <c r="J136" s="206"/>
      <c r="K136" s="206"/>
      <c r="L136" s="212"/>
      <c r="M136" s="213"/>
      <c r="N136" s="214"/>
      <c r="O136" s="214"/>
      <c r="P136" s="214"/>
      <c r="Q136" s="214"/>
      <c r="R136" s="214"/>
      <c r="S136" s="214"/>
      <c r="T136" s="215"/>
      <c r="AT136" s="216" t="s">
        <v>272</v>
      </c>
      <c r="AU136" s="216" t="s">
        <v>73</v>
      </c>
      <c r="AV136" s="13" t="s">
        <v>73</v>
      </c>
      <c r="AW136" s="13" t="s">
        <v>30</v>
      </c>
      <c r="AX136" s="13" t="s">
        <v>64</v>
      </c>
      <c r="AY136" s="216" t="s">
        <v>263</v>
      </c>
    </row>
    <row r="137" spans="1:65" s="13" customFormat="1">
      <c r="B137" s="205"/>
      <c r="C137" s="206"/>
      <c r="D137" s="207" t="s">
        <v>272</v>
      </c>
      <c r="E137" s="208" t="s">
        <v>1</v>
      </c>
      <c r="F137" s="209" t="s">
        <v>5754</v>
      </c>
      <c r="G137" s="206"/>
      <c r="H137" s="210">
        <v>181</v>
      </c>
      <c r="I137" s="211"/>
      <c r="J137" s="206"/>
      <c r="K137" s="206"/>
      <c r="L137" s="212"/>
      <c r="M137" s="213"/>
      <c r="N137" s="214"/>
      <c r="O137" s="214"/>
      <c r="P137" s="214"/>
      <c r="Q137" s="214"/>
      <c r="R137" s="214"/>
      <c r="S137" s="214"/>
      <c r="T137" s="215"/>
      <c r="AT137" s="216" t="s">
        <v>272</v>
      </c>
      <c r="AU137" s="216" t="s">
        <v>73</v>
      </c>
      <c r="AV137" s="13" t="s">
        <v>73</v>
      </c>
      <c r="AW137" s="13" t="s">
        <v>30</v>
      </c>
      <c r="AX137" s="13" t="s">
        <v>64</v>
      </c>
      <c r="AY137" s="216" t="s">
        <v>263</v>
      </c>
    </row>
    <row r="138" spans="1:65" s="13" customFormat="1">
      <c r="B138" s="205"/>
      <c r="C138" s="206"/>
      <c r="D138" s="207" t="s">
        <v>272</v>
      </c>
      <c r="E138" s="208" t="s">
        <v>1</v>
      </c>
      <c r="F138" s="209" t="s">
        <v>5755</v>
      </c>
      <c r="G138" s="206"/>
      <c r="H138" s="210">
        <v>8</v>
      </c>
      <c r="I138" s="211"/>
      <c r="J138" s="206"/>
      <c r="K138" s="206"/>
      <c r="L138" s="212"/>
      <c r="M138" s="213"/>
      <c r="N138" s="214"/>
      <c r="O138" s="214"/>
      <c r="P138" s="214"/>
      <c r="Q138" s="214"/>
      <c r="R138" s="214"/>
      <c r="S138" s="214"/>
      <c r="T138" s="215"/>
      <c r="AT138" s="216" t="s">
        <v>272</v>
      </c>
      <c r="AU138" s="216" t="s">
        <v>73</v>
      </c>
      <c r="AV138" s="13" t="s">
        <v>73</v>
      </c>
      <c r="AW138" s="13" t="s">
        <v>30</v>
      </c>
      <c r="AX138" s="13" t="s">
        <v>64</v>
      </c>
      <c r="AY138" s="216" t="s">
        <v>263</v>
      </c>
    </row>
    <row r="139" spans="1:65" s="13" customFormat="1">
      <c r="B139" s="205"/>
      <c r="C139" s="206"/>
      <c r="D139" s="207" t="s">
        <v>272</v>
      </c>
      <c r="E139" s="208" t="s">
        <v>1</v>
      </c>
      <c r="F139" s="209" t="s">
        <v>5756</v>
      </c>
      <c r="G139" s="206"/>
      <c r="H139" s="210">
        <v>15</v>
      </c>
      <c r="I139" s="211"/>
      <c r="J139" s="206"/>
      <c r="K139" s="206"/>
      <c r="L139" s="212"/>
      <c r="M139" s="213"/>
      <c r="N139" s="214"/>
      <c r="O139" s="214"/>
      <c r="P139" s="214"/>
      <c r="Q139" s="214"/>
      <c r="R139" s="214"/>
      <c r="S139" s="214"/>
      <c r="T139" s="215"/>
      <c r="AT139" s="216" t="s">
        <v>272</v>
      </c>
      <c r="AU139" s="216" t="s">
        <v>73</v>
      </c>
      <c r="AV139" s="13" t="s">
        <v>73</v>
      </c>
      <c r="AW139" s="13" t="s">
        <v>30</v>
      </c>
      <c r="AX139" s="13" t="s">
        <v>64</v>
      </c>
      <c r="AY139" s="216" t="s">
        <v>263</v>
      </c>
    </row>
    <row r="140" spans="1:65" s="15" customFormat="1">
      <c r="B140" s="228"/>
      <c r="C140" s="229"/>
      <c r="D140" s="207" t="s">
        <v>272</v>
      </c>
      <c r="E140" s="230" t="s">
        <v>1</v>
      </c>
      <c r="F140" s="231" t="s">
        <v>280</v>
      </c>
      <c r="G140" s="229"/>
      <c r="H140" s="232">
        <v>1504</v>
      </c>
      <c r="I140" s="233"/>
      <c r="J140" s="229"/>
      <c r="K140" s="229"/>
      <c r="L140" s="234"/>
      <c r="M140" s="235"/>
      <c r="N140" s="236"/>
      <c r="O140" s="236"/>
      <c r="P140" s="236"/>
      <c r="Q140" s="236"/>
      <c r="R140" s="236"/>
      <c r="S140" s="236"/>
      <c r="T140" s="237"/>
      <c r="AT140" s="238" t="s">
        <v>272</v>
      </c>
      <c r="AU140" s="238" t="s">
        <v>73</v>
      </c>
      <c r="AV140" s="15" t="s">
        <v>270</v>
      </c>
      <c r="AW140" s="15" t="s">
        <v>30</v>
      </c>
      <c r="AX140" s="15" t="s">
        <v>71</v>
      </c>
      <c r="AY140" s="238" t="s">
        <v>263</v>
      </c>
    </row>
    <row r="141" spans="1:65" s="12" customFormat="1" ht="25.9" customHeight="1">
      <c r="B141" s="175"/>
      <c r="C141" s="176"/>
      <c r="D141" s="177" t="s">
        <v>63</v>
      </c>
      <c r="E141" s="178" t="s">
        <v>261</v>
      </c>
      <c r="F141" s="178" t="s">
        <v>262</v>
      </c>
      <c r="G141" s="176"/>
      <c r="H141" s="176"/>
      <c r="I141" s="179"/>
      <c r="J141" s="180">
        <f>BK141</f>
        <v>0</v>
      </c>
      <c r="K141" s="176"/>
      <c r="L141" s="181"/>
      <c r="M141" s="182"/>
      <c r="N141" s="183"/>
      <c r="O141" s="183"/>
      <c r="P141" s="184">
        <f>P142+P174+P180+P202+P207+P245+P254</f>
        <v>0</v>
      </c>
      <c r="Q141" s="183"/>
      <c r="R141" s="184">
        <f>R142+R174+R180+R202+R207+R245+R254</f>
        <v>771.37171999999998</v>
      </c>
      <c r="S141" s="183"/>
      <c r="T141" s="185">
        <f>T142+T174+T180+T202+T207+T245+T254</f>
        <v>16137.63</v>
      </c>
      <c r="AR141" s="186" t="s">
        <v>71</v>
      </c>
      <c r="AT141" s="187" t="s">
        <v>63</v>
      </c>
      <c r="AU141" s="187" t="s">
        <v>64</v>
      </c>
      <c r="AY141" s="186" t="s">
        <v>263</v>
      </c>
      <c r="BK141" s="188">
        <f>BK142+BK174+BK180+BK202+BK207+BK245+BK254</f>
        <v>0</v>
      </c>
    </row>
    <row r="142" spans="1:65" s="12" customFormat="1" ht="22.9" customHeight="1">
      <c r="B142" s="175"/>
      <c r="C142" s="176"/>
      <c r="D142" s="177" t="s">
        <v>63</v>
      </c>
      <c r="E142" s="189" t="s">
        <v>71</v>
      </c>
      <c r="F142" s="189" t="s">
        <v>336</v>
      </c>
      <c r="G142" s="176"/>
      <c r="H142" s="176"/>
      <c r="I142" s="179"/>
      <c r="J142" s="190">
        <f>BK142</f>
        <v>0</v>
      </c>
      <c r="K142" s="176"/>
      <c r="L142" s="181"/>
      <c r="M142" s="182"/>
      <c r="N142" s="183"/>
      <c r="O142" s="183"/>
      <c r="P142" s="184">
        <f>SUM(P143:P173)</f>
        <v>0</v>
      </c>
      <c r="Q142" s="183"/>
      <c r="R142" s="184">
        <f>SUM(R143:R173)</f>
        <v>4.1025600000000004</v>
      </c>
      <c r="S142" s="183"/>
      <c r="T142" s="185">
        <f>SUM(T143:T173)</f>
        <v>16136.4</v>
      </c>
      <c r="AR142" s="186" t="s">
        <v>71</v>
      </c>
      <c r="AT142" s="187" t="s">
        <v>63</v>
      </c>
      <c r="AU142" s="187" t="s">
        <v>71</v>
      </c>
      <c r="AY142" s="186" t="s">
        <v>263</v>
      </c>
      <c r="BK142" s="188">
        <f>SUM(BK143:BK173)</f>
        <v>0</v>
      </c>
    </row>
    <row r="143" spans="1:65" s="2" customFormat="1" ht="24.2" customHeight="1">
      <c r="A143" s="35"/>
      <c r="B143" s="36"/>
      <c r="C143" s="191" t="s">
        <v>276</v>
      </c>
      <c r="D143" s="191" t="s">
        <v>266</v>
      </c>
      <c r="E143" s="192" t="s">
        <v>5757</v>
      </c>
      <c r="F143" s="193" t="s">
        <v>5758</v>
      </c>
      <c r="G143" s="194" t="s">
        <v>269</v>
      </c>
      <c r="H143" s="195">
        <v>17094</v>
      </c>
      <c r="I143" s="196"/>
      <c r="J143" s="197">
        <f>ROUND(I143*H143,2)</f>
        <v>0</v>
      </c>
      <c r="K143" s="198"/>
      <c r="L143" s="40"/>
      <c r="M143" s="199" t="s">
        <v>1</v>
      </c>
      <c r="N143" s="200" t="s">
        <v>38</v>
      </c>
      <c r="O143" s="72"/>
      <c r="P143" s="201">
        <f>O143*H143</f>
        <v>0</v>
      </c>
      <c r="Q143" s="201">
        <v>0</v>
      </c>
      <c r="R143" s="201">
        <f>Q143*H143</f>
        <v>0</v>
      </c>
      <c r="S143" s="201">
        <v>0.44</v>
      </c>
      <c r="T143" s="202">
        <f>S143*H143</f>
        <v>7521.36</v>
      </c>
      <c r="U143" s="35"/>
      <c r="V143" s="35"/>
      <c r="W143" s="35"/>
      <c r="X143" s="35"/>
      <c r="Y143" s="35"/>
      <c r="Z143" s="35"/>
      <c r="AA143" s="35"/>
      <c r="AB143" s="35"/>
      <c r="AC143" s="35"/>
      <c r="AD143" s="35"/>
      <c r="AE143" s="35"/>
      <c r="AR143" s="203" t="s">
        <v>270</v>
      </c>
      <c r="AT143" s="203" t="s">
        <v>266</v>
      </c>
      <c r="AU143" s="203" t="s">
        <v>73</v>
      </c>
      <c r="AY143" s="18" t="s">
        <v>263</v>
      </c>
      <c r="BE143" s="204">
        <f>IF(N143="základní",J143,0)</f>
        <v>0</v>
      </c>
      <c r="BF143" s="204">
        <f>IF(N143="snížená",J143,0)</f>
        <v>0</v>
      </c>
      <c r="BG143" s="204">
        <f>IF(N143="zákl. přenesená",J143,0)</f>
        <v>0</v>
      </c>
      <c r="BH143" s="204">
        <f>IF(N143="sníž. přenesená",J143,0)</f>
        <v>0</v>
      </c>
      <c r="BI143" s="204">
        <f>IF(N143="nulová",J143,0)</f>
        <v>0</v>
      </c>
      <c r="BJ143" s="18" t="s">
        <v>71</v>
      </c>
      <c r="BK143" s="204">
        <f>ROUND(I143*H143,2)</f>
        <v>0</v>
      </c>
      <c r="BL143" s="18" t="s">
        <v>270</v>
      </c>
      <c r="BM143" s="203" t="s">
        <v>5759</v>
      </c>
    </row>
    <row r="144" spans="1:65" s="13" customFormat="1">
      <c r="B144" s="205"/>
      <c r="C144" s="206"/>
      <c r="D144" s="207" t="s">
        <v>272</v>
      </c>
      <c r="E144" s="208" t="s">
        <v>1</v>
      </c>
      <c r="F144" s="209"/>
      <c r="G144" s="206"/>
      <c r="H144" s="210"/>
      <c r="I144" s="211"/>
      <c r="J144" s="206"/>
      <c r="K144" s="206"/>
      <c r="L144" s="212"/>
      <c r="M144" s="213"/>
      <c r="N144" s="214"/>
      <c r="O144" s="214"/>
      <c r="P144" s="214"/>
      <c r="Q144" s="214"/>
      <c r="R144" s="214"/>
      <c r="S144" s="214"/>
      <c r="T144" s="215"/>
      <c r="AT144" s="216" t="s">
        <v>272</v>
      </c>
      <c r="AU144" s="216" t="s">
        <v>73</v>
      </c>
      <c r="AV144" s="13" t="s">
        <v>73</v>
      </c>
      <c r="AW144" s="13" t="s">
        <v>30</v>
      </c>
      <c r="AX144" s="13" t="s">
        <v>71</v>
      </c>
      <c r="AY144" s="216" t="s">
        <v>263</v>
      </c>
    </row>
    <row r="145" spans="1:65" s="2" customFormat="1" ht="16.5" customHeight="1">
      <c r="A145" s="35"/>
      <c r="B145" s="36"/>
      <c r="C145" s="191" t="s">
        <v>270</v>
      </c>
      <c r="D145" s="191" t="s">
        <v>266</v>
      </c>
      <c r="E145" s="192" t="s">
        <v>5761</v>
      </c>
      <c r="F145" s="193" t="s">
        <v>5762</v>
      </c>
      <c r="G145" s="194" t="s">
        <v>269</v>
      </c>
      <c r="H145" s="195">
        <v>1180</v>
      </c>
      <c r="I145" s="196"/>
      <c r="J145" s="197">
        <f>ROUND(I145*H145,2)</f>
        <v>0</v>
      </c>
      <c r="K145" s="198"/>
      <c r="L145" s="40"/>
      <c r="M145" s="199" t="s">
        <v>1</v>
      </c>
      <c r="N145" s="200" t="s">
        <v>38</v>
      </c>
      <c r="O145" s="72"/>
      <c r="P145" s="201">
        <f>O145*H145</f>
        <v>0</v>
      </c>
      <c r="Q145" s="201">
        <v>0</v>
      </c>
      <c r="R145" s="201">
        <f>Q145*H145</f>
        <v>0</v>
      </c>
      <c r="S145" s="201">
        <v>0.32500000000000001</v>
      </c>
      <c r="T145" s="202">
        <f>S145*H145</f>
        <v>383.5</v>
      </c>
      <c r="U145" s="35"/>
      <c r="V145" s="35"/>
      <c r="W145" s="35"/>
      <c r="X145" s="35"/>
      <c r="Y145" s="35"/>
      <c r="Z145" s="35"/>
      <c r="AA145" s="35"/>
      <c r="AB145" s="35"/>
      <c r="AC145" s="35"/>
      <c r="AD145" s="35"/>
      <c r="AE145" s="35"/>
      <c r="AR145" s="203" t="s">
        <v>270</v>
      </c>
      <c r="AT145" s="203" t="s">
        <v>266</v>
      </c>
      <c r="AU145" s="203" t="s">
        <v>73</v>
      </c>
      <c r="AY145" s="18" t="s">
        <v>263</v>
      </c>
      <c r="BE145" s="204">
        <f>IF(N145="základní",J145,0)</f>
        <v>0</v>
      </c>
      <c r="BF145" s="204">
        <f>IF(N145="snížená",J145,0)</f>
        <v>0</v>
      </c>
      <c r="BG145" s="204">
        <f>IF(N145="zákl. přenesená",J145,0)</f>
        <v>0</v>
      </c>
      <c r="BH145" s="204">
        <f>IF(N145="sníž. přenesená",J145,0)</f>
        <v>0</v>
      </c>
      <c r="BI145" s="204">
        <f>IF(N145="nulová",J145,0)</f>
        <v>0</v>
      </c>
      <c r="BJ145" s="18" t="s">
        <v>71</v>
      </c>
      <c r="BK145" s="204">
        <f>ROUND(I145*H145,2)</f>
        <v>0</v>
      </c>
      <c r="BL145" s="18" t="s">
        <v>270</v>
      </c>
      <c r="BM145" s="203" t="s">
        <v>5763</v>
      </c>
    </row>
    <row r="146" spans="1:65" s="13" customFormat="1">
      <c r="B146" s="205"/>
      <c r="C146" s="206"/>
      <c r="D146" s="207" t="s">
        <v>272</v>
      </c>
      <c r="E146" s="208" t="s">
        <v>1</v>
      </c>
      <c r="F146" s="209" t="s">
        <v>5764</v>
      </c>
      <c r="G146" s="206"/>
      <c r="H146" s="210">
        <v>1180</v>
      </c>
      <c r="I146" s="211"/>
      <c r="J146" s="206"/>
      <c r="K146" s="206"/>
      <c r="L146" s="212"/>
      <c r="M146" s="213"/>
      <c r="N146" s="214"/>
      <c r="O146" s="214"/>
      <c r="P146" s="214"/>
      <c r="Q146" s="214"/>
      <c r="R146" s="214"/>
      <c r="S146" s="214"/>
      <c r="T146" s="215"/>
      <c r="AT146" s="216" t="s">
        <v>272</v>
      </c>
      <c r="AU146" s="216" t="s">
        <v>73</v>
      </c>
      <c r="AV146" s="13" t="s">
        <v>73</v>
      </c>
      <c r="AW146" s="13" t="s">
        <v>30</v>
      </c>
      <c r="AX146" s="13" t="s">
        <v>71</v>
      </c>
      <c r="AY146" s="216" t="s">
        <v>263</v>
      </c>
    </row>
    <row r="147" spans="1:65" s="16" customFormat="1">
      <c r="B147" s="248"/>
      <c r="C147" s="249"/>
      <c r="D147" s="207" t="s">
        <v>272</v>
      </c>
      <c r="E147" s="250" t="s">
        <v>1</v>
      </c>
      <c r="F147" s="251" t="s">
        <v>5765</v>
      </c>
      <c r="G147" s="249"/>
      <c r="H147" s="250" t="s">
        <v>1</v>
      </c>
      <c r="I147" s="252"/>
      <c r="J147" s="249"/>
      <c r="K147" s="249"/>
      <c r="L147" s="253"/>
      <c r="M147" s="254"/>
      <c r="N147" s="255"/>
      <c r="O147" s="255"/>
      <c r="P147" s="255"/>
      <c r="Q147" s="255"/>
      <c r="R147" s="255"/>
      <c r="S147" s="255"/>
      <c r="T147" s="256"/>
      <c r="AT147" s="257" t="s">
        <v>272</v>
      </c>
      <c r="AU147" s="257" t="s">
        <v>73</v>
      </c>
      <c r="AV147" s="16" t="s">
        <v>71</v>
      </c>
      <c r="AW147" s="16" t="s">
        <v>30</v>
      </c>
      <c r="AX147" s="16" t="s">
        <v>64</v>
      </c>
      <c r="AY147" s="257" t="s">
        <v>263</v>
      </c>
    </row>
    <row r="148" spans="1:65" s="2" customFormat="1" ht="33" customHeight="1">
      <c r="A148" s="35"/>
      <c r="B148" s="36"/>
      <c r="C148" s="191" t="s">
        <v>297</v>
      </c>
      <c r="D148" s="191" t="s">
        <v>266</v>
      </c>
      <c r="E148" s="192" t="s">
        <v>5766</v>
      </c>
      <c r="F148" s="193" t="s">
        <v>5767</v>
      </c>
      <c r="G148" s="194" t="s">
        <v>269</v>
      </c>
      <c r="H148" s="195">
        <v>17094</v>
      </c>
      <c r="I148" s="196"/>
      <c r="J148" s="197">
        <f>ROUND(I148*H148,2)</f>
        <v>0</v>
      </c>
      <c r="K148" s="198"/>
      <c r="L148" s="40"/>
      <c r="M148" s="199" t="s">
        <v>1</v>
      </c>
      <c r="N148" s="200" t="s">
        <v>38</v>
      </c>
      <c r="O148" s="72"/>
      <c r="P148" s="201">
        <f>O148*H148</f>
        <v>0</v>
      </c>
      <c r="Q148" s="201">
        <v>2.4000000000000001E-4</v>
      </c>
      <c r="R148" s="201">
        <f>Q148*H148</f>
        <v>4.1025600000000004</v>
      </c>
      <c r="S148" s="201">
        <v>0.46</v>
      </c>
      <c r="T148" s="202">
        <f>S148*H148</f>
        <v>7863.2400000000007</v>
      </c>
      <c r="U148" s="35"/>
      <c r="V148" s="35"/>
      <c r="W148" s="35"/>
      <c r="X148" s="35"/>
      <c r="Y148" s="35"/>
      <c r="Z148" s="35"/>
      <c r="AA148" s="35"/>
      <c r="AB148" s="35"/>
      <c r="AC148" s="35"/>
      <c r="AD148" s="35"/>
      <c r="AE148" s="35"/>
      <c r="AR148" s="203" t="s">
        <v>270</v>
      </c>
      <c r="AT148" s="203" t="s">
        <v>266</v>
      </c>
      <c r="AU148" s="203" t="s">
        <v>73</v>
      </c>
      <c r="AY148" s="18" t="s">
        <v>263</v>
      </c>
      <c r="BE148" s="204">
        <f>IF(N148="základní",J148,0)</f>
        <v>0</v>
      </c>
      <c r="BF148" s="204">
        <f>IF(N148="snížená",J148,0)</f>
        <v>0</v>
      </c>
      <c r="BG148" s="204">
        <f>IF(N148="zákl. přenesená",J148,0)</f>
        <v>0</v>
      </c>
      <c r="BH148" s="204">
        <f>IF(N148="sníž. přenesená",J148,0)</f>
        <v>0</v>
      </c>
      <c r="BI148" s="204">
        <f>IF(N148="nulová",J148,0)</f>
        <v>0</v>
      </c>
      <c r="BJ148" s="18" t="s">
        <v>71</v>
      </c>
      <c r="BK148" s="204">
        <f>ROUND(I148*H148,2)</f>
        <v>0</v>
      </c>
      <c r="BL148" s="18" t="s">
        <v>270</v>
      </c>
      <c r="BM148" s="203" t="s">
        <v>5768</v>
      </c>
    </row>
    <row r="149" spans="1:65" s="13" customFormat="1">
      <c r="B149" s="205"/>
      <c r="C149" s="206"/>
      <c r="D149" s="207" t="s">
        <v>272</v>
      </c>
      <c r="E149" s="208" t="s">
        <v>1</v>
      </c>
      <c r="F149" s="209"/>
      <c r="G149" s="206"/>
      <c r="H149" s="210"/>
      <c r="I149" s="211"/>
      <c r="J149" s="206"/>
      <c r="K149" s="206"/>
      <c r="L149" s="212"/>
      <c r="M149" s="213"/>
      <c r="N149" s="214"/>
      <c r="O149" s="214"/>
      <c r="P149" s="214"/>
      <c r="Q149" s="214"/>
      <c r="R149" s="214"/>
      <c r="S149" s="214"/>
      <c r="T149" s="215"/>
      <c r="AT149" s="216" t="s">
        <v>272</v>
      </c>
      <c r="AU149" s="216" t="s">
        <v>73</v>
      </c>
      <c r="AV149" s="13" t="s">
        <v>73</v>
      </c>
      <c r="AW149" s="13" t="s">
        <v>30</v>
      </c>
      <c r="AX149" s="13" t="s">
        <v>71</v>
      </c>
      <c r="AY149" s="216" t="s">
        <v>263</v>
      </c>
    </row>
    <row r="150" spans="1:65" s="2" customFormat="1" ht="16.5" customHeight="1">
      <c r="A150" s="35"/>
      <c r="B150" s="36"/>
      <c r="C150" s="191" t="s">
        <v>304</v>
      </c>
      <c r="D150" s="191" t="s">
        <v>266</v>
      </c>
      <c r="E150" s="192" t="s">
        <v>5770</v>
      </c>
      <c r="F150" s="193" t="s">
        <v>5771</v>
      </c>
      <c r="G150" s="194" t="s">
        <v>796</v>
      </c>
      <c r="H150" s="195">
        <v>1270</v>
      </c>
      <c r="I150" s="196"/>
      <c r="J150" s="197">
        <f>ROUND(I150*H150,2)</f>
        <v>0</v>
      </c>
      <c r="K150" s="198"/>
      <c r="L150" s="40"/>
      <c r="M150" s="199" t="s">
        <v>1</v>
      </c>
      <c r="N150" s="200" t="s">
        <v>38</v>
      </c>
      <c r="O150" s="72"/>
      <c r="P150" s="201">
        <f>O150*H150</f>
        <v>0</v>
      </c>
      <c r="Q150" s="201">
        <v>0</v>
      </c>
      <c r="R150" s="201">
        <f>Q150*H150</f>
        <v>0</v>
      </c>
      <c r="S150" s="201">
        <v>0.28999999999999998</v>
      </c>
      <c r="T150" s="202">
        <f>S150*H150</f>
        <v>368.29999999999995</v>
      </c>
      <c r="U150" s="35"/>
      <c r="V150" s="35"/>
      <c r="W150" s="35"/>
      <c r="X150" s="35"/>
      <c r="Y150" s="35"/>
      <c r="Z150" s="35"/>
      <c r="AA150" s="35"/>
      <c r="AB150" s="35"/>
      <c r="AC150" s="35"/>
      <c r="AD150" s="35"/>
      <c r="AE150" s="35"/>
      <c r="AR150" s="203" t="s">
        <v>270</v>
      </c>
      <c r="AT150" s="203" t="s">
        <v>266</v>
      </c>
      <c r="AU150" s="203" t="s">
        <v>73</v>
      </c>
      <c r="AY150" s="18" t="s">
        <v>263</v>
      </c>
      <c r="BE150" s="204">
        <f>IF(N150="základní",J150,0)</f>
        <v>0</v>
      </c>
      <c r="BF150" s="204">
        <f>IF(N150="snížená",J150,0)</f>
        <v>0</v>
      </c>
      <c r="BG150" s="204">
        <f>IF(N150="zákl. přenesená",J150,0)</f>
        <v>0</v>
      </c>
      <c r="BH150" s="204">
        <f>IF(N150="sníž. přenesená",J150,0)</f>
        <v>0</v>
      </c>
      <c r="BI150" s="204">
        <f>IF(N150="nulová",J150,0)</f>
        <v>0</v>
      </c>
      <c r="BJ150" s="18" t="s">
        <v>71</v>
      </c>
      <c r="BK150" s="204">
        <f>ROUND(I150*H150,2)</f>
        <v>0</v>
      </c>
      <c r="BL150" s="18" t="s">
        <v>270</v>
      </c>
      <c r="BM150" s="203" t="s">
        <v>5772</v>
      </c>
    </row>
    <row r="151" spans="1:65" s="13" customFormat="1" ht="22.5">
      <c r="B151" s="205"/>
      <c r="C151" s="206"/>
      <c r="D151" s="207" t="s">
        <v>272</v>
      </c>
      <c r="E151" s="208" t="s">
        <v>1</v>
      </c>
      <c r="F151" s="209" t="s">
        <v>7589</v>
      </c>
      <c r="G151" s="206"/>
      <c r="H151" s="210">
        <v>1270</v>
      </c>
      <c r="I151" s="211"/>
      <c r="J151" s="206"/>
      <c r="K151" s="206"/>
      <c r="L151" s="212"/>
      <c r="M151" s="213"/>
      <c r="N151" s="214"/>
      <c r="O151" s="214"/>
      <c r="P151" s="214"/>
      <c r="Q151" s="214"/>
      <c r="R151" s="214"/>
      <c r="S151" s="214"/>
      <c r="T151" s="215"/>
      <c r="AT151" s="216" t="s">
        <v>272</v>
      </c>
      <c r="AU151" s="216" t="s">
        <v>73</v>
      </c>
      <c r="AV151" s="13" t="s">
        <v>73</v>
      </c>
      <c r="AW151" s="13" t="s">
        <v>30</v>
      </c>
      <c r="AX151" s="13" t="s">
        <v>71</v>
      </c>
      <c r="AY151" s="216" t="s">
        <v>263</v>
      </c>
    </row>
    <row r="152" spans="1:65" s="2" customFormat="1" ht="33" customHeight="1">
      <c r="A152" s="35"/>
      <c r="B152" s="36"/>
      <c r="C152" s="191" t="s">
        <v>309</v>
      </c>
      <c r="D152" s="191" t="s">
        <v>266</v>
      </c>
      <c r="E152" s="192" t="s">
        <v>5774</v>
      </c>
      <c r="F152" s="193" t="s">
        <v>5775</v>
      </c>
      <c r="G152" s="194" t="s">
        <v>300</v>
      </c>
      <c r="H152" s="195">
        <v>900</v>
      </c>
      <c r="I152" s="196"/>
      <c r="J152" s="197">
        <f>ROUND(I152*H152,2)</f>
        <v>0</v>
      </c>
      <c r="K152" s="198"/>
      <c r="L152" s="40"/>
      <c r="M152" s="199" t="s">
        <v>1</v>
      </c>
      <c r="N152" s="200" t="s">
        <v>38</v>
      </c>
      <c r="O152" s="72"/>
      <c r="P152" s="201">
        <f>O152*H152</f>
        <v>0</v>
      </c>
      <c r="Q152" s="201">
        <v>0</v>
      </c>
      <c r="R152" s="201">
        <f>Q152*H152</f>
        <v>0</v>
      </c>
      <c r="S152" s="201">
        <v>0</v>
      </c>
      <c r="T152" s="202">
        <f>S152*H152</f>
        <v>0</v>
      </c>
      <c r="U152" s="35"/>
      <c r="V152" s="35"/>
      <c r="W152" s="35"/>
      <c r="X152" s="35"/>
      <c r="Y152" s="35"/>
      <c r="Z152" s="35"/>
      <c r="AA152" s="35"/>
      <c r="AB152" s="35"/>
      <c r="AC152" s="35"/>
      <c r="AD152" s="35"/>
      <c r="AE152" s="35"/>
      <c r="AR152" s="203" t="s">
        <v>270</v>
      </c>
      <c r="AT152" s="203" t="s">
        <v>266</v>
      </c>
      <c r="AU152" s="203" t="s">
        <v>73</v>
      </c>
      <c r="AY152" s="18" t="s">
        <v>263</v>
      </c>
      <c r="BE152" s="204">
        <f>IF(N152="základní",J152,0)</f>
        <v>0</v>
      </c>
      <c r="BF152" s="204">
        <f>IF(N152="snížená",J152,0)</f>
        <v>0</v>
      </c>
      <c r="BG152" s="204">
        <f>IF(N152="zákl. přenesená",J152,0)</f>
        <v>0</v>
      </c>
      <c r="BH152" s="204">
        <f>IF(N152="sníž. přenesená",J152,0)</f>
        <v>0</v>
      </c>
      <c r="BI152" s="204">
        <f>IF(N152="nulová",J152,0)</f>
        <v>0</v>
      </c>
      <c r="BJ152" s="18" t="s">
        <v>71</v>
      </c>
      <c r="BK152" s="204">
        <f>ROUND(I152*H152,2)</f>
        <v>0</v>
      </c>
      <c r="BL152" s="18" t="s">
        <v>270</v>
      </c>
      <c r="BM152" s="203" t="s">
        <v>5776</v>
      </c>
    </row>
    <row r="153" spans="1:65" s="13" customFormat="1">
      <c r="B153" s="205"/>
      <c r="C153" s="206"/>
      <c r="D153" s="207" t="s">
        <v>272</v>
      </c>
      <c r="E153" s="208" t="s">
        <v>1</v>
      </c>
      <c r="F153" s="209" t="s">
        <v>7588</v>
      </c>
      <c r="G153" s="206"/>
      <c r="H153" s="210">
        <v>932</v>
      </c>
      <c r="I153" s="211"/>
      <c r="J153" s="206"/>
      <c r="K153" s="206"/>
      <c r="L153" s="212"/>
      <c r="M153" s="213"/>
      <c r="N153" s="214"/>
      <c r="O153" s="214"/>
      <c r="P153" s="214"/>
      <c r="Q153" s="214"/>
      <c r="R153" s="214"/>
      <c r="S153" s="214"/>
      <c r="T153" s="215"/>
      <c r="AT153" s="216" t="s">
        <v>272</v>
      </c>
      <c r="AU153" s="216" t="s">
        <v>73</v>
      </c>
      <c r="AV153" s="13" t="s">
        <v>73</v>
      </c>
      <c r="AW153" s="13" t="s">
        <v>30</v>
      </c>
      <c r="AX153" s="13" t="s">
        <v>71</v>
      </c>
      <c r="AY153" s="216" t="s">
        <v>263</v>
      </c>
    </row>
    <row r="154" spans="1:65" s="16" customFormat="1">
      <c r="B154" s="248"/>
      <c r="C154" s="249"/>
      <c r="D154" s="207" t="s">
        <v>272</v>
      </c>
      <c r="E154" s="250" t="s">
        <v>1</v>
      </c>
      <c r="F154" s="251" t="s">
        <v>5778</v>
      </c>
      <c r="G154" s="249"/>
      <c r="H154" s="250" t="s">
        <v>1</v>
      </c>
      <c r="I154" s="252"/>
      <c r="J154" s="249"/>
      <c r="K154" s="249"/>
      <c r="L154" s="253"/>
      <c r="M154" s="254"/>
      <c r="N154" s="255"/>
      <c r="O154" s="255"/>
      <c r="P154" s="255"/>
      <c r="Q154" s="255"/>
      <c r="R154" s="255"/>
      <c r="S154" s="255"/>
      <c r="T154" s="256"/>
      <c r="AT154" s="257" t="s">
        <v>272</v>
      </c>
      <c r="AU154" s="257" t="s">
        <v>73</v>
      </c>
      <c r="AV154" s="16" t="s">
        <v>71</v>
      </c>
      <c r="AW154" s="16" t="s">
        <v>30</v>
      </c>
      <c r="AX154" s="16" t="s">
        <v>64</v>
      </c>
      <c r="AY154" s="257" t="s">
        <v>263</v>
      </c>
    </row>
    <row r="155" spans="1:65" s="2" customFormat="1" ht="33" customHeight="1">
      <c r="A155" s="35"/>
      <c r="B155" s="36"/>
      <c r="C155" s="191" t="s">
        <v>314</v>
      </c>
      <c r="D155" s="191" t="s">
        <v>266</v>
      </c>
      <c r="E155" s="192" t="s">
        <v>1666</v>
      </c>
      <c r="F155" s="193" t="s">
        <v>1667</v>
      </c>
      <c r="G155" s="194" t="s">
        <v>300</v>
      </c>
      <c r="H155" s="195">
        <v>50.08</v>
      </c>
      <c r="I155" s="196"/>
      <c r="J155" s="197">
        <f>ROUND(I155*H155,2)</f>
        <v>0</v>
      </c>
      <c r="K155" s="198"/>
      <c r="L155" s="40"/>
      <c r="M155" s="199" t="s">
        <v>1</v>
      </c>
      <c r="N155" s="200" t="s">
        <v>38</v>
      </c>
      <c r="O155" s="72"/>
      <c r="P155" s="201">
        <f>O155*H155</f>
        <v>0</v>
      </c>
      <c r="Q155" s="201">
        <v>0</v>
      </c>
      <c r="R155" s="201">
        <f>Q155*H155</f>
        <v>0</v>
      </c>
      <c r="S155" s="201">
        <v>0</v>
      </c>
      <c r="T155" s="202">
        <f>S155*H155</f>
        <v>0</v>
      </c>
      <c r="U155" s="35"/>
      <c r="V155" s="35"/>
      <c r="W155" s="35"/>
      <c r="X155" s="35"/>
      <c r="Y155" s="35"/>
      <c r="Z155" s="35"/>
      <c r="AA155" s="35"/>
      <c r="AB155" s="35"/>
      <c r="AC155" s="35"/>
      <c r="AD155" s="35"/>
      <c r="AE155" s="35"/>
      <c r="AR155" s="203" t="s">
        <v>270</v>
      </c>
      <c r="AT155" s="203" t="s">
        <v>266</v>
      </c>
      <c r="AU155" s="203" t="s">
        <v>73</v>
      </c>
      <c r="AY155" s="18" t="s">
        <v>263</v>
      </c>
      <c r="BE155" s="204">
        <f>IF(N155="základní",J155,0)</f>
        <v>0</v>
      </c>
      <c r="BF155" s="204">
        <f>IF(N155="snížená",J155,0)</f>
        <v>0</v>
      </c>
      <c r="BG155" s="204">
        <f>IF(N155="zákl. přenesená",J155,0)</f>
        <v>0</v>
      </c>
      <c r="BH155" s="204">
        <f>IF(N155="sníž. přenesená",J155,0)</f>
        <v>0</v>
      </c>
      <c r="BI155" s="204">
        <f>IF(N155="nulová",J155,0)</f>
        <v>0</v>
      </c>
      <c r="BJ155" s="18" t="s">
        <v>71</v>
      </c>
      <c r="BK155" s="204">
        <f>ROUND(I155*H155,2)</f>
        <v>0</v>
      </c>
      <c r="BL155" s="18" t="s">
        <v>270</v>
      </c>
      <c r="BM155" s="203" t="s">
        <v>5779</v>
      </c>
    </row>
    <row r="156" spans="1:65" s="13" customFormat="1">
      <c r="B156" s="205"/>
      <c r="C156" s="206"/>
      <c r="D156" s="207" t="s">
        <v>272</v>
      </c>
      <c r="E156" s="208" t="s">
        <v>1</v>
      </c>
      <c r="F156" s="209" t="s">
        <v>5780</v>
      </c>
      <c r="G156" s="206"/>
      <c r="H156" s="210">
        <v>68.48</v>
      </c>
      <c r="I156" s="211"/>
      <c r="J156" s="206"/>
      <c r="K156" s="206"/>
      <c r="L156" s="212"/>
      <c r="M156" s="213"/>
      <c r="N156" s="214"/>
      <c r="O156" s="214"/>
      <c r="P156" s="214"/>
      <c r="Q156" s="214"/>
      <c r="R156" s="214"/>
      <c r="S156" s="214"/>
      <c r="T156" s="215"/>
      <c r="AT156" s="216" t="s">
        <v>272</v>
      </c>
      <c r="AU156" s="216" t="s">
        <v>73</v>
      </c>
      <c r="AV156" s="13" t="s">
        <v>73</v>
      </c>
      <c r="AW156" s="13" t="s">
        <v>30</v>
      </c>
      <c r="AX156" s="13" t="s">
        <v>71</v>
      </c>
      <c r="AY156" s="216" t="s">
        <v>263</v>
      </c>
    </row>
    <row r="157" spans="1:65" s="2" customFormat="1" ht="24.2" customHeight="1">
      <c r="A157" s="35"/>
      <c r="B157" s="36"/>
      <c r="C157" s="191" t="s">
        <v>264</v>
      </c>
      <c r="D157" s="191" t="s">
        <v>266</v>
      </c>
      <c r="E157" s="192" t="s">
        <v>5781</v>
      </c>
      <c r="F157" s="193" t="s">
        <v>5782</v>
      </c>
      <c r="G157" s="194" t="s">
        <v>300</v>
      </c>
      <c r="H157" s="195">
        <v>13</v>
      </c>
      <c r="I157" s="196"/>
      <c r="J157" s="197">
        <f>ROUND(I157*H157,2)</f>
        <v>0</v>
      </c>
      <c r="K157" s="198"/>
      <c r="L157" s="40"/>
      <c r="M157" s="199" t="s">
        <v>1</v>
      </c>
      <c r="N157" s="200" t="s">
        <v>38</v>
      </c>
      <c r="O157" s="72"/>
      <c r="P157" s="201">
        <f>O157*H157</f>
        <v>0</v>
      </c>
      <c r="Q157" s="201">
        <v>0</v>
      </c>
      <c r="R157" s="201">
        <f>Q157*H157</f>
        <v>0</v>
      </c>
      <c r="S157" s="201">
        <v>0</v>
      </c>
      <c r="T157" s="202">
        <f>S157*H157</f>
        <v>0</v>
      </c>
      <c r="U157" s="35"/>
      <c r="V157" s="35"/>
      <c r="W157" s="35"/>
      <c r="X157" s="35"/>
      <c r="Y157" s="35"/>
      <c r="Z157" s="35"/>
      <c r="AA157" s="35"/>
      <c r="AB157" s="35"/>
      <c r="AC157" s="35"/>
      <c r="AD157" s="35"/>
      <c r="AE157" s="35"/>
      <c r="AR157" s="203" t="s">
        <v>270</v>
      </c>
      <c r="AT157" s="203" t="s">
        <v>266</v>
      </c>
      <c r="AU157" s="203" t="s">
        <v>73</v>
      </c>
      <c r="AY157" s="18" t="s">
        <v>263</v>
      </c>
      <c r="BE157" s="204">
        <f>IF(N157="základní",J157,0)</f>
        <v>0</v>
      </c>
      <c r="BF157" s="204">
        <f>IF(N157="snížená",J157,0)</f>
        <v>0</v>
      </c>
      <c r="BG157" s="204">
        <f>IF(N157="zákl. přenesená",J157,0)</f>
        <v>0</v>
      </c>
      <c r="BH157" s="204">
        <f>IF(N157="sníž. přenesená",J157,0)</f>
        <v>0</v>
      </c>
      <c r="BI157" s="204">
        <f>IF(N157="nulová",J157,0)</f>
        <v>0</v>
      </c>
      <c r="BJ157" s="18" t="s">
        <v>71</v>
      </c>
      <c r="BK157" s="204">
        <f>ROUND(I157*H157,2)</f>
        <v>0</v>
      </c>
      <c r="BL157" s="18" t="s">
        <v>270</v>
      </c>
      <c r="BM157" s="203" t="s">
        <v>5783</v>
      </c>
    </row>
    <row r="158" spans="1:65" s="13" customFormat="1" ht="22.5">
      <c r="B158" s="205"/>
      <c r="C158" s="206"/>
      <c r="D158" s="207" t="s">
        <v>272</v>
      </c>
      <c r="E158" s="208" t="s">
        <v>1</v>
      </c>
      <c r="F158" s="209" t="s">
        <v>5784</v>
      </c>
      <c r="G158" s="206"/>
      <c r="H158" s="210">
        <v>13</v>
      </c>
      <c r="I158" s="211"/>
      <c r="J158" s="206"/>
      <c r="K158" s="206"/>
      <c r="L158" s="212"/>
      <c r="M158" s="213"/>
      <c r="N158" s="214"/>
      <c r="O158" s="214"/>
      <c r="P158" s="214"/>
      <c r="Q158" s="214"/>
      <c r="R158" s="214"/>
      <c r="S158" s="214"/>
      <c r="T158" s="215"/>
      <c r="AT158" s="216" t="s">
        <v>272</v>
      </c>
      <c r="AU158" s="216" t="s">
        <v>73</v>
      </c>
      <c r="AV158" s="13" t="s">
        <v>73</v>
      </c>
      <c r="AW158" s="13" t="s">
        <v>30</v>
      </c>
      <c r="AX158" s="13" t="s">
        <v>71</v>
      </c>
      <c r="AY158" s="216" t="s">
        <v>263</v>
      </c>
    </row>
    <row r="159" spans="1:65" s="2" customFormat="1" ht="37.9" customHeight="1">
      <c r="A159" s="35"/>
      <c r="B159" s="36"/>
      <c r="C159" s="191" t="s">
        <v>322</v>
      </c>
      <c r="D159" s="191" t="s">
        <v>266</v>
      </c>
      <c r="E159" s="192" t="s">
        <v>5785</v>
      </c>
      <c r="F159" s="193" t="s">
        <v>5786</v>
      </c>
      <c r="G159" s="194" t="s">
        <v>300</v>
      </c>
      <c r="H159" s="195">
        <v>896.48</v>
      </c>
      <c r="I159" s="196"/>
      <c r="J159" s="197">
        <f>ROUND(I159*H159,2)</f>
        <v>0</v>
      </c>
      <c r="K159" s="198"/>
      <c r="L159" s="40"/>
      <c r="M159" s="199" t="s">
        <v>1</v>
      </c>
      <c r="N159" s="200" t="s">
        <v>38</v>
      </c>
      <c r="O159" s="72"/>
      <c r="P159" s="201">
        <f>O159*H159</f>
        <v>0</v>
      </c>
      <c r="Q159" s="201">
        <v>0</v>
      </c>
      <c r="R159" s="201">
        <f>Q159*H159</f>
        <v>0</v>
      </c>
      <c r="S159" s="201">
        <v>0</v>
      </c>
      <c r="T159" s="202">
        <f>S159*H159</f>
        <v>0</v>
      </c>
      <c r="U159" s="35"/>
      <c r="V159" s="35"/>
      <c r="W159" s="35"/>
      <c r="X159" s="35"/>
      <c r="Y159" s="35"/>
      <c r="Z159" s="35"/>
      <c r="AA159" s="35"/>
      <c r="AB159" s="35"/>
      <c r="AC159" s="35"/>
      <c r="AD159" s="35"/>
      <c r="AE159" s="35"/>
      <c r="AR159" s="203" t="s">
        <v>408</v>
      </c>
      <c r="AT159" s="203" t="s">
        <v>266</v>
      </c>
      <c r="AU159" s="203" t="s">
        <v>73</v>
      </c>
      <c r="AY159" s="18" t="s">
        <v>263</v>
      </c>
      <c r="BE159" s="204">
        <f>IF(N159="základní",J159,0)</f>
        <v>0</v>
      </c>
      <c r="BF159" s="204">
        <f>IF(N159="snížená",J159,0)</f>
        <v>0</v>
      </c>
      <c r="BG159" s="204">
        <f>IF(N159="zákl. přenesená",J159,0)</f>
        <v>0</v>
      </c>
      <c r="BH159" s="204">
        <f>IF(N159="sníž. přenesená",J159,0)</f>
        <v>0</v>
      </c>
      <c r="BI159" s="204">
        <f>IF(N159="nulová",J159,0)</f>
        <v>0</v>
      </c>
      <c r="BJ159" s="18" t="s">
        <v>71</v>
      </c>
      <c r="BK159" s="204">
        <f>ROUND(I159*H159,2)</f>
        <v>0</v>
      </c>
      <c r="BL159" s="18" t="s">
        <v>408</v>
      </c>
      <c r="BM159" s="203" t="s">
        <v>5787</v>
      </c>
    </row>
    <row r="160" spans="1:65" s="13" customFormat="1" ht="22.5">
      <c r="B160" s="205"/>
      <c r="C160" s="206"/>
      <c r="D160" s="207" t="s">
        <v>272</v>
      </c>
      <c r="E160" s="208" t="s">
        <v>1</v>
      </c>
      <c r="F160" s="209" t="s">
        <v>5788</v>
      </c>
      <c r="G160" s="206"/>
      <c r="H160" s="210">
        <v>928.48</v>
      </c>
      <c r="I160" s="211"/>
      <c r="J160" s="206"/>
      <c r="K160" s="206"/>
      <c r="L160" s="212"/>
      <c r="M160" s="213"/>
      <c r="N160" s="214"/>
      <c r="O160" s="214"/>
      <c r="P160" s="214"/>
      <c r="Q160" s="214"/>
      <c r="R160" s="214"/>
      <c r="S160" s="214"/>
      <c r="T160" s="215"/>
      <c r="AT160" s="216" t="s">
        <v>272</v>
      </c>
      <c r="AU160" s="216" t="s">
        <v>73</v>
      </c>
      <c r="AV160" s="13" t="s">
        <v>73</v>
      </c>
      <c r="AW160" s="13" t="s">
        <v>30</v>
      </c>
      <c r="AX160" s="13" t="s">
        <v>71</v>
      </c>
      <c r="AY160" s="216" t="s">
        <v>263</v>
      </c>
    </row>
    <row r="161" spans="1:65" s="16" customFormat="1">
      <c r="B161" s="248"/>
      <c r="C161" s="249"/>
      <c r="D161" s="207" t="s">
        <v>272</v>
      </c>
      <c r="E161" s="250" t="s">
        <v>1</v>
      </c>
      <c r="F161" s="251" t="s">
        <v>5778</v>
      </c>
      <c r="G161" s="249"/>
      <c r="H161" s="250" t="s">
        <v>1</v>
      </c>
      <c r="I161" s="252"/>
      <c r="J161" s="249"/>
      <c r="K161" s="249"/>
      <c r="L161" s="253"/>
      <c r="M161" s="254"/>
      <c r="N161" s="255"/>
      <c r="O161" s="255"/>
      <c r="P161" s="255"/>
      <c r="Q161" s="255"/>
      <c r="R161" s="255"/>
      <c r="S161" s="255"/>
      <c r="T161" s="256"/>
      <c r="AT161" s="257" t="s">
        <v>272</v>
      </c>
      <c r="AU161" s="257" t="s">
        <v>73</v>
      </c>
      <c r="AV161" s="16" t="s">
        <v>71</v>
      </c>
      <c r="AW161" s="16" t="s">
        <v>30</v>
      </c>
      <c r="AX161" s="16" t="s">
        <v>64</v>
      </c>
      <c r="AY161" s="257" t="s">
        <v>263</v>
      </c>
    </row>
    <row r="162" spans="1:65" s="2" customFormat="1" ht="37.9" customHeight="1">
      <c r="A162" s="35"/>
      <c r="B162" s="36"/>
      <c r="C162" s="191" t="s">
        <v>327</v>
      </c>
      <c r="D162" s="191" t="s">
        <v>266</v>
      </c>
      <c r="E162" s="192" t="s">
        <v>5789</v>
      </c>
      <c r="F162" s="193" t="s">
        <v>5790</v>
      </c>
      <c r="G162" s="194" t="s">
        <v>300</v>
      </c>
      <c r="H162" s="195">
        <v>17929</v>
      </c>
      <c r="I162" s="196"/>
      <c r="J162" s="197">
        <f>ROUND(I162*H162,2)</f>
        <v>0</v>
      </c>
      <c r="K162" s="198"/>
      <c r="L162" s="40"/>
      <c r="M162" s="199" t="s">
        <v>1</v>
      </c>
      <c r="N162" s="200" t="s">
        <v>38</v>
      </c>
      <c r="O162" s="72"/>
      <c r="P162" s="201">
        <f>O162*H162</f>
        <v>0</v>
      </c>
      <c r="Q162" s="201">
        <v>0</v>
      </c>
      <c r="R162" s="201">
        <f>Q162*H162</f>
        <v>0</v>
      </c>
      <c r="S162" s="201">
        <v>0</v>
      </c>
      <c r="T162" s="202">
        <f>S162*H162</f>
        <v>0</v>
      </c>
      <c r="U162" s="35"/>
      <c r="V162" s="35"/>
      <c r="W162" s="35"/>
      <c r="X162" s="35"/>
      <c r="Y162" s="35"/>
      <c r="Z162" s="35"/>
      <c r="AA162" s="35"/>
      <c r="AB162" s="35"/>
      <c r="AC162" s="35"/>
      <c r="AD162" s="35"/>
      <c r="AE162" s="35"/>
      <c r="AR162" s="203" t="s">
        <v>408</v>
      </c>
      <c r="AT162" s="203" t="s">
        <v>266</v>
      </c>
      <c r="AU162" s="203" t="s">
        <v>73</v>
      </c>
      <c r="AY162" s="18" t="s">
        <v>263</v>
      </c>
      <c r="BE162" s="204">
        <f>IF(N162="základní",J162,0)</f>
        <v>0</v>
      </c>
      <c r="BF162" s="204">
        <f>IF(N162="snížená",J162,0)</f>
        <v>0</v>
      </c>
      <c r="BG162" s="204">
        <f>IF(N162="zákl. přenesená",J162,0)</f>
        <v>0</v>
      </c>
      <c r="BH162" s="204">
        <f>IF(N162="sníž. přenesená",J162,0)</f>
        <v>0</v>
      </c>
      <c r="BI162" s="204">
        <f>IF(N162="nulová",J162,0)</f>
        <v>0</v>
      </c>
      <c r="BJ162" s="18" t="s">
        <v>71</v>
      </c>
      <c r="BK162" s="204">
        <f>ROUND(I162*H162,2)</f>
        <v>0</v>
      </c>
      <c r="BL162" s="18" t="s">
        <v>408</v>
      </c>
      <c r="BM162" s="203" t="s">
        <v>5791</v>
      </c>
    </row>
    <row r="163" spans="1:65" s="13" customFormat="1">
      <c r="B163" s="205"/>
      <c r="C163" s="206"/>
      <c r="D163" s="207" t="s">
        <v>272</v>
      </c>
      <c r="E163" s="206"/>
      <c r="F163" s="209" t="s">
        <v>5792</v>
      </c>
      <c r="G163" s="206"/>
      <c r="H163" s="210">
        <v>18569.599999999999</v>
      </c>
      <c r="I163" s="211"/>
      <c r="J163" s="206"/>
      <c r="K163" s="206"/>
      <c r="L163" s="212"/>
      <c r="M163" s="213"/>
      <c r="N163" s="214"/>
      <c r="O163" s="214"/>
      <c r="P163" s="214"/>
      <c r="Q163" s="214"/>
      <c r="R163" s="214"/>
      <c r="S163" s="214"/>
      <c r="T163" s="215"/>
      <c r="AT163" s="216" t="s">
        <v>272</v>
      </c>
      <c r="AU163" s="216" t="s">
        <v>73</v>
      </c>
      <c r="AV163" s="13" t="s">
        <v>73</v>
      </c>
      <c r="AW163" s="13" t="s">
        <v>4</v>
      </c>
      <c r="AX163" s="13" t="s">
        <v>71</v>
      </c>
      <c r="AY163" s="216" t="s">
        <v>263</v>
      </c>
    </row>
    <row r="164" spans="1:65" s="2" customFormat="1" ht="24.2" customHeight="1">
      <c r="A164" s="35"/>
      <c r="B164" s="36"/>
      <c r="C164" s="191" t="s">
        <v>8</v>
      </c>
      <c r="D164" s="191" t="s">
        <v>266</v>
      </c>
      <c r="E164" s="192" t="s">
        <v>5793</v>
      </c>
      <c r="F164" s="193" t="s">
        <v>5794</v>
      </c>
      <c r="G164" s="194" t="s">
        <v>307</v>
      </c>
      <c r="H164" s="195">
        <v>1631.664</v>
      </c>
      <c r="I164" s="196"/>
      <c r="J164" s="197">
        <f>ROUND(I164*H164,2)</f>
        <v>0</v>
      </c>
      <c r="K164" s="198"/>
      <c r="L164" s="40"/>
      <c r="M164" s="199" t="s">
        <v>1</v>
      </c>
      <c r="N164" s="200" t="s">
        <v>38</v>
      </c>
      <c r="O164" s="72"/>
      <c r="P164" s="201">
        <f>O164*H164</f>
        <v>0</v>
      </c>
      <c r="Q164" s="201">
        <v>0</v>
      </c>
      <c r="R164" s="201">
        <f>Q164*H164</f>
        <v>0</v>
      </c>
      <c r="S164" s="201">
        <v>0</v>
      </c>
      <c r="T164" s="202">
        <f>S164*H164</f>
        <v>0</v>
      </c>
      <c r="U164" s="35"/>
      <c r="V164" s="35"/>
      <c r="W164" s="35"/>
      <c r="X164" s="35"/>
      <c r="Y164" s="35"/>
      <c r="Z164" s="35"/>
      <c r="AA164" s="35"/>
      <c r="AB164" s="35"/>
      <c r="AC164" s="35"/>
      <c r="AD164" s="35"/>
      <c r="AE164" s="35"/>
      <c r="AR164" s="203" t="s">
        <v>270</v>
      </c>
      <c r="AT164" s="203" t="s">
        <v>266</v>
      </c>
      <c r="AU164" s="203" t="s">
        <v>73</v>
      </c>
      <c r="AY164" s="18" t="s">
        <v>263</v>
      </c>
      <c r="BE164" s="204">
        <f>IF(N164="základní",J164,0)</f>
        <v>0</v>
      </c>
      <c r="BF164" s="204">
        <f>IF(N164="snížená",J164,0)</f>
        <v>0</v>
      </c>
      <c r="BG164" s="204">
        <f>IF(N164="zákl. přenesená",J164,0)</f>
        <v>0</v>
      </c>
      <c r="BH164" s="204">
        <f>IF(N164="sníž. přenesená",J164,0)</f>
        <v>0</v>
      </c>
      <c r="BI164" s="204">
        <f>IF(N164="nulová",J164,0)</f>
        <v>0</v>
      </c>
      <c r="BJ164" s="18" t="s">
        <v>71</v>
      </c>
      <c r="BK164" s="204">
        <f>ROUND(I164*H164,2)</f>
        <v>0</v>
      </c>
      <c r="BL164" s="18" t="s">
        <v>270</v>
      </c>
      <c r="BM164" s="203" t="s">
        <v>5795</v>
      </c>
    </row>
    <row r="165" spans="1:65" s="13" customFormat="1">
      <c r="B165" s="205"/>
      <c r="C165" s="206"/>
      <c r="D165" s="207" t="s">
        <v>272</v>
      </c>
      <c r="E165" s="206"/>
      <c r="F165" s="209" t="s">
        <v>5796</v>
      </c>
      <c r="G165" s="206"/>
      <c r="H165" s="210">
        <v>1671.2639999999999</v>
      </c>
      <c r="I165" s="211"/>
      <c r="J165" s="206"/>
      <c r="K165" s="206"/>
      <c r="L165" s="212"/>
      <c r="M165" s="213"/>
      <c r="N165" s="214"/>
      <c r="O165" s="214"/>
      <c r="P165" s="214"/>
      <c r="Q165" s="214"/>
      <c r="R165" s="214"/>
      <c r="S165" s="214"/>
      <c r="T165" s="215"/>
      <c r="AT165" s="216" t="s">
        <v>272</v>
      </c>
      <c r="AU165" s="216" t="s">
        <v>73</v>
      </c>
      <c r="AV165" s="13" t="s">
        <v>73</v>
      </c>
      <c r="AW165" s="13" t="s">
        <v>4</v>
      </c>
      <c r="AX165" s="13" t="s">
        <v>71</v>
      </c>
      <c r="AY165" s="216" t="s">
        <v>263</v>
      </c>
    </row>
    <row r="166" spans="1:65" s="2" customFormat="1" ht="24.2" customHeight="1">
      <c r="A166" s="35"/>
      <c r="B166" s="36"/>
      <c r="C166" s="191" t="s">
        <v>397</v>
      </c>
      <c r="D166" s="191" t="s">
        <v>266</v>
      </c>
      <c r="E166" s="192" t="s">
        <v>1686</v>
      </c>
      <c r="F166" s="193" t="s">
        <v>1687</v>
      </c>
      <c r="G166" s="194" t="s">
        <v>300</v>
      </c>
      <c r="H166" s="195">
        <v>60</v>
      </c>
      <c r="I166" s="196"/>
      <c r="J166" s="197">
        <f>ROUND(I166*H166,2)</f>
        <v>0</v>
      </c>
      <c r="K166" s="198"/>
      <c r="L166" s="40"/>
      <c r="M166" s="199" t="s">
        <v>1</v>
      </c>
      <c r="N166" s="200" t="s">
        <v>38</v>
      </c>
      <c r="O166" s="72"/>
      <c r="P166" s="201">
        <f>O166*H166</f>
        <v>0</v>
      </c>
      <c r="Q166" s="201">
        <v>0</v>
      </c>
      <c r="R166" s="201">
        <f>Q166*H166</f>
        <v>0</v>
      </c>
      <c r="S166" s="201">
        <v>0</v>
      </c>
      <c r="T166" s="202">
        <f>S166*H166</f>
        <v>0</v>
      </c>
      <c r="U166" s="35"/>
      <c r="V166" s="35"/>
      <c r="W166" s="35"/>
      <c r="X166" s="35"/>
      <c r="Y166" s="35"/>
      <c r="Z166" s="35"/>
      <c r="AA166" s="35"/>
      <c r="AB166" s="35"/>
      <c r="AC166" s="35"/>
      <c r="AD166" s="35"/>
      <c r="AE166" s="35"/>
      <c r="AR166" s="203" t="s">
        <v>408</v>
      </c>
      <c r="AT166" s="203" t="s">
        <v>266</v>
      </c>
      <c r="AU166" s="203" t="s">
        <v>73</v>
      </c>
      <c r="AY166" s="18" t="s">
        <v>263</v>
      </c>
      <c r="BE166" s="204">
        <f>IF(N166="základní",J166,0)</f>
        <v>0</v>
      </c>
      <c r="BF166" s="204">
        <f>IF(N166="snížená",J166,0)</f>
        <v>0</v>
      </c>
      <c r="BG166" s="204">
        <f>IF(N166="zákl. přenesená",J166,0)</f>
        <v>0</v>
      </c>
      <c r="BH166" s="204">
        <f>IF(N166="sníž. přenesená",J166,0)</f>
        <v>0</v>
      </c>
      <c r="BI166" s="204">
        <f>IF(N166="nulová",J166,0)</f>
        <v>0</v>
      </c>
      <c r="BJ166" s="18" t="s">
        <v>71</v>
      </c>
      <c r="BK166" s="204">
        <f>ROUND(I166*H166,2)</f>
        <v>0</v>
      </c>
      <c r="BL166" s="18" t="s">
        <v>408</v>
      </c>
      <c r="BM166" s="203" t="s">
        <v>5797</v>
      </c>
    </row>
    <row r="167" spans="1:65" s="13" customFormat="1">
      <c r="B167" s="205"/>
      <c r="C167" s="206"/>
      <c r="D167" s="207" t="s">
        <v>272</v>
      </c>
      <c r="E167" s="208" t="s">
        <v>1</v>
      </c>
      <c r="F167" s="209" t="s">
        <v>637</v>
      </c>
      <c r="G167" s="206"/>
      <c r="H167" s="210">
        <v>72</v>
      </c>
      <c r="I167" s="211"/>
      <c r="J167" s="206"/>
      <c r="K167" s="206"/>
      <c r="L167" s="212"/>
      <c r="M167" s="213"/>
      <c r="N167" s="214"/>
      <c r="O167" s="214"/>
      <c r="P167" s="214"/>
      <c r="Q167" s="214"/>
      <c r="R167" s="214"/>
      <c r="S167" s="214"/>
      <c r="T167" s="215"/>
      <c r="AT167" s="216" t="s">
        <v>272</v>
      </c>
      <c r="AU167" s="216" t="s">
        <v>73</v>
      </c>
      <c r="AV167" s="13" t="s">
        <v>73</v>
      </c>
      <c r="AW167" s="13" t="s">
        <v>30</v>
      </c>
      <c r="AX167" s="13" t="s">
        <v>71</v>
      </c>
      <c r="AY167" s="216" t="s">
        <v>263</v>
      </c>
    </row>
    <row r="168" spans="1:65" s="2" customFormat="1" ht="24.2" customHeight="1">
      <c r="A168" s="35"/>
      <c r="B168" s="36"/>
      <c r="C168" s="191" t="s">
        <v>405</v>
      </c>
      <c r="D168" s="191" t="s">
        <v>266</v>
      </c>
      <c r="E168" s="192" t="s">
        <v>571</v>
      </c>
      <c r="F168" s="193" t="s">
        <v>572</v>
      </c>
      <c r="G168" s="194" t="s">
        <v>269</v>
      </c>
      <c r="H168" s="195">
        <v>1757</v>
      </c>
      <c r="I168" s="196"/>
      <c r="J168" s="197">
        <f>ROUND(I168*H168,2)</f>
        <v>0</v>
      </c>
      <c r="K168" s="198"/>
      <c r="L168" s="40"/>
      <c r="M168" s="199" t="s">
        <v>1</v>
      </c>
      <c r="N168" s="200" t="s">
        <v>38</v>
      </c>
      <c r="O168" s="72"/>
      <c r="P168" s="201">
        <f>O168*H168</f>
        <v>0</v>
      </c>
      <c r="Q168" s="201">
        <v>0</v>
      </c>
      <c r="R168" s="201">
        <f>Q168*H168</f>
        <v>0</v>
      </c>
      <c r="S168" s="201">
        <v>0</v>
      </c>
      <c r="T168" s="202">
        <f>S168*H168</f>
        <v>0</v>
      </c>
      <c r="U168" s="35"/>
      <c r="V168" s="35"/>
      <c r="W168" s="35"/>
      <c r="X168" s="35"/>
      <c r="Y168" s="35"/>
      <c r="Z168" s="35"/>
      <c r="AA168" s="35"/>
      <c r="AB168" s="35"/>
      <c r="AC168" s="35"/>
      <c r="AD168" s="35"/>
      <c r="AE168" s="35"/>
      <c r="AR168" s="203" t="s">
        <v>270</v>
      </c>
      <c r="AT168" s="203" t="s">
        <v>266</v>
      </c>
      <c r="AU168" s="203" t="s">
        <v>73</v>
      </c>
      <c r="AY168" s="18" t="s">
        <v>263</v>
      </c>
      <c r="BE168" s="204">
        <f>IF(N168="základní",J168,0)</f>
        <v>0</v>
      </c>
      <c r="BF168" s="204">
        <f>IF(N168="snížená",J168,0)</f>
        <v>0</v>
      </c>
      <c r="BG168" s="204">
        <f>IF(N168="zákl. přenesená",J168,0)</f>
        <v>0</v>
      </c>
      <c r="BH168" s="204">
        <f>IF(N168="sníž. přenesená",J168,0)</f>
        <v>0</v>
      </c>
      <c r="BI168" s="204">
        <f>IF(N168="nulová",J168,0)</f>
        <v>0</v>
      </c>
      <c r="BJ168" s="18" t="s">
        <v>71</v>
      </c>
      <c r="BK168" s="204">
        <f>ROUND(I168*H168,2)</f>
        <v>0</v>
      </c>
      <c r="BL168" s="18" t="s">
        <v>270</v>
      </c>
      <c r="BM168" s="203" t="s">
        <v>5798</v>
      </c>
    </row>
    <row r="169" spans="1:65" s="13" customFormat="1">
      <c r="B169" s="205"/>
      <c r="C169" s="206"/>
      <c r="D169" s="207" t="s">
        <v>272</v>
      </c>
      <c r="E169" s="208" t="s">
        <v>1</v>
      </c>
      <c r="F169" s="209" t="s">
        <v>5799</v>
      </c>
      <c r="G169" s="206"/>
      <c r="H169" s="210">
        <v>1757</v>
      </c>
      <c r="I169" s="211"/>
      <c r="J169" s="206"/>
      <c r="K169" s="206"/>
      <c r="L169" s="212"/>
      <c r="M169" s="213"/>
      <c r="N169" s="214"/>
      <c r="O169" s="214"/>
      <c r="P169" s="214"/>
      <c r="Q169" s="214"/>
      <c r="R169" s="214"/>
      <c r="S169" s="214"/>
      <c r="T169" s="215"/>
      <c r="AT169" s="216" t="s">
        <v>272</v>
      </c>
      <c r="AU169" s="216" t="s">
        <v>73</v>
      </c>
      <c r="AV169" s="13" t="s">
        <v>73</v>
      </c>
      <c r="AW169" s="13" t="s">
        <v>30</v>
      </c>
      <c r="AX169" s="13" t="s">
        <v>71</v>
      </c>
      <c r="AY169" s="216" t="s">
        <v>263</v>
      </c>
    </row>
    <row r="170" spans="1:65" s="2" customFormat="1" ht="24.2" customHeight="1">
      <c r="A170" s="35"/>
      <c r="B170" s="36"/>
      <c r="C170" s="191" t="s">
        <v>412</v>
      </c>
      <c r="D170" s="191" t="s">
        <v>266</v>
      </c>
      <c r="E170" s="192" t="s">
        <v>577</v>
      </c>
      <c r="F170" s="193" t="s">
        <v>578</v>
      </c>
      <c r="G170" s="194" t="s">
        <v>269</v>
      </c>
      <c r="H170" s="195">
        <v>12901</v>
      </c>
      <c r="I170" s="196"/>
      <c r="J170" s="197">
        <f>ROUND(I170*H170,2)</f>
        <v>0</v>
      </c>
      <c r="K170" s="198"/>
      <c r="L170" s="40"/>
      <c r="M170" s="199" t="s">
        <v>1</v>
      </c>
      <c r="N170" s="200" t="s">
        <v>38</v>
      </c>
      <c r="O170" s="72"/>
      <c r="P170" s="201">
        <f>O170*H170</f>
        <v>0</v>
      </c>
      <c r="Q170" s="201">
        <v>0</v>
      </c>
      <c r="R170" s="201">
        <f>Q170*H170</f>
        <v>0</v>
      </c>
      <c r="S170" s="201">
        <v>0</v>
      </c>
      <c r="T170" s="202">
        <f>S170*H170</f>
        <v>0</v>
      </c>
      <c r="U170" s="35"/>
      <c r="V170" s="35"/>
      <c r="W170" s="35"/>
      <c r="X170" s="35"/>
      <c r="Y170" s="35"/>
      <c r="Z170" s="35"/>
      <c r="AA170" s="35"/>
      <c r="AB170" s="35"/>
      <c r="AC170" s="35"/>
      <c r="AD170" s="35"/>
      <c r="AE170" s="35"/>
      <c r="AR170" s="203" t="s">
        <v>270</v>
      </c>
      <c r="AT170" s="203" t="s">
        <v>266</v>
      </c>
      <c r="AU170" s="203" t="s">
        <v>73</v>
      </c>
      <c r="AY170" s="18" t="s">
        <v>263</v>
      </c>
      <c r="BE170" s="204">
        <f>IF(N170="základní",J170,0)</f>
        <v>0</v>
      </c>
      <c r="BF170" s="204">
        <f>IF(N170="snížená",J170,0)</f>
        <v>0</v>
      </c>
      <c r="BG170" s="204">
        <f>IF(N170="zákl. přenesená",J170,0)</f>
        <v>0</v>
      </c>
      <c r="BH170" s="204">
        <f>IF(N170="sníž. přenesená",J170,0)</f>
        <v>0</v>
      </c>
      <c r="BI170" s="204">
        <f>IF(N170="nulová",J170,0)</f>
        <v>0</v>
      </c>
      <c r="BJ170" s="18" t="s">
        <v>71</v>
      </c>
      <c r="BK170" s="204">
        <f>ROUND(I170*H170,2)</f>
        <v>0</v>
      </c>
      <c r="BL170" s="18" t="s">
        <v>270</v>
      </c>
      <c r="BM170" s="203" t="s">
        <v>5800</v>
      </c>
    </row>
    <row r="171" spans="1:65" s="13" customFormat="1">
      <c r="B171" s="205"/>
      <c r="C171" s="206"/>
      <c r="D171" s="207" t="s">
        <v>272</v>
      </c>
      <c r="E171" s="208" t="s">
        <v>1</v>
      </c>
      <c r="F171" s="209" t="s">
        <v>5801</v>
      </c>
      <c r="G171" s="206"/>
      <c r="H171" s="210">
        <v>18045</v>
      </c>
      <c r="I171" s="211"/>
      <c r="J171" s="206"/>
      <c r="K171" s="206"/>
      <c r="L171" s="212"/>
      <c r="M171" s="213"/>
      <c r="N171" s="214"/>
      <c r="O171" s="214"/>
      <c r="P171" s="214"/>
      <c r="Q171" s="214"/>
      <c r="R171" s="214"/>
      <c r="S171" s="214"/>
      <c r="T171" s="215"/>
      <c r="AT171" s="216" t="s">
        <v>272</v>
      </c>
      <c r="AU171" s="216" t="s">
        <v>73</v>
      </c>
      <c r="AV171" s="13" t="s">
        <v>73</v>
      </c>
      <c r="AW171" s="13" t="s">
        <v>30</v>
      </c>
      <c r="AX171" s="13" t="s">
        <v>71</v>
      </c>
      <c r="AY171" s="216" t="s">
        <v>263</v>
      </c>
    </row>
    <row r="172" spans="1:65" s="2" customFormat="1" ht="16.5" customHeight="1">
      <c r="A172" s="35"/>
      <c r="B172" s="36"/>
      <c r="C172" s="191" t="s">
        <v>416</v>
      </c>
      <c r="D172" s="191" t="s">
        <v>266</v>
      </c>
      <c r="E172" s="192" t="s">
        <v>1949</v>
      </c>
      <c r="F172" s="193" t="s">
        <v>5802</v>
      </c>
      <c r="G172" s="194" t="s">
        <v>4187</v>
      </c>
      <c r="H172" s="195">
        <v>85</v>
      </c>
      <c r="I172" s="196"/>
      <c r="J172" s="197">
        <f>ROUND(I172*H172,2)</f>
        <v>0</v>
      </c>
      <c r="K172" s="198"/>
      <c r="L172" s="40"/>
      <c r="M172" s="199" t="s">
        <v>1</v>
      </c>
      <c r="N172" s="200" t="s">
        <v>38</v>
      </c>
      <c r="O172" s="72"/>
      <c r="P172" s="201">
        <f>O172*H172</f>
        <v>0</v>
      </c>
      <c r="Q172" s="201">
        <v>0</v>
      </c>
      <c r="R172" s="201">
        <f>Q172*H172</f>
        <v>0</v>
      </c>
      <c r="S172" s="201">
        <v>0</v>
      </c>
      <c r="T172" s="202">
        <f>S172*H172</f>
        <v>0</v>
      </c>
      <c r="U172" s="35"/>
      <c r="V172" s="35"/>
      <c r="W172" s="35"/>
      <c r="X172" s="35"/>
      <c r="Y172" s="35"/>
      <c r="Z172" s="35"/>
      <c r="AA172" s="35"/>
      <c r="AB172" s="35"/>
      <c r="AC172" s="35"/>
      <c r="AD172" s="35"/>
      <c r="AE172" s="35"/>
      <c r="AR172" s="203" t="s">
        <v>270</v>
      </c>
      <c r="AT172" s="203" t="s">
        <v>266</v>
      </c>
      <c r="AU172" s="203" t="s">
        <v>73</v>
      </c>
      <c r="AY172" s="18" t="s">
        <v>263</v>
      </c>
      <c r="BE172" s="204">
        <f>IF(N172="základní",J172,0)</f>
        <v>0</v>
      </c>
      <c r="BF172" s="204">
        <f>IF(N172="snížená",J172,0)</f>
        <v>0</v>
      </c>
      <c r="BG172" s="204">
        <f>IF(N172="zákl. přenesená",J172,0)</f>
        <v>0</v>
      </c>
      <c r="BH172" s="204">
        <f>IF(N172="sníž. přenesená",J172,0)</f>
        <v>0</v>
      </c>
      <c r="BI172" s="204">
        <f>IF(N172="nulová",J172,0)</f>
        <v>0</v>
      </c>
      <c r="BJ172" s="18" t="s">
        <v>71</v>
      </c>
      <c r="BK172" s="204">
        <f>ROUND(I172*H172,2)</f>
        <v>0</v>
      </c>
      <c r="BL172" s="18" t="s">
        <v>270</v>
      </c>
      <c r="BM172" s="203" t="s">
        <v>5803</v>
      </c>
    </row>
    <row r="173" spans="1:65" s="2" customFormat="1" ht="136.5">
      <c r="A173" s="35"/>
      <c r="B173" s="36"/>
      <c r="C173" s="37"/>
      <c r="D173" s="207" t="s">
        <v>294</v>
      </c>
      <c r="E173" s="37"/>
      <c r="F173" s="239" t="s">
        <v>5804</v>
      </c>
      <c r="G173" s="37"/>
      <c r="H173" s="293"/>
      <c r="I173" s="240"/>
      <c r="J173" s="37"/>
      <c r="K173" s="37"/>
      <c r="L173" s="40"/>
      <c r="M173" s="241"/>
      <c r="N173" s="242"/>
      <c r="O173" s="72"/>
      <c r="P173" s="72"/>
      <c r="Q173" s="72"/>
      <c r="R173" s="72"/>
      <c r="S173" s="72"/>
      <c r="T173" s="73"/>
      <c r="U173" s="35"/>
      <c r="V173" s="35"/>
      <c r="W173" s="35"/>
      <c r="X173" s="35"/>
      <c r="Y173" s="35"/>
      <c r="Z173" s="35"/>
      <c r="AA173" s="35"/>
      <c r="AB173" s="35"/>
      <c r="AC173" s="35"/>
      <c r="AD173" s="35"/>
      <c r="AE173" s="35"/>
      <c r="AT173" s="18" t="s">
        <v>294</v>
      </c>
      <c r="AU173" s="18" t="s">
        <v>73</v>
      </c>
    </row>
    <row r="174" spans="1:65" s="12" customFormat="1" ht="22.9" customHeight="1">
      <c r="B174" s="175"/>
      <c r="C174" s="176"/>
      <c r="D174" s="177" t="s">
        <v>63</v>
      </c>
      <c r="E174" s="189" t="s">
        <v>73</v>
      </c>
      <c r="F174" s="189" t="s">
        <v>361</v>
      </c>
      <c r="G174" s="176"/>
      <c r="H174" s="176"/>
      <c r="I174" s="179"/>
      <c r="J174" s="190">
        <f>BK174</f>
        <v>0</v>
      </c>
      <c r="K174" s="176"/>
      <c r="L174" s="181"/>
      <c r="M174" s="182"/>
      <c r="N174" s="183"/>
      <c r="O174" s="183"/>
      <c r="P174" s="184">
        <f>SUM(P175:P179)</f>
        <v>0</v>
      </c>
      <c r="Q174" s="183"/>
      <c r="R174" s="184">
        <f>SUM(R175:R179)</f>
        <v>98.350859999999997</v>
      </c>
      <c r="S174" s="183"/>
      <c r="T174" s="185">
        <f>SUM(T175:T179)</f>
        <v>0</v>
      </c>
      <c r="AR174" s="186" t="s">
        <v>71</v>
      </c>
      <c r="AT174" s="187" t="s">
        <v>63</v>
      </c>
      <c r="AU174" s="187" t="s">
        <v>71</v>
      </c>
      <c r="AY174" s="186" t="s">
        <v>263</v>
      </c>
      <c r="BK174" s="188">
        <f>SUM(BK175:BK179)</f>
        <v>0</v>
      </c>
    </row>
    <row r="175" spans="1:65" s="2" customFormat="1" ht="44.25" customHeight="1">
      <c r="A175" s="35"/>
      <c r="B175" s="36"/>
      <c r="C175" s="191" t="s">
        <v>421</v>
      </c>
      <c r="D175" s="191" t="s">
        <v>266</v>
      </c>
      <c r="E175" s="192" t="s">
        <v>5805</v>
      </c>
      <c r="F175" s="193" t="s">
        <v>5806</v>
      </c>
      <c r="G175" s="194" t="s">
        <v>796</v>
      </c>
      <c r="H175" s="195">
        <v>313</v>
      </c>
      <c r="I175" s="196"/>
      <c r="J175" s="197">
        <f>ROUND(I175*H175,2)</f>
        <v>0</v>
      </c>
      <c r="K175" s="198"/>
      <c r="L175" s="40"/>
      <c r="M175" s="199" t="s">
        <v>1</v>
      </c>
      <c r="N175" s="200" t="s">
        <v>38</v>
      </c>
      <c r="O175" s="72"/>
      <c r="P175" s="201">
        <f>O175*H175</f>
        <v>0</v>
      </c>
      <c r="Q175" s="201">
        <v>0.31422</v>
      </c>
      <c r="R175" s="201">
        <f>Q175*H175</f>
        <v>98.350859999999997</v>
      </c>
      <c r="S175" s="201">
        <v>0</v>
      </c>
      <c r="T175" s="202">
        <f>S175*H175</f>
        <v>0</v>
      </c>
      <c r="U175" s="35"/>
      <c r="V175" s="35"/>
      <c r="W175" s="35"/>
      <c r="X175" s="35"/>
      <c r="Y175" s="35"/>
      <c r="Z175" s="35"/>
      <c r="AA175" s="35"/>
      <c r="AB175" s="35"/>
      <c r="AC175" s="35"/>
      <c r="AD175" s="35"/>
      <c r="AE175" s="35"/>
      <c r="AR175" s="203" t="s">
        <v>270</v>
      </c>
      <c r="AT175" s="203" t="s">
        <v>266</v>
      </c>
      <c r="AU175" s="203" t="s">
        <v>73</v>
      </c>
      <c r="AY175" s="18" t="s">
        <v>263</v>
      </c>
      <c r="BE175" s="204">
        <f>IF(N175="základní",J175,0)</f>
        <v>0</v>
      </c>
      <c r="BF175" s="204">
        <f>IF(N175="snížená",J175,0)</f>
        <v>0</v>
      </c>
      <c r="BG175" s="204">
        <f>IF(N175="zákl. přenesená",J175,0)</f>
        <v>0</v>
      </c>
      <c r="BH175" s="204">
        <f>IF(N175="sníž. přenesená",J175,0)</f>
        <v>0</v>
      </c>
      <c r="BI175" s="204">
        <f>IF(N175="nulová",J175,0)</f>
        <v>0</v>
      </c>
      <c r="BJ175" s="18" t="s">
        <v>71</v>
      </c>
      <c r="BK175" s="204">
        <f>ROUND(I175*H175,2)</f>
        <v>0</v>
      </c>
      <c r="BL175" s="18" t="s">
        <v>270</v>
      </c>
      <c r="BM175" s="203" t="s">
        <v>5807</v>
      </c>
    </row>
    <row r="176" spans="1:65" s="13" customFormat="1">
      <c r="B176" s="205"/>
      <c r="C176" s="206"/>
      <c r="D176" s="207" t="s">
        <v>272</v>
      </c>
      <c r="E176" s="208" t="s">
        <v>1</v>
      </c>
      <c r="F176" s="209" t="s">
        <v>5808</v>
      </c>
      <c r="G176" s="206"/>
      <c r="H176" s="210">
        <v>428</v>
      </c>
      <c r="I176" s="211"/>
      <c r="J176" s="206"/>
      <c r="K176" s="206"/>
      <c r="L176" s="212"/>
      <c r="M176" s="213"/>
      <c r="N176" s="214"/>
      <c r="O176" s="214"/>
      <c r="P176" s="214"/>
      <c r="Q176" s="214"/>
      <c r="R176" s="214"/>
      <c r="S176" s="214"/>
      <c r="T176" s="215"/>
      <c r="AT176" s="216" t="s">
        <v>272</v>
      </c>
      <c r="AU176" s="216" t="s">
        <v>73</v>
      </c>
      <c r="AV176" s="13" t="s">
        <v>73</v>
      </c>
      <c r="AW176" s="13" t="s">
        <v>30</v>
      </c>
      <c r="AX176" s="13" t="s">
        <v>71</v>
      </c>
      <c r="AY176" s="216" t="s">
        <v>263</v>
      </c>
    </row>
    <row r="177" spans="1:65" s="16" customFormat="1">
      <c r="B177" s="248"/>
      <c r="C177" s="249"/>
      <c r="D177" s="207" t="s">
        <v>272</v>
      </c>
      <c r="E177" s="250" t="s">
        <v>1</v>
      </c>
      <c r="F177" s="251" t="s">
        <v>5809</v>
      </c>
      <c r="G177" s="249"/>
      <c r="H177" s="250" t="s">
        <v>1</v>
      </c>
      <c r="I177" s="252"/>
      <c r="J177" s="249"/>
      <c r="K177" s="249"/>
      <c r="L177" s="253"/>
      <c r="M177" s="254"/>
      <c r="N177" s="255"/>
      <c r="O177" s="255"/>
      <c r="P177" s="255"/>
      <c r="Q177" s="255"/>
      <c r="R177" s="255"/>
      <c r="S177" s="255"/>
      <c r="T177" s="256"/>
      <c r="AT177" s="257" t="s">
        <v>272</v>
      </c>
      <c r="AU177" s="257" t="s">
        <v>73</v>
      </c>
      <c r="AV177" s="16" t="s">
        <v>71</v>
      </c>
      <c r="AW177" s="16" t="s">
        <v>30</v>
      </c>
      <c r="AX177" s="16" t="s">
        <v>64</v>
      </c>
      <c r="AY177" s="257" t="s">
        <v>263</v>
      </c>
    </row>
    <row r="178" spans="1:65" s="16" customFormat="1">
      <c r="B178" s="248"/>
      <c r="C178" s="249"/>
      <c r="D178" s="207" t="s">
        <v>272</v>
      </c>
      <c r="E178" s="250" t="s">
        <v>1</v>
      </c>
      <c r="F178" s="251" t="s">
        <v>5810</v>
      </c>
      <c r="G178" s="249"/>
      <c r="H178" s="250" t="s">
        <v>1</v>
      </c>
      <c r="I178" s="252"/>
      <c r="J178" s="249"/>
      <c r="K178" s="249"/>
      <c r="L178" s="253"/>
      <c r="M178" s="254"/>
      <c r="N178" s="255"/>
      <c r="O178" s="255"/>
      <c r="P178" s="255"/>
      <c r="Q178" s="255"/>
      <c r="R178" s="255"/>
      <c r="S178" s="255"/>
      <c r="T178" s="256"/>
      <c r="AT178" s="257" t="s">
        <v>272</v>
      </c>
      <c r="AU178" s="257" t="s">
        <v>73</v>
      </c>
      <c r="AV178" s="16" t="s">
        <v>71</v>
      </c>
      <c r="AW178" s="16" t="s">
        <v>30</v>
      </c>
      <c r="AX178" s="16" t="s">
        <v>64</v>
      </c>
      <c r="AY178" s="257" t="s">
        <v>263</v>
      </c>
    </row>
    <row r="179" spans="1:65" s="16" customFormat="1">
      <c r="B179" s="248"/>
      <c r="C179" s="249"/>
      <c r="D179" s="207" t="s">
        <v>272</v>
      </c>
      <c r="E179" s="250" t="s">
        <v>1</v>
      </c>
      <c r="F179" s="251" t="s">
        <v>5811</v>
      </c>
      <c r="G179" s="249"/>
      <c r="H179" s="250" t="s">
        <v>1</v>
      </c>
      <c r="I179" s="252"/>
      <c r="J179" s="249"/>
      <c r="K179" s="249"/>
      <c r="L179" s="253"/>
      <c r="M179" s="254"/>
      <c r="N179" s="255"/>
      <c r="O179" s="255"/>
      <c r="P179" s="255"/>
      <c r="Q179" s="255"/>
      <c r="R179" s="255"/>
      <c r="S179" s="255"/>
      <c r="T179" s="256"/>
      <c r="AT179" s="257" t="s">
        <v>272</v>
      </c>
      <c r="AU179" s="257" t="s">
        <v>73</v>
      </c>
      <c r="AV179" s="16" t="s">
        <v>71</v>
      </c>
      <c r="AW179" s="16" t="s">
        <v>30</v>
      </c>
      <c r="AX179" s="16" t="s">
        <v>64</v>
      </c>
      <c r="AY179" s="257" t="s">
        <v>263</v>
      </c>
    </row>
    <row r="180" spans="1:65" s="12" customFormat="1" ht="22.9" customHeight="1">
      <c r="B180" s="175"/>
      <c r="C180" s="176"/>
      <c r="D180" s="177" t="s">
        <v>63</v>
      </c>
      <c r="E180" s="189" t="s">
        <v>297</v>
      </c>
      <c r="F180" s="189" t="s">
        <v>1020</v>
      </c>
      <c r="G180" s="176"/>
      <c r="H180" s="176"/>
      <c r="I180" s="179"/>
      <c r="J180" s="190">
        <f>BK180</f>
        <v>0</v>
      </c>
      <c r="K180" s="176"/>
      <c r="L180" s="181"/>
      <c r="M180" s="182"/>
      <c r="N180" s="183"/>
      <c r="O180" s="183"/>
      <c r="P180" s="184">
        <f>SUM(P181:P201)</f>
        <v>0</v>
      </c>
      <c r="Q180" s="183"/>
      <c r="R180" s="184">
        <f>SUM(R181:R201)</f>
        <v>198.01379</v>
      </c>
      <c r="S180" s="183"/>
      <c r="T180" s="185">
        <f>SUM(T181:T201)</f>
        <v>0</v>
      </c>
      <c r="AR180" s="186" t="s">
        <v>71</v>
      </c>
      <c r="AT180" s="187" t="s">
        <v>63</v>
      </c>
      <c r="AU180" s="187" t="s">
        <v>71</v>
      </c>
      <c r="AY180" s="186" t="s">
        <v>263</v>
      </c>
      <c r="BK180" s="188">
        <f>SUM(BK181:BK201)</f>
        <v>0</v>
      </c>
    </row>
    <row r="181" spans="1:65" s="2" customFormat="1" ht="16.5" customHeight="1">
      <c r="A181" s="35"/>
      <c r="B181" s="36"/>
      <c r="C181" s="191" t="s">
        <v>426</v>
      </c>
      <c r="D181" s="191" t="s">
        <v>266</v>
      </c>
      <c r="E181" s="192" t="s">
        <v>5812</v>
      </c>
      <c r="F181" s="193" t="s">
        <v>5813</v>
      </c>
      <c r="G181" s="194" t="s">
        <v>269</v>
      </c>
      <c r="H181" s="195">
        <v>12901</v>
      </c>
      <c r="I181" s="196"/>
      <c r="J181" s="197">
        <f>ROUND(I181*H181,2)</f>
        <v>0</v>
      </c>
      <c r="K181" s="198"/>
      <c r="L181" s="40"/>
      <c r="M181" s="199" t="s">
        <v>1</v>
      </c>
      <c r="N181" s="200" t="s">
        <v>38</v>
      </c>
      <c r="O181" s="72"/>
      <c r="P181" s="201">
        <f>O181*H181</f>
        <v>0</v>
      </c>
      <c r="Q181" s="201">
        <v>0</v>
      </c>
      <c r="R181" s="201">
        <f>Q181*H181</f>
        <v>0</v>
      </c>
      <c r="S181" s="201">
        <v>0</v>
      </c>
      <c r="T181" s="202">
        <f>S181*H181</f>
        <v>0</v>
      </c>
      <c r="U181" s="35"/>
      <c r="V181" s="35"/>
      <c r="W181" s="35"/>
      <c r="X181" s="35"/>
      <c r="Y181" s="35"/>
      <c r="Z181" s="35"/>
      <c r="AA181" s="35"/>
      <c r="AB181" s="35"/>
      <c r="AC181" s="35"/>
      <c r="AD181" s="35"/>
      <c r="AE181" s="35"/>
      <c r="AR181" s="203" t="s">
        <v>270</v>
      </c>
      <c r="AT181" s="203" t="s">
        <v>266</v>
      </c>
      <c r="AU181" s="203" t="s">
        <v>73</v>
      </c>
      <c r="AY181" s="18" t="s">
        <v>263</v>
      </c>
      <c r="BE181" s="204">
        <f>IF(N181="základní",J181,0)</f>
        <v>0</v>
      </c>
      <c r="BF181" s="204">
        <f>IF(N181="snížená",J181,0)</f>
        <v>0</v>
      </c>
      <c r="BG181" s="204">
        <f>IF(N181="zákl. přenesená",J181,0)</f>
        <v>0</v>
      </c>
      <c r="BH181" s="204">
        <f>IF(N181="sníž. přenesená",J181,0)</f>
        <v>0</v>
      </c>
      <c r="BI181" s="204">
        <f>IF(N181="nulová",J181,0)</f>
        <v>0</v>
      </c>
      <c r="BJ181" s="18" t="s">
        <v>71</v>
      </c>
      <c r="BK181" s="204">
        <f>ROUND(I181*H181,2)</f>
        <v>0</v>
      </c>
      <c r="BL181" s="18" t="s">
        <v>270</v>
      </c>
      <c r="BM181" s="203" t="s">
        <v>5814</v>
      </c>
    </row>
    <row r="182" spans="1:65" s="13" customFormat="1">
      <c r="B182" s="205"/>
      <c r="C182" s="206"/>
      <c r="D182" s="207" t="s">
        <v>272</v>
      </c>
      <c r="E182" s="208" t="s">
        <v>1</v>
      </c>
      <c r="F182" s="209" t="s">
        <v>5815</v>
      </c>
      <c r="G182" s="206"/>
      <c r="H182" s="210">
        <v>18045</v>
      </c>
      <c r="I182" s="211"/>
      <c r="J182" s="206"/>
      <c r="K182" s="206"/>
      <c r="L182" s="212"/>
      <c r="M182" s="213"/>
      <c r="N182" s="214"/>
      <c r="O182" s="214"/>
      <c r="P182" s="214"/>
      <c r="Q182" s="214"/>
      <c r="R182" s="214"/>
      <c r="S182" s="214"/>
      <c r="T182" s="215"/>
      <c r="AT182" s="216" t="s">
        <v>272</v>
      </c>
      <c r="AU182" s="216" t="s">
        <v>73</v>
      </c>
      <c r="AV182" s="13" t="s">
        <v>73</v>
      </c>
      <c r="AW182" s="13" t="s">
        <v>30</v>
      </c>
      <c r="AX182" s="13" t="s">
        <v>71</v>
      </c>
      <c r="AY182" s="216" t="s">
        <v>263</v>
      </c>
    </row>
    <row r="183" spans="1:65" s="16" customFormat="1">
      <c r="B183" s="248"/>
      <c r="C183" s="249"/>
      <c r="D183" s="207" t="s">
        <v>272</v>
      </c>
      <c r="E183" s="250" t="s">
        <v>1</v>
      </c>
      <c r="F183" s="251" t="s">
        <v>5816</v>
      </c>
      <c r="G183" s="249"/>
      <c r="H183" s="250" t="s">
        <v>1</v>
      </c>
      <c r="I183" s="252"/>
      <c r="J183" s="249"/>
      <c r="K183" s="249"/>
      <c r="L183" s="253"/>
      <c r="M183" s="254"/>
      <c r="N183" s="255"/>
      <c r="O183" s="255"/>
      <c r="P183" s="255"/>
      <c r="Q183" s="255"/>
      <c r="R183" s="255"/>
      <c r="S183" s="255"/>
      <c r="T183" s="256"/>
      <c r="AT183" s="257" t="s">
        <v>272</v>
      </c>
      <c r="AU183" s="257" t="s">
        <v>73</v>
      </c>
      <c r="AV183" s="16" t="s">
        <v>71</v>
      </c>
      <c r="AW183" s="16" t="s">
        <v>30</v>
      </c>
      <c r="AX183" s="16" t="s">
        <v>64</v>
      </c>
      <c r="AY183" s="257" t="s">
        <v>263</v>
      </c>
    </row>
    <row r="184" spans="1:65" s="16" customFormat="1">
      <c r="B184" s="248"/>
      <c r="C184" s="249"/>
      <c r="D184" s="207" t="s">
        <v>272</v>
      </c>
      <c r="E184" s="250" t="s">
        <v>1</v>
      </c>
      <c r="F184" s="251" t="s">
        <v>5817</v>
      </c>
      <c r="G184" s="249"/>
      <c r="H184" s="250" t="s">
        <v>1</v>
      </c>
      <c r="I184" s="252"/>
      <c r="J184" s="249"/>
      <c r="K184" s="249"/>
      <c r="L184" s="253"/>
      <c r="M184" s="254"/>
      <c r="N184" s="255"/>
      <c r="O184" s="255"/>
      <c r="P184" s="255"/>
      <c r="Q184" s="255"/>
      <c r="R184" s="255"/>
      <c r="S184" s="255"/>
      <c r="T184" s="256"/>
      <c r="AT184" s="257" t="s">
        <v>272</v>
      </c>
      <c r="AU184" s="257" t="s">
        <v>73</v>
      </c>
      <c r="AV184" s="16" t="s">
        <v>71</v>
      </c>
      <c r="AW184" s="16" t="s">
        <v>30</v>
      </c>
      <c r="AX184" s="16" t="s">
        <v>64</v>
      </c>
      <c r="AY184" s="257" t="s">
        <v>263</v>
      </c>
    </row>
    <row r="185" spans="1:65" s="16" customFormat="1">
      <c r="B185" s="248"/>
      <c r="C185" s="249"/>
      <c r="D185" s="207" t="s">
        <v>272</v>
      </c>
      <c r="E185" s="250" t="s">
        <v>1</v>
      </c>
      <c r="F185" s="251" t="s">
        <v>5818</v>
      </c>
      <c r="G185" s="249"/>
      <c r="H185" s="250" t="s">
        <v>1</v>
      </c>
      <c r="I185" s="252"/>
      <c r="J185" s="249"/>
      <c r="K185" s="249"/>
      <c r="L185" s="253"/>
      <c r="M185" s="254"/>
      <c r="N185" s="255"/>
      <c r="O185" s="255"/>
      <c r="P185" s="255"/>
      <c r="Q185" s="255"/>
      <c r="R185" s="255"/>
      <c r="S185" s="255"/>
      <c r="T185" s="256"/>
      <c r="AT185" s="257" t="s">
        <v>272</v>
      </c>
      <c r="AU185" s="257" t="s">
        <v>73</v>
      </c>
      <c r="AV185" s="16" t="s">
        <v>71</v>
      </c>
      <c r="AW185" s="16" t="s">
        <v>30</v>
      </c>
      <c r="AX185" s="16" t="s">
        <v>64</v>
      </c>
      <c r="AY185" s="257" t="s">
        <v>263</v>
      </c>
    </row>
    <row r="186" spans="1:65" s="16" customFormat="1">
      <c r="B186" s="248"/>
      <c r="C186" s="249"/>
      <c r="D186" s="207" t="s">
        <v>272</v>
      </c>
      <c r="E186" s="250" t="s">
        <v>1</v>
      </c>
      <c r="F186" s="251" t="s">
        <v>5817</v>
      </c>
      <c r="G186" s="249"/>
      <c r="H186" s="250" t="s">
        <v>1</v>
      </c>
      <c r="I186" s="252"/>
      <c r="J186" s="249"/>
      <c r="K186" s="249"/>
      <c r="L186" s="253"/>
      <c r="M186" s="254"/>
      <c r="N186" s="255"/>
      <c r="O186" s="255"/>
      <c r="P186" s="255"/>
      <c r="Q186" s="255"/>
      <c r="R186" s="255"/>
      <c r="S186" s="255"/>
      <c r="T186" s="256"/>
      <c r="AT186" s="257" t="s">
        <v>272</v>
      </c>
      <c r="AU186" s="257" t="s">
        <v>73</v>
      </c>
      <c r="AV186" s="16" t="s">
        <v>71</v>
      </c>
      <c r="AW186" s="16" t="s">
        <v>30</v>
      </c>
      <c r="AX186" s="16" t="s">
        <v>64</v>
      </c>
      <c r="AY186" s="257" t="s">
        <v>263</v>
      </c>
    </row>
    <row r="187" spans="1:65" s="16" customFormat="1">
      <c r="B187" s="248"/>
      <c r="C187" s="249"/>
      <c r="D187" s="207" t="s">
        <v>272</v>
      </c>
      <c r="E187" s="250" t="s">
        <v>1</v>
      </c>
      <c r="F187" s="251" t="s">
        <v>5819</v>
      </c>
      <c r="G187" s="249"/>
      <c r="H187" s="250" t="s">
        <v>1</v>
      </c>
      <c r="I187" s="252"/>
      <c r="J187" s="249"/>
      <c r="K187" s="249"/>
      <c r="L187" s="253"/>
      <c r="M187" s="254"/>
      <c r="N187" s="255"/>
      <c r="O187" s="255"/>
      <c r="P187" s="255"/>
      <c r="Q187" s="255"/>
      <c r="R187" s="255"/>
      <c r="S187" s="255"/>
      <c r="T187" s="256"/>
      <c r="AT187" s="257" t="s">
        <v>272</v>
      </c>
      <c r="AU187" s="257" t="s">
        <v>73</v>
      </c>
      <c r="AV187" s="16" t="s">
        <v>71</v>
      </c>
      <c r="AW187" s="16" t="s">
        <v>30</v>
      </c>
      <c r="AX187" s="16" t="s">
        <v>64</v>
      </c>
      <c r="AY187" s="257" t="s">
        <v>263</v>
      </c>
    </row>
    <row r="188" spans="1:65" s="16" customFormat="1">
      <c r="B188" s="248"/>
      <c r="C188" s="249"/>
      <c r="D188" s="207" t="s">
        <v>272</v>
      </c>
      <c r="E188" s="250" t="s">
        <v>1</v>
      </c>
      <c r="F188" s="251" t="s">
        <v>5820</v>
      </c>
      <c r="G188" s="249"/>
      <c r="H188" s="250" t="s">
        <v>1</v>
      </c>
      <c r="I188" s="252"/>
      <c r="J188" s="249"/>
      <c r="K188" s="249"/>
      <c r="L188" s="253"/>
      <c r="M188" s="254"/>
      <c r="N188" s="255"/>
      <c r="O188" s="255"/>
      <c r="P188" s="255"/>
      <c r="Q188" s="255"/>
      <c r="R188" s="255"/>
      <c r="S188" s="255"/>
      <c r="T188" s="256"/>
      <c r="AT188" s="257" t="s">
        <v>272</v>
      </c>
      <c r="AU188" s="257" t="s">
        <v>73</v>
      </c>
      <c r="AV188" s="16" t="s">
        <v>71</v>
      </c>
      <c r="AW188" s="16" t="s">
        <v>30</v>
      </c>
      <c r="AX188" s="16" t="s">
        <v>64</v>
      </c>
      <c r="AY188" s="257" t="s">
        <v>263</v>
      </c>
    </row>
    <row r="189" spans="1:65" s="16" customFormat="1">
      <c r="B189" s="248"/>
      <c r="C189" s="249"/>
      <c r="D189" s="207" t="s">
        <v>272</v>
      </c>
      <c r="E189" s="250" t="s">
        <v>1</v>
      </c>
      <c r="F189" s="251" t="s">
        <v>5821</v>
      </c>
      <c r="G189" s="249"/>
      <c r="H189" s="250" t="s">
        <v>1</v>
      </c>
      <c r="I189" s="252"/>
      <c r="J189" s="249"/>
      <c r="K189" s="249"/>
      <c r="L189" s="253"/>
      <c r="M189" s="254"/>
      <c r="N189" s="255"/>
      <c r="O189" s="255"/>
      <c r="P189" s="255"/>
      <c r="Q189" s="255"/>
      <c r="R189" s="255"/>
      <c r="S189" s="255"/>
      <c r="T189" s="256"/>
      <c r="AT189" s="257" t="s">
        <v>272</v>
      </c>
      <c r="AU189" s="257" t="s">
        <v>73</v>
      </c>
      <c r="AV189" s="16" t="s">
        <v>71</v>
      </c>
      <c r="AW189" s="16" t="s">
        <v>30</v>
      </c>
      <c r="AX189" s="16" t="s">
        <v>64</v>
      </c>
      <c r="AY189" s="257" t="s">
        <v>263</v>
      </c>
    </row>
    <row r="190" spans="1:65" s="16" customFormat="1">
      <c r="B190" s="248"/>
      <c r="C190" s="249"/>
      <c r="D190" s="207" t="s">
        <v>272</v>
      </c>
      <c r="E190" s="250" t="s">
        <v>1</v>
      </c>
      <c r="F190" s="251" t="s">
        <v>5822</v>
      </c>
      <c r="G190" s="249"/>
      <c r="H190" s="250" t="s">
        <v>1</v>
      </c>
      <c r="I190" s="252"/>
      <c r="J190" s="249"/>
      <c r="K190" s="249"/>
      <c r="L190" s="253"/>
      <c r="M190" s="254"/>
      <c r="N190" s="255"/>
      <c r="O190" s="255"/>
      <c r="P190" s="255"/>
      <c r="Q190" s="255"/>
      <c r="R190" s="255"/>
      <c r="S190" s="255"/>
      <c r="T190" s="256"/>
      <c r="AT190" s="257" t="s">
        <v>272</v>
      </c>
      <c r="AU190" s="257" t="s">
        <v>73</v>
      </c>
      <c r="AV190" s="16" t="s">
        <v>71</v>
      </c>
      <c r="AW190" s="16" t="s">
        <v>30</v>
      </c>
      <c r="AX190" s="16" t="s">
        <v>64</v>
      </c>
      <c r="AY190" s="257" t="s">
        <v>263</v>
      </c>
    </row>
    <row r="191" spans="1:65" s="2" customFormat="1" ht="21.75" customHeight="1">
      <c r="A191" s="35"/>
      <c r="B191" s="36"/>
      <c r="C191" s="191" t="s">
        <v>554</v>
      </c>
      <c r="D191" s="191" t="s">
        <v>266</v>
      </c>
      <c r="E191" s="192" t="s">
        <v>5823</v>
      </c>
      <c r="F191" s="193" t="s">
        <v>5824</v>
      </c>
      <c r="G191" s="194" t="s">
        <v>269</v>
      </c>
      <c r="H191" s="195">
        <v>277</v>
      </c>
      <c r="I191" s="196"/>
      <c r="J191" s="197">
        <f>ROUND(I191*H191,2)</f>
        <v>0</v>
      </c>
      <c r="K191" s="198"/>
      <c r="L191" s="40"/>
      <c r="M191" s="199" t="s">
        <v>1</v>
      </c>
      <c r="N191" s="200" t="s">
        <v>38</v>
      </c>
      <c r="O191" s="72"/>
      <c r="P191" s="201">
        <f>O191*H191</f>
        <v>0</v>
      </c>
      <c r="Q191" s="201">
        <v>0.11847000000000001</v>
      </c>
      <c r="R191" s="201">
        <f>Q191*H191</f>
        <v>32.816189999999999</v>
      </c>
      <c r="S191" s="201">
        <v>0</v>
      </c>
      <c r="T191" s="202">
        <f>S191*H191</f>
        <v>0</v>
      </c>
      <c r="U191" s="35"/>
      <c r="V191" s="35"/>
      <c r="W191" s="35"/>
      <c r="X191" s="35"/>
      <c r="Y191" s="35"/>
      <c r="Z191" s="35"/>
      <c r="AA191" s="35"/>
      <c r="AB191" s="35"/>
      <c r="AC191" s="35"/>
      <c r="AD191" s="35"/>
      <c r="AE191" s="35"/>
      <c r="AR191" s="203" t="s">
        <v>270</v>
      </c>
      <c r="AT191" s="203" t="s">
        <v>266</v>
      </c>
      <c r="AU191" s="203" t="s">
        <v>73</v>
      </c>
      <c r="AY191" s="18" t="s">
        <v>263</v>
      </c>
      <c r="BE191" s="204">
        <f>IF(N191="základní",J191,0)</f>
        <v>0</v>
      </c>
      <c r="BF191" s="204">
        <f>IF(N191="snížená",J191,0)</f>
        <v>0</v>
      </c>
      <c r="BG191" s="204">
        <f>IF(N191="zákl. přenesená",J191,0)</f>
        <v>0</v>
      </c>
      <c r="BH191" s="204">
        <f>IF(N191="sníž. přenesená",J191,0)</f>
        <v>0</v>
      </c>
      <c r="BI191" s="204">
        <f>IF(N191="nulová",J191,0)</f>
        <v>0</v>
      </c>
      <c r="BJ191" s="18" t="s">
        <v>71</v>
      </c>
      <c r="BK191" s="204">
        <f>ROUND(I191*H191,2)</f>
        <v>0</v>
      </c>
      <c r="BL191" s="18" t="s">
        <v>270</v>
      </c>
      <c r="BM191" s="203" t="s">
        <v>5825</v>
      </c>
    </row>
    <row r="192" spans="1:65" s="13" customFormat="1">
      <c r="B192" s="205"/>
      <c r="C192" s="206"/>
      <c r="D192" s="207" t="s">
        <v>272</v>
      </c>
      <c r="E192" s="208" t="s">
        <v>1</v>
      </c>
      <c r="F192" s="209" t="s">
        <v>5826</v>
      </c>
      <c r="G192" s="206"/>
      <c r="H192" s="210">
        <v>277</v>
      </c>
      <c r="I192" s="211"/>
      <c r="J192" s="206"/>
      <c r="K192" s="206"/>
      <c r="L192" s="212"/>
      <c r="M192" s="213"/>
      <c r="N192" s="214"/>
      <c r="O192" s="214"/>
      <c r="P192" s="214"/>
      <c r="Q192" s="214"/>
      <c r="R192" s="214"/>
      <c r="S192" s="214"/>
      <c r="T192" s="215"/>
      <c r="AT192" s="216" t="s">
        <v>272</v>
      </c>
      <c r="AU192" s="216" t="s">
        <v>73</v>
      </c>
      <c r="AV192" s="13" t="s">
        <v>73</v>
      </c>
      <c r="AW192" s="13" t="s">
        <v>30</v>
      </c>
      <c r="AX192" s="13" t="s">
        <v>71</v>
      </c>
      <c r="AY192" s="216" t="s">
        <v>263</v>
      </c>
    </row>
    <row r="193" spans="1:65" s="16" customFormat="1">
      <c r="B193" s="248"/>
      <c r="C193" s="249"/>
      <c r="D193" s="207" t="s">
        <v>272</v>
      </c>
      <c r="E193" s="250" t="s">
        <v>1</v>
      </c>
      <c r="F193" s="251" t="s">
        <v>5827</v>
      </c>
      <c r="G193" s="249"/>
      <c r="H193" s="250" t="s">
        <v>1</v>
      </c>
      <c r="I193" s="252"/>
      <c r="J193" s="249"/>
      <c r="K193" s="249"/>
      <c r="L193" s="253"/>
      <c r="M193" s="254"/>
      <c r="N193" s="255"/>
      <c r="O193" s="255"/>
      <c r="P193" s="255"/>
      <c r="Q193" s="255"/>
      <c r="R193" s="255"/>
      <c r="S193" s="255"/>
      <c r="T193" s="256"/>
      <c r="AT193" s="257" t="s">
        <v>272</v>
      </c>
      <c r="AU193" s="257" t="s">
        <v>73</v>
      </c>
      <c r="AV193" s="16" t="s">
        <v>71</v>
      </c>
      <c r="AW193" s="16" t="s">
        <v>30</v>
      </c>
      <c r="AX193" s="16" t="s">
        <v>64</v>
      </c>
      <c r="AY193" s="257" t="s">
        <v>263</v>
      </c>
    </row>
    <row r="194" spans="1:65" s="16" customFormat="1">
      <c r="B194" s="248"/>
      <c r="C194" s="249"/>
      <c r="D194" s="207" t="s">
        <v>272</v>
      </c>
      <c r="E194" s="250" t="s">
        <v>1</v>
      </c>
      <c r="F194" s="251" t="s">
        <v>5828</v>
      </c>
      <c r="G194" s="249"/>
      <c r="H194" s="250" t="s">
        <v>1</v>
      </c>
      <c r="I194" s="252"/>
      <c r="J194" s="249"/>
      <c r="K194" s="249"/>
      <c r="L194" s="253"/>
      <c r="M194" s="254"/>
      <c r="N194" s="255"/>
      <c r="O194" s="255"/>
      <c r="P194" s="255"/>
      <c r="Q194" s="255"/>
      <c r="R194" s="255"/>
      <c r="S194" s="255"/>
      <c r="T194" s="256"/>
      <c r="AT194" s="257" t="s">
        <v>272</v>
      </c>
      <c r="AU194" s="257" t="s">
        <v>73</v>
      </c>
      <c r="AV194" s="16" t="s">
        <v>71</v>
      </c>
      <c r="AW194" s="16" t="s">
        <v>30</v>
      </c>
      <c r="AX194" s="16" t="s">
        <v>64</v>
      </c>
      <c r="AY194" s="257" t="s">
        <v>263</v>
      </c>
    </row>
    <row r="195" spans="1:65" s="16" customFormat="1">
      <c r="B195" s="248"/>
      <c r="C195" s="249"/>
      <c r="D195" s="207" t="s">
        <v>272</v>
      </c>
      <c r="E195" s="250" t="s">
        <v>1</v>
      </c>
      <c r="F195" s="251" t="s">
        <v>5829</v>
      </c>
      <c r="G195" s="249"/>
      <c r="H195" s="250" t="s">
        <v>1</v>
      </c>
      <c r="I195" s="252"/>
      <c r="J195" s="249"/>
      <c r="K195" s="249"/>
      <c r="L195" s="253"/>
      <c r="M195" s="254"/>
      <c r="N195" s="255"/>
      <c r="O195" s="255"/>
      <c r="P195" s="255"/>
      <c r="Q195" s="255"/>
      <c r="R195" s="255"/>
      <c r="S195" s="255"/>
      <c r="T195" s="256"/>
      <c r="AT195" s="257" t="s">
        <v>272</v>
      </c>
      <c r="AU195" s="257" t="s">
        <v>73</v>
      </c>
      <c r="AV195" s="16" t="s">
        <v>71</v>
      </c>
      <c r="AW195" s="16" t="s">
        <v>30</v>
      </c>
      <c r="AX195" s="16" t="s">
        <v>64</v>
      </c>
      <c r="AY195" s="257" t="s">
        <v>263</v>
      </c>
    </row>
    <row r="196" spans="1:65" s="2" customFormat="1" ht="24.2" customHeight="1">
      <c r="A196" s="35"/>
      <c r="B196" s="36"/>
      <c r="C196" s="191" t="s">
        <v>493</v>
      </c>
      <c r="D196" s="191" t="s">
        <v>266</v>
      </c>
      <c r="E196" s="192" t="s">
        <v>5830</v>
      </c>
      <c r="F196" s="193" t="s">
        <v>5831</v>
      </c>
      <c r="G196" s="194" t="s">
        <v>269</v>
      </c>
      <c r="H196" s="195">
        <v>1480</v>
      </c>
      <c r="I196" s="196"/>
      <c r="J196" s="197">
        <f>ROUND(I196*H196,2)</f>
        <v>0</v>
      </c>
      <c r="K196" s="198"/>
      <c r="L196" s="40"/>
      <c r="M196" s="199" t="s">
        <v>1</v>
      </c>
      <c r="N196" s="200" t="s">
        <v>38</v>
      </c>
      <c r="O196" s="72"/>
      <c r="P196" s="201">
        <f>O196*H196</f>
        <v>0</v>
      </c>
      <c r="Q196" s="201">
        <v>0.11162</v>
      </c>
      <c r="R196" s="201">
        <f>Q196*H196</f>
        <v>165.19759999999999</v>
      </c>
      <c r="S196" s="201">
        <v>0</v>
      </c>
      <c r="T196" s="202">
        <f>S196*H196</f>
        <v>0</v>
      </c>
      <c r="U196" s="35"/>
      <c r="V196" s="35"/>
      <c r="W196" s="35"/>
      <c r="X196" s="35"/>
      <c r="Y196" s="35"/>
      <c r="Z196" s="35"/>
      <c r="AA196" s="35"/>
      <c r="AB196" s="35"/>
      <c r="AC196" s="35"/>
      <c r="AD196" s="35"/>
      <c r="AE196" s="35"/>
      <c r="AR196" s="203" t="s">
        <v>270</v>
      </c>
      <c r="AT196" s="203" t="s">
        <v>266</v>
      </c>
      <c r="AU196" s="203" t="s">
        <v>73</v>
      </c>
      <c r="AY196" s="18" t="s">
        <v>263</v>
      </c>
      <c r="BE196" s="204">
        <f>IF(N196="základní",J196,0)</f>
        <v>0</v>
      </c>
      <c r="BF196" s="204">
        <f>IF(N196="snížená",J196,0)</f>
        <v>0</v>
      </c>
      <c r="BG196" s="204">
        <f>IF(N196="zákl. přenesená",J196,0)</f>
        <v>0</v>
      </c>
      <c r="BH196" s="204">
        <f>IF(N196="sníž. přenesená",J196,0)</f>
        <v>0</v>
      </c>
      <c r="BI196" s="204">
        <f>IF(N196="nulová",J196,0)</f>
        <v>0</v>
      </c>
      <c r="BJ196" s="18" t="s">
        <v>71</v>
      </c>
      <c r="BK196" s="204">
        <f>ROUND(I196*H196,2)</f>
        <v>0</v>
      </c>
      <c r="BL196" s="18" t="s">
        <v>270</v>
      </c>
      <c r="BM196" s="203" t="s">
        <v>5832</v>
      </c>
    </row>
    <row r="197" spans="1:65" s="13" customFormat="1">
      <c r="B197" s="205"/>
      <c r="C197" s="206"/>
      <c r="D197" s="207" t="s">
        <v>272</v>
      </c>
      <c r="E197" s="208" t="s">
        <v>1</v>
      </c>
      <c r="F197" s="209" t="s">
        <v>5833</v>
      </c>
      <c r="G197" s="206"/>
      <c r="H197" s="210">
        <v>1480</v>
      </c>
      <c r="I197" s="211"/>
      <c r="J197" s="206"/>
      <c r="K197" s="206"/>
      <c r="L197" s="212"/>
      <c r="M197" s="213"/>
      <c r="N197" s="214"/>
      <c r="O197" s="214"/>
      <c r="P197" s="214"/>
      <c r="Q197" s="214"/>
      <c r="R197" s="214"/>
      <c r="S197" s="214"/>
      <c r="T197" s="215"/>
      <c r="AT197" s="216" t="s">
        <v>272</v>
      </c>
      <c r="AU197" s="216" t="s">
        <v>73</v>
      </c>
      <c r="AV197" s="13" t="s">
        <v>73</v>
      </c>
      <c r="AW197" s="13" t="s">
        <v>30</v>
      </c>
      <c r="AX197" s="13" t="s">
        <v>71</v>
      </c>
      <c r="AY197" s="216" t="s">
        <v>263</v>
      </c>
    </row>
    <row r="198" spans="1:65" s="16" customFormat="1">
      <c r="B198" s="248"/>
      <c r="C198" s="249"/>
      <c r="D198" s="207" t="s">
        <v>272</v>
      </c>
      <c r="E198" s="250" t="s">
        <v>1</v>
      </c>
      <c r="F198" s="251" t="s">
        <v>5834</v>
      </c>
      <c r="G198" s="249"/>
      <c r="H198" s="250" t="s">
        <v>1</v>
      </c>
      <c r="I198" s="252"/>
      <c r="J198" s="249"/>
      <c r="K198" s="249"/>
      <c r="L198" s="253"/>
      <c r="M198" s="254"/>
      <c r="N198" s="255"/>
      <c r="O198" s="255"/>
      <c r="P198" s="255"/>
      <c r="Q198" s="255"/>
      <c r="R198" s="255"/>
      <c r="S198" s="255"/>
      <c r="T198" s="256"/>
      <c r="AT198" s="257" t="s">
        <v>272</v>
      </c>
      <c r="AU198" s="257" t="s">
        <v>73</v>
      </c>
      <c r="AV198" s="16" t="s">
        <v>71</v>
      </c>
      <c r="AW198" s="16" t="s">
        <v>30</v>
      </c>
      <c r="AX198" s="16" t="s">
        <v>64</v>
      </c>
      <c r="AY198" s="257" t="s">
        <v>263</v>
      </c>
    </row>
    <row r="199" spans="1:65" s="16" customFormat="1">
      <c r="B199" s="248"/>
      <c r="C199" s="249"/>
      <c r="D199" s="207" t="s">
        <v>272</v>
      </c>
      <c r="E199" s="250" t="s">
        <v>1</v>
      </c>
      <c r="F199" s="251" t="s">
        <v>5828</v>
      </c>
      <c r="G199" s="249"/>
      <c r="H199" s="250" t="s">
        <v>1</v>
      </c>
      <c r="I199" s="252"/>
      <c r="J199" s="249"/>
      <c r="K199" s="249"/>
      <c r="L199" s="253"/>
      <c r="M199" s="254"/>
      <c r="N199" s="255"/>
      <c r="O199" s="255"/>
      <c r="P199" s="255"/>
      <c r="Q199" s="255"/>
      <c r="R199" s="255"/>
      <c r="S199" s="255"/>
      <c r="T199" s="256"/>
      <c r="AT199" s="257" t="s">
        <v>272</v>
      </c>
      <c r="AU199" s="257" t="s">
        <v>73</v>
      </c>
      <c r="AV199" s="16" t="s">
        <v>71</v>
      </c>
      <c r="AW199" s="16" t="s">
        <v>30</v>
      </c>
      <c r="AX199" s="16" t="s">
        <v>64</v>
      </c>
      <c r="AY199" s="257" t="s">
        <v>263</v>
      </c>
    </row>
    <row r="200" spans="1:65" s="16" customFormat="1">
      <c r="B200" s="248"/>
      <c r="C200" s="249"/>
      <c r="D200" s="207" t="s">
        <v>272</v>
      </c>
      <c r="E200" s="250" t="s">
        <v>1</v>
      </c>
      <c r="F200" s="251" t="s">
        <v>5835</v>
      </c>
      <c r="G200" s="249"/>
      <c r="H200" s="250" t="s">
        <v>1</v>
      </c>
      <c r="I200" s="252"/>
      <c r="J200" s="249"/>
      <c r="K200" s="249"/>
      <c r="L200" s="253"/>
      <c r="M200" s="254"/>
      <c r="N200" s="255"/>
      <c r="O200" s="255"/>
      <c r="P200" s="255"/>
      <c r="Q200" s="255"/>
      <c r="R200" s="255"/>
      <c r="S200" s="255"/>
      <c r="T200" s="256"/>
      <c r="AT200" s="257" t="s">
        <v>272</v>
      </c>
      <c r="AU200" s="257" t="s">
        <v>73</v>
      </c>
      <c r="AV200" s="16" t="s">
        <v>71</v>
      </c>
      <c r="AW200" s="16" t="s">
        <v>30</v>
      </c>
      <c r="AX200" s="16" t="s">
        <v>64</v>
      </c>
      <c r="AY200" s="257" t="s">
        <v>263</v>
      </c>
    </row>
    <row r="201" spans="1:65" s="16" customFormat="1">
      <c r="B201" s="248"/>
      <c r="C201" s="249"/>
      <c r="D201" s="207" t="s">
        <v>272</v>
      </c>
      <c r="E201" s="250" t="s">
        <v>1</v>
      </c>
      <c r="F201" s="251" t="s">
        <v>5836</v>
      </c>
      <c r="G201" s="249"/>
      <c r="H201" s="250" t="s">
        <v>1</v>
      </c>
      <c r="I201" s="252"/>
      <c r="J201" s="249"/>
      <c r="K201" s="249"/>
      <c r="L201" s="253"/>
      <c r="M201" s="254"/>
      <c r="N201" s="255"/>
      <c r="O201" s="255"/>
      <c r="P201" s="255"/>
      <c r="Q201" s="255"/>
      <c r="R201" s="255"/>
      <c r="S201" s="255"/>
      <c r="T201" s="256"/>
      <c r="AT201" s="257" t="s">
        <v>272</v>
      </c>
      <c r="AU201" s="257" t="s">
        <v>73</v>
      </c>
      <c r="AV201" s="16" t="s">
        <v>71</v>
      </c>
      <c r="AW201" s="16" t="s">
        <v>30</v>
      </c>
      <c r="AX201" s="16" t="s">
        <v>64</v>
      </c>
      <c r="AY201" s="257" t="s">
        <v>263</v>
      </c>
    </row>
    <row r="202" spans="1:65" s="12" customFormat="1" ht="22.9" customHeight="1">
      <c r="B202" s="175"/>
      <c r="C202" s="176"/>
      <c r="D202" s="177" t="s">
        <v>63</v>
      </c>
      <c r="E202" s="189" t="s">
        <v>314</v>
      </c>
      <c r="F202" s="189" t="s">
        <v>1712</v>
      </c>
      <c r="G202" s="176"/>
      <c r="H202" s="176"/>
      <c r="I202" s="179"/>
      <c r="J202" s="190">
        <f>BK202</f>
        <v>0</v>
      </c>
      <c r="K202" s="176"/>
      <c r="L202" s="181"/>
      <c r="M202" s="182"/>
      <c r="N202" s="183"/>
      <c r="O202" s="183"/>
      <c r="P202" s="184">
        <f>SUM(P203:P206)</f>
        <v>0</v>
      </c>
      <c r="Q202" s="183"/>
      <c r="R202" s="184">
        <f>SUM(R203:R206)</f>
        <v>2.0899799999999997</v>
      </c>
      <c r="S202" s="183"/>
      <c r="T202" s="185">
        <f>SUM(T203:T206)</f>
        <v>0</v>
      </c>
      <c r="AR202" s="186" t="s">
        <v>71</v>
      </c>
      <c r="AT202" s="187" t="s">
        <v>63</v>
      </c>
      <c r="AU202" s="187" t="s">
        <v>71</v>
      </c>
      <c r="AY202" s="186" t="s">
        <v>263</v>
      </c>
      <c r="BK202" s="188">
        <f>SUM(BK203:BK206)</f>
        <v>0</v>
      </c>
    </row>
    <row r="203" spans="1:65" s="2" customFormat="1" ht="16.5" customHeight="1">
      <c r="A203" s="35"/>
      <c r="B203" s="36"/>
      <c r="C203" s="191" t="s">
        <v>7</v>
      </c>
      <c r="D203" s="191" t="s">
        <v>266</v>
      </c>
      <c r="E203" s="192" t="s">
        <v>5837</v>
      </c>
      <c r="F203" s="193" t="s">
        <v>5838</v>
      </c>
      <c r="G203" s="194" t="s">
        <v>374</v>
      </c>
      <c r="H203" s="195">
        <v>9</v>
      </c>
      <c r="I203" s="196"/>
      <c r="J203" s="197">
        <f>ROUND(I203*H203,2)</f>
        <v>0</v>
      </c>
      <c r="K203" s="198"/>
      <c r="L203" s="40"/>
      <c r="M203" s="199" t="s">
        <v>1</v>
      </c>
      <c r="N203" s="200" t="s">
        <v>38</v>
      </c>
      <c r="O203" s="72"/>
      <c r="P203" s="201">
        <f>O203*H203</f>
        <v>0</v>
      </c>
      <c r="Q203" s="201">
        <v>0.12422</v>
      </c>
      <c r="R203" s="201">
        <f>Q203*H203</f>
        <v>1.11798</v>
      </c>
      <c r="S203" s="201">
        <v>0</v>
      </c>
      <c r="T203" s="202">
        <f>S203*H203</f>
        <v>0</v>
      </c>
      <c r="U203" s="35"/>
      <c r="V203" s="35"/>
      <c r="W203" s="35"/>
      <c r="X203" s="35"/>
      <c r="Y203" s="35"/>
      <c r="Z203" s="35"/>
      <c r="AA203" s="35"/>
      <c r="AB203" s="35"/>
      <c r="AC203" s="35"/>
      <c r="AD203" s="35"/>
      <c r="AE203" s="35"/>
      <c r="AR203" s="203" t="s">
        <v>270</v>
      </c>
      <c r="AT203" s="203" t="s">
        <v>266</v>
      </c>
      <c r="AU203" s="203" t="s">
        <v>73</v>
      </c>
      <c r="AY203" s="18" t="s">
        <v>263</v>
      </c>
      <c r="BE203" s="204">
        <f>IF(N203="základní",J203,0)</f>
        <v>0</v>
      </c>
      <c r="BF203" s="204">
        <f>IF(N203="snížená",J203,0)</f>
        <v>0</v>
      </c>
      <c r="BG203" s="204">
        <f>IF(N203="zákl. přenesená",J203,0)</f>
        <v>0</v>
      </c>
      <c r="BH203" s="204">
        <f>IF(N203="sníž. přenesená",J203,0)</f>
        <v>0</v>
      </c>
      <c r="BI203" s="204">
        <f>IF(N203="nulová",J203,0)</f>
        <v>0</v>
      </c>
      <c r="BJ203" s="18" t="s">
        <v>71</v>
      </c>
      <c r="BK203" s="204">
        <f>ROUND(I203*H203,2)</f>
        <v>0</v>
      </c>
      <c r="BL203" s="18" t="s">
        <v>270</v>
      </c>
      <c r="BM203" s="203" t="s">
        <v>5839</v>
      </c>
    </row>
    <row r="204" spans="1:65" s="2" customFormat="1" ht="16.5" customHeight="1">
      <c r="A204" s="35"/>
      <c r="B204" s="36"/>
      <c r="C204" s="261" t="s">
        <v>496</v>
      </c>
      <c r="D204" s="261" t="s">
        <v>401</v>
      </c>
      <c r="E204" s="262" t="s">
        <v>5840</v>
      </c>
      <c r="F204" s="263" t="s">
        <v>5841</v>
      </c>
      <c r="G204" s="264" t="s">
        <v>374</v>
      </c>
      <c r="H204" s="265">
        <v>9</v>
      </c>
      <c r="I204" s="266"/>
      <c r="J204" s="267">
        <f>ROUND(I204*H204,2)</f>
        <v>0</v>
      </c>
      <c r="K204" s="268"/>
      <c r="L204" s="269"/>
      <c r="M204" s="270" t="s">
        <v>1</v>
      </c>
      <c r="N204" s="271" t="s">
        <v>38</v>
      </c>
      <c r="O204" s="72"/>
      <c r="P204" s="201">
        <f>O204*H204</f>
        <v>0</v>
      </c>
      <c r="Q204" s="201">
        <v>0.108</v>
      </c>
      <c r="R204" s="201">
        <f>Q204*H204</f>
        <v>0.97199999999999998</v>
      </c>
      <c r="S204" s="201">
        <v>0</v>
      </c>
      <c r="T204" s="202">
        <f>S204*H204</f>
        <v>0</v>
      </c>
      <c r="U204" s="35"/>
      <c r="V204" s="35"/>
      <c r="W204" s="35"/>
      <c r="X204" s="35"/>
      <c r="Y204" s="35"/>
      <c r="Z204" s="35"/>
      <c r="AA204" s="35"/>
      <c r="AB204" s="35"/>
      <c r="AC204" s="35"/>
      <c r="AD204" s="35"/>
      <c r="AE204" s="35"/>
      <c r="AR204" s="203" t="s">
        <v>314</v>
      </c>
      <c r="AT204" s="203" t="s">
        <v>401</v>
      </c>
      <c r="AU204" s="203" t="s">
        <v>73</v>
      </c>
      <c r="AY204" s="18" t="s">
        <v>263</v>
      </c>
      <c r="BE204" s="204">
        <f>IF(N204="základní",J204,0)</f>
        <v>0</v>
      </c>
      <c r="BF204" s="204">
        <f>IF(N204="snížená",J204,0)</f>
        <v>0</v>
      </c>
      <c r="BG204" s="204">
        <f>IF(N204="zákl. přenesená",J204,0)</f>
        <v>0</v>
      </c>
      <c r="BH204" s="204">
        <f>IF(N204="sníž. přenesená",J204,0)</f>
        <v>0</v>
      </c>
      <c r="BI204" s="204">
        <f>IF(N204="nulová",J204,0)</f>
        <v>0</v>
      </c>
      <c r="BJ204" s="18" t="s">
        <v>71</v>
      </c>
      <c r="BK204" s="204">
        <f>ROUND(I204*H204,2)</f>
        <v>0</v>
      </c>
      <c r="BL204" s="18" t="s">
        <v>270</v>
      </c>
      <c r="BM204" s="203" t="s">
        <v>5842</v>
      </c>
    </row>
    <row r="205" spans="1:65" s="2" customFormat="1" ht="16.5" customHeight="1">
      <c r="A205" s="35"/>
      <c r="B205" s="36"/>
      <c r="C205" s="191" t="s">
        <v>576</v>
      </c>
      <c r="D205" s="191" t="s">
        <v>266</v>
      </c>
      <c r="E205" s="192" t="s">
        <v>1943</v>
      </c>
      <c r="F205" s="193" t="s">
        <v>5843</v>
      </c>
      <c r="G205" s="194" t="s">
        <v>1887</v>
      </c>
      <c r="H205" s="195">
        <v>12</v>
      </c>
      <c r="I205" s="196"/>
      <c r="J205" s="197">
        <f>ROUND(I205*H205,2)</f>
        <v>0</v>
      </c>
      <c r="K205" s="198"/>
      <c r="L205" s="40"/>
      <c r="M205" s="199" t="s">
        <v>1</v>
      </c>
      <c r="N205" s="200" t="s">
        <v>38</v>
      </c>
      <c r="O205" s="72"/>
      <c r="P205" s="201">
        <f>O205*H205</f>
        <v>0</v>
      </c>
      <c r="Q205" s="201">
        <v>0</v>
      </c>
      <c r="R205" s="201">
        <f>Q205*H205</f>
        <v>0</v>
      </c>
      <c r="S205" s="201">
        <v>0</v>
      </c>
      <c r="T205" s="202">
        <f>S205*H205</f>
        <v>0</v>
      </c>
      <c r="U205" s="35"/>
      <c r="V205" s="35"/>
      <c r="W205" s="35"/>
      <c r="X205" s="35"/>
      <c r="Y205" s="35"/>
      <c r="Z205" s="35"/>
      <c r="AA205" s="35"/>
      <c r="AB205" s="35"/>
      <c r="AC205" s="35"/>
      <c r="AD205" s="35"/>
      <c r="AE205" s="35"/>
      <c r="AR205" s="203" t="s">
        <v>270</v>
      </c>
      <c r="AT205" s="203" t="s">
        <v>266</v>
      </c>
      <c r="AU205" s="203" t="s">
        <v>73</v>
      </c>
      <c r="AY205" s="18" t="s">
        <v>263</v>
      </c>
      <c r="BE205" s="204">
        <f>IF(N205="základní",J205,0)</f>
        <v>0</v>
      </c>
      <c r="BF205" s="204">
        <f>IF(N205="snížená",J205,0)</f>
        <v>0</v>
      </c>
      <c r="BG205" s="204">
        <f>IF(N205="zákl. přenesená",J205,0)</f>
        <v>0</v>
      </c>
      <c r="BH205" s="204">
        <f>IF(N205="sníž. přenesená",J205,0)</f>
        <v>0</v>
      </c>
      <c r="BI205" s="204">
        <f>IF(N205="nulová",J205,0)</f>
        <v>0</v>
      </c>
      <c r="BJ205" s="18" t="s">
        <v>71</v>
      </c>
      <c r="BK205" s="204">
        <f>ROUND(I205*H205,2)</f>
        <v>0</v>
      </c>
      <c r="BL205" s="18" t="s">
        <v>270</v>
      </c>
      <c r="BM205" s="203" t="s">
        <v>5844</v>
      </c>
    </row>
    <row r="206" spans="1:65" s="2" customFormat="1" ht="16.5" customHeight="1">
      <c r="A206" s="35"/>
      <c r="B206" s="36"/>
      <c r="C206" s="191" t="s">
        <v>500</v>
      </c>
      <c r="D206" s="191" t="s">
        <v>266</v>
      </c>
      <c r="E206" s="192" t="s">
        <v>1946</v>
      </c>
      <c r="F206" s="193" t="s">
        <v>5845</v>
      </c>
      <c r="G206" s="194" t="s">
        <v>1887</v>
      </c>
      <c r="H206" s="195">
        <v>3</v>
      </c>
      <c r="I206" s="196"/>
      <c r="J206" s="197">
        <f>ROUND(I206*H206,2)</f>
        <v>0</v>
      </c>
      <c r="K206" s="198"/>
      <c r="L206" s="40"/>
      <c r="M206" s="199" t="s">
        <v>1</v>
      </c>
      <c r="N206" s="200" t="s">
        <v>38</v>
      </c>
      <c r="O206" s="72"/>
      <c r="P206" s="201">
        <f>O206*H206</f>
        <v>0</v>
      </c>
      <c r="Q206" s="201">
        <v>0</v>
      </c>
      <c r="R206" s="201">
        <f>Q206*H206</f>
        <v>0</v>
      </c>
      <c r="S206" s="201">
        <v>0</v>
      </c>
      <c r="T206" s="202">
        <f>S206*H206</f>
        <v>0</v>
      </c>
      <c r="U206" s="35"/>
      <c r="V206" s="35"/>
      <c r="W206" s="35"/>
      <c r="X206" s="35"/>
      <c r="Y206" s="35"/>
      <c r="Z206" s="35"/>
      <c r="AA206" s="35"/>
      <c r="AB206" s="35"/>
      <c r="AC206" s="35"/>
      <c r="AD206" s="35"/>
      <c r="AE206" s="35"/>
      <c r="AR206" s="203" t="s">
        <v>270</v>
      </c>
      <c r="AT206" s="203" t="s">
        <v>266</v>
      </c>
      <c r="AU206" s="203" t="s">
        <v>73</v>
      </c>
      <c r="AY206" s="18" t="s">
        <v>263</v>
      </c>
      <c r="BE206" s="204">
        <f>IF(N206="základní",J206,0)</f>
        <v>0</v>
      </c>
      <c r="BF206" s="204">
        <f>IF(N206="snížená",J206,0)</f>
        <v>0</v>
      </c>
      <c r="BG206" s="204">
        <f>IF(N206="zákl. přenesená",J206,0)</f>
        <v>0</v>
      </c>
      <c r="BH206" s="204">
        <f>IF(N206="sníž. přenesená",J206,0)</f>
        <v>0</v>
      </c>
      <c r="BI206" s="204">
        <f>IF(N206="nulová",J206,0)</f>
        <v>0</v>
      </c>
      <c r="BJ206" s="18" t="s">
        <v>71</v>
      </c>
      <c r="BK206" s="204">
        <f>ROUND(I206*H206,2)</f>
        <v>0</v>
      </c>
      <c r="BL206" s="18" t="s">
        <v>270</v>
      </c>
      <c r="BM206" s="203" t="s">
        <v>5846</v>
      </c>
    </row>
    <row r="207" spans="1:65" s="12" customFormat="1" ht="22.9" customHeight="1">
      <c r="B207" s="175"/>
      <c r="C207" s="176"/>
      <c r="D207" s="177" t="s">
        <v>63</v>
      </c>
      <c r="E207" s="189" t="s">
        <v>264</v>
      </c>
      <c r="F207" s="189" t="s">
        <v>265</v>
      </c>
      <c r="G207" s="176"/>
      <c r="H207" s="176"/>
      <c r="I207" s="179"/>
      <c r="J207" s="190">
        <f>BK207</f>
        <v>0</v>
      </c>
      <c r="K207" s="176"/>
      <c r="L207" s="181"/>
      <c r="M207" s="182"/>
      <c r="N207" s="183"/>
      <c r="O207" s="183"/>
      <c r="P207" s="184">
        <f>SUM(P208:P244)</f>
        <v>0</v>
      </c>
      <c r="Q207" s="183"/>
      <c r="R207" s="184">
        <f>SUM(R208:R244)</f>
        <v>468.81452999999993</v>
      </c>
      <c r="S207" s="183"/>
      <c r="T207" s="185">
        <f>SUM(T208:T244)</f>
        <v>1.23</v>
      </c>
      <c r="AR207" s="186" t="s">
        <v>71</v>
      </c>
      <c r="AT207" s="187" t="s">
        <v>63</v>
      </c>
      <c r="AU207" s="187" t="s">
        <v>71</v>
      </c>
      <c r="AY207" s="186" t="s">
        <v>263</v>
      </c>
      <c r="BK207" s="188">
        <f>SUM(BK208:BK244)</f>
        <v>0</v>
      </c>
    </row>
    <row r="208" spans="1:65" s="2" customFormat="1" ht="24.2" customHeight="1">
      <c r="A208" s="35"/>
      <c r="B208" s="36"/>
      <c r="C208" s="191" t="s">
        <v>587</v>
      </c>
      <c r="D208" s="191" t="s">
        <v>266</v>
      </c>
      <c r="E208" s="192" t="s">
        <v>5847</v>
      </c>
      <c r="F208" s="193" t="s">
        <v>5848</v>
      </c>
      <c r="G208" s="194" t="s">
        <v>796</v>
      </c>
      <c r="H208" s="195">
        <v>1869</v>
      </c>
      <c r="I208" s="196"/>
      <c r="J208" s="197">
        <f>ROUND(I208*H208,2)</f>
        <v>0</v>
      </c>
      <c r="K208" s="198"/>
      <c r="L208" s="40"/>
      <c r="M208" s="199" t="s">
        <v>1</v>
      </c>
      <c r="N208" s="200" t="s">
        <v>38</v>
      </c>
      <c r="O208" s="72"/>
      <c r="P208" s="201">
        <f>O208*H208</f>
        <v>0</v>
      </c>
      <c r="Q208" s="201">
        <v>0.14321</v>
      </c>
      <c r="R208" s="201">
        <f>Q208*H208</f>
        <v>267.65949000000001</v>
      </c>
      <c r="S208" s="201">
        <v>0</v>
      </c>
      <c r="T208" s="202">
        <f>S208*H208</f>
        <v>0</v>
      </c>
      <c r="U208" s="35"/>
      <c r="V208" s="35"/>
      <c r="W208" s="35"/>
      <c r="X208" s="35"/>
      <c r="Y208" s="35"/>
      <c r="Z208" s="35"/>
      <c r="AA208" s="35"/>
      <c r="AB208" s="35"/>
      <c r="AC208" s="35"/>
      <c r="AD208" s="35"/>
      <c r="AE208" s="35"/>
      <c r="AR208" s="203" t="s">
        <v>270</v>
      </c>
      <c r="AT208" s="203" t="s">
        <v>266</v>
      </c>
      <c r="AU208" s="203" t="s">
        <v>73</v>
      </c>
      <c r="AY208" s="18" t="s">
        <v>263</v>
      </c>
      <c r="BE208" s="204">
        <f>IF(N208="základní",J208,0)</f>
        <v>0</v>
      </c>
      <c r="BF208" s="204">
        <f>IF(N208="snížená",J208,0)</f>
        <v>0</v>
      </c>
      <c r="BG208" s="204">
        <f>IF(N208="zákl. přenesená",J208,0)</f>
        <v>0</v>
      </c>
      <c r="BH208" s="204">
        <f>IF(N208="sníž. přenesená",J208,0)</f>
        <v>0</v>
      </c>
      <c r="BI208" s="204">
        <f>IF(N208="nulová",J208,0)</f>
        <v>0</v>
      </c>
      <c r="BJ208" s="18" t="s">
        <v>71</v>
      </c>
      <c r="BK208" s="204">
        <f>ROUND(I208*H208,2)</f>
        <v>0</v>
      </c>
      <c r="BL208" s="18" t="s">
        <v>270</v>
      </c>
      <c r="BM208" s="203" t="s">
        <v>5849</v>
      </c>
    </row>
    <row r="209" spans="1:65" s="13" customFormat="1">
      <c r="B209" s="205"/>
      <c r="C209" s="206"/>
      <c r="D209" s="207" t="s">
        <v>272</v>
      </c>
      <c r="E209" s="208" t="s">
        <v>1</v>
      </c>
      <c r="F209" s="209" t="s">
        <v>5850</v>
      </c>
      <c r="G209" s="206"/>
      <c r="H209" s="210">
        <v>2332</v>
      </c>
      <c r="I209" s="211"/>
      <c r="J209" s="206"/>
      <c r="K209" s="206"/>
      <c r="L209" s="212"/>
      <c r="M209" s="213"/>
      <c r="N209" s="214"/>
      <c r="O209" s="214"/>
      <c r="P209" s="214"/>
      <c r="Q209" s="214"/>
      <c r="R209" s="214"/>
      <c r="S209" s="214"/>
      <c r="T209" s="215"/>
      <c r="AT209" s="216" t="s">
        <v>272</v>
      </c>
      <c r="AU209" s="216" t="s">
        <v>73</v>
      </c>
      <c r="AV209" s="13" t="s">
        <v>73</v>
      </c>
      <c r="AW209" s="13" t="s">
        <v>30</v>
      </c>
      <c r="AX209" s="13" t="s">
        <v>71</v>
      </c>
      <c r="AY209" s="216" t="s">
        <v>263</v>
      </c>
    </row>
    <row r="210" spans="1:65" s="2" customFormat="1" ht="16.5" customHeight="1">
      <c r="A210" s="35"/>
      <c r="B210" s="36"/>
      <c r="C210" s="261" t="s">
        <v>506</v>
      </c>
      <c r="D210" s="261" t="s">
        <v>401</v>
      </c>
      <c r="E210" s="262" t="s">
        <v>5851</v>
      </c>
      <c r="F210" s="263" t="s">
        <v>5852</v>
      </c>
      <c r="G210" s="264" t="s">
        <v>796</v>
      </c>
      <c r="H210" s="265">
        <v>2378.64</v>
      </c>
      <c r="I210" s="266"/>
      <c r="J210" s="267">
        <f>ROUND(I210*H210,2)</f>
        <v>0</v>
      </c>
      <c r="K210" s="268"/>
      <c r="L210" s="269"/>
      <c r="M210" s="270" t="s">
        <v>1</v>
      </c>
      <c r="N210" s="271" t="s">
        <v>38</v>
      </c>
      <c r="O210" s="72"/>
      <c r="P210" s="201">
        <f>O210*H210</f>
        <v>0</v>
      </c>
      <c r="Q210" s="201">
        <v>0.04</v>
      </c>
      <c r="R210" s="201">
        <f>Q210*H210</f>
        <v>95.145600000000002</v>
      </c>
      <c r="S210" s="201">
        <v>0</v>
      </c>
      <c r="T210" s="202">
        <f>S210*H210</f>
        <v>0</v>
      </c>
      <c r="U210" s="35"/>
      <c r="V210" s="35"/>
      <c r="W210" s="35"/>
      <c r="X210" s="35"/>
      <c r="Y210" s="35"/>
      <c r="Z210" s="35"/>
      <c r="AA210" s="35"/>
      <c r="AB210" s="35"/>
      <c r="AC210" s="35"/>
      <c r="AD210" s="35"/>
      <c r="AE210" s="35"/>
      <c r="AR210" s="203" t="s">
        <v>314</v>
      </c>
      <c r="AT210" s="203" t="s">
        <v>401</v>
      </c>
      <c r="AU210" s="203" t="s">
        <v>73</v>
      </c>
      <c r="AY210" s="18" t="s">
        <v>263</v>
      </c>
      <c r="BE210" s="204">
        <f>IF(N210="základní",J210,0)</f>
        <v>0</v>
      </c>
      <c r="BF210" s="204">
        <f>IF(N210="snížená",J210,0)</f>
        <v>0</v>
      </c>
      <c r="BG210" s="204">
        <f>IF(N210="zákl. přenesená",J210,0)</f>
        <v>0</v>
      </c>
      <c r="BH210" s="204">
        <f>IF(N210="sníž. přenesená",J210,0)</f>
        <v>0</v>
      </c>
      <c r="BI210" s="204">
        <f>IF(N210="nulová",J210,0)</f>
        <v>0</v>
      </c>
      <c r="BJ210" s="18" t="s">
        <v>71</v>
      </c>
      <c r="BK210" s="204">
        <f>ROUND(I210*H210,2)</f>
        <v>0</v>
      </c>
      <c r="BL210" s="18" t="s">
        <v>270</v>
      </c>
      <c r="BM210" s="203" t="s">
        <v>5853</v>
      </c>
    </row>
    <row r="211" spans="1:65" s="13" customFormat="1">
      <c r="B211" s="205"/>
      <c r="C211" s="206"/>
      <c r="D211" s="207" t="s">
        <v>272</v>
      </c>
      <c r="E211" s="206"/>
      <c r="F211" s="209" t="s">
        <v>5854</v>
      </c>
      <c r="G211" s="206"/>
      <c r="H211" s="210">
        <v>2378.64</v>
      </c>
      <c r="I211" s="211"/>
      <c r="J211" s="206"/>
      <c r="K211" s="206"/>
      <c r="L211" s="212"/>
      <c r="M211" s="213"/>
      <c r="N211" s="214"/>
      <c r="O211" s="214"/>
      <c r="P211" s="214"/>
      <c r="Q211" s="214"/>
      <c r="R211" s="214"/>
      <c r="S211" s="214"/>
      <c r="T211" s="215"/>
      <c r="AT211" s="216" t="s">
        <v>272</v>
      </c>
      <c r="AU211" s="216" t="s">
        <v>73</v>
      </c>
      <c r="AV211" s="13" t="s">
        <v>73</v>
      </c>
      <c r="AW211" s="13" t="s">
        <v>4</v>
      </c>
      <c r="AX211" s="13" t="s">
        <v>71</v>
      </c>
      <c r="AY211" s="216" t="s">
        <v>263</v>
      </c>
    </row>
    <row r="212" spans="1:65" s="2" customFormat="1" ht="33" customHeight="1">
      <c r="A212" s="35"/>
      <c r="B212" s="36"/>
      <c r="C212" s="191" t="s">
        <v>595</v>
      </c>
      <c r="D212" s="191" t="s">
        <v>266</v>
      </c>
      <c r="E212" s="192" t="s">
        <v>5855</v>
      </c>
      <c r="F212" s="193" t="s">
        <v>5856</v>
      </c>
      <c r="G212" s="194" t="s">
        <v>796</v>
      </c>
      <c r="H212" s="195">
        <v>76</v>
      </c>
      <c r="I212" s="196"/>
      <c r="J212" s="197">
        <f>ROUND(I212*H212,2)</f>
        <v>0</v>
      </c>
      <c r="K212" s="198"/>
      <c r="L212" s="40"/>
      <c r="M212" s="199" t="s">
        <v>1</v>
      </c>
      <c r="N212" s="200" t="s">
        <v>38</v>
      </c>
      <c r="O212" s="72"/>
      <c r="P212" s="201">
        <f>O212*H212</f>
        <v>0</v>
      </c>
      <c r="Q212" s="201">
        <v>0.11934</v>
      </c>
      <c r="R212" s="201">
        <f>Q212*H212</f>
        <v>9.0698399999999992</v>
      </c>
      <c r="S212" s="201">
        <v>0</v>
      </c>
      <c r="T212" s="202">
        <f>S212*H212</f>
        <v>0</v>
      </c>
      <c r="U212" s="35"/>
      <c r="V212" s="35"/>
      <c r="W212" s="35"/>
      <c r="X212" s="35"/>
      <c r="Y212" s="35"/>
      <c r="Z212" s="35"/>
      <c r="AA212" s="35"/>
      <c r="AB212" s="35"/>
      <c r="AC212" s="35"/>
      <c r="AD212" s="35"/>
      <c r="AE212" s="35"/>
      <c r="AR212" s="203" t="s">
        <v>270</v>
      </c>
      <c r="AT212" s="203" t="s">
        <v>266</v>
      </c>
      <c r="AU212" s="203" t="s">
        <v>73</v>
      </c>
      <c r="AY212" s="18" t="s">
        <v>263</v>
      </c>
      <c r="BE212" s="204">
        <f>IF(N212="základní",J212,0)</f>
        <v>0</v>
      </c>
      <c r="BF212" s="204">
        <f>IF(N212="snížená",J212,0)</f>
        <v>0</v>
      </c>
      <c r="BG212" s="204">
        <f>IF(N212="zákl. přenesená",J212,0)</f>
        <v>0</v>
      </c>
      <c r="BH212" s="204">
        <f>IF(N212="sníž. přenesená",J212,0)</f>
        <v>0</v>
      </c>
      <c r="BI212" s="204">
        <f>IF(N212="nulová",J212,0)</f>
        <v>0</v>
      </c>
      <c r="BJ212" s="18" t="s">
        <v>71</v>
      </c>
      <c r="BK212" s="204">
        <f>ROUND(I212*H212,2)</f>
        <v>0</v>
      </c>
      <c r="BL212" s="18" t="s">
        <v>270</v>
      </c>
      <c r="BM212" s="203" t="s">
        <v>5857</v>
      </c>
    </row>
    <row r="213" spans="1:65" s="13" customFormat="1">
      <c r="B213" s="205"/>
      <c r="C213" s="206"/>
      <c r="D213" s="207" t="s">
        <v>272</v>
      </c>
      <c r="E213" s="208" t="s">
        <v>1</v>
      </c>
      <c r="F213" s="209" t="s">
        <v>5858</v>
      </c>
      <c r="G213" s="206"/>
      <c r="H213" s="210">
        <v>76</v>
      </c>
      <c r="I213" s="211"/>
      <c r="J213" s="206"/>
      <c r="K213" s="206"/>
      <c r="L213" s="212"/>
      <c r="M213" s="213"/>
      <c r="N213" s="214"/>
      <c r="O213" s="214"/>
      <c r="P213" s="214"/>
      <c r="Q213" s="214"/>
      <c r="R213" s="214"/>
      <c r="S213" s="214"/>
      <c r="T213" s="215"/>
      <c r="AT213" s="216" t="s">
        <v>272</v>
      </c>
      <c r="AU213" s="216" t="s">
        <v>73</v>
      </c>
      <c r="AV213" s="13" t="s">
        <v>73</v>
      </c>
      <c r="AW213" s="13" t="s">
        <v>30</v>
      </c>
      <c r="AX213" s="13" t="s">
        <v>71</v>
      </c>
      <c r="AY213" s="216" t="s">
        <v>263</v>
      </c>
    </row>
    <row r="214" spans="1:65" s="2" customFormat="1" ht="16.5" customHeight="1">
      <c r="A214" s="35"/>
      <c r="B214" s="36"/>
      <c r="C214" s="261" t="s">
        <v>533</v>
      </c>
      <c r="D214" s="261" t="s">
        <v>401</v>
      </c>
      <c r="E214" s="262" t="s">
        <v>5859</v>
      </c>
      <c r="F214" s="263" t="s">
        <v>5860</v>
      </c>
      <c r="G214" s="264" t="s">
        <v>796</v>
      </c>
      <c r="H214" s="265">
        <v>77.52</v>
      </c>
      <c r="I214" s="266"/>
      <c r="J214" s="267">
        <f>ROUND(I214*H214,2)</f>
        <v>0</v>
      </c>
      <c r="K214" s="268"/>
      <c r="L214" s="269"/>
      <c r="M214" s="270" t="s">
        <v>1</v>
      </c>
      <c r="N214" s="271" t="s">
        <v>38</v>
      </c>
      <c r="O214" s="72"/>
      <c r="P214" s="201">
        <f>O214*H214</f>
        <v>0</v>
      </c>
      <c r="Q214" s="201">
        <v>4.4999999999999998E-2</v>
      </c>
      <c r="R214" s="201">
        <f>Q214*H214</f>
        <v>3.4883999999999995</v>
      </c>
      <c r="S214" s="201">
        <v>0</v>
      </c>
      <c r="T214" s="202">
        <f>S214*H214</f>
        <v>0</v>
      </c>
      <c r="U214" s="35"/>
      <c r="V214" s="35"/>
      <c r="W214" s="35"/>
      <c r="X214" s="35"/>
      <c r="Y214" s="35"/>
      <c r="Z214" s="35"/>
      <c r="AA214" s="35"/>
      <c r="AB214" s="35"/>
      <c r="AC214" s="35"/>
      <c r="AD214" s="35"/>
      <c r="AE214" s="35"/>
      <c r="AR214" s="203" t="s">
        <v>314</v>
      </c>
      <c r="AT214" s="203" t="s">
        <v>401</v>
      </c>
      <c r="AU214" s="203" t="s">
        <v>73</v>
      </c>
      <c r="AY214" s="18" t="s">
        <v>263</v>
      </c>
      <c r="BE214" s="204">
        <f>IF(N214="základní",J214,0)</f>
        <v>0</v>
      </c>
      <c r="BF214" s="204">
        <f>IF(N214="snížená",J214,0)</f>
        <v>0</v>
      </c>
      <c r="BG214" s="204">
        <f>IF(N214="zákl. přenesená",J214,0)</f>
        <v>0</v>
      </c>
      <c r="BH214" s="204">
        <f>IF(N214="sníž. přenesená",J214,0)</f>
        <v>0</v>
      </c>
      <c r="BI214" s="204">
        <f>IF(N214="nulová",J214,0)</f>
        <v>0</v>
      </c>
      <c r="BJ214" s="18" t="s">
        <v>71</v>
      </c>
      <c r="BK214" s="204">
        <f>ROUND(I214*H214,2)</f>
        <v>0</v>
      </c>
      <c r="BL214" s="18" t="s">
        <v>270</v>
      </c>
      <c r="BM214" s="203" t="s">
        <v>5861</v>
      </c>
    </row>
    <row r="215" spans="1:65" s="13" customFormat="1">
      <c r="B215" s="205"/>
      <c r="C215" s="206"/>
      <c r="D215" s="207" t="s">
        <v>272</v>
      </c>
      <c r="E215" s="206"/>
      <c r="F215" s="209" t="s">
        <v>5862</v>
      </c>
      <c r="G215" s="206"/>
      <c r="H215" s="210">
        <v>77.52</v>
      </c>
      <c r="I215" s="211"/>
      <c r="J215" s="206"/>
      <c r="K215" s="206"/>
      <c r="L215" s="212"/>
      <c r="M215" s="213"/>
      <c r="N215" s="214"/>
      <c r="O215" s="214"/>
      <c r="P215" s="214"/>
      <c r="Q215" s="214"/>
      <c r="R215" s="214"/>
      <c r="S215" s="214"/>
      <c r="T215" s="215"/>
      <c r="AT215" s="216" t="s">
        <v>272</v>
      </c>
      <c r="AU215" s="216" t="s">
        <v>73</v>
      </c>
      <c r="AV215" s="13" t="s">
        <v>73</v>
      </c>
      <c r="AW215" s="13" t="s">
        <v>4</v>
      </c>
      <c r="AX215" s="13" t="s">
        <v>71</v>
      </c>
      <c r="AY215" s="216" t="s">
        <v>263</v>
      </c>
    </row>
    <row r="216" spans="1:65" s="2" customFormat="1" ht="24.2" customHeight="1">
      <c r="A216" s="35"/>
      <c r="B216" s="36"/>
      <c r="C216" s="191" t="s">
        <v>604</v>
      </c>
      <c r="D216" s="191" t="s">
        <v>266</v>
      </c>
      <c r="E216" s="192" t="s">
        <v>5863</v>
      </c>
      <c r="F216" s="193" t="s">
        <v>5864</v>
      </c>
      <c r="G216" s="194" t="s">
        <v>796</v>
      </c>
      <c r="H216" s="195">
        <v>8983</v>
      </c>
      <c r="I216" s="196"/>
      <c r="J216" s="197">
        <f>ROUND(I216*H216,2)</f>
        <v>0</v>
      </c>
      <c r="K216" s="198"/>
      <c r="L216" s="40"/>
      <c r="M216" s="199" t="s">
        <v>1</v>
      </c>
      <c r="N216" s="200" t="s">
        <v>38</v>
      </c>
      <c r="O216" s="72"/>
      <c r="P216" s="201">
        <f>O216*H216</f>
        <v>0</v>
      </c>
      <c r="Q216" s="201">
        <v>4.3E-3</v>
      </c>
      <c r="R216" s="201">
        <f>Q216*H216</f>
        <v>38.626899999999999</v>
      </c>
      <c r="S216" s="201">
        <v>0</v>
      </c>
      <c r="T216" s="202">
        <f>S216*H216</f>
        <v>0</v>
      </c>
      <c r="U216" s="35"/>
      <c r="V216" s="35"/>
      <c r="W216" s="35"/>
      <c r="X216" s="35"/>
      <c r="Y216" s="35"/>
      <c r="Z216" s="35"/>
      <c r="AA216" s="35"/>
      <c r="AB216" s="35"/>
      <c r="AC216" s="35"/>
      <c r="AD216" s="35"/>
      <c r="AE216" s="35"/>
      <c r="AR216" s="203" t="s">
        <v>270</v>
      </c>
      <c r="AT216" s="203" t="s">
        <v>266</v>
      </c>
      <c r="AU216" s="203" t="s">
        <v>73</v>
      </c>
      <c r="AY216" s="18" t="s">
        <v>263</v>
      </c>
      <c r="BE216" s="204">
        <f>IF(N216="základní",J216,0)</f>
        <v>0</v>
      </c>
      <c r="BF216" s="204">
        <f>IF(N216="snížená",J216,0)</f>
        <v>0</v>
      </c>
      <c r="BG216" s="204">
        <f>IF(N216="zákl. přenesená",J216,0)</f>
        <v>0</v>
      </c>
      <c r="BH216" s="204">
        <f>IF(N216="sníž. přenesená",J216,0)</f>
        <v>0</v>
      </c>
      <c r="BI216" s="204">
        <f>IF(N216="nulová",J216,0)</f>
        <v>0</v>
      </c>
      <c r="BJ216" s="18" t="s">
        <v>71</v>
      </c>
      <c r="BK216" s="204">
        <f>ROUND(I216*H216,2)</f>
        <v>0</v>
      </c>
      <c r="BL216" s="18" t="s">
        <v>270</v>
      </c>
      <c r="BM216" s="203" t="s">
        <v>5865</v>
      </c>
    </row>
    <row r="217" spans="1:65" s="13" customFormat="1">
      <c r="B217" s="205"/>
      <c r="C217" s="206"/>
      <c r="D217" s="207" t="s">
        <v>272</v>
      </c>
      <c r="E217" s="208" t="s">
        <v>1</v>
      </c>
      <c r="F217" s="209" t="s">
        <v>5866</v>
      </c>
      <c r="G217" s="206"/>
      <c r="H217" s="210">
        <v>8983</v>
      </c>
      <c r="I217" s="211"/>
      <c r="J217" s="206"/>
      <c r="K217" s="206"/>
      <c r="L217" s="212"/>
      <c r="M217" s="213"/>
      <c r="N217" s="214"/>
      <c r="O217" s="214"/>
      <c r="P217" s="214"/>
      <c r="Q217" s="214"/>
      <c r="R217" s="214"/>
      <c r="S217" s="214"/>
      <c r="T217" s="215"/>
      <c r="AT217" s="216" t="s">
        <v>272</v>
      </c>
      <c r="AU217" s="216" t="s">
        <v>73</v>
      </c>
      <c r="AV217" s="13" t="s">
        <v>73</v>
      </c>
      <c r="AW217" s="13" t="s">
        <v>30</v>
      </c>
      <c r="AX217" s="13" t="s">
        <v>71</v>
      </c>
      <c r="AY217" s="216" t="s">
        <v>263</v>
      </c>
    </row>
    <row r="218" spans="1:65" s="2" customFormat="1" ht="24.2" customHeight="1">
      <c r="A218" s="35"/>
      <c r="B218" s="36"/>
      <c r="C218" s="191" t="s">
        <v>538</v>
      </c>
      <c r="D218" s="191" t="s">
        <v>266</v>
      </c>
      <c r="E218" s="192" t="s">
        <v>5867</v>
      </c>
      <c r="F218" s="193" t="s">
        <v>5868</v>
      </c>
      <c r="G218" s="194" t="s">
        <v>796</v>
      </c>
      <c r="H218" s="195">
        <v>8547</v>
      </c>
      <c r="I218" s="196"/>
      <c r="J218" s="197">
        <f>ROUND(I218*H218,2)</f>
        <v>0</v>
      </c>
      <c r="K218" s="198"/>
      <c r="L218" s="40"/>
      <c r="M218" s="199" t="s">
        <v>1</v>
      </c>
      <c r="N218" s="200" t="s">
        <v>38</v>
      </c>
      <c r="O218" s="72"/>
      <c r="P218" s="201">
        <f>O218*H218</f>
        <v>0</v>
      </c>
      <c r="Q218" s="201">
        <v>0</v>
      </c>
      <c r="R218" s="201">
        <f>Q218*H218</f>
        <v>0</v>
      </c>
      <c r="S218" s="201">
        <v>0</v>
      </c>
      <c r="T218" s="202">
        <f>S218*H218</f>
        <v>0</v>
      </c>
      <c r="U218" s="35"/>
      <c r="V218" s="35"/>
      <c r="W218" s="35"/>
      <c r="X218" s="35"/>
      <c r="Y218" s="35"/>
      <c r="Z218" s="35"/>
      <c r="AA218" s="35"/>
      <c r="AB218" s="35"/>
      <c r="AC218" s="35"/>
      <c r="AD218" s="35"/>
      <c r="AE218" s="35"/>
      <c r="AR218" s="203" t="s">
        <v>270</v>
      </c>
      <c r="AT218" s="203" t="s">
        <v>266</v>
      </c>
      <c r="AU218" s="203" t="s">
        <v>73</v>
      </c>
      <c r="AY218" s="18" t="s">
        <v>263</v>
      </c>
      <c r="BE218" s="204">
        <f>IF(N218="základní",J218,0)</f>
        <v>0</v>
      </c>
      <c r="BF218" s="204">
        <f>IF(N218="snížená",J218,0)</f>
        <v>0</v>
      </c>
      <c r="BG218" s="204">
        <f>IF(N218="zákl. přenesená",J218,0)</f>
        <v>0</v>
      </c>
      <c r="BH218" s="204">
        <f>IF(N218="sníž. přenesená",J218,0)</f>
        <v>0</v>
      </c>
      <c r="BI218" s="204">
        <f>IF(N218="nulová",J218,0)</f>
        <v>0</v>
      </c>
      <c r="BJ218" s="18" t="s">
        <v>71</v>
      </c>
      <c r="BK218" s="204">
        <f>ROUND(I218*H218,2)</f>
        <v>0</v>
      </c>
      <c r="BL218" s="18" t="s">
        <v>270</v>
      </c>
      <c r="BM218" s="203" t="s">
        <v>5869</v>
      </c>
    </row>
    <row r="219" spans="1:65" s="13" customFormat="1">
      <c r="B219" s="205"/>
      <c r="C219" s="206"/>
      <c r="D219" s="207" t="s">
        <v>272</v>
      </c>
      <c r="E219" s="208" t="s">
        <v>1</v>
      </c>
      <c r="F219" s="209" t="s">
        <v>5870</v>
      </c>
      <c r="G219" s="206"/>
      <c r="H219" s="210">
        <v>8547</v>
      </c>
      <c r="I219" s="211"/>
      <c r="J219" s="206"/>
      <c r="K219" s="206"/>
      <c r="L219" s="212"/>
      <c r="M219" s="213"/>
      <c r="N219" s="214"/>
      <c r="O219" s="214"/>
      <c r="P219" s="214"/>
      <c r="Q219" s="214"/>
      <c r="R219" s="214"/>
      <c r="S219" s="214"/>
      <c r="T219" s="215"/>
      <c r="AT219" s="216" t="s">
        <v>272</v>
      </c>
      <c r="AU219" s="216" t="s">
        <v>73</v>
      </c>
      <c r="AV219" s="13" t="s">
        <v>73</v>
      </c>
      <c r="AW219" s="13" t="s">
        <v>30</v>
      </c>
      <c r="AX219" s="13" t="s">
        <v>71</v>
      </c>
      <c r="AY219" s="216" t="s">
        <v>263</v>
      </c>
    </row>
    <row r="220" spans="1:65" s="2" customFormat="1" ht="16.5" customHeight="1">
      <c r="A220" s="35"/>
      <c r="B220" s="36"/>
      <c r="C220" s="191" t="s">
        <v>615</v>
      </c>
      <c r="D220" s="191" t="s">
        <v>266</v>
      </c>
      <c r="E220" s="192" t="s">
        <v>5871</v>
      </c>
      <c r="F220" s="193" t="s">
        <v>5872</v>
      </c>
      <c r="G220" s="194" t="s">
        <v>374</v>
      </c>
      <c r="H220" s="195"/>
      <c r="I220" s="196"/>
      <c r="J220" s="197">
        <f>ROUND(I220*H220,2)</f>
        <v>0</v>
      </c>
      <c r="K220" s="198"/>
      <c r="L220" s="40"/>
      <c r="M220" s="199" t="s">
        <v>1</v>
      </c>
      <c r="N220" s="200" t="s">
        <v>38</v>
      </c>
      <c r="O220" s="72"/>
      <c r="P220" s="201">
        <f>O220*H220</f>
        <v>0</v>
      </c>
      <c r="Q220" s="201">
        <v>4.1599999999999996E-3</v>
      </c>
      <c r="R220" s="201">
        <f>Q220*H220</f>
        <v>0</v>
      </c>
      <c r="S220" s="201">
        <v>2.9769999999999999</v>
      </c>
      <c r="T220" s="202">
        <f>S220*H220</f>
        <v>0</v>
      </c>
      <c r="U220" s="35"/>
      <c r="V220" s="35"/>
      <c r="W220" s="35"/>
      <c r="X220" s="35"/>
      <c r="Y220" s="35"/>
      <c r="Z220" s="35"/>
      <c r="AA220" s="35"/>
      <c r="AB220" s="35"/>
      <c r="AC220" s="35"/>
      <c r="AD220" s="35"/>
      <c r="AE220" s="35"/>
      <c r="AR220" s="203" t="s">
        <v>270</v>
      </c>
      <c r="AT220" s="203" t="s">
        <v>266</v>
      </c>
      <c r="AU220" s="203" t="s">
        <v>73</v>
      </c>
      <c r="AY220" s="18" t="s">
        <v>263</v>
      </c>
      <c r="BE220" s="204">
        <f>IF(N220="základní",J220,0)</f>
        <v>0</v>
      </c>
      <c r="BF220" s="204">
        <f>IF(N220="snížená",J220,0)</f>
        <v>0</v>
      </c>
      <c r="BG220" s="204">
        <f>IF(N220="zákl. přenesená",J220,0)</f>
        <v>0</v>
      </c>
      <c r="BH220" s="204">
        <f>IF(N220="sníž. přenesená",J220,0)</f>
        <v>0</v>
      </c>
      <c r="BI220" s="204">
        <f>IF(N220="nulová",J220,0)</f>
        <v>0</v>
      </c>
      <c r="BJ220" s="18" t="s">
        <v>71</v>
      </c>
      <c r="BK220" s="204">
        <f>ROUND(I220*H220,2)</f>
        <v>0</v>
      </c>
      <c r="BL220" s="18" t="s">
        <v>270</v>
      </c>
      <c r="BM220" s="203" t="s">
        <v>5873</v>
      </c>
    </row>
    <row r="221" spans="1:65" s="2" customFormat="1" ht="16.5" customHeight="1">
      <c r="A221" s="35"/>
      <c r="B221" s="36"/>
      <c r="C221" s="191" t="s">
        <v>542</v>
      </c>
      <c r="D221" s="191" t="s">
        <v>266</v>
      </c>
      <c r="E221" s="192" t="s">
        <v>1898</v>
      </c>
      <c r="F221" s="193" t="s">
        <v>5874</v>
      </c>
      <c r="G221" s="194" t="s">
        <v>4187</v>
      </c>
      <c r="H221" s="195"/>
      <c r="I221" s="196"/>
      <c r="J221" s="197">
        <f>ROUND(I221*H221,2)</f>
        <v>0</v>
      </c>
      <c r="K221" s="198"/>
      <c r="L221" s="40"/>
      <c r="M221" s="199" t="s">
        <v>1</v>
      </c>
      <c r="N221" s="200" t="s">
        <v>38</v>
      </c>
      <c r="O221" s="72"/>
      <c r="P221" s="201">
        <f>O221*H221</f>
        <v>0</v>
      </c>
      <c r="Q221" s="201">
        <v>0</v>
      </c>
      <c r="R221" s="201">
        <f>Q221*H221</f>
        <v>0</v>
      </c>
      <c r="S221" s="201">
        <v>0</v>
      </c>
      <c r="T221" s="202">
        <f>S221*H221</f>
        <v>0</v>
      </c>
      <c r="U221" s="35"/>
      <c r="V221" s="35"/>
      <c r="W221" s="35"/>
      <c r="X221" s="35"/>
      <c r="Y221" s="35"/>
      <c r="Z221" s="35"/>
      <c r="AA221" s="35"/>
      <c r="AB221" s="35"/>
      <c r="AC221" s="35"/>
      <c r="AD221" s="35"/>
      <c r="AE221" s="35"/>
      <c r="AR221" s="203" t="s">
        <v>270</v>
      </c>
      <c r="AT221" s="203" t="s">
        <v>266</v>
      </c>
      <c r="AU221" s="203" t="s">
        <v>73</v>
      </c>
      <c r="AY221" s="18" t="s">
        <v>263</v>
      </c>
      <c r="BE221" s="204">
        <f>IF(N221="základní",J221,0)</f>
        <v>0</v>
      </c>
      <c r="BF221" s="204">
        <f>IF(N221="snížená",J221,0)</f>
        <v>0</v>
      </c>
      <c r="BG221" s="204">
        <f>IF(N221="zákl. přenesená",J221,0)</f>
        <v>0</v>
      </c>
      <c r="BH221" s="204">
        <f>IF(N221="sníž. přenesená",J221,0)</f>
        <v>0</v>
      </c>
      <c r="BI221" s="204">
        <f>IF(N221="nulová",J221,0)</f>
        <v>0</v>
      </c>
      <c r="BJ221" s="18" t="s">
        <v>71</v>
      </c>
      <c r="BK221" s="204">
        <f>ROUND(I221*H221,2)</f>
        <v>0</v>
      </c>
      <c r="BL221" s="18" t="s">
        <v>270</v>
      </c>
      <c r="BM221" s="203" t="s">
        <v>5875</v>
      </c>
    </row>
    <row r="222" spans="1:65" s="2" customFormat="1" ht="48.75">
      <c r="A222" s="35"/>
      <c r="B222" s="36"/>
      <c r="C222" s="37"/>
      <c r="D222" s="207" t="s">
        <v>294</v>
      </c>
      <c r="E222" s="37"/>
      <c r="F222" s="239" t="s">
        <v>5876</v>
      </c>
      <c r="G222" s="37"/>
      <c r="H222" s="293"/>
      <c r="I222" s="240"/>
      <c r="J222" s="37"/>
      <c r="K222" s="37"/>
      <c r="L222" s="40"/>
      <c r="M222" s="241"/>
      <c r="N222" s="242"/>
      <c r="O222" s="72"/>
      <c r="P222" s="72"/>
      <c r="Q222" s="72"/>
      <c r="R222" s="72"/>
      <c r="S222" s="72"/>
      <c r="T222" s="73"/>
      <c r="U222" s="35"/>
      <c r="V222" s="35"/>
      <c r="W222" s="35"/>
      <c r="X222" s="35"/>
      <c r="Y222" s="35"/>
      <c r="Z222" s="35"/>
      <c r="AA222" s="35"/>
      <c r="AB222" s="35"/>
      <c r="AC222" s="35"/>
      <c r="AD222" s="35"/>
      <c r="AE222" s="35"/>
      <c r="AT222" s="18" t="s">
        <v>294</v>
      </c>
      <c r="AU222" s="18" t="s">
        <v>73</v>
      </c>
    </row>
    <row r="223" spans="1:65" s="13" customFormat="1" ht="22.5">
      <c r="B223" s="205"/>
      <c r="C223" s="206"/>
      <c r="D223" s="207" t="s">
        <v>272</v>
      </c>
      <c r="E223" s="208" t="s">
        <v>1</v>
      </c>
      <c r="F223" s="209" t="s">
        <v>5877</v>
      </c>
      <c r="G223" s="206"/>
      <c r="H223" s="210">
        <v>35</v>
      </c>
      <c r="I223" s="211"/>
      <c r="J223" s="206"/>
      <c r="K223" s="206"/>
      <c r="L223" s="212"/>
      <c r="M223" s="213"/>
      <c r="N223" s="214"/>
      <c r="O223" s="214"/>
      <c r="P223" s="214"/>
      <c r="Q223" s="214"/>
      <c r="R223" s="214"/>
      <c r="S223" s="214"/>
      <c r="T223" s="215"/>
      <c r="AT223" s="216" t="s">
        <v>272</v>
      </c>
      <c r="AU223" s="216" t="s">
        <v>73</v>
      </c>
      <c r="AV223" s="13" t="s">
        <v>73</v>
      </c>
      <c r="AW223" s="13" t="s">
        <v>30</v>
      </c>
      <c r="AX223" s="13" t="s">
        <v>71</v>
      </c>
      <c r="AY223" s="216" t="s">
        <v>263</v>
      </c>
    </row>
    <row r="224" spans="1:65" s="2" customFormat="1" ht="16.5" customHeight="1">
      <c r="A224" s="35"/>
      <c r="B224" s="36"/>
      <c r="C224" s="191" t="s">
        <v>621</v>
      </c>
      <c r="D224" s="191" t="s">
        <v>266</v>
      </c>
      <c r="E224" s="192" t="s">
        <v>5878</v>
      </c>
      <c r="F224" s="193" t="s">
        <v>5879</v>
      </c>
      <c r="G224" s="194" t="s">
        <v>796</v>
      </c>
      <c r="H224" s="195">
        <v>108</v>
      </c>
      <c r="I224" s="196"/>
      <c r="J224" s="197">
        <f>ROUND(I224*H224,2)</f>
        <v>0</v>
      </c>
      <c r="K224" s="198"/>
      <c r="L224" s="40"/>
      <c r="M224" s="199" t="s">
        <v>1</v>
      </c>
      <c r="N224" s="200" t="s">
        <v>38</v>
      </c>
      <c r="O224" s="72"/>
      <c r="P224" s="201">
        <f>O224*H224</f>
        <v>0</v>
      </c>
      <c r="Q224" s="201">
        <v>0.24567</v>
      </c>
      <c r="R224" s="201">
        <f>Q224*H224</f>
        <v>26.532360000000001</v>
      </c>
      <c r="S224" s="201">
        <v>0</v>
      </c>
      <c r="T224" s="202">
        <f>S224*H224</f>
        <v>0</v>
      </c>
      <c r="U224" s="35"/>
      <c r="V224" s="35"/>
      <c r="W224" s="35"/>
      <c r="X224" s="35"/>
      <c r="Y224" s="35"/>
      <c r="Z224" s="35"/>
      <c r="AA224" s="35"/>
      <c r="AB224" s="35"/>
      <c r="AC224" s="35"/>
      <c r="AD224" s="35"/>
      <c r="AE224" s="35"/>
      <c r="AR224" s="203" t="s">
        <v>270</v>
      </c>
      <c r="AT224" s="203" t="s">
        <v>266</v>
      </c>
      <c r="AU224" s="203" t="s">
        <v>73</v>
      </c>
      <c r="AY224" s="18" t="s">
        <v>263</v>
      </c>
      <c r="BE224" s="204">
        <f>IF(N224="základní",J224,0)</f>
        <v>0</v>
      </c>
      <c r="BF224" s="204">
        <f>IF(N224="snížená",J224,0)</f>
        <v>0</v>
      </c>
      <c r="BG224" s="204">
        <f>IF(N224="zákl. přenesená",J224,0)</f>
        <v>0</v>
      </c>
      <c r="BH224" s="204">
        <f>IF(N224="sníž. přenesená",J224,0)</f>
        <v>0</v>
      </c>
      <c r="BI224" s="204">
        <f>IF(N224="nulová",J224,0)</f>
        <v>0</v>
      </c>
      <c r="BJ224" s="18" t="s">
        <v>71</v>
      </c>
      <c r="BK224" s="204">
        <f>ROUND(I224*H224,2)</f>
        <v>0</v>
      </c>
      <c r="BL224" s="18" t="s">
        <v>270</v>
      </c>
      <c r="BM224" s="203" t="s">
        <v>5880</v>
      </c>
    </row>
    <row r="225" spans="1:65" s="13" customFormat="1">
      <c r="B225" s="205"/>
      <c r="C225" s="206"/>
      <c r="D225" s="207" t="s">
        <v>272</v>
      </c>
      <c r="E225" s="208" t="s">
        <v>1</v>
      </c>
      <c r="F225" s="209" t="s">
        <v>3837</v>
      </c>
      <c r="G225" s="206"/>
      <c r="H225" s="210">
        <v>223</v>
      </c>
      <c r="I225" s="211"/>
      <c r="J225" s="206"/>
      <c r="K225" s="206"/>
      <c r="L225" s="212"/>
      <c r="M225" s="213"/>
      <c r="N225" s="214"/>
      <c r="O225" s="214"/>
      <c r="P225" s="214"/>
      <c r="Q225" s="214"/>
      <c r="R225" s="214"/>
      <c r="S225" s="214"/>
      <c r="T225" s="215"/>
      <c r="AT225" s="216" t="s">
        <v>272</v>
      </c>
      <c r="AU225" s="216" t="s">
        <v>73</v>
      </c>
      <c r="AV225" s="13" t="s">
        <v>73</v>
      </c>
      <c r="AW225" s="13" t="s">
        <v>30</v>
      </c>
      <c r="AX225" s="13" t="s">
        <v>71</v>
      </c>
      <c r="AY225" s="216" t="s">
        <v>263</v>
      </c>
    </row>
    <row r="226" spans="1:65" s="16" customFormat="1">
      <c r="B226" s="248"/>
      <c r="C226" s="249"/>
      <c r="D226" s="207" t="s">
        <v>272</v>
      </c>
      <c r="E226" s="250" t="s">
        <v>1</v>
      </c>
      <c r="F226" s="251" t="s">
        <v>5881</v>
      </c>
      <c r="G226" s="249"/>
      <c r="H226" s="250" t="s">
        <v>1</v>
      </c>
      <c r="I226" s="252"/>
      <c r="J226" s="249"/>
      <c r="K226" s="249"/>
      <c r="L226" s="253"/>
      <c r="M226" s="254"/>
      <c r="N226" s="255"/>
      <c r="O226" s="255"/>
      <c r="P226" s="255"/>
      <c r="Q226" s="255"/>
      <c r="R226" s="255"/>
      <c r="S226" s="255"/>
      <c r="T226" s="256"/>
      <c r="AT226" s="257" t="s">
        <v>272</v>
      </c>
      <c r="AU226" s="257" t="s">
        <v>73</v>
      </c>
      <c r="AV226" s="16" t="s">
        <v>71</v>
      </c>
      <c r="AW226" s="16" t="s">
        <v>30</v>
      </c>
      <c r="AX226" s="16" t="s">
        <v>64</v>
      </c>
      <c r="AY226" s="257" t="s">
        <v>263</v>
      </c>
    </row>
    <row r="227" spans="1:65" s="16" customFormat="1">
      <c r="B227" s="248"/>
      <c r="C227" s="249"/>
      <c r="D227" s="207" t="s">
        <v>272</v>
      </c>
      <c r="E227" s="250" t="s">
        <v>1</v>
      </c>
      <c r="F227" s="251" t="s">
        <v>5882</v>
      </c>
      <c r="G227" s="249"/>
      <c r="H227" s="250" t="s">
        <v>1</v>
      </c>
      <c r="I227" s="252"/>
      <c r="J227" s="249"/>
      <c r="K227" s="249"/>
      <c r="L227" s="253"/>
      <c r="M227" s="254"/>
      <c r="N227" s="255"/>
      <c r="O227" s="255"/>
      <c r="P227" s="255"/>
      <c r="Q227" s="255"/>
      <c r="R227" s="255"/>
      <c r="S227" s="255"/>
      <c r="T227" s="256"/>
      <c r="AT227" s="257" t="s">
        <v>272</v>
      </c>
      <c r="AU227" s="257" t="s">
        <v>73</v>
      </c>
      <c r="AV227" s="16" t="s">
        <v>71</v>
      </c>
      <c r="AW227" s="16" t="s">
        <v>30</v>
      </c>
      <c r="AX227" s="16" t="s">
        <v>64</v>
      </c>
      <c r="AY227" s="257" t="s">
        <v>263</v>
      </c>
    </row>
    <row r="228" spans="1:65" s="16" customFormat="1">
      <c r="B228" s="248"/>
      <c r="C228" s="249"/>
      <c r="D228" s="207" t="s">
        <v>272</v>
      </c>
      <c r="E228" s="250" t="s">
        <v>1</v>
      </c>
      <c r="F228" s="251" t="s">
        <v>5883</v>
      </c>
      <c r="G228" s="249"/>
      <c r="H228" s="250" t="s">
        <v>1</v>
      </c>
      <c r="I228" s="252"/>
      <c r="J228" s="249"/>
      <c r="K228" s="249"/>
      <c r="L228" s="253"/>
      <c r="M228" s="254"/>
      <c r="N228" s="255"/>
      <c r="O228" s="255"/>
      <c r="P228" s="255"/>
      <c r="Q228" s="255"/>
      <c r="R228" s="255"/>
      <c r="S228" s="255"/>
      <c r="T228" s="256"/>
      <c r="AT228" s="257" t="s">
        <v>272</v>
      </c>
      <c r="AU228" s="257" t="s">
        <v>73</v>
      </c>
      <c r="AV228" s="16" t="s">
        <v>71</v>
      </c>
      <c r="AW228" s="16" t="s">
        <v>30</v>
      </c>
      <c r="AX228" s="16" t="s">
        <v>64</v>
      </c>
      <c r="AY228" s="257" t="s">
        <v>263</v>
      </c>
    </row>
    <row r="229" spans="1:65" s="16" customFormat="1">
      <c r="B229" s="248"/>
      <c r="C229" s="249"/>
      <c r="D229" s="207" t="s">
        <v>272</v>
      </c>
      <c r="E229" s="250" t="s">
        <v>1</v>
      </c>
      <c r="F229" s="251" t="s">
        <v>5884</v>
      </c>
      <c r="G229" s="249"/>
      <c r="H229" s="250" t="s">
        <v>1</v>
      </c>
      <c r="I229" s="252"/>
      <c r="J229" s="249"/>
      <c r="K229" s="249"/>
      <c r="L229" s="253"/>
      <c r="M229" s="254"/>
      <c r="N229" s="255"/>
      <c r="O229" s="255"/>
      <c r="P229" s="255"/>
      <c r="Q229" s="255"/>
      <c r="R229" s="255"/>
      <c r="S229" s="255"/>
      <c r="T229" s="256"/>
      <c r="AT229" s="257" t="s">
        <v>272</v>
      </c>
      <c r="AU229" s="257" t="s">
        <v>73</v>
      </c>
      <c r="AV229" s="16" t="s">
        <v>71</v>
      </c>
      <c r="AW229" s="16" t="s">
        <v>30</v>
      </c>
      <c r="AX229" s="16" t="s">
        <v>64</v>
      </c>
      <c r="AY229" s="257" t="s">
        <v>263</v>
      </c>
    </row>
    <row r="230" spans="1:65" s="16" customFormat="1">
      <c r="B230" s="248"/>
      <c r="C230" s="249"/>
      <c r="D230" s="207" t="s">
        <v>272</v>
      </c>
      <c r="E230" s="250" t="s">
        <v>1</v>
      </c>
      <c r="F230" s="251" t="s">
        <v>5885</v>
      </c>
      <c r="G230" s="249"/>
      <c r="H230" s="250" t="s">
        <v>1</v>
      </c>
      <c r="I230" s="252"/>
      <c r="J230" s="249"/>
      <c r="K230" s="249"/>
      <c r="L230" s="253"/>
      <c r="M230" s="254"/>
      <c r="N230" s="255"/>
      <c r="O230" s="255"/>
      <c r="P230" s="255"/>
      <c r="Q230" s="255"/>
      <c r="R230" s="255"/>
      <c r="S230" s="255"/>
      <c r="T230" s="256"/>
      <c r="AT230" s="257" t="s">
        <v>272</v>
      </c>
      <c r="AU230" s="257" t="s">
        <v>73</v>
      </c>
      <c r="AV230" s="16" t="s">
        <v>71</v>
      </c>
      <c r="AW230" s="16" t="s">
        <v>30</v>
      </c>
      <c r="AX230" s="16" t="s">
        <v>64</v>
      </c>
      <c r="AY230" s="257" t="s">
        <v>263</v>
      </c>
    </row>
    <row r="231" spans="1:65" s="16" customFormat="1">
      <c r="B231" s="248"/>
      <c r="C231" s="249"/>
      <c r="D231" s="207" t="s">
        <v>272</v>
      </c>
      <c r="E231" s="250" t="s">
        <v>1</v>
      </c>
      <c r="F231" s="251" t="s">
        <v>5886</v>
      </c>
      <c r="G231" s="249"/>
      <c r="H231" s="250" t="s">
        <v>1</v>
      </c>
      <c r="I231" s="252"/>
      <c r="J231" s="249"/>
      <c r="K231" s="249"/>
      <c r="L231" s="253"/>
      <c r="M231" s="254"/>
      <c r="N231" s="255"/>
      <c r="O231" s="255"/>
      <c r="P231" s="255"/>
      <c r="Q231" s="255"/>
      <c r="R231" s="255"/>
      <c r="S231" s="255"/>
      <c r="T231" s="256"/>
      <c r="AT231" s="257" t="s">
        <v>272</v>
      </c>
      <c r="AU231" s="257" t="s">
        <v>73</v>
      </c>
      <c r="AV231" s="16" t="s">
        <v>71</v>
      </c>
      <c r="AW231" s="16" t="s">
        <v>30</v>
      </c>
      <c r="AX231" s="16" t="s">
        <v>64</v>
      </c>
      <c r="AY231" s="257" t="s">
        <v>263</v>
      </c>
    </row>
    <row r="232" spans="1:65" s="2" customFormat="1" ht="24.2" customHeight="1">
      <c r="A232" s="35"/>
      <c r="B232" s="36"/>
      <c r="C232" s="191" t="s">
        <v>546</v>
      </c>
      <c r="D232" s="191" t="s">
        <v>266</v>
      </c>
      <c r="E232" s="192" t="s">
        <v>5887</v>
      </c>
      <c r="F232" s="193" t="s">
        <v>5888</v>
      </c>
      <c r="G232" s="194" t="s">
        <v>374</v>
      </c>
      <c r="H232" s="195">
        <v>66</v>
      </c>
      <c r="I232" s="196"/>
      <c r="J232" s="197">
        <f>ROUND(I232*H232,2)</f>
        <v>0</v>
      </c>
      <c r="K232" s="198"/>
      <c r="L232" s="40"/>
      <c r="M232" s="199" t="s">
        <v>1</v>
      </c>
      <c r="N232" s="200" t="s">
        <v>38</v>
      </c>
      <c r="O232" s="72"/>
      <c r="P232" s="201">
        <f>O232*H232</f>
        <v>0</v>
      </c>
      <c r="Q232" s="201">
        <v>0.37164000000000003</v>
      </c>
      <c r="R232" s="201">
        <f>Q232*H232</f>
        <v>24.52824</v>
      </c>
      <c r="S232" s="201">
        <v>0</v>
      </c>
      <c r="T232" s="202">
        <f>S232*H232</f>
        <v>0</v>
      </c>
      <c r="U232" s="35"/>
      <c r="V232" s="35"/>
      <c r="W232" s="35"/>
      <c r="X232" s="35"/>
      <c r="Y232" s="35"/>
      <c r="Z232" s="35"/>
      <c r="AA232" s="35"/>
      <c r="AB232" s="35"/>
      <c r="AC232" s="35"/>
      <c r="AD232" s="35"/>
      <c r="AE232" s="35"/>
      <c r="AR232" s="203" t="s">
        <v>270</v>
      </c>
      <c r="AT232" s="203" t="s">
        <v>266</v>
      </c>
      <c r="AU232" s="203" t="s">
        <v>73</v>
      </c>
      <c r="AY232" s="18" t="s">
        <v>263</v>
      </c>
      <c r="BE232" s="204">
        <f>IF(N232="základní",J232,0)</f>
        <v>0</v>
      </c>
      <c r="BF232" s="204">
        <f>IF(N232="snížená",J232,0)</f>
        <v>0</v>
      </c>
      <c r="BG232" s="204">
        <f>IF(N232="zákl. přenesená",J232,0)</f>
        <v>0</v>
      </c>
      <c r="BH232" s="204">
        <f>IF(N232="sníž. přenesená",J232,0)</f>
        <v>0</v>
      </c>
      <c r="BI232" s="204">
        <f>IF(N232="nulová",J232,0)</f>
        <v>0</v>
      </c>
      <c r="BJ232" s="18" t="s">
        <v>71</v>
      </c>
      <c r="BK232" s="204">
        <f>ROUND(I232*H232,2)</f>
        <v>0</v>
      </c>
      <c r="BL232" s="18" t="s">
        <v>270</v>
      </c>
      <c r="BM232" s="203" t="s">
        <v>5889</v>
      </c>
    </row>
    <row r="233" spans="1:65" s="2" customFormat="1" ht="21.75" customHeight="1">
      <c r="A233" s="35"/>
      <c r="B233" s="36"/>
      <c r="C233" s="261" t="s">
        <v>630</v>
      </c>
      <c r="D233" s="261" t="s">
        <v>401</v>
      </c>
      <c r="E233" s="262" t="s">
        <v>5890</v>
      </c>
      <c r="F233" s="263" t="s">
        <v>5891</v>
      </c>
      <c r="G233" s="264" t="s">
        <v>796</v>
      </c>
      <c r="H233" s="265">
        <v>42</v>
      </c>
      <c r="I233" s="266"/>
      <c r="J233" s="267">
        <f>ROUND(I233*H233,2)</f>
        <v>0</v>
      </c>
      <c r="K233" s="268"/>
      <c r="L233" s="269"/>
      <c r="M233" s="270" t="s">
        <v>1</v>
      </c>
      <c r="N233" s="271" t="s">
        <v>38</v>
      </c>
      <c r="O233" s="72"/>
      <c r="P233" s="201">
        <f>O233*H233</f>
        <v>0</v>
      </c>
      <c r="Q233" s="201">
        <v>6.8000000000000005E-2</v>
      </c>
      <c r="R233" s="201">
        <f>Q233*H233</f>
        <v>2.8560000000000003</v>
      </c>
      <c r="S233" s="201">
        <v>0</v>
      </c>
      <c r="T233" s="202">
        <f>S233*H233</f>
        <v>0</v>
      </c>
      <c r="U233" s="35"/>
      <c r="V233" s="35"/>
      <c r="W233" s="35"/>
      <c r="X233" s="35"/>
      <c r="Y233" s="35"/>
      <c r="Z233" s="35"/>
      <c r="AA233" s="35"/>
      <c r="AB233" s="35"/>
      <c r="AC233" s="35"/>
      <c r="AD233" s="35"/>
      <c r="AE233" s="35"/>
      <c r="AR233" s="203" t="s">
        <v>314</v>
      </c>
      <c r="AT233" s="203" t="s">
        <v>401</v>
      </c>
      <c r="AU233" s="203" t="s">
        <v>73</v>
      </c>
      <c r="AY233" s="18" t="s">
        <v>263</v>
      </c>
      <c r="BE233" s="204">
        <f>IF(N233="základní",J233,0)</f>
        <v>0</v>
      </c>
      <c r="BF233" s="204">
        <f>IF(N233="snížená",J233,0)</f>
        <v>0</v>
      </c>
      <c r="BG233" s="204">
        <f>IF(N233="zákl. přenesená",J233,0)</f>
        <v>0</v>
      </c>
      <c r="BH233" s="204">
        <f>IF(N233="sníž. přenesená",J233,0)</f>
        <v>0</v>
      </c>
      <c r="BI233" s="204">
        <f>IF(N233="nulová",J233,0)</f>
        <v>0</v>
      </c>
      <c r="BJ233" s="18" t="s">
        <v>71</v>
      </c>
      <c r="BK233" s="204">
        <f>ROUND(I233*H233,2)</f>
        <v>0</v>
      </c>
      <c r="BL233" s="18" t="s">
        <v>270</v>
      </c>
      <c r="BM233" s="203" t="s">
        <v>5892</v>
      </c>
    </row>
    <row r="234" spans="1:65" s="13" customFormat="1">
      <c r="B234" s="205"/>
      <c r="C234" s="206"/>
      <c r="D234" s="207" t="s">
        <v>272</v>
      </c>
      <c r="E234" s="208" t="s">
        <v>1</v>
      </c>
      <c r="F234" s="209" t="s">
        <v>568</v>
      </c>
      <c r="G234" s="206"/>
      <c r="H234" s="210">
        <v>42</v>
      </c>
      <c r="I234" s="211"/>
      <c r="J234" s="206"/>
      <c r="K234" s="206"/>
      <c r="L234" s="212"/>
      <c r="M234" s="213"/>
      <c r="N234" s="214"/>
      <c r="O234" s="214"/>
      <c r="P234" s="214"/>
      <c r="Q234" s="214"/>
      <c r="R234" s="214"/>
      <c r="S234" s="214"/>
      <c r="T234" s="215"/>
      <c r="AT234" s="216" t="s">
        <v>272</v>
      </c>
      <c r="AU234" s="216" t="s">
        <v>73</v>
      </c>
      <c r="AV234" s="13" t="s">
        <v>73</v>
      </c>
      <c r="AW234" s="13" t="s">
        <v>30</v>
      </c>
      <c r="AX234" s="13" t="s">
        <v>71</v>
      </c>
      <c r="AY234" s="216" t="s">
        <v>263</v>
      </c>
    </row>
    <row r="235" spans="1:65" s="16" customFormat="1">
      <c r="B235" s="248"/>
      <c r="C235" s="249"/>
      <c r="D235" s="207" t="s">
        <v>272</v>
      </c>
      <c r="E235" s="250" t="s">
        <v>1</v>
      </c>
      <c r="F235" s="251" t="s">
        <v>5883</v>
      </c>
      <c r="G235" s="249"/>
      <c r="H235" s="250" t="s">
        <v>1</v>
      </c>
      <c r="I235" s="252"/>
      <c r="J235" s="249"/>
      <c r="K235" s="249"/>
      <c r="L235" s="253"/>
      <c r="M235" s="254"/>
      <c r="N235" s="255"/>
      <c r="O235" s="255"/>
      <c r="P235" s="255"/>
      <c r="Q235" s="255"/>
      <c r="R235" s="255"/>
      <c r="S235" s="255"/>
      <c r="T235" s="256"/>
      <c r="AT235" s="257" t="s">
        <v>272</v>
      </c>
      <c r="AU235" s="257" t="s">
        <v>73</v>
      </c>
      <c r="AV235" s="16" t="s">
        <v>71</v>
      </c>
      <c r="AW235" s="16" t="s">
        <v>30</v>
      </c>
      <c r="AX235" s="16" t="s">
        <v>64</v>
      </c>
      <c r="AY235" s="257" t="s">
        <v>263</v>
      </c>
    </row>
    <row r="236" spans="1:65" s="16" customFormat="1">
      <c r="B236" s="248"/>
      <c r="C236" s="249"/>
      <c r="D236" s="207" t="s">
        <v>272</v>
      </c>
      <c r="E236" s="250" t="s">
        <v>1</v>
      </c>
      <c r="F236" s="251" t="s">
        <v>5893</v>
      </c>
      <c r="G236" s="249"/>
      <c r="H236" s="250" t="s">
        <v>1</v>
      </c>
      <c r="I236" s="252"/>
      <c r="J236" s="249"/>
      <c r="K236" s="249"/>
      <c r="L236" s="253"/>
      <c r="M236" s="254"/>
      <c r="N236" s="255"/>
      <c r="O236" s="255"/>
      <c r="P236" s="255"/>
      <c r="Q236" s="255"/>
      <c r="R236" s="255"/>
      <c r="S236" s="255"/>
      <c r="T236" s="256"/>
      <c r="AT236" s="257" t="s">
        <v>272</v>
      </c>
      <c r="AU236" s="257" t="s">
        <v>73</v>
      </c>
      <c r="AV236" s="16" t="s">
        <v>71</v>
      </c>
      <c r="AW236" s="16" t="s">
        <v>30</v>
      </c>
      <c r="AX236" s="16" t="s">
        <v>64</v>
      </c>
      <c r="AY236" s="257" t="s">
        <v>263</v>
      </c>
    </row>
    <row r="237" spans="1:65" s="16" customFormat="1">
      <c r="B237" s="248"/>
      <c r="C237" s="249"/>
      <c r="D237" s="207" t="s">
        <v>272</v>
      </c>
      <c r="E237" s="250" t="s">
        <v>1</v>
      </c>
      <c r="F237" s="251" t="s">
        <v>5894</v>
      </c>
      <c r="G237" s="249"/>
      <c r="H237" s="250" t="s">
        <v>1</v>
      </c>
      <c r="I237" s="252"/>
      <c r="J237" s="249"/>
      <c r="K237" s="249"/>
      <c r="L237" s="253"/>
      <c r="M237" s="254"/>
      <c r="N237" s="255"/>
      <c r="O237" s="255"/>
      <c r="P237" s="255"/>
      <c r="Q237" s="255"/>
      <c r="R237" s="255"/>
      <c r="S237" s="255"/>
      <c r="T237" s="256"/>
      <c r="AT237" s="257" t="s">
        <v>272</v>
      </c>
      <c r="AU237" s="257" t="s">
        <v>73</v>
      </c>
      <c r="AV237" s="16" t="s">
        <v>71</v>
      </c>
      <c r="AW237" s="16" t="s">
        <v>30</v>
      </c>
      <c r="AX237" s="16" t="s">
        <v>64</v>
      </c>
      <c r="AY237" s="257" t="s">
        <v>263</v>
      </c>
    </row>
    <row r="238" spans="1:65" s="16" customFormat="1">
      <c r="B238" s="248"/>
      <c r="C238" s="249"/>
      <c r="D238" s="207" t="s">
        <v>272</v>
      </c>
      <c r="E238" s="250" t="s">
        <v>1</v>
      </c>
      <c r="F238" s="251" t="s">
        <v>5895</v>
      </c>
      <c r="G238" s="249"/>
      <c r="H238" s="250" t="s">
        <v>1</v>
      </c>
      <c r="I238" s="252"/>
      <c r="J238" s="249"/>
      <c r="K238" s="249"/>
      <c r="L238" s="253"/>
      <c r="M238" s="254"/>
      <c r="N238" s="255"/>
      <c r="O238" s="255"/>
      <c r="P238" s="255"/>
      <c r="Q238" s="255"/>
      <c r="R238" s="255"/>
      <c r="S238" s="255"/>
      <c r="T238" s="256"/>
      <c r="AT238" s="257" t="s">
        <v>272</v>
      </c>
      <c r="AU238" s="257" t="s">
        <v>73</v>
      </c>
      <c r="AV238" s="16" t="s">
        <v>71</v>
      </c>
      <c r="AW238" s="16" t="s">
        <v>30</v>
      </c>
      <c r="AX238" s="16" t="s">
        <v>64</v>
      </c>
      <c r="AY238" s="257" t="s">
        <v>263</v>
      </c>
    </row>
    <row r="239" spans="1:65" s="2" customFormat="1" ht="21.75" customHeight="1">
      <c r="A239" s="35"/>
      <c r="B239" s="36"/>
      <c r="C239" s="261" t="s">
        <v>551</v>
      </c>
      <c r="D239" s="261" t="s">
        <v>401</v>
      </c>
      <c r="E239" s="262" t="s">
        <v>5896</v>
      </c>
      <c r="F239" s="263" t="s">
        <v>5897</v>
      </c>
      <c r="G239" s="264" t="s">
        <v>796</v>
      </c>
      <c r="H239" s="265">
        <v>29</v>
      </c>
      <c r="I239" s="266"/>
      <c r="J239" s="267">
        <f>ROUND(I239*H239,2)</f>
        <v>0</v>
      </c>
      <c r="K239" s="268"/>
      <c r="L239" s="269"/>
      <c r="M239" s="270" t="s">
        <v>1</v>
      </c>
      <c r="N239" s="271" t="s">
        <v>38</v>
      </c>
      <c r="O239" s="72"/>
      <c r="P239" s="201">
        <f>O239*H239</f>
        <v>0</v>
      </c>
      <c r="Q239" s="201">
        <v>3.1300000000000001E-2</v>
      </c>
      <c r="R239" s="201">
        <f>Q239*H239</f>
        <v>0.90770000000000006</v>
      </c>
      <c r="S239" s="201">
        <v>0</v>
      </c>
      <c r="T239" s="202">
        <f>S239*H239</f>
        <v>0</v>
      </c>
      <c r="U239" s="35"/>
      <c r="V239" s="35"/>
      <c r="W239" s="35"/>
      <c r="X239" s="35"/>
      <c r="Y239" s="35"/>
      <c r="Z239" s="35"/>
      <c r="AA239" s="35"/>
      <c r="AB239" s="35"/>
      <c r="AC239" s="35"/>
      <c r="AD239" s="35"/>
      <c r="AE239" s="35"/>
      <c r="AR239" s="203" t="s">
        <v>314</v>
      </c>
      <c r="AT239" s="203" t="s">
        <v>401</v>
      </c>
      <c r="AU239" s="203" t="s">
        <v>73</v>
      </c>
      <c r="AY239" s="18" t="s">
        <v>263</v>
      </c>
      <c r="BE239" s="204">
        <f>IF(N239="základní",J239,0)</f>
        <v>0</v>
      </c>
      <c r="BF239" s="204">
        <f>IF(N239="snížená",J239,0)</f>
        <v>0</v>
      </c>
      <c r="BG239" s="204">
        <f>IF(N239="zákl. přenesená",J239,0)</f>
        <v>0</v>
      </c>
      <c r="BH239" s="204">
        <f>IF(N239="sníž. přenesená",J239,0)</f>
        <v>0</v>
      </c>
      <c r="BI239" s="204">
        <f>IF(N239="nulová",J239,0)</f>
        <v>0</v>
      </c>
      <c r="BJ239" s="18" t="s">
        <v>71</v>
      </c>
      <c r="BK239" s="204">
        <f>ROUND(I239*H239,2)</f>
        <v>0</v>
      </c>
      <c r="BL239" s="18" t="s">
        <v>270</v>
      </c>
      <c r="BM239" s="203" t="s">
        <v>5898</v>
      </c>
    </row>
    <row r="240" spans="1:65" s="13" customFormat="1">
      <c r="B240" s="205"/>
      <c r="C240" s="206"/>
      <c r="D240" s="207" t="s">
        <v>272</v>
      </c>
      <c r="E240" s="208" t="s">
        <v>1</v>
      </c>
      <c r="F240" s="209" t="s">
        <v>604</v>
      </c>
      <c r="G240" s="206"/>
      <c r="H240" s="210">
        <v>29</v>
      </c>
      <c r="I240" s="211"/>
      <c r="J240" s="206"/>
      <c r="K240" s="206"/>
      <c r="L240" s="212"/>
      <c r="M240" s="213"/>
      <c r="N240" s="214"/>
      <c r="O240" s="214"/>
      <c r="P240" s="214"/>
      <c r="Q240" s="214"/>
      <c r="R240" s="214"/>
      <c r="S240" s="214"/>
      <c r="T240" s="215"/>
      <c r="AT240" s="216" t="s">
        <v>272</v>
      </c>
      <c r="AU240" s="216" t="s">
        <v>73</v>
      </c>
      <c r="AV240" s="13" t="s">
        <v>73</v>
      </c>
      <c r="AW240" s="13" t="s">
        <v>30</v>
      </c>
      <c r="AX240" s="13" t="s">
        <v>71</v>
      </c>
      <c r="AY240" s="216" t="s">
        <v>263</v>
      </c>
    </row>
    <row r="241" spans="1:65" s="16" customFormat="1">
      <c r="B241" s="248"/>
      <c r="C241" s="249"/>
      <c r="D241" s="207" t="s">
        <v>272</v>
      </c>
      <c r="E241" s="250" t="s">
        <v>1</v>
      </c>
      <c r="F241" s="251" t="s">
        <v>5883</v>
      </c>
      <c r="G241" s="249"/>
      <c r="H241" s="250" t="s">
        <v>1</v>
      </c>
      <c r="I241" s="252"/>
      <c r="J241" s="249"/>
      <c r="K241" s="249"/>
      <c r="L241" s="253"/>
      <c r="M241" s="254"/>
      <c r="N241" s="255"/>
      <c r="O241" s="255"/>
      <c r="P241" s="255"/>
      <c r="Q241" s="255"/>
      <c r="R241" s="255"/>
      <c r="S241" s="255"/>
      <c r="T241" s="256"/>
      <c r="AT241" s="257" t="s">
        <v>272</v>
      </c>
      <c r="AU241" s="257" t="s">
        <v>73</v>
      </c>
      <c r="AV241" s="16" t="s">
        <v>71</v>
      </c>
      <c r="AW241" s="16" t="s">
        <v>30</v>
      </c>
      <c r="AX241" s="16" t="s">
        <v>64</v>
      </c>
      <c r="AY241" s="257" t="s">
        <v>263</v>
      </c>
    </row>
    <row r="242" spans="1:65" s="16" customFormat="1">
      <c r="B242" s="248"/>
      <c r="C242" s="249"/>
      <c r="D242" s="207" t="s">
        <v>272</v>
      </c>
      <c r="E242" s="250" t="s">
        <v>1</v>
      </c>
      <c r="F242" s="251" t="s">
        <v>5899</v>
      </c>
      <c r="G242" s="249"/>
      <c r="H242" s="250" t="s">
        <v>1</v>
      </c>
      <c r="I242" s="252"/>
      <c r="J242" s="249"/>
      <c r="K242" s="249"/>
      <c r="L242" s="253"/>
      <c r="M242" s="254"/>
      <c r="N242" s="255"/>
      <c r="O242" s="255"/>
      <c r="P242" s="255"/>
      <c r="Q242" s="255"/>
      <c r="R242" s="255"/>
      <c r="S242" s="255"/>
      <c r="T242" s="256"/>
      <c r="AT242" s="257" t="s">
        <v>272</v>
      </c>
      <c r="AU242" s="257" t="s">
        <v>73</v>
      </c>
      <c r="AV242" s="16" t="s">
        <v>71</v>
      </c>
      <c r="AW242" s="16" t="s">
        <v>30</v>
      </c>
      <c r="AX242" s="16" t="s">
        <v>64</v>
      </c>
      <c r="AY242" s="257" t="s">
        <v>263</v>
      </c>
    </row>
    <row r="243" spans="1:65" s="2" customFormat="1" ht="24.2" customHeight="1">
      <c r="A243" s="35"/>
      <c r="B243" s="36"/>
      <c r="C243" s="191" t="s">
        <v>640</v>
      </c>
      <c r="D243" s="191" t="s">
        <v>266</v>
      </c>
      <c r="E243" s="192" t="s">
        <v>5900</v>
      </c>
      <c r="F243" s="193" t="s">
        <v>5901</v>
      </c>
      <c r="G243" s="194" t="s">
        <v>374</v>
      </c>
      <c r="H243" s="195">
        <v>15</v>
      </c>
      <c r="I243" s="196"/>
      <c r="J243" s="197">
        <f>ROUND(I243*H243,2)</f>
        <v>0</v>
      </c>
      <c r="K243" s="198"/>
      <c r="L243" s="40"/>
      <c r="M243" s="199" t="s">
        <v>1</v>
      </c>
      <c r="N243" s="200" t="s">
        <v>38</v>
      </c>
      <c r="O243" s="72"/>
      <c r="P243" s="201">
        <f>O243*H243</f>
        <v>0</v>
      </c>
      <c r="Q243" s="201">
        <v>0</v>
      </c>
      <c r="R243" s="201">
        <f>Q243*H243</f>
        <v>0</v>
      </c>
      <c r="S243" s="201">
        <v>8.2000000000000003E-2</v>
      </c>
      <c r="T243" s="202">
        <f>S243*H243</f>
        <v>1.23</v>
      </c>
      <c r="U243" s="35"/>
      <c r="V243" s="35"/>
      <c r="W243" s="35"/>
      <c r="X243" s="35"/>
      <c r="Y243" s="35"/>
      <c r="Z243" s="35"/>
      <c r="AA243" s="35"/>
      <c r="AB243" s="35"/>
      <c r="AC243" s="35"/>
      <c r="AD243" s="35"/>
      <c r="AE243" s="35"/>
      <c r="AR243" s="203" t="s">
        <v>270</v>
      </c>
      <c r="AT243" s="203" t="s">
        <v>266</v>
      </c>
      <c r="AU243" s="203" t="s">
        <v>73</v>
      </c>
      <c r="AY243" s="18" t="s">
        <v>263</v>
      </c>
      <c r="BE243" s="204">
        <f>IF(N243="základní",J243,0)</f>
        <v>0</v>
      </c>
      <c r="BF243" s="204">
        <f>IF(N243="snížená",J243,0)</f>
        <v>0</v>
      </c>
      <c r="BG243" s="204">
        <f>IF(N243="zákl. přenesená",J243,0)</f>
        <v>0</v>
      </c>
      <c r="BH243" s="204">
        <f>IF(N243="sníž. přenesená",J243,0)</f>
        <v>0</v>
      </c>
      <c r="BI243" s="204">
        <f>IF(N243="nulová",J243,0)</f>
        <v>0</v>
      </c>
      <c r="BJ243" s="18" t="s">
        <v>71</v>
      </c>
      <c r="BK243" s="204">
        <f>ROUND(I243*H243,2)</f>
        <v>0</v>
      </c>
      <c r="BL243" s="18" t="s">
        <v>270</v>
      </c>
      <c r="BM243" s="203" t="s">
        <v>5902</v>
      </c>
    </row>
    <row r="244" spans="1:65" s="13" customFormat="1">
      <c r="B244" s="205"/>
      <c r="C244" s="206"/>
      <c r="D244" s="207" t="s">
        <v>272</v>
      </c>
      <c r="E244" s="208" t="s">
        <v>1</v>
      </c>
      <c r="F244" s="209" t="s">
        <v>5903</v>
      </c>
      <c r="G244" s="206"/>
      <c r="H244" s="210">
        <v>15</v>
      </c>
      <c r="I244" s="211"/>
      <c r="J244" s="206"/>
      <c r="K244" s="206"/>
      <c r="L244" s="212"/>
      <c r="M244" s="213"/>
      <c r="N244" s="214"/>
      <c r="O244" s="214"/>
      <c r="P244" s="214"/>
      <c r="Q244" s="214"/>
      <c r="R244" s="214"/>
      <c r="S244" s="214"/>
      <c r="T244" s="215"/>
      <c r="AT244" s="216" t="s">
        <v>272</v>
      </c>
      <c r="AU244" s="216" t="s">
        <v>73</v>
      </c>
      <c r="AV244" s="13" t="s">
        <v>73</v>
      </c>
      <c r="AW244" s="13" t="s">
        <v>30</v>
      </c>
      <c r="AX244" s="13" t="s">
        <v>71</v>
      </c>
      <c r="AY244" s="216" t="s">
        <v>263</v>
      </c>
    </row>
    <row r="245" spans="1:65" s="12" customFormat="1" ht="22.9" customHeight="1">
      <c r="B245" s="175"/>
      <c r="C245" s="176"/>
      <c r="D245" s="177" t="s">
        <v>63</v>
      </c>
      <c r="E245" s="189" t="s">
        <v>302</v>
      </c>
      <c r="F245" s="189" t="s">
        <v>303</v>
      </c>
      <c r="G245" s="176"/>
      <c r="H245" s="176"/>
      <c r="I245" s="179"/>
      <c r="J245" s="190">
        <f>BK245</f>
        <v>0</v>
      </c>
      <c r="K245" s="176"/>
      <c r="L245" s="181"/>
      <c r="M245" s="182"/>
      <c r="N245" s="183"/>
      <c r="O245" s="183"/>
      <c r="P245" s="184">
        <f>SUM(P246:P253)</f>
        <v>0</v>
      </c>
      <c r="Q245" s="183"/>
      <c r="R245" s="184">
        <f>SUM(R246:R253)</f>
        <v>0</v>
      </c>
      <c r="S245" s="183"/>
      <c r="T245" s="185">
        <f>SUM(T246:T253)</f>
        <v>0</v>
      </c>
      <c r="AR245" s="186" t="s">
        <v>71</v>
      </c>
      <c r="AT245" s="187" t="s">
        <v>63</v>
      </c>
      <c r="AU245" s="187" t="s">
        <v>71</v>
      </c>
      <c r="AY245" s="186" t="s">
        <v>263</v>
      </c>
      <c r="BK245" s="188">
        <f>SUM(BK246:BK253)</f>
        <v>0</v>
      </c>
    </row>
    <row r="246" spans="1:65" s="2" customFormat="1" ht="21.75" customHeight="1">
      <c r="A246" s="35"/>
      <c r="B246" s="36"/>
      <c r="C246" s="191" t="s">
        <v>557</v>
      </c>
      <c r="D246" s="191" t="s">
        <v>266</v>
      </c>
      <c r="E246" s="192" t="s">
        <v>2015</v>
      </c>
      <c r="F246" s="193" t="s">
        <v>2016</v>
      </c>
      <c r="G246" s="194" t="s">
        <v>307</v>
      </c>
      <c r="H246" s="195">
        <v>15792.107</v>
      </c>
      <c r="I246" s="196"/>
      <c r="J246" s="197">
        <f>ROUND(I246*H246,2)</f>
        <v>0</v>
      </c>
      <c r="K246" s="198"/>
      <c r="L246" s="40"/>
      <c r="M246" s="199" t="s">
        <v>1</v>
      </c>
      <c r="N246" s="200" t="s">
        <v>38</v>
      </c>
      <c r="O246" s="72"/>
      <c r="P246" s="201">
        <f>O246*H246</f>
        <v>0</v>
      </c>
      <c r="Q246" s="201">
        <v>0</v>
      </c>
      <c r="R246" s="201">
        <f>Q246*H246</f>
        <v>0</v>
      </c>
      <c r="S246" s="201">
        <v>0</v>
      </c>
      <c r="T246" s="202">
        <f>S246*H246</f>
        <v>0</v>
      </c>
      <c r="U246" s="35"/>
      <c r="V246" s="35"/>
      <c r="W246" s="35"/>
      <c r="X246" s="35"/>
      <c r="Y246" s="35"/>
      <c r="Z246" s="35"/>
      <c r="AA246" s="35"/>
      <c r="AB246" s="35"/>
      <c r="AC246" s="35"/>
      <c r="AD246" s="35"/>
      <c r="AE246" s="35"/>
      <c r="AR246" s="203" t="s">
        <v>270</v>
      </c>
      <c r="AT246" s="203" t="s">
        <v>266</v>
      </c>
      <c r="AU246" s="203" t="s">
        <v>73</v>
      </c>
      <c r="AY246" s="18" t="s">
        <v>263</v>
      </c>
      <c r="BE246" s="204">
        <f>IF(N246="základní",J246,0)</f>
        <v>0</v>
      </c>
      <c r="BF246" s="204">
        <f>IF(N246="snížená",J246,0)</f>
        <v>0</v>
      </c>
      <c r="BG246" s="204">
        <f>IF(N246="zákl. přenesená",J246,0)</f>
        <v>0</v>
      </c>
      <c r="BH246" s="204">
        <f>IF(N246="sníž. přenesená",J246,0)</f>
        <v>0</v>
      </c>
      <c r="BI246" s="204">
        <f>IF(N246="nulová",J246,0)</f>
        <v>0</v>
      </c>
      <c r="BJ246" s="18" t="s">
        <v>71</v>
      </c>
      <c r="BK246" s="204">
        <f>ROUND(I246*H246,2)</f>
        <v>0</v>
      </c>
      <c r="BL246" s="18" t="s">
        <v>270</v>
      </c>
      <c r="BM246" s="203" t="s">
        <v>5904</v>
      </c>
    </row>
    <row r="247" spans="1:65" s="2" customFormat="1" ht="24.2" customHeight="1">
      <c r="A247" s="35"/>
      <c r="B247" s="36"/>
      <c r="C247" s="191" t="s">
        <v>649</v>
      </c>
      <c r="D247" s="191" t="s">
        <v>266</v>
      </c>
      <c r="E247" s="192" t="s">
        <v>2018</v>
      </c>
      <c r="F247" s="193" t="s">
        <v>2019</v>
      </c>
      <c r="G247" s="194" t="s">
        <v>307</v>
      </c>
      <c r="H247" s="195">
        <v>315841.14</v>
      </c>
      <c r="I247" s="196"/>
      <c r="J247" s="197">
        <f>ROUND(I247*H247,2)</f>
        <v>0</v>
      </c>
      <c r="K247" s="198"/>
      <c r="L247" s="40"/>
      <c r="M247" s="199" t="s">
        <v>1</v>
      </c>
      <c r="N247" s="200" t="s">
        <v>38</v>
      </c>
      <c r="O247" s="72"/>
      <c r="P247" s="201">
        <f>O247*H247</f>
        <v>0</v>
      </c>
      <c r="Q247" s="201">
        <v>0</v>
      </c>
      <c r="R247" s="201">
        <f>Q247*H247</f>
        <v>0</v>
      </c>
      <c r="S247" s="201">
        <v>0</v>
      </c>
      <c r="T247" s="202">
        <f>S247*H247</f>
        <v>0</v>
      </c>
      <c r="U247" s="35"/>
      <c r="V247" s="35"/>
      <c r="W247" s="35"/>
      <c r="X247" s="35"/>
      <c r="Y247" s="35"/>
      <c r="Z247" s="35"/>
      <c r="AA247" s="35"/>
      <c r="AB247" s="35"/>
      <c r="AC247" s="35"/>
      <c r="AD247" s="35"/>
      <c r="AE247" s="35"/>
      <c r="AR247" s="203" t="s">
        <v>270</v>
      </c>
      <c r="AT247" s="203" t="s">
        <v>266</v>
      </c>
      <c r="AU247" s="203" t="s">
        <v>73</v>
      </c>
      <c r="AY247" s="18" t="s">
        <v>263</v>
      </c>
      <c r="BE247" s="204">
        <f>IF(N247="základní",J247,0)</f>
        <v>0</v>
      </c>
      <c r="BF247" s="204">
        <f>IF(N247="snížená",J247,0)</f>
        <v>0</v>
      </c>
      <c r="BG247" s="204">
        <f>IF(N247="zákl. přenesená",J247,0)</f>
        <v>0</v>
      </c>
      <c r="BH247" s="204">
        <f>IF(N247="sníž. přenesená",J247,0)</f>
        <v>0</v>
      </c>
      <c r="BI247" s="204">
        <f>IF(N247="nulová",J247,0)</f>
        <v>0</v>
      </c>
      <c r="BJ247" s="18" t="s">
        <v>71</v>
      </c>
      <c r="BK247" s="204">
        <f>ROUND(I247*H247,2)</f>
        <v>0</v>
      </c>
      <c r="BL247" s="18" t="s">
        <v>270</v>
      </c>
      <c r="BM247" s="203" t="s">
        <v>5905</v>
      </c>
    </row>
    <row r="248" spans="1:65" s="13" customFormat="1">
      <c r="B248" s="205"/>
      <c r="C248" s="206"/>
      <c r="D248" s="207" t="s">
        <v>272</v>
      </c>
      <c r="E248" s="206"/>
      <c r="F248" s="209" t="s">
        <v>5906</v>
      </c>
      <c r="G248" s="206"/>
      <c r="H248" s="210">
        <v>324262.14</v>
      </c>
      <c r="I248" s="211"/>
      <c r="J248" s="206"/>
      <c r="K248" s="206"/>
      <c r="L248" s="212"/>
      <c r="M248" s="213"/>
      <c r="N248" s="214"/>
      <c r="O248" s="214"/>
      <c r="P248" s="214"/>
      <c r="Q248" s="214"/>
      <c r="R248" s="214"/>
      <c r="S248" s="214"/>
      <c r="T248" s="215"/>
      <c r="AT248" s="216" t="s">
        <v>272</v>
      </c>
      <c r="AU248" s="216" t="s">
        <v>73</v>
      </c>
      <c r="AV248" s="13" t="s">
        <v>73</v>
      </c>
      <c r="AW248" s="13" t="s">
        <v>4</v>
      </c>
      <c r="AX248" s="13" t="s">
        <v>71</v>
      </c>
      <c r="AY248" s="216" t="s">
        <v>263</v>
      </c>
    </row>
    <row r="249" spans="1:65" s="2" customFormat="1" ht="24.2" customHeight="1">
      <c r="A249" s="35"/>
      <c r="B249" s="36"/>
      <c r="C249" s="191" t="s">
        <v>560</v>
      </c>
      <c r="D249" s="191" t="s">
        <v>266</v>
      </c>
      <c r="E249" s="192" t="s">
        <v>305</v>
      </c>
      <c r="F249" s="193" t="s">
        <v>306</v>
      </c>
      <c r="G249" s="194" t="s">
        <v>307</v>
      </c>
      <c r="H249" s="195">
        <v>15792</v>
      </c>
      <c r="I249" s="196"/>
      <c r="J249" s="197">
        <f>ROUND(I249*H249,2)</f>
        <v>0</v>
      </c>
      <c r="K249" s="198"/>
      <c r="L249" s="40"/>
      <c r="M249" s="199" t="s">
        <v>1</v>
      </c>
      <c r="N249" s="200" t="s">
        <v>38</v>
      </c>
      <c r="O249" s="72"/>
      <c r="P249" s="201">
        <f>O249*H249</f>
        <v>0</v>
      </c>
      <c r="Q249" s="201">
        <v>0</v>
      </c>
      <c r="R249" s="201">
        <f>Q249*H249</f>
        <v>0</v>
      </c>
      <c r="S249" s="201">
        <v>0</v>
      </c>
      <c r="T249" s="202">
        <f>S249*H249</f>
        <v>0</v>
      </c>
      <c r="U249" s="35"/>
      <c r="V249" s="35"/>
      <c r="W249" s="35"/>
      <c r="X249" s="35"/>
      <c r="Y249" s="35"/>
      <c r="Z249" s="35"/>
      <c r="AA249" s="35"/>
      <c r="AB249" s="35"/>
      <c r="AC249" s="35"/>
      <c r="AD249" s="35"/>
      <c r="AE249" s="35"/>
      <c r="AR249" s="203" t="s">
        <v>270</v>
      </c>
      <c r="AT249" s="203" t="s">
        <v>266</v>
      </c>
      <c r="AU249" s="203" t="s">
        <v>73</v>
      </c>
      <c r="AY249" s="18" t="s">
        <v>263</v>
      </c>
      <c r="BE249" s="204">
        <f>IF(N249="základní",J249,0)</f>
        <v>0</v>
      </c>
      <c r="BF249" s="204">
        <f>IF(N249="snížená",J249,0)</f>
        <v>0</v>
      </c>
      <c r="BG249" s="204">
        <f>IF(N249="zákl. přenesená",J249,0)</f>
        <v>0</v>
      </c>
      <c r="BH249" s="204">
        <f>IF(N249="sníž. přenesená",J249,0)</f>
        <v>0</v>
      </c>
      <c r="BI249" s="204">
        <f>IF(N249="nulová",J249,0)</f>
        <v>0</v>
      </c>
      <c r="BJ249" s="18" t="s">
        <v>71</v>
      </c>
      <c r="BK249" s="204">
        <f>ROUND(I249*H249,2)</f>
        <v>0</v>
      </c>
      <c r="BL249" s="18" t="s">
        <v>270</v>
      </c>
      <c r="BM249" s="203" t="s">
        <v>5907</v>
      </c>
    </row>
    <row r="250" spans="1:65" s="2" customFormat="1" ht="33" customHeight="1">
      <c r="A250" s="35"/>
      <c r="B250" s="36"/>
      <c r="C250" s="191" t="s">
        <v>659</v>
      </c>
      <c r="D250" s="191" t="s">
        <v>266</v>
      </c>
      <c r="E250" s="192" t="s">
        <v>2023</v>
      </c>
      <c r="F250" s="193" t="s">
        <v>2024</v>
      </c>
      <c r="G250" s="194" t="s">
        <v>307</v>
      </c>
      <c r="H250" s="195">
        <v>4737.6319999999996</v>
      </c>
      <c r="I250" s="196"/>
      <c r="J250" s="197">
        <f>ROUND(I250*H250,2)</f>
        <v>0</v>
      </c>
      <c r="K250" s="198"/>
      <c r="L250" s="40"/>
      <c r="M250" s="199" t="s">
        <v>1</v>
      </c>
      <c r="N250" s="200" t="s">
        <v>38</v>
      </c>
      <c r="O250" s="72"/>
      <c r="P250" s="201">
        <f>O250*H250</f>
        <v>0</v>
      </c>
      <c r="Q250" s="201">
        <v>0</v>
      </c>
      <c r="R250" s="201">
        <f>Q250*H250</f>
        <v>0</v>
      </c>
      <c r="S250" s="201">
        <v>0</v>
      </c>
      <c r="T250" s="202">
        <f>S250*H250</f>
        <v>0</v>
      </c>
      <c r="U250" s="35"/>
      <c r="V250" s="35"/>
      <c r="W250" s="35"/>
      <c r="X250" s="35"/>
      <c r="Y250" s="35"/>
      <c r="Z250" s="35"/>
      <c r="AA250" s="35"/>
      <c r="AB250" s="35"/>
      <c r="AC250" s="35"/>
      <c r="AD250" s="35"/>
      <c r="AE250" s="35"/>
      <c r="AR250" s="203" t="s">
        <v>270</v>
      </c>
      <c r="AT250" s="203" t="s">
        <v>266</v>
      </c>
      <c r="AU250" s="203" t="s">
        <v>73</v>
      </c>
      <c r="AY250" s="18" t="s">
        <v>263</v>
      </c>
      <c r="BE250" s="204">
        <f>IF(N250="základní",J250,0)</f>
        <v>0</v>
      </c>
      <c r="BF250" s="204">
        <f>IF(N250="snížená",J250,0)</f>
        <v>0</v>
      </c>
      <c r="BG250" s="204">
        <f>IF(N250="zákl. přenesená",J250,0)</f>
        <v>0</v>
      </c>
      <c r="BH250" s="204">
        <f>IF(N250="sníž. přenesená",J250,0)</f>
        <v>0</v>
      </c>
      <c r="BI250" s="204">
        <f>IF(N250="nulová",J250,0)</f>
        <v>0</v>
      </c>
      <c r="BJ250" s="18" t="s">
        <v>71</v>
      </c>
      <c r="BK250" s="204">
        <f>ROUND(I250*H250,2)</f>
        <v>0</v>
      </c>
      <c r="BL250" s="18" t="s">
        <v>270</v>
      </c>
      <c r="BM250" s="203" t="s">
        <v>5908</v>
      </c>
    </row>
    <row r="251" spans="1:65" s="13" customFormat="1">
      <c r="B251" s="205"/>
      <c r="C251" s="206"/>
      <c r="D251" s="207" t="s">
        <v>272</v>
      </c>
      <c r="E251" s="206"/>
      <c r="F251" s="209" t="s">
        <v>5909</v>
      </c>
      <c r="G251" s="206"/>
      <c r="H251" s="210">
        <v>4863.9319999999998</v>
      </c>
      <c r="I251" s="211"/>
      <c r="J251" s="206"/>
      <c r="K251" s="206"/>
      <c r="L251" s="212"/>
      <c r="M251" s="213"/>
      <c r="N251" s="214"/>
      <c r="O251" s="214"/>
      <c r="P251" s="214"/>
      <c r="Q251" s="214"/>
      <c r="R251" s="214"/>
      <c r="S251" s="214"/>
      <c r="T251" s="215"/>
      <c r="AT251" s="216" t="s">
        <v>272</v>
      </c>
      <c r="AU251" s="216" t="s">
        <v>73</v>
      </c>
      <c r="AV251" s="13" t="s">
        <v>73</v>
      </c>
      <c r="AW251" s="13" t="s">
        <v>4</v>
      </c>
      <c r="AX251" s="13" t="s">
        <v>71</v>
      </c>
      <c r="AY251" s="216" t="s">
        <v>263</v>
      </c>
    </row>
    <row r="252" spans="1:65" s="2" customFormat="1" ht="33" customHeight="1">
      <c r="A252" s="35"/>
      <c r="B252" s="36"/>
      <c r="C252" s="191" t="s">
        <v>568</v>
      </c>
      <c r="D252" s="191" t="s">
        <v>266</v>
      </c>
      <c r="E252" s="192" t="s">
        <v>2027</v>
      </c>
      <c r="F252" s="193" t="s">
        <v>2028</v>
      </c>
      <c r="G252" s="194" t="s">
        <v>307</v>
      </c>
      <c r="H252" s="195">
        <v>11054.475</v>
      </c>
      <c r="I252" s="196"/>
      <c r="J252" s="197">
        <f>ROUND(I252*H252,2)</f>
        <v>0</v>
      </c>
      <c r="K252" s="198"/>
      <c r="L252" s="40"/>
      <c r="M252" s="199" t="s">
        <v>1</v>
      </c>
      <c r="N252" s="200" t="s">
        <v>38</v>
      </c>
      <c r="O252" s="72"/>
      <c r="P252" s="201">
        <f>O252*H252</f>
        <v>0</v>
      </c>
      <c r="Q252" s="201">
        <v>0</v>
      </c>
      <c r="R252" s="201">
        <f>Q252*H252</f>
        <v>0</v>
      </c>
      <c r="S252" s="201">
        <v>0</v>
      </c>
      <c r="T252" s="202">
        <f>S252*H252</f>
        <v>0</v>
      </c>
      <c r="U252" s="35"/>
      <c r="V252" s="35"/>
      <c r="W252" s="35"/>
      <c r="X252" s="35"/>
      <c r="Y252" s="35"/>
      <c r="Z252" s="35"/>
      <c r="AA252" s="35"/>
      <c r="AB252" s="35"/>
      <c r="AC252" s="35"/>
      <c r="AD252" s="35"/>
      <c r="AE252" s="35"/>
      <c r="AR252" s="203" t="s">
        <v>270</v>
      </c>
      <c r="AT252" s="203" t="s">
        <v>266</v>
      </c>
      <c r="AU252" s="203" t="s">
        <v>73</v>
      </c>
      <c r="AY252" s="18" t="s">
        <v>263</v>
      </c>
      <c r="BE252" s="204">
        <f>IF(N252="základní",J252,0)</f>
        <v>0</v>
      </c>
      <c r="BF252" s="204">
        <f>IF(N252="snížená",J252,0)</f>
        <v>0</v>
      </c>
      <c r="BG252" s="204">
        <f>IF(N252="zákl. přenesená",J252,0)</f>
        <v>0</v>
      </c>
      <c r="BH252" s="204">
        <f>IF(N252="sníž. přenesená",J252,0)</f>
        <v>0</v>
      </c>
      <c r="BI252" s="204">
        <f>IF(N252="nulová",J252,0)</f>
        <v>0</v>
      </c>
      <c r="BJ252" s="18" t="s">
        <v>71</v>
      </c>
      <c r="BK252" s="204">
        <f>ROUND(I252*H252,2)</f>
        <v>0</v>
      </c>
      <c r="BL252" s="18" t="s">
        <v>270</v>
      </c>
      <c r="BM252" s="203" t="s">
        <v>5910</v>
      </c>
    </row>
    <row r="253" spans="1:65" s="13" customFormat="1">
      <c r="B253" s="205"/>
      <c r="C253" s="206"/>
      <c r="D253" s="207" t="s">
        <v>272</v>
      </c>
      <c r="E253" s="206"/>
      <c r="F253" s="209" t="s">
        <v>5911</v>
      </c>
      <c r="G253" s="206"/>
      <c r="H253" s="210">
        <v>11349.174999999999</v>
      </c>
      <c r="I253" s="211"/>
      <c r="J253" s="206"/>
      <c r="K253" s="206"/>
      <c r="L253" s="212"/>
      <c r="M253" s="213"/>
      <c r="N253" s="214"/>
      <c r="O253" s="214"/>
      <c r="P253" s="214"/>
      <c r="Q253" s="214"/>
      <c r="R253" s="214"/>
      <c r="S253" s="214"/>
      <c r="T253" s="215"/>
      <c r="AT253" s="216" t="s">
        <v>272</v>
      </c>
      <c r="AU253" s="216" t="s">
        <v>73</v>
      </c>
      <c r="AV253" s="13" t="s">
        <v>73</v>
      </c>
      <c r="AW253" s="13" t="s">
        <v>4</v>
      </c>
      <c r="AX253" s="13" t="s">
        <v>71</v>
      </c>
      <c r="AY253" s="216" t="s">
        <v>263</v>
      </c>
    </row>
    <row r="254" spans="1:65" s="12" customFormat="1" ht="22.9" customHeight="1">
      <c r="B254" s="175"/>
      <c r="C254" s="176"/>
      <c r="D254" s="177" t="s">
        <v>63</v>
      </c>
      <c r="E254" s="189" t="s">
        <v>395</v>
      </c>
      <c r="F254" s="189" t="s">
        <v>396</v>
      </c>
      <c r="G254" s="176"/>
      <c r="H254" s="176"/>
      <c r="I254" s="179"/>
      <c r="J254" s="190">
        <f>BK254</f>
        <v>0</v>
      </c>
      <c r="K254" s="176"/>
      <c r="L254" s="181"/>
      <c r="M254" s="182"/>
      <c r="N254" s="183"/>
      <c r="O254" s="183"/>
      <c r="P254" s="184">
        <f>P255</f>
        <v>0</v>
      </c>
      <c r="Q254" s="183"/>
      <c r="R254" s="184">
        <f>R255</f>
        <v>0</v>
      </c>
      <c r="S254" s="183"/>
      <c r="T254" s="185">
        <f>T255</f>
        <v>0</v>
      </c>
      <c r="AR254" s="186" t="s">
        <v>71</v>
      </c>
      <c r="AT254" s="187" t="s">
        <v>63</v>
      </c>
      <c r="AU254" s="187" t="s">
        <v>71</v>
      </c>
      <c r="AY254" s="186" t="s">
        <v>263</v>
      </c>
      <c r="BK254" s="188">
        <f>BK255</f>
        <v>0</v>
      </c>
    </row>
    <row r="255" spans="1:65" s="2" customFormat="1" ht="33" customHeight="1">
      <c r="A255" s="35"/>
      <c r="B255" s="36"/>
      <c r="C255" s="191" t="s">
        <v>694</v>
      </c>
      <c r="D255" s="191" t="s">
        <v>266</v>
      </c>
      <c r="E255" s="192" t="s">
        <v>5912</v>
      </c>
      <c r="F255" s="193" t="s">
        <v>5913</v>
      </c>
      <c r="G255" s="194" t="s">
        <v>307</v>
      </c>
      <c r="H255" s="195">
        <v>801.36699999999996</v>
      </c>
      <c r="I255" s="196"/>
      <c r="J255" s="197">
        <f>ROUND(I255*H255,2)</f>
        <v>0</v>
      </c>
      <c r="K255" s="198"/>
      <c r="L255" s="40"/>
      <c r="M255" s="243" t="s">
        <v>1</v>
      </c>
      <c r="N255" s="244" t="s">
        <v>38</v>
      </c>
      <c r="O255" s="245"/>
      <c r="P255" s="246">
        <f>O255*H255</f>
        <v>0</v>
      </c>
      <c r="Q255" s="246">
        <v>0</v>
      </c>
      <c r="R255" s="246">
        <f>Q255*H255</f>
        <v>0</v>
      </c>
      <c r="S255" s="246">
        <v>0</v>
      </c>
      <c r="T255" s="247">
        <f>S255*H255</f>
        <v>0</v>
      </c>
      <c r="U255" s="35"/>
      <c r="V255" s="35"/>
      <c r="W255" s="35"/>
      <c r="X255" s="35"/>
      <c r="Y255" s="35"/>
      <c r="Z255" s="35"/>
      <c r="AA255" s="35"/>
      <c r="AB255" s="35"/>
      <c r="AC255" s="35"/>
      <c r="AD255" s="35"/>
      <c r="AE255" s="35"/>
      <c r="AR255" s="203" t="s">
        <v>270</v>
      </c>
      <c r="AT255" s="203" t="s">
        <v>266</v>
      </c>
      <c r="AU255" s="203" t="s">
        <v>73</v>
      </c>
      <c r="AY255" s="18" t="s">
        <v>263</v>
      </c>
      <c r="BE255" s="204">
        <f>IF(N255="základní",J255,0)</f>
        <v>0</v>
      </c>
      <c r="BF255" s="204">
        <f>IF(N255="snížená",J255,0)</f>
        <v>0</v>
      </c>
      <c r="BG255" s="204">
        <f>IF(N255="zákl. přenesená",J255,0)</f>
        <v>0</v>
      </c>
      <c r="BH255" s="204">
        <f>IF(N255="sníž. přenesená",J255,0)</f>
        <v>0</v>
      </c>
      <c r="BI255" s="204">
        <f>IF(N255="nulová",J255,0)</f>
        <v>0</v>
      </c>
      <c r="BJ255" s="18" t="s">
        <v>71</v>
      </c>
      <c r="BK255" s="204">
        <f>ROUND(I255*H255,2)</f>
        <v>0</v>
      </c>
      <c r="BL255" s="18" t="s">
        <v>270</v>
      </c>
      <c r="BM255" s="203" t="s">
        <v>5914</v>
      </c>
    </row>
    <row r="256" spans="1:65" s="2" customFormat="1" ht="6.95" customHeight="1">
      <c r="A256" s="35"/>
      <c r="B256" s="55"/>
      <c r="C256" s="56"/>
      <c r="D256" s="56"/>
      <c r="E256" s="56"/>
      <c r="F256" s="56"/>
      <c r="G256" s="56"/>
      <c r="H256" s="56"/>
      <c r="I256" s="56"/>
      <c r="J256" s="56"/>
      <c r="K256" s="56"/>
      <c r="L256" s="40"/>
      <c r="M256" s="35"/>
      <c r="O256" s="35"/>
      <c r="P256" s="35"/>
      <c r="Q256" s="35"/>
      <c r="R256" s="35"/>
      <c r="S256" s="35"/>
      <c r="T256" s="35"/>
      <c r="U256" s="35"/>
      <c r="V256" s="35"/>
      <c r="W256" s="35"/>
      <c r="X256" s="35"/>
      <c r="Y256" s="35"/>
      <c r="Z256" s="35"/>
      <c r="AA256" s="35"/>
      <c r="AB256" s="35"/>
      <c r="AC256" s="35"/>
      <c r="AD256" s="35"/>
      <c r="AE256" s="35"/>
    </row>
  </sheetData>
  <sheetProtection algorithmName="SHA-512" hashValue="viqiZ2rv9VIv1oZ/H1GuB2zdyb6EVQ41gRkRXDwKR081X2kYjPfFBJXE43GyEVWgyPBuy5NL3sYkPDkKz4Z6wA==" saltValue="GJPfymNurOd5ulWeug/F6w==" spinCount="100000" sheet="1" formatColumns="0" formatRows="0" autoFilter="0"/>
  <autoFilter ref="C125:K255" xr:uid="{00000000-0009-0000-0000-000028000000}"/>
  <mergeCells count="9">
    <mergeCell ref="E87:H87"/>
    <mergeCell ref="E116:H116"/>
    <mergeCell ref="E118:H118"/>
    <mergeCell ref="L2:V2"/>
    <mergeCell ref="E7:H7"/>
    <mergeCell ref="E9:H9"/>
    <mergeCell ref="E18:H18"/>
    <mergeCell ref="E27:H27"/>
    <mergeCell ref="E85:H85"/>
  </mergeCells>
  <pageMargins left="0.39374999999999999" right="0.39374999999999999" top="0.39374999999999999" bottom="0.39374999999999999" header="0" footer="0"/>
  <pageSetup paperSize="9" scale="88" fitToHeight="100" orientation="portrait" blackAndWhite="1" r:id="rId1"/>
  <headerFooter>
    <oddHeader>&amp;L&amp;"Arial"&amp;8&amp;K000000INTERNAL&amp;1#</oddHeader>
    <oddFooter>&amp;CStrana &amp;P z &amp;N</oddFooter>
  </headerFooter>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F3992D-3333-4F43-815F-B4C03ED94F7A}">
  <sheetPr codeName="List60">
    <pageSetUpPr fitToPage="1"/>
  </sheetPr>
  <dimension ref="A2:BM256"/>
  <sheetViews>
    <sheetView showGridLines="0" workbookViewId="0">
      <selection activeCell="I129" sqref="I129:I257"/>
    </sheetView>
  </sheetViews>
  <sheetFormatPr defaultRowHeight="11.25"/>
  <cols>
    <col min="1" max="1" width="8.33203125" style="283" customWidth="1"/>
    <col min="2" max="2" width="1.1640625" style="283" customWidth="1"/>
    <col min="3" max="3" width="4.1640625" style="283" customWidth="1"/>
    <col min="4" max="4" width="4.33203125" style="283" customWidth="1"/>
    <col min="5" max="5" width="17.1640625" style="283" customWidth="1"/>
    <col min="6" max="6" width="50.83203125" style="283" customWidth="1"/>
    <col min="7" max="7" width="7.5" style="283" customWidth="1"/>
    <col min="8" max="8" width="14" style="283" customWidth="1"/>
    <col min="9" max="9" width="15.83203125" style="283" customWidth="1"/>
    <col min="10" max="10" width="22.33203125" style="283" customWidth="1"/>
    <col min="11" max="11" width="22.33203125" style="283" hidden="1" customWidth="1"/>
    <col min="12" max="12" width="9" style="283" customWidth="1"/>
    <col min="13" max="13" width="10.83203125" style="283" hidden="1" customWidth="1"/>
    <col min="14" max="14" width="9.33203125" style="283" hidden="1" customWidth="1"/>
    <col min="15" max="20" width="14.1640625" style="283" hidden="1" customWidth="1"/>
    <col min="21" max="21" width="16.33203125" style="283" hidden="1" customWidth="1"/>
    <col min="22" max="22" width="12.33203125" style="283" customWidth="1"/>
    <col min="23" max="23" width="16.33203125" style="283" customWidth="1"/>
    <col min="24" max="24" width="12.33203125" style="283" customWidth="1"/>
    <col min="25" max="25" width="15" style="283" customWidth="1"/>
    <col min="26" max="26" width="11" style="283" customWidth="1"/>
    <col min="27" max="27" width="15" style="283" customWidth="1"/>
    <col min="28" max="28" width="16.33203125" style="283" customWidth="1"/>
    <col min="29" max="29" width="11" style="283" customWidth="1"/>
    <col min="30" max="30" width="15" style="283" customWidth="1"/>
    <col min="31" max="31" width="16.33203125" style="283" customWidth="1"/>
    <col min="32" max="16384" width="9.33203125" style="283"/>
  </cols>
  <sheetData>
    <row r="2" spans="1:46" ht="36.950000000000003" customHeight="1">
      <c r="L2" s="383"/>
      <c r="M2" s="383"/>
      <c r="N2" s="383"/>
      <c r="O2" s="383"/>
      <c r="P2" s="383"/>
      <c r="Q2" s="383"/>
      <c r="R2" s="383"/>
      <c r="S2" s="383"/>
      <c r="T2" s="383"/>
      <c r="U2" s="383"/>
      <c r="V2" s="383"/>
      <c r="AT2" s="18" t="s">
        <v>187</v>
      </c>
    </row>
    <row r="3" spans="1:46" ht="6.95" customHeight="1">
      <c r="B3" s="114"/>
      <c r="C3" s="115"/>
      <c r="D3" s="115"/>
      <c r="E3" s="115"/>
      <c r="F3" s="115"/>
      <c r="G3" s="115"/>
      <c r="H3" s="115"/>
      <c r="I3" s="115"/>
      <c r="J3" s="115"/>
      <c r="K3" s="115"/>
      <c r="L3" s="21"/>
      <c r="AT3" s="18" t="s">
        <v>73</v>
      </c>
    </row>
    <row r="4" spans="1:46" ht="24.95" customHeight="1">
      <c r="B4" s="21"/>
      <c r="D4" s="116" t="s">
        <v>240</v>
      </c>
      <c r="L4" s="21"/>
      <c r="M4" s="117" t="s">
        <v>10</v>
      </c>
      <c r="AT4" s="18" t="s">
        <v>4</v>
      </c>
    </row>
    <row r="5" spans="1:46" ht="6.95" customHeight="1">
      <c r="B5" s="21"/>
      <c r="L5" s="21"/>
    </row>
    <row r="6" spans="1:46" ht="12" customHeight="1">
      <c r="B6" s="21"/>
      <c r="D6" s="289" t="s">
        <v>15</v>
      </c>
      <c r="L6" s="21"/>
    </row>
    <row r="7" spans="1:46" ht="16.5" customHeight="1">
      <c r="B7" s="21"/>
      <c r="E7" s="412" t="str">
        <f>'Rekapitulace stavby'!K6</f>
        <v>Modernizace teplárny OB6</v>
      </c>
      <c r="F7" s="413"/>
      <c r="G7" s="413"/>
      <c r="H7" s="413"/>
      <c r="L7" s="21"/>
    </row>
    <row r="8" spans="1:46" s="2" customFormat="1" ht="12" customHeight="1">
      <c r="A8" s="290"/>
      <c r="B8" s="40"/>
      <c r="C8" s="290"/>
      <c r="D8" s="289" t="s">
        <v>241</v>
      </c>
      <c r="E8" s="290"/>
      <c r="F8" s="290"/>
      <c r="G8" s="290"/>
      <c r="H8" s="290"/>
      <c r="I8" s="290"/>
      <c r="J8" s="290"/>
      <c r="K8" s="290"/>
      <c r="L8" s="52"/>
      <c r="S8" s="290"/>
      <c r="T8" s="290"/>
      <c r="U8" s="290"/>
      <c r="V8" s="290"/>
      <c r="W8" s="290"/>
      <c r="X8" s="290"/>
      <c r="Y8" s="290"/>
      <c r="Z8" s="290"/>
      <c r="AA8" s="290"/>
      <c r="AB8" s="290"/>
      <c r="AC8" s="290"/>
      <c r="AD8" s="290"/>
      <c r="AE8" s="290"/>
    </row>
    <row r="9" spans="1:46" s="2" customFormat="1" ht="16.5" customHeight="1">
      <c r="A9" s="290"/>
      <c r="B9" s="40"/>
      <c r="C9" s="290"/>
      <c r="D9" s="290"/>
      <c r="E9" s="414" t="s">
        <v>7584</v>
      </c>
      <c r="F9" s="415"/>
      <c r="G9" s="415"/>
      <c r="H9" s="415"/>
      <c r="I9" s="290"/>
      <c r="J9" s="290"/>
      <c r="K9" s="290"/>
      <c r="L9" s="52"/>
      <c r="S9" s="290"/>
      <c r="T9" s="290"/>
      <c r="U9" s="290"/>
      <c r="V9" s="290"/>
      <c r="W9" s="290"/>
      <c r="X9" s="290"/>
      <c r="Y9" s="290"/>
      <c r="Z9" s="290"/>
      <c r="AA9" s="290"/>
      <c r="AB9" s="290"/>
      <c r="AC9" s="290"/>
      <c r="AD9" s="290"/>
      <c r="AE9" s="290"/>
    </row>
    <row r="10" spans="1:46" s="2" customFormat="1">
      <c r="A10" s="290"/>
      <c r="B10" s="40"/>
      <c r="C10" s="290"/>
      <c r="D10" s="290"/>
      <c r="E10" s="290"/>
      <c r="F10" s="290"/>
      <c r="G10" s="290"/>
      <c r="H10" s="290"/>
      <c r="I10" s="290"/>
      <c r="J10" s="290"/>
      <c r="K10" s="290"/>
      <c r="L10" s="52"/>
      <c r="S10" s="290"/>
      <c r="T10" s="290"/>
      <c r="U10" s="290"/>
      <c r="V10" s="290"/>
      <c r="W10" s="290"/>
      <c r="X10" s="290"/>
      <c r="Y10" s="290"/>
      <c r="Z10" s="290"/>
      <c r="AA10" s="290"/>
      <c r="AB10" s="290"/>
      <c r="AC10" s="290"/>
      <c r="AD10" s="290"/>
      <c r="AE10" s="290"/>
    </row>
    <row r="11" spans="1:46" s="2" customFormat="1" ht="12" customHeight="1">
      <c r="A11" s="290"/>
      <c r="B11" s="40"/>
      <c r="C11" s="290"/>
      <c r="D11" s="289" t="s">
        <v>17</v>
      </c>
      <c r="E11" s="290"/>
      <c r="F11" s="292" t="s">
        <v>1</v>
      </c>
      <c r="G11" s="290"/>
      <c r="H11" s="290"/>
      <c r="I11" s="289" t="s">
        <v>18</v>
      </c>
      <c r="J11" s="292" t="s">
        <v>1</v>
      </c>
      <c r="K11" s="290"/>
      <c r="L11" s="52"/>
      <c r="S11" s="290"/>
      <c r="T11" s="290"/>
      <c r="U11" s="290"/>
      <c r="V11" s="290"/>
      <c r="W11" s="290"/>
      <c r="X11" s="290"/>
      <c r="Y11" s="290"/>
      <c r="Z11" s="290"/>
      <c r="AA11" s="290"/>
      <c r="AB11" s="290"/>
      <c r="AC11" s="290"/>
      <c r="AD11" s="290"/>
      <c r="AE11" s="290"/>
    </row>
    <row r="12" spans="1:46" s="2" customFormat="1" ht="12" customHeight="1">
      <c r="A12" s="290"/>
      <c r="B12" s="40"/>
      <c r="C12" s="290"/>
      <c r="D12" s="289" t="s">
        <v>19</v>
      </c>
      <c r="E12" s="290"/>
      <c r="F12" s="292" t="s">
        <v>20</v>
      </c>
      <c r="G12" s="290"/>
      <c r="H12" s="290"/>
      <c r="I12" s="289" t="s">
        <v>21</v>
      </c>
      <c r="J12" s="119">
        <f>'Rekapitulace stavby'!AN8</f>
        <v>45363</v>
      </c>
      <c r="K12" s="290"/>
      <c r="L12" s="52"/>
      <c r="S12" s="290"/>
      <c r="T12" s="290"/>
      <c r="U12" s="290"/>
      <c r="V12" s="290"/>
      <c r="W12" s="290"/>
      <c r="X12" s="290"/>
      <c r="Y12" s="290"/>
      <c r="Z12" s="290"/>
      <c r="AA12" s="290"/>
      <c r="AB12" s="290"/>
      <c r="AC12" s="290"/>
      <c r="AD12" s="290"/>
      <c r="AE12" s="290"/>
    </row>
    <row r="13" spans="1:46" s="2" customFormat="1" ht="10.9" customHeight="1">
      <c r="A13" s="290"/>
      <c r="B13" s="40"/>
      <c r="C13" s="290"/>
      <c r="D13" s="290"/>
      <c r="E13" s="290"/>
      <c r="F13" s="290"/>
      <c r="G13" s="290"/>
      <c r="H13" s="290"/>
      <c r="I13" s="290"/>
      <c r="J13" s="290"/>
      <c r="K13" s="290"/>
      <c r="L13" s="52"/>
      <c r="S13" s="290"/>
      <c r="T13" s="290"/>
      <c r="U13" s="290"/>
      <c r="V13" s="290"/>
      <c r="W13" s="290"/>
      <c r="X13" s="290"/>
      <c r="Y13" s="290"/>
      <c r="Z13" s="290"/>
      <c r="AA13" s="290"/>
      <c r="AB13" s="290"/>
      <c r="AC13" s="290"/>
      <c r="AD13" s="290"/>
      <c r="AE13" s="290"/>
    </row>
    <row r="14" spans="1:46" s="2" customFormat="1" ht="12" customHeight="1">
      <c r="A14" s="290"/>
      <c r="B14" s="40"/>
      <c r="C14" s="290"/>
      <c r="D14" s="289" t="s">
        <v>22</v>
      </c>
      <c r="E14" s="290"/>
      <c r="F14" s="290"/>
      <c r="G14" s="290"/>
      <c r="H14" s="290"/>
      <c r="I14" s="289" t="s">
        <v>23</v>
      </c>
      <c r="J14" s="292" t="s">
        <v>1</v>
      </c>
      <c r="K14" s="290"/>
      <c r="L14" s="52"/>
      <c r="S14" s="290"/>
      <c r="T14" s="290"/>
      <c r="U14" s="290"/>
      <c r="V14" s="290"/>
      <c r="W14" s="290"/>
      <c r="X14" s="290"/>
      <c r="Y14" s="290"/>
      <c r="Z14" s="290"/>
      <c r="AA14" s="290"/>
      <c r="AB14" s="290"/>
      <c r="AC14" s="290"/>
      <c r="AD14" s="290"/>
      <c r="AE14" s="290"/>
    </row>
    <row r="15" spans="1:46" s="2" customFormat="1" ht="18" customHeight="1">
      <c r="A15" s="290"/>
      <c r="B15" s="40"/>
      <c r="C15" s="290"/>
      <c r="D15" s="290"/>
      <c r="E15" s="292" t="s">
        <v>24</v>
      </c>
      <c r="F15" s="290"/>
      <c r="G15" s="290"/>
      <c r="H15" s="290"/>
      <c r="I15" s="289" t="s">
        <v>25</v>
      </c>
      <c r="J15" s="292" t="s">
        <v>1</v>
      </c>
      <c r="K15" s="290"/>
      <c r="L15" s="52"/>
      <c r="S15" s="290"/>
      <c r="T15" s="290"/>
      <c r="U15" s="290"/>
      <c r="V15" s="290"/>
      <c r="W15" s="290"/>
      <c r="X15" s="290"/>
      <c r="Y15" s="290"/>
      <c r="Z15" s="290"/>
      <c r="AA15" s="290"/>
      <c r="AB15" s="290"/>
      <c r="AC15" s="290"/>
      <c r="AD15" s="290"/>
      <c r="AE15" s="290"/>
    </row>
    <row r="16" spans="1:46" s="2" customFormat="1" ht="6.95" customHeight="1">
      <c r="A16" s="290"/>
      <c r="B16" s="40"/>
      <c r="C16" s="290"/>
      <c r="D16" s="290"/>
      <c r="E16" s="290"/>
      <c r="F16" s="290"/>
      <c r="G16" s="290"/>
      <c r="H16" s="290"/>
      <c r="I16" s="290"/>
      <c r="J16" s="290"/>
      <c r="K16" s="290"/>
      <c r="L16" s="52"/>
      <c r="S16" s="290"/>
      <c r="T16" s="290"/>
      <c r="U16" s="290"/>
      <c r="V16" s="290"/>
      <c r="W16" s="290"/>
      <c r="X16" s="290"/>
      <c r="Y16" s="290"/>
      <c r="Z16" s="290"/>
      <c r="AA16" s="290"/>
      <c r="AB16" s="290"/>
      <c r="AC16" s="290"/>
      <c r="AD16" s="290"/>
      <c r="AE16" s="290"/>
    </row>
    <row r="17" spans="1:31" s="2" customFormat="1" ht="12" customHeight="1">
      <c r="A17" s="290"/>
      <c r="B17" s="40"/>
      <c r="C17" s="290"/>
      <c r="D17" s="289" t="s">
        <v>26</v>
      </c>
      <c r="E17" s="290"/>
      <c r="F17" s="290"/>
      <c r="G17" s="290"/>
      <c r="H17" s="290"/>
      <c r="I17" s="289" t="s">
        <v>23</v>
      </c>
      <c r="J17" s="291" t="str">
        <f>'Rekapitulace stavby'!AN13</f>
        <v>Vyplň údaj</v>
      </c>
      <c r="K17" s="290"/>
      <c r="L17" s="52"/>
      <c r="S17" s="290"/>
      <c r="T17" s="290"/>
      <c r="U17" s="290"/>
      <c r="V17" s="290"/>
      <c r="W17" s="290"/>
      <c r="X17" s="290"/>
      <c r="Y17" s="290"/>
      <c r="Z17" s="290"/>
      <c r="AA17" s="290"/>
      <c r="AB17" s="290"/>
      <c r="AC17" s="290"/>
      <c r="AD17" s="290"/>
      <c r="AE17" s="290"/>
    </row>
    <row r="18" spans="1:31" s="2" customFormat="1" ht="18" customHeight="1">
      <c r="A18" s="290"/>
      <c r="B18" s="40"/>
      <c r="C18" s="290"/>
      <c r="D18" s="290"/>
      <c r="E18" s="416" t="str">
        <f>'Rekapitulace stavby'!E14</f>
        <v>Vyplň údaj</v>
      </c>
      <c r="F18" s="417"/>
      <c r="G18" s="417"/>
      <c r="H18" s="417"/>
      <c r="I18" s="289" t="s">
        <v>25</v>
      </c>
      <c r="J18" s="291" t="str">
        <f>'Rekapitulace stavby'!AN14</f>
        <v>Vyplň údaj</v>
      </c>
      <c r="K18" s="290"/>
      <c r="L18" s="52"/>
      <c r="S18" s="290"/>
      <c r="T18" s="290"/>
      <c r="U18" s="290"/>
      <c r="V18" s="290"/>
      <c r="W18" s="290"/>
      <c r="X18" s="290"/>
      <c r="Y18" s="290"/>
      <c r="Z18" s="290"/>
      <c r="AA18" s="290"/>
      <c r="AB18" s="290"/>
      <c r="AC18" s="290"/>
      <c r="AD18" s="290"/>
      <c r="AE18" s="290"/>
    </row>
    <row r="19" spans="1:31" s="2" customFormat="1" ht="6.95" customHeight="1">
      <c r="A19" s="290"/>
      <c r="B19" s="40"/>
      <c r="C19" s="290"/>
      <c r="D19" s="290"/>
      <c r="E19" s="290"/>
      <c r="F19" s="290"/>
      <c r="G19" s="290"/>
      <c r="H19" s="290"/>
      <c r="I19" s="290"/>
      <c r="J19" s="290"/>
      <c r="K19" s="290"/>
      <c r="L19" s="52"/>
      <c r="S19" s="290"/>
      <c r="T19" s="290"/>
      <c r="U19" s="290"/>
      <c r="V19" s="290"/>
      <c r="W19" s="290"/>
      <c r="X19" s="290"/>
      <c r="Y19" s="290"/>
      <c r="Z19" s="290"/>
      <c r="AA19" s="290"/>
      <c r="AB19" s="290"/>
      <c r="AC19" s="290"/>
      <c r="AD19" s="290"/>
      <c r="AE19" s="290"/>
    </row>
    <row r="20" spans="1:31" s="2" customFormat="1" ht="12" customHeight="1">
      <c r="A20" s="290"/>
      <c r="B20" s="40"/>
      <c r="C20" s="290"/>
      <c r="D20" s="289" t="s">
        <v>28</v>
      </c>
      <c r="E20" s="290"/>
      <c r="F20" s="290"/>
      <c r="G20" s="290"/>
      <c r="H20" s="290"/>
      <c r="I20" s="289" t="s">
        <v>23</v>
      </c>
      <c r="J20" s="292" t="s">
        <v>1</v>
      </c>
      <c r="K20" s="290"/>
      <c r="L20" s="52"/>
      <c r="S20" s="290"/>
      <c r="T20" s="290"/>
      <c r="U20" s="290"/>
      <c r="V20" s="290"/>
      <c r="W20" s="290"/>
      <c r="X20" s="290"/>
      <c r="Y20" s="290"/>
      <c r="Z20" s="290"/>
      <c r="AA20" s="290"/>
      <c r="AB20" s="290"/>
      <c r="AC20" s="290"/>
      <c r="AD20" s="290"/>
      <c r="AE20" s="290"/>
    </row>
    <row r="21" spans="1:31" s="2" customFormat="1" ht="18" customHeight="1">
      <c r="A21" s="290"/>
      <c r="B21" s="40"/>
      <c r="C21" s="290"/>
      <c r="D21" s="290"/>
      <c r="E21" s="292" t="s">
        <v>29</v>
      </c>
      <c r="F21" s="290"/>
      <c r="G21" s="290"/>
      <c r="H21" s="290"/>
      <c r="I21" s="289" t="s">
        <v>25</v>
      </c>
      <c r="J21" s="292" t="s">
        <v>1</v>
      </c>
      <c r="K21" s="290"/>
      <c r="L21" s="52"/>
      <c r="S21" s="290"/>
      <c r="T21" s="290"/>
      <c r="U21" s="290"/>
      <c r="V21" s="290"/>
      <c r="W21" s="290"/>
      <c r="X21" s="290"/>
      <c r="Y21" s="290"/>
      <c r="Z21" s="290"/>
      <c r="AA21" s="290"/>
      <c r="AB21" s="290"/>
      <c r="AC21" s="290"/>
      <c r="AD21" s="290"/>
      <c r="AE21" s="290"/>
    </row>
    <row r="22" spans="1:31" s="2" customFormat="1" ht="6.95" customHeight="1">
      <c r="A22" s="290"/>
      <c r="B22" s="40"/>
      <c r="C22" s="290"/>
      <c r="D22" s="290"/>
      <c r="E22" s="290"/>
      <c r="F22" s="290"/>
      <c r="G22" s="290"/>
      <c r="H22" s="290"/>
      <c r="I22" s="290"/>
      <c r="J22" s="290"/>
      <c r="K22" s="290"/>
      <c r="L22" s="52"/>
      <c r="S22" s="290"/>
      <c r="T22" s="290"/>
      <c r="U22" s="290"/>
      <c r="V22" s="290"/>
      <c r="W22" s="290"/>
      <c r="X22" s="290"/>
      <c r="Y22" s="290"/>
      <c r="Z22" s="290"/>
      <c r="AA22" s="290"/>
      <c r="AB22" s="290"/>
      <c r="AC22" s="290"/>
      <c r="AD22" s="290"/>
      <c r="AE22" s="290"/>
    </row>
    <row r="23" spans="1:31" s="2" customFormat="1" ht="12" customHeight="1">
      <c r="A23" s="290"/>
      <c r="B23" s="40"/>
      <c r="C23" s="290"/>
      <c r="D23" s="289" t="s">
        <v>31</v>
      </c>
      <c r="E23" s="290"/>
      <c r="F23" s="290"/>
      <c r="G23" s="290"/>
      <c r="H23" s="290"/>
      <c r="I23" s="289" t="s">
        <v>23</v>
      </c>
      <c r="J23" s="292" t="s">
        <v>1</v>
      </c>
      <c r="K23" s="290"/>
      <c r="L23" s="52"/>
      <c r="S23" s="290"/>
      <c r="T23" s="290"/>
      <c r="U23" s="290"/>
      <c r="V23" s="290"/>
      <c r="W23" s="290"/>
      <c r="X23" s="290"/>
      <c r="Y23" s="290"/>
      <c r="Z23" s="290"/>
      <c r="AA23" s="290"/>
      <c r="AB23" s="290"/>
      <c r="AC23" s="290"/>
      <c r="AD23" s="290"/>
      <c r="AE23" s="290"/>
    </row>
    <row r="24" spans="1:31" s="2" customFormat="1" ht="18" customHeight="1">
      <c r="A24" s="290"/>
      <c r="B24" s="40"/>
      <c r="C24" s="290"/>
      <c r="D24" s="290"/>
      <c r="E24" s="292" t="s">
        <v>29</v>
      </c>
      <c r="F24" s="290"/>
      <c r="G24" s="290"/>
      <c r="H24" s="290"/>
      <c r="I24" s="289" t="s">
        <v>25</v>
      </c>
      <c r="J24" s="292" t="s">
        <v>1</v>
      </c>
      <c r="K24" s="290"/>
      <c r="L24" s="52"/>
      <c r="S24" s="290"/>
      <c r="T24" s="290"/>
      <c r="U24" s="290"/>
      <c r="V24" s="290"/>
      <c r="W24" s="290"/>
      <c r="X24" s="290"/>
      <c r="Y24" s="290"/>
      <c r="Z24" s="290"/>
      <c r="AA24" s="290"/>
      <c r="AB24" s="290"/>
      <c r="AC24" s="290"/>
      <c r="AD24" s="290"/>
      <c r="AE24" s="290"/>
    </row>
    <row r="25" spans="1:31" s="2" customFormat="1" ht="6.95" customHeight="1">
      <c r="A25" s="290"/>
      <c r="B25" s="40"/>
      <c r="C25" s="290"/>
      <c r="D25" s="290"/>
      <c r="E25" s="290"/>
      <c r="F25" s="290"/>
      <c r="G25" s="290"/>
      <c r="H25" s="290"/>
      <c r="I25" s="290"/>
      <c r="J25" s="290"/>
      <c r="K25" s="290"/>
      <c r="L25" s="52"/>
      <c r="S25" s="290"/>
      <c r="T25" s="290"/>
      <c r="U25" s="290"/>
      <c r="V25" s="290"/>
      <c r="W25" s="290"/>
      <c r="X25" s="290"/>
      <c r="Y25" s="290"/>
      <c r="Z25" s="290"/>
      <c r="AA25" s="290"/>
      <c r="AB25" s="290"/>
      <c r="AC25" s="290"/>
      <c r="AD25" s="290"/>
      <c r="AE25" s="290"/>
    </row>
    <row r="26" spans="1:31" s="2" customFormat="1" ht="12" customHeight="1">
      <c r="A26" s="290"/>
      <c r="B26" s="40"/>
      <c r="C26" s="290"/>
      <c r="D26" s="289" t="s">
        <v>32</v>
      </c>
      <c r="E26" s="290"/>
      <c r="F26" s="290"/>
      <c r="G26" s="290"/>
      <c r="H26" s="290"/>
      <c r="I26" s="290"/>
      <c r="J26" s="290"/>
      <c r="K26" s="290"/>
      <c r="L26" s="52"/>
      <c r="S26" s="290"/>
      <c r="T26" s="290"/>
      <c r="U26" s="290"/>
      <c r="V26" s="290"/>
      <c r="W26" s="290"/>
      <c r="X26" s="290"/>
      <c r="Y26" s="290"/>
      <c r="Z26" s="290"/>
      <c r="AA26" s="290"/>
      <c r="AB26" s="290"/>
      <c r="AC26" s="290"/>
      <c r="AD26" s="290"/>
      <c r="AE26" s="290"/>
    </row>
    <row r="27" spans="1:31" s="8" customFormat="1" ht="16.5" customHeight="1">
      <c r="A27" s="120"/>
      <c r="B27" s="121"/>
      <c r="C27" s="120"/>
      <c r="D27" s="120"/>
      <c r="E27" s="418" t="s">
        <v>1</v>
      </c>
      <c r="F27" s="418"/>
      <c r="G27" s="418"/>
      <c r="H27" s="418"/>
      <c r="I27" s="120"/>
      <c r="J27" s="120"/>
      <c r="K27" s="120"/>
      <c r="L27" s="122"/>
      <c r="S27" s="120"/>
      <c r="T27" s="120"/>
      <c r="U27" s="120"/>
      <c r="V27" s="120"/>
      <c r="W27" s="120"/>
      <c r="X27" s="120"/>
      <c r="Y27" s="120"/>
      <c r="Z27" s="120"/>
      <c r="AA27" s="120"/>
      <c r="AB27" s="120"/>
      <c r="AC27" s="120"/>
      <c r="AD27" s="120"/>
      <c r="AE27" s="120"/>
    </row>
    <row r="28" spans="1:31" s="2" customFormat="1" ht="6.95" customHeight="1">
      <c r="A28" s="290"/>
      <c r="B28" s="40"/>
      <c r="C28" s="290"/>
      <c r="D28" s="290"/>
      <c r="E28" s="290"/>
      <c r="F28" s="290"/>
      <c r="G28" s="290"/>
      <c r="H28" s="290"/>
      <c r="I28" s="290"/>
      <c r="J28" s="290"/>
      <c r="K28" s="290"/>
      <c r="L28" s="52"/>
      <c r="S28" s="290"/>
      <c r="T28" s="290"/>
      <c r="U28" s="290"/>
      <c r="V28" s="290"/>
      <c r="W28" s="290"/>
      <c r="X28" s="290"/>
      <c r="Y28" s="290"/>
      <c r="Z28" s="290"/>
      <c r="AA28" s="290"/>
      <c r="AB28" s="290"/>
      <c r="AC28" s="290"/>
      <c r="AD28" s="290"/>
      <c r="AE28" s="290"/>
    </row>
    <row r="29" spans="1:31" s="2" customFormat="1" ht="6.95" customHeight="1">
      <c r="A29" s="290"/>
      <c r="B29" s="40"/>
      <c r="C29" s="290"/>
      <c r="D29" s="123"/>
      <c r="E29" s="123"/>
      <c r="F29" s="123"/>
      <c r="G29" s="123"/>
      <c r="H29" s="123"/>
      <c r="I29" s="123"/>
      <c r="J29" s="123"/>
      <c r="K29" s="123"/>
      <c r="L29" s="52"/>
      <c r="S29" s="290"/>
      <c r="T29" s="290"/>
      <c r="U29" s="290"/>
      <c r="V29" s="290"/>
      <c r="W29" s="290"/>
      <c r="X29" s="290"/>
      <c r="Y29" s="290"/>
      <c r="Z29" s="290"/>
      <c r="AA29" s="290"/>
      <c r="AB29" s="290"/>
      <c r="AC29" s="290"/>
      <c r="AD29" s="290"/>
      <c r="AE29" s="290"/>
    </row>
    <row r="30" spans="1:31" s="2" customFormat="1" ht="25.35" customHeight="1">
      <c r="A30" s="290"/>
      <c r="B30" s="40"/>
      <c r="C30" s="290"/>
      <c r="D30" s="124" t="s">
        <v>33</v>
      </c>
      <c r="E30" s="290"/>
      <c r="F30" s="290"/>
      <c r="G30" s="290"/>
      <c r="H30" s="290"/>
      <c r="I30" s="290"/>
      <c r="J30" s="125">
        <f>ROUND(J126, 2)</f>
        <v>0</v>
      </c>
      <c r="K30" s="290"/>
      <c r="L30" s="52"/>
      <c r="S30" s="290"/>
      <c r="T30" s="290"/>
      <c r="U30" s="290"/>
      <c r="V30" s="290"/>
      <c r="W30" s="290"/>
      <c r="X30" s="290"/>
      <c r="Y30" s="290"/>
      <c r="Z30" s="290"/>
      <c r="AA30" s="290"/>
      <c r="AB30" s="290"/>
      <c r="AC30" s="290"/>
      <c r="AD30" s="290"/>
      <c r="AE30" s="290"/>
    </row>
    <row r="31" spans="1:31" s="2" customFormat="1" ht="6.95" customHeight="1">
      <c r="A31" s="290"/>
      <c r="B31" s="40"/>
      <c r="C31" s="290"/>
      <c r="D31" s="123"/>
      <c r="E31" s="123"/>
      <c r="F31" s="123"/>
      <c r="G31" s="123"/>
      <c r="H31" s="123"/>
      <c r="I31" s="123"/>
      <c r="J31" s="123"/>
      <c r="K31" s="123"/>
      <c r="L31" s="52"/>
      <c r="S31" s="290"/>
      <c r="T31" s="290"/>
      <c r="U31" s="290"/>
      <c r="V31" s="290"/>
      <c r="W31" s="290"/>
      <c r="X31" s="290"/>
      <c r="Y31" s="290"/>
      <c r="Z31" s="290"/>
      <c r="AA31" s="290"/>
      <c r="AB31" s="290"/>
      <c r="AC31" s="290"/>
      <c r="AD31" s="290"/>
      <c r="AE31" s="290"/>
    </row>
    <row r="32" spans="1:31" s="2" customFormat="1" ht="14.45" customHeight="1">
      <c r="A32" s="290"/>
      <c r="B32" s="40"/>
      <c r="C32" s="290"/>
      <c r="D32" s="290"/>
      <c r="E32" s="290"/>
      <c r="F32" s="126" t="s">
        <v>35</v>
      </c>
      <c r="G32" s="290"/>
      <c r="H32" s="290"/>
      <c r="I32" s="126" t="s">
        <v>34</v>
      </c>
      <c r="J32" s="126" t="s">
        <v>36</v>
      </c>
      <c r="K32" s="290"/>
      <c r="L32" s="52"/>
      <c r="S32" s="290"/>
      <c r="T32" s="290"/>
      <c r="U32" s="290"/>
      <c r="V32" s="290"/>
      <c r="W32" s="290"/>
      <c r="X32" s="290"/>
      <c r="Y32" s="290"/>
      <c r="Z32" s="290"/>
      <c r="AA32" s="290"/>
      <c r="AB32" s="290"/>
      <c r="AC32" s="290"/>
      <c r="AD32" s="290"/>
      <c r="AE32" s="290"/>
    </row>
    <row r="33" spans="1:31" s="2" customFormat="1" ht="14.45" customHeight="1">
      <c r="A33" s="290"/>
      <c r="B33" s="40"/>
      <c r="C33" s="290"/>
      <c r="D33" s="127" t="s">
        <v>37</v>
      </c>
      <c r="E33" s="289" t="s">
        <v>38</v>
      </c>
      <c r="F33" s="128">
        <f>ROUND((SUM(BE126:BE255)),  2)</f>
        <v>0</v>
      </c>
      <c r="G33" s="290"/>
      <c r="H33" s="290"/>
      <c r="I33" s="129">
        <v>0.21</v>
      </c>
      <c r="J33" s="128">
        <f>ROUND(((SUM(BE126:BE255))*I33),  2)</f>
        <v>0</v>
      </c>
      <c r="K33" s="290"/>
      <c r="L33" s="52"/>
      <c r="S33" s="290"/>
      <c r="T33" s="290"/>
      <c r="U33" s="290"/>
      <c r="V33" s="290"/>
      <c r="W33" s="290"/>
      <c r="X33" s="290"/>
      <c r="Y33" s="290"/>
      <c r="Z33" s="290"/>
      <c r="AA33" s="290"/>
      <c r="AB33" s="290"/>
      <c r="AC33" s="290"/>
      <c r="AD33" s="290"/>
      <c r="AE33" s="290"/>
    </row>
    <row r="34" spans="1:31" s="2" customFormat="1" ht="14.45" customHeight="1">
      <c r="A34" s="290"/>
      <c r="B34" s="40"/>
      <c r="C34" s="290"/>
      <c r="D34" s="290"/>
      <c r="E34" s="289" t="s">
        <v>39</v>
      </c>
      <c r="F34" s="128">
        <f>ROUND((SUM(BF126:BF255)),  2)</f>
        <v>0</v>
      </c>
      <c r="G34" s="290"/>
      <c r="H34" s="290"/>
      <c r="I34" s="129">
        <v>0.12</v>
      </c>
      <c r="J34" s="128">
        <f>ROUND(((SUM(BF126:BF255))*I34),  2)</f>
        <v>0</v>
      </c>
      <c r="K34" s="290"/>
      <c r="L34" s="52"/>
      <c r="S34" s="290"/>
      <c r="T34" s="290"/>
      <c r="U34" s="290"/>
      <c r="V34" s="290"/>
      <c r="W34" s="290"/>
      <c r="X34" s="290"/>
      <c r="Y34" s="290"/>
      <c r="Z34" s="290"/>
      <c r="AA34" s="290"/>
      <c r="AB34" s="290"/>
      <c r="AC34" s="290"/>
      <c r="AD34" s="290"/>
      <c r="AE34" s="290"/>
    </row>
    <row r="35" spans="1:31" s="2" customFormat="1" ht="14.45" hidden="1" customHeight="1">
      <c r="A35" s="290"/>
      <c r="B35" s="40"/>
      <c r="C35" s="290"/>
      <c r="D35" s="290"/>
      <c r="E35" s="289" t="s">
        <v>40</v>
      </c>
      <c r="F35" s="128">
        <f>ROUND((SUM(BG126:BG255)),  2)</f>
        <v>0</v>
      </c>
      <c r="G35" s="290"/>
      <c r="H35" s="290"/>
      <c r="I35" s="129">
        <v>0.21</v>
      </c>
      <c r="J35" s="128">
        <f>0</f>
        <v>0</v>
      </c>
      <c r="K35" s="290"/>
      <c r="L35" s="52"/>
      <c r="S35" s="290"/>
      <c r="T35" s="290"/>
      <c r="U35" s="290"/>
      <c r="V35" s="290"/>
      <c r="W35" s="290"/>
      <c r="X35" s="290"/>
      <c r="Y35" s="290"/>
      <c r="Z35" s="290"/>
      <c r="AA35" s="290"/>
      <c r="AB35" s="290"/>
      <c r="AC35" s="290"/>
      <c r="AD35" s="290"/>
      <c r="AE35" s="290"/>
    </row>
    <row r="36" spans="1:31" s="2" customFormat="1" ht="14.45" hidden="1" customHeight="1">
      <c r="A36" s="290"/>
      <c r="B36" s="40"/>
      <c r="C36" s="290"/>
      <c r="D36" s="290"/>
      <c r="E36" s="289" t="s">
        <v>41</v>
      </c>
      <c r="F36" s="128">
        <f>ROUND((SUM(BH126:BH255)),  2)</f>
        <v>0</v>
      </c>
      <c r="G36" s="290"/>
      <c r="H36" s="290"/>
      <c r="I36" s="129">
        <v>0.12</v>
      </c>
      <c r="J36" s="128">
        <f>0</f>
        <v>0</v>
      </c>
      <c r="K36" s="290"/>
      <c r="L36" s="52"/>
      <c r="S36" s="290"/>
      <c r="T36" s="290"/>
      <c r="U36" s="290"/>
      <c r="V36" s="290"/>
      <c r="W36" s="290"/>
      <c r="X36" s="290"/>
      <c r="Y36" s="290"/>
      <c r="Z36" s="290"/>
      <c r="AA36" s="290"/>
      <c r="AB36" s="290"/>
      <c r="AC36" s="290"/>
      <c r="AD36" s="290"/>
      <c r="AE36" s="290"/>
    </row>
    <row r="37" spans="1:31" s="2" customFormat="1" ht="14.45" hidden="1" customHeight="1">
      <c r="A37" s="290"/>
      <c r="B37" s="40"/>
      <c r="C37" s="290"/>
      <c r="D37" s="290"/>
      <c r="E37" s="289" t="s">
        <v>42</v>
      </c>
      <c r="F37" s="128">
        <f>ROUND((SUM(BI126:BI255)),  2)</f>
        <v>0</v>
      </c>
      <c r="G37" s="290"/>
      <c r="H37" s="290"/>
      <c r="I37" s="129">
        <v>0</v>
      </c>
      <c r="J37" s="128">
        <f>0</f>
        <v>0</v>
      </c>
      <c r="K37" s="290"/>
      <c r="L37" s="52"/>
      <c r="S37" s="290"/>
      <c r="T37" s="290"/>
      <c r="U37" s="290"/>
      <c r="V37" s="290"/>
      <c r="W37" s="290"/>
      <c r="X37" s="290"/>
      <c r="Y37" s="290"/>
      <c r="Z37" s="290"/>
      <c r="AA37" s="290"/>
      <c r="AB37" s="290"/>
      <c r="AC37" s="290"/>
      <c r="AD37" s="290"/>
      <c r="AE37" s="290"/>
    </row>
    <row r="38" spans="1:31" s="2" customFormat="1" ht="6.95" customHeight="1">
      <c r="A38" s="290"/>
      <c r="B38" s="40"/>
      <c r="C38" s="290"/>
      <c r="D38" s="290"/>
      <c r="E38" s="290"/>
      <c r="F38" s="290"/>
      <c r="G38" s="290"/>
      <c r="H38" s="290"/>
      <c r="I38" s="290"/>
      <c r="J38" s="290"/>
      <c r="K38" s="290"/>
      <c r="L38" s="52"/>
      <c r="S38" s="290"/>
      <c r="T38" s="290"/>
      <c r="U38" s="290"/>
      <c r="V38" s="290"/>
      <c r="W38" s="290"/>
      <c r="X38" s="290"/>
      <c r="Y38" s="290"/>
      <c r="Z38" s="290"/>
      <c r="AA38" s="290"/>
      <c r="AB38" s="290"/>
      <c r="AC38" s="290"/>
      <c r="AD38" s="290"/>
      <c r="AE38" s="290"/>
    </row>
    <row r="39" spans="1:31" s="2" customFormat="1" ht="25.35" customHeight="1">
      <c r="A39" s="290"/>
      <c r="B39" s="40"/>
      <c r="C39" s="130"/>
      <c r="D39" s="131" t="s">
        <v>43</v>
      </c>
      <c r="E39" s="132"/>
      <c r="F39" s="132"/>
      <c r="G39" s="133" t="s">
        <v>44</v>
      </c>
      <c r="H39" s="134" t="s">
        <v>7622</v>
      </c>
      <c r="I39" s="132"/>
      <c r="J39" s="135">
        <f>SUM(J30:J37)</f>
        <v>0</v>
      </c>
      <c r="K39" s="136"/>
      <c r="L39" s="52"/>
      <c r="S39" s="290"/>
      <c r="T39" s="290"/>
      <c r="U39" s="290"/>
      <c r="V39" s="290"/>
      <c r="W39" s="290"/>
      <c r="X39" s="290"/>
      <c r="Y39" s="290"/>
      <c r="Z39" s="290"/>
      <c r="AA39" s="290"/>
      <c r="AB39" s="290"/>
      <c r="AC39" s="290"/>
      <c r="AD39" s="290"/>
      <c r="AE39" s="290"/>
    </row>
    <row r="40" spans="1:31" s="2" customFormat="1" ht="14.45" customHeight="1">
      <c r="A40" s="290"/>
      <c r="B40" s="40"/>
      <c r="C40" s="290"/>
      <c r="D40" s="290"/>
      <c r="E40" s="290"/>
      <c r="F40" s="290"/>
      <c r="G40" s="290"/>
      <c r="H40" s="290"/>
      <c r="I40" s="290"/>
      <c r="J40" s="290"/>
      <c r="K40" s="290"/>
      <c r="L40" s="52"/>
      <c r="S40" s="290"/>
      <c r="T40" s="290"/>
      <c r="U40" s="290"/>
      <c r="V40" s="290"/>
      <c r="W40" s="290"/>
      <c r="X40" s="290"/>
      <c r="Y40" s="290"/>
      <c r="Z40" s="290"/>
      <c r="AA40" s="290"/>
      <c r="AB40" s="290"/>
      <c r="AC40" s="290"/>
      <c r="AD40" s="290"/>
      <c r="AE40" s="290"/>
    </row>
    <row r="41" spans="1:31" ht="14.45" customHeight="1">
      <c r="B41" s="21"/>
      <c r="L41" s="21"/>
    </row>
    <row r="42" spans="1:31" ht="14.45" customHeight="1">
      <c r="B42" s="21"/>
      <c r="L42" s="21"/>
    </row>
    <row r="43" spans="1:31" ht="14.45" customHeight="1">
      <c r="B43" s="21"/>
      <c r="L43" s="21"/>
    </row>
    <row r="44" spans="1:31" ht="14.45" customHeight="1">
      <c r="B44" s="21"/>
      <c r="L44" s="21"/>
    </row>
    <row r="45" spans="1:31" ht="14.45" customHeight="1">
      <c r="B45" s="21"/>
      <c r="L45" s="21"/>
    </row>
    <row r="46" spans="1:31" ht="14.45" customHeight="1">
      <c r="B46" s="21"/>
      <c r="L46" s="21"/>
    </row>
    <row r="47" spans="1:31" ht="14.45" customHeight="1">
      <c r="B47" s="21"/>
      <c r="L47" s="21"/>
    </row>
    <row r="48" spans="1:31" ht="14.45" customHeight="1">
      <c r="B48" s="21"/>
      <c r="L48" s="21"/>
    </row>
    <row r="49" spans="1:31" ht="14.45" customHeight="1">
      <c r="B49" s="21"/>
      <c r="L49" s="21"/>
    </row>
    <row r="50" spans="1:31" s="2" customFormat="1" ht="14.45" customHeight="1">
      <c r="B50" s="52"/>
      <c r="D50" s="137" t="s">
        <v>45</v>
      </c>
      <c r="E50" s="138"/>
      <c r="F50" s="138"/>
      <c r="G50" s="137" t="s">
        <v>46</v>
      </c>
      <c r="H50" s="138"/>
      <c r="I50" s="138"/>
      <c r="J50" s="138"/>
      <c r="K50" s="138"/>
      <c r="L50" s="52"/>
    </row>
    <row r="51" spans="1:31">
      <c r="B51" s="21"/>
      <c r="L51" s="21"/>
    </row>
    <row r="52" spans="1:31">
      <c r="B52" s="21"/>
      <c r="L52" s="21"/>
    </row>
    <row r="53" spans="1:31">
      <c r="B53" s="21"/>
      <c r="L53" s="21"/>
    </row>
    <row r="54" spans="1:31">
      <c r="B54" s="21"/>
      <c r="L54" s="21"/>
    </row>
    <row r="55" spans="1:31">
      <c r="B55" s="21"/>
      <c r="L55" s="21"/>
    </row>
    <row r="56" spans="1:31">
      <c r="B56" s="21"/>
      <c r="L56" s="21"/>
    </row>
    <row r="57" spans="1:31">
      <c r="B57" s="21"/>
      <c r="L57" s="21"/>
    </row>
    <row r="58" spans="1:31">
      <c r="B58" s="21"/>
      <c r="L58" s="21"/>
    </row>
    <row r="59" spans="1:31">
      <c r="B59" s="21"/>
      <c r="L59" s="21"/>
    </row>
    <row r="60" spans="1:31">
      <c r="B60" s="21"/>
      <c r="L60" s="21"/>
    </row>
    <row r="61" spans="1:31" s="2" customFormat="1" ht="12.75">
      <c r="A61" s="290"/>
      <c r="B61" s="40"/>
      <c r="C61" s="290"/>
      <c r="D61" s="139" t="s">
        <v>47</v>
      </c>
      <c r="E61" s="140"/>
      <c r="F61" s="141" t="s">
        <v>48</v>
      </c>
      <c r="G61" s="139" t="s">
        <v>47</v>
      </c>
      <c r="H61" s="140"/>
      <c r="I61" s="140"/>
      <c r="J61" s="142" t="s">
        <v>48</v>
      </c>
      <c r="K61" s="140"/>
      <c r="L61" s="52"/>
      <c r="S61" s="290"/>
      <c r="T61" s="290"/>
      <c r="U61" s="290"/>
      <c r="V61" s="290"/>
      <c r="W61" s="290"/>
      <c r="X61" s="290"/>
      <c r="Y61" s="290"/>
      <c r="Z61" s="290"/>
      <c r="AA61" s="290"/>
      <c r="AB61" s="290"/>
      <c r="AC61" s="290"/>
      <c r="AD61" s="290"/>
      <c r="AE61" s="290"/>
    </row>
    <row r="62" spans="1:31">
      <c r="B62" s="21"/>
      <c r="L62" s="21"/>
    </row>
    <row r="63" spans="1:31">
      <c r="B63" s="21"/>
      <c r="L63" s="21"/>
    </row>
    <row r="64" spans="1:31">
      <c r="B64" s="21"/>
      <c r="L64" s="21"/>
    </row>
    <row r="65" spans="1:31" s="2" customFormat="1" ht="12.75">
      <c r="A65" s="290"/>
      <c r="B65" s="40"/>
      <c r="C65" s="290"/>
      <c r="D65" s="137" t="s">
        <v>49</v>
      </c>
      <c r="E65" s="143"/>
      <c r="F65" s="143"/>
      <c r="G65" s="137" t="s">
        <v>50</v>
      </c>
      <c r="H65" s="143"/>
      <c r="I65" s="143"/>
      <c r="J65" s="143"/>
      <c r="K65" s="143"/>
      <c r="L65" s="52"/>
      <c r="S65" s="290"/>
      <c r="T65" s="290"/>
      <c r="U65" s="290"/>
      <c r="V65" s="290"/>
      <c r="W65" s="290"/>
      <c r="X65" s="290"/>
      <c r="Y65" s="290"/>
      <c r="Z65" s="290"/>
      <c r="AA65" s="290"/>
      <c r="AB65" s="290"/>
      <c r="AC65" s="290"/>
      <c r="AD65" s="290"/>
      <c r="AE65" s="290"/>
    </row>
    <row r="66" spans="1:31">
      <c r="B66" s="21"/>
      <c r="L66" s="21"/>
    </row>
    <row r="67" spans="1:31">
      <c r="B67" s="21"/>
      <c r="L67" s="21"/>
    </row>
    <row r="68" spans="1:31">
      <c r="B68" s="21"/>
      <c r="L68" s="21"/>
    </row>
    <row r="69" spans="1:31">
      <c r="B69" s="21"/>
      <c r="L69" s="21"/>
    </row>
    <row r="70" spans="1:31">
      <c r="B70" s="21"/>
      <c r="L70" s="21"/>
    </row>
    <row r="71" spans="1:31">
      <c r="B71" s="21"/>
      <c r="L71" s="21"/>
    </row>
    <row r="72" spans="1:31">
      <c r="B72" s="21"/>
      <c r="L72" s="21"/>
    </row>
    <row r="73" spans="1:31">
      <c r="B73" s="21"/>
      <c r="L73" s="21"/>
    </row>
    <row r="74" spans="1:31">
      <c r="B74" s="21"/>
      <c r="L74" s="21"/>
    </row>
    <row r="75" spans="1:31">
      <c r="B75" s="21"/>
      <c r="L75" s="21"/>
    </row>
    <row r="76" spans="1:31" s="2" customFormat="1" ht="12.75">
      <c r="A76" s="290"/>
      <c r="B76" s="40"/>
      <c r="C76" s="290"/>
      <c r="D76" s="139" t="s">
        <v>47</v>
      </c>
      <c r="E76" s="140"/>
      <c r="F76" s="141" t="s">
        <v>48</v>
      </c>
      <c r="G76" s="139" t="s">
        <v>47</v>
      </c>
      <c r="H76" s="140"/>
      <c r="I76" s="140"/>
      <c r="J76" s="142" t="s">
        <v>48</v>
      </c>
      <c r="K76" s="140"/>
      <c r="L76" s="52"/>
      <c r="S76" s="290"/>
      <c r="T76" s="290"/>
      <c r="U76" s="290"/>
      <c r="V76" s="290"/>
      <c r="W76" s="290"/>
      <c r="X76" s="290"/>
      <c r="Y76" s="290"/>
      <c r="Z76" s="290"/>
      <c r="AA76" s="290"/>
      <c r="AB76" s="290"/>
      <c r="AC76" s="290"/>
      <c r="AD76" s="290"/>
      <c r="AE76" s="290"/>
    </row>
    <row r="77" spans="1:31" s="2" customFormat="1" ht="14.45" customHeight="1">
      <c r="A77" s="290"/>
      <c r="B77" s="144"/>
      <c r="C77" s="145"/>
      <c r="D77" s="145"/>
      <c r="E77" s="145"/>
      <c r="F77" s="145"/>
      <c r="G77" s="145"/>
      <c r="H77" s="145"/>
      <c r="I77" s="145"/>
      <c r="J77" s="145"/>
      <c r="K77" s="145"/>
      <c r="L77" s="52"/>
      <c r="S77" s="290"/>
      <c r="T77" s="290"/>
      <c r="U77" s="290"/>
      <c r="V77" s="290"/>
      <c r="W77" s="290"/>
      <c r="X77" s="290"/>
      <c r="Y77" s="290"/>
      <c r="Z77" s="290"/>
      <c r="AA77" s="290"/>
      <c r="AB77" s="290"/>
      <c r="AC77" s="290"/>
      <c r="AD77" s="290"/>
      <c r="AE77" s="290"/>
    </row>
    <row r="81" spans="1:47" s="2" customFormat="1" ht="6.95" customHeight="1">
      <c r="A81" s="290"/>
      <c r="B81" s="146"/>
      <c r="C81" s="147"/>
      <c r="D81" s="147"/>
      <c r="E81" s="147"/>
      <c r="F81" s="147"/>
      <c r="G81" s="147"/>
      <c r="H81" s="147"/>
      <c r="I81" s="147"/>
      <c r="J81" s="147"/>
      <c r="K81" s="147"/>
      <c r="L81" s="52"/>
      <c r="S81" s="290"/>
      <c r="T81" s="290"/>
      <c r="U81" s="290"/>
      <c r="V81" s="290"/>
      <c r="W81" s="290"/>
      <c r="X81" s="290"/>
      <c r="Y81" s="290"/>
      <c r="Z81" s="290"/>
      <c r="AA81" s="290"/>
      <c r="AB81" s="290"/>
      <c r="AC81" s="290"/>
      <c r="AD81" s="290"/>
      <c r="AE81" s="290"/>
    </row>
    <row r="82" spans="1:47" s="2" customFormat="1" ht="24.95" customHeight="1">
      <c r="A82" s="290"/>
      <c r="B82" s="36"/>
      <c r="C82" s="24" t="s">
        <v>242</v>
      </c>
      <c r="D82" s="287"/>
      <c r="E82" s="287"/>
      <c r="F82" s="287"/>
      <c r="G82" s="287"/>
      <c r="H82" s="287"/>
      <c r="I82" s="287"/>
      <c r="J82" s="287"/>
      <c r="K82" s="287"/>
      <c r="L82" s="52"/>
      <c r="S82" s="290"/>
      <c r="T82" s="290"/>
      <c r="U82" s="290"/>
      <c r="V82" s="290"/>
      <c r="W82" s="290"/>
      <c r="X82" s="290"/>
      <c r="Y82" s="290"/>
      <c r="Z82" s="290"/>
      <c r="AA82" s="290"/>
      <c r="AB82" s="290"/>
      <c r="AC82" s="290"/>
      <c r="AD82" s="290"/>
      <c r="AE82" s="290"/>
    </row>
    <row r="83" spans="1:47" s="2" customFormat="1" ht="6.95" customHeight="1">
      <c r="A83" s="290"/>
      <c r="B83" s="36"/>
      <c r="C83" s="287"/>
      <c r="D83" s="287"/>
      <c r="E83" s="287"/>
      <c r="F83" s="287"/>
      <c r="G83" s="287"/>
      <c r="H83" s="287"/>
      <c r="I83" s="287"/>
      <c r="J83" s="287"/>
      <c r="K83" s="287"/>
      <c r="L83" s="52"/>
      <c r="S83" s="290"/>
      <c r="T83" s="290"/>
      <c r="U83" s="290"/>
      <c r="V83" s="290"/>
      <c r="W83" s="290"/>
      <c r="X83" s="290"/>
      <c r="Y83" s="290"/>
      <c r="Z83" s="290"/>
      <c r="AA83" s="290"/>
      <c r="AB83" s="290"/>
      <c r="AC83" s="290"/>
      <c r="AD83" s="290"/>
      <c r="AE83" s="290"/>
    </row>
    <row r="84" spans="1:47" s="2" customFormat="1" ht="12" customHeight="1">
      <c r="A84" s="290"/>
      <c r="B84" s="36"/>
      <c r="C84" s="288" t="s">
        <v>15</v>
      </c>
      <c r="D84" s="287"/>
      <c r="E84" s="287"/>
      <c r="F84" s="287"/>
      <c r="G84" s="287"/>
      <c r="H84" s="287"/>
      <c r="I84" s="287"/>
      <c r="J84" s="287"/>
      <c r="K84" s="287"/>
      <c r="L84" s="52"/>
      <c r="S84" s="290"/>
      <c r="T84" s="290"/>
      <c r="U84" s="290"/>
      <c r="V84" s="290"/>
      <c r="W84" s="290"/>
      <c r="X84" s="290"/>
      <c r="Y84" s="290"/>
      <c r="Z84" s="290"/>
      <c r="AA84" s="290"/>
      <c r="AB84" s="290"/>
      <c r="AC84" s="290"/>
      <c r="AD84" s="290"/>
      <c r="AE84" s="290"/>
    </row>
    <row r="85" spans="1:47" s="2" customFormat="1" ht="16.5" customHeight="1">
      <c r="A85" s="290"/>
      <c r="B85" s="36"/>
      <c r="C85" s="287"/>
      <c r="D85" s="287"/>
      <c r="E85" s="410" t="str">
        <f>E7</f>
        <v>Modernizace teplárny OB6</v>
      </c>
      <c r="F85" s="411"/>
      <c r="G85" s="411"/>
      <c r="H85" s="411"/>
      <c r="I85" s="287"/>
      <c r="J85" s="287"/>
      <c r="K85" s="287"/>
      <c r="L85" s="52"/>
      <c r="S85" s="290"/>
      <c r="T85" s="290"/>
      <c r="U85" s="290"/>
      <c r="V85" s="290"/>
      <c r="W85" s="290"/>
      <c r="X85" s="290"/>
      <c r="Y85" s="290"/>
      <c r="Z85" s="290"/>
      <c r="AA85" s="290"/>
      <c r="AB85" s="290"/>
      <c r="AC85" s="290"/>
      <c r="AD85" s="290"/>
      <c r="AE85" s="290"/>
    </row>
    <row r="86" spans="1:47" s="2" customFormat="1" ht="12" customHeight="1">
      <c r="A86" s="290"/>
      <c r="B86" s="36"/>
      <c r="C86" s="288" t="s">
        <v>241</v>
      </c>
      <c r="D86" s="287"/>
      <c r="E86" s="287"/>
      <c r="F86" s="287"/>
      <c r="G86" s="287"/>
      <c r="H86" s="287"/>
      <c r="I86" s="287"/>
      <c r="J86" s="287"/>
      <c r="K86" s="287"/>
      <c r="L86" s="52"/>
      <c r="S86" s="290"/>
      <c r="T86" s="290"/>
      <c r="U86" s="290"/>
      <c r="V86" s="290"/>
      <c r="W86" s="290"/>
      <c r="X86" s="290"/>
      <c r="Y86" s="290"/>
      <c r="Z86" s="290"/>
      <c r="AA86" s="290"/>
      <c r="AB86" s="290"/>
      <c r="AC86" s="290"/>
      <c r="AD86" s="290"/>
      <c r="AE86" s="290"/>
    </row>
    <row r="87" spans="1:47" s="2" customFormat="1" ht="16.5" customHeight="1">
      <c r="A87" s="290"/>
      <c r="B87" s="36"/>
      <c r="C87" s="287"/>
      <c r="D87" s="287"/>
      <c r="E87" s="384" t="str">
        <f>E9</f>
        <v>IO 301 - Komunikace a zpevněné a manipulační plochy2 (II.Etapa)</v>
      </c>
      <c r="F87" s="409"/>
      <c r="G87" s="409"/>
      <c r="H87" s="409"/>
      <c r="I87" s="287"/>
      <c r="J87" s="287"/>
      <c r="K87" s="287"/>
      <c r="L87" s="52"/>
      <c r="S87" s="290"/>
      <c r="T87" s="290"/>
      <c r="U87" s="290"/>
      <c r="V87" s="290"/>
      <c r="W87" s="290"/>
      <c r="X87" s="290"/>
      <c r="Y87" s="290"/>
      <c r="Z87" s="290"/>
      <c r="AA87" s="290"/>
      <c r="AB87" s="290"/>
      <c r="AC87" s="290"/>
      <c r="AD87" s="290"/>
      <c r="AE87" s="290"/>
    </row>
    <row r="88" spans="1:47" s="2" customFormat="1" ht="6.95" customHeight="1">
      <c r="A88" s="290"/>
      <c r="B88" s="36"/>
      <c r="C88" s="287"/>
      <c r="D88" s="287"/>
      <c r="E88" s="287"/>
      <c r="F88" s="287"/>
      <c r="G88" s="287"/>
      <c r="H88" s="287"/>
      <c r="I88" s="287"/>
      <c r="J88" s="287"/>
      <c r="K88" s="287"/>
      <c r="L88" s="52"/>
      <c r="S88" s="290"/>
      <c r="T88" s="290"/>
      <c r="U88" s="290"/>
      <c r="V88" s="290"/>
      <c r="W88" s="290"/>
      <c r="X88" s="290"/>
      <c r="Y88" s="290"/>
      <c r="Z88" s="290"/>
      <c r="AA88" s="290"/>
      <c r="AB88" s="290"/>
      <c r="AC88" s="290"/>
      <c r="AD88" s="290"/>
      <c r="AE88" s="290"/>
    </row>
    <row r="89" spans="1:47" s="2" customFormat="1" ht="12" customHeight="1">
      <c r="A89" s="290"/>
      <c r="B89" s="36"/>
      <c r="C89" s="288" t="s">
        <v>19</v>
      </c>
      <c r="D89" s="287"/>
      <c r="E89" s="287"/>
      <c r="F89" s="281" t="str">
        <f>F12</f>
        <v>Mladá Boleslav</v>
      </c>
      <c r="G89" s="287"/>
      <c r="H89" s="287"/>
      <c r="I89" s="288" t="s">
        <v>21</v>
      </c>
      <c r="J89" s="285">
        <f>IF(J12="","",J12)</f>
        <v>45363</v>
      </c>
      <c r="K89" s="287"/>
      <c r="L89" s="52"/>
      <c r="S89" s="290"/>
      <c r="T89" s="290"/>
      <c r="U89" s="290"/>
      <c r="V89" s="290"/>
      <c r="W89" s="290"/>
      <c r="X89" s="290"/>
      <c r="Y89" s="290"/>
      <c r="Z89" s="290"/>
      <c r="AA89" s="290"/>
      <c r="AB89" s="290"/>
      <c r="AC89" s="290"/>
      <c r="AD89" s="290"/>
      <c r="AE89" s="290"/>
    </row>
    <row r="90" spans="1:47" s="2" customFormat="1" ht="6.95" customHeight="1">
      <c r="A90" s="290"/>
      <c r="B90" s="36"/>
      <c r="C90" s="287"/>
      <c r="D90" s="287"/>
      <c r="E90" s="287"/>
      <c r="F90" s="287"/>
      <c r="G90" s="287"/>
      <c r="H90" s="287"/>
      <c r="I90" s="287"/>
      <c r="J90" s="287"/>
      <c r="K90" s="287"/>
      <c r="L90" s="52"/>
      <c r="S90" s="290"/>
      <c r="T90" s="290"/>
      <c r="U90" s="290"/>
      <c r="V90" s="290"/>
      <c r="W90" s="290"/>
      <c r="X90" s="290"/>
      <c r="Y90" s="290"/>
      <c r="Z90" s="290"/>
      <c r="AA90" s="290"/>
      <c r="AB90" s="290"/>
      <c r="AC90" s="290"/>
      <c r="AD90" s="290"/>
      <c r="AE90" s="290"/>
    </row>
    <row r="91" spans="1:47" s="2" customFormat="1" ht="15.2" customHeight="1">
      <c r="A91" s="290"/>
      <c r="B91" s="36"/>
      <c r="C91" s="288" t="s">
        <v>22</v>
      </c>
      <c r="D91" s="287"/>
      <c r="E91" s="287"/>
      <c r="F91" s="281" t="str">
        <f>E15</f>
        <v xml:space="preserve">ŠKO-ENERGO s.r.o. </v>
      </c>
      <c r="G91" s="287"/>
      <c r="H91" s="287"/>
      <c r="I91" s="288" t="s">
        <v>28</v>
      </c>
      <c r="J91" s="282" t="str">
        <f>E21</f>
        <v>AFRY CZ s.r.o.</v>
      </c>
      <c r="K91" s="287"/>
      <c r="L91" s="52"/>
      <c r="S91" s="290"/>
      <c r="T91" s="290"/>
      <c r="U91" s="290"/>
      <c r="V91" s="290"/>
      <c r="W91" s="290"/>
      <c r="X91" s="290"/>
      <c r="Y91" s="290"/>
      <c r="Z91" s="290"/>
      <c r="AA91" s="290"/>
      <c r="AB91" s="290"/>
      <c r="AC91" s="290"/>
      <c r="AD91" s="290"/>
      <c r="AE91" s="290"/>
    </row>
    <row r="92" spans="1:47" s="2" customFormat="1" ht="15.2" customHeight="1">
      <c r="A92" s="290"/>
      <c r="B92" s="36"/>
      <c r="C92" s="288" t="s">
        <v>26</v>
      </c>
      <c r="D92" s="287"/>
      <c r="E92" s="287"/>
      <c r="F92" s="281" t="str">
        <f>IF(E18="","",E18)</f>
        <v>Vyplň údaj</v>
      </c>
      <c r="G92" s="287"/>
      <c r="H92" s="287"/>
      <c r="I92" s="288" t="s">
        <v>31</v>
      </c>
      <c r="J92" s="282" t="str">
        <f>E24</f>
        <v>AFRY CZ s.r.o.</v>
      </c>
      <c r="K92" s="287"/>
      <c r="L92" s="52"/>
      <c r="S92" s="290"/>
      <c r="T92" s="290"/>
      <c r="U92" s="290"/>
      <c r="V92" s="290"/>
      <c r="W92" s="290"/>
      <c r="X92" s="290"/>
      <c r="Y92" s="290"/>
      <c r="Z92" s="290"/>
      <c r="AA92" s="290"/>
      <c r="AB92" s="290"/>
      <c r="AC92" s="290"/>
      <c r="AD92" s="290"/>
      <c r="AE92" s="290"/>
    </row>
    <row r="93" spans="1:47" s="2" customFormat="1" ht="10.35" customHeight="1">
      <c r="A93" s="290"/>
      <c r="B93" s="36"/>
      <c r="C93" s="287"/>
      <c r="D93" s="287"/>
      <c r="E93" s="287"/>
      <c r="F93" s="287"/>
      <c r="G93" s="287"/>
      <c r="H93" s="287"/>
      <c r="I93" s="287"/>
      <c r="J93" s="287"/>
      <c r="K93" s="287"/>
      <c r="L93" s="52"/>
      <c r="S93" s="290"/>
      <c r="T93" s="290"/>
      <c r="U93" s="290"/>
      <c r="V93" s="290"/>
      <c r="W93" s="290"/>
      <c r="X93" s="290"/>
      <c r="Y93" s="290"/>
      <c r="Z93" s="290"/>
      <c r="AA93" s="290"/>
      <c r="AB93" s="290"/>
      <c r="AC93" s="290"/>
      <c r="AD93" s="290"/>
      <c r="AE93" s="290"/>
    </row>
    <row r="94" spans="1:47" s="2" customFormat="1" ht="29.25" customHeight="1">
      <c r="A94" s="290"/>
      <c r="B94" s="36"/>
      <c r="C94" s="148" t="s">
        <v>243</v>
      </c>
      <c r="D94" s="149"/>
      <c r="E94" s="149"/>
      <c r="F94" s="149"/>
      <c r="G94" s="149"/>
      <c r="H94" s="149"/>
      <c r="I94" s="149"/>
      <c r="J94" s="150" t="s">
        <v>7631</v>
      </c>
      <c r="K94" s="149"/>
      <c r="L94" s="52"/>
      <c r="S94" s="290"/>
      <c r="T94" s="290"/>
      <c r="U94" s="290"/>
      <c r="V94" s="290"/>
      <c r="W94" s="290"/>
      <c r="X94" s="290"/>
      <c r="Y94" s="290"/>
      <c r="Z94" s="290"/>
      <c r="AA94" s="290"/>
      <c r="AB94" s="290"/>
      <c r="AC94" s="290"/>
      <c r="AD94" s="290"/>
      <c r="AE94" s="290"/>
    </row>
    <row r="95" spans="1:47" s="2" customFormat="1" ht="10.35" customHeight="1">
      <c r="A95" s="290"/>
      <c r="B95" s="36"/>
      <c r="C95" s="287"/>
      <c r="D95" s="287"/>
      <c r="E95" s="287"/>
      <c r="F95" s="287"/>
      <c r="G95" s="287"/>
      <c r="H95" s="287"/>
      <c r="I95" s="287"/>
      <c r="J95" s="287"/>
      <c r="K95" s="287"/>
      <c r="L95" s="52"/>
      <c r="S95" s="290"/>
      <c r="T95" s="290"/>
      <c r="U95" s="290"/>
      <c r="V95" s="290"/>
      <c r="W95" s="290"/>
      <c r="X95" s="290"/>
      <c r="Y95" s="290"/>
      <c r="Z95" s="290"/>
      <c r="AA95" s="290"/>
      <c r="AB95" s="290"/>
      <c r="AC95" s="290"/>
      <c r="AD95" s="290"/>
      <c r="AE95" s="290"/>
    </row>
    <row r="96" spans="1:47" s="2" customFormat="1" ht="22.9" customHeight="1">
      <c r="A96" s="290"/>
      <c r="B96" s="36"/>
      <c r="C96" s="151" t="s">
        <v>244</v>
      </c>
      <c r="D96" s="287"/>
      <c r="E96" s="287"/>
      <c r="F96" s="287"/>
      <c r="G96" s="287"/>
      <c r="H96" s="287"/>
      <c r="I96" s="287"/>
      <c r="J96" s="286">
        <f>J126</f>
        <v>0</v>
      </c>
      <c r="K96" s="287"/>
      <c r="L96" s="52"/>
      <c r="S96" s="290"/>
      <c r="T96" s="290"/>
      <c r="U96" s="290"/>
      <c r="V96" s="290"/>
      <c r="W96" s="290"/>
      <c r="X96" s="290"/>
      <c r="Y96" s="290"/>
      <c r="Z96" s="290"/>
      <c r="AA96" s="290"/>
      <c r="AB96" s="290"/>
      <c r="AC96" s="290"/>
      <c r="AD96" s="290"/>
      <c r="AE96" s="290"/>
      <c r="AU96" s="18" t="s">
        <v>245</v>
      </c>
    </row>
    <row r="97" spans="1:31" s="9" customFormat="1" ht="24.95" customHeight="1">
      <c r="B97" s="152"/>
      <c r="C97" s="153"/>
      <c r="D97" s="154" t="s">
        <v>5739</v>
      </c>
      <c r="E97" s="155"/>
      <c r="F97" s="155"/>
      <c r="G97" s="155"/>
      <c r="H97" s="155"/>
      <c r="I97" s="155"/>
      <c r="J97" s="156">
        <f>J127</f>
        <v>0</v>
      </c>
      <c r="K97" s="153"/>
      <c r="L97" s="157"/>
    </row>
    <row r="98" spans="1:31" s="10" customFormat="1" ht="19.899999999999999" customHeight="1">
      <c r="B98" s="158"/>
      <c r="C98" s="284"/>
      <c r="D98" s="159" t="s">
        <v>5740</v>
      </c>
      <c r="E98" s="160"/>
      <c r="F98" s="160"/>
      <c r="G98" s="160"/>
      <c r="H98" s="160"/>
      <c r="I98" s="160"/>
      <c r="J98" s="161">
        <f>J128</f>
        <v>0</v>
      </c>
      <c r="K98" s="284"/>
      <c r="L98" s="162"/>
    </row>
    <row r="99" spans="1:31" s="9" customFormat="1" ht="24.95" customHeight="1">
      <c r="B99" s="152"/>
      <c r="C99" s="153"/>
      <c r="D99" s="154" t="s">
        <v>246</v>
      </c>
      <c r="E99" s="155"/>
      <c r="F99" s="155"/>
      <c r="G99" s="155"/>
      <c r="H99" s="155"/>
      <c r="I99" s="155"/>
      <c r="J99" s="156">
        <f>J141</f>
        <v>0</v>
      </c>
      <c r="K99" s="153"/>
      <c r="L99" s="157"/>
    </row>
    <row r="100" spans="1:31" s="10" customFormat="1" ht="19.899999999999999" customHeight="1">
      <c r="B100" s="158"/>
      <c r="C100" s="284"/>
      <c r="D100" s="159" t="s">
        <v>331</v>
      </c>
      <c r="E100" s="160"/>
      <c r="F100" s="160"/>
      <c r="G100" s="160"/>
      <c r="H100" s="160"/>
      <c r="I100" s="160"/>
      <c r="J100" s="161">
        <f>J142</f>
        <v>0</v>
      </c>
      <c r="K100" s="284"/>
      <c r="L100" s="162"/>
    </row>
    <row r="101" spans="1:31" s="10" customFormat="1" ht="19.899999999999999" customHeight="1">
      <c r="B101" s="158"/>
      <c r="C101" s="284"/>
      <c r="D101" s="159" t="s">
        <v>332</v>
      </c>
      <c r="E101" s="160"/>
      <c r="F101" s="160"/>
      <c r="G101" s="160"/>
      <c r="H101" s="160"/>
      <c r="I101" s="160"/>
      <c r="J101" s="161">
        <f>J174</f>
        <v>0</v>
      </c>
      <c r="K101" s="284"/>
      <c r="L101" s="162"/>
    </row>
    <row r="102" spans="1:31" s="10" customFormat="1" ht="19.899999999999999" customHeight="1">
      <c r="B102" s="158"/>
      <c r="C102" s="284"/>
      <c r="D102" s="159" t="s">
        <v>436</v>
      </c>
      <c r="E102" s="160"/>
      <c r="F102" s="160"/>
      <c r="G102" s="160"/>
      <c r="H102" s="160"/>
      <c r="I102" s="160"/>
      <c r="J102" s="161">
        <f>J180</f>
        <v>0</v>
      </c>
      <c r="K102" s="284"/>
      <c r="L102" s="162"/>
    </row>
    <row r="103" spans="1:31" s="10" customFormat="1" ht="19.899999999999999" customHeight="1">
      <c r="B103" s="158"/>
      <c r="C103" s="284"/>
      <c r="D103" s="159" t="s">
        <v>1654</v>
      </c>
      <c r="E103" s="160"/>
      <c r="F103" s="160"/>
      <c r="G103" s="160"/>
      <c r="H103" s="160"/>
      <c r="I103" s="160"/>
      <c r="J103" s="161">
        <f>J202</f>
        <v>0</v>
      </c>
      <c r="K103" s="284"/>
      <c r="L103" s="162"/>
    </row>
    <row r="104" spans="1:31" s="10" customFormat="1" ht="19.899999999999999" customHeight="1">
      <c r="B104" s="158"/>
      <c r="C104" s="284"/>
      <c r="D104" s="159" t="s">
        <v>247</v>
      </c>
      <c r="E104" s="160"/>
      <c r="F104" s="160"/>
      <c r="G104" s="160"/>
      <c r="H104" s="160"/>
      <c r="I104" s="160"/>
      <c r="J104" s="161">
        <f>J207</f>
        <v>0</v>
      </c>
      <c r="K104" s="284"/>
      <c r="L104" s="162"/>
    </row>
    <row r="105" spans="1:31" s="10" customFormat="1" ht="19.899999999999999" customHeight="1">
      <c r="B105" s="158"/>
      <c r="C105" s="284"/>
      <c r="D105" s="159" t="s">
        <v>248</v>
      </c>
      <c r="E105" s="160"/>
      <c r="F105" s="160"/>
      <c r="G105" s="160"/>
      <c r="H105" s="160"/>
      <c r="I105" s="160"/>
      <c r="J105" s="161">
        <f>J245</f>
        <v>0</v>
      </c>
      <c r="K105" s="284"/>
      <c r="L105" s="162"/>
    </row>
    <row r="106" spans="1:31" s="10" customFormat="1" ht="19.899999999999999" customHeight="1">
      <c r="B106" s="158"/>
      <c r="C106" s="284"/>
      <c r="D106" s="159" t="s">
        <v>333</v>
      </c>
      <c r="E106" s="160"/>
      <c r="F106" s="160"/>
      <c r="G106" s="160"/>
      <c r="H106" s="160"/>
      <c r="I106" s="160"/>
      <c r="J106" s="161">
        <f>J254</f>
        <v>0</v>
      </c>
      <c r="K106" s="284"/>
      <c r="L106" s="162"/>
    </row>
    <row r="107" spans="1:31" s="2" customFormat="1" ht="21.75" customHeight="1">
      <c r="A107" s="290"/>
      <c r="B107" s="36"/>
      <c r="C107" s="287"/>
      <c r="D107" s="287"/>
      <c r="E107" s="287"/>
      <c r="F107" s="287"/>
      <c r="G107" s="287"/>
      <c r="H107" s="287"/>
      <c r="I107" s="287"/>
      <c r="J107" s="287"/>
      <c r="K107" s="287"/>
      <c r="L107" s="52"/>
      <c r="S107" s="290"/>
      <c r="T107" s="290"/>
      <c r="U107" s="290"/>
      <c r="V107" s="290"/>
      <c r="W107" s="290"/>
      <c r="X107" s="290"/>
      <c r="Y107" s="290"/>
      <c r="Z107" s="290"/>
      <c r="AA107" s="290"/>
      <c r="AB107" s="290"/>
      <c r="AC107" s="290"/>
      <c r="AD107" s="290"/>
      <c r="AE107" s="290"/>
    </row>
    <row r="108" spans="1:31" s="2" customFormat="1" ht="6.95" customHeight="1">
      <c r="A108" s="290"/>
      <c r="B108" s="55"/>
      <c r="C108" s="56"/>
      <c r="D108" s="56"/>
      <c r="E108" s="56"/>
      <c r="F108" s="56"/>
      <c r="G108" s="56"/>
      <c r="H108" s="56"/>
      <c r="I108" s="56"/>
      <c r="J108" s="56"/>
      <c r="K108" s="56"/>
      <c r="L108" s="52"/>
      <c r="S108" s="290"/>
      <c r="T108" s="290"/>
      <c r="U108" s="290"/>
      <c r="V108" s="290"/>
      <c r="W108" s="290"/>
      <c r="X108" s="290"/>
      <c r="Y108" s="290"/>
      <c r="Z108" s="290"/>
      <c r="AA108" s="290"/>
      <c r="AB108" s="290"/>
      <c r="AC108" s="290"/>
      <c r="AD108" s="290"/>
      <c r="AE108" s="290"/>
    </row>
    <row r="112" spans="1:31" s="2" customFormat="1" ht="6.95" customHeight="1">
      <c r="A112" s="290"/>
      <c r="B112" s="57"/>
      <c r="C112" s="58"/>
      <c r="D112" s="58"/>
      <c r="E112" s="58"/>
      <c r="F112" s="58"/>
      <c r="G112" s="58"/>
      <c r="H112" s="58"/>
      <c r="I112" s="58"/>
      <c r="J112" s="58"/>
      <c r="K112" s="58"/>
      <c r="L112" s="52"/>
      <c r="S112" s="290"/>
      <c r="T112" s="290"/>
      <c r="U112" s="290"/>
      <c r="V112" s="290"/>
      <c r="W112" s="290"/>
      <c r="X112" s="290"/>
      <c r="Y112" s="290"/>
      <c r="Z112" s="290"/>
      <c r="AA112" s="290"/>
      <c r="AB112" s="290"/>
      <c r="AC112" s="290"/>
      <c r="AD112" s="290"/>
      <c r="AE112" s="290"/>
    </row>
    <row r="113" spans="1:63" s="2" customFormat="1" ht="24.95" customHeight="1">
      <c r="A113" s="290"/>
      <c r="B113" s="36"/>
      <c r="C113" s="24" t="s">
        <v>249</v>
      </c>
      <c r="D113" s="287"/>
      <c r="E113" s="287"/>
      <c r="F113" s="287"/>
      <c r="G113" s="287"/>
      <c r="H113" s="287"/>
      <c r="I113" s="287"/>
      <c r="J113" s="287"/>
      <c r="K113" s="287"/>
      <c r="L113" s="52"/>
      <c r="S113" s="290"/>
      <c r="T113" s="290"/>
      <c r="U113" s="290"/>
      <c r="V113" s="290"/>
      <c r="W113" s="290"/>
      <c r="X113" s="290"/>
      <c r="Y113" s="290"/>
      <c r="Z113" s="290"/>
      <c r="AA113" s="290"/>
      <c r="AB113" s="290"/>
      <c r="AC113" s="290"/>
      <c r="AD113" s="290"/>
      <c r="AE113" s="290"/>
    </row>
    <row r="114" spans="1:63" s="2" customFormat="1" ht="6.95" customHeight="1">
      <c r="A114" s="290"/>
      <c r="B114" s="36"/>
      <c r="C114" s="287"/>
      <c r="D114" s="287"/>
      <c r="E114" s="287"/>
      <c r="F114" s="287"/>
      <c r="G114" s="287"/>
      <c r="H114" s="287"/>
      <c r="I114" s="287"/>
      <c r="J114" s="287"/>
      <c r="K114" s="287"/>
      <c r="L114" s="52"/>
      <c r="S114" s="290"/>
      <c r="T114" s="290"/>
      <c r="U114" s="290"/>
      <c r="V114" s="290"/>
      <c r="W114" s="290"/>
      <c r="X114" s="290"/>
      <c r="Y114" s="290"/>
      <c r="Z114" s="290"/>
      <c r="AA114" s="290"/>
      <c r="AB114" s="290"/>
      <c r="AC114" s="290"/>
      <c r="AD114" s="290"/>
      <c r="AE114" s="290"/>
    </row>
    <row r="115" spans="1:63" s="2" customFormat="1" ht="12" customHeight="1">
      <c r="A115" s="290"/>
      <c r="B115" s="36"/>
      <c r="C115" s="288" t="s">
        <v>15</v>
      </c>
      <c r="D115" s="287"/>
      <c r="E115" s="287"/>
      <c r="F115" s="287"/>
      <c r="G115" s="287"/>
      <c r="H115" s="287"/>
      <c r="I115" s="287"/>
      <c r="J115" s="287"/>
      <c r="K115" s="287"/>
      <c r="L115" s="52"/>
      <c r="S115" s="290"/>
      <c r="T115" s="290"/>
      <c r="U115" s="290"/>
      <c r="V115" s="290"/>
      <c r="W115" s="290"/>
      <c r="X115" s="290"/>
      <c r="Y115" s="290"/>
      <c r="Z115" s="290"/>
      <c r="AA115" s="290"/>
      <c r="AB115" s="290"/>
      <c r="AC115" s="290"/>
      <c r="AD115" s="290"/>
      <c r="AE115" s="290"/>
    </row>
    <row r="116" spans="1:63" s="2" customFormat="1" ht="16.5" customHeight="1">
      <c r="A116" s="290"/>
      <c r="B116" s="36"/>
      <c r="C116" s="287"/>
      <c r="D116" s="287"/>
      <c r="E116" s="410" t="str">
        <f>E7</f>
        <v>Modernizace teplárny OB6</v>
      </c>
      <c r="F116" s="411"/>
      <c r="G116" s="411"/>
      <c r="H116" s="411"/>
      <c r="I116" s="287"/>
      <c r="J116" s="287"/>
      <c r="K116" s="287"/>
      <c r="L116" s="52"/>
      <c r="S116" s="290"/>
      <c r="T116" s="290"/>
      <c r="U116" s="290"/>
      <c r="V116" s="290"/>
      <c r="W116" s="290"/>
      <c r="X116" s="290"/>
      <c r="Y116" s="290"/>
      <c r="Z116" s="290"/>
      <c r="AA116" s="290"/>
      <c r="AB116" s="290"/>
      <c r="AC116" s="290"/>
      <c r="AD116" s="290"/>
      <c r="AE116" s="290"/>
    </row>
    <row r="117" spans="1:63" s="2" customFormat="1" ht="12" customHeight="1">
      <c r="A117" s="290"/>
      <c r="B117" s="36"/>
      <c r="C117" s="288" t="s">
        <v>241</v>
      </c>
      <c r="D117" s="287"/>
      <c r="E117" s="287"/>
      <c r="F117" s="287"/>
      <c r="G117" s="287"/>
      <c r="H117" s="287"/>
      <c r="I117" s="287"/>
      <c r="J117" s="287"/>
      <c r="K117" s="287"/>
      <c r="L117" s="52"/>
      <c r="S117" s="290"/>
      <c r="T117" s="290"/>
      <c r="U117" s="290"/>
      <c r="V117" s="290"/>
      <c r="W117" s="290"/>
      <c r="X117" s="290"/>
      <c r="Y117" s="290"/>
      <c r="Z117" s="290"/>
      <c r="AA117" s="290"/>
      <c r="AB117" s="290"/>
      <c r="AC117" s="290"/>
      <c r="AD117" s="290"/>
      <c r="AE117" s="290"/>
    </row>
    <row r="118" spans="1:63" s="2" customFormat="1" ht="16.5" customHeight="1">
      <c r="A118" s="290"/>
      <c r="B118" s="36"/>
      <c r="C118" s="287"/>
      <c r="D118" s="287"/>
      <c r="E118" s="384" t="str">
        <f>E9</f>
        <v>IO 301 - Komunikace a zpevněné a manipulační plochy2 (II.Etapa)</v>
      </c>
      <c r="F118" s="409"/>
      <c r="G118" s="409"/>
      <c r="H118" s="409"/>
      <c r="I118" s="287"/>
      <c r="J118" s="287"/>
      <c r="K118" s="287"/>
      <c r="L118" s="52"/>
      <c r="S118" s="290"/>
      <c r="T118" s="290"/>
      <c r="U118" s="290"/>
      <c r="V118" s="290"/>
      <c r="W118" s="290"/>
      <c r="X118" s="290"/>
      <c r="Y118" s="290"/>
      <c r="Z118" s="290"/>
      <c r="AA118" s="290"/>
      <c r="AB118" s="290"/>
      <c r="AC118" s="290"/>
      <c r="AD118" s="290"/>
      <c r="AE118" s="290"/>
    </row>
    <row r="119" spans="1:63" s="2" customFormat="1" ht="6.95" customHeight="1">
      <c r="A119" s="290"/>
      <c r="B119" s="36"/>
      <c r="C119" s="287"/>
      <c r="D119" s="287"/>
      <c r="E119" s="287"/>
      <c r="F119" s="287"/>
      <c r="G119" s="287"/>
      <c r="H119" s="287"/>
      <c r="I119" s="287"/>
      <c r="J119" s="287"/>
      <c r="K119" s="287"/>
      <c r="L119" s="52"/>
      <c r="S119" s="290"/>
      <c r="T119" s="290"/>
      <c r="U119" s="290"/>
      <c r="V119" s="290"/>
      <c r="W119" s="290"/>
      <c r="X119" s="290"/>
      <c r="Y119" s="290"/>
      <c r="Z119" s="290"/>
      <c r="AA119" s="290"/>
      <c r="AB119" s="290"/>
      <c r="AC119" s="290"/>
      <c r="AD119" s="290"/>
      <c r="AE119" s="290"/>
    </row>
    <row r="120" spans="1:63" s="2" customFormat="1" ht="12" customHeight="1">
      <c r="A120" s="290"/>
      <c r="B120" s="36"/>
      <c r="C120" s="288" t="s">
        <v>19</v>
      </c>
      <c r="D120" s="287"/>
      <c r="E120" s="287"/>
      <c r="F120" s="281" t="str">
        <f>F12</f>
        <v>Mladá Boleslav</v>
      </c>
      <c r="G120" s="287"/>
      <c r="H120" s="287"/>
      <c r="I120" s="288" t="s">
        <v>21</v>
      </c>
      <c r="J120" s="285">
        <f>IF(J12="","",J12)</f>
        <v>45363</v>
      </c>
      <c r="K120" s="287"/>
      <c r="L120" s="52"/>
      <c r="S120" s="290"/>
      <c r="T120" s="290"/>
      <c r="U120" s="290"/>
      <c r="V120" s="290"/>
      <c r="W120" s="290"/>
      <c r="X120" s="290"/>
      <c r="Y120" s="290"/>
      <c r="Z120" s="290"/>
      <c r="AA120" s="290"/>
      <c r="AB120" s="290"/>
      <c r="AC120" s="290"/>
      <c r="AD120" s="290"/>
      <c r="AE120" s="290"/>
    </row>
    <row r="121" spans="1:63" s="2" customFormat="1" ht="6.95" customHeight="1">
      <c r="A121" s="290"/>
      <c r="B121" s="36"/>
      <c r="C121" s="287"/>
      <c r="D121" s="287"/>
      <c r="E121" s="287"/>
      <c r="F121" s="287"/>
      <c r="G121" s="287"/>
      <c r="H121" s="287"/>
      <c r="I121" s="287"/>
      <c r="J121" s="287"/>
      <c r="K121" s="287"/>
      <c r="L121" s="52"/>
      <c r="S121" s="290"/>
      <c r="T121" s="290"/>
      <c r="U121" s="290"/>
      <c r="V121" s="290"/>
      <c r="W121" s="290"/>
      <c r="X121" s="290"/>
      <c r="Y121" s="290"/>
      <c r="Z121" s="290"/>
      <c r="AA121" s="290"/>
      <c r="AB121" s="290"/>
      <c r="AC121" s="290"/>
      <c r="AD121" s="290"/>
      <c r="AE121" s="290"/>
    </row>
    <row r="122" spans="1:63" s="2" customFormat="1" ht="15.2" customHeight="1">
      <c r="A122" s="290"/>
      <c r="B122" s="36"/>
      <c r="C122" s="288" t="s">
        <v>22</v>
      </c>
      <c r="D122" s="287"/>
      <c r="E122" s="287"/>
      <c r="F122" s="281" t="str">
        <f>E15</f>
        <v xml:space="preserve">ŠKO-ENERGO s.r.o. </v>
      </c>
      <c r="G122" s="287"/>
      <c r="H122" s="287"/>
      <c r="I122" s="288" t="s">
        <v>28</v>
      </c>
      <c r="J122" s="282" t="str">
        <f>E21</f>
        <v>AFRY CZ s.r.o.</v>
      </c>
      <c r="K122" s="287"/>
      <c r="L122" s="52"/>
      <c r="S122" s="290"/>
      <c r="T122" s="290"/>
      <c r="U122" s="290"/>
      <c r="V122" s="290"/>
      <c r="W122" s="290"/>
      <c r="X122" s="290"/>
      <c r="Y122" s="290"/>
      <c r="Z122" s="290"/>
      <c r="AA122" s="290"/>
      <c r="AB122" s="290"/>
      <c r="AC122" s="290"/>
      <c r="AD122" s="290"/>
      <c r="AE122" s="290"/>
    </row>
    <row r="123" spans="1:63" s="2" customFormat="1" ht="15.2" customHeight="1">
      <c r="A123" s="290"/>
      <c r="B123" s="36"/>
      <c r="C123" s="288" t="s">
        <v>26</v>
      </c>
      <c r="D123" s="287"/>
      <c r="E123" s="287"/>
      <c r="F123" s="281" t="str">
        <f>IF(E18="","",E18)</f>
        <v>Vyplň údaj</v>
      </c>
      <c r="G123" s="287"/>
      <c r="H123" s="287"/>
      <c r="I123" s="288" t="s">
        <v>31</v>
      </c>
      <c r="J123" s="282" t="str">
        <f>E24</f>
        <v>AFRY CZ s.r.o.</v>
      </c>
      <c r="K123" s="287"/>
      <c r="L123" s="52"/>
      <c r="S123" s="290"/>
      <c r="T123" s="290"/>
      <c r="U123" s="290"/>
      <c r="V123" s="290"/>
      <c r="W123" s="290"/>
      <c r="X123" s="290"/>
      <c r="Y123" s="290"/>
      <c r="Z123" s="290"/>
      <c r="AA123" s="290"/>
      <c r="AB123" s="290"/>
      <c r="AC123" s="290"/>
      <c r="AD123" s="290"/>
      <c r="AE123" s="290"/>
    </row>
    <row r="124" spans="1:63" s="2" customFormat="1" ht="10.35" customHeight="1">
      <c r="A124" s="290"/>
      <c r="B124" s="36"/>
      <c r="C124" s="287"/>
      <c r="D124" s="287"/>
      <c r="E124" s="287"/>
      <c r="F124" s="287"/>
      <c r="G124" s="287"/>
      <c r="H124" s="287"/>
      <c r="I124" s="287"/>
      <c r="J124" s="287"/>
      <c r="K124" s="287"/>
      <c r="L124" s="52"/>
      <c r="S124" s="290"/>
      <c r="T124" s="290"/>
      <c r="U124" s="290"/>
      <c r="V124" s="290"/>
      <c r="W124" s="290"/>
      <c r="X124" s="290"/>
      <c r="Y124" s="290"/>
      <c r="Z124" s="290"/>
      <c r="AA124" s="290"/>
      <c r="AB124" s="290"/>
      <c r="AC124" s="290"/>
      <c r="AD124" s="290"/>
      <c r="AE124" s="290"/>
    </row>
    <row r="125" spans="1:63" s="11" customFormat="1" ht="29.25" customHeight="1">
      <c r="A125" s="163"/>
      <c r="B125" s="164"/>
      <c r="C125" s="165" t="s">
        <v>250</v>
      </c>
      <c r="D125" s="166" t="s">
        <v>55</v>
      </c>
      <c r="E125" s="166" t="s">
        <v>53</v>
      </c>
      <c r="F125" s="166" t="s">
        <v>54</v>
      </c>
      <c r="G125" s="166" t="s">
        <v>251</v>
      </c>
      <c r="H125" s="166" t="s">
        <v>252</v>
      </c>
      <c r="I125" s="166" t="s">
        <v>7632</v>
      </c>
      <c r="J125" s="167" t="s">
        <v>7631</v>
      </c>
      <c r="K125" s="168" t="s">
        <v>253</v>
      </c>
      <c r="L125" s="169"/>
      <c r="M125" s="76" t="s">
        <v>1</v>
      </c>
      <c r="N125" s="77" t="s">
        <v>37</v>
      </c>
      <c r="O125" s="77" t="s">
        <v>254</v>
      </c>
      <c r="P125" s="77" t="s">
        <v>255</v>
      </c>
      <c r="Q125" s="77" t="s">
        <v>256</v>
      </c>
      <c r="R125" s="77" t="s">
        <v>257</v>
      </c>
      <c r="S125" s="77" t="s">
        <v>258</v>
      </c>
      <c r="T125" s="78" t="s">
        <v>259</v>
      </c>
      <c r="U125" s="163"/>
      <c r="V125" s="163"/>
      <c r="W125" s="163"/>
      <c r="X125" s="163"/>
      <c r="Y125" s="163"/>
      <c r="Z125" s="163"/>
      <c r="AA125" s="163"/>
      <c r="AB125" s="163"/>
      <c r="AC125" s="163"/>
      <c r="AD125" s="163"/>
      <c r="AE125" s="163"/>
    </row>
    <row r="126" spans="1:63" s="2" customFormat="1" ht="22.9" customHeight="1">
      <c r="A126" s="290"/>
      <c r="B126" s="36"/>
      <c r="C126" s="83" t="s">
        <v>260</v>
      </c>
      <c r="D126" s="287"/>
      <c r="E126" s="287"/>
      <c r="F126" s="287"/>
      <c r="G126" s="287"/>
      <c r="H126" s="287"/>
      <c r="I126" s="287"/>
      <c r="J126" s="170">
        <f>J127+J141</f>
        <v>0</v>
      </c>
      <c r="K126" s="287"/>
      <c r="L126" s="40"/>
      <c r="M126" s="79"/>
      <c r="N126" s="171"/>
      <c r="O126" s="80"/>
      <c r="P126" s="172">
        <f>P127+P141</f>
        <v>0</v>
      </c>
      <c r="Q126" s="80"/>
      <c r="R126" s="172">
        <f>R127+R141</f>
        <v>118.27705999999999</v>
      </c>
      <c r="S126" s="80"/>
      <c r="T126" s="173">
        <f>T127+T141</f>
        <v>75.558999999999997</v>
      </c>
      <c r="U126" s="290"/>
      <c r="V126" s="290"/>
      <c r="W126" s="290"/>
      <c r="X126" s="290"/>
      <c r="Y126" s="290"/>
      <c r="Z126" s="290"/>
      <c r="AA126" s="290"/>
      <c r="AB126" s="290"/>
      <c r="AC126" s="290"/>
      <c r="AD126" s="290"/>
      <c r="AE126" s="290"/>
      <c r="AT126" s="18" t="s">
        <v>63</v>
      </c>
      <c r="AU126" s="18" t="s">
        <v>245</v>
      </c>
      <c r="BK126" s="174" t="e">
        <f>BK127+BK141</f>
        <v>#REF!</v>
      </c>
    </row>
    <row r="127" spans="1:63" s="12" customFormat="1" ht="25.9" customHeight="1">
      <c r="B127" s="175"/>
      <c r="C127" s="176"/>
      <c r="D127" s="177" t="s">
        <v>63</v>
      </c>
      <c r="E127" s="178" t="s">
        <v>1813</v>
      </c>
      <c r="F127" s="178" t="s">
        <v>5741</v>
      </c>
      <c r="G127" s="176"/>
      <c r="H127" s="176"/>
      <c r="I127" s="179"/>
      <c r="J127" s="180">
        <f>J128</f>
        <v>0</v>
      </c>
      <c r="K127" s="176"/>
      <c r="L127" s="181"/>
      <c r="M127" s="182"/>
      <c r="N127" s="183"/>
      <c r="O127" s="183"/>
      <c r="P127" s="184">
        <f>P128</f>
        <v>0</v>
      </c>
      <c r="Q127" s="183"/>
      <c r="R127" s="184">
        <f>R128</f>
        <v>0</v>
      </c>
      <c r="S127" s="183"/>
      <c r="T127" s="185">
        <f>T128</f>
        <v>0</v>
      </c>
      <c r="AR127" s="186" t="s">
        <v>71</v>
      </c>
      <c r="AT127" s="187" t="s">
        <v>63</v>
      </c>
      <c r="AU127" s="187" t="s">
        <v>64</v>
      </c>
      <c r="AY127" s="186" t="s">
        <v>263</v>
      </c>
      <c r="BK127" s="188" t="e">
        <f>BK128</f>
        <v>#REF!</v>
      </c>
    </row>
    <row r="128" spans="1:63" s="12" customFormat="1" ht="22.9" customHeight="1">
      <c r="B128" s="175"/>
      <c r="C128" s="176"/>
      <c r="D128" s="177" t="s">
        <v>63</v>
      </c>
      <c r="E128" s="189" t="s">
        <v>1824</v>
      </c>
      <c r="F128" s="189" t="s">
        <v>5742</v>
      </c>
      <c r="G128" s="176"/>
      <c r="H128" s="176"/>
      <c r="J128" s="190">
        <f>J129+J135</f>
        <v>0</v>
      </c>
      <c r="K128" s="176"/>
      <c r="L128" s="181"/>
      <c r="M128" s="182"/>
      <c r="N128" s="183"/>
      <c r="O128" s="183"/>
      <c r="P128" s="184">
        <f>SUM(P129:P140)</f>
        <v>0</v>
      </c>
      <c r="Q128" s="183"/>
      <c r="R128" s="184">
        <f>SUM(R129:R140)</f>
        <v>0</v>
      </c>
      <c r="S128" s="183"/>
      <c r="T128" s="185">
        <f>SUM(T129:T140)</f>
        <v>0</v>
      </c>
      <c r="AR128" s="186" t="s">
        <v>71</v>
      </c>
      <c r="AT128" s="187" t="s">
        <v>63</v>
      </c>
      <c r="AU128" s="187" t="s">
        <v>71</v>
      </c>
      <c r="AY128" s="186" t="s">
        <v>263</v>
      </c>
      <c r="BK128" s="188" t="e">
        <f>SUM(BK129:BK140)</f>
        <v>#REF!</v>
      </c>
    </row>
    <row r="129" spans="1:65" s="2" customFormat="1" ht="16.5" customHeight="1">
      <c r="A129" s="290"/>
      <c r="B129" s="36"/>
      <c r="C129" s="191" t="s">
        <v>71</v>
      </c>
      <c r="D129" s="191" t="s">
        <v>266</v>
      </c>
      <c r="E129" s="192" t="s">
        <v>5743</v>
      </c>
      <c r="F129" s="193" t="s">
        <v>5744</v>
      </c>
      <c r="G129" s="194" t="s">
        <v>374</v>
      </c>
      <c r="H129" s="195">
        <v>0</v>
      </c>
      <c r="I129" s="179"/>
      <c r="J129" s="197">
        <f>I129*H129</f>
        <v>0</v>
      </c>
      <c r="K129" s="198"/>
      <c r="L129" s="40"/>
      <c r="M129" s="199" t="s">
        <v>1</v>
      </c>
      <c r="N129" s="200" t="s">
        <v>38</v>
      </c>
      <c r="O129" s="72"/>
      <c r="P129" s="201">
        <f>O129*H129</f>
        <v>0</v>
      </c>
      <c r="Q129" s="201">
        <v>6.9999999999999999E-4</v>
      </c>
      <c r="R129" s="201">
        <f>Q129*H129</f>
        <v>0</v>
      </c>
      <c r="S129" s="201">
        <v>0</v>
      </c>
      <c r="T129" s="202">
        <f>S129*H129</f>
        <v>0</v>
      </c>
      <c r="U129" s="290"/>
      <c r="V129" s="290"/>
      <c r="W129" s="290"/>
      <c r="X129" s="290"/>
      <c r="Y129" s="290"/>
      <c r="Z129" s="290"/>
      <c r="AA129" s="290"/>
      <c r="AB129" s="290"/>
      <c r="AC129" s="290"/>
      <c r="AD129" s="290"/>
      <c r="AE129" s="290"/>
      <c r="AR129" s="203" t="s">
        <v>270</v>
      </c>
      <c r="AT129" s="203" t="s">
        <v>266</v>
      </c>
      <c r="AU129" s="203" t="s">
        <v>73</v>
      </c>
      <c r="AY129" s="18" t="s">
        <v>263</v>
      </c>
      <c r="BE129" s="204">
        <f>IF(N129="základní",J129,0)</f>
        <v>0</v>
      </c>
      <c r="BF129" s="204">
        <f>IF(N129="snížená",J129,0)</f>
        <v>0</v>
      </c>
      <c r="BG129" s="204">
        <f>IF(N129="zákl. přenesená",J129,0)</f>
        <v>0</v>
      </c>
      <c r="BH129" s="204">
        <f>IF(N129="sníž. přenesená",J129,0)</f>
        <v>0</v>
      </c>
      <c r="BI129" s="204">
        <f>IF(N129="nulová",J129,0)</f>
        <v>0</v>
      </c>
      <c r="BJ129" s="18" t="s">
        <v>71</v>
      </c>
      <c r="BK129" s="204" t="e">
        <f>ROUND(#REF!*H129,2)</f>
        <v>#REF!</v>
      </c>
      <c r="BL129" s="18" t="s">
        <v>270</v>
      </c>
      <c r="BM129" s="203" t="s">
        <v>5745</v>
      </c>
    </row>
    <row r="130" spans="1:65" s="13" customFormat="1">
      <c r="B130" s="205"/>
      <c r="C130" s="206"/>
      <c r="D130" s="207" t="s">
        <v>272</v>
      </c>
      <c r="E130" s="208" t="s">
        <v>1</v>
      </c>
      <c r="F130" s="209" t="s">
        <v>5746</v>
      </c>
      <c r="G130" s="206"/>
      <c r="H130" s="210">
        <v>9</v>
      </c>
      <c r="I130" s="211"/>
      <c r="J130" s="206"/>
      <c r="K130" s="206"/>
      <c r="L130" s="212"/>
      <c r="M130" s="213"/>
      <c r="N130" s="214"/>
      <c r="O130" s="214"/>
      <c r="P130" s="214"/>
      <c r="Q130" s="214"/>
      <c r="R130" s="214"/>
      <c r="S130" s="214"/>
      <c r="T130" s="215"/>
      <c r="AT130" s="216" t="s">
        <v>272</v>
      </c>
      <c r="AU130" s="216" t="s">
        <v>73</v>
      </c>
      <c r="AV130" s="13" t="s">
        <v>73</v>
      </c>
      <c r="AW130" s="13" t="s">
        <v>30</v>
      </c>
      <c r="AX130" s="13" t="s">
        <v>64</v>
      </c>
      <c r="AY130" s="216" t="s">
        <v>263</v>
      </c>
    </row>
    <row r="131" spans="1:65" s="13" customFormat="1">
      <c r="B131" s="205"/>
      <c r="C131" s="206"/>
      <c r="D131" s="207" t="s">
        <v>272</v>
      </c>
      <c r="E131" s="208" t="s">
        <v>1</v>
      </c>
      <c r="F131" s="209" t="s">
        <v>5747</v>
      </c>
      <c r="G131" s="206"/>
      <c r="H131" s="210">
        <v>17</v>
      </c>
      <c r="I131" s="211"/>
      <c r="J131" s="206"/>
      <c r="K131" s="206"/>
      <c r="L131" s="212"/>
      <c r="M131" s="213"/>
      <c r="N131" s="214"/>
      <c r="O131" s="214"/>
      <c r="P131" s="214"/>
      <c r="Q131" s="214"/>
      <c r="R131" s="214"/>
      <c r="S131" s="214"/>
      <c r="T131" s="215"/>
      <c r="AT131" s="216" t="s">
        <v>272</v>
      </c>
      <c r="AU131" s="216" t="s">
        <v>73</v>
      </c>
      <c r="AV131" s="13" t="s">
        <v>73</v>
      </c>
      <c r="AW131" s="13" t="s">
        <v>30</v>
      </c>
      <c r="AX131" s="13" t="s">
        <v>64</v>
      </c>
      <c r="AY131" s="216" t="s">
        <v>263</v>
      </c>
    </row>
    <row r="132" spans="1:65" s="16" customFormat="1">
      <c r="B132" s="248"/>
      <c r="C132" s="249"/>
      <c r="D132" s="207" t="s">
        <v>272</v>
      </c>
      <c r="E132" s="250" t="s">
        <v>1</v>
      </c>
      <c r="F132" s="251" t="s">
        <v>5748</v>
      </c>
      <c r="G132" s="249"/>
      <c r="H132" s="250" t="s">
        <v>1</v>
      </c>
      <c r="I132" s="252"/>
      <c r="J132" s="249"/>
      <c r="K132" s="249"/>
      <c r="L132" s="253"/>
      <c r="M132" s="254"/>
      <c r="N132" s="255"/>
      <c r="O132" s="255"/>
      <c r="P132" s="255"/>
      <c r="Q132" s="255"/>
      <c r="R132" s="255"/>
      <c r="S132" s="255"/>
      <c r="T132" s="256"/>
      <c r="AT132" s="257" t="s">
        <v>272</v>
      </c>
      <c r="AU132" s="257" t="s">
        <v>73</v>
      </c>
      <c r="AV132" s="16" t="s">
        <v>71</v>
      </c>
      <c r="AW132" s="16" t="s">
        <v>30</v>
      </c>
      <c r="AX132" s="16" t="s">
        <v>64</v>
      </c>
      <c r="AY132" s="257" t="s">
        <v>263</v>
      </c>
    </row>
    <row r="133" spans="1:65" s="16" customFormat="1">
      <c r="B133" s="248"/>
      <c r="C133" s="249"/>
      <c r="D133" s="207" t="s">
        <v>272</v>
      </c>
      <c r="E133" s="250" t="s">
        <v>1</v>
      </c>
      <c r="F133" s="251" t="s">
        <v>5749</v>
      </c>
      <c r="G133" s="249"/>
      <c r="H133" s="250" t="s">
        <v>1</v>
      </c>
      <c r="I133" s="252"/>
      <c r="J133" s="249"/>
      <c r="K133" s="249"/>
      <c r="L133" s="253"/>
      <c r="M133" s="254"/>
      <c r="N133" s="255"/>
      <c r="O133" s="255"/>
      <c r="P133" s="255"/>
      <c r="Q133" s="255"/>
      <c r="R133" s="255"/>
      <c r="S133" s="255"/>
      <c r="T133" s="256"/>
      <c r="AT133" s="257" t="s">
        <v>272</v>
      </c>
      <c r="AU133" s="257" t="s">
        <v>73</v>
      </c>
      <c r="AV133" s="16" t="s">
        <v>71</v>
      </c>
      <c r="AW133" s="16" t="s">
        <v>30</v>
      </c>
      <c r="AX133" s="16" t="s">
        <v>64</v>
      </c>
      <c r="AY133" s="257" t="s">
        <v>263</v>
      </c>
    </row>
    <row r="134" spans="1:65" s="15" customFormat="1">
      <c r="B134" s="228"/>
      <c r="C134" s="229"/>
      <c r="D134" s="207" t="s">
        <v>272</v>
      </c>
      <c r="E134" s="230" t="s">
        <v>1</v>
      </c>
      <c r="F134" s="231" t="s">
        <v>280</v>
      </c>
      <c r="G134" s="229"/>
      <c r="H134" s="232">
        <v>26</v>
      </c>
      <c r="I134" s="233"/>
      <c r="J134" s="229"/>
      <c r="K134" s="229"/>
      <c r="L134" s="234"/>
      <c r="M134" s="235"/>
      <c r="N134" s="236"/>
      <c r="O134" s="236"/>
      <c r="P134" s="236"/>
      <c r="Q134" s="236"/>
      <c r="R134" s="236"/>
      <c r="S134" s="236"/>
      <c r="T134" s="237"/>
      <c r="AT134" s="238" t="s">
        <v>272</v>
      </c>
      <c r="AU134" s="238" t="s">
        <v>73</v>
      </c>
      <c r="AV134" s="15" t="s">
        <v>270</v>
      </c>
      <c r="AW134" s="15" t="s">
        <v>30</v>
      </c>
      <c r="AX134" s="15" t="s">
        <v>71</v>
      </c>
      <c r="AY134" s="238" t="s">
        <v>263</v>
      </c>
    </row>
    <row r="135" spans="1:65" s="2" customFormat="1" ht="16.5" customHeight="1">
      <c r="A135" s="290"/>
      <c r="B135" s="36"/>
      <c r="C135" s="191" t="s">
        <v>73</v>
      </c>
      <c r="D135" s="191" t="s">
        <v>266</v>
      </c>
      <c r="E135" s="192" t="s">
        <v>5750</v>
      </c>
      <c r="F135" s="193" t="s">
        <v>5751</v>
      </c>
      <c r="G135" s="194" t="s">
        <v>796</v>
      </c>
      <c r="H135" s="195">
        <v>0</v>
      </c>
      <c r="I135" s="196"/>
      <c r="J135" s="197">
        <f>ROUND(I135*H135,2)</f>
        <v>0</v>
      </c>
      <c r="K135" s="198"/>
      <c r="L135" s="40"/>
      <c r="M135" s="199" t="s">
        <v>1</v>
      </c>
      <c r="N135" s="200" t="s">
        <v>38</v>
      </c>
      <c r="O135" s="72"/>
      <c r="P135" s="201">
        <f>O135*H135</f>
        <v>0</v>
      </c>
      <c r="Q135" s="201">
        <v>2.0000000000000001E-4</v>
      </c>
      <c r="R135" s="201">
        <f>Q135*H135</f>
        <v>0</v>
      </c>
      <c r="S135" s="201">
        <v>0</v>
      </c>
      <c r="T135" s="202">
        <f>S135*H135</f>
        <v>0</v>
      </c>
      <c r="U135" s="290"/>
      <c r="V135" s="290"/>
      <c r="W135" s="290"/>
      <c r="X135" s="290"/>
      <c r="Y135" s="290"/>
      <c r="Z135" s="290"/>
      <c r="AA135" s="290"/>
      <c r="AB135" s="290"/>
      <c r="AC135" s="290"/>
      <c r="AD135" s="290"/>
      <c r="AE135" s="290"/>
      <c r="AR135" s="203" t="s">
        <v>270</v>
      </c>
      <c r="AT135" s="203" t="s">
        <v>266</v>
      </c>
      <c r="AU135" s="203" t="s">
        <v>73</v>
      </c>
      <c r="AY135" s="18" t="s">
        <v>263</v>
      </c>
      <c r="BE135" s="204">
        <f>IF(N135="základní",J135,0)</f>
        <v>0</v>
      </c>
      <c r="BF135" s="204">
        <f>IF(N135="snížená",J135,0)</f>
        <v>0</v>
      </c>
      <c r="BG135" s="204">
        <f>IF(N135="zákl. přenesená",J135,0)</f>
        <v>0</v>
      </c>
      <c r="BH135" s="204">
        <f>IF(N135="sníž. přenesená",J135,0)</f>
        <v>0</v>
      </c>
      <c r="BI135" s="204">
        <f>IF(N135="nulová",J135,0)</f>
        <v>0</v>
      </c>
      <c r="BJ135" s="18" t="s">
        <v>71</v>
      </c>
      <c r="BK135" s="204">
        <f>ROUND(I135*H135,2)</f>
        <v>0</v>
      </c>
      <c r="BL135" s="18" t="s">
        <v>270</v>
      </c>
      <c r="BM135" s="203" t="s">
        <v>5752</v>
      </c>
    </row>
    <row r="136" spans="1:65" s="13" customFormat="1">
      <c r="B136" s="205"/>
      <c r="C136" s="206"/>
      <c r="D136" s="207" t="s">
        <v>272</v>
      </c>
      <c r="E136" s="208" t="s">
        <v>1</v>
      </c>
      <c r="F136" s="209" t="s">
        <v>5753</v>
      </c>
      <c r="G136" s="206"/>
      <c r="H136" s="210">
        <v>1300</v>
      </c>
      <c r="I136" s="211"/>
      <c r="J136" s="206"/>
      <c r="K136" s="206"/>
      <c r="L136" s="212"/>
      <c r="M136" s="213"/>
      <c r="N136" s="214"/>
      <c r="O136" s="214"/>
      <c r="P136" s="214"/>
      <c r="Q136" s="214"/>
      <c r="R136" s="214"/>
      <c r="S136" s="214"/>
      <c r="T136" s="215"/>
      <c r="AT136" s="216" t="s">
        <v>272</v>
      </c>
      <c r="AU136" s="216" t="s">
        <v>73</v>
      </c>
      <c r="AV136" s="13" t="s">
        <v>73</v>
      </c>
      <c r="AW136" s="13" t="s">
        <v>30</v>
      </c>
      <c r="AX136" s="13" t="s">
        <v>64</v>
      </c>
      <c r="AY136" s="216" t="s">
        <v>263</v>
      </c>
    </row>
    <row r="137" spans="1:65" s="13" customFormat="1">
      <c r="B137" s="205"/>
      <c r="C137" s="206"/>
      <c r="D137" s="207" t="s">
        <v>272</v>
      </c>
      <c r="E137" s="208" t="s">
        <v>1</v>
      </c>
      <c r="F137" s="209" t="s">
        <v>5754</v>
      </c>
      <c r="G137" s="206"/>
      <c r="H137" s="210">
        <v>181</v>
      </c>
      <c r="I137" s="211"/>
      <c r="J137" s="206"/>
      <c r="K137" s="206"/>
      <c r="L137" s="212"/>
      <c r="M137" s="213"/>
      <c r="N137" s="214"/>
      <c r="O137" s="214"/>
      <c r="P137" s="214"/>
      <c r="Q137" s="214"/>
      <c r="R137" s="214"/>
      <c r="S137" s="214"/>
      <c r="T137" s="215"/>
      <c r="AT137" s="216" t="s">
        <v>272</v>
      </c>
      <c r="AU137" s="216" t="s">
        <v>73</v>
      </c>
      <c r="AV137" s="13" t="s">
        <v>73</v>
      </c>
      <c r="AW137" s="13" t="s">
        <v>30</v>
      </c>
      <c r="AX137" s="13" t="s">
        <v>64</v>
      </c>
      <c r="AY137" s="216" t="s">
        <v>263</v>
      </c>
    </row>
    <row r="138" spans="1:65" s="13" customFormat="1">
      <c r="B138" s="205"/>
      <c r="C138" s="206"/>
      <c r="D138" s="207" t="s">
        <v>272</v>
      </c>
      <c r="E138" s="208" t="s">
        <v>1</v>
      </c>
      <c r="F138" s="209" t="s">
        <v>5755</v>
      </c>
      <c r="G138" s="206"/>
      <c r="H138" s="210">
        <v>8</v>
      </c>
      <c r="I138" s="211"/>
      <c r="J138" s="206"/>
      <c r="K138" s="206"/>
      <c r="L138" s="212"/>
      <c r="M138" s="213"/>
      <c r="N138" s="214"/>
      <c r="O138" s="214"/>
      <c r="P138" s="214"/>
      <c r="Q138" s="214"/>
      <c r="R138" s="214"/>
      <c r="S138" s="214"/>
      <c r="T138" s="215"/>
      <c r="AT138" s="216" t="s">
        <v>272</v>
      </c>
      <c r="AU138" s="216" t="s">
        <v>73</v>
      </c>
      <c r="AV138" s="13" t="s">
        <v>73</v>
      </c>
      <c r="AW138" s="13" t="s">
        <v>30</v>
      </c>
      <c r="AX138" s="13" t="s">
        <v>64</v>
      </c>
      <c r="AY138" s="216" t="s">
        <v>263</v>
      </c>
    </row>
    <row r="139" spans="1:65" s="13" customFormat="1">
      <c r="B139" s="205"/>
      <c r="C139" s="206"/>
      <c r="D139" s="207" t="s">
        <v>272</v>
      </c>
      <c r="E139" s="208" t="s">
        <v>1</v>
      </c>
      <c r="F139" s="209" t="s">
        <v>5756</v>
      </c>
      <c r="G139" s="206"/>
      <c r="H139" s="210">
        <v>15</v>
      </c>
      <c r="I139" s="211"/>
      <c r="J139" s="206"/>
      <c r="K139" s="206"/>
      <c r="L139" s="212"/>
      <c r="M139" s="213"/>
      <c r="N139" s="214"/>
      <c r="O139" s="214"/>
      <c r="P139" s="214"/>
      <c r="Q139" s="214"/>
      <c r="R139" s="214"/>
      <c r="S139" s="214"/>
      <c r="T139" s="215"/>
      <c r="AT139" s="216" t="s">
        <v>272</v>
      </c>
      <c r="AU139" s="216" t="s">
        <v>73</v>
      </c>
      <c r="AV139" s="13" t="s">
        <v>73</v>
      </c>
      <c r="AW139" s="13" t="s">
        <v>30</v>
      </c>
      <c r="AX139" s="13" t="s">
        <v>64</v>
      </c>
      <c r="AY139" s="216" t="s">
        <v>263</v>
      </c>
    </row>
    <row r="140" spans="1:65" s="15" customFormat="1">
      <c r="B140" s="228"/>
      <c r="C140" s="229"/>
      <c r="D140" s="207" t="s">
        <v>272</v>
      </c>
      <c r="E140" s="230" t="s">
        <v>1</v>
      </c>
      <c r="F140" s="231" t="s">
        <v>280</v>
      </c>
      <c r="G140" s="229"/>
      <c r="H140" s="232">
        <v>1504</v>
      </c>
      <c r="I140" s="233"/>
      <c r="J140" s="229"/>
      <c r="K140" s="229"/>
      <c r="L140" s="234"/>
      <c r="M140" s="235"/>
      <c r="N140" s="236"/>
      <c r="O140" s="236"/>
      <c r="P140" s="236"/>
      <c r="Q140" s="236"/>
      <c r="R140" s="236"/>
      <c r="S140" s="236"/>
      <c r="T140" s="237"/>
      <c r="AT140" s="238" t="s">
        <v>272</v>
      </c>
      <c r="AU140" s="238" t="s">
        <v>73</v>
      </c>
      <c r="AV140" s="15" t="s">
        <v>270</v>
      </c>
      <c r="AW140" s="15" t="s">
        <v>30</v>
      </c>
      <c r="AX140" s="15" t="s">
        <v>71</v>
      </c>
      <c r="AY140" s="238" t="s">
        <v>263</v>
      </c>
    </row>
    <row r="141" spans="1:65" s="12" customFormat="1" ht="25.9" customHeight="1">
      <c r="B141" s="175"/>
      <c r="C141" s="176"/>
      <c r="D141" s="177" t="s">
        <v>63</v>
      </c>
      <c r="E141" s="178" t="s">
        <v>261</v>
      </c>
      <c r="F141" s="178" t="s">
        <v>262</v>
      </c>
      <c r="G141" s="176"/>
      <c r="H141" s="176"/>
      <c r="I141" s="179"/>
      <c r="J141" s="180">
        <f>BK141</f>
        <v>0</v>
      </c>
      <c r="K141" s="176"/>
      <c r="L141" s="181"/>
      <c r="M141" s="182"/>
      <c r="N141" s="183"/>
      <c r="O141" s="183"/>
      <c r="P141" s="184">
        <f>P142+P174+P180+P202+P207+P245+P254</f>
        <v>0</v>
      </c>
      <c r="Q141" s="183"/>
      <c r="R141" s="184">
        <f>R142+R174+R180+R202+R207+R245+R254</f>
        <v>118.27705999999999</v>
      </c>
      <c r="S141" s="183"/>
      <c r="T141" s="185">
        <f>T142+T174+T180+T202+T207+T245+T254</f>
        <v>75.558999999999997</v>
      </c>
      <c r="AR141" s="186" t="s">
        <v>71</v>
      </c>
      <c r="AT141" s="187" t="s">
        <v>63</v>
      </c>
      <c r="AU141" s="187" t="s">
        <v>64</v>
      </c>
      <c r="AY141" s="186" t="s">
        <v>263</v>
      </c>
      <c r="BK141" s="188">
        <f>BK142+BK174+BK180+BK202+BK207+BK245+BK254</f>
        <v>0</v>
      </c>
    </row>
    <row r="142" spans="1:65" s="12" customFormat="1" ht="22.9" customHeight="1">
      <c r="B142" s="175"/>
      <c r="C142" s="176"/>
      <c r="D142" s="177" t="s">
        <v>63</v>
      </c>
      <c r="E142" s="189" t="s">
        <v>71</v>
      </c>
      <c r="F142" s="189" t="s">
        <v>336</v>
      </c>
      <c r="G142" s="176"/>
      <c r="H142" s="176"/>
      <c r="I142" s="179"/>
      <c r="J142" s="190">
        <f>BK142</f>
        <v>0</v>
      </c>
      <c r="K142" s="176"/>
      <c r="L142" s="181"/>
      <c r="M142" s="182"/>
      <c r="N142" s="183"/>
      <c r="O142" s="183"/>
      <c r="P142" s="184">
        <f>SUM(P143:P173)</f>
        <v>0</v>
      </c>
      <c r="Q142" s="183"/>
      <c r="R142" s="184">
        <f>SUM(R143:R173)</f>
        <v>0</v>
      </c>
      <c r="S142" s="183"/>
      <c r="T142" s="185">
        <f>SUM(T143:T173)</f>
        <v>72.5</v>
      </c>
      <c r="AR142" s="186" t="s">
        <v>71</v>
      </c>
      <c r="AT142" s="187" t="s">
        <v>63</v>
      </c>
      <c r="AU142" s="187" t="s">
        <v>71</v>
      </c>
      <c r="AY142" s="186" t="s">
        <v>263</v>
      </c>
      <c r="BK142" s="188">
        <f>SUM(BK143:BK173)</f>
        <v>0</v>
      </c>
    </row>
    <row r="143" spans="1:65" s="2" customFormat="1" ht="24.2" customHeight="1">
      <c r="A143" s="290"/>
      <c r="B143" s="36"/>
      <c r="C143" s="191" t="s">
        <v>276</v>
      </c>
      <c r="D143" s="191" t="s">
        <v>266</v>
      </c>
      <c r="E143" s="192" t="s">
        <v>5757</v>
      </c>
      <c r="F143" s="193" t="s">
        <v>5758</v>
      </c>
      <c r="G143" s="194" t="s">
        <v>269</v>
      </c>
      <c r="H143" s="195">
        <v>0</v>
      </c>
      <c r="I143" s="196"/>
      <c r="J143" s="197">
        <f>I143*H143</f>
        <v>0</v>
      </c>
      <c r="K143" s="198"/>
      <c r="L143" s="40"/>
      <c r="M143" s="199" t="s">
        <v>1</v>
      </c>
      <c r="N143" s="200" t="s">
        <v>38</v>
      </c>
      <c r="O143" s="72"/>
      <c r="P143" s="201">
        <f>O143*H143</f>
        <v>0</v>
      </c>
      <c r="Q143" s="201">
        <v>0</v>
      </c>
      <c r="R143" s="201">
        <f>Q143*H143</f>
        <v>0</v>
      </c>
      <c r="S143" s="201">
        <v>0.44</v>
      </c>
      <c r="T143" s="202">
        <f>S143*H143</f>
        <v>0</v>
      </c>
      <c r="U143" s="290"/>
      <c r="V143" s="290"/>
      <c r="W143" s="290"/>
      <c r="X143" s="290"/>
      <c r="Y143" s="290"/>
      <c r="Z143" s="290"/>
      <c r="AA143" s="290"/>
      <c r="AB143" s="290"/>
      <c r="AC143" s="290"/>
      <c r="AD143" s="290"/>
      <c r="AE143" s="290"/>
      <c r="AR143" s="203" t="s">
        <v>270</v>
      </c>
      <c r="AT143" s="203" t="s">
        <v>266</v>
      </c>
      <c r="AU143" s="203" t="s">
        <v>73</v>
      </c>
      <c r="AY143" s="18" t="s">
        <v>263</v>
      </c>
      <c r="BE143" s="204">
        <f>IF(N143="základní",J143,0)</f>
        <v>0</v>
      </c>
      <c r="BF143" s="204">
        <f>IF(N143="snížená",J143,0)</f>
        <v>0</v>
      </c>
      <c r="BG143" s="204">
        <f>IF(N143="zákl. přenesená",J143,0)</f>
        <v>0</v>
      </c>
      <c r="BH143" s="204">
        <f>IF(N143="sníž. přenesená",J143,0)</f>
        <v>0</v>
      </c>
      <c r="BI143" s="204">
        <f>IF(N143="nulová",J143,0)</f>
        <v>0</v>
      </c>
      <c r="BJ143" s="18" t="s">
        <v>71</v>
      </c>
      <c r="BK143" s="204">
        <f>ROUND(I143*H143,2)</f>
        <v>0</v>
      </c>
      <c r="BL143" s="18" t="s">
        <v>270</v>
      </c>
      <c r="BM143" s="203" t="s">
        <v>5759</v>
      </c>
    </row>
    <row r="144" spans="1:65" s="13" customFormat="1">
      <c r="B144" s="205"/>
      <c r="C144" s="206"/>
      <c r="D144" s="207" t="s">
        <v>272</v>
      </c>
      <c r="E144" s="208" t="s">
        <v>1</v>
      </c>
      <c r="F144" s="209" t="s">
        <v>5760</v>
      </c>
      <c r="G144" s="206"/>
      <c r="H144" s="210">
        <v>17094</v>
      </c>
      <c r="I144" s="211"/>
      <c r="J144" s="206"/>
      <c r="K144" s="206"/>
      <c r="L144" s="212"/>
      <c r="M144" s="213"/>
      <c r="N144" s="214"/>
      <c r="O144" s="214"/>
      <c r="P144" s="214"/>
      <c r="Q144" s="214"/>
      <c r="R144" s="214"/>
      <c r="S144" s="214"/>
      <c r="T144" s="215"/>
      <c r="AT144" s="216" t="s">
        <v>272</v>
      </c>
      <c r="AU144" s="216" t="s">
        <v>73</v>
      </c>
      <c r="AV144" s="13" t="s">
        <v>73</v>
      </c>
      <c r="AW144" s="13" t="s">
        <v>30</v>
      </c>
      <c r="AX144" s="13" t="s">
        <v>71</v>
      </c>
      <c r="AY144" s="216" t="s">
        <v>263</v>
      </c>
    </row>
    <row r="145" spans="1:65" s="2" customFormat="1" ht="16.5" customHeight="1">
      <c r="A145" s="290"/>
      <c r="B145" s="36"/>
      <c r="C145" s="191" t="s">
        <v>270</v>
      </c>
      <c r="D145" s="191" t="s">
        <v>266</v>
      </c>
      <c r="E145" s="192" t="s">
        <v>5761</v>
      </c>
      <c r="F145" s="193" t="s">
        <v>5762</v>
      </c>
      <c r="G145" s="194" t="s">
        <v>269</v>
      </c>
      <c r="H145" s="195">
        <v>0</v>
      </c>
      <c r="I145" s="196"/>
      <c r="J145" s="197">
        <f>I145*H145</f>
        <v>0</v>
      </c>
      <c r="K145" s="198"/>
      <c r="L145" s="40"/>
      <c r="M145" s="199" t="s">
        <v>1</v>
      </c>
      <c r="N145" s="200" t="s">
        <v>38</v>
      </c>
      <c r="O145" s="72"/>
      <c r="P145" s="201">
        <f>O145*H145</f>
        <v>0</v>
      </c>
      <c r="Q145" s="201">
        <v>0</v>
      </c>
      <c r="R145" s="201">
        <f>Q145*H145</f>
        <v>0</v>
      </c>
      <c r="S145" s="201">
        <v>0.32500000000000001</v>
      </c>
      <c r="T145" s="202">
        <f>S145*H145</f>
        <v>0</v>
      </c>
      <c r="U145" s="290"/>
      <c r="V145" s="290"/>
      <c r="W145" s="290"/>
      <c r="X145" s="290"/>
      <c r="Y145" s="290"/>
      <c r="Z145" s="290"/>
      <c r="AA145" s="290"/>
      <c r="AB145" s="290"/>
      <c r="AC145" s="290"/>
      <c r="AD145" s="290"/>
      <c r="AE145" s="290"/>
      <c r="AR145" s="203" t="s">
        <v>270</v>
      </c>
      <c r="AT145" s="203" t="s">
        <v>266</v>
      </c>
      <c r="AU145" s="203" t="s">
        <v>73</v>
      </c>
      <c r="AY145" s="18" t="s">
        <v>263</v>
      </c>
      <c r="BE145" s="204">
        <f>IF(N145="základní",J145,0)</f>
        <v>0</v>
      </c>
      <c r="BF145" s="204">
        <f>IF(N145="snížená",J145,0)</f>
        <v>0</v>
      </c>
      <c r="BG145" s="204">
        <f>IF(N145="zákl. přenesená",J145,0)</f>
        <v>0</v>
      </c>
      <c r="BH145" s="204">
        <f>IF(N145="sníž. přenesená",J145,0)</f>
        <v>0</v>
      </c>
      <c r="BI145" s="204">
        <f>IF(N145="nulová",J145,0)</f>
        <v>0</v>
      </c>
      <c r="BJ145" s="18" t="s">
        <v>71</v>
      </c>
      <c r="BK145" s="204">
        <f>ROUND(I145*H145,2)</f>
        <v>0</v>
      </c>
      <c r="BL145" s="18" t="s">
        <v>270</v>
      </c>
      <c r="BM145" s="203" t="s">
        <v>5763</v>
      </c>
    </row>
    <row r="146" spans="1:65" s="13" customFormat="1">
      <c r="B146" s="205"/>
      <c r="C146" s="206"/>
      <c r="D146" s="207" t="s">
        <v>272</v>
      </c>
      <c r="E146" s="208" t="s">
        <v>1</v>
      </c>
      <c r="F146" s="209" t="s">
        <v>5764</v>
      </c>
      <c r="G146" s="206"/>
      <c r="H146" s="210">
        <v>1180</v>
      </c>
      <c r="I146" s="211"/>
      <c r="J146" s="206"/>
      <c r="K146" s="206"/>
      <c r="L146" s="212"/>
      <c r="M146" s="213"/>
      <c r="N146" s="214"/>
      <c r="O146" s="214"/>
      <c r="P146" s="214"/>
      <c r="Q146" s="214"/>
      <c r="R146" s="214"/>
      <c r="S146" s="214"/>
      <c r="T146" s="215"/>
      <c r="AT146" s="216" t="s">
        <v>272</v>
      </c>
      <c r="AU146" s="216" t="s">
        <v>73</v>
      </c>
      <c r="AV146" s="13" t="s">
        <v>73</v>
      </c>
      <c r="AW146" s="13" t="s">
        <v>30</v>
      </c>
      <c r="AX146" s="13" t="s">
        <v>71</v>
      </c>
      <c r="AY146" s="216" t="s">
        <v>263</v>
      </c>
    </row>
    <row r="147" spans="1:65" s="16" customFormat="1">
      <c r="B147" s="248"/>
      <c r="C147" s="249"/>
      <c r="D147" s="207" t="s">
        <v>272</v>
      </c>
      <c r="E147" s="250" t="s">
        <v>1</v>
      </c>
      <c r="F147" s="251" t="s">
        <v>5765</v>
      </c>
      <c r="G147" s="249"/>
      <c r="H147" s="250" t="s">
        <v>1</v>
      </c>
      <c r="I147" s="252"/>
      <c r="J147" s="249"/>
      <c r="K147" s="249"/>
      <c r="L147" s="253"/>
      <c r="M147" s="254"/>
      <c r="N147" s="255"/>
      <c r="O147" s="255"/>
      <c r="P147" s="255"/>
      <c r="Q147" s="255"/>
      <c r="R147" s="255"/>
      <c r="S147" s="255"/>
      <c r="T147" s="256"/>
      <c r="AT147" s="257" t="s">
        <v>272</v>
      </c>
      <c r="AU147" s="257" t="s">
        <v>73</v>
      </c>
      <c r="AV147" s="16" t="s">
        <v>71</v>
      </c>
      <c r="AW147" s="16" t="s">
        <v>30</v>
      </c>
      <c r="AX147" s="16" t="s">
        <v>64</v>
      </c>
      <c r="AY147" s="257" t="s">
        <v>263</v>
      </c>
    </row>
    <row r="148" spans="1:65" s="2" customFormat="1" ht="33" customHeight="1">
      <c r="A148" s="290"/>
      <c r="B148" s="36"/>
      <c r="C148" s="191" t="s">
        <v>297</v>
      </c>
      <c r="D148" s="191" t="s">
        <v>266</v>
      </c>
      <c r="E148" s="192" t="s">
        <v>5766</v>
      </c>
      <c r="F148" s="193" t="s">
        <v>5767</v>
      </c>
      <c r="G148" s="194" t="s">
        <v>269</v>
      </c>
      <c r="H148" s="195">
        <v>0</v>
      </c>
      <c r="I148" s="196"/>
      <c r="J148" s="197">
        <f>I148*H148</f>
        <v>0</v>
      </c>
      <c r="K148" s="198"/>
      <c r="L148" s="40"/>
      <c r="M148" s="199" t="s">
        <v>1</v>
      </c>
      <c r="N148" s="200" t="s">
        <v>38</v>
      </c>
      <c r="O148" s="72"/>
      <c r="P148" s="201">
        <f>O148*H148</f>
        <v>0</v>
      </c>
      <c r="Q148" s="201">
        <v>2.4000000000000001E-4</v>
      </c>
      <c r="R148" s="201">
        <f>Q148*H148</f>
        <v>0</v>
      </c>
      <c r="S148" s="201">
        <v>0.46</v>
      </c>
      <c r="T148" s="202">
        <f>S148*H148</f>
        <v>0</v>
      </c>
      <c r="U148" s="290"/>
      <c r="V148" s="290"/>
      <c r="W148" s="290"/>
      <c r="X148" s="290"/>
      <c r="Y148" s="290"/>
      <c r="Z148" s="290"/>
      <c r="AA148" s="290"/>
      <c r="AB148" s="290"/>
      <c r="AC148" s="290"/>
      <c r="AD148" s="290"/>
      <c r="AE148" s="290"/>
      <c r="AR148" s="203" t="s">
        <v>270</v>
      </c>
      <c r="AT148" s="203" t="s">
        <v>266</v>
      </c>
      <c r="AU148" s="203" t="s">
        <v>73</v>
      </c>
      <c r="AY148" s="18" t="s">
        <v>263</v>
      </c>
      <c r="BE148" s="204">
        <f>IF(N148="základní",J148,0)</f>
        <v>0</v>
      </c>
      <c r="BF148" s="204">
        <f>IF(N148="snížená",J148,0)</f>
        <v>0</v>
      </c>
      <c r="BG148" s="204">
        <f>IF(N148="zákl. přenesená",J148,0)</f>
        <v>0</v>
      </c>
      <c r="BH148" s="204">
        <f>IF(N148="sníž. přenesená",J148,0)</f>
        <v>0</v>
      </c>
      <c r="BI148" s="204">
        <f>IF(N148="nulová",J148,0)</f>
        <v>0</v>
      </c>
      <c r="BJ148" s="18" t="s">
        <v>71</v>
      </c>
      <c r="BK148" s="204">
        <f>ROUND(I148*H148,2)</f>
        <v>0</v>
      </c>
      <c r="BL148" s="18" t="s">
        <v>270</v>
      </c>
      <c r="BM148" s="203" t="s">
        <v>5768</v>
      </c>
    </row>
    <row r="149" spans="1:65" s="13" customFormat="1" ht="22.5">
      <c r="B149" s="205"/>
      <c r="C149" s="206"/>
      <c r="D149" s="207" t="s">
        <v>272</v>
      </c>
      <c r="E149" s="208" t="s">
        <v>1</v>
      </c>
      <c r="F149" s="209" t="s">
        <v>5769</v>
      </c>
      <c r="G149" s="206"/>
      <c r="H149" s="210">
        <v>17094</v>
      </c>
      <c r="I149" s="211"/>
      <c r="J149" s="206"/>
      <c r="K149" s="206"/>
      <c r="L149" s="212"/>
      <c r="M149" s="213"/>
      <c r="N149" s="214"/>
      <c r="O149" s="214"/>
      <c r="P149" s="214"/>
      <c r="Q149" s="214"/>
      <c r="R149" s="214"/>
      <c r="S149" s="214"/>
      <c r="T149" s="215"/>
      <c r="AT149" s="216" t="s">
        <v>272</v>
      </c>
      <c r="AU149" s="216" t="s">
        <v>73</v>
      </c>
      <c r="AV149" s="13" t="s">
        <v>73</v>
      </c>
      <c r="AW149" s="13" t="s">
        <v>30</v>
      </c>
      <c r="AX149" s="13" t="s">
        <v>71</v>
      </c>
      <c r="AY149" s="216" t="s">
        <v>263</v>
      </c>
    </row>
    <row r="150" spans="1:65" s="2" customFormat="1" ht="16.5" customHeight="1">
      <c r="A150" s="290"/>
      <c r="B150" s="36"/>
      <c r="C150" s="191" t="s">
        <v>304</v>
      </c>
      <c r="D150" s="191" t="s">
        <v>266</v>
      </c>
      <c r="E150" s="192" t="s">
        <v>5770</v>
      </c>
      <c r="F150" s="193" t="s">
        <v>5771</v>
      </c>
      <c r="G150" s="194" t="s">
        <v>796</v>
      </c>
      <c r="H150" s="195">
        <v>250</v>
      </c>
      <c r="I150" s="196"/>
      <c r="J150" s="197">
        <f>I150*H150</f>
        <v>0</v>
      </c>
      <c r="K150" s="198"/>
      <c r="L150" s="40"/>
      <c r="M150" s="199" t="s">
        <v>1</v>
      </c>
      <c r="N150" s="200" t="s">
        <v>38</v>
      </c>
      <c r="O150" s="72"/>
      <c r="P150" s="201">
        <f>O150*H150</f>
        <v>0</v>
      </c>
      <c r="Q150" s="201">
        <v>0</v>
      </c>
      <c r="R150" s="201">
        <f>Q150*H150</f>
        <v>0</v>
      </c>
      <c r="S150" s="201">
        <v>0.28999999999999998</v>
      </c>
      <c r="T150" s="202">
        <f>S150*H150</f>
        <v>72.5</v>
      </c>
      <c r="U150" s="290"/>
      <c r="V150" s="290"/>
      <c r="W150" s="290"/>
      <c r="X150" s="290"/>
      <c r="Y150" s="290"/>
      <c r="Z150" s="290"/>
      <c r="AA150" s="290"/>
      <c r="AB150" s="290"/>
      <c r="AC150" s="290"/>
      <c r="AD150" s="290"/>
      <c r="AE150" s="290"/>
      <c r="AR150" s="203" t="s">
        <v>270</v>
      </c>
      <c r="AT150" s="203" t="s">
        <v>266</v>
      </c>
      <c r="AU150" s="203" t="s">
        <v>73</v>
      </c>
      <c r="AY150" s="18" t="s">
        <v>263</v>
      </c>
      <c r="BE150" s="204">
        <f>IF(N150="základní",J150,0)</f>
        <v>0</v>
      </c>
      <c r="BF150" s="204">
        <f>IF(N150="snížená",J150,0)</f>
        <v>0</v>
      </c>
      <c r="BG150" s="204">
        <f>IF(N150="zákl. přenesená",J150,0)</f>
        <v>0</v>
      </c>
      <c r="BH150" s="204">
        <f>IF(N150="sníž. přenesená",J150,0)</f>
        <v>0</v>
      </c>
      <c r="BI150" s="204">
        <f>IF(N150="nulová",J150,0)</f>
        <v>0</v>
      </c>
      <c r="BJ150" s="18" t="s">
        <v>71</v>
      </c>
      <c r="BK150" s="204">
        <f>ROUND(I150*H150,2)</f>
        <v>0</v>
      </c>
      <c r="BL150" s="18" t="s">
        <v>270</v>
      </c>
      <c r="BM150" s="203" t="s">
        <v>5772</v>
      </c>
    </row>
    <row r="151" spans="1:65" s="13" customFormat="1" ht="22.5">
      <c r="B151" s="205"/>
      <c r="C151" s="206"/>
      <c r="D151" s="207" t="s">
        <v>272</v>
      </c>
      <c r="E151" s="208" t="s">
        <v>1</v>
      </c>
      <c r="F151" s="209" t="s">
        <v>5773</v>
      </c>
      <c r="G151" s="206"/>
      <c r="H151" s="210">
        <v>1520</v>
      </c>
      <c r="I151" s="211"/>
      <c r="J151" s="206"/>
      <c r="K151" s="206"/>
      <c r="L151" s="212"/>
      <c r="M151" s="213"/>
      <c r="N151" s="214"/>
      <c r="O151" s="214"/>
      <c r="P151" s="214"/>
      <c r="Q151" s="214"/>
      <c r="R151" s="214"/>
      <c r="S151" s="214"/>
      <c r="T151" s="215"/>
      <c r="AT151" s="216" t="s">
        <v>272</v>
      </c>
      <c r="AU151" s="216" t="s">
        <v>73</v>
      </c>
      <c r="AV151" s="13" t="s">
        <v>73</v>
      </c>
      <c r="AW151" s="13" t="s">
        <v>30</v>
      </c>
      <c r="AX151" s="13" t="s">
        <v>71</v>
      </c>
      <c r="AY151" s="216" t="s">
        <v>263</v>
      </c>
    </row>
    <row r="152" spans="1:65" s="2" customFormat="1" ht="33" customHeight="1">
      <c r="A152" s="290"/>
      <c r="B152" s="36"/>
      <c r="C152" s="191" t="s">
        <v>309</v>
      </c>
      <c r="D152" s="191" t="s">
        <v>266</v>
      </c>
      <c r="E152" s="192" t="s">
        <v>5774</v>
      </c>
      <c r="F152" s="193" t="s">
        <v>5775</v>
      </c>
      <c r="G152" s="194" t="s">
        <v>300</v>
      </c>
      <c r="H152" s="195">
        <v>32</v>
      </c>
      <c r="I152" s="196"/>
      <c r="J152" s="197">
        <f>ROUND(I152*H152,2)</f>
        <v>0</v>
      </c>
      <c r="K152" s="198"/>
      <c r="L152" s="40"/>
      <c r="M152" s="199" t="s">
        <v>1</v>
      </c>
      <c r="N152" s="200" t="s">
        <v>38</v>
      </c>
      <c r="O152" s="72"/>
      <c r="P152" s="201">
        <f>O152*H152</f>
        <v>0</v>
      </c>
      <c r="Q152" s="201">
        <v>0</v>
      </c>
      <c r="R152" s="201">
        <f>Q152*H152</f>
        <v>0</v>
      </c>
      <c r="S152" s="201">
        <v>0</v>
      </c>
      <c r="T152" s="202">
        <f>S152*H152</f>
        <v>0</v>
      </c>
      <c r="U152" s="290"/>
      <c r="V152" s="290"/>
      <c r="W152" s="290"/>
      <c r="X152" s="290"/>
      <c r="Y152" s="290"/>
      <c r="Z152" s="290"/>
      <c r="AA152" s="290"/>
      <c r="AB152" s="290"/>
      <c r="AC152" s="290"/>
      <c r="AD152" s="290"/>
      <c r="AE152" s="290"/>
      <c r="AR152" s="203" t="s">
        <v>270</v>
      </c>
      <c r="AT152" s="203" t="s">
        <v>266</v>
      </c>
      <c r="AU152" s="203" t="s">
        <v>73</v>
      </c>
      <c r="AY152" s="18" t="s">
        <v>263</v>
      </c>
      <c r="BE152" s="204">
        <f>IF(N152="základní",J152,0)</f>
        <v>0</v>
      </c>
      <c r="BF152" s="204">
        <f>IF(N152="snížená",J152,0)</f>
        <v>0</v>
      </c>
      <c r="BG152" s="204">
        <f>IF(N152="zákl. přenesená",J152,0)</f>
        <v>0</v>
      </c>
      <c r="BH152" s="204">
        <f>IF(N152="sníž. přenesená",J152,0)</f>
        <v>0</v>
      </c>
      <c r="BI152" s="204">
        <f>IF(N152="nulová",J152,0)</f>
        <v>0</v>
      </c>
      <c r="BJ152" s="18" t="s">
        <v>71</v>
      </c>
      <c r="BK152" s="204">
        <f>ROUND(I152*H152,2)</f>
        <v>0</v>
      </c>
      <c r="BL152" s="18" t="s">
        <v>270</v>
      </c>
      <c r="BM152" s="203" t="s">
        <v>5776</v>
      </c>
    </row>
    <row r="153" spans="1:65" s="13" customFormat="1">
      <c r="B153" s="205"/>
      <c r="C153" s="206"/>
      <c r="D153" s="207" t="s">
        <v>272</v>
      </c>
      <c r="E153" s="208" t="s">
        <v>1</v>
      </c>
      <c r="F153" s="209" t="s">
        <v>5777</v>
      </c>
      <c r="G153" s="206"/>
      <c r="H153" s="210">
        <v>932</v>
      </c>
      <c r="I153" s="211"/>
      <c r="J153" s="206"/>
      <c r="K153" s="206"/>
      <c r="L153" s="212"/>
      <c r="M153" s="213"/>
      <c r="N153" s="214"/>
      <c r="O153" s="214"/>
      <c r="P153" s="214"/>
      <c r="Q153" s="214"/>
      <c r="R153" s="214"/>
      <c r="S153" s="214"/>
      <c r="T153" s="215"/>
      <c r="AT153" s="216" t="s">
        <v>272</v>
      </c>
      <c r="AU153" s="216" t="s">
        <v>73</v>
      </c>
      <c r="AV153" s="13" t="s">
        <v>73</v>
      </c>
      <c r="AW153" s="13" t="s">
        <v>30</v>
      </c>
      <c r="AX153" s="13" t="s">
        <v>71</v>
      </c>
      <c r="AY153" s="216" t="s">
        <v>263</v>
      </c>
    </row>
    <row r="154" spans="1:65" s="16" customFormat="1">
      <c r="B154" s="248"/>
      <c r="C154" s="249"/>
      <c r="D154" s="207" t="s">
        <v>272</v>
      </c>
      <c r="E154" s="250" t="s">
        <v>1</v>
      </c>
      <c r="F154" s="251" t="s">
        <v>5778</v>
      </c>
      <c r="G154" s="249"/>
      <c r="H154" s="250" t="s">
        <v>1</v>
      </c>
      <c r="I154" s="252"/>
      <c r="J154" s="249"/>
      <c r="K154" s="249"/>
      <c r="L154" s="253"/>
      <c r="M154" s="254"/>
      <c r="N154" s="255"/>
      <c r="O154" s="255"/>
      <c r="P154" s="255"/>
      <c r="Q154" s="255"/>
      <c r="R154" s="255"/>
      <c r="S154" s="255"/>
      <c r="T154" s="256"/>
      <c r="AT154" s="257" t="s">
        <v>272</v>
      </c>
      <c r="AU154" s="257" t="s">
        <v>73</v>
      </c>
      <c r="AV154" s="16" t="s">
        <v>71</v>
      </c>
      <c r="AW154" s="16" t="s">
        <v>30</v>
      </c>
      <c r="AX154" s="16" t="s">
        <v>64</v>
      </c>
      <c r="AY154" s="257" t="s">
        <v>263</v>
      </c>
    </row>
    <row r="155" spans="1:65" s="2" customFormat="1" ht="33" customHeight="1">
      <c r="A155" s="290"/>
      <c r="B155" s="36"/>
      <c r="C155" s="191" t="s">
        <v>314</v>
      </c>
      <c r="D155" s="191" t="s">
        <v>266</v>
      </c>
      <c r="E155" s="192" t="s">
        <v>1666</v>
      </c>
      <c r="F155" s="193" t="s">
        <v>1667</v>
      </c>
      <c r="G155" s="194" t="s">
        <v>300</v>
      </c>
      <c r="H155" s="195">
        <v>18.399999999999999</v>
      </c>
      <c r="I155" s="196"/>
      <c r="J155" s="197">
        <f>ROUND(I155*H155,2)</f>
        <v>0</v>
      </c>
      <c r="K155" s="198"/>
      <c r="L155" s="40"/>
      <c r="M155" s="199" t="s">
        <v>1</v>
      </c>
      <c r="N155" s="200" t="s">
        <v>38</v>
      </c>
      <c r="O155" s="72"/>
      <c r="P155" s="201">
        <f>O155*H155</f>
        <v>0</v>
      </c>
      <c r="Q155" s="201">
        <v>0</v>
      </c>
      <c r="R155" s="201">
        <f>Q155*H155</f>
        <v>0</v>
      </c>
      <c r="S155" s="201">
        <v>0</v>
      </c>
      <c r="T155" s="202">
        <f>S155*H155</f>
        <v>0</v>
      </c>
      <c r="U155" s="290"/>
      <c r="V155" s="290"/>
      <c r="W155" s="290"/>
      <c r="X155" s="290"/>
      <c r="Y155" s="290"/>
      <c r="Z155" s="290"/>
      <c r="AA155" s="290"/>
      <c r="AB155" s="290"/>
      <c r="AC155" s="290"/>
      <c r="AD155" s="290"/>
      <c r="AE155" s="290"/>
      <c r="AR155" s="203" t="s">
        <v>270</v>
      </c>
      <c r="AT155" s="203" t="s">
        <v>266</v>
      </c>
      <c r="AU155" s="203" t="s">
        <v>73</v>
      </c>
      <c r="AY155" s="18" t="s">
        <v>263</v>
      </c>
      <c r="BE155" s="204">
        <f>IF(N155="základní",J155,0)</f>
        <v>0</v>
      </c>
      <c r="BF155" s="204">
        <f>IF(N155="snížená",J155,0)</f>
        <v>0</v>
      </c>
      <c r="BG155" s="204">
        <f>IF(N155="zákl. přenesená",J155,0)</f>
        <v>0</v>
      </c>
      <c r="BH155" s="204">
        <f>IF(N155="sníž. přenesená",J155,0)</f>
        <v>0</v>
      </c>
      <c r="BI155" s="204">
        <f>IF(N155="nulová",J155,0)</f>
        <v>0</v>
      </c>
      <c r="BJ155" s="18" t="s">
        <v>71</v>
      </c>
      <c r="BK155" s="204">
        <f>ROUND(I155*H155,2)</f>
        <v>0</v>
      </c>
      <c r="BL155" s="18" t="s">
        <v>270</v>
      </c>
      <c r="BM155" s="203" t="s">
        <v>5779</v>
      </c>
    </row>
    <row r="156" spans="1:65" s="13" customFormat="1">
      <c r="B156" s="205"/>
      <c r="C156" s="206"/>
      <c r="D156" s="207" t="s">
        <v>272</v>
      </c>
      <c r="E156" s="208" t="s">
        <v>1</v>
      </c>
      <c r="F156" s="209" t="s">
        <v>5780</v>
      </c>
      <c r="G156" s="206"/>
      <c r="H156" s="210">
        <v>68.48</v>
      </c>
      <c r="I156" s="211"/>
      <c r="J156" s="206"/>
      <c r="K156" s="206"/>
      <c r="L156" s="212"/>
      <c r="M156" s="213"/>
      <c r="N156" s="214"/>
      <c r="O156" s="214"/>
      <c r="P156" s="214"/>
      <c r="Q156" s="214"/>
      <c r="R156" s="214"/>
      <c r="S156" s="214"/>
      <c r="T156" s="215"/>
      <c r="AT156" s="216" t="s">
        <v>272</v>
      </c>
      <c r="AU156" s="216" t="s">
        <v>73</v>
      </c>
      <c r="AV156" s="13" t="s">
        <v>73</v>
      </c>
      <c r="AW156" s="13" t="s">
        <v>30</v>
      </c>
      <c r="AX156" s="13" t="s">
        <v>71</v>
      </c>
      <c r="AY156" s="216" t="s">
        <v>263</v>
      </c>
    </row>
    <row r="157" spans="1:65" s="2" customFormat="1" ht="24.2" customHeight="1">
      <c r="A157" s="290"/>
      <c r="B157" s="36"/>
      <c r="C157" s="191" t="s">
        <v>264</v>
      </c>
      <c r="D157" s="191" t="s">
        <v>266</v>
      </c>
      <c r="E157" s="192" t="s">
        <v>5781</v>
      </c>
      <c r="F157" s="193" t="s">
        <v>5782</v>
      </c>
      <c r="G157" s="194" t="s">
        <v>300</v>
      </c>
      <c r="H157" s="195">
        <v>0</v>
      </c>
      <c r="I157" s="196"/>
      <c r="J157" s="197">
        <f>ROUND(I157*H157,2)</f>
        <v>0</v>
      </c>
      <c r="K157" s="198"/>
      <c r="L157" s="40"/>
      <c r="M157" s="199" t="s">
        <v>1</v>
      </c>
      <c r="N157" s="200" t="s">
        <v>38</v>
      </c>
      <c r="O157" s="72"/>
      <c r="P157" s="201">
        <f>O157*H157</f>
        <v>0</v>
      </c>
      <c r="Q157" s="201">
        <v>0</v>
      </c>
      <c r="R157" s="201">
        <f>Q157*H157</f>
        <v>0</v>
      </c>
      <c r="S157" s="201">
        <v>0</v>
      </c>
      <c r="T157" s="202">
        <f>S157*H157</f>
        <v>0</v>
      </c>
      <c r="U157" s="290"/>
      <c r="V157" s="290"/>
      <c r="W157" s="290"/>
      <c r="X157" s="290"/>
      <c r="Y157" s="290"/>
      <c r="Z157" s="290"/>
      <c r="AA157" s="290"/>
      <c r="AB157" s="290"/>
      <c r="AC157" s="290"/>
      <c r="AD157" s="290"/>
      <c r="AE157" s="290"/>
      <c r="AR157" s="203" t="s">
        <v>270</v>
      </c>
      <c r="AT157" s="203" t="s">
        <v>266</v>
      </c>
      <c r="AU157" s="203" t="s">
        <v>73</v>
      </c>
      <c r="AY157" s="18" t="s">
        <v>263</v>
      </c>
      <c r="BE157" s="204">
        <f>IF(N157="základní",J157,0)</f>
        <v>0</v>
      </c>
      <c r="BF157" s="204">
        <f>IF(N157="snížená",J157,0)</f>
        <v>0</v>
      </c>
      <c r="BG157" s="204">
        <f>IF(N157="zákl. přenesená",J157,0)</f>
        <v>0</v>
      </c>
      <c r="BH157" s="204">
        <f>IF(N157="sníž. přenesená",J157,0)</f>
        <v>0</v>
      </c>
      <c r="BI157" s="204">
        <f>IF(N157="nulová",J157,0)</f>
        <v>0</v>
      </c>
      <c r="BJ157" s="18" t="s">
        <v>71</v>
      </c>
      <c r="BK157" s="204">
        <f>ROUND(I157*H157,2)</f>
        <v>0</v>
      </c>
      <c r="BL157" s="18" t="s">
        <v>270</v>
      </c>
      <c r="BM157" s="203" t="s">
        <v>5783</v>
      </c>
    </row>
    <row r="158" spans="1:65" s="13" customFormat="1" ht="22.5">
      <c r="B158" s="205"/>
      <c r="C158" s="206"/>
      <c r="D158" s="207" t="s">
        <v>272</v>
      </c>
      <c r="E158" s="208" t="s">
        <v>1</v>
      </c>
      <c r="F158" s="209" t="s">
        <v>5784</v>
      </c>
      <c r="G158" s="206"/>
      <c r="H158" s="210">
        <v>13</v>
      </c>
      <c r="I158" s="211"/>
      <c r="J158" s="206"/>
      <c r="K158" s="206"/>
      <c r="L158" s="212"/>
      <c r="M158" s="213"/>
      <c r="N158" s="214"/>
      <c r="O158" s="214"/>
      <c r="P158" s="214"/>
      <c r="Q158" s="214"/>
      <c r="R158" s="214"/>
      <c r="S158" s="214"/>
      <c r="T158" s="215"/>
      <c r="AT158" s="216" t="s">
        <v>272</v>
      </c>
      <c r="AU158" s="216" t="s">
        <v>73</v>
      </c>
      <c r="AV158" s="13" t="s">
        <v>73</v>
      </c>
      <c r="AW158" s="13" t="s">
        <v>30</v>
      </c>
      <c r="AX158" s="13" t="s">
        <v>71</v>
      </c>
      <c r="AY158" s="216" t="s">
        <v>263</v>
      </c>
    </row>
    <row r="159" spans="1:65" s="2" customFormat="1" ht="37.9" customHeight="1">
      <c r="A159" s="290"/>
      <c r="B159" s="36"/>
      <c r="C159" s="191" t="s">
        <v>322</v>
      </c>
      <c r="D159" s="191" t="s">
        <v>266</v>
      </c>
      <c r="E159" s="192" t="s">
        <v>5785</v>
      </c>
      <c r="F159" s="193" t="s">
        <v>5786</v>
      </c>
      <c r="G159" s="194" t="s">
        <v>300</v>
      </c>
      <c r="H159" s="195">
        <v>32</v>
      </c>
      <c r="I159" s="196"/>
      <c r="J159" s="197">
        <f>ROUND(I159*H159,2)</f>
        <v>0</v>
      </c>
      <c r="K159" s="198"/>
      <c r="L159" s="40"/>
      <c r="M159" s="199" t="s">
        <v>1</v>
      </c>
      <c r="N159" s="200" t="s">
        <v>38</v>
      </c>
      <c r="O159" s="72"/>
      <c r="P159" s="201">
        <f>O159*H159</f>
        <v>0</v>
      </c>
      <c r="Q159" s="201">
        <v>0</v>
      </c>
      <c r="R159" s="201">
        <f>Q159*H159</f>
        <v>0</v>
      </c>
      <c r="S159" s="201">
        <v>0</v>
      </c>
      <c r="T159" s="202">
        <f>S159*H159</f>
        <v>0</v>
      </c>
      <c r="U159" s="290"/>
      <c r="V159" s="290"/>
      <c r="W159" s="290"/>
      <c r="X159" s="290"/>
      <c r="Y159" s="290"/>
      <c r="Z159" s="290"/>
      <c r="AA159" s="290"/>
      <c r="AB159" s="290"/>
      <c r="AC159" s="290"/>
      <c r="AD159" s="290"/>
      <c r="AE159" s="290"/>
      <c r="AR159" s="203" t="s">
        <v>408</v>
      </c>
      <c r="AT159" s="203" t="s">
        <v>266</v>
      </c>
      <c r="AU159" s="203" t="s">
        <v>73</v>
      </c>
      <c r="AY159" s="18" t="s">
        <v>263</v>
      </c>
      <c r="BE159" s="204">
        <f>IF(N159="základní",J159,0)</f>
        <v>0</v>
      </c>
      <c r="BF159" s="204">
        <f>IF(N159="snížená",J159,0)</f>
        <v>0</v>
      </c>
      <c r="BG159" s="204">
        <f>IF(N159="zákl. přenesená",J159,0)</f>
        <v>0</v>
      </c>
      <c r="BH159" s="204">
        <f>IF(N159="sníž. přenesená",J159,0)</f>
        <v>0</v>
      </c>
      <c r="BI159" s="204">
        <f>IF(N159="nulová",J159,0)</f>
        <v>0</v>
      </c>
      <c r="BJ159" s="18" t="s">
        <v>71</v>
      </c>
      <c r="BK159" s="204">
        <f>ROUND(I159*H159,2)</f>
        <v>0</v>
      </c>
      <c r="BL159" s="18" t="s">
        <v>408</v>
      </c>
      <c r="BM159" s="203" t="s">
        <v>5787</v>
      </c>
    </row>
    <row r="160" spans="1:65" s="13" customFormat="1" ht="22.5">
      <c r="B160" s="205"/>
      <c r="C160" s="206"/>
      <c r="D160" s="207" t="s">
        <v>272</v>
      </c>
      <c r="E160" s="208" t="s">
        <v>1</v>
      </c>
      <c r="F160" s="209" t="s">
        <v>5788</v>
      </c>
      <c r="G160" s="206"/>
      <c r="H160" s="210">
        <v>928.48</v>
      </c>
      <c r="I160" s="211"/>
      <c r="J160" s="206"/>
      <c r="K160" s="206"/>
      <c r="L160" s="212"/>
      <c r="M160" s="213"/>
      <c r="N160" s="214"/>
      <c r="O160" s="214"/>
      <c r="P160" s="214"/>
      <c r="Q160" s="214"/>
      <c r="R160" s="214"/>
      <c r="S160" s="214"/>
      <c r="T160" s="215"/>
      <c r="AT160" s="216" t="s">
        <v>272</v>
      </c>
      <c r="AU160" s="216" t="s">
        <v>73</v>
      </c>
      <c r="AV160" s="13" t="s">
        <v>73</v>
      </c>
      <c r="AW160" s="13" t="s">
        <v>30</v>
      </c>
      <c r="AX160" s="13" t="s">
        <v>71</v>
      </c>
      <c r="AY160" s="216" t="s">
        <v>263</v>
      </c>
    </row>
    <row r="161" spans="1:65" s="16" customFormat="1">
      <c r="B161" s="248"/>
      <c r="C161" s="249"/>
      <c r="D161" s="207" t="s">
        <v>272</v>
      </c>
      <c r="E161" s="250" t="s">
        <v>1</v>
      </c>
      <c r="F161" s="251" t="s">
        <v>5778</v>
      </c>
      <c r="G161" s="249"/>
      <c r="H161" s="250" t="s">
        <v>1</v>
      </c>
      <c r="I161" s="252"/>
      <c r="J161" s="249"/>
      <c r="K161" s="249"/>
      <c r="L161" s="253"/>
      <c r="M161" s="254"/>
      <c r="N161" s="255"/>
      <c r="O161" s="255"/>
      <c r="P161" s="255"/>
      <c r="Q161" s="255"/>
      <c r="R161" s="255"/>
      <c r="S161" s="255"/>
      <c r="T161" s="256"/>
      <c r="AT161" s="257" t="s">
        <v>272</v>
      </c>
      <c r="AU161" s="257" t="s">
        <v>73</v>
      </c>
      <c r="AV161" s="16" t="s">
        <v>71</v>
      </c>
      <c r="AW161" s="16" t="s">
        <v>30</v>
      </c>
      <c r="AX161" s="16" t="s">
        <v>64</v>
      </c>
      <c r="AY161" s="257" t="s">
        <v>263</v>
      </c>
    </row>
    <row r="162" spans="1:65" s="2" customFormat="1" ht="37.9" customHeight="1">
      <c r="A162" s="290"/>
      <c r="B162" s="36"/>
      <c r="C162" s="191" t="s">
        <v>327</v>
      </c>
      <c r="D162" s="191" t="s">
        <v>266</v>
      </c>
      <c r="E162" s="192" t="s">
        <v>5789</v>
      </c>
      <c r="F162" s="193" t="s">
        <v>5790</v>
      </c>
      <c r="G162" s="194" t="s">
        <v>300</v>
      </c>
      <c r="H162" s="195">
        <v>640</v>
      </c>
      <c r="I162" s="196"/>
      <c r="J162" s="197">
        <f>ROUND(I162*H162,2)</f>
        <v>0</v>
      </c>
      <c r="K162" s="198"/>
      <c r="L162" s="40"/>
      <c r="M162" s="199" t="s">
        <v>1</v>
      </c>
      <c r="N162" s="200" t="s">
        <v>38</v>
      </c>
      <c r="O162" s="72"/>
      <c r="P162" s="201">
        <f>O162*H162</f>
        <v>0</v>
      </c>
      <c r="Q162" s="201">
        <v>0</v>
      </c>
      <c r="R162" s="201">
        <f>Q162*H162</f>
        <v>0</v>
      </c>
      <c r="S162" s="201">
        <v>0</v>
      </c>
      <c r="T162" s="202">
        <f>S162*H162</f>
        <v>0</v>
      </c>
      <c r="U162" s="290"/>
      <c r="V162" s="290"/>
      <c r="W162" s="290"/>
      <c r="X162" s="290"/>
      <c r="Y162" s="290"/>
      <c r="Z162" s="290"/>
      <c r="AA162" s="290"/>
      <c r="AB162" s="290"/>
      <c r="AC162" s="290"/>
      <c r="AD162" s="290"/>
      <c r="AE162" s="290"/>
      <c r="AR162" s="203" t="s">
        <v>408</v>
      </c>
      <c r="AT162" s="203" t="s">
        <v>266</v>
      </c>
      <c r="AU162" s="203" t="s">
        <v>73</v>
      </c>
      <c r="AY162" s="18" t="s">
        <v>263</v>
      </c>
      <c r="BE162" s="204">
        <f>IF(N162="základní",J162,0)</f>
        <v>0</v>
      </c>
      <c r="BF162" s="204">
        <f>IF(N162="snížená",J162,0)</f>
        <v>0</v>
      </c>
      <c r="BG162" s="204">
        <f>IF(N162="zákl. přenesená",J162,0)</f>
        <v>0</v>
      </c>
      <c r="BH162" s="204">
        <f>IF(N162="sníž. přenesená",J162,0)</f>
        <v>0</v>
      </c>
      <c r="BI162" s="204">
        <f>IF(N162="nulová",J162,0)</f>
        <v>0</v>
      </c>
      <c r="BJ162" s="18" t="s">
        <v>71</v>
      </c>
      <c r="BK162" s="204">
        <f>ROUND(I162*H162,2)</f>
        <v>0</v>
      </c>
      <c r="BL162" s="18" t="s">
        <v>408</v>
      </c>
      <c r="BM162" s="203" t="s">
        <v>5791</v>
      </c>
    </row>
    <row r="163" spans="1:65" s="13" customFormat="1">
      <c r="B163" s="205"/>
      <c r="C163" s="206"/>
      <c r="D163" s="207" t="s">
        <v>272</v>
      </c>
      <c r="E163" s="206"/>
      <c r="F163" s="209" t="s">
        <v>5792</v>
      </c>
      <c r="G163" s="206"/>
      <c r="H163" s="210">
        <v>18569.599999999999</v>
      </c>
      <c r="I163" s="211"/>
      <c r="J163" s="206"/>
      <c r="K163" s="206"/>
      <c r="L163" s="212"/>
      <c r="M163" s="213"/>
      <c r="N163" s="214"/>
      <c r="O163" s="214"/>
      <c r="P163" s="214"/>
      <c r="Q163" s="214"/>
      <c r="R163" s="214"/>
      <c r="S163" s="214"/>
      <c r="T163" s="215"/>
      <c r="AT163" s="216" t="s">
        <v>272</v>
      </c>
      <c r="AU163" s="216" t="s">
        <v>73</v>
      </c>
      <c r="AV163" s="13" t="s">
        <v>73</v>
      </c>
      <c r="AW163" s="13" t="s">
        <v>4</v>
      </c>
      <c r="AX163" s="13" t="s">
        <v>71</v>
      </c>
      <c r="AY163" s="216" t="s">
        <v>263</v>
      </c>
    </row>
    <row r="164" spans="1:65" s="2" customFormat="1" ht="24.2" customHeight="1">
      <c r="A164" s="290"/>
      <c r="B164" s="36"/>
      <c r="C164" s="191" t="s">
        <v>8</v>
      </c>
      <c r="D164" s="191" t="s">
        <v>266</v>
      </c>
      <c r="E164" s="192" t="s">
        <v>5793</v>
      </c>
      <c r="F164" s="193" t="s">
        <v>5794</v>
      </c>
      <c r="G164" s="194" t="s">
        <v>307</v>
      </c>
      <c r="H164" s="195">
        <v>57.6</v>
      </c>
      <c r="I164" s="196"/>
      <c r="J164" s="197">
        <f>ROUND(I164*H164,2)</f>
        <v>0</v>
      </c>
      <c r="K164" s="198"/>
      <c r="L164" s="40"/>
      <c r="M164" s="199" t="s">
        <v>1</v>
      </c>
      <c r="N164" s="200" t="s">
        <v>38</v>
      </c>
      <c r="O164" s="72"/>
      <c r="P164" s="201">
        <f>O164*H164</f>
        <v>0</v>
      </c>
      <c r="Q164" s="201">
        <v>0</v>
      </c>
      <c r="R164" s="201">
        <f>Q164*H164</f>
        <v>0</v>
      </c>
      <c r="S164" s="201">
        <v>0</v>
      </c>
      <c r="T164" s="202">
        <f>S164*H164</f>
        <v>0</v>
      </c>
      <c r="U164" s="290"/>
      <c r="V164" s="290"/>
      <c r="W164" s="290"/>
      <c r="X164" s="290"/>
      <c r="Y164" s="290"/>
      <c r="Z164" s="290"/>
      <c r="AA164" s="290"/>
      <c r="AB164" s="290"/>
      <c r="AC164" s="290"/>
      <c r="AD164" s="290"/>
      <c r="AE164" s="290"/>
      <c r="AR164" s="203" t="s">
        <v>270</v>
      </c>
      <c r="AT164" s="203" t="s">
        <v>266</v>
      </c>
      <c r="AU164" s="203" t="s">
        <v>73</v>
      </c>
      <c r="AY164" s="18" t="s">
        <v>263</v>
      </c>
      <c r="BE164" s="204">
        <f>IF(N164="základní",J164,0)</f>
        <v>0</v>
      </c>
      <c r="BF164" s="204">
        <f>IF(N164="snížená",J164,0)</f>
        <v>0</v>
      </c>
      <c r="BG164" s="204">
        <f>IF(N164="zákl. přenesená",J164,0)</f>
        <v>0</v>
      </c>
      <c r="BH164" s="204">
        <f>IF(N164="sníž. přenesená",J164,0)</f>
        <v>0</v>
      </c>
      <c r="BI164" s="204">
        <f>IF(N164="nulová",J164,0)</f>
        <v>0</v>
      </c>
      <c r="BJ164" s="18" t="s">
        <v>71</v>
      </c>
      <c r="BK164" s="204">
        <f>ROUND(I164*H164,2)</f>
        <v>0</v>
      </c>
      <c r="BL164" s="18" t="s">
        <v>270</v>
      </c>
      <c r="BM164" s="203" t="s">
        <v>5795</v>
      </c>
    </row>
    <row r="165" spans="1:65" s="13" customFormat="1">
      <c r="B165" s="205"/>
      <c r="C165" s="206"/>
      <c r="D165" s="207" t="s">
        <v>272</v>
      </c>
      <c r="E165" s="206"/>
      <c r="F165" s="209" t="s">
        <v>5796</v>
      </c>
      <c r="G165" s="206"/>
      <c r="H165" s="210">
        <v>1671.2639999999999</v>
      </c>
      <c r="I165" s="211"/>
      <c r="J165" s="206"/>
      <c r="K165" s="206"/>
      <c r="L165" s="212"/>
      <c r="M165" s="213"/>
      <c r="N165" s="214"/>
      <c r="O165" s="214"/>
      <c r="P165" s="214"/>
      <c r="Q165" s="214"/>
      <c r="R165" s="214"/>
      <c r="S165" s="214"/>
      <c r="T165" s="215"/>
      <c r="AT165" s="216" t="s">
        <v>272</v>
      </c>
      <c r="AU165" s="216" t="s">
        <v>73</v>
      </c>
      <c r="AV165" s="13" t="s">
        <v>73</v>
      </c>
      <c r="AW165" s="13" t="s">
        <v>4</v>
      </c>
      <c r="AX165" s="13" t="s">
        <v>71</v>
      </c>
      <c r="AY165" s="216" t="s">
        <v>263</v>
      </c>
    </row>
    <row r="166" spans="1:65" s="2" customFormat="1" ht="24.2" customHeight="1">
      <c r="A166" s="290"/>
      <c r="B166" s="36"/>
      <c r="C166" s="191" t="s">
        <v>397</v>
      </c>
      <c r="D166" s="191" t="s">
        <v>266</v>
      </c>
      <c r="E166" s="192" t="s">
        <v>1686</v>
      </c>
      <c r="F166" s="193" t="s">
        <v>1687</v>
      </c>
      <c r="G166" s="194" t="s">
        <v>300</v>
      </c>
      <c r="H166" s="195">
        <v>12</v>
      </c>
      <c r="I166" s="196"/>
      <c r="J166" s="197">
        <f>ROUND(I166*H166,2)</f>
        <v>0</v>
      </c>
      <c r="K166" s="198"/>
      <c r="L166" s="40"/>
      <c r="M166" s="199" t="s">
        <v>1</v>
      </c>
      <c r="N166" s="200" t="s">
        <v>38</v>
      </c>
      <c r="O166" s="72"/>
      <c r="P166" s="201">
        <f>O166*H166</f>
        <v>0</v>
      </c>
      <c r="Q166" s="201">
        <v>0</v>
      </c>
      <c r="R166" s="201">
        <f>Q166*H166</f>
        <v>0</v>
      </c>
      <c r="S166" s="201">
        <v>0</v>
      </c>
      <c r="T166" s="202">
        <f>S166*H166</f>
        <v>0</v>
      </c>
      <c r="U166" s="290"/>
      <c r="V166" s="290"/>
      <c r="W166" s="290"/>
      <c r="X166" s="290"/>
      <c r="Y166" s="290"/>
      <c r="Z166" s="290"/>
      <c r="AA166" s="290"/>
      <c r="AB166" s="290"/>
      <c r="AC166" s="290"/>
      <c r="AD166" s="290"/>
      <c r="AE166" s="290"/>
      <c r="AR166" s="203" t="s">
        <v>408</v>
      </c>
      <c r="AT166" s="203" t="s">
        <v>266</v>
      </c>
      <c r="AU166" s="203" t="s">
        <v>73</v>
      </c>
      <c r="AY166" s="18" t="s">
        <v>263</v>
      </c>
      <c r="BE166" s="204">
        <f>IF(N166="základní",J166,0)</f>
        <v>0</v>
      </c>
      <c r="BF166" s="204">
        <f>IF(N166="snížená",J166,0)</f>
        <v>0</v>
      </c>
      <c r="BG166" s="204">
        <f>IF(N166="zákl. přenesená",J166,0)</f>
        <v>0</v>
      </c>
      <c r="BH166" s="204">
        <f>IF(N166="sníž. přenesená",J166,0)</f>
        <v>0</v>
      </c>
      <c r="BI166" s="204">
        <f>IF(N166="nulová",J166,0)</f>
        <v>0</v>
      </c>
      <c r="BJ166" s="18" t="s">
        <v>71</v>
      </c>
      <c r="BK166" s="204">
        <f>ROUND(I166*H166,2)</f>
        <v>0</v>
      </c>
      <c r="BL166" s="18" t="s">
        <v>408</v>
      </c>
      <c r="BM166" s="203" t="s">
        <v>5797</v>
      </c>
    </row>
    <row r="167" spans="1:65" s="13" customFormat="1">
      <c r="B167" s="205"/>
      <c r="C167" s="206"/>
      <c r="D167" s="207" t="s">
        <v>272</v>
      </c>
      <c r="E167" s="208" t="s">
        <v>1</v>
      </c>
      <c r="F167" s="209" t="s">
        <v>637</v>
      </c>
      <c r="G167" s="206"/>
      <c r="H167" s="210">
        <v>72</v>
      </c>
      <c r="I167" s="211"/>
      <c r="J167" s="206"/>
      <c r="K167" s="206"/>
      <c r="L167" s="212"/>
      <c r="M167" s="213"/>
      <c r="N167" s="214"/>
      <c r="O167" s="214"/>
      <c r="P167" s="214"/>
      <c r="Q167" s="214"/>
      <c r="R167" s="214"/>
      <c r="S167" s="214"/>
      <c r="T167" s="215"/>
      <c r="AT167" s="216" t="s">
        <v>272</v>
      </c>
      <c r="AU167" s="216" t="s">
        <v>73</v>
      </c>
      <c r="AV167" s="13" t="s">
        <v>73</v>
      </c>
      <c r="AW167" s="13" t="s">
        <v>30</v>
      </c>
      <c r="AX167" s="13" t="s">
        <v>71</v>
      </c>
      <c r="AY167" s="216" t="s">
        <v>263</v>
      </c>
    </row>
    <row r="168" spans="1:65" s="2" customFormat="1" ht="24.2" customHeight="1">
      <c r="A168" s="290"/>
      <c r="B168" s="36"/>
      <c r="C168" s="191" t="s">
        <v>405</v>
      </c>
      <c r="D168" s="191" t="s">
        <v>266</v>
      </c>
      <c r="E168" s="192" t="s">
        <v>571</v>
      </c>
      <c r="F168" s="193" t="s">
        <v>572</v>
      </c>
      <c r="G168" s="194" t="s">
        <v>269</v>
      </c>
      <c r="H168" s="195">
        <v>0</v>
      </c>
      <c r="I168" s="196"/>
      <c r="J168" s="197">
        <f>ROUND(I168*H168,2)</f>
        <v>0</v>
      </c>
      <c r="K168" s="198"/>
      <c r="L168" s="40"/>
      <c r="M168" s="199" t="s">
        <v>1</v>
      </c>
      <c r="N168" s="200" t="s">
        <v>38</v>
      </c>
      <c r="O168" s="72"/>
      <c r="P168" s="201">
        <f>O168*H168</f>
        <v>0</v>
      </c>
      <c r="Q168" s="201">
        <v>0</v>
      </c>
      <c r="R168" s="201">
        <f>Q168*H168</f>
        <v>0</v>
      </c>
      <c r="S168" s="201">
        <v>0</v>
      </c>
      <c r="T168" s="202">
        <f>S168*H168</f>
        <v>0</v>
      </c>
      <c r="U168" s="290"/>
      <c r="V168" s="290"/>
      <c r="W168" s="290"/>
      <c r="X168" s="290"/>
      <c r="Y168" s="290"/>
      <c r="Z168" s="290"/>
      <c r="AA168" s="290"/>
      <c r="AB168" s="290"/>
      <c r="AC168" s="290"/>
      <c r="AD168" s="290"/>
      <c r="AE168" s="290"/>
      <c r="AR168" s="203" t="s">
        <v>270</v>
      </c>
      <c r="AT168" s="203" t="s">
        <v>266</v>
      </c>
      <c r="AU168" s="203" t="s">
        <v>73</v>
      </c>
      <c r="AY168" s="18" t="s">
        <v>263</v>
      </c>
      <c r="BE168" s="204">
        <f>IF(N168="základní",J168,0)</f>
        <v>0</v>
      </c>
      <c r="BF168" s="204">
        <f>IF(N168="snížená",J168,0)</f>
        <v>0</v>
      </c>
      <c r="BG168" s="204">
        <f>IF(N168="zákl. přenesená",J168,0)</f>
        <v>0</v>
      </c>
      <c r="BH168" s="204">
        <f>IF(N168="sníž. přenesená",J168,0)</f>
        <v>0</v>
      </c>
      <c r="BI168" s="204">
        <f>IF(N168="nulová",J168,0)</f>
        <v>0</v>
      </c>
      <c r="BJ168" s="18" t="s">
        <v>71</v>
      </c>
      <c r="BK168" s="204">
        <f>ROUND(I168*H168,2)</f>
        <v>0</v>
      </c>
      <c r="BL168" s="18" t="s">
        <v>270</v>
      </c>
      <c r="BM168" s="203" t="s">
        <v>5798</v>
      </c>
    </row>
    <row r="169" spans="1:65" s="13" customFormat="1">
      <c r="B169" s="205"/>
      <c r="C169" s="206"/>
      <c r="D169" s="207" t="s">
        <v>272</v>
      </c>
      <c r="E169" s="208" t="s">
        <v>1</v>
      </c>
      <c r="F169" s="209" t="s">
        <v>5799</v>
      </c>
      <c r="G169" s="206"/>
      <c r="H169" s="210">
        <v>1757</v>
      </c>
      <c r="I169" s="211"/>
      <c r="J169" s="206"/>
      <c r="K169" s="206"/>
      <c r="L169" s="212"/>
      <c r="M169" s="213"/>
      <c r="N169" s="214"/>
      <c r="O169" s="214"/>
      <c r="P169" s="214"/>
      <c r="Q169" s="214"/>
      <c r="R169" s="214"/>
      <c r="S169" s="214"/>
      <c r="T169" s="215"/>
      <c r="AT169" s="216" t="s">
        <v>272</v>
      </c>
      <c r="AU169" s="216" t="s">
        <v>73</v>
      </c>
      <c r="AV169" s="13" t="s">
        <v>73</v>
      </c>
      <c r="AW169" s="13" t="s">
        <v>30</v>
      </c>
      <c r="AX169" s="13" t="s">
        <v>71</v>
      </c>
      <c r="AY169" s="216" t="s">
        <v>263</v>
      </c>
    </row>
    <row r="170" spans="1:65" s="2" customFormat="1" ht="24.2" customHeight="1">
      <c r="A170" s="290"/>
      <c r="B170" s="36"/>
      <c r="C170" s="191" t="s">
        <v>412</v>
      </c>
      <c r="D170" s="191" t="s">
        <v>266</v>
      </c>
      <c r="E170" s="192" t="s">
        <v>577</v>
      </c>
      <c r="F170" s="193" t="s">
        <v>578</v>
      </c>
      <c r="G170" s="194" t="s">
        <v>269</v>
      </c>
      <c r="H170" s="195">
        <v>5144</v>
      </c>
      <c r="I170" s="196"/>
      <c r="J170" s="197">
        <f>ROUND(I170*H170,2)</f>
        <v>0</v>
      </c>
      <c r="K170" s="198"/>
      <c r="L170" s="40"/>
      <c r="M170" s="199" t="s">
        <v>1</v>
      </c>
      <c r="N170" s="200" t="s">
        <v>38</v>
      </c>
      <c r="O170" s="72"/>
      <c r="P170" s="201">
        <f>O170*H170</f>
        <v>0</v>
      </c>
      <c r="Q170" s="201">
        <v>0</v>
      </c>
      <c r="R170" s="201">
        <f>Q170*H170</f>
        <v>0</v>
      </c>
      <c r="S170" s="201">
        <v>0</v>
      </c>
      <c r="T170" s="202">
        <f>S170*H170</f>
        <v>0</v>
      </c>
      <c r="U170" s="290"/>
      <c r="V170" s="290"/>
      <c r="W170" s="290"/>
      <c r="X170" s="290"/>
      <c r="Y170" s="290"/>
      <c r="Z170" s="290"/>
      <c r="AA170" s="290"/>
      <c r="AB170" s="290"/>
      <c r="AC170" s="290"/>
      <c r="AD170" s="290"/>
      <c r="AE170" s="290"/>
      <c r="AR170" s="203" t="s">
        <v>270</v>
      </c>
      <c r="AT170" s="203" t="s">
        <v>266</v>
      </c>
      <c r="AU170" s="203" t="s">
        <v>73</v>
      </c>
      <c r="AY170" s="18" t="s">
        <v>263</v>
      </c>
      <c r="BE170" s="204">
        <f>IF(N170="základní",J170,0)</f>
        <v>0</v>
      </c>
      <c r="BF170" s="204">
        <f>IF(N170="snížená",J170,0)</f>
        <v>0</v>
      </c>
      <c r="BG170" s="204">
        <f>IF(N170="zákl. přenesená",J170,0)</f>
        <v>0</v>
      </c>
      <c r="BH170" s="204">
        <f>IF(N170="sníž. přenesená",J170,0)</f>
        <v>0</v>
      </c>
      <c r="BI170" s="204">
        <f>IF(N170="nulová",J170,0)</f>
        <v>0</v>
      </c>
      <c r="BJ170" s="18" t="s">
        <v>71</v>
      </c>
      <c r="BK170" s="204">
        <f>ROUND(I170*H170,2)</f>
        <v>0</v>
      </c>
      <c r="BL170" s="18" t="s">
        <v>270</v>
      </c>
      <c r="BM170" s="203" t="s">
        <v>5800</v>
      </c>
    </row>
    <row r="171" spans="1:65" s="13" customFormat="1">
      <c r="B171" s="205"/>
      <c r="C171" s="206"/>
      <c r="D171" s="207" t="s">
        <v>272</v>
      </c>
      <c r="E171" s="208" t="s">
        <v>1</v>
      </c>
      <c r="F171" s="209" t="s">
        <v>5801</v>
      </c>
      <c r="G171" s="206"/>
      <c r="H171" s="210">
        <v>18045</v>
      </c>
      <c r="I171" s="211"/>
      <c r="J171" s="206"/>
      <c r="K171" s="206"/>
      <c r="L171" s="212"/>
      <c r="M171" s="213"/>
      <c r="N171" s="214"/>
      <c r="O171" s="214"/>
      <c r="P171" s="214"/>
      <c r="Q171" s="214"/>
      <c r="R171" s="214"/>
      <c r="S171" s="214"/>
      <c r="T171" s="215"/>
      <c r="AT171" s="216" t="s">
        <v>272</v>
      </c>
      <c r="AU171" s="216" t="s">
        <v>73</v>
      </c>
      <c r="AV171" s="13" t="s">
        <v>73</v>
      </c>
      <c r="AW171" s="13" t="s">
        <v>30</v>
      </c>
      <c r="AX171" s="13" t="s">
        <v>71</v>
      </c>
      <c r="AY171" s="216" t="s">
        <v>263</v>
      </c>
    </row>
    <row r="172" spans="1:65" s="2" customFormat="1" ht="16.5" customHeight="1">
      <c r="A172" s="290"/>
      <c r="B172" s="36"/>
      <c r="C172" s="191" t="s">
        <v>416</v>
      </c>
      <c r="D172" s="191" t="s">
        <v>266</v>
      </c>
      <c r="E172" s="192" t="s">
        <v>1949</v>
      </c>
      <c r="F172" s="193" t="s">
        <v>5802</v>
      </c>
      <c r="G172" s="194" t="s">
        <v>4187</v>
      </c>
      <c r="H172" s="195">
        <v>0</v>
      </c>
      <c r="I172" s="196"/>
      <c r="J172" s="197">
        <f>ROUND(I172*H172,2)</f>
        <v>0</v>
      </c>
      <c r="K172" s="198"/>
      <c r="L172" s="40"/>
      <c r="M172" s="199" t="s">
        <v>1</v>
      </c>
      <c r="N172" s="200" t="s">
        <v>38</v>
      </c>
      <c r="O172" s="72"/>
      <c r="P172" s="201">
        <f>O172*H172</f>
        <v>0</v>
      </c>
      <c r="Q172" s="201">
        <v>0</v>
      </c>
      <c r="R172" s="201">
        <f>Q172*H172</f>
        <v>0</v>
      </c>
      <c r="S172" s="201">
        <v>0</v>
      </c>
      <c r="T172" s="202">
        <f>S172*H172</f>
        <v>0</v>
      </c>
      <c r="U172" s="290"/>
      <c r="V172" s="290"/>
      <c r="W172" s="290"/>
      <c r="X172" s="290"/>
      <c r="Y172" s="290"/>
      <c r="Z172" s="290"/>
      <c r="AA172" s="290"/>
      <c r="AB172" s="290"/>
      <c r="AC172" s="290"/>
      <c r="AD172" s="290"/>
      <c r="AE172" s="290"/>
      <c r="AR172" s="203" t="s">
        <v>270</v>
      </c>
      <c r="AT172" s="203" t="s">
        <v>266</v>
      </c>
      <c r="AU172" s="203" t="s">
        <v>73</v>
      </c>
      <c r="AY172" s="18" t="s">
        <v>263</v>
      </c>
      <c r="BE172" s="204">
        <f>IF(N172="základní",J172,0)</f>
        <v>0</v>
      </c>
      <c r="BF172" s="204">
        <f>IF(N172="snížená",J172,0)</f>
        <v>0</v>
      </c>
      <c r="BG172" s="204">
        <f>IF(N172="zákl. přenesená",J172,0)</f>
        <v>0</v>
      </c>
      <c r="BH172" s="204">
        <f>IF(N172="sníž. přenesená",J172,0)</f>
        <v>0</v>
      </c>
      <c r="BI172" s="204">
        <f>IF(N172="nulová",J172,0)</f>
        <v>0</v>
      </c>
      <c r="BJ172" s="18" t="s">
        <v>71</v>
      </c>
      <c r="BK172" s="204">
        <f>ROUND(I172*H172,2)</f>
        <v>0</v>
      </c>
      <c r="BL172" s="18" t="s">
        <v>270</v>
      </c>
      <c r="BM172" s="203" t="s">
        <v>5803</v>
      </c>
    </row>
    <row r="173" spans="1:65" s="2" customFormat="1" ht="136.5">
      <c r="A173" s="290"/>
      <c r="B173" s="36"/>
      <c r="C173" s="287"/>
      <c r="D173" s="207" t="s">
        <v>294</v>
      </c>
      <c r="E173" s="287"/>
      <c r="F173" s="239" t="s">
        <v>5804</v>
      </c>
      <c r="G173" s="287"/>
      <c r="H173" s="287"/>
      <c r="I173" s="240"/>
      <c r="J173" s="287"/>
      <c r="K173" s="287"/>
      <c r="L173" s="40"/>
      <c r="M173" s="241"/>
      <c r="N173" s="242"/>
      <c r="O173" s="72"/>
      <c r="P173" s="72"/>
      <c r="Q173" s="72"/>
      <c r="R173" s="72"/>
      <c r="S173" s="72"/>
      <c r="T173" s="73"/>
      <c r="U173" s="290"/>
      <c r="V173" s="290"/>
      <c r="W173" s="290"/>
      <c r="X173" s="290"/>
      <c r="Y173" s="290"/>
      <c r="Z173" s="290"/>
      <c r="AA173" s="290"/>
      <c r="AB173" s="290"/>
      <c r="AC173" s="290"/>
      <c r="AD173" s="290"/>
      <c r="AE173" s="290"/>
      <c r="AT173" s="18" t="s">
        <v>294</v>
      </c>
      <c r="AU173" s="18" t="s">
        <v>73</v>
      </c>
    </row>
    <row r="174" spans="1:65" s="12" customFormat="1" ht="22.9" customHeight="1">
      <c r="B174" s="175"/>
      <c r="C174" s="176"/>
      <c r="D174" s="177" t="s">
        <v>63</v>
      </c>
      <c r="E174" s="189" t="s">
        <v>73</v>
      </c>
      <c r="F174" s="189" t="s">
        <v>361</v>
      </c>
      <c r="G174" s="176"/>
      <c r="H174" s="176"/>
      <c r="I174" s="179"/>
      <c r="J174" s="190">
        <f>BK174</f>
        <v>0</v>
      </c>
      <c r="K174" s="176"/>
      <c r="L174" s="181"/>
      <c r="M174" s="182"/>
      <c r="N174" s="183"/>
      <c r="O174" s="183"/>
      <c r="P174" s="184">
        <f>SUM(P175:P179)</f>
        <v>0</v>
      </c>
      <c r="Q174" s="183"/>
      <c r="R174" s="184">
        <f>SUM(R175:R179)</f>
        <v>3.45642</v>
      </c>
      <c r="S174" s="183"/>
      <c r="T174" s="185">
        <f>SUM(T175:T179)</f>
        <v>0</v>
      </c>
      <c r="AR174" s="186" t="s">
        <v>71</v>
      </c>
      <c r="AT174" s="187" t="s">
        <v>63</v>
      </c>
      <c r="AU174" s="187" t="s">
        <v>71</v>
      </c>
      <c r="AY174" s="186" t="s">
        <v>263</v>
      </c>
      <c r="BK174" s="188">
        <f>SUM(BK175:BK179)</f>
        <v>0</v>
      </c>
    </row>
    <row r="175" spans="1:65" s="2" customFormat="1" ht="44.25" customHeight="1">
      <c r="A175" s="290"/>
      <c r="B175" s="36"/>
      <c r="C175" s="191" t="s">
        <v>421</v>
      </c>
      <c r="D175" s="191" t="s">
        <v>266</v>
      </c>
      <c r="E175" s="192" t="s">
        <v>5805</v>
      </c>
      <c r="F175" s="193" t="s">
        <v>5806</v>
      </c>
      <c r="G175" s="194" t="s">
        <v>796</v>
      </c>
      <c r="H175" s="195">
        <v>11</v>
      </c>
      <c r="I175" s="196"/>
      <c r="J175" s="197">
        <f>ROUND(I175*H175,2)</f>
        <v>0</v>
      </c>
      <c r="K175" s="198"/>
      <c r="L175" s="40"/>
      <c r="M175" s="199" t="s">
        <v>1</v>
      </c>
      <c r="N175" s="200" t="s">
        <v>38</v>
      </c>
      <c r="O175" s="72"/>
      <c r="P175" s="201">
        <f>O175*H175</f>
        <v>0</v>
      </c>
      <c r="Q175" s="201">
        <v>0.31422</v>
      </c>
      <c r="R175" s="201">
        <f>Q175*H175</f>
        <v>3.45642</v>
      </c>
      <c r="S175" s="201">
        <v>0</v>
      </c>
      <c r="T175" s="202">
        <f>S175*H175</f>
        <v>0</v>
      </c>
      <c r="U175" s="290"/>
      <c r="V175" s="290"/>
      <c r="W175" s="290"/>
      <c r="X175" s="290"/>
      <c r="Y175" s="290"/>
      <c r="Z175" s="290"/>
      <c r="AA175" s="290"/>
      <c r="AB175" s="290"/>
      <c r="AC175" s="290"/>
      <c r="AD175" s="290"/>
      <c r="AE175" s="290"/>
      <c r="AR175" s="203" t="s">
        <v>270</v>
      </c>
      <c r="AT175" s="203" t="s">
        <v>266</v>
      </c>
      <c r="AU175" s="203" t="s">
        <v>73</v>
      </c>
      <c r="AY175" s="18" t="s">
        <v>263</v>
      </c>
      <c r="BE175" s="204">
        <f>IF(N175="základní",J175,0)</f>
        <v>0</v>
      </c>
      <c r="BF175" s="204">
        <f>IF(N175="snížená",J175,0)</f>
        <v>0</v>
      </c>
      <c r="BG175" s="204">
        <f>IF(N175="zákl. přenesená",J175,0)</f>
        <v>0</v>
      </c>
      <c r="BH175" s="204">
        <f>IF(N175="sníž. přenesená",J175,0)</f>
        <v>0</v>
      </c>
      <c r="BI175" s="204">
        <f>IF(N175="nulová",J175,0)</f>
        <v>0</v>
      </c>
      <c r="BJ175" s="18" t="s">
        <v>71</v>
      </c>
      <c r="BK175" s="204">
        <f>ROUND(I175*H175,2)</f>
        <v>0</v>
      </c>
      <c r="BL175" s="18" t="s">
        <v>270</v>
      </c>
      <c r="BM175" s="203" t="s">
        <v>5807</v>
      </c>
    </row>
    <row r="176" spans="1:65" s="13" customFormat="1">
      <c r="B176" s="205"/>
      <c r="C176" s="206"/>
      <c r="D176" s="207" t="s">
        <v>272</v>
      </c>
      <c r="E176" s="208" t="s">
        <v>1</v>
      </c>
      <c r="F176" s="209" t="s">
        <v>5808</v>
      </c>
      <c r="G176" s="206"/>
      <c r="H176" s="210">
        <v>428</v>
      </c>
      <c r="I176" s="211"/>
      <c r="J176" s="206"/>
      <c r="K176" s="206"/>
      <c r="L176" s="212"/>
      <c r="M176" s="213"/>
      <c r="N176" s="214"/>
      <c r="O176" s="214"/>
      <c r="P176" s="214"/>
      <c r="Q176" s="214"/>
      <c r="R176" s="214"/>
      <c r="S176" s="214"/>
      <c r="T176" s="215"/>
      <c r="AT176" s="216" t="s">
        <v>272</v>
      </c>
      <c r="AU176" s="216" t="s">
        <v>73</v>
      </c>
      <c r="AV176" s="13" t="s">
        <v>73</v>
      </c>
      <c r="AW176" s="13" t="s">
        <v>30</v>
      </c>
      <c r="AX176" s="13" t="s">
        <v>71</v>
      </c>
      <c r="AY176" s="216" t="s">
        <v>263</v>
      </c>
    </row>
    <row r="177" spans="1:65" s="16" customFormat="1">
      <c r="B177" s="248"/>
      <c r="C177" s="249"/>
      <c r="D177" s="207" t="s">
        <v>272</v>
      </c>
      <c r="E177" s="250" t="s">
        <v>1</v>
      </c>
      <c r="F177" s="251" t="s">
        <v>5809</v>
      </c>
      <c r="G177" s="249"/>
      <c r="H177" s="250" t="s">
        <v>1</v>
      </c>
      <c r="I177" s="252"/>
      <c r="J177" s="249"/>
      <c r="K177" s="249"/>
      <c r="L177" s="253"/>
      <c r="M177" s="254"/>
      <c r="N177" s="255"/>
      <c r="O177" s="255"/>
      <c r="P177" s="255"/>
      <c r="Q177" s="255"/>
      <c r="R177" s="255"/>
      <c r="S177" s="255"/>
      <c r="T177" s="256"/>
      <c r="AT177" s="257" t="s">
        <v>272</v>
      </c>
      <c r="AU177" s="257" t="s">
        <v>73</v>
      </c>
      <c r="AV177" s="16" t="s">
        <v>71</v>
      </c>
      <c r="AW177" s="16" t="s">
        <v>30</v>
      </c>
      <c r="AX177" s="16" t="s">
        <v>64</v>
      </c>
      <c r="AY177" s="257" t="s">
        <v>263</v>
      </c>
    </row>
    <row r="178" spans="1:65" s="16" customFormat="1">
      <c r="B178" s="248"/>
      <c r="C178" s="249"/>
      <c r="D178" s="207" t="s">
        <v>272</v>
      </c>
      <c r="E178" s="250" t="s">
        <v>1</v>
      </c>
      <c r="F178" s="251" t="s">
        <v>5810</v>
      </c>
      <c r="G178" s="249"/>
      <c r="H178" s="250" t="s">
        <v>1</v>
      </c>
      <c r="I178" s="252"/>
      <c r="J178" s="249"/>
      <c r="K178" s="249"/>
      <c r="L178" s="253"/>
      <c r="M178" s="254"/>
      <c r="N178" s="255"/>
      <c r="O178" s="255"/>
      <c r="P178" s="255"/>
      <c r="Q178" s="255"/>
      <c r="R178" s="255"/>
      <c r="S178" s="255"/>
      <c r="T178" s="256"/>
      <c r="AT178" s="257" t="s">
        <v>272</v>
      </c>
      <c r="AU178" s="257" t="s">
        <v>73</v>
      </c>
      <c r="AV178" s="16" t="s">
        <v>71</v>
      </c>
      <c r="AW178" s="16" t="s">
        <v>30</v>
      </c>
      <c r="AX178" s="16" t="s">
        <v>64</v>
      </c>
      <c r="AY178" s="257" t="s">
        <v>263</v>
      </c>
    </row>
    <row r="179" spans="1:65" s="16" customFormat="1">
      <c r="B179" s="248"/>
      <c r="C179" s="249"/>
      <c r="D179" s="207" t="s">
        <v>272</v>
      </c>
      <c r="E179" s="250" t="s">
        <v>1</v>
      </c>
      <c r="F179" s="251" t="s">
        <v>5811</v>
      </c>
      <c r="G179" s="249"/>
      <c r="H179" s="250" t="s">
        <v>1</v>
      </c>
      <c r="I179" s="252"/>
      <c r="J179" s="249"/>
      <c r="K179" s="249"/>
      <c r="L179" s="253"/>
      <c r="M179" s="254"/>
      <c r="N179" s="255"/>
      <c r="O179" s="255"/>
      <c r="P179" s="255"/>
      <c r="Q179" s="255"/>
      <c r="R179" s="255"/>
      <c r="S179" s="255"/>
      <c r="T179" s="256"/>
      <c r="AT179" s="257" t="s">
        <v>272</v>
      </c>
      <c r="AU179" s="257" t="s">
        <v>73</v>
      </c>
      <c r="AV179" s="16" t="s">
        <v>71</v>
      </c>
      <c r="AW179" s="16" t="s">
        <v>30</v>
      </c>
      <c r="AX179" s="16" t="s">
        <v>64</v>
      </c>
      <c r="AY179" s="257" t="s">
        <v>263</v>
      </c>
    </row>
    <row r="180" spans="1:65" s="12" customFormat="1" ht="22.9" customHeight="1">
      <c r="B180" s="175"/>
      <c r="C180" s="176"/>
      <c r="D180" s="177" t="s">
        <v>63</v>
      </c>
      <c r="E180" s="189" t="s">
        <v>297</v>
      </c>
      <c r="F180" s="189" t="s">
        <v>1020</v>
      </c>
      <c r="G180" s="176"/>
      <c r="H180" s="176"/>
      <c r="I180" s="179"/>
      <c r="J180" s="190">
        <f>BK180</f>
        <v>0</v>
      </c>
      <c r="K180" s="176"/>
      <c r="L180" s="181"/>
      <c r="M180" s="182"/>
      <c r="N180" s="183"/>
      <c r="O180" s="183"/>
      <c r="P180" s="184">
        <f>SUM(P181:P201)</f>
        <v>0</v>
      </c>
      <c r="Q180" s="183"/>
      <c r="R180" s="184">
        <f>SUM(R181:R201)</f>
        <v>0</v>
      </c>
      <c r="S180" s="183"/>
      <c r="T180" s="185">
        <f>SUM(T181:T201)</f>
        <v>0</v>
      </c>
      <c r="AR180" s="186" t="s">
        <v>71</v>
      </c>
      <c r="AT180" s="187" t="s">
        <v>63</v>
      </c>
      <c r="AU180" s="187" t="s">
        <v>71</v>
      </c>
      <c r="AY180" s="186" t="s">
        <v>263</v>
      </c>
      <c r="BK180" s="188">
        <f>SUM(BK181:BK201)</f>
        <v>0</v>
      </c>
    </row>
    <row r="181" spans="1:65" s="2" customFormat="1" ht="16.5" customHeight="1">
      <c r="A181" s="290"/>
      <c r="B181" s="36"/>
      <c r="C181" s="191" t="s">
        <v>426</v>
      </c>
      <c r="D181" s="191" t="s">
        <v>266</v>
      </c>
      <c r="E181" s="192" t="s">
        <v>5812</v>
      </c>
      <c r="F181" s="193" t="s">
        <v>5813</v>
      </c>
      <c r="G181" s="194" t="s">
        <v>269</v>
      </c>
      <c r="H181" s="195">
        <v>5144</v>
      </c>
      <c r="I181" s="196"/>
      <c r="J181" s="197">
        <f>ROUND(I181*H181,2)</f>
        <v>0</v>
      </c>
      <c r="K181" s="198"/>
      <c r="L181" s="40"/>
      <c r="M181" s="199" t="s">
        <v>1</v>
      </c>
      <c r="N181" s="200" t="s">
        <v>38</v>
      </c>
      <c r="O181" s="72"/>
      <c r="P181" s="201">
        <f>O181*H181</f>
        <v>0</v>
      </c>
      <c r="Q181" s="201">
        <v>0</v>
      </c>
      <c r="R181" s="201">
        <f>Q181*H181</f>
        <v>0</v>
      </c>
      <c r="S181" s="201">
        <v>0</v>
      </c>
      <c r="T181" s="202">
        <f>S181*H181</f>
        <v>0</v>
      </c>
      <c r="U181" s="290"/>
      <c r="V181" s="290"/>
      <c r="W181" s="290"/>
      <c r="X181" s="290"/>
      <c r="Y181" s="290"/>
      <c r="Z181" s="290"/>
      <c r="AA181" s="290"/>
      <c r="AB181" s="290"/>
      <c r="AC181" s="290"/>
      <c r="AD181" s="290"/>
      <c r="AE181" s="290"/>
      <c r="AR181" s="203" t="s">
        <v>270</v>
      </c>
      <c r="AT181" s="203" t="s">
        <v>266</v>
      </c>
      <c r="AU181" s="203" t="s">
        <v>73</v>
      </c>
      <c r="AY181" s="18" t="s">
        <v>263</v>
      </c>
      <c r="BE181" s="204">
        <f>IF(N181="základní",J181,0)</f>
        <v>0</v>
      </c>
      <c r="BF181" s="204">
        <f>IF(N181="snížená",J181,0)</f>
        <v>0</v>
      </c>
      <c r="BG181" s="204">
        <f>IF(N181="zákl. přenesená",J181,0)</f>
        <v>0</v>
      </c>
      <c r="BH181" s="204">
        <f>IF(N181="sníž. přenesená",J181,0)</f>
        <v>0</v>
      </c>
      <c r="BI181" s="204">
        <f>IF(N181="nulová",J181,0)</f>
        <v>0</v>
      </c>
      <c r="BJ181" s="18" t="s">
        <v>71</v>
      </c>
      <c r="BK181" s="204">
        <f>ROUND(I181*H181,2)</f>
        <v>0</v>
      </c>
      <c r="BL181" s="18" t="s">
        <v>270</v>
      </c>
      <c r="BM181" s="203" t="s">
        <v>5814</v>
      </c>
    </row>
    <row r="182" spans="1:65" s="13" customFormat="1">
      <c r="B182" s="205"/>
      <c r="C182" s="206"/>
      <c r="D182" s="207" t="s">
        <v>272</v>
      </c>
      <c r="E182" s="208" t="s">
        <v>1</v>
      </c>
      <c r="F182" s="209" t="s">
        <v>5815</v>
      </c>
      <c r="G182" s="206"/>
      <c r="H182" s="210">
        <v>18045</v>
      </c>
      <c r="I182" s="211"/>
      <c r="J182" s="206"/>
      <c r="K182" s="206"/>
      <c r="L182" s="212"/>
      <c r="M182" s="213"/>
      <c r="N182" s="214"/>
      <c r="O182" s="214"/>
      <c r="P182" s="214"/>
      <c r="Q182" s="214"/>
      <c r="R182" s="214"/>
      <c r="S182" s="214"/>
      <c r="T182" s="215"/>
      <c r="AT182" s="216" t="s">
        <v>272</v>
      </c>
      <c r="AU182" s="216" t="s">
        <v>73</v>
      </c>
      <c r="AV182" s="13" t="s">
        <v>73</v>
      </c>
      <c r="AW182" s="13" t="s">
        <v>30</v>
      </c>
      <c r="AX182" s="13" t="s">
        <v>71</v>
      </c>
      <c r="AY182" s="216" t="s">
        <v>263</v>
      </c>
    </row>
    <row r="183" spans="1:65" s="16" customFormat="1">
      <c r="B183" s="248"/>
      <c r="C183" s="249"/>
      <c r="D183" s="207" t="s">
        <v>272</v>
      </c>
      <c r="E183" s="250" t="s">
        <v>1</v>
      </c>
      <c r="F183" s="251" t="s">
        <v>5816</v>
      </c>
      <c r="G183" s="249"/>
      <c r="H183" s="250" t="s">
        <v>1</v>
      </c>
      <c r="I183" s="252"/>
      <c r="J183" s="249"/>
      <c r="K183" s="249"/>
      <c r="L183" s="253"/>
      <c r="M183" s="254"/>
      <c r="N183" s="255"/>
      <c r="O183" s="255"/>
      <c r="P183" s="255"/>
      <c r="Q183" s="255"/>
      <c r="R183" s="255"/>
      <c r="S183" s="255"/>
      <c r="T183" s="256"/>
      <c r="AT183" s="257" t="s">
        <v>272</v>
      </c>
      <c r="AU183" s="257" t="s">
        <v>73</v>
      </c>
      <c r="AV183" s="16" t="s">
        <v>71</v>
      </c>
      <c r="AW183" s="16" t="s">
        <v>30</v>
      </c>
      <c r="AX183" s="16" t="s">
        <v>64</v>
      </c>
      <c r="AY183" s="257" t="s">
        <v>263</v>
      </c>
    </row>
    <row r="184" spans="1:65" s="16" customFormat="1">
      <c r="B184" s="248"/>
      <c r="C184" s="249"/>
      <c r="D184" s="207" t="s">
        <v>272</v>
      </c>
      <c r="E184" s="250" t="s">
        <v>1</v>
      </c>
      <c r="F184" s="251" t="s">
        <v>5817</v>
      </c>
      <c r="G184" s="249"/>
      <c r="H184" s="250" t="s">
        <v>1</v>
      </c>
      <c r="I184" s="252"/>
      <c r="J184" s="249"/>
      <c r="K184" s="249"/>
      <c r="L184" s="253"/>
      <c r="M184" s="254"/>
      <c r="N184" s="255"/>
      <c r="O184" s="255"/>
      <c r="P184" s="255"/>
      <c r="Q184" s="255"/>
      <c r="R184" s="255"/>
      <c r="S184" s="255"/>
      <c r="T184" s="256"/>
      <c r="AT184" s="257" t="s">
        <v>272</v>
      </c>
      <c r="AU184" s="257" t="s">
        <v>73</v>
      </c>
      <c r="AV184" s="16" t="s">
        <v>71</v>
      </c>
      <c r="AW184" s="16" t="s">
        <v>30</v>
      </c>
      <c r="AX184" s="16" t="s">
        <v>64</v>
      </c>
      <c r="AY184" s="257" t="s">
        <v>263</v>
      </c>
    </row>
    <row r="185" spans="1:65" s="16" customFormat="1">
      <c r="B185" s="248"/>
      <c r="C185" s="249"/>
      <c r="D185" s="207" t="s">
        <v>272</v>
      </c>
      <c r="E185" s="250" t="s">
        <v>1</v>
      </c>
      <c r="F185" s="251" t="s">
        <v>5818</v>
      </c>
      <c r="G185" s="249"/>
      <c r="H185" s="250" t="s">
        <v>1</v>
      </c>
      <c r="I185" s="252"/>
      <c r="J185" s="249"/>
      <c r="K185" s="249"/>
      <c r="L185" s="253"/>
      <c r="M185" s="254"/>
      <c r="N185" s="255"/>
      <c r="O185" s="255"/>
      <c r="P185" s="255"/>
      <c r="Q185" s="255"/>
      <c r="R185" s="255"/>
      <c r="S185" s="255"/>
      <c r="T185" s="256"/>
      <c r="AT185" s="257" t="s">
        <v>272</v>
      </c>
      <c r="AU185" s="257" t="s">
        <v>73</v>
      </c>
      <c r="AV185" s="16" t="s">
        <v>71</v>
      </c>
      <c r="AW185" s="16" t="s">
        <v>30</v>
      </c>
      <c r="AX185" s="16" t="s">
        <v>64</v>
      </c>
      <c r="AY185" s="257" t="s">
        <v>263</v>
      </c>
    </row>
    <row r="186" spans="1:65" s="16" customFormat="1">
      <c r="B186" s="248"/>
      <c r="C186" s="249"/>
      <c r="D186" s="207" t="s">
        <v>272</v>
      </c>
      <c r="E186" s="250" t="s">
        <v>1</v>
      </c>
      <c r="F186" s="251" t="s">
        <v>5817</v>
      </c>
      <c r="G186" s="249"/>
      <c r="H186" s="250" t="s">
        <v>1</v>
      </c>
      <c r="I186" s="252"/>
      <c r="J186" s="249"/>
      <c r="K186" s="249"/>
      <c r="L186" s="253"/>
      <c r="M186" s="254"/>
      <c r="N186" s="255"/>
      <c r="O186" s="255"/>
      <c r="P186" s="255"/>
      <c r="Q186" s="255"/>
      <c r="R186" s="255"/>
      <c r="S186" s="255"/>
      <c r="T186" s="256"/>
      <c r="AT186" s="257" t="s">
        <v>272</v>
      </c>
      <c r="AU186" s="257" t="s">
        <v>73</v>
      </c>
      <c r="AV186" s="16" t="s">
        <v>71</v>
      </c>
      <c r="AW186" s="16" t="s">
        <v>30</v>
      </c>
      <c r="AX186" s="16" t="s">
        <v>64</v>
      </c>
      <c r="AY186" s="257" t="s">
        <v>263</v>
      </c>
    </row>
    <row r="187" spans="1:65" s="16" customFormat="1">
      <c r="B187" s="248"/>
      <c r="C187" s="249"/>
      <c r="D187" s="207" t="s">
        <v>272</v>
      </c>
      <c r="E187" s="250" t="s">
        <v>1</v>
      </c>
      <c r="F187" s="251" t="s">
        <v>5819</v>
      </c>
      <c r="G187" s="249"/>
      <c r="H187" s="250" t="s">
        <v>1</v>
      </c>
      <c r="I187" s="252"/>
      <c r="J187" s="249"/>
      <c r="K187" s="249"/>
      <c r="L187" s="253"/>
      <c r="M187" s="254"/>
      <c r="N187" s="255"/>
      <c r="O187" s="255"/>
      <c r="P187" s="255"/>
      <c r="Q187" s="255"/>
      <c r="R187" s="255"/>
      <c r="S187" s="255"/>
      <c r="T187" s="256"/>
      <c r="AT187" s="257" t="s">
        <v>272</v>
      </c>
      <c r="AU187" s="257" t="s">
        <v>73</v>
      </c>
      <c r="AV187" s="16" t="s">
        <v>71</v>
      </c>
      <c r="AW187" s="16" t="s">
        <v>30</v>
      </c>
      <c r="AX187" s="16" t="s">
        <v>64</v>
      </c>
      <c r="AY187" s="257" t="s">
        <v>263</v>
      </c>
    </row>
    <row r="188" spans="1:65" s="16" customFormat="1">
      <c r="B188" s="248"/>
      <c r="C188" s="249"/>
      <c r="D188" s="207" t="s">
        <v>272</v>
      </c>
      <c r="E188" s="250" t="s">
        <v>1</v>
      </c>
      <c r="F188" s="251" t="s">
        <v>5820</v>
      </c>
      <c r="G188" s="249"/>
      <c r="H188" s="250" t="s">
        <v>1</v>
      </c>
      <c r="I188" s="252"/>
      <c r="J188" s="249"/>
      <c r="K188" s="249"/>
      <c r="L188" s="253"/>
      <c r="M188" s="254"/>
      <c r="N188" s="255"/>
      <c r="O188" s="255"/>
      <c r="P188" s="255"/>
      <c r="Q188" s="255"/>
      <c r="R188" s="255"/>
      <c r="S188" s="255"/>
      <c r="T188" s="256"/>
      <c r="AT188" s="257" t="s">
        <v>272</v>
      </c>
      <c r="AU188" s="257" t="s">
        <v>73</v>
      </c>
      <c r="AV188" s="16" t="s">
        <v>71</v>
      </c>
      <c r="AW188" s="16" t="s">
        <v>30</v>
      </c>
      <c r="AX188" s="16" t="s">
        <v>64</v>
      </c>
      <c r="AY188" s="257" t="s">
        <v>263</v>
      </c>
    </row>
    <row r="189" spans="1:65" s="16" customFormat="1">
      <c r="B189" s="248"/>
      <c r="C189" s="249"/>
      <c r="D189" s="207" t="s">
        <v>272</v>
      </c>
      <c r="E189" s="250" t="s">
        <v>1</v>
      </c>
      <c r="F189" s="251" t="s">
        <v>5821</v>
      </c>
      <c r="G189" s="249"/>
      <c r="H189" s="250" t="s">
        <v>1</v>
      </c>
      <c r="I189" s="252"/>
      <c r="J189" s="249"/>
      <c r="K189" s="249"/>
      <c r="L189" s="253"/>
      <c r="M189" s="254"/>
      <c r="N189" s="255"/>
      <c r="O189" s="255"/>
      <c r="P189" s="255"/>
      <c r="Q189" s="255"/>
      <c r="R189" s="255"/>
      <c r="S189" s="255"/>
      <c r="T189" s="256"/>
      <c r="AT189" s="257" t="s">
        <v>272</v>
      </c>
      <c r="AU189" s="257" t="s">
        <v>73</v>
      </c>
      <c r="AV189" s="16" t="s">
        <v>71</v>
      </c>
      <c r="AW189" s="16" t="s">
        <v>30</v>
      </c>
      <c r="AX189" s="16" t="s">
        <v>64</v>
      </c>
      <c r="AY189" s="257" t="s">
        <v>263</v>
      </c>
    </row>
    <row r="190" spans="1:65" s="16" customFormat="1">
      <c r="B190" s="248"/>
      <c r="C190" s="249"/>
      <c r="D190" s="207" t="s">
        <v>272</v>
      </c>
      <c r="E190" s="250" t="s">
        <v>1</v>
      </c>
      <c r="F190" s="251" t="s">
        <v>5822</v>
      </c>
      <c r="G190" s="249"/>
      <c r="H190" s="250" t="s">
        <v>1</v>
      </c>
      <c r="I190" s="252"/>
      <c r="J190" s="249"/>
      <c r="K190" s="249"/>
      <c r="L190" s="253"/>
      <c r="M190" s="254"/>
      <c r="N190" s="255"/>
      <c r="O190" s="255"/>
      <c r="P190" s="255"/>
      <c r="Q190" s="255"/>
      <c r="R190" s="255"/>
      <c r="S190" s="255"/>
      <c r="T190" s="256"/>
      <c r="AT190" s="257" t="s">
        <v>272</v>
      </c>
      <c r="AU190" s="257" t="s">
        <v>73</v>
      </c>
      <c r="AV190" s="16" t="s">
        <v>71</v>
      </c>
      <c r="AW190" s="16" t="s">
        <v>30</v>
      </c>
      <c r="AX190" s="16" t="s">
        <v>64</v>
      </c>
      <c r="AY190" s="257" t="s">
        <v>263</v>
      </c>
    </row>
    <row r="191" spans="1:65" s="2" customFormat="1" ht="21.75" customHeight="1">
      <c r="A191" s="290"/>
      <c r="B191" s="36"/>
      <c r="C191" s="191" t="s">
        <v>554</v>
      </c>
      <c r="D191" s="191" t="s">
        <v>266</v>
      </c>
      <c r="E191" s="192" t="s">
        <v>5823</v>
      </c>
      <c r="F191" s="193" t="s">
        <v>5824</v>
      </c>
      <c r="G191" s="194" t="s">
        <v>269</v>
      </c>
      <c r="H191" s="195">
        <v>0</v>
      </c>
      <c r="I191" s="196"/>
      <c r="J191" s="197">
        <f>ROUND(I191*H191,2)</f>
        <v>0</v>
      </c>
      <c r="K191" s="198"/>
      <c r="L191" s="40"/>
      <c r="M191" s="199" t="s">
        <v>1</v>
      </c>
      <c r="N191" s="200" t="s">
        <v>38</v>
      </c>
      <c r="O191" s="72"/>
      <c r="P191" s="201">
        <f>O191*H191</f>
        <v>0</v>
      </c>
      <c r="Q191" s="201">
        <v>0.11847000000000001</v>
      </c>
      <c r="R191" s="201">
        <f>Q191*H191</f>
        <v>0</v>
      </c>
      <c r="S191" s="201">
        <v>0</v>
      </c>
      <c r="T191" s="202">
        <f>S191*H191</f>
        <v>0</v>
      </c>
      <c r="U191" s="290"/>
      <c r="V191" s="290"/>
      <c r="W191" s="290"/>
      <c r="X191" s="290"/>
      <c r="Y191" s="290"/>
      <c r="Z191" s="290"/>
      <c r="AA191" s="290"/>
      <c r="AB191" s="290"/>
      <c r="AC191" s="290"/>
      <c r="AD191" s="290"/>
      <c r="AE191" s="290"/>
      <c r="AR191" s="203" t="s">
        <v>270</v>
      </c>
      <c r="AT191" s="203" t="s">
        <v>266</v>
      </c>
      <c r="AU191" s="203" t="s">
        <v>73</v>
      </c>
      <c r="AY191" s="18" t="s">
        <v>263</v>
      </c>
      <c r="BE191" s="204">
        <f>IF(N191="základní",J191,0)</f>
        <v>0</v>
      </c>
      <c r="BF191" s="204">
        <f>IF(N191="snížená",J191,0)</f>
        <v>0</v>
      </c>
      <c r="BG191" s="204">
        <f>IF(N191="zákl. přenesená",J191,0)</f>
        <v>0</v>
      </c>
      <c r="BH191" s="204">
        <f>IF(N191="sníž. přenesená",J191,0)</f>
        <v>0</v>
      </c>
      <c r="BI191" s="204">
        <f>IF(N191="nulová",J191,0)</f>
        <v>0</v>
      </c>
      <c r="BJ191" s="18" t="s">
        <v>71</v>
      </c>
      <c r="BK191" s="204">
        <f>ROUND(I191*H191,2)</f>
        <v>0</v>
      </c>
      <c r="BL191" s="18" t="s">
        <v>270</v>
      </c>
      <c r="BM191" s="203" t="s">
        <v>5825</v>
      </c>
    </row>
    <row r="192" spans="1:65" s="13" customFormat="1">
      <c r="B192" s="205"/>
      <c r="C192" s="206"/>
      <c r="D192" s="207" t="s">
        <v>272</v>
      </c>
      <c r="E192" s="208" t="s">
        <v>1</v>
      </c>
      <c r="F192" s="209" t="s">
        <v>5826</v>
      </c>
      <c r="G192" s="206"/>
      <c r="H192" s="210">
        <v>277</v>
      </c>
      <c r="I192" s="211"/>
      <c r="J192" s="206"/>
      <c r="K192" s="206"/>
      <c r="L192" s="212"/>
      <c r="M192" s="213"/>
      <c r="N192" s="214"/>
      <c r="O192" s="214"/>
      <c r="P192" s="214"/>
      <c r="Q192" s="214"/>
      <c r="R192" s="214"/>
      <c r="S192" s="214"/>
      <c r="T192" s="215"/>
      <c r="AT192" s="216" t="s">
        <v>272</v>
      </c>
      <c r="AU192" s="216" t="s">
        <v>73</v>
      </c>
      <c r="AV192" s="13" t="s">
        <v>73</v>
      </c>
      <c r="AW192" s="13" t="s">
        <v>30</v>
      </c>
      <c r="AX192" s="13" t="s">
        <v>71</v>
      </c>
      <c r="AY192" s="216" t="s">
        <v>263</v>
      </c>
    </row>
    <row r="193" spans="1:65" s="16" customFormat="1">
      <c r="B193" s="248"/>
      <c r="C193" s="249"/>
      <c r="D193" s="207" t="s">
        <v>272</v>
      </c>
      <c r="E193" s="250" t="s">
        <v>1</v>
      </c>
      <c r="F193" s="251" t="s">
        <v>5827</v>
      </c>
      <c r="G193" s="249"/>
      <c r="H193" s="250" t="s">
        <v>1</v>
      </c>
      <c r="I193" s="252"/>
      <c r="J193" s="249"/>
      <c r="K193" s="249"/>
      <c r="L193" s="253"/>
      <c r="M193" s="254"/>
      <c r="N193" s="255"/>
      <c r="O193" s="255"/>
      <c r="P193" s="255"/>
      <c r="Q193" s="255"/>
      <c r="R193" s="255"/>
      <c r="S193" s="255"/>
      <c r="T193" s="256"/>
      <c r="AT193" s="257" t="s">
        <v>272</v>
      </c>
      <c r="AU193" s="257" t="s">
        <v>73</v>
      </c>
      <c r="AV193" s="16" t="s">
        <v>71</v>
      </c>
      <c r="AW193" s="16" t="s">
        <v>30</v>
      </c>
      <c r="AX193" s="16" t="s">
        <v>64</v>
      </c>
      <c r="AY193" s="257" t="s">
        <v>263</v>
      </c>
    </row>
    <row r="194" spans="1:65" s="16" customFormat="1">
      <c r="B194" s="248"/>
      <c r="C194" s="249"/>
      <c r="D194" s="207" t="s">
        <v>272</v>
      </c>
      <c r="E194" s="250" t="s">
        <v>1</v>
      </c>
      <c r="F194" s="251" t="s">
        <v>5828</v>
      </c>
      <c r="G194" s="249"/>
      <c r="H194" s="250" t="s">
        <v>1</v>
      </c>
      <c r="I194" s="252"/>
      <c r="J194" s="249"/>
      <c r="K194" s="249"/>
      <c r="L194" s="253"/>
      <c r="M194" s="254"/>
      <c r="N194" s="255"/>
      <c r="O194" s="255"/>
      <c r="P194" s="255"/>
      <c r="Q194" s="255"/>
      <c r="R194" s="255"/>
      <c r="S194" s="255"/>
      <c r="T194" s="256"/>
      <c r="AT194" s="257" t="s">
        <v>272</v>
      </c>
      <c r="AU194" s="257" t="s">
        <v>73</v>
      </c>
      <c r="AV194" s="16" t="s">
        <v>71</v>
      </c>
      <c r="AW194" s="16" t="s">
        <v>30</v>
      </c>
      <c r="AX194" s="16" t="s">
        <v>64</v>
      </c>
      <c r="AY194" s="257" t="s">
        <v>263</v>
      </c>
    </row>
    <row r="195" spans="1:65" s="16" customFormat="1">
      <c r="B195" s="248"/>
      <c r="C195" s="249"/>
      <c r="D195" s="207" t="s">
        <v>272</v>
      </c>
      <c r="E195" s="250" t="s">
        <v>1</v>
      </c>
      <c r="F195" s="251" t="s">
        <v>5829</v>
      </c>
      <c r="G195" s="249"/>
      <c r="H195" s="250" t="s">
        <v>1</v>
      </c>
      <c r="I195" s="252"/>
      <c r="J195" s="249"/>
      <c r="K195" s="249"/>
      <c r="L195" s="253"/>
      <c r="M195" s="254"/>
      <c r="N195" s="255"/>
      <c r="O195" s="255"/>
      <c r="P195" s="255"/>
      <c r="Q195" s="255"/>
      <c r="R195" s="255"/>
      <c r="S195" s="255"/>
      <c r="T195" s="256"/>
      <c r="AT195" s="257" t="s">
        <v>272</v>
      </c>
      <c r="AU195" s="257" t="s">
        <v>73</v>
      </c>
      <c r="AV195" s="16" t="s">
        <v>71</v>
      </c>
      <c r="AW195" s="16" t="s">
        <v>30</v>
      </c>
      <c r="AX195" s="16" t="s">
        <v>64</v>
      </c>
      <c r="AY195" s="257" t="s">
        <v>263</v>
      </c>
    </row>
    <row r="196" spans="1:65" s="2" customFormat="1" ht="24.2" customHeight="1">
      <c r="A196" s="290"/>
      <c r="B196" s="36"/>
      <c r="C196" s="191" t="s">
        <v>493</v>
      </c>
      <c r="D196" s="191" t="s">
        <v>266</v>
      </c>
      <c r="E196" s="192" t="s">
        <v>5830</v>
      </c>
      <c r="F196" s="193" t="s">
        <v>5831</v>
      </c>
      <c r="G196" s="194" t="s">
        <v>269</v>
      </c>
      <c r="H196" s="195">
        <v>0</v>
      </c>
      <c r="I196" s="196"/>
      <c r="J196" s="197">
        <f>ROUND(I196*H196,2)</f>
        <v>0</v>
      </c>
      <c r="K196" s="198"/>
      <c r="L196" s="40"/>
      <c r="M196" s="199" t="s">
        <v>1</v>
      </c>
      <c r="N196" s="200" t="s">
        <v>38</v>
      </c>
      <c r="O196" s="72"/>
      <c r="P196" s="201">
        <f>O196*H196</f>
        <v>0</v>
      </c>
      <c r="Q196" s="201">
        <v>0.11162</v>
      </c>
      <c r="R196" s="201">
        <f>Q196*H196</f>
        <v>0</v>
      </c>
      <c r="S196" s="201">
        <v>0</v>
      </c>
      <c r="T196" s="202">
        <f>S196*H196</f>
        <v>0</v>
      </c>
      <c r="U196" s="290"/>
      <c r="V196" s="290"/>
      <c r="W196" s="290"/>
      <c r="X196" s="290"/>
      <c r="Y196" s="290"/>
      <c r="Z196" s="290"/>
      <c r="AA196" s="290"/>
      <c r="AB196" s="290"/>
      <c r="AC196" s="290"/>
      <c r="AD196" s="290"/>
      <c r="AE196" s="290"/>
      <c r="AR196" s="203" t="s">
        <v>270</v>
      </c>
      <c r="AT196" s="203" t="s">
        <v>266</v>
      </c>
      <c r="AU196" s="203" t="s">
        <v>73</v>
      </c>
      <c r="AY196" s="18" t="s">
        <v>263</v>
      </c>
      <c r="BE196" s="204">
        <f>IF(N196="základní",J196,0)</f>
        <v>0</v>
      </c>
      <c r="BF196" s="204">
        <f>IF(N196="snížená",J196,0)</f>
        <v>0</v>
      </c>
      <c r="BG196" s="204">
        <f>IF(N196="zákl. přenesená",J196,0)</f>
        <v>0</v>
      </c>
      <c r="BH196" s="204">
        <f>IF(N196="sníž. přenesená",J196,0)</f>
        <v>0</v>
      </c>
      <c r="BI196" s="204">
        <f>IF(N196="nulová",J196,0)</f>
        <v>0</v>
      </c>
      <c r="BJ196" s="18" t="s">
        <v>71</v>
      </c>
      <c r="BK196" s="204">
        <f>ROUND(I196*H196,2)</f>
        <v>0</v>
      </c>
      <c r="BL196" s="18" t="s">
        <v>270</v>
      </c>
      <c r="BM196" s="203" t="s">
        <v>5832</v>
      </c>
    </row>
    <row r="197" spans="1:65" s="13" customFormat="1">
      <c r="B197" s="205"/>
      <c r="C197" s="206"/>
      <c r="D197" s="207" t="s">
        <v>272</v>
      </c>
      <c r="E197" s="208" t="s">
        <v>1</v>
      </c>
      <c r="F197" s="209" t="s">
        <v>5833</v>
      </c>
      <c r="G197" s="206"/>
      <c r="H197" s="210" t="s">
        <v>7590</v>
      </c>
      <c r="I197" s="211"/>
      <c r="J197" s="206"/>
      <c r="K197" s="206"/>
      <c r="L197" s="212"/>
      <c r="M197" s="213"/>
      <c r="N197" s="214"/>
      <c r="O197" s="214"/>
      <c r="P197" s="214"/>
      <c r="Q197" s="214"/>
      <c r="R197" s="214"/>
      <c r="S197" s="214"/>
      <c r="T197" s="215"/>
      <c r="AT197" s="216" t="s">
        <v>272</v>
      </c>
      <c r="AU197" s="216" t="s">
        <v>73</v>
      </c>
      <c r="AV197" s="13" t="s">
        <v>73</v>
      </c>
      <c r="AW197" s="13" t="s">
        <v>30</v>
      </c>
      <c r="AX197" s="13" t="s">
        <v>71</v>
      </c>
      <c r="AY197" s="216" t="s">
        <v>263</v>
      </c>
    </row>
    <row r="198" spans="1:65" s="16" customFormat="1">
      <c r="B198" s="248"/>
      <c r="C198" s="249"/>
      <c r="D198" s="207" t="s">
        <v>272</v>
      </c>
      <c r="E198" s="250" t="s">
        <v>1</v>
      </c>
      <c r="F198" s="251" t="s">
        <v>5834</v>
      </c>
      <c r="G198" s="249"/>
      <c r="H198" s="250" t="s">
        <v>1</v>
      </c>
      <c r="I198" s="252"/>
      <c r="J198" s="249"/>
      <c r="K198" s="249"/>
      <c r="L198" s="253"/>
      <c r="M198" s="254"/>
      <c r="N198" s="255"/>
      <c r="O198" s="255"/>
      <c r="P198" s="255"/>
      <c r="Q198" s="255"/>
      <c r="R198" s="255"/>
      <c r="S198" s="255"/>
      <c r="T198" s="256"/>
      <c r="AT198" s="257" t="s">
        <v>272</v>
      </c>
      <c r="AU198" s="257" t="s">
        <v>73</v>
      </c>
      <c r="AV198" s="16" t="s">
        <v>71</v>
      </c>
      <c r="AW198" s="16" t="s">
        <v>30</v>
      </c>
      <c r="AX198" s="16" t="s">
        <v>64</v>
      </c>
      <c r="AY198" s="257" t="s">
        <v>263</v>
      </c>
    </row>
    <row r="199" spans="1:65" s="16" customFormat="1">
      <c r="B199" s="248"/>
      <c r="C199" s="249"/>
      <c r="D199" s="207" t="s">
        <v>272</v>
      </c>
      <c r="E199" s="250" t="s">
        <v>1</v>
      </c>
      <c r="F199" s="251" t="s">
        <v>5828</v>
      </c>
      <c r="G199" s="249"/>
      <c r="H199" s="250" t="s">
        <v>1</v>
      </c>
      <c r="I199" s="252"/>
      <c r="J199" s="249"/>
      <c r="K199" s="249"/>
      <c r="L199" s="253"/>
      <c r="M199" s="254"/>
      <c r="N199" s="255"/>
      <c r="O199" s="255"/>
      <c r="P199" s="255"/>
      <c r="Q199" s="255"/>
      <c r="R199" s="255"/>
      <c r="S199" s="255"/>
      <c r="T199" s="256"/>
      <c r="AT199" s="257" t="s">
        <v>272</v>
      </c>
      <c r="AU199" s="257" t="s">
        <v>73</v>
      </c>
      <c r="AV199" s="16" t="s">
        <v>71</v>
      </c>
      <c r="AW199" s="16" t="s">
        <v>30</v>
      </c>
      <c r="AX199" s="16" t="s">
        <v>64</v>
      </c>
      <c r="AY199" s="257" t="s">
        <v>263</v>
      </c>
    </row>
    <row r="200" spans="1:65" s="16" customFormat="1">
      <c r="B200" s="248"/>
      <c r="C200" s="249"/>
      <c r="D200" s="207" t="s">
        <v>272</v>
      </c>
      <c r="E200" s="250" t="s">
        <v>1</v>
      </c>
      <c r="F200" s="251" t="s">
        <v>5835</v>
      </c>
      <c r="G200" s="249"/>
      <c r="H200" s="250" t="s">
        <v>1</v>
      </c>
      <c r="I200" s="252"/>
      <c r="J200" s="249"/>
      <c r="K200" s="249"/>
      <c r="L200" s="253"/>
      <c r="M200" s="254"/>
      <c r="N200" s="255"/>
      <c r="O200" s="255"/>
      <c r="P200" s="255"/>
      <c r="Q200" s="255"/>
      <c r="R200" s="255"/>
      <c r="S200" s="255"/>
      <c r="T200" s="256"/>
      <c r="AT200" s="257" t="s">
        <v>272</v>
      </c>
      <c r="AU200" s="257" t="s">
        <v>73</v>
      </c>
      <c r="AV200" s="16" t="s">
        <v>71</v>
      </c>
      <c r="AW200" s="16" t="s">
        <v>30</v>
      </c>
      <c r="AX200" s="16" t="s">
        <v>64</v>
      </c>
      <c r="AY200" s="257" t="s">
        <v>263</v>
      </c>
    </row>
    <row r="201" spans="1:65" s="16" customFormat="1">
      <c r="B201" s="248"/>
      <c r="C201" s="249"/>
      <c r="D201" s="207" t="s">
        <v>272</v>
      </c>
      <c r="E201" s="250" t="s">
        <v>1</v>
      </c>
      <c r="F201" s="251" t="s">
        <v>5836</v>
      </c>
      <c r="G201" s="249"/>
      <c r="H201" s="250" t="s">
        <v>1</v>
      </c>
      <c r="I201" s="252"/>
      <c r="J201" s="249"/>
      <c r="K201" s="249"/>
      <c r="L201" s="253"/>
      <c r="M201" s="254"/>
      <c r="N201" s="255"/>
      <c r="O201" s="255"/>
      <c r="P201" s="255"/>
      <c r="Q201" s="255"/>
      <c r="R201" s="255"/>
      <c r="S201" s="255"/>
      <c r="T201" s="256"/>
      <c r="AT201" s="257" t="s">
        <v>272</v>
      </c>
      <c r="AU201" s="257" t="s">
        <v>73</v>
      </c>
      <c r="AV201" s="16" t="s">
        <v>71</v>
      </c>
      <c r="AW201" s="16" t="s">
        <v>30</v>
      </c>
      <c r="AX201" s="16" t="s">
        <v>64</v>
      </c>
      <c r="AY201" s="257" t="s">
        <v>263</v>
      </c>
    </row>
    <row r="202" spans="1:65" s="12" customFormat="1" ht="22.9" customHeight="1">
      <c r="B202" s="175"/>
      <c r="C202" s="176"/>
      <c r="D202" s="177" t="s">
        <v>63</v>
      </c>
      <c r="E202" s="189" t="s">
        <v>314</v>
      </c>
      <c r="F202" s="189" t="s">
        <v>1712</v>
      </c>
      <c r="G202" s="176"/>
      <c r="H202" s="176"/>
      <c r="I202" s="179"/>
      <c r="J202" s="190">
        <f>SUM(J203:J206)</f>
        <v>0</v>
      </c>
      <c r="K202" s="176"/>
      <c r="L202" s="181"/>
      <c r="M202" s="182"/>
      <c r="N202" s="183"/>
      <c r="O202" s="183"/>
      <c r="P202" s="184">
        <f>SUM(P203:P206)</f>
        <v>0</v>
      </c>
      <c r="Q202" s="183"/>
      <c r="R202" s="184">
        <f>SUM(R203:R206)</f>
        <v>0</v>
      </c>
      <c r="S202" s="183"/>
      <c r="T202" s="185">
        <f>SUM(T203:T206)</f>
        <v>0</v>
      </c>
      <c r="AR202" s="186" t="s">
        <v>71</v>
      </c>
      <c r="AT202" s="187" t="s">
        <v>63</v>
      </c>
      <c r="AU202" s="187" t="s">
        <v>71</v>
      </c>
      <c r="AY202" s="186" t="s">
        <v>263</v>
      </c>
      <c r="BK202" s="188">
        <f>SUM(BK203:BK206)</f>
        <v>0</v>
      </c>
    </row>
    <row r="203" spans="1:65" s="2" customFormat="1" ht="16.5" customHeight="1">
      <c r="A203" s="290"/>
      <c r="B203" s="36"/>
      <c r="C203" s="191" t="s">
        <v>7</v>
      </c>
      <c r="D203" s="191" t="s">
        <v>266</v>
      </c>
      <c r="E203" s="192" t="s">
        <v>5837</v>
      </c>
      <c r="F203" s="193" t="s">
        <v>5838</v>
      </c>
      <c r="G203" s="194" t="s">
        <v>374</v>
      </c>
      <c r="H203" s="195">
        <v>0</v>
      </c>
      <c r="I203" s="196"/>
      <c r="J203" s="197">
        <f>ROUND(I203*H203,2)</f>
        <v>0</v>
      </c>
      <c r="K203" s="198"/>
      <c r="L203" s="40"/>
      <c r="M203" s="199" t="s">
        <v>1</v>
      </c>
      <c r="N203" s="200" t="s">
        <v>38</v>
      </c>
      <c r="O203" s="72"/>
      <c r="P203" s="201">
        <f>O203*H203</f>
        <v>0</v>
      </c>
      <c r="Q203" s="201">
        <v>0.12422</v>
      </c>
      <c r="R203" s="201">
        <f>Q203*H203</f>
        <v>0</v>
      </c>
      <c r="S203" s="201">
        <v>0</v>
      </c>
      <c r="T203" s="202">
        <f>S203*H203</f>
        <v>0</v>
      </c>
      <c r="U203" s="290"/>
      <c r="V203" s="290"/>
      <c r="W203" s="290"/>
      <c r="X203" s="290"/>
      <c r="Y203" s="290"/>
      <c r="Z203" s="290"/>
      <c r="AA203" s="290"/>
      <c r="AB203" s="290"/>
      <c r="AC203" s="290"/>
      <c r="AD203" s="290"/>
      <c r="AE203" s="290"/>
      <c r="AR203" s="203" t="s">
        <v>270</v>
      </c>
      <c r="AT203" s="203" t="s">
        <v>266</v>
      </c>
      <c r="AU203" s="203" t="s">
        <v>73</v>
      </c>
      <c r="AY203" s="18" t="s">
        <v>263</v>
      </c>
      <c r="BE203" s="204">
        <f>IF(N203="základní",J203,0)</f>
        <v>0</v>
      </c>
      <c r="BF203" s="204">
        <f>IF(N203="snížená",J203,0)</f>
        <v>0</v>
      </c>
      <c r="BG203" s="204">
        <f>IF(N203="zákl. přenesená",J203,0)</f>
        <v>0</v>
      </c>
      <c r="BH203" s="204">
        <f>IF(N203="sníž. přenesená",J203,0)</f>
        <v>0</v>
      </c>
      <c r="BI203" s="204">
        <f>IF(N203="nulová",J203,0)</f>
        <v>0</v>
      </c>
      <c r="BJ203" s="18" t="s">
        <v>71</v>
      </c>
      <c r="BK203" s="204">
        <f>ROUND(I203*H203,2)</f>
        <v>0</v>
      </c>
      <c r="BL203" s="18" t="s">
        <v>270</v>
      </c>
      <c r="BM203" s="203" t="s">
        <v>5839</v>
      </c>
    </row>
    <row r="204" spans="1:65" s="2" customFormat="1" ht="16.5" customHeight="1">
      <c r="A204" s="290"/>
      <c r="B204" s="36"/>
      <c r="C204" s="261" t="s">
        <v>496</v>
      </c>
      <c r="D204" s="261" t="s">
        <v>401</v>
      </c>
      <c r="E204" s="262" t="s">
        <v>5840</v>
      </c>
      <c r="F204" s="263" t="s">
        <v>5841</v>
      </c>
      <c r="G204" s="264" t="s">
        <v>374</v>
      </c>
      <c r="H204" s="265">
        <v>0</v>
      </c>
      <c r="I204" s="266"/>
      <c r="J204" s="267">
        <f>ROUND(I204*H204,2)</f>
        <v>0</v>
      </c>
      <c r="K204" s="268"/>
      <c r="L204" s="269"/>
      <c r="M204" s="270" t="s">
        <v>1</v>
      </c>
      <c r="N204" s="271" t="s">
        <v>38</v>
      </c>
      <c r="O204" s="72"/>
      <c r="P204" s="201">
        <f>O204*H204</f>
        <v>0</v>
      </c>
      <c r="Q204" s="201">
        <v>0.108</v>
      </c>
      <c r="R204" s="201">
        <f>Q204*H204</f>
        <v>0</v>
      </c>
      <c r="S204" s="201">
        <v>0</v>
      </c>
      <c r="T204" s="202">
        <f>S204*H204</f>
        <v>0</v>
      </c>
      <c r="U204" s="290"/>
      <c r="V204" s="290"/>
      <c r="W204" s="290"/>
      <c r="X204" s="290"/>
      <c r="Y204" s="290"/>
      <c r="Z204" s="290"/>
      <c r="AA204" s="290"/>
      <c r="AB204" s="290"/>
      <c r="AC204" s="290"/>
      <c r="AD204" s="290"/>
      <c r="AE204" s="290"/>
      <c r="AR204" s="203" t="s">
        <v>314</v>
      </c>
      <c r="AT204" s="203" t="s">
        <v>401</v>
      </c>
      <c r="AU204" s="203" t="s">
        <v>73</v>
      </c>
      <c r="AY204" s="18" t="s">
        <v>263</v>
      </c>
      <c r="BE204" s="204">
        <f>IF(N204="základní",J204,0)</f>
        <v>0</v>
      </c>
      <c r="BF204" s="204">
        <f>IF(N204="snížená",J204,0)</f>
        <v>0</v>
      </c>
      <c r="BG204" s="204">
        <f>IF(N204="zákl. přenesená",J204,0)</f>
        <v>0</v>
      </c>
      <c r="BH204" s="204">
        <f>IF(N204="sníž. přenesená",J204,0)</f>
        <v>0</v>
      </c>
      <c r="BI204" s="204">
        <f>IF(N204="nulová",J204,0)</f>
        <v>0</v>
      </c>
      <c r="BJ204" s="18" t="s">
        <v>71</v>
      </c>
      <c r="BK204" s="204">
        <f>ROUND(I204*H204,2)</f>
        <v>0</v>
      </c>
      <c r="BL204" s="18" t="s">
        <v>270</v>
      </c>
      <c r="BM204" s="203" t="s">
        <v>5842</v>
      </c>
    </row>
    <row r="205" spans="1:65" s="2" customFormat="1" ht="16.5" customHeight="1">
      <c r="A205" s="290"/>
      <c r="B205" s="36"/>
      <c r="C205" s="191" t="s">
        <v>576</v>
      </c>
      <c r="D205" s="191" t="s">
        <v>266</v>
      </c>
      <c r="E205" s="192" t="s">
        <v>1943</v>
      </c>
      <c r="F205" s="193" t="s">
        <v>5843</v>
      </c>
      <c r="G205" s="194" t="s">
        <v>1887</v>
      </c>
      <c r="H205" s="195">
        <v>1</v>
      </c>
      <c r="I205" s="196"/>
      <c r="J205" s="197">
        <f>ROUND(I205*H205,2)</f>
        <v>0</v>
      </c>
      <c r="K205" s="198"/>
      <c r="L205" s="40"/>
      <c r="M205" s="199" t="s">
        <v>1</v>
      </c>
      <c r="N205" s="200" t="s">
        <v>38</v>
      </c>
      <c r="O205" s="72"/>
      <c r="P205" s="201">
        <f>O205*H205</f>
        <v>0</v>
      </c>
      <c r="Q205" s="201">
        <v>0</v>
      </c>
      <c r="R205" s="201">
        <f>Q205*H205</f>
        <v>0</v>
      </c>
      <c r="S205" s="201">
        <v>0</v>
      </c>
      <c r="T205" s="202">
        <f>S205*H205</f>
        <v>0</v>
      </c>
      <c r="U205" s="290"/>
      <c r="V205" s="290"/>
      <c r="W205" s="290"/>
      <c r="X205" s="290"/>
      <c r="Y205" s="290"/>
      <c r="Z205" s="290"/>
      <c r="AA205" s="290"/>
      <c r="AB205" s="290"/>
      <c r="AC205" s="290"/>
      <c r="AD205" s="290"/>
      <c r="AE205" s="290"/>
      <c r="AR205" s="203" t="s">
        <v>270</v>
      </c>
      <c r="AT205" s="203" t="s">
        <v>266</v>
      </c>
      <c r="AU205" s="203" t="s">
        <v>73</v>
      </c>
      <c r="AY205" s="18" t="s">
        <v>263</v>
      </c>
      <c r="BE205" s="204">
        <f>IF(N205="základní",J205,0)</f>
        <v>0</v>
      </c>
      <c r="BF205" s="204">
        <f>IF(N205="snížená",J205,0)</f>
        <v>0</v>
      </c>
      <c r="BG205" s="204">
        <f>IF(N205="zákl. přenesená",J205,0)</f>
        <v>0</v>
      </c>
      <c r="BH205" s="204">
        <f>IF(N205="sníž. přenesená",J205,0)</f>
        <v>0</v>
      </c>
      <c r="BI205" s="204">
        <f>IF(N205="nulová",J205,0)</f>
        <v>0</v>
      </c>
      <c r="BJ205" s="18" t="s">
        <v>71</v>
      </c>
      <c r="BK205" s="204">
        <f>ROUND(I205*H205,2)</f>
        <v>0</v>
      </c>
      <c r="BL205" s="18" t="s">
        <v>270</v>
      </c>
      <c r="BM205" s="203" t="s">
        <v>5844</v>
      </c>
    </row>
    <row r="206" spans="1:65" s="2" customFormat="1" ht="16.5" customHeight="1">
      <c r="A206" s="290"/>
      <c r="B206" s="36"/>
      <c r="C206" s="191" t="s">
        <v>500</v>
      </c>
      <c r="D206" s="191" t="s">
        <v>266</v>
      </c>
      <c r="E206" s="192" t="s">
        <v>1946</v>
      </c>
      <c r="F206" s="193" t="s">
        <v>5845</v>
      </c>
      <c r="G206" s="194" t="s">
        <v>1887</v>
      </c>
      <c r="H206" s="195">
        <v>0</v>
      </c>
      <c r="I206" s="196"/>
      <c r="J206" s="197">
        <f>ROUND(I206*H206,2)</f>
        <v>0</v>
      </c>
      <c r="K206" s="198"/>
      <c r="L206" s="40"/>
      <c r="M206" s="199" t="s">
        <v>1</v>
      </c>
      <c r="N206" s="200" t="s">
        <v>38</v>
      </c>
      <c r="O206" s="72"/>
      <c r="P206" s="201">
        <f>O206*H206</f>
        <v>0</v>
      </c>
      <c r="Q206" s="201">
        <v>0</v>
      </c>
      <c r="R206" s="201">
        <f>Q206*H206</f>
        <v>0</v>
      </c>
      <c r="S206" s="201">
        <v>0</v>
      </c>
      <c r="T206" s="202">
        <f>S206*H206</f>
        <v>0</v>
      </c>
      <c r="U206" s="290"/>
      <c r="V206" s="290"/>
      <c r="W206" s="290"/>
      <c r="X206" s="290"/>
      <c r="Y206" s="290"/>
      <c r="Z206" s="290"/>
      <c r="AA206" s="290"/>
      <c r="AB206" s="290"/>
      <c r="AC206" s="290"/>
      <c r="AD206" s="290"/>
      <c r="AE206" s="290"/>
      <c r="AR206" s="203" t="s">
        <v>270</v>
      </c>
      <c r="AT206" s="203" t="s">
        <v>266</v>
      </c>
      <c r="AU206" s="203" t="s">
        <v>73</v>
      </c>
      <c r="AY206" s="18" t="s">
        <v>263</v>
      </c>
      <c r="BE206" s="204">
        <f>IF(N206="základní",J206,0)</f>
        <v>0</v>
      </c>
      <c r="BF206" s="204">
        <f>IF(N206="snížená",J206,0)</f>
        <v>0</v>
      </c>
      <c r="BG206" s="204">
        <f>IF(N206="zákl. přenesená",J206,0)</f>
        <v>0</v>
      </c>
      <c r="BH206" s="204">
        <f>IF(N206="sníž. přenesená",J206,0)</f>
        <v>0</v>
      </c>
      <c r="BI206" s="204">
        <f>IF(N206="nulová",J206,0)</f>
        <v>0</v>
      </c>
      <c r="BJ206" s="18" t="s">
        <v>71</v>
      </c>
      <c r="BK206" s="204">
        <f>ROUND(I206*H206,2)</f>
        <v>0</v>
      </c>
      <c r="BL206" s="18" t="s">
        <v>270</v>
      </c>
      <c r="BM206" s="203" t="s">
        <v>5846</v>
      </c>
    </row>
    <row r="207" spans="1:65" s="12" customFormat="1" ht="22.9" customHeight="1">
      <c r="B207" s="175"/>
      <c r="C207" s="176"/>
      <c r="D207" s="177" t="s">
        <v>63</v>
      </c>
      <c r="E207" s="189" t="s">
        <v>264</v>
      </c>
      <c r="F207" s="189" t="s">
        <v>265</v>
      </c>
      <c r="G207" s="176"/>
      <c r="H207" s="176"/>
      <c r="I207" s="179"/>
      <c r="J207" s="190">
        <f>BK207</f>
        <v>0</v>
      </c>
      <c r="K207" s="176"/>
      <c r="L207" s="181"/>
      <c r="M207" s="182"/>
      <c r="N207" s="183"/>
      <c r="O207" s="183"/>
      <c r="P207" s="184">
        <f>SUM(P208:P244)</f>
        <v>0</v>
      </c>
      <c r="Q207" s="183"/>
      <c r="R207" s="184">
        <f>SUM(R208:R244)</f>
        <v>114.82064</v>
      </c>
      <c r="S207" s="183"/>
      <c r="T207" s="185">
        <f>SUM(T208:T244)</f>
        <v>3.0589999999999997</v>
      </c>
      <c r="AR207" s="186" t="s">
        <v>71</v>
      </c>
      <c r="AT207" s="187" t="s">
        <v>63</v>
      </c>
      <c r="AU207" s="187" t="s">
        <v>71</v>
      </c>
      <c r="AY207" s="186" t="s">
        <v>263</v>
      </c>
      <c r="BK207" s="188">
        <f>SUM(BK208:BK244)</f>
        <v>0</v>
      </c>
    </row>
    <row r="208" spans="1:65" s="2" customFormat="1" ht="24.2" customHeight="1">
      <c r="A208" s="290"/>
      <c r="B208" s="36"/>
      <c r="C208" s="191" t="s">
        <v>587</v>
      </c>
      <c r="D208" s="191" t="s">
        <v>266</v>
      </c>
      <c r="E208" s="192" t="s">
        <v>5847</v>
      </c>
      <c r="F208" s="193" t="s">
        <v>5848</v>
      </c>
      <c r="G208" s="194" t="s">
        <v>796</v>
      </c>
      <c r="H208" s="195">
        <v>463</v>
      </c>
      <c r="I208" s="196"/>
      <c r="J208" s="197">
        <f>ROUND(I208*H208,2)</f>
        <v>0</v>
      </c>
      <c r="K208" s="198"/>
      <c r="L208" s="40"/>
      <c r="M208" s="199" t="s">
        <v>1</v>
      </c>
      <c r="N208" s="200" t="s">
        <v>38</v>
      </c>
      <c r="O208" s="72"/>
      <c r="P208" s="201">
        <f>O208*H208</f>
        <v>0</v>
      </c>
      <c r="Q208" s="201">
        <v>0.14321</v>
      </c>
      <c r="R208" s="201">
        <f>Q208*H208</f>
        <v>66.306229999999999</v>
      </c>
      <c r="S208" s="201">
        <v>0</v>
      </c>
      <c r="T208" s="202">
        <f>S208*H208</f>
        <v>0</v>
      </c>
      <c r="U208" s="290"/>
      <c r="V208" s="290"/>
      <c r="W208" s="290"/>
      <c r="X208" s="290"/>
      <c r="Y208" s="290"/>
      <c r="Z208" s="290"/>
      <c r="AA208" s="290"/>
      <c r="AB208" s="290"/>
      <c r="AC208" s="290"/>
      <c r="AD208" s="290"/>
      <c r="AE208" s="290"/>
      <c r="AR208" s="203" t="s">
        <v>270</v>
      </c>
      <c r="AT208" s="203" t="s">
        <v>266</v>
      </c>
      <c r="AU208" s="203" t="s">
        <v>73</v>
      </c>
      <c r="AY208" s="18" t="s">
        <v>263</v>
      </c>
      <c r="BE208" s="204">
        <f>IF(N208="základní",J208,0)</f>
        <v>0</v>
      </c>
      <c r="BF208" s="204">
        <f>IF(N208="snížená",J208,0)</f>
        <v>0</v>
      </c>
      <c r="BG208" s="204">
        <f>IF(N208="zákl. přenesená",J208,0)</f>
        <v>0</v>
      </c>
      <c r="BH208" s="204">
        <f>IF(N208="sníž. přenesená",J208,0)</f>
        <v>0</v>
      </c>
      <c r="BI208" s="204">
        <f>IF(N208="nulová",J208,0)</f>
        <v>0</v>
      </c>
      <c r="BJ208" s="18" t="s">
        <v>71</v>
      </c>
      <c r="BK208" s="204">
        <f>ROUND(I208*H208,2)</f>
        <v>0</v>
      </c>
      <c r="BL208" s="18" t="s">
        <v>270</v>
      </c>
      <c r="BM208" s="203" t="s">
        <v>5849</v>
      </c>
    </row>
    <row r="209" spans="1:65" s="13" customFormat="1">
      <c r="B209" s="205"/>
      <c r="C209" s="206"/>
      <c r="D209" s="207" t="s">
        <v>272</v>
      </c>
      <c r="E209" s="208" t="s">
        <v>1</v>
      </c>
      <c r="F209" s="209" t="s">
        <v>5850</v>
      </c>
      <c r="G209" s="206"/>
      <c r="H209" s="210">
        <v>2332</v>
      </c>
      <c r="I209" s="211"/>
      <c r="J209" s="206"/>
      <c r="K209" s="206"/>
      <c r="L209" s="212"/>
      <c r="M209" s="213"/>
      <c r="N209" s="214"/>
      <c r="O209" s="214"/>
      <c r="P209" s="214"/>
      <c r="Q209" s="214"/>
      <c r="R209" s="214"/>
      <c r="S209" s="214"/>
      <c r="T209" s="215"/>
      <c r="AT209" s="216" t="s">
        <v>272</v>
      </c>
      <c r="AU209" s="216" t="s">
        <v>73</v>
      </c>
      <c r="AV209" s="13" t="s">
        <v>73</v>
      </c>
      <c r="AW209" s="13" t="s">
        <v>30</v>
      </c>
      <c r="AX209" s="13" t="s">
        <v>71</v>
      </c>
      <c r="AY209" s="216" t="s">
        <v>263</v>
      </c>
    </row>
    <row r="210" spans="1:65" s="2" customFormat="1" ht="16.5" customHeight="1">
      <c r="A210" s="290"/>
      <c r="B210" s="36"/>
      <c r="C210" s="261" t="s">
        <v>506</v>
      </c>
      <c r="D210" s="261" t="s">
        <v>401</v>
      </c>
      <c r="E210" s="262" t="s">
        <v>5851</v>
      </c>
      <c r="F210" s="263" t="s">
        <v>5852</v>
      </c>
      <c r="G210" s="264" t="s">
        <v>796</v>
      </c>
      <c r="H210" s="265">
        <v>460</v>
      </c>
      <c r="I210" s="266"/>
      <c r="J210" s="267">
        <f>ROUND(I210*H210,2)</f>
        <v>0</v>
      </c>
      <c r="K210" s="268"/>
      <c r="L210" s="269"/>
      <c r="M210" s="270" t="s">
        <v>1</v>
      </c>
      <c r="N210" s="271" t="s">
        <v>38</v>
      </c>
      <c r="O210" s="72"/>
      <c r="P210" s="201">
        <f>O210*H210</f>
        <v>0</v>
      </c>
      <c r="Q210" s="201">
        <v>0.04</v>
      </c>
      <c r="R210" s="201">
        <f>Q210*H210</f>
        <v>18.400000000000002</v>
      </c>
      <c r="S210" s="201">
        <v>0</v>
      </c>
      <c r="T210" s="202">
        <f>S210*H210</f>
        <v>0</v>
      </c>
      <c r="U210" s="290"/>
      <c r="V210" s="290"/>
      <c r="W210" s="290"/>
      <c r="X210" s="290"/>
      <c r="Y210" s="290"/>
      <c r="Z210" s="290"/>
      <c r="AA210" s="290"/>
      <c r="AB210" s="290"/>
      <c r="AC210" s="290"/>
      <c r="AD210" s="290"/>
      <c r="AE210" s="290"/>
      <c r="AR210" s="203" t="s">
        <v>314</v>
      </c>
      <c r="AT210" s="203" t="s">
        <v>401</v>
      </c>
      <c r="AU210" s="203" t="s">
        <v>73</v>
      </c>
      <c r="AY210" s="18" t="s">
        <v>263</v>
      </c>
      <c r="BE210" s="204">
        <f>IF(N210="základní",J210,0)</f>
        <v>0</v>
      </c>
      <c r="BF210" s="204">
        <f>IF(N210="snížená",J210,0)</f>
        <v>0</v>
      </c>
      <c r="BG210" s="204">
        <f>IF(N210="zákl. přenesená",J210,0)</f>
        <v>0</v>
      </c>
      <c r="BH210" s="204">
        <f>IF(N210="sníž. přenesená",J210,0)</f>
        <v>0</v>
      </c>
      <c r="BI210" s="204">
        <f>IF(N210="nulová",J210,0)</f>
        <v>0</v>
      </c>
      <c r="BJ210" s="18" t="s">
        <v>71</v>
      </c>
      <c r="BK210" s="204">
        <f>ROUND(I210*H210,2)</f>
        <v>0</v>
      </c>
      <c r="BL210" s="18" t="s">
        <v>270</v>
      </c>
      <c r="BM210" s="203" t="s">
        <v>5853</v>
      </c>
    </row>
    <row r="211" spans="1:65" s="13" customFormat="1">
      <c r="B211" s="205"/>
      <c r="C211" s="206"/>
      <c r="D211" s="207" t="s">
        <v>272</v>
      </c>
      <c r="E211" s="206"/>
      <c r="F211" s="209" t="s">
        <v>5854</v>
      </c>
      <c r="G211" s="206"/>
      <c r="H211" s="210">
        <v>2378.64</v>
      </c>
      <c r="I211" s="211"/>
      <c r="J211" s="206"/>
      <c r="K211" s="206"/>
      <c r="L211" s="212"/>
      <c r="M211" s="213"/>
      <c r="N211" s="214"/>
      <c r="O211" s="214"/>
      <c r="P211" s="214"/>
      <c r="Q211" s="214"/>
      <c r="R211" s="214"/>
      <c r="S211" s="214"/>
      <c r="T211" s="215"/>
      <c r="AT211" s="216" t="s">
        <v>272</v>
      </c>
      <c r="AU211" s="216" t="s">
        <v>73</v>
      </c>
      <c r="AV211" s="13" t="s">
        <v>73</v>
      </c>
      <c r="AW211" s="13" t="s">
        <v>4</v>
      </c>
      <c r="AX211" s="13" t="s">
        <v>71</v>
      </c>
      <c r="AY211" s="216" t="s">
        <v>263</v>
      </c>
    </row>
    <row r="212" spans="1:65" s="2" customFormat="1" ht="33" customHeight="1">
      <c r="A212" s="290"/>
      <c r="B212" s="36"/>
      <c r="C212" s="191" t="s">
        <v>595</v>
      </c>
      <c r="D212" s="191" t="s">
        <v>266</v>
      </c>
      <c r="E212" s="192" t="s">
        <v>5855</v>
      </c>
      <c r="F212" s="193" t="s">
        <v>5856</v>
      </c>
      <c r="G212" s="194" t="s">
        <v>796</v>
      </c>
      <c r="H212" s="195">
        <v>0</v>
      </c>
      <c r="I212" s="196"/>
      <c r="J212" s="197">
        <f>ROUND(I212*H212,2)</f>
        <v>0</v>
      </c>
      <c r="K212" s="198"/>
      <c r="L212" s="40"/>
      <c r="M212" s="199" t="s">
        <v>1</v>
      </c>
      <c r="N212" s="200" t="s">
        <v>38</v>
      </c>
      <c r="O212" s="72"/>
      <c r="P212" s="201">
        <f>O212*H212</f>
        <v>0</v>
      </c>
      <c r="Q212" s="201">
        <v>0.11934</v>
      </c>
      <c r="R212" s="201">
        <f>Q212*H212</f>
        <v>0</v>
      </c>
      <c r="S212" s="201">
        <v>0</v>
      </c>
      <c r="T212" s="202">
        <f>S212*H212</f>
        <v>0</v>
      </c>
      <c r="U212" s="290"/>
      <c r="V212" s="290"/>
      <c r="W212" s="290"/>
      <c r="X212" s="290"/>
      <c r="Y212" s="290"/>
      <c r="Z212" s="290"/>
      <c r="AA212" s="290"/>
      <c r="AB212" s="290"/>
      <c r="AC212" s="290"/>
      <c r="AD212" s="290"/>
      <c r="AE212" s="290"/>
      <c r="AR212" s="203" t="s">
        <v>270</v>
      </c>
      <c r="AT212" s="203" t="s">
        <v>266</v>
      </c>
      <c r="AU212" s="203" t="s">
        <v>73</v>
      </c>
      <c r="AY212" s="18" t="s">
        <v>263</v>
      </c>
      <c r="BE212" s="204">
        <f>IF(N212="základní",J212,0)</f>
        <v>0</v>
      </c>
      <c r="BF212" s="204">
        <f>IF(N212="snížená",J212,0)</f>
        <v>0</v>
      </c>
      <c r="BG212" s="204">
        <f>IF(N212="zákl. přenesená",J212,0)</f>
        <v>0</v>
      </c>
      <c r="BH212" s="204">
        <f>IF(N212="sníž. přenesená",J212,0)</f>
        <v>0</v>
      </c>
      <c r="BI212" s="204">
        <f>IF(N212="nulová",J212,0)</f>
        <v>0</v>
      </c>
      <c r="BJ212" s="18" t="s">
        <v>71</v>
      </c>
      <c r="BK212" s="204">
        <f>ROUND(I212*H212,2)</f>
        <v>0</v>
      </c>
      <c r="BL212" s="18" t="s">
        <v>270</v>
      </c>
      <c r="BM212" s="203" t="s">
        <v>5857</v>
      </c>
    </row>
    <row r="213" spans="1:65" s="13" customFormat="1">
      <c r="B213" s="205"/>
      <c r="C213" s="206"/>
      <c r="D213" s="207" t="s">
        <v>272</v>
      </c>
      <c r="E213" s="208" t="s">
        <v>1</v>
      </c>
      <c r="F213" s="209" t="s">
        <v>5858</v>
      </c>
      <c r="G213" s="206"/>
      <c r="H213" s="210">
        <v>76</v>
      </c>
      <c r="I213" s="211"/>
      <c r="J213" s="206"/>
      <c r="K213" s="206"/>
      <c r="L213" s="212"/>
      <c r="M213" s="213"/>
      <c r="N213" s="214"/>
      <c r="O213" s="214"/>
      <c r="P213" s="214"/>
      <c r="Q213" s="214"/>
      <c r="R213" s="214"/>
      <c r="S213" s="214"/>
      <c r="T213" s="215"/>
      <c r="AT213" s="216" t="s">
        <v>272</v>
      </c>
      <c r="AU213" s="216" t="s">
        <v>73</v>
      </c>
      <c r="AV213" s="13" t="s">
        <v>73</v>
      </c>
      <c r="AW213" s="13" t="s">
        <v>30</v>
      </c>
      <c r="AX213" s="13" t="s">
        <v>71</v>
      </c>
      <c r="AY213" s="216" t="s">
        <v>263</v>
      </c>
    </row>
    <row r="214" spans="1:65" s="2" customFormat="1" ht="16.5" customHeight="1">
      <c r="A214" s="290"/>
      <c r="B214" s="36"/>
      <c r="C214" s="261" t="s">
        <v>533</v>
      </c>
      <c r="D214" s="261" t="s">
        <v>401</v>
      </c>
      <c r="E214" s="262" t="s">
        <v>5859</v>
      </c>
      <c r="F214" s="263" t="s">
        <v>5860</v>
      </c>
      <c r="G214" s="264" t="s">
        <v>796</v>
      </c>
      <c r="H214" s="265">
        <v>0</v>
      </c>
      <c r="I214" s="266"/>
      <c r="J214" s="267">
        <f>ROUND(I214*H214,2)</f>
        <v>0</v>
      </c>
      <c r="K214" s="268"/>
      <c r="L214" s="269"/>
      <c r="M214" s="270" t="s">
        <v>1</v>
      </c>
      <c r="N214" s="271" t="s">
        <v>38</v>
      </c>
      <c r="O214" s="72"/>
      <c r="P214" s="201">
        <f>O214*H214</f>
        <v>0</v>
      </c>
      <c r="Q214" s="201">
        <v>4.4999999999999998E-2</v>
      </c>
      <c r="R214" s="201">
        <f>Q214*H214</f>
        <v>0</v>
      </c>
      <c r="S214" s="201">
        <v>0</v>
      </c>
      <c r="T214" s="202">
        <f>S214*H214</f>
        <v>0</v>
      </c>
      <c r="U214" s="290"/>
      <c r="V214" s="290"/>
      <c r="W214" s="290"/>
      <c r="X214" s="290"/>
      <c r="Y214" s="290"/>
      <c r="Z214" s="290"/>
      <c r="AA214" s="290"/>
      <c r="AB214" s="290"/>
      <c r="AC214" s="290"/>
      <c r="AD214" s="290"/>
      <c r="AE214" s="290"/>
      <c r="AR214" s="203" t="s">
        <v>314</v>
      </c>
      <c r="AT214" s="203" t="s">
        <v>401</v>
      </c>
      <c r="AU214" s="203" t="s">
        <v>73</v>
      </c>
      <c r="AY214" s="18" t="s">
        <v>263</v>
      </c>
      <c r="BE214" s="204">
        <f>IF(N214="základní",J214,0)</f>
        <v>0</v>
      </c>
      <c r="BF214" s="204">
        <f>IF(N214="snížená",J214,0)</f>
        <v>0</v>
      </c>
      <c r="BG214" s="204">
        <f>IF(N214="zákl. přenesená",J214,0)</f>
        <v>0</v>
      </c>
      <c r="BH214" s="204">
        <f>IF(N214="sníž. přenesená",J214,0)</f>
        <v>0</v>
      </c>
      <c r="BI214" s="204">
        <f>IF(N214="nulová",J214,0)</f>
        <v>0</v>
      </c>
      <c r="BJ214" s="18" t="s">
        <v>71</v>
      </c>
      <c r="BK214" s="204">
        <f>ROUND(I214*H214,2)</f>
        <v>0</v>
      </c>
      <c r="BL214" s="18" t="s">
        <v>270</v>
      </c>
      <c r="BM214" s="203" t="s">
        <v>5861</v>
      </c>
    </row>
    <row r="215" spans="1:65" s="13" customFormat="1">
      <c r="B215" s="205"/>
      <c r="C215" s="206"/>
      <c r="D215" s="207" t="s">
        <v>272</v>
      </c>
      <c r="E215" s="206"/>
      <c r="F215" s="209" t="s">
        <v>5862</v>
      </c>
      <c r="G215" s="206"/>
      <c r="H215" s="210">
        <v>77.52</v>
      </c>
      <c r="I215" s="211"/>
      <c r="J215" s="206"/>
      <c r="K215" s="206"/>
      <c r="L215" s="212"/>
      <c r="M215" s="213"/>
      <c r="N215" s="214"/>
      <c r="O215" s="214"/>
      <c r="P215" s="214"/>
      <c r="Q215" s="214"/>
      <c r="R215" s="214"/>
      <c r="S215" s="214"/>
      <c r="T215" s="215"/>
      <c r="AT215" s="216" t="s">
        <v>272</v>
      </c>
      <c r="AU215" s="216" t="s">
        <v>73</v>
      </c>
      <c r="AV215" s="13" t="s">
        <v>73</v>
      </c>
      <c r="AW215" s="13" t="s">
        <v>4</v>
      </c>
      <c r="AX215" s="13" t="s">
        <v>71</v>
      </c>
      <c r="AY215" s="216" t="s">
        <v>263</v>
      </c>
    </row>
    <row r="216" spans="1:65" s="2" customFormat="1" ht="24.2" customHeight="1">
      <c r="A216" s="290"/>
      <c r="B216" s="36"/>
      <c r="C216" s="191" t="s">
        <v>604</v>
      </c>
      <c r="D216" s="191" t="s">
        <v>266</v>
      </c>
      <c r="E216" s="192" t="s">
        <v>5863</v>
      </c>
      <c r="F216" s="193" t="s">
        <v>5864</v>
      </c>
      <c r="G216" s="194" t="s">
        <v>796</v>
      </c>
      <c r="H216" s="195">
        <v>0</v>
      </c>
      <c r="I216" s="196"/>
      <c r="J216" s="197">
        <f>ROUND(I216*H216,2)</f>
        <v>0</v>
      </c>
      <c r="K216" s="198"/>
      <c r="L216" s="40"/>
      <c r="M216" s="199" t="s">
        <v>1</v>
      </c>
      <c r="N216" s="200" t="s">
        <v>38</v>
      </c>
      <c r="O216" s="72"/>
      <c r="P216" s="201">
        <f>O216*H216</f>
        <v>0</v>
      </c>
      <c r="Q216" s="201">
        <v>4.3E-3</v>
      </c>
      <c r="R216" s="201">
        <f>Q216*H216</f>
        <v>0</v>
      </c>
      <c r="S216" s="201">
        <v>0</v>
      </c>
      <c r="T216" s="202">
        <f>S216*H216</f>
        <v>0</v>
      </c>
      <c r="U216" s="290"/>
      <c r="V216" s="290"/>
      <c r="W216" s="290"/>
      <c r="X216" s="290"/>
      <c r="Y216" s="290"/>
      <c r="Z216" s="290"/>
      <c r="AA216" s="290"/>
      <c r="AB216" s="290"/>
      <c r="AC216" s="290"/>
      <c r="AD216" s="290"/>
      <c r="AE216" s="290"/>
      <c r="AR216" s="203" t="s">
        <v>270</v>
      </c>
      <c r="AT216" s="203" t="s">
        <v>266</v>
      </c>
      <c r="AU216" s="203" t="s">
        <v>73</v>
      </c>
      <c r="AY216" s="18" t="s">
        <v>263</v>
      </c>
      <c r="BE216" s="204">
        <f>IF(N216="základní",J216,0)</f>
        <v>0</v>
      </c>
      <c r="BF216" s="204">
        <f>IF(N216="snížená",J216,0)</f>
        <v>0</v>
      </c>
      <c r="BG216" s="204">
        <f>IF(N216="zákl. přenesená",J216,0)</f>
        <v>0</v>
      </c>
      <c r="BH216" s="204">
        <f>IF(N216="sníž. přenesená",J216,0)</f>
        <v>0</v>
      </c>
      <c r="BI216" s="204">
        <f>IF(N216="nulová",J216,0)</f>
        <v>0</v>
      </c>
      <c r="BJ216" s="18" t="s">
        <v>71</v>
      </c>
      <c r="BK216" s="204">
        <f>ROUND(I216*H216,2)</f>
        <v>0</v>
      </c>
      <c r="BL216" s="18" t="s">
        <v>270</v>
      </c>
      <c r="BM216" s="203" t="s">
        <v>5865</v>
      </c>
    </row>
    <row r="217" spans="1:65" s="13" customFormat="1">
      <c r="B217" s="205"/>
      <c r="C217" s="206"/>
      <c r="D217" s="207" t="s">
        <v>272</v>
      </c>
      <c r="E217" s="208" t="s">
        <v>1</v>
      </c>
      <c r="F217" s="209" t="s">
        <v>5866</v>
      </c>
      <c r="G217" s="206"/>
      <c r="H217" s="210">
        <v>8983</v>
      </c>
      <c r="I217" s="211"/>
      <c r="J217" s="206"/>
      <c r="K217" s="206"/>
      <c r="L217" s="212"/>
      <c r="M217" s="213"/>
      <c r="N217" s="214"/>
      <c r="O217" s="214"/>
      <c r="P217" s="214"/>
      <c r="Q217" s="214"/>
      <c r="R217" s="214"/>
      <c r="S217" s="214"/>
      <c r="T217" s="215"/>
      <c r="AT217" s="216" t="s">
        <v>272</v>
      </c>
      <c r="AU217" s="216" t="s">
        <v>73</v>
      </c>
      <c r="AV217" s="13" t="s">
        <v>73</v>
      </c>
      <c r="AW217" s="13" t="s">
        <v>30</v>
      </c>
      <c r="AX217" s="13" t="s">
        <v>71</v>
      </c>
      <c r="AY217" s="216" t="s">
        <v>263</v>
      </c>
    </row>
    <row r="218" spans="1:65" s="2" customFormat="1" ht="24.2" customHeight="1">
      <c r="A218" s="290"/>
      <c r="B218" s="36"/>
      <c r="C218" s="191" t="s">
        <v>538</v>
      </c>
      <c r="D218" s="191" t="s">
        <v>266</v>
      </c>
      <c r="E218" s="192" t="s">
        <v>5867</v>
      </c>
      <c r="F218" s="193" t="s">
        <v>5868</v>
      </c>
      <c r="G218" s="194" t="s">
        <v>796</v>
      </c>
      <c r="H218" s="195">
        <v>0</v>
      </c>
      <c r="I218" s="196"/>
      <c r="J218" s="197">
        <f>ROUND(I218*H218,2)</f>
        <v>0</v>
      </c>
      <c r="K218" s="198"/>
      <c r="L218" s="40"/>
      <c r="M218" s="199" t="s">
        <v>1</v>
      </c>
      <c r="N218" s="200" t="s">
        <v>38</v>
      </c>
      <c r="O218" s="72"/>
      <c r="P218" s="201">
        <f>O218*H218</f>
        <v>0</v>
      </c>
      <c r="Q218" s="201">
        <v>0</v>
      </c>
      <c r="R218" s="201">
        <f>Q218*H218</f>
        <v>0</v>
      </c>
      <c r="S218" s="201">
        <v>0</v>
      </c>
      <c r="T218" s="202">
        <f>S218*H218</f>
        <v>0</v>
      </c>
      <c r="U218" s="290"/>
      <c r="V218" s="290"/>
      <c r="W218" s="290"/>
      <c r="X218" s="290"/>
      <c r="Y218" s="290"/>
      <c r="Z218" s="290"/>
      <c r="AA218" s="290"/>
      <c r="AB218" s="290"/>
      <c r="AC218" s="290"/>
      <c r="AD218" s="290"/>
      <c r="AE218" s="290"/>
      <c r="AR218" s="203" t="s">
        <v>270</v>
      </c>
      <c r="AT218" s="203" t="s">
        <v>266</v>
      </c>
      <c r="AU218" s="203" t="s">
        <v>73</v>
      </c>
      <c r="AY218" s="18" t="s">
        <v>263</v>
      </c>
      <c r="BE218" s="204">
        <f>IF(N218="základní",J218,0)</f>
        <v>0</v>
      </c>
      <c r="BF218" s="204">
        <f>IF(N218="snížená",J218,0)</f>
        <v>0</v>
      </c>
      <c r="BG218" s="204">
        <f>IF(N218="zákl. přenesená",J218,0)</f>
        <v>0</v>
      </c>
      <c r="BH218" s="204">
        <f>IF(N218="sníž. přenesená",J218,0)</f>
        <v>0</v>
      </c>
      <c r="BI218" s="204">
        <f>IF(N218="nulová",J218,0)</f>
        <v>0</v>
      </c>
      <c r="BJ218" s="18" t="s">
        <v>71</v>
      </c>
      <c r="BK218" s="204">
        <f>ROUND(I218*H218,2)</f>
        <v>0</v>
      </c>
      <c r="BL218" s="18" t="s">
        <v>270</v>
      </c>
      <c r="BM218" s="203" t="s">
        <v>5869</v>
      </c>
    </row>
    <row r="219" spans="1:65" s="13" customFormat="1">
      <c r="B219" s="205"/>
      <c r="C219" s="206"/>
      <c r="D219" s="207" t="s">
        <v>272</v>
      </c>
      <c r="E219" s="208" t="s">
        <v>1</v>
      </c>
      <c r="F219" s="209" t="s">
        <v>5870</v>
      </c>
      <c r="G219" s="206"/>
      <c r="H219" s="210">
        <v>8547</v>
      </c>
      <c r="I219" s="211"/>
      <c r="J219" s="206"/>
      <c r="K219" s="206"/>
      <c r="L219" s="212"/>
      <c r="M219" s="213"/>
      <c r="N219" s="214"/>
      <c r="O219" s="214"/>
      <c r="P219" s="214"/>
      <c r="Q219" s="214"/>
      <c r="R219" s="214"/>
      <c r="S219" s="214"/>
      <c r="T219" s="215"/>
      <c r="AT219" s="216" t="s">
        <v>272</v>
      </c>
      <c r="AU219" s="216" t="s">
        <v>73</v>
      </c>
      <c r="AV219" s="13" t="s">
        <v>73</v>
      </c>
      <c r="AW219" s="13" t="s">
        <v>30</v>
      </c>
      <c r="AX219" s="13" t="s">
        <v>71</v>
      </c>
      <c r="AY219" s="216" t="s">
        <v>263</v>
      </c>
    </row>
    <row r="220" spans="1:65" s="2" customFormat="1" ht="16.5" customHeight="1">
      <c r="A220" s="290"/>
      <c r="B220" s="36"/>
      <c r="C220" s="191" t="s">
        <v>615</v>
      </c>
      <c r="D220" s="191" t="s">
        <v>266</v>
      </c>
      <c r="E220" s="192" t="s">
        <v>5871</v>
      </c>
      <c r="F220" s="193" t="s">
        <v>5872</v>
      </c>
      <c r="G220" s="194" t="s">
        <v>374</v>
      </c>
      <c r="H220" s="195">
        <v>1</v>
      </c>
      <c r="I220" s="196"/>
      <c r="J220" s="197">
        <f>ROUND(I220*H220,2)</f>
        <v>0</v>
      </c>
      <c r="K220" s="198"/>
      <c r="L220" s="40"/>
      <c r="M220" s="199" t="s">
        <v>1</v>
      </c>
      <c r="N220" s="200" t="s">
        <v>38</v>
      </c>
      <c r="O220" s="72"/>
      <c r="P220" s="201">
        <f>O220*H220</f>
        <v>0</v>
      </c>
      <c r="Q220" s="201">
        <v>4.1599999999999996E-3</v>
      </c>
      <c r="R220" s="201">
        <f>Q220*H220</f>
        <v>4.1599999999999996E-3</v>
      </c>
      <c r="S220" s="201">
        <v>2.9769999999999999</v>
      </c>
      <c r="T220" s="202">
        <f>S220*H220</f>
        <v>2.9769999999999999</v>
      </c>
      <c r="U220" s="290"/>
      <c r="V220" s="290"/>
      <c r="W220" s="290"/>
      <c r="X220" s="290"/>
      <c r="Y220" s="290"/>
      <c r="Z220" s="290"/>
      <c r="AA220" s="290"/>
      <c r="AB220" s="290"/>
      <c r="AC220" s="290"/>
      <c r="AD220" s="290"/>
      <c r="AE220" s="290"/>
      <c r="AR220" s="203" t="s">
        <v>270</v>
      </c>
      <c r="AT220" s="203" t="s">
        <v>266</v>
      </c>
      <c r="AU220" s="203" t="s">
        <v>73</v>
      </c>
      <c r="AY220" s="18" t="s">
        <v>263</v>
      </c>
      <c r="BE220" s="204">
        <f>IF(N220="základní",J220,0)</f>
        <v>0</v>
      </c>
      <c r="BF220" s="204">
        <f>IF(N220="snížená",J220,0)</f>
        <v>0</v>
      </c>
      <c r="BG220" s="204">
        <f>IF(N220="zákl. přenesená",J220,0)</f>
        <v>0</v>
      </c>
      <c r="BH220" s="204">
        <f>IF(N220="sníž. přenesená",J220,0)</f>
        <v>0</v>
      </c>
      <c r="BI220" s="204">
        <f>IF(N220="nulová",J220,0)</f>
        <v>0</v>
      </c>
      <c r="BJ220" s="18" t="s">
        <v>71</v>
      </c>
      <c r="BK220" s="204">
        <f>ROUND(I220*H220,2)</f>
        <v>0</v>
      </c>
      <c r="BL220" s="18" t="s">
        <v>270</v>
      </c>
      <c r="BM220" s="203" t="s">
        <v>5873</v>
      </c>
    </row>
    <row r="221" spans="1:65" s="2" customFormat="1" ht="16.5" customHeight="1">
      <c r="A221" s="290"/>
      <c r="B221" s="36"/>
      <c r="C221" s="191" t="s">
        <v>542</v>
      </c>
      <c r="D221" s="191" t="s">
        <v>266</v>
      </c>
      <c r="E221" s="192" t="s">
        <v>1898</v>
      </c>
      <c r="F221" s="193" t="s">
        <v>5874</v>
      </c>
      <c r="G221" s="194" t="s">
        <v>4187</v>
      </c>
      <c r="H221" s="195">
        <v>35</v>
      </c>
      <c r="I221" s="196"/>
      <c r="J221" s="197">
        <f>ROUND(I221*H221,2)</f>
        <v>0</v>
      </c>
      <c r="K221" s="198"/>
      <c r="L221" s="40"/>
      <c r="M221" s="199" t="s">
        <v>1</v>
      </c>
      <c r="N221" s="200" t="s">
        <v>38</v>
      </c>
      <c r="O221" s="72"/>
      <c r="P221" s="201">
        <f>O221*H221</f>
        <v>0</v>
      </c>
      <c r="Q221" s="201">
        <v>0</v>
      </c>
      <c r="R221" s="201">
        <f>Q221*H221</f>
        <v>0</v>
      </c>
      <c r="S221" s="201">
        <v>0</v>
      </c>
      <c r="T221" s="202">
        <f>S221*H221</f>
        <v>0</v>
      </c>
      <c r="U221" s="290"/>
      <c r="V221" s="290"/>
      <c r="W221" s="290"/>
      <c r="X221" s="290"/>
      <c r="Y221" s="290"/>
      <c r="Z221" s="290"/>
      <c r="AA221" s="290"/>
      <c r="AB221" s="290"/>
      <c r="AC221" s="290"/>
      <c r="AD221" s="290"/>
      <c r="AE221" s="290"/>
      <c r="AR221" s="203" t="s">
        <v>270</v>
      </c>
      <c r="AT221" s="203" t="s">
        <v>266</v>
      </c>
      <c r="AU221" s="203" t="s">
        <v>73</v>
      </c>
      <c r="AY221" s="18" t="s">
        <v>263</v>
      </c>
      <c r="BE221" s="204">
        <f>IF(N221="základní",J221,0)</f>
        <v>0</v>
      </c>
      <c r="BF221" s="204">
        <f>IF(N221="snížená",J221,0)</f>
        <v>0</v>
      </c>
      <c r="BG221" s="204">
        <f>IF(N221="zákl. přenesená",J221,0)</f>
        <v>0</v>
      </c>
      <c r="BH221" s="204">
        <f>IF(N221="sníž. přenesená",J221,0)</f>
        <v>0</v>
      </c>
      <c r="BI221" s="204">
        <f>IF(N221="nulová",J221,0)</f>
        <v>0</v>
      </c>
      <c r="BJ221" s="18" t="s">
        <v>71</v>
      </c>
      <c r="BK221" s="204">
        <f>ROUND(I221*H221,2)</f>
        <v>0</v>
      </c>
      <c r="BL221" s="18" t="s">
        <v>270</v>
      </c>
      <c r="BM221" s="203" t="s">
        <v>5875</v>
      </c>
    </row>
    <row r="222" spans="1:65" s="2" customFormat="1" ht="48.75">
      <c r="A222" s="290"/>
      <c r="B222" s="36"/>
      <c r="C222" s="287"/>
      <c r="D222" s="207" t="s">
        <v>294</v>
      </c>
      <c r="E222" s="287"/>
      <c r="F222" s="239" t="s">
        <v>5876</v>
      </c>
      <c r="G222" s="287"/>
      <c r="H222" s="287"/>
      <c r="I222" s="240"/>
      <c r="J222" s="287"/>
      <c r="K222" s="287"/>
      <c r="L222" s="40"/>
      <c r="M222" s="241"/>
      <c r="N222" s="242"/>
      <c r="O222" s="72"/>
      <c r="P222" s="72"/>
      <c r="Q222" s="72"/>
      <c r="R222" s="72"/>
      <c r="S222" s="72"/>
      <c r="T222" s="73"/>
      <c r="U222" s="290"/>
      <c r="V222" s="290"/>
      <c r="W222" s="290"/>
      <c r="X222" s="290"/>
      <c r="Y222" s="290"/>
      <c r="Z222" s="290"/>
      <c r="AA222" s="290"/>
      <c r="AB222" s="290"/>
      <c r="AC222" s="290"/>
      <c r="AD222" s="290"/>
      <c r="AE222" s="290"/>
      <c r="AT222" s="18" t="s">
        <v>294</v>
      </c>
      <c r="AU222" s="18" t="s">
        <v>73</v>
      </c>
    </row>
    <row r="223" spans="1:65" s="13" customFormat="1" ht="22.5">
      <c r="B223" s="205"/>
      <c r="C223" s="206"/>
      <c r="D223" s="207" t="s">
        <v>272</v>
      </c>
      <c r="E223" s="208" t="s">
        <v>1</v>
      </c>
      <c r="F223" s="209" t="s">
        <v>5877</v>
      </c>
      <c r="G223" s="206"/>
      <c r="H223" s="210">
        <v>35</v>
      </c>
      <c r="I223" s="211"/>
      <c r="J223" s="206"/>
      <c r="K223" s="206"/>
      <c r="L223" s="212"/>
      <c r="M223" s="213"/>
      <c r="N223" s="214"/>
      <c r="O223" s="214"/>
      <c r="P223" s="214"/>
      <c r="Q223" s="214"/>
      <c r="R223" s="214"/>
      <c r="S223" s="214"/>
      <c r="T223" s="215"/>
      <c r="AT223" s="216" t="s">
        <v>272</v>
      </c>
      <c r="AU223" s="216" t="s">
        <v>73</v>
      </c>
      <c r="AV223" s="13" t="s">
        <v>73</v>
      </c>
      <c r="AW223" s="13" t="s">
        <v>30</v>
      </c>
      <c r="AX223" s="13" t="s">
        <v>71</v>
      </c>
      <c r="AY223" s="216" t="s">
        <v>263</v>
      </c>
    </row>
    <row r="224" spans="1:65" s="2" customFormat="1" ht="16.5" customHeight="1">
      <c r="A224" s="290"/>
      <c r="B224" s="36"/>
      <c r="C224" s="191" t="s">
        <v>621</v>
      </c>
      <c r="D224" s="191" t="s">
        <v>266</v>
      </c>
      <c r="E224" s="192" t="s">
        <v>5878</v>
      </c>
      <c r="F224" s="193" t="s">
        <v>5879</v>
      </c>
      <c r="G224" s="194" t="s">
        <v>796</v>
      </c>
      <c r="H224" s="195">
        <v>115</v>
      </c>
      <c r="I224" s="196"/>
      <c r="J224" s="197">
        <f>ROUND(I224*H224,2)</f>
        <v>0</v>
      </c>
      <c r="K224" s="198"/>
      <c r="L224" s="40"/>
      <c r="M224" s="199" t="s">
        <v>1</v>
      </c>
      <c r="N224" s="200" t="s">
        <v>38</v>
      </c>
      <c r="O224" s="72"/>
      <c r="P224" s="201">
        <f>O224*H224</f>
        <v>0</v>
      </c>
      <c r="Q224" s="201">
        <v>0.24567</v>
      </c>
      <c r="R224" s="201">
        <f>Q224*H224</f>
        <v>28.252050000000001</v>
      </c>
      <c r="S224" s="201">
        <v>0</v>
      </c>
      <c r="T224" s="202">
        <f>S224*H224</f>
        <v>0</v>
      </c>
      <c r="U224" s="290"/>
      <c r="V224" s="290"/>
      <c r="W224" s="290"/>
      <c r="X224" s="290"/>
      <c r="Y224" s="290"/>
      <c r="Z224" s="290"/>
      <c r="AA224" s="290"/>
      <c r="AB224" s="290"/>
      <c r="AC224" s="290"/>
      <c r="AD224" s="290"/>
      <c r="AE224" s="290"/>
      <c r="AR224" s="203" t="s">
        <v>270</v>
      </c>
      <c r="AT224" s="203" t="s">
        <v>266</v>
      </c>
      <c r="AU224" s="203" t="s">
        <v>73</v>
      </c>
      <c r="AY224" s="18" t="s">
        <v>263</v>
      </c>
      <c r="BE224" s="204">
        <f>IF(N224="základní",J224,0)</f>
        <v>0</v>
      </c>
      <c r="BF224" s="204">
        <f>IF(N224="snížená",J224,0)</f>
        <v>0</v>
      </c>
      <c r="BG224" s="204">
        <f>IF(N224="zákl. přenesená",J224,0)</f>
        <v>0</v>
      </c>
      <c r="BH224" s="204">
        <f>IF(N224="sníž. přenesená",J224,0)</f>
        <v>0</v>
      </c>
      <c r="BI224" s="204">
        <f>IF(N224="nulová",J224,0)</f>
        <v>0</v>
      </c>
      <c r="BJ224" s="18" t="s">
        <v>71</v>
      </c>
      <c r="BK224" s="204">
        <f>ROUND(I224*H224,2)</f>
        <v>0</v>
      </c>
      <c r="BL224" s="18" t="s">
        <v>270</v>
      </c>
      <c r="BM224" s="203" t="s">
        <v>5880</v>
      </c>
    </row>
    <row r="225" spans="1:65" s="13" customFormat="1">
      <c r="B225" s="205"/>
      <c r="C225" s="206"/>
      <c r="D225" s="207" t="s">
        <v>272</v>
      </c>
      <c r="E225" s="208" t="s">
        <v>1</v>
      </c>
      <c r="F225" s="209" t="s">
        <v>3837</v>
      </c>
      <c r="G225" s="206"/>
      <c r="H225" s="210">
        <v>223</v>
      </c>
      <c r="I225" s="211"/>
      <c r="J225" s="206"/>
      <c r="K225" s="206"/>
      <c r="L225" s="212"/>
      <c r="M225" s="213"/>
      <c r="N225" s="214"/>
      <c r="O225" s="214"/>
      <c r="P225" s="214"/>
      <c r="Q225" s="214"/>
      <c r="R225" s="214"/>
      <c r="S225" s="214"/>
      <c r="T225" s="215"/>
      <c r="AT225" s="216" t="s">
        <v>272</v>
      </c>
      <c r="AU225" s="216" t="s">
        <v>73</v>
      </c>
      <c r="AV225" s="13" t="s">
        <v>73</v>
      </c>
      <c r="AW225" s="13" t="s">
        <v>30</v>
      </c>
      <c r="AX225" s="13" t="s">
        <v>71</v>
      </c>
      <c r="AY225" s="216" t="s">
        <v>263</v>
      </c>
    </row>
    <row r="226" spans="1:65" s="16" customFormat="1">
      <c r="B226" s="248"/>
      <c r="C226" s="249"/>
      <c r="D226" s="207" t="s">
        <v>272</v>
      </c>
      <c r="E226" s="250" t="s">
        <v>1</v>
      </c>
      <c r="F226" s="251" t="s">
        <v>5881</v>
      </c>
      <c r="G226" s="249"/>
      <c r="H226" s="250" t="s">
        <v>1</v>
      </c>
      <c r="I226" s="252"/>
      <c r="J226" s="249"/>
      <c r="K226" s="249"/>
      <c r="L226" s="253"/>
      <c r="M226" s="254"/>
      <c r="N226" s="255"/>
      <c r="O226" s="255"/>
      <c r="P226" s="255"/>
      <c r="Q226" s="255"/>
      <c r="R226" s="255"/>
      <c r="S226" s="255"/>
      <c r="T226" s="256"/>
      <c r="AT226" s="257" t="s">
        <v>272</v>
      </c>
      <c r="AU226" s="257" t="s">
        <v>73</v>
      </c>
      <c r="AV226" s="16" t="s">
        <v>71</v>
      </c>
      <c r="AW226" s="16" t="s">
        <v>30</v>
      </c>
      <c r="AX226" s="16" t="s">
        <v>64</v>
      </c>
      <c r="AY226" s="257" t="s">
        <v>263</v>
      </c>
    </row>
    <row r="227" spans="1:65" s="16" customFormat="1">
      <c r="B227" s="248"/>
      <c r="C227" s="249"/>
      <c r="D227" s="207" t="s">
        <v>272</v>
      </c>
      <c r="E227" s="250" t="s">
        <v>1</v>
      </c>
      <c r="F227" s="251" t="s">
        <v>5882</v>
      </c>
      <c r="G227" s="249"/>
      <c r="H227" s="250" t="s">
        <v>1</v>
      </c>
      <c r="I227" s="252"/>
      <c r="J227" s="249"/>
      <c r="K227" s="249"/>
      <c r="L227" s="253"/>
      <c r="M227" s="254"/>
      <c r="N227" s="255"/>
      <c r="O227" s="255"/>
      <c r="P227" s="255"/>
      <c r="Q227" s="255"/>
      <c r="R227" s="255"/>
      <c r="S227" s="255"/>
      <c r="T227" s="256"/>
      <c r="AT227" s="257" t="s">
        <v>272</v>
      </c>
      <c r="AU227" s="257" t="s">
        <v>73</v>
      </c>
      <c r="AV227" s="16" t="s">
        <v>71</v>
      </c>
      <c r="AW227" s="16" t="s">
        <v>30</v>
      </c>
      <c r="AX227" s="16" t="s">
        <v>64</v>
      </c>
      <c r="AY227" s="257" t="s">
        <v>263</v>
      </c>
    </row>
    <row r="228" spans="1:65" s="16" customFormat="1">
      <c r="B228" s="248"/>
      <c r="C228" s="249"/>
      <c r="D228" s="207" t="s">
        <v>272</v>
      </c>
      <c r="E228" s="250" t="s">
        <v>1</v>
      </c>
      <c r="F228" s="251" t="s">
        <v>5883</v>
      </c>
      <c r="G228" s="249"/>
      <c r="H228" s="250" t="s">
        <v>1</v>
      </c>
      <c r="I228" s="252"/>
      <c r="J228" s="249"/>
      <c r="K228" s="249"/>
      <c r="L228" s="253"/>
      <c r="M228" s="254"/>
      <c r="N228" s="255"/>
      <c r="O228" s="255"/>
      <c r="P228" s="255"/>
      <c r="Q228" s="255"/>
      <c r="R228" s="255"/>
      <c r="S228" s="255"/>
      <c r="T228" s="256"/>
      <c r="AT228" s="257" t="s">
        <v>272</v>
      </c>
      <c r="AU228" s="257" t="s">
        <v>73</v>
      </c>
      <c r="AV228" s="16" t="s">
        <v>71</v>
      </c>
      <c r="AW228" s="16" t="s">
        <v>30</v>
      </c>
      <c r="AX228" s="16" t="s">
        <v>64</v>
      </c>
      <c r="AY228" s="257" t="s">
        <v>263</v>
      </c>
    </row>
    <row r="229" spans="1:65" s="16" customFormat="1">
      <c r="B229" s="248"/>
      <c r="C229" s="249"/>
      <c r="D229" s="207" t="s">
        <v>272</v>
      </c>
      <c r="E229" s="250" t="s">
        <v>1</v>
      </c>
      <c r="F229" s="251" t="s">
        <v>5884</v>
      </c>
      <c r="G229" s="249"/>
      <c r="H229" s="250" t="s">
        <v>1</v>
      </c>
      <c r="I229" s="252"/>
      <c r="J229" s="249"/>
      <c r="K229" s="249"/>
      <c r="L229" s="253"/>
      <c r="M229" s="254"/>
      <c r="N229" s="255"/>
      <c r="O229" s="255"/>
      <c r="P229" s="255"/>
      <c r="Q229" s="255"/>
      <c r="R229" s="255"/>
      <c r="S229" s="255"/>
      <c r="T229" s="256"/>
      <c r="AT229" s="257" t="s">
        <v>272</v>
      </c>
      <c r="AU229" s="257" t="s">
        <v>73</v>
      </c>
      <c r="AV229" s="16" t="s">
        <v>71</v>
      </c>
      <c r="AW229" s="16" t="s">
        <v>30</v>
      </c>
      <c r="AX229" s="16" t="s">
        <v>64</v>
      </c>
      <c r="AY229" s="257" t="s">
        <v>263</v>
      </c>
    </row>
    <row r="230" spans="1:65" s="16" customFormat="1">
      <c r="B230" s="248"/>
      <c r="C230" s="249"/>
      <c r="D230" s="207" t="s">
        <v>272</v>
      </c>
      <c r="E230" s="250" t="s">
        <v>1</v>
      </c>
      <c r="F230" s="251" t="s">
        <v>5885</v>
      </c>
      <c r="G230" s="249"/>
      <c r="H230" s="250" t="s">
        <v>1</v>
      </c>
      <c r="I230" s="252"/>
      <c r="J230" s="249"/>
      <c r="K230" s="249"/>
      <c r="L230" s="253"/>
      <c r="M230" s="254"/>
      <c r="N230" s="255"/>
      <c r="O230" s="255"/>
      <c r="P230" s="255"/>
      <c r="Q230" s="255"/>
      <c r="R230" s="255"/>
      <c r="S230" s="255"/>
      <c r="T230" s="256"/>
      <c r="AT230" s="257" t="s">
        <v>272</v>
      </c>
      <c r="AU230" s="257" t="s">
        <v>73</v>
      </c>
      <c r="AV230" s="16" t="s">
        <v>71</v>
      </c>
      <c r="AW230" s="16" t="s">
        <v>30</v>
      </c>
      <c r="AX230" s="16" t="s">
        <v>64</v>
      </c>
      <c r="AY230" s="257" t="s">
        <v>263</v>
      </c>
    </row>
    <row r="231" spans="1:65" s="16" customFormat="1">
      <c r="B231" s="248"/>
      <c r="C231" s="249"/>
      <c r="D231" s="207" t="s">
        <v>272</v>
      </c>
      <c r="E231" s="250" t="s">
        <v>1</v>
      </c>
      <c r="F231" s="251" t="s">
        <v>5886</v>
      </c>
      <c r="G231" s="249"/>
      <c r="H231" s="250" t="s">
        <v>1</v>
      </c>
      <c r="I231" s="252"/>
      <c r="J231" s="249"/>
      <c r="K231" s="249"/>
      <c r="L231" s="253"/>
      <c r="M231" s="254"/>
      <c r="N231" s="255"/>
      <c r="O231" s="255"/>
      <c r="P231" s="255"/>
      <c r="Q231" s="255"/>
      <c r="R231" s="255"/>
      <c r="S231" s="255"/>
      <c r="T231" s="256"/>
      <c r="AT231" s="257" t="s">
        <v>272</v>
      </c>
      <c r="AU231" s="257" t="s">
        <v>73</v>
      </c>
      <c r="AV231" s="16" t="s">
        <v>71</v>
      </c>
      <c r="AW231" s="16" t="s">
        <v>30</v>
      </c>
      <c r="AX231" s="16" t="s">
        <v>64</v>
      </c>
      <c r="AY231" s="257" t="s">
        <v>263</v>
      </c>
    </row>
    <row r="232" spans="1:65" s="2" customFormat="1" ht="24.2" customHeight="1">
      <c r="A232" s="290"/>
      <c r="B232" s="36"/>
      <c r="C232" s="191" t="s">
        <v>546</v>
      </c>
      <c r="D232" s="191" t="s">
        <v>266</v>
      </c>
      <c r="E232" s="192" t="s">
        <v>5887</v>
      </c>
      <c r="F232" s="193" t="s">
        <v>5888</v>
      </c>
      <c r="G232" s="194" t="s">
        <v>374</v>
      </c>
      <c r="H232" s="195">
        <v>5</v>
      </c>
      <c r="I232" s="196"/>
      <c r="J232" s="197">
        <f>ROUND(I232*H232,2)</f>
        <v>0</v>
      </c>
      <c r="K232" s="198"/>
      <c r="L232" s="40"/>
      <c r="M232" s="199" t="s">
        <v>1</v>
      </c>
      <c r="N232" s="200" t="s">
        <v>38</v>
      </c>
      <c r="O232" s="72"/>
      <c r="P232" s="201">
        <f>O232*H232</f>
        <v>0</v>
      </c>
      <c r="Q232" s="201">
        <v>0.37164000000000003</v>
      </c>
      <c r="R232" s="201">
        <f>Q232*H232</f>
        <v>1.8582000000000001</v>
      </c>
      <c r="S232" s="201">
        <v>0</v>
      </c>
      <c r="T232" s="202">
        <f>S232*H232</f>
        <v>0</v>
      </c>
      <c r="U232" s="290"/>
      <c r="V232" s="290"/>
      <c r="W232" s="290"/>
      <c r="X232" s="290"/>
      <c r="Y232" s="290"/>
      <c r="Z232" s="290"/>
      <c r="AA232" s="290"/>
      <c r="AB232" s="290"/>
      <c r="AC232" s="290"/>
      <c r="AD232" s="290"/>
      <c r="AE232" s="290"/>
      <c r="AR232" s="203" t="s">
        <v>270</v>
      </c>
      <c r="AT232" s="203" t="s">
        <v>266</v>
      </c>
      <c r="AU232" s="203" t="s">
        <v>73</v>
      </c>
      <c r="AY232" s="18" t="s">
        <v>263</v>
      </c>
      <c r="BE232" s="204">
        <f>IF(N232="základní",J232,0)</f>
        <v>0</v>
      </c>
      <c r="BF232" s="204">
        <f>IF(N232="snížená",J232,0)</f>
        <v>0</v>
      </c>
      <c r="BG232" s="204">
        <f>IF(N232="zákl. přenesená",J232,0)</f>
        <v>0</v>
      </c>
      <c r="BH232" s="204">
        <f>IF(N232="sníž. přenesená",J232,0)</f>
        <v>0</v>
      </c>
      <c r="BI232" s="204">
        <f>IF(N232="nulová",J232,0)</f>
        <v>0</v>
      </c>
      <c r="BJ232" s="18" t="s">
        <v>71</v>
      </c>
      <c r="BK232" s="204">
        <f>ROUND(I232*H232,2)</f>
        <v>0</v>
      </c>
      <c r="BL232" s="18" t="s">
        <v>270</v>
      </c>
      <c r="BM232" s="203" t="s">
        <v>5889</v>
      </c>
    </row>
    <row r="233" spans="1:65" s="2" customFormat="1" ht="21.75" customHeight="1">
      <c r="A233" s="290"/>
      <c r="B233" s="36"/>
      <c r="C233" s="261" t="s">
        <v>630</v>
      </c>
      <c r="D233" s="261" t="s">
        <v>401</v>
      </c>
      <c r="E233" s="262" t="s">
        <v>5890</v>
      </c>
      <c r="F233" s="263" t="s">
        <v>5891</v>
      </c>
      <c r="G233" s="264" t="s">
        <v>796</v>
      </c>
      <c r="H233" s="265">
        <v>0</v>
      </c>
      <c r="I233" s="266"/>
      <c r="J233" s="267">
        <f>ROUND(I233*H233,2)</f>
        <v>0</v>
      </c>
      <c r="K233" s="268"/>
      <c r="L233" s="269"/>
      <c r="M233" s="270" t="s">
        <v>1</v>
      </c>
      <c r="N233" s="271" t="s">
        <v>38</v>
      </c>
      <c r="O233" s="72"/>
      <c r="P233" s="201">
        <f>O233*H233</f>
        <v>0</v>
      </c>
      <c r="Q233" s="201">
        <v>6.8000000000000005E-2</v>
      </c>
      <c r="R233" s="201">
        <f>Q233*H233</f>
        <v>0</v>
      </c>
      <c r="S233" s="201">
        <v>0</v>
      </c>
      <c r="T233" s="202">
        <f>S233*H233</f>
        <v>0</v>
      </c>
      <c r="U233" s="290"/>
      <c r="V233" s="290"/>
      <c r="W233" s="290"/>
      <c r="X233" s="290"/>
      <c r="Y233" s="290"/>
      <c r="Z233" s="290"/>
      <c r="AA233" s="290"/>
      <c r="AB233" s="290"/>
      <c r="AC233" s="290"/>
      <c r="AD233" s="290"/>
      <c r="AE233" s="290"/>
      <c r="AR233" s="203" t="s">
        <v>314</v>
      </c>
      <c r="AT233" s="203" t="s">
        <v>401</v>
      </c>
      <c r="AU233" s="203" t="s">
        <v>73</v>
      </c>
      <c r="AY233" s="18" t="s">
        <v>263</v>
      </c>
      <c r="BE233" s="204">
        <f>IF(N233="základní",J233,0)</f>
        <v>0</v>
      </c>
      <c r="BF233" s="204">
        <f>IF(N233="snížená",J233,0)</f>
        <v>0</v>
      </c>
      <c r="BG233" s="204">
        <f>IF(N233="zákl. přenesená",J233,0)</f>
        <v>0</v>
      </c>
      <c r="BH233" s="204">
        <f>IF(N233="sníž. přenesená",J233,0)</f>
        <v>0</v>
      </c>
      <c r="BI233" s="204">
        <f>IF(N233="nulová",J233,0)</f>
        <v>0</v>
      </c>
      <c r="BJ233" s="18" t="s">
        <v>71</v>
      </c>
      <c r="BK233" s="204">
        <f>ROUND(I233*H233,2)</f>
        <v>0</v>
      </c>
      <c r="BL233" s="18" t="s">
        <v>270</v>
      </c>
      <c r="BM233" s="203" t="s">
        <v>5892</v>
      </c>
    </row>
    <row r="234" spans="1:65" s="13" customFormat="1">
      <c r="B234" s="205"/>
      <c r="C234" s="206"/>
      <c r="D234" s="207" t="s">
        <v>272</v>
      </c>
      <c r="E234" s="208" t="s">
        <v>1</v>
      </c>
      <c r="F234" s="209" t="s">
        <v>568</v>
      </c>
      <c r="G234" s="206"/>
      <c r="H234" s="210">
        <v>42</v>
      </c>
      <c r="I234" s="211"/>
      <c r="J234" s="206"/>
      <c r="K234" s="206"/>
      <c r="L234" s="212"/>
      <c r="M234" s="213"/>
      <c r="N234" s="214"/>
      <c r="O234" s="214"/>
      <c r="P234" s="214"/>
      <c r="Q234" s="214"/>
      <c r="R234" s="214"/>
      <c r="S234" s="214"/>
      <c r="T234" s="215"/>
      <c r="AT234" s="216" t="s">
        <v>272</v>
      </c>
      <c r="AU234" s="216" t="s">
        <v>73</v>
      </c>
      <c r="AV234" s="13" t="s">
        <v>73</v>
      </c>
      <c r="AW234" s="13" t="s">
        <v>30</v>
      </c>
      <c r="AX234" s="13" t="s">
        <v>71</v>
      </c>
      <c r="AY234" s="216" t="s">
        <v>263</v>
      </c>
    </row>
    <row r="235" spans="1:65" s="16" customFormat="1">
      <c r="B235" s="248"/>
      <c r="C235" s="249"/>
      <c r="D235" s="207" t="s">
        <v>272</v>
      </c>
      <c r="E235" s="250" t="s">
        <v>1</v>
      </c>
      <c r="F235" s="251" t="s">
        <v>5883</v>
      </c>
      <c r="G235" s="249"/>
      <c r="H235" s="250" t="s">
        <v>1</v>
      </c>
      <c r="I235" s="252"/>
      <c r="J235" s="249"/>
      <c r="K235" s="249"/>
      <c r="L235" s="253"/>
      <c r="M235" s="254"/>
      <c r="N235" s="255"/>
      <c r="O235" s="255"/>
      <c r="P235" s="255"/>
      <c r="Q235" s="255"/>
      <c r="R235" s="255"/>
      <c r="S235" s="255"/>
      <c r="T235" s="256"/>
      <c r="AT235" s="257" t="s">
        <v>272</v>
      </c>
      <c r="AU235" s="257" t="s">
        <v>73</v>
      </c>
      <c r="AV235" s="16" t="s">
        <v>71</v>
      </c>
      <c r="AW235" s="16" t="s">
        <v>30</v>
      </c>
      <c r="AX235" s="16" t="s">
        <v>64</v>
      </c>
      <c r="AY235" s="257" t="s">
        <v>263</v>
      </c>
    </row>
    <row r="236" spans="1:65" s="16" customFormat="1">
      <c r="B236" s="248"/>
      <c r="C236" s="249"/>
      <c r="D236" s="207" t="s">
        <v>272</v>
      </c>
      <c r="E236" s="250" t="s">
        <v>1</v>
      </c>
      <c r="F236" s="251" t="s">
        <v>5893</v>
      </c>
      <c r="G236" s="249"/>
      <c r="H236" s="250" t="s">
        <v>1</v>
      </c>
      <c r="I236" s="252"/>
      <c r="J236" s="249"/>
      <c r="K236" s="249"/>
      <c r="L236" s="253"/>
      <c r="M236" s="254"/>
      <c r="N236" s="255"/>
      <c r="O236" s="255"/>
      <c r="P236" s="255"/>
      <c r="Q236" s="255"/>
      <c r="R236" s="255"/>
      <c r="S236" s="255"/>
      <c r="T236" s="256"/>
      <c r="AT236" s="257" t="s">
        <v>272</v>
      </c>
      <c r="AU236" s="257" t="s">
        <v>73</v>
      </c>
      <c r="AV236" s="16" t="s">
        <v>71</v>
      </c>
      <c r="AW236" s="16" t="s">
        <v>30</v>
      </c>
      <c r="AX236" s="16" t="s">
        <v>64</v>
      </c>
      <c r="AY236" s="257" t="s">
        <v>263</v>
      </c>
    </row>
    <row r="237" spans="1:65" s="16" customFormat="1">
      <c r="B237" s="248"/>
      <c r="C237" s="249"/>
      <c r="D237" s="207" t="s">
        <v>272</v>
      </c>
      <c r="E237" s="250" t="s">
        <v>1</v>
      </c>
      <c r="F237" s="251" t="s">
        <v>5894</v>
      </c>
      <c r="G237" s="249"/>
      <c r="H237" s="250" t="s">
        <v>1</v>
      </c>
      <c r="I237" s="252"/>
      <c r="J237" s="249"/>
      <c r="K237" s="249"/>
      <c r="L237" s="253"/>
      <c r="M237" s="254"/>
      <c r="N237" s="255"/>
      <c r="O237" s="255"/>
      <c r="P237" s="255"/>
      <c r="Q237" s="255"/>
      <c r="R237" s="255"/>
      <c r="S237" s="255"/>
      <c r="T237" s="256"/>
      <c r="AT237" s="257" t="s">
        <v>272</v>
      </c>
      <c r="AU237" s="257" t="s">
        <v>73</v>
      </c>
      <c r="AV237" s="16" t="s">
        <v>71</v>
      </c>
      <c r="AW237" s="16" t="s">
        <v>30</v>
      </c>
      <c r="AX237" s="16" t="s">
        <v>64</v>
      </c>
      <c r="AY237" s="257" t="s">
        <v>263</v>
      </c>
    </row>
    <row r="238" spans="1:65" s="16" customFormat="1">
      <c r="B238" s="248"/>
      <c r="C238" s="249"/>
      <c r="D238" s="207" t="s">
        <v>272</v>
      </c>
      <c r="E238" s="250" t="s">
        <v>1</v>
      </c>
      <c r="F238" s="251" t="s">
        <v>5895</v>
      </c>
      <c r="G238" s="249"/>
      <c r="H238" s="250" t="s">
        <v>1</v>
      </c>
      <c r="I238" s="252"/>
      <c r="J238" s="249"/>
      <c r="K238" s="249"/>
      <c r="L238" s="253"/>
      <c r="M238" s="254"/>
      <c r="N238" s="255"/>
      <c r="O238" s="255"/>
      <c r="P238" s="255"/>
      <c r="Q238" s="255"/>
      <c r="R238" s="255"/>
      <c r="S238" s="255"/>
      <c r="T238" s="256"/>
      <c r="AT238" s="257" t="s">
        <v>272</v>
      </c>
      <c r="AU238" s="257" t="s">
        <v>73</v>
      </c>
      <c r="AV238" s="16" t="s">
        <v>71</v>
      </c>
      <c r="AW238" s="16" t="s">
        <v>30</v>
      </c>
      <c r="AX238" s="16" t="s">
        <v>64</v>
      </c>
      <c r="AY238" s="257" t="s">
        <v>263</v>
      </c>
    </row>
    <row r="239" spans="1:65" s="2" customFormat="1" ht="21.75" customHeight="1">
      <c r="A239" s="290"/>
      <c r="B239" s="36"/>
      <c r="C239" s="261" t="s">
        <v>551</v>
      </c>
      <c r="D239" s="261" t="s">
        <v>401</v>
      </c>
      <c r="E239" s="262" t="s">
        <v>5896</v>
      </c>
      <c r="F239" s="263" t="s">
        <v>5897</v>
      </c>
      <c r="G239" s="264" t="s">
        <v>796</v>
      </c>
      <c r="H239" s="265">
        <v>0</v>
      </c>
      <c r="I239" s="266"/>
      <c r="J239" s="267">
        <f>ROUND(I239*H239,2)</f>
        <v>0</v>
      </c>
      <c r="K239" s="268"/>
      <c r="L239" s="269"/>
      <c r="M239" s="270" t="s">
        <v>1</v>
      </c>
      <c r="N239" s="271" t="s">
        <v>38</v>
      </c>
      <c r="O239" s="72"/>
      <c r="P239" s="201">
        <f>O239*H239</f>
        <v>0</v>
      </c>
      <c r="Q239" s="201">
        <v>3.1300000000000001E-2</v>
      </c>
      <c r="R239" s="201">
        <f>Q239*H239</f>
        <v>0</v>
      </c>
      <c r="S239" s="201">
        <v>0</v>
      </c>
      <c r="T239" s="202">
        <f>S239*H239</f>
        <v>0</v>
      </c>
      <c r="U239" s="290"/>
      <c r="V239" s="290"/>
      <c r="W239" s="290"/>
      <c r="X239" s="290"/>
      <c r="Y239" s="290"/>
      <c r="Z239" s="290"/>
      <c r="AA239" s="290"/>
      <c r="AB239" s="290"/>
      <c r="AC239" s="290"/>
      <c r="AD239" s="290"/>
      <c r="AE239" s="290"/>
      <c r="AR239" s="203" t="s">
        <v>314</v>
      </c>
      <c r="AT239" s="203" t="s">
        <v>401</v>
      </c>
      <c r="AU239" s="203" t="s">
        <v>73</v>
      </c>
      <c r="AY239" s="18" t="s">
        <v>263</v>
      </c>
      <c r="BE239" s="204">
        <f>IF(N239="základní",J239,0)</f>
        <v>0</v>
      </c>
      <c r="BF239" s="204">
        <f>IF(N239="snížená",J239,0)</f>
        <v>0</v>
      </c>
      <c r="BG239" s="204">
        <f>IF(N239="zákl. přenesená",J239,0)</f>
        <v>0</v>
      </c>
      <c r="BH239" s="204">
        <f>IF(N239="sníž. přenesená",J239,0)</f>
        <v>0</v>
      </c>
      <c r="BI239" s="204">
        <f>IF(N239="nulová",J239,0)</f>
        <v>0</v>
      </c>
      <c r="BJ239" s="18" t="s">
        <v>71</v>
      </c>
      <c r="BK239" s="204">
        <f>ROUND(I239*H239,2)</f>
        <v>0</v>
      </c>
      <c r="BL239" s="18" t="s">
        <v>270</v>
      </c>
      <c r="BM239" s="203" t="s">
        <v>5898</v>
      </c>
    </row>
    <row r="240" spans="1:65" s="13" customFormat="1">
      <c r="B240" s="205"/>
      <c r="C240" s="206"/>
      <c r="D240" s="207" t="s">
        <v>272</v>
      </c>
      <c r="E240" s="208" t="s">
        <v>1</v>
      </c>
      <c r="F240" s="209" t="s">
        <v>604</v>
      </c>
      <c r="G240" s="206"/>
      <c r="H240" s="210">
        <v>29</v>
      </c>
      <c r="I240" s="211"/>
      <c r="J240" s="206"/>
      <c r="K240" s="206"/>
      <c r="L240" s="212"/>
      <c r="M240" s="213"/>
      <c r="N240" s="214"/>
      <c r="O240" s="214"/>
      <c r="P240" s="214"/>
      <c r="Q240" s="214"/>
      <c r="R240" s="214"/>
      <c r="S240" s="214"/>
      <c r="T240" s="215"/>
      <c r="AT240" s="216" t="s">
        <v>272</v>
      </c>
      <c r="AU240" s="216" t="s">
        <v>73</v>
      </c>
      <c r="AV240" s="13" t="s">
        <v>73</v>
      </c>
      <c r="AW240" s="13" t="s">
        <v>30</v>
      </c>
      <c r="AX240" s="13" t="s">
        <v>71</v>
      </c>
      <c r="AY240" s="216" t="s">
        <v>263</v>
      </c>
    </row>
    <row r="241" spans="1:65" s="16" customFormat="1">
      <c r="B241" s="248"/>
      <c r="C241" s="249"/>
      <c r="D241" s="207" t="s">
        <v>272</v>
      </c>
      <c r="E241" s="250" t="s">
        <v>1</v>
      </c>
      <c r="F241" s="251" t="s">
        <v>5883</v>
      </c>
      <c r="G241" s="249"/>
      <c r="H241" s="250" t="s">
        <v>1</v>
      </c>
      <c r="I241" s="252"/>
      <c r="J241" s="249"/>
      <c r="K241" s="249"/>
      <c r="L241" s="253"/>
      <c r="M241" s="254"/>
      <c r="N241" s="255"/>
      <c r="O241" s="255"/>
      <c r="P241" s="255"/>
      <c r="Q241" s="255"/>
      <c r="R241" s="255"/>
      <c r="S241" s="255"/>
      <c r="T241" s="256"/>
      <c r="AT241" s="257" t="s">
        <v>272</v>
      </c>
      <c r="AU241" s="257" t="s">
        <v>73</v>
      </c>
      <c r="AV241" s="16" t="s">
        <v>71</v>
      </c>
      <c r="AW241" s="16" t="s">
        <v>30</v>
      </c>
      <c r="AX241" s="16" t="s">
        <v>64</v>
      </c>
      <c r="AY241" s="257" t="s">
        <v>263</v>
      </c>
    </row>
    <row r="242" spans="1:65" s="16" customFormat="1">
      <c r="B242" s="248"/>
      <c r="C242" s="249"/>
      <c r="D242" s="207" t="s">
        <v>272</v>
      </c>
      <c r="E242" s="250" t="s">
        <v>1</v>
      </c>
      <c r="F242" s="251" t="s">
        <v>5899</v>
      </c>
      <c r="G242" s="249"/>
      <c r="H242" s="250" t="s">
        <v>1</v>
      </c>
      <c r="I242" s="252"/>
      <c r="J242" s="249"/>
      <c r="K242" s="249"/>
      <c r="L242" s="253"/>
      <c r="M242" s="254"/>
      <c r="N242" s="255"/>
      <c r="O242" s="255"/>
      <c r="P242" s="255"/>
      <c r="Q242" s="255"/>
      <c r="R242" s="255"/>
      <c r="S242" s="255"/>
      <c r="T242" s="256"/>
      <c r="AT242" s="257" t="s">
        <v>272</v>
      </c>
      <c r="AU242" s="257" t="s">
        <v>73</v>
      </c>
      <c r="AV242" s="16" t="s">
        <v>71</v>
      </c>
      <c r="AW242" s="16" t="s">
        <v>30</v>
      </c>
      <c r="AX242" s="16" t="s">
        <v>64</v>
      </c>
      <c r="AY242" s="257" t="s">
        <v>263</v>
      </c>
    </row>
    <row r="243" spans="1:65" s="2" customFormat="1" ht="24.2" customHeight="1">
      <c r="A243" s="290"/>
      <c r="B243" s="36"/>
      <c r="C243" s="191" t="s">
        <v>640</v>
      </c>
      <c r="D243" s="191" t="s">
        <v>266</v>
      </c>
      <c r="E243" s="192" t="s">
        <v>5900</v>
      </c>
      <c r="F243" s="193" t="s">
        <v>5901</v>
      </c>
      <c r="G243" s="194" t="s">
        <v>374</v>
      </c>
      <c r="H243" s="195">
        <v>1</v>
      </c>
      <c r="I243" s="196"/>
      <c r="J243" s="197">
        <f>ROUND(I243*H243,2)</f>
        <v>0</v>
      </c>
      <c r="K243" s="198"/>
      <c r="L243" s="40"/>
      <c r="M243" s="199" t="s">
        <v>1</v>
      </c>
      <c r="N243" s="200" t="s">
        <v>38</v>
      </c>
      <c r="O243" s="72"/>
      <c r="P243" s="201">
        <f>O243*H243</f>
        <v>0</v>
      </c>
      <c r="Q243" s="201">
        <v>0</v>
      </c>
      <c r="R243" s="201">
        <f>Q243*H243</f>
        <v>0</v>
      </c>
      <c r="S243" s="201">
        <v>8.2000000000000003E-2</v>
      </c>
      <c r="T243" s="202">
        <f>S243*H243</f>
        <v>8.2000000000000003E-2</v>
      </c>
      <c r="U243" s="290"/>
      <c r="V243" s="290"/>
      <c r="W243" s="290"/>
      <c r="X243" s="290"/>
      <c r="Y243" s="290"/>
      <c r="Z243" s="290"/>
      <c r="AA243" s="290"/>
      <c r="AB243" s="290"/>
      <c r="AC243" s="290"/>
      <c r="AD243" s="290"/>
      <c r="AE243" s="290"/>
      <c r="AR243" s="203" t="s">
        <v>270</v>
      </c>
      <c r="AT243" s="203" t="s">
        <v>266</v>
      </c>
      <c r="AU243" s="203" t="s">
        <v>73</v>
      </c>
      <c r="AY243" s="18" t="s">
        <v>263</v>
      </c>
      <c r="BE243" s="204">
        <f>IF(N243="základní",J243,0)</f>
        <v>0</v>
      </c>
      <c r="BF243" s="204">
        <f>IF(N243="snížená",J243,0)</f>
        <v>0</v>
      </c>
      <c r="BG243" s="204">
        <f>IF(N243="zákl. přenesená",J243,0)</f>
        <v>0</v>
      </c>
      <c r="BH243" s="204">
        <f>IF(N243="sníž. přenesená",J243,0)</f>
        <v>0</v>
      </c>
      <c r="BI243" s="204">
        <f>IF(N243="nulová",J243,0)</f>
        <v>0</v>
      </c>
      <c r="BJ243" s="18" t="s">
        <v>71</v>
      </c>
      <c r="BK243" s="204">
        <f>ROUND(I243*H243,2)</f>
        <v>0</v>
      </c>
      <c r="BL243" s="18" t="s">
        <v>270</v>
      </c>
      <c r="BM243" s="203" t="s">
        <v>5902</v>
      </c>
    </row>
    <row r="244" spans="1:65" s="13" customFormat="1">
      <c r="B244" s="205"/>
      <c r="C244" s="206"/>
      <c r="D244" s="207" t="s">
        <v>272</v>
      </c>
      <c r="E244" s="208" t="s">
        <v>1</v>
      </c>
      <c r="F244" s="209" t="s">
        <v>5903</v>
      </c>
      <c r="G244" s="206"/>
      <c r="H244" s="210">
        <v>15</v>
      </c>
      <c r="I244" s="211"/>
      <c r="J244" s="206"/>
      <c r="K244" s="206"/>
      <c r="L244" s="212"/>
      <c r="M244" s="213"/>
      <c r="N244" s="214"/>
      <c r="O244" s="214"/>
      <c r="P244" s="214"/>
      <c r="Q244" s="214"/>
      <c r="R244" s="214"/>
      <c r="S244" s="214"/>
      <c r="T244" s="215"/>
      <c r="AT244" s="216" t="s">
        <v>272</v>
      </c>
      <c r="AU244" s="216" t="s">
        <v>73</v>
      </c>
      <c r="AV244" s="13" t="s">
        <v>73</v>
      </c>
      <c r="AW244" s="13" t="s">
        <v>30</v>
      </c>
      <c r="AX244" s="13" t="s">
        <v>71</v>
      </c>
      <c r="AY244" s="216" t="s">
        <v>263</v>
      </c>
    </row>
    <row r="245" spans="1:65" s="12" customFormat="1" ht="22.9" customHeight="1">
      <c r="B245" s="175"/>
      <c r="C245" s="176"/>
      <c r="D245" s="177" t="s">
        <v>63</v>
      </c>
      <c r="E245" s="189" t="s">
        <v>302</v>
      </c>
      <c r="F245" s="189" t="s">
        <v>303</v>
      </c>
      <c r="G245" s="176"/>
      <c r="H245" s="176"/>
      <c r="I245" s="179"/>
      <c r="J245" s="190">
        <f>BK245</f>
        <v>0</v>
      </c>
      <c r="K245" s="176"/>
      <c r="L245" s="181"/>
      <c r="M245" s="182"/>
      <c r="N245" s="183"/>
      <c r="O245" s="183"/>
      <c r="P245" s="184">
        <f>SUM(P246:P253)</f>
        <v>0</v>
      </c>
      <c r="Q245" s="183"/>
      <c r="R245" s="184">
        <f>SUM(R246:R253)</f>
        <v>0</v>
      </c>
      <c r="S245" s="183"/>
      <c r="T245" s="185">
        <f>SUM(T246:T253)</f>
        <v>0</v>
      </c>
      <c r="AR245" s="186" t="s">
        <v>71</v>
      </c>
      <c r="AT245" s="187" t="s">
        <v>63</v>
      </c>
      <c r="AU245" s="187" t="s">
        <v>71</v>
      </c>
      <c r="AY245" s="186" t="s">
        <v>263</v>
      </c>
      <c r="BK245" s="188">
        <f>SUM(BK246:BK253)</f>
        <v>0</v>
      </c>
    </row>
    <row r="246" spans="1:65" s="2" customFormat="1" ht="21.75" customHeight="1">
      <c r="A246" s="290"/>
      <c r="B246" s="36"/>
      <c r="C246" s="191" t="s">
        <v>557</v>
      </c>
      <c r="D246" s="191" t="s">
        <v>266</v>
      </c>
      <c r="E246" s="192" t="s">
        <v>2015</v>
      </c>
      <c r="F246" s="193" t="s">
        <v>2016</v>
      </c>
      <c r="G246" s="194" t="s">
        <v>307</v>
      </c>
      <c r="H246" s="195">
        <v>421</v>
      </c>
      <c r="I246" s="196"/>
      <c r="J246" s="197">
        <f>ROUND(I246*H246,2)</f>
        <v>0</v>
      </c>
      <c r="K246" s="198"/>
      <c r="L246" s="40"/>
      <c r="M246" s="199" t="s">
        <v>1</v>
      </c>
      <c r="N246" s="200" t="s">
        <v>38</v>
      </c>
      <c r="O246" s="72"/>
      <c r="P246" s="201">
        <f>O246*H246</f>
        <v>0</v>
      </c>
      <c r="Q246" s="201">
        <v>0</v>
      </c>
      <c r="R246" s="201">
        <f>Q246*H246</f>
        <v>0</v>
      </c>
      <c r="S246" s="201">
        <v>0</v>
      </c>
      <c r="T246" s="202">
        <f>S246*H246</f>
        <v>0</v>
      </c>
      <c r="U246" s="290"/>
      <c r="V246" s="290"/>
      <c r="W246" s="290"/>
      <c r="X246" s="290"/>
      <c r="Y246" s="290"/>
      <c r="Z246" s="290"/>
      <c r="AA246" s="290"/>
      <c r="AB246" s="290"/>
      <c r="AC246" s="290"/>
      <c r="AD246" s="290"/>
      <c r="AE246" s="290"/>
      <c r="AR246" s="203" t="s">
        <v>270</v>
      </c>
      <c r="AT246" s="203" t="s">
        <v>266</v>
      </c>
      <c r="AU246" s="203" t="s">
        <v>73</v>
      </c>
      <c r="AY246" s="18" t="s">
        <v>263</v>
      </c>
      <c r="BE246" s="204">
        <f>IF(N246="základní",J246,0)</f>
        <v>0</v>
      </c>
      <c r="BF246" s="204">
        <f>IF(N246="snížená",J246,0)</f>
        <v>0</v>
      </c>
      <c r="BG246" s="204">
        <f>IF(N246="zákl. přenesená",J246,0)</f>
        <v>0</v>
      </c>
      <c r="BH246" s="204">
        <f>IF(N246="sníž. přenesená",J246,0)</f>
        <v>0</v>
      </c>
      <c r="BI246" s="204">
        <f>IF(N246="nulová",J246,0)</f>
        <v>0</v>
      </c>
      <c r="BJ246" s="18" t="s">
        <v>71</v>
      </c>
      <c r="BK246" s="204">
        <f>ROUND(I246*H246,2)</f>
        <v>0</v>
      </c>
      <c r="BL246" s="18" t="s">
        <v>270</v>
      </c>
      <c r="BM246" s="203" t="s">
        <v>5904</v>
      </c>
    </row>
    <row r="247" spans="1:65" s="2" customFormat="1" ht="24.2" customHeight="1">
      <c r="A247" s="290"/>
      <c r="B247" s="36"/>
      <c r="C247" s="191" t="s">
        <v>649</v>
      </c>
      <c r="D247" s="191" t="s">
        <v>266</v>
      </c>
      <c r="E247" s="192" t="s">
        <v>2018</v>
      </c>
      <c r="F247" s="193" t="s">
        <v>2019</v>
      </c>
      <c r="G247" s="194" t="s">
        <v>307</v>
      </c>
      <c r="H247" s="195">
        <v>8421</v>
      </c>
      <c r="I247" s="196"/>
      <c r="J247" s="197">
        <f>ROUND(I247*H247,2)</f>
        <v>0</v>
      </c>
      <c r="K247" s="198"/>
      <c r="L247" s="40"/>
      <c r="M247" s="199" t="s">
        <v>1</v>
      </c>
      <c r="N247" s="200" t="s">
        <v>38</v>
      </c>
      <c r="O247" s="72"/>
      <c r="P247" s="201">
        <f>O247*H247</f>
        <v>0</v>
      </c>
      <c r="Q247" s="201">
        <v>0</v>
      </c>
      <c r="R247" s="201">
        <f>Q247*H247</f>
        <v>0</v>
      </c>
      <c r="S247" s="201">
        <v>0</v>
      </c>
      <c r="T247" s="202">
        <f>S247*H247</f>
        <v>0</v>
      </c>
      <c r="U247" s="290"/>
      <c r="V247" s="290"/>
      <c r="W247" s="290"/>
      <c r="X247" s="290"/>
      <c r="Y247" s="290"/>
      <c r="Z247" s="290"/>
      <c r="AA247" s="290"/>
      <c r="AB247" s="290"/>
      <c r="AC247" s="290"/>
      <c r="AD247" s="290"/>
      <c r="AE247" s="290"/>
      <c r="AR247" s="203" t="s">
        <v>270</v>
      </c>
      <c r="AT247" s="203" t="s">
        <v>266</v>
      </c>
      <c r="AU247" s="203" t="s">
        <v>73</v>
      </c>
      <c r="AY247" s="18" t="s">
        <v>263</v>
      </c>
      <c r="BE247" s="204">
        <f>IF(N247="základní",J247,0)</f>
        <v>0</v>
      </c>
      <c r="BF247" s="204">
        <f>IF(N247="snížená",J247,0)</f>
        <v>0</v>
      </c>
      <c r="BG247" s="204">
        <f>IF(N247="zákl. přenesená",J247,0)</f>
        <v>0</v>
      </c>
      <c r="BH247" s="204">
        <f>IF(N247="sníž. přenesená",J247,0)</f>
        <v>0</v>
      </c>
      <c r="BI247" s="204">
        <f>IF(N247="nulová",J247,0)</f>
        <v>0</v>
      </c>
      <c r="BJ247" s="18" t="s">
        <v>71</v>
      </c>
      <c r="BK247" s="204">
        <f>ROUND(I247*H247,2)</f>
        <v>0</v>
      </c>
      <c r="BL247" s="18" t="s">
        <v>270</v>
      </c>
      <c r="BM247" s="203" t="s">
        <v>5905</v>
      </c>
    </row>
    <row r="248" spans="1:65" s="13" customFormat="1">
      <c r="B248" s="205"/>
      <c r="C248" s="206"/>
      <c r="D248" s="207" t="s">
        <v>272</v>
      </c>
      <c r="E248" s="206"/>
      <c r="F248" s="209" t="s">
        <v>5906</v>
      </c>
      <c r="G248" s="206"/>
      <c r="H248" s="210">
        <v>324262.14</v>
      </c>
      <c r="I248" s="211"/>
      <c r="J248" s="206"/>
      <c r="K248" s="206"/>
      <c r="L248" s="212"/>
      <c r="M248" s="213"/>
      <c r="N248" s="214"/>
      <c r="O248" s="214"/>
      <c r="P248" s="214"/>
      <c r="Q248" s="214"/>
      <c r="R248" s="214"/>
      <c r="S248" s="214"/>
      <c r="T248" s="215"/>
      <c r="AT248" s="216" t="s">
        <v>272</v>
      </c>
      <c r="AU248" s="216" t="s">
        <v>73</v>
      </c>
      <c r="AV248" s="13" t="s">
        <v>73</v>
      </c>
      <c r="AW248" s="13" t="s">
        <v>4</v>
      </c>
      <c r="AX248" s="13" t="s">
        <v>71</v>
      </c>
      <c r="AY248" s="216" t="s">
        <v>263</v>
      </c>
    </row>
    <row r="249" spans="1:65" s="2" customFormat="1" ht="24.2" customHeight="1">
      <c r="A249" s="290"/>
      <c r="B249" s="36"/>
      <c r="C249" s="191" t="s">
        <v>560</v>
      </c>
      <c r="D249" s="191" t="s">
        <v>266</v>
      </c>
      <c r="E249" s="192" t="s">
        <v>305</v>
      </c>
      <c r="F249" s="193" t="s">
        <v>306</v>
      </c>
      <c r="G249" s="194" t="s">
        <v>307</v>
      </c>
      <c r="H249" s="195">
        <v>421</v>
      </c>
      <c r="I249" s="196"/>
      <c r="J249" s="197">
        <f>ROUND(I249*H249,2)</f>
        <v>0</v>
      </c>
      <c r="K249" s="198"/>
      <c r="L249" s="40"/>
      <c r="M249" s="199" t="s">
        <v>1</v>
      </c>
      <c r="N249" s="200" t="s">
        <v>38</v>
      </c>
      <c r="O249" s="72"/>
      <c r="P249" s="201">
        <f>O249*H249</f>
        <v>0</v>
      </c>
      <c r="Q249" s="201">
        <v>0</v>
      </c>
      <c r="R249" s="201">
        <f>Q249*H249</f>
        <v>0</v>
      </c>
      <c r="S249" s="201">
        <v>0</v>
      </c>
      <c r="T249" s="202">
        <f>S249*H249</f>
        <v>0</v>
      </c>
      <c r="U249" s="290"/>
      <c r="V249" s="290"/>
      <c r="W249" s="290"/>
      <c r="X249" s="290"/>
      <c r="Y249" s="290"/>
      <c r="Z249" s="290"/>
      <c r="AA249" s="290"/>
      <c r="AB249" s="290"/>
      <c r="AC249" s="290"/>
      <c r="AD249" s="290"/>
      <c r="AE249" s="290"/>
      <c r="AR249" s="203" t="s">
        <v>270</v>
      </c>
      <c r="AT249" s="203" t="s">
        <v>266</v>
      </c>
      <c r="AU249" s="203" t="s">
        <v>73</v>
      </c>
      <c r="AY249" s="18" t="s">
        <v>263</v>
      </c>
      <c r="BE249" s="204">
        <f>IF(N249="základní",J249,0)</f>
        <v>0</v>
      </c>
      <c r="BF249" s="204">
        <f>IF(N249="snížená",J249,0)</f>
        <v>0</v>
      </c>
      <c r="BG249" s="204">
        <f>IF(N249="zákl. přenesená",J249,0)</f>
        <v>0</v>
      </c>
      <c r="BH249" s="204">
        <f>IF(N249="sníž. přenesená",J249,0)</f>
        <v>0</v>
      </c>
      <c r="BI249" s="204">
        <f>IF(N249="nulová",J249,0)</f>
        <v>0</v>
      </c>
      <c r="BJ249" s="18" t="s">
        <v>71</v>
      </c>
      <c r="BK249" s="204">
        <f>ROUND(I249*H249,2)</f>
        <v>0</v>
      </c>
      <c r="BL249" s="18" t="s">
        <v>270</v>
      </c>
      <c r="BM249" s="203" t="s">
        <v>5907</v>
      </c>
    </row>
    <row r="250" spans="1:65" s="2" customFormat="1" ht="33" customHeight="1">
      <c r="A250" s="290"/>
      <c r="B250" s="36"/>
      <c r="C250" s="191" t="s">
        <v>659</v>
      </c>
      <c r="D250" s="191" t="s">
        <v>266</v>
      </c>
      <c r="E250" s="192" t="s">
        <v>2023</v>
      </c>
      <c r="F250" s="193" t="s">
        <v>2024</v>
      </c>
      <c r="G250" s="194" t="s">
        <v>307</v>
      </c>
      <c r="H250" s="195">
        <v>126.3</v>
      </c>
      <c r="I250" s="196"/>
      <c r="J250" s="197">
        <f>ROUND(I250*H250,2)</f>
        <v>0</v>
      </c>
      <c r="K250" s="198"/>
      <c r="L250" s="40"/>
      <c r="M250" s="199" t="s">
        <v>1</v>
      </c>
      <c r="N250" s="200" t="s">
        <v>38</v>
      </c>
      <c r="O250" s="72"/>
      <c r="P250" s="201">
        <f>O250*H250</f>
        <v>0</v>
      </c>
      <c r="Q250" s="201">
        <v>0</v>
      </c>
      <c r="R250" s="201">
        <f>Q250*H250</f>
        <v>0</v>
      </c>
      <c r="S250" s="201">
        <v>0</v>
      </c>
      <c r="T250" s="202">
        <f>S250*H250</f>
        <v>0</v>
      </c>
      <c r="U250" s="290"/>
      <c r="V250" s="290"/>
      <c r="W250" s="290"/>
      <c r="X250" s="290"/>
      <c r="Y250" s="290"/>
      <c r="Z250" s="290"/>
      <c r="AA250" s="290"/>
      <c r="AB250" s="290"/>
      <c r="AC250" s="290"/>
      <c r="AD250" s="290"/>
      <c r="AE250" s="290"/>
      <c r="AR250" s="203" t="s">
        <v>270</v>
      </c>
      <c r="AT250" s="203" t="s">
        <v>266</v>
      </c>
      <c r="AU250" s="203" t="s">
        <v>73</v>
      </c>
      <c r="AY250" s="18" t="s">
        <v>263</v>
      </c>
      <c r="BE250" s="204">
        <f>IF(N250="základní",J250,0)</f>
        <v>0</v>
      </c>
      <c r="BF250" s="204">
        <f>IF(N250="snížená",J250,0)</f>
        <v>0</v>
      </c>
      <c r="BG250" s="204">
        <f>IF(N250="zákl. přenesená",J250,0)</f>
        <v>0</v>
      </c>
      <c r="BH250" s="204">
        <f>IF(N250="sníž. přenesená",J250,0)</f>
        <v>0</v>
      </c>
      <c r="BI250" s="204">
        <f>IF(N250="nulová",J250,0)</f>
        <v>0</v>
      </c>
      <c r="BJ250" s="18" t="s">
        <v>71</v>
      </c>
      <c r="BK250" s="204">
        <f>ROUND(I250*H250,2)</f>
        <v>0</v>
      </c>
      <c r="BL250" s="18" t="s">
        <v>270</v>
      </c>
      <c r="BM250" s="203" t="s">
        <v>5908</v>
      </c>
    </row>
    <row r="251" spans="1:65" s="13" customFormat="1">
      <c r="B251" s="205"/>
      <c r="C251" s="206"/>
      <c r="D251" s="207" t="s">
        <v>272</v>
      </c>
      <c r="E251" s="206"/>
      <c r="F251" s="209" t="s">
        <v>5909</v>
      </c>
      <c r="G251" s="206"/>
      <c r="H251" s="210">
        <v>4863.9319999999998</v>
      </c>
      <c r="I251" s="211"/>
      <c r="J251" s="206"/>
      <c r="K251" s="206"/>
      <c r="L251" s="212"/>
      <c r="M251" s="213"/>
      <c r="N251" s="214"/>
      <c r="O251" s="214"/>
      <c r="P251" s="214"/>
      <c r="Q251" s="214"/>
      <c r="R251" s="214"/>
      <c r="S251" s="214"/>
      <c r="T251" s="215"/>
      <c r="AT251" s="216" t="s">
        <v>272</v>
      </c>
      <c r="AU251" s="216" t="s">
        <v>73</v>
      </c>
      <c r="AV251" s="13" t="s">
        <v>73</v>
      </c>
      <c r="AW251" s="13" t="s">
        <v>4</v>
      </c>
      <c r="AX251" s="13" t="s">
        <v>71</v>
      </c>
      <c r="AY251" s="216" t="s">
        <v>263</v>
      </c>
    </row>
    <row r="252" spans="1:65" s="2" customFormat="1" ht="33" customHeight="1">
      <c r="A252" s="290"/>
      <c r="B252" s="36"/>
      <c r="C252" s="191" t="s">
        <v>568</v>
      </c>
      <c r="D252" s="191" t="s">
        <v>266</v>
      </c>
      <c r="E252" s="192" t="s">
        <v>2027</v>
      </c>
      <c r="F252" s="193" t="s">
        <v>2028</v>
      </c>
      <c r="G252" s="194" t="s">
        <v>307</v>
      </c>
      <c r="H252" s="195">
        <v>294.7</v>
      </c>
      <c r="I252" s="196"/>
      <c r="J252" s="197">
        <f>ROUND(I252*H252,2)</f>
        <v>0</v>
      </c>
      <c r="K252" s="198"/>
      <c r="L252" s="40"/>
      <c r="M252" s="199" t="s">
        <v>1</v>
      </c>
      <c r="N252" s="200" t="s">
        <v>38</v>
      </c>
      <c r="O252" s="72"/>
      <c r="P252" s="201">
        <f>O252*H252</f>
        <v>0</v>
      </c>
      <c r="Q252" s="201">
        <v>0</v>
      </c>
      <c r="R252" s="201">
        <f>Q252*H252</f>
        <v>0</v>
      </c>
      <c r="S252" s="201">
        <v>0</v>
      </c>
      <c r="T252" s="202">
        <f>S252*H252</f>
        <v>0</v>
      </c>
      <c r="U252" s="290"/>
      <c r="V252" s="290"/>
      <c r="W252" s="290"/>
      <c r="X252" s="290"/>
      <c r="Y252" s="290"/>
      <c r="Z252" s="290"/>
      <c r="AA252" s="290"/>
      <c r="AB252" s="290"/>
      <c r="AC252" s="290"/>
      <c r="AD252" s="290"/>
      <c r="AE252" s="290"/>
      <c r="AR252" s="203" t="s">
        <v>270</v>
      </c>
      <c r="AT252" s="203" t="s">
        <v>266</v>
      </c>
      <c r="AU252" s="203" t="s">
        <v>73</v>
      </c>
      <c r="AY252" s="18" t="s">
        <v>263</v>
      </c>
      <c r="BE252" s="204">
        <f>IF(N252="základní",J252,0)</f>
        <v>0</v>
      </c>
      <c r="BF252" s="204">
        <f>IF(N252="snížená",J252,0)</f>
        <v>0</v>
      </c>
      <c r="BG252" s="204">
        <f>IF(N252="zákl. přenesená",J252,0)</f>
        <v>0</v>
      </c>
      <c r="BH252" s="204">
        <f>IF(N252="sníž. přenesená",J252,0)</f>
        <v>0</v>
      </c>
      <c r="BI252" s="204">
        <f>IF(N252="nulová",J252,0)</f>
        <v>0</v>
      </c>
      <c r="BJ252" s="18" t="s">
        <v>71</v>
      </c>
      <c r="BK252" s="204">
        <f>ROUND(I252*H252,2)</f>
        <v>0</v>
      </c>
      <c r="BL252" s="18" t="s">
        <v>270</v>
      </c>
      <c r="BM252" s="203" t="s">
        <v>5910</v>
      </c>
    </row>
    <row r="253" spans="1:65" s="13" customFormat="1">
      <c r="B253" s="205"/>
      <c r="C253" s="206"/>
      <c r="D253" s="207" t="s">
        <v>272</v>
      </c>
      <c r="E253" s="206"/>
      <c r="F253" s="209" t="s">
        <v>5911</v>
      </c>
      <c r="G253" s="206"/>
      <c r="H253" s="210">
        <v>11349.174999999999</v>
      </c>
      <c r="I253" s="211"/>
      <c r="J253" s="206"/>
      <c r="K253" s="206"/>
      <c r="L253" s="212"/>
      <c r="M253" s="213"/>
      <c r="N253" s="214"/>
      <c r="O253" s="214"/>
      <c r="P253" s="214"/>
      <c r="Q253" s="214"/>
      <c r="R253" s="214"/>
      <c r="S253" s="214"/>
      <c r="T253" s="215"/>
      <c r="AT253" s="216" t="s">
        <v>272</v>
      </c>
      <c r="AU253" s="216" t="s">
        <v>73</v>
      </c>
      <c r="AV253" s="13" t="s">
        <v>73</v>
      </c>
      <c r="AW253" s="13" t="s">
        <v>4</v>
      </c>
      <c r="AX253" s="13" t="s">
        <v>71</v>
      </c>
      <c r="AY253" s="216" t="s">
        <v>263</v>
      </c>
    </row>
    <row r="254" spans="1:65" s="12" customFormat="1" ht="22.9" customHeight="1">
      <c r="B254" s="175"/>
      <c r="C254" s="176"/>
      <c r="D254" s="177" t="s">
        <v>63</v>
      </c>
      <c r="E254" s="189" t="s">
        <v>395</v>
      </c>
      <c r="F254" s="189" t="s">
        <v>396</v>
      </c>
      <c r="G254" s="176"/>
      <c r="H254" s="176"/>
      <c r="I254" s="179"/>
      <c r="J254" s="190">
        <f>BK254</f>
        <v>0</v>
      </c>
      <c r="K254" s="176"/>
      <c r="L254" s="181"/>
      <c r="M254" s="182"/>
      <c r="N254" s="183"/>
      <c r="O254" s="183"/>
      <c r="P254" s="184">
        <f>P255</f>
        <v>0</v>
      </c>
      <c r="Q254" s="183"/>
      <c r="R254" s="184">
        <f>R255</f>
        <v>0</v>
      </c>
      <c r="S254" s="183"/>
      <c r="T254" s="185">
        <f>T255</f>
        <v>0</v>
      </c>
      <c r="AR254" s="186" t="s">
        <v>71</v>
      </c>
      <c r="AT254" s="187" t="s">
        <v>63</v>
      </c>
      <c r="AU254" s="187" t="s">
        <v>71</v>
      </c>
      <c r="AY254" s="186" t="s">
        <v>263</v>
      </c>
      <c r="BK254" s="188">
        <f>BK255</f>
        <v>0</v>
      </c>
    </row>
    <row r="255" spans="1:65" s="2" customFormat="1" ht="33" customHeight="1">
      <c r="A255" s="290"/>
      <c r="B255" s="36"/>
      <c r="C255" s="191" t="s">
        <v>694</v>
      </c>
      <c r="D255" s="191" t="s">
        <v>266</v>
      </c>
      <c r="E255" s="192" t="s">
        <v>5912</v>
      </c>
      <c r="F255" s="193" t="s">
        <v>5913</v>
      </c>
      <c r="G255" s="194" t="s">
        <v>307</v>
      </c>
      <c r="H255" s="195">
        <v>102.88</v>
      </c>
      <c r="I255" s="196"/>
      <c r="J255" s="197">
        <f>ROUND(I255*H255,2)</f>
        <v>0</v>
      </c>
      <c r="K255" s="198"/>
      <c r="L255" s="40"/>
      <c r="M255" s="243" t="s">
        <v>1</v>
      </c>
      <c r="N255" s="244" t="s">
        <v>38</v>
      </c>
      <c r="O255" s="245"/>
      <c r="P255" s="246">
        <f>O255*H255</f>
        <v>0</v>
      </c>
      <c r="Q255" s="246">
        <v>0</v>
      </c>
      <c r="R255" s="246">
        <f>Q255*H255</f>
        <v>0</v>
      </c>
      <c r="S255" s="246">
        <v>0</v>
      </c>
      <c r="T255" s="247">
        <f>S255*H255</f>
        <v>0</v>
      </c>
      <c r="U255" s="290"/>
      <c r="V255" s="290"/>
      <c r="W255" s="290"/>
      <c r="X255" s="290"/>
      <c r="Y255" s="290"/>
      <c r="Z255" s="290"/>
      <c r="AA255" s="290"/>
      <c r="AB255" s="290"/>
      <c r="AC255" s="290"/>
      <c r="AD255" s="290"/>
      <c r="AE255" s="290"/>
      <c r="AR255" s="203" t="s">
        <v>270</v>
      </c>
      <c r="AT255" s="203" t="s">
        <v>266</v>
      </c>
      <c r="AU255" s="203" t="s">
        <v>73</v>
      </c>
      <c r="AY255" s="18" t="s">
        <v>263</v>
      </c>
      <c r="BE255" s="204">
        <f>IF(N255="základní",J255,0)</f>
        <v>0</v>
      </c>
      <c r="BF255" s="204">
        <f>IF(N255="snížená",J255,0)</f>
        <v>0</v>
      </c>
      <c r="BG255" s="204">
        <f>IF(N255="zákl. přenesená",J255,0)</f>
        <v>0</v>
      </c>
      <c r="BH255" s="204">
        <f>IF(N255="sníž. přenesená",J255,0)</f>
        <v>0</v>
      </c>
      <c r="BI255" s="204">
        <f>IF(N255="nulová",J255,0)</f>
        <v>0</v>
      </c>
      <c r="BJ255" s="18" t="s">
        <v>71</v>
      </c>
      <c r="BK255" s="204">
        <f>ROUND(I255*H255,2)</f>
        <v>0</v>
      </c>
      <c r="BL255" s="18" t="s">
        <v>270</v>
      </c>
      <c r="BM255" s="203" t="s">
        <v>5914</v>
      </c>
    </row>
    <row r="256" spans="1:65" s="2" customFormat="1" ht="6.95" customHeight="1">
      <c r="A256" s="290"/>
      <c r="B256" s="55"/>
      <c r="C256" s="56"/>
      <c r="D256" s="56"/>
      <c r="E256" s="56"/>
      <c r="F256" s="56"/>
      <c r="G256" s="56"/>
      <c r="H256" s="56"/>
      <c r="I256" s="56"/>
      <c r="J256" s="56"/>
      <c r="K256" s="56"/>
      <c r="L256" s="40"/>
      <c r="M256" s="290"/>
      <c r="O256" s="290"/>
      <c r="P256" s="290"/>
      <c r="Q256" s="290"/>
      <c r="R256" s="290"/>
      <c r="S256" s="290"/>
      <c r="T256" s="290"/>
      <c r="U256" s="290"/>
      <c r="V256" s="290"/>
      <c r="W256" s="290"/>
      <c r="X256" s="290"/>
      <c r="Y256" s="290"/>
      <c r="Z256" s="290"/>
      <c r="AA256" s="290"/>
      <c r="AB256" s="290"/>
      <c r="AC256" s="290"/>
      <c r="AD256" s="290"/>
      <c r="AE256" s="290"/>
    </row>
  </sheetData>
  <sheetProtection algorithmName="SHA-512" hashValue="qEVMc1vsOur+lWhFZvR2uaIYmxx4t2mtxXNBVvWMGbukXWcWT+OBWalxF2HrHCCM5vis/hVbcVeXR90kpOVMEw==" saltValue="szDe24TgEoSAlZ+i1UVSYQ==" spinCount="100000" sheet="1" formatColumns="0" formatRows="0" autoFilter="0"/>
  <autoFilter ref="C125:K255" xr:uid="{00000000-0009-0000-0000-000028000000}"/>
  <mergeCells count="9">
    <mergeCell ref="E87:H87"/>
    <mergeCell ref="E116:H116"/>
    <mergeCell ref="E118:H118"/>
    <mergeCell ref="L2:V2"/>
    <mergeCell ref="E7:H7"/>
    <mergeCell ref="E9:H9"/>
    <mergeCell ref="E18:H18"/>
    <mergeCell ref="E27:H27"/>
    <mergeCell ref="E85:H85"/>
  </mergeCells>
  <pageMargins left="0.39374999999999999" right="0.39374999999999999" top="0.39374999999999999" bottom="0.39374999999999999" header="0" footer="0"/>
  <pageSetup paperSize="9" scale="88" fitToHeight="100" orientation="portrait" blackAndWhite="1" r:id="rId1"/>
  <headerFooter>
    <oddHeader>&amp;L&amp;"Arial"&amp;8&amp;K000000INTERNAL&amp;1#</oddHeader>
    <oddFooter>&amp;CStrana &amp;P z &amp;N</oddFooter>
  </headerFooter>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List42">
    <pageSetUpPr fitToPage="1"/>
  </sheetPr>
  <dimension ref="A2:BM302"/>
  <sheetViews>
    <sheetView showGridLines="0" workbookViewId="0">
      <selection activeCell="E20" sqref="E20:H20"/>
    </sheetView>
  </sheetViews>
  <sheetFormatPr defaultRowHeight="11.25"/>
  <cols>
    <col min="1" max="1" width="8.33203125" style="1" customWidth="1"/>
    <col min="2" max="2" width="1.1640625" style="1" customWidth="1"/>
    <col min="3" max="3" width="4.1640625" style="1" customWidth="1"/>
    <col min="4" max="4" width="4.33203125" style="1" customWidth="1"/>
    <col min="5" max="5" width="17.1640625" style="1" customWidth="1"/>
    <col min="6" max="6" width="50.83203125" style="1" customWidth="1"/>
    <col min="7" max="7" width="7.5" style="1" customWidth="1"/>
    <col min="8" max="8" width="14" style="1" customWidth="1"/>
    <col min="9" max="9" width="15.83203125" style="1" customWidth="1"/>
    <col min="10" max="10" width="22.33203125" style="1" customWidth="1"/>
    <col min="11" max="11" width="22.33203125" style="1" hidden="1" customWidth="1"/>
    <col min="12" max="12" width="9.33203125" style="1" customWidth="1"/>
    <col min="13" max="13" width="10.83203125" style="1" hidden="1" customWidth="1"/>
    <col min="14" max="14" width="9.33203125" style="1" hidden="1"/>
    <col min="15" max="20" width="14.1640625" style="1" hidden="1" customWidth="1"/>
    <col min="21" max="21" width="16.33203125" style="1" hidden="1" customWidth="1"/>
    <col min="22" max="22" width="12.33203125" style="1" customWidth="1"/>
    <col min="23" max="23" width="16.33203125" style="1" customWidth="1"/>
    <col min="24" max="24" width="12.33203125" style="1" customWidth="1"/>
    <col min="25" max="25" width="15" style="1" customWidth="1"/>
    <col min="26" max="26" width="11" style="1" customWidth="1"/>
    <col min="27" max="27" width="15" style="1" customWidth="1"/>
    <col min="28" max="28" width="16.33203125" style="1" customWidth="1"/>
    <col min="29" max="29" width="11" style="1" customWidth="1"/>
    <col min="30" max="30" width="15" style="1" customWidth="1"/>
    <col min="31" max="31" width="16.33203125" style="1" customWidth="1"/>
    <col min="44" max="65" width="9.33203125" style="1" hidden="1"/>
  </cols>
  <sheetData>
    <row r="2" spans="1:46" s="1" customFormat="1" ht="36.950000000000003" customHeight="1">
      <c r="L2" s="383"/>
      <c r="M2" s="383"/>
      <c r="N2" s="383"/>
      <c r="O2" s="383"/>
      <c r="P2" s="383"/>
      <c r="Q2" s="383"/>
      <c r="R2" s="383"/>
      <c r="S2" s="383"/>
      <c r="T2" s="383"/>
      <c r="U2" s="383"/>
      <c r="V2" s="383"/>
      <c r="AT2" s="18" t="s">
        <v>192</v>
      </c>
    </row>
    <row r="3" spans="1:46" s="1" customFormat="1" ht="6.95" customHeight="1">
      <c r="B3" s="114"/>
      <c r="C3" s="115"/>
      <c r="D3" s="115"/>
      <c r="E3" s="115"/>
      <c r="F3" s="115"/>
      <c r="G3" s="115"/>
      <c r="H3" s="115"/>
      <c r="I3" s="115"/>
      <c r="J3" s="115"/>
      <c r="K3" s="115"/>
      <c r="L3" s="21"/>
      <c r="AT3" s="18" t="s">
        <v>73</v>
      </c>
    </row>
    <row r="4" spans="1:46" s="1" customFormat="1" ht="24.95" customHeight="1">
      <c r="B4" s="21"/>
      <c r="D4" s="116" t="s">
        <v>240</v>
      </c>
      <c r="L4" s="21"/>
      <c r="M4" s="117" t="s">
        <v>10</v>
      </c>
      <c r="AT4" s="18" t="s">
        <v>4</v>
      </c>
    </row>
    <row r="5" spans="1:46" s="1" customFormat="1" ht="6.95" customHeight="1">
      <c r="B5" s="21"/>
      <c r="L5" s="21"/>
    </row>
    <row r="6" spans="1:46" s="1" customFormat="1" ht="12" customHeight="1">
      <c r="B6" s="21"/>
      <c r="D6" s="118" t="s">
        <v>15</v>
      </c>
      <c r="L6" s="21"/>
    </row>
    <row r="7" spans="1:46" s="1" customFormat="1" ht="16.5" customHeight="1">
      <c r="B7" s="21"/>
      <c r="E7" s="412" t="str">
        <f>'Rekapitulace stavby'!K6</f>
        <v>Modernizace teplárny OB6</v>
      </c>
      <c r="F7" s="413"/>
      <c r="G7" s="413"/>
      <c r="H7" s="413"/>
      <c r="L7" s="21"/>
    </row>
    <row r="8" spans="1:46" s="1" customFormat="1" ht="12" customHeight="1">
      <c r="B8" s="21"/>
      <c r="D8" s="118" t="s">
        <v>241</v>
      </c>
      <c r="L8" s="21"/>
    </row>
    <row r="9" spans="1:46" s="2" customFormat="1" ht="16.5" customHeight="1">
      <c r="A9" s="35"/>
      <c r="B9" s="40"/>
      <c r="C9" s="35"/>
      <c r="D9" s="35"/>
      <c r="E9" s="412" t="s">
        <v>5915</v>
      </c>
      <c r="F9" s="415"/>
      <c r="G9" s="415"/>
      <c r="H9" s="415"/>
      <c r="I9" s="35"/>
      <c r="J9" s="35"/>
      <c r="K9" s="35"/>
      <c r="L9" s="52"/>
      <c r="S9" s="35"/>
      <c r="T9" s="35"/>
      <c r="U9" s="35"/>
      <c r="V9" s="35"/>
      <c r="W9" s="35"/>
      <c r="X9" s="35"/>
      <c r="Y9" s="35"/>
      <c r="Z9" s="35"/>
      <c r="AA9" s="35"/>
      <c r="AB9" s="35"/>
      <c r="AC9" s="35"/>
      <c r="AD9" s="35"/>
      <c r="AE9" s="35"/>
    </row>
    <row r="10" spans="1:46" s="2" customFormat="1" ht="12" customHeight="1">
      <c r="A10" s="35"/>
      <c r="B10" s="40"/>
      <c r="C10" s="35"/>
      <c r="D10" s="118" t="s">
        <v>432</v>
      </c>
      <c r="E10" s="35"/>
      <c r="F10" s="35"/>
      <c r="G10" s="35"/>
      <c r="H10" s="35"/>
      <c r="I10" s="35"/>
      <c r="J10" s="35"/>
      <c r="K10" s="35"/>
      <c r="L10" s="52"/>
      <c r="S10" s="35"/>
      <c r="T10" s="35"/>
      <c r="U10" s="35"/>
      <c r="V10" s="35"/>
      <c r="W10" s="35"/>
      <c r="X10" s="35"/>
      <c r="Y10" s="35"/>
      <c r="Z10" s="35"/>
      <c r="AA10" s="35"/>
      <c r="AB10" s="35"/>
      <c r="AC10" s="35"/>
      <c r="AD10" s="35"/>
      <c r="AE10" s="35"/>
    </row>
    <row r="11" spans="1:46" s="2" customFormat="1" ht="16.5" customHeight="1">
      <c r="A11" s="35"/>
      <c r="B11" s="40"/>
      <c r="C11" s="35"/>
      <c r="D11" s="35"/>
      <c r="E11" s="414" t="s">
        <v>5916</v>
      </c>
      <c r="F11" s="415"/>
      <c r="G11" s="415"/>
      <c r="H11" s="415"/>
      <c r="I11" s="35"/>
      <c r="J11" s="35"/>
      <c r="K11" s="35"/>
      <c r="L11" s="52"/>
      <c r="S11" s="35"/>
      <c r="T11" s="35"/>
      <c r="U11" s="35"/>
      <c r="V11" s="35"/>
      <c r="W11" s="35"/>
      <c r="X11" s="35"/>
      <c r="Y11" s="35"/>
      <c r="Z11" s="35"/>
      <c r="AA11" s="35"/>
      <c r="AB11" s="35"/>
      <c r="AC11" s="35"/>
      <c r="AD11" s="35"/>
      <c r="AE11" s="35"/>
    </row>
    <row r="12" spans="1:46" s="2" customFormat="1">
      <c r="A12" s="35"/>
      <c r="B12" s="40"/>
      <c r="C12" s="35"/>
      <c r="D12" s="35"/>
      <c r="E12" s="35"/>
      <c r="F12" s="35"/>
      <c r="G12" s="35"/>
      <c r="H12" s="35"/>
      <c r="I12" s="35"/>
      <c r="J12" s="35"/>
      <c r="K12" s="35"/>
      <c r="L12" s="52"/>
      <c r="S12" s="35"/>
      <c r="T12" s="35"/>
      <c r="U12" s="35"/>
      <c r="V12" s="35"/>
      <c r="W12" s="35"/>
      <c r="X12" s="35"/>
      <c r="Y12" s="35"/>
      <c r="Z12" s="35"/>
      <c r="AA12" s="35"/>
      <c r="AB12" s="35"/>
      <c r="AC12" s="35"/>
      <c r="AD12" s="35"/>
      <c r="AE12" s="35"/>
    </row>
    <row r="13" spans="1:46" s="2" customFormat="1" ht="12" customHeight="1">
      <c r="A13" s="35"/>
      <c r="B13" s="40"/>
      <c r="C13" s="35"/>
      <c r="D13" s="118" t="s">
        <v>17</v>
      </c>
      <c r="E13" s="35"/>
      <c r="F13" s="109" t="s">
        <v>1</v>
      </c>
      <c r="G13" s="35"/>
      <c r="H13" s="35"/>
      <c r="I13" s="118" t="s">
        <v>18</v>
      </c>
      <c r="J13" s="109" t="s">
        <v>1</v>
      </c>
      <c r="K13" s="35"/>
      <c r="L13" s="52"/>
      <c r="S13" s="35"/>
      <c r="T13" s="35"/>
      <c r="U13" s="35"/>
      <c r="V13" s="35"/>
      <c r="W13" s="35"/>
      <c r="X13" s="35"/>
      <c r="Y13" s="35"/>
      <c r="Z13" s="35"/>
      <c r="AA13" s="35"/>
      <c r="AB13" s="35"/>
      <c r="AC13" s="35"/>
      <c r="AD13" s="35"/>
      <c r="AE13" s="35"/>
    </row>
    <row r="14" spans="1:46" s="2" customFormat="1" ht="12" customHeight="1">
      <c r="A14" s="35"/>
      <c r="B14" s="40"/>
      <c r="C14" s="35"/>
      <c r="D14" s="118" t="s">
        <v>19</v>
      </c>
      <c r="E14" s="35"/>
      <c r="F14" s="109" t="s">
        <v>20</v>
      </c>
      <c r="G14" s="35"/>
      <c r="H14" s="35"/>
      <c r="I14" s="118" t="s">
        <v>21</v>
      </c>
      <c r="J14" s="119">
        <f>'Rekapitulace stavby'!AN8</f>
        <v>45363</v>
      </c>
      <c r="K14" s="35"/>
      <c r="L14" s="52"/>
      <c r="S14" s="35"/>
      <c r="T14" s="35"/>
      <c r="U14" s="35"/>
      <c r="V14" s="35"/>
      <c r="W14" s="35"/>
      <c r="X14" s="35"/>
      <c r="Y14" s="35"/>
      <c r="Z14" s="35"/>
      <c r="AA14" s="35"/>
      <c r="AB14" s="35"/>
      <c r="AC14" s="35"/>
      <c r="AD14" s="35"/>
      <c r="AE14" s="35"/>
    </row>
    <row r="15" spans="1:46" s="2" customFormat="1" ht="10.9" customHeight="1">
      <c r="A15" s="35"/>
      <c r="B15" s="40"/>
      <c r="C15" s="35"/>
      <c r="D15" s="35"/>
      <c r="E15" s="35"/>
      <c r="F15" s="35"/>
      <c r="G15" s="35"/>
      <c r="H15" s="35"/>
      <c r="I15" s="35"/>
      <c r="J15" s="35"/>
      <c r="K15" s="35"/>
      <c r="L15" s="52"/>
      <c r="S15" s="35"/>
      <c r="T15" s="35"/>
      <c r="U15" s="35"/>
      <c r="V15" s="35"/>
      <c r="W15" s="35"/>
      <c r="X15" s="35"/>
      <c r="Y15" s="35"/>
      <c r="Z15" s="35"/>
      <c r="AA15" s="35"/>
      <c r="AB15" s="35"/>
      <c r="AC15" s="35"/>
      <c r="AD15" s="35"/>
      <c r="AE15" s="35"/>
    </row>
    <row r="16" spans="1:46" s="2" customFormat="1" ht="12" customHeight="1">
      <c r="A16" s="35"/>
      <c r="B16" s="40"/>
      <c r="C16" s="35"/>
      <c r="D16" s="118" t="s">
        <v>22</v>
      </c>
      <c r="E16" s="35"/>
      <c r="F16" s="35"/>
      <c r="G16" s="35"/>
      <c r="H16" s="35"/>
      <c r="I16" s="118" t="s">
        <v>23</v>
      </c>
      <c r="J16" s="109" t="s">
        <v>1</v>
      </c>
      <c r="K16" s="35"/>
      <c r="L16" s="52"/>
      <c r="S16" s="35"/>
      <c r="T16" s="35"/>
      <c r="U16" s="35"/>
      <c r="V16" s="35"/>
      <c r="W16" s="35"/>
      <c r="X16" s="35"/>
      <c r="Y16" s="35"/>
      <c r="Z16" s="35"/>
      <c r="AA16" s="35"/>
      <c r="AB16" s="35"/>
      <c r="AC16" s="35"/>
      <c r="AD16" s="35"/>
      <c r="AE16" s="35"/>
    </row>
    <row r="17" spans="1:31" s="2" customFormat="1" ht="18" customHeight="1">
      <c r="A17" s="35"/>
      <c r="B17" s="40"/>
      <c r="C17" s="35"/>
      <c r="D17" s="35"/>
      <c r="E17" s="109" t="s">
        <v>24</v>
      </c>
      <c r="F17" s="35"/>
      <c r="G17" s="35"/>
      <c r="H17" s="35"/>
      <c r="I17" s="118" t="s">
        <v>25</v>
      </c>
      <c r="J17" s="109" t="s">
        <v>1</v>
      </c>
      <c r="K17" s="35"/>
      <c r="L17" s="52"/>
      <c r="S17" s="35"/>
      <c r="T17" s="35"/>
      <c r="U17" s="35"/>
      <c r="V17" s="35"/>
      <c r="W17" s="35"/>
      <c r="X17" s="35"/>
      <c r="Y17" s="35"/>
      <c r="Z17" s="35"/>
      <c r="AA17" s="35"/>
      <c r="AB17" s="35"/>
      <c r="AC17" s="35"/>
      <c r="AD17" s="35"/>
      <c r="AE17" s="35"/>
    </row>
    <row r="18" spans="1:31" s="2" customFormat="1" ht="6.95" customHeight="1">
      <c r="A18" s="35"/>
      <c r="B18" s="40"/>
      <c r="C18" s="35"/>
      <c r="D18" s="35"/>
      <c r="E18" s="35"/>
      <c r="F18" s="35"/>
      <c r="G18" s="35"/>
      <c r="H18" s="35"/>
      <c r="I18" s="35"/>
      <c r="J18" s="35"/>
      <c r="K18" s="35"/>
      <c r="L18" s="52"/>
      <c r="S18" s="35"/>
      <c r="T18" s="35"/>
      <c r="U18" s="35"/>
      <c r="V18" s="35"/>
      <c r="W18" s="35"/>
      <c r="X18" s="35"/>
      <c r="Y18" s="35"/>
      <c r="Z18" s="35"/>
      <c r="AA18" s="35"/>
      <c r="AB18" s="35"/>
      <c r="AC18" s="35"/>
      <c r="AD18" s="35"/>
      <c r="AE18" s="35"/>
    </row>
    <row r="19" spans="1:31" s="2" customFormat="1" ht="12" customHeight="1">
      <c r="A19" s="35"/>
      <c r="B19" s="40"/>
      <c r="C19" s="35"/>
      <c r="D19" s="118" t="s">
        <v>26</v>
      </c>
      <c r="E19" s="35"/>
      <c r="F19" s="35"/>
      <c r="G19" s="35"/>
      <c r="H19" s="35"/>
      <c r="I19" s="118" t="s">
        <v>23</v>
      </c>
      <c r="J19" s="31" t="str">
        <f>'Rekapitulace stavby'!AN13</f>
        <v>Vyplň údaj</v>
      </c>
      <c r="K19" s="35"/>
      <c r="L19" s="52"/>
      <c r="S19" s="35"/>
      <c r="T19" s="35"/>
      <c r="U19" s="35"/>
      <c r="V19" s="35"/>
      <c r="W19" s="35"/>
      <c r="X19" s="35"/>
      <c r="Y19" s="35"/>
      <c r="Z19" s="35"/>
      <c r="AA19" s="35"/>
      <c r="AB19" s="35"/>
      <c r="AC19" s="35"/>
      <c r="AD19" s="35"/>
      <c r="AE19" s="35"/>
    </row>
    <row r="20" spans="1:31" s="2" customFormat="1" ht="18" customHeight="1">
      <c r="A20" s="35"/>
      <c r="B20" s="40"/>
      <c r="C20" s="35"/>
      <c r="D20" s="35"/>
      <c r="E20" s="416" t="str">
        <f>'Rekapitulace stavby'!E14</f>
        <v>Vyplň údaj</v>
      </c>
      <c r="F20" s="417"/>
      <c r="G20" s="417"/>
      <c r="H20" s="417"/>
      <c r="I20" s="118" t="s">
        <v>25</v>
      </c>
      <c r="J20" s="31" t="str">
        <f>'Rekapitulace stavby'!AN14</f>
        <v>Vyplň údaj</v>
      </c>
      <c r="K20" s="35"/>
      <c r="L20" s="52"/>
      <c r="S20" s="35"/>
      <c r="T20" s="35"/>
      <c r="U20" s="35"/>
      <c r="V20" s="35"/>
      <c r="W20" s="35"/>
      <c r="X20" s="35"/>
      <c r="Y20" s="35"/>
      <c r="Z20" s="35"/>
      <c r="AA20" s="35"/>
      <c r="AB20" s="35"/>
      <c r="AC20" s="35"/>
      <c r="AD20" s="35"/>
      <c r="AE20" s="35"/>
    </row>
    <row r="21" spans="1:31" s="2" customFormat="1" ht="6.95" customHeight="1">
      <c r="A21" s="35"/>
      <c r="B21" s="40"/>
      <c r="C21" s="35"/>
      <c r="D21" s="35"/>
      <c r="E21" s="35"/>
      <c r="F21" s="35"/>
      <c r="G21" s="35"/>
      <c r="H21" s="35"/>
      <c r="I21" s="35"/>
      <c r="J21" s="35"/>
      <c r="K21" s="35"/>
      <c r="L21" s="52"/>
      <c r="S21" s="35"/>
      <c r="T21" s="35"/>
      <c r="U21" s="35"/>
      <c r="V21" s="35"/>
      <c r="W21" s="35"/>
      <c r="X21" s="35"/>
      <c r="Y21" s="35"/>
      <c r="Z21" s="35"/>
      <c r="AA21" s="35"/>
      <c r="AB21" s="35"/>
      <c r="AC21" s="35"/>
      <c r="AD21" s="35"/>
      <c r="AE21" s="35"/>
    </row>
    <row r="22" spans="1:31" s="2" customFormat="1" ht="12" customHeight="1">
      <c r="A22" s="35"/>
      <c r="B22" s="40"/>
      <c r="C22" s="35"/>
      <c r="D22" s="118" t="s">
        <v>28</v>
      </c>
      <c r="E22" s="35"/>
      <c r="F22" s="35"/>
      <c r="G22" s="35"/>
      <c r="H22" s="35"/>
      <c r="I22" s="118" t="s">
        <v>23</v>
      </c>
      <c r="J22" s="109" t="s">
        <v>1</v>
      </c>
      <c r="K22" s="35"/>
      <c r="L22" s="52"/>
      <c r="S22" s="35"/>
      <c r="T22" s="35"/>
      <c r="U22" s="35"/>
      <c r="V22" s="35"/>
      <c r="W22" s="35"/>
      <c r="X22" s="35"/>
      <c r="Y22" s="35"/>
      <c r="Z22" s="35"/>
      <c r="AA22" s="35"/>
      <c r="AB22" s="35"/>
      <c r="AC22" s="35"/>
      <c r="AD22" s="35"/>
      <c r="AE22" s="35"/>
    </row>
    <row r="23" spans="1:31" s="2" customFormat="1" ht="18" customHeight="1">
      <c r="A23" s="35"/>
      <c r="B23" s="40"/>
      <c r="C23" s="35"/>
      <c r="D23" s="35"/>
      <c r="E23" s="109" t="s">
        <v>29</v>
      </c>
      <c r="F23" s="35"/>
      <c r="G23" s="35"/>
      <c r="H23" s="35"/>
      <c r="I23" s="118" t="s">
        <v>25</v>
      </c>
      <c r="J23" s="109" t="s">
        <v>1</v>
      </c>
      <c r="K23" s="35"/>
      <c r="L23" s="52"/>
      <c r="S23" s="35"/>
      <c r="T23" s="35"/>
      <c r="U23" s="35"/>
      <c r="V23" s="35"/>
      <c r="W23" s="35"/>
      <c r="X23" s="35"/>
      <c r="Y23" s="35"/>
      <c r="Z23" s="35"/>
      <c r="AA23" s="35"/>
      <c r="AB23" s="35"/>
      <c r="AC23" s="35"/>
      <c r="AD23" s="35"/>
      <c r="AE23" s="35"/>
    </row>
    <row r="24" spans="1:31" s="2" customFormat="1" ht="6.95" customHeight="1">
      <c r="A24" s="35"/>
      <c r="B24" s="40"/>
      <c r="C24" s="35"/>
      <c r="D24" s="35"/>
      <c r="E24" s="35"/>
      <c r="F24" s="35"/>
      <c r="G24" s="35"/>
      <c r="H24" s="35"/>
      <c r="I24" s="35"/>
      <c r="J24" s="35"/>
      <c r="K24" s="35"/>
      <c r="L24" s="52"/>
      <c r="S24" s="35"/>
      <c r="T24" s="35"/>
      <c r="U24" s="35"/>
      <c r="V24" s="35"/>
      <c r="W24" s="35"/>
      <c r="X24" s="35"/>
      <c r="Y24" s="35"/>
      <c r="Z24" s="35"/>
      <c r="AA24" s="35"/>
      <c r="AB24" s="35"/>
      <c r="AC24" s="35"/>
      <c r="AD24" s="35"/>
      <c r="AE24" s="35"/>
    </row>
    <row r="25" spans="1:31" s="2" customFormat="1" ht="12" customHeight="1">
      <c r="A25" s="35"/>
      <c r="B25" s="40"/>
      <c r="C25" s="35"/>
      <c r="D25" s="118" t="s">
        <v>31</v>
      </c>
      <c r="E25" s="35"/>
      <c r="F25" s="35"/>
      <c r="G25" s="35"/>
      <c r="H25" s="35"/>
      <c r="I25" s="118" t="s">
        <v>23</v>
      </c>
      <c r="J25" s="109" t="s">
        <v>1</v>
      </c>
      <c r="K25" s="35"/>
      <c r="L25" s="52"/>
      <c r="S25" s="35"/>
      <c r="T25" s="35"/>
      <c r="U25" s="35"/>
      <c r="V25" s="35"/>
      <c r="W25" s="35"/>
      <c r="X25" s="35"/>
      <c r="Y25" s="35"/>
      <c r="Z25" s="35"/>
      <c r="AA25" s="35"/>
      <c r="AB25" s="35"/>
      <c r="AC25" s="35"/>
      <c r="AD25" s="35"/>
      <c r="AE25" s="35"/>
    </row>
    <row r="26" spans="1:31" s="2" customFormat="1" ht="18" customHeight="1">
      <c r="A26" s="35"/>
      <c r="B26" s="40"/>
      <c r="C26" s="35"/>
      <c r="D26" s="35"/>
      <c r="E26" s="109" t="s">
        <v>29</v>
      </c>
      <c r="F26" s="35"/>
      <c r="G26" s="35"/>
      <c r="H26" s="35"/>
      <c r="I26" s="118" t="s">
        <v>25</v>
      </c>
      <c r="J26" s="109" t="s">
        <v>1</v>
      </c>
      <c r="K26" s="35"/>
      <c r="L26" s="52"/>
      <c r="S26" s="35"/>
      <c r="T26" s="35"/>
      <c r="U26" s="35"/>
      <c r="V26" s="35"/>
      <c r="W26" s="35"/>
      <c r="X26" s="35"/>
      <c r="Y26" s="35"/>
      <c r="Z26" s="35"/>
      <c r="AA26" s="35"/>
      <c r="AB26" s="35"/>
      <c r="AC26" s="35"/>
      <c r="AD26" s="35"/>
      <c r="AE26" s="35"/>
    </row>
    <row r="27" spans="1:31" s="2" customFormat="1" ht="6.95" customHeight="1">
      <c r="A27" s="35"/>
      <c r="B27" s="40"/>
      <c r="C27" s="35"/>
      <c r="D27" s="35"/>
      <c r="E27" s="35"/>
      <c r="F27" s="35"/>
      <c r="G27" s="35"/>
      <c r="H27" s="35"/>
      <c r="I27" s="35"/>
      <c r="J27" s="35"/>
      <c r="K27" s="35"/>
      <c r="L27" s="52"/>
      <c r="S27" s="35"/>
      <c r="T27" s="35"/>
      <c r="U27" s="35"/>
      <c r="V27" s="35"/>
      <c r="W27" s="35"/>
      <c r="X27" s="35"/>
      <c r="Y27" s="35"/>
      <c r="Z27" s="35"/>
      <c r="AA27" s="35"/>
      <c r="AB27" s="35"/>
      <c r="AC27" s="35"/>
      <c r="AD27" s="35"/>
      <c r="AE27" s="35"/>
    </row>
    <row r="28" spans="1:31" s="2" customFormat="1" ht="12" customHeight="1">
      <c r="A28" s="35"/>
      <c r="B28" s="40"/>
      <c r="C28" s="35"/>
      <c r="D28" s="118" t="s">
        <v>32</v>
      </c>
      <c r="E28" s="35"/>
      <c r="F28" s="35"/>
      <c r="G28" s="35"/>
      <c r="H28" s="35"/>
      <c r="I28" s="35"/>
      <c r="J28" s="35"/>
      <c r="K28" s="35"/>
      <c r="L28" s="52"/>
      <c r="S28" s="35"/>
      <c r="T28" s="35"/>
      <c r="U28" s="35"/>
      <c r="V28" s="35"/>
      <c r="W28" s="35"/>
      <c r="X28" s="35"/>
      <c r="Y28" s="35"/>
      <c r="Z28" s="35"/>
      <c r="AA28" s="35"/>
      <c r="AB28" s="35"/>
      <c r="AC28" s="35"/>
      <c r="AD28" s="35"/>
      <c r="AE28" s="35"/>
    </row>
    <row r="29" spans="1:31" s="8" customFormat="1" ht="16.5" customHeight="1">
      <c r="A29" s="120"/>
      <c r="B29" s="121"/>
      <c r="C29" s="120"/>
      <c r="D29" s="120"/>
      <c r="E29" s="418" t="s">
        <v>1</v>
      </c>
      <c r="F29" s="418"/>
      <c r="G29" s="418"/>
      <c r="H29" s="418"/>
      <c r="I29" s="120"/>
      <c r="J29" s="120"/>
      <c r="K29" s="120"/>
      <c r="L29" s="122"/>
      <c r="S29" s="120"/>
      <c r="T29" s="120"/>
      <c r="U29" s="120"/>
      <c r="V29" s="120"/>
      <c r="W29" s="120"/>
      <c r="X29" s="120"/>
      <c r="Y29" s="120"/>
      <c r="Z29" s="120"/>
      <c r="AA29" s="120"/>
      <c r="AB29" s="120"/>
      <c r="AC29" s="120"/>
      <c r="AD29" s="120"/>
      <c r="AE29" s="120"/>
    </row>
    <row r="30" spans="1:31" s="2" customFormat="1" ht="6.95" customHeight="1">
      <c r="A30" s="35"/>
      <c r="B30" s="40"/>
      <c r="C30" s="35"/>
      <c r="D30" s="35"/>
      <c r="E30" s="35"/>
      <c r="F30" s="35"/>
      <c r="G30" s="35"/>
      <c r="H30" s="35"/>
      <c r="I30" s="35"/>
      <c r="J30" s="35"/>
      <c r="K30" s="35"/>
      <c r="L30" s="52"/>
      <c r="S30" s="35"/>
      <c r="T30" s="35"/>
      <c r="U30" s="35"/>
      <c r="V30" s="35"/>
      <c r="W30" s="35"/>
      <c r="X30" s="35"/>
      <c r="Y30" s="35"/>
      <c r="Z30" s="35"/>
      <c r="AA30" s="35"/>
      <c r="AB30" s="35"/>
      <c r="AC30" s="35"/>
      <c r="AD30" s="35"/>
      <c r="AE30" s="35"/>
    </row>
    <row r="31" spans="1:31" s="2" customFormat="1" ht="6.95" customHeight="1">
      <c r="A31" s="35"/>
      <c r="B31" s="40"/>
      <c r="C31" s="35"/>
      <c r="D31" s="123"/>
      <c r="E31" s="123"/>
      <c r="F31" s="123"/>
      <c r="G31" s="123"/>
      <c r="H31" s="123"/>
      <c r="I31" s="123"/>
      <c r="J31" s="123"/>
      <c r="K31" s="123"/>
      <c r="L31" s="52"/>
      <c r="S31" s="35"/>
      <c r="T31" s="35"/>
      <c r="U31" s="35"/>
      <c r="V31" s="35"/>
      <c r="W31" s="35"/>
      <c r="X31" s="35"/>
      <c r="Y31" s="35"/>
      <c r="Z31" s="35"/>
      <c r="AA31" s="35"/>
      <c r="AB31" s="35"/>
      <c r="AC31" s="35"/>
      <c r="AD31" s="35"/>
      <c r="AE31" s="35"/>
    </row>
    <row r="32" spans="1:31" s="2" customFormat="1" ht="25.35" customHeight="1">
      <c r="A32" s="35"/>
      <c r="B32" s="40"/>
      <c r="C32" s="35"/>
      <c r="D32" s="124" t="s">
        <v>33</v>
      </c>
      <c r="E32" s="35"/>
      <c r="F32" s="35"/>
      <c r="G32" s="35"/>
      <c r="H32" s="35"/>
      <c r="I32" s="35"/>
      <c r="J32" s="125">
        <f>ROUND(J125, 2)</f>
        <v>0</v>
      </c>
      <c r="K32" s="35"/>
      <c r="L32" s="52"/>
      <c r="S32" s="35"/>
      <c r="T32" s="35"/>
      <c r="U32" s="35"/>
      <c r="V32" s="35"/>
      <c r="W32" s="35"/>
      <c r="X32" s="35"/>
      <c r="Y32" s="35"/>
      <c r="Z32" s="35"/>
      <c r="AA32" s="35"/>
      <c r="AB32" s="35"/>
      <c r="AC32" s="35"/>
      <c r="AD32" s="35"/>
      <c r="AE32" s="35"/>
    </row>
    <row r="33" spans="1:31" s="2" customFormat="1" ht="6.95" customHeight="1">
      <c r="A33" s="35"/>
      <c r="B33" s="40"/>
      <c r="C33" s="35"/>
      <c r="D33" s="123"/>
      <c r="E33" s="123"/>
      <c r="F33" s="123"/>
      <c r="G33" s="123"/>
      <c r="H33" s="123"/>
      <c r="I33" s="123"/>
      <c r="J33" s="123"/>
      <c r="K33" s="123"/>
      <c r="L33" s="52"/>
      <c r="S33" s="35"/>
      <c r="T33" s="35"/>
      <c r="U33" s="35"/>
      <c r="V33" s="35"/>
      <c r="W33" s="35"/>
      <c r="X33" s="35"/>
      <c r="Y33" s="35"/>
      <c r="Z33" s="35"/>
      <c r="AA33" s="35"/>
      <c r="AB33" s="35"/>
      <c r="AC33" s="35"/>
      <c r="AD33" s="35"/>
      <c r="AE33" s="35"/>
    </row>
    <row r="34" spans="1:31" s="2" customFormat="1" ht="14.45" customHeight="1">
      <c r="A34" s="35"/>
      <c r="B34" s="40"/>
      <c r="C34" s="35"/>
      <c r="D34" s="35"/>
      <c r="E34" s="35"/>
      <c r="F34" s="126" t="s">
        <v>35</v>
      </c>
      <c r="G34" s="35"/>
      <c r="H34" s="35"/>
      <c r="I34" s="126" t="s">
        <v>34</v>
      </c>
      <c r="J34" s="126" t="s">
        <v>36</v>
      </c>
      <c r="K34" s="35"/>
      <c r="L34" s="52"/>
      <c r="S34" s="35"/>
      <c r="T34" s="35"/>
      <c r="U34" s="35"/>
      <c r="V34" s="35"/>
      <c r="W34" s="35"/>
      <c r="X34" s="35"/>
      <c r="Y34" s="35"/>
      <c r="Z34" s="35"/>
      <c r="AA34" s="35"/>
      <c r="AB34" s="35"/>
      <c r="AC34" s="35"/>
      <c r="AD34" s="35"/>
      <c r="AE34" s="35"/>
    </row>
    <row r="35" spans="1:31" s="2" customFormat="1" ht="14.45" customHeight="1">
      <c r="A35" s="35"/>
      <c r="B35" s="40"/>
      <c r="C35" s="35"/>
      <c r="D35" s="127" t="s">
        <v>37</v>
      </c>
      <c r="E35" s="118" t="s">
        <v>38</v>
      </c>
      <c r="F35" s="128">
        <f>ROUND((SUM(BE125:BE301)),  2)</f>
        <v>0</v>
      </c>
      <c r="G35" s="35"/>
      <c r="H35" s="35"/>
      <c r="I35" s="129">
        <v>0.21</v>
      </c>
      <c r="J35" s="128">
        <f>ROUND(((SUM(BE125:BE301))*I35),  2)</f>
        <v>0</v>
      </c>
      <c r="K35" s="35"/>
      <c r="L35" s="52"/>
      <c r="S35" s="35"/>
      <c r="T35" s="35"/>
      <c r="U35" s="35"/>
      <c r="V35" s="35"/>
      <c r="W35" s="35"/>
      <c r="X35" s="35"/>
      <c r="Y35" s="35"/>
      <c r="Z35" s="35"/>
      <c r="AA35" s="35"/>
      <c r="AB35" s="35"/>
      <c r="AC35" s="35"/>
      <c r="AD35" s="35"/>
      <c r="AE35" s="35"/>
    </row>
    <row r="36" spans="1:31" s="2" customFormat="1" ht="14.45" customHeight="1">
      <c r="A36" s="35"/>
      <c r="B36" s="40"/>
      <c r="C36" s="35"/>
      <c r="D36" s="35"/>
      <c r="E36" s="118" t="s">
        <v>39</v>
      </c>
      <c r="F36" s="128">
        <f>ROUND((SUM(BF125:BF301)),  2)</f>
        <v>0</v>
      </c>
      <c r="G36" s="35"/>
      <c r="H36" s="35"/>
      <c r="I36" s="129">
        <v>0.12</v>
      </c>
      <c r="J36" s="128">
        <f>ROUND(((SUM(BF125:BF301))*I36),  2)</f>
        <v>0</v>
      </c>
      <c r="K36" s="35"/>
      <c r="L36" s="52"/>
      <c r="S36" s="35"/>
      <c r="T36" s="35"/>
      <c r="U36" s="35"/>
      <c r="V36" s="35"/>
      <c r="W36" s="35"/>
      <c r="X36" s="35"/>
      <c r="Y36" s="35"/>
      <c r="Z36" s="35"/>
      <c r="AA36" s="35"/>
      <c r="AB36" s="35"/>
      <c r="AC36" s="35"/>
      <c r="AD36" s="35"/>
      <c r="AE36" s="35"/>
    </row>
    <row r="37" spans="1:31" s="2" customFormat="1" ht="14.45" hidden="1" customHeight="1">
      <c r="A37" s="35"/>
      <c r="B37" s="40"/>
      <c r="C37" s="35"/>
      <c r="D37" s="35"/>
      <c r="E37" s="118" t="s">
        <v>40</v>
      </c>
      <c r="F37" s="128">
        <f>ROUND((SUM(BG125:BG301)),  2)</f>
        <v>0</v>
      </c>
      <c r="G37" s="35"/>
      <c r="H37" s="35"/>
      <c r="I37" s="129">
        <v>0.21</v>
      </c>
      <c r="J37" s="128">
        <f>0</f>
        <v>0</v>
      </c>
      <c r="K37" s="35"/>
      <c r="L37" s="52"/>
      <c r="S37" s="35"/>
      <c r="T37" s="35"/>
      <c r="U37" s="35"/>
      <c r="V37" s="35"/>
      <c r="W37" s="35"/>
      <c r="X37" s="35"/>
      <c r="Y37" s="35"/>
      <c r="Z37" s="35"/>
      <c r="AA37" s="35"/>
      <c r="AB37" s="35"/>
      <c r="AC37" s="35"/>
      <c r="AD37" s="35"/>
      <c r="AE37" s="35"/>
    </row>
    <row r="38" spans="1:31" s="2" customFormat="1" ht="14.45" hidden="1" customHeight="1">
      <c r="A38" s="35"/>
      <c r="B38" s="40"/>
      <c r="C38" s="35"/>
      <c r="D38" s="35"/>
      <c r="E38" s="118" t="s">
        <v>41</v>
      </c>
      <c r="F38" s="128">
        <f>ROUND((SUM(BH125:BH301)),  2)</f>
        <v>0</v>
      </c>
      <c r="G38" s="35"/>
      <c r="H38" s="35"/>
      <c r="I38" s="129">
        <v>0.12</v>
      </c>
      <c r="J38" s="128">
        <f>0</f>
        <v>0</v>
      </c>
      <c r="K38" s="35"/>
      <c r="L38" s="52"/>
      <c r="S38" s="35"/>
      <c r="T38" s="35"/>
      <c r="U38" s="35"/>
      <c r="V38" s="35"/>
      <c r="W38" s="35"/>
      <c r="X38" s="35"/>
      <c r="Y38" s="35"/>
      <c r="Z38" s="35"/>
      <c r="AA38" s="35"/>
      <c r="AB38" s="35"/>
      <c r="AC38" s="35"/>
      <c r="AD38" s="35"/>
      <c r="AE38" s="35"/>
    </row>
    <row r="39" spans="1:31" s="2" customFormat="1" ht="14.45" hidden="1" customHeight="1">
      <c r="A39" s="35"/>
      <c r="B39" s="40"/>
      <c r="C39" s="35"/>
      <c r="D39" s="35"/>
      <c r="E39" s="118" t="s">
        <v>42</v>
      </c>
      <c r="F39" s="128">
        <f>ROUND((SUM(BI125:BI301)),  2)</f>
        <v>0</v>
      </c>
      <c r="G39" s="35"/>
      <c r="H39" s="35"/>
      <c r="I39" s="129">
        <v>0</v>
      </c>
      <c r="J39" s="128">
        <f>0</f>
        <v>0</v>
      </c>
      <c r="K39" s="35"/>
      <c r="L39" s="52"/>
      <c r="S39" s="35"/>
      <c r="T39" s="35"/>
      <c r="U39" s="35"/>
      <c r="V39" s="35"/>
      <c r="W39" s="35"/>
      <c r="X39" s="35"/>
      <c r="Y39" s="35"/>
      <c r="Z39" s="35"/>
      <c r="AA39" s="35"/>
      <c r="AB39" s="35"/>
      <c r="AC39" s="35"/>
      <c r="AD39" s="35"/>
      <c r="AE39" s="35"/>
    </row>
    <row r="40" spans="1:31" s="2" customFormat="1" ht="6.95" customHeight="1">
      <c r="A40" s="35"/>
      <c r="B40" s="40"/>
      <c r="C40" s="35"/>
      <c r="D40" s="35"/>
      <c r="E40" s="35"/>
      <c r="F40" s="35"/>
      <c r="G40" s="35"/>
      <c r="H40" s="35"/>
      <c r="I40" s="35"/>
      <c r="J40" s="35"/>
      <c r="K40" s="35"/>
      <c r="L40" s="52"/>
      <c r="S40" s="35"/>
      <c r="T40" s="35"/>
      <c r="U40" s="35"/>
      <c r="V40" s="35"/>
      <c r="W40" s="35"/>
      <c r="X40" s="35"/>
      <c r="Y40" s="35"/>
      <c r="Z40" s="35"/>
      <c r="AA40" s="35"/>
      <c r="AB40" s="35"/>
      <c r="AC40" s="35"/>
      <c r="AD40" s="35"/>
      <c r="AE40" s="35"/>
    </row>
    <row r="41" spans="1:31" s="2" customFormat="1" ht="25.35" customHeight="1">
      <c r="A41" s="35"/>
      <c r="B41" s="40"/>
      <c r="C41" s="130"/>
      <c r="D41" s="131" t="s">
        <v>43</v>
      </c>
      <c r="E41" s="132"/>
      <c r="F41" s="132"/>
      <c r="G41" s="133" t="s">
        <v>44</v>
      </c>
      <c r="H41" s="134" t="s">
        <v>7622</v>
      </c>
      <c r="I41" s="132"/>
      <c r="J41" s="135">
        <f>SUM(J32:J39)</f>
        <v>0</v>
      </c>
      <c r="K41" s="136"/>
      <c r="L41" s="52"/>
      <c r="S41" s="35"/>
      <c r="T41" s="35"/>
      <c r="U41" s="35"/>
      <c r="V41" s="35"/>
      <c r="W41" s="35"/>
      <c r="X41" s="35"/>
      <c r="Y41" s="35"/>
      <c r="Z41" s="35"/>
      <c r="AA41" s="35"/>
      <c r="AB41" s="35"/>
      <c r="AC41" s="35"/>
      <c r="AD41" s="35"/>
      <c r="AE41" s="35"/>
    </row>
    <row r="42" spans="1:31" s="2" customFormat="1" ht="14.45" customHeight="1">
      <c r="A42" s="35"/>
      <c r="B42" s="40"/>
      <c r="C42" s="35"/>
      <c r="D42" s="35"/>
      <c r="E42" s="35"/>
      <c r="F42" s="35"/>
      <c r="G42" s="35"/>
      <c r="H42" s="35"/>
      <c r="I42" s="35"/>
      <c r="J42" s="35"/>
      <c r="K42" s="35"/>
      <c r="L42" s="52"/>
      <c r="S42" s="35"/>
      <c r="T42" s="35"/>
      <c r="U42" s="35"/>
      <c r="V42" s="35"/>
      <c r="W42" s="35"/>
      <c r="X42" s="35"/>
      <c r="Y42" s="35"/>
      <c r="Z42" s="35"/>
      <c r="AA42" s="35"/>
      <c r="AB42" s="35"/>
      <c r="AC42" s="35"/>
      <c r="AD42" s="35"/>
      <c r="AE42" s="35"/>
    </row>
    <row r="43" spans="1:31" s="1" customFormat="1" ht="14.45" customHeight="1">
      <c r="B43" s="21"/>
      <c r="L43" s="21"/>
    </row>
    <row r="44" spans="1:31" s="1" customFormat="1" ht="14.45" customHeight="1">
      <c r="B44" s="21"/>
      <c r="L44" s="21"/>
    </row>
    <row r="45" spans="1:31" s="1" customFormat="1" ht="14.45" customHeight="1">
      <c r="B45" s="21"/>
      <c r="L45" s="21"/>
    </row>
    <row r="46" spans="1:31" s="1" customFormat="1" ht="14.45" customHeight="1">
      <c r="B46" s="21"/>
      <c r="L46" s="21"/>
    </row>
    <row r="47" spans="1:31" s="1" customFormat="1" ht="14.45" customHeight="1">
      <c r="B47" s="21"/>
      <c r="L47" s="21"/>
    </row>
    <row r="48" spans="1:31" s="1" customFormat="1" ht="14.45" customHeight="1">
      <c r="B48" s="21"/>
      <c r="L48" s="21"/>
    </row>
    <row r="49" spans="1:31" s="1" customFormat="1" ht="14.45" customHeight="1">
      <c r="B49" s="21"/>
      <c r="L49" s="21"/>
    </row>
    <row r="50" spans="1:31" s="2" customFormat="1" ht="14.45" customHeight="1">
      <c r="B50" s="52"/>
      <c r="D50" s="137" t="s">
        <v>45</v>
      </c>
      <c r="E50" s="138"/>
      <c r="F50" s="138"/>
      <c r="G50" s="137" t="s">
        <v>46</v>
      </c>
      <c r="H50" s="138"/>
      <c r="I50" s="138"/>
      <c r="J50" s="138"/>
      <c r="K50" s="138"/>
      <c r="L50" s="52"/>
    </row>
    <row r="51" spans="1:31">
      <c r="B51" s="21"/>
      <c r="L51" s="21"/>
    </row>
    <row r="52" spans="1:31">
      <c r="B52" s="21"/>
      <c r="L52" s="21"/>
    </row>
    <row r="53" spans="1:31">
      <c r="B53" s="21"/>
      <c r="L53" s="21"/>
    </row>
    <row r="54" spans="1:31">
      <c r="B54" s="21"/>
      <c r="L54" s="21"/>
    </row>
    <row r="55" spans="1:31">
      <c r="B55" s="21"/>
      <c r="L55" s="21"/>
    </row>
    <row r="56" spans="1:31">
      <c r="B56" s="21"/>
      <c r="L56" s="21"/>
    </row>
    <row r="57" spans="1:31">
      <c r="B57" s="21"/>
      <c r="L57" s="21"/>
    </row>
    <row r="58" spans="1:31">
      <c r="B58" s="21"/>
      <c r="L58" s="21"/>
    </row>
    <row r="59" spans="1:31">
      <c r="B59" s="21"/>
      <c r="L59" s="21"/>
    </row>
    <row r="60" spans="1:31">
      <c r="B60" s="21"/>
      <c r="L60" s="21"/>
    </row>
    <row r="61" spans="1:31" s="2" customFormat="1" ht="12.75">
      <c r="A61" s="35"/>
      <c r="B61" s="40"/>
      <c r="C61" s="35"/>
      <c r="D61" s="139" t="s">
        <v>47</v>
      </c>
      <c r="E61" s="140"/>
      <c r="F61" s="141" t="s">
        <v>48</v>
      </c>
      <c r="G61" s="139" t="s">
        <v>47</v>
      </c>
      <c r="H61" s="140"/>
      <c r="I61" s="140"/>
      <c r="J61" s="142" t="s">
        <v>48</v>
      </c>
      <c r="K61" s="140"/>
      <c r="L61" s="52"/>
      <c r="S61" s="35"/>
      <c r="T61" s="35"/>
      <c r="U61" s="35"/>
      <c r="V61" s="35"/>
      <c r="W61" s="35"/>
      <c r="X61" s="35"/>
      <c r="Y61" s="35"/>
      <c r="Z61" s="35"/>
      <c r="AA61" s="35"/>
      <c r="AB61" s="35"/>
      <c r="AC61" s="35"/>
      <c r="AD61" s="35"/>
      <c r="AE61" s="35"/>
    </row>
    <row r="62" spans="1:31">
      <c r="B62" s="21"/>
      <c r="L62" s="21"/>
    </row>
    <row r="63" spans="1:31">
      <c r="B63" s="21"/>
      <c r="L63" s="21"/>
    </row>
    <row r="64" spans="1:31">
      <c r="B64" s="21"/>
      <c r="L64" s="21"/>
    </row>
    <row r="65" spans="1:31" s="2" customFormat="1" ht="12.75">
      <c r="A65" s="35"/>
      <c r="B65" s="40"/>
      <c r="C65" s="35"/>
      <c r="D65" s="137" t="s">
        <v>49</v>
      </c>
      <c r="E65" s="143"/>
      <c r="F65" s="143"/>
      <c r="G65" s="137" t="s">
        <v>50</v>
      </c>
      <c r="H65" s="143"/>
      <c r="I65" s="143"/>
      <c r="J65" s="143"/>
      <c r="K65" s="143"/>
      <c r="L65" s="52"/>
      <c r="S65" s="35"/>
      <c r="T65" s="35"/>
      <c r="U65" s="35"/>
      <c r="V65" s="35"/>
      <c r="W65" s="35"/>
      <c r="X65" s="35"/>
      <c r="Y65" s="35"/>
      <c r="Z65" s="35"/>
      <c r="AA65" s="35"/>
      <c r="AB65" s="35"/>
      <c r="AC65" s="35"/>
      <c r="AD65" s="35"/>
      <c r="AE65" s="35"/>
    </row>
    <row r="66" spans="1:31">
      <c r="B66" s="21"/>
      <c r="L66" s="21"/>
    </row>
    <row r="67" spans="1:31">
      <c r="B67" s="21"/>
      <c r="L67" s="21"/>
    </row>
    <row r="68" spans="1:31">
      <c r="B68" s="21"/>
      <c r="L68" s="21"/>
    </row>
    <row r="69" spans="1:31">
      <c r="B69" s="21"/>
      <c r="L69" s="21"/>
    </row>
    <row r="70" spans="1:31">
      <c r="B70" s="21"/>
      <c r="L70" s="21"/>
    </row>
    <row r="71" spans="1:31">
      <c r="B71" s="21"/>
      <c r="L71" s="21"/>
    </row>
    <row r="72" spans="1:31">
      <c r="B72" s="21"/>
      <c r="L72" s="21"/>
    </row>
    <row r="73" spans="1:31">
      <c r="B73" s="21"/>
      <c r="L73" s="21"/>
    </row>
    <row r="74" spans="1:31">
      <c r="B74" s="21"/>
      <c r="L74" s="21"/>
    </row>
    <row r="75" spans="1:31">
      <c r="B75" s="21"/>
      <c r="L75" s="21"/>
    </row>
    <row r="76" spans="1:31" s="2" customFormat="1" ht="12.75">
      <c r="A76" s="35"/>
      <c r="B76" s="40"/>
      <c r="C76" s="35"/>
      <c r="D76" s="139" t="s">
        <v>47</v>
      </c>
      <c r="E76" s="140"/>
      <c r="F76" s="141" t="s">
        <v>48</v>
      </c>
      <c r="G76" s="139" t="s">
        <v>47</v>
      </c>
      <c r="H76" s="140"/>
      <c r="I76" s="140"/>
      <c r="J76" s="142" t="s">
        <v>48</v>
      </c>
      <c r="K76" s="140"/>
      <c r="L76" s="52"/>
      <c r="S76" s="35"/>
      <c r="T76" s="35"/>
      <c r="U76" s="35"/>
      <c r="V76" s="35"/>
      <c r="W76" s="35"/>
      <c r="X76" s="35"/>
      <c r="Y76" s="35"/>
      <c r="Z76" s="35"/>
      <c r="AA76" s="35"/>
      <c r="AB76" s="35"/>
      <c r="AC76" s="35"/>
      <c r="AD76" s="35"/>
      <c r="AE76" s="35"/>
    </row>
    <row r="77" spans="1:31" s="2" customFormat="1" ht="14.45" customHeight="1">
      <c r="A77" s="35"/>
      <c r="B77" s="144"/>
      <c r="C77" s="145"/>
      <c r="D77" s="145"/>
      <c r="E77" s="145"/>
      <c r="F77" s="145"/>
      <c r="G77" s="145"/>
      <c r="H77" s="145"/>
      <c r="I77" s="145"/>
      <c r="J77" s="145"/>
      <c r="K77" s="145"/>
      <c r="L77" s="52"/>
      <c r="S77" s="35"/>
      <c r="T77" s="35"/>
      <c r="U77" s="35"/>
      <c r="V77" s="35"/>
      <c r="W77" s="35"/>
      <c r="X77" s="35"/>
      <c r="Y77" s="35"/>
      <c r="Z77" s="35"/>
      <c r="AA77" s="35"/>
      <c r="AB77" s="35"/>
      <c r="AC77" s="35"/>
      <c r="AD77" s="35"/>
      <c r="AE77" s="35"/>
    </row>
    <row r="81" spans="1:31" s="2" customFormat="1" ht="6.95" customHeight="1">
      <c r="A81" s="35"/>
      <c r="B81" s="146"/>
      <c r="C81" s="147"/>
      <c r="D81" s="147"/>
      <c r="E81" s="147"/>
      <c r="F81" s="147"/>
      <c r="G81" s="147"/>
      <c r="H81" s="147"/>
      <c r="I81" s="147"/>
      <c r="J81" s="147"/>
      <c r="K81" s="147"/>
      <c r="L81" s="52"/>
      <c r="S81" s="35"/>
      <c r="T81" s="35"/>
      <c r="U81" s="35"/>
      <c r="V81" s="35"/>
      <c r="W81" s="35"/>
      <c r="X81" s="35"/>
      <c r="Y81" s="35"/>
      <c r="Z81" s="35"/>
      <c r="AA81" s="35"/>
      <c r="AB81" s="35"/>
      <c r="AC81" s="35"/>
      <c r="AD81" s="35"/>
      <c r="AE81" s="35"/>
    </row>
    <row r="82" spans="1:31" s="2" customFormat="1" ht="24.95" customHeight="1">
      <c r="A82" s="35"/>
      <c r="B82" s="36"/>
      <c r="C82" s="24" t="s">
        <v>242</v>
      </c>
      <c r="D82" s="37"/>
      <c r="E82" s="37"/>
      <c r="F82" s="37"/>
      <c r="G82" s="37"/>
      <c r="H82" s="37"/>
      <c r="I82" s="37"/>
      <c r="J82" s="37"/>
      <c r="K82" s="37"/>
      <c r="L82" s="52"/>
      <c r="S82" s="35"/>
      <c r="T82" s="35"/>
      <c r="U82" s="35"/>
      <c r="V82" s="35"/>
      <c r="W82" s="35"/>
      <c r="X82" s="35"/>
      <c r="Y82" s="35"/>
      <c r="Z82" s="35"/>
      <c r="AA82" s="35"/>
      <c r="AB82" s="35"/>
      <c r="AC82" s="35"/>
      <c r="AD82" s="35"/>
      <c r="AE82" s="35"/>
    </row>
    <row r="83" spans="1:31" s="2" customFormat="1" ht="6.95" customHeight="1">
      <c r="A83" s="35"/>
      <c r="B83" s="36"/>
      <c r="C83" s="37"/>
      <c r="D83" s="37"/>
      <c r="E83" s="37"/>
      <c r="F83" s="37"/>
      <c r="G83" s="37"/>
      <c r="H83" s="37"/>
      <c r="I83" s="37"/>
      <c r="J83" s="37"/>
      <c r="K83" s="37"/>
      <c r="L83" s="52"/>
      <c r="S83" s="35"/>
      <c r="T83" s="35"/>
      <c r="U83" s="35"/>
      <c r="V83" s="35"/>
      <c r="W83" s="35"/>
      <c r="X83" s="35"/>
      <c r="Y83" s="35"/>
      <c r="Z83" s="35"/>
      <c r="AA83" s="35"/>
      <c r="AB83" s="35"/>
      <c r="AC83" s="35"/>
      <c r="AD83" s="35"/>
      <c r="AE83" s="35"/>
    </row>
    <row r="84" spans="1:31" s="2" customFormat="1" ht="12" customHeight="1">
      <c r="A84" s="35"/>
      <c r="B84" s="36"/>
      <c r="C84" s="30" t="s">
        <v>15</v>
      </c>
      <c r="D84" s="37"/>
      <c r="E84" s="37"/>
      <c r="F84" s="37"/>
      <c r="G84" s="37"/>
      <c r="H84" s="37"/>
      <c r="I84" s="37"/>
      <c r="J84" s="37"/>
      <c r="K84" s="37"/>
      <c r="L84" s="52"/>
      <c r="S84" s="35"/>
      <c r="T84" s="35"/>
      <c r="U84" s="35"/>
      <c r="V84" s="35"/>
      <c r="W84" s="35"/>
      <c r="X84" s="35"/>
      <c r="Y84" s="35"/>
      <c r="Z84" s="35"/>
      <c r="AA84" s="35"/>
      <c r="AB84" s="35"/>
      <c r="AC84" s="35"/>
      <c r="AD84" s="35"/>
      <c r="AE84" s="35"/>
    </row>
    <row r="85" spans="1:31" s="2" customFormat="1" ht="16.5" customHeight="1">
      <c r="A85" s="35"/>
      <c r="B85" s="36"/>
      <c r="C85" s="37"/>
      <c r="D85" s="37"/>
      <c r="E85" s="410" t="str">
        <f>E7</f>
        <v>Modernizace teplárny OB6</v>
      </c>
      <c r="F85" s="411"/>
      <c r="G85" s="411"/>
      <c r="H85" s="411"/>
      <c r="I85" s="37"/>
      <c r="J85" s="37"/>
      <c r="K85" s="37"/>
      <c r="L85" s="52"/>
      <c r="S85" s="35"/>
      <c r="T85" s="35"/>
      <c r="U85" s="35"/>
      <c r="V85" s="35"/>
      <c r="W85" s="35"/>
      <c r="X85" s="35"/>
      <c r="Y85" s="35"/>
      <c r="Z85" s="35"/>
      <c r="AA85" s="35"/>
      <c r="AB85" s="35"/>
      <c r="AC85" s="35"/>
      <c r="AD85" s="35"/>
      <c r="AE85" s="35"/>
    </row>
    <row r="86" spans="1:31" s="1" customFormat="1" ht="12" customHeight="1">
      <c r="B86" s="22"/>
      <c r="C86" s="30" t="s">
        <v>241</v>
      </c>
      <c r="D86" s="23"/>
      <c r="E86" s="23"/>
      <c r="F86" s="23"/>
      <c r="G86" s="23"/>
      <c r="H86" s="23"/>
      <c r="I86" s="23"/>
      <c r="J86" s="23"/>
      <c r="K86" s="23"/>
      <c r="L86" s="21"/>
    </row>
    <row r="87" spans="1:31" s="2" customFormat="1" ht="16.5" customHeight="1">
      <c r="A87" s="35"/>
      <c r="B87" s="36"/>
      <c r="C87" s="37"/>
      <c r="D87" s="37"/>
      <c r="E87" s="410" t="s">
        <v>5915</v>
      </c>
      <c r="F87" s="409"/>
      <c r="G87" s="409"/>
      <c r="H87" s="409"/>
      <c r="I87" s="37"/>
      <c r="J87" s="37"/>
      <c r="K87" s="37"/>
      <c r="L87" s="52"/>
      <c r="S87" s="35"/>
      <c r="T87" s="35"/>
      <c r="U87" s="35"/>
      <c r="V87" s="35"/>
      <c r="W87" s="35"/>
      <c r="X87" s="35"/>
      <c r="Y87" s="35"/>
      <c r="Z87" s="35"/>
      <c r="AA87" s="35"/>
      <c r="AB87" s="35"/>
      <c r="AC87" s="35"/>
      <c r="AD87" s="35"/>
      <c r="AE87" s="35"/>
    </row>
    <row r="88" spans="1:31" s="2" customFormat="1" ht="12" customHeight="1">
      <c r="A88" s="35"/>
      <c r="B88" s="36"/>
      <c r="C88" s="30" t="s">
        <v>432</v>
      </c>
      <c r="D88" s="37"/>
      <c r="E88" s="37"/>
      <c r="F88" s="37"/>
      <c r="G88" s="37"/>
      <c r="H88" s="37"/>
      <c r="I88" s="37"/>
      <c r="J88" s="37"/>
      <c r="K88" s="37"/>
      <c r="L88" s="52"/>
      <c r="S88" s="35"/>
      <c r="T88" s="35"/>
      <c r="U88" s="35"/>
      <c r="V88" s="35"/>
      <c r="W88" s="35"/>
      <c r="X88" s="35"/>
      <c r="Y88" s="35"/>
      <c r="Z88" s="35"/>
      <c r="AA88" s="35"/>
      <c r="AB88" s="35"/>
      <c r="AC88" s="35"/>
      <c r="AD88" s="35"/>
      <c r="AE88" s="35"/>
    </row>
    <row r="89" spans="1:31" s="2" customFormat="1" ht="16.5" customHeight="1">
      <c r="A89" s="35"/>
      <c r="B89" s="36"/>
      <c r="C89" s="37"/>
      <c r="D89" s="37"/>
      <c r="E89" s="384" t="str">
        <f>E11</f>
        <v>IO 302-01 - Stoka A</v>
      </c>
      <c r="F89" s="409"/>
      <c r="G89" s="409"/>
      <c r="H89" s="409"/>
      <c r="I89" s="37"/>
      <c r="J89" s="37"/>
      <c r="K89" s="37"/>
      <c r="L89" s="52"/>
      <c r="S89" s="35"/>
      <c r="T89" s="35"/>
      <c r="U89" s="35"/>
      <c r="V89" s="35"/>
      <c r="W89" s="35"/>
      <c r="X89" s="35"/>
      <c r="Y89" s="35"/>
      <c r="Z89" s="35"/>
      <c r="AA89" s="35"/>
      <c r="AB89" s="35"/>
      <c r="AC89" s="35"/>
      <c r="AD89" s="35"/>
      <c r="AE89" s="35"/>
    </row>
    <row r="90" spans="1:31" s="2" customFormat="1" ht="6.95" customHeight="1">
      <c r="A90" s="35"/>
      <c r="B90" s="36"/>
      <c r="C90" s="37"/>
      <c r="D90" s="37"/>
      <c r="E90" s="37"/>
      <c r="F90" s="37"/>
      <c r="G90" s="37"/>
      <c r="H90" s="37"/>
      <c r="I90" s="37"/>
      <c r="J90" s="37"/>
      <c r="K90" s="37"/>
      <c r="L90" s="52"/>
      <c r="S90" s="35"/>
      <c r="T90" s="35"/>
      <c r="U90" s="35"/>
      <c r="V90" s="35"/>
      <c r="W90" s="35"/>
      <c r="X90" s="35"/>
      <c r="Y90" s="35"/>
      <c r="Z90" s="35"/>
      <c r="AA90" s="35"/>
      <c r="AB90" s="35"/>
      <c r="AC90" s="35"/>
      <c r="AD90" s="35"/>
      <c r="AE90" s="35"/>
    </row>
    <row r="91" spans="1:31" s="2" customFormat="1" ht="12" customHeight="1">
      <c r="A91" s="35"/>
      <c r="B91" s="36"/>
      <c r="C91" s="30" t="s">
        <v>19</v>
      </c>
      <c r="D91" s="37"/>
      <c r="E91" s="37"/>
      <c r="F91" s="28" t="str">
        <f>F14</f>
        <v>Mladá Boleslav</v>
      </c>
      <c r="G91" s="37"/>
      <c r="H91" s="37"/>
      <c r="I91" s="30" t="s">
        <v>21</v>
      </c>
      <c r="J91" s="67">
        <f>IF(J14="","",J14)</f>
        <v>45363</v>
      </c>
      <c r="K91" s="37"/>
      <c r="L91" s="52"/>
      <c r="S91" s="35"/>
      <c r="T91" s="35"/>
      <c r="U91" s="35"/>
      <c r="V91" s="35"/>
      <c r="W91" s="35"/>
      <c r="X91" s="35"/>
      <c r="Y91" s="35"/>
      <c r="Z91" s="35"/>
      <c r="AA91" s="35"/>
      <c r="AB91" s="35"/>
      <c r="AC91" s="35"/>
      <c r="AD91" s="35"/>
      <c r="AE91" s="35"/>
    </row>
    <row r="92" spans="1:31" s="2" customFormat="1" ht="6.95" customHeight="1">
      <c r="A92" s="35"/>
      <c r="B92" s="36"/>
      <c r="C92" s="37"/>
      <c r="D92" s="37"/>
      <c r="E92" s="37"/>
      <c r="F92" s="37"/>
      <c r="G92" s="37"/>
      <c r="H92" s="37"/>
      <c r="I92" s="37"/>
      <c r="J92" s="37"/>
      <c r="K92" s="37"/>
      <c r="L92" s="52"/>
      <c r="S92" s="35"/>
      <c r="T92" s="35"/>
      <c r="U92" s="35"/>
      <c r="V92" s="35"/>
      <c r="W92" s="35"/>
      <c r="X92" s="35"/>
      <c r="Y92" s="35"/>
      <c r="Z92" s="35"/>
      <c r="AA92" s="35"/>
      <c r="AB92" s="35"/>
      <c r="AC92" s="35"/>
      <c r="AD92" s="35"/>
      <c r="AE92" s="35"/>
    </row>
    <row r="93" spans="1:31" s="2" customFormat="1" ht="15.2" customHeight="1">
      <c r="A93" s="35"/>
      <c r="B93" s="36"/>
      <c r="C93" s="30" t="s">
        <v>22</v>
      </c>
      <c r="D93" s="37"/>
      <c r="E93" s="37"/>
      <c r="F93" s="28" t="str">
        <f>E17</f>
        <v xml:space="preserve">ŠKO-ENERGO s.r.o. </v>
      </c>
      <c r="G93" s="37"/>
      <c r="H93" s="37"/>
      <c r="I93" s="30" t="s">
        <v>28</v>
      </c>
      <c r="J93" s="33" t="str">
        <f>E23</f>
        <v>AFRY CZ s.r.o.</v>
      </c>
      <c r="K93" s="37"/>
      <c r="L93" s="52"/>
      <c r="S93" s="35"/>
      <c r="T93" s="35"/>
      <c r="U93" s="35"/>
      <c r="V93" s="35"/>
      <c r="W93" s="35"/>
      <c r="X93" s="35"/>
      <c r="Y93" s="35"/>
      <c r="Z93" s="35"/>
      <c r="AA93" s="35"/>
      <c r="AB93" s="35"/>
      <c r="AC93" s="35"/>
      <c r="AD93" s="35"/>
      <c r="AE93" s="35"/>
    </row>
    <row r="94" spans="1:31" s="2" customFormat="1" ht="15.2" customHeight="1">
      <c r="A94" s="35"/>
      <c r="B94" s="36"/>
      <c r="C94" s="30" t="s">
        <v>26</v>
      </c>
      <c r="D94" s="37"/>
      <c r="E94" s="37"/>
      <c r="F94" s="28" t="str">
        <f>IF(E20="","",E20)</f>
        <v>Vyplň údaj</v>
      </c>
      <c r="G94" s="37"/>
      <c r="H94" s="37"/>
      <c r="I94" s="30" t="s">
        <v>31</v>
      </c>
      <c r="J94" s="33" t="str">
        <f>E26</f>
        <v>AFRY CZ s.r.o.</v>
      </c>
      <c r="K94" s="37"/>
      <c r="L94" s="52"/>
      <c r="S94" s="35"/>
      <c r="T94" s="35"/>
      <c r="U94" s="35"/>
      <c r="V94" s="35"/>
      <c r="W94" s="35"/>
      <c r="X94" s="35"/>
      <c r="Y94" s="35"/>
      <c r="Z94" s="35"/>
      <c r="AA94" s="35"/>
      <c r="AB94" s="35"/>
      <c r="AC94" s="35"/>
      <c r="AD94" s="35"/>
      <c r="AE94" s="35"/>
    </row>
    <row r="95" spans="1:31" s="2" customFormat="1" ht="10.35" customHeight="1">
      <c r="A95" s="35"/>
      <c r="B95" s="36"/>
      <c r="C95" s="37"/>
      <c r="D95" s="37"/>
      <c r="E95" s="37"/>
      <c r="F95" s="37"/>
      <c r="G95" s="37"/>
      <c r="H95" s="37"/>
      <c r="I95" s="37"/>
      <c r="J95" s="37"/>
      <c r="K95" s="37"/>
      <c r="L95" s="52"/>
      <c r="S95" s="35"/>
      <c r="T95" s="35"/>
      <c r="U95" s="35"/>
      <c r="V95" s="35"/>
      <c r="W95" s="35"/>
      <c r="X95" s="35"/>
      <c r="Y95" s="35"/>
      <c r="Z95" s="35"/>
      <c r="AA95" s="35"/>
      <c r="AB95" s="35"/>
      <c r="AC95" s="35"/>
      <c r="AD95" s="35"/>
      <c r="AE95" s="35"/>
    </row>
    <row r="96" spans="1:31" s="2" customFormat="1" ht="29.25" customHeight="1">
      <c r="A96" s="35"/>
      <c r="B96" s="36"/>
      <c r="C96" s="148" t="s">
        <v>243</v>
      </c>
      <c r="D96" s="149"/>
      <c r="E96" s="149"/>
      <c r="F96" s="149"/>
      <c r="G96" s="149"/>
      <c r="H96" s="149"/>
      <c r="I96" s="149"/>
      <c r="J96" s="150" t="s">
        <v>7631</v>
      </c>
      <c r="K96" s="149"/>
      <c r="L96" s="52"/>
      <c r="S96" s="35"/>
      <c r="T96" s="35"/>
      <c r="U96" s="35"/>
      <c r="V96" s="35"/>
      <c r="W96" s="35"/>
      <c r="X96" s="35"/>
      <c r="Y96" s="35"/>
      <c r="Z96" s="35"/>
      <c r="AA96" s="35"/>
      <c r="AB96" s="35"/>
      <c r="AC96" s="35"/>
      <c r="AD96" s="35"/>
      <c r="AE96" s="35"/>
    </row>
    <row r="97" spans="1:47" s="2" customFormat="1" ht="10.35" customHeight="1">
      <c r="A97" s="35"/>
      <c r="B97" s="36"/>
      <c r="C97" s="37"/>
      <c r="D97" s="37"/>
      <c r="E97" s="37"/>
      <c r="F97" s="37"/>
      <c r="G97" s="37"/>
      <c r="H97" s="37"/>
      <c r="I97" s="37"/>
      <c r="J97" s="37"/>
      <c r="K97" s="37"/>
      <c r="L97" s="52"/>
      <c r="S97" s="35"/>
      <c r="T97" s="35"/>
      <c r="U97" s="35"/>
      <c r="V97" s="35"/>
      <c r="W97" s="35"/>
      <c r="X97" s="35"/>
      <c r="Y97" s="35"/>
      <c r="Z97" s="35"/>
      <c r="AA97" s="35"/>
      <c r="AB97" s="35"/>
      <c r="AC97" s="35"/>
      <c r="AD97" s="35"/>
      <c r="AE97" s="35"/>
    </row>
    <row r="98" spans="1:47" s="2" customFormat="1" ht="22.9" customHeight="1">
      <c r="A98" s="35"/>
      <c r="B98" s="36"/>
      <c r="C98" s="151" t="s">
        <v>244</v>
      </c>
      <c r="D98" s="37"/>
      <c r="E98" s="37"/>
      <c r="F98" s="37"/>
      <c r="G98" s="37"/>
      <c r="H98" s="37"/>
      <c r="I98" s="37"/>
      <c r="J98" s="85">
        <f>J125</f>
        <v>0</v>
      </c>
      <c r="K98" s="37"/>
      <c r="L98" s="52"/>
      <c r="S98" s="35"/>
      <c r="T98" s="35"/>
      <c r="U98" s="35"/>
      <c r="V98" s="35"/>
      <c r="W98" s="35"/>
      <c r="X98" s="35"/>
      <c r="Y98" s="35"/>
      <c r="Z98" s="35"/>
      <c r="AA98" s="35"/>
      <c r="AB98" s="35"/>
      <c r="AC98" s="35"/>
      <c r="AD98" s="35"/>
      <c r="AE98" s="35"/>
      <c r="AU98" s="18" t="s">
        <v>245</v>
      </c>
    </row>
    <row r="99" spans="1:47" s="9" customFormat="1" ht="24.95" customHeight="1">
      <c r="B99" s="152"/>
      <c r="C99" s="153"/>
      <c r="D99" s="154" t="s">
        <v>246</v>
      </c>
      <c r="E99" s="155"/>
      <c r="F99" s="155"/>
      <c r="G99" s="155"/>
      <c r="H99" s="155"/>
      <c r="I99" s="155"/>
      <c r="J99" s="156">
        <f>J126</f>
        <v>0</v>
      </c>
      <c r="K99" s="153"/>
      <c r="L99" s="157"/>
    </row>
    <row r="100" spans="1:47" s="10" customFormat="1" ht="19.899999999999999" customHeight="1">
      <c r="B100" s="158"/>
      <c r="C100" s="103"/>
      <c r="D100" s="159" t="s">
        <v>331</v>
      </c>
      <c r="E100" s="160"/>
      <c r="F100" s="160"/>
      <c r="G100" s="160"/>
      <c r="H100" s="160"/>
      <c r="I100" s="160"/>
      <c r="J100" s="161">
        <f>J127</f>
        <v>0</v>
      </c>
      <c r="K100" s="103"/>
      <c r="L100" s="162"/>
    </row>
    <row r="101" spans="1:47" s="10" customFormat="1" ht="19.899999999999999" customHeight="1">
      <c r="B101" s="158"/>
      <c r="C101" s="103"/>
      <c r="D101" s="159" t="s">
        <v>1654</v>
      </c>
      <c r="E101" s="160"/>
      <c r="F101" s="160"/>
      <c r="G101" s="160"/>
      <c r="H101" s="160"/>
      <c r="I101" s="160"/>
      <c r="J101" s="161">
        <f>J281</f>
        <v>0</v>
      </c>
      <c r="K101" s="103"/>
      <c r="L101" s="162"/>
    </row>
    <row r="102" spans="1:47" s="10" customFormat="1" ht="19.899999999999999" customHeight="1">
      <c r="B102" s="158"/>
      <c r="C102" s="103"/>
      <c r="D102" s="159" t="s">
        <v>248</v>
      </c>
      <c r="E102" s="160"/>
      <c r="F102" s="160"/>
      <c r="G102" s="160"/>
      <c r="H102" s="160"/>
      <c r="I102" s="160"/>
      <c r="J102" s="161">
        <f>J294</f>
        <v>0</v>
      </c>
      <c r="K102" s="103"/>
      <c r="L102" s="162"/>
    </row>
    <row r="103" spans="1:47" s="10" customFormat="1" ht="19.899999999999999" customHeight="1">
      <c r="B103" s="158"/>
      <c r="C103" s="103"/>
      <c r="D103" s="159" t="s">
        <v>333</v>
      </c>
      <c r="E103" s="160"/>
      <c r="F103" s="160"/>
      <c r="G103" s="160"/>
      <c r="H103" s="160"/>
      <c r="I103" s="160"/>
      <c r="J103" s="161">
        <f>J300</f>
        <v>0</v>
      </c>
      <c r="K103" s="103"/>
      <c r="L103" s="162"/>
    </row>
    <row r="104" spans="1:47" s="2" customFormat="1" ht="21.75" customHeight="1">
      <c r="A104" s="35"/>
      <c r="B104" s="36"/>
      <c r="C104" s="37"/>
      <c r="D104" s="37"/>
      <c r="E104" s="37"/>
      <c r="F104" s="37"/>
      <c r="G104" s="37"/>
      <c r="H104" s="37"/>
      <c r="I104" s="37"/>
      <c r="J104" s="37"/>
      <c r="K104" s="37"/>
      <c r="L104" s="52"/>
      <c r="S104" s="35"/>
      <c r="T104" s="35"/>
      <c r="U104" s="35"/>
      <c r="V104" s="35"/>
      <c r="W104" s="35"/>
      <c r="X104" s="35"/>
      <c r="Y104" s="35"/>
      <c r="Z104" s="35"/>
      <c r="AA104" s="35"/>
      <c r="AB104" s="35"/>
      <c r="AC104" s="35"/>
      <c r="AD104" s="35"/>
      <c r="AE104" s="35"/>
    </row>
    <row r="105" spans="1:47" s="2" customFormat="1" ht="6.95" customHeight="1">
      <c r="A105" s="35"/>
      <c r="B105" s="55"/>
      <c r="C105" s="56"/>
      <c r="D105" s="56"/>
      <c r="E105" s="56"/>
      <c r="F105" s="56"/>
      <c r="G105" s="56"/>
      <c r="H105" s="56"/>
      <c r="I105" s="56"/>
      <c r="J105" s="56"/>
      <c r="K105" s="56"/>
      <c r="L105" s="52"/>
      <c r="S105" s="35"/>
      <c r="T105" s="35"/>
      <c r="U105" s="35"/>
      <c r="V105" s="35"/>
      <c r="W105" s="35"/>
      <c r="X105" s="35"/>
      <c r="Y105" s="35"/>
      <c r="Z105" s="35"/>
      <c r="AA105" s="35"/>
      <c r="AB105" s="35"/>
      <c r="AC105" s="35"/>
      <c r="AD105" s="35"/>
      <c r="AE105" s="35"/>
    </row>
    <row r="109" spans="1:47" s="2" customFormat="1" ht="6.95" customHeight="1">
      <c r="A109" s="35"/>
      <c r="B109" s="57"/>
      <c r="C109" s="58"/>
      <c r="D109" s="58"/>
      <c r="E109" s="58"/>
      <c r="F109" s="58"/>
      <c r="G109" s="58"/>
      <c r="H109" s="58"/>
      <c r="I109" s="58"/>
      <c r="J109" s="58"/>
      <c r="K109" s="58"/>
      <c r="L109" s="52"/>
      <c r="S109" s="35"/>
      <c r="T109" s="35"/>
      <c r="U109" s="35"/>
      <c r="V109" s="35"/>
      <c r="W109" s="35"/>
      <c r="X109" s="35"/>
      <c r="Y109" s="35"/>
      <c r="Z109" s="35"/>
      <c r="AA109" s="35"/>
      <c r="AB109" s="35"/>
      <c r="AC109" s="35"/>
      <c r="AD109" s="35"/>
      <c r="AE109" s="35"/>
    </row>
    <row r="110" spans="1:47" s="2" customFormat="1" ht="24.95" customHeight="1">
      <c r="A110" s="35"/>
      <c r="B110" s="36"/>
      <c r="C110" s="24" t="s">
        <v>249</v>
      </c>
      <c r="D110" s="37"/>
      <c r="E110" s="37"/>
      <c r="F110" s="37"/>
      <c r="G110" s="37"/>
      <c r="H110" s="37"/>
      <c r="I110" s="37"/>
      <c r="J110" s="37"/>
      <c r="K110" s="37"/>
      <c r="L110" s="52"/>
      <c r="S110" s="35"/>
      <c r="T110" s="35"/>
      <c r="U110" s="35"/>
      <c r="V110" s="35"/>
      <c r="W110" s="35"/>
      <c r="X110" s="35"/>
      <c r="Y110" s="35"/>
      <c r="Z110" s="35"/>
      <c r="AA110" s="35"/>
      <c r="AB110" s="35"/>
      <c r="AC110" s="35"/>
      <c r="AD110" s="35"/>
      <c r="AE110" s="35"/>
    </row>
    <row r="111" spans="1:47" s="2" customFormat="1" ht="6.95" customHeight="1">
      <c r="A111" s="35"/>
      <c r="B111" s="36"/>
      <c r="C111" s="37"/>
      <c r="D111" s="37"/>
      <c r="E111" s="37"/>
      <c r="F111" s="37"/>
      <c r="G111" s="37"/>
      <c r="H111" s="37"/>
      <c r="I111" s="37"/>
      <c r="J111" s="37"/>
      <c r="K111" s="37"/>
      <c r="L111" s="52"/>
      <c r="S111" s="35"/>
      <c r="T111" s="35"/>
      <c r="U111" s="35"/>
      <c r="V111" s="35"/>
      <c r="W111" s="35"/>
      <c r="X111" s="35"/>
      <c r="Y111" s="35"/>
      <c r="Z111" s="35"/>
      <c r="AA111" s="35"/>
      <c r="AB111" s="35"/>
      <c r="AC111" s="35"/>
      <c r="AD111" s="35"/>
      <c r="AE111" s="35"/>
    </row>
    <row r="112" spans="1:47" s="2" customFormat="1" ht="12" customHeight="1">
      <c r="A112" s="35"/>
      <c r="B112" s="36"/>
      <c r="C112" s="30" t="s">
        <v>15</v>
      </c>
      <c r="D112" s="37"/>
      <c r="E112" s="37"/>
      <c r="F112" s="37"/>
      <c r="G112" s="37"/>
      <c r="H112" s="37"/>
      <c r="I112" s="37"/>
      <c r="J112" s="37"/>
      <c r="K112" s="37"/>
      <c r="L112" s="52"/>
      <c r="S112" s="35"/>
      <c r="T112" s="35"/>
      <c r="U112" s="35"/>
      <c r="V112" s="35"/>
      <c r="W112" s="35"/>
      <c r="X112" s="35"/>
      <c r="Y112" s="35"/>
      <c r="Z112" s="35"/>
      <c r="AA112" s="35"/>
      <c r="AB112" s="35"/>
      <c r="AC112" s="35"/>
      <c r="AD112" s="35"/>
      <c r="AE112" s="35"/>
    </row>
    <row r="113" spans="1:65" s="2" customFormat="1" ht="16.5" customHeight="1">
      <c r="A113" s="35"/>
      <c r="B113" s="36"/>
      <c r="C113" s="37"/>
      <c r="D113" s="37"/>
      <c r="E113" s="410" t="str">
        <f>E7</f>
        <v>Modernizace teplárny OB6</v>
      </c>
      <c r="F113" s="411"/>
      <c r="G113" s="411"/>
      <c r="H113" s="411"/>
      <c r="I113" s="37"/>
      <c r="J113" s="37"/>
      <c r="K113" s="37"/>
      <c r="L113" s="52"/>
      <c r="S113" s="35"/>
      <c r="T113" s="35"/>
      <c r="U113" s="35"/>
      <c r="V113" s="35"/>
      <c r="W113" s="35"/>
      <c r="X113" s="35"/>
      <c r="Y113" s="35"/>
      <c r="Z113" s="35"/>
      <c r="AA113" s="35"/>
      <c r="AB113" s="35"/>
      <c r="AC113" s="35"/>
      <c r="AD113" s="35"/>
      <c r="AE113" s="35"/>
    </row>
    <row r="114" spans="1:65" s="1" customFormat="1" ht="12" customHeight="1">
      <c r="B114" s="22"/>
      <c r="C114" s="30" t="s">
        <v>241</v>
      </c>
      <c r="D114" s="23"/>
      <c r="E114" s="23"/>
      <c r="F114" s="23"/>
      <c r="G114" s="23"/>
      <c r="H114" s="23"/>
      <c r="I114" s="23"/>
      <c r="J114" s="23"/>
      <c r="K114" s="23"/>
      <c r="L114" s="21"/>
    </row>
    <row r="115" spans="1:65" s="2" customFormat="1" ht="16.5" customHeight="1">
      <c r="A115" s="35"/>
      <c r="B115" s="36"/>
      <c r="C115" s="37"/>
      <c r="D115" s="37"/>
      <c r="E115" s="410" t="s">
        <v>5915</v>
      </c>
      <c r="F115" s="409"/>
      <c r="G115" s="409"/>
      <c r="H115" s="409"/>
      <c r="I115" s="37"/>
      <c r="J115" s="37"/>
      <c r="K115" s="37"/>
      <c r="L115" s="52"/>
      <c r="S115" s="35"/>
      <c r="T115" s="35"/>
      <c r="U115" s="35"/>
      <c r="V115" s="35"/>
      <c r="W115" s="35"/>
      <c r="X115" s="35"/>
      <c r="Y115" s="35"/>
      <c r="Z115" s="35"/>
      <c r="AA115" s="35"/>
      <c r="AB115" s="35"/>
      <c r="AC115" s="35"/>
      <c r="AD115" s="35"/>
      <c r="AE115" s="35"/>
    </row>
    <row r="116" spans="1:65" s="2" customFormat="1" ht="12" customHeight="1">
      <c r="A116" s="35"/>
      <c r="B116" s="36"/>
      <c r="C116" s="30" t="s">
        <v>432</v>
      </c>
      <c r="D116" s="37"/>
      <c r="E116" s="37"/>
      <c r="F116" s="37"/>
      <c r="G116" s="37"/>
      <c r="H116" s="37"/>
      <c r="I116" s="37"/>
      <c r="J116" s="37"/>
      <c r="K116" s="37"/>
      <c r="L116" s="52"/>
      <c r="S116" s="35"/>
      <c r="T116" s="35"/>
      <c r="U116" s="35"/>
      <c r="V116" s="35"/>
      <c r="W116" s="35"/>
      <c r="X116" s="35"/>
      <c r="Y116" s="35"/>
      <c r="Z116" s="35"/>
      <c r="AA116" s="35"/>
      <c r="AB116" s="35"/>
      <c r="AC116" s="35"/>
      <c r="AD116" s="35"/>
      <c r="AE116" s="35"/>
    </row>
    <row r="117" spans="1:65" s="2" customFormat="1" ht="16.5" customHeight="1">
      <c r="A117" s="35"/>
      <c r="B117" s="36"/>
      <c r="C117" s="37"/>
      <c r="D117" s="37"/>
      <c r="E117" s="384" t="str">
        <f>E11</f>
        <v>IO 302-01 - Stoka A</v>
      </c>
      <c r="F117" s="409"/>
      <c r="G117" s="409"/>
      <c r="H117" s="409"/>
      <c r="I117" s="37"/>
      <c r="J117" s="37"/>
      <c r="K117" s="37"/>
      <c r="L117" s="52"/>
      <c r="S117" s="35"/>
      <c r="T117" s="35"/>
      <c r="U117" s="35"/>
      <c r="V117" s="35"/>
      <c r="W117" s="35"/>
      <c r="X117" s="35"/>
      <c r="Y117" s="35"/>
      <c r="Z117" s="35"/>
      <c r="AA117" s="35"/>
      <c r="AB117" s="35"/>
      <c r="AC117" s="35"/>
      <c r="AD117" s="35"/>
      <c r="AE117" s="35"/>
    </row>
    <row r="118" spans="1:65" s="2" customFormat="1" ht="6.95" customHeight="1">
      <c r="A118" s="35"/>
      <c r="B118" s="36"/>
      <c r="C118" s="37"/>
      <c r="D118" s="37"/>
      <c r="E118" s="37"/>
      <c r="F118" s="37"/>
      <c r="G118" s="37"/>
      <c r="H118" s="37"/>
      <c r="I118" s="37"/>
      <c r="J118" s="37"/>
      <c r="K118" s="37"/>
      <c r="L118" s="52"/>
      <c r="S118" s="35"/>
      <c r="T118" s="35"/>
      <c r="U118" s="35"/>
      <c r="V118" s="35"/>
      <c r="W118" s="35"/>
      <c r="X118" s="35"/>
      <c r="Y118" s="35"/>
      <c r="Z118" s="35"/>
      <c r="AA118" s="35"/>
      <c r="AB118" s="35"/>
      <c r="AC118" s="35"/>
      <c r="AD118" s="35"/>
      <c r="AE118" s="35"/>
    </row>
    <row r="119" spans="1:65" s="2" customFormat="1" ht="12" customHeight="1">
      <c r="A119" s="35"/>
      <c r="B119" s="36"/>
      <c r="C119" s="30" t="s">
        <v>19</v>
      </c>
      <c r="D119" s="37"/>
      <c r="E119" s="37"/>
      <c r="F119" s="28" t="str">
        <f>F14</f>
        <v>Mladá Boleslav</v>
      </c>
      <c r="G119" s="37"/>
      <c r="H119" s="37"/>
      <c r="I119" s="30" t="s">
        <v>21</v>
      </c>
      <c r="J119" s="67">
        <f>IF(J14="","",J14)</f>
        <v>45363</v>
      </c>
      <c r="K119" s="37"/>
      <c r="L119" s="52"/>
      <c r="S119" s="35"/>
      <c r="T119" s="35"/>
      <c r="U119" s="35"/>
      <c r="V119" s="35"/>
      <c r="W119" s="35"/>
      <c r="X119" s="35"/>
      <c r="Y119" s="35"/>
      <c r="Z119" s="35"/>
      <c r="AA119" s="35"/>
      <c r="AB119" s="35"/>
      <c r="AC119" s="35"/>
      <c r="AD119" s="35"/>
      <c r="AE119" s="35"/>
    </row>
    <row r="120" spans="1:65" s="2" customFormat="1" ht="6.95" customHeight="1">
      <c r="A120" s="35"/>
      <c r="B120" s="36"/>
      <c r="C120" s="37"/>
      <c r="D120" s="37"/>
      <c r="E120" s="37"/>
      <c r="F120" s="37"/>
      <c r="G120" s="37"/>
      <c r="H120" s="37"/>
      <c r="I120" s="37"/>
      <c r="J120" s="37"/>
      <c r="K120" s="37"/>
      <c r="L120" s="52"/>
      <c r="S120" s="35"/>
      <c r="T120" s="35"/>
      <c r="U120" s="35"/>
      <c r="V120" s="35"/>
      <c r="W120" s="35"/>
      <c r="X120" s="35"/>
      <c r="Y120" s="35"/>
      <c r="Z120" s="35"/>
      <c r="AA120" s="35"/>
      <c r="AB120" s="35"/>
      <c r="AC120" s="35"/>
      <c r="AD120" s="35"/>
      <c r="AE120" s="35"/>
    </row>
    <row r="121" spans="1:65" s="2" customFormat="1" ht="15.2" customHeight="1">
      <c r="A121" s="35"/>
      <c r="B121" s="36"/>
      <c r="C121" s="30" t="s">
        <v>22</v>
      </c>
      <c r="D121" s="37"/>
      <c r="E121" s="37"/>
      <c r="F121" s="28" t="str">
        <f>E17</f>
        <v xml:space="preserve">ŠKO-ENERGO s.r.o. </v>
      </c>
      <c r="G121" s="37"/>
      <c r="H121" s="37"/>
      <c r="I121" s="30" t="s">
        <v>28</v>
      </c>
      <c r="J121" s="33" t="str">
        <f>E23</f>
        <v>AFRY CZ s.r.o.</v>
      </c>
      <c r="K121" s="37"/>
      <c r="L121" s="52"/>
      <c r="S121" s="35"/>
      <c r="T121" s="35"/>
      <c r="U121" s="35"/>
      <c r="V121" s="35"/>
      <c r="W121" s="35"/>
      <c r="X121" s="35"/>
      <c r="Y121" s="35"/>
      <c r="Z121" s="35"/>
      <c r="AA121" s="35"/>
      <c r="AB121" s="35"/>
      <c r="AC121" s="35"/>
      <c r="AD121" s="35"/>
      <c r="AE121" s="35"/>
    </row>
    <row r="122" spans="1:65" s="2" customFormat="1" ht="15.2" customHeight="1">
      <c r="A122" s="35"/>
      <c r="B122" s="36"/>
      <c r="C122" s="30" t="s">
        <v>26</v>
      </c>
      <c r="D122" s="37"/>
      <c r="E122" s="37"/>
      <c r="F122" s="28" t="str">
        <f>IF(E20="","",E20)</f>
        <v>Vyplň údaj</v>
      </c>
      <c r="G122" s="37"/>
      <c r="H122" s="37"/>
      <c r="I122" s="30" t="s">
        <v>31</v>
      </c>
      <c r="J122" s="33" t="str">
        <f>E26</f>
        <v>AFRY CZ s.r.o.</v>
      </c>
      <c r="K122" s="37"/>
      <c r="L122" s="52"/>
      <c r="S122" s="35"/>
      <c r="T122" s="35"/>
      <c r="U122" s="35"/>
      <c r="V122" s="35"/>
      <c r="W122" s="35"/>
      <c r="X122" s="35"/>
      <c r="Y122" s="35"/>
      <c r="Z122" s="35"/>
      <c r="AA122" s="35"/>
      <c r="AB122" s="35"/>
      <c r="AC122" s="35"/>
      <c r="AD122" s="35"/>
      <c r="AE122" s="35"/>
    </row>
    <row r="123" spans="1:65" s="2" customFormat="1" ht="10.35" customHeight="1">
      <c r="A123" s="35"/>
      <c r="B123" s="36"/>
      <c r="C123" s="37"/>
      <c r="D123" s="37"/>
      <c r="E123" s="37"/>
      <c r="F123" s="37"/>
      <c r="G123" s="37"/>
      <c r="H123" s="37"/>
      <c r="I123" s="37"/>
      <c r="J123" s="37"/>
      <c r="K123" s="37"/>
      <c r="L123" s="52"/>
      <c r="S123" s="35"/>
      <c r="T123" s="35"/>
      <c r="U123" s="35"/>
      <c r="V123" s="35"/>
      <c r="W123" s="35"/>
      <c r="X123" s="35"/>
      <c r="Y123" s="35"/>
      <c r="Z123" s="35"/>
      <c r="AA123" s="35"/>
      <c r="AB123" s="35"/>
      <c r="AC123" s="35"/>
      <c r="AD123" s="35"/>
      <c r="AE123" s="35"/>
    </row>
    <row r="124" spans="1:65" s="11" customFormat="1" ht="29.25" customHeight="1">
      <c r="A124" s="163"/>
      <c r="B124" s="164"/>
      <c r="C124" s="165" t="s">
        <v>250</v>
      </c>
      <c r="D124" s="166" t="s">
        <v>55</v>
      </c>
      <c r="E124" s="166" t="s">
        <v>53</v>
      </c>
      <c r="F124" s="166" t="s">
        <v>54</v>
      </c>
      <c r="G124" s="166" t="s">
        <v>251</v>
      </c>
      <c r="H124" s="166" t="s">
        <v>252</v>
      </c>
      <c r="I124" s="166" t="s">
        <v>7632</v>
      </c>
      <c r="J124" s="167" t="s">
        <v>7631</v>
      </c>
      <c r="K124" s="168" t="s">
        <v>253</v>
      </c>
      <c r="L124" s="169"/>
      <c r="M124" s="76" t="s">
        <v>1</v>
      </c>
      <c r="N124" s="77" t="s">
        <v>37</v>
      </c>
      <c r="O124" s="77" t="s">
        <v>254</v>
      </c>
      <c r="P124" s="77" t="s">
        <v>255</v>
      </c>
      <c r="Q124" s="77" t="s">
        <v>256</v>
      </c>
      <c r="R124" s="77" t="s">
        <v>257</v>
      </c>
      <c r="S124" s="77" t="s">
        <v>258</v>
      </c>
      <c r="T124" s="78" t="s">
        <v>259</v>
      </c>
      <c r="U124" s="163"/>
      <c r="V124" s="163"/>
      <c r="W124" s="163"/>
      <c r="X124" s="163"/>
      <c r="Y124" s="163"/>
      <c r="Z124" s="163"/>
      <c r="AA124" s="163"/>
      <c r="AB124" s="163"/>
      <c r="AC124" s="163"/>
      <c r="AD124" s="163"/>
      <c r="AE124" s="163"/>
    </row>
    <row r="125" spans="1:65" s="2" customFormat="1" ht="22.9" customHeight="1">
      <c r="A125" s="35"/>
      <c r="B125" s="36"/>
      <c r="C125" s="83" t="s">
        <v>260</v>
      </c>
      <c r="D125" s="37"/>
      <c r="E125" s="37"/>
      <c r="F125" s="37"/>
      <c r="G125" s="37"/>
      <c r="H125" s="37"/>
      <c r="I125" s="37"/>
      <c r="J125" s="170">
        <f>BK125</f>
        <v>0</v>
      </c>
      <c r="K125" s="37"/>
      <c r="L125" s="40"/>
      <c r="M125" s="79"/>
      <c r="N125" s="171"/>
      <c r="O125" s="80"/>
      <c r="P125" s="172">
        <f>P126</f>
        <v>0</v>
      </c>
      <c r="Q125" s="80"/>
      <c r="R125" s="172">
        <f>R126</f>
        <v>304.58961900000003</v>
      </c>
      <c r="S125" s="80"/>
      <c r="T125" s="173">
        <f>T126</f>
        <v>139.84739999999999</v>
      </c>
      <c r="U125" s="35"/>
      <c r="V125" s="35"/>
      <c r="W125" s="35"/>
      <c r="X125" s="35"/>
      <c r="Y125" s="35"/>
      <c r="Z125" s="35"/>
      <c r="AA125" s="35"/>
      <c r="AB125" s="35"/>
      <c r="AC125" s="35"/>
      <c r="AD125" s="35"/>
      <c r="AE125" s="35"/>
      <c r="AT125" s="18" t="s">
        <v>63</v>
      </c>
      <c r="AU125" s="18" t="s">
        <v>245</v>
      </c>
      <c r="BK125" s="174">
        <f>BK126</f>
        <v>0</v>
      </c>
    </row>
    <row r="126" spans="1:65" s="12" customFormat="1" ht="25.9" customHeight="1">
      <c r="B126" s="175"/>
      <c r="C126" s="176"/>
      <c r="D126" s="177" t="s">
        <v>63</v>
      </c>
      <c r="E126" s="178" t="s">
        <v>261</v>
      </c>
      <c r="F126" s="178" t="s">
        <v>262</v>
      </c>
      <c r="G126" s="176"/>
      <c r="H126" s="176"/>
      <c r="I126" s="179"/>
      <c r="J126" s="180">
        <f>BK126</f>
        <v>0</v>
      </c>
      <c r="K126" s="176"/>
      <c r="L126" s="181"/>
      <c r="M126" s="182"/>
      <c r="N126" s="183"/>
      <c r="O126" s="183"/>
      <c r="P126" s="184">
        <f>P127+P281+P294+P300</f>
        <v>0</v>
      </c>
      <c r="Q126" s="183"/>
      <c r="R126" s="184">
        <f>R127+R281+R294+R300</f>
        <v>304.58961900000003</v>
      </c>
      <c r="S126" s="183"/>
      <c r="T126" s="185">
        <f>T127+T281+T294+T300</f>
        <v>139.84739999999999</v>
      </c>
      <c r="AR126" s="186" t="s">
        <v>71</v>
      </c>
      <c r="AT126" s="187" t="s">
        <v>63</v>
      </c>
      <c r="AU126" s="187" t="s">
        <v>64</v>
      </c>
      <c r="AY126" s="186" t="s">
        <v>263</v>
      </c>
      <c r="BK126" s="188">
        <f>BK127+BK281+BK294+BK300</f>
        <v>0</v>
      </c>
    </row>
    <row r="127" spans="1:65" s="12" customFormat="1" ht="22.9" customHeight="1">
      <c r="B127" s="175"/>
      <c r="C127" s="176"/>
      <c r="D127" s="177" t="s">
        <v>63</v>
      </c>
      <c r="E127" s="189" t="s">
        <v>71</v>
      </c>
      <c r="F127" s="189" t="s">
        <v>336</v>
      </c>
      <c r="G127" s="176"/>
      <c r="H127" s="176"/>
      <c r="I127" s="179"/>
      <c r="J127" s="190">
        <f>BK127</f>
        <v>0</v>
      </c>
      <c r="K127" s="176"/>
      <c r="L127" s="181"/>
      <c r="M127" s="182"/>
      <c r="N127" s="183"/>
      <c r="O127" s="183"/>
      <c r="P127" s="184">
        <f>SUM(P128:P280)</f>
        <v>0</v>
      </c>
      <c r="Q127" s="183"/>
      <c r="R127" s="184">
        <f>SUM(R128:R280)</f>
        <v>299.08516900000001</v>
      </c>
      <c r="S127" s="183"/>
      <c r="T127" s="185">
        <f>SUM(T128:T280)</f>
        <v>139.84739999999999</v>
      </c>
      <c r="AR127" s="186" t="s">
        <v>71</v>
      </c>
      <c r="AT127" s="187" t="s">
        <v>63</v>
      </c>
      <c r="AU127" s="187" t="s">
        <v>71</v>
      </c>
      <c r="AY127" s="186" t="s">
        <v>263</v>
      </c>
      <c r="BK127" s="188">
        <f>SUM(BK128:BK280)</f>
        <v>0</v>
      </c>
    </row>
    <row r="128" spans="1:65" s="2" customFormat="1" ht="24.2" customHeight="1">
      <c r="A128" s="35"/>
      <c r="B128" s="36"/>
      <c r="C128" s="191" t="s">
        <v>71</v>
      </c>
      <c r="D128" s="191" t="s">
        <v>266</v>
      </c>
      <c r="E128" s="192" t="s">
        <v>5917</v>
      </c>
      <c r="F128" s="193" t="s">
        <v>5918</v>
      </c>
      <c r="G128" s="194" t="s">
        <v>269</v>
      </c>
      <c r="H128" s="195">
        <v>221.98</v>
      </c>
      <c r="I128" s="196"/>
      <c r="J128" s="197">
        <f>ROUND(I128*H128,2)</f>
        <v>0</v>
      </c>
      <c r="K128" s="198"/>
      <c r="L128" s="40"/>
      <c r="M128" s="199" t="s">
        <v>1</v>
      </c>
      <c r="N128" s="200" t="s">
        <v>38</v>
      </c>
      <c r="O128" s="72"/>
      <c r="P128" s="201">
        <f>O128*H128</f>
        <v>0</v>
      </c>
      <c r="Q128" s="201">
        <v>0</v>
      </c>
      <c r="R128" s="201">
        <f>Q128*H128</f>
        <v>0</v>
      </c>
      <c r="S128" s="201">
        <v>0.63</v>
      </c>
      <c r="T128" s="202">
        <f>S128*H128</f>
        <v>139.84739999999999</v>
      </c>
      <c r="U128" s="35"/>
      <c r="V128" s="35"/>
      <c r="W128" s="35"/>
      <c r="X128" s="35"/>
      <c r="Y128" s="35"/>
      <c r="Z128" s="35"/>
      <c r="AA128" s="35"/>
      <c r="AB128" s="35"/>
      <c r="AC128" s="35"/>
      <c r="AD128" s="35"/>
      <c r="AE128" s="35"/>
      <c r="AR128" s="203" t="s">
        <v>270</v>
      </c>
      <c r="AT128" s="203" t="s">
        <v>266</v>
      </c>
      <c r="AU128" s="203" t="s">
        <v>73</v>
      </c>
      <c r="AY128" s="18" t="s">
        <v>263</v>
      </c>
      <c r="BE128" s="204">
        <f>IF(N128="základní",J128,0)</f>
        <v>0</v>
      </c>
      <c r="BF128" s="204">
        <f>IF(N128="snížená",J128,0)</f>
        <v>0</v>
      </c>
      <c r="BG128" s="204">
        <f>IF(N128="zákl. přenesená",J128,0)</f>
        <v>0</v>
      </c>
      <c r="BH128" s="204">
        <f>IF(N128="sníž. přenesená",J128,0)</f>
        <v>0</v>
      </c>
      <c r="BI128" s="204">
        <f>IF(N128="nulová",J128,0)</f>
        <v>0</v>
      </c>
      <c r="BJ128" s="18" t="s">
        <v>71</v>
      </c>
      <c r="BK128" s="204">
        <f>ROUND(I128*H128,2)</f>
        <v>0</v>
      </c>
      <c r="BL128" s="18" t="s">
        <v>270</v>
      </c>
      <c r="BM128" s="203" t="s">
        <v>5919</v>
      </c>
    </row>
    <row r="129" spans="2:51" s="13" customFormat="1">
      <c r="B129" s="205"/>
      <c r="C129" s="206"/>
      <c r="D129" s="207" t="s">
        <v>272</v>
      </c>
      <c r="E129" s="208" t="s">
        <v>1</v>
      </c>
      <c r="F129" s="209" t="s">
        <v>5920</v>
      </c>
      <c r="G129" s="206"/>
      <c r="H129" s="210">
        <v>22.605</v>
      </c>
      <c r="I129" s="211"/>
      <c r="J129" s="206"/>
      <c r="K129" s="206"/>
      <c r="L129" s="212"/>
      <c r="M129" s="213"/>
      <c r="N129" s="214"/>
      <c r="O129" s="214"/>
      <c r="P129" s="214"/>
      <c r="Q129" s="214"/>
      <c r="R129" s="214"/>
      <c r="S129" s="214"/>
      <c r="T129" s="215"/>
      <c r="AT129" s="216" t="s">
        <v>272</v>
      </c>
      <c r="AU129" s="216" t="s">
        <v>73</v>
      </c>
      <c r="AV129" s="13" t="s">
        <v>73</v>
      </c>
      <c r="AW129" s="13" t="s">
        <v>30</v>
      </c>
      <c r="AX129" s="13" t="s">
        <v>64</v>
      </c>
      <c r="AY129" s="216" t="s">
        <v>263</v>
      </c>
    </row>
    <row r="130" spans="2:51" s="13" customFormat="1">
      <c r="B130" s="205"/>
      <c r="C130" s="206"/>
      <c r="D130" s="207" t="s">
        <v>272</v>
      </c>
      <c r="E130" s="208" t="s">
        <v>1</v>
      </c>
      <c r="F130" s="209" t="s">
        <v>5921</v>
      </c>
      <c r="G130" s="206"/>
      <c r="H130" s="210">
        <v>31.658000000000001</v>
      </c>
      <c r="I130" s="211"/>
      <c r="J130" s="206"/>
      <c r="K130" s="206"/>
      <c r="L130" s="212"/>
      <c r="M130" s="213"/>
      <c r="N130" s="214"/>
      <c r="O130" s="214"/>
      <c r="P130" s="214"/>
      <c r="Q130" s="214"/>
      <c r="R130" s="214"/>
      <c r="S130" s="214"/>
      <c r="T130" s="215"/>
      <c r="AT130" s="216" t="s">
        <v>272</v>
      </c>
      <c r="AU130" s="216" t="s">
        <v>73</v>
      </c>
      <c r="AV130" s="13" t="s">
        <v>73</v>
      </c>
      <c r="AW130" s="13" t="s">
        <v>30</v>
      </c>
      <c r="AX130" s="13" t="s">
        <v>64</v>
      </c>
      <c r="AY130" s="216" t="s">
        <v>263</v>
      </c>
    </row>
    <row r="131" spans="2:51" s="13" customFormat="1">
      <c r="B131" s="205"/>
      <c r="C131" s="206"/>
      <c r="D131" s="207" t="s">
        <v>272</v>
      </c>
      <c r="E131" s="208" t="s">
        <v>1</v>
      </c>
      <c r="F131" s="209" t="s">
        <v>5922</v>
      </c>
      <c r="G131" s="206"/>
      <c r="H131" s="210">
        <v>0.55000000000000004</v>
      </c>
      <c r="I131" s="211"/>
      <c r="J131" s="206"/>
      <c r="K131" s="206"/>
      <c r="L131" s="212"/>
      <c r="M131" s="213"/>
      <c r="N131" s="214"/>
      <c r="O131" s="214"/>
      <c r="P131" s="214"/>
      <c r="Q131" s="214"/>
      <c r="R131" s="214"/>
      <c r="S131" s="214"/>
      <c r="T131" s="215"/>
      <c r="AT131" s="216" t="s">
        <v>272</v>
      </c>
      <c r="AU131" s="216" t="s">
        <v>73</v>
      </c>
      <c r="AV131" s="13" t="s">
        <v>73</v>
      </c>
      <c r="AW131" s="13" t="s">
        <v>30</v>
      </c>
      <c r="AX131" s="13" t="s">
        <v>64</v>
      </c>
      <c r="AY131" s="216" t="s">
        <v>263</v>
      </c>
    </row>
    <row r="132" spans="2:51" s="13" customFormat="1">
      <c r="B132" s="205"/>
      <c r="C132" s="206"/>
      <c r="D132" s="207" t="s">
        <v>272</v>
      </c>
      <c r="E132" s="208" t="s">
        <v>1</v>
      </c>
      <c r="F132" s="209" t="s">
        <v>5923</v>
      </c>
      <c r="G132" s="206"/>
      <c r="H132" s="210">
        <v>21.879000000000001</v>
      </c>
      <c r="I132" s="211"/>
      <c r="J132" s="206"/>
      <c r="K132" s="206"/>
      <c r="L132" s="212"/>
      <c r="M132" s="213"/>
      <c r="N132" s="214"/>
      <c r="O132" s="214"/>
      <c r="P132" s="214"/>
      <c r="Q132" s="214"/>
      <c r="R132" s="214"/>
      <c r="S132" s="214"/>
      <c r="T132" s="215"/>
      <c r="AT132" s="216" t="s">
        <v>272</v>
      </c>
      <c r="AU132" s="216" t="s">
        <v>73</v>
      </c>
      <c r="AV132" s="13" t="s">
        <v>73</v>
      </c>
      <c r="AW132" s="13" t="s">
        <v>30</v>
      </c>
      <c r="AX132" s="13" t="s">
        <v>64</v>
      </c>
      <c r="AY132" s="216" t="s">
        <v>263</v>
      </c>
    </row>
    <row r="133" spans="2:51" s="13" customFormat="1">
      <c r="B133" s="205"/>
      <c r="C133" s="206"/>
      <c r="D133" s="207" t="s">
        <v>272</v>
      </c>
      <c r="E133" s="208" t="s">
        <v>1</v>
      </c>
      <c r="F133" s="209" t="s">
        <v>5924</v>
      </c>
      <c r="G133" s="206"/>
      <c r="H133" s="210">
        <v>32.758000000000003</v>
      </c>
      <c r="I133" s="211"/>
      <c r="J133" s="206"/>
      <c r="K133" s="206"/>
      <c r="L133" s="212"/>
      <c r="M133" s="213"/>
      <c r="N133" s="214"/>
      <c r="O133" s="214"/>
      <c r="P133" s="214"/>
      <c r="Q133" s="214"/>
      <c r="R133" s="214"/>
      <c r="S133" s="214"/>
      <c r="T133" s="215"/>
      <c r="AT133" s="216" t="s">
        <v>272</v>
      </c>
      <c r="AU133" s="216" t="s">
        <v>73</v>
      </c>
      <c r="AV133" s="13" t="s">
        <v>73</v>
      </c>
      <c r="AW133" s="13" t="s">
        <v>30</v>
      </c>
      <c r="AX133" s="13" t="s">
        <v>64</v>
      </c>
      <c r="AY133" s="216" t="s">
        <v>263</v>
      </c>
    </row>
    <row r="134" spans="2:51" s="13" customFormat="1">
      <c r="B134" s="205"/>
      <c r="C134" s="206"/>
      <c r="D134" s="207" t="s">
        <v>272</v>
      </c>
      <c r="E134" s="208" t="s">
        <v>1</v>
      </c>
      <c r="F134" s="209" t="s">
        <v>5922</v>
      </c>
      <c r="G134" s="206"/>
      <c r="H134" s="210">
        <v>0.55000000000000004</v>
      </c>
      <c r="I134" s="211"/>
      <c r="J134" s="206"/>
      <c r="K134" s="206"/>
      <c r="L134" s="212"/>
      <c r="M134" s="213"/>
      <c r="N134" s="214"/>
      <c r="O134" s="214"/>
      <c r="P134" s="214"/>
      <c r="Q134" s="214"/>
      <c r="R134" s="214"/>
      <c r="S134" s="214"/>
      <c r="T134" s="215"/>
      <c r="AT134" s="216" t="s">
        <v>272</v>
      </c>
      <c r="AU134" s="216" t="s">
        <v>73</v>
      </c>
      <c r="AV134" s="13" t="s">
        <v>73</v>
      </c>
      <c r="AW134" s="13" t="s">
        <v>30</v>
      </c>
      <c r="AX134" s="13" t="s">
        <v>64</v>
      </c>
      <c r="AY134" s="216" t="s">
        <v>263</v>
      </c>
    </row>
    <row r="135" spans="2:51" s="13" customFormat="1">
      <c r="B135" s="205"/>
      <c r="C135" s="206"/>
      <c r="D135" s="207" t="s">
        <v>272</v>
      </c>
      <c r="E135" s="208" t="s">
        <v>1</v>
      </c>
      <c r="F135" s="209" t="s">
        <v>5925</v>
      </c>
      <c r="G135" s="206"/>
      <c r="H135" s="210">
        <v>34.902999999999999</v>
      </c>
      <c r="I135" s="211"/>
      <c r="J135" s="206"/>
      <c r="K135" s="206"/>
      <c r="L135" s="212"/>
      <c r="M135" s="213"/>
      <c r="N135" s="214"/>
      <c r="O135" s="214"/>
      <c r="P135" s="214"/>
      <c r="Q135" s="214"/>
      <c r="R135" s="214"/>
      <c r="S135" s="214"/>
      <c r="T135" s="215"/>
      <c r="AT135" s="216" t="s">
        <v>272</v>
      </c>
      <c r="AU135" s="216" t="s">
        <v>73</v>
      </c>
      <c r="AV135" s="13" t="s">
        <v>73</v>
      </c>
      <c r="AW135" s="13" t="s">
        <v>30</v>
      </c>
      <c r="AX135" s="13" t="s">
        <v>64</v>
      </c>
      <c r="AY135" s="216" t="s">
        <v>263</v>
      </c>
    </row>
    <row r="136" spans="2:51" s="13" customFormat="1">
      <c r="B136" s="205"/>
      <c r="C136" s="206"/>
      <c r="D136" s="207" t="s">
        <v>272</v>
      </c>
      <c r="E136" s="208" t="s">
        <v>1</v>
      </c>
      <c r="F136" s="209" t="s">
        <v>5926</v>
      </c>
      <c r="G136" s="206"/>
      <c r="H136" s="210">
        <v>19.547000000000001</v>
      </c>
      <c r="I136" s="211"/>
      <c r="J136" s="206"/>
      <c r="K136" s="206"/>
      <c r="L136" s="212"/>
      <c r="M136" s="213"/>
      <c r="N136" s="214"/>
      <c r="O136" s="214"/>
      <c r="P136" s="214"/>
      <c r="Q136" s="214"/>
      <c r="R136" s="214"/>
      <c r="S136" s="214"/>
      <c r="T136" s="215"/>
      <c r="AT136" s="216" t="s">
        <v>272</v>
      </c>
      <c r="AU136" s="216" t="s">
        <v>73</v>
      </c>
      <c r="AV136" s="13" t="s">
        <v>73</v>
      </c>
      <c r="AW136" s="13" t="s">
        <v>30</v>
      </c>
      <c r="AX136" s="13" t="s">
        <v>64</v>
      </c>
      <c r="AY136" s="216" t="s">
        <v>263</v>
      </c>
    </row>
    <row r="137" spans="2:51" s="13" customFormat="1">
      <c r="B137" s="205"/>
      <c r="C137" s="206"/>
      <c r="D137" s="207" t="s">
        <v>272</v>
      </c>
      <c r="E137" s="208" t="s">
        <v>1</v>
      </c>
      <c r="F137" s="209" t="s">
        <v>5927</v>
      </c>
      <c r="G137" s="206"/>
      <c r="H137" s="210">
        <v>0.55000000000000004</v>
      </c>
      <c r="I137" s="211"/>
      <c r="J137" s="206"/>
      <c r="K137" s="206"/>
      <c r="L137" s="212"/>
      <c r="M137" s="213"/>
      <c r="N137" s="214"/>
      <c r="O137" s="214"/>
      <c r="P137" s="214"/>
      <c r="Q137" s="214"/>
      <c r="R137" s="214"/>
      <c r="S137" s="214"/>
      <c r="T137" s="215"/>
      <c r="AT137" s="216" t="s">
        <v>272</v>
      </c>
      <c r="AU137" s="216" t="s">
        <v>73</v>
      </c>
      <c r="AV137" s="13" t="s">
        <v>73</v>
      </c>
      <c r="AW137" s="13" t="s">
        <v>30</v>
      </c>
      <c r="AX137" s="13" t="s">
        <v>64</v>
      </c>
      <c r="AY137" s="216" t="s">
        <v>263</v>
      </c>
    </row>
    <row r="138" spans="2:51" s="13" customFormat="1">
      <c r="B138" s="205"/>
      <c r="C138" s="206"/>
      <c r="D138" s="207" t="s">
        <v>272</v>
      </c>
      <c r="E138" s="208" t="s">
        <v>1</v>
      </c>
      <c r="F138" s="209" t="s">
        <v>5928</v>
      </c>
      <c r="G138" s="206"/>
      <c r="H138" s="210">
        <v>28.181999999999999</v>
      </c>
      <c r="I138" s="211"/>
      <c r="J138" s="206"/>
      <c r="K138" s="206"/>
      <c r="L138" s="212"/>
      <c r="M138" s="213"/>
      <c r="N138" s="214"/>
      <c r="O138" s="214"/>
      <c r="P138" s="214"/>
      <c r="Q138" s="214"/>
      <c r="R138" s="214"/>
      <c r="S138" s="214"/>
      <c r="T138" s="215"/>
      <c r="AT138" s="216" t="s">
        <v>272</v>
      </c>
      <c r="AU138" s="216" t="s">
        <v>73</v>
      </c>
      <c r="AV138" s="13" t="s">
        <v>73</v>
      </c>
      <c r="AW138" s="13" t="s">
        <v>30</v>
      </c>
      <c r="AX138" s="13" t="s">
        <v>64</v>
      </c>
      <c r="AY138" s="216" t="s">
        <v>263</v>
      </c>
    </row>
    <row r="139" spans="2:51" s="16" customFormat="1">
      <c r="B139" s="248"/>
      <c r="C139" s="249"/>
      <c r="D139" s="207" t="s">
        <v>272</v>
      </c>
      <c r="E139" s="250" t="s">
        <v>1</v>
      </c>
      <c r="F139" s="251" t="s">
        <v>5929</v>
      </c>
      <c r="G139" s="249"/>
      <c r="H139" s="250" t="s">
        <v>1</v>
      </c>
      <c r="I139" s="252"/>
      <c r="J139" s="249"/>
      <c r="K139" s="249"/>
      <c r="L139" s="253"/>
      <c r="M139" s="254"/>
      <c r="N139" s="255"/>
      <c r="O139" s="255"/>
      <c r="P139" s="255"/>
      <c r="Q139" s="255"/>
      <c r="R139" s="255"/>
      <c r="S139" s="255"/>
      <c r="T139" s="256"/>
      <c r="AT139" s="257" t="s">
        <v>272</v>
      </c>
      <c r="AU139" s="257" t="s">
        <v>73</v>
      </c>
      <c r="AV139" s="16" t="s">
        <v>71</v>
      </c>
      <c r="AW139" s="16" t="s">
        <v>30</v>
      </c>
      <c r="AX139" s="16" t="s">
        <v>64</v>
      </c>
      <c r="AY139" s="257" t="s">
        <v>263</v>
      </c>
    </row>
    <row r="140" spans="2:51" s="13" customFormat="1">
      <c r="B140" s="205"/>
      <c r="C140" s="206"/>
      <c r="D140" s="207" t="s">
        <v>272</v>
      </c>
      <c r="E140" s="208" t="s">
        <v>1</v>
      </c>
      <c r="F140" s="209" t="s">
        <v>5930</v>
      </c>
      <c r="G140" s="206"/>
      <c r="H140" s="210">
        <v>1.4690000000000001</v>
      </c>
      <c r="I140" s="211"/>
      <c r="J140" s="206"/>
      <c r="K140" s="206"/>
      <c r="L140" s="212"/>
      <c r="M140" s="213"/>
      <c r="N140" s="214"/>
      <c r="O140" s="214"/>
      <c r="P140" s="214"/>
      <c r="Q140" s="214"/>
      <c r="R140" s="214"/>
      <c r="S140" s="214"/>
      <c r="T140" s="215"/>
      <c r="AT140" s="216" t="s">
        <v>272</v>
      </c>
      <c r="AU140" s="216" t="s">
        <v>73</v>
      </c>
      <c r="AV140" s="13" t="s">
        <v>73</v>
      </c>
      <c r="AW140" s="13" t="s">
        <v>30</v>
      </c>
      <c r="AX140" s="13" t="s">
        <v>64</v>
      </c>
      <c r="AY140" s="216" t="s">
        <v>263</v>
      </c>
    </row>
    <row r="141" spans="2:51" s="16" customFormat="1">
      <c r="B141" s="248"/>
      <c r="C141" s="249"/>
      <c r="D141" s="207" t="s">
        <v>272</v>
      </c>
      <c r="E141" s="250" t="s">
        <v>1</v>
      </c>
      <c r="F141" s="251" t="s">
        <v>5931</v>
      </c>
      <c r="G141" s="249"/>
      <c r="H141" s="250" t="s">
        <v>1</v>
      </c>
      <c r="I141" s="252"/>
      <c r="J141" s="249"/>
      <c r="K141" s="249"/>
      <c r="L141" s="253"/>
      <c r="M141" s="254"/>
      <c r="N141" s="255"/>
      <c r="O141" s="255"/>
      <c r="P141" s="255"/>
      <c r="Q141" s="255"/>
      <c r="R141" s="255"/>
      <c r="S141" s="255"/>
      <c r="T141" s="256"/>
      <c r="AT141" s="257" t="s">
        <v>272</v>
      </c>
      <c r="AU141" s="257" t="s">
        <v>73</v>
      </c>
      <c r="AV141" s="16" t="s">
        <v>71</v>
      </c>
      <c r="AW141" s="16" t="s">
        <v>30</v>
      </c>
      <c r="AX141" s="16" t="s">
        <v>64</v>
      </c>
      <c r="AY141" s="257" t="s">
        <v>263</v>
      </c>
    </row>
    <row r="142" spans="2:51" s="13" customFormat="1">
      <c r="B142" s="205"/>
      <c r="C142" s="206"/>
      <c r="D142" s="207" t="s">
        <v>272</v>
      </c>
      <c r="E142" s="208" t="s">
        <v>1</v>
      </c>
      <c r="F142" s="209" t="s">
        <v>5932</v>
      </c>
      <c r="G142" s="206"/>
      <c r="H142" s="210">
        <v>1.4630000000000001</v>
      </c>
      <c r="I142" s="211"/>
      <c r="J142" s="206"/>
      <c r="K142" s="206"/>
      <c r="L142" s="212"/>
      <c r="M142" s="213"/>
      <c r="N142" s="214"/>
      <c r="O142" s="214"/>
      <c r="P142" s="214"/>
      <c r="Q142" s="214"/>
      <c r="R142" s="214"/>
      <c r="S142" s="214"/>
      <c r="T142" s="215"/>
      <c r="AT142" s="216" t="s">
        <v>272</v>
      </c>
      <c r="AU142" s="216" t="s">
        <v>73</v>
      </c>
      <c r="AV142" s="13" t="s">
        <v>73</v>
      </c>
      <c r="AW142" s="13" t="s">
        <v>30</v>
      </c>
      <c r="AX142" s="13" t="s">
        <v>64</v>
      </c>
      <c r="AY142" s="216" t="s">
        <v>263</v>
      </c>
    </row>
    <row r="143" spans="2:51" s="16" customFormat="1">
      <c r="B143" s="248"/>
      <c r="C143" s="249"/>
      <c r="D143" s="207" t="s">
        <v>272</v>
      </c>
      <c r="E143" s="250" t="s">
        <v>1</v>
      </c>
      <c r="F143" s="251" t="s">
        <v>5933</v>
      </c>
      <c r="G143" s="249"/>
      <c r="H143" s="250" t="s">
        <v>1</v>
      </c>
      <c r="I143" s="252"/>
      <c r="J143" s="249"/>
      <c r="K143" s="249"/>
      <c r="L143" s="253"/>
      <c r="M143" s="254"/>
      <c r="N143" s="255"/>
      <c r="O143" s="255"/>
      <c r="P143" s="255"/>
      <c r="Q143" s="255"/>
      <c r="R143" s="255"/>
      <c r="S143" s="255"/>
      <c r="T143" s="256"/>
      <c r="AT143" s="257" t="s">
        <v>272</v>
      </c>
      <c r="AU143" s="257" t="s">
        <v>73</v>
      </c>
      <c r="AV143" s="16" t="s">
        <v>71</v>
      </c>
      <c r="AW143" s="16" t="s">
        <v>30</v>
      </c>
      <c r="AX143" s="16" t="s">
        <v>64</v>
      </c>
      <c r="AY143" s="257" t="s">
        <v>263</v>
      </c>
    </row>
    <row r="144" spans="2:51" s="13" customFormat="1">
      <c r="B144" s="205"/>
      <c r="C144" s="206"/>
      <c r="D144" s="207" t="s">
        <v>272</v>
      </c>
      <c r="E144" s="208" t="s">
        <v>1</v>
      </c>
      <c r="F144" s="209" t="s">
        <v>5934</v>
      </c>
      <c r="G144" s="206"/>
      <c r="H144" s="210">
        <v>1.48</v>
      </c>
      <c r="I144" s="211"/>
      <c r="J144" s="206"/>
      <c r="K144" s="206"/>
      <c r="L144" s="212"/>
      <c r="M144" s="213"/>
      <c r="N144" s="214"/>
      <c r="O144" s="214"/>
      <c r="P144" s="214"/>
      <c r="Q144" s="214"/>
      <c r="R144" s="214"/>
      <c r="S144" s="214"/>
      <c r="T144" s="215"/>
      <c r="AT144" s="216" t="s">
        <v>272</v>
      </c>
      <c r="AU144" s="216" t="s">
        <v>73</v>
      </c>
      <c r="AV144" s="13" t="s">
        <v>73</v>
      </c>
      <c r="AW144" s="13" t="s">
        <v>30</v>
      </c>
      <c r="AX144" s="13" t="s">
        <v>64</v>
      </c>
      <c r="AY144" s="216" t="s">
        <v>263</v>
      </c>
    </row>
    <row r="145" spans="2:51" s="16" customFormat="1">
      <c r="B145" s="248"/>
      <c r="C145" s="249"/>
      <c r="D145" s="207" t="s">
        <v>272</v>
      </c>
      <c r="E145" s="250" t="s">
        <v>1</v>
      </c>
      <c r="F145" s="251" t="s">
        <v>5935</v>
      </c>
      <c r="G145" s="249"/>
      <c r="H145" s="250" t="s">
        <v>1</v>
      </c>
      <c r="I145" s="252"/>
      <c r="J145" s="249"/>
      <c r="K145" s="249"/>
      <c r="L145" s="253"/>
      <c r="M145" s="254"/>
      <c r="N145" s="255"/>
      <c r="O145" s="255"/>
      <c r="P145" s="255"/>
      <c r="Q145" s="255"/>
      <c r="R145" s="255"/>
      <c r="S145" s="255"/>
      <c r="T145" s="256"/>
      <c r="AT145" s="257" t="s">
        <v>272</v>
      </c>
      <c r="AU145" s="257" t="s">
        <v>73</v>
      </c>
      <c r="AV145" s="16" t="s">
        <v>71</v>
      </c>
      <c r="AW145" s="16" t="s">
        <v>30</v>
      </c>
      <c r="AX145" s="16" t="s">
        <v>64</v>
      </c>
      <c r="AY145" s="257" t="s">
        <v>263</v>
      </c>
    </row>
    <row r="146" spans="2:51" s="13" customFormat="1">
      <c r="B146" s="205"/>
      <c r="C146" s="206"/>
      <c r="D146" s="207" t="s">
        <v>272</v>
      </c>
      <c r="E146" s="208" t="s">
        <v>1</v>
      </c>
      <c r="F146" s="209" t="s">
        <v>5936</v>
      </c>
      <c r="G146" s="206"/>
      <c r="H146" s="210">
        <v>1.6060000000000001</v>
      </c>
      <c r="I146" s="211"/>
      <c r="J146" s="206"/>
      <c r="K146" s="206"/>
      <c r="L146" s="212"/>
      <c r="M146" s="213"/>
      <c r="N146" s="214"/>
      <c r="O146" s="214"/>
      <c r="P146" s="214"/>
      <c r="Q146" s="214"/>
      <c r="R146" s="214"/>
      <c r="S146" s="214"/>
      <c r="T146" s="215"/>
      <c r="AT146" s="216" t="s">
        <v>272</v>
      </c>
      <c r="AU146" s="216" t="s">
        <v>73</v>
      </c>
      <c r="AV146" s="13" t="s">
        <v>73</v>
      </c>
      <c r="AW146" s="13" t="s">
        <v>30</v>
      </c>
      <c r="AX146" s="13" t="s">
        <v>64</v>
      </c>
      <c r="AY146" s="216" t="s">
        <v>263</v>
      </c>
    </row>
    <row r="147" spans="2:51" s="16" customFormat="1">
      <c r="B147" s="248"/>
      <c r="C147" s="249"/>
      <c r="D147" s="207" t="s">
        <v>272</v>
      </c>
      <c r="E147" s="250" t="s">
        <v>1</v>
      </c>
      <c r="F147" s="251" t="s">
        <v>5937</v>
      </c>
      <c r="G147" s="249"/>
      <c r="H147" s="250" t="s">
        <v>1</v>
      </c>
      <c r="I147" s="252"/>
      <c r="J147" s="249"/>
      <c r="K147" s="249"/>
      <c r="L147" s="253"/>
      <c r="M147" s="254"/>
      <c r="N147" s="255"/>
      <c r="O147" s="255"/>
      <c r="P147" s="255"/>
      <c r="Q147" s="255"/>
      <c r="R147" s="255"/>
      <c r="S147" s="255"/>
      <c r="T147" s="256"/>
      <c r="AT147" s="257" t="s">
        <v>272</v>
      </c>
      <c r="AU147" s="257" t="s">
        <v>73</v>
      </c>
      <c r="AV147" s="16" t="s">
        <v>71</v>
      </c>
      <c r="AW147" s="16" t="s">
        <v>30</v>
      </c>
      <c r="AX147" s="16" t="s">
        <v>64</v>
      </c>
      <c r="AY147" s="257" t="s">
        <v>263</v>
      </c>
    </row>
    <row r="148" spans="2:51" s="13" customFormat="1">
      <c r="B148" s="205"/>
      <c r="C148" s="206"/>
      <c r="D148" s="207" t="s">
        <v>272</v>
      </c>
      <c r="E148" s="208" t="s">
        <v>1</v>
      </c>
      <c r="F148" s="209" t="s">
        <v>5938</v>
      </c>
      <c r="G148" s="206"/>
      <c r="H148" s="210">
        <v>1.65</v>
      </c>
      <c r="I148" s="211"/>
      <c r="J148" s="206"/>
      <c r="K148" s="206"/>
      <c r="L148" s="212"/>
      <c r="M148" s="213"/>
      <c r="N148" s="214"/>
      <c r="O148" s="214"/>
      <c r="P148" s="214"/>
      <c r="Q148" s="214"/>
      <c r="R148" s="214"/>
      <c r="S148" s="214"/>
      <c r="T148" s="215"/>
      <c r="AT148" s="216" t="s">
        <v>272</v>
      </c>
      <c r="AU148" s="216" t="s">
        <v>73</v>
      </c>
      <c r="AV148" s="13" t="s">
        <v>73</v>
      </c>
      <c r="AW148" s="13" t="s">
        <v>30</v>
      </c>
      <c r="AX148" s="13" t="s">
        <v>64</v>
      </c>
      <c r="AY148" s="216" t="s">
        <v>263</v>
      </c>
    </row>
    <row r="149" spans="2:51" s="16" customFormat="1">
      <c r="B149" s="248"/>
      <c r="C149" s="249"/>
      <c r="D149" s="207" t="s">
        <v>272</v>
      </c>
      <c r="E149" s="250" t="s">
        <v>1</v>
      </c>
      <c r="F149" s="251" t="s">
        <v>5939</v>
      </c>
      <c r="G149" s="249"/>
      <c r="H149" s="250" t="s">
        <v>1</v>
      </c>
      <c r="I149" s="252"/>
      <c r="J149" s="249"/>
      <c r="K149" s="249"/>
      <c r="L149" s="253"/>
      <c r="M149" s="254"/>
      <c r="N149" s="255"/>
      <c r="O149" s="255"/>
      <c r="P149" s="255"/>
      <c r="Q149" s="255"/>
      <c r="R149" s="255"/>
      <c r="S149" s="255"/>
      <c r="T149" s="256"/>
      <c r="AT149" s="257" t="s">
        <v>272</v>
      </c>
      <c r="AU149" s="257" t="s">
        <v>73</v>
      </c>
      <c r="AV149" s="16" t="s">
        <v>71</v>
      </c>
      <c r="AW149" s="16" t="s">
        <v>30</v>
      </c>
      <c r="AX149" s="16" t="s">
        <v>64</v>
      </c>
      <c r="AY149" s="257" t="s">
        <v>263</v>
      </c>
    </row>
    <row r="150" spans="2:51" s="13" customFormat="1">
      <c r="B150" s="205"/>
      <c r="C150" s="206"/>
      <c r="D150" s="207" t="s">
        <v>272</v>
      </c>
      <c r="E150" s="208" t="s">
        <v>1</v>
      </c>
      <c r="F150" s="209" t="s">
        <v>5940</v>
      </c>
      <c r="G150" s="206"/>
      <c r="H150" s="210">
        <v>1.782</v>
      </c>
      <c r="I150" s="211"/>
      <c r="J150" s="206"/>
      <c r="K150" s="206"/>
      <c r="L150" s="212"/>
      <c r="M150" s="213"/>
      <c r="N150" s="214"/>
      <c r="O150" s="214"/>
      <c r="P150" s="214"/>
      <c r="Q150" s="214"/>
      <c r="R150" s="214"/>
      <c r="S150" s="214"/>
      <c r="T150" s="215"/>
      <c r="AT150" s="216" t="s">
        <v>272</v>
      </c>
      <c r="AU150" s="216" t="s">
        <v>73</v>
      </c>
      <c r="AV150" s="13" t="s">
        <v>73</v>
      </c>
      <c r="AW150" s="13" t="s">
        <v>30</v>
      </c>
      <c r="AX150" s="13" t="s">
        <v>64</v>
      </c>
      <c r="AY150" s="216" t="s">
        <v>263</v>
      </c>
    </row>
    <row r="151" spans="2:51" s="16" customFormat="1">
      <c r="B151" s="248"/>
      <c r="C151" s="249"/>
      <c r="D151" s="207" t="s">
        <v>272</v>
      </c>
      <c r="E151" s="250" t="s">
        <v>1</v>
      </c>
      <c r="F151" s="251" t="s">
        <v>5941</v>
      </c>
      <c r="G151" s="249"/>
      <c r="H151" s="250" t="s">
        <v>1</v>
      </c>
      <c r="I151" s="252"/>
      <c r="J151" s="249"/>
      <c r="K151" s="249"/>
      <c r="L151" s="253"/>
      <c r="M151" s="254"/>
      <c r="N151" s="255"/>
      <c r="O151" s="255"/>
      <c r="P151" s="255"/>
      <c r="Q151" s="255"/>
      <c r="R151" s="255"/>
      <c r="S151" s="255"/>
      <c r="T151" s="256"/>
      <c r="AT151" s="257" t="s">
        <v>272</v>
      </c>
      <c r="AU151" s="257" t="s">
        <v>73</v>
      </c>
      <c r="AV151" s="16" t="s">
        <v>71</v>
      </c>
      <c r="AW151" s="16" t="s">
        <v>30</v>
      </c>
      <c r="AX151" s="16" t="s">
        <v>64</v>
      </c>
      <c r="AY151" s="257" t="s">
        <v>263</v>
      </c>
    </row>
    <row r="152" spans="2:51" s="13" customFormat="1">
      <c r="B152" s="205"/>
      <c r="C152" s="206"/>
      <c r="D152" s="207" t="s">
        <v>272</v>
      </c>
      <c r="E152" s="208" t="s">
        <v>1</v>
      </c>
      <c r="F152" s="209" t="s">
        <v>5942</v>
      </c>
      <c r="G152" s="206"/>
      <c r="H152" s="210">
        <v>1.8480000000000001</v>
      </c>
      <c r="I152" s="211"/>
      <c r="J152" s="206"/>
      <c r="K152" s="206"/>
      <c r="L152" s="212"/>
      <c r="M152" s="213"/>
      <c r="N152" s="214"/>
      <c r="O152" s="214"/>
      <c r="P152" s="214"/>
      <c r="Q152" s="214"/>
      <c r="R152" s="214"/>
      <c r="S152" s="214"/>
      <c r="T152" s="215"/>
      <c r="AT152" s="216" t="s">
        <v>272</v>
      </c>
      <c r="AU152" s="216" t="s">
        <v>73</v>
      </c>
      <c r="AV152" s="13" t="s">
        <v>73</v>
      </c>
      <c r="AW152" s="13" t="s">
        <v>30</v>
      </c>
      <c r="AX152" s="13" t="s">
        <v>64</v>
      </c>
      <c r="AY152" s="216" t="s">
        <v>263</v>
      </c>
    </row>
    <row r="153" spans="2:51" s="16" customFormat="1">
      <c r="B153" s="248"/>
      <c r="C153" s="249"/>
      <c r="D153" s="207" t="s">
        <v>272</v>
      </c>
      <c r="E153" s="250" t="s">
        <v>1</v>
      </c>
      <c r="F153" s="251" t="s">
        <v>5943</v>
      </c>
      <c r="G153" s="249"/>
      <c r="H153" s="250" t="s">
        <v>1</v>
      </c>
      <c r="I153" s="252"/>
      <c r="J153" s="249"/>
      <c r="K153" s="249"/>
      <c r="L153" s="253"/>
      <c r="M153" s="254"/>
      <c r="N153" s="255"/>
      <c r="O153" s="255"/>
      <c r="P153" s="255"/>
      <c r="Q153" s="255"/>
      <c r="R153" s="255"/>
      <c r="S153" s="255"/>
      <c r="T153" s="256"/>
      <c r="AT153" s="257" t="s">
        <v>272</v>
      </c>
      <c r="AU153" s="257" t="s">
        <v>73</v>
      </c>
      <c r="AV153" s="16" t="s">
        <v>71</v>
      </c>
      <c r="AW153" s="16" t="s">
        <v>30</v>
      </c>
      <c r="AX153" s="16" t="s">
        <v>64</v>
      </c>
      <c r="AY153" s="257" t="s">
        <v>263</v>
      </c>
    </row>
    <row r="154" spans="2:51" s="13" customFormat="1">
      <c r="B154" s="205"/>
      <c r="C154" s="206"/>
      <c r="D154" s="207" t="s">
        <v>272</v>
      </c>
      <c r="E154" s="208" t="s">
        <v>1</v>
      </c>
      <c r="F154" s="209" t="s">
        <v>5944</v>
      </c>
      <c r="G154" s="206"/>
      <c r="H154" s="210">
        <v>1.958</v>
      </c>
      <c r="I154" s="211"/>
      <c r="J154" s="206"/>
      <c r="K154" s="206"/>
      <c r="L154" s="212"/>
      <c r="M154" s="213"/>
      <c r="N154" s="214"/>
      <c r="O154" s="214"/>
      <c r="P154" s="214"/>
      <c r="Q154" s="214"/>
      <c r="R154" s="214"/>
      <c r="S154" s="214"/>
      <c r="T154" s="215"/>
      <c r="AT154" s="216" t="s">
        <v>272</v>
      </c>
      <c r="AU154" s="216" t="s">
        <v>73</v>
      </c>
      <c r="AV154" s="13" t="s">
        <v>73</v>
      </c>
      <c r="AW154" s="13" t="s">
        <v>30</v>
      </c>
      <c r="AX154" s="13" t="s">
        <v>64</v>
      </c>
      <c r="AY154" s="216" t="s">
        <v>263</v>
      </c>
    </row>
    <row r="155" spans="2:51" s="16" customFormat="1">
      <c r="B155" s="248"/>
      <c r="C155" s="249"/>
      <c r="D155" s="207" t="s">
        <v>272</v>
      </c>
      <c r="E155" s="250" t="s">
        <v>1</v>
      </c>
      <c r="F155" s="251" t="s">
        <v>5945</v>
      </c>
      <c r="G155" s="249"/>
      <c r="H155" s="250" t="s">
        <v>1</v>
      </c>
      <c r="I155" s="252"/>
      <c r="J155" s="249"/>
      <c r="K155" s="249"/>
      <c r="L155" s="253"/>
      <c r="M155" s="254"/>
      <c r="N155" s="255"/>
      <c r="O155" s="255"/>
      <c r="P155" s="255"/>
      <c r="Q155" s="255"/>
      <c r="R155" s="255"/>
      <c r="S155" s="255"/>
      <c r="T155" s="256"/>
      <c r="AT155" s="257" t="s">
        <v>272</v>
      </c>
      <c r="AU155" s="257" t="s">
        <v>73</v>
      </c>
      <c r="AV155" s="16" t="s">
        <v>71</v>
      </c>
      <c r="AW155" s="16" t="s">
        <v>30</v>
      </c>
      <c r="AX155" s="16" t="s">
        <v>64</v>
      </c>
      <c r="AY155" s="257" t="s">
        <v>263</v>
      </c>
    </row>
    <row r="156" spans="2:51" s="13" customFormat="1">
      <c r="B156" s="205"/>
      <c r="C156" s="206"/>
      <c r="D156" s="207" t="s">
        <v>272</v>
      </c>
      <c r="E156" s="208" t="s">
        <v>1</v>
      </c>
      <c r="F156" s="209" t="s">
        <v>5946</v>
      </c>
      <c r="G156" s="206"/>
      <c r="H156" s="210">
        <v>2.0019999999999998</v>
      </c>
      <c r="I156" s="211"/>
      <c r="J156" s="206"/>
      <c r="K156" s="206"/>
      <c r="L156" s="212"/>
      <c r="M156" s="213"/>
      <c r="N156" s="214"/>
      <c r="O156" s="214"/>
      <c r="P156" s="214"/>
      <c r="Q156" s="214"/>
      <c r="R156" s="214"/>
      <c r="S156" s="214"/>
      <c r="T156" s="215"/>
      <c r="AT156" s="216" t="s">
        <v>272</v>
      </c>
      <c r="AU156" s="216" t="s">
        <v>73</v>
      </c>
      <c r="AV156" s="13" t="s">
        <v>73</v>
      </c>
      <c r="AW156" s="13" t="s">
        <v>30</v>
      </c>
      <c r="AX156" s="13" t="s">
        <v>64</v>
      </c>
      <c r="AY156" s="216" t="s">
        <v>263</v>
      </c>
    </row>
    <row r="157" spans="2:51" s="16" customFormat="1">
      <c r="B157" s="248"/>
      <c r="C157" s="249"/>
      <c r="D157" s="207" t="s">
        <v>272</v>
      </c>
      <c r="E157" s="250" t="s">
        <v>1</v>
      </c>
      <c r="F157" s="251" t="s">
        <v>5947</v>
      </c>
      <c r="G157" s="249"/>
      <c r="H157" s="250" t="s">
        <v>1</v>
      </c>
      <c r="I157" s="252"/>
      <c r="J157" s="249"/>
      <c r="K157" s="249"/>
      <c r="L157" s="253"/>
      <c r="M157" s="254"/>
      <c r="N157" s="255"/>
      <c r="O157" s="255"/>
      <c r="P157" s="255"/>
      <c r="Q157" s="255"/>
      <c r="R157" s="255"/>
      <c r="S157" s="255"/>
      <c r="T157" s="256"/>
      <c r="AT157" s="257" t="s">
        <v>272</v>
      </c>
      <c r="AU157" s="257" t="s">
        <v>73</v>
      </c>
      <c r="AV157" s="16" t="s">
        <v>71</v>
      </c>
      <c r="AW157" s="16" t="s">
        <v>30</v>
      </c>
      <c r="AX157" s="16" t="s">
        <v>64</v>
      </c>
      <c r="AY157" s="257" t="s">
        <v>263</v>
      </c>
    </row>
    <row r="158" spans="2:51" s="13" customFormat="1">
      <c r="B158" s="205"/>
      <c r="C158" s="206"/>
      <c r="D158" s="207" t="s">
        <v>272</v>
      </c>
      <c r="E158" s="208" t="s">
        <v>1</v>
      </c>
      <c r="F158" s="209" t="s">
        <v>5948</v>
      </c>
      <c r="G158" s="206"/>
      <c r="H158" s="210">
        <v>1.76</v>
      </c>
      <c r="I158" s="211"/>
      <c r="J158" s="206"/>
      <c r="K158" s="206"/>
      <c r="L158" s="212"/>
      <c r="M158" s="213"/>
      <c r="N158" s="214"/>
      <c r="O158" s="214"/>
      <c r="P158" s="214"/>
      <c r="Q158" s="214"/>
      <c r="R158" s="214"/>
      <c r="S158" s="214"/>
      <c r="T158" s="215"/>
      <c r="AT158" s="216" t="s">
        <v>272</v>
      </c>
      <c r="AU158" s="216" t="s">
        <v>73</v>
      </c>
      <c r="AV158" s="13" t="s">
        <v>73</v>
      </c>
      <c r="AW158" s="13" t="s">
        <v>30</v>
      </c>
      <c r="AX158" s="13" t="s">
        <v>64</v>
      </c>
      <c r="AY158" s="216" t="s">
        <v>263</v>
      </c>
    </row>
    <row r="159" spans="2:51" s="16" customFormat="1">
      <c r="B159" s="248"/>
      <c r="C159" s="249"/>
      <c r="D159" s="207" t="s">
        <v>272</v>
      </c>
      <c r="E159" s="250" t="s">
        <v>1</v>
      </c>
      <c r="F159" s="251" t="s">
        <v>5949</v>
      </c>
      <c r="G159" s="249"/>
      <c r="H159" s="250" t="s">
        <v>1</v>
      </c>
      <c r="I159" s="252"/>
      <c r="J159" s="249"/>
      <c r="K159" s="249"/>
      <c r="L159" s="253"/>
      <c r="M159" s="254"/>
      <c r="N159" s="255"/>
      <c r="O159" s="255"/>
      <c r="P159" s="255"/>
      <c r="Q159" s="255"/>
      <c r="R159" s="255"/>
      <c r="S159" s="255"/>
      <c r="T159" s="256"/>
      <c r="AT159" s="257" t="s">
        <v>272</v>
      </c>
      <c r="AU159" s="257" t="s">
        <v>73</v>
      </c>
      <c r="AV159" s="16" t="s">
        <v>71</v>
      </c>
      <c r="AW159" s="16" t="s">
        <v>30</v>
      </c>
      <c r="AX159" s="16" t="s">
        <v>64</v>
      </c>
      <c r="AY159" s="257" t="s">
        <v>263</v>
      </c>
    </row>
    <row r="160" spans="2:51" s="13" customFormat="1">
      <c r="B160" s="205"/>
      <c r="C160" s="206"/>
      <c r="D160" s="207" t="s">
        <v>272</v>
      </c>
      <c r="E160" s="208" t="s">
        <v>1</v>
      </c>
      <c r="F160" s="209" t="s">
        <v>5950</v>
      </c>
      <c r="G160" s="206"/>
      <c r="H160" s="210">
        <v>2.145</v>
      </c>
      <c r="I160" s="211"/>
      <c r="J160" s="206"/>
      <c r="K160" s="206"/>
      <c r="L160" s="212"/>
      <c r="M160" s="213"/>
      <c r="N160" s="214"/>
      <c r="O160" s="214"/>
      <c r="P160" s="214"/>
      <c r="Q160" s="214"/>
      <c r="R160" s="214"/>
      <c r="S160" s="214"/>
      <c r="T160" s="215"/>
      <c r="AT160" s="216" t="s">
        <v>272</v>
      </c>
      <c r="AU160" s="216" t="s">
        <v>73</v>
      </c>
      <c r="AV160" s="13" t="s">
        <v>73</v>
      </c>
      <c r="AW160" s="13" t="s">
        <v>30</v>
      </c>
      <c r="AX160" s="13" t="s">
        <v>64</v>
      </c>
      <c r="AY160" s="216" t="s">
        <v>263</v>
      </c>
    </row>
    <row r="161" spans="1:65" s="16" customFormat="1">
      <c r="B161" s="248"/>
      <c r="C161" s="249"/>
      <c r="D161" s="207" t="s">
        <v>272</v>
      </c>
      <c r="E161" s="250" t="s">
        <v>1</v>
      </c>
      <c r="F161" s="251" t="s">
        <v>5951</v>
      </c>
      <c r="G161" s="249"/>
      <c r="H161" s="250" t="s">
        <v>1</v>
      </c>
      <c r="I161" s="252"/>
      <c r="J161" s="249"/>
      <c r="K161" s="249"/>
      <c r="L161" s="253"/>
      <c r="M161" s="254"/>
      <c r="N161" s="255"/>
      <c r="O161" s="255"/>
      <c r="P161" s="255"/>
      <c r="Q161" s="255"/>
      <c r="R161" s="255"/>
      <c r="S161" s="255"/>
      <c r="T161" s="256"/>
      <c r="AT161" s="257" t="s">
        <v>272</v>
      </c>
      <c r="AU161" s="257" t="s">
        <v>73</v>
      </c>
      <c r="AV161" s="16" t="s">
        <v>71</v>
      </c>
      <c r="AW161" s="16" t="s">
        <v>30</v>
      </c>
      <c r="AX161" s="16" t="s">
        <v>64</v>
      </c>
      <c r="AY161" s="257" t="s">
        <v>263</v>
      </c>
    </row>
    <row r="162" spans="1:65" s="13" customFormat="1">
      <c r="B162" s="205"/>
      <c r="C162" s="206"/>
      <c r="D162" s="207" t="s">
        <v>272</v>
      </c>
      <c r="E162" s="208" t="s">
        <v>1</v>
      </c>
      <c r="F162" s="209" t="s">
        <v>5952</v>
      </c>
      <c r="G162" s="206"/>
      <c r="H162" s="210">
        <v>2.343</v>
      </c>
      <c r="I162" s="211"/>
      <c r="J162" s="206"/>
      <c r="K162" s="206"/>
      <c r="L162" s="212"/>
      <c r="M162" s="213"/>
      <c r="N162" s="214"/>
      <c r="O162" s="214"/>
      <c r="P162" s="214"/>
      <c r="Q162" s="214"/>
      <c r="R162" s="214"/>
      <c r="S162" s="214"/>
      <c r="T162" s="215"/>
      <c r="AT162" s="216" t="s">
        <v>272</v>
      </c>
      <c r="AU162" s="216" t="s">
        <v>73</v>
      </c>
      <c r="AV162" s="13" t="s">
        <v>73</v>
      </c>
      <c r="AW162" s="13" t="s">
        <v>30</v>
      </c>
      <c r="AX162" s="13" t="s">
        <v>64</v>
      </c>
      <c r="AY162" s="216" t="s">
        <v>263</v>
      </c>
    </row>
    <row r="163" spans="1:65" s="16" customFormat="1">
      <c r="B163" s="248"/>
      <c r="C163" s="249"/>
      <c r="D163" s="207" t="s">
        <v>272</v>
      </c>
      <c r="E163" s="250" t="s">
        <v>1</v>
      </c>
      <c r="F163" s="251" t="s">
        <v>5953</v>
      </c>
      <c r="G163" s="249"/>
      <c r="H163" s="250" t="s">
        <v>1</v>
      </c>
      <c r="I163" s="252"/>
      <c r="J163" s="249"/>
      <c r="K163" s="249"/>
      <c r="L163" s="253"/>
      <c r="M163" s="254"/>
      <c r="N163" s="255"/>
      <c r="O163" s="255"/>
      <c r="P163" s="255"/>
      <c r="Q163" s="255"/>
      <c r="R163" s="255"/>
      <c r="S163" s="255"/>
      <c r="T163" s="256"/>
      <c r="AT163" s="257" t="s">
        <v>272</v>
      </c>
      <c r="AU163" s="257" t="s">
        <v>73</v>
      </c>
      <c r="AV163" s="16" t="s">
        <v>71</v>
      </c>
      <c r="AW163" s="16" t="s">
        <v>30</v>
      </c>
      <c r="AX163" s="16" t="s">
        <v>64</v>
      </c>
      <c r="AY163" s="257" t="s">
        <v>263</v>
      </c>
    </row>
    <row r="164" spans="1:65" s="13" customFormat="1">
      <c r="B164" s="205"/>
      <c r="C164" s="206"/>
      <c r="D164" s="207" t="s">
        <v>272</v>
      </c>
      <c r="E164" s="208" t="s">
        <v>1</v>
      </c>
      <c r="F164" s="209" t="s">
        <v>5954</v>
      </c>
      <c r="G164" s="206"/>
      <c r="H164" s="210">
        <v>2.419</v>
      </c>
      <c r="I164" s="211"/>
      <c r="J164" s="206"/>
      <c r="K164" s="206"/>
      <c r="L164" s="212"/>
      <c r="M164" s="213"/>
      <c r="N164" s="214"/>
      <c r="O164" s="214"/>
      <c r="P164" s="214"/>
      <c r="Q164" s="214"/>
      <c r="R164" s="214"/>
      <c r="S164" s="214"/>
      <c r="T164" s="215"/>
      <c r="AT164" s="216" t="s">
        <v>272</v>
      </c>
      <c r="AU164" s="216" t="s">
        <v>73</v>
      </c>
      <c r="AV164" s="13" t="s">
        <v>73</v>
      </c>
      <c r="AW164" s="13" t="s">
        <v>30</v>
      </c>
      <c r="AX164" s="13" t="s">
        <v>64</v>
      </c>
      <c r="AY164" s="216" t="s">
        <v>263</v>
      </c>
    </row>
    <row r="165" spans="1:65" s="16" customFormat="1">
      <c r="B165" s="248"/>
      <c r="C165" s="249"/>
      <c r="D165" s="207" t="s">
        <v>272</v>
      </c>
      <c r="E165" s="250" t="s">
        <v>1</v>
      </c>
      <c r="F165" s="251" t="s">
        <v>5955</v>
      </c>
      <c r="G165" s="249"/>
      <c r="H165" s="250" t="s">
        <v>1</v>
      </c>
      <c r="I165" s="252"/>
      <c r="J165" s="249"/>
      <c r="K165" s="249"/>
      <c r="L165" s="253"/>
      <c r="M165" s="254"/>
      <c r="N165" s="255"/>
      <c r="O165" s="255"/>
      <c r="P165" s="255"/>
      <c r="Q165" s="255"/>
      <c r="R165" s="255"/>
      <c r="S165" s="255"/>
      <c r="T165" s="256"/>
      <c r="AT165" s="257" t="s">
        <v>272</v>
      </c>
      <c r="AU165" s="257" t="s">
        <v>73</v>
      </c>
      <c r="AV165" s="16" t="s">
        <v>71</v>
      </c>
      <c r="AW165" s="16" t="s">
        <v>30</v>
      </c>
      <c r="AX165" s="16" t="s">
        <v>64</v>
      </c>
      <c r="AY165" s="257" t="s">
        <v>263</v>
      </c>
    </row>
    <row r="166" spans="1:65" s="13" customFormat="1">
      <c r="B166" s="205"/>
      <c r="C166" s="206"/>
      <c r="D166" s="207" t="s">
        <v>272</v>
      </c>
      <c r="E166" s="208" t="s">
        <v>1</v>
      </c>
      <c r="F166" s="209" t="s">
        <v>5956</v>
      </c>
      <c r="G166" s="206"/>
      <c r="H166" s="210">
        <v>2.4420000000000002</v>
      </c>
      <c r="I166" s="211"/>
      <c r="J166" s="206"/>
      <c r="K166" s="206"/>
      <c r="L166" s="212"/>
      <c r="M166" s="213"/>
      <c r="N166" s="214"/>
      <c r="O166" s="214"/>
      <c r="P166" s="214"/>
      <c r="Q166" s="214"/>
      <c r="R166" s="214"/>
      <c r="S166" s="214"/>
      <c r="T166" s="215"/>
      <c r="AT166" s="216" t="s">
        <v>272</v>
      </c>
      <c r="AU166" s="216" t="s">
        <v>73</v>
      </c>
      <c r="AV166" s="13" t="s">
        <v>73</v>
      </c>
      <c r="AW166" s="13" t="s">
        <v>30</v>
      </c>
      <c r="AX166" s="13" t="s">
        <v>64</v>
      </c>
      <c r="AY166" s="216" t="s">
        <v>263</v>
      </c>
    </row>
    <row r="167" spans="1:65" s="16" customFormat="1">
      <c r="B167" s="248"/>
      <c r="C167" s="249"/>
      <c r="D167" s="207" t="s">
        <v>272</v>
      </c>
      <c r="E167" s="250" t="s">
        <v>1</v>
      </c>
      <c r="F167" s="251" t="s">
        <v>5957</v>
      </c>
      <c r="G167" s="249"/>
      <c r="H167" s="250" t="s">
        <v>1</v>
      </c>
      <c r="I167" s="252"/>
      <c r="J167" s="249"/>
      <c r="K167" s="249"/>
      <c r="L167" s="253"/>
      <c r="M167" s="254"/>
      <c r="N167" s="255"/>
      <c r="O167" s="255"/>
      <c r="P167" s="255"/>
      <c r="Q167" s="255"/>
      <c r="R167" s="255"/>
      <c r="S167" s="255"/>
      <c r="T167" s="256"/>
      <c r="AT167" s="257" t="s">
        <v>272</v>
      </c>
      <c r="AU167" s="257" t="s">
        <v>73</v>
      </c>
      <c r="AV167" s="16" t="s">
        <v>71</v>
      </c>
      <c r="AW167" s="16" t="s">
        <v>30</v>
      </c>
      <c r="AX167" s="16" t="s">
        <v>64</v>
      </c>
      <c r="AY167" s="257" t="s">
        <v>263</v>
      </c>
    </row>
    <row r="168" spans="1:65" s="13" customFormat="1">
      <c r="B168" s="205"/>
      <c r="C168" s="206"/>
      <c r="D168" s="207" t="s">
        <v>272</v>
      </c>
      <c r="E168" s="208" t="s">
        <v>1</v>
      </c>
      <c r="F168" s="209" t="s">
        <v>5958</v>
      </c>
      <c r="G168" s="206"/>
      <c r="H168" s="210">
        <v>2.431</v>
      </c>
      <c r="I168" s="211"/>
      <c r="J168" s="206"/>
      <c r="K168" s="206"/>
      <c r="L168" s="212"/>
      <c r="M168" s="213"/>
      <c r="N168" s="214"/>
      <c r="O168" s="214"/>
      <c r="P168" s="214"/>
      <c r="Q168" s="214"/>
      <c r="R168" s="214"/>
      <c r="S168" s="214"/>
      <c r="T168" s="215"/>
      <c r="AT168" s="216" t="s">
        <v>272</v>
      </c>
      <c r="AU168" s="216" t="s">
        <v>73</v>
      </c>
      <c r="AV168" s="13" t="s">
        <v>73</v>
      </c>
      <c r="AW168" s="13" t="s">
        <v>30</v>
      </c>
      <c r="AX168" s="13" t="s">
        <v>64</v>
      </c>
      <c r="AY168" s="216" t="s">
        <v>263</v>
      </c>
    </row>
    <row r="169" spans="1:65" s="15" customFormat="1">
      <c r="B169" s="228"/>
      <c r="C169" s="229"/>
      <c r="D169" s="207" t="s">
        <v>272</v>
      </c>
      <c r="E169" s="230" t="s">
        <v>1</v>
      </c>
      <c r="F169" s="231" t="s">
        <v>280</v>
      </c>
      <c r="G169" s="229"/>
      <c r="H169" s="232">
        <v>221.98</v>
      </c>
      <c r="I169" s="233"/>
      <c r="J169" s="229"/>
      <c r="K169" s="229"/>
      <c r="L169" s="234"/>
      <c r="M169" s="235"/>
      <c r="N169" s="236"/>
      <c r="O169" s="236"/>
      <c r="P169" s="236"/>
      <c r="Q169" s="236"/>
      <c r="R169" s="236"/>
      <c r="S169" s="236"/>
      <c r="T169" s="237"/>
      <c r="AT169" s="238" t="s">
        <v>272</v>
      </c>
      <c r="AU169" s="238" t="s">
        <v>73</v>
      </c>
      <c r="AV169" s="15" t="s">
        <v>270</v>
      </c>
      <c r="AW169" s="15" t="s">
        <v>30</v>
      </c>
      <c r="AX169" s="15" t="s">
        <v>71</v>
      </c>
      <c r="AY169" s="238" t="s">
        <v>263</v>
      </c>
    </row>
    <row r="170" spans="1:65" s="2" customFormat="1" ht="33" customHeight="1">
      <c r="A170" s="35"/>
      <c r="B170" s="36"/>
      <c r="C170" s="191" t="s">
        <v>73</v>
      </c>
      <c r="D170" s="191" t="s">
        <v>266</v>
      </c>
      <c r="E170" s="192" t="s">
        <v>5959</v>
      </c>
      <c r="F170" s="193" t="s">
        <v>5960</v>
      </c>
      <c r="G170" s="194" t="s">
        <v>300</v>
      </c>
      <c r="H170" s="195">
        <v>615.83799999999997</v>
      </c>
      <c r="I170" s="196"/>
      <c r="J170" s="197">
        <f>ROUND(I170*H170,2)</f>
        <v>0</v>
      </c>
      <c r="K170" s="198"/>
      <c r="L170" s="40"/>
      <c r="M170" s="199" t="s">
        <v>1</v>
      </c>
      <c r="N170" s="200" t="s">
        <v>38</v>
      </c>
      <c r="O170" s="72"/>
      <c r="P170" s="201">
        <f>O170*H170</f>
        <v>0</v>
      </c>
      <c r="Q170" s="201">
        <v>0</v>
      </c>
      <c r="R170" s="201">
        <f>Q170*H170</f>
        <v>0</v>
      </c>
      <c r="S170" s="201">
        <v>0</v>
      </c>
      <c r="T170" s="202">
        <f>S170*H170</f>
        <v>0</v>
      </c>
      <c r="U170" s="35"/>
      <c r="V170" s="35"/>
      <c r="W170" s="35"/>
      <c r="X170" s="35"/>
      <c r="Y170" s="35"/>
      <c r="Z170" s="35"/>
      <c r="AA170" s="35"/>
      <c r="AB170" s="35"/>
      <c r="AC170" s="35"/>
      <c r="AD170" s="35"/>
      <c r="AE170" s="35"/>
      <c r="AR170" s="203" t="s">
        <v>270</v>
      </c>
      <c r="AT170" s="203" t="s">
        <v>266</v>
      </c>
      <c r="AU170" s="203" t="s">
        <v>73</v>
      </c>
      <c r="AY170" s="18" t="s">
        <v>263</v>
      </c>
      <c r="BE170" s="204">
        <f>IF(N170="základní",J170,0)</f>
        <v>0</v>
      </c>
      <c r="BF170" s="204">
        <f>IF(N170="snížená",J170,0)</f>
        <v>0</v>
      </c>
      <c r="BG170" s="204">
        <f>IF(N170="zákl. přenesená",J170,0)</f>
        <v>0</v>
      </c>
      <c r="BH170" s="204">
        <f>IF(N170="sníž. přenesená",J170,0)</f>
        <v>0</v>
      </c>
      <c r="BI170" s="204">
        <f>IF(N170="nulová",J170,0)</f>
        <v>0</v>
      </c>
      <c r="BJ170" s="18" t="s">
        <v>71</v>
      </c>
      <c r="BK170" s="204">
        <f>ROUND(I170*H170,2)</f>
        <v>0</v>
      </c>
      <c r="BL170" s="18" t="s">
        <v>270</v>
      </c>
      <c r="BM170" s="203" t="s">
        <v>73</v>
      </c>
    </row>
    <row r="171" spans="1:65" s="13" customFormat="1">
      <c r="B171" s="205"/>
      <c r="C171" s="206"/>
      <c r="D171" s="207" t="s">
        <v>272</v>
      </c>
      <c r="E171" s="208" t="s">
        <v>1</v>
      </c>
      <c r="F171" s="209" t="s">
        <v>5961</v>
      </c>
      <c r="G171" s="206"/>
      <c r="H171" s="210">
        <v>72.335999999999999</v>
      </c>
      <c r="I171" s="211"/>
      <c r="J171" s="206"/>
      <c r="K171" s="206"/>
      <c r="L171" s="212"/>
      <c r="M171" s="213"/>
      <c r="N171" s="214"/>
      <c r="O171" s="214"/>
      <c r="P171" s="214"/>
      <c r="Q171" s="214"/>
      <c r="R171" s="214"/>
      <c r="S171" s="214"/>
      <c r="T171" s="215"/>
      <c r="AT171" s="216" t="s">
        <v>272</v>
      </c>
      <c r="AU171" s="216" t="s">
        <v>73</v>
      </c>
      <c r="AV171" s="13" t="s">
        <v>73</v>
      </c>
      <c r="AW171" s="13" t="s">
        <v>30</v>
      </c>
      <c r="AX171" s="13" t="s">
        <v>64</v>
      </c>
      <c r="AY171" s="216" t="s">
        <v>263</v>
      </c>
    </row>
    <row r="172" spans="1:65" s="13" customFormat="1">
      <c r="B172" s="205"/>
      <c r="C172" s="206"/>
      <c r="D172" s="207" t="s">
        <v>272</v>
      </c>
      <c r="E172" s="208" t="s">
        <v>1</v>
      </c>
      <c r="F172" s="209" t="s">
        <v>5962</v>
      </c>
      <c r="G172" s="206"/>
      <c r="H172" s="210">
        <v>94.974000000000004</v>
      </c>
      <c r="I172" s="211"/>
      <c r="J172" s="206"/>
      <c r="K172" s="206"/>
      <c r="L172" s="212"/>
      <c r="M172" s="213"/>
      <c r="N172" s="214"/>
      <c r="O172" s="214"/>
      <c r="P172" s="214"/>
      <c r="Q172" s="214"/>
      <c r="R172" s="214"/>
      <c r="S172" s="214"/>
      <c r="T172" s="215"/>
      <c r="AT172" s="216" t="s">
        <v>272</v>
      </c>
      <c r="AU172" s="216" t="s">
        <v>73</v>
      </c>
      <c r="AV172" s="13" t="s">
        <v>73</v>
      </c>
      <c r="AW172" s="13" t="s">
        <v>30</v>
      </c>
      <c r="AX172" s="13" t="s">
        <v>64</v>
      </c>
      <c r="AY172" s="216" t="s">
        <v>263</v>
      </c>
    </row>
    <row r="173" spans="1:65" s="13" customFormat="1">
      <c r="B173" s="205"/>
      <c r="C173" s="206"/>
      <c r="D173" s="207" t="s">
        <v>272</v>
      </c>
      <c r="E173" s="208" t="s">
        <v>1</v>
      </c>
      <c r="F173" s="209" t="s">
        <v>5963</v>
      </c>
      <c r="G173" s="206"/>
      <c r="H173" s="210">
        <v>1.617</v>
      </c>
      <c r="I173" s="211"/>
      <c r="J173" s="206"/>
      <c r="K173" s="206"/>
      <c r="L173" s="212"/>
      <c r="M173" s="213"/>
      <c r="N173" s="214"/>
      <c r="O173" s="214"/>
      <c r="P173" s="214"/>
      <c r="Q173" s="214"/>
      <c r="R173" s="214"/>
      <c r="S173" s="214"/>
      <c r="T173" s="215"/>
      <c r="AT173" s="216" t="s">
        <v>272</v>
      </c>
      <c r="AU173" s="216" t="s">
        <v>73</v>
      </c>
      <c r="AV173" s="13" t="s">
        <v>73</v>
      </c>
      <c r="AW173" s="13" t="s">
        <v>30</v>
      </c>
      <c r="AX173" s="13" t="s">
        <v>64</v>
      </c>
      <c r="AY173" s="216" t="s">
        <v>263</v>
      </c>
    </row>
    <row r="174" spans="1:65" s="13" customFormat="1">
      <c r="B174" s="205"/>
      <c r="C174" s="206"/>
      <c r="D174" s="207" t="s">
        <v>272</v>
      </c>
      <c r="E174" s="208" t="s">
        <v>1</v>
      </c>
      <c r="F174" s="209" t="s">
        <v>5964</v>
      </c>
      <c r="G174" s="206"/>
      <c r="H174" s="210">
        <v>61.261000000000003</v>
      </c>
      <c r="I174" s="211"/>
      <c r="J174" s="206"/>
      <c r="K174" s="206"/>
      <c r="L174" s="212"/>
      <c r="M174" s="213"/>
      <c r="N174" s="214"/>
      <c r="O174" s="214"/>
      <c r="P174" s="214"/>
      <c r="Q174" s="214"/>
      <c r="R174" s="214"/>
      <c r="S174" s="214"/>
      <c r="T174" s="215"/>
      <c r="AT174" s="216" t="s">
        <v>272</v>
      </c>
      <c r="AU174" s="216" t="s">
        <v>73</v>
      </c>
      <c r="AV174" s="13" t="s">
        <v>73</v>
      </c>
      <c r="AW174" s="13" t="s">
        <v>30</v>
      </c>
      <c r="AX174" s="13" t="s">
        <v>64</v>
      </c>
      <c r="AY174" s="216" t="s">
        <v>263</v>
      </c>
    </row>
    <row r="175" spans="1:65" s="13" customFormat="1">
      <c r="B175" s="205"/>
      <c r="C175" s="206"/>
      <c r="D175" s="207" t="s">
        <v>272</v>
      </c>
      <c r="E175" s="208" t="s">
        <v>1</v>
      </c>
      <c r="F175" s="209" t="s">
        <v>5965</v>
      </c>
      <c r="G175" s="206"/>
      <c r="H175" s="210">
        <v>85.171000000000006</v>
      </c>
      <c r="I175" s="211"/>
      <c r="J175" s="206"/>
      <c r="K175" s="206"/>
      <c r="L175" s="212"/>
      <c r="M175" s="213"/>
      <c r="N175" s="214"/>
      <c r="O175" s="214"/>
      <c r="P175" s="214"/>
      <c r="Q175" s="214"/>
      <c r="R175" s="214"/>
      <c r="S175" s="214"/>
      <c r="T175" s="215"/>
      <c r="AT175" s="216" t="s">
        <v>272</v>
      </c>
      <c r="AU175" s="216" t="s">
        <v>73</v>
      </c>
      <c r="AV175" s="13" t="s">
        <v>73</v>
      </c>
      <c r="AW175" s="13" t="s">
        <v>30</v>
      </c>
      <c r="AX175" s="13" t="s">
        <v>64</v>
      </c>
      <c r="AY175" s="216" t="s">
        <v>263</v>
      </c>
    </row>
    <row r="176" spans="1:65" s="13" customFormat="1">
      <c r="B176" s="205"/>
      <c r="C176" s="206"/>
      <c r="D176" s="207" t="s">
        <v>272</v>
      </c>
      <c r="E176" s="208" t="s">
        <v>1</v>
      </c>
      <c r="F176" s="209" t="s">
        <v>5966</v>
      </c>
      <c r="G176" s="206"/>
      <c r="H176" s="210">
        <v>1.3260000000000001</v>
      </c>
      <c r="I176" s="211"/>
      <c r="J176" s="206"/>
      <c r="K176" s="206"/>
      <c r="L176" s="212"/>
      <c r="M176" s="213"/>
      <c r="N176" s="214"/>
      <c r="O176" s="214"/>
      <c r="P176" s="214"/>
      <c r="Q176" s="214"/>
      <c r="R176" s="214"/>
      <c r="S176" s="214"/>
      <c r="T176" s="215"/>
      <c r="AT176" s="216" t="s">
        <v>272</v>
      </c>
      <c r="AU176" s="216" t="s">
        <v>73</v>
      </c>
      <c r="AV176" s="13" t="s">
        <v>73</v>
      </c>
      <c r="AW176" s="13" t="s">
        <v>30</v>
      </c>
      <c r="AX176" s="13" t="s">
        <v>64</v>
      </c>
      <c r="AY176" s="216" t="s">
        <v>263</v>
      </c>
    </row>
    <row r="177" spans="2:51" s="13" customFormat="1">
      <c r="B177" s="205"/>
      <c r="C177" s="206"/>
      <c r="D177" s="207" t="s">
        <v>272</v>
      </c>
      <c r="E177" s="208" t="s">
        <v>1</v>
      </c>
      <c r="F177" s="209" t="s">
        <v>5967</v>
      </c>
      <c r="G177" s="206"/>
      <c r="H177" s="210">
        <v>76.787000000000006</v>
      </c>
      <c r="I177" s="211"/>
      <c r="J177" s="206"/>
      <c r="K177" s="206"/>
      <c r="L177" s="212"/>
      <c r="M177" s="213"/>
      <c r="N177" s="214"/>
      <c r="O177" s="214"/>
      <c r="P177" s="214"/>
      <c r="Q177" s="214"/>
      <c r="R177" s="214"/>
      <c r="S177" s="214"/>
      <c r="T177" s="215"/>
      <c r="AT177" s="216" t="s">
        <v>272</v>
      </c>
      <c r="AU177" s="216" t="s">
        <v>73</v>
      </c>
      <c r="AV177" s="13" t="s">
        <v>73</v>
      </c>
      <c r="AW177" s="13" t="s">
        <v>30</v>
      </c>
      <c r="AX177" s="13" t="s">
        <v>64</v>
      </c>
      <c r="AY177" s="216" t="s">
        <v>263</v>
      </c>
    </row>
    <row r="178" spans="2:51" s="13" customFormat="1">
      <c r="B178" s="205"/>
      <c r="C178" s="206"/>
      <c r="D178" s="207" t="s">
        <v>272</v>
      </c>
      <c r="E178" s="208" t="s">
        <v>1</v>
      </c>
      <c r="F178" s="209" t="s">
        <v>5968</v>
      </c>
      <c r="G178" s="206"/>
      <c r="H178" s="210">
        <v>39.094000000000001</v>
      </c>
      <c r="I178" s="211"/>
      <c r="J178" s="206"/>
      <c r="K178" s="206"/>
      <c r="L178" s="212"/>
      <c r="M178" s="213"/>
      <c r="N178" s="214"/>
      <c r="O178" s="214"/>
      <c r="P178" s="214"/>
      <c r="Q178" s="214"/>
      <c r="R178" s="214"/>
      <c r="S178" s="214"/>
      <c r="T178" s="215"/>
      <c r="AT178" s="216" t="s">
        <v>272</v>
      </c>
      <c r="AU178" s="216" t="s">
        <v>73</v>
      </c>
      <c r="AV178" s="13" t="s">
        <v>73</v>
      </c>
      <c r="AW178" s="13" t="s">
        <v>30</v>
      </c>
      <c r="AX178" s="13" t="s">
        <v>64</v>
      </c>
      <c r="AY178" s="216" t="s">
        <v>263</v>
      </c>
    </row>
    <row r="179" spans="2:51" s="13" customFormat="1">
      <c r="B179" s="205"/>
      <c r="C179" s="206"/>
      <c r="D179" s="207" t="s">
        <v>272</v>
      </c>
      <c r="E179" s="208" t="s">
        <v>1</v>
      </c>
      <c r="F179" s="209" t="s">
        <v>5969</v>
      </c>
      <c r="G179" s="206"/>
      <c r="H179" s="210">
        <v>1.018</v>
      </c>
      <c r="I179" s="211"/>
      <c r="J179" s="206"/>
      <c r="K179" s="206"/>
      <c r="L179" s="212"/>
      <c r="M179" s="213"/>
      <c r="N179" s="214"/>
      <c r="O179" s="214"/>
      <c r="P179" s="214"/>
      <c r="Q179" s="214"/>
      <c r="R179" s="214"/>
      <c r="S179" s="214"/>
      <c r="T179" s="215"/>
      <c r="AT179" s="216" t="s">
        <v>272</v>
      </c>
      <c r="AU179" s="216" t="s">
        <v>73</v>
      </c>
      <c r="AV179" s="13" t="s">
        <v>73</v>
      </c>
      <c r="AW179" s="13" t="s">
        <v>30</v>
      </c>
      <c r="AX179" s="13" t="s">
        <v>64</v>
      </c>
      <c r="AY179" s="216" t="s">
        <v>263</v>
      </c>
    </row>
    <row r="180" spans="2:51" s="13" customFormat="1">
      <c r="B180" s="205"/>
      <c r="C180" s="206"/>
      <c r="D180" s="207" t="s">
        <v>272</v>
      </c>
      <c r="E180" s="208" t="s">
        <v>1</v>
      </c>
      <c r="F180" s="209" t="s">
        <v>5970</v>
      </c>
      <c r="G180" s="206"/>
      <c r="H180" s="210">
        <v>50.728000000000002</v>
      </c>
      <c r="I180" s="211"/>
      <c r="J180" s="206"/>
      <c r="K180" s="206"/>
      <c r="L180" s="212"/>
      <c r="M180" s="213"/>
      <c r="N180" s="214"/>
      <c r="O180" s="214"/>
      <c r="P180" s="214"/>
      <c r="Q180" s="214"/>
      <c r="R180" s="214"/>
      <c r="S180" s="214"/>
      <c r="T180" s="215"/>
      <c r="AT180" s="216" t="s">
        <v>272</v>
      </c>
      <c r="AU180" s="216" t="s">
        <v>73</v>
      </c>
      <c r="AV180" s="13" t="s">
        <v>73</v>
      </c>
      <c r="AW180" s="13" t="s">
        <v>30</v>
      </c>
      <c r="AX180" s="13" t="s">
        <v>64</v>
      </c>
      <c r="AY180" s="216" t="s">
        <v>263</v>
      </c>
    </row>
    <row r="181" spans="2:51" s="16" customFormat="1">
      <c r="B181" s="248"/>
      <c r="C181" s="249"/>
      <c r="D181" s="207" t="s">
        <v>272</v>
      </c>
      <c r="E181" s="250" t="s">
        <v>1</v>
      </c>
      <c r="F181" s="251" t="s">
        <v>5929</v>
      </c>
      <c r="G181" s="249"/>
      <c r="H181" s="250" t="s">
        <v>1</v>
      </c>
      <c r="I181" s="252"/>
      <c r="J181" s="249"/>
      <c r="K181" s="249"/>
      <c r="L181" s="253"/>
      <c r="M181" s="254"/>
      <c r="N181" s="255"/>
      <c r="O181" s="255"/>
      <c r="P181" s="255"/>
      <c r="Q181" s="255"/>
      <c r="R181" s="255"/>
      <c r="S181" s="255"/>
      <c r="T181" s="256"/>
      <c r="AT181" s="257" t="s">
        <v>272</v>
      </c>
      <c r="AU181" s="257" t="s">
        <v>73</v>
      </c>
      <c r="AV181" s="16" t="s">
        <v>71</v>
      </c>
      <c r="AW181" s="16" t="s">
        <v>30</v>
      </c>
      <c r="AX181" s="16" t="s">
        <v>64</v>
      </c>
      <c r="AY181" s="257" t="s">
        <v>263</v>
      </c>
    </row>
    <row r="182" spans="2:51" s="13" customFormat="1">
      <c r="B182" s="205"/>
      <c r="C182" s="206"/>
      <c r="D182" s="207" t="s">
        <v>272</v>
      </c>
      <c r="E182" s="208" t="s">
        <v>1</v>
      </c>
      <c r="F182" s="209" t="s">
        <v>5971</v>
      </c>
      <c r="G182" s="206"/>
      <c r="H182" s="210">
        <v>6.008</v>
      </c>
      <c r="I182" s="211"/>
      <c r="J182" s="206"/>
      <c r="K182" s="206"/>
      <c r="L182" s="212"/>
      <c r="M182" s="213"/>
      <c r="N182" s="214"/>
      <c r="O182" s="214"/>
      <c r="P182" s="214"/>
      <c r="Q182" s="214"/>
      <c r="R182" s="214"/>
      <c r="S182" s="214"/>
      <c r="T182" s="215"/>
      <c r="AT182" s="216" t="s">
        <v>272</v>
      </c>
      <c r="AU182" s="216" t="s">
        <v>73</v>
      </c>
      <c r="AV182" s="13" t="s">
        <v>73</v>
      </c>
      <c r="AW182" s="13" t="s">
        <v>30</v>
      </c>
      <c r="AX182" s="13" t="s">
        <v>64</v>
      </c>
      <c r="AY182" s="216" t="s">
        <v>263</v>
      </c>
    </row>
    <row r="183" spans="2:51" s="16" customFormat="1">
      <c r="B183" s="248"/>
      <c r="C183" s="249"/>
      <c r="D183" s="207" t="s">
        <v>272</v>
      </c>
      <c r="E183" s="250" t="s">
        <v>1</v>
      </c>
      <c r="F183" s="251" t="s">
        <v>5931</v>
      </c>
      <c r="G183" s="249"/>
      <c r="H183" s="250" t="s">
        <v>1</v>
      </c>
      <c r="I183" s="252"/>
      <c r="J183" s="249"/>
      <c r="K183" s="249"/>
      <c r="L183" s="253"/>
      <c r="M183" s="254"/>
      <c r="N183" s="255"/>
      <c r="O183" s="255"/>
      <c r="P183" s="255"/>
      <c r="Q183" s="255"/>
      <c r="R183" s="255"/>
      <c r="S183" s="255"/>
      <c r="T183" s="256"/>
      <c r="AT183" s="257" t="s">
        <v>272</v>
      </c>
      <c r="AU183" s="257" t="s">
        <v>73</v>
      </c>
      <c r="AV183" s="16" t="s">
        <v>71</v>
      </c>
      <c r="AW183" s="16" t="s">
        <v>30</v>
      </c>
      <c r="AX183" s="16" t="s">
        <v>64</v>
      </c>
      <c r="AY183" s="257" t="s">
        <v>263</v>
      </c>
    </row>
    <row r="184" spans="2:51" s="13" customFormat="1">
      <c r="B184" s="205"/>
      <c r="C184" s="206"/>
      <c r="D184" s="207" t="s">
        <v>272</v>
      </c>
      <c r="E184" s="208" t="s">
        <v>1</v>
      </c>
      <c r="F184" s="209" t="s">
        <v>5972</v>
      </c>
      <c r="G184" s="206"/>
      <c r="H184" s="210">
        <v>6.3840000000000003</v>
      </c>
      <c r="I184" s="211"/>
      <c r="J184" s="206"/>
      <c r="K184" s="206"/>
      <c r="L184" s="212"/>
      <c r="M184" s="213"/>
      <c r="N184" s="214"/>
      <c r="O184" s="214"/>
      <c r="P184" s="214"/>
      <c r="Q184" s="214"/>
      <c r="R184" s="214"/>
      <c r="S184" s="214"/>
      <c r="T184" s="215"/>
      <c r="AT184" s="216" t="s">
        <v>272</v>
      </c>
      <c r="AU184" s="216" t="s">
        <v>73</v>
      </c>
      <c r="AV184" s="13" t="s">
        <v>73</v>
      </c>
      <c r="AW184" s="13" t="s">
        <v>30</v>
      </c>
      <c r="AX184" s="13" t="s">
        <v>64</v>
      </c>
      <c r="AY184" s="216" t="s">
        <v>263</v>
      </c>
    </row>
    <row r="185" spans="2:51" s="16" customFormat="1">
      <c r="B185" s="248"/>
      <c r="C185" s="249"/>
      <c r="D185" s="207" t="s">
        <v>272</v>
      </c>
      <c r="E185" s="250" t="s">
        <v>1</v>
      </c>
      <c r="F185" s="251" t="s">
        <v>5933</v>
      </c>
      <c r="G185" s="249"/>
      <c r="H185" s="250" t="s">
        <v>1</v>
      </c>
      <c r="I185" s="252"/>
      <c r="J185" s="249"/>
      <c r="K185" s="249"/>
      <c r="L185" s="253"/>
      <c r="M185" s="254"/>
      <c r="N185" s="255"/>
      <c r="O185" s="255"/>
      <c r="P185" s="255"/>
      <c r="Q185" s="255"/>
      <c r="R185" s="255"/>
      <c r="S185" s="255"/>
      <c r="T185" s="256"/>
      <c r="AT185" s="257" t="s">
        <v>272</v>
      </c>
      <c r="AU185" s="257" t="s">
        <v>73</v>
      </c>
      <c r="AV185" s="16" t="s">
        <v>71</v>
      </c>
      <c r="AW185" s="16" t="s">
        <v>30</v>
      </c>
      <c r="AX185" s="16" t="s">
        <v>64</v>
      </c>
      <c r="AY185" s="257" t="s">
        <v>263</v>
      </c>
    </row>
    <row r="186" spans="2:51" s="13" customFormat="1">
      <c r="B186" s="205"/>
      <c r="C186" s="206"/>
      <c r="D186" s="207" t="s">
        <v>272</v>
      </c>
      <c r="E186" s="208" t="s">
        <v>1</v>
      </c>
      <c r="F186" s="209" t="s">
        <v>5973</v>
      </c>
      <c r="G186" s="206"/>
      <c r="H186" s="210">
        <v>5.38</v>
      </c>
      <c r="I186" s="211"/>
      <c r="J186" s="206"/>
      <c r="K186" s="206"/>
      <c r="L186" s="212"/>
      <c r="M186" s="213"/>
      <c r="N186" s="214"/>
      <c r="O186" s="214"/>
      <c r="P186" s="214"/>
      <c r="Q186" s="214"/>
      <c r="R186" s="214"/>
      <c r="S186" s="214"/>
      <c r="T186" s="215"/>
      <c r="AT186" s="216" t="s">
        <v>272</v>
      </c>
      <c r="AU186" s="216" t="s">
        <v>73</v>
      </c>
      <c r="AV186" s="13" t="s">
        <v>73</v>
      </c>
      <c r="AW186" s="13" t="s">
        <v>30</v>
      </c>
      <c r="AX186" s="13" t="s">
        <v>64</v>
      </c>
      <c r="AY186" s="216" t="s">
        <v>263</v>
      </c>
    </row>
    <row r="187" spans="2:51" s="16" customFormat="1">
      <c r="B187" s="248"/>
      <c r="C187" s="249"/>
      <c r="D187" s="207" t="s">
        <v>272</v>
      </c>
      <c r="E187" s="250" t="s">
        <v>1</v>
      </c>
      <c r="F187" s="251" t="s">
        <v>5935</v>
      </c>
      <c r="G187" s="249"/>
      <c r="H187" s="250" t="s">
        <v>1</v>
      </c>
      <c r="I187" s="252"/>
      <c r="J187" s="249"/>
      <c r="K187" s="249"/>
      <c r="L187" s="253"/>
      <c r="M187" s="254"/>
      <c r="N187" s="255"/>
      <c r="O187" s="255"/>
      <c r="P187" s="255"/>
      <c r="Q187" s="255"/>
      <c r="R187" s="255"/>
      <c r="S187" s="255"/>
      <c r="T187" s="256"/>
      <c r="AT187" s="257" t="s">
        <v>272</v>
      </c>
      <c r="AU187" s="257" t="s">
        <v>73</v>
      </c>
      <c r="AV187" s="16" t="s">
        <v>71</v>
      </c>
      <c r="AW187" s="16" t="s">
        <v>30</v>
      </c>
      <c r="AX187" s="16" t="s">
        <v>64</v>
      </c>
      <c r="AY187" s="257" t="s">
        <v>263</v>
      </c>
    </row>
    <row r="188" spans="2:51" s="13" customFormat="1">
      <c r="B188" s="205"/>
      <c r="C188" s="206"/>
      <c r="D188" s="207" t="s">
        <v>272</v>
      </c>
      <c r="E188" s="208" t="s">
        <v>1</v>
      </c>
      <c r="F188" s="209" t="s">
        <v>5974</v>
      </c>
      <c r="G188" s="206"/>
      <c r="H188" s="210">
        <v>8.468</v>
      </c>
      <c r="I188" s="211"/>
      <c r="J188" s="206"/>
      <c r="K188" s="206"/>
      <c r="L188" s="212"/>
      <c r="M188" s="213"/>
      <c r="N188" s="214"/>
      <c r="O188" s="214"/>
      <c r="P188" s="214"/>
      <c r="Q188" s="214"/>
      <c r="R188" s="214"/>
      <c r="S188" s="214"/>
      <c r="T188" s="215"/>
      <c r="AT188" s="216" t="s">
        <v>272</v>
      </c>
      <c r="AU188" s="216" t="s">
        <v>73</v>
      </c>
      <c r="AV188" s="13" t="s">
        <v>73</v>
      </c>
      <c r="AW188" s="13" t="s">
        <v>30</v>
      </c>
      <c r="AX188" s="13" t="s">
        <v>64</v>
      </c>
      <c r="AY188" s="216" t="s">
        <v>263</v>
      </c>
    </row>
    <row r="189" spans="2:51" s="16" customFormat="1">
      <c r="B189" s="248"/>
      <c r="C189" s="249"/>
      <c r="D189" s="207" t="s">
        <v>272</v>
      </c>
      <c r="E189" s="250" t="s">
        <v>1</v>
      </c>
      <c r="F189" s="251" t="s">
        <v>5937</v>
      </c>
      <c r="G189" s="249"/>
      <c r="H189" s="250" t="s">
        <v>1</v>
      </c>
      <c r="I189" s="252"/>
      <c r="J189" s="249"/>
      <c r="K189" s="249"/>
      <c r="L189" s="253"/>
      <c r="M189" s="254"/>
      <c r="N189" s="255"/>
      <c r="O189" s="255"/>
      <c r="P189" s="255"/>
      <c r="Q189" s="255"/>
      <c r="R189" s="255"/>
      <c r="S189" s="255"/>
      <c r="T189" s="256"/>
      <c r="AT189" s="257" t="s">
        <v>272</v>
      </c>
      <c r="AU189" s="257" t="s">
        <v>73</v>
      </c>
      <c r="AV189" s="16" t="s">
        <v>71</v>
      </c>
      <c r="AW189" s="16" t="s">
        <v>30</v>
      </c>
      <c r="AX189" s="16" t="s">
        <v>64</v>
      </c>
      <c r="AY189" s="257" t="s">
        <v>263</v>
      </c>
    </row>
    <row r="190" spans="2:51" s="13" customFormat="1">
      <c r="B190" s="205"/>
      <c r="C190" s="206"/>
      <c r="D190" s="207" t="s">
        <v>272</v>
      </c>
      <c r="E190" s="208" t="s">
        <v>1</v>
      </c>
      <c r="F190" s="209" t="s">
        <v>5975</v>
      </c>
      <c r="G190" s="206"/>
      <c r="H190" s="210">
        <v>12.3</v>
      </c>
      <c r="I190" s="211"/>
      <c r="J190" s="206"/>
      <c r="K190" s="206"/>
      <c r="L190" s="212"/>
      <c r="M190" s="213"/>
      <c r="N190" s="214"/>
      <c r="O190" s="214"/>
      <c r="P190" s="214"/>
      <c r="Q190" s="214"/>
      <c r="R190" s="214"/>
      <c r="S190" s="214"/>
      <c r="T190" s="215"/>
      <c r="AT190" s="216" t="s">
        <v>272</v>
      </c>
      <c r="AU190" s="216" t="s">
        <v>73</v>
      </c>
      <c r="AV190" s="13" t="s">
        <v>73</v>
      </c>
      <c r="AW190" s="13" t="s">
        <v>30</v>
      </c>
      <c r="AX190" s="13" t="s">
        <v>64</v>
      </c>
      <c r="AY190" s="216" t="s">
        <v>263</v>
      </c>
    </row>
    <row r="191" spans="2:51" s="16" customFormat="1">
      <c r="B191" s="248"/>
      <c r="C191" s="249"/>
      <c r="D191" s="207" t="s">
        <v>272</v>
      </c>
      <c r="E191" s="250" t="s">
        <v>1</v>
      </c>
      <c r="F191" s="251" t="s">
        <v>5939</v>
      </c>
      <c r="G191" s="249"/>
      <c r="H191" s="250" t="s">
        <v>1</v>
      </c>
      <c r="I191" s="252"/>
      <c r="J191" s="249"/>
      <c r="K191" s="249"/>
      <c r="L191" s="253"/>
      <c r="M191" s="254"/>
      <c r="N191" s="255"/>
      <c r="O191" s="255"/>
      <c r="P191" s="255"/>
      <c r="Q191" s="255"/>
      <c r="R191" s="255"/>
      <c r="S191" s="255"/>
      <c r="T191" s="256"/>
      <c r="AT191" s="257" t="s">
        <v>272</v>
      </c>
      <c r="AU191" s="257" t="s">
        <v>73</v>
      </c>
      <c r="AV191" s="16" t="s">
        <v>71</v>
      </c>
      <c r="AW191" s="16" t="s">
        <v>30</v>
      </c>
      <c r="AX191" s="16" t="s">
        <v>64</v>
      </c>
      <c r="AY191" s="257" t="s">
        <v>263</v>
      </c>
    </row>
    <row r="192" spans="2:51" s="13" customFormat="1">
      <c r="B192" s="205"/>
      <c r="C192" s="206"/>
      <c r="D192" s="207" t="s">
        <v>272</v>
      </c>
      <c r="E192" s="208" t="s">
        <v>1</v>
      </c>
      <c r="F192" s="209" t="s">
        <v>5976</v>
      </c>
      <c r="G192" s="206"/>
      <c r="H192" s="210">
        <v>10.53</v>
      </c>
      <c r="I192" s="211"/>
      <c r="J192" s="206"/>
      <c r="K192" s="206"/>
      <c r="L192" s="212"/>
      <c r="M192" s="213"/>
      <c r="N192" s="214"/>
      <c r="O192" s="214"/>
      <c r="P192" s="214"/>
      <c r="Q192" s="214"/>
      <c r="R192" s="214"/>
      <c r="S192" s="214"/>
      <c r="T192" s="215"/>
      <c r="AT192" s="216" t="s">
        <v>272</v>
      </c>
      <c r="AU192" s="216" t="s">
        <v>73</v>
      </c>
      <c r="AV192" s="13" t="s">
        <v>73</v>
      </c>
      <c r="AW192" s="13" t="s">
        <v>30</v>
      </c>
      <c r="AX192" s="13" t="s">
        <v>64</v>
      </c>
      <c r="AY192" s="216" t="s">
        <v>263</v>
      </c>
    </row>
    <row r="193" spans="2:51" s="16" customFormat="1">
      <c r="B193" s="248"/>
      <c r="C193" s="249"/>
      <c r="D193" s="207" t="s">
        <v>272</v>
      </c>
      <c r="E193" s="250" t="s">
        <v>1</v>
      </c>
      <c r="F193" s="251" t="s">
        <v>5941</v>
      </c>
      <c r="G193" s="249"/>
      <c r="H193" s="250" t="s">
        <v>1</v>
      </c>
      <c r="I193" s="252"/>
      <c r="J193" s="249"/>
      <c r="K193" s="249"/>
      <c r="L193" s="253"/>
      <c r="M193" s="254"/>
      <c r="N193" s="255"/>
      <c r="O193" s="255"/>
      <c r="P193" s="255"/>
      <c r="Q193" s="255"/>
      <c r="R193" s="255"/>
      <c r="S193" s="255"/>
      <c r="T193" s="256"/>
      <c r="AT193" s="257" t="s">
        <v>272</v>
      </c>
      <c r="AU193" s="257" t="s">
        <v>73</v>
      </c>
      <c r="AV193" s="16" t="s">
        <v>71</v>
      </c>
      <c r="AW193" s="16" t="s">
        <v>30</v>
      </c>
      <c r="AX193" s="16" t="s">
        <v>64</v>
      </c>
      <c r="AY193" s="257" t="s">
        <v>263</v>
      </c>
    </row>
    <row r="194" spans="2:51" s="13" customFormat="1">
      <c r="B194" s="205"/>
      <c r="C194" s="206"/>
      <c r="D194" s="207" t="s">
        <v>272</v>
      </c>
      <c r="E194" s="208" t="s">
        <v>1</v>
      </c>
      <c r="F194" s="209" t="s">
        <v>5977</v>
      </c>
      <c r="G194" s="206"/>
      <c r="H194" s="210">
        <v>9.24</v>
      </c>
      <c r="I194" s="211"/>
      <c r="J194" s="206"/>
      <c r="K194" s="206"/>
      <c r="L194" s="212"/>
      <c r="M194" s="213"/>
      <c r="N194" s="214"/>
      <c r="O194" s="214"/>
      <c r="P194" s="214"/>
      <c r="Q194" s="214"/>
      <c r="R194" s="214"/>
      <c r="S194" s="214"/>
      <c r="T194" s="215"/>
      <c r="AT194" s="216" t="s">
        <v>272</v>
      </c>
      <c r="AU194" s="216" t="s">
        <v>73</v>
      </c>
      <c r="AV194" s="13" t="s">
        <v>73</v>
      </c>
      <c r="AW194" s="13" t="s">
        <v>30</v>
      </c>
      <c r="AX194" s="13" t="s">
        <v>64</v>
      </c>
      <c r="AY194" s="216" t="s">
        <v>263</v>
      </c>
    </row>
    <row r="195" spans="2:51" s="16" customFormat="1">
      <c r="B195" s="248"/>
      <c r="C195" s="249"/>
      <c r="D195" s="207" t="s">
        <v>272</v>
      </c>
      <c r="E195" s="250" t="s">
        <v>1</v>
      </c>
      <c r="F195" s="251" t="s">
        <v>5943</v>
      </c>
      <c r="G195" s="249"/>
      <c r="H195" s="250" t="s">
        <v>1</v>
      </c>
      <c r="I195" s="252"/>
      <c r="J195" s="249"/>
      <c r="K195" s="249"/>
      <c r="L195" s="253"/>
      <c r="M195" s="254"/>
      <c r="N195" s="255"/>
      <c r="O195" s="255"/>
      <c r="P195" s="255"/>
      <c r="Q195" s="255"/>
      <c r="R195" s="255"/>
      <c r="S195" s="255"/>
      <c r="T195" s="256"/>
      <c r="AT195" s="257" t="s">
        <v>272</v>
      </c>
      <c r="AU195" s="257" t="s">
        <v>73</v>
      </c>
      <c r="AV195" s="16" t="s">
        <v>71</v>
      </c>
      <c r="AW195" s="16" t="s">
        <v>30</v>
      </c>
      <c r="AX195" s="16" t="s">
        <v>64</v>
      </c>
      <c r="AY195" s="257" t="s">
        <v>263</v>
      </c>
    </row>
    <row r="196" spans="2:51" s="13" customFormat="1">
      <c r="B196" s="205"/>
      <c r="C196" s="206"/>
      <c r="D196" s="207" t="s">
        <v>272</v>
      </c>
      <c r="E196" s="208" t="s">
        <v>1</v>
      </c>
      <c r="F196" s="209" t="s">
        <v>5978</v>
      </c>
      <c r="G196" s="206"/>
      <c r="H196" s="210">
        <v>15.13</v>
      </c>
      <c r="I196" s="211"/>
      <c r="J196" s="206"/>
      <c r="K196" s="206"/>
      <c r="L196" s="212"/>
      <c r="M196" s="213"/>
      <c r="N196" s="214"/>
      <c r="O196" s="214"/>
      <c r="P196" s="214"/>
      <c r="Q196" s="214"/>
      <c r="R196" s="214"/>
      <c r="S196" s="214"/>
      <c r="T196" s="215"/>
      <c r="AT196" s="216" t="s">
        <v>272</v>
      </c>
      <c r="AU196" s="216" t="s">
        <v>73</v>
      </c>
      <c r="AV196" s="13" t="s">
        <v>73</v>
      </c>
      <c r="AW196" s="13" t="s">
        <v>30</v>
      </c>
      <c r="AX196" s="13" t="s">
        <v>64</v>
      </c>
      <c r="AY196" s="216" t="s">
        <v>263</v>
      </c>
    </row>
    <row r="197" spans="2:51" s="16" customFormat="1">
      <c r="B197" s="248"/>
      <c r="C197" s="249"/>
      <c r="D197" s="207" t="s">
        <v>272</v>
      </c>
      <c r="E197" s="250" t="s">
        <v>1</v>
      </c>
      <c r="F197" s="251" t="s">
        <v>5945</v>
      </c>
      <c r="G197" s="249"/>
      <c r="H197" s="250" t="s">
        <v>1</v>
      </c>
      <c r="I197" s="252"/>
      <c r="J197" s="249"/>
      <c r="K197" s="249"/>
      <c r="L197" s="253"/>
      <c r="M197" s="254"/>
      <c r="N197" s="255"/>
      <c r="O197" s="255"/>
      <c r="P197" s="255"/>
      <c r="Q197" s="255"/>
      <c r="R197" s="255"/>
      <c r="S197" s="255"/>
      <c r="T197" s="256"/>
      <c r="AT197" s="257" t="s">
        <v>272</v>
      </c>
      <c r="AU197" s="257" t="s">
        <v>73</v>
      </c>
      <c r="AV197" s="16" t="s">
        <v>71</v>
      </c>
      <c r="AW197" s="16" t="s">
        <v>30</v>
      </c>
      <c r="AX197" s="16" t="s">
        <v>64</v>
      </c>
      <c r="AY197" s="257" t="s">
        <v>263</v>
      </c>
    </row>
    <row r="198" spans="2:51" s="13" customFormat="1">
      <c r="B198" s="205"/>
      <c r="C198" s="206"/>
      <c r="D198" s="207" t="s">
        <v>272</v>
      </c>
      <c r="E198" s="208" t="s">
        <v>1</v>
      </c>
      <c r="F198" s="209" t="s">
        <v>5979</v>
      </c>
      <c r="G198" s="206"/>
      <c r="H198" s="210">
        <v>9.4640000000000004</v>
      </c>
      <c r="I198" s="211"/>
      <c r="J198" s="206"/>
      <c r="K198" s="206"/>
      <c r="L198" s="212"/>
      <c r="M198" s="213"/>
      <c r="N198" s="214"/>
      <c r="O198" s="214"/>
      <c r="P198" s="214"/>
      <c r="Q198" s="214"/>
      <c r="R198" s="214"/>
      <c r="S198" s="214"/>
      <c r="T198" s="215"/>
      <c r="AT198" s="216" t="s">
        <v>272</v>
      </c>
      <c r="AU198" s="216" t="s">
        <v>73</v>
      </c>
      <c r="AV198" s="13" t="s">
        <v>73</v>
      </c>
      <c r="AW198" s="13" t="s">
        <v>30</v>
      </c>
      <c r="AX198" s="13" t="s">
        <v>64</v>
      </c>
      <c r="AY198" s="216" t="s">
        <v>263</v>
      </c>
    </row>
    <row r="199" spans="2:51" s="16" customFormat="1">
      <c r="B199" s="248"/>
      <c r="C199" s="249"/>
      <c r="D199" s="207" t="s">
        <v>272</v>
      </c>
      <c r="E199" s="250" t="s">
        <v>1</v>
      </c>
      <c r="F199" s="251" t="s">
        <v>5947</v>
      </c>
      <c r="G199" s="249"/>
      <c r="H199" s="250" t="s">
        <v>1</v>
      </c>
      <c r="I199" s="252"/>
      <c r="J199" s="249"/>
      <c r="K199" s="249"/>
      <c r="L199" s="253"/>
      <c r="M199" s="254"/>
      <c r="N199" s="255"/>
      <c r="O199" s="255"/>
      <c r="P199" s="255"/>
      <c r="Q199" s="255"/>
      <c r="R199" s="255"/>
      <c r="S199" s="255"/>
      <c r="T199" s="256"/>
      <c r="AT199" s="257" t="s">
        <v>272</v>
      </c>
      <c r="AU199" s="257" t="s">
        <v>73</v>
      </c>
      <c r="AV199" s="16" t="s">
        <v>71</v>
      </c>
      <c r="AW199" s="16" t="s">
        <v>30</v>
      </c>
      <c r="AX199" s="16" t="s">
        <v>64</v>
      </c>
      <c r="AY199" s="257" t="s">
        <v>263</v>
      </c>
    </row>
    <row r="200" spans="2:51" s="13" customFormat="1">
      <c r="B200" s="205"/>
      <c r="C200" s="206"/>
      <c r="D200" s="207" t="s">
        <v>272</v>
      </c>
      <c r="E200" s="208" t="s">
        <v>1</v>
      </c>
      <c r="F200" s="209" t="s">
        <v>5980</v>
      </c>
      <c r="G200" s="206"/>
      <c r="H200" s="210">
        <v>4</v>
      </c>
      <c r="I200" s="211"/>
      <c r="J200" s="206"/>
      <c r="K200" s="206"/>
      <c r="L200" s="212"/>
      <c r="M200" s="213"/>
      <c r="N200" s="214"/>
      <c r="O200" s="214"/>
      <c r="P200" s="214"/>
      <c r="Q200" s="214"/>
      <c r="R200" s="214"/>
      <c r="S200" s="214"/>
      <c r="T200" s="215"/>
      <c r="AT200" s="216" t="s">
        <v>272</v>
      </c>
      <c r="AU200" s="216" t="s">
        <v>73</v>
      </c>
      <c r="AV200" s="13" t="s">
        <v>73</v>
      </c>
      <c r="AW200" s="13" t="s">
        <v>30</v>
      </c>
      <c r="AX200" s="13" t="s">
        <v>64</v>
      </c>
      <c r="AY200" s="216" t="s">
        <v>263</v>
      </c>
    </row>
    <row r="201" spans="2:51" s="16" customFormat="1">
      <c r="B201" s="248"/>
      <c r="C201" s="249"/>
      <c r="D201" s="207" t="s">
        <v>272</v>
      </c>
      <c r="E201" s="250" t="s">
        <v>1</v>
      </c>
      <c r="F201" s="251" t="s">
        <v>5949</v>
      </c>
      <c r="G201" s="249"/>
      <c r="H201" s="250" t="s">
        <v>1</v>
      </c>
      <c r="I201" s="252"/>
      <c r="J201" s="249"/>
      <c r="K201" s="249"/>
      <c r="L201" s="253"/>
      <c r="M201" s="254"/>
      <c r="N201" s="255"/>
      <c r="O201" s="255"/>
      <c r="P201" s="255"/>
      <c r="Q201" s="255"/>
      <c r="R201" s="255"/>
      <c r="S201" s="255"/>
      <c r="T201" s="256"/>
      <c r="AT201" s="257" t="s">
        <v>272</v>
      </c>
      <c r="AU201" s="257" t="s">
        <v>73</v>
      </c>
      <c r="AV201" s="16" t="s">
        <v>71</v>
      </c>
      <c r="AW201" s="16" t="s">
        <v>30</v>
      </c>
      <c r="AX201" s="16" t="s">
        <v>64</v>
      </c>
      <c r="AY201" s="257" t="s">
        <v>263</v>
      </c>
    </row>
    <row r="202" spans="2:51" s="13" customFormat="1">
      <c r="B202" s="205"/>
      <c r="C202" s="206"/>
      <c r="D202" s="207" t="s">
        <v>272</v>
      </c>
      <c r="E202" s="208" t="s">
        <v>1</v>
      </c>
      <c r="F202" s="209" t="s">
        <v>5981</v>
      </c>
      <c r="G202" s="206"/>
      <c r="H202" s="210">
        <v>10.14</v>
      </c>
      <c r="I202" s="211"/>
      <c r="J202" s="206"/>
      <c r="K202" s="206"/>
      <c r="L202" s="212"/>
      <c r="M202" s="213"/>
      <c r="N202" s="214"/>
      <c r="O202" s="214"/>
      <c r="P202" s="214"/>
      <c r="Q202" s="214"/>
      <c r="R202" s="214"/>
      <c r="S202" s="214"/>
      <c r="T202" s="215"/>
      <c r="AT202" s="216" t="s">
        <v>272</v>
      </c>
      <c r="AU202" s="216" t="s">
        <v>73</v>
      </c>
      <c r="AV202" s="13" t="s">
        <v>73</v>
      </c>
      <c r="AW202" s="13" t="s">
        <v>30</v>
      </c>
      <c r="AX202" s="13" t="s">
        <v>64</v>
      </c>
      <c r="AY202" s="216" t="s">
        <v>263</v>
      </c>
    </row>
    <row r="203" spans="2:51" s="16" customFormat="1">
      <c r="B203" s="248"/>
      <c r="C203" s="249"/>
      <c r="D203" s="207" t="s">
        <v>272</v>
      </c>
      <c r="E203" s="250" t="s">
        <v>1</v>
      </c>
      <c r="F203" s="251" t="s">
        <v>5951</v>
      </c>
      <c r="G203" s="249"/>
      <c r="H203" s="250" t="s">
        <v>1</v>
      </c>
      <c r="I203" s="252"/>
      <c r="J203" s="249"/>
      <c r="K203" s="249"/>
      <c r="L203" s="253"/>
      <c r="M203" s="254"/>
      <c r="N203" s="255"/>
      <c r="O203" s="255"/>
      <c r="P203" s="255"/>
      <c r="Q203" s="255"/>
      <c r="R203" s="255"/>
      <c r="S203" s="255"/>
      <c r="T203" s="256"/>
      <c r="AT203" s="257" t="s">
        <v>272</v>
      </c>
      <c r="AU203" s="257" t="s">
        <v>73</v>
      </c>
      <c r="AV203" s="16" t="s">
        <v>71</v>
      </c>
      <c r="AW203" s="16" t="s">
        <v>30</v>
      </c>
      <c r="AX203" s="16" t="s">
        <v>64</v>
      </c>
      <c r="AY203" s="257" t="s">
        <v>263</v>
      </c>
    </row>
    <row r="204" spans="2:51" s="13" customFormat="1">
      <c r="B204" s="205"/>
      <c r="C204" s="206"/>
      <c r="D204" s="207" t="s">
        <v>272</v>
      </c>
      <c r="E204" s="208" t="s">
        <v>1</v>
      </c>
      <c r="F204" s="209" t="s">
        <v>5982</v>
      </c>
      <c r="G204" s="206"/>
      <c r="H204" s="210">
        <v>13.845000000000001</v>
      </c>
      <c r="I204" s="211"/>
      <c r="J204" s="206"/>
      <c r="K204" s="206"/>
      <c r="L204" s="212"/>
      <c r="M204" s="213"/>
      <c r="N204" s="214"/>
      <c r="O204" s="214"/>
      <c r="P204" s="214"/>
      <c r="Q204" s="214"/>
      <c r="R204" s="214"/>
      <c r="S204" s="214"/>
      <c r="T204" s="215"/>
      <c r="AT204" s="216" t="s">
        <v>272</v>
      </c>
      <c r="AU204" s="216" t="s">
        <v>73</v>
      </c>
      <c r="AV204" s="13" t="s">
        <v>73</v>
      </c>
      <c r="AW204" s="13" t="s">
        <v>30</v>
      </c>
      <c r="AX204" s="13" t="s">
        <v>64</v>
      </c>
      <c r="AY204" s="216" t="s">
        <v>263</v>
      </c>
    </row>
    <row r="205" spans="2:51" s="16" customFormat="1">
      <c r="B205" s="248"/>
      <c r="C205" s="249"/>
      <c r="D205" s="207" t="s">
        <v>272</v>
      </c>
      <c r="E205" s="250" t="s">
        <v>1</v>
      </c>
      <c r="F205" s="251" t="s">
        <v>5953</v>
      </c>
      <c r="G205" s="249"/>
      <c r="H205" s="250" t="s">
        <v>1</v>
      </c>
      <c r="I205" s="252"/>
      <c r="J205" s="249"/>
      <c r="K205" s="249"/>
      <c r="L205" s="253"/>
      <c r="M205" s="254"/>
      <c r="N205" s="255"/>
      <c r="O205" s="255"/>
      <c r="P205" s="255"/>
      <c r="Q205" s="255"/>
      <c r="R205" s="255"/>
      <c r="S205" s="255"/>
      <c r="T205" s="256"/>
      <c r="AT205" s="257" t="s">
        <v>272</v>
      </c>
      <c r="AU205" s="257" t="s">
        <v>73</v>
      </c>
      <c r="AV205" s="16" t="s">
        <v>71</v>
      </c>
      <c r="AW205" s="16" t="s">
        <v>30</v>
      </c>
      <c r="AX205" s="16" t="s">
        <v>64</v>
      </c>
      <c r="AY205" s="257" t="s">
        <v>263</v>
      </c>
    </row>
    <row r="206" spans="2:51" s="13" customFormat="1">
      <c r="B206" s="205"/>
      <c r="C206" s="206"/>
      <c r="D206" s="207" t="s">
        <v>272</v>
      </c>
      <c r="E206" s="208" t="s">
        <v>1</v>
      </c>
      <c r="F206" s="209" t="s">
        <v>5983</v>
      </c>
      <c r="G206" s="206"/>
      <c r="H206" s="210">
        <v>8.3559999999999999</v>
      </c>
      <c r="I206" s="211"/>
      <c r="J206" s="206"/>
      <c r="K206" s="206"/>
      <c r="L206" s="212"/>
      <c r="M206" s="213"/>
      <c r="N206" s="214"/>
      <c r="O206" s="214"/>
      <c r="P206" s="214"/>
      <c r="Q206" s="214"/>
      <c r="R206" s="214"/>
      <c r="S206" s="214"/>
      <c r="T206" s="215"/>
      <c r="AT206" s="216" t="s">
        <v>272</v>
      </c>
      <c r="AU206" s="216" t="s">
        <v>73</v>
      </c>
      <c r="AV206" s="13" t="s">
        <v>73</v>
      </c>
      <c r="AW206" s="13" t="s">
        <v>30</v>
      </c>
      <c r="AX206" s="13" t="s">
        <v>64</v>
      </c>
      <c r="AY206" s="216" t="s">
        <v>263</v>
      </c>
    </row>
    <row r="207" spans="2:51" s="16" customFormat="1">
      <c r="B207" s="248"/>
      <c r="C207" s="249"/>
      <c r="D207" s="207" t="s">
        <v>272</v>
      </c>
      <c r="E207" s="250" t="s">
        <v>1</v>
      </c>
      <c r="F207" s="251" t="s">
        <v>5955</v>
      </c>
      <c r="G207" s="249"/>
      <c r="H207" s="250" t="s">
        <v>1</v>
      </c>
      <c r="I207" s="252"/>
      <c r="J207" s="249"/>
      <c r="K207" s="249"/>
      <c r="L207" s="253"/>
      <c r="M207" s="254"/>
      <c r="N207" s="255"/>
      <c r="O207" s="255"/>
      <c r="P207" s="255"/>
      <c r="Q207" s="255"/>
      <c r="R207" s="255"/>
      <c r="S207" s="255"/>
      <c r="T207" s="256"/>
      <c r="AT207" s="257" t="s">
        <v>272</v>
      </c>
      <c r="AU207" s="257" t="s">
        <v>73</v>
      </c>
      <c r="AV207" s="16" t="s">
        <v>71</v>
      </c>
      <c r="AW207" s="16" t="s">
        <v>30</v>
      </c>
      <c r="AX207" s="16" t="s">
        <v>64</v>
      </c>
      <c r="AY207" s="257" t="s">
        <v>263</v>
      </c>
    </row>
    <row r="208" spans="2:51" s="13" customFormat="1">
      <c r="B208" s="205"/>
      <c r="C208" s="206"/>
      <c r="D208" s="207" t="s">
        <v>272</v>
      </c>
      <c r="E208" s="208" t="s">
        <v>1</v>
      </c>
      <c r="F208" s="209" t="s">
        <v>5984</v>
      </c>
      <c r="G208" s="206"/>
      <c r="H208" s="210">
        <v>5.55</v>
      </c>
      <c r="I208" s="211"/>
      <c r="J208" s="206"/>
      <c r="K208" s="206"/>
      <c r="L208" s="212"/>
      <c r="M208" s="213"/>
      <c r="N208" s="214"/>
      <c r="O208" s="214"/>
      <c r="P208" s="214"/>
      <c r="Q208" s="214"/>
      <c r="R208" s="214"/>
      <c r="S208" s="214"/>
      <c r="T208" s="215"/>
      <c r="AT208" s="216" t="s">
        <v>272</v>
      </c>
      <c r="AU208" s="216" t="s">
        <v>73</v>
      </c>
      <c r="AV208" s="13" t="s">
        <v>73</v>
      </c>
      <c r="AW208" s="13" t="s">
        <v>30</v>
      </c>
      <c r="AX208" s="13" t="s">
        <v>64</v>
      </c>
      <c r="AY208" s="216" t="s">
        <v>263</v>
      </c>
    </row>
    <row r="209" spans="1:65" s="16" customFormat="1">
      <c r="B209" s="248"/>
      <c r="C209" s="249"/>
      <c r="D209" s="207" t="s">
        <v>272</v>
      </c>
      <c r="E209" s="250" t="s">
        <v>1</v>
      </c>
      <c r="F209" s="251" t="s">
        <v>5957</v>
      </c>
      <c r="G209" s="249"/>
      <c r="H209" s="250" t="s">
        <v>1</v>
      </c>
      <c r="I209" s="252"/>
      <c r="J209" s="249"/>
      <c r="K209" s="249"/>
      <c r="L209" s="253"/>
      <c r="M209" s="254"/>
      <c r="N209" s="255"/>
      <c r="O209" s="255"/>
      <c r="P209" s="255"/>
      <c r="Q209" s="255"/>
      <c r="R209" s="255"/>
      <c r="S209" s="255"/>
      <c r="T209" s="256"/>
      <c r="AT209" s="257" t="s">
        <v>272</v>
      </c>
      <c r="AU209" s="257" t="s">
        <v>73</v>
      </c>
      <c r="AV209" s="16" t="s">
        <v>71</v>
      </c>
      <c r="AW209" s="16" t="s">
        <v>30</v>
      </c>
      <c r="AX209" s="16" t="s">
        <v>64</v>
      </c>
      <c r="AY209" s="257" t="s">
        <v>263</v>
      </c>
    </row>
    <row r="210" spans="1:65" s="13" customFormat="1">
      <c r="B210" s="205"/>
      <c r="C210" s="206"/>
      <c r="D210" s="207" t="s">
        <v>272</v>
      </c>
      <c r="E210" s="208" t="s">
        <v>1</v>
      </c>
      <c r="F210" s="209" t="s">
        <v>5985</v>
      </c>
      <c r="G210" s="206"/>
      <c r="H210" s="210">
        <v>4.42</v>
      </c>
      <c r="I210" s="211"/>
      <c r="J210" s="206"/>
      <c r="K210" s="206"/>
      <c r="L210" s="212"/>
      <c r="M210" s="213"/>
      <c r="N210" s="214"/>
      <c r="O210" s="214"/>
      <c r="P210" s="214"/>
      <c r="Q210" s="214"/>
      <c r="R210" s="214"/>
      <c r="S210" s="214"/>
      <c r="T210" s="215"/>
      <c r="AT210" s="216" t="s">
        <v>272</v>
      </c>
      <c r="AU210" s="216" t="s">
        <v>73</v>
      </c>
      <c r="AV210" s="13" t="s">
        <v>73</v>
      </c>
      <c r="AW210" s="13" t="s">
        <v>30</v>
      </c>
      <c r="AX210" s="13" t="s">
        <v>64</v>
      </c>
      <c r="AY210" s="216" t="s">
        <v>263</v>
      </c>
    </row>
    <row r="211" spans="1:65" s="16" customFormat="1">
      <c r="B211" s="248"/>
      <c r="C211" s="249"/>
      <c r="D211" s="207" t="s">
        <v>272</v>
      </c>
      <c r="E211" s="250" t="s">
        <v>1</v>
      </c>
      <c r="F211" s="251" t="s">
        <v>5986</v>
      </c>
      <c r="G211" s="249"/>
      <c r="H211" s="250" t="s">
        <v>1</v>
      </c>
      <c r="I211" s="252"/>
      <c r="J211" s="249"/>
      <c r="K211" s="249"/>
      <c r="L211" s="253"/>
      <c r="M211" s="254"/>
      <c r="N211" s="255"/>
      <c r="O211" s="255"/>
      <c r="P211" s="255"/>
      <c r="Q211" s="255"/>
      <c r="R211" s="255"/>
      <c r="S211" s="255"/>
      <c r="T211" s="256"/>
      <c r="AT211" s="257" t="s">
        <v>272</v>
      </c>
      <c r="AU211" s="257" t="s">
        <v>73</v>
      </c>
      <c r="AV211" s="16" t="s">
        <v>71</v>
      </c>
      <c r="AW211" s="16" t="s">
        <v>30</v>
      </c>
      <c r="AX211" s="16" t="s">
        <v>64</v>
      </c>
      <c r="AY211" s="257" t="s">
        <v>263</v>
      </c>
    </row>
    <row r="212" spans="1:65" s="13" customFormat="1">
      <c r="B212" s="205"/>
      <c r="C212" s="206"/>
      <c r="D212" s="207" t="s">
        <v>272</v>
      </c>
      <c r="E212" s="208" t="s">
        <v>1</v>
      </c>
      <c r="F212" s="209" t="s">
        <v>5987</v>
      </c>
      <c r="G212" s="206"/>
      <c r="H212" s="210">
        <v>2.3109999999999999</v>
      </c>
      <c r="I212" s="211"/>
      <c r="J212" s="206"/>
      <c r="K212" s="206"/>
      <c r="L212" s="212"/>
      <c r="M212" s="213"/>
      <c r="N212" s="214"/>
      <c r="O212" s="214"/>
      <c r="P212" s="214"/>
      <c r="Q212" s="214"/>
      <c r="R212" s="214"/>
      <c r="S212" s="214"/>
      <c r="T212" s="215"/>
      <c r="AT212" s="216" t="s">
        <v>272</v>
      </c>
      <c r="AU212" s="216" t="s">
        <v>73</v>
      </c>
      <c r="AV212" s="13" t="s">
        <v>73</v>
      </c>
      <c r="AW212" s="13" t="s">
        <v>30</v>
      </c>
      <c r="AX212" s="13" t="s">
        <v>64</v>
      </c>
      <c r="AY212" s="216" t="s">
        <v>263</v>
      </c>
    </row>
    <row r="213" spans="1:65" s="15" customFormat="1">
      <c r="B213" s="228"/>
      <c r="C213" s="229"/>
      <c r="D213" s="207" t="s">
        <v>272</v>
      </c>
      <c r="E213" s="230" t="s">
        <v>1</v>
      </c>
      <c r="F213" s="231" t="s">
        <v>1970</v>
      </c>
      <c r="G213" s="229"/>
      <c r="H213" s="232">
        <v>615.83799999999997</v>
      </c>
      <c r="I213" s="233"/>
      <c r="J213" s="229"/>
      <c r="K213" s="229"/>
      <c r="L213" s="234"/>
      <c r="M213" s="235"/>
      <c r="N213" s="236"/>
      <c r="O213" s="236"/>
      <c r="P213" s="236"/>
      <c r="Q213" s="236"/>
      <c r="R213" s="236"/>
      <c r="S213" s="236"/>
      <c r="T213" s="237"/>
      <c r="AT213" s="238" t="s">
        <v>272</v>
      </c>
      <c r="AU213" s="238" t="s">
        <v>73</v>
      </c>
      <c r="AV213" s="15" t="s">
        <v>270</v>
      </c>
      <c r="AW213" s="15" t="s">
        <v>30</v>
      </c>
      <c r="AX213" s="15" t="s">
        <v>71</v>
      </c>
      <c r="AY213" s="238" t="s">
        <v>263</v>
      </c>
    </row>
    <row r="214" spans="1:65" s="2" customFormat="1" ht="16.5" customHeight="1">
      <c r="A214" s="35"/>
      <c r="B214" s="36"/>
      <c r="C214" s="191" t="s">
        <v>276</v>
      </c>
      <c r="D214" s="191" t="s">
        <v>266</v>
      </c>
      <c r="E214" s="192" t="s">
        <v>5988</v>
      </c>
      <c r="F214" s="193" t="s">
        <v>5989</v>
      </c>
      <c r="G214" s="194" t="s">
        <v>300</v>
      </c>
      <c r="H214" s="195">
        <v>2.3109999999999999</v>
      </c>
      <c r="I214" s="196"/>
      <c r="J214" s="197">
        <f>ROUND(I214*H214,2)</f>
        <v>0</v>
      </c>
      <c r="K214" s="198"/>
      <c r="L214" s="40"/>
      <c r="M214" s="199" t="s">
        <v>1</v>
      </c>
      <c r="N214" s="200" t="s">
        <v>38</v>
      </c>
      <c r="O214" s="72"/>
      <c r="P214" s="201">
        <f>O214*H214</f>
        <v>0</v>
      </c>
      <c r="Q214" s="201">
        <v>0</v>
      </c>
      <c r="R214" s="201">
        <f>Q214*H214</f>
        <v>0</v>
      </c>
      <c r="S214" s="201">
        <v>0</v>
      </c>
      <c r="T214" s="202">
        <f>S214*H214</f>
        <v>0</v>
      </c>
      <c r="U214" s="35"/>
      <c r="V214" s="35"/>
      <c r="W214" s="35"/>
      <c r="X214" s="35"/>
      <c r="Y214" s="35"/>
      <c r="Z214" s="35"/>
      <c r="AA214" s="35"/>
      <c r="AB214" s="35"/>
      <c r="AC214" s="35"/>
      <c r="AD214" s="35"/>
      <c r="AE214" s="35"/>
      <c r="AR214" s="203" t="s">
        <v>270</v>
      </c>
      <c r="AT214" s="203" t="s">
        <v>266</v>
      </c>
      <c r="AU214" s="203" t="s">
        <v>73</v>
      </c>
      <c r="AY214" s="18" t="s">
        <v>263</v>
      </c>
      <c r="BE214" s="204">
        <f>IF(N214="základní",J214,0)</f>
        <v>0</v>
      </c>
      <c r="BF214" s="204">
        <f>IF(N214="snížená",J214,0)</f>
        <v>0</v>
      </c>
      <c r="BG214" s="204">
        <f>IF(N214="zákl. přenesená",J214,0)</f>
        <v>0</v>
      </c>
      <c r="BH214" s="204">
        <f>IF(N214="sníž. přenesená",J214,0)</f>
        <v>0</v>
      </c>
      <c r="BI214" s="204">
        <f>IF(N214="nulová",J214,0)</f>
        <v>0</v>
      </c>
      <c r="BJ214" s="18" t="s">
        <v>71</v>
      </c>
      <c r="BK214" s="204">
        <f>ROUND(I214*H214,2)</f>
        <v>0</v>
      </c>
      <c r="BL214" s="18" t="s">
        <v>270</v>
      </c>
      <c r="BM214" s="203" t="s">
        <v>270</v>
      </c>
    </row>
    <row r="215" spans="1:65" s="13" customFormat="1">
      <c r="B215" s="205"/>
      <c r="C215" s="206"/>
      <c r="D215" s="207" t="s">
        <v>272</v>
      </c>
      <c r="E215" s="208" t="s">
        <v>1</v>
      </c>
      <c r="F215" s="209" t="s">
        <v>5990</v>
      </c>
      <c r="G215" s="206"/>
      <c r="H215" s="210">
        <v>1.0669999999999999</v>
      </c>
      <c r="I215" s="211"/>
      <c r="J215" s="206"/>
      <c r="K215" s="206"/>
      <c r="L215" s="212"/>
      <c r="M215" s="213"/>
      <c r="N215" s="214"/>
      <c r="O215" s="214"/>
      <c r="P215" s="214"/>
      <c r="Q215" s="214"/>
      <c r="R215" s="214"/>
      <c r="S215" s="214"/>
      <c r="T215" s="215"/>
      <c r="AT215" s="216" t="s">
        <v>272</v>
      </c>
      <c r="AU215" s="216" t="s">
        <v>73</v>
      </c>
      <c r="AV215" s="13" t="s">
        <v>73</v>
      </c>
      <c r="AW215" s="13" t="s">
        <v>30</v>
      </c>
      <c r="AX215" s="13" t="s">
        <v>64</v>
      </c>
      <c r="AY215" s="216" t="s">
        <v>263</v>
      </c>
    </row>
    <row r="216" spans="1:65" s="13" customFormat="1">
      <c r="B216" s="205"/>
      <c r="C216" s="206"/>
      <c r="D216" s="207" t="s">
        <v>272</v>
      </c>
      <c r="E216" s="208" t="s">
        <v>1</v>
      </c>
      <c r="F216" s="209" t="s">
        <v>5991</v>
      </c>
      <c r="G216" s="206"/>
      <c r="H216" s="210">
        <v>0.77600000000000002</v>
      </c>
      <c r="I216" s="211"/>
      <c r="J216" s="206"/>
      <c r="K216" s="206"/>
      <c r="L216" s="212"/>
      <c r="M216" s="213"/>
      <c r="N216" s="214"/>
      <c r="O216" s="214"/>
      <c r="P216" s="214"/>
      <c r="Q216" s="214"/>
      <c r="R216" s="214"/>
      <c r="S216" s="214"/>
      <c r="T216" s="215"/>
      <c r="AT216" s="216" t="s">
        <v>272</v>
      </c>
      <c r="AU216" s="216" t="s">
        <v>73</v>
      </c>
      <c r="AV216" s="13" t="s">
        <v>73</v>
      </c>
      <c r="AW216" s="13" t="s">
        <v>30</v>
      </c>
      <c r="AX216" s="13" t="s">
        <v>64</v>
      </c>
      <c r="AY216" s="216" t="s">
        <v>263</v>
      </c>
    </row>
    <row r="217" spans="1:65" s="13" customFormat="1">
      <c r="B217" s="205"/>
      <c r="C217" s="206"/>
      <c r="D217" s="207" t="s">
        <v>272</v>
      </c>
      <c r="E217" s="208" t="s">
        <v>1</v>
      </c>
      <c r="F217" s="209" t="s">
        <v>5992</v>
      </c>
      <c r="G217" s="206"/>
      <c r="H217" s="210">
        <v>0.46800000000000003</v>
      </c>
      <c r="I217" s="211"/>
      <c r="J217" s="206"/>
      <c r="K217" s="206"/>
      <c r="L217" s="212"/>
      <c r="M217" s="213"/>
      <c r="N217" s="214"/>
      <c r="O217" s="214"/>
      <c r="P217" s="214"/>
      <c r="Q217" s="214"/>
      <c r="R217" s="214"/>
      <c r="S217" s="214"/>
      <c r="T217" s="215"/>
      <c r="AT217" s="216" t="s">
        <v>272</v>
      </c>
      <c r="AU217" s="216" t="s">
        <v>73</v>
      </c>
      <c r="AV217" s="13" t="s">
        <v>73</v>
      </c>
      <c r="AW217" s="13" t="s">
        <v>30</v>
      </c>
      <c r="AX217" s="13" t="s">
        <v>64</v>
      </c>
      <c r="AY217" s="216" t="s">
        <v>263</v>
      </c>
    </row>
    <row r="218" spans="1:65" s="15" customFormat="1">
      <c r="B218" s="228"/>
      <c r="C218" s="229"/>
      <c r="D218" s="207" t="s">
        <v>272</v>
      </c>
      <c r="E218" s="230" t="s">
        <v>1</v>
      </c>
      <c r="F218" s="231" t="s">
        <v>1970</v>
      </c>
      <c r="G218" s="229"/>
      <c r="H218" s="232">
        <v>2.3109999999999999</v>
      </c>
      <c r="I218" s="233"/>
      <c r="J218" s="229"/>
      <c r="K218" s="229"/>
      <c r="L218" s="234"/>
      <c r="M218" s="235"/>
      <c r="N218" s="236"/>
      <c r="O218" s="236"/>
      <c r="P218" s="236"/>
      <c r="Q218" s="236"/>
      <c r="R218" s="236"/>
      <c r="S218" s="236"/>
      <c r="T218" s="237"/>
      <c r="AT218" s="238" t="s">
        <v>272</v>
      </c>
      <c r="AU218" s="238" t="s">
        <v>73</v>
      </c>
      <c r="AV218" s="15" t="s">
        <v>270</v>
      </c>
      <c r="AW218" s="15" t="s">
        <v>30</v>
      </c>
      <c r="AX218" s="15" t="s">
        <v>71</v>
      </c>
      <c r="AY218" s="238" t="s">
        <v>263</v>
      </c>
    </row>
    <row r="219" spans="1:65" s="2" customFormat="1" ht="21.75" customHeight="1">
      <c r="A219" s="35"/>
      <c r="B219" s="36"/>
      <c r="C219" s="191" t="s">
        <v>270</v>
      </c>
      <c r="D219" s="191" t="s">
        <v>266</v>
      </c>
      <c r="E219" s="192" t="s">
        <v>5993</v>
      </c>
      <c r="F219" s="193" t="s">
        <v>5994</v>
      </c>
      <c r="G219" s="194" t="s">
        <v>269</v>
      </c>
      <c r="H219" s="195">
        <v>1293.1400000000001</v>
      </c>
      <c r="I219" s="196"/>
      <c r="J219" s="197">
        <f>ROUND(I219*H219,2)</f>
        <v>0</v>
      </c>
      <c r="K219" s="198"/>
      <c r="L219" s="40"/>
      <c r="M219" s="199" t="s">
        <v>1</v>
      </c>
      <c r="N219" s="200" t="s">
        <v>38</v>
      </c>
      <c r="O219" s="72"/>
      <c r="P219" s="201">
        <f>O219*H219</f>
        <v>0</v>
      </c>
      <c r="Q219" s="201">
        <v>8.4999999999999995E-4</v>
      </c>
      <c r="R219" s="201">
        <f>Q219*H219</f>
        <v>1.0991690000000001</v>
      </c>
      <c r="S219" s="201">
        <v>0</v>
      </c>
      <c r="T219" s="202">
        <f>S219*H219</f>
        <v>0</v>
      </c>
      <c r="U219" s="35"/>
      <c r="V219" s="35"/>
      <c r="W219" s="35"/>
      <c r="X219" s="35"/>
      <c r="Y219" s="35"/>
      <c r="Z219" s="35"/>
      <c r="AA219" s="35"/>
      <c r="AB219" s="35"/>
      <c r="AC219" s="35"/>
      <c r="AD219" s="35"/>
      <c r="AE219" s="35"/>
      <c r="AR219" s="203" t="s">
        <v>270</v>
      </c>
      <c r="AT219" s="203" t="s">
        <v>266</v>
      </c>
      <c r="AU219" s="203" t="s">
        <v>73</v>
      </c>
      <c r="AY219" s="18" t="s">
        <v>263</v>
      </c>
      <c r="BE219" s="204">
        <f>IF(N219="základní",J219,0)</f>
        <v>0</v>
      </c>
      <c r="BF219" s="204">
        <f>IF(N219="snížená",J219,0)</f>
        <v>0</v>
      </c>
      <c r="BG219" s="204">
        <f>IF(N219="zákl. přenesená",J219,0)</f>
        <v>0</v>
      </c>
      <c r="BH219" s="204">
        <f>IF(N219="sníž. přenesená",J219,0)</f>
        <v>0</v>
      </c>
      <c r="BI219" s="204">
        <f>IF(N219="nulová",J219,0)</f>
        <v>0</v>
      </c>
      <c r="BJ219" s="18" t="s">
        <v>71</v>
      </c>
      <c r="BK219" s="204">
        <f>ROUND(I219*H219,2)</f>
        <v>0</v>
      </c>
      <c r="BL219" s="18" t="s">
        <v>270</v>
      </c>
      <c r="BM219" s="203" t="s">
        <v>506</v>
      </c>
    </row>
    <row r="220" spans="1:65" s="13" customFormat="1">
      <c r="B220" s="205"/>
      <c r="C220" s="206"/>
      <c r="D220" s="207" t="s">
        <v>272</v>
      </c>
      <c r="E220" s="208" t="s">
        <v>1</v>
      </c>
      <c r="F220" s="209" t="s">
        <v>5995</v>
      </c>
      <c r="G220" s="206"/>
      <c r="H220" s="210">
        <v>1045.8</v>
      </c>
      <c r="I220" s="211"/>
      <c r="J220" s="206"/>
      <c r="K220" s="206"/>
      <c r="L220" s="212"/>
      <c r="M220" s="213"/>
      <c r="N220" s="214"/>
      <c r="O220" s="214"/>
      <c r="P220" s="214"/>
      <c r="Q220" s="214"/>
      <c r="R220" s="214"/>
      <c r="S220" s="214"/>
      <c r="T220" s="215"/>
      <c r="AT220" s="216" t="s">
        <v>272</v>
      </c>
      <c r="AU220" s="216" t="s">
        <v>73</v>
      </c>
      <c r="AV220" s="13" t="s">
        <v>73</v>
      </c>
      <c r="AW220" s="13" t="s">
        <v>30</v>
      </c>
      <c r="AX220" s="13" t="s">
        <v>64</v>
      </c>
      <c r="AY220" s="216" t="s">
        <v>263</v>
      </c>
    </row>
    <row r="221" spans="1:65" s="13" customFormat="1">
      <c r="B221" s="205"/>
      <c r="C221" s="206"/>
      <c r="D221" s="207" t="s">
        <v>272</v>
      </c>
      <c r="E221" s="208" t="s">
        <v>1</v>
      </c>
      <c r="F221" s="209" t="s">
        <v>5996</v>
      </c>
      <c r="G221" s="206"/>
      <c r="H221" s="210">
        <v>247.34</v>
      </c>
      <c r="I221" s="211"/>
      <c r="J221" s="206"/>
      <c r="K221" s="206"/>
      <c r="L221" s="212"/>
      <c r="M221" s="213"/>
      <c r="N221" s="214"/>
      <c r="O221" s="214"/>
      <c r="P221" s="214"/>
      <c r="Q221" s="214"/>
      <c r="R221" s="214"/>
      <c r="S221" s="214"/>
      <c r="T221" s="215"/>
      <c r="AT221" s="216" t="s">
        <v>272</v>
      </c>
      <c r="AU221" s="216" t="s">
        <v>73</v>
      </c>
      <c r="AV221" s="13" t="s">
        <v>73</v>
      </c>
      <c r="AW221" s="13" t="s">
        <v>30</v>
      </c>
      <c r="AX221" s="13" t="s">
        <v>64</v>
      </c>
      <c r="AY221" s="216" t="s">
        <v>263</v>
      </c>
    </row>
    <row r="222" spans="1:65" s="15" customFormat="1">
      <c r="B222" s="228"/>
      <c r="C222" s="229"/>
      <c r="D222" s="207" t="s">
        <v>272</v>
      </c>
      <c r="E222" s="230" t="s">
        <v>1</v>
      </c>
      <c r="F222" s="231" t="s">
        <v>280</v>
      </c>
      <c r="G222" s="229"/>
      <c r="H222" s="232">
        <v>1293.1400000000001</v>
      </c>
      <c r="I222" s="233"/>
      <c r="J222" s="229"/>
      <c r="K222" s="229"/>
      <c r="L222" s="234"/>
      <c r="M222" s="235"/>
      <c r="N222" s="236"/>
      <c r="O222" s="236"/>
      <c r="P222" s="236"/>
      <c r="Q222" s="236"/>
      <c r="R222" s="236"/>
      <c r="S222" s="236"/>
      <c r="T222" s="237"/>
      <c r="AT222" s="238" t="s">
        <v>272</v>
      </c>
      <c r="AU222" s="238" t="s">
        <v>73</v>
      </c>
      <c r="AV222" s="15" t="s">
        <v>270</v>
      </c>
      <c r="AW222" s="15" t="s">
        <v>30</v>
      </c>
      <c r="AX222" s="15" t="s">
        <v>71</v>
      </c>
      <c r="AY222" s="238" t="s">
        <v>263</v>
      </c>
    </row>
    <row r="223" spans="1:65" s="2" customFormat="1" ht="24.2" customHeight="1">
      <c r="A223" s="35"/>
      <c r="B223" s="36"/>
      <c r="C223" s="191" t="s">
        <v>297</v>
      </c>
      <c r="D223" s="191" t="s">
        <v>266</v>
      </c>
      <c r="E223" s="192" t="s">
        <v>5997</v>
      </c>
      <c r="F223" s="193" t="s">
        <v>5998</v>
      </c>
      <c r="G223" s="194" t="s">
        <v>269</v>
      </c>
      <c r="H223" s="195">
        <v>1293.1400000000001</v>
      </c>
      <c r="I223" s="196"/>
      <c r="J223" s="197">
        <f>ROUND(I223*H223,2)</f>
        <v>0</v>
      </c>
      <c r="K223" s="198"/>
      <c r="L223" s="40"/>
      <c r="M223" s="199" t="s">
        <v>1</v>
      </c>
      <c r="N223" s="200" t="s">
        <v>38</v>
      </c>
      <c r="O223" s="72"/>
      <c r="P223" s="201">
        <f>O223*H223</f>
        <v>0</v>
      </c>
      <c r="Q223" s="201">
        <v>0</v>
      </c>
      <c r="R223" s="201">
        <f>Q223*H223</f>
        <v>0</v>
      </c>
      <c r="S223" s="201">
        <v>0</v>
      </c>
      <c r="T223" s="202">
        <f>S223*H223</f>
        <v>0</v>
      </c>
      <c r="U223" s="35"/>
      <c r="V223" s="35"/>
      <c r="W223" s="35"/>
      <c r="X223" s="35"/>
      <c r="Y223" s="35"/>
      <c r="Z223" s="35"/>
      <c r="AA223" s="35"/>
      <c r="AB223" s="35"/>
      <c r="AC223" s="35"/>
      <c r="AD223" s="35"/>
      <c r="AE223" s="35"/>
      <c r="AR223" s="203" t="s">
        <v>270</v>
      </c>
      <c r="AT223" s="203" t="s">
        <v>266</v>
      </c>
      <c r="AU223" s="203" t="s">
        <v>73</v>
      </c>
      <c r="AY223" s="18" t="s">
        <v>263</v>
      </c>
      <c r="BE223" s="204">
        <f>IF(N223="základní",J223,0)</f>
        <v>0</v>
      </c>
      <c r="BF223" s="204">
        <f>IF(N223="snížená",J223,0)</f>
        <v>0</v>
      </c>
      <c r="BG223" s="204">
        <f>IF(N223="zákl. přenesená",J223,0)</f>
        <v>0</v>
      </c>
      <c r="BH223" s="204">
        <f>IF(N223="sníž. přenesená",J223,0)</f>
        <v>0</v>
      </c>
      <c r="BI223" s="204">
        <f>IF(N223="nulová",J223,0)</f>
        <v>0</v>
      </c>
      <c r="BJ223" s="18" t="s">
        <v>71</v>
      </c>
      <c r="BK223" s="204">
        <f>ROUND(I223*H223,2)</f>
        <v>0</v>
      </c>
      <c r="BL223" s="18" t="s">
        <v>270</v>
      </c>
      <c r="BM223" s="203" t="s">
        <v>5999</v>
      </c>
    </row>
    <row r="224" spans="1:65" s="2" customFormat="1" ht="16.5" customHeight="1">
      <c r="A224" s="35"/>
      <c r="B224" s="36"/>
      <c r="C224" s="191" t="s">
        <v>304</v>
      </c>
      <c r="D224" s="191" t="s">
        <v>266</v>
      </c>
      <c r="E224" s="192" t="s">
        <v>6000</v>
      </c>
      <c r="F224" s="193" t="s">
        <v>6001</v>
      </c>
      <c r="G224" s="194" t="s">
        <v>448</v>
      </c>
      <c r="H224" s="195">
        <v>48</v>
      </c>
      <c r="I224" s="196"/>
      <c r="J224" s="197">
        <f>ROUND(I224*H224,2)</f>
        <v>0</v>
      </c>
      <c r="K224" s="198"/>
      <c r="L224" s="40"/>
      <c r="M224" s="199" t="s">
        <v>1</v>
      </c>
      <c r="N224" s="200" t="s">
        <v>38</v>
      </c>
      <c r="O224" s="72"/>
      <c r="P224" s="201">
        <f>O224*H224</f>
        <v>0</v>
      </c>
      <c r="Q224" s="201">
        <v>0</v>
      </c>
      <c r="R224" s="201">
        <f>Q224*H224</f>
        <v>0</v>
      </c>
      <c r="S224" s="201">
        <v>0</v>
      </c>
      <c r="T224" s="202">
        <f>S224*H224</f>
        <v>0</v>
      </c>
      <c r="U224" s="35"/>
      <c r="V224" s="35"/>
      <c r="W224" s="35"/>
      <c r="X224" s="35"/>
      <c r="Y224" s="35"/>
      <c r="Z224" s="35"/>
      <c r="AA224" s="35"/>
      <c r="AB224" s="35"/>
      <c r="AC224" s="35"/>
      <c r="AD224" s="35"/>
      <c r="AE224" s="35"/>
      <c r="AR224" s="203" t="s">
        <v>270</v>
      </c>
      <c r="AT224" s="203" t="s">
        <v>266</v>
      </c>
      <c r="AU224" s="203" t="s">
        <v>73</v>
      </c>
      <c r="AY224" s="18" t="s">
        <v>263</v>
      </c>
      <c r="BE224" s="204">
        <f>IF(N224="základní",J224,0)</f>
        <v>0</v>
      </c>
      <c r="BF224" s="204">
        <f>IF(N224="snížená",J224,0)</f>
        <v>0</v>
      </c>
      <c r="BG224" s="204">
        <f>IF(N224="zákl. přenesená",J224,0)</f>
        <v>0</v>
      </c>
      <c r="BH224" s="204">
        <f>IF(N224="sníž. přenesená",J224,0)</f>
        <v>0</v>
      </c>
      <c r="BI224" s="204">
        <f>IF(N224="nulová",J224,0)</f>
        <v>0</v>
      </c>
      <c r="BJ224" s="18" t="s">
        <v>71</v>
      </c>
      <c r="BK224" s="204">
        <f>ROUND(I224*H224,2)</f>
        <v>0</v>
      </c>
      <c r="BL224" s="18" t="s">
        <v>270</v>
      </c>
      <c r="BM224" s="203" t="s">
        <v>538</v>
      </c>
    </row>
    <row r="225" spans="1:65" s="2" customFormat="1" ht="24.2" customHeight="1">
      <c r="A225" s="35"/>
      <c r="B225" s="36"/>
      <c r="C225" s="191" t="s">
        <v>309</v>
      </c>
      <c r="D225" s="191" t="s">
        <v>266</v>
      </c>
      <c r="E225" s="192" t="s">
        <v>549</v>
      </c>
      <c r="F225" s="193" t="s">
        <v>550</v>
      </c>
      <c r="G225" s="194" t="s">
        <v>300</v>
      </c>
      <c r="H225" s="195">
        <v>450.29</v>
      </c>
      <c r="I225" s="196"/>
      <c r="J225" s="197">
        <f>ROUND(I225*H225,2)</f>
        <v>0</v>
      </c>
      <c r="K225" s="198"/>
      <c r="L225" s="40"/>
      <c r="M225" s="199" t="s">
        <v>1</v>
      </c>
      <c r="N225" s="200" t="s">
        <v>38</v>
      </c>
      <c r="O225" s="72"/>
      <c r="P225" s="201">
        <f>O225*H225</f>
        <v>0</v>
      </c>
      <c r="Q225" s="201">
        <v>0</v>
      </c>
      <c r="R225" s="201">
        <f>Q225*H225</f>
        <v>0</v>
      </c>
      <c r="S225" s="201">
        <v>0</v>
      </c>
      <c r="T225" s="202">
        <f>S225*H225</f>
        <v>0</v>
      </c>
      <c r="U225" s="35"/>
      <c r="V225" s="35"/>
      <c r="W225" s="35"/>
      <c r="X225" s="35"/>
      <c r="Y225" s="35"/>
      <c r="Z225" s="35"/>
      <c r="AA225" s="35"/>
      <c r="AB225" s="35"/>
      <c r="AC225" s="35"/>
      <c r="AD225" s="35"/>
      <c r="AE225" s="35"/>
      <c r="AR225" s="203" t="s">
        <v>270</v>
      </c>
      <c r="AT225" s="203" t="s">
        <v>266</v>
      </c>
      <c r="AU225" s="203" t="s">
        <v>73</v>
      </c>
      <c r="AY225" s="18" t="s">
        <v>263</v>
      </c>
      <c r="BE225" s="204">
        <f>IF(N225="základní",J225,0)</f>
        <v>0</v>
      </c>
      <c r="BF225" s="204">
        <f>IF(N225="snížená",J225,0)</f>
        <v>0</v>
      </c>
      <c r="BG225" s="204">
        <f>IF(N225="zákl. přenesená",J225,0)</f>
        <v>0</v>
      </c>
      <c r="BH225" s="204">
        <f>IF(N225="sníž. přenesená",J225,0)</f>
        <v>0</v>
      </c>
      <c r="BI225" s="204">
        <f>IF(N225="nulová",J225,0)</f>
        <v>0</v>
      </c>
      <c r="BJ225" s="18" t="s">
        <v>71</v>
      </c>
      <c r="BK225" s="204">
        <f>ROUND(I225*H225,2)</f>
        <v>0</v>
      </c>
      <c r="BL225" s="18" t="s">
        <v>270</v>
      </c>
      <c r="BM225" s="203" t="s">
        <v>304</v>
      </c>
    </row>
    <row r="226" spans="1:65" s="16" customFormat="1">
      <c r="B226" s="248"/>
      <c r="C226" s="249"/>
      <c r="D226" s="207" t="s">
        <v>272</v>
      </c>
      <c r="E226" s="250" t="s">
        <v>1</v>
      </c>
      <c r="F226" s="251" t="s">
        <v>6002</v>
      </c>
      <c r="G226" s="249"/>
      <c r="H226" s="250" t="s">
        <v>1</v>
      </c>
      <c r="I226" s="252"/>
      <c r="J226" s="249"/>
      <c r="K226" s="249"/>
      <c r="L226" s="253"/>
      <c r="M226" s="254"/>
      <c r="N226" s="255"/>
      <c r="O226" s="255"/>
      <c r="P226" s="255"/>
      <c r="Q226" s="255"/>
      <c r="R226" s="255"/>
      <c r="S226" s="255"/>
      <c r="T226" s="256"/>
      <c r="AT226" s="257" t="s">
        <v>272</v>
      </c>
      <c r="AU226" s="257" t="s">
        <v>73</v>
      </c>
      <c r="AV226" s="16" t="s">
        <v>71</v>
      </c>
      <c r="AW226" s="16" t="s">
        <v>30</v>
      </c>
      <c r="AX226" s="16" t="s">
        <v>64</v>
      </c>
      <c r="AY226" s="257" t="s">
        <v>263</v>
      </c>
    </row>
    <row r="227" spans="1:65" s="13" customFormat="1">
      <c r="B227" s="205"/>
      <c r="C227" s="206"/>
      <c r="D227" s="207" t="s">
        <v>272</v>
      </c>
      <c r="E227" s="208" t="s">
        <v>1</v>
      </c>
      <c r="F227" s="209" t="s">
        <v>6003</v>
      </c>
      <c r="G227" s="206"/>
      <c r="H227" s="210">
        <v>615.83799999999997</v>
      </c>
      <c r="I227" s="211"/>
      <c r="J227" s="206"/>
      <c r="K227" s="206"/>
      <c r="L227" s="212"/>
      <c r="M227" s="213"/>
      <c r="N227" s="214"/>
      <c r="O227" s="214"/>
      <c r="P227" s="214"/>
      <c r="Q227" s="214"/>
      <c r="R227" s="214"/>
      <c r="S227" s="214"/>
      <c r="T227" s="215"/>
      <c r="AT227" s="216" t="s">
        <v>272</v>
      </c>
      <c r="AU227" s="216" t="s">
        <v>73</v>
      </c>
      <c r="AV227" s="13" t="s">
        <v>73</v>
      </c>
      <c r="AW227" s="13" t="s">
        <v>30</v>
      </c>
      <c r="AX227" s="13" t="s">
        <v>64</v>
      </c>
      <c r="AY227" s="216" t="s">
        <v>263</v>
      </c>
    </row>
    <row r="228" spans="1:65" s="13" customFormat="1">
      <c r="B228" s="205"/>
      <c r="C228" s="206"/>
      <c r="D228" s="207" t="s">
        <v>272</v>
      </c>
      <c r="E228" s="208" t="s">
        <v>1</v>
      </c>
      <c r="F228" s="209" t="s">
        <v>6004</v>
      </c>
      <c r="G228" s="206"/>
      <c r="H228" s="210">
        <v>-165.548</v>
      </c>
      <c r="I228" s="211"/>
      <c r="J228" s="206"/>
      <c r="K228" s="206"/>
      <c r="L228" s="212"/>
      <c r="M228" s="213"/>
      <c r="N228" s="214"/>
      <c r="O228" s="214"/>
      <c r="P228" s="214"/>
      <c r="Q228" s="214"/>
      <c r="R228" s="214"/>
      <c r="S228" s="214"/>
      <c r="T228" s="215"/>
      <c r="AT228" s="216" t="s">
        <v>272</v>
      </c>
      <c r="AU228" s="216" t="s">
        <v>73</v>
      </c>
      <c r="AV228" s="13" t="s">
        <v>73</v>
      </c>
      <c r="AW228" s="13" t="s">
        <v>30</v>
      </c>
      <c r="AX228" s="13" t="s">
        <v>64</v>
      </c>
      <c r="AY228" s="216" t="s">
        <v>263</v>
      </c>
    </row>
    <row r="229" spans="1:65" s="15" customFormat="1">
      <c r="B229" s="228"/>
      <c r="C229" s="229"/>
      <c r="D229" s="207" t="s">
        <v>272</v>
      </c>
      <c r="E229" s="230" t="s">
        <v>1</v>
      </c>
      <c r="F229" s="231" t="s">
        <v>280</v>
      </c>
      <c r="G229" s="229"/>
      <c r="H229" s="232">
        <v>450.29</v>
      </c>
      <c r="I229" s="233"/>
      <c r="J229" s="229"/>
      <c r="K229" s="229"/>
      <c r="L229" s="234"/>
      <c r="M229" s="235"/>
      <c r="N229" s="236"/>
      <c r="O229" s="236"/>
      <c r="P229" s="236"/>
      <c r="Q229" s="236"/>
      <c r="R229" s="236"/>
      <c r="S229" s="236"/>
      <c r="T229" s="237"/>
      <c r="AT229" s="238" t="s">
        <v>272</v>
      </c>
      <c r="AU229" s="238" t="s">
        <v>73</v>
      </c>
      <c r="AV229" s="15" t="s">
        <v>270</v>
      </c>
      <c r="AW229" s="15" t="s">
        <v>30</v>
      </c>
      <c r="AX229" s="15" t="s">
        <v>71</v>
      </c>
      <c r="AY229" s="238" t="s">
        <v>263</v>
      </c>
    </row>
    <row r="230" spans="1:65" s="2" customFormat="1" ht="24.2" customHeight="1">
      <c r="A230" s="35"/>
      <c r="B230" s="36"/>
      <c r="C230" s="191" t="s">
        <v>314</v>
      </c>
      <c r="D230" s="191" t="s">
        <v>266</v>
      </c>
      <c r="E230" s="192" t="s">
        <v>1978</v>
      </c>
      <c r="F230" s="193" t="s">
        <v>1979</v>
      </c>
      <c r="G230" s="194" t="s">
        <v>300</v>
      </c>
      <c r="H230" s="195">
        <v>165.548</v>
      </c>
      <c r="I230" s="196"/>
      <c r="J230" s="197">
        <f>ROUND(I230*H230,2)</f>
        <v>0</v>
      </c>
      <c r="K230" s="198"/>
      <c r="L230" s="40"/>
      <c r="M230" s="199" t="s">
        <v>1</v>
      </c>
      <c r="N230" s="200" t="s">
        <v>38</v>
      </c>
      <c r="O230" s="72"/>
      <c r="P230" s="201">
        <f>O230*H230</f>
        <v>0</v>
      </c>
      <c r="Q230" s="201">
        <v>0</v>
      </c>
      <c r="R230" s="201">
        <f>Q230*H230</f>
        <v>0</v>
      </c>
      <c r="S230" s="201">
        <v>0</v>
      </c>
      <c r="T230" s="202">
        <f>S230*H230</f>
        <v>0</v>
      </c>
      <c r="U230" s="35"/>
      <c r="V230" s="35"/>
      <c r="W230" s="35"/>
      <c r="X230" s="35"/>
      <c r="Y230" s="35"/>
      <c r="Z230" s="35"/>
      <c r="AA230" s="35"/>
      <c r="AB230" s="35"/>
      <c r="AC230" s="35"/>
      <c r="AD230" s="35"/>
      <c r="AE230" s="35"/>
      <c r="AR230" s="203" t="s">
        <v>270</v>
      </c>
      <c r="AT230" s="203" t="s">
        <v>266</v>
      </c>
      <c r="AU230" s="203" t="s">
        <v>73</v>
      </c>
      <c r="AY230" s="18" t="s">
        <v>263</v>
      </c>
      <c r="BE230" s="204">
        <f>IF(N230="základní",J230,0)</f>
        <v>0</v>
      </c>
      <c r="BF230" s="204">
        <f>IF(N230="snížená",J230,0)</f>
        <v>0</v>
      </c>
      <c r="BG230" s="204">
        <f>IF(N230="zákl. přenesená",J230,0)</f>
        <v>0</v>
      </c>
      <c r="BH230" s="204">
        <f>IF(N230="sníž. přenesená",J230,0)</f>
        <v>0</v>
      </c>
      <c r="BI230" s="204">
        <f>IF(N230="nulová",J230,0)</f>
        <v>0</v>
      </c>
      <c r="BJ230" s="18" t="s">
        <v>71</v>
      </c>
      <c r="BK230" s="204">
        <f>ROUND(I230*H230,2)</f>
        <v>0</v>
      </c>
      <c r="BL230" s="18" t="s">
        <v>270</v>
      </c>
      <c r="BM230" s="203" t="s">
        <v>314</v>
      </c>
    </row>
    <row r="231" spans="1:65" s="13" customFormat="1">
      <c r="B231" s="205"/>
      <c r="C231" s="206"/>
      <c r="D231" s="207" t="s">
        <v>272</v>
      </c>
      <c r="E231" s="208" t="s">
        <v>1</v>
      </c>
      <c r="F231" s="209" t="s">
        <v>6005</v>
      </c>
      <c r="G231" s="206"/>
      <c r="H231" s="210">
        <v>106.25</v>
      </c>
      <c r="I231" s="211"/>
      <c r="J231" s="206"/>
      <c r="K231" s="206"/>
      <c r="L231" s="212"/>
      <c r="M231" s="213"/>
      <c r="N231" s="214"/>
      <c r="O231" s="214"/>
      <c r="P231" s="214"/>
      <c r="Q231" s="214"/>
      <c r="R231" s="214"/>
      <c r="S231" s="214"/>
      <c r="T231" s="215"/>
      <c r="AT231" s="216" t="s">
        <v>272</v>
      </c>
      <c r="AU231" s="216" t="s">
        <v>73</v>
      </c>
      <c r="AV231" s="13" t="s">
        <v>73</v>
      </c>
      <c r="AW231" s="13" t="s">
        <v>30</v>
      </c>
      <c r="AX231" s="13" t="s">
        <v>64</v>
      </c>
      <c r="AY231" s="216" t="s">
        <v>263</v>
      </c>
    </row>
    <row r="232" spans="1:65" s="13" customFormat="1">
      <c r="B232" s="205"/>
      <c r="C232" s="206"/>
      <c r="D232" s="207" t="s">
        <v>272</v>
      </c>
      <c r="E232" s="208" t="s">
        <v>1</v>
      </c>
      <c r="F232" s="209" t="s">
        <v>6006</v>
      </c>
      <c r="G232" s="206"/>
      <c r="H232" s="210">
        <v>1.95</v>
      </c>
      <c r="I232" s="211"/>
      <c r="J232" s="206"/>
      <c r="K232" s="206"/>
      <c r="L232" s="212"/>
      <c r="M232" s="213"/>
      <c r="N232" s="214"/>
      <c r="O232" s="214"/>
      <c r="P232" s="214"/>
      <c r="Q232" s="214"/>
      <c r="R232" s="214"/>
      <c r="S232" s="214"/>
      <c r="T232" s="215"/>
      <c r="AT232" s="216" t="s">
        <v>272</v>
      </c>
      <c r="AU232" s="216" t="s">
        <v>73</v>
      </c>
      <c r="AV232" s="13" t="s">
        <v>73</v>
      </c>
      <c r="AW232" s="13" t="s">
        <v>30</v>
      </c>
      <c r="AX232" s="13" t="s">
        <v>64</v>
      </c>
      <c r="AY232" s="216" t="s">
        <v>263</v>
      </c>
    </row>
    <row r="233" spans="1:65" s="13" customFormat="1">
      <c r="B233" s="205"/>
      <c r="C233" s="206"/>
      <c r="D233" s="207" t="s">
        <v>272</v>
      </c>
      <c r="E233" s="208" t="s">
        <v>1</v>
      </c>
      <c r="F233" s="209" t="s">
        <v>6007</v>
      </c>
      <c r="G233" s="206"/>
      <c r="H233" s="210">
        <v>1.92</v>
      </c>
      <c r="I233" s="211"/>
      <c r="J233" s="206"/>
      <c r="K233" s="206"/>
      <c r="L233" s="212"/>
      <c r="M233" s="213"/>
      <c r="N233" s="214"/>
      <c r="O233" s="214"/>
      <c r="P233" s="214"/>
      <c r="Q233" s="214"/>
      <c r="R233" s="214"/>
      <c r="S233" s="214"/>
      <c r="T233" s="215"/>
      <c r="AT233" s="216" t="s">
        <v>272</v>
      </c>
      <c r="AU233" s="216" t="s">
        <v>73</v>
      </c>
      <c r="AV233" s="13" t="s">
        <v>73</v>
      </c>
      <c r="AW233" s="13" t="s">
        <v>30</v>
      </c>
      <c r="AX233" s="13" t="s">
        <v>64</v>
      </c>
      <c r="AY233" s="216" t="s">
        <v>263</v>
      </c>
    </row>
    <row r="234" spans="1:65" s="13" customFormat="1">
      <c r="B234" s="205"/>
      <c r="C234" s="206"/>
      <c r="D234" s="207" t="s">
        <v>272</v>
      </c>
      <c r="E234" s="208" t="s">
        <v>1</v>
      </c>
      <c r="F234" s="209" t="s">
        <v>6008</v>
      </c>
      <c r="G234" s="206"/>
      <c r="H234" s="210">
        <v>1.73</v>
      </c>
      <c r="I234" s="211"/>
      <c r="J234" s="206"/>
      <c r="K234" s="206"/>
      <c r="L234" s="212"/>
      <c r="M234" s="213"/>
      <c r="N234" s="214"/>
      <c r="O234" s="214"/>
      <c r="P234" s="214"/>
      <c r="Q234" s="214"/>
      <c r="R234" s="214"/>
      <c r="S234" s="214"/>
      <c r="T234" s="215"/>
      <c r="AT234" s="216" t="s">
        <v>272</v>
      </c>
      <c r="AU234" s="216" t="s">
        <v>73</v>
      </c>
      <c r="AV234" s="13" t="s">
        <v>73</v>
      </c>
      <c r="AW234" s="13" t="s">
        <v>30</v>
      </c>
      <c r="AX234" s="13" t="s">
        <v>64</v>
      </c>
      <c r="AY234" s="216" t="s">
        <v>263</v>
      </c>
    </row>
    <row r="235" spans="1:65" s="13" customFormat="1">
      <c r="B235" s="205"/>
      <c r="C235" s="206"/>
      <c r="D235" s="207" t="s">
        <v>272</v>
      </c>
      <c r="E235" s="208" t="s">
        <v>1</v>
      </c>
      <c r="F235" s="209" t="s">
        <v>6009</v>
      </c>
      <c r="G235" s="206"/>
      <c r="H235" s="210">
        <v>2.3199999999999998</v>
      </c>
      <c r="I235" s="211"/>
      <c r="J235" s="206"/>
      <c r="K235" s="206"/>
      <c r="L235" s="212"/>
      <c r="M235" s="213"/>
      <c r="N235" s="214"/>
      <c r="O235" s="214"/>
      <c r="P235" s="214"/>
      <c r="Q235" s="214"/>
      <c r="R235" s="214"/>
      <c r="S235" s="214"/>
      <c r="T235" s="215"/>
      <c r="AT235" s="216" t="s">
        <v>272</v>
      </c>
      <c r="AU235" s="216" t="s">
        <v>73</v>
      </c>
      <c r="AV235" s="13" t="s">
        <v>73</v>
      </c>
      <c r="AW235" s="13" t="s">
        <v>30</v>
      </c>
      <c r="AX235" s="13" t="s">
        <v>64</v>
      </c>
      <c r="AY235" s="216" t="s">
        <v>263</v>
      </c>
    </row>
    <row r="236" spans="1:65" s="13" customFormat="1">
      <c r="B236" s="205"/>
      <c r="C236" s="206"/>
      <c r="D236" s="207" t="s">
        <v>272</v>
      </c>
      <c r="E236" s="208" t="s">
        <v>1</v>
      </c>
      <c r="F236" s="209" t="s">
        <v>6010</v>
      </c>
      <c r="G236" s="206"/>
      <c r="H236" s="210">
        <v>3.55</v>
      </c>
      <c r="I236" s="211"/>
      <c r="J236" s="206"/>
      <c r="K236" s="206"/>
      <c r="L236" s="212"/>
      <c r="M236" s="213"/>
      <c r="N236" s="214"/>
      <c r="O236" s="214"/>
      <c r="P236" s="214"/>
      <c r="Q236" s="214"/>
      <c r="R236" s="214"/>
      <c r="S236" s="214"/>
      <c r="T236" s="215"/>
      <c r="AT236" s="216" t="s">
        <v>272</v>
      </c>
      <c r="AU236" s="216" t="s">
        <v>73</v>
      </c>
      <c r="AV236" s="13" t="s">
        <v>73</v>
      </c>
      <c r="AW236" s="13" t="s">
        <v>30</v>
      </c>
      <c r="AX236" s="13" t="s">
        <v>64</v>
      </c>
      <c r="AY236" s="216" t="s">
        <v>263</v>
      </c>
    </row>
    <row r="237" spans="1:65" s="13" customFormat="1">
      <c r="B237" s="205"/>
      <c r="C237" s="206"/>
      <c r="D237" s="207" t="s">
        <v>272</v>
      </c>
      <c r="E237" s="208" t="s">
        <v>1</v>
      </c>
      <c r="F237" s="209" t="s">
        <v>6011</v>
      </c>
      <c r="G237" s="206"/>
      <c r="H237" s="210">
        <v>2.6</v>
      </c>
      <c r="I237" s="211"/>
      <c r="J237" s="206"/>
      <c r="K237" s="206"/>
      <c r="L237" s="212"/>
      <c r="M237" s="213"/>
      <c r="N237" s="214"/>
      <c r="O237" s="214"/>
      <c r="P237" s="214"/>
      <c r="Q237" s="214"/>
      <c r="R237" s="214"/>
      <c r="S237" s="214"/>
      <c r="T237" s="215"/>
      <c r="AT237" s="216" t="s">
        <v>272</v>
      </c>
      <c r="AU237" s="216" t="s">
        <v>73</v>
      </c>
      <c r="AV237" s="13" t="s">
        <v>73</v>
      </c>
      <c r="AW237" s="13" t="s">
        <v>30</v>
      </c>
      <c r="AX237" s="13" t="s">
        <v>64</v>
      </c>
      <c r="AY237" s="216" t="s">
        <v>263</v>
      </c>
    </row>
    <row r="238" spans="1:65" s="13" customFormat="1">
      <c r="B238" s="205"/>
      <c r="C238" s="206"/>
      <c r="D238" s="207" t="s">
        <v>272</v>
      </c>
      <c r="E238" s="208" t="s">
        <v>1</v>
      </c>
      <c r="F238" s="209" t="s">
        <v>6012</v>
      </c>
      <c r="G238" s="206"/>
      <c r="H238" s="210">
        <v>2.38</v>
      </c>
      <c r="I238" s="211"/>
      <c r="J238" s="206"/>
      <c r="K238" s="206"/>
      <c r="L238" s="212"/>
      <c r="M238" s="213"/>
      <c r="N238" s="214"/>
      <c r="O238" s="214"/>
      <c r="P238" s="214"/>
      <c r="Q238" s="214"/>
      <c r="R238" s="214"/>
      <c r="S238" s="214"/>
      <c r="T238" s="215"/>
      <c r="AT238" s="216" t="s">
        <v>272</v>
      </c>
      <c r="AU238" s="216" t="s">
        <v>73</v>
      </c>
      <c r="AV238" s="13" t="s">
        <v>73</v>
      </c>
      <c r="AW238" s="13" t="s">
        <v>30</v>
      </c>
      <c r="AX238" s="13" t="s">
        <v>64</v>
      </c>
      <c r="AY238" s="216" t="s">
        <v>263</v>
      </c>
    </row>
    <row r="239" spans="1:65" s="13" customFormat="1">
      <c r="B239" s="205"/>
      <c r="C239" s="206"/>
      <c r="D239" s="207" t="s">
        <v>272</v>
      </c>
      <c r="E239" s="208" t="s">
        <v>1</v>
      </c>
      <c r="F239" s="209" t="s">
        <v>6013</v>
      </c>
      <c r="G239" s="206"/>
      <c r="H239" s="210">
        <v>3.4</v>
      </c>
      <c r="I239" s="211"/>
      <c r="J239" s="206"/>
      <c r="K239" s="206"/>
      <c r="L239" s="212"/>
      <c r="M239" s="213"/>
      <c r="N239" s="214"/>
      <c r="O239" s="214"/>
      <c r="P239" s="214"/>
      <c r="Q239" s="214"/>
      <c r="R239" s="214"/>
      <c r="S239" s="214"/>
      <c r="T239" s="215"/>
      <c r="AT239" s="216" t="s">
        <v>272</v>
      </c>
      <c r="AU239" s="216" t="s">
        <v>73</v>
      </c>
      <c r="AV239" s="13" t="s">
        <v>73</v>
      </c>
      <c r="AW239" s="13" t="s">
        <v>30</v>
      </c>
      <c r="AX239" s="13" t="s">
        <v>64</v>
      </c>
      <c r="AY239" s="216" t="s">
        <v>263</v>
      </c>
    </row>
    <row r="240" spans="1:65" s="13" customFormat="1">
      <c r="B240" s="205"/>
      <c r="C240" s="206"/>
      <c r="D240" s="207" t="s">
        <v>272</v>
      </c>
      <c r="E240" s="208" t="s">
        <v>1</v>
      </c>
      <c r="F240" s="209" t="s">
        <v>6014</v>
      </c>
      <c r="G240" s="206"/>
      <c r="H240" s="210">
        <v>2.25</v>
      </c>
      <c r="I240" s="211"/>
      <c r="J240" s="206"/>
      <c r="K240" s="206"/>
      <c r="L240" s="212"/>
      <c r="M240" s="213"/>
      <c r="N240" s="214"/>
      <c r="O240" s="214"/>
      <c r="P240" s="214"/>
      <c r="Q240" s="214"/>
      <c r="R240" s="214"/>
      <c r="S240" s="214"/>
      <c r="T240" s="215"/>
      <c r="AT240" s="216" t="s">
        <v>272</v>
      </c>
      <c r="AU240" s="216" t="s">
        <v>73</v>
      </c>
      <c r="AV240" s="13" t="s">
        <v>73</v>
      </c>
      <c r="AW240" s="13" t="s">
        <v>30</v>
      </c>
      <c r="AX240" s="13" t="s">
        <v>64</v>
      </c>
      <c r="AY240" s="216" t="s">
        <v>263</v>
      </c>
    </row>
    <row r="241" spans="2:51" s="13" customFormat="1">
      <c r="B241" s="205"/>
      <c r="C241" s="206"/>
      <c r="D241" s="207" t="s">
        <v>272</v>
      </c>
      <c r="E241" s="208" t="s">
        <v>1</v>
      </c>
      <c r="F241" s="209" t="s">
        <v>6015</v>
      </c>
      <c r="G241" s="206"/>
      <c r="H241" s="210">
        <v>1.08</v>
      </c>
      <c r="I241" s="211"/>
      <c r="J241" s="206"/>
      <c r="K241" s="206"/>
      <c r="L241" s="212"/>
      <c r="M241" s="213"/>
      <c r="N241" s="214"/>
      <c r="O241" s="214"/>
      <c r="P241" s="214"/>
      <c r="Q241" s="214"/>
      <c r="R241" s="214"/>
      <c r="S241" s="214"/>
      <c r="T241" s="215"/>
      <c r="AT241" s="216" t="s">
        <v>272</v>
      </c>
      <c r="AU241" s="216" t="s">
        <v>73</v>
      </c>
      <c r="AV241" s="13" t="s">
        <v>73</v>
      </c>
      <c r="AW241" s="13" t="s">
        <v>30</v>
      </c>
      <c r="AX241" s="13" t="s">
        <v>64</v>
      </c>
      <c r="AY241" s="216" t="s">
        <v>263</v>
      </c>
    </row>
    <row r="242" spans="2:51" s="13" customFormat="1">
      <c r="B242" s="205"/>
      <c r="C242" s="206"/>
      <c r="D242" s="207" t="s">
        <v>272</v>
      </c>
      <c r="E242" s="208" t="s">
        <v>1</v>
      </c>
      <c r="F242" s="209" t="s">
        <v>6016</v>
      </c>
      <c r="G242" s="206"/>
      <c r="H242" s="210">
        <v>2.08</v>
      </c>
      <c r="I242" s="211"/>
      <c r="J242" s="206"/>
      <c r="K242" s="206"/>
      <c r="L242" s="212"/>
      <c r="M242" s="213"/>
      <c r="N242" s="214"/>
      <c r="O242" s="214"/>
      <c r="P242" s="214"/>
      <c r="Q242" s="214"/>
      <c r="R242" s="214"/>
      <c r="S242" s="214"/>
      <c r="T242" s="215"/>
      <c r="AT242" s="216" t="s">
        <v>272</v>
      </c>
      <c r="AU242" s="216" t="s">
        <v>73</v>
      </c>
      <c r="AV242" s="13" t="s">
        <v>73</v>
      </c>
      <c r="AW242" s="13" t="s">
        <v>30</v>
      </c>
      <c r="AX242" s="13" t="s">
        <v>64</v>
      </c>
      <c r="AY242" s="216" t="s">
        <v>263</v>
      </c>
    </row>
    <row r="243" spans="2:51" s="13" customFormat="1">
      <c r="B243" s="205"/>
      <c r="C243" s="206"/>
      <c r="D243" s="207" t="s">
        <v>272</v>
      </c>
      <c r="E243" s="208" t="s">
        <v>1</v>
      </c>
      <c r="F243" s="209" t="s">
        <v>6017</v>
      </c>
      <c r="G243" s="206"/>
      <c r="H243" s="210">
        <v>2.81</v>
      </c>
      <c r="I243" s="211"/>
      <c r="J243" s="206"/>
      <c r="K243" s="206"/>
      <c r="L243" s="212"/>
      <c r="M243" s="213"/>
      <c r="N243" s="214"/>
      <c r="O243" s="214"/>
      <c r="P243" s="214"/>
      <c r="Q243" s="214"/>
      <c r="R243" s="214"/>
      <c r="S243" s="214"/>
      <c r="T243" s="215"/>
      <c r="AT243" s="216" t="s">
        <v>272</v>
      </c>
      <c r="AU243" s="216" t="s">
        <v>73</v>
      </c>
      <c r="AV243" s="13" t="s">
        <v>73</v>
      </c>
      <c r="AW243" s="13" t="s">
        <v>30</v>
      </c>
      <c r="AX243" s="13" t="s">
        <v>64</v>
      </c>
      <c r="AY243" s="216" t="s">
        <v>263</v>
      </c>
    </row>
    <row r="244" spans="2:51" s="13" customFormat="1">
      <c r="B244" s="205"/>
      <c r="C244" s="206"/>
      <c r="D244" s="207" t="s">
        <v>272</v>
      </c>
      <c r="E244" s="208" t="s">
        <v>1</v>
      </c>
      <c r="F244" s="209" t="s">
        <v>6018</v>
      </c>
      <c r="G244" s="206"/>
      <c r="H244" s="210">
        <v>1.64</v>
      </c>
      <c r="I244" s="211"/>
      <c r="J244" s="206"/>
      <c r="K244" s="206"/>
      <c r="L244" s="212"/>
      <c r="M244" s="213"/>
      <c r="N244" s="214"/>
      <c r="O244" s="214"/>
      <c r="P244" s="214"/>
      <c r="Q244" s="214"/>
      <c r="R244" s="214"/>
      <c r="S244" s="214"/>
      <c r="T244" s="215"/>
      <c r="AT244" s="216" t="s">
        <v>272</v>
      </c>
      <c r="AU244" s="216" t="s">
        <v>73</v>
      </c>
      <c r="AV244" s="13" t="s">
        <v>73</v>
      </c>
      <c r="AW244" s="13" t="s">
        <v>30</v>
      </c>
      <c r="AX244" s="13" t="s">
        <v>64</v>
      </c>
      <c r="AY244" s="216" t="s">
        <v>263</v>
      </c>
    </row>
    <row r="245" spans="2:51" s="13" customFormat="1">
      <c r="B245" s="205"/>
      <c r="C245" s="206"/>
      <c r="D245" s="207" t="s">
        <v>272</v>
      </c>
      <c r="E245" s="208" t="s">
        <v>1</v>
      </c>
      <c r="F245" s="209" t="s">
        <v>6019</v>
      </c>
      <c r="G245" s="206"/>
      <c r="H245" s="210">
        <v>1.08</v>
      </c>
      <c r="I245" s="211"/>
      <c r="J245" s="206"/>
      <c r="K245" s="206"/>
      <c r="L245" s="212"/>
      <c r="M245" s="213"/>
      <c r="N245" s="214"/>
      <c r="O245" s="214"/>
      <c r="P245" s="214"/>
      <c r="Q245" s="214"/>
      <c r="R245" s="214"/>
      <c r="S245" s="214"/>
      <c r="T245" s="215"/>
      <c r="AT245" s="216" t="s">
        <v>272</v>
      </c>
      <c r="AU245" s="216" t="s">
        <v>73</v>
      </c>
      <c r="AV245" s="13" t="s">
        <v>73</v>
      </c>
      <c r="AW245" s="13" t="s">
        <v>30</v>
      </c>
      <c r="AX245" s="13" t="s">
        <v>64</v>
      </c>
      <c r="AY245" s="216" t="s">
        <v>263</v>
      </c>
    </row>
    <row r="246" spans="2:51" s="13" customFormat="1">
      <c r="B246" s="205"/>
      <c r="C246" s="206"/>
      <c r="D246" s="207" t="s">
        <v>272</v>
      </c>
      <c r="E246" s="208" t="s">
        <v>1</v>
      </c>
      <c r="F246" s="209" t="s">
        <v>6020</v>
      </c>
      <c r="G246" s="206"/>
      <c r="H246" s="210">
        <v>0.86</v>
      </c>
      <c r="I246" s="211"/>
      <c r="J246" s="206"/>
      <c r="K246" s="206"/>
      <c r="L246" s="212"/>
      <c r="M246" s="213"/>
      <c r="N246" s="214"/>
      <c r="O246" s="214"/>
      <c r="P246" s="214"/>
      <c r="Q246" s="214"/>
      <c r="R246" s="214"/>
      <c r="S246" s="214"/>
      <c r="T246" s="215"/>
      <c r="AT246" s="216" t="s">
        <v>272</v>
      </c>
      <c r="AU246" s="216" t="s">
        <v>73</v>
      </c>
      <c r="AV246" s="13" t="s">
        <v>73</v>
      </c>
      <c r="AW246" s="13" t="s">
        <v>30</v>
      </c>
      <c r="AX246" s="13" t="s">
        <v>64</v>
      </c>
      <c r="AY246" s="216" t="s">
        <v>263</v>
      </c>
    </row>
    <row r="247" spans="2:51" s="14" customFormat="1">
      <c r="B247" s="217"/>
      <c r="C247" s="218"/>
      <c r="D247" s="207" t="s">
        <v>272</v>
      </c>
      <c r="E247" s="219" t="s">
        <v>1</v>
      </c>
      <c r="F247" s="220" t="s">
        <v>275</v>
      </c>
      <c r="G247" s="218"/>
      <c r="H247" s="221">
        <v>137.9</v>
      </c>
      <c r="I247" s="222"/>
      <c r="J247" s="218"/>
      <c r="K247" s="218"/>
      <c r="L247" s="223"/>
      <c r="M247" s="224"/>
      <c r="N247" s="225"/>
      <c r="O247" s="225"/>
      <c r="P247" s="225"/>
      <c r="Q247" s="225"/>
      <c r="R247" s="225"/>
      <c r="S247" s="225"/>
      <c r="T247" s="226"/>
      <c r="AT247" s="227" t="s">
        <v>272</v>
      </c>
      <c r="AU247" s="227" t="s">
        <v>73</v>
      </c>
      <c r="AV247" s="14" t="s">
        <v>276</v>
      </c>
      <c r="AW247" s="14" t="s">
        <v>30</v>
      </c>
      <c r="AX247" s="14" t="s">
        <v>64</v>
      </c>
      <c r="AY247" s="227" t="s">
        <v>263</v>
      </c>
    </row>
    <row r="248" spans="2:51" s="13" customFormat="1">
      <c r="B248" s="205"/>
      <c r="C248" s="206"/>
      <c r="D248" s="207" t="s">
        <v>272</v>
      </c>
      <c r="E248" s="208" t="s">
        <v>1</v>
      </c>
      <c r="F248" s="209" t="s">
        <v>6021</v>
      </c>
      <c r="G248" s="206"/>
      <c r="H248" s="210">
        <v>19.850000000000001</v>
      </c>
      <c r="I248" s="211"/>
      <c r="J248" s="206"/>
      <c r="K248" s="206"/>
      <c r="L248" s="212"/>
      <c r="M248" s="213"/>
      <c r="N248" s="214"/>
      <c r="O248" s="214"/>
      <c r="P248" s="214"/>
      <c r="Q248" s="214"/>
      <c r="R248" s="214"/>
      <c r="S248" s="214"/>
      <c r="T248" s="215"/>
      <c r="AT248" s="216" t="s">
        <v>272</v>
      </c>
      <c r="AU248" s="216" t="s">
        <v>73</v>
      </c>
      <c r="AV248" s="13" t="s">
        <v>73</v>
      </c>
      <c r="AW248" s="13" t="s">
        <v>30</v>
      </c>
      <c r="AX248" s="13" t="s">
        <v>64</v>
      </c>
      <c r="AY248" s="216" t="s">
        <v>263</v>
      </c>
    </row>
    <row r="249" spans="2:51" s="13" customFormat="1">
      <c r="B249" s="205"/>
      <c r="C249" s="206"/>
      <c r="D249" s="207" t="s">
        <v>272</v>
      </c>
      <c r="E249" s="208" t="s">
        <v>1</v>
      </c>
      <c r="F249" s="209" t="s">
        <v>6022</v>
      </c>
      <c r="G249" s="206"/>
      <c r="H249" s="210">
        <v>0.248</v>
      </c>
      <c r="I249" s="211"/>
      <c r="J249" s="206"/>
      <c r="K249" s="206"/>
      <c r="L249" s="212"/>
      <c r="M249" s="213"/>
      <c r="N249" s="214"/>
      <c r="O249" s="214"/>
      <c r="P249" s="214"/>
      <c r="Q249" s="214"/>
      <c r="R249" s="214"/>
      <c r="S249" s="214"/>
      <c r="T249" s="215"/>
      <c r="AT249" s="216" t="s">
        <v>272</v>
      </c>
      <c r="AU249" s="216" t="s">
        <v>73</v>
      </c>
      <c r="AV249" s="13" t="s">
        <v>73</v>
      </c>
      <c r="AW249" s="13" t="s">
        <v>30</v>
      </c>
      <c r="AX249" s="13" t="s">
        <v>64</v>
      </c>
      <c r="AY249" s="216" t="s">
        <v>263</v>
      </c>
    </row>
    <row r="250" spans="2:51" s="13" customFormat="1">
      <c r="B250" s="205"/>
      <c r="C250" s="206"/>
      <c r="D250" s="207" t="s">
        <v>272</v>
      </c>
      <c r="E250" s="208" t="s">
        <v>1</v>
      </c>
      <c r="F250" s="209" t="s">
        <v>6023</v>
      </c>
      <c r="G250" s="206"/>
      <c r="H250" s="210">
        <v>0.45</v>
      </c>
      <c r="I250" s="211"/>
      <c r="J250" s="206"/>
      <c r="K250" s="206"/>
      <c r="L250" s="212"/>
      <c r="M250" s="213"/>
      <c r="N250" s="214"/>
      <c r="O250" s="214"/>
      <c r="P250" s="214"/>
      <c r="Q250" s="214"/>
      <c r="R250" s="214"/>
      <c r="S250" s="214"/>
      <c r="T250" s="215"/>
      <c r="AT250" s="216" t="s">
        <v>272</v>
      </c>
      <c r="AU250" s="216" t="s">
        <v>73</v>
      </c>
      <c r="AV250" s="13" t="s">
        <v>73</v>
      </c>
      <c r="AW250" s="13" t="s">
        <v>30</v>
      </c>
      <c r="AX250" s="13" t="s">
        <v>64</v>
      </c>
      <c r="AY250" s="216" t="s">
        <v>263</v>
      </c>
    </row>
    <row r="251" spans="2:51" s="13" customFormat="1">
      <c r="B251" s="205"/>
      <c r="C251" s="206"/>
      <c r="D251" s="207" t="s">
        <v>272</v>
      </c>
      <c r="E251" s="208" t="s">
        <v>1</v>
      </c>
      <c r="F251" s="209" t="s">
        <v>6024</v>
      </c>
      <c r="G251" s="206"/>
      <c r="H251" s="210">
        <v>0.48</v>
      </c>
      <c r="I251" s="211"/>
      <c r="J251" s="206"/>
      <c r="K251" s="206"/>
      <c r="L251" s="212"/>
      <c r="M251" s="213"/>
      <c r="N251" s="214"/>
      <c r="O251" s="214"/>
      <c r="P251" s="214"/>
      <c r="Q251" s="214"/>
      <c r="R251" s="214"/>
      <c r="S251" s="214"/>
      <c r="T251" s="215"/>
      <c r="AT251" s="216" t="s">
        <v>272</v>
      </c>
      <c r="AU251" s="216" t="s">
        <v>73</v>
      </c>
      <c r="AV251" s="13" t="s">
        <v>73</v>
      </c>
      <c r="AW251" s="13" t="s">
        <v>30</v>
      </c>
      <c r="AX251" s="13" t="s">
        <v>64</v>
      </c>
      <c r="AY251" s="216" t="s">
        <v>263</v>
      </c>
    </row>
    <row r="252" spans="2:51" s="13" customFormat="1">
      <c r="B252" s="205"/>
      <c r="C252" s="206"/>
      <c r="D252" s="207" t="s">
        <v>272</v>
      </c>
      <c r="E252" s="208" t="s">
        <v>1</v>
      </c>
      <c r="F252" s="209" t="s">
        <v>6025</v>
      </c>
      <c r="G252" s="206"/>
      <c r="H252" s="210">
        <v>0.4</v>
      </c>
      <c r="I252" s="211"/>
      <c r="J252" s="206"/>
      <c r="K252" s="206"/>
      <c r="L252" s="212"/>
      <c r="M252" s="213"/>
      <c r="N252" s="214"/>
      <c r="O252" s="214"/>
      <c r="P252" s="214"/>
      <c r="Q252" s="214"/>
      <c r="R252" s="214"/>
      <c r="S252" s="214"/>
      <c r="T252" s="215"/>
      <c r="AT252" s="216" t="s">
        <v>272</v>
      </c>
      <c r="AU252" s="216" t="s">
        <v>73</v>
      </c>
      <c r="AV252" s="13" t="s">
        <v>73</v>
      </c>
      <c r="AW252" s="13" t="s">
        <v>30</v>
      </c>
      <c r="AX252" s="13" t="s">
        <v>64</v>
      </c>
      <c r="AY252" s="216" t="s">
        <v>263</v>
      </c>
    </row>
    <row r="253" spans="2:51" s="13" customFormat="1">
      <c r="B253" s="205"/>
      <c r="C253" s="206"/>
      <c r="D253" s="207" t="s">
        <v>272</v>
      </c>
      <c r="E253" s="208" t="s">
        <v>1</v>
      </c>
      <c r="F253" s="209" t="s">
        <v>6026</v>
      </c>
      <c r="G253" s="206"/>
      <c r="H253" s="210">
        <v>0.57999999999999996</v>
      </c>
      <c r="I253" s="211"/>
      <c r="J253" s="206"/>
      <c r="K253" s="206"/>
      <c r="L253" s="212"/>
      <c r="M253" s="213"/>
      <c r="N253" s="214"/>
      <c r="O253" s="214"/>
      <c r="P253" s="214"/>
      <c r="Q253" s="214"/>
      <c r="R253" s="214"/>
      <c r="S253" s="214"/>
      <c r="T253" s="215"/>
      <c r="AT253" s="216" t="s">
        <v>272</v>
      </c>
      <c r="AU253" s="216" t="s">
        <v>73</v>
      </c>
      <c r="AV253" s="13" t="s">
        <v>73</v>
      </c>
      <c r="AW253" s="13" t="s">
        <v>30</v>
      </c>
      <c r="AX253" s="13" t="s">
        <v>64</v>
      </c>
      <c r="AY253" s="216" t="s">
        <v>263</v>
      </c>
    </row>
    <row r="254" spans="2:51" s="13" customFormat="1">
      <c r="B254" s="205"/>
      <c r="C254" s="206"/>
      <c r="D254" s="207" t="s">
        <v>272</v>
      </c>
      <c r="E254" s="208" t="s">
        <v>1</v>
      </c>
      <c r="F254" s="209" t="s">
        <v>6027</v>
      </c>
      <c r="G254" s="206"/>
      <c r="H254" s="210">
        <v>0.82</v>
      </c>
      <c r="I254" s="211"/>
      <c r="J254" s="206"/>
      <c r="K254" s="206"/>
      <c r="L254" s="212"/>
      <c r="M254" s="213"/>
      <c r="N254" s="214"/>
      <c r="O254" s="214"/>
      <c r="P254" s="214"/>
      <c r="Q254" s="214"/>
      <c r="R254" s="214"/>
      <c r="S254" s="214"/>
      <c r="T254" s="215"/>
      <c r="AT254" s="216" t="s">
        <v>272</v>
      </c>
      <c r="AU254" s="216" t="s">
        <v>73</v>
      </c>
      <c r="AV254" s="13" t="s">
        <v>73</v>
      </c>
      <c r="AW254" s="13" t="s">
        <v>30</v>
      </c>
      <c r="AX254" s="13" t="s">
        <v>64</v>
      </c>
      <c r="AY254" s="216" t="s">
        <v>263</v>
      </c>
    </row>
    <row r="255" spans="2:51" s="13" customFormat="1">
      <c r="B255" s="205"/>
      <c r="C255" s="206"/>
      <c r="D255" s="207" t="s">
        <v>272</v>
      </c>
      <c r="E255" s="208" t="s">
        <v>1</v>
      </c>
      <c r="F255" s="209" t="s">
        <v>6028</v>
      </c>
      <c r="G255" s="206"/>
      <c r="H255" s="210">
        <v>0.65</v>
      </c>
      <c r="I255" s="211"/>
      <c r="J255" s="206"/>
      <c r="K255" s="206"/>
      <c r="L255" s="212"/>
      <c r="M255" s="213"/>
      <c r="N255" s="214"/>
      <c r="O255" s="214"/>
      <c r="P255" s="214"/>
      <c r="Q255" s="214"/>
      <c r="R255" s="214"/>
      <c r="S255" s="214"/>
      <c r="T255" s="215"/>
      <c r="AT255" s="216" t="s">
        <v>272</v>
      </c>
      <c r="AU255" s="216" t="s">
        <v>73</v>
      </c>
      <c r="AV255" s="13" t="s">
        <v>73</v>
      </c>
      <c r="AW255" s="13" t="s">
        <v>30</v>
      </c>
      <c r="AX255" s="13" t="s">
        <v>64</v>
      </c>
      <c r="AY255" s="216" t="s">
        <v>263</v>
      </c>
    </row>
    <row r="256" spans="2:51" s="13" customFormat="1">
      <c r="B256" s="205"/>
      <c r="C256" s="206"/>
      <c r="D256" s="207" t="s">
        <v>272</v>
      </c>
      <c r="E256" s="208" t="s">
        <v>1</v>
      </c>
      <c r="F256" s="209" t="s">
        <v>6029</v>
      </c>
      <c r="G256" s="206"/>
      <c r="H256" s="210">
        <v>0.55000000000000004</v>
      </c>
      <c r="I256" s="211"/>
      <c r="J256" s="206"/>
      <c r="K256" s="206"/>
      <c r="L256" s="212"/>
      <c r="M256" s="213"/>
      <c r="N256" s="214"/>
      <c r="O256" s="214"/>
      <c r="P256" s="214"/>
      <c r="Q256" s="214"/>
      <c r="R256" s="214"/>
      <c r="S256" s="214"/>
      <c r="T256" s="215"/>
      <c r="AT256" s="216" t="s">
        <v>272</v>
      </c>
      <c r="AU256" s="216" t="s">
        <v>73</v>
      </c>
      <c r="AV256" s="13" t="s">
        <v>73</v>
      </c>
      <c r="AW256" s="13" t="s">
        <v>30</v>
      </c>
      <c r="AX256" s="13" t="s">
        <v>64</v>
      </c>
      <c r="AY256" s="216" t="s">
        <v>263</v>
      </c>
    </row>
    <row r="257" spans="1:65" s="13" customFormat="1">
      <c r="B257" s="205"/>
      <c r="C257" s="206"/>
      <c r="D257" s="207" t="s">
        <v>272</v>
      </c>
      <c r="E257" s="208" t="s">
        <v>1</v>
      </c>
      <c r="F257" s="209" t="s">
        <v>6030</v>
      </c>
      <c r="G257" s="206"/>
      <c r="H257" s="210">
        <v>0.85</v>
      </c>
      <c r="I257" s="211"/>
      <c r="J257" s="206"/>
      <c r="K257" s="206"/>
      <c r="L257" s="212"/>
      <c r="M257" s="213"/>
      <c r="N257" s="214"/>
      <c r="O257" s="214"/>
      <c r="P257" s="214"/>
      <c r="Q257" s="214"/>
      <c r="R257" s="214"/>
      <c r="S257" s="214"/>
      <c r="T257" s="215"/>
      <c r="AT257" s="216" t="s">
        <v>272</v>
      </c>
      <c r="AU257" s="216" t="s">
        <v>73</v>
      </c>
      <c r="AV257" s="13" t="s">
        <v>73</v>
      </c>
      <c r="AW257" s="13" t="s">
        <v>30</v>
      </c>
      <c r="AX257" s="13" t="s">
        <v>64</v>
      </c>
      <c r="AY257" s="216" t="s">
        <v>263</v>
      </c>
    </row>
    <row r="258" spans="1:65" s="13" customFormat="1">
      <c r="B258" s="205"/>
      <c r="C258" s="206"/>
      <c r="D258" s="207" t="s">
        <v>272</v>
      </c>
      <c r="E258" s="208" t="s">
        <v>1</v>
      </c>
      <c r="F258" s="209" t="s">
        <v>6031</v>
      </c>
      <c r="G258" s="206"/>
      <c r="H258" s="210">
        <v>0.52</v>
      </c>
      <c r="I258" s="211"/>
      <c r="J258" s="206"/>
      <c r="K258" s="206"/>
      <c r="L258" s="212"/>
      <c r="M258" s="213"/>
      <c r="N258" s="214"/>
      <c r="O258" s="214"/>
      <c r="P258" s="214"/>
      <c r="Q258" s="214"/>
      <c r="R258" s="214"/>
      <c r="S258" s="214"/>
      <c r="T258" s="215"/>
      <c r="AT258" s="216" t="s">
        <v>272</v>
      </c>
      <c r="AU258" s="216" t="s">
        <v>73</v>
      </c>
      <c r="AV258" s="13" t="s">
        <v>73</v>
      </c>
      <c r="AW258" s="13" t="s">
        <v>30</v>
      </c>
      <c r="AX258" s="13" t="s">
        <v>64</v>
      </c>
      <c r="AY258" s="216" t="s">
        <v>263</v>
      </c>
    </row>
    <row r="259" spans="1:65" s="13" customFormat="1">
      <c r="B259" s="205"/>
      <c r="C259" s="206"/>
      <c r="D259" s="207" t="s">
        <v>272</v>
      </c>
      <c r="E259" s="208" t="s">
        <v>1</v>
      </c>
      <c r="F259" s="209" t="s">
        <v>6032</v>
      </c>
      <c r="G259" s="206"/>
      <c r="H259" s="210">
        <v>0.25</v>
      </c>
      <c r="I259" s="211"/>
      <c r="J259" s="206"/>
      <c r="K259" s="206"/>
      <c r="L259" s="212"/>
      <c r="M259" s="213"/>
      <c r="N259" s="214"/>
      <c r="O259" s="214"/>
      <c r="P259" s="214"/>
      <c r="Q259" s="214"/>
      <c r="R259" s="214"/>
      <c r="S259" s="214"/>
      <c r="T259" s="215"/>
      <c r="AT259" s="216" t="s">
        <v>272</v>
      </c>
      <c r="AU259" s="216" t="s">
        <v>73</v>
      </c>
      <c r="AV259" s="13" t="s">
        <v>73</v>
      </c>
      <c r="AW259" s="13" t="s">
        <v>30</v>
      </c>
      <c r="AX259" s="13" t="s">
        <v>64</v>
      </c>
      <c r="AY259" s="216" t="s">
        <v>263</v>
      </c>
    </row>
    <row r="260" spans="1:65" s="13" customFormat="1">
      <c r="B260" s="205"/>
      <c r="C260" s="206"/>
      <c r="D260" s="207" t="s">
        <v>272</v>
      </c>
      <c r="E260" s="208" t="s">
        <v>1</v>
      </c>
      <c r="F260" s="209" t="s">
        <v>6033</v>
      </c>
      <c r="G260" s="206"/>
      <c r="H260" s="210">
        <v>0.52</v>
      </c>
      <c r="I260" s="211"/>
      <c r="J260" s="206"/>
      <c r="K260" s="206"/>
      <c r="L260" s="212"/>
      <c r="M260" s="213"/>
      <c r="N260" s="214"/>
      <c r="O260" s="214"/>
      <c r="P260" s="214"/>
      <c r="Q260" s="214"/>
      <c r="R260" s="214"/>
      <c r="S260" s="214"/>
      <c r="T260" s="215"/>
      <c r="AT260" s="216" t="s">
        <v>272</v>
      </c>
      <c r="AU260" s="216" t="s">
        <v>73</v>
      </c>
      <c r="AV260" s="13" t="s">
        <v>73</v>
      </c>
      <c r="AW260" s="13" t="s">
        <v>30</v>
      </c>
      <c r="AX260" s="13" t="s">
        <v>64</v>
      </c>
      <c r="AY260" s="216" t="s">
        <v>263</v>
      </c>
    </row>
    <row r="261" spans="1:65" s="13" customFormat="1">
      <c r="B261" s="205"/>
      <c r="C261" s="206"/>
      <c r="D261" s="207" t="s">
        <v>272</v>
      </c>
      <c r="E261" s="208" t="s">
        <v>1</v>
      </c>
      <c r="F261" s="209" t="s">
        <v>6034</v>
      </c>
      <c r="G261" s="206"/>
      <c r="H261" s="210">
        <v>0.65</v>
      </c>
      <c r="I261" s="211"/>
      <c r="J261" s="206"/>
      <c r="K261" s="206"/>
      <c r="L261" s="212"/>
      <c r="M261" s="213"/>
      <c r="N261" s="214"/>
      <c r="O261" s="214"/>
      <c r="P261" s="214"/>
      <c r="Q261" s="214"/>
      <c r="R261" s="214"/>
      <c r="S261" s="214"/>
      <c r="T261" s="215"/>
      <c r="AT261" s="216" t="s">
        <v>272</v>
      </c>
      <c r="AU261" s="216" t="s">
        <v>73</v>
      </c>
      <c r="AV261" s="13" t="s">
        <v>73</v>
      </c>
      <c r="AW261" s="13" t="s">
        <v>30</v>
      </c>
      <c r="AX261" s="13" t="s">
        <v>64</v>
      </c>
      <c r="AY261" s="216" t="s">
        <v>263</v>
      </c>
    </row>
    <row r="262" spans="1:65" s="13" customFormat="1">
      <c r="B262" s="205"/>
      <c r="C262" s="206"/>
      <c r="D262" s="207" t="s">
        <v>272</v>
      </c>
      <c r="E262" s="208" t="s">
        <v>1</v>
      </c>
      <c r="F262" s="209" t="s">
        <v>6035</v>
      </c>
      <c r="G262" s="206"/>
      <c r="H262" s="210">
        <v>0.38</v>
      </c>
      <c r="I262" s="211"/>
      <c r="J262" s="206"/>
      <c r="K262" s="206"/>
      <c r="L262" s="212"/>
      <c r="M262" s="213"/>
      <c r="N262" s="214"/>
      <c r="O262" s="214"/>
      <c r="P262" s="214"/>
      <c r="Q262" s="214"/>
      <c r="R262" s="214"/>
      <c r="S262" s="214"/>
      <c r="T262" s="215"/>
      <c r="AT262" s="216" t="s">
        <v>272</v>
      </c>
      <c r="AU262" s="216" t="s">
        <v>73</v>
      </c>
      <c r="AV262" s="13" t="s">
        <v>73</v>
      </c>
      <c r="AW262" s="13" t="s">
        <v>30</v>
      </c>
      <c r="AX262" s="13" t="s">
        <v>64</v>
      </c>
      <c r="AY262" s="216" t="s">
        <v>263</v>
      </c>
    </row>
    <row r="263" spans="1:65" s="13" customFormat="1">
      <c r="B263" s="205"/>
      <c r="C263" s="206"/>
      <c r="D263" s="207" t="s">
        <v>272</v>
      </c>
      <c r="E263" s="208" t="s">
        <v>1</v>
      </c>
      <c r="F263" s="209" t="s">
        <v>6036</v>
      </c>
      <c r="G263" s="206"/>
      <c r="H263" s="210">
        <v>0.25</v>
      </c>
      <c r="I263" s="211"/>
      <c r="J263" s="206"/>
      <c r="K263" s="206"/>
      <c r="L263" s="212"/>
      <c r="M263" s="213"/>
      <c r="N263" s="214"/>
      <c r="O263" s="214"/>
      <c r="P263" s="214"/>
      <c r="Q263" s="214"/>
      <c r="R263" s="214"/>
      <c r="S263" s="214"/>
      <c r="T263" s="215"/>
      <c r="AT263" s="216" t="s">
        <v>272</v>
      </c>
      <c r="AU263" s="216" t="s">
        <v>73</v>
      </c>
      <c r="AV263" s="13" t="s">
        <v>73</v>
      </c>
      <c r="AW263" s="13" t="s">
        <v>30</v>
      </c>
      <c r="AX263" s="13" t="s">
        <v>64</v>
      </c>
      <c r="AY263" s="216" t="s">
        <v>263</v>
      </c>
    </row>
    <row r="264" spans="1:65" s="13" customFormat="1">
      <c r="B264" s="205"/>
      <c r="C264" s="206"/>
      <c r="D264" s="207" t="s">
        <v>272</v>
      </c>
      <c r="E264" s="208" t="s">
        <v>1</v>
      </c>
      <c r="F264" s="209" t="s">
        <v>6037</v>
      </c>
      <c r="G264" s="206"/>
      <c r="H264" s="210">
        <v>0.2</v>
      </c>
      <c r="I264" s="211"/>
      <c r="J264" s="206"/>
      <c r="K264" s="206"/>
      <c r="L264" s="212"/>
      <c r="M264" s="213"/>
      <c r="N264" s="214"/>
      <c r="O264" s="214"/>
      <c r="P264" s="214"/>
      <c r="Q264" s="214"/>
      <c r="R264" s="214"/>
      <c r="S264" s="214"/>
      <c r="T264" s="215"/>
      <c r="AT264" s="216" t="s">
        <v>272</v>
      </c>
      <c r="AU264" s="216" t="s">
        <v>73</v>
      </c>
      <c r="AV264" s="13" t="s">
        <v>73</v>
      </c>
      <c r="AW264" s="13" t="s">
        <v>30</v>
      </c>
      <c r="AX264" s="13" t="s">
        <v>64</v>
      </c>
      <c r="AY264" s="216" t="s">
        <v>263</v>
      </c>
    </row>
    <row r="265" spans="1:65" s="14" customFormat="1">
      <c r="B265" s="217"/>
      <c r="C265" s="218"/>
      <c r="D265" s="207" t="s">
        <v>272</v>
      </c>
      <c r="E265" s="219" t="s">
        <v>1</v>
      </c>
      <c r="F265" s="220" t="s">
        <v>275</v>
      </c>
      <c r="G265" s="218"/>
      <c r="H265" s="221">
        <v>27.648</v>
      </c>
      <c r="I265" s="222"/>
      <c r="J265" s="218"/>
      <c r="K265" s="218"/>
      <c r="L265" s="223"/>
      <c r="M265" s="224"/>
      <c r="N265" s="225"/>
      <c r="O265" s="225"/>
      <c r="P265" s="225"/>
      <c r="Q265" s="225"/>
      <c r="R265" s="225"/>
      <c r="S265" s="225"/>
      <c r="T265" s="226"/>
      <c r="AT265" s="227" t="s">
        <v>272</v>
      </c>
      <c r="AU265" s="227" t="s">
        <v>73</v>
      </c>
      <c r="AV265" s="14" t="s">
        <v>276</v>
      </c>
      <c r="AW265" s="14" t="s">
        <v>30</v>
      </c>
      <c r="AX265" s="14" t="s">
        <v>64</v>
      </c>
      <c r="AY265" s="227" t="s">
        <v>263</v>
      </c>
    </row>
    <row r="266" spans="1:65" s="15" customFormat="1">
      <c r="B266" s="228"/>
      <c r="C266" s="229"/>
      <c r="D266" s="207" t="s">
        <v>272</v>
      </c>
      <c r="E266" s="230" t="s">
        <v>1</v>
      </c>
      <c r="F266" s="231" t="s">
        <v>1970</v>
      </c>
      <c r="G266" s="229"/>
      <c r="H266" s="232">
        <v>165.548</v>
      </c>
      <c r="I266" s="233"/>
      <c r="J266" s="229"/>
      <c r="K266" s="229"/>
      <c r="L266" s="234"/>
      <c r="M266" s="235"/>
      <c r="N266" s="236"/>
      <c r="O266" s="236"/>
      <c r="P266" s="236"/>
      <c r="Q266" s="236"/>
      <c r="R266" s="236"/>
      <c r="S266" s="236"/>
      <c r="T266" s="237"/>
      <c r="AT266" s="238" t="s">
        <v>272</v>
      </c>
      <c r="AU266" s="238" t="s">
        <v>73</v>
      </c>
      <c r="AV266" s="15" t="s">
        <v>270</v>
      </c>
      <c r="AW266" s="15" t="s">
        <v>30</v>
      </c>
      <c r="AX266" s="15" t="s">
        <v>71</v>
      </c>
      <c r="AY266" s="238" t="s">
        <v>263</v>
      </c>
    </row>
    <row r="267" spans="1:65" s="2" customFormat="1" ht="16.5" customHeight="1">
      <c r="A267" s="35"/>
      <c r="B267" s="36"/>
      <c r="C267" s="261" t="s">
        <v>264</v>
      </c>
      <c r="D267" s="261" t="s">
        <v>401</v>
      </c>
      <c r="E267" s="262" t="s">
        <v>1696</v>
      </c>
      <c r="F267" s="263" t="s">
        <v>1697</v>
      </c>
      <c r="G267" s="264" t="s">
        <v>307</v>
      </c>
      <c r="H267" s="265">
        <v>297.98599999999999</v>
      </c>
      <c r="I267" s="266"/>
      <c r="J267" s="267">
        <f>ROUND(I267*H267,2)</f>
        <v>0</v>
      </c>
      <c r="K267" s="268"/>
      <c r="L267" s="269"/>
      <c r="M267" s="270" t="s">
        <v>1</v>
      </c>
      <c r="N267" s="271" t="s">
        <v>38</v>
      </c>
      <c r="O267" s="72"/>
      <c r="P267" s="201">
        <f>O267*H267</f>
        <v>0</v>
      </c>
      <c r="Q267" s="201">
        <v>1</v>
      </c>
      <c r="R267" s="201">
        <f>Q267*H267</f>
        <v>297.98599999999999</v>
      </c>
      <c r="S267" s="201">
        <v>0</v>
      </c>
      <c r="T267" s="202">
        <f>S267*H267</f>
        <v>0</v>
      </c>
      <c r="U267" s="35"/>
      <c r="V267" s="35"/>
      <c r="W267" s="35"/>
      <c r="X267" s="35"/>
      <c r="Y267" s="35"/>
      <c r="Z267" s="35"/>
      <c r="AA267" s="35"/>
      <c r="AB267" s="35"/>
      <c r="AC267" s="35"/>
      <c r="AD267" s="35"/>
      <c r="AE267" s="35"/>
      <c r="AR267" s="203" t="s">
        <v>314</v>
      </c>
      <c r="AT267" s="203" t="s">
        <v>401</v>
      </c>
      <c r="AU267" s="203" t="s">
        <v>73</v>
      </c>
      <c r="AY267" s="18" t="s">
        <v>263</v>
      </c>
      <c r="BE267" s="204">
        <f>IF(N267="základní",J267,0)</f>
        <v>0</v>
      </c>
      <c r="BF267" s="204">
        <f>IF(N267="snížená",J267,0)</f>
        <v>0</v>
      </c>
      <c r="BG267" s="204">
        <f>IF(N267="zákl. přenesená",J267,0)</f>
        <v>0</v>
      </c>
      <c r="BH267" s="204">
        <f>IF(N267="sníž. přenesená",J267,0)</f>
        <v>0</v>
      </c>
      <c r="BI267" s="204">
        <f>IF(N267="nulová",J267,0)</f>
        <v>0</v>
      </c>
      <c r="BJ267" s="18" t="s">
        <v>71</v>
      </c>
      <c r="BK267" s="204">
        <f>ROUND(I267*H267,2)</f>
        <v>0</v>
      </c>
      <c r="BL267" s="18" t="s">
        <v>270</v>
      </c>
      <c r="BM267" s="203" t="s">
        <v>6038</v>
      </c>
    </row>
    <row r="268" spans="1:65" s="13" customFormat="1">
      <c r="B268" s="205"/>
      <c r="C268" s="206"/>
      <c r="D268" s="207" t="s">
        <v>272</v>
      </c>
      <c r="E268" s="208" t="s">
        <v>1</v>
      </c>
      <c r="F268" s="209" t="s">
        <v>6039</v>
      </c>
      <c r="G268" s="206"/>
      <c r="H268" s="210">
        <v>297.98599999999999</v>
      </c>
      <c r="I268" s="211"/>
      <c r="J268" s="206"/>
      <c r="K268" s="206"/>
      <c r="L268" s="212"/>
      <c r="M268" s="213"/>
      <c r="N268" s="214"/>
      <c r="O268" s="214"/>
      <c r="P268" s="214"/>
      <c r="Q268" s="214"/>
      <c r="R268" s="214"/>
      <c r="S268" s="214"/>
      <c r="T268" s="215"/>
      <c r="AT268" s="216" t="s">
        <v>272</v>
      </c>
      <c r="AU268" s="216" t="s">
        <v>73</v>
      </c>
      <c r="AV268" s="13" t="s">
        <v>73</v>
      </c>
      <c r="AW268" s="13" t="s">
        <v>30</v>
      </c>
      <c r="AX268" s="13" t="s">
        <v>71</v>
      </c>
      <c r="AY268" s="216" t="s">
        <v>263</v>
      </c>
    </row>
    <row r="269" spans="1:65" s="2" customFormat="1" ht="37.9" customHeight="1">
      <c r="A269" s="35"/>
      <c r="B269" s="36"/>
      <c r="C269" s="191" t="s">
        <v>322</v>
      </c>
      <c r="D269" s="191" t="s">
        <v>266</v>
      </c>
      <c r="E269" s="192" t="s">
        <v>6040</v>
      </c>
      <c r="F269" s="193" t="s">
        <v>6041</v>
      </c>
      <c r="G269" s="194" t="s">
        <v>300</v>
      </c>
      <c r="H269" s="195">
        <v>615.83799999999997</v>
      </c>
      <c r="I269" s="196"/>
      <c r="J269" s="197">
        <f>ROUND(I269*H269,2)</f>
        <v>0</v>
      </c>
      <c r="K269" s="198"/>
      <c r="L269" s="40"/>
      <c r="M269" s="199" t="s">
        <v>1</v>
      </c>
      <c r="N269" s="200" t="s">
        <v>38</v>
      </c>
      <c r="O269" s="72"/>
      <c r="P269" s="201">
        <f>O269*H269</f>
        <v>0</v>
      </c>
      <c r="Q269" s="201">
        <v>0</v>
      </c>
      <c r="R269" s="201">
        <f>Q269*H269</f>
        <v>0</v>
      </c>
      <c r="S269" s="201">
        <v>0</v>
      </c>
      <c r="T269" s="202">
        <f>S269*H269</f>
        <v>0</v>
      </c>
      <c r="U269" s="35"/>
      <c r="V269" s="35"/>
      <c r="W269" s="35"/>
      <c r="X269" s="35"/>
      <c r="Y269" s="35"/>
      <c r="Z269" s="35"/>
      <c r="AA269" s="35"/>
      <c r="AB269" s="35"/>
      <c r="AC269" s="35"/>
      <c r="AD269" s="35"/>
      <c r="AE269" s="35"/>
      <c r="AR269" s="203" t="s">
        <v>270</v>
      </c>
      <c r="AT269" s="203" t="s">
        <v>266</v>
      </c>
      <c r="AU269" s="203" t="s">
        <v>73</v>
      </c>
      <c r="AY269" s="18" t="s">
        <v>263</v>
      </c>
      <c r="BE269" s="204">
        <f>IF(N269="základní",J269,0)</f>
        <v>0</v>
      </c>
      <c r="BF269" s="204">
        <f>IF(N269="snížená",J269,0)</f>
        <v>0</v>
      </c>
      <c r="BG269" s="204">
        <f>IF(N269="zákl. přenesená",J269,0)</f>
        <v>0</v>
      </c>
      <c r="BH269" s="204">
        <f>IF(N269="sníž. přenesená",J269,0)</f>
        <v>0</v>
      </c>
      <c r="BI269" s="204">
        <f>IF(N269="nulová",J269,0)</f>
        <v>0</v>
      </c>
      <c r="BJ269" s="18" t="s">
        <v>71</v>
      </c>
      <c r="BK269" s="204">
        <f>ROUND(I269*H269,2)</f>
        <v>0</v>
      </c>
      <c r="BL269" s="18" t="s">
        <v>270</v>
      </c>
      <c r="BM269" s="203" t="s">
        <v>6042</v>
      </c>
    </row>
    <row r="270" spans="1:65" s="16" customFormat="1">
      <c r="B270" s="248"/>
      <c r="C270" s="249"/>
      <c r="D270" s="207" t="s">
        <v>272</v>
      </c>
      <c r="E270" s="250" t="s">
        <v>1</v>
      </c>
      <c r="F270" s="251" t="s">
        <v>6043</v>
      </c>
      <c r="G270" s="249"/>
      <c r="H270" s="250" t="s">
        <v>1</v>
      </c>
      <c r="I270" s="252"/>
      <c r="J270" s="249"/>
      <c r="K270" s="249"/>
      <c r="L270" s="253"/>
      <c r="M270" s="254"/>
      <c r="N270" s="255"/>
      <c r="O270" s="255"/>
      <c r="P270" s="255"/>
      <c r="Q270" s="255"/>
      <c r="R270" s="255"/>
      <c r="S270" s="255"/>
      <c r="T270" s="256"/>
      <c r="AT270" s="257" t="s">
        <v>272</v>
      </c>
      <c r="AU270" s="257" t="s">
        <v>73</v>
      </c>
      <c r="AV270" s="16" t="s">
        <v>71</v>
      </c>
      <c r="AW270" s="16" t="s">
        <v>30</v>
      </c>
      <c r="AX270" s="16" t="s">
        <v>64</v>
      </c>
      <c r="AY270" s="257" t="s">
        <v>263</v>
      </c>
    </row>
    <row r="271" spans="1:65" s="13" customFormat="1">
      <c r="B271" s="205"/>
      <c r="C271" s="206"/>
      <c r="D271" s="207" t="s">
        <v>272</v>
      </c>
      <c r="E271" s="208" t="s">
        <v>1</v>
      </c>
      <c r="F271" s="209" t="s">
        <v>6044</v>
      </c>
      <c r="G271" s="206"/>
      <c r="H271" s="210">
        <v>615.83799999999997</v>
      </c>
      <c r="I271" s="211"/>
      <c r="J271" s="206"/>
      <c r="K271" s="206"/>
      <c r="L271" s="212"/>
      <c r="M271" s="213"/>
      <c r="N271" s="214"/>
      <c r="O271" s="214"/>
      <c r="P271" s="214"/>
      <c r="Q271" s="214"/>
      <c r="R271" s="214"/>
      <c r="S271" s="214"/>
      <c r="T271" s="215"/>
      <c r="AT271" s="216" t="s">
        <v>272</v>
      </c>
      <c r="AU271" s="216" t="s">
        <v>73</v>
      </c>
      <c r="AV271" s="13" t="s">
        <v>73</v>
      </c>
      <c r="AW271" s="13" t="s">
        <v>30</v>
      </c>
      <c r="AX271" s="13" t="s">
        <v>71</v>
      </c>
      <c r="AY271" s="216" t="s">
        <v>263</v>
      </c>
    </row>
    <row r="272" spans="1:65" s="2" customFormat="1" ht="24.2" customHeight="1">
      <c r="A272" s="35"/>
      <c r="B272" s="36"/>
      <c r="C272" s="191" t="s">
        <v>327</v>
      </c>
      <c r="D272" s="191" t="s">
        <v>266</v>
      </c>
      <c r="E272" s="192" t="s">
        <v>4673</v>
      </c>
      <c r="F272" s="193" t="s">
        <v>4674</v>
      </c>
      <c r="G272" s="194" t="s">
        <v>300</v>
      </c>
      <c r="H272" s="195">
        <v>165.548</v>
      </c>
      <c r="I272" s="196"/>
      <c r="J272" s="197">
        <f>ROUND(I272*H272,2)</f>
        <v>0</v>
      </c>
      <c r="K272" s="198"/>
      <c r="L272" s="40"/>
      <c r="M272" s="199" t="s">
        <v>1</v>
      </c>
      <c r="N272" s="200" t="s">
        <v>38</v>
      </c>
      <c r="O272" s="72"/>
      <c r="P272" s="201">
        <f>O272*H272</f>
        <v>0</v>
      </c>
      <c r="Q272" s="201">
        <v>0</v>
      </c>
      <c r="R272" s="201">
        <f>Q272*H272</f>
        <v>0</v>
      </c>
      <c r="S272" s="201">
        <v>0</v>
      </c>
      <c r="T272" s="202">
        <f>S272*H272</f>
        <v>0</v>
      </c>
      <c r="U272" s="35"/>
      <c r="V272" s="35"/>
      <c r="W272" s="35"/>
      <c r="X272" s="35"/>
      <c r="Y272" s="35"/>
      <c r="Z272" s="35"/>
      <c r="AA272" s="35"/>
      <c r="AB272" s="35"/>
      <c r="AC272" s="35"/>
      <c r="AD272" s="35"/>
      <c r="AE272" s="35"/>
      <c r="AR272" s="203" t="s">
        <v>270</v>
      </c>
      <c r="AT272" s="203" t="s">
        <v>266</v>
      </c>
      <c r="AU272" s="203" t="s">
        <v>73</v>
      </c>
      <c r="AY272" s="18" t="s">
        <v>263</v>
      </c>
      <c r="BE272" s="204">
        <f>IF(N272="základní",J272,0)</f>
        <v>0</v>
      </c>
      <c r="BF272" s="204">
        <f>IF(N272="snížená",J272,0)</f>
        <v>0</v>
      </c>
      <c r="BG272" s="204">
        <f>IF(N272="zákl. přenesená",J272,0)</f>
        <v>0</v>
      </c>
      <c r="BH272" s="204">
        <f>IF(N272="sníž. přenesená",J272,0)</f>
        <v>0</v>
      </c>
      <c r="BI272" s="204">
        <f>IF(N272="nulová",J272,0)</f>
        <v>0</v>
      </c>
      <c r="BJ272" s="18" t="s">
        <v>71</v>
      </c>
      <c r="BK272" s="204">
        <f>ROUND(I272*H272,2)</f>
        <v>0</v>
      </c>
      <c r="BL272" s="18" t="s">
        <v>270</v>
      </c>
      <c r="BM272" s="203" t="s">
        <v>6045</v>
      </c>
    </row>
    <row r="273" spans="1:65" s="16" customFormat="1">
      <c r="B273" s="248"/>
      <c r="C273" s="249"/>
      <c r="D273" s="207" t="s">
        <v>272</v>
      </c>
      <c r="E273" s="250" t="s">
        <v>1</v>
      </c>
      <c r="F273" s="251" t="s">
        <v>6046</v>
      </c>
      <c r="G273" s="249"/>
      <c r="H273" s="250" t="s">
        <v>1</v>
      </c>
      <c r="I273" s="252"/>
      <c r="J273" s="249"/>
      <c r="K273" s="249"/>
      <c r="L273" s="253"/>
      <c r="M273" s="254"/>
      <c r="N273" s="255"/>
      <c r="O273" s="255"/>
      <c r="P273" s="255"/>
      <c r="Q273" s="255"/>
      <c r="R273" s="255"/>
      <c r="S273" s="255"/>
      <c r="T273" s="256"/>
      <c r="AT273" s="257" t="s">
        <v>272</v>
      </c>
      <c r="AU273" s="257" t="s">
        <v>73</v>
      </c>
      <c r="AV273" s="16" t="s">
        <v>71</v>
      </c>
      <c r="AW273" s="16" t="s">
        <v>30</v>
      </c>
      <c r="AX273" s="16" t="s">
        <v>64</v>
      </c>
      <c r="AY273" s="257" t="s">
        <v>263</v>
      </c>
    </row>
    <row r="274" spans="1:65" s="13" customFormat="1">
      <c r="B274" s="205"/>
      <c r="C274" s="206"/>
      <c r="D274" s="207" t="s">
        <v>272</v>
      </c>
      <c r="E274" s="208" t="s">
        <v>1</v>
      </c>
      <c r="F274" s="209" t="s">
        <v>6047</v>
      </c>
      <c r="G274" s="206"/>
      <c r="H274" s="210">
        <v>165.548</v>
      </c>
      <c r="I274" s="211"/>
      <c r="J274" s="206"/>
      <c r="K274" s="206"/>
      <c r="L274" s="212"/>
      <c r="M274" s="213"/>
      <c r="N274" s="214"/>
      <c r="O274" s="214"/>
      <c r="P274" s="214"/>
      <c r="Q274" s="214"/>
      <c r="R274" s="214"/>
      <c r="S274" s="214"/>
      <c r="T274" s="215"/>
      <c r="AT274" s="216" t="s">
        <v>272</v>
      </c>
      <c r="AU274" s="216" t="s">
        <v>73</v>
      </c>
      <c r="AV274" s="13" t="s">
        <v>73</v>
      </c>
      <c r="AW274" s="13" t="s">
        <v>30</v>
      </c>
      <c r="AX274" s="13" t="s">
        <v>71</v>
      </c>
      <c r="AY274" s="216" t="s">
        <v>263</v>
      </c>
    </row>
    <row r="275" spans="1:65" s="2" customFormat="1" ht="37.9" customHeight="1">
      <c r="A275" s="35"/>
      <c r="B275" s="36"/>
      <c r="C275" s="191" t="s">
        <v>8</v>
      </c>
      <c r="D275" s="191" t="s">
        <v>266</v>
      </c>
      <c r="E275" s="192" t="s">
        <v>504</v>
      </c>
      <c r="F275" s="193" t="s">
        <v>505</v>
      </c>
      <c r="G275" s="194" t="s">
        <v>300</v>
      </c>
      <c r="H275" s="195">
        <v>165.548</v>
      </c>
      <c r="I275" s="196"/>
      <c r="J275" s="197">
        <f>ROUND(I275*H275,2)</f>
        <v>0</v>
      </c>
      <c r="K275" s="198"/>
      <c r="L275" s="40"/>
      <c r="M275" s="199" t="s">
        <v>1</v>
      </c>
      <c r="N275" s="200" t="s">
        <v>38</v>
      </c>
      <c r="O275" s="72"/>
      <c r="P275" s="201">
        <f>O275*H275</f>
        <v>0</v>
      </c>
      <c r="Q275" s="201">
        <v>0</v>
      </c>
      <c r="R275" s="201">
        <f>Q275*H275</f>
        <v>0</v>
      </c>
      <c r="S275" s="201">
        <v>0</v>
      </c>
      <c r="T275" s="202">
        <f>S275*H275</f>
        <v>0</v>
      </c>
      <c r="U275" s="35"/>
      <c r="V275" s="35"/>
      <c r="W275" s="35"/>
      <c r="X275" s="35"/>
      <c r="Y275" s="35"/>
      <c r="Z275" s="35"/>
      <c r="AA275" s="35"/>
      <c r="AB275" s="35"/>
      <c r="AC275" s="35"/>
      <c r="AD275" s="35"/>
      <c r="AE275" s="35"/>
      <c r="AR275" s="203" t="s">
        <v>270</v>
      </c>
      <c r="AT275" s="203" t="s">
        <v>266</v>
      </c>
      <c r="AU275" s="203" t="s">
        <v>73</v>
      </c>
      <c r="AY275" s="18" t="s">
        <v>263</v>
      </c>
      <c r="BE275" s="204">
        <f>IF(N275="základní",J275,0)</f>
        <v>0</v>
      </c>
      <c r="BF275" s="204">
        <f>IF(N275="snížená",J275,0)</f>
        <v>0</v>
      </c>
      <c r="BG275" s="204">
        <f>IF(N275="zákl. přenesená",J275,0)</f>
        <v>0</v>
      </c>
      <c r="BH275" s="204">
        <f>IF(N275="sníž. přenesená",J275,0)</f>
        <v>0</v>
      </c>
      <c r="BI275" s="204">
        <f>IF(N275="nulová",J275,0)</f>
        <v>0</v>
      </c>
      <c r="BJ275" s="18" t="s">
        <v>71</v>
      </c>
      <c r="BK275" s="204">
        <f>ROUND(I275*H275,2)</f>
        <v>0</v>
      </c>
      <c r="BL275" s="18" t="s">
        <v>270</v>
      </c>
      <c r="BM275" s="203" t="s">
        <v>6048</v>
      </c>
    </row>
    <row r="276" spans="1:65" s="2" customFormat="1" ht="37.9" customHeight="1">
      <c r="A276" s="35"/>
      <c r="B276" s="36"/>
      <c r="C276" s="191" t="s">
        <v>397</v>
      </c>
      <c r="D276" s="191" t="s">
        <v>266</v>
      </c>
      <c r="E276" s="192" t="s">
        <v>531</v>
      </c>
      <c r="F276" s="193" t="s">
        <v>532</v>
      </c>
      <c r="G276" s="194" t="s">
        <v>300</v>
      </c>
      <c r="H276" s="195">
        <v>827.74</v>
      </c>
      <c r="I276" s="196"/>
      <c r="J276" s="197">
        <f>ROUND(I276*H276,2)</f>
        <v>0</v>
      </c>
      <c r="K276" s="198"/>
      <c r="L276" s="40"/>
      <c r="M276" s="199" t="s">
        <v>1</v>
      </c>
      <c r="N276" s="200" t="s">
        <v>38</v>
      </c>
      <c r="O276" s="72"/>
      <c r="P276" s="201">
        <f>O276*H276</f>
        <v>0</v>
      </c>
      <c r="Q276" s="201">
        <v>0</v>
      </c>
      <c r="R276" s="201">
        <f>Q276*H276</f>
        <v>0</v>
      </c>
      <c r="S276" s="201">
        <v>0</v>
      </c>
      <c r="T276" s="202">
        <f>S276*H276</f>
        <v>0</v>
      </c>
      <c r="U276" s="35"/>
      <c r="V276" s="35"/>
      <c r="W276" s="35"/>
      <c r="X276" s="35"/>
      <c r="Y276" s="35"/>
      <c r="Z276" s="35"/>
      <c r="AA276" s="35"/>
      <c r="AB276" s="35"/>
      <c r="AC276" s="35"/>
      <c r="AD276" s="35"/>
      <c r="AE276" s="35"/>
      <c r="AR276" s="203" t="s">
        <v>270</v>
      </c>
      <c r="AT276" s="203" t="s">
        <v>266</v>
      </c>
      <c r="AU276" s="203" t="s">
        <v>73</v>
      </c>
      <c r="AY276" s="18" t="s">
        <v>263</v>
      </c>
      <c r="BE276" s="204">
        <f>IF(N276="základní",J276,0)</f>
        <v>0</v>
      </c>
      <c r="BF276" s="204">
        <f>IF(N276="snížená",J276,0)</f>
        <v>0</v>
      </c>
      <c r="BG276" s="204">
        <f>IF(N276="zákl. přenesená",J276,0)</f>
        <v>0</v>
      </c>
      <c r="BH276" s="204">
        <f>IF(N276="sníž. přenesená",J276,0)</f>
        <v>0</v>
      </c>
      <c r="BI276" s="204">
        <f>IF(N276="nulová",J276,0)</f>
        <v>0</v>
      </c>
      <c r="BJ276" s="18" t="s">
        <v>71</v>
      </c>
      <c r="BK276" s="204">
        <f>ROUND(I276*H276,2)</f>
        <v>0</v>
      </c>
      <c r="BL276" s="18" t="s">
        <v>270</v>
      </c>
      <c r="BM276" s="203" t="s">
        <v>6049</v>
      </c>
    </row>
    <row r="277" spans="1:65" s="16" customFormat="1" ht="22.5">
      <c r="B277" s="248"/>
      <c r="C277" s="249"/>
      <c r="D277" s="207" t="s">
        <v>272</v>
      </c>
      <c r="E277" s="250" t="s">
        <v>1</v>
      </c>
      <c r="F277" s="251" t="s">
        <v>6050</v>
      </c>
      <c r="G277" s="249"/>
      <c r="H277" s="250" t="s">
        <v>1</v>
      </c>
      <c r="I277" s="252"/>
      <c r="J277" s="249"/>
      <c r="K277" s="249"/>
      <c r="L277" s="253"/>
      <c r="M277" s="254"/>
      <c r="N277" s="255"/>
      <c r="O277" s="255"/>
      <c r="P277" s="255"/>
      <c r="Q277" s="255"/>
      <c r="R277" s="255"/>
      <c r="S277" s="255"/>
      <c r="T277" s="256"/>
      <c r="AT277" s="257" t="s">
        <v>272</v>
      </c>
      <c r="AU277" s="257" t="s">
        <v>73</v>
      </c>
      <c r="AV277" s="16" t="s">
        <v>71</v>
      </c>
      <c r="AW277" s="16" t="s">
        <v>30</v>
      </c>
      <c r="AX277" s="16" t="s">
        <v>64</v>
      </c>
      <c r="AY277" s="257" t="s">
        <v>263</v>
      </c>
    </row>
    <row r="278" spans="1:65" s="13" customFormat="1">
      <c r="B278" s="205"/>
      <c r="C278" s="206"/>
      <c r="D278" s="207" t="s">
        <v>272</v>
      </c>
      <c r="E278" s="208" t="s">
        <v>1</v>
      </c>
      <c r="F278" s="209" t="s">
        <v>6051</v>
      </c>
      <c r="G278" s="206"/>
      <c r="H278" s="210">
        <v>827.74</v>
      </c>
      <c r="I278" s="211"/>
      <c r="J278" s="206"/>
      <c r="K278" s="206"/>
      <c r="L278" s="212"/>
      <c r="M278" s="213"/>
      <c r="N278" s="214"/>
      <c r="O278" s="214"/>
      <c r="P278" s="214"/>
      <c r="Q278" s="214"/>
      <c r="R278" s="214"/>
      <c r="S278" s="214"/>
      <c r="T278" s="215"/>
      <c r="AT278" s="216" t="s">
        <v>272</v>
      </c>
      <c r="AU278" s="216" t="s">
        <v>73</v>
      </c>
      <c r="AV278" s="13" t="s">
        <v>73</v>
      </c>
      <c r="AW278" s="13" t="s">
        <v>30</v>
      </c>
      <c r="AX278" s="13" t="s">
        <v>71</v>
      </c>
      <c r="AY278" s="216" t="s">
        <v>263</v>
      </c>
    </row>
    <row r="279" spans="1:65" s="2" customFormat="1" ht="33" customHeight="1">
      <c r="A279" s="35"/>
      <c r="B279" s="36"/>
      <c r="C279" s="191" t="s">
        <v>405</v>
      </c>
      <c r="D279" s="191" t="s">
        <v>266</v>
      </c>
      <c r="E279" s="192" t="s">
        <v>544</v>
      </c>
      <c r="F279" s="193" t="s">
        <v>545</v>
      </c>
      <c r="G279" s="194" t="s">
        <v>307</v>
      </c>
      <c r="H279" s="195">
        <v>297.98599999999999</v>
      </c>
      <c r="I279" s="196"/>
      <c r="J279" s="197">
        <f>ROUND(I279*H279,2)</f>
        <v>0</v>
      </c>
      <c r="K279" s="198"/>
      <c r="L279" s="40"/>
      <c r="M279" s="199" t="s">
        <v>1</v>
      </c>
      <c r="N279" s="200" t="s">
        <v>38</v>
      </c>
      <c r="O279" s="72"/>
      <c r="P279" s="201">
        <f>O279*H279</f>
        <v>0</v>
      </c>
      <c r="Q279" s="201">
        <v>0</v>
      </c>
      <c r="R279" s="201">
        <f>Q279*H279</f>
        <v>0</v>
      </c>
      <c r="S279" s="201">
        <v>0</v>
      </c>
      <c r="T279" s="202">
        <f>S279*H279</f>
        <v>0</v>
      </c>
      <c r="U279" s="35"/>
      <c r="V279" s="35"/>
      <c r="W279" s="35"/>
      <c r="X279" s="35"/>
      <c r="Y279" s="35"/>
      <c r="Z279" s="35"/>
      <c r="AA279" s="35"/>
      <c r="AB279" s="35"/>
      <c r="AC279" s="35"/>
      <c r="AD279" s="35"/>
      <c r="AE279" s="35"/>
      <c r="AR279" s="203" t="s">
        <v>270</v>
      </c>
      <c r="AT279" s="203" t="s">
        <v>266</v>
      </c>
      <c r="AU279" s="203" t="s">
        <v>73</v>
      </c>
      <c r="AY279" s="18" t="s">
        <v>263</v>
      </c>
      <c r="BE279" s="204">
        <f>IF(N279="základní",J279,0)</f>
        <v>0</v>
      </c>
      <c r="BF279" s="204">
        <f>IF(N279="snížená",J279,0)</f>
        <v>0</v>
      </c>
      <c r="BG279" s="204">
        <f>IF(N279="zákl. přenesená",J279,0)</f>
        <v>0</v>
      </c>
      <c r="BH279" s="204">
        <f>IF(N279="sníž. přenesená",J279,0)</f>
        <v>0</v>
      </c>
      <c r="BI279" s="204">
        <f>IF(N279="nulová",J279,0)</f>
        <v>0</v>
      </c>
      <c r="BJ279" s="18" t="s">
        <v>71</v>
      </c>
      <c r="BK279" s="204">
        <f>ROUND(I279*H279,2)</f>
        <v>0</v>
      </c>
      <c r="BL279" s="18" t="s">
        <v>270</v>
      </c>
      <c r="BM279" s="203" t="s">
        <v>6052</v>
      </c>
    </row>
    <row r="280" spans="1:65" s="13" customFormat="1">
      <c r="B280" s="205"/>
      <c r="C280" s="206"/>
      <c r="D280" s="207" t="s">
        <v>272</v>
      </c>
      <c r="E280" s="206"/>
      <c r="F280" s="209" t="s">
        <v>6053</v>
      </c>
      <c r="G280" s="206"/>
      <c r="H280" s="210">
        <v>297.98599999999999</v>
      </c>
      <c r="I280" s="211"/>
      <c r="J280" s="206"/>
      <c r="K280" s="206"/>
      <c r="L280" s="212"/>
      <c r="M280" s="213"/>
      <c r="N280" s="214"/>
      <c r="O280" s="214"/>
      <c r="P280" s="214"/>
      <c r="Q280" s="214"/>
      <c r="R280" s="214"/>
      <c r="S280" s="214"/>
      <c r="T280" s="215"/>
      <c r="AT280" s="216" t="s">
        <v>272</v>
      </c>
      <c r="AU280" s="216" t="s">
        <v>73</v>
      </c>
      <c r="AV280" s="13" t="s">
        <v>73</v>
      </c>
      <c r="AW280" s="13" t="s">
        <v>4</v>
      </c>
      <c r="AX280" s="13" t="s">
        <v>71</v>
      </c>
      <c r="AY280" s="216" t="s">
        <v>263</v>
      </c>
    </row>
    <row r="281" spans="1:65" s="12" customFormat="1" ht="22.9" customHeight="1">
      <c r="B281" s="175"/>
      <c r="C281" s="176"/>
      <c r="D281" s="177" t="s">
        <v>63</v>
      </c>
      <c r="E281" s="189" t="s">
        <v>314</v>
      </c>
      <c r="F281" s="189" t="s">
        <v>1712</v>
      </c>
      <c r="G281" s="176"/>
      <c r="H281" s="176"/>
      <c r="I281" s="179"/>
      <c r="J281" s="190">
        <f>BK281</f>
        <v>0</v>
      </c>
      <c r="K281" s="176"/>
      <c r="L281" s="181"/>
      <c r="M281" s="182"/>
      <c r="N281" s="183"/>
      <c r="O281" s="183"/>
      <c r="P281" s="184">
        <f>SUM(P282:P293)</f>
        <v>0</v>
      </c>
      <c r="Q281" s="183"/>
      <c r="R281" s="184">
        <f>SUM(R282:R293)</f>
        <v>5.5044500000000003</v>
      </c>
      <c r="S281" s="183"/>
      <c r="T281" s="185">
        <f>SUM(T282:T293)</f>
        <v>0</v>
      </c>
      <c r="AR281" s="186" t="s">
        <v>71</v>
      </c>
      <c r="AT281" s="187" t="s">
        <v>63</v>
      </c>
      <c r="AU281" s="187" t="s">
        <v>71</v>
      </c>
      <c r="AY281" s="186" t="s">
        <v>263</v>
      </c>
      <c r="BK281" s="188">
        <f>SUM(BK282:BK293)</f>
        <v>0</v>
      </c>
    </row>
    <row r="282" spans="1:65" s="2" customFormat="1" ht="16.5" customHeight="1">
      <c r="A282" s="35"/>
      <c r="B282" s="36"/>
      <c r="C282" s="191" t="s">
        <v>412</v>
      </c>
      <c r="D282" s="191" t="s">
        <v>266</v>
      </c>
      <c r="E282" s="192" t="s">
        <v>6054</v>
      </c>
      <c r="F282" s="193" t="s">
        <v>6055</v>
      </c>
      <c r="G282" s="194" t="s">
        <v>796</v>
      </c>
      <c r="H282" s="195">
        <v>180</v>
      </c>
      <c r="I282" s="196"/>
      <c r="J282" s="197">
        <f>ROUND(I282*H282,2)</f>
        <v>0</v>
      </c>
      <c r="K282" s="198"/>
      <c r="L282" s="40"/>
      <c r="M282" s="199" t="s">
        <v>1</v>
      </c>
      <c r="N282" s="200" t="s">
        <v>38</v>
      </c>
      <c r="O282" s="72"/>
      <c r="P282" s="201">
        <f>O282*H282</f>
        <v>0</v>
      </c>
      <c r="Q282" s="201">
        <v>2.0000000000000002E-5</v>
      </c>
      <c r="R282" s="201">
        <f>Q282*H282</f>
        <v>3.6000000000000003E-3</v>
      </c>
      <c r="S282" s="201">
        <v>0</v>
      </c>
      <c r="T282" s="202">
        <f>S282*H282</f>
        <v>0</v>
      </c>
      <c r="U282" s="35"/>
      <c r="V282" s="35"/>
      <c r="W282" s="35"/>
      <c r="X282" s="35"/>
      <c r="Y282" s="35"/>
      <c r="Z282" s="35"/>
      <c r="AA282" s="35"/>
      <c r="AB282" s="35"/>
      <c r="AC282" s="35"/>
      <c r="AD282" s="35"/>
      <c r="AE282" s="35"/>
      <c r="AR282" s="203" t="s">
        <v>270</v>
      </c>
      <c r="AT282" s="203" t="s">
        <v>266</v>
      </c>
      <c r="AU282" s="203" t="s">
        <v>73</v>
      </c>
      <c r="AY282" s="18" t="s">
        <v>263</v>
      </c>
      <c r="BE282" s="204">
        <f>IF(N282="základní",J282,0)</f>
        <v>0</v>
      </c>
      <c r="BF282" s="204">
        <f>IF(N282="snížená",J282,0)</f>
        <v>0</v>
      </c>
      <c r="BG282" s="204">
        <f>IF(N282="zákl. přenesená",J282,0)</f>
        <v>0</v>
      </c>
      <c r="BH282" s="204">
        <f>IF(N282="sníž. přenesená",J282,0)</f>
        <v>0</v>
      </c>
      <c r="BI282" s="204">
        <f>IF(N282="nulová",J282,0)</f>
        <v>0</v>
      </c>
      <c r="BJ282" s="18" t="s">
        <v>71</v>
      </c>
      <c r="BK282" s="204">
        <f>ROUND(I282*H282,2)</f>
        <v>0</v>
      </c>
      <c r="BL282" s="18" t="s">
        <v>270</v>
      </c>
      <c r="BM282" s="203" t="s">
        <v>8</v>
      </c>
    </row>
    <row r="283" spans="1:65" s="2" customFormat="1" ht="16.5" customHeight="1">
      <c r="A283" s="35"/>
      <c r="B283" s="36"/>
      <c r="C283" s="191" t="s">
        <v>416</v>
      </c>
      <c r="D283" s="191" t="s">
        <v>266</v>
      </c>
      <c r="E283" s="192" t="s">
        <v>6056</v>
      </c>
      <c r="F283" s="193" t="s">
        <v>6057</v>
      </c>
      <c r="G283" s="194" t="s">
        <v>796</v>
      </c>
      <c r="H283" s="195">
        <v>50</v>
      </c>
      <c r="I283" s="196"/>
      <c r="J283" s="197">
        <f>ROUND(I283*H283,2)</f>
        <v>0</v>
      </c>
      <c r="K283" s="198"/>
      <c r="L283" s="40"/>
      <c r="M283" s="199" t="s">
        <v>1</v>
      </c>
      <c r="N283" s="200" t="s">
        <v>38</v>
      </c>
      <c r="O283" s="72"/>
      <c r="P283" s="201">
        <f>O283*H283</f>
        <v>0</v>
      </c>
      <c r="Q283" s="201">
        <v>1.0000000000000001E-5</v>
      </c>
      <c r="R283" s="201">
        <f>Q283*H283</f>
        <v>5.0000000000000001E-4</v>
      </c>
      <c r="S283" s="201">
        <v>0</v>
      </c>
      <c r="T283" s="202">
        <f>S283*H283</f>
        <v>0</v>
      </c>
      <c r="U283" s="35"/>
      <c r="V283" s="35"/>
      <c r="W283" s="35"/>
      <c r="X283" s="35"/>
      <c r="Y283" s="35"/>
      <c r="Z283" s="35"/>
      <c r="AA283" s="35"/>
      <c r="AB283" s="35"/>
      <c r="AC283" s="35"/>
      <c r="AD283" s="35"/>
      <c r="AE283" s="35"/>
      <c r="AR283" s="203" t="s">
        <v>270</v>
      </c>
      <c r="AT283" s="203" t="s">
        <v>266</v>
      </c>
      <c r="AU283" s="203" t="s">
        <v>73</v>
      </c>
      <c r="AY283" s="18" t="s">
        <v>263</v>
      </c>
      <c r="BE283" s="204">
        <f>IF(N283="základní",J283,0)</f>
        <v>0</v>
      </c>
      <c r="BF283" s="204">
        <f>IF(N283="snížená",J283,0)</f>
        <v>0</v>
      </c>
      <c r="BG283" s="204">
        <f>IF(N283="zákl. přenesená",J283,0)</f>
        <v>0</v>
      </c>
      <c r="BH283" s="204">
        <f>IF(N283="sníž. přenesená",J283,0)</f>
        <v>0</v>
      </c>
      <c r="BI283" s="204">
        <f>IF(N283="nulová",J283,0)</f>
        <v>0</v>
      </c>
      <c r="BJ283" s="18" t="s">
        <v>71</v>
      </c>
      <c r="BK283" s="204">
        <f>ROUND(I283*H283,2)</f>
        <v>0</v>
      </c>
      <c r="BL283" s="18" t="s">
        <v>270</v>
      </c>
      <c r="BM283" s="203" t="s">
        <v>405</v>
      </c>
    </row>
    <row r="284" spans="1:65" s="2" customFormat="1" ht="16.5" customHeight="1">
      <c r="A284" s="35"/>
      <c r="B284" s="36"/>
      <c r="C284" s="191" t="s">
        <v>421</v>
      </c>
      <c r="D284" s="191" t="s">
        <v>266</v>
      </c>
      <c r="E284" s="192" t="s">
        <v>6058</v>
      </c>
      <c r="F284" s="193" t="s">
        <v>6059</v>
      </c>
      <c r="G284" s="194" t="s">
        <v>796</v>
      </c>
      <c r="H284" s="195">
        <v>35</v>
      </c>
      <c r="I284" s="196"/>
      <c r="J284" s="197">
        <f>ROUND(I284*H284,2)</f>
        <v>0</v>
      </c>
      <c r="K284" s="198"/>
      <c r="L284" s="40"/>
      <c r="M284" s="199" t="s">
        <v>1</v>
      </c>
      <c r="N284" s="200" t="s">
        <v>38</v>
      </c>
      <c r="O284" s="72"/>
      <c r="P284" s="201">
        <f>O284*H284</f>
        <v>0</v>
      </c>
      <c r="Q284" s="201">
        <v>1.0000000000000001E-5</v>
      </c>
      <c r="R284" s="201">
        <f>Q284*H284</f>
        <v>3.5000000000000005E-4</v>
      </c>
      <c r="S284" s="201">
        <v>0</v>
      </c>
      <c r="T284" s="202">
        <f>S284*H284</f>
        <v>0</v>
      </c>
      <c r="U284" s="35"/>
      <c r="V284" s="35"/>
      <c r="W284" s="35"/>
      <c r="X284" s="35"/>
      <c r="Y284" s="35"/>
      <c r="Z284" s="35"/>
      <c r="AA284" s="35"/>
      <c r="AB284" s="35"/>
      <c r="AC284" s="35"/>
      <c r="AD284" s="35"/>
      <c r="AE284" s="35"/>
      <c r="AR284" s="203" t="s">
        <v>270</v>
      </c>
      <c r="AT284" s="203" t="s">
        <v>266</v>
      </c>
      <c r="AU284" s="203" t="s">
        <v>73</v>
      </c>
      <c r="AY284" s="18" t="s">
        <v>263</v>
      </c>
      <c r="BE284" s="204">
        <f>IF(N284="základní",J284,0)</f>
        <v>0</v>
      </c>
      <c r="BF284" s="204">
        <f>IF(N284="snížená",J284,0)</f>
        <v>0</v>
      </c>
      <c r="BG284" s="204">
        <f>IF(N284="zákl. přenesená",J284,0)</f>
        <v>0</v>
      </c>
      <c r="BH284" s="204">
        <f>IF(N284="sníž. přenesená",J284,0)</f>
        <v>0</v>
      </c>
      <c r="BI284" s="204">
        <f>IF(N284="nulová",J284,0)</f>
        <v>0</v>
      </c>
      <c r="BJ284" s="18" t="s">
        <v>71</v>
      </c>
      <c r="BK284" s="204">
        <f>ROUND(I284*H284,2)</f>
        <v>0</v>
      </c>
      <c r="BL284" s="18" t="s">
        <v>270</v>
      </c>
      <c r="BM284" s="203" t="s">
        <v>416</v>
      </c>
    </row>
    <row r="285" spans="1:65" s="2" customFormat="1" ht="16.5" customHeight="1">
      <c r="A285" s="35"/>
      <c r="B285" s="36"/>
      <c r="C285" s="191" t="s">
        <v>426</v>
      </c>
      <c r="D285" s="191" t="s">
        <v>266</v>
      </c>
      <c r="E285" s="192" t="s">
        <v>6060</v>
      </c>
      <c r="F285" s="193" t="s">
        <v>6061</v>
      </c>
      <c r="G285" s="194" t="s">
        <v>796</v>
      </c>
      <c r="H285" s="195">
        <v>200</v>
      </c>
      <c r="I285" s="196"/>
      <c r="J285" s="197">
        <f>ROUND(I285*H285,2)</f>
        <v>0</v>
      </c>
      <c r="K285" s="198"/>
      <c r="L285" s="40"/>
      <c r="M285" s="199" t="s">
        <v>1</v>
      </c>
      <c r="N285" s="200" t="s">
        <v>38</v>
      </c>
      <c r="O285" s="72"/>
      <c r="P285" s="201">
        <f>O285*H285</f>
        <v>0</v>
      </c>
      <c r="Q285" s="201">
        <v>0</v>
      </c>
      <c r="R285" s="201">
        <f>Q285*H285</f>
        <v>0</v>
      </c>
      <c r="S285" s="201">
        <v>0</v>
      </c>
      <c r="T285" s="202">
        <f>S285*H285</f>
        <v>0</v>
      </c>
      <c r="U285" s="35"/>
      <c r="V285" s="35"/>
      <c r="W285" s="35"/>
      <c r="X285" s="35"/>
      <c r="Y285" s="35"/>
      <c r="Z285" s="35"/>
      <c r="AA285" s="35"/>
      <c r="AB285" s="35"/>
      <c r="AC285" s="35"/>
      <c r="AD285" s="35"/>
      <c r="AE285" s="35"/>
      <c r="AR285" s="203" t="s">
        <v>270</v>
      </c>
      <c r="AT285" s="203" t="s">
        <v>266</v>
      </c>
      <c r="AU285" s="203" t="s">
        <v>73</v>
      </c>
      <c r="AY285" s="18" t="s">
        <v>263</v>
      </c>
      <c r="BE285" s="204">
        <f>IF(N285="základní",J285,0)</f>
        <v>0</v>
      </c>
      <c r="BF285" s="204">
        <f>IF(N285="snížená",J285,0)</f>
        <v>0</v>
      </c>
      <c r="BG285" s="204">
        <f>IF(N285="zákl. přenesená",J285,0)</f>
        <v>0</v>
      </c>
      <c r="BH285" s="204">
        <f>IF(N285="sníž. přenesená",J285,0)</f>
        <v>0</v>
      </c>
      <c r="BI285" s="204">
        <f>IF(N285="nulová",J285,0)</f>
        <v>0</v>
      </c>
      <c r="BJ285" s="18" t="s">
        <v>71</v>
      </c>
      <c r="BK285" s="204">
        <f>ROUND(I285*H285,2)</f>
        <v>0</v>
      </c>
      <c r="BL285" s="18" t="s">
        <v>270</v>
      </c>
      <c r="BM285" s="203" t="s">
        <v>426</v>
      </c>
    </row>
    <row r="286" spans="1:65" s="2" customFormat="1" ht="39">
      <c r="A286" s="35"/>
      <c r="B286" s="36"/>
      <c r="C286" s="37"/>
      <c r="D286" s="207" t="s">
        <v>294</v>
      </c>
      <c r="E286" s="37"/>
      <c r="F286" s="239" t="s">
        <v>6062</v>
      </c>
      <c r="G286" s="37"/>
      <c r="H286" s="37"/>
      <c r="I286" s="240"/>
      <c r="J286" s="37"/>
      <c r="K286" s="37"/>
      <c r="L286" s="40"/>
      <c r="M286" s="241"/>
      <c r="N286" s="242"/>
      <c r="O286" s="72"/>
      <c r="P286" s="72"/>
      <c r="Q286" s="72"/>
      <c r="R286" s="72"/>
      <c r="S286" s="72"/>
      <c r="T286" s="73"/>
      <c r="U286" s="35"/>
      <c r="V286" s="35"/>
      <c r="W286" s="35"/>
      <c r="X286" s="35"/>
      <c r="Y286" s="35"/>
      <c r="Z286" s="35"/>
      <c r="AA286" s="35"/>
      <c r="AB286" s="35"/>
      <c r="AC286" s="35"/>
      <c r="AD286" s="35"/>
      <c r="AE286" s="35"/>
      <c r="AT286" s="18" t="s">
        <v>294</v>
      </c>
      <c r="AU286" s="18" t="s">
        <v>73</v>
      </c>
    </row>
    <row r="287" spans="1:65" s="2" customFormat="1" ht="24.2" customHeight="1">
      <c r="A287" s="35"/>
      <c r="B287" s="36"/>
      <c r="C287" s="191" t="s">
        <v>554</v>
      </c>
      <c r="D287" s="191" t="s">
        <v>266</v>
      </c>
      <c r="E287" s="192" t="s">
        <v>6063</v>
      </c>
      <c r="F287" s="193" t="s">
        <v>6064</v>
      </c>
      <c r="G287" s="194" t="s">
        <v>1887</v>
      </c>
      <c r="H287" s="195">
        <v>5</v>
      </c>
      <c r="I287" s="196"/>
      <c r="J287" s="197">
        <f>ROUND(I287*H287,2)</f>
        <v>0</v>
      </c>
      <c r="K287" s="198"/>
      <c r="L287" s="40"/>
      <c r="M287" s="199" t="s">
        <v>1</v>
      </c>
      <c r="N287" s="200" t="s">
        <v>38</v>
      </c>
      <c r="O287" s="72"/>
      <c r="P287" s="201">
        <f>O287*H287</f>
        <v>0</v>
      </c>
      <c r="Q287" s="201">
        <v>1.03</v>
      </c>
      <c r="R287" s="201">
        <f>Q287*H287</f>
        <v>5.15</v>
      </c>
      <c r="S287" s="201">
        <v>0</v>
      </c>
      <c r="T287" s="202">
        <f>S287*H287</f>
        <v>0</v>
      </c>
      <c r="U287" s="35"/>
      <c r="V287" s="35"/>
      <c r="W287" s="35"/>
      <c r="X287" s="35"/>
      <c r="Y287" s="35"/>
      <c r="Z287" s="35"/>
      <c r="AA287" s="35"/>
      <c r="AB287" s="35"/>
      <c r="AC287" s="35"/>
      <c r="AD287" s="35"/>
      <c r="AE287" s="35"/>
      <c r="AR287" s="203" t="s">
        <v>270</v>
      </c>
      <c r="AT287" s="203" t="s">
        <v>266</v>
      </c>
      <c r="AU287" s="203" t="s">
        <v>73</v>
      </c>
      <c r="AY287" s="18" t="s">
        <v>263</v>
      </c>
      <c r="BE287" s="204">
        <f>IF(N287="základní",J287,0)</f>
        <v>0</v>
      </c>
      <c r="BF287" s="204">
        <f>IF(N287="snížená",J287,0)</f>
        <v>0</v>
      </c>
      <c r="BG287" s="204">
        <f>IF(N287="zákl. přenesená",J287,0)</f>
        <v>0</v>
      </c>
      <c r="BH287" s="204">
        <f>IF(N287="sníž. přenesená",J287,0)</f>
        <v>0</v>
      </c>
      <c r="BI287" s="204">
        <f>IF(N287="nulová",J287,0)</f>
        <v>0</v>
      </c>
      <c r="BJ287" s="18" t="s">
        <v>71</v>
      </c>
      <c r="BK287" s="204">
        <f>ROUND(I287*H287,2)</f>
        <v>0</v>
      </c>
      <c r="BL287" s="18" t="s">
        <v>270</v>
      </c>
      <c r="BM287" s="203" t="s">
        <v>493</v>
      </c>
    </row>
    <row r="288" spans="1:65" s="2" customFormat="1" ht="117">
      <c r="A288" s="35"/>
      <c r="B288" s="36"/>
      <c r="C288" s="37"/>
      <c r="D288" s="207" t="s">
        <v>294</v>
      </c>
      <c r="E288" s="37"/>
      <c r="F288" s="239" t="s">
        <v>6065</v>
      </c>
      <c r="G288" s="37"/>
      <c r="H288" s="37"/>
      <c r="I288" s="240"/>
      <c r="J288" s="37"/>
      <c r="K288" s="37"/>
      <c r="L288" s="40"/>
      <c r="M288" s="241"/>
      <c r="N288" s="242"/>
      <c r="O288" s="72"/>
      <c r="P288" s="72"/>
      <c r="Q288" s="72"/>
      <c r="R288" s="72"/>
      <c r="S288" s="72"/>
      <c r="T288" s="73"/>
      <c r="U288" s="35"/>
      <c r="V288" s="35"/>
      <c r="W288" s="35"/>
      <c r="X288" s="35"/>
      <c r="Y288" s="35"/>
      <c r="Z288" s="35"/>
      <c r="AA288" s="35"/>
      <c r="AB288" s="35"/>
      <c r="AC288" s="35"/>
      <c r="AD288" s="35"/>
      <c r="AE288" s="35"/>
      <c r="AT288" s="18" t="s">
        <v>294</v>
      </c>
      <c r="AU288" s="18" t="s">
        <v>73</v>
      </c>
    </row>
    <row r="289" spans="1:65" s="2" customFormat="1" ht="16.5" customHeight="1">
      <c r="A289" s="35"/>
      <c r="B289" s="36"/>
      <c r="C289" s="191" t="s">
        <v>493</v>
      </c>
      <c r="D289" s="191" t="s">
        <v>266</v>
      </c>
      <c r="E289" s="192" t="s">
        <v>6066</v>
      </c>
      <c r="F289" s="193" t="s">
        <v>6067</v>
      </c>
      <c r="G289" s="194" t="s">
        <v>1887</v>
      </c>
      <c r="H289" s="195">
        <v>5</v>
      </c>
      <c r="I289" s="196"/>
      <c r="J289" s="197">
        <f>ROUND(I289*H289,2)</f>
        <v>0</v>
      </c>
      <c r="K289" s="198"/>
      <c r="L289" s="40"/>
      <c r="M289" s="199" t="s">
        <v>1</v>
      </c>
      <c r="N289" s="200" t="s">
        <v>38</v>
      </c>
      <c r="O289" s="72"/>
      <c r="P289" s="201">
        <f>O289*H289</f>
        <v>0</v>
      </c>
      <c r="Q289" s="201">
        <v>7.0000000000000007E-2</v>
      </c>
      <c r="R289" s="201">
        <f>Q289*H289</f>
        <v>0.35000000000000003</v>
      </c>
      <c r="S289" s="201">
        <v>0</v>
      </c>
      <c r="T289" s="202">
        <f>S289*H289</f>
        <v>0</v>
      </c>
      <c r="U289" s="35"/>
      <c r="V289" s="35"/>
      <c r="W289" s="35"/>
      <c r="X289" s="35"/>
      <c r="Y289" s="35"/>
      <c r="Z289" s="35"/>
      <c r="AA289" s="35"/>
      <c r="AB289" s="35"/>
      <c r="AC289" s="35"/>
      <c r="AD289" s="35"/>
      <c r="AE289" s="35"/>
      <c r="AR289" s="203" t="s">
        <v>270</v>
      </c>
      <c r="AT289" s="203" t="s">
        <v>266</v>
      </c>
      <c r="AU289" s="203" t="s">
        <v>73</v>
      </c>
      <c r="AY289" s="18" t="s">
        <v>263</v>
      </c>
      <c r="BE289" s="204">
        <f>IF(N289="základní",J289,0)</f>
        <v>0</v>
      </c>
      <c r="BF289" s="204">
        <f>IF(N289="snížená",J289,0)</f>
        <v>0</v>
      </c>
      <c r="BG289" s="204">
        <f>IF(N289="zákl. přenesená",J289,0)</f>
        <v>0</v>
      </c>
      <c r="BH289" s="204">
        <f>IF(N289="sníž. přenesená",J289,0)</f>
        <v>0</v>
      </c>
      <c r="BI289" s="204">
        <f>IF(N289="nulová",J289,0)</f>
        <v>0</v>
      </c>
      <c r="BJ289" s="18" t="s">
        <v>71</v>
      </c>
      <c r="BK289" s="204">
        <f>ROUND(I289*H289,2)</f>
        <v>0</v>
      </c>
      <c r="BL289" s="18" t="s">
        <v>270</v>
      </c>
      <c r="BM289" s="203" t="s">
        <v>500</v>
      </c>
    </row>
    <row r="290" spans="1:65" s="2" customFormat="1" ht="21.75" customHeight="1">
      <c r="A290" s="35"/>
      <c r="B290" s="36"/>
      <c r="C290" s="191" t="s">
        <v>7</v>
      </c>
      <c r="D290" s="191" t="s">
        <v>266</v>
      </c>
      <c r="E290" s="192" t="s">
        <v>6068</v>
      </c>
      <c r="F290" s="193" t="s">
        <v>6069</v>
      </c>
      <c r="G290" s="194" t="s">
        <v>1887</v>
      </c>
      <c r="H290" s="195">
        <v>1</v>
      </c>
      <c r="I290" s="196"/>
      <c r="J290" s="197">
        <f>ROUND(I290*H290,2)</f>
        <v>0</v>
      </c>
      <c r="K290" s="198"/>
      <c r="L290" s="40"/>
      <c r="M290" s="199" t="s">
        <v>1</v>
      </c>
      <c r="N290" s="200" t="s">
        <v>38</v>
      </c>
      <c r="O290" s="72"/>
      <c r="P290" s="201">
        <f>O290*H290</f>
        <v>0</v>
      </c>
      <c r="Q290" s="201">
        <v>0</v>
      </c>
      <c r="R290" s="201">
        <f>Q290*H290</f>
        <v>0</v>
      </c>
      <c r="S290" s="201">
        <v>0</v>
      </c>
      <c r="T290" s="202">
        <f>S290*H290</f>
        <v>0</v>
      </c>
      <c r="U290" s="35"/>
      <c r="V290" s="35"/>
      <c r="W290" s="35"/>
      <c r="X290" s="35"/>
      <c r="Y290" s="35"/>
      <c r="Z290" s="35"/>
      <c r="AA290" s="35"/>
      <c r="AB290" s="35"/>
      <c r="AC290" s="35"/>
      <c r="AD290" s="35"/>
      <c r="AE290" s="35"/>
      <c r="AR290" s="203" t="s">
        <v>270</v>
      </c>
      <c r="AT290" s="203" t="s">
        <v>266</v>
      </c>
      <c r="AU290" s="203" t="s">
        <v>73</v>
      </c>
      <c r="AY290" s="18" t="s">
        <v>263</v>
      </c>
      <c r="BE290" s="204">
        <f>IF(N290="základní",J290,0)</f>
        <v>0</v>
      </c>
      <c r="BF290" s="204">
        <f>IF(N290="snížená",J290,0)</f>
        <v>0</v>
      </c>
      <c r="BG290" s="204">
        <f>IF(N290="zákl. přenesená",J290,0)</f>
        <v>0</v>
      </c>
      <c r="BH290" s="204">
        <f>IF(N290="sníž. přenesená",J290,0)</f>
        <v>0</v>
      </c>
      <c r="BI290" s="204">
        <f>IF(N290="nulová",J290,0)</f>
        <v>0</v>
      </c>
      <c r="BJ290" s="18" t="s">
        <v>71</v>
      </c>
      <c r="BK290" s="204">
        <f>ROUND(I290*H290,2)</f>
        <v>0</v>
      </c>
      <c r="BL290" s="18" t="s">
        <v>270</v>
      </c>
      <c r="BM290" s="203" t="s">
        <v>496</v>
      </c>
    </row>
    <row r="291" spans="1:65" s="2" customFormat="1" ht="16.5" customHeight="1">
      <c r="A291" s="35"/>
      <c r="B291" s="36"/>
      <c r="C291" s="191" t="s">
        <v>496</v>
      </c>
      <c r="D291" s="191" t="s">
        <v>266</v>
      </c>
      <c r="E291" s="192" t="s">
        <v>6070</v>
      </c>
      <c r="F291" s="193" t="s">
        <v>6071</v>
      </c>
      <c r="G291" s="194" t="s">
        <v>796</v>
      </c>
      <c r="H291" s="195">
        <v>265</v>
      </c>
      <c r="I291" s="196"/>
      <c r="J291" s="197">
        <f>ROUND(I291*H291,2)</f>
        <v>0</v>
      </c>
      <c r="K291" s="198"/>
      <c r="L291" s="40"/>
      <c r="M291" s="199" t="s">
        <v>1</v>
      </c>
      <c r="N291" s="200" t="s">
        <v>38</v>
      </c>
      <c r="O291" s="72"/>
      <c r="P291" s="201">
        <f>O291*H291</f>
        <v>0</v>
      </c>
      <c r="Q291" s="201">
        <v>0</v>
      </c>
      <c r="R291" s="201">
        <f>Q291*H291</f>
        <v>0</v>
      </c>
      <c r="S291" s="201">
        <v>0</v>
      </c>
      <c r="T291" s="202">
        <f>S291*H291</f>
        <v>0</v>
      </c>
      <c r="U291" s="35"/>
      <c r="V291" s="35"/>
      <c r="W291" s="35"/>
      <c r="X291" s="35"/>
      <c r="Y291" s="35"/>
      <c r="Z291" s="35"/>
      <c r="AA291" s="35"/>
      <c r="AB291" s="35"/>
      <c r="AC291" s="35"/>
      <c r="AD291" s="35"/>
      <c r="AE291" s="35"/>
      <c r="AR291" s="203" t="s">
        <v>270</v>
      </c>
      <c r="AT291" s="203" t="s">
        <v>266</v>
      </c>
      <c r="AU291" s="203" t="s">
        <v>73</v>
      </c>
      <c r="AY291" s="18" t="s">
        <v>263</v>
      </c>
      <c r="BE291" s="204">
        <f>IF(N291="základní",J291,0)</f>
        <v>0</v>
      </c>
      <c r="BF291" s="204">
        <f>IF(N291="snížená",J291,0)</f>
        <v>0</v>
      </c>
      <c r="BG291" s="204">
        <f>IF(N291="zákl. přenesená",J291,0)</f>
        <v>0</v>
      </c>
      <c r="BH291" s="204">
        <f>IF(N291="sníž. přenesená",J291,0)</f>
        <v>0</v>
      </c>
      <c r="BI291" s="204">
        <f>IF(N291="nulová",J291,0)</f>
        <v>0</v>
      </c>
      <c r="BJ291" s="18" t="s">
        <v>71</v>
      </c>
      <c r="BK291" s="204">
        <f>ROUND(I291*H291,2)</f>
        <v>0</v>
      </c>
      <c r="BL291" s="18" t="s">
        <v>270</v>
      </c>
      <c r="BM291" s="203" t="s">
        <v>6072</v>
      </c>
    </row>
    <row r="292" spans="1:65" s="16" customFormat="1">
      <c r="B292" s="248"/>
      <c r="C292" s="249"/>
      <c r="D292" s="207" t="s">
        <v>272</v>
      </c>
      <c r="E292" s="250" t="s">
        <v>1</v>
      </c>
      <c r="F292" s="251" t="s">
        <v>6073</v>
      </c>
      <c r="G292" s="249"/>
      <c r="H292" s="250" t="s">
        <v>1</v>
      </c>
      <c r="I292" s="252"/>
      <c r="J292" s="249"/>
      <c r="K292" s="249"/>
      <c r="L292" s="253"/>
      <c r="M292" s="254"/>
      <c r="N292" s="255"/>
      <c r="O292" s="255"/>
      <c r="P292" s="255"/>
      <c r="Q292" s="255"/>
      <c r="R292" s="255"/>
      <c r="S292" s="255"/>
      <c r="T292" s="256"/>
      <c r="AT292" s="257" t="s">
        <v>272</v>
      </c>
      <c r="AU292" s="257" t="s">
        <v>73</v>
      </c>
      <c r="AV292" s="16" t="s">
        <v>71</v>
      </c>
      <c r="AW292" s="16" t="s">
        <v>30</v>
      </c>
      <c r="AX292" s="16" t="s">
        <v>64</v>
      </c>
      <c r="AY292" s="257" t="s">
        <v>263</v>
      </c>
    </row>
    <row r="293" spans="1:65" s="13" customFormat="1">
      <c r="B293" s="205"/>
      <c r="C293" s="206"/>
      <c r="D293" s="207" t="s">
        <v>272</v>
      </c>
      <c r="E293" s="208" t="s">
        <v>1</v>
      </c>
      <c r="F293" s="209" t="s">
        <v>6074</v>
      </c>
      <c r="G293" s="206"/>
      <c r="H293" s="210">
        <v>265</v>
      </c>
      <c r="I293" s="211"/>
      <c r="J293" s="206"/>
      <c r="K293" s="206"/>
      <c r="L293" s="212"/>
      <c r="M293" s="213"/>
      <c r="N293" s="214"/>
      <c r="O293" s="214"/>
      <c r="P293" s="214"/>
      <c r="Q293" s="214"/>
      <c r="R293" s="214"/>
      <c r="S293" s="214"/>
      <c r="T293" s="215"/>
      <c r="AT293" s="216" t="s">
        <v>272</v>
      </c>
      <c r="AU293" s="216" t="s">
        <v>73</v>
      </c>
      <c r="AV293" s="13" t="s">
        <v>73</v>
      </c>
      <c r="AW293" s="13" t="s">
        <v>30</v>
      </c>
      <c r="AX293" s="13" t="s">
        <v>71</v>
      </c>
      <c r="AY293" s="216" t="s">
        <v>263</v>
      </c>
    </row>
    <row r="294" spans="1:65" s="12" customFormat="1" ht="22.9" customHeight="1">
      <c r="B294" s="175"/>
      <c r="C294" s="176"/>
      <c r="D294" s="177" t="s">
        <v>63</v>
      </c>
      <c r="E294" s="189" t="s">
        <v>302</v>
      </c>
      <c r="F294" s="189" t="s">
        <v>303</v>
      </c>
      <c r="G294" s="176"/>
      <c r="H294" s="176"/>
      <c r="I294" s="179"/>
      <c r="J294" s="190">
        <f>BK294</f>
        <v>0</v>
      </c>
      <c r="K294" s="176"/>
      <c r="L294" s="181"/>
      <c r="M294" s="182"/>
      <c r="N294" s="183"/>
      <c r="O294" s="183"/>
      <c r="P294" s="184">
        <f>SUM(P295:P299)</f>
        <v>0</v>
      </c>
      <c r="Q294" s="183"/>
      <c r="R294" s="184">
        <f>SUM(R295:R299)</f>
        <v>0</v>
      </c>
      <c r="S294" s="183"/>
      <c r="T294" s="185">
        <f>SUM(T295:T299)</f>
        <v>0</v>
      </c>
      <c r="AR294" s="186" t="s">
        <v>71</v>
      </c>
      <c r="AT294" s="187" t="s">
        <v>63</v>
      </c>
      <c r="AU294" s="187" t="s">
        <v>71</v>
      </c>
      <c r="AY294" s="186" t="s">
        <v>263</v>
      </c>
      <c r="BK294" s="188">
        <f>SUM(BK295:BK299)</f>
        <v>0</v>
      </c>
    </row>
    <row r="295" spans="1:65" s="2" customFormat="1" ht="33" customHeight="1">
      <c r="A295" s="35"/>
      <c r="B295" s="36"/>
      <c r="C295" s="191" t="s">
        <v>576</v>
      </c>
      <c r="D295" s="191" t="s">
        <v>266</v>
      </c>
      <c r="E295" s="192" t="s">
        <v>6075</v>
      </c>
      <c r="F295" s="193" t="s">
        <v>6076</v>
      </c>
      <c r="G295" s="194" t="s">
        <v>307</v>
      </c>
      <c r="H295" s="195">
        <v>139.84700000000001</v>
      </c>
      <c r="I295" s="196"/>
      <c r="J295" s="197">
        <f>ROUND(I295*H295,2)</f>
        <v>0</v>
      </c>
      <c r="K295" s="198"/>
      <c r="L295" s="40"/>
      <c r="M295" s="199" t="s">
        <v>1</v>
      </c>
      <c r="N295" s="200" t="s">
        <v>38</v>
      </c>
      <c r="O295" s="72"/>
      <c r="P295" s="201">
        <f>O295*H295</f>
        <v>0</v>
      </c>
      <c r="Q295" s="201">
        <v>0</v>
      </c>
      <c r="R295" s="201">
        <f>Q295*H295</f>
        <v>0</v>
      </c>
      <c r="S295" s="201">
        <v>0</v>
      </c>
      <c r="T295" s="202">
        <f>S295*H295</f>
        <v>0</v>
      </c>
      <c r="U295" s="35"/>
      <c r="V295" s="35"/>
      <c r="W295" s="35"/>
      <c r="X295" s="35"/>
      <c r="Y295" s="35"/>
      <c r="Z295" s="35"/>
      <c r="AA295" s="35"/>
      <c r="AB295" s="35"/>
      <c r="AC295" s="35"/>
      <c r="AD295" s="35"/>
      <c r="AE295" s="35"/>
      <c r="AR295" s="203" t="s">
        <v>270</v>
      </c>
      <c r="AT295" s="203" t="s">
        <v>266</v>
      </c>
      <c r="AU295" s="203" t="s">
        <v>73</v>
      </c>
      <c r="AY295" s="18" t="s">
        <v>263</v>
      </c>
      <c r="BE295" s="204">
        <f>IF(N295="základní",J295,0)</f>
        <v>0</v>
      </c>
      <c r="BF295" s="204">
        <f>IF(N295="snížená",J295,0)</f>
        <v>0</v>
      </c>
      <c r="BG295" s="204">
        <f>IF(N295="zákl. přenesená",J295,0)</f>
        <v>0</v>
      </c>
      <c r="BH295" s="204">
        <f>IF(N295="sníž. přenesená",J295,0)</f>
        <v>0</v>
      </c>
      <c r="BI295" s="204">
        <f>IF(N295="nulová",J295,0)</f>
        <v>0</v>
      </c>
      <c r="BJ295" s="18" t="s">
        <v>71</v>
      </c>
      <c r="BK295" s="204">
        <f>ROUND(I295*H295,2)</f>
        <v>0</v>
      </c>
      <c r="BL295" s="18" t="s">
        <v>270</v>
      </c>
      <c r="BM295" s="203" t="s">
        <v>6077</v>
      </c>
    </row>
    <row r="296" spans="1:65" s="2" customFormat="1" ht="24.2" customHeight="1">
      <c r="A296" s="35"/>
      <c r="B296" s="36"/>
      <c r="C296" s="191" t="s">
        <v>500</v>
      </c>
      <c r="D296" s="191" t="s">
        <v>266</v>
      </c>
      <c r="E296" s="192" t="s">
        <v>3335</v>
      </c>
      <c r="F296" s="193" t="s">
        <v>3336</v>
      </c>
      <c r="G296" s="194" t="s">
        <v>307</v>
      </c>
      <c r="H296" s="195">
        <v>2657.0929999999998</v>
      </c>
      <c r="I296" s="196"/>
      <c r="J296" s="197">
        <f>ROUND(I296*H296,2)</f>
        <v>0</v>
      </c>
      <c r="K296" s="198"/>
      <c r="L296" s="40"/>
      <c r="M296" s="199" t="s">
        <v>1</v>
      </c>
      <c r="N296" s="200" t="s">
        <v>38</v>
      </c>
      <c r="O296" s="72"/>
      <c r="P296" s="201">
        <f>O296*H296</f>
        <v>0</v>
      </c>
      <c r="Q296" s="201">
        <v>0</v>
      </c>
      <c r="R296" s="201">
        <f>Q296*H296</f>
        <v>0</v>
      </c>
      <c r="S296" s="201">
        <v>0</v>
      </c>
      <c r="T296" s="202">
        <f>S296*H296</f>
        <v>0</v>
      </c>
      <c r="U296" s="35"/>
      <c r="V296" s="35"/>
      <c r="W296" s="35"/>
      <c r="X296" s="35"/>
      <c r="Y296" s="35"/>
      <c r="Z296" s="35"/>
      <c r="AA296" s="35"/>
      <c r="AB296" s="35"/>
      <c r="AC296" s="35"/>
      <c r="AD296" s="35"/>
      <c r="AE296" s="35"/>
      <c r="AR296" s="203" t="s">
        <v>270</v>
      </c>
      <c r="AT296" s="203" t="s">
        <v>266</v>
      </c>
      <c r="AU296" s="203" t="s">
        <v>73</v>
      </c>
      <c r="AY296" s="18" t="s">
        <v>263</v>
      </c>
      <c r="BE296" s="204">
        <f>IF(N296="základní",J296,0)</f>
        <v>0</v>
      </c>
      <c r="BF296" s="204">
        <f>IF(N296="snížená",J296,0)</f>
        <v>0</v>
      </c>
      <c r="BG296" s="204">
        <f>IF(N296="zákl. přenesená",J296,0)</f>
        <v>0</v>
      </c>
      <c r="BH296" s="204">
        <f>IF(N296="sníž. přenesená",J296,0)</f>
        <v>0</v>
      </c>
      <c r="BI296" s="204">
        <f>IF(N296="nulová",J296,0)</f>
        <v>0</v>
      </c>
      <c r="BJ296" s="18" t="s">
        <v>71</v>
      </c>
      <c r="BK296" s="204">
        <f>ROUND(I296*H296,2)</f>
        <v>0</v>
      </c>
      <c r="BL296" s="18" t="s">
        <v>270</v>
      </c>
      <c r="BM296" s="203" t="s">
        <v>6078</v>
      </c>
    </row>
    <row r="297" spans="1:65" s="2" customFormat="1" ht="29.25">
      <c r="A297" s="35"/>
      <c r="B297" s="36"/>
      <c r="C297" s="37"/>
      <c r="D297" s="207" t="s">
        <v>294</v>
      </c>
      <c r="E297" s="37"/>
      <c r="F297" s="239" t="s">
        <v>6079</v>
      </c>
      <c r="G297" s="37"/>
      <c r="H297" s="37"/>
      <c r="I297" s="240"/>
      <c r="J297" s="37"/>
      <c r="K297" s="37"/>
      <c r="L297" s="40"/>
      <c r="M297" s="241"/>
      <c r="N297" s="242"/>
      <c r="O297" s="72"/>
      <c r="P297" s="72"/>
      <c r="Q297" s="72"/>
      <c r="R297" s="72"/>
      <c r="S297" s="72"/>
      <c r="T297" s="73"/>
      <c r="U297" s="35"/>
      <c r="V297" s="35"/>
      <c r="W297" s="35"/>
      <c r="X297" s="35"/>
      <c r="Y297" s="35"/>
      <c r="Z297" s="35"/>
      <c r="AA297" s="35"/>
      <c r="AB297" s="35"/>
      <c r="AC297" s="35"/>
      <c r="AD297" s="35"/>
      <c r="AE297" s="35"/>
      <c r="AT297" s="18" t="s">
        <v>294</v>
      </c>
      <c r="AU297" s="18" t="s">
        <v>73</v>
      </c>
    </row>
    <row r="298" spans="1:65" s="13" customFormat="1">
      <c r="B298" s="205"/>
      <c r="C298" s="206"/>
      <c r="D298" s="207" t="s">
        <v>272</v>
      </c>
      <c r="E298" s="206"/>
      <c r="F298" s="209" t="s">
        <v>6080</v>
      </c>
      <c r="G298" s="206"/>
      <c r="H298" s="210">
        <v>2657.0929999999998</v>
      </c>
      <c r="I298" s="211"/>
      <c r="J298" s="206"/>
      <c r="K298" s="206"/>
      <c r="L298" s="212"/>
      <c r="M298" s="213"/>
      <c r="N298" s="214"/>
      <c r="O298" s="214"/>
      <c r="P298" s="214"/>
      <c r="Q298" s="214"/>
      <c r="R298" s="214"/>
      <c r="S298" s="214"/>
      <c r="T298" s="215"/>
      <c r="AT298" s="216" t="s">
        <v>272</v>
      </c>
      <c r="AU298" s="216" t="s">
        <v>73</v>
      </c>
      <c r="AV298" s="13" t="s">
        <v>73</v>
      </c>
      <c r="AW298" s="13" t="s">
        <v>4</v>
      </c>
      <c r="AX298" s="13" t="s">
        <v>71</v>
      </c>
      <c r="AY298" s="216" t="s">
        <v>263</v>
      </c>
    </row>
    <row r="299" spans="1:65" s="2" customFormat="1" ht="44.25" customHeight="1">
      <c r="A299" s="35"/>
      <c r="B299" s="36"/>
      <c r="C299" s="191" t="s">
        <v>587</v>
      </c>
      <c r="D299" s="191" t="s">
        <v>266</v>
      </c>
      <c r="E299" s="192" t="s">
        <v>6081</v>
      </c>
      <c r="F299" s="193" t="s">
        <v>6082</v>
      </c>
      <c r="G299" s="194" t="s">
        <v>307</v>
      </c>
      <c r="H299" s="195">
        <v>139.84700000000001</v>
      </c>
      <c r="I299" s="196"/>
      <c r="J299" s="197">
        <f>ROUND(I299*H299,2)</f>
        <v>0</v>
      </c>
      <c r="K299" s="198"/>
      <c r="L299" s="40"/>
      <c r="M299" s="199" t="s">
        <v>1</v>
      </c>
      <c r="N299" s="200" t="s">
        <v>38</v>
      </c>
      <c r="O299" s="72"/>
      <c r="P299" s="201">
        <f>O299*H299</f>
        <v>0</v>
      </c>
      <c r="Q299" s="201">
        <v>0</v>
      </c>
      <c r="R299" s="201">
        <f>Q299*H299</f>
        <v>0</v>
      </c>
      <c r="S299" s="201">
        <v>0</v>
      </c>
      <c r="T299" s="202">
        <f>S299*H299</f>
        <v>0</v>
      </c>
      <c r="U299" s="35"/>
      <c r="V299" s="35"/>
      <c r="W299" s="35"/>
      <c r="X299" s="35"/>
      <c r="Y299" s="35"/>
      <c r="Z299" s="35"/>
      <c r="AA299" s="35"/>
      <c r="AB299" s="35"/>
      <c r="AC299" s="35"/>
      <c r="AD299" s="35"/>
      <c r="AE299" s="35"/>
      <c r="AR299" s="203" t="s">
        <v>270</v>
      </c>
      <c r="AT299" s="203" t="s">
        <v>266</v>
      </c>
      <c r="AU299" s="203" t="s">
        <v>73</v>
      </c>
      <c r="AY299" s="18" t="s">
        <v>263</v>
      </c>
      <c r="BE299" s="204">
        <f>IF(N299="základní",J299,0)</f>
        <v>0</v>
      </c>
      <c r="BF299" s="204">
        <f>IF(N299="snížená",J299,0)</f>
        <v>0</v>
      </c>
      <c r="BG299" s="204">
        <f>IF(N299="zákl. přenesená",J299,0)</f>
        <v>0</v>
      </c>
      <c r="BH299" s="204">
        <f>IF(N299="sníž. přenesená",J299,0)</f>
        <v>0</v>
      </c>
      <c r="BI299" s="204">
        <f>IF(N299="nulová",J299,0)</f>
        <v>0</v>
      </c>
      <c r="BJ299" s="18" t="s">
        <v>71</v>
      </c>
      <c r="BK299" s="204">
        <f>ROUND(I299*H299,2)</f>
        <v>0</v>
      </c>
      <c r="BL299" s="18" t="s">
        <v>270</v>
      </c>
      <c r="BM299" s="203" t="s">
        <v>6083</v>
      </c>
    </row>
    <row r="300" spans="1:65" s="12" customFormat="1" ht="22.9" customHeight="1">
      <c r="B300" s="175"/>
      <c r="C300" s="176"/>
      <c r="D300" s="177" t="s">
        <v>63</v>
      </c>
      <c r="E300" s="189" t="s">
        <v>395</v>
      </c>
      <c r="F300" s="189" t="s">
        <v>396</v>
      </c>
      <c r="G300" s="176"/>
      <c r="H300" s="176"/>
      <c r="I300" s="179"/>
      <c r="J300" s="190">
        <f>BK300</f>
        <v>0</v>
      </c>
      <c r="K300" s="176"/>
      <c r="L300" s="181"/>
      <c r="M300" s="182"/>
      <c r="N300" s="183"/>
      <c r="O300" s="183"/>
      <c r="P300" s="184">
        <f>P301</f>
        <v>0</v>
      </c>
      <c r="Q300" s="183"/>
      <c r="R300" s="184">
        <f>R301</f>
        <v>0</v>
      </c>
      <c r="S300" s="183"/>
      <c r="T300" s="185">
        <f>T301</f>
        <v>0</v>
      </c>
      <c r="AR300" s="186" t="s">
        <v>71</v>
      </c>
      <c r="AT300" s="187" t="s">
        <v>63</v>
      </c>
      <c r="AU300" s="187" t="s">
        <v>71</v>
      </c>
      <c r="AY300" s="186" t="s">
        <v>263</v>
      </c>
      <c r="BK300" s="188">
        <f>BK301</f>
        <v>0</v>
      </c>
    </row>
    <row r="301" spans="1:65" s="2" customFormat="1" ht="24.2" customHeight="1">
      <c r="A301" s="35"/>
      <c r="B301" s="36"/>
      <c r="C301" s="191" t="s">
        <v>506</v>
      </c>
      <c r="D301" s="191" t="s">
        <v>266</v>
      </c>
      <c r="E301" s="192" t="s">
        <v>1756</v>
      </c>
      <c r="F301" s="193" t="s">
        <v>1757</v>
      </c>
      <c r="G301" s="194" t="s">
        <v>307</v>
      </c>
      <c r="H301" s="195">
        <v>304.58999999999997</v>
      </c>
      <c r="I301" s="196"/>
      <c r="J301" s="197">
        <f>ROUND(I301*H301,2)</f>
        <v>0</v>
      </c>
      <c r="K301" s="198"/>
      <c r="L301" s="40"/>
      <c r="M301" s="243" t="s">
        <v>1</v>
      </c>
      <c r="N301" s="244" t="s">
        <v>38</v>
      </c>
      <c r="O301" s="245"/>
      <c r="P301" s="246">
        <f>O301*H301</f>
        <v>0</v>
      </c>
      <c r="Q301" s="246">
        <v>0</v>
      </c>
      <c r="R301" s="246">
        <f>Q301*H301</f>
        <v>0</v>
      </c>
      <c r="S301" s="246">
        <v>0</v>
      </c>
      <c r="T301" s="247">
        <f>S301*H301</f>
        <v>0</v>
      </c>
      <c r="U301" s="35"/>
      <c r="V301" s="35"/>
      <c r="W301" s="35"/>
      <c r="X301" s="35"/>
      <c r="Y301" s="35"/>
      <c r="Z301" s="35"/>
      <c r="AA301" s="35"/>
      <c r="AB301" s="35"/>
      <c r="AC301" s="35"/>
      <c r="AD301" s="35"/>
      <c r="AE301" s="35"/>
      <c r="AR301" s="203" t="s">
        <v>270</v>
      </c>
      <c r="AT301" s="203" t="s">
        <v>266</v>
      </c>
      <c r="AU301" s="203" t="s">
        <v>73</v>
      </c>
      <c r="AY301" s="18" t="s">
        <v>263</v>
      </c>
      <c r="BE301" s="204">
        <f>IF(N301="základní",J301,0)</f>
        <v>0</v>
      </c>
      <c r="BF301" s="204">
        <f>IF(N301="snížená",J301,0)</f>
        <v>0</v>
      </c>
      <c r="BG301" s="204">
        <f>IF(N301="zákl. přenesená",J301,0)</f>
        <v>0</v>
      </c>
      <c r="BH301" s="204">
        <f>IF(N301="sníž. přenesená",J301,0)</f>
        <v>0</v>
      </c>
      <c r="BI301" s="204">
        <f>IF(N301="nulová",J301,0)</f>
        <v>0</v>
      </c>
      <c r="BJ301" s="18" t="s">
        <v>71</v>
      </c>
      <c r="BK301" s="204">
        <f>ROUND(I301*H301,2)</f>
        <v>0</v>
      </c>
      <c r="BL301" s="18" t="s">
        <v>270</v>
      </c>
      <c r="BM301" s="203" t="s">
        <v>6084</v>
      </c>
    </row>
    <row r="302" spans="1:65" s="2" customFormat="1" ht="6.95" customHeight="1">
      <c r="A302" s="35"/>
      <c r="B302" s="55"/>
      <c r="C302" s="56"/>
      <c r="D302" s="56"/>
      <c r="E302" s="56"/>
      <c r="F302" s="56"/>
      <c r="G302" s="56"/>
      <c r="H302" s="56"/>
      <c r="I302" s="56"/>
      <c r="J302" s="56"/>
      <c r="K302" s="56"/>
      <c r="L302" s="40"/>
      <c r="M302" s="35"/>
      <c r="O302" s="35"/>
      <c r="P302" s="35"/>
      <c r="Q302" s="35"/>
      <c r="R302" s="35"/>
      <c r="S302" s="35"/>
      <c r="T302" s="35"/>
      <c r="U302" s="35"/>
      <c r="V302" s="35"/>
      <c r="W302" s="35"/>
      <c r="X302" s="35"/>
      <c r="Y302" s="35"/>
      <c r="Z302" s="35"/>
      <c r="AA302" s="35"/>
      <c r="AB302" s="35"/>
      <c r="AC302" s="35"/>
      <c r="AD302" s="35"/>
      <c r="AE302" s="35"/>
    </row>
  </sheetData>
  <sheetProtection algorithmName="SHA-512" hashValue="kHM0Rvty4YPwPDTHaRC0WAqQIAm8Gnd1Zn2BbbVJePXP7ZR0VqeeK66mGbPIvAdu/j3vViqYairc/sBe44Fkrw==" saltValue="MRRjd1QawAsc1oY0rsVUHw==" spinCount="100000" sheet="1" objects="1" scenarios="1" formatColumns="0" formatRows="0" autoFilter="0"/>
  <autoFilter ref="C124:K301" xr:uid="{00000000-0009-0000-0000-000029000000}"/>
  <mergeCells count="12">
    <mergeCell ref="E117:H117"/>
    <mergeCell ref="L2:V2"/>
    <mergeCell ref="E85:H85"/>
    <mergeCell ref="E87:H87"/>
    <mergeCell ref="E89:H89"/>
    <mergeCell ref="E113:H113"/>
    <mergeCell ref="E115:H115"/>
    <mergeCell ref="E7:H7"/>
    <mergeCell ref="E9:H9"/>
    <mergeCell ref="E11:H11"/>
    <mergeCell ref="E20:H20"/>
    <mergeCell ref="E29:H29"/>
  </mergeCells>
  <pageMargins left="0.39374999999999999" right="0.39374999999999999" top="0.39374999999999999" bottom="0.39374999999999999" header="0" footer="0"/>
  <pageSetup paperSize="9" scale="88" fitToHeight="100" orientation="portrait" blackAndWhite="1" r:id="rId1"/>
  <headerFooter>
    <oddHeader>&amp;L&amp;"Arial"&amp;8&amp;K000000INTERNAL&amp;1#</oddHeader>
    <oddFooter>&amp;CStrana &amp;P z &amp;N</oddFooter>
  </headerFooter>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List43">
    <pageSetUpPr fitToPage="1"/>
  </sheetPr>
  <dimension ref="A2:BM565"/>
  <sheetViews>
    <sheetView showGridLines="0" workbookViewId="0">
      <selection activeCell="E20" sqref="E20:H20"/>
    </sheetView>
  </sheetViews>
  <sheetFormatPr defaultRowHeight="11.25"/>
  <cols>
    <col min="1" max="1" width="8.33203125" style="1" customWidth="1"/>
    <col min="2" max="2" width="1.1640625" style="1" customWidth="1"/>
    <col min="3" max="3" width="4.1640625" style="1" customWidth="1"/>
    <col min="4" max="4" width="4.33203125" style="1" customWidth="1"/>
    <col min="5" max="5" width="17.1640625" style="1" customWidth="1"/>
    <col min="6" max="6" width="50.83203125" style="1" customWidth="1"/>
    <col min="7" max="7" width="7.5" style="1" customWidth="1"/>
    <col min="8" max="8" width="14" style="1" customWidth="1"/>
    <col min="9" max="9" width="15.83203125" style="1" customWidth="1"/>
    <col min="10" max="10" width="22.33203125" style="1" customWidth="1"/>
    <col min="11" max="11" width="22.33203125" style="1" hidden="1" customWidth="1"/>
    <col min="12" max="12" width="9.33203125" style="1" customWidth="1"/>
    <col min="13" max="13" width="10.83203125" style="1" hidden="1" customWidth="1"/>
    <col min="14" max="14" width="9.33203125" style="1" hidden="1"/>
    <col min="15" max="20" width="14.1640625" style="1" hidden="1" customWidth="1"/>
    <col min="21" max="21" width="16.33203125" style="1" hidden="1" customWidth="1"/>
    <col min="22" max="22" width="12.33203125" style="1" customWidth="1"/>
    <col min="23" max="23" width="16.33203125" style="1" customWidth="1"/>
    <col min="24" max="24" width="12.33203125" style="1" customWidth="1"/>
    <col min="25" max="25" width="15" style="1" customWidth="1"/>
    <col min="26" max="26" width="11" style="1" customWidth="1"/>
    <col min="27" max="27" width="15" style="1" customWidth="1"/>
    <col min="28" max="28" width="16.33203125" style="1" customWidth="1"/>
    <col min="29" max="29" width="11" style="1" customWidth="1"/>
    <col min="30" max="30" width="15" style="1" customWidth="1"/>
    <col min="31" max="31" width="16.33203125" style="1" customWidth="1"/>
    <col min="44" max="65" width="9.33203125" style="1" hidden="1"/>
  </cols>
  <sheetData>
    <row r="2" spans="1:46" s="1" customFormat="1" ht="36.950000000000003" customHeight="1">
      <c r="L2" s="383"/>
      <c r="M2" s="383"/>
      <c r="N2" s="383"/>
      <c r="O2" s="383"/>
      <c r="P2" s="383"/>
      <c r="Q2" s="383"/>
      <c r="R2" s="383"/>
      <c r="S2" s="383"/>
      <c r="T2" s="383"/>
      <c r="U2" s="383"/>
      <c r="V2" s="383"/>
      <c r="AT2" s="18" t="s">
        <v>195</v>
      </c>
    </row>
    <row r="3" spans="1:46" s="1" customFormat="1" ht="6.95" customHeight="1">
      <c r="B3" s="114"/>
      <c r="C3" s="115"/>
      <c r="D3" s="115"/>
      <c r="E3" s="115"/>
      <c r="F3" s="115"/>
      <c r="G3" s="115"/>
      <c r="H3" s="115"/>
      <c r="I3" s="115"/>
      <c r="J3" s="115"/>
      <c r="K3" s="115"/>
      <c r="L3" s="21"/>
      <c r="AT3" s="18" t="s">
        <v>73</v>
      </c>
    </row>
    <row r="4" spans="1:46" s="1" customFormat="1" ht="24.95" customHeight="1">
      <c r="B4" s="21"/>
      <c r="D4" s="116" t="s">
        <v>240</v>
      </c>
      <c r="L4" s="21"/>
      <c r="M4" s="117" t="s">
        <v>10</v>
      </c>
      <c r="AT4" s="18" t="s">
        <v>4</v>
      </c>
    </row>
    <row r="5" spans="1:46" s="1" customFormat="1" ht="6.95" customHeight="1">
      <c r="B5" s="21"/>
      <c r="L5" s="21"/>
    </row>
    <row r="6" spans="1:46" s="1" customFormat="1" ht="12" customHeight="1">
      <c r="B6" s="21"/>
      <c r="D6" s="118" t="s">
        <v>15</v>
      </c>
      <c r="L6" s="21"/>
    </row>
    <row r="7" spans="1:46" s="1" customFormat="1" ht="16.5" customHeight="1">
      <c r="B7" s="21"/>
      <c r="E7" s="412" t="str">
        <f>'Rekapitulace stavby'!K6</f>
        <v>Modernizace teplárny OB6</v>
      </c>
      <c r="F7" s="413"/>
      <c r="G7" s="413"/>
      <c r="H7" s="413"/>
      <c r="L7" s="21"/>
    </row>
    <row r="8" spans="1:46" s="1" customFormat="1" ht="12" customHeight="1">
      <c r="B8" s="21"/>
      <c r="D8" s="118" t="s">
        <v>241</v>
      </c>
      <c r="L8" s="21"/>
    </row>
    <row r="9" spans="1:46" s="2" customFormat="1" ht="16.5" customHeight="1">
      <c r="A9" s="35"/>
      <c r="B9" s="40"/>
      <c r="C9" s="35"/>
      <c r="D9" s="35"/>
      <c r="E9" s="412" t="s">
        <v>5915</v>
      </c>
      <c r="F9" s="415"/>
      <c r="G9" s="415"/>
      <c r="H9" s="415"/>
      <c r="I9" s="35"/>
      <c r="J9" s="35"/>
      <c r="K9" s="35"/>
      <c r="L9" s="52"/>
      <c r="S9" s="35"/>
      <c r="T9" s="35"/>
      <c r="U9" s="35"/>
      <c r="V9" s="35"/>
      <c r="W9" s="35"/>
      <c r="X9" s="35"/>
      <c r="Y9" s="35"/>
      <c r="Z9" s="35"/>
      <c r="AA9" s="35"/>
      <c r="AB9" s="35"/>
      <c r="AC9" s="35"/>
      <c r="AD9" s="35"/>
      <c r="AE9" s="35"/>
    </row>
    <row r="10" spans="1:46" s="2" customFormat="1" ht="12" customHeight="1">
      <c r="A10" s="35"/>
      <c r="B10" s="40"/>
      <c r="C10" s="35"/>
      <c r="D10" s="118" t="s">
        <v>432</v>
      </c>
      <c r="E10" s="35"/>
      <c r="F10" s="35"/>
      <c r="G10" s="35"/>
      <c r="H10" s="35"/>
      <c r="I10" s="35"/>
      <c r="J10" s="35"/>
      <c r="K10" s="35"/>
      <c r="L10" s="52"/>
      <c r="S10" s="35"/>
      <c r="T10" s="35"/>
      <c r="U10" s="35"/>
      <c r="V10" s="35"/>
      <c r="W10" s="35"/>
      <c r="X10" s="35"/>
      <c r="Y10" s="35"/>
      <c r="Z10" s="35"/>
      <c r="AA10" s="35"/>
      <c r="AB10" s="35"/>
      <c r="AC10" s="35"/>
      <c r="AD10" s="35"/>
      <c r="AE10" s="35"/>
    </row>
    <row r="11" spans="1:46" s="2" customFormat="1" ht="16.5" customHeight="1">
      <c r="A11" s="35"/>
      <c r="B11" s="40"/>
      <c r="C11" s="35"/>
      <c r="D11" s="35"/>
      <c r="E11" s="414" t="s">
        <v>6085</v>
      </c>
      <c r="F11" s="415"/>
      <c r="G11" s="415"/>
      <c r="H11" s="415"/>
      <c r="I11" s="35"/>
      <c r="J11" s="35"/>
      <c r="K11" s="35"/>
      <c r="L11" s="52"/>
      <c r="S11" s="35"/>
      <c r="T11" s="35"/>
      <c r="U11" s="35"/>
      <c r="V11" s="35"/>
      <c r="W11" s="35"/>
      <c r="X11" s="35"/>
      <c r="Y11" s="35"/>
      <c r="Z11" s="35"/>
      <c r="AA11" s="35"/>
      <c r="AB11" s="35"/>
      <c r="AC11" s="35"/>
      <c r="AD11" s="35"/>
      <c r="AE11" s="35"/>
    </row>
    <row r="12" spans="1:46" s="2" customFormat="1">
      <c r="A12" s="35"/>
      <c r="B12" s="40"/>
      <c r="C12" s="35"/>
      <c r="D12" s="35"/>
      <c r="E12" s="35"/>
      <c r="F12" s="35"/>
      <c r="G12" s="35"/>
      <c r="H12" s="35"/>
      <c r="I12" s="35"/>
      <c r="J12" s="35"/>
      <c r="K12" s="35"/>
      <c r="L12" s="52"/>
      <c r="S12" s="35"/>
      <c r="T12" s="35"/>
      <c r="U12" s="35"/>
      <c r="V12" s="35"/>
      <c r="W12" s="35"/>
      <c r="X12" s="35"/>
      <c r="Y12" s="35"/>
      <c r="Z12" s="35"/>
      <c r="AA12" s="35"/>
      <c r="AB12" s="35"/>
      <c r="AC12" s="35"/>
      <c r="AD12" s="35"/>
      <c r="AE12" s="35"/>
    </row>
    <row r="13" spans="1:46" s="2" customFormat="1" ht="12" customHeight="1">
      <c r="A13" s="35"/>
      <c r="B13" s="40"/>
      <c r="C13" s="35"/>
      <c r="D13" s="118" t="s">
        <v>17</v>
      </c>
      <c r="E13" s="35"/>
      <c r="F13" s="109" t="s">
        <v>1</v>
      </c>
      <c r="G13" s="35"/>
      <c r="H13" s="35"/>
      <c r="I13" s="118" t="s">
        <v>18</v>
      </c>
      <c r="J13" s="109" t="s">
        <v>1</v>
      </c>
      <c r="K13" s="35"/>
      <c r="L13" s="52"/>
      <c r="S13" s="35"/>
      <c r="T13" s="35"/>
      <c r="U13" s="35"/>
      <c r="V13" s="35"/>
      <c r="W13" s="35"/>
      <c r="X13" s="35"/>
      <c r="Y13" s="35"/>
      <c r="Z13" s="35"/>
      <c r="AA13" s="35"/>
      <c r="AB13" s="35"/>
      <c r="AC13" s="35"/>
      <c r="AD13" s="35"/>
      <c r="AE13" s="35"/>
    </row>
    <row r="14" spans="1:46" s="2" customFormat="1" ht="12" customHeight="1">
      <c r="A14" s="35"/>
      <c r="B14" s="40"/>
      <c r="C14" s="35"/>
      <c r="D14" s="118" t="s">
        <v>19</v>
      </c>
      <c r="E14" s="35"/>
      <c r="F14" s="109" t="s">
        <v>20</v>
      </c>
      <c r="G14" s="35"/>
      <c r="H14" s="35"/>
      <c r="I14" s="118" t="s">
        <v>21</v>
      </c>
      <c r="J14" s="119">
        <f>'Rekapitulace stavby'!AN8</f>
        <v>45363</v>
      </c>
      <c r="K14" s="35"/>
      <c r="L14" s="52"/>
      <c r="S14" s="35"/>
      <c r="T14" s="35"/>
      <c r="U14" s="35"/>
      <c r="V14" s="35"/>
      <c r="W14" s="35"/>
      <c r="X14" s="35"/>
      <c r="Y14" s="35"/>
      <c r="Z14" s="35"/>
      <c r="AA14" s="35"/>
      <c r="AB14" s="35"/>
      <c r="AC14" s="35"/>
      <c r="AD14" s="35"/>
      <c r="AE14" s="35"/>
    </row>
    <row r="15" spans="1:46" s="2" customFormat="1" ht="10.9" customHeight="1">
      <c r="A15" s="35"/>
      <c r="B15" s="40"/>
      <c r="C15" s="35"/>
      <c r="D15" s="35"/>
      <c r="E15" s="35"/>
      <c r="F15" s="35"/>
      <c r="G15" s="35"/>
      <c r="H15" s="35"/>
      <c r="I15" s="35"/>
      <c r="J15" s="35"/>
      <c r="K15" s="35"/>
      <c r="L15" s="52"/>
      <c r="S15" s="35"/>
      <c r="T15" s="35"/>
      <c r="U15" s="35"/>
      <c r="V15" s="35"/>
      <c r="W15" s="35"/>
      <c r="X15" s="35"/>
      <c r="Y15" s="35"/>
      <c r="Z15" s="35"/>
      <c r="AA15" s="35"/>
      <c r="AB15" s="35"/>
      <c r="AC15" s="35"/>
      <c r="AD15" s="35"/>
      <c r="AE15" s="35"/>
    </row>
    <row r="16" spans="1:46" s="2" customFormat="1" ht="12" customHeight="1">
      <c r="A16" s="35"/>
      <c r="B16" s="40"/>
      <c r="C16" s="35"/>
      <c r="D16" s="118" t="s">
        <v>22</v>
      </c>
      <c r="E16" s="35"/>
      <c r="F16" s="35"/>
      <c r="G16" s="35"/>
      <c r="H16" s="35"/>
      <c r="I16" s="118" t="s">
        <v>23</v>
      </c>
      <c r="J16" s="109" t="s">
        <v>1</v>
      </c>
      <c r="K16" s="35"/>
      <c r="L16" s="52"/>
      <c r="S16" s="35"/>
      <c r="T16" s="35"/>
      <c r="U16" s="35"/>
      <c r="V16" s="35"/>
      <c r="W16" s="35"/>
      <c r="X16" s="35"/>
      <c r="Y16" s="35"/>
      <c r="Z16" s="35"/>
      <c r="AA16" s="35"/>
      <c r="AB16" s="35"/>
      <c r="AC16" s="35"/>
      <c r="AD16" s="35"/>
      <c r="AE16" s="35"/>
    </row>
    <row r="17" spans="1:31" s="2" customFormat="1" ht="18" customHeight="1">
      <c r="A17" s="35"/>
      <c r="B17" s="40"/>
      <c r="C17" s="35"/>
      <c r="D17" s="35"/>
      <c r="E17" s="109" t="s">
        <v>24</v>
      </c>
      <c r="F17" s="35"/>
      <c r="G17" s="35"/>
      <c r="H17" s="35"/>
      <c r="I17" s="118" t="s">
        <v>25</v>
      </c>
      <c r="J17" s="109" t="s">
        <v>1</v>
      </c>
      <c r="K17" s="35"/>
      <c r="L17" s="52"/>
      <c r="S17" s="35"/>
      <c r="T17" s="35"/>
      <c r="U17" s="35"/>
      <c r="V17" s="35"/>
      <c r="W17" s="35"/>
      <c r="X17" s="35"/>
      <c r="Y17" s="35"/>
      <c r="Z17" s="35"/>
      <c r="AA17" s="35"/>
      <c r="AB17" s="35"/>
      <c r="AC17" s="35"/>
      <c r="AD17" s="35"/>
      <c r="AE17" s="35"/>
    </row>
    <row r="18" spans="1:31" s="2" customFormat="1" ht="6.95" customHeight="1">
      <c r="A18" s="35"/>
      <c r="B18" s="40"/>
      <c r="C18" s="35"/>
      <c r="D18" s="35"/>
      <c r="E18" s="35"/>
      <c r="F18" s="35"/>
      <c r="G18" s="35"/>
      <c r="H18" s="35"/>
      <c r="I18" s="35"/>
      <c r="J18" s="35"/>
      <c r="K18" s="35"/>
      <c r="L18" s="52"/>
      <c r="S18" s="35"/>
      <c r="T18" s="35"/>
      <c r="U18" s="35"/>
      <c r="V18" s="35"/>
      <c r="W18" s="35"/>
      <c r="X18" s="35"/>
      <c r="Y18" s="35"/>
      <c r="Z18" s="35"/>
      <c r="AA18" s="35"/>
      <c r="AB18" s="35"/>
      <c r="AC18" s="35"/>
      <c r="AD18" s="35"/>
      <c r="AE18" s="35"/>
    </row>
    <row r="19" spans="1:31" s="2" customFormat="1" ht="12" customHeight="1">
      <c r="A19" s="35"/>
      <c r="B19" s="40"/>
      <c r="C19" s="35"/>
      <c r="D19" s="118" t="s">
        <v>26</v>
      </c>
      <c r="E19" s="35"/>
      <c r="F19" s="35"/>
      <c r="G19" s="35"/>
      <c r="H19" s="35"/>
      <c r="I19" s="118" t="s">
        <v>23</v>
      </c>
      <c r="J19" s="31" t="str">
        <f>'Rekapitulace stavby'!AN13</f>
        <v>Vyplň údaj</v>
      </c>
      <c r="K19" s="35"/>
      <c r="L19" s="52"/>
      <c r="S19" s="35"/>
      <c r="T19" s="35"/>
      <c r="U19" s="35"/>
      <c r="V19" s="35"/>
      <c r="W19" s="35"/>
      <c r="X19" s="35"/>
      <c r="Y19" s="35"/>
      <c r="Z19" s="35"/>
      <c r="AA19" s="35"/>
      <c r="AB19" s="35"/>
      <c r="AC19" s="35"/>
      <c r="AD19" s="35"/>
      <c r="AE19" s="35"/>
    </row>
    <row r="20" spans="1:31" s="2" customFormat="1" ht="18" customHeight="1">
      <c r="A20" s="35"/>
      <c r="B20" s="40"/>
      <c r="C20" s="35"/>
      <c r="D20" s="35"/>
      <c r="E20" s="416" t="str">
        <f>'Rekapitulace stavby'!E14</f>
        <v>Vyplň údaj</v>
      </c>
      <c r="F20" s="417"/>
      <c r="G20" s="417"/>
      <c r="H20" s="417"/>
      <c r="I20" s="118" t="s">
        <v>25</v>
      </c>
      <c r="J20" s="31" t="str">
        <f>'Rekapitulace stavby'!AN14</f>
        <v>Vyplň údaj</v>
      </c>
      <c r="K20" s="35"/>
      <c r="L20" s="52"/>
      <c r="S20" s="35"/>
      <c r="T20" s="35"/>
      <c r="U20" s="35"/>
      <c r="V20" s="35"/>
      <c r="W20" s="35"/>
      <c r="X20" s="35"/>
      <c r="Y20" s="35"/>
      <c r="Z20" s="35"/>
      <c r="AA20" s="35"/>
      <c r="AB20" s="35"/>
      <c r="AC20" s="35"/>
      <c r="AD20" s="35"/>
      <c r="AE20" s="35"/>
    </row>
    <row r="21" spans="1:31" s="2" customFormat="1" ht="6.95" customHeight="1">
      <c r="A21" s="35"/>
      <c r="B21" s="40"/>
      <c r="C21" s="35"/>
      <c r="D21" s="35"/>
      <c r="E21" s="35"/>
      <c r="F21" s="35"/>
      <c r="G21" s="35"/>
      <c r="H21" s="35"/>
      <c r="I21" s="35"/>
      <c r="J21" s="35"/>
      <c r="K21" s="35"/>
      <c r="L21" s="52"/>
      <c r="S21" s="35"/>
      <c r="T21" s="35"/>
      <c r="U21" s="35"/>
      <c r="V21" s="35"/>
      <c r="W21" s="35"/>
      <c r="X21" s="35"/>
      <c r="Y21" s="35"/>
      <c r="Z21" s="35"/>
      <c r="AA21" s="35"/>
      <c r="AB21" s="35"/>
      <c r="AC21" s="35"/>
      <c r="AD21" s="35"/>
      <c r="AE21" s="35"/>
    </row>
    <row r="22" spans="1:31" s="2" customFormat="1" ht="12" customHeight="1">
      <c r="A22" s="35"/>
      <c r="B22" s="40"/>
      <c r="C22" s="35"/>
      <c r="D22" s="118" t="s">
        <v>28</v>
      </c>
      <c r="E22" s="35"/>
      <c r="F22" s="35"/>
      <c r="G22" s="35"/>
      <c r="H22" s="35"/>
      <c r="I22" s="118" t="s">
        <v>23</v>
      </c>
      <c r="J22" s="109" t="s">
        <v>1</v>
      </c>
      <c r="K22" s="35"/>
      <c r="L22" s="52"/>
      <c r="S22" s="35"/>
      <c r="T22" s="35"/>
      <c r="U22" s="35"/>
      <c r="V22" s="35"/>
      <c r="W22" s="35"/>
      <c r="X22" s="35"/>
      <c r="Y22" s="35"/>
      <c r="Z22" s="35"/>
      <c r="AA22" s="35"/>
      <c r="AB22" s="35"/>
      <c r="AC22" s="35"/>
      <c r="AD22" s="35"/>
      <c r="AE22" s="35"/>
    </row>
    <row r="23" spans="1:31" s="2" customFormat="1" ht="18" customHeight="1">
      <c r="A23" s="35"/>
      <c r="B23" s="40"/>
      <c r="C23" s="35"/>
      <c r="D23" s="35"/>
      <c r="E23" s="109" t="s">
        <v>29</v>
      </c>
      <c r="F23" s="35"/>
      <c r="G23" s="35"/>
      <c r="H23" s="35"/>
      <c r="I23" s="118" t="s">
        <v>25</v>
      </c>
      <c r="J23" s="109" t="s">
        <v>1</v>
      </c>
      <c r="K23" s="35"/>
      <c r="L23" s="52"/>
      <c r="S23" s="35"/>
      <c r="T23" s="35"/>
      <c r="U23" s="35"/>
      <c r="V23" s="35"/>
      <c r="W23" s="35"/>
      <c r="X23" s="35"/>
      <c r="Y23" s="35"/>
      <c r="Z23" s="35"/>
      <c r="AA23" s="35"/>
      <c r="AB23" s="35"/>
      <c r="AC23" s="35"/>
      <c r="AD23" s="35"/>
      <c r="AE23" s="35"/>
    </row>
    <row r="24" spans="1:31" s="2" customFormat="1" ht="6.95" customHeight="1">
      <c r="A24" s="35"/>
      <c r="B24" s="40"/>
      <c r="C24" s="35"/>
      <c r="D24" s="35"/>
      <c r="E24" s="35"/>
      <c r="F24" s="35"/>
      <c r="G24" s="35"/>
      <c r="H24" s="35"/>
      <c r="I24" s="35"/>
      <c r="J24" s="35"/>
      <c r="K24" s="35"/>
      <c r="L24" s="52"/>
      <c r="S24" s="35"/>
      <c r="T24" s="35"/>
      <c r="U24" s="35"/>
      <c r="V24" s="35"/>
      <c r="W24" s="35"/>
      <c r="X24" s="35"/>
      <c r="Y24" s="35"/>
      <c r="Z24" s="35"/>
      <c r="AA24" s="35"/>
      <c r="AB24" s="35"/>
      <c r="AC24" s="35"/>
      <c r="AD24" s="35"/>
      <c r="AE24" s="35"/>
    </row>
    <row r="25" spans="1:31" s="2" customFormat="1" ht="12" customHeight="1">
      <c r="A25" s="35"/>
      <c r="B25" s="40"/>
      <c r="C25" s="35"/>
      <c r="D25" s="118" t="s">
        <v>31</v>
      </c>
      <c r="E25" s="35"/>
      <c r="F25" s="35"/>
      <c r="G25" s="35"/>
      <c r="H25" s="35"/>
      <c r="I25" s="118" t="s">
        <v>23</v>
      </c>
      <c r="J25" s="109" t="s">
        <v>1</v>
      </c>
      <c r="K25" s="35"/>
      <c r="L25" s="52"/>
      <c r="S25" s="35"/>
      <c r="T25" s="35"/>
      <c r="U25" s="35"/>
      <c r="V25" s="35"/>
      <c r="W25" s="35"/>
      <c r="X25" s="35"/>
      <c r="Y25" s="35"/>
      <c r="Z25" s="35"/>
      <c r="AA25" s="35"/>
      <c r="AB25" s="35"/>
      <c r="AC25" s="35"/>
      <c r="AD25" s="35"/>
      <c r="AE25" s="35"/>
    </row>
    <row r="26" spans="1:31" s="2" customFormat="1" ht="18" customHeight="1">
      <c r="A26" s="35"/>
      <c r="B26" s="40"/>
      <c r="C26" s="35"/>
      <c r="D26" s="35"/>
      <c r="E26" s="109" t="s">
        <v>29</v>
      </c>
      <c r="F26" s="35"/>
      <c r="G26" s="35"/>
      <c r="H26" s="35"/>
      <c r="I26" s="118" t="s">
        <v>25</v>
      </c>
      <c r="J26" s="109" t="s">
        <v>1</v>
      </c>
      <c r="K26" s="35"/>
      <c r="L26" s="52"/>
      <c r="S26" s="35"/>
      <c r="T26" s="35"/>
      <c r="U26" s="35"/>
      <c r="V26" s="35"/>
      <c r="W26" s="35"/>
      <c r="X26" s="35"/>
      <c r="Y26" s="35"/>
      <c r="Z26" s="35"/>
      <c r="AA26" s="35"/>
      <c r="AB26" s="35"/>
      <c r="AC26" s="35"/>
      <c r="AD26" s="35"/>
      <c r="AE26" s="35"/>
    </row>
    <row r="27" spans="1:31" s="2" customFormat="1" ht="6.95" customHeight="1">
      <c r="A27" s="35"/>
      <c r="B27" s="40"/>
      <c r="C27" s="35"/>
      <c r="D27" s="35"/>
      <c r="E27" s="35"/>
      <c r="F27" s="35"/>
      <c r="G27" s="35"/>
      <c r="H27" s="35"/>
      <c r="I27" s="35"/>
      <c r="J27" s="35"/>
      <c r="K27" s="35"/>
      <c r="L27" s="52"/>
      <c r="S27" s="35"/>
      <c r="T27" s="35"/>
      <c r="U27" s="35"/>
      <c r="V27" s="35"/>
      <c r="W27" s="35"/>
      <c r="X27" s="35"/>
      <c r="Y27" s="35"/>
      <c r="Z27" s="35"/>
      <c r="AA27" s="35"/>
      <c r="AB27" s="35"/>
      <c r="AC27" s="35"/>
      <c r="AD27" s="35"/>
      <c r="AE27" s="35"/>
    </row>
    <row r="28" spans="1:31" s="2" customFormat="1" ht="12" customHeight="1">
      <c r="A28" s="35"/>
      <c r="B28" s="40"/>
      <c r="C28" s="35"/>
      <c r="D28" s="118" t="s">
        <v>32</v>
      </c>
      <c r="E28" s="35"/>
      <c r="F28" s="35"/>
      <c r="G28" s="35"/>
      <c r="H28" s="35"/>
      <c r="I28" s="35"/>
      <c r="J28" s="35"/>
      <c r="K28" s="35"/>
      <c r="L28" s="52"/>
      <c r="S28" s="35"/>
      <c r="T28" s="35"/>
      <c r="U28" s="35"/>
      <c r="V28" s="35"/>
      <c r="W28" s="35"/>
      <c r="X28" s="35"/>
      <c r="Y28" s="35"/>
      <c r="Z28" s="35"/>
      <c r="AA28" s="35"/>
      <c r="AB28" s="35"/>
      <c r="AC28" s="35"/>
      <c r="AD28" s="35"/>
      <c r="AE28" s="35"/>
    </row>
    <row r="29" spans="1:31" s="8" customFormat="1" ht="16.5" customHeight="1">
      <c r="A29" s="120"/>
      <c r="B29" s="121"/>
      <c r="C29" s="120"/>
      <c r="D29" s="120"/>
      <c r="E29" s="418" t="s">
        <v>1</v>
      </c>
      <c r="F29" s="418"/>
      <c r="G29" s="418"/>
      <c r="H29" s="418"/>
      <c r="I29" s="120"/>
      <c r="J29" s="120"/>
      <c r="K29" s="120"/>
      <c r="L29" s="122"/>
      <c r="S29" s="120"/>
      <c r="T29" s="120"/>
      <c r="U29" s="120"/>
      <c r="V29" s="120"/>
      <c r="W29" s="120"/>
      <c r="X29" s="120"/>
      <c r="Y29" s="120"/>
      <c r="Z29" s="120"/>
      <c r="AA29" s="120"/>
      <c r="AB29" s="120"/>
      <c r="AC29" s="120"/>
      <c r="AD29" s="120"/>
      <c r="AE29" s="120"/>
    </row>
    <row r="30" spans="1:31" s="2" customFormat="1" ht="6.95" customHeight="1">
      <c r="A30" s="35"/>
      <c r="B30" s="40"/>
      <c r="C30" s="35"/>
      <c r="D30" s="35"/>
      <c r="E30" s="35"/>
      <c r="F30" s="35"/>
      <c r="G30" s="35"/>
      <c r="H30" s="35"/>
      <c r="I30" s="35"/>
      <c r="J30" s="35"/>
      <c r="K30" s="35"/>
      <c r="L30" s="52"/>
      <c r="S30" s="35"/>
      <c r="T30" s="35"/>
      <c r="U30" s="35"/>
      <c r="V30" s="35"/>
      <c r="W30" s="35"/>
      <c r="X30" s="35"/>
      <c r="Y30" s="35"/>
      <c r="Z30" s="35"/>
      <c r="AA30" s="35"/>
      <c r="AB30" s="35"/>
      <c r="AC30" s="35"/>
      <c r="AD30" s="35"/>
      <c r="AE30" s="35"/>
    </row>
    <row r="31" spans="1:31" s="2" customFormat="1" ht="6.95" customHeight="1">
      <c r="A31" s="35"/>
      <c r="B31" s="40"/>
      <c r="C31" s="35"/>
      <c r="D31" s="123"/>
      <c r="E31" s="123"/>
      <c r="F31" s="123"/>
      <c r="G31" s="123"/>
      <c r="H31" s="123"/>
      <c r="I31" s="123"/>
      <c r="J31" s="123"/>
      <c r="K31" s="123"/>
      <c r="L31" s="52"/>
      <c r="S31" s="35"/>
      <c r="T31" s="35"/>
      <c r="U31" s="35"/>
      <c r="V31" s="35"/>
      <c r="W31" s="35"/>
      <c r="X31" s="35"/>
      <c r="Y31" s="35"/>
      <c r="Z31" s="35"/>
      <c r="AA31" s="35"/>
      <c r="AB31" s="35"/>
      <c r="AC31" s="35"/>
      <c r="AD31" s="35"/>
      <c r="AE31" s="35"/>
    </row>
    <row r="32" spans="1:31" s="2" customFormat="1" ht="25.35" customHeight="1">
      <c r="A32" s="35"/>
      <c r="B32" s="40"/>
      <c r="C32" s="35"/>
      <c r="D32" s="124" t="s">
        <v>33</v>
      </c>
      <c r="E32" s="35"/>
      <c r="F32" s="35"/>
      <c r="G32" s="35"/>
      <c r="H32" s="35"/>
      <c r="I32" s="35"/>
      <c r="J32" s="125">
        <f>ROUND(J125, 2)</f>
        <v>0</v>
      </c>
      <c r="K32" s="35"/>
      <c r="L32" s="52"/>
      <c r="S32" s="35"/>
      <c r="T32" s="35"/>
      <c r="U32" s="35"/>
      <c r="V32" s="35"/>
      <c r="W32" s="35"/>
      <c r="X32" s="35"/>
      <c r="Y32" s="35"/>
      <c r="Z32" s="35"/>
      <c r="AA32" s="35"/>
      <c r="AB32" s="35"/>
      <c r="AC32" s="35"/>
      <c r="AD32" s="35"/>
      <c r="AE32" s="35"/>
    </row>
    <row r="33" spans="1:31" s="2" customFormat="1" ht="6.95" customHeight="1">
      <c r="A33" s="35"/>
      <c r="B33" s="40"/>
      <c r="C33" s="35"/>
      <c r="D33" s="123"/>
      <c r="E33" s="123"/>
      <c r="F33" s="123"/>
      <c r="G33" s="123"/>
      <c r="H33" s="123"/>
      <c r="I33" s="123"/>
      <c r="J33" s="123"/>
      <c r="K33" s="123"/>
      <c r="L33" s="52"/>
      <c r="S33" s="35"/>
      <c r="T33" s="35"/>
      <c r="U33" s="35"/>
      <c r="V33" s="35"/>
      <c r="W33" s="35"/>
      <c r="X33" s="35"/>
      <c r="Y33" s="35"/>
      <c r="Z33" s="35"/>
      <c r="AA33" s="35"/>
      <c r="AB33" s="35"/>
      <c r="AC33" s="35"/>
      <c r="AD33" s="35"/>
      <c r="AE33" s="35"/>
    </row>
    <row r="34" spans="1:31" s="2" customFormat="1" ht="14.45" customHeight="1">
      <c r="A34" s="35"/>
      <c r="B34" s="40"/>
      <c r="C34" s="35"/>
      <c r="D34" s="35"/>
      <c r="E34" s="35"/>
      <c r="F34" s="126" t="s">
        <v>35</v>
      </c>
      <c r="G34" s="35"/>
      <c r="H34" s="35"/>
      <c r="I34" s="126" t="s">
        <v>34</v>
      </c>
      <c r="J34" s="126" t="s">
        <v>36</v>
      </c>
      <c r="K34" s="35"/>
      <c r="L34" s="52"/>
      <c r="S34" s="35"/>
      <c r="T34" s="35"/>
      <c r="U34" s="35"/>
      <c r="V34" s="35"/>
      <c r="W34" s="35"/>
      <c r="X34" s="35"/>
      <c r="Y34" s="35"/>
      <c r="Z34" s="35"/>
      <c r="AA34" s="35"/>
      <c r="AB34" s="35"/>
      <c r="AC34" s="35"/>
      <c r="AD34" s="35"/>
      <c r="AE34" s="35"/>
    </row>
    <row r="35" spans="1:31" s="2" customFormat="1" ht="14.45" customHeight="1">
      <c r="A35" s="35"/>
      <c r="B35" s="40"/>
      <c r="C35" s="35"/>
      <c r="D35" s="127" t="s">
        <v>37</v>
      </c>
      <c r="E35" s="118" t="s">
        <v>38</v>
      </c>
      <c r="F35" s="128">
        <f>ROUND((SUM(BE125:BE564)),  2)</f>
        <v>0</v>
      </c>
      <c r="G35" s="35"/>
      <c r="H35" s="35"/>
      <c r="I35" s="129">
        <v>0.21</v>
      </c>
      <c r="J35" s="128">
        <f>ROUND(((SUM(BE125:BE564))*I35),  2)</f>
        <v>0</v>
      </c>
      <c r="K35" s="35"/>
      <c r="L35" s="52"/>
      <c r="S35" s="35"/>
      <c r="T35" s="35"/>
      <c r="U35" s="35"/>
      <c r="V35" s="35"/>
      <c r="W35" s="35"/>
      <c r="X35" s="35"/>
      <c r="Y35" s="35"/>
      <c r="Z35" s="35"/>
      <c r="AA35" s="35"/>
      <c r="AB35" s="35"/>
      <c r="AC35" s="35"/>
      <c r="AD35" s="35"/>
      <c r="AE35" s="35"/>
    </row>
    <row r="36" spans="1:31" s="2" customFormat="1" ht="14.45" customHeight="1">
      <c r="A36" s="35"/>
      <c r="B36" s="40"/>
      <c r="C36" s="35"/>
      <c r="D36" s="35"/>
      <c r="E36" s="118" t="s">
        <v>39</v>
      </c>
      <c r="F36" s="128">
        <f>ROUND((SUM(BF125:BF564)),  2)</f>
        <v>0</v>
      </c>
      <c r="G36" s="35"/>
      <c r="H36" s="35"/>
      <c r="I36" s="129">
        <v>0.12</v>
      </c>
      <c r="J36" s="128">
        <f>ROUND(((SUM(BF125:BF564))*I36),  2)</f>
        <v>0</v>
      </c>
      <c r="K36" s="35"/>
      <c r="L36" s="52"/>
      <c r="S36" s="35"/>
      <c r="T36" s="35"/>
      <c r="U36" s="35"/>
      <c r="V36" s="35"/>
      <c r="W36" s="35"/>
      <c r="X36" s="35"/>
      <c r="Y36" s="35"/>
      <c r="Z36" s="35"/>
      <c r="AA36" s="35"/>
      <c r="AB36" s="35"/>
      <c r="AC36" s="35"/>
      <c r="AD36" s="35"/>
      <c r="AE36" s="35"/>
    </row>
    <row r="37" spans="1:31" s="2" customFormat="1" ht="14.45" hidden="1" customHeight="1">
      <c r="A37" s="35"/>
      <c r="B37" s="40"/>
      <c r="C37" s="35"/>
      <c r="D37" s="35"/>
      <c r="E37" s="118" t="s">
        <v>40</v>
      </c>
      <c r="F37" s="128">
        <f>ROUND((SUM(BG125:BG564)),  2)</f>
        <v>0</v>
      </c>
      <c r="G37" s="35"/>
      <c r="H37" s="35"/>
      <c r="I37" s="129">
        <v>0.21</v>
      </c>
      <c r="J37" s="128">
        <f>0</f>
        <v>0</v>
      </c>
      <c r="K37" s="35"/>
      <c r="L37" s="52"/>
      <c r="S37" s="35"/>
      <c r="T37" s="35"/>
      <c r="U37" s="35"/>
      <c r="V37" s="35"/>
      <c r="W37" s="35"/>
      <c r="X37" s="35"/>
      <c r="Y37" s="35"/>
      <c r="Z37" s="35"/>
      <c r="AA37" s="35"/>
      <c r="AB37" s="35"/>
      <c r="AC37" s="35"/>
      <c r="AD37" s="35"/>
      <c r="AE37" s="35"/>
    </row>
    <row r="38" spans="1:31" s="2" customFormat="1" ht="14.45" hidden="1" customHeight="1">
      <c r="A38" s="35"/>
      <c r="B38" s="40"/>
      <c r="C38" s="35"/>
      <c r="D38" s="35"/>
      <c r="E38" s="118" t="s">
        <v>41</v>
      </c>
      <c r="F38" s="128">
        <f>ROUND((SUM(BH125:BH564)),  2)</f>
        <v>0</v>
      </c>
      <c r="G38" s="35"/>
      <c r="H38" s="35"/>
      <c r="I38" s="129">
        <v>0.12</v>
      </c>
      <c r="J38" s="128">
        <f>0</f>
        <v>0</v>
      </c>
      <c r="K38" s="35"/>
      <c r="L38" s="52"/>
      <c r="S38" s="35"/>
      <c r="T38" s="35"/>
      <c r="U38" s="35"/>
      <c r="V38" s="35"/>
      <c r="W38" s="35"/>
      <c r="X38" s="35"/>
      <c r="Y38" s="35"/>
      <c r="Z38" s="35"/>
      <c r="AA38" s="35"/>
      <c r="AB38" s="35"/>
      <c r="AC38" s="35"/>
      <c r="AD38" s="35"/>
      <c r="AE38" s="35"/>
    </row>
    <row r="39" spans="1:31" s="2" customFormat="1" ht="14.45" hidden="1" customHeight="1">
      <c r="A39" s="35"/>
      <c r="B39" s="40"/>
      <c r="C39" s="35"/>
      <c r="D39" s="35"/>
      <c r="E39" s="118" t="s">
        <v>42</v>
      </c>
      <c r="F39" s="128">
        <f>ROUND((SUM(BI125:BI564)),  2)</f>
        <v>0</v>
      </c>
      <c r="G39" s="35"/>
      <c r="H39" s="35"/>
      <c r="I39" s="129">
        <v>0</v>
      </c>
      <c r="J39" s="128">
        <f>0</f>
        <v>0</v>
      </c>
      <c r="K39" s="35"/>
      <c r="L39" s="52"/>
      <c r="S39" s="35"/>
      <c r="T39" s="35"/>
      <c r="U39" s="35"/>
      <c r="V39" s="35"/>
      <c r="W39" s="35"/>
      <c r="X39" s="35"/>
      <c r="Y39" s="35"/>
      <c r="Z39" s="35"/>
      <c r="AA39" s="35"/>
      <c r="AB39" s="35"/>
      <c r="AC39" s="35"/>
      <c r="AD39" s="35"/>
      <c r="AE39" s="35"/>
    </row>
    <row r="40" spans="1:31" s="2" customFormat="1" ht="6.95" customHeight="1">
      <c r="A40" s="35"/>
      <c r="B40" s="40"/>
      <c r="C40" s="35"/>
      <c r="D40" s="35"/>
      <c r="E40" s="35"/>
      <c r="F40" s="35"/>
      <c r="G40" s="35"/>
      <c r="H40" s="35"/>
      <c r="I40" s="35"/>
      <c r="J40" s="35"/>
      <c r="K40" s="35"/>
      <c r="L40" s="52"/>
      <c r="S40" s="35"/>
      <c r="T40" s="35"/>
      <c r="U40" s="35"/>
      <c r="V40" s="35"/>
      <c r="W40" s="35"/>
      <c r="X40" s="35"/>
      <c r="Y40" s="35"/>
      <c r="Z40" s="35"/>
      <c r="AA40" s="35"/>
      <c r="AB40" s="35"/>
      <c r="AC40" s="35"/>
      <c r="AD40" s="35"/>
      <c r="AE40" s="35"/>
    </row>
    <row r="41" spans="1:31" s="2" customFormat="1" ht="25.35" customHeight="1">
      <c r="A41" s="35"/>
      <c r="B41" s="40"/>
      <c r="C41" s="130"/>
      <c r="D41" s="131" t="s">
        <v>43</v>
      </c>
      <c r="E41" s="132"/>
      <c r="F41" s="132"/>
      <c r="G41" s="133" t="s">
        <v>44</v>
      </c>
      <c r="H41" s="134" t="s">
        <v>7622</v>
      </c>
      <c r="I41" s="132"/>
      <c r="J41" s="135">
        <f>SUM(J32:J39)</f>
        <v>0</v>
      </c>
      <c r="K41" s="136"/>
      <c r="L41" s="52"/>
      <c r="S41" s="35"/>
      <c r="T41" s="35"/>
      <c r="U41" s="35"/>
      <c r="V41" s="35"/>
      <c r="W41" s="35"/>
      <c r="X41" s="35"/>
      <c r="Y41" s="35"/>
      <c r="Z41" s="35"/>
      <c r="AA41" s="35"/>
      <c r="AB41" s="35"/>
      <c r="AC41" s="35"/>
      <c r="AD41" s="35"/>
      <c r="AE41" s="35"/>
    </row>
    <row r="42" spans="1:31" s="2" customFormat="1" ht="14.45" customHeight="1">
      <c r="A42" s="35"/>
      <c r="B42" s="40"/>
      <c r="C42" s="35"/>
      <c r="D42" s="35"/>
      <c r="E42" s="35"/>
      <c r="F42" s="35"/>
      <c r="G42" s="35"/>
      <c r="H42" s="35"/>
      <c r="I42" s="35"/>
      <c r="J42" s="35"/>
      <c r="K42" s="35"/>
      <c r="L42" s="52"/>
      <c r="S42" s="35"/>
      <c r="T42" s="35"/>
      <c r="U42" s="35"/>
      <c r="V42" s="35"/>
      <c r="W42" s="35"/>
      <c r="X42" s="35"/>
      <c r="Y42" s="35"/>
      <c r="Z42" s="35"/>
      <c r="AA42" s="35"/>
      <c r="AB42" s="35"/>
      <c r="AC42" s="35"/>
      <c r="AD42" s="35"/>
      <c r="AE42" s="35"/>
    </row>
    <row r="43" spans="1:31" s="1" customFormat="1" ht="14.45" customHeight="1">
      <c r="B43" s="21"/>
      <c r="L43" s="21"/>
    </row>
    <row r="44" spans="1:31" s="1" customFormat="1" ht="14.45" customHeight="1">
      <c r="B44" s="21"/>
      <c r="L44" s="21"/>
    </row>
    <row r="45" spans="1:31" s="1" customFormat="1" ht="14.45" customHeight="1">
      <c r="B45" s="21"/>
      <c r="L45" s="21"/>
    </row>
    <row r="46" spans="1:31" s="1" customFormat="1" ht="14.45" customHeight="1">
      <c r="B46" s="21"/>
      <c r="L46" s="21"/>
    </row>
    <row r="47" spans="1:31" s="1" customFormat="1" ht="14.45" customHeight="1">
      <c r="B47" s="21"/>
      <c r="L47" s="21"/>
    </row>
    <row r="48" spans="1:31" s="1" customFormat="1" ht="14.45" customHeight="1">
      <c r="B48" s="21"/>
      <c r="L48" s="21"/>
    </row>
    <row r="49" spans="1:31" s="1" customFormat="1" ht="14.45" customHeight="1">
      <c r="B49" s="21"/>
      <c r="L49" s="21"/>
    </row>
    <row r="50" spans="1:31" s="2" customFormat="1" ht="14.45" customHeight="1">
      <c r="B50" s="52"/>
      <c r="D50" s="137" t="s">
        <v>45</v>
      </c>
      <c r="E50" s="138"/>
      <c r="F50" s="138"/>
      <c r="G50" s="137" t="s">
        <v>46</v>
      </c>
      <c r="H50" s="138"/>
      <c r="I50" s="138"/>
      <c r="J50" s="138"/>
      <c r="K50" s="138"/>
      <c r="L50" s="52"/>
    </row>
    <row r="51" spans="1:31">
      <c r="B51" s="21"/>
      <c r="L51" s="21"/>
    </row>
    <row r="52" spans="1:31">
      <c r="B52" s="21"/>
      <c r="L52" s="21"/>
    </row>
    <row r="53" spans="1:31">
      <c r="B53" s="21"/>
      <c r="L53" s="21"/>
    </row>
    <row r="54" spans="1:31">
      <c r="B54" s="21"/>
      <c r="L54" s="21"/>
    </row>
    <row r="55" spans="1:31">
      <c r="B55" s="21"/>
      <c r="L55" s="21"/>
    </row>
    <row r="56" spans="1:31">
      <c r="B56" s="21"/>
      <c r="L56" s="21"/>
    </row>
    <row r="57" spans="1:31">
      <c r="B57" s="21"/>
      <c r="L57" s="21"/>
    </row>
    <row r="58" spans="1:31">
      <c r="B58" s="21"/>
      <c r="L58" s="21"/>
    </row>
    <row r="59" spans="1:31">
      <c r="B59" s="21"/>
      <c r="L59" s="21"/>
    </row>
    <row r="60" spans="1:31">
      <c r="B60" s="21"/>
      <c r="L60" s="21"/>
    </row>
    <row r="61" spans="1:31" s="2" customFormat="1" ht="12.75">
      <c r="A61" s="35"/>
      <c r="B61" s="40"/>
      <c r="C61" s="35"/>
      <c r="D61" s="139" t="s">
        <v>47</v>
      </c>
      <c r="E61" s="140"/>
      <c r="F61" s="141" t="s">
        <v>48</v>
      </c>
      <c r="G61" s="139" t="s">
        <v>47</v>
      </c>
      <c r="H61" s="140"/>
      <c r="I61" s="140"/>
      <c r="J61" s="142" t="s">
        <v>48</v>
      </c>
      <c r="K61" s="140"/>
      <c r="L61" s="52"/>
      <c r="S61" s="35"/>
      <c r="T61" s="35"/>
      <c r="U61" s="35"/>
      <c r="V61" s="35"/>
      <c r="W61" s="35"/>
      <c r="X61" s="35"/>
      <c r="Y61" s="35"/>
      <c r="Z61" s="35"/>
      <c r="AA61" s="35"/>
      <c r="AB61" s="35"/>
      <c r="AC61" s="35"/>
      <c r="AD61" s="35"/>
      <c r="AE61" s="35"/>
    </row>
    <row r="62" spans="1:31">
      <c r="B62" s="21"/>
      <c r="L62" s="21"/>
    </row>
    <row r="63" spans="1:31">
      <c r="B63" s="21"/>
      <c r="L63" s="21"/>
    </row>
    <row r="64" spans="1:31">
      <c r="B64" s="21"/>
      <c r="L64" s="21"/>
    </row>
    <row r="65" spans="1:31" s="2" customFormat="1" ht="12.75">
      <c r="A65" s="35"/>
      <c r="B65" s="40"/>
      <c r="C65" s="35"/>
      <c r="D65" s="137" t="s">
        <v>49</v>
      </c>
      <c r="E65" s="143"/>
      <c r="F65" s="143"/>
      <c r="G65" s="137" t="s">
        <v>50</v>
      </c>
      <c r="H65" s="143"/>
      <c r="I65" s="143"/>
      <c r="J65" s="143"/>
      <c r="K65" s="143"/>
      <c r="L65" s="52"/>
      <c r="S65" s="35"/>
      <c r="T65" s="35"/>
      <c r="U65" s="35"/>
      <c r="V65" s="35"/>
      <c r="W65" s="35"/>
      <c r="X65" s="35"/>
      <c r="Y65" s="35"/>
      <c r="Z65" s="35"/>
      <c r="AA65" s="35"/>
      <c r="AB65" s="35"/>
      <c r="AC65" s="35"/>
      <c r="AD65" s="35"/>
      <c r="AE65" s="35"/>
    </row>
    <row r="66" spans="1:31">
      <c r="B66" s="21"/>
      <c r="L66" s="21"/>
    </row>
    <row r="67" spans="1:31">
      <c r="B67" s="21"/>
      <c r="L67" s="21"/>
    </row>
    <row r="68" spans="1:31">
      <c r="B68" s="21"/>
      <c r="L68" s="21"/>
    </row>
    <row r="69" spans="1:31">
      <c r="B69" s="21"/>
      <c r="L69" s="21"/>
    </row>
    <row r="70" spans="1:31">
      <c r="B70" s="21"/>
      <c r="L70" s="21"/>
    </row>
    <row r="71" spans="1:31">
      <c r="B71" s="21"/>
      <c r="L71" s="21"/>
    </row>
    <row r="72" spans="1:31">
      <c r="B72" s="21"/>
      <c r="L72" s="21"/>
    </row>
    <row r="73" spans="1:31">
      <c r="B73" s="21"/>
      <c r="L73" s="21"/>
    </row>
    <row r="74" spans="1:31">
      <c r="B74" s="21"/>
      <c r="L74" s="21"/>
    </row>
    <row r="75" spans="1:31">
      <c r="B75" s="21"/>
      <c r="L75" s="21"/>
    </row>
    <row r="76" spans="1:31" s="2" customFormat="1" ht="12.75">
      <c r="A76" s="35"/>
      <c r="B76" s="40"/>
      <c r="C76" s="35"/>
      <c r="D76" s="139" t="s">
        <v>47</v>
      </c>
      <c r="E76" s="140"/>
      <c r="F76" s="141" t="s">
        <v>48</v>
      </c>
      <c r="G76" s="139" t="s">
        <v>47</v>
      </c>
      <c r="H76" s="140"/>
      <c r="I76" s="140"/>
      <c r="J76" s="142" t="s">
        <v>48</v>
      </c>
      <c r="K76" s="140"/>
      <c r="L76" s="52"/>
      <c r="S76" s="35"/>
      <c r="T76" s="35"/>
      <c r="U76" s="35"/>
      <c r="V76" s="35"/>
      <c r="W76" s="35"/>
      <c r="X76" s="35"/>
      <c r="Y76" s="35"/>
      <c r="Z76" s="35"/>
      <c r="AA76" s="35"/>
      <c r="AB76" s="35"/>
      <c r="AC76" s="35"/>
      <c r="AD76" s="35"/>
      <c r="AE76" s="35"/>
    </row>
    <row r="77" spans="1:31" s="2" customFormat="1" ht="14.45" customHeight="1">
      <c r="A77" s="35"/>
      <c r="B77" s="144"/>
      <c r="C77" s="145"/>
      <c r="D77" s="145"/>
      <c r="E77" s="145"/>
      <c r="F77" s="145"/>
      <c r="G77" s="145"/>
      <c r="H77" s="145"/>
      <c r="I77" s="145"/>
      <c r="J77" s="145"/>
      <c r="K77" s="145"/>
      <c r="L77" s="52"/>
      <c r="S77" s="35"/>
      <c r="T77" s="35"/>
      <c r="U77" s="35"/>
      <c r="V77" s="35"/>
      <c r="W77" s="35"/>
      <c r="X77" s="35"/>
      <c r="Y77" s="35"/>
      <c r="Z77" s="35"/>
      <c r="AA77" s="35"/>
      <c r="AB77" s="35"/>
      <c r="AC77" s="35"/>
      <c r="AD77" s="35"/>
      <c r="AE77" s="35"/>
    </row>
    <row r="81" spans="1:31" s="2" customFormat="1" ht="6.95" customHeight="1">
      <c r="A81" s="35"/>
      <c r="B81" s="146"/>
      <c r="C81" s="147"/>
      <c r="D81" s="147"/>
      <c r="E81" s="147"/>
      <c r="F81" s="147"/>
      <c r="G81" s="147"/>
      <c r="H81" s="147"/>
      <c r="I81" s="147"/>
      <c r="J81" s="147"/>
      <c r="K81" s="147"/>
      <c r="L81" s="52"/>
      <c r="S81" s="35"/>
      <c r="T81" s="35"/>
      <c r="U81" s="35"/>
      <c r="V81" s="35"/>
      <c r="W81" s="35"/>
      <c r="X81" s="35"/>
      <c r="Y81" s="35"/>
      <c r="Z81" s="35"/>
      <c r="AA81" s="35"/>
      <c r="AB81" s="35"/>
      <c r="AC81" s="35"/>
      <c r="AD81" s="35"/>
      <c r="AE81" s="35"/>
    </row>
    <row r="82" spans="1:31" s="2" customFormat="1" ht="24.95" customHeight="1">
      <c r="A82" s="35"/>
      <c r="B82" s="36"/>
      <c r="C82" s="24" t="s">
        <v>242</v>
      </c>
      <c r="D82" s="37"/>
      <c r="E82" s="37"/>
      <c r="F82" s="37"/>
      <c r="G82" s="37"/>
      <c r="H82" s="37"/>
      <c r="I82" s="37"/>
      <c r="J82" s="37"/>
      <c r="K82" s="37"/>
      <c r="L82" s="52"/>
      <c r="S82" s="35"/>
      <c r="T82" s="35"/>
      <c r="U82" s="35"/>
      <c r="V82" s="35"/>
      <c r="W82" s="35"/>
      <c r="X82" s="35"/>
      <c r="Y82" s="35"/>
      <c r="Z82" s="35"/>
      <c r="AA82" s="35"/>
      <c r="AB82" s="35"/>
      <c r="AC82" s="35"/>
      <c r="AD82" s="35"/>
      <c r="AE82" s="35"/>
    </row>
    <row r="83" spans="1:31" s="2" customFormat="1" ht="6.95" customHeight="1">
      <c r="A83" s="35"/>
      <c r="B83" s="36"/>
      <c r="C83" s="37"/>
      <c r="D83" s="37"/>
      <c r="E83" s="37"/>
      <c r="F83" s="37"/>
      <c r="G83" s="37"/>
      <c r="H83" s="37"/>
      <c r="I83" s="37"/>
      <c r="J83" s="37"/>
      <c r="K83" s="37"/>
      <c r="L83" s="52"/>
      <c r="S83" s="35"/>
      <c r="T83" s="35"/>
      <c r="U83" s="35"/>
      <c r="V83" s="35"/>
      <c r="W83" s="35"/>
      <c r="X83" s="35"/>
      <c r="Y83" s="35"/>
      <c r="Z83" s="35"/>
      <c r="AA83" s="35"/>
      <c r="AB83" s="35"/>
      <c r="AC83" s="35"/>
      <c r="AD83" s="35"/>
      <c r="AE83" s="35"/>
    </row>
    <row r="84" spans="1:31" s="2" customFormat="1" ht="12" customHeight="1">
      <c r="A84" s="35"/>
      <c r="B84" s="36"/>
      <c r="C84" s="30" t="s">
        <v>15</v>
      </c>
      <c r="D84" s="37"/>
      <c r="E84" s="37"/>
      <c r="F84" s="37"/>
      <c r="G84" s="37"/>
      <c r="H84" s="37"/>
      <c r="I84" s="37"/>
      <c r="J84" s="37"/>
      <c r="K84" s="37"/>
      <c r="L84" s="52"/>
      <c r="S84" s="35"/>
      <c r="T84" s="35"/>
      <c r="U84" s="35"/>
      <c r="V84" s="35"/>
      <c r="W84" s="35"/>
      <c r="X84" s="35"/>
      <c r="Y84" s="35"/>
      <c r="Z84" s="35"/>
      <c r="AA84" s="35"/>
      <c r="AB84" s="35"/>
      <c r="AC84" s="35"/>
      <c r="AD84" s="35"/>
      <c r="AE84" s="35"/>
    </row>
    <row r="85" spans="1:31" s="2" customFormat="1" ht="16.5" customHeight="1">
      <c r="A85" s="35"/>
      <c r="B85" s="36"/>
      <c r="C85" s="37"/>
      <c r="D85" s="37"/>
      <c r="E85" s="410" t="str">
        <f>E7</f>
        <v>Modernizace teplárny OB6</v>
      </c>
      <c r="F85" s="411"/>
      <c r="G85" s="411"/>
      <c r="H85" s="411"/>
      <c r="I85" s="37"/>
      <c r="J85" s="37"/>
      <c r="K85" s="37"/>
      <c r="L85" s="52"/>
      <c r="S85" s="35"/>
      <c r="T85" s="35"/>
      <c r="U85" s="35"/>
      <c r="V85" s="35"/>
      <c r="W85" s="35"/>
      <c r="X85" s="35"/>
      <c r="Y85" s="35"/>
      <c r="Z85" s="35"/>
      <c r="AA85" s="35"/>
      <c r="AB85" s="35"/>
      <c r="AC85" s="35"/>
      <c r="AD85" s="35"/>
      <c r="AE85" s="35"/>
    </row>
    <row r="86" spans="1:31" s="1" customFormat="1" ht="12" customHeight="1">
      <c r="B86" s="22"/>
      <c r="C86" s="30" t="s">
        <v>241</v>
      </c>
      <c r="D86" s="23"/>
      <c r="E86" s="23"/>
      <c r="F86" s="23"/>
      <c r="G86" s="23"/>
      <c r="H86" s="23"/>
      <c r="I86" s="23"/>
      <c r="J86" s="23"/>
      <c r="K86" s="23"/>
      <c r="L86" s="21"/>
    </row>
    <row r="87" spans="1:31" s="2" customFormat="1" ht="16.5" customHeight="1">
      <c r="A87" s="35"/>
      <c r="B87" s="36"/>
      <c r="C87" s="37"/>
      <c r="D87" s="37"/>
      <c r="E87" s="410" t="s">
        <v>5915</v>
      </c>
      <c r="F87" s="409"/>
      <c r="G87" s="409"/>
      <c r="H87" s="409"/>
      <c r="I87" s="37"/>
      <c r="J87" s="37"/>
      <c r="K87" s="37"/>
      <c r="L87" s="52"/>
      <c r="S87" s="35"/>
      <c r="T87" s="35"/>
      <c r="U87" s="35"/>
      <c r="V87" s="35"/>
      <c r="W87" s="35"/>
      <c r="X87" s="35"/>
      <c r="Y87" s="35"/>
      <c r="Z87" s="35"/>
      <c r="AA87" s="35"/>
      <c r="AB87" s="35"/>
      <c r="AC87" s="35"/>
      <c r="AD87" s="35"/>
      <c r="AE87" s="35"/>
    </row>
    <row r="88" spans="1:31" s="2" customFormat="1" ht="12" customHeight="1">
      <c r="A88" s="35"/>
      <c r="B88" s="36"/>
      <c r="C88" s="30" t="s">
        <v>432</v>
      </c>
      <c r="D88" s="37"/>
      <c r="E88" s="37"/>
      <c r="F88" s="37"/>
      <c r="G88" s="37"/>
      <c r="H88" s="37"/>
      <c r="I88" s="37"/>
      <c r="J88" s="37"/>
      <c r="K88" s="37"/>
      <c r="L88" s="52"/>
      <c r="S88" s="35"/>
      <c r="T88" s="35"/>
      <c r="U88" s="35"/>
      <c r="V88" s="35"/>
      <c r="W88" s="35"/>
      <c r="X88" s="35"/>
      <c r="Y88" s="35"/>
      <c r="Z88" s="35"/>
      <c r="AA88" s="35"/>
      <c r="AB88" s="35"/>
      <c r="AC88" s="35"/>
      <c r="AD88" s="35"/>
      <c r="AE88" s="35"/>
    </row>
    <row r="89" spans="1:31" s="2" customFormat="1" ht="16.5" customHeight="1">
      <c r="A89" s="35"/>
      <c r="B89" s="36"/>
      <c r="C89" s="37"/>
      <c r="D89" s="37"/>
      <c r="E89" s="384" t="str">
        <f>E11</f>
        <v>IO 302-02 - Stoka B</v>
      </c>
      <c r="F89" s="409"/>
      <c r="G89" s="409"/>
      <c r="H89" s="409"/>
      <c r="I89" s="37"/>
      <c r="J89" s="37"/>
      <c r="K89" s="37"/>
      <c r="L89" s="52"/>
      <c r="S89" s="35"/>
      <c r="T89" s="35"/>
      <c r="U89" s="35"/>
      <c r="V89" s="35"/>
      <c r="W89" s="35"/>
      <c r="X89" s="35"/>
      <c r="Y89" s="35"/>
      <c r="Z89" s="35"/>
      <c r="AA89" s="35"/>
      <c r="AB89" s="35"/>
      <c r="AC89" s="35"/>
      <c r="AD89" s="35"/>
      <c r="AE89" s="35"/>
    </row>
    <row r="90" spans="1:31" s="2" customFormat="1" ht="6.95" customHeight="1">
      <c r="A90" s="35"/>
      <c r="B90" s="36"/>
      <c r="C90" s="37"/>
      <c r="D90" s="37"/>
      <c r="E90" s="37"/>
      <c r="F90" s="37"/>
      <c r="G90" s="37"/>
      <c r="H90" s="37"/>
      <c r="I90" s="37"/>
      <c r="J90" s="37"/>
      <c r="K90" s="37"/>
      <c r="L90" s="52"/>
      <c r="S90" s="35"/>
      <c r="T90" s="35"/>
      <c r="U90" s="35"/>
      <c r="V90" s="35"/>
      <c r="W90" s="35"/>
      <c r="X90" s="35"/>
      <c r="Y90" s="35"/>
      <c r="Z90" s="35"/>
      <c r="AA90" s="35"/>
      <c r="AB90" s="35"/>
      <c r="AC90" s="35"/>
      <c r="AD90" s="35"/>
      <c r="AE90" s="35"/>
    </row>
    <row r="91" spans="1:31" s="2" customFormat="1" ht="12" customHeight="1">
      <c r="A91" s="35"/>
      <c r="B91" s="36"/>
      <c r="C91" s="30" t="s">
        <v>19</v>
      </c>
      <c r="D91" s="37"/>
      <c r="E91" s="37"/>
      <c r="F91" s="28" t="str">
        <f>F14</f>
        <v>Mladá Boleslav</v>
      </c>
      <c r="G91" s="37"/>
      <c r="H91" s="37"/>
      <c r="I91" s="30" t="s">
        <v>21</v>
      </c>
      <c r="J91" s="67">
        <f>IF(J14="","",J14)</f>
        <v>45363</v>
      </c>
      <c r="K91" s="37"/>
      <c r="L91" s="52"/>
      <c r="S91" s="35"/>
      <c r="T91" s="35"/>
      <c r="U91" s="35"/>
      <c r="V91" s="35"/>
      <c r="W91" s="35"/>
      <c r="X91" s="35"/>
      <c r="Y91" s="35"/>
      <c r="Z91" s="35"/>
      <c r="AA91" s="35"/>
      <c r="AB91" s="35"/>
      <c r="AC91" s="35"/>
      <c r="AD91" s="35"/>
      <c r="AE91" s="35"/>
    </row>
    <row r="92" spans="1:31" s="2" customFormat="1" ht="6.95" customHeight="1">
      <c r="A92" s="35"/>
      <c r="B92" s="36"/>
      <c r="C92" s="37"/>
      <c r="D92" s="37"/>
      <c r="E92" s="37"/>
      <c r="F92" s="37"/>
      <c r="G92" s="37"/>
      <c r="H92" s="37"/>
      <c r="I92" s="37"/>
      <c r="J92" s="37"/>
      <c r="K92" s="37"/>
      <c r="L92" s="52"/>
      <c r="S92" s="35"/>
      <c r="T92" s="35"/>
      <c r="U92" s="35"/>
      <c r="V92" s="35"/>
      <c r="W92" s="35"/>
      <c r="X92" s="35"/>
      <c r="Y92" s="35"/>
      <c r="Z92" s="35"/>
      <c r="AA92" s="35"/>
      <c r="AB92" s="35"/>
      <c r="AC92" s="35"/>
      <c r="AD92" s="35"/>
      <c r="AE92" s="35"/>
    </row>
    <row r="93" spans="1:31" s="2" customFormat="1" ht="15.2" customHeight="1">
      <c r="A93" s="35"/>
      <c r="B93" s="36"/>
      <c r="C93" s="30" t="s">
        <v>22</v>
      </c>
      <c r="D93" s="37"/>
      <c r="E93" s="37"/>
      <c r="F93" s="28" t="str">
        <f>E17</f>
        <v xml:space="preserve">ŠKO-ENERGO s.r.o. </v>
      </c>
      <c r="G93" s="37"/>
      <c r="H93" s="37"/>
      <c r="I93" s="30" t="s">
        <v>28</v>
      </c>
      <c r="J93" s="33" t="str">
        <f>E23</f>
        <v>AFRY CZ s.r.o.</v>
      </c>
      <c r="K93" s="37"/>
      <c r="L93" s="52"/>
      <c r="S93" s="35"/>
      <c r="T93" s="35"/>
      <c r="U93" s="35"/>
      <c r="V93" s="35"/>
      <c r="W93" s="35"/>
      <c r="X93" s="35"/>
      <c r="Y93" s="35"/>
      <c r="Z93" s="35"/>
      <c r="AA93" s="35"/>
      <c r="AB93" s="35"/>
      <c r="AC93" s="35"/>
      <c r="AD93" s="35"/>
      <c r="AE93" s="35"/>
    </row>
    <row r="94" spans="1:31" s="2" customFormat="1" ht="15.2" customHeight="1">
      <c r="A94" s="35"/>
      <c r="B94" s="36"/>
      <c r="C94" s="30" t="s">
        <v>26</v>
      </c>
      <c r="D94" s="37"/>
      <c r="E94" s="37"/>
      <c r="F94" s="28" t="str">
        <f>IF(E20="","",E20)</f>
        <v>Vyplň údaj</v>
      </c>
      <c r="G94" s="37"/>
      <c r="H94" s="37"/>
      <c r="I94" s="30" t="s">
        <v>31</v>
      </c>
      <c r="J94" s="33" t="str">
        <f>E26</f>
        <v>AFRY CZ s.r.o.</v>
      </c>
      <c r="K94" s="37"/>
      <c r="L94" s="52"/>
      <c r="S94" s="35"/>
      <c r="T94" s="35"/>
      <c r="U94" s="35"/>
      <c r="V94" s="35"/>
      <c r="W94" s="35"/>
      <c r="X94" s="35"/>
      <c r="Y94" s="35"/>
      <c r="Z94" s="35"/>
      <c r="AA94" s="35"/>
      <c r="AB94" s="35"/>
      <c r="AC94" s="35"/>
      <c r="AD94" s="35"/>
      <c r="AE94" s="35"/>
    </row>
    <row r="95" spans="1:31" s="2" customFormat="1" ht="10.35" customHeight="1">
      <c r="A95" s="35"/>
      <c r="B95" s="36"/>
      <c r="C95" s="37"/>
      <c r="D95" s="37"/>
      <c r="E95" s="37"/>
      <c r="F95" s="37"/>
      <c r="G95" s="37"/>
      <c r="H95" s="37"/>
      <c r="I95" s="37"/>
      <c r="J95" s="37"/>
      <c r="K95" s="37"/>
      <c r="L95" s="52"/>
      <c r="S95" s="35"/>
      <c r="T95" s="35"/>
      <c r="U95" s="35"/>
      <c r="V95" s="35"/>
      <c r="W95" s="35"/>
      <c r="X95" s="35"/>
      <c r="Y95" s="35"/>
      <c r="Z95" s="35"/>
      <c r="AA95" s="35"/>
      <c r="AB95" s="35"/>
      <c r="AC95" s="35"/>
      <c r="AD95" s="35"/>
      <c r="AE95" s="35"/>
    </row>
    <row r="96" spans="1:31" s="2" customFormat="1" ht="29.25" customHeight="1">
      <c r="A96" s="35"/>
      <c r="B96" s="36"/>
      <c r="C96" s="148" t="s">
        <v>243</v>
      </c>
      <c r="D96" s="149"/>
      <c r="E96" s="149"/>
      <c r="F96" s="149"/>
      <c r="G96" s="149"/>
      <c r="H96" s="149"/>
      <c r="I96" s="149"/>
      <c r="J96" s="150" t="s">
        <v>7631</v>
      </c>
      <c r="K96" s="149"/>
      <c r="L96" s="52"/>
      <c r="S96" s="35"/>
      <c r="T96" s="35"/>
      <c r="U96" s="35"/>
      <c r="V96" s="35"/>
      <c r="W96" s="35"/>
      <c r="X96" s="35"/>
      <c r="Y96" s="35"/>
      <c r="Z96" s="35"/>
      <c r="AA96" s="35"/>
      <c r="AB96" s="35"/>
      <c r="AC96" s="35"/>
      <c r="AD96" s="35"/>
      <c r="AE96" s="35"/>
    </row>
    <row r="97" spans="1:47" s="2" customFormat="1" ht="10.35" customHeight="1">
      <c r="A97" s="35"/>
      <c r="B97" s="36"/>
      <c r="C97" s="37"/>
      <c r="D97" s="37"/>
      <c r="E97" s="37"/>
      <c r="F97" s="37"/>
      <c r="G97" s="37"/>
      <c r="H97" s="37"/>
      <c r="I97" s="37"/>
      <c r="J97" s="37"/>
      <c r="K97" s="37"/>
      <c r="L97" s="52"/>
      <c r="S97" s="35"/>
      <c r="T97" s="35"/>
      <c r="U97" s="35"/>
      <c r="V97" s="35"/>
      <c r="W97" s="35"/>
      <c r="X97" s="35"/>
      <c r="Y97" s="35"/>
      <c r="Z97" s="35"/>
      <c r="AA97" s="35"/>
      <c r="AB97" s="35"/>
      <c r="AC97" s="35"/>
      <c r="AD97" s="35"/>
      <c r="AE97" s="35"/>
    </row>
    <row r="98" spans="1:47" s="2" customFormat="1" ht="22.9" customHeight="1">
      <c r="A98" s="35"/>
      <c r="B98" s="36"/>
      <c r="C98" s="151" t="s">
        <v>244</v>
      </c>
      <c r="D98" s="37"/>
      <c r="E98" s="37"/>
      <c r="F98" s="37"/>
      <c r="G98" s="37"/>
      <c r="H98" s="37"/>
      <c r="I98" s="37"/>
      <c r="J98" s="85">
        <f>J125</f>
        <v>0</v>
      </c>
      <c r="K98" s="37"/>
      <c r="L98" s="52"/>
      <c r="S98" s="35"/>
      <c r="T98" s="35"/>
      <c r="U98" s="35"/>
      <c r="V98" s="35"/>
      <c r="W98" s="35"/>
      <c r="X98" s="35"/>
      <c r="Y98" s="35"/>
      <c r="Z98" s="35"/>
      <c r="AA98" s="35"/>
      <c r="AB98" s="35"/>
      <c r="AC98" s="35"/>
      <c r="AD98" s="35"/>
      <c r="AE98" s="35"/>
      <c r="AU98" s="18" t="s">
        <v>245</v>
      </c>
    </row>
    <row r="99" spans="1:47" s="9" customFormat="1" ht="24.95" customHeight="1">
      <c r="B99" s="152"/>
      <c r="C99" s="153"/>
      <c r="D99" s="154" t="s">
        <v>246</v>
      </c>
      <c r="E99" s="155"/>
      <c r="F99" s="155"/>
      <c r="G99" s="155"/>
      <c r="H99" s="155"/>
      <c r="I99" s="155"/>
      <c r="J99" s="156">
        <f>J126</f>
        <v>0</v>
      </c>
      <c r="K99" s="153"/>
      <c r="L99" s="157"/>
    </row>
    <row r="100" spans="1:47" s="10" customFormat="1" ht="19.899999999999999" customHeight="1">
      <c r="B100" s="158"/>
      <c r="C100" s="103"/>
      <c r="D100" s="159" t="s">
        <v>331</v>
      </c>
      <c r="E100" s="160"/>
      <c r="F100" s="160"/>
      <c r="G100" s="160"/>
      <c r="H100" s="160"/>
      <c r="I100" s="160"/>
      <c r="J100" s="161">
        <f>J127</f>
        <v>0</v>
      </c>
      <c r="K100" s="103"/>
      <c r="L100" s="162"/>
    </row>
    <row r="101" spans="1:47" s="10" customFormat="1" ht="19.899999999999999" customHeight="1">
      <c r="B101" s="158"/>
      <c r="C101" s="103"/>
      <c r="D101" s="159" t="s">
        <v>1654</v>
      </c>
      <c r="E101" s="160"/>
      <c r="F101" s="160"/>
      <c r="G101" s="160"/>
      <c r="H101" s="160"/>
      <c r="I101" s="160"/>
      <c r="J101" s="161">
        <f>J537</f>
        <v>0</v>
      </c>
      <c r="K101" s="103"/>
      <c r="L101" s="162"/>
    </row>
    <row r="102" spans="1:47" s="10" customFormat="1" ht="19.899999999999999" customHeight="1">
      <c r="B102" s="158"/>
      <c r="C102" s="103"/>
      <c r="D102" s="159" t="s">
        <v>248</v>
      </c>
      <c r="E102" s="160"/>
      <c r="F102" s="160"/>
      <c r="G102" s="160"/>
      <c r="H102" s="160"/>
      <c r="I102" s="160"/>
      <c r="J102" s="161">
        <f>J557</f>
        <v>0</v>
      </c>
      <c r="K102" s="103"/>
      <c r="L102" s="162"/>
    </row>
    <row r="103" spans="1:47" s="10" customFormat="1" ht="19.899999999999999" customHeight="1">
      <c r="B103" s="158"/>
      <c r="C103" s="103"/>
      <c r="D103" s="159" t="s">
        <v>333</v>
      </c>
      <c r="E103" s="160"/>
      <c r="F103" s="160"/>
      <c r="G103" s="160"/>
      <c r="H103" s="160"/>
      <c r="I103" s="160"/>
      <c r="J103" s="161">
        <f>J563</f>
        <v>0</v>
      </c>
      <c r="K103" s="103"/>
      <c r="L103" s="162"/>
    </row>
    <row r="104" spans="1:47" s="2" customFormat="1" ht="21.75" customHeight="1">
      <c r="A104" s="35"/>
      <c r="B104" s="36"/>
      <c r="C104" s="37"/>
      <c r="D104" s="37"/>
      <c r="E104" s="37"/>
      <c r="F104" s="37"/>
      <c r="G104" s="37"/>
      <c r="H104" s="37"/>
      <c r="I104" s="37"/>
      <c r="J104" s="37"/>
      <c r="K104" s="37"/>
      <c r="L104" s="52"/>
      <c r="S104" s="35"/>
      <c r="T104" s="35"/>
      <c r="U104" s="35"/>
      <c r="V104" s="35"/>
      <c r="W104" s="35"/>
      <c r="X104" s="35"/>
      <c r="Y104" s="35"/>
      <c r="Z104" s="35"/>
      <c r="AA104" s="35"/>
      <c r="AB104" s="35"/>
      <c r="AC104" s="35"/>
      <c r="AD104" s="35"/>
      <c r="AE104" s="35"/>
    </row>
    <row r="105" spans="1:47" s="2" customFormat="1" ht="6.95" customHeight="1">
      <c r="A105" s="35"/>
      <c r="B105" s="55"/>
      <c r="C105" s="56"/>
      <c r="D105" s="56"/>
      <c r="E105" s="56"/>
      <c r="F105" s="56"/>
      <c r="G105" s="56"/>
      <c r="H105" s="56"/>
      <c r="I105" s="56"/>
      <c r="J105" s="56"/>
      <c r="K105" s="56"/>
      <c r="L105" s="52"/>
      <c r="S105" s="35"/>
      <c r="T105" s="35"/>
      <c r="U105" s="35"/>
      <c r="V105" s="35"/>
      <c r="W105" s="35"/>
      <c r="X105" s="35"/>
      <c r="Y105" s="35"/>
      <c r="Z105" s="35"/>
      <c r="AA105" s="35"/>
      <c r="AB105" s="35"/>
      <c r="AC105" s="35"/>
      <c r="AD105" s="35"/>
      <c r="AE105" s="35"/>
    </row>
    <row r="109" spans="1:47" s="2" customFormat="1" ht="6.95" customHeight="1">
      <c r="A109" s="35"/>
      <c r="B109" s="57"/>
      <c r="C109" s="58"/>
      <c r="D109" s="58"/>
      <c r="E109" s="58"/>
      <c r="F109" s="58"/>
      <c r="G109" s="58"/>
      <c r="H109" s="58"/>
      <c r="I109" s="58"/>
      <c r="J109" s="58"/>
      <c r="K109" s="58"/>
      <c r="L109" s="52"/>
      <c r="S109" s="35"/>
      <c r="T109" s="35"/>
      <c r="U109" s="35"/>
      <c r="V109" s="35"/>
      <c r="W109" s="35"/>
      <c r="X109" s="35"/>
      <c r="Y109" s="35"/>
      <c r="Z109" s="35"/>
      <c r="AA109" s="35"/>
      <c r="AB109" s="35"/>
      <c r="AC109" s="35"/>
      <c r="AD109" s="35"/>
      <c r="AE109" s="35"/>
    </row>
    <row r="110" spans="1:47" s="2" customFormat="1" ht="24.95" customHeight="1">
      <c r="A110" s="35"/>
      <c r="B110" s="36"/>
      <c r="C110" s="24" t="s">
        <v>249</v>
      </c>
      <c r="D110" s="37"/>
      <c r="E110" s="37"/>
      <c r="F110" s="37"/>
      <c r="G110" s="37"/>
      <c r="H110" s="37"/>
      <c r="I110" s="37"/>
      <c r="J110" s="37"/>
      <c r="K110" s="37"/>
      <c r="L110" s="52"/>
      <c r="S110" s="35"/>
      <c r="T110" s="35"/>
      <c r="U110" s="35"/>
      <c r="V110" s="35"/>
      <c r="W110" s="35"/>
      <c r="X110" s="35"/>
      <c r="Y110" s="35"/>
      <c r="Z110" s="35"/>
      <c r="AA110" s="35"/>
      <c r="AB110" s="35"/>
      <c r="AC110" s="35"/>
      <c r="AD110" s="35"/>
      <c r="AE110" s="35"/>
    </row>
    <row r="111" spans="1:47" s="2" customFormat="1" ht="6.95" customHeight="1">
      <c r="A111" s="35"/>
      <c r="B111" s="36"/>
      <c r="C111" s="37"/>
      <c r="D111" s="37"/>
      <c r="E111" s="37"/>
      <c r="F111" s="37"/>
      <c r="G111" s="37"/>
      <c r="H111" s="37"/>
      <c r="I111" s="37"/>
      <c r="J111" s="37"/>
      <c r="K111" s="37"/>
      <c r="L111" s="52"/>
      <c r="S111" s="35"/>
      <c r="T111" s="35"/>
      <c r="U111" s="35"/>
      <c r="V111" s="35"/>
      <c r="W111" s="35"/>
      <c r="X111" s="35"/>
      <c r="Y111" s="35"/>
      <c r="Z111" s="35"/>
      <c r="AA111" s="35"/>
      <c r="AB111" s="35"/>
      <c r="AC111" s="35"/>
      <c r="AD111" s="35"/>
      <c r="AE111" s="35"/>
    </row>
    <row r="112" spans="1:47" s="2" customFormat="1" ht="12" customHeight="1">
      <c r="A112" s="35"/>
      <c r="B112" s="36"/>
      <c r="C112" s="30" t="s">
        <v>15</v>
      </c>
      <c r="D112" s="37"/>
      <c r="E112" s="37"/>
      <c r="F112" s="37"/>
      <c r="G112" s="37"/>
      <c r="H112" s="37"/>
      <c r="I112" s="37"/>
      <c r="J112" s="37"/>
      <c r="K112" s="37"/>
      <c r="L112" s="52"/>
      <c r="S112" s="35"/>
      <c r="T112" s="35"/>
      <c r="U112" s="35"/>
      <c r="V112" s="35"/>
      <c r="W112" s="35"/>
      <c r="X112" s="35"/>
      <c r="Y112" s="35"/>
      <c r="Z112" s="35"/>
      <c r="AA112" s="35"/>
      <c r="AB112" s="35"/>
      <c r="AC112" s="35"/>
      <c r="AD112" s="35"/>
      <c r="AE112" s="35"/>
    </row>
    <row r="113" spans="1:65" s="2" customFormat="1" ht="16.5" customHeight="1">
      <c r="A113" s="35"/>
      <c r="B113" s="36"/>
      <c r="C113" s="37"/>
      <c r="D113" s="37"/>
      <c r="E113" s="410" t="str">
        <f>E7</f>
        <v>Modernizace teplárny OB6</v>
      </c>
      <c r="F113" s="411"/>
      <c r="G113" s="411"/>
      <c r="H113" s="411"/>
      <c r="I113" s="37"/>
      <c r="J113" s="37"/>
      <c r="K113" s="37"/>
      <c r="L113" s="52"/>
      <c r="S113" s="35"/>
      <c r="T113" s="35"/>
      <c r="U113" s="35"/>
      <c r="V113" s="35"/>
      <c r="W113" s="35"/>
      <c r="X113" s="35"/>
      <c r="Y113" s="35"/>
      <c r="Z113" s="35"/>
      <c r="AA113" s="35"/>
      <c r="AB113" s="35"/>
      <c r="AC113" s="35"/>
      <c r="AD113" s="35"/>
      <c r="AE113" s="35"/>
    </row>
    <row r="114" spans="1:65" s="1" customFormat="1" ht="12" customHeight="1">
      <c r="B114" s="22"/>
      <c r="C114" s="30" t="s">
        <v>241</v>
      </c>
      <c r="D114" s="23"/>
      <c r="E114" s="23"/>
      <c r="F114" s="23"/>
      <c r="G114" s="23"/>
      <c r="H114" s="23"/>
      <c r="I114" s="23"/>
      <c r="J114" s="23"/>
      <c r="K114" s="23"/>
      <c r="L114" s="21"/>
    </row>
    <row r="115" spans="1:65" s="2" customFormat="1" ht="16.5" customHeight="1">
      <c r="A115" s="35"/>
      <c r="B115" s="36"/>
      <c r="C115" s="37"/>
      <c r="D115" s="37"/>
      <c r="E115" s="410" t="s">
        <v>5915</v>
      </c>
      <c r="F115" s="409"/>
      <c r="G115" s="409"/>
      <c r="H115" s="409"/>
      <c r="I115" s="37"/>
      <c r="J115" s="37"/>
      <c r="K115" s="37"/>
      <c r="L115" s="52"/>
      <c r="S115" s="35"/>
      <c r="T115" s="35"/>
      <c r="U115" s="35"/>
      <c r="V115" s="35"/>
      <c r="W115" s="35"/>
      <c r="X115" s="35"/>
      <c r="Y115" s="35"/>
      <c r="Z115" s="35"/>
      <c r="AA115" s="35"/>
      <c r="AB115" s="35"/>
      <c r="AC115" s="35"/>
      <c r="AD115" s="35"/>
      <c r="AE115" s="35"/>
    </row>
    <row r="116" spans="1:65" s="2" customFormat="1" ht="12" customHeight="1">
      <c r="A116" s="35"/>
      <c r="B116" s="36"/>
      <c r="C116" s="30" t="s">
        <v>432</v>
      </c>
      <c r="D116" s="37"/>
      <c r="E116" s="37"/>
      <c r="F116" s="37"/>
      <c r="G116" s="37"/>
      <c r="H116" s="37"/>
      <c r="I116" s="37"/>
      <c r="J116" s="37"/>
      <c r="K116" s="37"/>
      <c r="L116" s="52"/>
      <c r="S116" s="35"/>
      <c r="T116" s="35"/>
      <c r="U116" s="35"/>
      <c r="V116" s="35"/>
      <c r="W116" s="35"/>
      <c r="X116" s="35"/>
      <c r="Y116" s="35"/>
      <c r="Z116" s="35"/>
      <c r="AA116" s="35"/>
      <c r="AB116" s="35"/>
      <c r="AC116" s="35"/>
      <c r="AD116" s="35"/>
      <c r="AE116" s="35"/>
    </row>
    <row r="117" spans="1:65" s="2" customFormat="1" ht="16.5" customHeight="1">
      <c r="A117" s="35"/>
      <c r="B117" s="36"/>
      <c r="C117" s="37"/>
      <c r="D117" s="37"/>
      <c r="E117" s="384" t="str">
        <f>E11</f>
        <v>IO 302-02 - Stoka B</v>
      </c>
      <c r="F117" s="409"/>
      <c r="G117" s="409"/>
      <c r="H117" s="409"/>
      <c r="I117" s="37"/>
      <c r="J117" s="37"/>
      <c r="K117" s="37"/>
      <c r="L117" s="52"/>
      <c r="S117" s="35"/>
      <c r="T117" s="35"/>
      <c r="U117" s="35"/>
      <c r="V117" s="35"/>
      <c r="W117" s="35"/>
      <c r="X117" s="35"/>
      <c r="Y117" s="35"/>
      <c r="Z117" s="35"/>
      <c r="AA117" s="35"/>
      <c r="AB117" s="35"/>
      <c r="AC117" s="35"/>
      <c r="AD117" s="35"/>
      <c r="AE117" s="35"/>
    </row>
    <row r="118" spans="1:65" s="2" customFormat="1" ht="6.95" customHeight="1">
      <c r="A118" s="35"/>
      <c r="B118" s="36"/>
      <c r="C118" s="37"/>
      <c r="D118" s="37"/>
      <c r="E118" s="37"/>
      <c r="F118" s="37"/>
      <c r="G118" s="37"/>
      <c r="H118" s="37"/>
      <c r="I118" s="37"/>
      <c r="J118" s="37"/>
      <c r="K118" s="37"/>
      <c r="L118" s="52"/>
      <c r="S118" s="35"/>
      <c r="T118" s="35"/>
      <c r="U118" s="35"/>
      <c r="V118" s="35"/>
      <c r="W118" s="35"/>
      <c r="X118" s="35"/>
      <c r="Y118" s="35"/>
      <c r="Z118" s="35"/>
      <c r="AA118" s="35"/>
      <c r="AB118" s="35"/>
      <c r="AC118" s="35"/>
      <c r="AD118" s="35"/>
      <c r="AE118" s="35"/>
    </row>
    <row r="119" spans="1:65" s="2" customFormat="1" ht="12" customHeight="1">
      <c r="A119" s="35"/>
      <c r="B119" s="36"/>
      <c r="C119" s="30" t="s">
        <v>19</v>
      </c>
      <c r="D119" s="37"/>
      <c r="E119" s="37"/>
      <c r="F119" s="28" t="str">
        <f>F14</f>
        <v>Mladá Boleslav</v>
      </c>
      <c r="G119" s="37"/>
      <c r="H119" s="37"/>
      <c r="I119" s="30" t="s">
        <v>21</v>
      </c>
      <c r="J119" s="67">
        <f>IF(J14="","",J14)</f>
        <v>45363</v>
      </c>
      <c r="K119" s="37"/>
      <c r="L119" s="52"/>
      <c r="S119" s="35"/>
      <c r="T119" s="35"/>
      <c r="U119" s="35"/>
      <c r="V119" s="35"/>
      <c r="W119" s="35"/>
      <c r="X119" s="35"/>
      <c r="Y119" s="35"/>
      <c r="Z119" s="35"/>
      <c r="AA119" s="35"/>
      <c r="AB119" s="35"/>
      <c r="AC119" s="35"/>
      <c r="AD119" s="35"/>
      <c r="AE119" s="35"/>
    </row>
    <row r="120" spans="1:65" s="2" customFormat="1" ht="6.95" customHeight="1">
      <c r="A120" s="35"/>
      <c r="B120" s="36"/>
      <c r="C120" s="37"/>
      <c r="D120" s="37"/>
      <c r="E120" s="37"/>
      <c r="F120" s="37"/>
      <c r="G120" s="37"/>
      <c r="H120" s="37"/>
      <c r="I120" s="37"/>
      <c r="J120" s="37"/>
      <c r="K120" s="37"/>
      <c r="L120" s="52"/>
      <c r="S120" s="35"/>
      <c r="T120" s="35"/>
      <c r="U120" s="35"/>
      <c r="V120" s="35"/>
      <c r="W120" s="35"/>
      <c r="X120" s="35"/>
      <c r="Y120" s="35"/>
      <c r="Z120" s="35"/>
      <c r="AA120" s="35"/>
      <c r="AB120" s="35"/>
      <c r="AC120" s="35"/>
      <c r="AD120" s="35"/>
      <c r="AE120" s="35"/>
    </row>
    <row r="121" spans="1:65" s="2" customFormat="1" ht="15.2" customHeight="1">
      <c r="A121" s="35"/>
      <c r="B121" s="36"/>
      <c r="C121" s="30" t="s">
        <v>22</v>
      </c>
      <c r="D121" s="37"/>
      <c r="E121" s="37"/>
      <c r="F121" s="28" t="str">
        <f>E17</f>
        <v xml:space="preserve">ŠKO-ENERGO s.r.o. </v>
      </c>
      <c r="G121" s="37"/>
      <c r="H121" s="37"/>
      <c r="I121" s="30" t="s">
        <v>28</v>
      </c>
      <c r="J121" s="33" t="str">
        <f>E23</f>
        <v>AFRY CZ s.r.o.</v>
      </c>
      <c r="K121" s="37"/>
      <c r="L121" s="52"/>
      <c r="S121" s="35"/>
      <c r="T121" s="35"/>
      <c r="U121" s="35"/>
      <c r="V121" s="35"/>
      <c r="W121" s="35"/>
      <c r="X121" s="35"/>
      <c r="Y121" s="35"/>
      <c r="Z121" s="35"/>
      <c r="AA121" s="35"/>
      <c r="AB121" s="35"/>
      <c r="AC121" s="35"/>
      <c r="AD121" s="35"/>
      <c r="AE121" s="35"/>
    </row>
    <row r="122" spans="1:65" s="2" customFormat="1" ht="15.2" customHeight="1">
      <c r="A122" s="35"/>
      <c r="B122" s="36"/>
      <c r="C122" s="30" t="s">
        <v>26</v>
      </c>
      <c r="D122" s="37"/>
      <c r="E122" s="37"/>
      <c r="F122" s="28" t="str">
        <f>IF(E20="","",E20)</f>
        <v>Vyplň údaj</v>
      </c>
      <c r="G122" s="37"/>
      <c r="H122" s="37"/>
      <c r="I122" s="30" t="s">
        <v>31</v>
      </c>
      <c r="J122" s="33" t="str">
        <f>E26</f>
        <v>AFRY CZ s.r.o.</v>
      </c>
      <c r="K122" s="37"/>
      <c r="L122" s="52"/>
      <c r="S122" s="35"/>
      <c r="T122" s="35"/>
      <c r="U122" s="35"/>
      <c r="V122" s="35"/>
      <c r="W122" s="35"/>
      <c r="X122" s="35"/>
      <c r="Y122" s="35"/>
      <c r="Z122" s="35"/>
      <c r="AA122" s="35"/>
      <c r="AB122" s="35"/>
      <c r="AC122" s="35"/>
      <c r="AD122" s="35"/>
      <c r="AE122" s="35"/>
    </row>
    <row r="123" spans="1:65" s="2" customFormat="1" ht="10.35" customHeight="1">
      <c r="A123" s="35"/>
      <c r="B123" s="36"/>
      <c r="C123" s="37"/>
      <c r="D123" s="37"/>
      <c r="E123" s="37"/>
      <c r="F123" s="37"/>
      <c r="G123" s="37"/>
      <c r="H123" s="37"/>
      <c r="I123" s="37"/>
      <c r="J123" s="37"/>
      <c r="K123" s="37"/>
      <c r="L123" s="52"/>
      <c r="S123" s="35"/>
      <c r="T123" s="35"/>
      <c r="U123" s="35"/>
      <c r="V123" s="35"/>
      <c r="W123" s="35"/>
      <c r="X123" s="35"/>
      <c r="Y123" s="35"/>
      <c r="Z123" s="35"/>
      <c r="AA123" s="35"/>
      <c r="AB123" s="35"/>
      <c r="AC123" s="35"/>
      <c r="AD123" s="35"/>
      <c r="AE123" s="35"/>
    </row>
    <row r="124" spans="1:65" s="11" customFormat="1" ht="29.25" customHeight="1">
      <c r="A124" s="163"/>
      <c r="B124" s="164"/>
      <c r="C124" s="165" t="s">
        <v>250</v>
      </c>
      <c r="D124" s="166" t="s">
        <v>55</v>
      </c>
      <c r="E124" s="166" t="s">
        <v>53</v>
      </c>
      <c r="F124" s="166" t="s">
        <v>54</v>
      </c>
      <c r="G124" s="166" t="s">
        <v>251</v>
      </c>
      <c r="H124" s="166" t="s">
        <v>252</v>
      </c>
      <c r="I124" s="166" t="s">
        <v>7632</v>
      </c>
      <c r="J124" s="167" t="s">
        <v>7631</v>
      </c>
      <c r="K124" s="168" t="s">
        <v>253</v>
      </c>
      <c r="L124" s="169"/>
      <c r="M124" s="76" t="s">
        <v>1</v>
      </c>
      <c r="N124" s="77" t="s">
        <v>37</v>
      </c>
      <c r="O124" s="77" t="s">
        <v>254</v>
      </c>
      <c r="P124" s="77" t="s">
        <v>255</v>
      </c>
      <c r="Q124" s="77" t="s">
        <v>256</v>
      </c>
      <c r="R124" s="77" t="s">
        <v>257</v>
      </c>
      <c r="S124" s="77" t="s">
        <v>258</v>
      </c>
      <c r="T124" s="78" t="s">
        <v>259</v>
      </c>
      <c r="U124" s="163"/>
      <c r="V124" s="163"/>
      <c r="W124" s="163"/>
      <c r="X124" s="163"/>
      <c r="Y124" s="163"/>
      <c r="Z124" s="163"/>
      <c r="AA124" s="163"/>
      <c r="AB124" s="163"/>
      <c r="AC124" s="163"/>
      <c r="AD124" s="163"/>
      <c r="AE124" s="163"/>
    </row>
    <row r="125" spans="1:65" s="2" customFormat="1" ht="22.9" customHeight="1">
      <c r="A125" s="35"/>
      <c r="B125" s="36"/>
      <c r="C125" s="83" t="s">
        <v>260</v>
      </c>
      <c r="D125" s="37"/>
      <c r="E125" s="37"/>
      <c r="F125" s="37"/>
      <c r="G125" s="37"/>
      <c r="H125" s="37"/>
      <c r="I125" s="37"/>
      <c r="J125" s="170">
        <f>BK125</f>
        <v>0</v>
      </c>
      <c r="K125" s="37"/>
      <c r="L125" s="40"/>
      <c r="M125" s="79"/>
      <c r="N125" s="171"/>
      <c r="O125" s="80"/>
      <c r="P125" s="172">
        <f>P126</f>
        <v>0</v>
      </c>
      <c r="Q125" s="80"/>
      <c r="R125" s="172">
        <f>R126</f>
        <v>759.57308499999999</v>
      </c>
      <c r="S125" s="80"/>
      <c r="T125" s="173">
        <f>T126</f>
        <v>425.43017999999995</v>
      </c>
      <c r="U125" s="35"/>
      <c r="V125" s="35"/>
      <c r="W125" s="35"/>
      <c r="X125" s="35"/>
      <c r="Y125" s="35"/>
      <c r="Z125" s="35"/>
      <c r="AA125" s="35"/>
      <c r="AB125" s="35"/>
      <c r="AC125" s="35"/>
      <c r="AD125" s="35"/>
      <c r="AE125" s="35"/>
      <c r="AT125" s="18" t="s">
        <v>63</v>
      </c>
      <c r="AU125" s="18" t="s">
        <v>245</v>
      </c>
      <c r="BK125" s="174">
        <f>BK126</f>
        <v>0</v>
      </c>
    </row>
    <row r="126" spans="1:65" s="12" customFormat="1" ht="25.9" customHeight="1">
      <c r="B126" s="175"/>
      <c r="C126" s="176"/>
      <c r="D126" s="177" t="s">
        <v>63</v>
      </c>
      <c r="E126" s="178" t="s">
        <v>261</v>
      </c>
      <c r="F126" s="178" t="s">
        <v>262</v>
      </c>
      <c r="G126" s="176"/>
      <c r="H126" s="176"/>
      <c r="I126" s="179"/>
      <c r="J126" s="180">
        <f>BK126</f>
        <v>0</v>
      </c>
      <c r="K126" s="176"/>
      <c r="L126" s="181"/>
      <c r="M126" s="182"/>
      <c r="N126" s="183"/>
      <c r="O126" s="183"/>
      <c r="P126" s="184">
        <f>P127+P537+P557+P563</f>
        <v>0</v>
      </c>
      <c r="Q126" s="183"/>
      <c r="R126" s="184">
        <f>R127+R537+R557+R563</f>
        <v>759.57308499999999</v>
      </c>
      <c r="S126" s="183"/>
      <c r="T126" s="185">
        <f>T127+T537+T557+T563</f>
        <v>425.43017999999995</v>
      </c>
      <c r="AR126" s="186" t="s">
        <v>71</v>
      </c>
      <c r="AT126" s="187" t="s">
        <v>63</v>
      </c>
      <c r="AU126" s="187" t="s">
        <v>64</v>
      </c>
      <c r="AY126" s="186" t="s">
        <v>263</v>
      </c>
      <c r="BK126" s="188">
        <f>BK127+BK537+BK557+BK563</f>
        <v>0</v>
      </c>
    </row>
    <row r="127" spans="1:65" s="12" customFormat="1" ht="22.9" customHeight="1">
      <c r="B127" s="175"/>
      <c r="C127" s="176"/>
      <c r="D127" s="177" t="s">
        <v>63</v>
      </c>
      <c r="E127" s="189" t="s">
        <v>71</v>
      </c>
      <c r="F127" s="189" t="s">
        <v>336</v>
      </c>
      <c r="G127" s="176"/>
      <c r="H127" s="176"/>
      <c r="I127" s="179"/>
      <c r="J127" s="190">
        <f>BK127</f>
        <v>0</v>
      </c>
      <c r="K127" s="176"/>
      <c r="L127" s="181"/>
      <c r="M127" s="182"/>
      <c r="N127" s="183"/>
      <c r="O127" s="183"/>
      <c r="P127" s="184">
        <f>SUM(P128:P536)</f>
        <v>0</v>
      </c>
      <c r="Q127" s="183"/>
      <c r="R127" s="184">
        <f>SUM(R128:R536)</f>
        <v>751.64678500000002</v>
      </c>
      <c r="S127" s="183"/>
      <c r="T127" s="185">
        <f>SUM(T128:T536)</f>
        <v>425.43017999999995</v>
      </c>
      <c r="AR127" s="186" t="s">
        <v>71</v>
      </c>
      <c r="AT127" s="187" t="s">
        <v>63</v>
      </c>
      <c r="AU127" s="187" t="s">
        <v>71</v>
      </c>
      <c r="AY127" s="186" t="s">
        <v>263</v>
      </c>
      <c r="BK127" s="188">
        <f>SUM(BK128:BK536)</f>
        <v>0</v>
      </c>
    </row>
    <row r="128" spans="1:65" s="2" customFormat="1" ht="24.2" customHeight="1">
      <c r="A128" s="35"/>
      <c r="B128" s="36"/>
      <c r="C128" s="191" t="s">
        <v>71</v>
      </c>
      <c r="D128" s="191" t="s">
        <v>266</v>
      </c>
      <c r="E128" s="192" t="s">
        <v>5917</v>
      </c>
      <c r="F128" s="193" t="s">
        <v>5918</v>
      </c>
      <c r="G128" s="194" t="s">
        <v>269</v>
      </c>
      <c r="H128" s="195">
        <v>675.28599999999994</v>
      </c>
      <c r="I128" s="196"/>
      <c r="J128" s="197">
        <f>ROUND(I128*H128,2)</f>
        <v>0</v>
      </c>
      <c r="K128" s="198"/>
      <c r="L128" s="40"/>
      <c r="M128" s="199" t="s">
        <v>1</v>
      </c>
      <c r="N128" s="200" t="s">
        <v>38</v>
      </c>
      <c r="O128" s="72"/>
      <c r="P128" s="201">
        <f>O128*H128</f>
        <v>0</v>
      </c>
      <c r="Q128" s="201">
        <v>0</v>
      </c>
      <c r="R128" s="201">
        <f>Q128*H128</f>
        <v>0</v>
      </c>
      <c r="S128" s="201">
        <v>0.63</v>
      </c>
      <c r="T128" s="202">
        <f>S128*H128</f>
        <v>425.43017999999995</v>
      </c>
      <c r="U128" s="35"/>
      <c r="V128" s="35"/>
      <c r="W128" s="35"/>
      <c r="X128" s="35"/>
      <c r="Y128" s="35"/>
      <c r="Z128" s="35"/>
      <c r="AA128" s="35"/>
      <c r="AB128" s="35"/>
      <c r="AC128" s="35"/>
      <c r="AD128" s="35"/>
      <c r="AE128" s="35"/>
      <c r="AR128" s="203" t="s">
        <v>270</v>
      </c>
      <c r="AT128" s="203" t="s">
        <v>266</v>
      </c>
      <c r="AU128" s="203" t="s">
        <v>73</v>
      </c>
      <c r="AY128" s="18" t="s">
        <v>263</v>
      </c>
      <c r="BE128" s="204">
        <f>IF(N128="základní",J128,0)</f>
        <v>0</v>
      </c>
      <c r="BF128" s="204">
        <f>IF(N128="snížená",J128,0)</f>
        <v>0</v>
      </c>
      <c r="BG128" s="204">
        <f>IF(N128="zákl. přenesená",J128,0)</f>
        <v>0</v>
      </c>
      <c r="BH128" s="204">
        <f>IF(N128="sníž. přenesená",J128,0)</f>
        <v>0</v>
      </c>
      <c r="BI128" s="204">
        <f>IF(N128="nulová",J128,0)</f>
        <v>0</v>
      </c>
      <c r="BJ128" s="18" t="s">
        <v>71</v>
      </c>
      <c r="BK128" s="204">
        <f>ROUND(I128*H128,2)</f>
        <v>0</v>
      </c>
      <c r="BL128" s="18" t="s">
        <v>270</v>
      </c>
      <c r="BM128" s="203" t="s">
        <v>6086</v>
      </c>
    </row>
    <row r="129" spans="2:51" s="13" customFormat="1">
      <c r="B129" s="205"/>
      <c r="C129" s="206"/>
      <c r="D129" s="207" t="s">
        <v>272</v>
      </c>
      <c r="E129" s="208" t="s">
        <v>1</v>
      </c>
      <c r="F129" s="209" t="s">
        <v>6087</v>
      </c>
      <c r="G129" s="206"/>
      <c r="H129" s="210">
        <v>14.4</v>
      </c>
      <c r="I129" s="211"/>
      <c r="J129" s="206"/>
      <c r="K129" s="206"/>
      <c r="L129" s="212"/>
      <c r="M129" s="213"/>
      <c r="N129" s="214"/>
      <c r="O129" s="214"/>
      <c r="P129" s="214"/>
      <c r="Q129" s="214"/>
      <c r="R129" s="214"/>
      <c r="S129" s="214"/>
      <c r="T129" s="215"/>
      <c r="AT129" s="216" t="s">
        <v>272</v>
      </c>
      <c r="AU129" s="216" t="s">
        <v>73</v>
      </c>
      <c r="AV129" s="13" t="s">
        <v>73</v>
      </c>
      <c r="AW129" s="13" t="s">
        <v>30</v>
      </c>
      <c r="AX129" s="13" t="s">
        <v>64</v>
      </c>
      <c r="AY129" s="216" t="s">
        <v>263</v>
      </c>
    </row>
    <row r="130" spans="2:51" s="13" customFormat="1">
      <c r="B130" s="205"/>
      <c r="C130" s="206"/>
      <c r="D130" s="207" t="s">
        <v>272</v>
      </c>
      <c r="E130" s="208" t="s">
        <v>1</v>
      </c>
      <c r="F130" s="209" t="s">
        <v>6088</v>
      </c>
      <c r="G130" s="206"/>
      <c r="H130" s="210">
        <v>35.22</v>
      </c>
      <c r="I130" s="211"/>
      <c r="J130" s="206"/>
      <c r="K130" s="206"/>
      <c r="L130" s="212"/>
      <c r="M130" s="213"/>
      <c r="N130" s="214"/>
      <c r="O130" s="214"/>
      <c r="P130" s="214"/>
      <c r="Q130" s="214"/>
      <c r="R130" s="214"/>
      <c r="S130" s="214"/>
      <c r="T130" s="215"/>
      <c r="AT130" s="216" t="s">
        <v>272</v>
      </c>
      <c r="AU130" s="216" t="s">
        <v>73</v>
      </c>
      <c r="AV130" s="13" t="s">
        <v>73</v>
      </c>
      <c r="AW130" s="13" t="s">
        <v>30</v>
      </c>
      <c r="AX130" s="13" t="s">
        <v>64</v>
      </c>
      <c r="AY130" s="216" t="s">
        <v>263</v>
      </c>
    </row>
    <row r="131" spans="2:51" s="13" customFormat="1">
      <c r="B131" s="205"/>
      <c r="C131" s="206"/>
      <c r="D131" s="207" t="s">
        <v>272</v>
      </c>
      <c r="E131" s="208" t="s">
        <v>1</v>
      </c>
      <c r="F131" s="209" t="s">
        <v>6089</v>
      </c>
      <c r="G131" s="206"/>
      <c r="H131" s="210">
        <v>10.38</v>
      </c>
      <c r="I131" s="211"/>
      <c r="J131" s="206"/>
      <c r="K131" s="206"/>
      <c r="L131" s="212"/>
      <c r="M131" s="213"/>
      <c r="N131" s="214"/>
      <c r="O131" s="214"/>
      <c r="P131" s="214"/>
      <c r="Q131" s="214"/>
      <c r="R131" s="214"/>
      <c r="S131" s="214"/>
      <c r="T131" s="215"/>
      <c r="AT131" s="216" t="s">
        <v>272</v>
      </c>
      <c r="AU131" s="216" t="s">
        <v>73</v>
      </c>
      <c r="AV131" s="13" t="s">
        <v>73</v>
      </c>
      <c r="AW131" s="13" t="s">
        <v>30</v>
      </c>
      <c r="AX131" s="13" t="s">
        <v>64</v>
      </c>
      <c r="AY131" s="216" t="s">
        <v>263</v>
      </c>
    </row>
    <row r="132" spans="2:51" s="13" customFormat="1">
      <c r="B132" s="205"/>
      <c r="C132" s="206"/>
      <c r="D132" s="207" t="s">
        <v>272</v>
      </c>
      <c r="E132" s="208" t="s">
        <v>1</v>
      </c>
      <c r="F132" s="209" t="s">
        <v>6090</v>
      </c>
      <c r="G132" s="206"/>
      <c r="H132" s="210">
        <v>0.6</v>
      </c>
      <c r="I132" s="211"/>
      <c r="J132" s="206"/>
      <c r="K132" s="206"/>
      <c r="L132" s="212"/>
      <c r="M132" s="213"/>
      <c r="N132" s="214"/>
      <c r="O132" s="214"/>
      <c r="P132" s="214"/>
      <c r="Q132" s="214"/>
      <c r="R132" s="214"/>
      <c r="S132" s="214"/>
      <c r="T132" s="215"/>
      <c r="AT132" s="216" t="s">
        <v>272</v>
      </c>
      <c r="AU132" s="216" t="s">
        <v>73</v>
      </c>
      <c r="AV132" s="13" t="s">
        <v>73</v>
      </c>
      <c r="AW132" s="13" t="s">
        <v>30</v>
      </c>
      <c r="AX132" s="13" t="s">
        <v>64</v>
      </c>
      <c r="AY132" s="216" t="s">
        <v>263</v>
      </c>
    </row>
    <row r="133" spans="2:51" s="13" customFormat="1">
      <c r="B133" s="205"/>
      <c r="C133" s="206"/>
      <c r="D133" s="207" t="s">
        <v>272</v>
      </c>
      <c r="E133" s="208" t="s">
        <v>1</v>
      </c>
      <c r="F133" s="209" t="s">
        <v>6091</v>
      </c>
      <c r="G133" s="206"/>
      <c r="H133" s="210">
        <v>40.56</v>
      </c>
      <c r="I133" s="211"/>
      <c r="J133" s="206"/>
      <c r="K133" s="206"/>
      <c r="L133" s="212"/>
      <c r="M133" s="213"/>
      <c r="N133" s="214"/>
      <c r="O133" s="214"/>
      <c r="P133" s="214"/>
      <c r="Q133" s="214"/>
      <c r="R133" s="214"/>
      <c r="S133" s="214"/>
      <c r="T133" s="215"/>
      <c r="AT133" s="216" t="s">
        <v>272</v>
      </c>
      <c r="AU133" s="216" t="s">
        <v>73</v>
      </c>
      <c r="AV133" s="13" t="s">
        <v>73</v>
      </c>
      <c r="AW133" s="13" t="s">
        <v>30</v>
      </c>
      <c r="AX133" s="13" t="s">
        <v>64</v>
      </c>
      <c r="AY133" s="216" t="s">
        <v>263</v>
      </c>
    </row>
    <row r="134" spans="2:51" s="13" customFormat="1">
      <c r="B134" s="205"/>
      <c r="C134" s="206"/>
      <c r="D134" s="207" t="s">
        <v>272</v>
      </c>
      <c r="E134" s="208" t="s">
        <v>1</v>
      </c>
      <c r="F134" s="209" t="s">
        <v>6092</v>
      </c>
      <c r="G134" s="206"/>
      <c r="H134" s="210">
        <v>18.84</v>
      </c>
      <c r="I134" s="211"/>
      <c r="J134" s="206"/>
      <c r="K134" s="206"/>
      <c r="L134" s="212"/>
      <c r="M134" s="213"/>
      <c r="N134" s="214"/>
      <c r="O134" s="214"/>
      <c r="P134" s="214"/>
      <c r="Q134" s="214"/>
      <c r="R134" s="214"/>
      <c r="S134" s="214"/>
      <c r="T134" s="215"/>
      <c r="AT134" s="216" t="s">
        <v>272</v>
      </c>
      <c r="AU134" s="216" t="s">
        <v>73</v>
      </c>
      <c r="AV134" s="13" t="s">
        <v>73</v>
      </c>
      <c r="AW134" s="13" t="s">
        <v>30</v>
      </c>
      <c r="AX134" s="13" t="s">
        <v>64</v>
      </c>
      <c r="AY134" s="216" t="s">
        <v>263</v>
      </c>
    </row>
    <row r="135" spans="2:51" s="13" customFormat="1">
      <c r="B135" s="205"/>
      <c r="C135" s="206"/>
      <c r="D135" s="207" t="s">
        <v>272</v>
      </c>
      <c r="E135" s="208" t="s">
        <v>1</v>
      </c>
      <c r="F135" s="209" t="s">
        <v>6090</v>
      </c>
      <c r="G135" s="206"/>
      <c r="H135" s="210">
        <v>0.6</v>
      </c>
      <c r="I135" s="211"/>
      <c r="J135" s="206"/>
      <c r="K135" s="206"/>
      <c r="L135" s="212"/>
      <c r="M135" s="213"/>
      <c r="N135" s="214"/>
      <c r="O135" s="214"/>
      <c r="P135" s="214"/>
      <c r="Q135" s="214"/>
      <c r="R135" s="214"/>
      <c r="S135" s="214"/>
      <c r="T135" s="215"/>
      <c r="AT135" s="216" t="s">
        <v>272</v>
      </c>
      <c r="AU135" s="216" t="s">
        <v>73</v>
      </c>
      <c r="AV135" s="13" t="s">
        <v>73</v>
      </c>
      <c r="AW135" s="13" t="s">
        <v>30</v>
      </c>
      <c r="AX135" s="13" t="s">
        <v>64</v>
      </c>
      <c r="AY135" s="216" t="s">
        <v>263</v>
      </c>
    </row>
    <row r="136" spans="2:51" s="13" customFormat="1">
      <c r="B136" s="205"/>
      <c r="C136" s="206"/>
      <c r="D136" s="207" t="s">
        <v>272</v>
      </c>
      <c r="E136" s="208" t="s">
        <v>1</v>
      </c>
      <c r="F136" s="209" t="s">
        <v>6093</v>
      </c>
      <c r="G136" s="206"/>
      <c r="H136" s="210">
        <v>58.8</v>
      </c>
      <c r="I136" s="211"/>
      <c r="J136" s="206"/>
      <c r="K136" s="206"/>
      <c r="L136" s="212"/>
      <c r="M136" s="213"/>
      <c r="N136" s="214"/>
      <c r="O136" s="214"/>
      <c r="P136" s="214"/>
      <c r="Q136" s="214"/>
      <c r="R136" s="214"/>
      <c r="S136" s="214"/>
      <c r="T136" s="215"/>
      <c r="AT136" s="216" t="s">
        <v>272</v>
      </c>
      <c r="AU136" s="216" t="s">
        <v>73</v>
      </c>
      <c r="AV136" s="13" t="s">
        <v>73</v>
      </c>
      <c r="AW136" s="13" t="s">
        <v>30</v>
      </c>
      <c r="AX136" s="13" t="s">
        <v>64</v>
      </c>
      <c r="AY136" s="216" t="s">
        <v>263</v>
      </c>
    </row>
    <row r="137" spans="2:51" s="13" customFormat="1">
      <c r="B137" s="205"/>
      <c r="C137" s="206"/>
      <c r="D137" s="207" t="s">
        <v>272</v>
      </c>
      <c r="E137" s="208" t="s">
        <v>1</v>
      </c>
      <c r="F137" s="209" t="s">
        <v>6090</v>
      </c>
      <c r="G137" s="206"/>
      <c r="H137" s="210">
        <v>0.6</v>
      </c>
      <c r="I137" s="211"/>
      <c r="J137" s="206"/>
      <c r="K137" s="206"/>
      <c r="L137" s="212"/>
      <c r="M137" s="213"/>
      <c r="N137" s="214"/>
      <c r="O137" s="214"/>
      <c r="P137" s="214"/>
      <c r="Q137" s="214"/>
      <c r="R137" s="214"/>
      <c r="S137" s="214"/>
      <c r="T137" s="215"/>
      <c r="AT137" s="216" t="s">
        <v>272</v>
      </c>
      <c r="AU137" s="216" t="s">
        <v>73</v>
      </c>
      <c r="AV137" s="13" t="s">
        <v>73</v>
      </c>
      <c r="AW137" s="13" t="s">
        <v>30</v>
      </c>
      <c r="AX137" s="13" t="s">
        <v>64</v>
      </c>
      <c r="AY137" s="216" t="s">
        <v>263</v>
      </c>
    </row>
    <row r="138" spans="2:51" s="13" customFormat="1">
      <c r="B138" s="205"/>
      <c r="C138" s="206"/>
      <c r="D138" s="207" t="s">
        <v>272</v>
      </c>
      <c r="E138" s="208" t="s">
        <v>1</v>
      </c>
      <c r="F138" s="209" t="s">
        <v>6094</v>
      </c>
      <c r="G138" s="206"/>
      <c r="H138" s="210">
        <v>60</v>
      </c>
      <c r="I138" s="211"/>
      <c r="J138" s="206"/>
      <c r="K138" s="206"/>
      <c r="L138" s="212"/>
      <c r="M138" s="213"/>
      <c r="N138" s="214"/>
      <c r="O138" s="214"/>
      <c r="P138" s="214"/>
      <c r="Q138" s="214"/>
      <c r="R138" s="214"/>
      <c r="S138" s="214"/>
      <c r="T138" s="215"/>
      <c r="AT138" s="216" t="s">
        <v>272</v>
      </c>
      <c r="AU138" s="216" t="s">
        <v>73</v>
      </c>
      <c r="AV138" s="13" t="s">
        <v>73</v>
      </c>
      <c r="AW138" s="13" t="s">
        <v>30</v>
      </c>
      <c r="AX138" s="13" t="s">
        <v>64</v>
      </c>
      <c r="AY138" s="216" t="s">
        <v>263</v>
      </c>
    </row>
    <row r="139" spans="2:51" s="13" customFormat="1">
      <c r="B139" s="205"/>
      <c r="C139" s="206"/>
      <c r="D139" s="207" t="s">
        <v>272</v>
      </c>
      <c r="E139" s="208" t="s">
        <v>1</v>
      </c>
      <c r="F139" s="209" t="s">
        <v>6090</v>
      </c>
      <c r="G139" s="206"/>
      <c r="H139" s="210">
        <v>0.6</v>
      </c>
      <c r="I139" s="211"/>
      <c r="J139" s="206"/>
      <c r="K139" s="206"/>
      <c r="L139" s="212"/>
      <c r="M139" s="213"/>
      <c r="N139" s="214"/>
      <c r="O139" s="214"/>
      <c r="P139" s="214"/>
      <c r="Q139" s="214"/>
      <c r="R139" s="214"/>
      <c r="S139" s="214"/>
      <c r="T139" s="215"/>
      <c r="AT139" s="216" t="s">
        <v>272</v>
      </c>
      <c r="AU139" s="216" t="s">
        <v>73</v>
      </c>
      <c r="AV139" s="13" t="s">
        <v>73</v>
      </c>
      <c r="AW139" s="13" t="s">
        <v>30</v>
      </c>
      <c r="AX139" s="13" t="s">
        <v>64</v>
      </c>
      <c r="AY139" s="216" t="s">
        <v>263</v>
      </c>
    </row>
    <row r="140" spans="2:51" s="13" customFormat="1">
      <c r="B140" s="205"/>
      <c r="C140" s="206"/>
      <c r="D140" s="207" t="s">
        <v>272</v>
      </c>
      <c r="E140" s="208" t="s">
        <v>1</v>
      </c>
      <c r="F140" s="209" t="s">
        <v>6095</v>
      </c>
      <c r="G140" s="206"/>
      <c r="H140" s="210">
        <v>0.876</v>
      </c>
      <c r="I140" s="211"/>
      <c r="J140" s="206"/>
      <c r="K140" s="206"/>
      <c r="L140" s="212"/>
      <c r="M140" s="213"/>
      <c r="N140" s="214"/>
      <c r="O140" s="214"/>
      <c r="P140" s="214"/>
      <c r="Q140" s="214"/>
      <c r="R140" s="214"/>
      <c r="S140" s="214"/>
      <c r="T140" s="215"/>
      <c r="AT140" s="216" t="s">
        <v>272</v>
      </c>
      <c r="AU140" s="216" t="s">
        <v>73</v>
      </c>
      <c r="AV140" s="13" t="s">
        <v>73</v>
      </c>
      <c r="AW140" s="13" t="s">
        <v>30</v>
      </c>
      <c r="AX140" s="13" t="s">
        <v>64</v>
      </c>
      <c r="AY140" s="216" t="s">
        <v>263</v>
      </c>
    </row>
    <row r="141" spans="2:51" s="16" customFormat="1">
      <c r="B141" s="248"/>
      <c r="C141" s="249"/>
      <c r="D141" s="207" t="s">
        <v>272</v>
      </c>
      <c r="E141" s="250" t="s">
        <v>1</v>
      </c>
      <c r="F141" s="251" t="s">
        <v>6096</v>
      </c>
      <c r="G141" s="249"/>
      <c r="H141" s="250" t="s">
        <v>1</v>
      </c>
      <c r="I141" s="252"/>
      <c r="J141" s="249"/>
      <c r="K141" s="249"/>
      <c r="L141" s="253"/>
      <c r="M141" s="254"/>
      <c r="N141" s="255"/>
      <c r="O141" s="255"/>
      <c r="P141" s="255"/>
      <c r="Q141" s="255"/>
      <c r="R141" s="255"/>
      <c r="S141" s="255"/>
      <c r="T141" s="256"/>
      <c r="AT141" s="257" t="s">
        <v>272</v>
      </c>
      <c r="AU141" s="257" t="s">
        <v>73</v>
      </c>
      <c r="AV141" s="16" t="s">
        <v>71</v>
      </c>
      <c r="AW141" s="16" t="s">
        <v>30</v>
      </c>
      <c r="AX141" s="16" t="s">
        <v>64</v>
      </c>
      <c r="AY141" s="257" t="s">
        <v>263</v>
      </c>
    </row>
    <row r="142" spans="2:51" s="13" customFormat="1">
      <c r="B142" s="205"/>
      <c r="C142" s="206"/>
      <c r="D142" s="207" t="s">
        <v>272</v>
      </c>
      <c r="E142" s="208" t="s">
        <v>1</v>
      </c>
      <c r="F142" s="209" t="s">
        <v>6097</v>
      </c>
      <c r="G142" s="206"/>
      <c r="H142" s="210">
        <v>1.81</v>
      </c>
      <c r="I142" s="211"/>
      <c r="J142" s="206"/>
      <c r="K142" s="206"/>
      <c r="L142" s="212"/>
      <c r="M142" s="213"/>
      <c r="N142" s="214"/>
      <c r="O142" s="214"/>
      <c r="P142" s="214"/>
      <c r="Q142" s="214"/>
      <c r="R142" s="214"/>
      <c r="S142" s="214"/>
      <c r="T142" s="215"/>
      <c r="AT142" s="216" t="s">
        <v>272</v>
      </c>
      <c r="AU142" s="216" t="s">
        <v>73</v>
      </c>
      <c r="AV142" s="13" t="s">
        <v>73</v>
      </c>
      <c r="AW142" s="13" t="s">
        <v>30</v>
      </c>
      <c r="AX142" s="13" t="s">
        <v>64</v>
      </c>
      <c r="AY142" s="216" t="s">
        <v>263</v>
      </c>
    </row>
    <row r="143" spans="2:51" s="16" customFormat="1">
      <c r="B143" s="248"/>
      <c r="C143" s="249"/>
      <c r="D143" s="207" t="s">
        <v>272</v>
      </c>
      <c r="E143" s="250" t="s">
        <v>1</v>
      </c>
      <c r="F143" s="251" t="s">
        <v>6098</v>
      </c>
      <c r="G143" s="249"/>
      <c r="H143" s="250" t="s">
        <v>1</v>
      </c>
      <c r="I143" s="252"/>
      <c r="J143" s="249"/>
      <c r="K143" s="249"/>
      <c r="L143" s="253"/>
      <c r="M143" s="254"/>
      <c r="N143" s="255"/>
      <c r="O143" s="255"/>
      <c r="P143" s="255"/>
      <c r="Q143" s="255"/>
      <c r="R143" s="255"/>
      <c r="S143" s="255"/>
      <c r="T143" s="256"/>
      <c r="AT143" s="257" t="s">
        <v>272</v>
      </c>
      <c r="AU143" s="257" t="s">
        <v>73</v>
      </c>
      <c r="AV143" s="16" t="s">
        <v>71</v>
      </c>
      <c r="AW143" s="16" t="s">
        <v>30</v>
      </c>
      <c r="AX143" s="16" t="s">
        <v>64</v>
      </c>
      <c r="AY143" s="257" t="s">
        <v>263</v>
      </c>
    </row>
    <row r="144" spans="2:51" s="13" customFormat="1">
      <c r="B144" s="205"/>
      <c r="C144" s="206"/>
      <c r="D144" s="207" t="s">
        <v>272</v>
      </c>
      <c r="E144" s="208" t="s">
        <v>1</v>
      </c>
      <c r="F144" s="209" t="s">
        <v>6099</v>
      </c>
      <c r="G144" s="206"/>
      <c r="H144" s="210">
        <v>15.5</v>
      </c>
      <c r="I144" s="211"/>
      <c r="J144" s="206"/>
      <c r="K144" s="206"/>
      <c r="L144" s="212"/>
      <c r="M144" s="213"/>
      <c r="N144" s="214"/>
      <c r="O144" s="214"/>
      <c r="P144" s="214"/>
      <c r="Q144" s="214"/>
      <c r="R144" s="214"/>
      <c r="S144" s="214"/>
      <c r="T144" s="215"/>
      <c r="AT144" s="216" t="s">
        <v>272</v>
      </c>
      <c r="AU144" s="216" t="s">
        <v>73</v>
      </c>
      <c r="AV144" s="13" t="s">
        <v>73</v>
      </c>
      <c r="AW144" s="13" t="s">
        <v>30</v>
      </c>
      <c r="AX144" s="13" t="s">
        <v>64</v>
      </c>
      <c r="AY144" s="216" t="s">
        <v>263</v>
      </c>
    </row>
    <row r="145" spans="2:51" s="16" customFormat="1">
      <c r="B145" s="248"/>
      <c r="C145" s="249"/>
      <c r="D145" s="207" t="s">
        <v>272</v>
      </c>
      <c r="E145" s="250" t="s">
        <v>1</v>
      </c>
      <c r="F145" s="251" t="s">
        <v>6100</v>
      </c>
      <c r="G145" s="249"/>
      <c r="H145" s="250" t="s">
        <v>1</v>
      </c>
      <c r="I145" s="252"/>
      <c r="J145" s="249"/>
      <c r="K145" s="249"/>
      <c r="L145" s="253"/>
      <c r="M145" s="254"/>
      <c r="N145" s="255"/>
      <c r="O145" s="255"/>
      <c r="P145" s="255"/>
      <c r="Q145" s="255"/>
      <c r="R145" s="255"/>
      <c r="S145" s="255"/>
      <c r="T145" s="256"/>
      <c r="AT145" s="257" t="s">
        <v>272</v>
      </c>
      <c r="AU145" s="257" t="s">
        <v>73</v>
      </c>
      <c r="AV145" s="16" t="s">
        <v>71</v>
      </c>
      <c r="AW145" s="16" t="s">
        <v>30</v>
      </c>
      <c r="AX145" s="16" t="s">
        <v>64</v>
      </c>
      <c r="AY145" s="257" t="s">
        <v>263</v>
      </c>
    </row>
    <row r="146" spans="2:51" s="13" customFormat="1">
      <c r="B146" s="205"/>
      <c r="C146" s="206"/>
      <c r="D146" s="207" t="s">
        <v>272</v>
      </c>
      <c r="E146" s="208" t="s">
        <v>1</v>
      </c>
      <c r="F146" s="209" t="s">
        <v>6101</v>
      </c>
      <c r="G146" s="206"/>
      <c r="H146" s="210">
        <v>8</v>
      </c>
      <c r="I146" s="211"/>
      <c r="J146" s="206"/>
      <c r="K146" s="206"/>
      <c r="L146" s="212"/>
      <c r="M146" s="213"/>
      <c r="N146" s="214"/>
      <c r="O146" s="214"/>
      <c r="P146" s="214"/>
      <c r="Q146" s="214"/>
      <c r="R146" s="214"/>
      <c r="S146" s="214"/>
      <c r="T146" s="215"/>
      <c r="AT146" s="216" t="s">
        <v>272</v>
      </c>
      <c r="AU146" s="216" t="s">
        <v>73</v>
      </c>
      <c r="AV146" s="13" t="s">
        <v>73</v>
      </c>
      <c r="AW146" s="13" t="s">
        <v>30</v>
      </c>
      <c r="AX146" s="13" t="s">
        <v>64</v>
      </c>
      <c r="AY146" s="216" t="s">
        <v>263</v>
      </c>
    </row>
    <row r="147" spans="2:51" s="16" customFormat="1">
      <c r="B147" s="248"/>
      <c r="C147" s="249"/>
      <c r="D147" s="207" t="s">
        <v>272</v>
      </c>
      <c r="E147" s="250" t="s">
        <v>1</v>
      </c>
      <c r="F147" s="251" t="s">
        <v>6102</v>
      </c>
      <c r="G147" s="249"/>
      <c r="H147" s="250" t="s">
        <v>1</v>
      </c>
      <c r="I147" s="252"/>
      <c r="J147" s="249"/>
      <c r="K147" s="249"/>
      <c r="L147" s="253"/>
      <c r="M147" s="254"/>
      <c r="N147" s="255"/>
      <c r="O147" s="255"/>
      <c r="P147" s="255"/>
      <c r="Q147" s="255"/>
      <c r="R147" s="255"/>
      <c r="S147" s="255"/>
      <c r="T147" s="256"/>
      <c r="AT147" s="257" t="s">
        <v>272</v>
      </c>
      <c r="AU147" s="257" t="s">
        <v>73</v>
      </c>
      <c r="AV147" s="16" t="s">
        <v>71</v>
      </c>
      <c r="AW147" s="16" t="s">
        <v>30</v>
      </c>
      <c r="AX147" s="16" t="s">
        <v>64</v>
      </c>
      <c r="AY147" s="257" t="s">
        <v>263</v>
      </c>
    </row>
    <row r="148" spans="2:51" s="13" customFormat="1">
      <c r="B148" s="205"/>
      <c r="C148" s="206"/>
      <c r="D148" s="207" t="s">
        <v>272</v>
      </c>
      <c r="E148" s="208" t="s">
        <v>1</v>
      </c>
      <c r="F148" s="209" t="s">
        <v>6103</v>
      </c>
      <c r="G148" s="206"/>
      <c r="H148" s="210">
        <v>15.5</v>
      </c>
      <c r="I148" s="211"/>
      <c r="J148" s="206"/>
      <c r="K148" s="206"/>
      <c r="L148" s="212"/>
      <c r="M148" s="213"/>
      <c r="N148" s="214"/>
      <c r="O148" s="214"/>
      <c r="P148" s="214"/>
      <c r="Q148" s="214"/>
      <c r="R148" s="214"/>
      <c r="S148" s="214"/>
      <c r="T148" s="215"/>
      <c r="AT148" s="216" t="s">
        <v>272</v>
      </c>
      <c r="AU148" s="216" t="s">
        <v>73</v>
      </c>
      <c r="AV148" s="13" t="s">
        <v>73</v>
      </c>
      <c r="AW148" s="13" t="s">
        <v>30</v>
      </c>
      <c r="AX148" s="13" t="s">
        <v>64</v>
      </c>
      <c r="AY148" s="216" t="s">
        <v>263</v>
      </c>
    </row>
    <row r="149" spans="2:51" s="16" customFormat="1">
      <c r="B149" s="248"/>
      <c r="C149" s="249"/>
      <c r="D149" s="207" t="s">
        <v>272</v>
      </c>
      <c r="E149" s="250" t="s">
        <v>1</v>
      </c>
      <c r="F149" s="251" t="s">
        <v>6104</v>
      </c>
      <c r="G149" s="249"/>
      <c r="H149" s="250" t="s">
        <v>1</v>
      </c>
      <c r="I149" s="252"/>
      <c r="J149" s="249"/>
      <c r="K149" s="249"/>
      <c r="L149" s="253"/>
      <c r="M149" s="254"/>
      <c r="N149" s="255"/>
      <c r="O149" s="255"/>
      <c r="P149" s="255"/>
      <c r="Q149" s="255"/>
      <c r="R149" s="255"/>
      <c r="S149" s="255"/>
      <c r="T149" s="256"/>
      <c r="AT149" s="257" t="s">
        <v>272</v>
      </c>
      <c r="AU149" s="257" t="s">
        <v>73</v>
      </c>
      <c r="AV149" s="16" t="s">
        <v>71</v>
      </c>
      <c r="AW149" s="16" t="s">
        <v>30</v>
      </c>
      <c r="AX149" s="16" t="s">
        <v>64</v>
      </c>
      <c r="AY149" s="257" t="s">
        <v>263</v>
      </c>
    </row>
    <row r="150" spans="2:51" s="13" customFormat="1">
      <c r="B150" s="205"/>
      <c r="C150" s="206"/>
      <c r="D150" s="207" t="s">
        <v>272</v>
      </c>
      <c r="E150" s="208" t="s">
        <v>1</v>
      </c>
      <c r="F150" s="209" t="s">
        <v>6101</v>
      </c>
      <c r="G150" s="206"/>
      <c r="H150" s="210">
        <v>8</v>
      </c>
      <c r="I150" s="211"/>
      <c r="J150" s="206"/>
      <c r="K150" s="206"/>
      <c r="L150" s="212"/>
      <c r="M150" s="213"/>
      <c r="N150" s="214"/>
      <c r="O150" s="214"/>
      <c r="P150" s="214"/>
      <c r="Q150" s="214"/>
      <c r="R150" s="214"/>
      <c r="S150" s="214"/>
      <c r="T150" s="215"/>
      <c r="AT150" s="216" t="s">
        <v>272</v>
      </c>
      <c r="AU150" s="216" t="s">
        <v>73</v>
      </c>
      <c r="AV150" s="13" t="s">
        <v>73</v>
      </c>
      <c r="AW150" s="13" t="s">
        <v>30</v>
      </c>
      <c r="AX150" s="13" t="s">
        <v>64</v>
      </c>
      <c r="AY150" s="216" t="s">
        <v>263</v>
      </c>
    </row>
    <row r="151" spans="2:51" s="16" customFormat="1">
      <c r="B151" s="248"/>
      <c r="C151" s="249"/>
      <c r="D151" s="207" t="s">
        <v>272</v>
      </c>
      <c r="E151" s="250" t="s">
        <v>1</v>
      </c>
      <c r="F151" s="251" t="s">
        <v>6105</v>
      </c>
      <c r="G151" s="249"/>
      <c r="H151" s="250" t="s">
        <v>1</v>
      </c>
      <c r="I151" s="252"/>
      <c r="J151" s="249"/>
      <c r="K151" s="249"/>
      <c r="L151" s="253"/>
      <c r="M151" s="254"/>
      <c r="N151" s="255"/>
      <c r="O151" s="255"/>
      <c r="P151" s="255"/>
      <c r="Q151" s="255"/>
      <c r="R151" s="255"/>
      <c r="S151" s="255"/>
      <c r="T151" s="256"/>
      <c r="AT151" s="257" t="s">
        <v>272</v>
      </c>
      <c r="AU151" s="257" t="s">
        <v>73</v>
      </c>
      <c r="AV151" s="16" t="s">
        <v>71</v>
      </c>
      <c r="AW151" s="16" t="s">
        <v>30</v>
      </c>
      <c r="AX151" s="16" t="s">
        <v>64</v>
      </c>
      <c r="AY151" s="257" t="s">
        <v>263</v>
      </c>
    </row>
    <row r="152" spans="2:51" s="13" customFormat="1">
      <c r="B152" s="205"/>
      <c r="C152" s="206"/>
      <c r="D152" s="207" t="s">
        <v>272</v>
      </c>
      <c r="E152" s="208" t="s">
        <v>1</v>
      </c>
      <c r="F152" s="209" t="s">
        <v>6106</v>
      </c>
      <c r="G152" s="206"/>
      <c r="H152" s="210">
        <v>2.5</v>
      </c>
      <c r="I152" s="211"/>
      <c r="J152" s="206"/>
      <c r="K152" s="206"/>
      <c r="L152" s="212"/>
      <c r="M152" s="213"/>
      <c r="N152" s="214"/>
      <c r="O152" s="214"/>
      <c r="P152" s="214"/>
      <c r="Q152" s="214"/>
      <c r="R152" s="214"/>
      <c r="S152" s="214"/>
      <c r="T152" s="215"/>
      <c r="AT152" s="216" t="s">
        <v>272</v>
      </c>
      <c r="AU152" s="216" t="s">
        <v>73</v>
      </c>
      <c r="AV152" s="13" t="s">
        <v>73</v>
      </c>
      <c r="AW152" s="13" t="s">
        <v>30</v>
      </c>
      <c r="AX152" s="13" t="s">
        <v>64</v>
      </c>
      <c r="AY152" s="216" t="s">
        <v>263</v>
      </c>
    </row>
    <row r="153" spans="2:51" s="16" customFormat="1">
      <c r="B153" s="248"/>
      <c r="C153" s="249"/>
      <c r="D153" s="207" t="s">
        <v>272</v>
      </c>
      <c r="E153" s="250" t="s">
        <v>1</v>
      </c>
      <c r="F153" s="251" t="s">
        <v>6107</v>
      </c>
      <c r="G153" s="249"/>
      <c r="H153" s="250" t="s">
        <v>1</v>
      </c>
      <c r="I153" s="252"/>
      <c r="J153" s="249"/>
      <c r="K153" s="249"/>
      <c r="L153" s="253"/>
      <c r="M153" s="254"/>
      <c r="N153" s="255"/>
      <c r="O153" s="255"/>
      <c r="P153" s="255"/>
      <c r="Q153" s="255"/>
      <c r="R153" s="255"/>
      <c r="S153" s="255"/>
      <c r="T153" s="256"/>
      <c r="AT153" s="257" t="s">
        <v>272</v>
      </c>
      <c r="AU153" s="257" t="s">
        <v>73</v>
      </c>
      <c r="AV153" s="16" t="s">
        <v>71</v>
      </c>
      <c r="AW153" s="16" t="s">
        <v>30</v>
      </c>
      <c r="AX153" s="16" t="s">
        <v>64</v>
      </c>
      <c r="AY153" s="257" t="s">
        <v>263</v>
      </c>
    </row>
    <row r="154" spans="2:51" s="13" customFormat="1">
      <c r="B154" s="205"/>
      <c r="C154" s="206"/>
      <c r="D154" s="207" t="s">
        <v>272</v>
      </c>
      <c r="E154" s="208" t="s">
        <v>1</v>
      </c>
      <c r="F154" s="209" t="s">
        <v>6108</v>
      </c>
      <c r="G154" s="206"/>
      <c r="H154" s="210">
        <v>8.5</v>
      </c>
      <c r="I154" s="211"/>
      <c r="J154" s="206"/>
      <c r="K154" s="206"/>
      <c r="L154" s="212"/>
      <c r="M154" s="213"/>
      <c r="N154" s="214"/>
      <c r="O154" s="214"/>
      <c r="P154" s="214"/>
      <c r="Q154" s="214"/>
      <c r="R154" s="214"/>
      <c r="S154" s="214"/>
      <c r="T154" s="215"/>
      <c r="AT154" s="216" t="s">
        <v>272</v>
      </c>
      <c r="AU154" s="216" t="s">
        <v>73</v>
      </c>
      <c r="AV154" s="13" t="s">
        <v>73</v>
      </c>
      <c r="AW154" s="13" t="s">
        <v>30</v>
      </c>
      <c r="AX154" s="13" t="s">
        <v>64</v>
      </c>
      <c r="AY154" s="216" t="s">
        <v>263</v>
      </c>
    </row>
    <row r="155" spans="2:51" s="16" customFormat="1">
      <c r="B155" s="248"/>
      <c r="C155" s="249"/>
      <c r="D155" s="207" t="s">
        <v>272</v>
      </c>
      <c r="E155" s="250" t="s">
        <v>1</v>
      </c>
      <c r="F155" s="251" t="s">
        <v>6109</v>
      </c>
      <c r="G155" s="249"/>
      <c r="H155" s="250" t="s">
        <v>1</v>
      </c>
      <c r="I155" s="252"/>
      <c r="J155" s="249"/>
      <c r="K155" s="249"/>
      <c r="L155" s="253"/>
      <c r="M155" s="254"/>
      <c r="N155" s="255"/>
      <c r="O155" s="255"/>
      <c r="P155" s="255"/>
      <c r="Q155" s="255"/>
      <c r="R155" s="255"/>
      <c r="S155" s="255"/>
      <c r="T155" s="256"/>
      <c r="AT155" s="257" t="s">
        <v>272</v>
      </c>
      <c r="AU155" s="257" t="s">
        <v>73</v>
      </c>
      <c r="AV155" s="16" t="s">
        <v>71</v>
      </c>
      <c r="AW155" s="16" t="s">
        <v>30</v>
      </c>
      <c r="AX155" s="16" t="s">
        <v>64</v>
      </c>
      <c r="AY155" s="257" t="s">
        <v>263</v>
      </c>
    </row>
    <row r="156" spans="2:51" s="13" customFormat="1">
      <c r="B156" s="205"/>
      <c r="C156" s="206"/>
      <c r="D156" s="207" t="s">
        <v>272</v>
      </c>
      <c r="E156" s="208" t="s">
        <v>1</v>
      </c>
      <c r="F156" s="209" t="s">
        <v>6110</v>
      </c>
      <c r="G156" s="206"/>
      <c r="H156" s="210">
        <v>9</v>
      </c>
      <c r="I156" s="211"/>
      <c r="J156" s="206"/>
      <c r="K156" s="206"/>
      <c r="L156" s="212"/>
      <c r="M156" s="213"/>
      <c r="N156" s="214"/>
      <c r="O156" s="214"/>
      <c r="P156" s="214"/>
      <c r="Q156" s="214"/>
      <c r="R156" s="214"/>
      <c r="S156" s="214"/>
      <c r="T156" s="215"/>
      <c r="AT156" s="216" t="s">
        <v>272</v>
      </c>
      <c r="AU156" s="216" t="s">
        <v>73</v>
      </c>
      <c r="AV156" s="13" t="s">
        <v>73</v>
      </c>
      <c r="AW156" s="13" t="s">
        <v>30</v>
      </c>
      <c r="AX156" s="13" t="s">
        <v>64</v>
      </c>
      <c r="AY156" s="216" t="s">
        <v>263</v>
      </c>
    </row>
    <row r="157" spans="2:51" s="16" customFormat="1">
      <c r="B157" s="248"/>
      <c r="C157" s="249"/>
      <c r="D157" s="207" t="s">
        <v>272</v>
      </c>
      <c r="E157" s="250" t="s">
        <v>1</v>
      </c>
      <c r="F157" s="251" t="s">
        <v>6111</v>
      </c>
      <c r="G157" s="249"/>
      <c r="H157" s="250" t="s">
        <v>1</v>
      </c>
      <c r="I157" s="252"/>
      <c r="J157" s="249"/>
      <c r="K157" s="249"/>
      <c r="L157" s="253"/>
      <c r="M157" s="254"/>
      <c r="N157" s="255"/>
      <c r="O157" s="255"/>
      <c r="P157" s="255"/>
      <c r="Q157" s="255"/>
      <c r="R157" s="255"/>
      <c r="S157" s="255"/>
      <c r="T157" s="256"/>
      <c r="AT157" s="257" t="s">
        <v>272</v>
      </c>
      <c r="AU157" s="257" t="s">
        <v>73</v>
      </c>
      <c r="AV157" s="16" t="s">
        <v>71</v>
      </c>
      <c r="AW157" s="16" t="s">
        <v>30</v>
      </c>
      <c r="AX157" s="16" t="s">
        <v>64</v>
      </c>
      <c r="AY157" s="257" t="s">
        <v>263</v>
      </c>
    </row>
    <row r="158" spans="2:51" s="13" customFormat="1">
      <c r="B158" s="205"/>
      <c r="C158" s="206"/>
      <c r="D158" s="207" t="s">
        <v>272</v>
      </c>
      <c r="E158" s="208" t="s">
        <v>1</v>
      </c>
      <c r="F158" s="209" t="s">
        <v>6101</v>
      </c>
      <c r="G158" s="206"/>
      <c r="H158" s="210">
        <v>8</v>
      </c>
      <c r="I158" s="211"/>
      <c r="J158" s="206"/>
      <c r="K158" s="206"/>
      <c r="L158" s="212"/>
      <c r="M158" s="213"/>
      <c r="N158" s="214"/>
      <c r="O158" s="214"/>
      <c r="P158" s="214"/>
      <c r="Q158" s="214"/>
      <c r="R158" s="214"/>
      <c r="S158" s="214"/>
      <c r="T158" s="215"/>
      <c r="AT158" s="216" t="s">
        <v>272</v>
      </c>
      <c r="AU158" s="216" t="s">
        <v>73</v>
      </c>
      <c r="AV158" s="13" t="s">
        <v>73</v>
      </c>
      <c r="AW158" s="13" t="s">
        <v>30</v>
      </c>
      <c r="AX158" s="13" t="s">
        <v>64</v>
      </c>
      <c r="AY158" s="216" t="s">
        <v>263</v>
      </c>
    </row>
    <row r="159" spans="2:51" s="16" customFormat="1">
      <c r="B159" s="248"/>
      <c r="C159" s="249"/>
      <c r="D159" s="207" t="s">
        <v>272</v>
      </c>
      <c r="E159" s="250" t="s">
        <v>1</v>
      </c>
      <c r="F159" s="251" t="s">
        <v>6112</v>
      </c>
      <c r="G159" s="249"/>
      <c r="H159" s="250" t="s">
        <v>1</v>
      </c>
      <c r="I159" s="252"/>
      <c r="J159" s="249"/>
      <c r="K159" s="249"/>
      <c r="L159" s="253"/>
      <c r="M159" s="254"/>
      <c r="N159" s="255"/>
      <c r="O159" s="255"/>
      <c r="P159" s="255"/>
      <c r="Q159" s="255"/>
      <c r="R159" s="255"/>
      <c r="S159" s="255"/>
      <c r="T159" s="256"/>
      <c r="AT159" s="257" t="s">
        <v>272</v>
      </c>
      <c r="AU159" s="257" t="s">
        <v>73</v>
      </c>
      <c r="AV159" s="16" t="s">
        <v>71</v>
      </c>
      <c r="AW159" s="16" t="s">
        <v>30</v>
      </c>
      <c r="AX159" s="16" t="s">
        <v>64</v>
      </c>
      <c r="AY159" s="257" t="s">
        <v>263</v>
      </c>
    </row>
    <row r="160" spans="2:51" s="13" customFormat="1">
      <c r="B160" s="205"/>
      <c r="C160" s="206"/>
      <c r="D160" s="207" t="s">
        <v>272</v>
      </c>
      <c r="E160" s="208" t="s">
        <v>1</v>
      </c>
      <c r="F160" s="209" t="s">
        <v>6113</v>
      </c>
      <c r="G160" s="206"/>
      <c r="H160" s="210">
        <v>14.5</v>
      </c>
      <c r="I160" s="211"/>
      <c r="J160" s="206"/>
      <c r="K160" s="206"/>
      <c r="L160" s="212"/>
      <c r="M160" s="213"/>
      <c r="N160" s="214"/>
      <c r="O160" s="214"/>
      <c r="P160" s="214"/>
      <c r="Q160" s="214"/>
      <c r="R160" s="214"/>
      <c r="S160" s="214"/>
      <c r="T160" s="215"/>
      <c r="AT160" s="216" t="s">
        <v>272</v>
      </c>
      <c r="AU160" s="216" t="s">
        <v>73</v>
      </c>
      <c r="AV160" s="13" t="s">
        <v>73</v>
      </c>
      <c r="AW160" s="13" t="s">
        <v>30</v>
      </c>
      <c r="AX160" s="13" t="s">
        <v>64</v>
      </c>
      <c r="AY160" s="216" t="s">
        <v>263</v>
      </c>
    </row>
    <row r="161" spans="2:51" s="16" customFormat="1">
      <c r="B161" s="248"/>
      <c r="C161" s="249"/>
      <c r="D161" s="207" t="s">
        <v>272</v>
      </c>
      <c r="E161" s="250" t="s">
        <v>1</v>
      </c>
      <c r="F161" s="251" t="s">
        <v>6114</v>
      </c>
      <c r="G161" s="249"/>
      <c r="H161" s="250" t="s">
        <v>1</v>
      </c>
      <c r="I161" s="252"/>
      <c r="J161" s="249"/>
      <c r="K161" s="249"/>
      <c r="L161" s="253"/>
      <c r="M161" s="254"/>
      <c r="N161" s="255"/>
      <c r="O161" s="255"/>
      <c r="P161" s="255"/>
      <c r="Q161" s="255"/>
      <c r="R161" s="255"/>
      <c r="S161" s="255"/>
      <c r="T161" s="256"/>
      <c r="AT161" s="257" t="s">
        <v>272</v>
      </c>
      <c r="AU161" s="257" t="s">
        <v>73</v>
      </c>
      <c r="AV161" s="16" t="s">
        <v>71</v>
      </c>
      <c r="AW161" s="16" t="s">
        <v>30</v>
      </c>
      <c r="AX161" s="16" t="s">
        <v>64</v>
      </c>
      <c r="AY161" s="257" t="s">
        <v>263</v>
      </c>
    </row>
    <row r="162" spans="2:51" s="13" customFormat="1">
      <c r="B162" s="205"/>
      <c r="C162" s="206"/>
      <c r="D162" s="207" t="s">
        <v>272</v>
      </c>
      <c r="E162" s="208" t="s">
        <v>1</v>
      </c>
      <c r="F162" s="209" t="s">
        <v>6101</v>
      </c>
      <c r="G162" s="206"/>
      <c r="H162" s="210">
        <v>8</v>
      </c>
      <c r="I162" s="211"/>
      <c r="J162" s="206"/>
      <c r="K162" s="206"/>
      <c r="L162" s="212"/>
      <c r="M162" s="213"/>
      <c r="N162" s="214"/>
      <c r="O162" s="214"/>
      <c r="P162" s="214"/>
      <c r="Q162" s="214"/>
      <c r="R162" s="214"/>
      <c r="S162" s="214"/>
      <c r="T162" s="215"/>
      <c r="AT162" s="216" t="s">
        <v>272</v>
      </c>
      <c r="AU162" s="216" t="s">
        <v>73</v>
      </c>
      <c r="AV162" s="13" t="s">
        <v>73</v>
      </c>
      <c r="AW162" s="13" t="s">
        <v>30</v>
      </c>
      <c r="AX162" s="13" t="s">
        <v>64</v>
      </c>
      <c r="AY162" s="216" t="s">
        <v>263</v>
      </c>
    </row>
    <row r="163" spans="2:51" s="16" customFormat="1">
      <c r="B163" s="248"/>
      <c r="C163" s="249"/>
      <c r="D163" s="207" t="s">
        <v>272</v>
      </c>
      <c r="E163" s="250" t="s">
        <v>1</v>
      </c>
      <c r="F163" s="251" t="s">
        <v>6115</v>
      </c>
      <c r="G163" s="249"/>
      <c r="H163" s="250" t="s">
        <v>1</v>
      </c>
      <c r="I163" s="252"/>
      <c r="J163" s="249"/>
      <c r="K163" s="249"/>
      <c r="L163" s="253"/>
      <c r="M163" s="254"/>
      <c r="N163" s="255"/>
      <c r="O163" s="255"/>
      <c r="P163" s="255"/>
      <c r="Q163" s="255"/>
      <c r="R163" s="255"/>
      <c r="S163" s="255"/>
      <c r="T163" s="256"/>
      <c r="AT163" s="257" t="s">
        <v>272</v>
      </c>
      <c r="AU163" s="257" t="s">
        <v>73</v>
      </c>
      <c r="AV163" s="16" t="s">
        <v>71</v>
      </c>
      <c r="AW163" s="16" t="s">
        <v>30</v>
      </c>
      <c r="AX163" s="16" t="s">
        <v>64</v>
      </c>
      <c r="AY163" s="257" t="s">
        <v>263</v>
      </c>
    </row>
    <row r="164" spans="2:51" s="13" customFormat="1">
      <c r="B164" s="205"/>
      <c r="C164" s="206"/>
      <c r="D164" s="207" t="s">
        <v>272</v>
      </c>
      <c r="E164" s="208" t="s">
        <v>1</v>
      </c>
      <c r="F164" s="209" t="s">
        <v>6116</v>
      </c>
      <c r="G164" s="206"/>
      <c r="H164" s="210">
        <v>14.5</v>
      </c>
      <c r="I164" s="211"/>
      <c r="J164" s="206"/>
      <c r="K164" s="206"/>
      <c r="L164" s="212"/>
      <c r="M164" s="213"/>
      <c r="N164" s="214"/>
      <c r="O164" s="214"/>
      <c r="P164" s="214"/>
      <c r="Q164" s="214"/>
      <c r="R164" s="214"/>
      <c r="S164" s="214"/>
      <c r="T164" s="215"/>
      <c r="AT164" s="216" t="s">
        <v>272</v>
      </c>
      <c r="AU164" s="216" t="s">
        <v>73</v>
      </c>
      <c r="AV164" s="13" t="s">
        <v>73</v>
      </c>
      <c r="AW164" s="13" t="s">
        <v>30</v>
      </c>
      <c r="AX164" s="13" t="s">
        <v>64</v>
      </c>
      <c r="AY164" s="216" t="s">
        <v>263</v>
      </c>
    </row>
    <row r="165" spans="2:51" s="16" customFormat="1">
      <c r="B165" s="248"/>
      <c r="C165" s="249"/>
      <c r="D165" s="207" t="s">
        <v>272</v>
      </c>
      <c r="E165" s="250" t="s">
        <v>1</v>
      </c>
      <c r="F165" s="251" t="s">
        <v>6117</v>
      </c>
      <c r="G165" s="249"/>
      <c r="H165" s="250" t="s">
        <v>1</v>
      </c>
      <c r="I165" s="252"/>
      <c r="J165" s="249"/>
      <c r="K165" s="249"/>
      <c r="L165" s="253"/>
      <c r="M165" s="254"/>
      <c r="N165" s="255"/>
      <c r="O165" s="255"/>
      <c r="P165" s="255"/>
      <c r="Q165" s="255"/>
      <c r="R165" s="255"/>
      <c r="S165" s="255"/>
      <c r="T165" s="256"/>
      <c r="AT165" s="257" t="s">
        <v>272</v>
      </c>
      <c r="AU165" s="257" t="s">
        <v>73</v>
      </c>
      <c r="AV165" s="16" t="s">
        <v>71</v>
      </c>
      <c r="AW165" s="16" t="s">
        <v>30</v>
      </c>
      <c r="AX165" s="16" t="s">
        <v>64</v>
      </c>
      <c r="AY165" s="257" t="s">
        <v>263</v>
      </c>
    </row>
    <row r="166" spans="2:51" s="13" customFormat="1">
      <c r="B166" s="205"/>
      <c r="C166" s="206"/>
      <c r="D166" s="207" t="s">
        <v>272</v>
      </c>
      <c r="E166" s="208" t="s">
        <v>1</v>
      </c>
      <c r="F166" s="209" t="s">
        <v>6101</v>
      </c>
      <c r="G166" s="206"/>
      <c r="H166" s="210">
        <v>8</v>
      </c>
      <c r="I166" s="211"/>
      <c r="J166" s="206"/>
      <c r="K166" s="206"/>
      <c r="L166" s="212"/>
      <c r="M166" s="213"/>
      <c r="N166" s="214"/>
      <c r="O166" s="214"/>
      <c r="P166" s="214"/>
      <c r="Q166" s="214"/>
      <c r="R166" s="214"/>
      <c r="S166" s="214"/>
      <c r="T166" s="215"/>
      <c r="AT166" s="216" t="s">
        <v>272</v>
      </c>
      <c r="AU166" s="216" t="s">
        <v>73</v>
      </c>
      <c r="AV166" s="13" t="s">
        <v>73</v>
      </c>
      <c r="AW166" s="13" t="s">
        <v>30</v>
      </c>
      <c r="AX166" s="13" t="s">
        <v>64</v>
      </c>
      <c r="AY166" s="216" t="s">
        <v>263</v>
      </c>
    </row>
    <row r="167" spans="2:51" s="16" customFormat="1">
      <c r="B167" s="248"/>
      <c r="C167" s="249"/>
      <c r="D167" s="207" t="s">
        <v>272</v>
      </c>
      <c r="E167" s="250" t="s">
        <v>1</v>
      </c>
      <c r="F167" s="251" t="s">
        <v>6118</v>
      </c>
      <c r="G167" s="249"/>
      <c r="H167" s="250" t="s">
        <v>1</v>
      </c>
      <c r="I167" s="252"/>
      <c r="J167" s="249"/>
      <c r="K167" s="249"/>
      <c r="L167" s="253"/>
      <c r="M167" s="254"/>
      <c r="N167" s="255"/>
      <c r="O167" s="255"/>
      <c r="P167" s="255"/>
      <c r="Q167" s="255"/>
      <c r="R167" s="255"/>
      <c r="S167" s="255"/>
      <c r="T167" s="256"/>
      <c r="AT167" s="257" t="s">
        <v>272</v>
      </c>
      <c r="AU167" s="257" t="s">
        <v>73</v>
      </c>
      <c r="AV167" s="16" t="s">
        <v>71</v>
      </c>
      <c r="AW167" s="16" t="s">
        <v>30</v>
      </c>
      <c r="AX167" s="16" t="s">
        <v>64</v>
      </c>
      <c r="AY167" s="257" t="s">
        <v>263</v>
      </c>
    </row>
    <row r="168" spans="2:51" s="13" customFormat="1">
      <c r="B168" s="205"/>
      <c r="C168" s="206"/>
      <c r="D168" s="207" t="s">
        <v>272</v>
      </c>
      <c r="E168" s="208" t="s">
        <v>1</v>
      </c>
      <c r="F168" s="209" t="s">
        <v>6119</v>
      </c>
      <c r="G168" s="206"/>
      <c r="H168" s="210">
        <v>11.5</v>
      </c>
      <c r="I168" s="211"/>
      <c r="J168" s="206"/>
      <c r="K168" s="206"/>
      <c r="L168" s="212"/>
      <c r="M168" s="213"/>
      <c r="N168" s="214"/>
      <c r="O168" s="214"/>
      <c r="P168" s="214"/>
      <c r="Q168" s="214"/>
      <c r="R168" s="214"/>
      <c r="S168" s="214"/>
      <c r="T168" s="215"/>
      <c r="AT168" s="216" t="s">
        <v>272</v>
      </c>
      <c r="AU168" s="216" t="s">
        <v>73</v>
      </c>
      <c r="AV168" s="13" t="s">
        <v>73</v>
      </c>
      <c r="AW168" s="13" t="s">
        <v>30</v>
      </c>
      <c r="AX168" s="13" t="s">
        <v>64</v>
      </c>
      <c r="AY168" s="216" t="s">
        <v>263</v>
      </c>
    </row>
    <row r="169" spans="2:51" s="16" customFormat="1">
      <c r="B169" s="248"/>
      <c r="C169" s="249"/>
      <c r="D169" s="207" t="s">
        <v>272</v>
      </c>
      <c r="E169" s="250" t="s">
        <v>1</v>
      </c>
      <c r="F169" s="251" t="s">
        <v>6120</v>
      </c>
      <c r="G169" s="249"/>
      <c r="H169" s="250" t="s">
        <v>1</v>
      </c>
      <c r="I169" s="252"/>
      <c r="J169" s="249"/>
      <c r="K169" s="249"/>
      <c r="L169" s="253"/>
      <c r="M169" s="254"/>
      <c r="N169" s="255"/>
      <c r="O169" s="255"/>
      <c r="P169" s="255"/>
      <c r="Q169" s="255"/>
      <c r="R169" s="255"/>
      <c r="S169" s="255"/>
      <c r="T169" s="256"/>
      <c r="AT169" s="257" t="s">
        <v>272</v>
      </c>
      <c r="AU169" s="257" t="s">
        <v>73</v>
      </c>
      <c r="AV169" s="16" t="s">
        <v>71</v>
      </c>
      <c r="AW169" s="16" t="s">
        <v>30</v>
      </c>
      <c r="AX169" s="16" t="s">
        <v>64</v>
      </c>
      <c r="AY169" s="257" t="s">
        <v>263</v>
      </c>
    </row>
    <row r="170" spans="2:51" s="13" customFormat="1">
      <c r="B170" s="205"/>
      <c r="C170" s="206"/>
      <c r="D170" s="207" t="s">
        <v>272</v>
      </c>
      <c r="E170" s="208" t="s">
        <v>1</v>
      </c>
      <c r="F170" s="209" t="s">
        <v>6121</v>
      </c>
      <c r="G170" s="206"/>
      <c r="H170" s="210">
        <v>6</v>
      </c>
      <c r="I170" s="211"/>
      <c r="J170" s="206"/>
      <c r="K170" s="206"/>
      <c r="L170" s="212"/>
      <c r="M170" s="213"/>
      <c r="N170" s="214"/>
      <c r="O170" s="214"/>
      <c r="P170" s="214"/>
      <c r="Q170" s="214"/>
      <c r="R170" s="214"/>
      <c r="S170" s="214"/>
      <c r="T170" s="215"/>
      <c r="AT170" s="216" t="s">
        <v>272</v>
      </c>
      <c r="AU170" s="216" t="s">
        <v>73</v>
      </c>
      <c r="AV170" s="13" t="s">
        <v>73</v>
      </c>
      <c r="AW170" s="13" t="s">
        <v>30</v>
      </c>
      <c r="AX170" s="13" t="s">
        <v>64</v>
      </c>
      <c r="AY170" s="216" t="s">
        <v>263</v>
      </c>
    </row>
    <row r="171" spans="2:51" s="16" customFormat="1">
      <c r="B171" s="248"/>
      <c r="C171" s="249"/>
      <c r="D171" s="207" t="s">
        <v>272</v>
      </c>
      <c r="E171" s="250" t="s">
        <v>1</v>
      </c>
      <c r="F171" s="251" t="s">
        <v>6122</v>
      </c>
      <c r="G171" s="249"/>
      <c r="H171" s="250" t="s">
        <v>1</v>
      </c>
      <c r="I171" s="252"/>
      <c r="J171" s="249"/>
      <c r="K171" s="249"/>
      <c r="L171" s="253"/>
      <c r="M171" s="254"/>
      <c r="N171" s="255"/>
      <c r="O171" s="255"/>
      <c r="P171" s="255"/>
      <c r="Q171" s="255"/>
      <c r="R171" s="255"/>
      <c r="S171" s="255"/>
      <c r="T171" s="256"/>
      <c r="AT171" s="257" t="s">
        <v>272</v>
      </c>
      <c r="AU171" s="257" t="s">
        <v>73</v>
      </c>
      <c r="AV171" s="16" t="s">
        <v>71</v>
      </c>
      <c r="AW171" s="16" t="s">
        <v>30</v>
      </c>
      <c r="AX171" s="16" t="s">
        <v>64</v>
      </c>
      <c r="AY171" s="257" t="s">
        <v>263</v>
      </c>
    </row>
    <row r="172" spans="2:51" s="13" customFormat="1">
      <c r="B172" s="205"/>
      <c r="C172" s="206"/>
      <c r="D172" s="207" t="s">
        <v>272</v>
      </c>
      <c r="E172" s="208" t="s">
        <v>1</v>
      </c>
      <c r="F172" s="209" t="s">
        <v>6121</v>
      </c>
      <c r="G172" s="206"/>
      <c r="H172" s="210">
        <v>6</v>
      </c>
      <c r="I172" s="211"/>
      <c r="J172" s="206"/>
      <c r="K172" s="206"/>
      <c r="L172" s="212"/>
      <c r="M172" s="213"/>
      <c r="N172" s="214"/>
      <c r="O172" s="214"/>
      <c r="P172" s="214"/>
      <c r="Q172" s="214"/>
      <c r="R172" s="214"/>
      <c r="S172" s="214"/>
      <c r="T172" s="215"/>
      <c r="AT172" s="216" t="s">
        <v>272</v>
      </c>
      <c r="AU172" s="216" t="s">
        <v>73</v>
      </c>
      <c r="AV172" s="13" t="s">
        <v>73</v>
      </c>
      <c r="AW172" s="13" t="s">
        <v>30</v>
      </c>
      <c r="AX172" s="13" t="s">
        <v>64</v>
      </c>
      <c r="AY172" s="216" t="s">
        <v>263</v>
      </c>
    </row>
    <row r="173" spans="2:51" s="16" customFormat="1">
      <c r="B173" s="248"/>
      <c r="C173" s="249"/>
      <c r="D173" s="207" t="s">
        <v>272</v>
      </c>
      <c r="E173" s="250" t="s">
        <v>1</v>
      </c>
      <c r="F173" s="251" t="s">
        <v>6123</v>
      </c>
      <c r="G173" s="249"/>
      <c r="H173" s="250" t="s">
        <v>1</v>
      </c>
      <c r="I173" s="252"/>
      <c r="J173" s="249"/>
      <c r="K173" s="249"/>
      <c r="L173" s="253"/>
      <c r="M173" s="254"/>
      <c r="N173" s="255"/>
      <c r="O173" s="255"/>
      <c r="P173" s="255"/>
      <c r="Q173" s="255"/>
      <c r="R173" s="255"/>
      <c r="S173" s="255"/>
      <c r="T173" s="256"/>
      <c r="AT173" s="257" t="s">
        <v>272</v>
      </c>
      <c r="AU173" s="257" t="s">
        <v>73</v>
      </c>
      <c r="AV173" s="16" t="s">
        <v>71</v>
      </c>
      <c r="AW173" s="16" t="s">
        <v>30</v>
      </c>
      <c r="AX173" s="16" t="s">
        <v>64</v>
      </c>
      <c r="AY173" s="257" t="s">
        <v>263</v>
      </c>
    </row>
    <row r="174" spans="2:51" s="13" customFormat="1">
      <c r="B174" s="205"/>
      <c r="C174" s="206"/>
      <c r="D174" s="207" t="s">
        <v>272</v>
      </c>
      <c r="E174" s="208" t="s">
        <v>1</v>
      </c>
      <c r="F174" s="209" t="s">
        <v>6124</v>
      </c>
      <c r="G174" s="206"/>
      <c r="H174" s="210">
        <v>12</v>
      </c>
      <c r="I174" s="211"/>
      <c r="J174" s="206"/>
      <c r="K174" s="206"/>
      <c r="L174" s="212"/>
      <c r="M174" s="213"/>
      <c r="N174" s="214"/>
      <c r="O174" s="214"/>
      <c r="P174" s="214"/>
      <c r="Q174" s="214"/>
      <c r="R174" s="214"/>
      <c r="S174" s="214"/>
      <c r="T174" s="215"/>
      <c r="AT174" s="216" t="s">
        <v>272</v>
      </c>
      <c r="AU174" s="216" t="s">
        <v>73</v>
      </c>
      <c r="AV174" s="13" t="s">
        <v>73</v>
      </c>
      <c r="AW174" s="13" t="s">
        <v>30</v>
      </c>
      <c r="AX174" s="13" t="s">
        <v>64</v>
      </c>
      <c r="AY174" s="216" t="s">
        <v>263</v>
      </c>
    </row>
    <row r="175" spans="2:51" s="16" customFormat="1">
      <c r="B175" s="248"/>
      <c r="C175" s="249"/>
      <c r="D175" s="207" t="s">
        <v>272</v>
      </c>
      <c r="E175" s="250" t="s">
        <v>1</v>
      </c>
      <c r="F175" s="251" t="s">
        <v>6125</v>
      </c>
      <c r="G175" s="249"/>
      <c r="H175" s="250" t="s">
        <v>1</v>
      </c>
      <c r="I175" s="252"/>
      <c r="J175" s="249"/>
      <c r="K175" s="249"/>
      <c r="L175" s="253"/>
      <c r="M175" s="254"/>
      <c r="N175" s="255"/>
      <c r="O175" s="255"/>
      <c r="P175" s="255"/>
      <c r="Q175" s="255"/>
      <c r="R175" s="255"/>
      <c r="S175" s="255"/>
      <c r="T175" s="256"/>
      <c r="AT175" s="257" t="s">
        <v>272</v>
      </c>
      <c r="AU175" s="257" t="s">
        <v>73</v>
      </c>
      <c r="AV175" s="16" t="s">
        <v>71</v>
      </c>
      <c r="AW175" s="16" t="s">
        <v>30</v>
      </c>
      <c r="AX175" s="16" t="s">
        <v>64</v>
      </c>
      <c r="AY175" s="257" t="s">
        <v>263</v>
      </c>
    </row>
    <row r="176" spans="2:51" s="13" customFormat="1">
      <c r="B176" s="205"/>
      <c r="C176" s="206"/>
      <c r="D176" s="207" t="s">
        <v>272</v>
      </c>
      <c r="E176" s="208" t="s">
        <v>1</v>
      </c>
      <c r="F176" s="209" t="s">
        <v>6126</v>
      </c>
      <c r="G176" s="206"/>
      <c r="H176" s="210">
        <v>1.2</v>
      </c>
      <c r="I176" s="211"/>
      <c r="J176" s="206"/>
      <c r="K176" s="206"/>
      <c r="L176" s="212"/>
      <c r="M176" s="213"/>
      <c r="N176" s="214"/>
      <c r="O176" s="214"/>
      <c r="P176" s="214"/>
      <c r="Q176" s="214"/>
      <c r="R176" s="214"/>
      <c r="S176" s="214"/>
      <c r="T176" s="215"/>
      <c r="AT176" s="216" t="s">
        <v>272</v>
      </c>
      <c r="AU176" s="216" t="s">
        <v>73</v>
      </c>
      <c r="AV176" s="13" t="s">
        <v>73</v>
      </c>
      <c r="AW176" s="13" t="s">
        <v>30</v>
      </c>
      <c r="AX176" s="13" t="s">
        <v>64</v>
      </c>
      <c r="AY176" s="216" t="s">
        <v>263</v>
      </c>
    </row>
    <row r="177" spans="2:51" s="16" customFormat="1">
      <c r="B177" s="248"/>
      <c r="C177" s="249"/>
      <c r="D177" s="207" t="s">
        <v>272</v>
      </c>
      <c r="E177" s="250" t="s">
        <v>1</v>
      </c>
      <c r="F177" s="251" t="s">
        <v>6127</v>
      </c>
      <c r="G177" s="249"/>
      <c r="H177" s="250" t="s">
        <v>1</v>
      </c>
      <c r="I177" s="252"/>
      <c r="J177" s="249"/>
      <c r="K177" s="249"/>
      <c r="L177" s="253"/>
      <c r="M177" s="254"/>
      <c r="N177" s="255"/>
      <c r="O177" s="255"/>
      <c r="P177" s="255"/>
      <c r="Q177" s="255"/>
      <c r="R177" s="255"/>
      <c r="S177" s="255"/>
      <c r="T177" s="256"/>
      <c r="AT177" s="257" t="s">
        <v>272</v>
      </c>
      <c r="AU177" s="257" t="s">
        <v>73</v>
      </c>
      <c r="AV177" s="16" t="s">
        <v>71</v>
      </c>
      <c r="AW177" s="16" t="s">
        <v>30</v>
      </c>
      <c r="AX177" s="16" t="s">
        <v>64</v>
      </c>
      <c r="AY177" s="257" t="s">
        <v>263</v>
      </c>
    </row>
    <row r="178" spans="2:51" s="13" customFormat="1">
      <c r="B178" s="205"/>
      <c r="C178" s="206"/>
      <c r="D178" s="207" t="s">
        <v>272</v>
      </c>
      <c r="E178" s="208" t="s">
        <v>1</v>
      </c>
      <c r="F178" s="209" t="s">
        <v>6121</v>
      </c>
      <c r="G178" s="206"/>
      <c r="H178" s="210">
        <v>6</v>
      </c>
      <c r="I178" s="211"/>
      <c r="J178" s="206"/>
      <c r="K178" s="206"/>
      <c r="L178" s="212"/>
      <c r="M178" s="213"/>
      <c r="N178" s="214"/>
      <c r="O178" s="214"/>
      <c r="P178" s="214"/>
      <c r="Q178" s="214"/>
      <c r="R178" s="214"/>
      <c r="S178" s="214"/>
      <c r="T178" s="215"/>
      <c r="AT178" s="216" t="s">
        <v>272</v>
      </c>
      <c r="AU178" s="216" t="s">
        <v>73</v>
      </c>
      <c r="AV178" s="13" t="s">
        <v>73</v>
      </c>
      <c r="AW178" s="13" t="s">
        <v>30</v>
      </c>
      <c r="AX178" s="13" t="s">
        <v>64</v>
      </c>
      <c r="AY178" s="216" t="s">
        <v>263</v>
      </c>
    </row>
    <row r="179" spans="2:51" s="16" customFormat="1">
      <c r="B179" s="248"/>
      <c r="C179" s="249"/>
      <c r="D179" s="207" t="s">
        <v>272</v>
      </c>
      <c r="E179" s="250" t="s">
        <v>1</v>
      </c>
      <c r="F179" s="251" t="s">
        <v>6128</v>
      </c>
      <c r="G179" s="249"/>
      <c r="H179" s="250" t="s">
        <v>1</v>
      </c>
      <c r="I179" s="252"/>
      <c r="J179" s="249"/>
      <c r="K179" s="249"/>
      <c r="L179" s="253"/>
      <c r="M179" s="254"/>
      <c r="N179" s="255"/>
      <c r="O179" s="255"/>
      <c r="P179" s="255"/>
      <c r="Q179" s="255"/>
      <c r="R179" s="255"/>
      <c r="S179" s="255"/>
      <c r="T179" s="256"/>
      <c r="AT179" s="257" t="s">
        <v>272</v>
      </c>
      <c r="AU179" s="257" t="s">
        <v>73</v>
      </c>
      <c r="AV179" s="16" t="s">
        <v>71</v>
      </c>
      <c r="AW179" s="16" t="s">
        <v>30</v>
      </c>
      <c r="AX179" s="16" t="s">
        <v>64</v>
      </c>
      <c r="AY179" s="257" t="s">
        <v>263</v>
      </c>
    </row>
    <row r="180" spans="2:51" s="13" customFormat="1">
      <c r="B180" s="205"/>
      <c r="C180" s="206"/>
      <c r="D180" s="207" t="s">
        <v>272</v>
      </c>
      <c r="E180" s="208" t="s">
        <v>1</v>
      </c>
      <c r="F180" s="209" t="s">
        <v>6119</v>
      </c>
      <c r="G180" s="206"/>
      <c r="H180" s="210">
        <v>11.5</v>
      </c>
      <c r="I180" s="211"/>
      <c r="J180" s="206"/>
      <c r="K180" s="206"/>
      <c r="L180" s="212"/>
      <c r="M180" s="213"/>
      <c r="N180" s="214"/>
      <c r="O180" s="214"/>
      <c r="P180" s="214"/>
      <c r="Q180" s="214"/>
      <c r="R180" s="214"/>
      <c r="S180" s="214"/>
      <c r="T180" s="215"/>
      <c r="AT180" s="216" t="s">
        <v>272</v>
      </c>
      <c r="AU180" s="216" t="s">
        <v>73</v>
      </c>
      <c r="AV180" s="13" t="s">
        <v>73</v>
      </c>
      <c r="AW180" s="13" t="s">
        <v>30</v>
      </c>
      <c r="AX180" s="13" t="s">
        <v>64</v>
      </c>
      <c r="AY180" s="216" t="s">
        <v>263</v>
      </c>
    </row>
    <row r="181" spans="2:51" s="16" customFormat="1">
      <c r="B181" s="248"/>
      <c r="C181" s="249"/>
      <c r="D181" s="207" t="s">
        <v>272</v>
      </c>
      <c r="E181" s="250" t="s">
        <v>1</v>
      </c>
      <c r="F181" s="251" t="s">
        <v>6129</v>
      </c>
      <c r="G181" s="249"/>
      <c r="H181" s="250" t="s">
        <v>1</v>
      </c>
      <c r="I181" s="252"/>
      <c r="J181" s="249"/>
      <c r="K181" s="249"/>
      <c r="L181" s="253"/>
      <c r="M181" s="254"/>
      <c r="N181" s="255"/>
      <c r="O181" s="255"/>
      <c r="P181" s="255"/>
      <c r="Q181" s="255"/>
      <c r="R181" s="255"/>
      <c r="S181" s="255"/>
      <c r="T181" s="256"/>
      <c r="AT181" s="257" t="s">
        <v>272</v>
      </c>
      <c r="AU181" s="257" t="s">
        <v>73</v>
      </c>
      <c r="AV181" s="16" t="s">
        <v>71</v>
      </c>
      <c r="AW181" s="16" t="s">
        <v>30</v>
      </c>
      <c r="AX181" s="16" t="s">
        <v>64</v>
      </c>
      <c r="AY181" s="257" t="s">
        <v>263</v>
      </c>
    </row>
    <row r="182" spans="2:51" s="13" customFormat="1">
      <c r="B182" s="205"/>
      <c r="C182" s="206"/>
      <c r="D182" s="207" t="s">
        <v>272</v>
      </c>
      <c r="E182" s="208" t="s">
        <v>1</v>
      </c>
      <c r="F182" s="209" t="s">
        <v>6119</v>
      </c>
      <c r="G182" s="206"/>
      <c r="H182" s="210">
        <v>11.5</v>
      </c>
      <c r="I182" s="211"/>
      <c r="J182" s="206"/>
      <c r="K182" s="206"/>
      <c r="L182" s="212"/>
      <c r="M182" s="213"/>
      <c r="N182" s="214"/>
      <c r="O182" s="214"/>
      <c r="P182" s="214"/>
      <c r="Q182" s="214"/>
      <c r="R182" s="214"/>
      <c r="S182" s="214"/>
      <c r="T182" s="215"/>
      <c r="AT182" s="216" t="s">
        <v>272</v>
      </c>
      <c r="AU182" s="216" t="s">
        <v>73</v>
      </c>
      <c r="AV182" s="13" t="s">
        <v>73</v>
      </c>
      <c r="AW182" s="13" t="s">
        <v>30</v>
      </c>
      <c r="AX182" s="13" t="s">
        <v>64</v>
      </c>
      <c r="AY182" s="216" t="s">
        <v>263</v>
      </c>
    </row>
    <row r="183" spans="2:51" s="16" customFormat="1">
      <c r="B183" s="248"/>
      <c r="C183" s="249"/>
      <c r="D183" s="207" t="s">
        <v>272</v>
      </c>
      <c r="E183" s="250" t="s">
        <v>1</v>
      </c>
      <c r="F183" s="251" t="s">
        <v>6130</v>
      </c>
      <c r="G183" s="249"/>
      <c r="H183" s="250" t="s">
        <v>1</v>
      </c>
      <c r="I183" s="252"/>
      <c r="J183" s="249"/>
      <c r="K183" s="249"/>
      <c r="L183" s="253"/>
      <c r="M183" s="254"/>
      <c r="N183" s="255"/>
      <c r="O183" s="255"/>
      <c r="P183" s="255"/>
      <c r="Q183" s="255"/>
      <c r="R183" s="255"/>
      <c r="S183" s="255"/>
      <c r="T183" s="256"/>
      <c r="AT183" s="257" t="s">
        <v>272</v>
      </c>
      <c r="AU183" s="257" t="s">
        <v>73</v>
      </c>
      <c r="AV183" s="16" t="s">
        <v>71</v>
      </c>
      <c r="AW183" s="16" t="s">
        <v>30</v>
      </c>
      <c r="AX183" s="16" t="s">
        <v>64</v>
      </c>
      <c r="AY183" s="257" t="s">
        <v>263</v>
      </c>
    </row>
    <row r="184" spans="2:51" s="13" customFormat="1">
      <c r="B184" s="205"/>
      <c r="C184" s="206"/>
      <c r="D184" s="207" t="s">
        <v>272</v>
      </c>
      <c r="E184" s="208" t="s">
        <v>1</v>
      </c>
      <c r="F184" s="209" t="s">
        <v>6131</v>
      </c>
      <c r="G184" s="206"/>
      <c r="H184" s="210">
        <v>10.5</v>
      </c>
      <c r="I184" s="211"/>
      <c r="J184" s="206"/>
      <c r="K184" s="206"/>
      <c r="L184" s="212"/>
      <c r="M184" s="213"/>
      <c r="N184" s="214"/>
      <c r="O184" s="214"/>
      <c r="P184" s="214"/>
      <c r="Q184" s="214"/>
      <c r="R184" s="214"/>
      <c r="S184" s="214"/>
      <c r="T184" s="215"/>
      <c r="AT184" s="216" t="s">
        <v>272</v>
      </c>
      <c r="AU184" s="216" t="s">
        <v>73</v>
      </c>
      <c r="AV184" s="13" t="s">
        <v>73</v>
      </c>
      <c r="AW184" s="13" t="s">
        <v>30</v>
      </c>
      <c r="AX184" s="13" t="s">
        <v>64</v>
      </c>
      <c r="AY184" s="216" t="s">
        <v>263</v>
      </c>
    </row>
    <row r="185" spans="2:51" s="16" customFormat="1">
      <c r="B185" s="248"/>
      <c r="C185" s="249"/>
      <c r="D185" s="207" t="s">
        <v>272</v>
      </c>
      <c r="E185" s="250" t="s">
        <v>1</v>
      </c>
      <c r="F185" s="251" t="s">
        <v>6132</v>
      </c>
      <c r="G185" s="249"/>
      <c r="H185" s="250" t="s">
        <v>1</v>
      </c>
      <c r="I185" s="252"/>
      <c r="J185" s="249"/>
      <c r="K185" s="249"/>
      <c r="L185" s="253"/>
      <c r="M185" s="254"/>
      <c r="N185" s="255"/>
      <c r="O185" s="255"/>
      <c r="P185" s="255"/>
      <c r="Q185" s="255"/>
      <c r="R185" s="255"/>
      <c r="S185" s="255"/>
      <c r="T185" s="256"/>
      <c r="AT185" s="257" t="s">
        <v>272</v>
      </c>
      <c r="AU185" s="257" t="s">
        <v>73</v>
      </c>
      <c r="AV185" s="16" t="s">
        <v>71</v>
      </c>
      <c r="AW185" s="16" t="s">
        <v>30</v>
      </c>
      <c r="AX185" s="16" t="s">
        <v>64</v>
      </c>
      <c r="AY185" s="257" t="s">
        <v>263</v>
      </c>
    </row>
    <row r="186" spans="2:51" s="13" customFormat="1">
      <c r="B186" s="205"/>
      <c r="C186" s="206"/>
      <c r="D186" s="207" t="s">
        <v>272</v>
      </c>
      <c r="E186" s="208" t="s">
        <v>1</v>
      </c>
      <c r="F186" s="209" t="s">
        <v>6133</v>
      </c>
      <c r="G186" s="206"/>
      <c r="H186" s="210">
        <v>0.5</v>
      </c>
      <c r="I186" s="211"/>
      <c r="J186" s="206"/>
      <c r="K186" s="206"/>
      <c r="L186" s="212"/>
      <c r="M186" s="213"/>
      <c r="N186" s="214"/>
      <c r="O186" s="214"/>
      <c r="P186" s="214"/>
      <c r="Q186" s="214"/>
      <c r="R186" s="214"/>
      <c r="S186" s="214"/>
      <c r="T186" s="215"/>
      <c r="AT186" s="216" t="s">
        <v>272</v>
      </c>
      <c r="AU186" s="216" t="s">
        <v>73</v>
      </c>
      <c r="AV186" s="13" t="s">
        <v>73</v>
      </c>
      <c r="AW186" s="13" t="s">
        <v>30</v>
      </c>
      <c r="AX186" s="13" t="s">
        <v>64</v>
      </c>
      <c r="AY186" s="216" t="s">
        <v>263</v>
      </c>
    </row>
    <row r="187" spans="2:51" s="16" customFormat="1">
      <c r="B187" s="248"/>
      <c r="C187" s="249"/>
      <c r="D187" s="207" t="s">
        <v>272</v>
      </c>
      <c r="E187" s="250" t="s">
        <v>1</v>
      </c>
      <c r="F187" s="251" t="s">
        <v>6134</v>
      </c>
      <c r="G187" s="249"/>
      <c r="H187" s="250" t="s">
        <v>1</v>
      </c>
      <c r="I187" s="252"/>
      <c r="J187" s="249"/>
      <c r="K187" s="249"/>
      <c r="L187" s="253"/>
      <c r="M187" s="254"/>
      <c r="N187" s="255"/>
      <c r="O187" s="255"/>
      <c r="P187" s="255"/>
      <c r="Q187" s="255"/>
      <c r="R187" s="255"/>
      <c r="S187" s="255"/>
      <c r="T187" s="256"/>
      <c r="AT187" s="257" t="s">
        <v>272</v>
      </c>
      <c r="AU187" s="257" t="s">
        <v>73</v>
      </c>
      <c r="AV187" s="16" t="s">
        <v>71</v>
      </c>
      <c r="AW187" s="16" t="s">
        <v>30</v>
      </c>
      <c r="AX187" s="16" t="s">
        <v>64</v>
      </c>
      <c r="AY187" s="257" t="s">
        <v>263</v>
      </c>
    </row>
    <row r="188" spans="2:51" s="13" customFormat="1">
      <c r="B188" s="205"/>
      <c r="C188" s="206"/>
      <c r="D188" s="207" t="s">
        <v>272</v>
      </c>
      <c r="E188" s="208" t="s">
        <v>1</v>
      </c>
      <c r="F188" s="209" t="s">
        <v>6133</v>
      </c>
      <c r="G188" s="206"/>
      <c r="H188" s="210">
        <v>0.5</v>
      </c>
      <c r="I188" s="211"/>
      <c r="J188" s="206"/>
      <c r="K188" s="206"/>
      <c r="L188" s="212"/>
      <c r="M188" s="213"/>
      <c r="N188" s="214"/>
      <c r="O188" s="214"/>
      <c r="P188" s="214"/>
      <c r="Q188" s="214"/>
      <c r="R188" s="214"/>
      <c r="S188" s="214"/>
      <c r="T188" s="215"/>
      <c r="AT188" s="216" t="s">
        <v>272</v>
      </c>
      <c r="AU188" s="216" t="s">
        <v>73</v>
      </c>
      <c r="AV188" s="13" t="s">
        <v>73</v>
      </c>
      <c r="AW188" s="13" t="s">
        <v>30</v>
      </c>
      <c r="AX188" s="13" t="s">
        <v>64</v>
      </c>
      <c r="AY188" s="216" t="s">
        <v>263</v>
      </c>
    </row>
    <row r="189" spans="2:51" s="16" customFormat="1">
      <c r="B189" s="248"/>
      <c r="C189" s="249"/>
      <c r="D189" s="207" t="s">
        <v>272</v>
      </c>
      <c r="E189" s="250" t="s">
        <v>1</v>
      </c>
      <c r="F189" s="251" t="s">
        <v>6135</v>
      </c>
      <c r="G189" s="249"/>
      <c r="H189" s="250" t="s">
        <v>1</v>
      </c>
      <c r="I189" s="252"/>
      <c r="J189" s="249"/>
      <c r="K189" s="249"/>
      <c r="L189" s="253"/>
      <c r="M189" s="254"/>
      <c r="N189" s="255"/>
      <c r="O189" s="255"/>
      <c r="P189" s="255"/>
      <c r="Q189" s="255"/>
      <c r="R189" s="255"/>
      <c r="S189" s="255"/>
      <c r="T189" s="256"/>
      <c r="AT189" s="257" t="s">
        <v>272</v>
      </c>
      <c r="AU189" s="257" t="s">
        <v>73</v>
      </c>
      <c r="AV189" s="16" t="s">
        <v>71</v>
      </c>
      <c r="AW189" s="16" t="s">
        <v>30</v>
      </c>
      <c r="AX189" s="16" t="s">
        <v>64</v>
      </c>
      <c r="AY189" s="257" t="s">
        <v>263</v>
      </c>
    </row>
    <row r="190" spans="2:51" s="13" customFormat="1">
      <c r="B190" s="205"/>
      <c r="C190" s="206"/>
      <c r="D190" s="207" t="s">
        <v>272</v>
      </c>
      <c r="E190" s="208" t="s">
        <v>1</v>
      </c>
      <c r="F190" s="209" t="s">
        <v>6131</v>
      </c>
      <c r="G190" s="206"/>
      <c r="H190" s="210">
        <v>10.5</v>
      </c>
      <c r="I190" s="211"/>
      <c r="J190" s="206"/>
      <c r="K190" s="206"/>
      <c r="L190" s="212"/>
      <c r="M190" s="213"/>
      <c r="N190" s="214"/>
      <c r="O190" s="214"/>
      <c r="P190" s="214"/>
      <c r="Q190" s="214"/>
      <c r="R190" s="214"/>
      <c r="S190" s="214"/>
      <c r="T190" s="215"/>
      <c r="AT190" s="216" t="s">
        <v>272</v>
      </c>
      <c r="AU190" s="216" t="s">
        <v>73</v>
      </c>
      <c r="AV190" s="13" t="s">
        <v>73</v>
      </c>
      <c r="AW190" s="13" t="s">
        <v>30</v>
      </c>
      <c r="AX190" s="13" t="s">
        <v>64</v>
      </c>
      <c r="AY190" s="216" t="s">
        <v>263</v>
      </c>
    </row>
    <row r="191" spans="2:51" s="16" customFormat="1">
      <c r="B191" s="248"/>
      <c r="C191" s="249"/>
      <c r="D191" s="207" t="s">
        <v>272</v>
      </c>
      <c r="E191" s="250" t="s">
        <v>1</v>
      </c>
      <c r="F191" s="251" t="s">
        <v>6136</v>
      </c>
      <c r="G191" s="249"/>
      <c r="H191" s="250" t="s">
        <v>1</v>
      </c>
      <c r="I191" s="252"/>
      <c r="J191" s="249"/>
      <c r="K191" s="249"/>
      <c r="L191" s="253"/>
      <c r="M191" s="254"/>
      <c r="N191" s="255"/>
      <c r="O191" s="255"/>
      <c r="P191" s="255"/>
      <c r="Q191" s="255"/>
      <c r="R191" s="255"/>
      <c r="S191" s="255"/>
      <c r="T191" s="256"/>
      <c r="AT191" s="257" t="s">
        <v>272</v>
      </c>
      <c r="AU191" s="257" t="s">
        <v>73</v>
      </c>
      <c r="AV191" s="16" t="s">
        <v>71</v>
      </c>
      <c r="AW191" s="16" t="s">
        <v>30</v>
      </c>
      <c r="AX191" s="16" t="s">
        <v>64</v>
      </c>
      <c r="AY191" s="257" t="s">
        <v>263</v>
      </c>
    </row>
    <row r="192" spans="2:51" s="13" customFormat="1">
      <c r="B192" s="205"/>
      <c r="C192" s="206"/>
      <c r="D192" s="207" t="s">
        <v>272</v>
      </c>
      <c r="E192" s="208" t="s">
        <v>1</v>
      </c>
      <c r="F192" s="209" t="s">
        <v>6124</v>
      </c>
      <c r="G192" s="206"/>
      <c r="H192" s="210">
        <v>12</v>
      </c>
      <c r="I192" s="211"/>
      <c r="J192" s="206"/>
      <c r="K192" s="206"/>
      <c r="L192" s="212"/>
      <c r="M192" s="213"/>
      <c r="N192" s="214"/>
      <c r="O192" s="214"/>
      <c r="P192" s="214"/>
      <c r="Q192" s="214"/>
      <c r="R192" s="214"/>
      <c r="S192" s="214"/>
      <c r="T192" s="215"/>
      <c r="AT192" s="216" t="s">
        <v>272</v>
      </c>
      <c r="AU192" s="216" t="s">
        <v>73</v>
      </c>
      <c r="AV192" s="13" t="s">
        <v>73</v>
      </c>
      <c r="AW192" s="13" t="s">
        <v>30</v>
      </c>
      <c r="AX192" s="13" t="s">
        <v>64</v>
      </c>
      <c r="AY192" s="216" t="s">
        <v>263</v>
      </c>
    </row>
    <row r="193" spans="2:51" s="16" customFormat="1">
      <c r="B193" s="248"/>
      <c r="C193" s="249"/>
      <c r="D193" s="207" t="s">
        <v>272</v>
      </c>
      <c r="E193" s="250" t="s">
        <v>1</v>
      </c>
      <c r="F193" s="251" t="s">
        <v>6137</v>
      </c>
      <c r="G193" s="249"/>
      <c r="H193" s="250" t="s">
        <v>1</v>
      </c>
      <c r="I193" s="252"/>
      <c r="J193" s="249"/>
      <c r="K193" s="249"/>
      <c r="L193" s="253"/>
      <c r="M193" s="254"/>
      <c r="N193" s="255"/>
      <c r="O193" s="255"/>
      <c r="P193" s="255"/>
      <c r="Q193" s="255"/>
      <c r="R193" s="255"/>
      <c r="S193" s="255"/>
      <c r="T193" s="256"/>
      <c r="AT193" s="257" t="s">
        <v>272</v>
      </c>
      <c r="AU193" s="257" t="s">
        <v>73</v>
      </c>
      <c r="AV193" s="16" t="s">
        <v>71</v>
      </c>
      <c r="AW193" s="16" t="s">
        <v>30</v>
      </c>
      <c r="AX193" s="16" t="s">
        <v>64</v>
      </c>
      <c r="AY193" s="257" t="s">
        <v>263</v>
      </c>
    </row>
    <row r="194" spans="2:51" s="13" customFormat="1">
      <c r="B194" s="205"/>
      <c r="C194" s="206"/>
      <c r="D194" s="207" t="s">
        <v>272</v>
      </c>
      <c r="E194" s="208" t="s">
        <v>1</v>
      </c>
      <c r="F194" s="209" t="s">
        <v>6138</v>
      </c>
      <c r="G194" s="206"/>
      <c r="H194" s="210">
        <v>4</v>
      </c>
      <c r="I194" s="211"/>
      <c r="J194" s="206"/>
      <c r="K194" s="206"/>
      <c r="L194" s="212"/>
      <c r="M194" s="213"/>
      <c r="N194" s="214"/>
      <c r="O194" s="214"/>
      <c r="P194" s="214"/>
      <c r="Q194" s="214"/>
      <c r="R194" s="214"/>
      <c r="S194" s="214"/>
      <c r="T194" s="215"/>
      <c r="AT194" s="216" t="s">
        <v>272</v>
      </c>
      <c r="AU194" s="216" t="s">
        <v>73</v>
      </c>
      <c r="AV194" s="13" t="s">
        <v>73</v>
      </c>
      <c r="AW194" s="13" t="s">
        <v>30</v>
      </c>
      <c r="AX194" s="13" t="s">
        <v>64</v>
      </c>
      <c r="AY194" s="216" t="s">
        <v>263</v>
      </c>
    </row>
    <row r="195" spans="2:51" s="16" customFormat="1">
      <c r="B195" s="248"/>
      <c r="C195" s="249"/>
      <c r="D195" s="207" t="s">
        <v>272</v>
      </c>
      <c r="E195" s="250" t="s">
        <v>1</v>
      </c>
      <c r="F195" s="251" t="s">
        <v>6139</v>
      </c>
      <c r="G195" s="249"/>
      <c r="H195" s="250" t="s">
        <v>1</v>
      </c>
      <c r="I195" s="252"/>
      <c r="J195" s="249"/>
      <c r="K195" s="249"/>
      <c r="L195" s="253"/>
      <c r="M195" s="254"/>
      <c r="N195" s="255"/>
      <c r="O195" s="255"/>
      <c r="P195" s="255"/>
      <c r="Q195" s="255"/>
      <c r="R195" s="255"/>
      <c r="S195" s="255"/>
      <c r="T195" s="256"/>
      <c r="AT195" s="257" t="s">
        <v>272</v>
      </c>
      <c r="AU195" s="257" t="s">
        <v>73</v>
      </c>
      <c r="AV195" s="16" t="s">
        <v>71</v>
      </c>
      <c r="AW195" s="16" t="s">
        <v>30</v>
      </c>
      <c r="AX195" s="16" t="s">
        <v>64</v>
      </c>
      <c r="AY195" s="257" t="s">
        <v>263</v>
      </c>
    </row>
    <row r="196" spans="2:51" s="13" customFormat="1">
      <c r="B196" s="205"/>
      <c r="C196" s="206"/>
      <c r="D196" s="207" t="s">
        <v>272</v>
      </c>
      <c r="E196" s="208" t="s">
        <v>1</v>
      </c>
      <c r="F196" s="209" t="s">
        <v>6108</v>
      </c>
      <c r="G196" s="206"/>
      <c r="H196" s="210">
        <v>8.5</v>
      </c>
      <c r="I196" s="211"/>
      <c r="J196" s="206"/>
      <c r="K196" s="206"/>
      <c r="L196" s="212"/>
      <c r="M196" s="213"/>
      <c r="N196" s="214"/>
      <c r="O196" s="214"/>
      <c r="P196" s="214"/>
      <c r="Q196" s="214"/>
      <c r="R196" s="214"/>
      <c r="S196" s="214"/>
      <c r="T196" s="215"/>
      <c r="AT196" s="216" t="s">
        <v>272</v>
      </c>
      <c r="AU196" s="216" t="s">
        <v>73</v>
      </c>
      <c r="AV196" s="13" t="s">
        <v>73</v>
      </c>
      <c r="AW196" s="13" t="s">
        <v>30</v>
      </c>
      <c r="AX196" s="13" t="s">
        <v>64</v>
      </c>
      <c r="AY196" s="216" t="s">
        <v>263</v>
      </c>
    </row>
    <row r="197" spans="2:51" s="16" customFormat="1">
      <c r="B197" s="248"/>
      <c r="C197" s="249"/>
      <c r="D197" s="207" t="s">
        <v>272</v>
      </c>
      <c r="E197" s="250" t="s">
        <v>1</v>
      </c>
      <c r="F197" s="251" t="s">
        <v>6140</v>
      </c>
      <c r="G197" s="249"/>
      <c r="H197" s="250" t="s">
        <v>1</v>
      </c>
      <c r="I197" s="252"/>
      <c r="J197" s="249"/>
      <c r="K197" s="249"/>
      <c r="L197" s="253"/>
      <c r="M197" s="254"/>
      <c r="N197" s="255"/>
      <c r="O197" s="255"/>
      <c r="P197" s="255"/>
      <c r="Q197" s="255"/>
      <c r="R197" s="255"/>
      <c r="S197" s="255"/>
      <c r="T197" s="256"/>
      <c r="AT197" s="257" t="s">
        <v>272</v>
      </c>
      <c r="AU197" s="257" t="s">
        <v>73</v>
      </c>
      <c r="AV197" s="16" t="s">
        <v>71</v>
      </c>
      <c r="AW197" s="16" t="s">
        <v>30</v>
      </c>
      <c r="AX197" s="16" t="s">
        <v>64</v>
      </c>
      <c r="AY197" s="257" t="s">
        <v>263</v>
      </c>
    </row>
    <row r="198" spans="2:51" s="13" customFormat="1">
      <c r="B198" s="205"/>
      <c r="C198" s="206"/>
      <c r="D198" s="207" t="s">
        <v>272</v>
      </c>
      <c r="E198" s="208" t="s">
        <v>1</v>
      </c>
      <c r="F198" s="209" t="s">
        <v>6141</v>
      </c>
      <c r="G198" s="206"/>
      <c r="H198" s="210">
        <v>81.5</v>
      </c>
      <c r="I198" s="211"/>
      <c r="J198" s="206"/>
      <c r="K198" s="206"/>
      <c r="L198" s="212"/>
      <c r="M198" s="213"/>
      <c r="N198" s="214"/>
      <c r="O198" s="214"/>
      <c r="P198" s="214"/>
      <c r="Q198" s="214"/>
      <c r="R198" s="214"/>
      <c r="S198" s="214"/>
      <c r="T198" s="215"/>
      <c r="AT198" s="216" t="s">
        <v>272</v>
      </c>
      <c r="AU198" s="216" t="s">
        <v>73</v>
      </c>
      <c r="AV198" s="13" t="s">
        <v>73</v>
      </c>
      <c r="AW198" s="13" t="s">
        <v>30</v>
      </c>
      <c r="AX198" s="13" t="s">
        <v>64</v>
      </c>
      <c r="AY198" s="216" t="s">
        <v>263</v>
      </c>
    </row>
    <row r="199" spans="2:51" s="16" customFormat="1">
      <c r="B199" s="248"/>
      <c r="C199" s="249"/>
      <c r="D199" s="207" t="s">
        <v>272</v>
      </c>
      <c r="E199" s="250" t="s">
        <v>1</v>
      </c>
      <c r="F199" s="251" t="s">
        <v>6142</v>
      </c>
      <c r="G199" s="249"/>
      <c r="H199" s="250" t="s">
        <v>1</v>
      </c>
      <c r="I199" s="252"/>
      <c r="J199" s="249"/>
      <c r="K199" s="249"/>
      <c r="L199" s="253"/>
      <c r="M199" s="254"/>
      <c r="N199" s="255"/>
      <c r="O199" s="255"/>
      <c r="P199" s="255"/>
      <c r="Q199" s="255"/>
      <c r="R199" s="255"/>
      <c r="S199" s="255"/>
      <c r="T199" s="256"/>
      <c r="AT199" s="257" t="s">
        <v>272</v>
      </c>
      <c r="AU199" s="257" t="s">
        <v>73</v>
      </c>
      <c r="AV199" s="16" t="s">
        <v>71</v>
      </c>
      <c r="AW199" s="16" t="s">
        <v>30</v>
      </c>
      <c r="AX199" s="16" t="s">
        <v>64</v>
      </c>
      <c r="AY199" s="257" t="s">
        <v>263</v>
      </c>
    </row>
    <row r="200" spans="2:51" s="13" customFormat="1">
      <c r="B200" s="205"/>
      <c r="C200" s="206"/>
      <c r="D200" s="207" t="s">
        <v>272</v>
      </c>
      <c r="E200" s="208" t="s">
        <v>1</v>
      </c>
      <c r="F200" s="209" t="s">
        <v>6143</v>
      </c>
      <c r="G200" s="206"/>
      <c r="H200" s="210">
        <v>4.5999999999999996</v>
      </c>
      <c r="I200" s="211"/>
      <c r="J200" s="206"/>
      <c r="K200" s="206"/>
      <c r="L200" s="212"/>
      <c r="M200" s="213"/>
      <c r="N200" s="214"/>
      <c r="O200" s="214"/>
      <c r="P200" s="214"/>
      <c r="Q200" s="214"/>
      <c r="R200" s="214"/>
      <c r="S200" s="214"/>
      <c r="T200" s="215"/>
      <c r="AT200" s="216" t="s">
        <v>272</v>
      </c>
      <c r="AU200" s="216" t="s">
        <v>73</v>
      </c>
      <c r="AV200" s="13" t="s">
        <v>73</v>
      </c>
      <c r="AW200" s="13" t="s">
        <v>30</v>
      </c>
      <c r="AX200" s="13" t="s">
        <v>64</v>
      </c>
      <c r="AY200" s="216" t="s">
        <v>263</v>
      </c>
    </row>
    <row r="201" spans="2:51" s="16" customFormat="1">
      <c r="B201" s="248"/>
      <c r="C201" s="249"/>
      <c r="D201" s="207" t="s">
        <v>272</v>
      </c>
      <c r="E201" s="250" t="s">
        <v>1</v>
      </c>
      <c r="F201" s="251" t="s">
        <v>6144</v>
      </c>
      <c r="G201" s="249"/>
      <c r="H201" s="250" t="s">
        <v>1</v>
      </c>
      <c r="I201" s="252"/>
      <c r="J201" s="249"/>
      <c r="K201" s="249"/>
      <c r="L201" s="253"/>
      <c r="M201" s="254"/>
      <c r="N201" s="255"/>
      <c r="O201" s="255"/>
      <c r="P201" s="255"/>
      <c r="Q201" s="255"/>
      <c r="R201" s="255"/>
      <c r="S201" s="255"/>
      <c r="T201" s="256"/>
      <c r="AT201" s="257" t="s">
        <v>272</v>
      </c>
      <c r="AU201" s="257" t="s">
        <v>73</v>
      </c>
      <c r="AV201" s="16" t="s">
        <v>71</v>
      </c>
      <c r="AW201" s="16" t="s">
        <v>30</v>
      </c>
      <c r="AX201" s="16" t="s">
        <v>64</v>
      </c>
      <c r="AY201" s="257" t="s">
        <v>263</v>
      </c>
    </row>
    <row r="202" spans="2:51" s="13" customFormat="1">
      <c r="B202" s="205"/>
      <c r="C202" s="206"/>
      <c r="D202" s="207" t="s">
        <v>272</v>
      </c>
      <c r="E202" s="208" t="s">
        <v>1</v>
      </c>
      <c r="F202" s="209" t="s">
        <v>6145</v>
      </c>
      <c r="G202" s="206"/>
      <c r="H202" s="210">
        <v>2.2000000000000002</v>
      </c>
      <c r="I202" s="211"/>
      <c r="J202" s="206"/>
      <c r="K202" s="206"/>
      <c r="L202" s="212"/>
      <c r="M202" s="213"/>
      <c r="N202" s="214"/>
      <c r="O202" s="214"/>
      <c r="P202" s="214"/>
      <c r="Q202" s="214"/>
      <c r="R202" s="214"/>
      <c r="S202" s="214"/>
      <c r="T202" s="215"/>
      <c r="AT202" s="216" t="s">
        <v>272</v>
      </c>
      <c r="AU202" s="216" t="s">
        <v>73</v>
      </c>
      <c r="AV202" s="13" t="s">
        <v>73</v>
      </c>
      <c r="AW202" s="13" t="s">
        <v>30</v>
      </c>
      <c r="AX202" s="13" t="s">
        <v>64</v>
      </c>
      <c r="AY202" s="216" t="s">
        <v>263</v>
      </c>
    </row>
    <row r="203" spans="2:51" s="16" customFormat="1">
      <c r="B203" s="248"/>
      <c r="C203" s="249"/>
      <c r="D203" s="207" t="s">
        <v>272</v>
      </c>
      <c r="E203" s="250" t="s">
        <v>1</v>
      </c>
      <c r="F203" s="251" t="s">
        <v>6146</v>
      </c>
      <c r="G203" s="249"/>
      <c r="H203" s="250" t="s">
        <v>1</v>
      </c>
      <c r="I203" s="252"/>
      <c r="J203" s="249"/>
      <c r="K203" s="249"/>
      <c r="L203" s="253"/>
      <c r="M203" s="254"/>
      <c r="N203" s="255"/>
      <c r="O203" s="255"/>
      <c r="P203" s="255"/>
      <c r="Q203" s="255"/>
      <c r="R203" s="255"/>
      <c r="S203" s="255"/>
      <c r="T203" s="256"/>
      <c r="AT203" s="257" t="s">
        <v>272</v>
      </c>
      <c r="AU203" s="257" t="s">
        <v>73</v>
      </c>
      <c r="AV203" s="16" t="s">
        <v>71</v>
      </c>
      <c r="AW203" s="16" t="s">
        <v>30</v>
      </c>
      <c r="AX203" s="16" t="s">
        <v>64</v>
      </c>
      <c r="AY203" s="257" t="s">
        <v>263</v>
      </c>
    </row>
    <row r="204" spans="2:51" s="13" customFormat="1">
      <c r="B204" s="205"/>
      <c r="C204" s="206"/>
      <c r="D204" s="207" t="s">
        <v>272</v>
      </c>
      <c r="E204" s="208" t="s">
        <v>1</v>
      </c>
      <c r="F204" s="209" t="s">
        <v>6147</v>
      </c>
      <c r="G204" s="206"/>
      <c r="H204" s="210">
        <v>1.8</v>
      </c>
      <c r="I204" s="211"/>
      <c r="J204" s="206"/>
      <c r="K204" s="206"/>
      <c r="L204" s="212"/>
      <c r="M204" s="213"/>
      <c r="N204" s="214"/>
      <c r="O204" s="214"/>
      <c r="P204" s="214"/>
      <c r="Q204" s="214"/>
      <c r="R204" s="214"/>
      <c r="S204" s="214"/>
      <c r="T204" s="215"/>
      <c r="AT204" s="216" t="s">
        <v>272</v>
      </c>
      <c r="AU204" s="216" t="s">
        <v>73</v>
      </c>
      <c r="AV204" s="13" t="s">
        <v>73</v>
      </c>
      <c r="AW204" s="13" t="s">
        <v>30</v>
      </c>
      <c r="AX204" s="13" t="s">
        <v>64</v>
      </c>
      <c r="AY204" s="216" t="s">
        <v>263</v>
      </c>
    </row>
    <row r="205" spans="2:51" s="16" customFormat="1">
      <c r="B205" s="248"/>
      <c r="C205" s="249"/>
      <c r="D205" s="207" t="s">
        <v>272</v>
      </c>
      <c r="E205" s="250" t="s">
        <v>1</v>
      </c>
      <c r="F205" s="251" t="s">
        <v>6148</v>
      </c>
      <c r="G205" s="249"/>
      <c r="H205" s="250" t="s">
        <v>1</v>
      </c>
      <c r="I205" s="252"/>
      <c r="J205" s="249"/>
      <c r="K205" s="249"/>
      <c r="L205" s="253"/>
      <c r="M205" s="254"/>
      <c r="N205" s="255"/>
      <c r="O205" s="255"/>
      <c r="P205" s="255"/>
      <c r="Q205" s="255"/>
      <c r="R205" s="255"/>
      <c r="S205" s="255"/>
      <c r="T205" s="256"/>
      <c r="AT205" s="257" t="s">
        <v>272</v>
      </c>
      <c r="AU205" s="257" t="s">
        <v>73</v>
      </c>
      <c r="AV205" s="16" t="s">
        <v>71</v>
      </c>
      <c r="AW205" s="16" t="s">
        <v>30</v>
      </c>
      <c r="AX205" s="16" t="s">
        <v>64</v>
      </c>
      <c r="AY205" s="257" t="s">
        <v>263</v>
      </c>
    </row>
    <row r="206" spans="2:51" s="13" customFormat="1">
      <c r="B206" s="205"/>
      <c r="C206" s="206"/>
      <c r="D206" s="207" t="s">
        <v>272</v>
      </c>
      <c r="E206" s="208" t="s">
        <v>1</v>
      </c>
      <c r="F206" s="209" t="s">
        <v>6147</v>
      </c>
      <c r="G206" s="206"/>
      <c r="H206" s="210">
        <v>1.8</v>
      </c>
      <c r="I206" s="211"/>
      <c r="J206" s="206"/>
      <c r="K206" s="206"/>
      <c r="L206" s="212"/>
      <c r="M206" s="213"/>
      <c r="N206" s="214"/>
      <c r="O206" s="214"/>
      <c r="P206" s="214"/>
      <c r="Q206" s="214"/>
      <c r="R206" s="214"/>
      <c r="S206" s="214"/>
      <c r="T206" s="215"/>
      <c r="AT206" s="216" t="s">
        <v>272</v>
      </c>
      <c r="AU206" s="216" t="s">
        <v>73</v>
      </c>
      <c r="AV206" s="13" t="s">
        <v>73</v>
      </c>
      <c r="AW206" s="13" t="s">
        <v>30</v>
      </c>
      <c r="AX206" s="13" t="s">
        <v>64</v>
      </c>
      <c r="AY206" s="216" t="s">
        <v>263</v>
      </c>
    </row>
    <row r="207" spans="2:51" s="16" customFormat="1">
      <c r="B207" s="248"/>
      <c r="C207" s="249"/>
      <c r="D207" s="207" t="s">
        <v>272</v>
      </c>
      <c r="E207" s="250" t="s">
        <v>1</v>
      </c>
      <c r="F207" s="251" t="s">
        <v>6149</v>
      </c>
      <c r="G207" s="249"/>
      <c r="H207" s="250" t="s">
        <v>1</v>
      </c>
      <c r="I207" s="252"/>
      <c r="J207" s="249"/>
      <c r="K207" s="249"/>
      <c r="L207" s="253"/>
      <c r="M207" s="254"/>
      <c r="N207" s="255"/>
      <c r="O207" s="255"/>
      <c r="P207" s="255"/>
      <c r="Q207" s="255"/>
      <c r="R207" s="255"/>
      <c r="S207" s="255"/>
      <c r="T207" s="256"/>
      <c r="AT207" s="257" t="s">
        <v>272</v>
      </c>
      <c r="AU207" s="257" t="s">
        <v>73</v>
      </c>
      <c r="AV207" s="16" t="s">
        <v>71</v>
      </c>
      <c r="AW207" s="16" t="s">
        <v>30</v>
      </c>
      <c r="AX207" s="16" t="s">
        <v>64</v>
      </c>
      <c r="AY207" s="257" t="s">
        <v>263</v>
      </c>
    </row>
    <row r="208" spans="2:51" s="13" customFormat="1">
      <c r="B208" s="205"/>
      <c r="C208" s="206"/>
      <c r="D208" s="207" t="s">
        <v>272</v>
      </c>
      <c r="E208" s="208" t="s">
        <v>1</v>
      </c>
      <c r="F208" s="209" t="s">
        <v>6147</v>
      </c>
      <c r="G208" s="206"/>
      <c r="H208" s="210">
        <v>1.8</v>
      </c>
      <c r="I208" s="211"/>
      <c r="J208" s="206"/>
      <c r="K208" s="206"/>
      <c r="L208" s="212"/>
      <c r="M208" s="213"/>
      <c r="N208" s="214"/>
      <c r="O208" s="214"/>
      <c r="P208" s="214"/>
      <c r="Q208" s="214"/>
      <c r="R208" s="214"/>
      <c r="S208" s="214"/>
      <c r="T208" s="215"/>
      <c r="AT208" s="216" t="s">
        <v>272</v>
      </c>
      <c r="AU208" s="216" t="s">
        <v>73</v>
      </c>
      <c r="AV208" s="13" t="s">
        <v>73</v>
      </c>
      <c r="AW208" s="13" t="s">
        <v>30</v>
      </c>
      <c r="AX208" s="13" t="s">
        <v>64</v>
      </c>
      <c r="AY208" s="216" t="s">
        <v>263</v>
      </c>
    </row>
    <row r="209" spans="2:51" s="16" customFormat="1">
      <c r="B209" s="248"/>
      <c r="C209" s="249"/>
      <c r="D209" s="207" t="s">
        <v>272</v>
      </c>
      <c r="E209" s="250" t="s">
        <v>1</v>
      </c>
      <c r="F209" s="251" t="s">
        <v>6150</v>
      </c>
      <c r="G209" s="249"/>
      <c r="H209" s="250" t="s">
        <v>1</v>
      </c>
      <c r="I209" s="252"/>
      <c r="J209" s="249"/>
      <c r="K209" s="249"/>
      <c r="L209" s="253"/>
      <c r="M209" s="254"/>
      <c r="N209" s="255"/>
      <c r="O209" s="255"/>
      <c r="P209" s="255"/>
      <c r="Q209" s="255"/>
      <c r="R209" s="255"/>
      <c r="S209" s="255"/>
      <c r="T209" s="256"/>
      <c r="AT209" s="257" t="s">
        <v>272</v>
      </c>
      <c r="AU209" s="257" t="s">
        <v>73</v>
      </c>
      <c r="AV209" s="16" t="s">
        <v>71</v>
      </c>
      <c r="AW209" s="16" t="s">
        <v>30</v>
      </c>
      <c r="AX209" s="16" t="s">
        <v>64</v>
      </c>
      <c r="AY209" s="257" t="s">
        <v>263</v>
      </c>
    </row>
    <row r="210" spans="2:51" s="13" customFormat="1">
      <c r="B210" s="205"/>
      <c r="C210" s="206"/>
      <c r="D210" s="207" t="s">
        <v>272</v>
      </c>
      <c r="E210" s="208" t="s">
        <v>1</v>
      </c>
      <c r="F210" s="209" t="s">
        <v>6151</v>
      </c>
      <c r="G210" s="206"/>
      <c r="H210" s="210">
        <v>7</v>
      </c>
      <c r="I210" s="211"/>
      <c r="J210" s="206"/>
      <c r="K210" s="206"/>
      <c r="L210" s="212"/>
      <c r="M210" s="213"/>
      <c r="N210" s="214"/>
      <c r="O210" s="214"/>
      <c r="P210" s="214"/>
      <c r="Q210" s="214"/>
      <c r="R210" s="214"/>
      <c r="S210" s="214"/>
      <c r="T210" s="215"/>
      <c r="AT210" s="216" t="s">
        <v>272</v>
      </c>
      <c r="AU210" s="216" t="s">
        <v>73</v>
      </c>
      <c r="AV210" s="13" t="s">
        <v>73</v>
      </c>
      <c r="AW210" s="13" t="s">
        <v>30</v>
      </c>
      <c r="AX210" s="13" t="s">
        <v>64</v>
      </c>
      <c r="AY210" s="216" t="s">
        <v>263</v>
      </c>
    </row>
    <row r="211" spans="2:51" s="16" customFormat="1">
      <c r="B211" s="248"/>
      <c r="C211" s="249"/>
      <c r="D211" s="207" t="s">
        <v>272</v>
      </c>
      <c r="E211" s="250" t="s">
        <v>1</v>
      </c>
      <c r="F211" s="251" t="s">
        <v>6152</v>
      </c>
      <c r="G211" s="249"/>
      <c r="H211" s="250" t="s">
        <v>1</v>
      </c>
      <c r="I211" s="252"/>
      <c r="J211" s="249"/>
      <c r="K211" s="249"/>
      <c r="L211" s="253"/>
      <c r="M211" s="254"/>
      <c r="N211" s="255"/>
      <c r="O211" s="255"/>
      <c r="P211" s="255"/>
      <c r="Q211" s="255"/>
      <c r="R211" s="255"/>
      <c r="S211" s="255"/>
      <c r="T211" s="256"/>
      <c r="AT211" s="257" t="s">
        <v>272</v>
      </c>
      <c r="AU211" s="257" t="s">
        <v>73</v>
      </c>
      <c r="AV211" s="16" t="s">
        <v>71</v>
      </c>
      <c r="AW211" s="16" t="s">
        <v>30</v>
      </c>
      <c r="AX211" s="16" t="s">
        <v>64</v>
      </c>
      <c r="AY211" s="257" t="s">
        <v>263</v>
      </c>
    </row>
    <row r="212" spans="2:51" s="13" customFormat="1">
      <c r="B212" s="205"/>
      <c r="C212" s="206"/>
      <c r="D212" s="207" t="s">
        <v>272</v>
      </c>
      <c r="E212" s="208" t="s">
        <v>1</v>
      </c>
      <c r="F212" s="209" t="s">
        <v>6153</v>
      </c>
      <c r="G212" s="206"/>
      <c r="H212" s="210">
        <v>0.6</v>
      </c>
      <c r="I212" s="211"/>
      <c r="J212" s="206"/>
      <c r="K212" s="206"/>
      <c r="L212" s="212"/>
      <c r="M212" s="213"/>
      <c r="N212" s="214"/>
      <c r="O212" s="214"/>
      <c r="P212" s="214"/>
      <c r="Q212" s="214"/>
      <c r="R212" s="214"/>
      <c r="S212" s="214"/>
      <c r="T212" s="215"/>
      <c r="AT212" s="216" t="s">
        <v>272</v>
      </c>
      <c r="AU212" s="216" t="s">
        <v>73</v>
      </c>
      <c r="AV212" s="13" t="s">
        <v>73</v>
      </c>
      <c r="AW212" s="13" t="s">
        <v>30</v>
      </c>
      <c r="AX212" s="13" t="s">
        <v>64</v>
      </c>
      <c r="AY212" s="216" t="s">
        <v>263</v>
      </c>
    </row>
    <row r="213" spans="2:51" s="16" customFormat="1">
      <c r="B213" s="248"/>
      <c r="C213" s="249"/>
      <c r="D213" s="207" t="s">
        <v>272</v>
      </c>
      <c r="E213" s="250" t="s">
        <v>1</v>
      </c>
      <c r="F213" s="251" t="s">
        <v>6154</v>
      </c>
      <c r="G213" s="249"/>
      <c r="H213" s="250" t="s">
        <v>1</v>
      </c>
      <c r="I213" s="252"/>
      <c r="J213" s="249"/>
      <c r="K213" s="249"/>
      <c r="L213" s="253"/>
      <c r="M213" s="254"/>
      <c r="N213" s="255"/>
      <c r="O213" s="255"/>
      <c r="P213" s="255"/>
      <c r="Q213" s="255"/>
      <c r="R213" s="255"/>
      <c r="S213" s="255"/>
      <c r="T213" s="256"/>
      <c r="AT213" s="257" t="s">
        <v>272</v>
      </c>
      <c r="AU213" s="257" t="s">
        <v>73</v>
      </c>
      <c r="AV213" s="16" t="s">
        <v>71</v>
      </c>
      <c r="AW213" s="16" t="s">
        <v>30</v>
      </c>
      <c r="AX213" s="16" t="s">
        <v>64</v>
      </c>
      <c r="AY213" s="257" t="s">
        <v>263</v>
      </c>
    </row>
    <row r="214" spans="2:51" s="13" customFormat="1">
      <c r="B214" s="205"/>
      <c r="C214" s="206"/>
      <c r="D214" s="207" t="s">
        <v>272</v>
      </c>
      <c r="E214" s="208" t="s">
        <v>1</v>
      </c>
      <c r="F214" s="209" t="s">
        <v>6126</v>
      </c>
      <c r="G214" s="206"/>
      <c r="H214" s="210">
        <v>1.2</v>
      </c>
      <c r="I214" s="211"/>
      <c r="J214" s="206"/>
      <c r="K214" s="206"/>
      <c r="L214" s="212"/>
      <c r="M214" s="213"/>
      <c r="N214" s="214"/>
      <c r="O214" s="214"/>
      <c r="P214" s="214"/>
      <c r="Q214" s="214"/>
      <c r="R214" s="214"/>
      <c r="S214" s="214"/>
      <c r="T214" s="215"/>
      <c r="AT214" s="216" t="s">
        <v>272</v>
      </c>
      <c r="AU214" s="216" t="s">
        <v>73</v>
      </c>
      <c r="AV214" s="13" t="s">
        <v>73</v>
      </c>
      <c r="AW214" s="13" t="s">
        <v>30</v>
      </c>
      <c r="AX214" s="13" t="s">
        <v>64</v>
      </c>
      <c r="AY214" s="216" t="s">
        <v>263</v>
      </c>
    </row>
    <row r="215" spans="2:51" s="16" customFormat="1">
      <c r="B215" s="248"/>
      <c r="C215" s="249"/>
      <c r="D215" s="207" t="s">
        <v>272</v>
      </c>
      <c r="E215" s="250" t="s">
        <v>1</v>
      </c>
      <c r="F215" s="251" t="s">
        <v>6155</v>
      </c>
      <c r="G215" s="249"/>
      <c r="H215" s="250" t="s">
        <v>1</v>
      </c>
      <c r="I215" s="252"/>
      <c r="J215" s="249"/>
      <c r="K215" s="249"/>
      <c r="L215" s="253"/>
      <c r="M215" s="254"/>
      <c r="N215" s="255"/>
      <c r="O215" s="255"/>
      <c r="P215" s="255"/>
      <c r="Q215" s="255"/>
      <c r="R215" s="255"/>
      <c r="S215" s="255"/>
      <c r="T215" s="256"/>
      <c r="AT215" s="257" t="s">
        <v>272</v>
      </c>
      <c r="AU215" s="257" t="s">
        <v>73</v>
      </c>
      <c r="AV215" s="16" t="s">
        <v>71</v>
      </c>
      <c r="AW215" s="16" t="s">
        <v>30</v>
      </c>
      <c r="AX215" s="16" t="s">
        <v>64</v>
      </c>
      <c r="AY215" s="257" t="s">
        <v>263</v>
      </c>
    </row>
    <row r="216" spans="2:51" s="13" customFormat="1">
      <c r="B216" s="205"/>
      <c r="C216" s="206"/>
      <c r="D216" s="207" t="s">
        <v>272</v>
      </c>
      <c r="E216" s="208" t="s">
        <v>1</v>
      </c>
      <c r="F216" s="209" t="s">
        <v>6156</v>
      </c>
      <c r="G216" s="206"/>
      <c r="H216" s="210">
        <v>35</v>
      </c>
      <c r="I216" s="211"/>
      <c r="J216" s="206"/>
      <c r="K216" s="206"/>
      <c r="L216" s="212"/>
      <c r="M216" s="213"/>
      <c r="N216" s="214"/>
      <c r="O216" s="214"/>
      <c r="P216" s="214"/>
      <c r="Q216" s="214"/>
      <c r="R216" s="214"/>
      <c r="S216" s="214"/>
      <c r="T216" s="215"/>
      <c r="AT216" s="216" t="s">
        <v>272</v>
      </c>
      <c r="AU216" s="216" t="s">
        <v>73</v>
      </c>
      <c r="AV216" s="13" t="s">
        <v>73</v>
      </c>
      <c r="AW216" s="13" t="s">
        <v>30</v>
      </c>
      <c r="AX216" s="13" t="s">
        <v>64</v>
      </c>
      <c r="AY216" s="216" t="s">
        <v>263</v>
      </c>
    </row>
    <row r="217" spans="2:51" s="16" customFormat="1">
      <c r="B217" s="248"/>
      <c r="C217" s="249"/>
      <c r="D217" s="207" t="s">
        <v>272</v>
      </c>
      <c r="E217" s="250" t="s">
        <v>1</v>
      </c>
      <c r="F217" s="251" t="s">
        <v>6157</v>
      </c>
      <c r="G217" s="249"/>
      <c r="H217" s="250" t="s">
        <v>1</v>
      </c>
      <c r="I217" s="252"/>
      <c r="J217" s="249"/>
      <c r="K217" s="249"/>
      <c r="L217" s="253"/>
      <c r="M217" s="254"/>
      <c r="N217" s="255"/>
      <c r="O217" s="255"/>
      <c r="P217" s="255"/>
      <c r="Q217" s="255"/>
      <c r="R217" s="255"/>
      <c r="S217" s="255"/>
      <c r="T217" s="256"/>
      <c r="AT217" s="257" t="s">
        <v>272</v>
      </c>
      <c r="AU217" s="257" t="s">
        <v>73</v>
      </c>
      <c r="AV217" s="16" t="s">
        <v>71</v>
      </c>
      <c r="AW217" s="16" t="s">
        <v>30</v>
      </c>
      <c r="AX217" s="16" t="s">
        <v>64</v>
      </c>
      <c r="AY217" s="257" t="s">
        <v>263</v>
      </c>
    </row>
    <row r="218" spans="2:51" s="13" customFormat="1">
      <c r="B218" s="205"/>
      <c r="C218" s="206"/>
      <c r="D218" s="207" t="s">
        <v>272</v>
      </c>
      <c r="E218" s="208" t="s">
        <v>1</v>
      </c>
      <c r="F218" s="209" t="s">
        <v>6158</v>
      </c>
      <c r="G218" s="206"/>
      <c r="H218" s="210">
        <v>3</v>
      </c>
      <c r="I218" s="211"/>
      <c r="J218" s="206"/>
      <c r="K218" s="206"/>
      <c r="L218" s="212"/>
      <c r="M218" s="213"/>
      <c r="N218" s="214"/>
      <c r="O218" s="214"/>
      <c r="P218" s="214"/>
      <c r="Q218" s="214"/>
      <c r="R218" s="214"/>
      <c r="S218" s="214"/>
      <c r="T218" s="215"/>
      <c r="AT218" s="216" t="s">
        <v>272</v>
      </c>
      <c r="AU218" s="216" t="s">
        <v>73</v>
      </c>
      <c r="AV218" s="13" t="s">
        <v>73</v>
      </c>
      <c r="AW218" s="13" t="s">
        <v>30</v>
      </c>
      <c r="AX218" s="13" t="s">
        <v>64</v>
      </c>
      <c r="AY218" s="216" t="s">
        <v>263</v>
      </c>
    </row>
    <row r="219" spans="2:51" s="16" customFormat="1">
      <c r="B219" s="248"/>
      <c r="C219" s="249"/>
      <c r="D219" s="207" t="s">
        <v>272</v>
      </c>
      <c r="E219" s="250" t="s">
        <v>1</v>
      </c>
      <c r="F219" s="251" t="s">
        <v>6159</v>
      </c>
      <c r="G219" s="249"/>
      <c r="H219" s="250" t="s">
        <v>1</v>
      </c>
      <c r="I219" s="252"/>
      <c r="J219" s="249"/>
      <c r="K219" s="249"/>
      <c r="L219" s="253"/>
      <c r="M219" s="254"/>
      <c r="N219" s="255"/>
      <c r="O219" s="255"/>
      <c r="P219" s="255"/>
      <c r="Q219" s="255"/>
      <c r="R219" s="255"/>
      <c r="S219" s="255"/>
      <c r="T219" s="256"/>
      <c r="AT219" s="257" t="s">
        <v>272</v>
      </c>
      <c r="AU219" s="257" t="s">
        <v>73</v>
      </c>
      <c r="AV219" s="16" t="s">
        <v>71</v>
      </c>
      <c r="AW219" s="16" t="s">
        <v>30</v>
      </c>
      <c r="AX219" s="16" t="s">
        <v>64</v>
      </c>
      <c r="AY219" s="257" t="s">
        <v>263</v>
      </c>
    </row>
    <row r="220" spans="2:51" s="13" customFormat="1">
      <c r="B220" s="205"/>
      <c r="C220" s="206"/>
      <c r="D220" s="207" t="s">
        <v>272</v>
      </c>
      <c r="E220" s="208" t="s">
        <v>1</v>
      </c>
      <c r="F220" s="209" t="s">
        <v>6158</v>
      </c>
      <c r="G220" s="206"/>
      <c r="H220" s="210">
        <v>3</v>
      </c>
      <c r="I220" s="211"/>
      <c r="J220" s="206"/>
      <c r="K220" s="206"/>
      <c r="L220" s="212"/>
      <c r="M220" s="213"/>
      <c r="N220" s="214"/>
      <c r="O220" s="214"/>
      <c r="P220" s="214"/>
      <c r="Q220" s="214"/>
      <c r="R220" s="214"/>
      <c r="S220" s="214"/>
      <c r="T220" s="215"/>
      <c r="AT220" s="216" t="s">
        <v>272</v>
      </c>
      <c r="AU220" s="216" t="s">
        <v>73</v>
      </c>
      <c r="AV220" s="13" t="s">
        <v>73</v>
      </c>
      <c r="AW220" s="13" t="s">
        <v>30</v>
      </c>
      <c r="AX220" s="13" t="s">
        <v>64</v>
      </c>
      <c r="AY220" s="216" t="s">
        <v>263</v>
      </c>
    </row>
    <row r="221" spans="2:51" s="16" customFormat="1">
      <c r="B221" s="248"/>
      <c r="C221" s="249"/>
      <c r="D221" s="207" t="s">
        <v>272</v>
      </c>
      <c r="E221" s="250" t="s">
        <v>1</v>
      </c>
      <c r="F221" s="251" t="s">
        <v>6160</v>
      </c>
      <c r="G221" s="249"/>
      <c r="H221" s="250" t="s">
        <v>1</v>
      </c>
      <c r="I221" s="252"/>
      <c r="J221" s="249"/>
      <c r="K221" s="249"/>
      <c r="L221" s="253"/>
      <c r="M221" s="254"/>
      <c r="N221" s="255"/>
      <c r="O221" s="255"/>
      <c r="P221" s="255"/>
      <c r="Q221" s="255"/>
      <c r="R221" s="255"/>
      <c r="S221" s="255"/>
      <c r="T221" s="256"/>
      <c r="AT221" s="257" t="s">
        <v>272</v>
      </c>
      <c r="AU221" s="257" t="s">
        <v>73</v>
      </c>
      <c r="AV221" s="16" t="s">
        <v>71</v>
      </c>
      <c r="AW221" s="16" t="s">
        <v>30</v>
      </c>
      <c r="AX221" s="16" t="s">
        <v>64</v>
      </c>
      <c r="AY221" s="257" t="s">
        <v>263</v>
      </c>
    </row>
    <row r="222" spans="2:51" s="13" customFormat="1">
      <c r="B222" s="205"/>
      <c r="C222" s="206"/>
      <c r="D222" s="207" t="s">
        <v>272</v>
      </c>
      <c r="E222" s="208" t="s">
        <v>1</v>
      </c>
      <c r="F222" s="209" t="s">
        <v>6158</v>
      </c>
      <c r="G222" s="206"/>
      <c r="H222" s="210">
        <v>3</v>
      </c>
      <c r="I222" s="211"/>
      <c r="J222" s="206"/>
      <c r="K222" s="206"/>
      <c r="L222" s="212"/>
      <c r="M222" s="213"/>
      <c r="N222" s="214"/>
      <c r="O222" s="214"/>
      <c r="P222" s="214"/>
      <c r="Q222" s="214"/>
      <c r="R222" s="214"/>
      <c r="S222" s="214"/>
      <c r="T222" s="215"/>
      <c r="AT222" s="216" t="s">
        <v>272</v>
      </c>
      <c r="AU222" s="216" t="s">
        <v>73</v>
      </c>
      <c r="AV222" s="13" t="s">
        <v>73</v>
      </c>
      <c r="AW222" s="13" t="s">
        <v>30</v>
      </c>
      <c r="AX222" s="13" t="s">
        <v>64</v>
      </c>
      <c r="AY222" s="216" t="s">
        <v>263</v>
      </c>
    </row>
    <row r="223" spans="2:51" s="16" customFormat="1">
      <c r="B223" s="248"/>
      <c r="C223" s="249"/>
      <c r="D223" s="207" t="s">
        <v>272</v>
      </c>
      <c r="E223" s="250" t="s">
        <v>1</v>
      </c>
      <c r="F223" s="251" t="s">
        <v>6161</v>
      </c>
      <c r="G223" s="249"/>
      <c r="H223" s="250" t="s">
        <v>1</v>
      </c>
      <c r="I223" s="252"/>
      <c r="J223" s="249"/>
      <c r="K223" s="249"/>
      <c r="L223" s="253"/>
      <c r="M223" s="254"/>
      <c r="N223" s="255"/>
      <c r="O223" s="255"/>
      <c r="P223" s="255"/>
      <c r="Q223" s="255"/>
      <c r="R223" s="255"/>
      <c r="S223" s="255"/>
      <c r="T223" s="256"/>
      <c r="AT223" s="257" t="s">
        <v>272</v>
      </c>
      <c r="AU223" s="257" t="s">
        <v>73</v>
      </c>
      <c r="AV223" s="16" t="s">
        <v>71</v>
      </c>
      <c r="AW223" s="16" t="s">
        <v>30</v>
      </c>
      <c r="AX223" s="16" t="s">
        <v>64</v>
      </c>
      <c r="AY223" s="257" t="s">
        <v>263</v>
      </c>
    </row>
    <row r="224" spans="2:51" s="13" customFormat="1">
      <c r="B224" s="205"/>
      <c r="C224" s="206"/>
      <c r="D224" s="207" t="s">
        <v>272</v>
      </c>
      <c r="E224" s="208" t="s">
        <v>1</v>
      </c>
      <c r="F224" s="209" t="s">
        <v>6158</v>
      </c>
      <c r="G224" s="206"/>
      <c r="H224" s="210">
        <v>3</v>
      </c>
      <c r="I224" s="211"/>
      <c r="J224" s="206"/>
      <c r="K224" s="206"/>
      <c r="L224" s="212"/>
      <c r="M224" s="213"/>
      <c r="N224" s="214"/>
      <c r="O224" s="214"/>
      <c r="P224" s="214"/>
      <c r="Q224" s="214"/>
      <c r="R224" s="214"/>
      <c r="S224" s="214"/>
      <c r="T224" s="215"/>
      <c r="AT224" s="216" t="s">
        <v>272</v>
      </c>
      <c r="AU224" s="216" t="s">
        <v>73</v>
      </c>
      <c r="AV224" s="13" t="s">
        <v>73</v>
      </c>
      <c r="AW224" s="13" t="s">
        <v>30</v>
      </c>
      <c r="AX224" s="13" t="s">
        <v>64</v>
      </c>
      <c r="AY224" s="216" t="s">
        <v>263</v>
      </c>
    </row>
    <row r="225" spans="1:65" s="16" customFormat="1">
      <c r="B225" s="248"/>
      <c r="C225" s="249"/>
      <c r="D225" s="207" t="s">
        <v>272</v>
      </c>
      <c r="E225" s="250" t="s">
        <v>1</v>
      </c>
      <c r="F225" s="251" t="s">
        <v>6162</v>
      </c>
      <c r="G225" s="249"/>
      <c r="H225" s="250" t="s">
        <v>1</v>
      </c>
      <c r="I225" s="252"/>
      <c r="J225" s="249"/>
      <c r="K225" s="249"/>
      <c r="L225" s="253"/>
      <c r="M225" s="254"/>
      <c r="N225" s="255"/>
      <c r="O225" s="255"/>
      <c r="P225" s="255"/>
      <c r="Q225" s="255"/>
      <c r="R225" s="255"/>
      <c r="S225" s="255"/>
      <c r="T225" s="256"/>
      <c r="AT225" s="257" t="s">
        <v>272</v>
      </c>
      <c r="AU225" s="257" t="s">
        <v>73</v>
      </c>
      <c r="AV225" s="16" t="s">
        <v>71</v>
      </c>
      <c r="AW225" s="16" t="s">
        <v>30</v>
      </c>
      <c r="AX225" s="16" t="s">
        <v>64</v>
      </c>
      <c r="AY225" s="257" t="s">
        <v>263</v>
      </c>
    </row>
    <row r="226" spans="1:65" s="13" customFormat="1">
      <c r="B226" s="205"/>
      <c r="C226" s="206"/>
      <c r="D226" s="207" t="s">
        <v>272</v>
      </c>
      <c r="E226" s="208" t="s">
        <v>1</v>
      </c>
      <c r="F226" s="209" t="s">
        <v>6158</v>
      </c>
      <c r="G226" s="206"/>
      <c r="H226" s="210">
        <v>3</v>
      </c>
      <c r="I226" s="211"/>
      <c r="J226" s="206"/>
      <c r="K226" s="206"/>
      <c r="L226" s="212"/>
      <c r="M226" s="213"/>
      <c r="N226" s="214"/>
      <c r="O226" s="214"/>
      <c r="P226" s="214"/>
      <c r="Q226" s="214"/>
      <c r="R226" s="214"/>
      <c r="S226" s="214"/>
      <c r="T226" s="215"/>
      <c r="AT226" s="216" t="s">
        <v>272</v>
      </c>
      <c r="AU226" s="216" t="s">
        <v>73</v>
      </c>
      <c r="AV226" s="13" t="s">
        <v>73</v>
      </c>
      <c r="AW226" s="13" t="s">
        <v>30</v>
      </c>
      <c r="AX226" s="13" t="s">
        <v>64</v>
      </c>
      <c r="AY226" s="216" t="s">
        <v>263</v>
      </c>
    </row>
    <row r="227" spans="1:65" s="16" customFormat="1">
      <c r="B227" s="248"/>
      <c r="C227" s="249"/>
      <c r="D227" s="207" t="s">
        <v>272</v>
      </c>
      <c r="E227" s="250" t="s">
        <v>1</v>
      </c>
      <c r="F227" s="251" t="s">
        <v>6163</v>
      </c>
      <c r="G227" s="249"/>
      <c r="H227" s="250" t="s">
        <v>1</v>
      </c>
      <c r="I227" s="252"/>
      <c r="J227" s="249"/>
      <c r="K227" s="249"/>
      <c r="L227" s="253"/>
      <c r="M227" s="254"/>
      <c r="N227" s="255"/>
      <c r="O227" s="255"/>
      <c r="P227" s="255"/>
      <c r="Q227" s="255"/>
      <c r="R227" s="255"/>
      <c r="S227" s="255"/>
      <c r="T227" s="256"/>
      <c r="AT227" s="257" t="s">
        <v>272</v>
      </c>
      <c r="AU227" s="257" t="s">
        <v>73</v>
      </c>
      <c r="AV227" s="16" t="s">
        <v>71</v>
      </c>
      <c r="AW227" s="16" t="s">
        <v>30</v>
      </c>
      <c r="AX227" s="16" t="s">
        <v>64</v>
      </c>
      <c r="AY227" s="257" t="s">
        <v>263</v>
      </c>
    </row>
    <row r="228" spans="1:65" s="13" customFormat="1">
      <c r="B228" s="205"/>
      <c r="C228" s="206"/>
      <c r="D228" s="207" t="s">
        <v>272</v>
      </c>
      <c r="E228" s="208" t="s">
        <v>1</v>
      </c>
      <c r="F228" s="209" t="s">
        <v>6110</v>
      </c>
      <c r="G228" s="206"/>
      <c r="H228" s="210">
        <v>9</v>
      </c>
      <c r="I228" s="211"/>
      <c r="J228" s="206"/>
      <c r="K228" s="206"/>
      <c r="L228" s="212"/>
      <c r="M228" s="213"/>
      <c r="N228" s="214"/>
      <c r="O228" s="214"/>
      <c r="P228" s="214"/>
      <c r="Q228" s="214"/>
      <c r="R228" s="214"/>
      <c r="S228" s="214"/>
      <c r="T228" s="215"/>
      <c r="AT228" s="216" t="s">
        <v>272</v>
      </c>
      <c r="AU228" s="216" t="s">
        <v>73</v>
      </c>
      <c r="AV228" s="13" t="s">
        <v>73</v>
      </c>
      <c r="AW228" s="13" t="s">
        <v>30</v>
      </c>
      <c r="AX228" s="13" t="s">
        <v>64</v>
      </c>
      <c r="AY228" s="216" t="s">
        <v>263</v>
      </c>
    </row>
    <row r="229" spans="1:65" s="16" customFormat="1">
      <c r="B229" s="248"/>
      <c r="C229" s="249"/>
      <c r="D229" s="207" t="s">
        <v>272</v>
      </c>
      <c r="E229" s="250" t="s">
        <v>1</v>
      </c>
      <c r="F229" s="251" t="s">
        <v>6164</v>
      </c>
      <c r="G229" s="249"/>
      <c r="H229" s="250" t="s">
        <v>1</v>
      </c>
      <c r="I229" s="252"/>
      <c r="J229" s="249"/>
      <c r="K229" s="249"/>
      <c r="L229" s="253"/>
      <c r="M229" s="254"/>
      <c r="N229" s="255"/>
      <c r="O229" s="255"/>
      <c r="P229" s="255"/>
      <c r="Q229" s="255"/>
      <c r="R229" s="255"/>
      <c r="S229" s="255"/>
      <c r="T229" s="256"/>
      <c r="AT229" s="257" t="s">
        <v>272</v>
      </c>
      <c r="AU229" s="257" t="s">
        <v>73</v>
      </c>
      <c r="AV229" s="16" t="s">
        <v>71</v>
      </c>
      <c r="AW229" s="16" t="s">
        <v>30</v>
      </c>
      <c r="AX229" s="16" t="s">
        <v>64</v>
      </c>
      <c r="AY229" s="257" t="s">
        <v>263</v>
      </c>
    </row>
    <row r="230" spans="1:65" s="13" customFormat="1">
      <c r="B230" s="205"/>
      <c r="C230" s="206"/>
      <c r="D230" s="207" t="s">
        <v>272</v>
      </c>
      <c r="E230" s="208" t="s">
        <v>1</v>
      </c>
      <c r="F230" s="209" t="s">
        <v>6165</v>
      </c>
      <c r="G230" s="206"/>
      <c r="H230" s="210">
        <v>18</v>
      </c>
      <c r="I230" s="211"/>
      <c r="J230" s="206"/>
      <c r="K230" s="206"/>
      <c r="L230" s="212"/>
      <c r="M230" s="213"/>
      <c r="N230" s="214"/>
      <c r="O230" s="214"/>
      <c r="P230" s="214"/>
      <c r="Q230" s="214"/>
      <c r="R230" s="214"/>
      <c r="S230" s="214"/>
      <c r="T230" s="215"/>
      <c r="AT230" s="216" t="s">
        <v>272</v>
      </c>
      <c r="AU230" s="216" t="s">
        <v>73</v>
      </c>
      <c r="AV230" s="13" t="s">
        <v>73</v>
      </c>
      <c r="AW230" s="13" t="s">
        <v>30</v>
      </c>
      <c r="AX230" s="13" t="s">
        <v>64</v>
      </c>
      <c r="AY230" s="216" t="s">
        <v>263</v>
      </c>
    </row>
    <row r="231" spans="1:65" s="16" customFormat="1">
      <c r="B231" s="248"/>
      <c r="C231" s="249"/>
      <c r="D231" s="207" t="s">
        <v>272</v>
      </c>
      <c r="E231" s="250" t="s">
        <v>1</v>
      </c>
      <c r="F231" s="251" t="s">
        <v>6166</v>
      </c>
      <c r="G231" s="249"/>
      <c r="H231" s="250" t="s">
        <v>1</v>
      </c>
      <c r="I231" s="252"/>
      <c r="J231" s="249"/>
      <c r="K231" s="249"/>
      <c r="L231" s="253"/>
      <c r="M231" s="254"/>
      <c r="N231" s="255"/>
      <c r="O231" s="255"/>
      <c r="P231" s="255"/>
      <c r="Q231" s="255"/>
      <c r="R231" s="255"/>
      <c r="S231" s="255"/>
      <c r="T231" s="256"/>
      <c r="AT231" s="257" t="s">
        <v>272</v>
      </c>
      <c r="AU231" s="257" t="s">
        <v>73</v>
      </c>
      <c r="AV231" s="16" t="s">
        <v>71</v>
      </c>
      <c r="AW231" s="16" t="s">
        <v>30</v>
      </c>
      <c r="AX231" s="16" t="s">
        <v>64</v>
      </c>
      <c r="AY231" s="257" t="s">
        <v>263</v>
      </c>
    </row>
    <row r="232" spans="1:65" s="13" customFormat="1">
      <c r="B232" s="205"/>
      <c r="C232" s="206"/>
      <c r="D232" s="207" t="s">
        <v>272</v>
      </c>
      <c r="E232" s="208" t="s">
        <v>1</v>
      </c>
      <c r="F232" s="209" t="s">
        <v>6119</v>
      </c>
      <c r="G232" s="206"/>
      <c r="H232" s="210">
        <v>11.5</v>
      </c>
      <c r="I232" s="211"/>
      <c r="J232" s="206"/>
      <c r="K232" s="206"/>
      <c r="L232" s="212"/>
      <c r="M232" s="213"/>
      <c r="N232" s="214"/>
      <c r="O232" s="214"/>
      <c r="P232" s="214"/>
      <c r="Q232" s="214"/>
      <c r="R232" s="214"/>
      <c r="S232" s="214"/>
      <c r="T232" s="215"/>
      <c r="AT232" s="216" t="s">
        <v>272</v>
      </c>
      <c r="AU232" s="216" t="s">
        <v>73</v>
      </c>
      <c r="AV232" s="13" t="s">
        <v>73</v>
      </c>
      <c r="AW232" s="13" t="s">
        <v>30</v>
      </c>
      <c r="AX232" s="13" t="s">
        <v>64</v>
      </c>
      <c r="AY232" s="216" t="s">
        <v>263</v>
      </c>
    </row>
    <row r="233" spans="1:65" s="16" customFormat="1">
      <c r="B233" s="248"/>
      <c r="C233" s="249"/>
      <c r="D233" s="207" t="s">
        <v>272</v>
      </c>
      <c r="E233" s="250" t="s">
        <v>1</v>
      </c>
      <c r="F233" s="251" t="s">
        <v>6167</v>
      </c>
      <c r="G233" s="249"/>
      <c r="H233" s="250" t="s">
        <v>1</v>
      </c>
      <c r="I233" s="252"/>
      <c r="J233" s="249"/>
      <c r="K233" s="249"/>
      <c r="L233" s="253"/>
      <c r="M233" s="254"/>
      <c r="N233" s="255"/>
      <c r="O233" s="255"/>
      <c r="P233" s="255"/>
      <c r="Q233" s="255"/>
      <c r="R233" s="255"/>
      <c r="S233" s="255"/>
      <c r="T233" s="256"/>
      <c r="AT233" s="257" t="s">
        <v>272</v>
      </c>
      <c r="AU233" s="257" t="s">
        <v>73</v>
      </c>
      <c r="AV233" s="16" t="s">
        <v>71</v>
      </c>
      <c r="AW233" s="16" t="s">
        <v>30</v>
      </c>
      <c r="AX233" s="16" t="s">
        <v>64</v>
      </c>
      <c r="AY233" s="257" t="s">
        <v>263</v>
      </c>
    </row>
    <row r="234" spans="1:65" s="13" customFormat="1">
      <c r="B234" s="205"/>
      <c r="C234" s="206"/>
      <c r="D234" s="207" t="s">
        <v>272</v>
      </c>
      <c r="E234" s="208" t="s">
        <v>1</v>
      </c>
      <c r="F234" s="209" t="s">
        <v>6126</v>
      </c>
      <c r="G234" s="206"/>
      <c r="H234" s="210">
        <v>1.2</v>
      </c>
      <c r="I234" s="211"/>
      <c r="J234" s="206"/>
      <c r="K234" s="206"/>
      <c r="L234" s="212"/>
      <c r="M234" s="213"/>
      <c r="N234" s="214"/>
      <c r="O234" s="214"/>
      <c r="P234" s="214"/>
      <c r="Q234" s="214"/>
      <c r="R234" s="214"/>
      <c r="S234" s="214"/>
      <c r="T234" s="215"/>
      <c r="AT234" s="216" t="s">
        <v>272</v>
      </c>
      <c r="AU234" s="216" t="s">
        <v>73</v>
      </c>
      <c r="AV234" s="13" t="s">
        <v>73</v>
      </c>
      <c r="AW234" s="13" t="s">
        <v>30</v>
      </c>
      <c r="AX234" s="13" t="s">
        <v>64</v>
      </c>
      <c r="AY234" s="216" t="s">
        <v>263</v>
      </c>
    </row>
    <row r="235" spans="1:65" s="16" customFormat="1">
      <c r="B235" s="248"/>
      <c r="C235" s="249"/>
      <c r="D235" s="207" t="s">
        <v>272</v>
      </c>
      <c r="E235" s="250" t="s">
        <v>1</v>
      </c>
      <c r="F235" s="251" t="s">
        <v>6168</v>
      </c>
      <c r="G235" s="249"/>
      <c r="H235" s="250" t="s">
        <v>1</v>
      </c>
      <c r="I235" s="252"/>
      <c r="J235" s="249"/>
      <c r="K235" s="249"/>
      <c r="L235" s="253"/>
      <c r="M235" s="254"/>
      <c r="N235" s="255"/>
      <c r="O235" s="255"/>
      <c r="P235" s="255"/>
      <c r="Q235" s="255"/>
      <c r="R235" s="255"/>
      <c r="S235" s="255"/>
      <c r="T235" s="256"/>
      <c r="AT235" s="257" t="s">
        <v>272</v>
      </c>
      <c r="AU235" s="257" t="s">
        <v>73</v>
      </c>
      <c r="AV235" s="16" t="s">
        <v>71</v>
      </c>
      <c r="AW235" s="16" t="s">
        <v>30</v>
      </c>
      <c r="AX235" s="16" t="s">
        <v>64</v>
      </c>
      <c r="AY235" s="257" t="s">
        <v>263</v>
      </c>
    </row>
    <row r="236" spans="1:65" s="13" customFormat="1">
      <c r="B236" s="205"/>
      <c r="C236" s="206"/>
      <c r="D236" s="207" t="s">
        <v>272</v>
      </c>
      <c r="E236" s="208" t="s">
        <v>1</v>
      </c>
      <c r="F236" s="209" t="s">
        <v>6169</v>
      </c>
      <c r="G236" s="206"/>
      <c r="H236" s="210">
        <v>3.6</v>
      </c>
      <c r="I236" s="211"/>
      <c r="J236" s="206"/>
      <c r="K236" s="206"/>
      <c r="L236" s="212"/>
      <c r="M236" s="213"/>
      <c r="N236" s="214"/>
      <c r="O236" s="214"/>
      <c r="P236" s="214"/>
      <c r="Q236" s="214"/>
      <c r="R236" s="214"/>
      <c r="S236" s="214"/>
      <c r="T236" s="215"/>
      <c r="AT236" s="216" t="s">
        <v>272</v>
      </c>
      <c r="AU236" s="216" t="s">
        <v>73</v>
      </c>
      <c r="AV236" s="13" t="s">
        <v>73</v>
      </c>
      <c r="AW236" s="13" t="s">
        <v>30</v>
      </c>
      <c r="AX236" s="13" t="s">
        <v>64</v>
      </c>
      <c r="AY236" s="216" t="s">
        <v>263</v>
      </c>
    </row>
    <row r="237" spans="1:65" s="16" customFormat="1">
      <c r="B237" s="248"/>
      <c r="C237" s="249"/>
      <c r="D237" s="207" t="s">
        <v>272</v>
      </c>
      <c r="E237" s="250" t="s">
        <v>1</v>
      </c>
      <c r="F237" s="251" t="s">
        <v>6170</v>
      </c>
      <c r="G237" s="249"/>
      <c r="H237" s="250" t="s">
        <v>1</v>
      </c>
      <c r="I237" s="252"/>
      <c r="J237" s="249"/>
      <c r="K237" s="249"/>
      <c r="L237" s="253"/>
      <c r="M237" s="254"/>
      <c r="N237" s="255"/>
      <c r="O237" s="255"/>
      <c r="P237" s="255"/>
      <c r="Q237" s="255"/>
      <c r="R237" s="255"/>
      <c r="S237" s="255"/>
      <c r="T237" s="256"/>
      <c r="AT237" s="257" t="s">
        <v>272</v>
      </c>
      <c r="AU237" s="257" t="s">
        <v>73</v>
      </c>
      <c r="AV237" s="16" t="s">
        <v>71</v>
      </c>
      <c r="AW237" s="16" t="s">
        <v>30</v>
      </c>
      <c r="AX237" s="16" t="s">
        <v>64</v>
      </c>
      <c r="AY237" s="257" t="s">
        <v>263</v>
      </c>
    </row>
    <row r="238" spans="1:65" s="13" customFormat="1">
      <c r="B238" s="205"/>
      <c r="C238" s="206"/>
      <c r="D238" s="207" t="s">
        <v>272</v>
      </c>
      <c r="E238" s="208" t="s">
        <v>1</v>
      </c>
      <c r="F238" s="209" t="s">
        <v>6138</v>
      </c>
      <c r="G238" s="206"/>
      <c r="H238" s="210">
        <v>4</v>
      </c>
      <c r="I238" s="211"/>
      <c r="J238" s="206"/>
      <c r="K238" s="206"/>
      <c r="L238" s="212"/>
      <c r="M238" s="213"/>
      <c r="N238" s="214"/>
      <c r="O238" s="214"/>
      <c r="P238" s="214"/>
      <c r="Q238" s="214"/>
      <c r="R238" s="214"/>
      <c r="S238" s="214"/>
      <c r="T238" s="215"/>
      <c r="AT238" s="216" t="s">
        <v>272</v>
      </c>
      <c r="AU238" s="216" t="s">
        <v>73</v>
      </c>
      <c r="AV238" s="13" t="s">
        <v>73</v>
      </c>
      <c r="AW238" s="13" t="s">
        <v>30</v>
      </c>
      <c r="AX238" s="13" t="s">
        <v>64</v>
      </c>
      <c r="AY238" s="216" t="s">
        <v>263</v>
      </c>
    </row>
    <row r="239" spans="1:65" s="15" customFormat="1">
      <c r="B239" s="228"/>
      <c r="C239" s="229"/>
      <c r="D239" s="207" t="s">
        <v>272</v>
      </c>
      <c r="E239" s="230" t="s">
        <v>1</v>
      </c>
      <c r="F239" s="231" t="s">
        <v>280</v>
      </c>
      <c r="G239" s="229"/>
      <c r="H239" s="232">
        <v>675.28599999999994</v>
      </c>
      <c r="I239" s="233"/>
      <c r="J239" s="229"/>
      <c r="K239" s="229"/>
      <c r="L239" s="234"/>
      <c r="M239" s="235"/>
      <c r="N239" s="236"/>
      <c r="O239" s="236"/>
      <c r="P239" s="236"/>
      <c r="Q239" s="236"/>
      <c r="R239" s="236"/>
      <c r="S239" s="236"/>
      <c r="T239" s="237"/>
      <c r="AT239" s="238" t="s">
        <v>272</v>
      </c>
      <c r="AU239" s="238" t="s">
        <v>73</v>
      </c>
      <c r="AV239" s="15" t="s">
        <v>270</v>
      </c>
      <c r="AW239" s="15" t="s">
        <v>30</v>
      </c>
      <c r="AX239" s="15" t="s">
        <v>71</v>
      </c>
      <c r="AY239" s="238" t="s">
        <v>263</v>
      </c>
    </row>
    <row r="240" spans="1:65" s="2" customFormat="1" ht="33" customHeight="1">
      <c r="A240" s="35"/>
      <c r="B240" s="36"/>
      <c r="C240" s="191" t="s">
        <v>73</v>
      </c>
      <c r="D240" s="191" t="s">
        <v>266</v>
      </c>
      <c r="E240" s="192" t="s">
        <v>5959</v>
      </c>
      <c r="F240" s="193" t="s">
        <v>5960</v>
      </c>
      <c r="G240" s="194" t="s">
        <v>300</v>
      </c>
      <c r="H240" s="195">
        <v>1427.29</v>
      </c>
      <c r="I240" s="196"/>
      <c r="J240" s="197">
        <f>ROUND(I240*H240,2)</f>
        <v>0</v>
      </c>
      <c r="K240" s="198"/>
      <c r="L240" s="40"/>
      <c r="M240" s="199" t="s">
        <v>1</v>
      </c>
      <c r="N240" s="200" t="s">
        <v>38</v>
      </c>
      <c r="O240" s="72"/>
      <c r="P240" s="201">
        <f>O240*H240</f>
        <v>0</v>
      </c>
      <c r="Q240" s="201">
        <v>0</v>
      </c>
      <c r="R240" s="201">
        <f>Q240*H240</f>
        <v>0</v>
      </c>
      <c r="S240" s="201">
        <v>0</v>
      </c>
      <c r="T240" s="202">
        <f>S240*H240</f>
        <v>0</v>
      </c>
      <c r="U240" s="35"/>
      <c r="V240" s="35"/>
      <c r="W240" s="35"/>
      <c r="X240" s="35"/>
      <c r="Y240" s="35"/>
      <c r="Z240" s="35"/>
      <c r="AA240" s="35"/>
      <c r="AB240" s="35"/>
      <c r="AC240" s="35"/>
      <c r="AD240" s="35"/>
      <c r="AE240" s="35"/>
      <c r="AR240" s="203" t="s">
        <v>270</v>
      </c>
      <c r="AT240" s="203" t="s">
        <v>266</v>
      </c>
      <c r="AU240" s="203" t="s">
        <v>73</v>
      </c>
      <c r="AY240" s="18" t="s">
        <v>263</v>
      </c>
      <c r="BE240" s="204">
        <f>IF(N240="základní",J240,0)</f>
        <v>0</v>
      </c>
      <c r="BF240" s="204">
        <f>IF(N240="snížená",J240,0)</f>
        <v>0</v>
      </c>
      <c r="BG240" s="204">
        <f>IF(N240="zákl. přenesená",J240,0)</f>
        <v>0</v>
      </c>
      <c r="BH240" s="204">
        <f>IF(N240="sníž. přenesená",J240,0)</f>
        <v>0</v>
      </c>
      <c r="BI240" s="204">
        <f>IF(N240="nulová",J240,0)</f>
        <v>0</v>
      </c>
      <c r="BJ240" s="18" t="s">
        <v>71</v>
      </c>
      <c r="BK240" s="204">
        <f>ROUND(I240*H240,2)</f>
        <v>0</v>
      </c>
      <c r="BL240" s="18" t="s">
        <v>270</v>
      </c>
      <c r="BM240" s="203" t="s">
        <v>73</v>
      </c>
    </row>
    <row r="241" spans="2:51" s="13" customFormat="1">
      <c r="B241" s="205"/>
      <c r="C241" s="206"/>
      <c r="D241" s="207" t="s">
        <v>272</v>
      </c>
      <c r="E241" s="208" t="s">
        <v>1</v>
      </c>
      <c r="F241" s="209" t="s">
        <v>6171</v>
      </c>
      <c r="G241" s="206"/>
      <c r="H241" s="210">
        <v>41.76</v>
      </c>
      <c r="I241" s="211"/>
      <c r="J241" s="206"/>
      <c r="K241" s="206"/>
      <c r="L241" s="212"/>
      <c r="M241" s="213"/>
      <c r="N241" s="214"/>
      <c r="O241" s="214"/>
      <c r="P241" s="214"/>
      <c r="Q241" s="214"/>
      <c r="R241" s="214"/>
      <c r="S241" s="214"/>
      <c r="T241" s="215"/>
      <c r="AT241" s="216" t="s">
        <v>272</v>
      </c>
      <c r="AU241" s="216" t="s">
        <v>73</v>
      </c>
      <c r="AV241" s="13" t="s">
        <v>73</v>
      </c>
      <c r="AW241" s="13" t="s">
        <v>30</v>
      </c>
      <c r="AX241" s="13" t="s">
        <v>64</v>
      </c>
      <c r="AY241" s="216" t="s">
        <v>263</v>
      </c>
    </row>
    <row r="242" spans="2:51" s="13" customFormat="1">
      <c r="B242" s="205"/>
      <c r="C242" s="206"/>
      <c r="D242" s="207" t="s">
        <v>272</v>
      </c>
      <c r="E242" s="208" t="s">
        <v>1</v>
      </c>
      <c r="F242" s="209" t="s">
        <v>6172</v>
      </c>
      <c r="G242" s="206"/>
      <c r="H242" s="210">
        <v>110.943</v>
      </c>
      <c r="I242" s="211"/>
      <c r="J242" s="206"/>
      <c r="K242" s="206"/>
      <c r="L242" s="212"/>
      <c r="M242" s="213"/>
      <c r="N242" s="214"/>
      <c r="O242" s="214"/>
      <c r="P242" s="214"/>
      <c r="Q242" s="214"/>
      <c r="R242" s="214"/>
      <c r="S242" s="214"/>
      <c r="T242" s="215"/>
      <c r="AT242" s="216" t="s">
        <v>272</v>
      </c>
      <c r="AU242" s="216" t="s">
        <v>73</v>
      </c>
      <c r="AV242" s="13" t="s">
        <v>73</v>
      </c>
      <c r="AW242" s="13" t="s">
        <v>30</v>
      </c>
      <c r="AX242" s="13" t="s">
        <v>64</v>
      </c>
      <c r="AY242" s="216" t="s">
        <v>263</v>
      </c>
    </row>
    <row r="243" spans="2:51" s="13" customFormat="1">
      <c r="B243" s="205"/>
      <c r="C243" s="206"/>
      <c r="D243" s="207" t="s">
        <v>272</v>
      </c>
      <c r="E243" s="208" t="s">
        <v>1</v>
      </c>
      <c r="F243" s="209" t="s">
        <v>6173</v>
      </c>
      <c r="G243" s="206"/>
      <c r="H243" s="210">
        <v>31.14</v>
      </c>
      <c r="I243" s="211"/>
      <c r="J243" s="206"/>
      <c r="K243" s="206"/>
      <c r="L243" s="212"/>
      <c r="M243" s="213"/>
      <c r="N243" s="214"/>
      <c r="O243" s="214"/>
      <c r="P243" s="214"/>
      <c r="Q243" s="214"/>
      <c r="R243" s="214"/>
      <c r="S243" s="214"/>
      <c r="T243" s="215"/>
      <c r="AT243" s="216" t="s">
        <v>272</v>
      </c>
      <c r="AU243" s="216" t="s">
        <v>73</v>
      </c>
      <c r="AV243" s="13" t="s">
        <v>73</v>
      </c>
      <c r="AW243" s="13" t="s">
        <v>30</v>
      </c>
      <c r="AX243" s="13" t="s">
        <v>64</v>
      </c>
      <c r="AY243" s="216" t="s">
        <v>263</v>
      </c>
    </row>
    <row r="244" spans="2:51" s="13" customFormat="1">
      <c r="B244" s="205"/>
      <c r="C244" s="206"/>
      <c r="D244" s="207" t="s">
        <v>272</v>
      </c>
      <c r="E244" s="208" t="s">
        <v>1</v>
      </c>
      <c r="F244" s="209" t="s">
        <v>6174</v>
      </c>
      <c r="G244" s="206"/>
      <c r="H244" s="210">
        <v>1.8</v>
      </c>
      <c r="I244" s="211"/>
      <c r="J244" s="206"/>
      <c r="K244" s="206"/>
      <c r="L244" s="212"/>
      <c r="M244" s="213"/>
      <c r="N244" s="214"/>
      <c r="O244" s="214"/>
      <c r="P244" s="214"/>
      <c r="Q244" s="214"/>
      <c r="R244" s="214"/>
      <c r="S244" s="214"/>
      <c r="T244" s="215"/>
      <c r="AT244" s="216" t="s">
        <v>272</v>
      </c>
      <c r="AU244" s="216" t="s">
        <v>73</v>
      </c>
      <c r="AV244" s="13" t="s">
        <v>73</v>
      </c>
      <c r="AW244" s="13" t="s">
        <v>30</v>
      </c>
      <c r="AX244" s="13" t="s">
        <v>64</v>
      </c>
      <c r="AY244" s="216" t="s">
        <v>263</v>
      </c>
    </row>
    <row r="245" spans="2:51" s="13" customFormat="1">
      <c r="B245" s="205"/>
      <c r="C245" s="206"/>
      <c r="D245" s="207" t="s">
        <v>272</v>
      </c>
      <c r="E245" s="208" t="s">
        <v>1</v>
      </c>
      <c r="F245" s="209" t="s">
        <v>6175</v>
      </c>
      <c r="G245" s="206"/>
      <c r="H245" s="210">
        <v>121.68</v>
      </c>
      <c r="I245" s="211"/>
      <c r="J245" s="206"/>
      <c r="K245" s="206"/>
      <c r="L245" s="212"/>
      <c r="M245" s="213"/>
      <c r="N245" s="214"/>
      <c r="O245" s="214"/>
      <c r="P245" s="214"/>
      <c r="Q245" s="214"/>
      <c r="R245" s="214"/>
      <c r="S245" s="214"/>
      <c r="T245" s="215"/>
      <c r="AT245" s="216" t="s">
        <v>272</v>
      </c>
      <c r="AU245" s="216" t="s">
        <v>73</v>
      </c>
      <c r="AV245" s="13" t="s">
        <v>73</v>
      </c>
      <c r="AW245" s="13" t="s">
        <v>30</v>
      </c>
      <c r="AX245" s="13" t="s">
        <v>64</v>
      </c>
      <c r="AY245" s="216" t="s">
        <v>263</v>
      </c>
    </row>
    <row r="246" spans="2:51" s="13" customFormat="1">
      <c r="B246" s="205"/>
      <c r="C246" s="206"/>
      <c r="D246" s="207" t="s">
        <v>272</v>
      </c>
      <c r="E246" s="208" t="s">
        <v>1</v>
      </c>
      <c r="F246" s="209" t="s">
        <v>6176</v>
      </c>
      <c r="G246" s="206"/>
      <c r="H246" s="210">
        <v>52.752000000000002</v>
      </c>
      <c r="I246" s="211"/>
      <c r="J246" s="206"/>
      <c r="K246" s="206"/>
      <c r="L246" s="212"/>
      <c r="M246" s="213"/>
      <c r="N246" s="214"/>
      <c r="O246" s="214"/>
      <c r="P246" s="214"/>
      <c r="Q246" s="214"/>
      <c r="R246" s="214"/>
      <c r="S246" s="214"/>
      <c r="T246" s="215"/>
      <c r="AT246" s="216" t="s">
        <v>272</v>
      </c>
      <c r="AU246" s="216" t="s">
        <v>73</v>
      </c>
      <c r="AV246" s="13" t="s">
        <v>73</v>
      </c>
      <c r="AW246" s="13" t="s">
        <v>30</v>
      </c>
      <c r="AX246" s="13" t="s">
        <v>64</v>
      </c>
      <c r="AY246" s="216" t="s">
        <v>263</v>
      </c>
    </row>
    <row r="247" spans="2:51" s="13" customFormat="1">
      <c r="B247" s="205"/>
      <c r="C247" s="206"/>
      <c r="D247" s="207" t="s">
        <v>272</v>
      </c>
      <c r="E247" s="208" t="s">
        <v>1</v>
      </c>
      <c r="F247" s="209" t="s">
        <v>6177</v>
      </c>
      <c r="G247" s="206"/>
      <c r="H247" s="210">
        <v>1.62</v>
      </c>
      <c r="I247" s="211"/>
      <c r="J247" s="206"/>
      <c r="K247" s="206"/>
      <c r="L247" s="212"/>
      <c r="M247" s="213"/>
      <c r="N247" s="214"/>
      <c r="O247" s="214"/>
      <c r="P247" s="214"/>
      <c r="Q247" s="214"/>
      <c r="R247" s="214"/>
      <c r="S247" s="214"/>
      <c r="T247" s="215"/>
      <c r="AT247" s="216" t="s">
        <v>272</v>
      </c>
      <c r="AU247" s="216" t="s">
        <v>73</v>
      </c>
      <c r="AV247" s="13" t="s">
        <v>73</v>
      </c>
      <c r="AW247" s="13" t="s">
        <v>30</v>
      </c>
      <c r="AX247" s="13" t="s">
        <v>64</v>
      </c>
      <c r="AY247" s="216" t="s">
        <v>263</v>
      </c>
    </row>
    <row r="248" spans="2:51" s="13" customFormat="1">
      <c r="B248" s="205"/>
      <c r="C248" s="206"/>
      <c r="D248" s="207" t="s">
        <v>272</v>
      </c>
      <c r="E248" s="208" t="s">
        <v>1</v>
      </c>
      <c r="F248" s="209" t="s">
        <v>6178</v>
      </c>
      <c r="G248" s="206"/>
      <c r="H248" s="210">
        <v>152.88</v>
      </c>
      <c r="I248" s="211"/>
      <c r="J248" s="206"/>
      <c r="K248" s="206"/>
      <c r="L248" s="212"/>
      <c r="M248" s="213"/>
      <c r="N248" s="214"/>
      <c r="O248" s="214"/>
      <c r="P248" s="214"/>
      <c r="Q248" s="214"/>
      <c r="R248" s="214"/>
      <c r="S248" s="214"/>
      <c r="T248" s="215"/>
      <c r="AT248" s="216" t="s">
        <v>272</v>
      </c>
      <c r="AU248" s="216" t="s">
        <v>73</v>
      </c>
      <c r="AV248" s="13" t="s">
        <v>73</v>
      </c>
      <c r="AW248" s="13" t="s">
        <v>30</v>
      </c>
      <c r="AX248" s="13" t="s">
        <v>64</v>
      </c>
      <c r="AY248" s="216" t="s">
        <v>263</v>
      </c>
    </row>
    <row r="249" spans="2:51" s="13" customFormat="1">
      <c r="B249" s="205"/>
      <c r="C249" s="206"/>
      <c r="D249" s="207" t="s">
        <v>272</v>
      </c>
      <c r="E249" s="208" t="s">
        <v>1</v>
      </c>
      <c r="F249" s="209" t="s">
        <v>6179</v>
      </c>
      <c r="G249" s="206"/>
      <c r="H249" s="210">
        <v>1.44</v>
      </c>
      <c r="I249" s="211"/>
      <c r="J249" s="206"/>
      <c r="K249" s="206"/>
      <c r="L249" s="212"/>
      <c r="M249" s="213"/>
      <c r="N249" s="214"/>
      <c r="O249" s="214"/>
      <c r="P249" s="214"/>
      <c r="Q249" s="214"/>
      <c r="R249" s="214"/>
      <c r="S249" s="214"/>
      <c r="T249" s="215"/>
      <c r="AT249" s="216" t="s">
        <v>272</v>
      </c>
      <c r="AU249" s="216" t="s">
        <v>73</v>
      </c>
      <c r="AV249" s="13" t="s">
        <v>73</v>
      </c>
      <c r="AW249" s="13" t="s">
        <v>30</v>
      </c>
      <c r="AX249" s="13" t="s">
        <v>64</v>
      </c>
      <c r="AY249" s="216" t="s">
        <v>263</v>
      </c>
    </row>
    <row r="250" spans="2:51" s="13" customFormat="1">
      <c r="B250" s="205"/>
      <c r="C250" s="206"/>
      <c r="D250" s="207" t="s">
        <v>272</v>
      </c>
      <c r="E250" s="208" t="s">
        <v>1</v>
      </c>
      <c r="F250" s="209" t="s">
        <v>6180</v>
      </c>
      <c r="G250" s="206"/>
      <c r="H250" s="210">
        <v>132</v>
      </c>
      <c r="I250" s="211"/>
      <c r="J250" s="206"/>
      <c r="K250" s="206"/>
      <c r="L250" s="212"/>
      <c r="M250" s="213"/>
      <c r="N250" s="214"/>
      <c r="O250" s="214"/>
      <c r="P250" s="214"/>
      <c r="Q250" s="214"/>
      <c r="R250" s="214"/>
      <c r="S250" s="214"/>
      <c r="T250" s="215"/>
      <c r="AT250" s="216" t="s">
        <v>272</v>
      </c>
      <c r="AU250" s="216" t="s">
        <v>73</v>
      </c>
      <c r="AV250" s="13" t="s">
        <v>73</v>
      </c>
      <c r="AW250" s="13" t="s">
        <v>30</v>
      </c>
      <c r="AX250" s="13" t="s">
        <v>64</v>
      </c>
      <c r="AY250" s="216" t="s">
        <v>263</v>
      </c>
    </row>
    <row r="251" spans="2:51" s="13" customFormat="1">
      <c r="B251" s="205"/>
      <c r="C251" s="206"/>
      <c r="D251" s="207" t="s">
        <v>272</v>
      </c>
      <c r="E251" s="208" t="s">
        <v>1</v>
      </c>
      <c r="F251" s="209" t="s">
        <v>6181</v>
      </c>
      <c r="G251" s="206"/>
      <c r="H251" s="210">
        <v>1.3260000000000001</v>
      </c>
      <c r="I251" s="211"/>
      <c r="J251" s="206"/>
      <c r="K251" s="206"/>
      <c r="L251" s="212"/>
      <c r="M251" s="213"/>
      <c r="N251" s="214"/>
      <c r="O251" s="214"/>
      <c r="P251" s="214"/>
      <c r="Q251" s="214"/>
      <c r="R251" s="214"/>
      <c r="S251" s="214"/>
      <c r="T251" s="215"/>
      <c r="AT251" s="216" t="s">
        <v>272</v>
      </c>
      <c r="AU251" s="216" t="s">
        <v>73</v>
      </c>
      <c r="AV251" s="13" t="s">
        <v>73</v>
      </c>
      <c r="AW251" s="13" t="s">
        <v>30</v>
      </c>
      <c r="AX251" s="13" t="s">
        <v>64</v>
      </c>
      <c r="AY251" s="216" t="s">
        <v>263</v>
      </c>
    </row>
    <row r="252" spans="2:51" s="13" customFormat="1">
      <c r="B252" s="205"/>
      <c r="C252" s="206"/>
      <c r="D252" s="207" t="s">
        <v>272</v>
      </c>
      <c r="E252" s="208" t="s">
        <v>1</v>
      </c>
      <c r="F252" s="209" t="s">
        <v>6182</v>
      </c>
      <c r="G252" s="206"/>
      <c r="H252" s="210">
        <v>1.9359999999999999</v>
      </c>
      <c r="I252" s="211"/>
      <c r="J252" s="206"/>
      <c r="K252" s="206"/>
      <c r="L252" s="212"/>
      <c r="M252" s="213"/>
      <c r="N252" s="214"/>
      <c r="O252" s="214"/>
      <c r="P252" s="214"/>
      <c r="Q252" s="214"/>
      <c r="R252" s="214"/>
      <c r="S252" s="214"/>
      <c r="T252" s="215"/>
      <c r="AT252" s="216" t="s">
        <v>272</v>
      </c>
      <c r="AU252" s="216" t="s">
        <v>73</v>
      </c>
      <c r="AV252" s="13" t="s">
        <v>73</v>
      </c>
      <c r="AW252" s="13" t="s">
        <v>30</v>
      </c>
      <c r="AX252" s="13" t="s">
        <v>64</v>
      </c>
      <c r="AY252" s="216" t="s">
        <v>263</v>
      </c>
    </row>
    <row r="253" spans="2:51" s="16" customFormat="1">
      <c r="B253" s="248"/>
      <c r="C253" s="249"/>
      <c r="D253" s="207" t="s">
        <v>272</v>
      </c>
      <c r="E253" s="250" t="s">
        <v>1</v>
      </c>
      <c r="F253" s="251" t="s">
        <v>6096</v>
      </c>
      <c r="G253" s="249"/>
      <c r="H253" s="250" t="s">
        <v>1</v>
      </c>
      <c r="I253" s="252"/>
      <c r="J253" s="249"/>
      <c r="K253" s="249"/>
      <c r="L253" s="253"/>
      <c r="M253" s="254"/>
      <c r="N253" s="255"/>
      <c r="O253" s="255"/>
      <c r="P253" s="255"/>
      <c r="Q253" s="255"/>
      <c r="R253" s="255"/>
      <c r="S253" s="255"/>
      <c r="T253" s="256"/>
      <c r="AT253" s="257" t="s">
        <v>272</v>
      </c>
      <c r="AU253" s="257" t="s">
        <v>73</v>
      </c>
      <c r="AV253" s="16" t="s">
        <v>71</v>
      </c>
      <c r="AW253" s="16" t="s">
        <v>30</v>
      </c>
      <c r="AX253" s="16" t="s">
        <v>64</v>
      </c>
      <c r="AY253" s="257" t="s">
        <v>263</v>
      </c>
    </row>
    <row r="254" spans="2:51" s="13" customFormat="1">
      <c r="B254" s="205"/>
      <c r="C254" s="206"/>
      <c r="D254" s="207" t="s">
        <v>272</v>
      </c>
      <c r="E254" s="208" t="s">
        <v>1</v>
      </c>
      <c r="F254" s="209" t="s">
        <v>6183</v>
      </c>
      <c r="G254" s="206"/>
      <c r="H254" s="210">
        <v>1.81</v>
      </c>
      <c r="I254" s="211"/>
      <c r="J254" s="206"/>
      <c r="K254" s="206"/>
      <c r="L254" s="212"/>
      <c r="M254" s="213"/>
      <c r="N254" s="214"/>
      <c r="O254" s="214"/>
      <c r="P254" s="214"/>
      <c r="Q254" s="214"/>
      <c r="R254" s="214"/>
      <c r="S254" s="214"/>
      <c r="T254" s="215"/>
      <c r="AT254" s="216" t="s">
        <v>272</v>
      </c>
      <c r="AU254" s="216" t="s">
        <v>73</v>
      </c>
      <c r="AV254" s="13" t="s">
        <v>73</v>
      </c>
      <c r="AW254" s="13" t="s">
        <v>30</v>
      </c>
      <c r="AX254" s="13" t="s">
        <v>64</v>
      </c>
      <c r="AY254" s="216" t="s">
        <v>263</v>
      </c>
    </row>
    <row r="255" spans="2:51" s="16" customFormat="1">
      <c r="B255" s="248"/>
      <c r="C255" s="249"/>
      <c r="D255" s="207" t="s">
        <v>272</v>
      </c>
      <c r="E255" s="250" t="s">
        <v>1</v>
      </c>
      <c r="F255" s="251" t="s">
        <v>6098</v>
      </c>
      <c r="G255" s="249"/>
      <c r="H255" s="250" t="s">
        <v>1</v>
      </c>
      <c r="I255" s="252"/>
      <c r="J255" s="249"/>
      <c r="K255" s="249"/>
      <c r="L255" s="253"/>
      <c r="M255" s="254"/>
      <c r="N255" s="255"/>
      <c r="O255" s="255"/>
      <c r="P255" s="255"/>
      <c r="Q255" s="255"/>
      <c r="R255" s="255"/>
      <c r="S255" s="255"/>
      <c r="T255" s="256"/>
      <c r="AT255" s="257" t="s">
        <v>272</v>
      </c>
      <c r="AU255" s="257" t="s">
        <v>73</v>
      </c>
      <c r="AV255" s="16" t="s">
        <v>71</v>
      </c>
      <c r="AW255" s="16" t="s">
        <v>30</v>
      </c>
      <c r="AX255" s="16" t="s">
        <v>64</v>
      </c>
      <c r="AY255" s="257" t="s">
        <v>263</v>
      </c>
    </row>
    <row r="256" spans="2:51" s="13" customFormat="1">
      <c r="B256" s="205"/>
      <c r="C256" s="206"/>
      <c r="D256" s="207" t="s">
        <v>272</v>
      </c>
      <c r="E256" s="208" t="s">
        <v>1</v>
      </c>
      <c r="F256" s="209" t="s">
        <v>6184</v>
      </c>
      <c r="G256" s="206"/>
      <c r="H256" s="210">
        <v>25.265000000000001</v>
      </c>
      <c r="I256" s="211"/>
      <c r="J256" s="206"/>
      <c r="K256" s="206"/>
      <c r="L256" s="212"/>
      <c r="M256" s="213"/>
      <c r="N256" s="214"/>
      <c r="O256" s="214"/>
      <c r="P256" s="214"/>
      <c r="Q256" s="214"/>
      <c r="R256" s="214"/>
      <c r="S256" s="214"/>
      <c r="T256" s="215"/>
      <c r="AT256" s="216" t="s">
        <v>272</v>
      </c>
      <c r="AU256" s="216" t="s">
        <v>73</v>
      </c>
      <c r="AV256" s="13" t="s">
        <v>73</v>
      </c>
      <c r="AW256" s="13" t="s">
        <v>30</v>
      </c>
      <c r="AX256" s="13" t="s">
        <v>64</v>
      </c>
      <c r="AY256" s="216" t="s">
        <v>263</v>
      </c>
    </row>
    <row r="257" spans="2:51" s="16" customFormat="1">
      <c r="B257" s="248"/>
      <c r="C257" s="249"/>
      <c r="D257" s="207" t="s">
        <v>272</v>
      </c>
      <c r="E257" s="250" t="s">
        <v>1</v>
      </c>
      <c r="F257" s="251" t="s">
        <v>6100</v>
      </c>
      <c r="G257" s="249"/>
      <c r="H257" s="250" t="s">
        <v>1</v>
      </c>
      <c r="I257" s="252"/>
      <c r="J257" s="249"/>
      <c r="K257" s="249"/>
      <c r="L257" s="253"/>
      <c r="M257" s="254"/>
      <c r="N257" s="255"/>
      <c r="O257" s="255"/>
      <c r="P257" s="255"/>
      <c r="Q257" s="255"/>
      <c r="R257" s="255"/>
      <c r="S257" s="255"/>
      <c r="T257" s="256"/>
      <c r="AT257" s="257" t="s">
        <v>272</v>
      </c>
      <c r="AU257" s="257" t="s">
        <v>73</v>
      </c>
      <c r="AV257" s="16" t="s">
        <v>71</v>
      </c>
      <c r="AW257" s="16" t="s">
        <v>30</v>
      </c>
      <c r="AX257" s="16" t="s">
        <v>64</v>
      </c>
      <c r="AY257" s="257" t="s">
        <v>263</v>
      </c>
    </row>
    <row r="258" spans="2:51" s="13" customFormat="1">
      <c r="B258" s="205"/>
      <c r="C258" s="206"/>
      <c r="D258" s="207" t="s">
        <v>272</v>
      </c>
      <c r="E258" s="208" t="s">
        <v>1</v>
      </c>
      <c r="F258" s="209" t="s">
        <v>6185</v>
      </c>
      <c r="G258" s="206"/>
      <c r="H258" s="210">
        <v>12.56</v>
      </c>
      <c r="I258" s="211"/>
      <c r="J258" s="206"/>
      <c r="K258" s="206"/>
      <c r="L258" s="212"/>
      <c r="M258" s="213"/>
      <c r="N258" s="214"/>
      <c r="O258" s="214"/>
      <c r="P258" s="214"/>
      <c r="Q258" s="214"/>
      <c r="R258" s="214"/>
      <c r="S258" s="214"/>
      <c r="T258" s="215"/>
      <c r="AT258" s="216" t="s">
        <v>272</v>
      </c>
      <c r="AU258" s="216" t="s">
        <v>73</v>
      </c>
      <c r="AV258" s="13" t="s">
        <v>73</v>
      </c>
      <c r="AW258" s="13" t="s">
        <v>30</v>
      </c>
      <c r="AX258" s="13" t="s">
        <v>64</v>
      </c>
      <c r="AY258" s="216" t="s">
        <v>263</v>
      </c>
    </row>
    <row r="259" spans="2:51" s="16" customFormat="1">
      <c r="B259" s="248"/>
      <c r="C259" s="249"/>
      <c r="D259" s="207" t="s">
        <v>272</v>
      </c>
      <c r="E259" s="250" t="s">
        <v>1</v>
      </c>
      <c r="F259" s="251" t="s">
        <v>6102</v>
      </c>
      <c r="G259" s="249"/>
      <c r="H259" s="250" t="s">
        <v>1</v>
      </c>
      <c r="I259" s="252"/>
      <c r="J259" s="249"/>
      <c r="K259" s="249"/>
      <c r="L259" s="253"/>
      <c r="M259" s="254"/>
      <c r="N259" s="255"/>
      <c r="O259" s="255"/>
      <c r="P259" s="255"/>
      <c r="Q259" s="255"/>
      <c r="R259" s="255"/>
      <c r="S259" s="255"/>
      <c r="T259" s="256"/>
      <c r="AT259" s="257" t="s">
        <v>272</v>
      </c>
      <c r="AU259" s="257" t="s">
        <v>73</v>
      </c>
      <c r="AV259" s="16" t="s">
        <v>71</v>
      </c>
      <c r="AW259" s="16" t="s">
        <v>30</v>
      </c>
      <c r="AX259" s="16" t="s">
        <v>64</v>
      </c>
      <c r="AY259" s="257" t="s">
        <v>263</v>
      </c>
    </row>
    <row r="260" spans="2:51" s="13" customFormat="1">
      <c r="B260" s="205"/>
      <c r="C260" s="206"/>
      <c r="D260" s="207" t="s">
        <v>272</v>
      </c>
      <c r="E260" s="208" t="s">
        <v>1</v>
      </c>
      <c r="F260" s="209" t="s">
        <v>6186</v>
      </c>
      <c r="G260" s="206"/>
      <c r="H260" s="210">
        <v>26.504999999999999</v>
      </c>
      <c r="I260" s="211"/>
      <c r="J260" s="206"/>
      <c r="K260" s="206"/>
      <c r="L260" s="212"/>
      <c r="M260" s="213"/>
      <c r="N260" s="214"/>
      <c r="O260" s="214"/>
      <c r="P260" s="214"/>
      <c r="Q260" s="214"/>
      <c r="R260" s="214"/>
      <c r="S260" s="214"/>
      <c r="T260" s="215"/>
      <c r="AT260" s="216" t="s">
        <v>272</v>
      </c>
      <c r="AU260" s="216" t="s">
        <v>73</v>
      </c>
      <c r="AV260" s="13" t="s">
        <v>73</v>
      </c>
      <c r="AW260" s="13" t="s">
        <v>30</v>
      </c>
      <c r="AX260" s="13" t="s">
        <v>64</v>
      </c>
      <c r="AY260" s="216" t="s">
        <v>263</v>
      </c>
    </row>
    <row r="261" spans="2:51" s="16" customFormat="1">
      <c r="B261" s="248"/>
      <c r="C261" s="249"/>
      <c r="D261" s="207" t="s">
        <v>272</v>
      </c>
      <c r="E261" s="250" t="s">
        <v>1</v>
      </c>
      <c r="F261" s="251" t="s">
        <v>6104</v>
      </c>
      <c r="G261" s="249"/>
      <c r="H261" s="250" t="s">
        <v>1</v>
      </c>
      <c r="I261" s="252"/>
      <c r="J261" s="249"/>
      <c r="K261" s="249"/>
      <c r="L261" s="253"/>
      <c r="M261" s="254"/>
      <c r="N261" s="255"/>
      <c r="O261" s="255"/>
      <c r="P261" s="255"/>
      <c r="Q261" s="255"/>
      <c r="R261" s="255"/>
      <c r="S261" s="255"/>
      <c r="T261" s="256"/>
      <c r="AT261" s="257" t="s">
        <v>272</v>
      </c>
      <c r="AU261" s="257" t="s">
        <v>73</v>
      </c>
      <c r="AV261" s="16" t="s">
        <v>71</v>
      </c>
      <c r="AW261" s="16" t="s">
        <v>30</v>
      </c>
      <c r="AX261" s="16" t="s">
        <v>64</v>
      </c>
      <c r="AY261" s="257" t="s">
        <v>263</v>
      </c>
    </row>
    <row r="262" spans="2:51" s="13" customFormat="1">
      <c r="B262" s="205"/>
      <c r="C262" s="206"/>
      <c r="D262" s="207" t="s">
        <v>272</v>
      </c>
      <c r="E262" s="208" t="s">
        <v>1</v>
      </c>
      <c r="F262" s="209" t="s">
        <v>6187</v>
      </c>
      <c r="G262" s="206"/>
      <c r="H262" s="210">
        <v>17.12</v>
      </c>
      <c r="I262" s="211"/>
      <c r="J262" s="206"/>
      <c r="K262" s="206"/>
      <c r="L262" s="212"/>
      <c r="M262" s="213"/>
      <c r="N262" s="214"/>
      <c r="O262" s="214"/>
      <c r="P262" s="214"/>
      <c r="Q262" s="214"/>
      <c r="R262" s="214"/>
      <c r="S262" s="214"/>
      <c r="T262" s="215"/>
      <c r="AT262" s="216" t="s">
        <v>272</v>
      </c>
      <c r="AU262" s="216" t="s">
        <v>73</v>
      </c>
      <c r="AV262" s="13" t="s">
        <v>73</v>
      </c>
      <c r="AW262" s="13" t="s">
        <v>30</v>
      </c>
      <c r="AX262" s="13" t="s">
        <v>64</v>
      </c>
      <c r="AY262" s="216" t="s">
        <v>263</v>
      </c>
    </row>
    <row r="263" spans="2:51" s="16" customFormat="1">
      <c r="B263" s="248"/>
      <c r="C263" s="249"/>
      <c r="D263" s="207" t="s">
        <v>272</v>
      </c>
      <c r="E263" s="250" t="s">
        <v>1</v>
      </c>
      <c r="F263" s="251" t="s">
        <v>6105</v>
      </c>
      <c r="G263" s="249"/>
      <c r="H263" s="250" t="s">
        <v>1</v>
      </c>
      <c r="I263" s="252"/>
      <c r="J263" s="249"/>
      <c r="K263" s="249"/>
      <c r="L263" s="253"/>
      <c r="M263" s="254"/>
      <c r="N263" s="255"/>
      <c r="O263" s="255"/>
      <c r="P263" s="255"/>
      <c r="Q263" s="255"/>
      <c r="R263" s="255"/>
      <c r="S263" s="255"/>
      <c r="T263" s="256"/>
      <c r="AT263" s="257" t="s">
        <v>272</v>
      </c>
      <c r="AU263" s="257" t="s">
        <v>73</v>
      </c>
      <c r="AV263" s="16" t="s">
        <v>71</v>
      </c>
      <c r="AW263" s="16" t="s">
        <v>30</v>
      </c>
      <c r="AX263" s="16" t="s">
        <v>64</v>
      </c>
      <c r="AY263" s="257" t="s">
        <v>263</v>
      </c>
    </row>
    <row r="264" spans="2:51" s="13" customFormat="1">
      <c r="B264" s="205"/>
      <c r="C264" s="206"/>
      <c r="D264" s="207" t="s">
        <v>272</v>
      </c>
      <c r="E264" s="208" t="s">
        <v>1</v>
      </c>
      <c r="F264" s="209" t="s">
        <v>6188</v>
      </c>
      <c r="G264" s="206"/>
      <c r="H264" s="210">
        <v>5.1749999999999998</v>
      </c>
      <c r="I264" s="211"/>
      <c r="J264" s="206"/>
      <c r="K264" s="206"/>
      <c r="L264" s="212"/>
      <c r="M264" s="213"/>
      <c r="N264" s="214"/>
      <c r="O264" s="214"/>
      <c r="P264" s="214"/>
      <c r="Q264" s="214"/>
      <c r="R264" s="214"/>
      <c r="S264" s="214"/>
      <c r="T264" s="215"/>
      <c r="AT264" s="216" t="s">
        <v>272</v>
      </c>
      <c r="AU264" s="216" t="s">
        <v>73</v>
      </c>
      <c r="AV264" s="13" t="s">
        <v>73</v>
      </c>
      <c r="AW264" s="13" t="s">
        <v>30</v>
      </c>
      <c r="AX264" s="13" t="s">
        <v>64</v>
      </c>
      <c r="AY264" s="216" t="s">
        <v>263</v>
      </c>
    </row>
    <row r="265" spans="2:51" s="16" customFormat="1">
      <c r="B265" s="248"/>
      <c r="C265" s="249"/>
      <c r="D265" s="207" t="s">
        <v>272</v>
      </c>
      <c r="E265" s="250" t="s">
        <v>1</v>
      </c>
      <c r="F265" s="251" t="s">
        <v>6107</v>
      </c>
      <c r="G265" s="249"/>
      <c r="H265" s="250" t="s">
        <v>1</v>
      </c>
      <c r="I265" s="252"/>
      <c r="J265" s="249"/>
      <c r="K265" s="249"/>
      <c r="L265" s="253"/>
      <c r="M265" s="254"/>
      <c r="N265" s="255"/>
      <c r="O265" s="255"/>
      <c r="P265" s="255"/>
      <c r="Q265" s="255"/>
      <c r="R265" s="255"/>
      <c r="S265" s="255"/>
      <c r="T265" s="256"/>
      <c r="AT265" s="257" t="s">
        <v>272</v>
      </c>
      <c r="AU265" s="257" t="s">
        <v>73</v>
      </c>
      <c r="AV265" s="16" t="s">
        <v>71</v>
      </c>
      <c r="AW265" s="16" t="s">
        <v>30</v>
      </c>
      <c r="AX265" s="16" t="s">
        <v>64</v>
      </c>
      <c r="AY265" s="257" t="s">
        <v>263</v>
      </c>
    </row>
    <row r="266" spans="2:51" s="13" customFormat="1">
      <c r="B266" s="205"/>
      <c r="C266" s="206"/>
      <c r="D266" s="207" t="s">
        <v>272</v>
      </c>
      <c r="E266" s="208" t="s">
        <v>1</v>
      </c>
      <c r="F266" s="209" t="s">
        <v>6189</v>
      </c>
      <c r="G266" s="206"/>
      <c r="H266" s="210">
        <v>14.569000000000001</v>
      </c>
      <c r="I266" s="211"/>
      <c r="J266" s="206"/>
      <c r="K266" s="206"/>
      <c r="L266" s="212"/>
      <c r="M266" s="213"/>
      <c r="N266" s="214"/>
      <c r="O266" s="214"/>
      <c r="P266" s="214"/>
      <c r="Q266" s="214"/>
      <c r="R266" s="214"/>
      <c r="S266" s="214"/>
      <c r="T266" s="215"/>
      <c r="AT266" s="216" t="s">
        <v>272</v>
      </c>
      <c r="AU266" s="216" t="s">
        <v>73</v>
      </c>
      <c r="AV266" s="13" t="s">
        <v>73</v>
      </c>
      <c r="AW266" s="13" t="s">
        <v>30</v>
      </c>
      <c r="AX266" s="13" t="s">
        <v>64</v>
      </c>
      <c r="AY266" s="216" t="s">
        <v>263</v>
      </c>
    </row>
    <row r="267" spans="2:51" s="16" customFormat="1">
      <c r="B267" s="248"/>
      <c r="C267" s="249"/>
      <c r="D267" s="207" t="s">
        <v>272</v>
      </c>
      <c r="E267" s="250" t="s">
        <v>1</v>
      </c>
      <c r="F267" s="251" t="s">
        <v>6109</v>
      </c>
      <c r="G267" s="249"/>
      <c r="H267" s="250" t="s">
        <v>1</v>
      </c>
      <c r="I267" s="252"/>
      <c r="J267" s="249"/>
      <c r="K267" s="249"/>
      <c r="L267" s="253"/>
      <c r="M267" s="254"/>
      <c r="N267" s="255"/>
      <c r="O267" s="255"/>
      <c r="P267" s="255"/>
      <c r="Q267" s="255"/>
      <c r="R267" s="255"/>
      <c r="S267" s="255"/>
      <c r="T267" s="256"/>
      <c r="AT267" s="257" t="s">
        <v>272</v>
      </c>
      <c r="AU267" s="257" t="s">
        <v>73</v>
      </c>
      <c r="AV267" s="16" t="s">
        <v>71</v>
      </c>
      <c r="AW267" s="16" t="s">
        <v>30</v>
      </c>
      <c r="AX267" s="16" t="s">
        <v>64</v>
      </c>
      <c r="AY267" s="257" t="s">
        <v>263</v>
      </c>
    </row>
    <row r="268" spans="2:51" s="13" customFormat="1">
      <c r="B268" s="205"/>
      <c r="C268" s="206"/>
      <c r="D268" s="207" t="s">
        <v>272</v>
      </c>
      <c r="E268" s="208" t="s">
        <v>1</v>
      </c>
      <c r="F268" s="209" t="s">
        <v>6190</v>
      </c>
      <c r="G268" s="206"/>
      <c r="H268" s="210">
        <v>13.05</v>
      </c>
      <c r="I268" s="211"/>
      <c r="J268" s="206"/>
      <c r="K268" s="206"/>
      <c r="L268" s="212"/>
      <c r="M268" s="213"/>
      <c r="N268" s="214"/>
      <c r="O268" s="214"/>
      <c r="P268" s="214"/>
      <c r="Q268" s="214"/>
      <c r="R268" s="214"/>
      <c r="S268" s="214"/>
      <c r="T268" s="215"/>
      <c r="AT268" s="216" t="s">
        <v>272</v>
      </c>
      <c r="AU268" s="216" t="s">
        <v>73</v>
      </c>
      <c r="AV268" s="13" t="s">
        <v>73</v>
      </c>
      <c r="AW268" s="13" t="s">
        <v>30</v>
      </c>
      <c r="AX268" s="13" t="s">
        <v>64</v>
      </c>
      <c r="AY268" s="216" t="s">
        <v>263</v>
      </c>
    </row>
    <row r="269" spans="2:51" s="16" customFormat="1">
      <c r="B269" s="248"/>
      <c r="C269" s="249"/>
      <c r="D269" s="207" t="s">
        <v>272</v>
      </c>
      <c r="E269" s="250" t="s">
        <v>1</v>
      </c>
      <c r="F269" s="251" t="s">
        <v>6111</v>
      </c>
      <c r="G269" s="249"/>
      <c r="H269" s="250" t="s">
        <v>1</v>
      </c>
      <c r="I269" s="252"/>
      <c r="J269" s="249"/>
      <c r="K269" s="249"/>
      <c r="L269" s="253"/>
      <c r="M269" s="254"/>
      <c r="N269" s="255"/>
      <c r="O269" s="255"/>
      <c r="P269" s="255"/>
      <c r="Q269" s="255"/>
      <c r="R269" s="255"/>
      <c r="S269" s="255"/>
      <c r="T269" s="256"/>
      <c r="AT269" s="257" t="s">
        <v>272</v>
      </c>
      <c r="AU269" s="257" t="s">
        <v>73</v>
      </c>
      <c r="AV269" s="16" t="s">
        <v>71</v>
      </c>
      <c r="AW269" s="16" t="s">
        <v>30</v>
      </c>
      <c r="AX269" s="16" t="s">
        <v>64</v>
      </c>
      <c r="AY269" s="257" t="s">
        <v>263</v>
      </c>
    </row>
    <row r="270" spans="2:51" s="13" customFormat="1">
      <c r="B270" s="205"/>
      <c r="C270" s="206"/>
      <c r="D270" s="207" t="s">
        <v>272</v>
      </c>
      <c r="E270" s="208" t="s">
        <v>1</v>
      </c>
      <c r="F270" s="209" t="s">
        <v>6191</v>
      </c>
      <c r="G270" s="206"/>
      <c r="H270" s="210">
        <v>13.92</v>
      </c>
      <c r="I270" s="211"/>
      <c r="J270" s="206"/>
      <c r="K270" s="206"/>
      <c r="L270" s="212"/>
      <c r="M270" s="213"/>
      <c r="N270" s="214"/>
      <c r="O270" s="214"/>
      <c r="P270" s="214"/>
      <c r="Q270" s="214"/>
      <c r="R270" s="214"/>
      <c r="S270" s="214"/>
      <c r="T270" s="215"/>
      <c r="AT270" s="216" t="s">
        <v>272</v>
      </c>
      <c r="AU270" s="216" t="s">
        <v>73</v>
      </c>
      <c r="AV270" s="13" t="s">
        <v>73</v>
      </c>
      <c r="AW270" s="13" t="s">
        <v>30</v>
      </c>
      <c r="AX270" s="13" t="s">
        <v>64</v>
      </c>
      <c r="AY270" s="216" t="s">
        <v>263</v>
      </c>
    </row>
    <row r="271" spans="2:51" s="16" customFormat="1">
      <c r="B271" s="248"/>
      <c r="C271" s="249"/>
      <c r="D271" s="207" t="s">
        <v>272</v>
      </c>
      <c r="E271" s="250" t="s">
        <v>1</v>
      </c>
      <c r="F271" s="251" t="s">
        <v>6112</v>
      </c>
      <c r="G271" s="249"/>
      <c r="H271" s="250" t="s">
        <v>1</v>
      </c>
      <c r="I271" s="252"/>
      <c r="J271" s="249"/>
      <c r="K271" s="249"/>
      <c r="L271" s="253"/>
      <c r="M271" s="254"/>
      <c r="N271" s="255"/>
      <c r="O271" s="255"/>
      <c r="P271" s="255"/>
      <c r="Q271" s="255"/>
      <c r="R271" s="255"/>
      <c r="S271" s="255"/>
      <c r="T271" s="256"/>
      <c r="AT271" s="257" t="s">
        <v>272</v>
      </c>
      <c r="AU271" s="257" t="s">
        <v>73</v>
      </c>
      <c r="AV271" s="16" t="s">
        <v>71</v>
      </c>
      <c r="AW271" s="16" t="s">
        <v>30</v>
      </c>
      <c r="AX271" s="16" t="s">
        <v>64</v>
      </c>
      <c r="AY271" s="257" t="s">
        <v>263</v>
      </c>
    </row>
    <row r="272" spans="2:51" s="13" customFormat="1">
      <c r="B272" s="205"/>
      <c r="C272" s="206"/>
      <c r="D272" s="207" t="s">
        <v>272</v>
      </c>
      <c r="E272" s="208" t="s">
        <v>1</v>
      </c>
      <c r="F272" s="209" t="s">
        <v>6192</v>
      </c>
      <c r="G272" s="206"/>
      <c r="H272" s="210">
        <v>26.898</v>
      </c>
      <c r="I272" s="211"/>
      <c r="J272" s="206"/>
      <c r="K272" s="206"/>
      <c r="L272" s="212"/>
      <c r="M272" s="213"/>
      <c r="N272" s="214"/>
      <c r="O272" s="214"/>
      <c r="P272" s="214"/>
      <c r="Q272" s="214"/>
      <c r="R272" s="214"/>
      <c r="S272" s="214"/>
      <c r="T272" s="215"/>
      <c r="AT272" s="216" t="s">
        <v>272</v>
      </c>
      <c r="AU272" s="216" t="s">
        <v>73</v>
      </c>
      <c r="AV272" s="13" t="s">
        <v>73</v>
      </c>
      <c r="AW272" s="13" t="s">
        <v>30</v>
      </c>
      <c r="AX272" s="13" t="s">
        <v>64</v>
      </c>
      <c r="AY272" s="216" t="s">
        <v>263</v>
      </c>
    </row>
    <row r="273" spans="2:51" s="16" customFormat="1">
      <c r="B273" s="248"/>
      <c r="C273" s="249"/>
      <c r="D273" s="207" t="s">
        <v>272</v>
      </c>
      <c r="E273" s="250" t="s">
        <v>1</v>
      </c>
      <c r="F273" s="251" t="s">
        <v>6114</v>
      </c>
      <c r="G273" s="249"/>
      <c r="H273" s="250" t="s">
        <v>1</v>
      </c>
      <c r="I273" s="252"/>
      <c r="J273" s="249"/>
      <c r="K273" s="249"/>
      <c r="L273" s="253"/>
      <c r="M273" s="254"/>
      <c r="N273" s="255"/>
      <c r="O273" s="255"/>
      <c r="P273" s="255"/>
      <c r="Q273" s="255"/>
      <c r="R273" s="255"/>
      <c r="S273" s="255"/>
      <c r="T273" s="256"/>
      <c r="AT273" s="257" t="s">
        <v>272</v>
      </c>
      <c r="AU273" s="257" t="s">
        <v>73</v>
      </c>
      <c r="AV273" s="16" t="s">
        <v>71</v>
      </c>
      <c r="AW273" s="16" t="s">
        <v>30</v>
      </c>
      <c r="AX273" s="16" t="s">
        <v>64</v>
      </c>
      <c r="AY273" s="257" t="s">
        <v>263</v>
      </c>
    </row>
    <row r="274" spans="2:51" s="13" customFormat="1">
      <c r="B274" s="205"/>
      <c r="C274" s="206"/>
      <c r="D274" s="207" t="s">
        <v>272</v>
      </c>
      <c r="E274" s="208" t="s">
        <v>1</v>
      </c>
      <c r="F274" s="209" t="s">
        <v>6193</v>
      </c>
      <c r="G274" s="206"/>
      <c r="H274" s="210">
        <v>14.16</v>
      </c>
      <c r="I274" s="211"/>
      <c r="J274" s="206"/>
      <c r="K274" s="206"/>
      <c r="L274" s="212"/>
      <c r="M274" s="213"/>
      <c r="N274" s="214"/>
      <c r="O274" s="214"/>
      <c r="P274" s="214"/>
      <c r="Q274" s="214"/>
      <c r="R274" s="214"/>
      <c r="S274" s="214"/>
      <c r="T274" s="215"/>
      <c r="AT274" s="216" t="s">
        <v>272</v>
      </c>
      <c r="AU274" s="216" t="s">
        <v>73</v>
      </c>
      <c r="AV274" s="13" t="s">
        <v>73</v>
      </c>
      <c r="AW274" s="13" t="s">
        <v>30</v>
      </c>
      <c r="AX274" s="13" t="s">
        <v>64</v>
      </c>
      <c r="AY274" s="216" t="s">
        <v>263</v>
      </c>
    </row>
    <row r="275" spans="2:51" s="16" customFormat="1">
      <c r="B275" s="248"/>
      <c r="C275" s="249"/>
      <c r="D275" s="207" t="s">
        <v>272</v>
      </c>
      <c r="E275" s="250" t="s">
        <v>1</v>
      </c>
      <c r="F275" s="251" t="s">
        <v>6115</v>
      </c>
      <c r="G275" s="249"/>
      <c r="H275" s="250" t="s">
        <v>1</v>
      </c>
      <c r="I275" s="252"/>
      <c r="J275" s="249"/>
      <c r="K275" s="249"/>
      <c r="L275" s="253"/>
      <c r="M275" s="254"/>
      <c r="N275" s="255"/>
      <c r="O275" s="255"/>
      <c r="P275" s="255"/>
      <c r="Q275" s="255"/>
      <c r="R275" s="255"/>
      <c r="S275" s="255"/>
      <c r="T275" s="256"/>
      <c r="AT275" s="257" t="s">
        <v>272</v>
      </c>
      <c r="AU275" s="257" t="s">
        <v>73</v>
      </c>
      <c r="AV275" s="16" t="s">
        <v>71</v>
      </c>
      <c r="AW275" s="16" t="s">
        <v>30</v>
      </c>
      <c r="AX275" s="16" t="s">
        <v>64</v>
      </c>
      <c r="AY275" s="257" t="s">
        <v>263</v>
      </c>
    </row>
    <row r="276" spans="2:51" s="13" customFormat="1">
      <c r="B276" s="205"/>
      <c r="C276" s="206"/>
      <c r="D276" s="207" t="s">
        <v>272</v>
      </c>
      <c r="E276" s="208" t="s">
        <v>1</v>
      </c>
      <c r="F276" s="209" t="s">
        <v>6194</v>
      </c>
      <c r="G276" s="206"/>
      <c r="H276" s="210">
        <v>27.405000000000001</v>
      </c>
      <c r="I276" s="211"/>
      <c r="J276" s="206"/>
      <c r="K276" s="206"/>
      <c r="L276" s="212"/>
      <c r="M276" s="213"/>
      <c r="N276" s="214"/>
      <c r="O276" s="214"/>
      <c r="P276" s="214"/>
      <c r="Q276" s="214"/>
      <c r="R276" s="214"/>
      <c r="S276" s="214"/>
      <c r="T276" s="215"/>
      <c r="AT276" s="216" t="s">
        <v>272</v>
      </c>
      <c r="AU276" s="216" t="s">
        <v>73</v>
      </c>
      <c r="AV276" s="13" t="s">
        <v>73</v>
      </c>
      <c r="AW276" s="13" t="s">
        <v>30</v>
      </c>
      <c r="AX276" s="13" t="s">
        <v>64</v>
      </c>
      <c r="AY276" s="216" t="s">
        <v>263</v>
      </c>
    </row>
    <row r="277" spans="2:51" s="16" customFormat="1">
      <c r="B277" s="248"/>
      <c r="C277" s="249"/>
      <c r="D277" s="207" t="s">
        <v>272</v>
      </c>
      <c r="E277" s="250" t="s">
        <v>1</v>
      </c>
      <c r="F277" s="251" t="s">
        <v>6117</v>
      </c>
      <c r="G277" s="249"/>
      <c r="H277" s="250" t="s">
        <v>1</v>
      </c>
      <c r="I277" s="252"/>
      <c r="J277" s="249"/>
      <c r="K277" s="249"/>
      <c r="L277" s="253"/>
      <c r="M277" s="254"/>
      <c r="N277" s="255"/>
      <c r="O277" s="255"/>
      <c r="P277" s="255"/>
      <c r="Q277" s="255"/>
      <c r="R277" s="255"/>
      <c r="S277" s="255"/>
      <c r="T277" s="256"/>
      <c r="AT277" s="257" t="s">
        <v>272</v>
      </c>
      <c r="AU277" s="257" t="s">
        <v>73</v>
      </c>
      <c r="AV277" s="16" t="s">
        <v>71</v>
      </c>
      <c r="AW277" s="16" t="s">
        <v>30</v>
      </c>
      <c r="AX277" s="16" t="s">
        <v>64</v>
      </c>
      <c r="AY277" s="257" t="s">
        <v>263</v>
      </c>
    </row>
    <row r="278" spans="2:51" s="13" customFormat="1">
      <c r="B278" s="205"/>
      <c r="C278" s="206"/>
      <c r="D278" s="207" t="s">
        <v>272</v>
      </c>
      <c r="E278" s="208" t="s">
        <v>1</v>
      </c>
      <c r="F278" s="209" t="s">
        <v>6195</v>
      </c>
      <c r="G278" s="206"/>
      <c r="H278" s="210">
        <v>14.64</v>
      </c>
      <c r="I278" s="211"/>
      <c r="J278" s="206"/>
      <c r="K278" s="206"/>
      <c r="L278" s="212"/>
      <c r="M278" s="213"/>
      <c r="N278" s="214"/>
      <c r="O278" s="214"/>
      <c r="P278" s="214"/>
      <c r="Q278" s="214"/>
      <c r="R278" s="214"/>
      <c r="S278" s="214"/>
      <c r="T278" s="215"/>
      <c r="AT278" s="216" t="s">
        <v>272</v>
      </c>
      <c r="AU278" s="216" t="s">
        <v>73</v>
      </c>
      <c r="AV278" s="13" t="s">
        <v>73</v>
      </c>
      <c r="AW278" s="13" t="s">
        <v>30</v>
      </c>
      <c r="AX278" s="13" t="s">
        <v>64</v>
      </c>
      <c r="AY278" s="216" t="s">
        <v>263</v>
      </c>
    </row>
    <row r="279" spans="2:51" s="16" customFormat="1">
      <c r="B279" s="248"/>
      <c r="C279" s="249"/>
      <c r="D279" s="207" t="s">
        <v>272</v>
      </c>
      <c r="E279" s="250" t="s">
        <v>1</v>
      </c>
      <c r="F279" s="251" t="s">
        <v>6118</v>
      </c>
      <c r="G279" s="249"/>
      <c r="H279" s="250" t="s">
        <v>1</v>
      </c>
      <c r="I279" s="252"/>
      <c r="J279" s="249"/>
      <c r="K279" s="249"/>
      <c r="L279" s="253"/>
      <c r="M279" s="254"/>
      <c r="N279" s="255"/>
      <c r="O279" s="255"/>
      <c r="P279" s="255"/>
      <c r="Q279" s="255"/>
      <c r="R279" s="255"/>
      <c r="S279" s="255"/>
      <c r="T279" s="256"/>
      <c r="AT279" s="257" t="s">
        <v>272</v>
      </c>
      <c r="AU279" s="257" t="s">
        <v>73</v>
      </c>
      <c r="AV279" s="16" t="s">
        <v>71</v>
      </c>
      <c r="AW279" s="16" t="s">
        <v>30</v>
      </c>
      <c r="AX279" s="16" t="s">
        <v>64</v>
      </c>
      <c r="AY279" s="257" t="s">
        <v>263</v>
      </c>
    </row>
    <row r="280" spans="2:51" s="13" customFormat="1">
      <c r="B280" s="205"/>
      <c r="C280" s="206"/>
      <c r="D280" s="207" t="s">
        <v>272</v>
      </c>
      <c r="E280" s="208" t="s">
        <v>1</v>
      </c>
      <c r="F280" s="209" t="s">
        <v>6196</v>
      </c>
      <c r="G280" s="206"/>
      <c r="H280" s="210">
        <v>22.425000000000001</v>
      </c>
      <c r="I280" s="211"/>
      <c r="J280" s="206"/>
      <c r="K280" s="206"/>
      <c r="L280" s="212"/>
      <c r="M280" s="213"/>
      <c r="N280" s="214"/>
      <c r="O280" s="214"/>
      <c r="P280" s="214"/>
      <c r="Q280" s="214"/>
      <c r="R280" s="214"/>
      <c r="S280" s="214"/>
      <c r="T280" s="215"/>
      <c r="AT280" s="216" t="s">
        <v>272</v>
      </c>
      <c r="AU280" s="216" t="s">
        <v>73</v>
      </c>
      <c r="AV280" s="13" t="s">
        <v>73</v>
      </c>
      <c r="AW280" s="13" t="s">
        <v>30</v>
      </c>
      <c r="AX280" s="13" t="s">
        <v>64</v>
      </c>
      <c r="AY280" s="216" t="s">
        <v>263</v>
      </c>
    </row>
    <row r="281" spans="2:51" s="16" customFormat="1">
      <c r="B281" s="248"/>
      <c r="C281" s="249"/>
      <c r="D281" s="207" t="s">
        <v>272</v>
      </c>
      <c r="E281" s="250" t="s">
        <v>1</v>
      </c>
      <c r="F281" s="251" t="s">
        <v>6120</v>
      </c>
      <c r="G281" s="249"/>
      <c r="H281" s="250" t="s">
        <v>1</v>
      </c>
      <c r="I281" s="252"/>
      <c r="J281" s="249"/>
      <c r="K281" s="249"/>
      <c r="L281" s="253"/>
      <c r="M281" s="254"/>
      <c r="N281" s="255"/>
      <c r="O281" s="255"/>
      <c r="P281" s="255"/>
      <c r="Q281" s="255"/>
      <c r="R281" s="255"/>
      <c r="S281" s="255"/>
      <c r="T281" s="256"/>
      <c r="AT281" s="257" t="s">
        <v>272</v>
      </c>
      <c r="AU281" s="257" t="s">
        <v>73</v>
      </c>
      <c r="AV281" s="16" t="s">
        <v>71</v>
      </c>
      <c r="AW281" s="16" t="s">
        <v>30</v>
      </c>
      <c r="AX281" s="16" t="s">
        <v>64</v>
      </c>
      <c r="AY281" s="257" t="s">
        <v>263</v>
      </c>
    </row>
    <row r="282" spans="2:51" s="13" customFormat="1">
      <c r="B282" s="205"/>
      <c r="C282" s="206"/>
      <c r="D282" s="207" t="s">
        <v>272</v>
      </c>
      <c r="E282" s="208" t="s">
        <v>1</v>
      </c>
      <c r="F282" s="209" t="s">
        <v>6197</v>
      </c>
      <c r="G282" s="206"/>
      <c r="H282" s="210">
        <v>11.88</v>
      </c>
      <c r="I282" s="211"/>
      <c r="J282" s="206"/>
      <c r="K282" s="206"/>
      <c r="L282" s="212"/>
      <c r="M282" s="213"/>
      <c r="N282" s="214"/>
      <c r="O282" s="214"/>
      <c r="P282" s="214"/>
      <c r="Q282" s="214"/>
      <c r="R282" s="214"/>
      <c r="S282" s="214"/>
      <c r="T282" s="215"/>
      <c r="AT282" s="216" t="s">
        <v>272</v>
      </c>
      <c r="AU282" s="216" t="s">
        <v>73</v>
      </c>
      <c r="AV282" s="13" t="s">
        <v>73</v>
      </c>
      <c r="AW282" s="13" t="s">
        <v>30</v>
      </c>
      <c r="AX282" s="13" t="s">
        <v>64</v>
      </c>
      <c r="AY282" s="216" t="s">
        <v>263</v>
      </c>
    </row>
    <row r="283" spans="2:51" s="16" customFormat="1">
      <c r="B283" s="248"/>
      <c r="C283" s="249"/>
      <c r="D283" s="207" t="s">
        <v>272</v>
      </c>
      <c r="E283" s="250" t="s">
        <v>1</v>
      </c>
      <c r="F283" s="251" t="s">
        <v>6122</v>
      </c>
      <c r="G283" s="249"/>
      <c r="H283" s="250" t="s">
        <v>1</v>
      </c>
      <c r="I283" s="252"/>
      <c r="J283" s="249"/>
      <c r="K283" s="249"/>
      <c r="L283" s="253"/>
      <c r="M283" s="254"/>
      <c r="N283" s="255"/>
      <c r="O283" s="255"/>
      <c r="P283" s="255"/>
      <c r="Q283" s="255"/>
      <c r="R283" s="255"/>
      <c r="S283" s="255"/>
      <c r="T283" s="256"/>
      <c r="AT283" s="257" t="s">
        <v>272</v>
      </c>
      <c r="AU283" s="257" t="s">
        <v>73</v>
      </c>
      <c r="AV283" s="16" t="s">
        <v>71</v>
      </c>
      <c r="AW283" s="16" t="s">
        <v>30</v>
      </c>
      <c r="AX283" s="16" t="s">
        <v>64</v>
      </c>
      <c r="AY283" s="257" t="s">
        <v>263</v>
      </c>
    </row>
    <row r="284" spans="2:51" s="13" customFormat="1">
      <c r="B284" s="205"/>
      <c r="C284" s="206"/>
      <c r="D284" s="207" t="s">
        <v>272</v>
      </c>
      <c r="E284" s="208" t="s">
        <v>1</v>
      </c>
      <c r="F284" s="209" t="s">
        <v>6198</v>
      </c>
      <c r="G284" s="206"/>
      <c r="H284" s="210">
        <v>12</v>
      </c>
      <c r="I284" s="211"/>
      <c r="J284" s="206"/>
      <c r="K284" s="206"/>
      <c r="L284" s="212"/>
      <c r="M284" s="213"/>
      <c r="N284" s="214"/>
      <c r="O284" s="214"/>
      <c r="P284" s="214"/>
      <c r="Q284" s="214"/>
      <c r="R284" s="214"/>
      <c r="S284" s="214"/>
      <c r="T284" s="215"/>
      <c r="AT284" s="216" t="s">
        <v>272</v>
      </c>
      <c r="AU284" s="216" t="s">
        <v>73</v>
      </c>
      <c r="AV284" s="13" t="s">
        <v>73</v>
      </c>
      <c r="AW284" s="13" t="s">
        <v>30</v>
      </c>
      <c r="AX284" s="13" t="s">
        <v>64</v>
      </c>
      <c r="AY284" s="216" t="s">
        <v>263</v>
      </c>
    </row>
    <row r="285" spans="2:51" s="16" customFormat="1">
      <c r="B285" s="248"/>
      <c r="C285" s="249"/>
      <c r="D285" s="207" t="s">
        <v>272</v>
      </c>
      <c r="E285" s="250" t="s">
        <v>1</v>
      </c>
      <c r="F285" s="251" t="s">
        <v>6123</v>
      </c>
      <c r="G285" s="249"/>
      <c r="H285" s="250" t="s">
        <v>1</v>
      </c>
      <c r="I285" s="252"/>
      <c r="J285" s="249"/>
      <c r="K285" s="249"/>
      <c r="L285" s="253"/>
      <c r="M285" s="254"/>
      <c r="N285" s="255"/>
      <c r="O285" s="255"/>
      <c r="P285" s="255"/>
      <c r="Q285" s="255"/>
      <c r="R285" s="255"/>
      <c r="S285" s="255"/>
      <c r="T285" s="256"/>
      <c r="AT285" s="257" t="s">
        <v>272</v>
      </c>
      <c r="AU285" s="257" t="s">
        <v>73</v>
      </c>
      <c r="AV285" s="16" t="s">
        <v>71</v>
      </c>
      <c r="AW285" s="16" t="s">
        <v>30</v>
      </c>
      <c r="AX285" s="16" t="s">
        <v>64</v>
      </c>
      <c r="AY285" s="257" t="s">
        <v>263</v>
      </c>
    </row>
    <row r="286" spans="2:51" s="13" customFormat="1">
      <c r="B286" s="205"/>
      <c r="C286" s="206"/>
      <c r="D286" s="207" t="s">
        <v>272</v>
      </c>
      <c r="E286" s="208" t="s">
        <v>1</v>
      </c>
      <c r="F286" s="209" t="s">
        <v>6199</v>
      </c>
      <c r="G286" s="206"/>
      <c r="H286" s="210">
        <v>23.76</v>
      </c>
      <c r="I286" s="211"/>
      <c r="J286" s="206"/>
      <c r="K286" s="206"/>
      <c r="L286" s="212"/>
      <c r="M286" s="213"/>
      <c r="N286" s="214"/>
      <c r="O286" s="214"/>
      <c r="P286" s="214"/>
      <c r="Q286" s="214"/>
      <c r="R286" s="214"/>
      <c r="S286" s="214"/>
      <c r="T286" s="215"/>
      <c r="AT286" s="216" t="s">
        <v>272</v>
      </c>
      <c r="AU286" s="216" t="s">
        <v>73</v>
      </c>
      <c r="AV286" s="13" t="s">
        <v>73</v>
      </c>
      <c r="AW286" s="13" t="s">
        <v>30</v>
      </c>
      <c r="AX286" s="13" t="s">
        <v>64</v>
      </c>
      <c r="AY286" s="216" t="s">
        <v>263</v>
      </c>
    </row>
    <row r="287" spans="2:51" s="16" customFormat="1">
      <c r="B287" s="248"/>
      <c r="C287" s="249"/>
      <c r="D287" s="207" t="s">
        <v>272</v>
      </c>
      <c r="E287" s="250" t="s">
        <v>1</v>
      </c>
      <c r="F287" s="251" t="s">
        <v>6125</v>
      </c>
      <c r="G287" s="249"/>
      <c r="H287" s="250" t="s">
        <v>1</v>
      </c>
      <c r="I287" s="252"/>
      <c r="J287" s="249"/>
      <c r="K287" s="249"/>
      <c r="L287" s="253"/>
      <c r="M287" s="254"/>
      <c r="N287" s="255"/>
      <c r="O287" s="255"/>
      <c r="P287" s="255"/>
      <c r="Q287" s="255"/>
      <c r="R287" s="255"/>
      <c r="S287" s="255"/>
      <c r="T287" s="256"/>
      <c r="AT287" s="257" t="s">
        <v>272</v>
      </c>
      <c r="AU287" s="257" t="s">
        <v>73</v>
      </c>
      <c r="AV287" s="16" t="s">
        <v>71</v>
      </c>
      <c r="AW287" s="16" t="s">
        <v>30</v>
      </c>
      <c r="AX287" s="16" t="s">
        <v>64</v>
      </c>
      <c r="AY287" s="257" t="s">
        <v>263</v>
      </c>
    </row>
    <row r="288" spans="2:51" s="13" customFormat="1">
      <c r="B288" s="205"/>
      <c r="C288" s="206"/>
      <c r="D288" s="207" t="s">
        <v>272</v>
      </c>
      <c r="E288" s="208" t="s">
        <v>1</v>
      </c>
      <c r="F288" s="209" t="s">
        <v>6200</v>
      </c>
      <c r="G288" s="206"/>
      <c r="H288" s="210">
        <v>2.2679999999999998</v>
      </c>
      <c r="I288" s="211"/>
      <c r="J288" s="206"/>
      <c r="K288" s="206"/>
      <c r="L288" s="212"/>
      <c r="M288" s="213"/>
      <c r="N288" s="214"/>
      <c r="O288" s="214"/>
      <c r="P288" s="214"/>
      <c r="Q288" s="214"/>
      <c r="R288" s="214"/>
      <c r="S288" s="214"/>
      <c r="T288" s="215"/>
      <c r="AT288" s="216" t="s">
        <v>272</v>
      </c>
      <c r="AU288" s="216" t="s">
        <v>73</v>
      </c>
      <c r="AV288" s="13" t="s">
        <v>73</v>
      </c>
      <c r="AW288" s="13" t="s">
        <v>30</v>
      </c>
      <c r="AX288" s="13" t="s">
        <v>64</v>
      </c>
      <c r="AY288" s="216" t="s">
        <v>263</v>
      </c>
    </row>
    <row r="289" spans="2:51" s="16" customFormat="1">
      <c r="B289" s="248"/>
      <c r="C289" s="249"/>
      <c r="D289" s="207" t="s">
        <v>272</v>
      </c>
      <c r="E289" s="250" t="s">
        <v>1</v>
      </c>
      <c r="F289" s="251" t="s">
        <v>6127</v>
      </c>
      <c r="G289" s="249"/>
      <c r="H289" s="250" t="s">
        <v>1</v>
      </c>
      <c r="I289" s="252"/>
      <c r="J289" s="249"/>
      <c r="K289" s="249"/>
      <c r="L289" s="253"/>
      <c r="M289" s="254"/>
      <c r="N289" s="255"/>
      <c r="O289" s="255"/>
      <c r="P289" s="255"/>
      <c r="Q289" s="255"/>
      <c r="R289" s="255"/>
      <c r="S289" s="255"/>
      <c r="T289" s="256"/>
      <c r="AT289" s="257" t="s">
        <v>272</v>
      </c>
      <c r="AU289" s="257" t="s">
        <v>73</v>
      </c>
      <c r="AV289" s="16" t="s">
        <v>71</v>
      </c>
      <c r="AW289" s="16" t="s">
        <v>30</v>
      </c>
      <c r="AX289" s="16" t="s">
        <v>64</v>
      </c>
      <c r="AY289" s="257" t="s">
        <v>263</v>
      </c>
    </row>
    <row r="290" spans="2:51" s="13" customFormat="1">
      <c r="B290" s="205"/>
      <c r="C290" s="206"/>
      <c r="D290" s="207" t="s">
        <v>272</v>
      </c>
      <c r="E290" s="208" t="s">
        <v>1</v>
      </c>
      <c r="F290" s="209" t="s">
        <v>6201</v>
      </c>
      <c r="G290" s="206"/>
      <c r="H290" s="210">
        <v>12.12</v>
      </c>
      <c r="I290" s="211"/>
      <c r="J290" s="206"/>
      <c r="K290" s="206"/>
      <c r="L290" s="212"/>
      <c r="M290" s="213"/>
      <c r="N290" s="214"/>
      <c r="O290" s="214"/>
      <c r="P290" s="214"/>
      <c r="Q290" s="214"/>
      <c r="R290" s="214"/>
      <c r="S290" s="214"/>
      <c r="T290" s="215"/>
      <c r="AT290" s="216" t="s">
        <v>272</v>
      </c>
      <c r="AU290" s="216" t="s">
        <v>73</v>
      </c>
      <c r="AV290" s="13" t="s">
        <v>73</v>
      </c>
      <c r="AW290" s="13" t="s">
        <v>30</v>
      </c>
      <c r="AX290" s="13" t="s">
        <v>64</v>
      </c>
      <c r="AY290" s="216" t="s">
        <v>263</v>
      </c>
    </row>
    <row r="291" spans="2:51" s="16" customFormat="1">
      <c r="B291" s="248"/>
      <c r="C291" s="249"/>
      <c r="D291" s="207" t="s">
        <v>272</v>
      </c>
      <c r="E291" s="250" t="s">
        <v>1</v>
      </c>
      <c r="F291" s="251" t="s">
        <v>6128</v>
      </c>
      <c r="G291" s="249"/>
      <c r="H291" s="250" t="s">
        <v>1</v>
      </c>
      <c r="I291" s="252"/>
      <c r="J291" s="249"/>
      <c r="K291" s="249"/>
      <c r="L291" s="253"/>
      <c r="M291" s="254"/>
      <c r="N291" s="255"/>
      <c r="O291" s="255"/>
      <c r="P291" s="255"/>
      <c r="Q291" s="255"/>
      <c r="R291" s="255"/>
      <c r="S291" s="255"/>
      <c r="T291" s="256"/>
      <c r="AT291" s="257" t="s">
        <v>272</v>
      </c>
      <c r="AU291" s="257" t="s">
        <v>73</v>
      </c>
      <c r="AV291" s="16" t="s">
        <v>71</v>
      </c>
      <c r="AW291" s="16" t="s">
        <v>30</v>
      </c>
      <c r="AX291" s="16" t="s">
        <v>64</v>
      </c>
      <c r="AY291" s="257" t="s">
        <v>263</v>
      </c>
    </row>
    <row r="292" spans="2:51" s="13" customFormat="1">
      <c r="B292" s="205"/>
      <c r="C292" s="206"/>
      <c r="D292" s="207" t="s">
        <v>272</v>
      </c>
      <c r="E292" s="208" t="s">
        <v>1</v>
      </c>
      <c r="F292" s="209" t="s">
        <v>6202</v>
      </c>
      <c r="G292" s="206"/>
      <c r="H292" s="210">
        <v>23.23</v>
      </c>
      <c r="I292" s="211"/>
      <c r="J292" s="206"/>
      <c r="K292" s="206"/>
      <c r="L292" s="212"/>
      <c r="M292" s="213"/>
      <c r="N292" s="214"/>
      <c r="O292" s="214"/>
      <c r="P292" s="214"/>
      <c r="Q292" s="214"/>
      <c r="R292" s="214"/>
      <c r="S292" s="214"/>
      <c r="T292" s="215"/>
      <c r="AT292" s="216" t="s">
        <v>272</v>
      </c>
      <c r="AU292" s="216" t="s">
        <v>73</v>
      </c>
      <c r="AV292" s="13" t="s">
        <v>73</v>
      </c>
      <c r="AW292" s="13" t="s">
        <v>30</v>
      </c>
      <c r="AX292" s="13" t="s">
        <v>64</v>
      </c>
      <c r="AY292" s="216" t="s">
        <v>263</v>
      </c>
    </row>
    <row r="293" spans="2:51" s="16" customFormat="1">
      <c r="B293" s="248"/>
      <c r="C293" s="249"/>
      <c r="D293" s="207" t="s">
        <v>272</v>
      </c>
      <c r="E293" s="250" t="s">
        <v>1</v>
      </c>
      <c r="F293" s="251" t="s">
        <v>6129</v>
      </c>
      <c r="G293" s="249"/>
      <c r="H293" s="250" t="s">
        <v>1</v>
      </c>
      <c r="I293" s="252"/>
      <c r="J293" s="249"/>
      <c r="K293" s="249"/>
      <c r="L293" s="253"/>
      <c r="M293" s="254"/>
      <c r="N293" s="255"/>
      <c r="O293" s="255"/>
      <c r="P293" s="255"/>
      <c r="Q293" s="255"/>
      <c r="R293" s="255"/>
      <c r="S293" s="255"/>
      <c r="T293" s="256"/>
      <c r="AT293" s="257" t="s">
        <v>272</v>
      </c>
      <c r="AU293" s="257" t="s">
        <v>73</v>
      </c>
      <c r="AV293" s="16" t="s">
        <v>71</v>
      </c>
      <c r="AW293" s="16" t="s">
        <v>30</v>
      </c>
      <c r="AX293" s="16" t="s">
        <v>64</v>
      </c>
      <c r="AY293" s="257" t="s">
        <v>263</v>
      </c>
    </row>
    <row r="294" spans="2:51" s="13" customFormat="1">
      <c r="B294" s="205"/>
      <c r="C294" s="206"/>
      <c r="D294" s="207" t="s">
        <v>272</v>
      </c>
      <c r="E294" s="208" t="s">
        <v>1</v>
      </c>
      <c r="F294" s="209" t="s">
        <v>6203</v>
      </c>
      <c r="G294" s="206"/>
      <c r="H294" s="210">
        <v>23.402999999999999</v>
      </c>
      <c r="I294" s="211"/>
      <c r="J294" s="206"/>
      <c r="K294" s="206"/>
      <c r="L294" s="212"/>
      <c r="M294" s="213"/>
      <c r="N294" s="214"/>
      <c r="O294" s="214"/>
      <c r="P294" s="214"/>
      <c r="Q294" s="214"/>
      <c r="R294" s="214"/>
      <c r="S294" s="214"/>
      <c r="T294" s="215"/>
      <c r="AT294" s="216" t="s">
        <v>272</v>
      </c>
      <c r="AU294" s="216" t="s">
        <v>73</v>
      </c>
      <c r="AV294" s="13" t="s">
        <v>73</v>
      </c>
      <c r="AW294" s="13" t="s">
        <v>30</v>
      </c>
      <c r="AX294" s="13" t="s">
        <v>64</v>
      </c>
      <c r="AY294" s="216" t="s">
        <v>263</v>
      </c>
    </row>
    <row r="295" spans="2:51" s="16" customFormat="1">
      <c r="B295" s="248"/>
      <c r="C295" s="249"/>
      <c r="D295" s="207" t="s">
        <v>272</v>
      </c>
      <c r="E295" s="250" t="s">
        <v>1</v>
      </c>
      <c r="F295" s="251" t="s">
        <v>6130</v>
      </c>
      <c r="G295" s="249"/>
      <c r="H295" s="250" t="s">
        <v>1</v>
      </c>
      <c r="I295" s="252"/>
      <c r="J295" s="249"/>
      <c r="K295" s="249"/>
      <c r="L295" s="253"/>
      <c r="M295" s="254"/>
      <c r="N295" s="255"/>
      <c r="O295" s="255"/>
      <c r="P295" s="255"/>
      <c r="Q295" s="255"/>
      <c r="R295" s="255"/>
      <c r="S295" s="255"/>
      <c r="T295" s="256"/>
      <c r="AT295" s="257" t="s">
        <v>272</v>
      </c>
      <c r="AU295" s="257" t="s">
        <v>73</v>
      </c>
      <c r="AV295" s="16" t="s">
        <v>71</v>
      </c>
      <c r="AW295" s="16" t="s">
        <v>30</v>
      </c>
      <c r="AX295" s="16" t="s">
        <v>64</v>
      </c>
      <c r="AY295" s="257" t="s">
        <v>263</v>
      </c>
    </row>
    <row r="296" spans="2:51" s="13" customFormat="1">
      <c r="B296" s="205"/>
      <c r="C296" s="206"/>
      <c r="D296" s="207" t="s">
        <v>272</v>
      </c>
      <c r="E296" s="208" t="s">
        <v>1</v>
      </c>
      <c r="F296" s="209" t="s">
        <v>6204</v>
      </c>
      <c r="G296" s="206"/>
      <c r="H296" s="210">
        <v>16.905000000000001</v>
      </c>
      <c r="I296" s="211"/>
      <c r="J296" s="206"/>
      <c r="K296" s="206"/>
      <c r="L296" s="212"/>
      <c r="M296" s="213"/>
      <c r="N296" s="214"/>
      <c r="O296" s="214"/>
      <c r="P296" s="214"/>
      <c r="Q296" s="214"/>
      <c r="R296" s="214"/>
      <c r="S296" s="214"/>
      <c r="T296" s="215"/>
      <c r="AT296" s="216" t="s">
        <v>272</v>
      </c>
      <c r="AU296" s="216" t="s">
        <v>73</v>
      </c>
      <c r="AV296" s="13" t="s">
        <v>73</v>
      </c>
      <c r="AW296" s="13" t="s">
        <v>30</v>
      </c>
      <c r="AX296" s="13" t="s">
        <v>64</v>
      </c>
      <c r="AY296" s="216" t="s">
        <v>263</v>
      </c>
    </row>
    <row r="297" spans="2:51" s="16" customFormat="1">
      <c r="B297" s="248"/>
      <c r="C297" s="249"/>
      <c r="D297" s="207" t="s">
        <v>272</v>
      </c>
      <c r="E297" s="250" t="s">
        <v>1</v>
      </c>
      <c r="F297" s="251" t="s">
        <v>6132</v>
      </c>
      <c r="G297" s="249"/>
      <c r="H297" s="250" t="s">
        <v>1</v>
      </c>
      <c r="I297" s="252"/>
      <c r="J297" s="249"/>
      <c r="K297" s="249"/>
      <c r="L297" s="253"/>
      <c r="M297" s="254"/>
      <c r="N297" s="255"/>
      <c r="O297" s="255"/>
      <c r="P297" s="255"/>
      <c r="Q297" s="255"/>
      <c r="R297" s="255"/>
      <c r="S297" s="255"/>
      <c r="T297" s="256"/>
      <c r="AT297" s="257" t="s">
        <v>272</v>
      </c>
      <c r="AU297" s="257" t="s">
        <v>73</v>
      </c>
      <c r="AV297" s="16" t="s">
        <v>71</v>
      </c>
      <c r="AW297" s="16" t="s">
        <v>30</v>
      </c>
      <c r="AX297" s="16" t="s">
        <v>64</v>
      </c>
      <c r="AY297" s="257" t="s">
        <v>263</v>
      </c>
    </row>
    <row r="298" spans="2:51" s="13" customFormat="1">
      <c r="B298" s="205"/>
      <c r="C298" s="206"/>
      <c r="D298" s="207" t="s">
        <v>272</v>
      </c>
      <c r="E298" s="208" t="s">
        <v>1</v>
      </c>
      <c r="F298" s="209" t="s">
        <v>6205</v>
      </c>
      <c r="G298" s="206"/>
      <c r="H298" s="210">
        <v>1.4350000000000001</v>
      </c>
      <c r="I298" s="211"/>
      <c r="J298" s="206"/>
      <c r="K298" s="206"/>
      <c r="L298" s="212"/>
      <c r="M298" s="213"/>
      <c r="N298" s="214"/>
      <c r="O298" s="214"/>
      <c r="P298" s="214"/>
      <c r="Q298" s="214"/>
      <c r="R298" s="214"/>
      <c r="S298" s="214"/>
      <c r="T298" s="215"/>
      <c r="AT298" s="216" t="s">
        <v>272</v>
      </c>
      <c r="AU298" s="216" t="s">
        <v>73</v>
      </c>
      <c r="AV298" s="13" t="s">
        <v>73</v>
      </c>
      <c r="AW298" s="13" t="s">
        <v>30</v>
      </c>
      <c r="AX298" s="13" t="s">
        <v>64</v>
      </c>
      <c r="AY298" s="216" t="s">
        <v>263</v>
      </c>
    </row>
    <row r="299" spans="2:51" s="16" customFormat="1">
      <c r="B299" s="248"/>
      <c r="C299" s="249"/>
      <c r="D299" s="207" t="s">
        <v>272</v>
      </c>
      <c r="E299" s="250" t="s">
        <v>1</v>
      </c>
      <c r="F299" s="251" t="s">
        <v>6134</v>
      </c>
      <c r="G299" s="249"/>
      <c r="H299" s="250" t="s">
        <v>1</v>
      </c>
      <c r="I299" s="252"/>
      <c r="J299" s="249"/>
      <c r="K299" s="249"/>
      <c r="L299" s="253"/>
      <c r="M299" s="254"/>
      <c r="N299" s="255"/>
      <c r="O299" s="255"/>
      <c r="P299" s="255"/>
      <c r="Q299" s="255"/>
      <c r="R299" s="255"/>
      <c r="S299" s="255"/>
      <c r="T299" s="256"/>
      <c r="AT299" s="257" t="s">
        <v>272</v>
      </c>
      <c r="AU299" s="257" t="s">
        <v>73</v>
      </c>
      <c r="AV299" s="16" t="s">
        <v>71</v>
      </c>
      <c r="AW299" s="16" t="s">
        <v>30</v>
      </c>
      <c r="AX299" s="16" t="s">
        <v>64</v>
      </c>
      <c r="AY299" s="257" t="s">
        <v>263</v>
      </c>
    </row>
    <row r="300" spans="2:51" s="13" customFormat="1">
      <c r="B300" s="205"/>
      <c r="C300" s="206"/>
      <c r="D300" s="207" t="s">
        <v>272</v>
      </c>
      <c r="E300" s="208" t="s">
        <v>1</v>
      </c>
      <c r="F300" s="209" t="s">
        <v>6206</v>
      </c>
      <c r="G300" s="206"/>
      <c r="H300" s="210">
        <v>1.498</v>
      </c>
      <c r="I300" s="211"/>
      <c r="J300" s="206"/>
      <c r="K300" s="206"/>
      <c r="L300" s="212"/>
      <c r="M300" s="213"/>
      <c r="N300" s="214"/>
      <c r="O300" s="214"/>
      <c r="P300" s="214"/>
      <c r="Q300" s="214"/>
      <c r="R300" s="214"/>
      <c r="S300" s="214"/>
      <c r="T300" s="215"/>
      <c r="AT300" s="216" t="s">
        <v>272</v>
      </c>
      <c r="AU300" s="216" t="s">
        <v>73</v>
      </c>
      <c r="AV300" s="13" t="s">
        <v>73</v>
      </c>
      <c r="AW300" s="13" t="s">
        <v>30</v>
      </c>
      <c r="AX300" s="13" t="s">
        <v>64</v>
      </c>
      <c r="AY300" s="216" t="s">
        <v>263</v>
      </c>
    </row>
    <row r="301" spans="2:51" s="16" customFormat="1">
      <c r="B301" s="248"/>
      <c r="C301" s="249"/>
      <c r="D301" s="207" t="s">
        <v>272</v>
      </c>
      <c r="E301" s="250" t="s">
        <v>1</v>
      </c>
      <c r="F301" s="251" t="s">
        <v>6135</v>
      </c>
      <c r="G301" s="249"/>
      <c r="H301" s="250" t="s">
        <v>1</v>
      </c>
      <c r="I301" s="252"/>
      <c r="J301" s="249"/>
      <c r="K301" s="249"/>
      <c r="L301" s="253"/>
      <c r="M301" s="254"/>
      <c r="N301" s="255"/>
      <c r="O301" s="255"/>
      <c r="P301" s="255"/>
      <c r="Q301" s="255"/>
      <c r="R301" s="255"/>
      <c r="S301" s="255"/>
      <c r="T301" s="256"/>
      <c r="AT301" s="257" t="s">
        <v>272</v>
      </c>
      <c r="AU301" s="257" t="s">
        <v>73</v>
      </c>
      <c r="AV301" s="16" t="s">
        <v>71</v>
      </c>
      <c r="AW301" s="16" t="s">
        <v>30</v>
      </c>
      <c r="AX301" s="16" t="s">
        <v>64</v>
      </c>
      <c r="AY301" s="257" t="s">
        <v>263</v>
      </c>
    </row>
    <row r="302" spans="2:51" s="13" customFormat="1">
      <c r="B302" s="205"/>
      <c r="C302" s="206"/>
      <c r="D302" s="207" t="s">
        <v>272</v>
      </c>
      <c r="E302" s="208" t="s">
        <v>1</v>
      </c>
      <c r="F302" s="209" t="s">
        <v>6207</v>
      </c>
      <c r="G302" s="206"/>
      <c r="H302" s="210">
        <v>17.324999999999999</v>
      </c>
      <c r="I302" s="211"/>
      <c r="J302" s="206"/>
      <c r="K302" s="206"/>
      <c r="L302" s="212"/>
      <c r="M302" s="213"/>
      <c r="N302" s="214"/>
      <c r="O302" s="214"/>
      <c r="P302" s="214"/>
      <c r="Q302" s="214"/>
      <c r="R302" s="214"/>
      <c r="S302" s="214"/>
      <c r="T302" s="215"/>
      <c r="AT302" s="216" t="s">
        <v>272</v>
      </c>
      <c r="AU302" s="216" t="s">
        <v>73</v>
      </c>
      <c r="AV302" s="13" t="s">
        <v>73</v>
      </c>
      <c r="AW302" s="13" t="s">
        <v>30</v>
      </c>
      <c r="AX302" s="13" t="s">
        <v>64</v>
      </c>
      <c r="AY302" s="216" t="s">
        <v>263</v>
      </c>
    </row>
    <row r="303" spans="2:51" s="16" customFormat="1">
      <c r="B303" s="248"/>
      <c r="C303" s="249"/>
      <c r="D303" s="207" t="s">
        <v>272</v>
      </c>
      <c r="E303" s="250" t="s">
        <v>1</v>
      </c>
      <c r="F303" s="251" t="s">
        <v>6136</v>
      </c>
      <c r="G303" s="249"/>
      <c r="H303" s="250" t="s">
        <v>1</v>
      </c>
      <c r="I303" s="252"/>
      <c r="J303" s="249"/>
      <c r="K303" s="249"/>
      <c r="L303" s="253"/>
      <c r="M303" s="254"/>
      <c r="N303" s="255"/>
      <c r="O303" s="255"/>
      <c r="P303" s="255"/>
      <c r="Q303" s="255"/>
      <c r="R303" s="255"/>
      <c r="S303" s="255"/>
      <c r="T303" s="256"/>
      <c r="AT303" s="257" t="s">
        <v>272</v>
      </c>
      <c r="AU303" s="257" t="s">
        <v>73</v>
      </c>
      <c r="AV303" s="16" t="s">
        <v>71</v>
      </c>
      <c r="AW303" s="16" t="s">
        <v>30</v>
      </c>
      <c r="AX303" s="16" t="s">
        <v>64</v>
      </c>
      <c r="AY303" s="257" t="s">
        <v>263</v>
      </c>
    </row>
    <row r="304" spans="2:51" s="13" customFormat="1">
      <c r="B304" s="205"/>
      <c r="C304" s="206"/>
      <c r="D304" s="207" t="s">
        <v>272</v>
      </c>
      <c r="E304" s="208" t="s">
        <v>1</v>
      </c>
      <c r="F304" s="209" t="s">
        <v>6208</v>
      </c>
      <c r="G304" s="206"/>
      <c r="H304" s="210">
        <v>19.920000000000002</v>
      </c>
      <c r="I304" s="211"/>
      <c r="J304" s="206"/>
      <c r="K304" s="206"/>
      <c r="L304" s="212"/>
      <c r="M304" s="213"/>
      <c r="N304" s="214"/>
      <c r="O304" s="214"/>
      <c r="P304" s="214"/>
      <c r="Q304" s="214"/>
      <c r="R304" s="214"/>
      <c r="S304" s="214"/>
      <c r="T304" s="215"/>
      <c r="AT304" s="216" t="s">
        <v>272</v>
      </c>
      <c r="AU304" s="216" t="s">
        <v>73</v>
      </c>
      <c r="AV304" s="13" t="s">
        <v>73</v>
      </c>
      <c r="AW304" s="13" t="s">
        <v>30</v>
      </c>
      <c r="AX304" s="13" t="s">
        <v>64</v>
      </c>
      <c r="AY304" s="216" t="s">
        <v>263</v>
      </c>
    </row>
    <row r="305" spans="2:51" s="16" customFormat="1">
      <c r="B305" s="248"/>
      <c r="C305" s="249"/>
      <c r="D305" s="207" t="s">
        <v>272</v>
      </c>
      <c r="E305" s="250" t="s">
        <v>1</v>
      </c>
      <c r="F305" s="251" t="s">
        <v>6137</v>
      </c>
      <c r="G305" s="249"/>
      <c r="H305" s="250" t="s">
        <v>1</v>
      </c>
      <c r="I305" s="252"/>
      <c r="J305" s="249"/>
      <c r="K305" s="249"/>
      <c r="L305" s="253"/>
      <c r="M305" s="254"/>
      <c r="N305" s="255"/>
      <c r="O305" s="255"/>
      <c r="P305" s="255"/>
      <c r="Q305" s="255"/>
      <c r="R305" s="255"/>
      <c r="S305" s="255"/>
      <c r="T305" s="256"/>
      <c r="AT305" s="257" t="s">
        <v>272</v>
      </c>
      <c r="AU305" s="257" t="s">
        <v>73</v>
      </c>
      <c r="AV305" s="16" t="s">
        <v>71</v>
      </c>
      <c r="AW305" s="16" t="s">
        <v>30</v>
      </c>
      <c r="AX305" s="16" t="s">
        <v>64</v>
      </c>
      <c r="AY305" s="257" t="s">
        <v>263</v>
      </c>
    </row>
    <row r="306" spans="2:51" s="13" customFormat="1">
      <c r="B306" s="205"/>
      <c r="C306" s="206"/>
      <c r="D306" s="207" t="s">
        <v>272</v>
      </c>
      <c r="E306" s="208" t="s">
        <v>1</v>
      </c>
      <c r="F306" s="209" t="s">
        <v>6209</v>
      </c>
      <c r="G306" s="206"/>
      <c r="H306" s="210">
        <v>8.1</v>
      </c>
      <c r="I306" s="211"/>
      <c r="J306" s="206"/>
      <c r="K306" s="206"/>
      <c r="L306" s="212"/>
      <c r="M306" s="213"/>
      <c r="N306" s="214"/>
      <c r="O306" s="214"/>
      <c r="P306" s="214"/>
      <c r="Q306" s="214"/>
      <c r="R306" s="214"/>
      <c r="S306" s="214"/>
      <c r="T306" s="215"/>
      <c r="AT306" s="216" t="s">
        <v>272</v>
      </c>
      <c r="AU306" s="216" t="s">
        <v>73</v>
      </c>
      <c r="AV306" s="13" t="s">
        <v>73</v>
      </c>
      <c r="AW306" s="13" t="s">
        <v>30</v>
      </c>
      <c r="AX306" s="13" t="s">
        <v>64</v>
      </c>
      <c r="AY306" s="216" t="s">
        <v>263</v>
      </c>
    </row>
    <row r="307" spans="2:51" s="16" customFormat="1">
      <c r="B307" s="248"/>
      <c r="C307" s="249"/>
      <c r="D307" s="207" t="s">
        <v>272</v>
      </c>
      <c r="E307" s="250" t="s">
        <v>1</v>
      </c>
      <c r="F307" s="251" t="s">
        <v>6139</v>
      </c>
      <c r="G307" s="249"/>
      <c r="H307" s="250" t="s">
        <v>1</v>
      </c>
      <c r="I307" s="252"/>
      <c r="J307" s="249"/>
      <c r="K307" s="249"/>
      <c r="L307" s="253"/>
      <c r="M307" s="254"/>
      <c r="N307" s="255"/>
      <c r="O307" s="255"/>
      <c r="P307" s="255"/>
      <c r="Q307" s="255"/>
      <c r="R307" s="255"/>
      <c r="S307" s="255"/>
      <c r="T307" s="256"/>
      <c r="AT307" s="257" t="s">
        <v>272</v>
      </c>
      <c r="AU307" s="257" t="s">
        <v>73</v>
      </c>
      <c r="AV307" s="16" t="s">
        <v>71</v>
      </c>
      <c r="AW307" s="16" t="s">
        <v>30</v>
      </c>
      <c r="AX307" s="16" t="s">
        <v>64</v>
      </c>
      <c r="AY307" s="257" t="s">
        <v>263</v>
      </c>
    </row>
    <row r="308" spans="2:51" s="13" customFormat="1">
      <c r="B308" s="205"/>
      <c r="C308" s="206"/>
      <c r="D308" s="207" t="s">
        <v>272</v>
      </c>
      <c r="E308" s="208" t="s">
        <v>1</v>
      </c>
      <c r="F308" s="209" t="s">
        <v>6210</v>
      </c>
      <c r="G308" s="206"/>
      <c r="H308" s="210">
        <v>18.02</v>
      </c>
      <c r="I308" s="211"/>
      <c r="J308" s="206"/>
      <c r="K308" s="206"/>
      <c r="L308" s="212"/>
      <c r="M308" s="213"/>
      <c r="N308" s="214"/>
      <c r="O308" s="214"/>
      <c r="P308" s="214"/>
      <c r="Q308" s="214"/>
      <c r="R308" s="214"/>
      <c r="S308" s="214"/>
      <c r="T308" s="215"/>
      <c r="AT308" s="216" t="s">
        <v>272</v>
      </c>
      <c r="AU308" s="216" t="s">
        <v>73</v>
      </c>
      <c r="AV308" s="13" t="s">
        <v>73</v>
      </c>
      <c r="AW308" s="13" t="s">
        <v>30</v>
      </c>
      <c r="AX308" s="13" t="s">
        <v>64</v>
      </c>
      <c r="AY308" s="216" t="s">
        <v>263</v>
      </c>
    </row>
    <row r="309" spans="2:51" s="16" customFormat="1">
      <c r="B309" s="248"/>
      <c r="C309" s="249"/>
      <c r="D309" s="207" t="s">
        <v>272</v>
      </c>
      <c r="E309" s="250" t="s">
        <v>1</v>
      </c>
      <c r="F309" s="251" t="s">
        <v>6140</v>
      </c>
      <c r="G309" s="249"/>
      <c r="H309" s="250" t="s">
        <v>1</v>
      </c>
      <c r="I309" s="252"/>
      <c r="J309" s="249"/>
      <c r="K309" s="249"/>
      <c r="L309" s="253"/>
      <c r="M309" s="254"/>
      <c r="N309" s="255"/>
      <c r="O309" s="255"/>
      <c r="P309" s="255"/>
      <c r="Q309" s="255"/>
      <c r="R309" s="255"/>
      <c r="S309" s="255"/>
      <c r="T309" s="256"/>
      <c r="AT309" s="257" t="s">
        <v>272</v>
      </c>
      <c r="AU309" s="257" t="s">
        <v>73</v>
      </c>
      <c r="AV309" s="16" t="s">
        <v>71</v>
      </c>
      <c r="AW309" s="16" t="s">
        <v>30</v>
      </c>
      <c r="AX309" s="16" t="s">
        <v>64</v>
      </c>
      <c r="AY309" s="257" t="s">
        <v>263</v>
      </c>
    </row>
    <row r="310" spans="2:51" s="13" customFormat="1">
      <c r="B310" s="205"/>
      <c r="C310" s="206"/>
      <c r="D310" s="207" t="s">
        <v>272</v>
      </c>
      <c r="E310" s="208" t="s">
        <v>1</v>
      </c>
      <c r="F310" s="209" t="s">
        <v>6211</v>
      </c>
      <c r="G310" s="206"/>
      <c r="H310" s="210">
        <v>129.58500000000001</v>
      </c>
      <c r="I310" s="211"/>
      <c r="J310" s="206"/>
      <c r="K310" s="206"/>
      <c r="L310" s="212"/>
      <c r="M310" s="213"/>
      <c r="N310" s="214"/>
      <c r="O310" s="214"/>
      <c r="P310" s="214"/>
      <c r="Q310" s="214"/>
      <c r="R310" s="214"/>
      <c r="S310" s="214"/>
      <c r="T310" s="215"/>
      <c r="AT310" s="216" t="s">
        <v>272</v>
      </c>
      <c r="AU310" s="216" t="s">
        <v>73</v>
      </c>
      <c r="AV310" s="13" t="s">
        <v>73</v>
      </c>
      <c r="AW310" s="13" t="s">
        <v>30</v>
      </c>
      <c r="AX310" s="13" t="s">
        <v>64</v>
      </c>
      <c r="AY310" s="216" t="s">
        <v>263</v>
      </c>
    </row>
    <row r="311" spans="2:51" s="16" customFormat="1">
      <c r="B311" s="248"/>
      <c r="C311" s="249"/>
      <c r="D311" s="207" t="s">
        <v>272</v>
      </c>
      <c r="E311" s="250" t="s">
        <v>1</v>
      </c>
      <c r="F311" s="251" t="s">
        <v>6142</v>
      </c>
      <c r="G311" s="249"/>
      <c r="H311" s="250" t="s">
        <v>1</v>
      </c>
      <c r="I311" s="252"/>
      <c r="J311" s="249"/>
      <c r="K311" s="249"/>
      <c r="L311" s="253"/>
      <c r="M311" s="254"/>
      <c r="N311" s="255"/>
      <c r="O311" s="255"/>
      <c r="P311" s="255"/>
      <c r="Q311" s="255"/>
      <c r="R311" s="255"/>
      <c r="S311" s="255"/>
      <c r="T311" s="256"/>
      <c r="AT311" s="257" t="s">
        <v>272</v>
      </c>
      <c r="AU311" s="257" t="s">
        <v>73</v>
      </c>
      <c r="AV311" s="16" t="s">
        <v>71</v>
      </c>
      <c r="AW311" s="16" t="s">
        <v>30</v>
      </c>
      <c r="AX311" s="16" t="s">
        <v>64</v>
      </c>
      <c r="AY311" s="257" t="s">
        <v>263</v>
      </c>
    </row>
    <row r="312" spans="2:51" s="13" customFormat="1">
      <c r="B312" s="205"/>
      <c r="C312" s="206"/>
      <c r="D312" s="207" t="s">
        <v>272</v>
      </c>
      <c r="E312" s="208" t="s">
        <v>1</v>
      </c>
      <c r="F312" s="209" t="s">
        <v>6212</v>
      </c>
      <c r="G312" s="206"/>
      <c r="H312" s="210">
        <v>5.29</v>
      </c>
      <c r="I312" s="211"/>
      <c r="J312" s="206"/>
      <c r="K312" s="206"/>
      <c r="L312" s="212"/>
      <c r="M312" s="213"/>
      <c r="N312" s="214"/>
      <c r="O312" s="214"/>
      <c r="P312" s="214"/>
      <c r="Q312" s="214"/>
      <c r="R312" s="214"/>
      <c r="S312" s="214"/>
      <c r="T312" s="215"/>
      <c r="AT312" s="216" t="s">
        <v>272</v>
      </c>
      <c r="AU312" s="216" t="s">
        <v>73</v>
      </c>
      <c r="AV312" s="13" t="s">
        <v>73</v>
      </c>
      <c r="AW312" s="13" t="s">
        <v>30</v>
      </c>
      <c r="AX312" s="13" t="s">
        <v>64</v>
      </c>
      <c r="AY312" s="216" t="s">
        <v>263</v>
      </c>
    </row>
    <row r="313" spans="2:51" s="16" customFormat="1">
      <c r="B313" s="248"/>
      <c r="C313" s="249"/>
      <c r="D313" s="207" t="s">
        <v>272</v>
      </c>
      <c r="E313" s="250" t="s">
        <v>1</v>
      </c>
      <c r="F313" s="251" t="s">
        <v>6144</v>
      </c>
      <c r="G313" s="249"/>
      <c r="H313" s="250" t="s">
        <v>1</v>
      </c>
      <c r="I313" s="252"/>
      <c r="J313" s="249"/>
      <c r="K313" s="249"/>
      <c r="L313" s="253"/>
      <c r="M313" s="254"/>
      <c r="N313" s="255"/>
      <c r="O313" s="255"/>
      <c r="P313" s="255"/>
      <c r="Q313" s="255"/>
      <c r="R313" s="255"/>
      <c r="S313" s="255"/>
      <c r="T313" s="256"/>
      <c r="AT313" s="257" t="s">
        <v>272</v>
      </c>
      <c r="AU313" s="257" t="s">
        <v>73</v>
      </c>
      <c r="AV313" s="16" t="s">
        <v>71</v>
      </c>
      <c r="AW313" s="16" t="s">
        <v>30</v>
      </c>
      <c r="AX313" s="16" t="s">
        <v>64</v>
      </c>
      <c r="AY313" s="257" t="s">
        <v>263</v>
      </c>
    </row>
    <row r="314" spans="2:51" s="13" customFormat="1">
      <c r="B314" s="205"/>
      <c r="C314" s="206"/>
      <c r="D314" s="207" t="s">
        <v>272</v>
      </c>
      <c r="E314" s="208" t="s">
        <v>1</v>
      </c>
      <c r="F314" s="209" t="s">
        <v>6213</v>
      </c>
      <c r="G314" s="206"/>
      <c r="H314" s="210">
        <v>2.5390000000000001</v>
      </c>
      <c r="I314" s="211"/>
      <c r="J314" s="206"/>
      <c r="K314" s="206"/>
      <c r="L314" s="212"/>
      <c r="M314" s="213"/>
      <c r="N314" s="214"/>
      <c r="O314" s="214"/>
      <c r="P314" s="214"/>
      <c r="Q314" s="214"/>
      <c r="R314" s="214"/>
      <c r="S314" s="214"/>
      <c r="T314" s="215"/>
      <c r="AT314" s="216" t="s">
        <v>272</v>
      </c>
      <c r="AU314" s="216" t="s">
        <v>73</v>
      </c>
      <c r="AV314" s="13" t="s">
        <v>73</v>
      </c>
      <c r="AW314" s="13" t="s">
        <v>30</v>
      </c>
      <c r="AX314" s="13" t="s">
        <v>64</v>
      </c>
      <c r="AY314" s="216" t="s">
        <v>263</v>
      </c>
    </row>
    <row r="315" spans="2:51" s="16" customFormat="1">
      <c r="B315" s="248"/>
      <c r="C315" s="249"/>
      <c r="D315" s="207" t="s">
        <v>272</v>
      </c>
      <c r="E315" s="250" t="s">
        <v>1</v>
      </c>
      <c r="F315" s="251" t="s">
        <v>6146</v>
      </c>
      <c r="G315" s="249"/>
      <c r="H315" s="250" t="s">
        <v>1</v>
      </c>
      <c r="I315" s="252"/>
      <c r="J315" s="249"/>
      <c r="K315" s="249"/>
      <c r="L315" s="253"/>
      <c r="M315" s="254"/>
      <c r="N315" s="255"/>
      <c r="O315" s="255"/>
      <c r="P315" s="255"/>
      <c r="Q315" s="255"/>
      <c r="R315" s="255"/>
      <c r="S315" s="255"/>
      <c r="T315" s="256"/>
      <c r="AT315" s="257" t="s">
        <v>272</v>
      </c>
      <c r="AU315" s="257" t="s">
        <v>73</v>
      </c>
      <c r="AV315" s="16" t="s">
        <v>71</v>
      </c>
      <c r="AW315" s="16" t="s">
        <v>30</v>
      </c>
      <c r="AX315" s="16" t="s">
        <v>64</v>
      </c>
      <c r="AY315" s="257" t="s">
        <v>263</v>
      </c>
    </row>
    <row r="316" spans="2:51" s="13" customFormat="1">
      <c r="B316" s="205"/>
      <c r="C316" s="206"/>
      <c r="D316" s="207" t="s">
        <v>272</v>
      </c>
      <c r="E316" s="208" t="s">
        <v>1</v>
      </c>
      <c r="F316" s="209" t="s">
        <v>6214</v>
      </c>
      <c r="G316" s="206"/>
      <c r="H316" s="210">
        <v>2.2320000000000002</v>
      </c>
      <c r="I316" s="211"/>
      <c r="J316" s="206"/>
      <c r="K316" s="206"/>
      <c r="L316" s="212"/>
      <c r="M316" s="213"/>
      <c r="N316" s="214"/>
      <c r="O316" s="214"/>
      <c r="P316" s="214"/>
      <c r="Q316" s="214"/>
      <c r="R316" s="214"/>
      <c r="S316" s="214"/>
      <c r="T316" s="215"/>
      <c r="AT316" s="216" t="s">
        <v>272</v>
      </c>
      <c r="AU316" s="216" t="s">
        <v>73</v>
      </c>
      <c r="AV316" s="13" t="s">
        <v>73</v>
      </c>
      <c r="AW316" s="13" t="s">
        <v>30</v>
      </c>
      <c r="AX316" s="13" t="s">
        <v>64</v>
      </c>
      <c r="AY316" s="216" t="s">
        <v>263</v>
      </c>
    </row>
    <row r="317" spans="2:51" s="16" customFormat="1">
      <c r="B317" s="248"/>
      <c r="C317" s="249"/>
      <c r="D317" s="207" t="s">
        <v>272</v>
      </c>
      <c r="E317" s="250" t="s">
        <v>1</v>
      </c>
      <c r="F317" s="251" t="s">
        <v>6148</v>
      </c>
      <c r="G317" s="249"/>
      <c r="H317" s="250" t="s">
        <v>1</v>
      </c>
      <c r="I317" s="252"/>
      <c r="J317" s="249"/>
      <c r="K317" s="249"/>
      <c r="L317" s="253"/>
      <c r="M317" s="254"/>
      <c r="N317" s="255"/>
      <c r="O317" s="255"/>
      <c r="P317" s="255"/>
      <c r="Q317" s="255"/>
      <c r="R317" s="255"/>
      <c r="S317" s="255"/>
      <c r="T317" s="256"/>
      <c r="AT317" s="257" t="s">
        <v>272</v>
      </c>
      <c r="AU317" s="257" t="s">
        <v>73</v>
      </c>
      <c r="AV317" s="16" t="s">
        <v>71</v>
      </c>
      <c r="AW317" s="16" t="s">
        <v>30</v>
      </c>
      <c r="AX317" s="16" t="s">
        <v>64</v>
      </c>
      <c r="AY317" s="257" t="s">
        <v>263</v>
      </c>
    </row>
    <row r="318" spans="2:51" s="13" customFormat="1">
      <c r="B318" s="205"/>
      <c r="C318" s="206"/>
      <c r="D318" s="207" t="s">
        <v>272</v>
      </c>
      <c r="E318" s="208" t="s">
        <v>1</v>
      </c>
      <c r="F318" s="209" t="s">
        <v>6215</v>
      </c>
      <c r="G318" s="206"/>
      <c r="H318" s="210">
        <v>2.5739999999999998</v>
      </c>
      <c r="I318" s="211"/>
      <c r="J318" s="206"/>
      <c r="K318" s="206"/>
      <c r="L318" s="212"/>
      <c r="M318" s="213"/>
      <c r="N318" s="214"/>
      <c r="O318" s="214"/>
      <c r="P318" s="214"/>
      <c r="Q318" s="214"/>
      <c r="R318" s="214"/>
      <c r="S318" s="214"/>
      <c r="T318" s="215"/>
      <c r="AT318" s="216" t="s">
        <v>272</v>
      </c>
      <c r="AU318" s="216" t="s">
        <v>73</v>
      </c>
      <c r="AV318" s="13" t="s">
        <v>73</v>
      </c>
      <c r="AW318" s="13" t="s">
        <v>30</v>
      </c>
      <c r="AX318" s="13" t="s">
        <v>64</v>
      </c>
      <c r="AY318" s="216" t="s">
        <v>263</v>
      </c>
    </row>
    <row r="319" spans="2:51" s="16" customFormat="1">
      <c r="B319" s="248"/>
      <c r="C319" s="249"/>
      <c r="D319" s="207" t="s">
        <v>272</v>
      </c>
      <c r="E319" s="250" t="s">
        <v>1</v>
      </c>
      <c r="F319" s="251" t="s">
        <v>6149</v>
      </c>
      <c r="G319" s="249"/>
      <c r="H319" s="250" t="s">
        <v>1</v>
      </c>
      <c r="I319" s="252"/>
      <c r="J319" s="249"/>
      <c r="K319" s="249"/>
      <c r="L319" s="253"/>
      <c r="M319" s="254"/>
      <c r="N319" s="255"/>
      <c r="O319" s="255"/>
      <c r="P319" s="255"/>
      <c r="Q319" s="255"/>
      <c r="R319" s="255"/>
      <c r="S319" s="255"/>
      <c r="T319" s="256"/>
      <c r="AT319" s="257" t="s">
        <v>272</v>
      </c>
      <c r="AU319" s="257" t="s">
        <v>73</v>
      </c>
      <c r="AV319" s="16" t="s">
        <v>71</v>
      </c>
      <c r="AW319" s="16" t="s">
        <v>30</v>
      </c>
      <c r="AX319" s="16" t="s">
        <v>64</v>
      </c>
      <c r="AY319" s="257" t="s">
        <v>263</v>
      </c>
    </row>
    <row r="320" spans="2:51" s="13" customFormat="1">
      <c r="B320" s="205"/>
      <c r="C320" s="206"/>
      <c r="D320" s="207" t="s">
        <v>272</v>
      </c>
      <c r="E320" s="208" t="s">
        <v>1</v>
      </c>
      <c r="F320" s="209" t="s">
        <v>6216</v>
      </c>
      <c r="G320" s="206"/>
      <c r="H320" s="210">
        <v>2.7360000000000002</v>
      </c>
      <c r="I320" s="211"/>
      <c r="J320" s="206"/>
      <c r="K320" s="206"/>
      <c r="L320" s="212"/>
      <c r="M320" s="213"/>
      <c r="N320" s="214"/>
      <c r="O320" s="214"/>
      <c r="P320" s="214"/>
      <c r="Q320" s="214"/>
      <c r="R320" s="214"/>
      <c r="S320" s="214"/>
      <c r="T320" s="215"/>
      <c r="AT320" s="216" t="s">
        <v>272</v>
      </c>
      <c r="AU320" s="216" t="s">
        <v>73</v>
      </c>
      <c r="AV320" s="13" t="s">
        <v>73</v>
      </c>
      <c r="AW320" s="13" t="s">
        <v>30</v>
      </c>
      <c r="AX320" s="13" t="s">
        <v>64</v>
      </c>
      <c r="AY320" s="216" t="s">
        <v>263</v>
      </c>
    </row>
    <row r="321" spans="2:51" s="16" customFormat="1">
      <c r="B321" s="248"/>
      <c r="C321" s="249"/>
      <c r="D321" s="207" t="s">
        <v>272</v>
      </c>
      <c r="E321" s="250" t="s">
        <v>1</v>
      </c>
      <c r="F321" s="251" t="s">
        <v>6150</v>
      </c>
      <c r="G321" s="249"/>
      <c r="H321" s="250" t="s">
        <v>1</v>
      </c>
      <c r="I321" s="252"/>
      <c r="J321" s="249"/>
      <c r="K321" s="249"/>
      <c r="L321" s="253"/>
      <c r="M321" s="254"/>
      <c r="N321" s="255"/>
      <c r="O321" s="255"/>
      <c r="P321" s="255"/>
      <c r="Q321" s="255"/>
      <c r="R321" s="255"/>
      <c r="S321" s="255"/>
      <c r="T321" s="256"/>
      <c r="AT321" s="257" t="s">
        <v>272</v>
      </c>
      <c r="AU321" s="257" t="s">
        <v>73</v>
      </c>
      <c r="AV321" s="16" t="s">
        <v>71</v>
      </c>
      <c r="AW321" s="16" t="s">
        <v>30</v>
      </c>
      <c r="AX321" s="16" t="s">
        <v>64</v>
      </c>
      <c r="AY321" s="257" t="s">
        <v>263</v>
      </c>
    </row>
    <row r="322" spans="2:51" s="13" customFormat="1">
      <c r="B322" s="205"/>
      <c r="C322" s="206"/>
      <c r="D322" s="207" t="s">
        <v>272</v>
      </c>
      <c r="E322" s="208" t="s">
        <v>1</v>
      </c>
      <c r="F322" s="209" t="s">
        <v>6217</v>
      </c>
      <c r="G322" s="206"/>
      <c r="H322" s="210">
        <v>8.9600000000000009</v>
      </c>
      <c r="I322" s="211"/>
      <c r="J322" s="206"/>
      <c r="K322" s="206"/>
      <c r="L322" s="212"/>
      <c r="M322" s="213"/>
      <c r="N322" s="214"/>
      <c r="O322" s="214"/>
      <c r="P322" s="214"/>
      <c r="Q322" s="214"/>
      <c r="R322" s="214"/>
      <c r="S322" s="214"/>
      <c r="T322" s="215"/>
      <c r="AT322" s="216" t="s">
        <v>272</v>
      </c>
      <c r="AU322" s="216" t="s">
        <v>73</v>
      </c>
      <c r="AV322" s="13" t="s">
        <v>73</v>
      </c>
      <c r="AW322" s="13" t="s">
        <v>30</v>
      </c>
      <c r="AX322" s="13" t="s">
        <v>64</v>
      </c>
      <c r="AY322" s="216" t="s">
        <v>263</v>
      </c>
    </row>
    <row r="323" spans="2:51" s="16" customFormat="1">
      <c r="B323" s="248"/>
      <c r="C323" s="249"/>
      <c r="D323" s="207" t="s">
        <v>272</v>
      </c>
      <c r="E323" s="250" t="s">
        <v>1</v>
      </c>
      <c r="F323" s="251" t="s">
        <v>6152</v>
      </c>
      <c r="G323" s="249"/>
      <c r="H323" s="250" t="s">
        <v>1</v>
      </c>
      <c r="I323" s="252"/>
      <c r="J323" s="249"/>
      <c r="K323" s="249"/>
      <c r="L323" s="253"/>
      <c r="M323" s="254"/>
      <c r="N323" s="255"/>
      <c r="O323" s="255"/>
      <c r="P323" s="255"/>
      <c r="Q323" s="255"/>
      <c r="R323" s="255"/>
      <c r="S323" s="255"/>
      <c r="T323" s="256"/>
      <c r="AT323" s="257" t="s">
        <v>272</v>
      </c>
      <c r="AU323" s="257" t="s">
        <v>73</v>
      </c>
      <c r="AV323" s="16" t="s">
        <v>71</v>
      </c>
      <c r="AW323" s="16" t="s">
        <v>30</v>
      </c>
      <c r="AX323" s="16" t="s">
        <v>64</v>
      </c>
      <c r="AY323" s="257" t="s">
        <v>263</v>
      </c>
    </row>
    <row r="324" spans="2:51" s="13" customFormat="1">
      <c r="B324" s="205"/>
      <c r="C324" s="206"/>
      <c r="D324" s="207" t="s">
        <v>272</v>
      </c>
      <c r="E324" s="208" t="s">
        <v>1</v>
      </c>
      <c r="F324" s="209" t="s">
        <v>6218</v>
      </c>
      <c r="G324" s="206"/>
      <c r="H324" s="210">
        <v>0.61799999999999999</v>
      </c>
      <c r="I324" s="211"/>
      <c r="J324" s="206"/>
      <c r="K324" s="206"/>
      <c r="L324" s="212"/>
      <c r="M324" s="213"/>
      <c r="N324" s="214"/>
      <c r="O324" s="214"/>
      <c r="P324" s="214"/>
      <c r="Q324" s="214"/>
      <c r="R324" s="214"/>
      <c r="S324" s="214"/>
      <c r="T324" s="215"/>
      <c r="AT324" s="216" t="s">
        <v>272</v>
      </c>
      <c r="AU324" s="216" t="s">
        <v>73</v>
      </c>
      <c r="AV324" s="13" t="s">
        <v>73</v>
      </c>
      <c r="AW324" s="13" t="s">
        <v>30</v>
      </c>
      <c r="AX324" s="13" t="s">
        <v>64</v>
      </c>
      <c r="AY324" s="216" t="s">
        <v>263</v>
      </c>
    </row>
    <row r="325" spans="2:51" s="16" customFormat="1">
      <c r="B325" s="248"/>
      <c r="C325" s="249"/>
      <c r="D325" s="207" t="s">
        <v>272</v>
      </c>
      <c r="E325" s="250" t="s">
        <v>1</v>
      </c>
      <c r="F325" s="251" t="s">
        <v>6154</v>
      </c>
      <c r="G325" s="249"/>
      <c r="H325" s="250" t="s">
        <v>1</v>
      </c>
      <c r="I325" s="252"/>
      <c r="J325" s="249"/>
      <c r="K325" s="249"/>
      <c r="L325" s="253"/>
      <c r="M325" s="254"/>
      <c r="N325" s="255"/>
      <c r="O325" s="255"/>
      <c r="P325" s="255"/>
      <c r="Q325" s="255"/>
      <c r="R325" s="255"/>
      <c r="S325" s="255"/>
      <c r="T325" s="256"/>
      <c r="AT325" s="257" t="s">
        <v>272</v>
      </c>
      <c r="AU325" s="257" t="s">
        <v>73</v>
      </c>
      <c r="AV325" s="16" t="s">
        <v>71</v>
      </c>
      <c r="AW325" s="16" t="s">
        <v>30</v>
      </c>
      <c r="AX325" s="16" t="s">
        <v>64</v>
      </c>
      <c r="AY325" s="257" t="s">
        <v>263</v>
      </c>
    </row>
    <row r="326" spans="2:51" s="13" customFormat="1">
      <c r="B326" s="205"/>
      <c r="C326" s="206"/>
      <c r="D326" s="207" t="s">
        <v>272</v>
      </c>
      <c r="E326" s="208" t="s">
        <v>1</v>
      </c>
      <c r="F326" s="209" t="s">
        <v>6219</v>
      </c>
      <c r="G326" s="206"/>
      <c r="H326" s="210">
        <v>1.2090000000000001</v>
      </c>
      <c r="I326" s="211"/>
      <c r="J326" s="206"/>
      <c r="K326" s="206"/>
      <c r="L326" s="212"/>
      <c r="M326" s="213"/>
      <c r="N326" s="214"/>
      <c r="O326" s="214"/>
      <c r="P326" s="214"/>
      <c r="Q326" s="214"/>
      <c r="R326" s="214"/>
      <c r="S326" s="214"/>
      <c r="T326" s="215"/>
      <c r="AT326" s="216" t="s">
        <v>272</v>
      </c>
      <c r="AU326" s="216" t="s">
        <v>73</v>
      </c>
      <c r="AV326" s="13" t="s">
        <v>73</v>
      </c>
      <c r="AW326" s="13" t="s">
        <v>30</v>
      </c>
      <c r="AX326" s="13" t="s">
        <v>64</v>
      </c>
      <c r="AY326" s="216" t="s">
        <v>263</v>
      </c>
    </row>
    <row r="327" spans="2:51" s="16" customFormat="1">
      <c r="B327" s="248"/>
      <c r="C327" s="249"/>
      <c r="D327" s="207" t="s">
        <v>272</v>
      </c>
      <c r="E327" s="250" t="s">
        <v>1</v>
      </c>
      <c r="F327" s="251" t="s">
        <v>6155</v>
      </c>
      <c r="G327" s="249"/>
      <c r="H327" s="250" t="s">
        <v>1</v>
      </c>
      <c r="I327" s="252"/>
      <c r="J327" s="249"/>
      <c r="K327" s="249"/>
      <c r="L327" s="253"/>
      <c r="M327" s="254"/>
      <c r="N327" s="255"/>
      <c r="O327" s="255"/>
      <c r="P327" s="255"/>
      <c r="Q327" s="255"/>
      <c r="R327" s="255"/>
      <c r="S327" s="255"/>
      <c r="T327" s="256"/>
      <c r="AT327" s="257" t="s">
        <v>272</v>
      </c>
      <c r="AU327" s="257" t="s">
        <v>73</v>
      </c>
      <c r="AV327" s="16" t="s">
        <v>71</v>
      </c>
      <c r="AW327" s="16" t="s">
        <v>30</v>
      </c>
      <c r="AX327" s="16" t="s">
        <v>64</v>
      </c>
      <c r="AY327" s="257" t="s">
        <v>263</v>
      </c>
    </row>
    <row r="328" spans="2:51" s="13" customFormat="1">
      <c r="B328" s="205"/>
      <c r="C328" s="206"/>
      <c r="D328" s="207" t="s">
        <v>272</v>
      </c>
      <c r="E328" s="208" t="s">
        <v>1</v>
      </c>
      <c r="F328" s="209" t="s">
        <v>6220</v>
      </c>
      <c r="G328" s="206"/>
      <c r="H328" s="210">
        <v>77</v>
      </c>
      <c r="I328" s="211"/>
      <c r="J328" s="206"/>
      <c r="K328" s="206"/>
      <c r="L328" s="212"/>
      <c r="M328" s="213"/>
      <c r="N328" s="214"/>
      <c r="O328" s="214"/>
      <c r="P328" s="214"/>
      <c r="Q328" s="214"/>
      <c r="R328" s="214"/>
      <c r="S328" s="214"/>
      <c r="T328" s="215"/>
      <c r="AT328" s="216" t="s">
        <v>272</v>
      </c>
      <c r="AU328" s="216" t="s">
        <v>73</v>
      </c>
      <c r="AV328" s="13" t="s">
        <v>73</v>
      </c>
      <c r="AW328" s="13" t="s">
        <v>30</v>
      </c>
      <c r="AX328" s="13" t="s">
        <v>64</v>
      </c>
      <c r="AY328" s="216" t="s">
        <v>263</v>
      </c>
    </row>
    <row r="329" spans="2:51" s="16" customFormat="1">
      <c r="B329" s="248"/>
      <c r="C329" s="249"/>
      <c r="D329" s="207" t="s">
        <v>272</v>
      </c>
      <c r="E329" s="250" t="s">
        <v>1</v>
      </c>
      <c r="F329" s="251" t="s">
        <v>6157</v>
      </c>
      <c r="G329" s="249"/>
      <c r="H329" s="250" t="s">
        <v>1</v>
      </c>
      <c r="I329" s="252"/>
      <c r="J329" s="249"/>
      <c r="K329" s="249"/>
      <c r="L329" s="253"/>
      <c r="M329" s="254"/>
      <c r="N329" s="255"/>
      <c r="O329" s="255"/>
      <c r="P329" s="255"/>
      <c r="Q329" s="255"/>
      <c r="R329" s="255"/>
      <c r="S329" s="255"/>
      <c r="T329" s="256"/>
      <c r="AT329" s="257" t="s">
        <v>272</v>
      </c>
      <c r="AU329" s="257" t="s">
        <v>73</v>
      </c>
      <c r="AV329" s="16" t="s">
        <v>71</v>
      </c>
      <c r="AW329" s="16" t="s">
        <v>30</v>
      </c>
      <c r="AX329" s="16" t="s">
        <v>64</v>
      </c>
      <c r="AY329" s="257" t="s">
        <v>263</v>
      </c>
    </row>
    <row r="330" spans="2:51" s="13" customFormat="1">
      <c r="B330" s="205"/>
      <c r="C330" s="206"/>
      <c r="D330" s="207" t="s">
        <v>272</v>
      </c>
      <c r="E330" s="208" t="s">
        <v>1</v>
      </c>
      <c r="F330" s="209" t="s">
        <v>6221</v>
      </c>
      <c r="G330" s="206"/>
      <c r="H330" s="210">
        <v>5.37</v>
      </c>
      <c r="I330" s="211"/>
      <c r="J330" s="206"/>
      <c r="K330" s="206"/>
      <c r="L330" s="212"/>
      <c r="M330" s="213"/>
      <c r="N330" s="214"/>
      <c r="O330" s="214"/>
      <c r="P330" s="214"/>
      <c r="Q330" s="214"/>
      <c r="R330" s="214"/>
      <c r="S330" s="214"/>
      <c r="T330" s="215"/>
      <c r="AT330" s="216" t="s">
        <v>272</v>
      </c>
      <c r="AU330" s="216" t="s">
        <v>73</v>
      </c>
      <c r="AV330" s="13" t="s">
        <v>73</v>
      </c>
      <c r="AW330" s="13" t="s">
        <v>30</v>
      </c>
      <c r="AX330" s="13" t="s">
        <v>64</v>
      </c>
      <c r="AY330" s="216" t="s">
        <v>263</v>
      </c>
    </row>
    <row r="331" spans="2:51" s="16" customFormat="1">
      <c r="B331" s="248"/>
      <c r="C331" s="249"/>
      <c r="D331" s="207" t="s">
        <v>272</v>
      </c>
      <c r="E331" s="250" t="s">
        <v>1</v>
      </c>
      <c r="F331" s="251" t="s">
        <v>6159</v>
      </c>
      <c r="G331" s="249"/>
      <c r="H331" s="250" t="s">
        <v>1</v>
      </c>
      <c r="I331" s="252"/>
      <c r="J331" s="249"/>
      <c r="K331" s="249"/>
      <c r="L331" s="253"/>
      <c r="M331" s="254"/>
      <c r="N331" s="255"/>
      <c r="O331" s="255"/>
      <c r="P331" s="255"/>
      <c r="Q331" s="255"/>
      <c r="R331" s="255"/>
      <c r="S331" s="255"/>
      <c r="T331" s="256"/>
      <c r="AT331" s="257" t="s">
        <v>272</v>
      </c>
      <c r="AU331" s="257" t="s">
        <v>73</v>
      </c>
      <c r="AV331" s="16" t="s">
        <v>71</v>
      </c>
      <c r="AW331" s="16" t="s">
        <v>30</v>
      </c>
      <c r="AX331" s="16" t="s">
        <v>64</v>
      </c>
      <c r="AY331" s="257" t="s">
        <v>263</v>
      </c>
    </row>
    <row r="332" spans="2:51" s="13" customFormat="1">
      <c r="B332" s="205"/>
      <c r="C332" s="206"/>
      <c r="D332" s="207" t="s">
        <v>272</v>
      </c>
      <c r="E332" s="208" t="s">
        <v>1</v>
      </c>
      <c r="F332" s="209" t="s">
        <v>6222</v>
      </c>
      <c r="G332" s="206"/>
      <c r="H332" s="210">
        <v>5.4</v>
      </c>
      <c r="I332" s="211"/>
      <c r="J332" s="206"/>
      <c r="K332" s="206"/>
      <c r="L332" s="212"/>
      <c r="M332" s="213"/>
      <c r="N332" s="214"/>
      <c r="O332" s="214"/>
      <c r="P332" s="214"/>
      <c r="Q332" s="214"/>
      <c r="R332" s="214"/>
      <c r="S332" s="214"/>
      <c r="T332" s="215"/>
      <c r="AT332" s="216" t="s">
        <v>272</v>
      </c>
      <c r="AU332" s="216" t="s">
        <v>73</v>
      </c>
      <c r="AV332" s="13" t="s">
        <v>73</v>
      </c>
      <c r="AW332" s="13" t="s">
        <v>30</v>
      </c>
      <c r="AX332" s="13" t="s">
        <v>64</v>
      </c>
      <c r="AY332" s="216" t="s">
        <v>263</v>
      </c>
    </row>
    <row r="333" spans="2:51" s="16" customFormat="1">
      <c r="B333" s="248"/>
      <c r="C333" s="249"/>
      <c r="D333" s="207" t="s">
        <v>272</v>
      </c>
      <c r="E333" s="250" t="s">
        <v>1</v>
      </c>
      <c r="F333" s="251" t="s">
        <v>6160</v>
      </c>
      <c r="G333" s="249"/>
      <c r="H333" s="250" t="s">
        <v>1</v>
      </c>
      <c r="I333" s="252"/>
      <c r="J333" s="249"/>
      <c r="K333" s="249"/>
      <c r="L333" s="253"/>
      <c r="M333" s="254"/>
      <c r="N333" s="255"/>
      <c r="O333" s="255"/>
      <c r="P333" s="255"/>
      <c r="Q333" s="255"/>
      <c r="R333" s="255"/>
      <c r="S333" s="255"/>
      <c r="T333" s="256"/>
      <c r="AT333" s="257" t="s">
        <v>272</v>
      </c>
      <c r="AU333" s="257" t="s">
        <v>73</v>
      </c>
      <c r="AV333" s="16" t="s">
        <v>71</v>
      </c>
      <c r="AW333" s="16" t="s">
        <v>30</v>
      </c>
      <c r="AX333" s="16" t="s">
        <v>64</v>
      </c>
      <c r="AY333" s="257" t="s">
        <v>263</v>
      </c>
    </row>
    <row r="334" spans="2:51" s="13" customFormat="1">
      <c r="B334" s="205"/>
      <c r="C334" s="206"/>
      <c r="D334" s="207" t="s">
        <v>272</v>
      </c>
      <c r="E334" s="208" t="s">
        <v>1</v>
      </c>
      <c r="F334" s="209" t="s">
        <v>6223</v>
      </c>
      <c r="G334" s="206"/>
      <c r="H334" s="210">
        <v>5.49</v>
      </c>
      <c r="I334" s="211"/>
      <c r="J334" s="206"/>
      <c r="K334" s="206"/>
      <c r="L334" s="212"/>
      <c r="M334" s="213"/>
      <c r="N334" s="214"/>
      <c r="O334" s="214"/>
      <c r="P334" s="214"/>
      <c r="Q334" s="214"/>
      <c r="R334" s="214"/>
      <c r="S334" s="214"/>
      <c r="T334" s="215"/>
      <c r="AT334" s="216" t="s">
        <v>272</v>
      </c>
      <c r="AU334" s="216" t="s">
        <v>73</v>
      </c>
      <c r="AV334" s="13" t="s">
        <v>73</v>
      </c>
      <c r="AW334" s="13" t="s">
        <v>30</v>
      </c>
      <c r="AX334" s="13" t="s">
        <v>64</v>
      </c>
      <c r="AY334" s="216" t="s">
        <v>263</v>
      </c>
    </row>
    <row r="335" spans="2:51" s="16" customFormat="1">
      <c r="B335" s="248"/>
      <c r="C335" s="249"/>
      <c r="D335" s="207" t="s">
        <v>272</v>
      </c>
      <c r="E335" s="250" t="s">
        <v>1</v>
      </c>
      <c r="F335" s="251" t="s">
        <v>6161</v>
      </c>
      <c r="G335" s="249"/>
      <c r="H335" s="250" t="s">
        <v>1</v>
      </c>
      <c r="I335" s="252"/>
      <c r="J335" s="249"/>
      <c r="K335" s="249"/>
      <c r="L335" s="253"/>
      <c r="M335" s="254"/>
      <c r="N335" s="255"/>
      <c r="O335" s="255"/>
      <c r="P335" s="255"/>
      <c r="Q335" s="255"/>
      <c r="R335" s="255"/>
      <c r="S335" s="255"/>
      <c r="T335" s="256"/>
      <c r="AT335" s="257" t="s">
        <v>272</v>
      </c>
      <c r="AU335" s="257" t="s">
        <v>73</v>
      </c>
      <c r="AV335" s="16" t="s">
        <v>71</v>
      </c>
      <c r="AW335" s="16" t="s">
        <v>30</v>
      </c>
      <c r="AX335" s="16" t="s">
        <v>64</v>
      </c>
      <c r="AY335" s="257" t="s">
        <v>263</v>
      </c>
    </row>
    <row r="336" spans="2:51" s="13" customFormat="1">
      <c r="B336" s="205"/>
      <c r="C336" s="206"/>
      <c r="D336" s="207" t="s">
        <v>272</v>
      </c>
      <c r="E336" s="208" t="s">
        <v>1</v>
      </c>
      <c r="F336" s="209" t="s">
        <v>6224</v>
      </c>
      <c r="G336" s="206"/>
      <c r="H336" s="210">
        <v>4.59</v>
      </c>
      <c r="I336" s="211"/>
      <c r="J336" s="206"/>
      <c r="K336" s="206"/>
      <c r="L336" s="212"/>
      <c r="M336" s="213"/>
      <c r="N336" s="214"/>
      <c r="O336" s="214"/>
      <c r="P336" s="214"/>
      <c r="Q336" s="214"/>
      <c r="R336" s="214"/>
      <c r="S336" s="214"/>
      <c r="T336" s="215"/>
      <c r="AT336" s="216" t="s">
        <v>272</v>
      </c>
      <c r="AU336" s="216" t="s">
        <v>73</v>
      </c>
      <c r="AV336" s="13" t="s">
        <v>73</v>
      </c>
      <c r="AW336" s="13" t="s">
        <v>30</v>
      </c>
      <c r="AX336" s="13" t="s">
        <v>64</v>
      </c>
      <c r="AY336" s="216" t="s">
        <v>263</v>
      </c>
    </row>
    <row r="337" spans="2:51" s="16" customFormat="1">
      <c r="B337" s="248"/>
      <c r="C337" s="249"/>
      <c r="D337" s="207" t="s">
        <v>272</v>
      </c>
      <c r="E337" s="250" t="s">
        <v>1</v>
      </c>
      <c r="F337" s="251" t="s">
        <v>6162</v>
      </c>
      <c r="G337" s="249"/>
      <c r="H337" s="250" t="s">
        <v>1</v>
      </c>
      <c r="I337" s="252"/>
      <c r="J337" s="249"/>
      <c r="K337" s="249"/>
      <c r="L337" s="253"/>
      <c r="M337" s="254"/>
      <c r="N337" s="255"/>
      <c r="O337" s="255"/>
      <c r="P337" s="255"/>
      <c r="Q337" s="255"/>
      <c r="R337" s="255"/>
      <c r="S337" s="255"/>
      <c r="T337" s="256"/>
      <c r="AT337" s="257" t="s">
        <v>272</v>
      </c>
      <c r="AU337" s="257" t="s">
        <v>73</v>
      </c>
      <c r="AV337" s="16" t="s">
        <v>71</v>
      </c>
      <c r="AW337" s="16" t="s">
        <v>30</v>
      </c>
      <c r="AX337" s="16" t="s">
        <v>64</v>
      </c>
      <c r="AY337" s="257" t="s">
        <v>263</v>
      </c>
    </row>
    <row r="338" spans="2:51" s="13" customFormat="1">
      <c r="B338" s="205"/>
      <c r="C338" s="206"/>
      <c r="D338" s="207" t="s">
        <v>272</v>
      </c>
      <c r="E338" s="208" t="s">
        <v>1</v>
      </c>
      <c r="F338" s="209" t="s">
        <v>6225</v>
      </c>
      <c r="G338" s="206"/>
      <c r="H338" s="210">
        <v>5.55</v>
      </c>
      <c r="I338" s="211"/>
      <c r="J338" s="206"/>
      <c r="K338" s="206"/>
      <c r="L338" s="212"/>
      <c r="M338" s="213"/>
      <c r="N338" s="214"/>
      <c r="O338" s="214"/>
      <c r="P338" s="214"/>
      <c r="Q338" s="214"/>
      <c r="R338" s="214"/>
      <c r="S338" s="214"/>
      <c r="T338" s="215"/>
      <c r="AT338" s="216" t="s">
        <v>272</v>
      </c>
      <c r="AU338" s="216" t="s">
        <v>73</v>
      </c>
      <c r="AV338" s="13" t="s">
        <v>73</v>
      </c>
      <c r="AW338" s="13" t="s">
        <v>30</v>
      </c>
      <c r="AX338" s="13" t="s">
        <v>64</v>
      </c>
      <c r="AY338" s="216" t="s">
        <v>263</v>
      </c>
    </row>
    <row r="339" spans="2:51" s="16" customFormat="1">
      <c r="B339" s="248"/>
      <c r="C339" s="249"/>
      <c r="D339" s="207" t="s">
        <v>272</v>
      </c>
      <c r="E339" s="250" t="s">
        <v>1</v>
      </c>
      <c r="F339" s="251" t="s">
        <v>6163</v>
      </c>
      <c r="G339" s="249"/>
      <c r="H339" s="250" t="s">
        <v>1</v>
      </c>
      <c r="I339" s="252"/>
      <c r="J339" s="249"/>
      <c r="K339" s="249"/>
      <c r="L339" s="253"/>
      <c r="M339" s="254"/>
      <c r="N339" s="255"/>
      <c r="O339" s="255"/>
      <c r="P339" s="255"/>
      <c r="Q339" s="255"/>
      <c r="R339" s="255"/>
      <c r="S339" s="255"/>
      <c r="T339" s="256"/>
      <c r="AT339" s="257" t="s">
        <v>272</v>
      </c>
      <c r="AU339" s="257" t="s">
        <v>73</v>
      </c>
      <c r="AV339" s="16" t="s">
        <v>71</v>
      </c>
      <c r="AW339" s="16" t="s">
        <v>30</v>
      </c>
      <c r="AX339" s="16" t="s">
        <v>64</v>
      </c>
      <c r="AY339" s="257" t="s">
        <v>263</v>
      </c>
    </row>
    <row r="340" spans="2:51" s="13" customFormat="1">
      <c r="B340" s="205"/>
      <c r="C340" s="206"/>
      <c r="D340" s="207" t="s">
        <v>272</v>
      </c>
      <c r="E340" s="208" t="s">
        <v>1</v>
      </c>
      <c r="F340" s="209" t="s">
        <v>6226</v>
      </c>
      <c r="G340" s="206"/>
      <c r="H340" s="210">
        <v>14.67</v>
      </c>
      <c r="I340" s="211"/>
      <c r="J340" s="206"/>
      <c r="K340" s="206"/>
      <c r="L340" s="212"/>
      <c r="M340" s="213"/>
      <c r="N340" s="214"/>
      <c r="O340" s="214"/>
      <c r="P340" s="214"/>
      <c r="Q340" s="214"/>
      <c r="R340" s="214"/>
      <c r="S340" s="214"/>
      <c r="T340" s="215"/>
      <c r="AT340" s="216" t="s">
        <v>272</v>
      </c>
      <c r="AU340" s="216" t="s">
        <v>73</v>
      </c>
      <c r="AV340" s="13" t="s">
        <v>73</v>
      </c>
      <c r="AW340" s="13" t="s">
        <v>30</v>
      </c>
      <c r="AX340" s="13" t="s">
        <v>64</v>
      </c>
      <c r="AY340" s="216" t="s">
        <v>263</v>
      </c>
    </row>
    <row r="341" spans="2:51" s="16" customFormat="1">
      <c r="B341" s="248"/>
      <c r="C341" s="249"/>
      <c r="D341" s="207" t="s">
        <v>272</v>
      </c>
      <c r="E341" s="250" t="s">
        <v>1</v>
      </c>
      <c r="F341" s="251" t="s">
        <v>6164</v>
      </c>
      <c r="G341" s="249"/>
      <c r="H341" s="250" t="s">
        <v>1</v>
      </c>
      <c r="I341" s="252"/>
      <c r="J341" s="249"/>
      <c r="K341" s="249"/>
      <c r="L341" s="253"/>
      <c r="M341" s="254"/>
      <c r="N341" s="255"/>
      <c r="O341" s="255"/>
      <c r="P341" s="255"/>
      <c r="Q341" s="255"/>
      <c r="R341" s="255"/>
      <c r="S341" s="255"/>
      <c r="T341" s="256"/>
      <c r="AT341" s="257" t="s">
        <v>272</v>
      </c>
      <c r="AU341" s="257" t="s">
        <v>73</v>
      </c>
      <c r="AV341" s="16" t="s">
        <v>71</v>
      </c>
      <c r="AW341" s="16" t="s">
        <v>30</v>
      </c>
      <c r="AX341" s="16" t="s">
        <v>64</v>
      </c>
      <c r="AY341" s="257" t="s">
        <v>263</v>
      </c>
    </row>
    <row r="342" spans="2:51" s="13" customFormat="1">
      <c r="B342" s="205"/>
      <c r="C342" s="206"/>
      <c r="D342" s="207" t="s">
        <v>272</v>
      </c>
      <c r="E342" s="208" t="s">
        <v>1</v>
      </c>
      <c r="F342" s="209" t="s">
        <v>6227</v>
      </c>
      <c r="G342" s="206"/>
      <c r="H342" s="210">
        <v>33.119999999999997</v>
      </c>
      <c r="I342" s="211"/>
      <c r="J342" s="206"/>
      <c r="K342" s="206"/>
      <c r="L342" s="212"/>
      <c r="M342" s="213"/>
      <c r="N342" s="214"/>
      <c r="O342" s="214"/>
      <c r="P342" s="214"/>
      <c r="Q342" s="214"/>
      <c r="R342" s="214"/>
      <c r="S342" s="214"/>
      <c r="T342" s="215"/>
      <c r="AT342" s="216" t="s">
        <v>272</v>
      </c>
      <c r="AU342" s="216" t="s">
        <v>73</v>
      </c>
      <c r="AV342" s="13" t="s">
        <v>73</v>
      </c>
      <c r="AW342" s="13" t="s">
        <v>30</v>
      </c>
      <c r="AX342" s="13" t="s">
        <v>64</v>
      </c>
      <c r="AY342" s="216" t="s">
        <v>263</v>
      </c>
    </row>
    <row r="343" spans="2:51" s="16" customFormat="1">
      <c r="B343" s="248"/>
      <c r="C343" s="249"/>
      <c r="D343" s="207" t="s">
        <v>272</v>
      </c>
      <c r="E343" s="250" t="s">
        <v>1</v>
      </c>
      <c r="F343" s="251" t="s">
        <v>6166</v>
      </c>
      <c r="G343" s="249"/>
      <c r="H343" s="250" t="s">
        <v>1</v>
      </c>
      <c r="I343" s="252"/>
      <c r="J343" s="249"/>
      <c r="K343" s="249"/>
      <c r="L343" s="253"/>
      <c r="M343" s="254"/>
      <c r="N343" s="255"/>
      <c r="O343" s="255"/>
      <c r="P343" s="255"/>
      <c r="Q343" s="255"/>
      <c r="R343" s="255"/>
      <c r="S343" s="255"/>
      <c r="T343" s="256"/>
      <c r="AT343" s="257" t="s">
        <v>272</v>
      </c>
      <c r="AU343" s="257" t="s">
        <v>73</v>
      </c>
      <c r="AV343" s="16" t="s">
        <v>71</v>
      </c>
      <c r="AW343" s="16" t="s">
        <v>30</v>
      </c>
      <c r="AX343" s="16" t="s">
        <v>64</v>
      </c>
      <c r="AY343" s="257" t="s">
        <v>263</v>
      </c>
    </row>
    <row r="344" spans="2:51" s="13" customFormat="1">
      <c r="B344" s="205"/>
      <c r="C344" s="206"/>
      <c r="D344" s="207" t="s">
        <v>272</v>
      </c>
      <c r="E344" s="208" t="s">
        <v>1</v>
      </c>
      <c r="F344" s="209" t="s">
        <v>6228</v>
      </c>
      <c r="G344" s="206"/>
      <c r="H344" s="210">
        <v>26.68</v>
      </c>
      <c r="I344" s="211"/>
      <c r="J344" s="206"/>
      <c r="K344" s="206"/>
      <c r="L344" s="212"/>
      <c r="M344" s="213"/>
      <c r="N344" s="214"/>
      <c r="O344" s="214"/>
      <c r="P344" s="214"/>
      <c r="Q344" s="214"/>
      <c r="R344" s="214"/>
      <c r="S344" s="214"/>
      <c r="T344" s="215"/>
      <c r="AT344" s="216" t="s">
        <v>272</v>
      </c>
      <c r="AU344" s="216" t="s">
        <v>73</v>
      </c>
      <c r="AV344" s="13" t="s">
        <v>73</v>
      </c>
      <c r="AW344" s="13" t="s">
        <v>30</v>
      </c>
      <c r="AX344" s="13" t="s">
        <v>64</v>
      </c>
      <c r="AY344" s="216" t="s">
        <v>263</v>
      </c>
    </row>
    <row r="345" spans="2:51" s="16" customFormat="1">
      <c r="B345" s="248"/>
      <c r="C345" s="249"/>
      <c r="D345" s="207" t="s">
        <v>272</v>
      </c>
      <c r="E345" s="250" t="s">
        <v>1</v>
      </c>
      <c r="F345" s="251" t="s">
        <v>6167</v>
      </c>
      <c r="G345" s="249"/>
      <c r="H345" s="250" t="s">
        <v>1</v>
      </c>
      <c r="I345" s="252"/>
      <c r="J345" s="249"/>
      <c r="K345" s="249"/>
      <c r="L345" s="253"/>
      <c r="M345" s="254"/>
      <c r="N345" s="255"/>
      <c r="O345" s="255"/>
      <c r="P345" s="255"/>
      <c r="Q345" s="255"/>
      <c r="R345" s="255"/>
      <c r="S345" s="255"/>
      <c r="T345" s="256"/>
      <c r="AT345" s="257" t="s">
        <v>272</v>
      </c>
      <c r="AU345" s="257" t="s">
        <v>73</v>
      </c>
      <c r="AV345" s="16" t="s">
        <v>71</v>
      </c>
      <c r="AW345" s="16" t="s">
        <v>30</v>
      </c>
      <c r="AX345" s="16" t="s">
        <v>64</v>
      </c>
      <c r="AY345" s="257" t="s">
        <v>263</v>
      </c>
    </row>
    <row r="346" spans="2:51" s="13" customFormat="1">
      <c r="B346" s="205"/>
      <c r="C346" s="206"/>
      <c r="D346" s="207" t="s">
        <v>272</v>
      </c>
      <c r="E346" s="208" t="s">
        <v>1</v>
      </c>
      <c r="F346" s="209" t="s">
        <v>6229</v>
      </c>
      <c r="G346" s="206"/>
      <c r="H346" s="210">
        <v>1.956</v>
      </c>
      <c r="I346" s="211"/>
      <c r="J346" s="206"/>
      <c r="K346" s="206"/>
      <c r="L346" s="212"/>
      <c r="M346" s="213"/>
      <c r="N346" s="214"/>
      <c r="O346" s="214"/>
      <c r="P346" s="214"/>
      <c r="Q346" s="214"/>
      <c r="R346" s="214"/>
      <c r="S346" s="214"/>
      <c r="T346" s="215"/>
      <c r="AT346" s="216" t="s">
        <v>272</v>
      </c>
      <c r="AU346" s="216" t="s">
        <v>73</v>
      </c>
      <c r="AV346" s="13" t="s">
        <v>73</v>
      </c>
      <c r="AW346" s="13" t="s">
        <v>30</v>
      </c>
      <c r="AX346" s="13" t="s">
        <v>64</v>
      </c>
      <c r="AY346" s="216" t="s">
        <v>263</v>
      </c>
    </row>
    <row r="347" spans="2:51" s="16" customFormat="1">
      <c r="B347" s="248"/>
      <c r="C347" s="249"/>
      <c r="D347" s="207" t="s">
        <v>272</v>
      </c>
      <c r="E347" s="250" t="s">
        <v>1</v>
      </c>
      <c r="F347" s="251" t="s">
        <v>6168</v>
      </c>
      <c r="G347" s="249"/>
      <c r="H347" s="250" t="s">
        <v>1</v>
      </c>
      <c r="I347" s="252"/>
      <c r="J347" s="249"/>
      <c r="K347" s="249"/>
      <c r="L347" s="253"/>
      <c r="M347" s="254"/>
      <c r="N347" s="255"/>
      <c r="O347" s="255"/>
      <c r="P347" s="255"/>
      <c r="Q347" s="255"/>
      <c r="R347" s="255"/>
      <c r="S347" s="255"/>
      <c r="T347" s="256"/>
      <c r="AT347" s="257" t="s">
        <v>272</v>
      </c>
      <c r="AU347" s="257" t="s">
        <v>73</v>
      </c>
      <c r="AV347" s="16" t="s">
        <v>71</v>
      </c>
      <c r="AW347" s="16" t="s">
        <v>30</v>
      </c>
      <c r="AX347" s="16" t="s">
        <v>64</v>
      </c>
      <c r="AY347" s="257" t="s">
        <v>263</v>
      </c>
    </row>
    <row r="348" spans="2:51" s="13" customFormat="1">
      <c r="B348" s="205"/>
      <c r="C348" s="206"/>
      <c r="D348" s="207" t="s">
        <v>272</v>
      </c>
      <c r="E348" s="208" t="s">
        <v>1</v>
      </c>
      <c r="F348" s="209" t="s">
        <v>6230</v>
      </c>
      <c r="G348" s="206"/>
      <c r="H348" s="210">
        <v>4.5720000000000001</v>
      </c>
      <c r="I348" s="211"/>
      <c r="J348" s="206"/>
      <c r="K348" s="206"/>
      <c r="L348" s="212"/>
      <c r="M348" s="213"/>
      <c r="N348" s="214"/>
      <c r="O348" s="214"/>
      <c r="P348" s="214"/>
      <c r="Q348" s="214"/>
      <c r="R348" s="214"/>
      <c r="S348" s="214"/>
      <c r="T348" s="215"/>
      <c r="AT348" s="216" t="s">
        <v>272</v>
      </c>
      <c r="AU348" s="216" t="s">
        <v>73</v>
      </c>
      <c r="AV348" s="13" t="s">
        <v>73</v>
      </c>
      <c r="AW348" s="13" t="s">
        <v>30</v>
      </c>
      <c r="AX348" s="13" t="s">
        <v>64</v>
      </c>
      <c r="AY348" s="216" t="s">
        <v>263</v>
      </c>
    </row>
    <row r="349" spans="2:51" s="16" customFormat="1">
      <c r="B349" s="248"/>
      <c r="C349" s="249"/>
      <c r="D349" s="207" t="s">
        <v>272</v>
      </c>
      <c r="E349" s="250" t="s">
        <v>1</v>
      </c>
      <c r="F349" s="251" t="s">
        <v>6170</v>
      </c>
      <c r="G349" s="249"/>
      <c r="H349" s="250" t="s">
        <v>1</v>
      </c>
      <c r="I349" s="252"/>
      <c r="J349" s="249"/>
      <c r="K349" s="249"/>
      <c r="L349" s="253"/>
      <c r="M349" s="254"/>
      <c r="N349" s="255"/>
      <c r="O349" s="255"/>
      <c r="P349" s="255"/>
      <c r="Q349" s="255"/>
      <c r="R349" s="255"/>
      <c r="S349" s="255"/>
      <c r="T349" s="256"/>
      <c r="AT349" s="257" t="s">
        <v>272</v>
      </c>
      <c r="AU349" s="257" t="s">
        <v>73</v>
      </c>
      <c r="AV349" s="16" t="s">
        <v>71</v>
      </c>
      <c r="AW349" s="16" t="s">
        <v>30</v>
      </c>
      <c r="AX349" s="16" t="s">
        <v>64</v>
      </c>
      <c r="AY349" s="257" t="s">
        <v>263</v>
      </c>
    </row>
    <row r="350" spans="2:51" s="13" customFormat="1">
      <c r="B350" s="205"/>
      <c r="C350" s="206"/>
      <c r="D350" s="207" t="s">
        <v>272</v>
      </c>
      <c r="E350" s="208" t="s">
        <v>1</v>
      </c>
      <c r="F350" s="209" t="s">
        <v>6231</v>
      </c>
      <c r="G350" s="206"/>
      <c r="H350" s="210">
        <v>4.84</v>
      </c>
      <c r="I350" s="211"/>
      <c r="J350" s="206"/>
      <c r="K350" s="206"/>
      <c r="L350" s="212"/>
      <c r="M350" s="213"/>
      <c r="N350" s="214"/>
      <c r="O350" s="214"/>
      <c r="P350" s="214"/>
      <c r="Q350" s="214"/>
      <c r="R350" s="214"/>
      <c r="S350" s="214"/>
      <c r="T350" s="215"/>
      <c r="AT350" s="216" t="s">
        <v>272</v>
      </c>
      <c r="AU350" s="216" t="s">
        <v>73</v>
      </c>
      <c r="AV350" s="13" t="s">
        <v>73</v>
      </c>
      <c r="AW350" s="13" t="s">
        <v>30</v>
      </c>
      <c r="AX350" s="13" t="s">
        <v>64</v>
      </c>
      <c r="AY350" s="216" t="s">
        <v>263</v>
      </c>
    </row>
    <row r="351" spans="2:51" s="14" customFormat="1">
      <c r="B351" s="217"/>
      <c r="C351" s="218"/>
      <c r="D351" s="207" t="s">
        <v>272</v>
      </c>
      <c r="E351" s="219" t="s">
        <v>1</v>
      </c>
      <c r="F351" s="220" t="s">
        <v>275</v>
      </c>
      <c r="G351" s="218"/>
      <c r="H351" s="221">
        <v>1423.624</v>
      </c>
      <c r="I351" s="222"/>
      <c r="J351" s="218"/>
      <c r="K351" s="218"/>
      <c r="L351" s="223"/>
      <c r="M351" s="224"/>
      <c r="N351" s="225"/>
      <c r="O351" s="225"/>
      <c r="P351" s="225"/>
      <c r="Q351" s="225"/>
      <c r="R351" s="225"/>
      <c r="S351" s="225"/>
      <c r="T351" s="226"/>
      <c r="AT351" s="227" t="s">
        <v>272</v>
      </c>
      <c r="AU351" s="227" t="s">
        <v>73</v>
      </c>
      <c r="AV351" s="14" t="s">
        <v>276</v>
      </c>
      <c r="AW351" s="14" t="s">
        <v>30</v>
      </c>
      <c r="AX351" s="14" t="s">
        <v>64</v>
      </c>
      <c r="AY351" s="227" t="s">
        <v>263</v>
      </c>
    </row>
    <row r="352" spans="2:51" s="16" customFormat="1">
      <c r="B352" s="248"/>
      <c r="C352" s="249"/>
      <c r="D352" s="207" t="s">
        <v>272</v>
      </c>
      <c r="E352" s="250" t="s">
        <v>1</v>
      </c>
      <c r="F352" s="251" t="s">
        <v>5986</v>
      </c>
      <c r="G352" s="249"/>
      <c r="H352" s="250" t="s">
        <v>1</v>
      </c>
      <c r="I352" s="252"/>
      <c r="J352" s="249"/>
      <c r="K352" s="249"/>
      <c r="L352" s="253"/>
      <c r="M352" s="254"/>
      <c r="N352" s="255"/>
      <c r="O352" s="255"/>
      <c r="P352" s="255"/>
      <c r="Q352" s="255"/>
      <c r="R352" s="255"/>
      <c r="S352" s="255"/>
      <c r="T352" s="256"/>
      <c r="AT352" s="257" t="s">
        <v>272</v>
      </c>
      <c r="AU352" s="257" t="s">
        <v>73</v>
      </c>
      <c r="AV352" s="16" t="s">
        <v>71</v>
      </c>
      <c r="AW352" s="16" t="s">
        <v>30</v>
      </c>
      <c r="AX352" s="16" t="s">
        <v>64</v>
      </c>
      <c r="AY352" s="257" t="s">
        <v>263</v>
      </c>
    </row>
    <row r="353" spans="1:65" s="13" customFormat="1">
      <c r="B353" s="205"/>
      <c r="C353" s="206"/>
      <c r="D353" s="207" t="s">
        <v>272</v>
      </c>
      <c r="E353" s="208" t="s">
        <v>1</v>
      </c>
      <c r="F353" s="209" t="s">
        <v>6232</v>
      </c>
      <c r="G353" s="206"/>
      <c r="H353" s="210">
        <v>3.6659999999999999</v>
      </c>
      <c r="I353" s="211"/>
      <c r="J353" s="206"/>
      <c r="K353" s="206"/>
      <c r="L353" s="212"/>
      <c r="M353" s="213"/>
      <c r="N353" s="214"/>
      <c r="O353" s="214"/>
      <c r="P353" s="214"/>
      <c r="Q353" s="214"/>
      <c r="R353" s="214"/>
      <c r="S353" s="214"/>
      <c r="T353" s="215"/>
      <c r="AT353" s="216" t="s">
        <v>272</v>
      </c>
      <c r="AU353" s="216" t="s">
        <v>73</v>
      </c>
      <c r="AV353" s="13" t="s">
        <v>73</v>
      </c>
      <c r="AW353" s="13" t="s">
        <v>30</v>
      </c>
      <c r="AX353" s="13" t="s">
        <v>64</v>
      </c>
      <c r="AY353" s="216" t="s">
        <v>263</v>
      </c>
    </row>
    <row r="354" spans="1:65" s="15" customFormat="1">
      <c r="B354" s="228"/>
      <c r="C354" s="229"/>
      <c r="D354" s="207" t="s">
        <v>272</v>
      </c>
      <c r="E354" s="230" t="s">
        <v>1</v>
      </c>
      <c r="F354" s="231" t="s">
        <v>1970</v>
      </c>
      <c r="G354" s="229"/>
      <c r="H354" s="232">
        <v>1427.29</v>
      </c>
      <c r="I354" s="233"/>
      <c r="J354" s="229"/>
      <c r="K354" s="229"/>
      <c r="L354" s="234"/>
      <c r="M354" s="235"/>
      <c r="N354" s="236"/>
      <c r="O354" s="236"/>
      <c r="P354" s="236"/>
      <c r="Q354" s="236"/>
      <c r="R354" s="236"/>
      <c r="S354" s="236"/>
      <c r="T354" s="237"/>
      <c r="AT354" s="238" t="s">
        <v>272</v>
      </c>
      <c r="AU354" s="238" t="s">
        <v>73</v>
      </c>
      <c r="AV354" s="15" t="s">
        <v>270</v>
      </c>
      <c r="AW354" s="15" t="s">
        <v>30</v>
      </c>
      <c r="AX354" s="15" t="s">
        <v>71</v>
      </c>
      <c r="AY354" s="238" t="s">
        <v>263</v>
      </c>
    </row>
    <row r="355" spans="1:65" s="2" customFormat="1" ht="21.75" customHeight="1">
      <c r="A355" s="35"/>
      <c r="B355" s="36"/>
      <c r="C355" s="191" t="s">
        <v>276</v>
      </c>
      <c r="D355" s="191" t="s">
        <v>266</v>
      </c>
      <c r="E355" s="192" t="s">
        <v>5988</v>
      </c>
      <c r="F355" s="193" t="s">
        <v>6233</v>
      </c>
      <c r="G355" s="194" t="s">
        <v>300</v>
      </c>
      <c r="H355" s="195">
        <v>3.6659999999999999</v>
      </c>
      <c r="I355" s="196"/>
      <c r="J355" s="197">
        <f>ROUND(I355*H355,2)</f>
        <v>0</v>
      </c>
      <c r="K355" s="198"/>
      <c r="L355" s="40"/>
      <c r="M355" s="199" t="s">
        <v>1</v>
      </c>
      <c r="N355" s="200" t="s">
        <v>38</v>
      </c>
      <c r="O355" s="72"/>
      <c r="P355" s="201">
        <f>O355*H355</f>
        <v>0</v>
      </c>
      <c r="Q355" s="201">
        <v>0</v>
      </c>
      <c r="R355" s="201">
        <f>Q355*H355</f>
        <v>0</v>
      </c>
      <c r="S355" s="201">
        <v>0</v>
      </c>
      <c r="T355" s="202">
        <f>S355*H355</f>
        <v>0</v>
      </c>
      <c r="U355" s="35"/>
      <c r="V355" s="35"/>
      <c r="W355" s="35"/>
      <c r="X355" s="35"/>
      <c r="Y355" s="35"/>
      <c r="Z355" s="35"/>
      <c r="AA355" s="35"/>
      <c r="AB355" s="35"/>
      <c r="AC355" s="35"/>
      <c r="AD355" s="35"/>
      <c r="AE355" s="35"/>
      <c r="AR355" s="203" t="s">
        <v>270</v>
      </c>
      <c r="AT355" s="203" t="s">
        <v>266</v>
      </c>
      <c r="AU355" s="203" t="s">
        <v>73</v>
      </c>
      <c r="AY355" s="18" t="s">
        <v>263</v>
      </c>
      <c r="BE355" s="204">
        <f>IF(N355="základní",J355,0)</f>
        <v>0</v>
      </c>
      <c r="BF355" s="204">
        <f>IF(N355="snížená",J355,0)</f>
        <v>0</v>
      </c>
      <c r="BG355" s="204">
        <f>IF(N355="zákl. přenesená",J355,0)</f>
        <v>0</v>
      </c>
      <c r="BH355" s="204">
        <f>IF(N355="sníž. přenesená",J355,0)</f>
        <v>0</v>
      </c>
      <c r="BI355" s="204">
        <f>IF(N355="nulová",J355,0)</f>
        <v>0</v>
      </c>
      <c r="BJ355" s="18" t="s">
        <v>71</v>
      </c>
      <c r="BK355" s="204">
        <f>ROUND(I355*H355,2)</f>
        <v>0</v>
      </c>
      <c r="BL355" s="18" t="s">
        <v>270</v>
      </c>
      <c r="BM355" s="203" t="s">
        <v>270</v>
      </c>
    </row>
    <row r="356" spans="1:65" s="13" customFormat="1">
      <c r="B356" s="205"/>
      <c r="C356" s="206"/>
      <c r="D356" s="207" t="s">
        <v>272</v>
      </c>
      <c r="E356" s="208" t="s">
        <v>1</v>
      </c>
      <c r="F356" s="209" t="s">
        <v>6234</v>
      </c>
      <c r="G356" s="206"/>
      <c r="H356" s="210">
        <v>1.17</v>
      </c>
      <c r="I356" s="211"/>
      <c r="J356" s="206"/>
      <c r="K356" s="206"/>
      <c r="L356" s="212"/>
      <c r="M356" s="213"/>
      <c r="N356" s="214"/>
      <c r="O356" s="214"/>
      <c r="P356" s="214"/>
      <c r="Q356" s="214"/>
      <c r="R356" s="214"/>
      <c r="S356" s="214"/>
      <c r="T356" s="215"/>
      <c r="AT356" s="216" t="s">
        <v>272</v>
      </c>
      <c r="AU356" s="216" t="s">
        <v>73</v>
      </c>
      <c r="AV356" s="13" t="s">
        <v>73</v>
      </c>
      <c r="AW356" s="13" t="s">
        <v>30</v>
      </c>
      <c r="AX356" s="13" t="s">
        <v>64</v>
      </c>
      <c r="AY356" s="216" t="s">
        <v>263</v>
      </c>
    </row>
    <row r="357" spans="1:65" s="13" customFormat="1">
      <c r="B357" s="205"/>
      <c r="C357" s="206"/>
      <c r="D357" s="207" t="s">
        <v>272</v>
      </c>
      <c r="E357" s="208" t="s">
        <v>1</v>
      </c>
      <c r="F357" s="209" t="s">
        <v>6235</v>
      </c>
      <c r="G357" s="206"/>
      <c r="H357" s="210">
        <v>0.99</v>
      </c>
      <c r="I357" s="211"/>
      <c r="J357" s="206"/>
      <c r="K357" s="206"/>
      <c r="L357" s="212"/>
      <c r="M357" s="213"/>
      <c r="N357" s="214"/>
      <c r="O357" s="214"/>
      <c r="P357" s="214"/>
      <c r="Q357" s="214"/>
      <c r="R357" s="214"/>
      <c r="S357" s="214"/>
      <c r="T357" s="215"/>
      <c r="AT357" s="216" t="s">
        <v>272</v>
      </c>
      <c r="AU357" s="216" t="s">
        <v>73</v>
      </c>
      <c r="AV357" s="13" t="s">
        <v>73</v>
      </c>
      <c r="AW357" s="13" t="s">
        <v>30</v>
      </c>
      <c r="AX357" s="13" t="s">
        <v>64</v>
      </c>
      <c r="AY357" s="216" t="s">
        <v>263</v>
      </c>
    </row>
    <row r="358" spans="1:65" s="13" customFormat="1">
      <c r="B358" s="205"/>
      <c r="C358" s="206"/>
      <c r="D358" s="207" t="s">
        <v>272</v>
      </c>
      <c r="E358" s="208" t="s">
        <v>1</v>
      </c>
      <c r="F358" s="209" t="s">
        <v>6236</v>
      </c>
      <c r="G358" s="206"/>
      <c r="H358" s="210">
        <v>0.81</v>
      </c>
      <c r="I358" s="211"/>
      <c r="J358" s="206"/>
      <c r="K358" s="206"/>
      <c r="L358" s="212"/>
      <c r="M358" s="213"/>
      <c r="N358" s="214"/>
      <c r="O358" s="214"/>
      <c r="P358" s="214"/>
      <c r="Q358" s="214"/>
      <c r="R358" s="214"/>
      <c r="S358" s="214"/>
      <c r="T358" s="215"/>
      <c r="AT358" s="216" t="s">
        <v>272</v>
      </c>
      <c r="AU358" s="216" t="s">
        <v>73</v>
      </c>
      <c r="AV358" s="13" t="s">
        <v>73</v>
      </c>
      <c r="AW358" s="13" t="s">
        <v>30</v>
      </c>
      <c r="AX358" s="13" t="s">
        <v>64</v>
      </c>
      <c r="AY358" s="216" t="s">
        <v>263</v>
      </c>
    </row>
    <row r="359" spans="1:65" s="13" customFormat="1">
      <c r="B359" s="205"/>
      <c r="C359" s="206"/>
      <c r="D359" s="207" t="s">
        <v>272</v>
      </c>
      <c r="E359" s="208" t="s">
        <v>1</v>
      </c>
      <c r="F359" s="209" t="s">
        <v>6237</v>
      </c>
      <c r="G359" s="206"/>
      <c r="H359" s="210">
        <v>0.69599999999999995</v>
      </c>
      <c r="I359" s="211"/>
      <c r="J359" s="206"/>
      <c r="K359" s="206"/>
      <c r="L359" s="212"/>
      <c r="M359" s="213"/>
      <c r="N359" s="214"/>
      <c r="O359" s="214"/>
      <c r="P359" s="214"/>
      <c r="Q359" s="214"/>
      <c r="R359" s="214"/>
      <c r="S359" s="214"/>
      <c r="T359" s="215"/>
      <c r="AT359" s="216" t="s">
        <v>272</v>
      </c>
      <c r="AU359" s="216" t="s">
        <v>73</v>
      </c>
      <c r="AV359" s="13" t="s">
        <v>73</v>
      </c>
      <c r="AW359" s="13" t="s">
        <v>30</v>
      </c>
      <c r="AX359" s="13" t="s">
        <v>64</v>
      </c>
      <c r="AY359" s="216" t="s">
        <v>263</v>
      </c>
    </row>
    <row r="360" spans="1:65" s="15" customFormat="1">
      <c r="B360" s="228"/>
      <c r="C360" s="229"/>
      <c r="D360" s="207" t="s">
        <v>272</v>
      </c>
      <c r="E360" s="230" t="s">
        <v>1</v>
      </c>
      <c r="F360" s="231" t="s">
        <v>1970</v>
      </c>
      <c r="G360" s="229"/>
      <c r="H360" s="232">
        <v>3.6659999999999999</v>
      </c>
      <c r="I360" s="233"/>
      <c r="J360" s="229"/>
      <c r="K360" s="229"/>
      <c r="L360" s="234"/>
      <c r="M360" s="235"/>
      <c r="N360" s="236"/>
      <c r="O360" s="236"/>
      <c r="P360" s="236"/>
      <c r="Q360" s="236"/>
      <c r="R360" s="236"/>
      <c r="S360" s="236"/>
      <c r="T360" s="237"/>
      <c r="AT360" s="238" t="s">
        <v>272</v>
      </c>
      <c r="AU360" s="238" t="s">
        <v>73</v>
      </c>
      <c r="AV360" s="15" t="s">
        <v>270</v>
      </c>
      <c r="AW360" s="15" t="s">
        <v>30</v>
      </c>
      <c r="AX360" s="15" t="s">
        <v>71</v>
      </c>
      <c r="AY360" s="238" t="s">
        <v>263</v>
      </c>
    </row>
    <row r="361" spans="1:65" s="2" customFormat="1" ht="21.75" customHeight="1">
      <c r="A361" s="35"/>
      <c r="B361" s="36"/>
      <c r="C361" s="191" t="s">
        <v>270</v>
      </c>
      <c r="D361" s="191" t="s">
        <v>266</v>
      </c>
      <c r="E361" s="192" t="s">
        <v>5993</v>
      </c>
      <c r="F361" s="193" t="s">
        <v>5994</v>
      </c>
      <c r="G361" s="194" t="s">
        <v>269</v>
      </c>
      <c r="H361" s="195">
        <v>1922.1</v>
      </c>
      <c r="I361" s="196"/>
      <c r="J361" s="197">
        <f>ROUND(I361*H361,2)</f>
        <v>0</v>
      </c>
      <c r="K361" s="198"/>
      <c r="L361" s="40"/>
      <c r="M361" s="199" t="s">
        <v>1</v>
      </c>
      <c r="N361" s="200" t="s">
        <v>38</v>
      </c>
      <c r="O361" s="72"/>
      <c r="P361" s="201">
        <f>O361*H361</f>
        <v>0</v>
      </c>
      <c r="Q361" s="201">
        <v>8.4999999999999995E-4</v>
      </c>
      <c r="R361" s="201">
        <f>Q361*H361</f>
        <v>1.6337849999999998</v>
      </c>
      <c r="S361" s="201">
        <v>0</v>
      </c>
      <c r="T361" s="202">
        <f>S361*H361</f>
        <v>0</v>
      </c>
      <c r="U361" s="35"/>
      <c r="V361" s="35"/>
      <c r="W361" s="35"/>
      <c r="X361" s="35"/>
      <c r="Y361" s="35"/>
      <c r="Z361" s="35"/>
      <c r="AA361" s="35"/>
      <c r="AB361" s="35"/>
      <c r="AC361" s="35"/>
      <c r="AD361" s="35"/>
      <c r="AE361" s="35"/>
      <c r="AR361" s="203" t="s">
        <v>270</v>
      </c>
      <c r="AT361" s="203" t="s">
        <v>266</v>
      </c>
      <c r="AU361" s="203" t="s">
        <v>73</v>
      </c>
      <c r="AY361" s="18" t="s">
        <v>263</v>
      </c>
      <c r="BE361" s="204">
        <f>IF(N361="základní",J361,0)</f>
        <v>0</v>
      </c>
      <c r="BF361" s="204">
        <f>IF(N361="snížená",J361,0)</f>
        <v>0</v>
      </c>
      <c r="BG361" s="204">
        <f>IF(N361="zákl. přenesená",J361,0)</f>
        <v>0</v>
      </c>
      <c r="BH361" s="204">
        <f>IF(N361="sníž. přenesená",J361,0)</f>
        <v>0</v>
      </c>
      <c r="BI361" s="204">
        <f>IF(N361="nulová",J361,0)</f>
        <v>0</v>
      </c>
      <c r="BJ361" s="18" t="s">
        <v>71</v>
      </c>
      <c r="BK361" s="204">
        <f>ROUND(I361*H361,2)</f>
        <v>0</v>
      </c>
      <c r="BL361" s="18" t="s">
        <v>270</v>
      </c>
      <c r="BM361" s="203" t="s">
        <v>506</v>
      </c>
    </row>
    <row r="362" spans="1:65" s="13" customFormat="1">
      <c r="B362" s="205"/>
      <c r="C362" s="206"/>
      <c r="D362" s="207" t="s">
        <v>272</v>
      </c>
      <c r="E362" s="208" t="s">
        <v>1</v>
      </c>
      <c r="F362" s="209" t="s">
        <v>6238</v>
      </c>
      <c r="G362" s="206"/>
      <c r="H362" s="210">
        <v>1112.75</v>
      </c>
      <c r="I362" s="211"/>
      <c r="J362" s="206"/>
      <c r="K362" s="206"/>
      <c r="L362" s="212"/>
      <c r="M362" s="213"/>
      <c r="N362" s="214"/>
      <c r="O362" s="214"/>
      <c r="P362" s="214"/>
      <c r="Q362" s="214"/>
      <c r="R362" s="214"/>
      <c r="S362" s="214"/>
      <c r="T362" s="215"/>
      <c r="AT362" s="216" t="s">
        <v>272</v>
      </c>
      <c r="AU362" s="216" t="s">
        <v>73</v>
      </c>
      <c r="AV362" s="13" t="s">
        <v>73</v>
      </c>
      <c r="AW362" s="13" t="s">
        <v>30</v>
      </c>
      <c r="AX362" s="13" t="s">
        <v>64</v>
      </c>
      <c r="AY362" s="216" t="s">
        <v>263</v>
      </c>
    </row>
    <row r="363" spans="1:65" s="13" customFormat="1">
      <c r="B363" s="205"/>
      <c r="C363" s="206"/>
      <c r="D363" s="207" t="s">
        <v>272</v>
      </c>
      <c r="E363" s="208" t="s">
        <v>1</v>
      </c>
      <c r="F363" s="209" t="s">
        <v>6239</v>
      </c>
      <c r="G363" s="206"/>
      <c r="H363" s="210">
        <v>809.35</v>
      </c>
      <c r="I363" s="211"/>
      <c r="J363" s="206"/>
      <c r="K363" s="206"/>
      <c r="L363" s="212"/>
      <c r="M363" s="213"/>
      <c r="N363" s="214"/>
      <c r="O363" s="214"/>
      <c r="P363" s="214"/>
      <c r="Q363" s="214"/>
      <c r="R363" s="214"/>
      <c r="S363" s="214"/>
      <c r="T363" s="215"/>
      <c r="AT363" s="216" t="s">
        <v>272</v>
      </c>
      <c r="AU363" s="216" t="s">
        <v>73</v>
      </c>
      <c r="AV363" s="13" t="s">
        <v>73</v>
      </c>
      <c r="AW363" s="13" t="s">
        <v>30</v>
      </c>
      <c r="AX363" s="13" t="s">
        <v>64</v>
      </c>
      <c r="AY363" s="216" t="s">
        <v>263</v>
      </c>
    </row>
    <row r="364" spans="1:65" s="15" customFormat="1">
      <c r="B364" s="228"/>
      <c r="C364" s="229"/>
      <c r="D364" s="207" t="s">
        <v>272</v>
      </c>
      <c r="E364" s="230" t="s">
        <v>1</v>
      </c>
      <c r="F364" s="231" t="s">
        <v>280</v>
      </c>
      <c r="G364" s="229"/>
      <c r="H364" s="232">
        <v>1922.1</v>
      </c>
      <c r="I364" s="233"/>
      <c r="J364" s="229"/>
      <c r="K364" s="229"/>
      <c r="L364" s="234"/>
      <c r="M364" s="235"/>
      <c r="N364" s="236"/>
      <c r="O364" s="236"/>
      <c r="P364" s="236"/>
      <c r="Q364" s="236"/>
      <c r="R364" s="236"/>
      <c r="S364" s="236"/>
      <c r="T364" s="237"/>
      <c r="AT364" s="238" t="s">
        <v>272</v>
      </c>
      <c r="AU364" s="238" t="s">
        <v>73</v>
      </c>
      <c r="AV364" s="15" t="s">
        <v>270</v>
      </c>
      <c r="AW364" s="15" t="s">
        <v>30</v>
      </c>
      <c r="AX364" s="15" t="s">
        <v>71</v>
      </c>
      <c r="AY364" s="238" t="s">
        <v>263</v>
      </c>
    </row>
    <row r="365" spans="1:65" s="2" customFormat="1" ht="24.2" customHeight="1">
      <c r="A365" s="35"/>
      <c r="B365" s="36"/>
      <c r="C365" s="191" t="s">
        <v>297</v>
      </c>
      <c r="D365" s="191" t="s">
        <v>266</v>
      </c>
      <c r="E365" s="192" t="s">
        <v>5997</v>
      </c>
      <c r="F365" s="193" t="s">
        <v>5998</v>
      </c>
      <c r="G365" s="194" t="s">
        <v>269</v>
      </c>
      <c r="H365" s="195">
        <v>1922.1</v>
      </c>
      <c r="I365" s="196"/>
      <c r="J365" s="197">
        <f>ROUND(I365*H365,2)</f>
        <v>0</v>
      </c>
      <c r="K365" s="198"/>
      <c r="L365" s="40"/>
      <c r="M365" s="199" t="s">
        <v>1</v>
      </c>
      <c r="N365" s="200" t="s">
        <v>38</v>
      </c>
      <c r="O365" s="72"/>
      <c r="P365" s="201">
        <f>O365*H365</f>
        <v>0</v>
      </c>
      <c r="Q365" s="201">
        <v>0</v>
      </c>
      <c r="R365" s="201">
        <f>Q365*H365</f>
        <v>0</v>
      </c>
      <c r="S365" s="201">
        <v>0</v>
      </c>
      <c r="T365" s="202">
        <f>S365*H365</f>
        <v>0</v>
      </c>
      <c r="U365" s="35"/>
      <c r="V365" s="35"/>
      <c r="W365" s="35"/>
      <c r="X365" s="35"/>
      <c r="Y365" s="35"/>
      <c r="Z365" s="35"/>
      <c r="AA365" s="35"/>
      <c r="AB365" s="35"/>
      <c r="AC365" s="35"/>
      <c r="AD365" s="35"/>
      <c r="AE365" s="35"/>
      <c r="AR365" s="203" t="s">
        <v>270</v>
      </c>
      <c r="AT365" s="203" t="s">
        <v>266</v>
      </c>
      <c r="AU365" s="203" t="s">
        <v>73</v>
      </c>
      <c r="AY365" s="18" t="s">
        <v>263</v>
      </c>
      <c r="BE365" s="204">
        <f>IF(N365="základní",J365,0)</f>
        <v>0</v>
      </c>
      <c r="BF365" s="204">
        <f>IF(N365="snížená",J365,0)</f>
        <v>0</v>
      </c>
      <c r="BG365" s="204">
        <f>IF(N365="zákl. přenesená",J365,0)</f>
        <v>0</v>
      </c>
      <c r="BH365" s="204">
        <f>IF(N365="sníž. přenesená",J365,0)</f>
        <v>0</v>
      </c>
      <c r="BI365" s="204">
        <f>IF(N365="nulová",J365,0)</f>
        <v>0</v>
      </c>
      <c r="BJ365" s="18" t="s">
        <v>71</v>
      </c>
      <c r="BK365" s="204">
        <f>ROUND(I365*H365,2)</f>
        <v>0</v>
      </c>
      <c r="BL365" s="18" t="s">
        <v>270</v>
      </c>
      <c r="BM365" s="203" t="s">
        <v>5999</v>
      </c>
    </row>
    <row r="366" spans="1:65" s="2" customFormat="1" ht="16.5" customHeight="1">
      <c r="A366" s="35"/>
      <c r="B366" s="36"/>
      <c r="C366" s="191" t="s">
        <v>304</v>
      </c>
      <c r="D366" s="191" t="s">
        <v>266</v>
      </c>
      <c r="E366" s="192" t="s">
        <v>6000</v>
      </c>
      <c r="F366" s="193" t="s">
        <v>6001</v>
      </c>
      <c r="G366" s="194" t="s">
        <v>448</v>
      </c>
      <c r="H366" s="195">
        <v>80</v>
      </c>
      <c r="I366" s="196"/>
      <c r="J366" s="197">
        <f>ROUND(I366*H366,2)</f>
        <v>0</v>
      </c>
      <c r="K366" s="198"/>
      <c r="L366" s="40"/>
      <c r="M366" s="199" t="s">
        <v>1</v>
      </c>
      <c r="N366" s="200" t="s">
        <v>38</v>
      </c>
      <c r="O366" s="72"/>
      <c r="P366" s="201">
        <f>O366*H366</f>
        <v>0</v>
      </c>
      <c r="Q366" s="201">
        <v>0</v>
      </c>
      <c r="R366" s="201">
        <f>Q366*H366</f>
        <v>0</v>
      </c>
      <c r="S366" s="201">
        <v>0</v>
      </c>
      <c r="T366" s="202">
        <f>S366*H366</f>
        <v>0</v>
      </c>
      <c r="U366" s="35"/>
      <c r="V366" s="35"/>
      <c r="W366" s="35"/>
      <c r="X366" s="35"/>
      <c r="Y366" s="35"/>
      <c r="Z366" s="35"/>
      <c r="AA366" s="35"/>
      <c r="AB366" s="35"/>
      <c r="AC366" s="35"/>
      <c r="AD366" s="35"/>
      <c r="AE366" s="35"/>
      <c r="AR366" s="203" t="s">
        <v>270</v>
      </c>
      <c r="AT366" s="203" t="s">
        <v>266</v>
      </c>
      <c r="AU366" s="203" t="s">
        <v>73</v>
      </c>
      <c r="AY366" s="18" t="s">
        <v>263</v>
      </c>
      <c r="BE366" s="204">
        <f>IF(N366="základní",J366,0)</f>
        <v>0</v>
      </c>
      <c r="BF366" s="204">
        <f>IF(N366="snížená",J366,0)</f>
        <v>0</v>
      </c>
      <c r="BG366" s="204">
        <f>IF(N366="zákl. přenesená",J366,0)</f>
        <v>0</v>
      </c>
      <c r="BH366" s="204">
        <f>IF(N366="sníž. přenesená",J366,0)</f>
        <v>0</v>
      </c>
      <c r="BI366" s="204">
        <f>IF(N366="nulová",J366,0)</f>
        <v>0</v>
      </c>
      <c r="BJ366" s="18" t="s">
        <v>71</v>
      </c>
      <c r="BK366" s="204">
        <f>ROUND(I366*H366,2)</f>
        <v>0</v>
      </c>
      <c r="BL366" s="18" t="s">
        <v>270</v>
      </c>
      <c r="BM366" s="203" t="s">
        <v>538</v>
      </c>
    </row>
    <row r="367" spans="1:65" s="2" customFormat="1" ht="24.2" customHeight="1">
      <c r="A367" s="35"/>
      <c r="B367" s="36"/>
      <c r="C367" s="191" t="s">
        <v>309</v>
      </c>
      <c r="D367" s="191" t="s">
        <v>266</v>
      </c>
      <c r="E367" s="192" t="s">
        <v>549</v>
      </c>
      <c r="F367" s="193" t="s">
        <v>550</v>
      </c>
      <c r="G367" s="194" t="s">
        <v>300</v>
      </c>
      <c r="H367" s="195">
        <v>596.88099999999997</v>
      </c>
      <c r="I367" s="196"/>
      <c r="J367" s="197">
        <f>ROUND(I367*H367,2)</f>
        <v>0</v>
      </c>
      <c r="K367" s="198"/>
      <c r="L367" s="40"/>
      <c r="M367" s="199" t="s">
        <v>1</v>
      </c>
      <c r="N367" s="200" t="s">
        <v>38</v>
      </c>
      <c r="O367" s="72"/>
      <c r="P367" s="201">
        <f>O367*H367</f>
        <v>0</v>
      </c>
      <c r="Q367" s="201">
        <v>0</v>
      </c>
      <c r="R367" s="201">
        <f>Q367*H367</f>
        <v>0</v>
      </c>
      <c r="S367" s="201">
        <v>0</v>
      </c>
      <c r="T367" s="202">
        <f>S367*H367</f>
        <v>0</v>
      </c>
      <c r="U367" s="35"/>
      <c r="V367" s="35"/>
      <c r="W367" s="35"/>
      <c r="X367" s="35"/>
      <c r="Y367" s="35"/>
      <c r="Z367" s="35"/>
      <c r="AA367" s="35"/>
      <c r="AB367" s="35"/>
      <c r="AC367" s="35"/>
      <c r="AD367" s="35"/>
      <c r="AE367" s="35"/>
      <c r="AR367" s="203" t="s">
        <v>270</v>
      </c>
      <c r="AT367" s="203" t="s">
        <v>266</v>
      </c>
      <c r="AU367" s="203" t="s">
        <v>73</v>
      </c>
      <c r="AY367" s="18" t="s">
        <v>263</v>
      </c>
      <c r="BE367" s="204">
        <f>IF(N367="základní",J367,0)</f>
        <v>0</v>
      </c>
      <c r="BF367" s="204">
        <f>IF(N367="snížená",J367,0)</f>
        <v>0</v>
      </c>
      <c r="BG367" s="204">
        <f>IF(N367="zákl. přenesená",J367,0)</f>
        <v>0</v>
      </c>
      <c r="BH367" s="204">
        <f>IF(N367="sníž. přenesená",J367,0)</f>
        <v>0</v>
      </c>
      <c r="BI367" s="204">
        <f>IF(N367="nulová",J367,0)</f>
        <v>0</v>
      </c>
      <c r="BJ367" s="18" t="s">
        <v>71</v>
      </c>
      <c r="BK367" s="204">
        <f>ROUND(I367*H367,2)</f>
        <v>0</v>
      </c>
      <c r="BL367" s="18" t="s">
        <v>270</v>
      </c>
      <c r="BM367" s="203" t="s">
        <v>304</v>
      </c>
    </row>
    <row r="368" spans="1:65" s="13" customFormat="1">
      <c r="B368" s="205"/>
      <c r="C368" s="206"/>
      <c r="D368" s="207" t="s">
        <v>272</v>
      </c>
      <c r="E368" s="208" t="s">
        <v>1</v>
      </c>
      <c r="F368" s="209" t="s">
        <v>6240</v>
      </c>
      <c r="G368" s="206"/>
      <c r="H368" s="210">
        <v>35.860999999999997</v>
      </c>
      <c r="I368" s="211"/>
      <c r="J368" s="206"/>
      <c r="K368" s="206"/>
      <c r="L368" s="212"/>
      <c r="M368" s="213"/>
      <c r="N368" s="214"/>
      <c r="O368" s="214"/>
      <c r="P368" s="214"/>
      <c r="Q368" s="214"/>
      <c r="R368" s="214"/>
      <c r="S368" s="214"/>
      <c r="T368" s="215"/>
      <c r="AT368" s="216" t="s">
        <v>272</v>
      </c>
      <c r="AU368" s="216" t="s">
        <v>73</v>
      </c>
      <c r="AV368" s="13" t="s">
        <v>73</v>
      </c>
      <c r="AW368" s="13" t="s">
        <v>30</v>
      </c>
      <c r="AX368" s="13" t="s">
        <v>64</v>
      </c>
      <c r="AY368" s="216" t="s">
        <v>263</v>
      </c>
    </row>
    <row r="369" spans="2:51" s="13" customFormat="1">
      <c r="B369" s="205"/>
      <c r="C369" s="206"/>
      <c r="D369" s="207" t="s">
        <v>272</v>
      </c>
      <c r="E369" s="208" t="s">
        <v>1</v>
      </c>
      <c r="F369" s="209" t="s">
        <v>6241</v>
      </c>
      <c r="G369" s="206"/>
      <c r="H369" s="210">
        <v>1.28</v>
      </c>
      <c r="I369" s="211"/>
      <c r="J369" s="206"/>
      <c r="K369" s="206"/>
      <c r="L369" s="212"/>
      <c r="M369" s="213"/>
      <c r="N369" s="214"/>
      <c r="O369" s="214"/>
      <c r="P369" s="214"/>
      <c r="Q369" s="214"/>
      <c r="R369" s="214"/>
      <c r="S369" s="214"/>
      <c r="T369" s="215"/>
      <c r="AT369" s="216" t="s">
        <v>272</v>
      </c>
      <c r="AU369" s="216" t="s">
        <v>73</v>
      </c>
      <c r="AV369" s="13" t="s">
        <v>73</v>
      </c>
      <c r="AW369" s="13" t="s">
        <v>30</v>
      </c>
      <c r="AX369" s="13" t="s">
        <v>64</v>
      </c>
      <c r="AY369" s="216" t="s">
        <v>263</v>
      </c>
    </row>
    <row r="370" spans="2:51" s="13" customFormat="1">
      <c r="B370" s="205"/>
      <c r="C370" s="206"/>
      <c r="D370" s="207" t="s">
        <v>272</v>
      </c>
      <c r="E370" s="208" t="s">
        <v>1</v>
      </c>
      <c r="F370" s="209" t="s">
        <v>6242</v>
      </c>
      <c r="G370" s="206"/>
      <c r="H370" s="210">
        <v>17.489999999999998</v>
      </c>
      <c r="I370" s="211"/>
      <c r="J370" s="206"/>
      <c r="K370" s="206"/>
      <c r="L370" s="212"/>
      <c r="M370" s="213"/>
      <c r="N370" s="214"/>
      <c r="O370" s="214"/>
      <c r="P370" s="214"/>
      <c r="Q370" s="214"/>
      <c r="R370" s="214"/>
      <c r="S370" s="214"/>
      <c r="T370" s="215"/>
      <c r="AT370" s="216" t="s">
        <v>272</v>
      </c>
      <c r="AU370" s="216" t="s">
        <v>73</v>
      </c>
      <c r="AV370" s="13" t="s">
        <v>73</v>
      </c>
      <c r="AW370" s="13" t="s">
        <v>30</v>
      </c>
      <c r="AX370" s="13" t="s">
        <v>64</v>
      </c>
      <c r="AY370" s="216" t="s">
        <v>263</v>
      </c>
    </row>
    <row r="371" spans="2:51" s="13" customFormat="1">
      <c r="B371" s="205"/>
      <c r="C371" s="206"/>
      <c r="D371" s="207" t="s">
        <v>272</v>
      </c>
      <c r="E371" s="208" t="s">
        <v>1</v>
      </c>
      <c r="F371" s="209" t="s">
        <v>6243</v>
      </c>
      <c r="G371" s="206"/>
      <c r="H371" s="210">
        <v>8.3000000000000007</v>
      </c>
      <c r="I371" s="211"/>
      <c r="J371" s="206"/>
      <c r="K371" s="206"/>
      <c r="L371" s="212"/>
      <c r="M371" s="213"/>
      <c r="N371" s="214"/>
      <c r="O371" s="214"/>
      <c r="P371" s="214"/>
      <c r="Q371" s="214"/>
      <c r="R371" s="214"/>
      <c r="S371" s="214"/>
      <c r="T371" s="215"/>
      <c r="AT371" s="216" t="s">
        <v>272</v>
      </c>
      <c r="AU371" s="216" t="s">
        <v>73</v>
      </c>
      <c r="AV371" s="13" t="s">
        <v>73</v>
      </c>
      <c r="AW371" s="13" t="s">
        <v>30</v>
      </c>
      <c r="AX371" s="13" t="s">
        <v>64</v>
      </c>
      <c r="AY371" s="216" t="s">
        <v>263</v>
      </c>
    </row>
    <row r="372" spans="2:51" s="13" customFormat="1">
      <c r="B372" s="205"/>
      <c r="C372" s="206"/>
      <c r="D372" s="207" t="s">
        <v>272</v>
      </c>
      <c r="E372" s="208" t="s">
        <v>1</v>
      </c>
      <c r="F372" s="209" t="s">
        <v>6244</v>
      </c>
      <c r="G372" s="206"/>
      <c r="H372" s="210">
        <v>18.739999999999998</v>
      </c>
      <c r="I372" s="211"/>
      <c r="J372" s="206"/>
      <c r="K372" s="206"/>
      <c r="L372" s="212"/>
      <c r="M372" s="213"/>
      <c r="N372" s="214"/>
      <c r="O372" s="214"/>
      <c r="P372" s="214"/>
      <c r="Q372" s="214"/>
      <c r="R372" s="214"/>
      <c r="S372" s="214"/>
      <c r="T372" s="215"/>
      <c r="AT372" s="216" t="s">
        <v>272</v>
      </c>
      <c r="AU372" s="216" t="s">
        <v>73</v>
      </c>
      <c r="AV372" s="13" t="s">
        <v>73</v>
      </c>
      <c r="AW372" s="13" t="s">
        <v>30</v>
      </c>
      <c r="AX372" s="13" t="s">
        <v>64</v>
      </c>
      <c r="AY372" s="216" t="s">
        <v>263</v>
      </c>
    </row>
    <row r="373" spans="2:51" s="13" customFormat="1">
      <c r="B373" s="205"/>
      <c r="C373" s="206"/>
      <c r="D373" s="207" t="s">
        <v>272</v>
      </c>
      <c r="E373" s="208" t="s">
        <v>1</v>
      </c>
      <c r="F373" s="209" t="s">
        <v>6245</v>
      </c>
      <c r="G373" s="206"/>
      <c r="H373" s="210">
        <v>12.86</v>
      </c>
      <c r="I373" s="211"/>
      <c r="J373" s="206"/>
      <c r="K373" s="206"/>
      <c r="L373" s="212"/>
      <c r="M373" s="213"/>
      <c r="N373" s="214"/>
      <c r="O373" s="214"/>
      <c r="P373" s="214"/>
      <c r="Q373" s="214"/>
      <c r="R373" s="214"/>
      <c r="S373" s="214"/>
      <c r="T373" s="215"/>
      <c r="AT373" s="216" t="s">
        <v>272</v>
      </c>
      <c r="AU373" s="216" t="s">
        <v>73</v>
      </c>
      <c r="AV373" s="13" t="s">
        <v>73</v>
      </c>
      <c r="AW373" s="13" t="s">
        <v>30</v>
      </c>
      <c r="AX373" s="13" t="s">
        <v>64</v>
      </c>
      <c r="AY373" s="216" t="s">
        <v>263</v>
      </c>
    </row>
    <row r="374" spans="2:51" s="13" customFormat="1">
      <c r="B374" s="205"/>
      <c r="C374" s="206"/>
      <c r="D374" s="207" t="s">
        <v>272</v>
      </c>
      <c r="E374" s="208" t="s">
        <v>1</v>
      </c>
      <c r="F374" s="209" t="s">
        <v>6246</v>
      </c>
      <c r="G374" s="206"/>
      <c r="H374" s="210">
        <v>3.93</v>
      </c>
      <c r="I374" s="211"/>
      <c r="J374" s="206"/>
      <c r="K374" s="206"/>
      <c r="L374" s="212"/>
      <c r="M374" s="213"/>
      <c r="N374" s="214"/>
      <c r="O374" s="214"/>
      <c r="P374" s="214"/>
      <c r="Q374" s="214"/>
      <c r="R374" s="214"/>
      <c r="S374" s="214"/>
      <c r="T374" s="215"/>
      <c r="AT374" s="216" t="s">
        <v>272</v>
      </c>
      <c r="AU374" s="216" t="s">
        <v>73</v>
      </c>
      <c r="AV374" s="13" t="s">
        <v>73</v>
      </c>
      <c r="AW374" s="13" t="s">
        <v>30</v>
      </c>
      <c r="AX374" s="13" t="s">
        <v>64</v>
      </c>
      <c r="AY374" s="216" t="s">
        <v>263</v>
      </c>
    </row>
    <row r="375" spans="2:51" s="13" customFormat="1">
      <c r="B375" s="205"/>
      <c r="C375" s="206"/>
      <c r="D375" s="207" t="s">
        <v>272</v>
      </c>
      <c r="E375" s="208" t="s">
        <v>1</v>
      </c>
      <c r="F375" s="209" t="s">
        <v>6247</v>
      </c>
      <c r="G375" s="206"/>
      <c r="H375" s="210">
        <v>10.050000000000001</v>
      </c>
      <c r="I375" s="211"/>
      <c r="J375" s="206"/>
      <c r="K375" s="206"/>
      <c r="L375" s="212"/>
      <c r="M375" s="213"/>
      <c r="N375" s="214"/>
      <c r="O375" s="214"/>
      <c r="P375" s="214"/>
      <c r="Q375" s="214"/>
      <c r="R375" s="214"/>
      <c r="S375" s="214"/>
      <c r="T375" s="215"/>
      <c r="AT375" s="216" t="s">
        <v>272</v>
      </c>
      <c r="AU375" s="216" t="s">
        <v>73</v>
      </c>
      <c r="AV375" s="13" t="s">
        <v>73</v>
      </c>
      <c r="AW375" s="13" t="s">
        <v>30</v>
      </c>
      <c r="AX375" s="13" t="s">
        <v>64</v>
      </c>
      <c r="AY375" s="216" t="s">
        <v>263</v>
      </c>
    </row>
    <row r="376" spans="2:51" s="13" customFormat="1">
      <c r="B376" s="205"/>
      <c r="C376" s="206"/>
      <c r="D376" s="207" t="s">
        <v>272</v>
      </c>
      <c r="E376" s="208" t="s">
        <v>1</v>
      </c>
      <c r="F376" s="209" t="s">
        <v>6248</v>
      </c>
      <c r="G376" s="206"/>
      <c r="H376" s="210">
        <v>8.33</v>
      </c>
      <c r="I376" s="211"/>
      <c r="J376" s="206"/>
      <c r="K376" s="206"/>
      <c r="L376" s="212"/>
      <c r="M376" s="213"/>
      <c r="N376" s="214"/>
      <c r="O376" s="214"/>
      <c r="P376" s="214"/>
      <c r="Q376" s="214"/>
      <c r="R376" s="214"/>
      <c r="S376" s="214"/>
      <c r="T376" s="215"/>
      <c r="AT376" s="216" t="s">
        <v>272</v>
      </c>
      <c r="AU376" s="216" t="s">
        <v>73</v>
      </c>
      <c r="AV376" s="13" t="s">
        <v>73</v>
      </c>
      <c r="AW376" s="13" t="s">
        <v>30</v>
      </c>
      <c r="AX376" s="13" t="s">
        <v>64</v>
      </c>
      <c r="AY376" s="216" t="s">
        <v>263</v>
      </c>
    </row>
    <row r="377" spans="2:51" s="13" customFormat="1">
      <c r="B377" s="205"/>
      <c r="C377" s="206"/>
      <c r="D377" s="207" t="s">
        <v>272</v>
      </c>
      <c r="E377" s="208" t="s">
        <v>1</v>
      </c>
      <c r="F377" s="209" t="s">
        <v>6249</v>
      </c>
      <c r="G377" s="206"/>
      <c r="H377" s="210">
        <v>9.66</v>
      </c>
      <c r="I377" s="211"/>
      <c r="J377" s="206"/>
      <c r="K377" s="206"/>
      <c r="L377" s="212"/>
      <c r="M377" s="213"/>
      <c r="N377" s="214"/>
      <c r="O377" s="214"/>
      <c r="P377" s="214"/>
      <c r="Q377" s="214"/>
      <c r="R377" s="214"/>
      <c r="S377" s="214"/>
      <c r="T377" s="215"/>
      <c r="AT377" s="216" t="s">
        <v>272</v>
      </c>
      <c r="AU377" s="216" t="s">
        <v>73</v>
      </c>
      <c r="AV377" s="13" t="s">
        <v>73</v>
      </c>
      <c r="AW377" s="13" t="s">
        <v>30</v>
      </c>
      <c r="AX377" s="13" t="s">
        <v>64</v>
      </c>
      <c r="AY377" s="216" t="s">
        <v>263</v>
      </c>
    </row>
    <row r="378" spans="2:51" s="13" customFormat="1">
      <c r="B378" s="205"/>
      <c r="C378" s="206"/>
      <c r="D378" s="207" t="s">
        <v>272</v>
      </c>
      <c r="E378" s="208" t="s">
        <v>1</v>
      </c>
      <c r="F378" s="209" t="s">
        <v>6250</v>
      </c>
      <c r="G378" s="206"/>
      <c r="H378" s="210">
        <v>19.63</v>
      </c>
      <c r="I378" s="211"/>
      <c r="J378" s="206"/>
      <c r="K378" s="206"/>
      <c r="L378" s="212"/>
      <c r="M378" s="213"/>
      <c r="N378" s="214"/>
      <c r="O378" s="214"/>
      <c r="P378" s="214"/>
      <c r="Q378" s="214"/>
      <c r="R378" s="214"/>
      <c r="S378" s="214"/>
      <c r="T378" s="215"/>
      <c r="AT378" s="216" t="s">
        <v>272</v>
      </c>
      <c r="AU378" s="216" t="s">
        <v>73</v>
      </c>
      <c r="AV378" s="13" t="s">
        <v>73</v>
      </c>
      <c r="AW378" s="13" t="s">
        <v>30</v>
      </c>
      <c r="AX378" s="13" t="s">
        <v>64</v>
      </c>
      <c r="AY378" s="216" t="s">
        <v>263</v>
      </c>
    </row>
    <row r="379" spans="2:51" s="13" customFormat="1">
      <c r="B379" s="205"/>
      <c r="C379" s="206"/>
      <c r="D379" s="207" t="s">
        <v>272</v>
      </c>
      <c r="E379" s="208" t="s">
        <v>1</v>
      </c>
      <c r="F379" s="209" t="s">
        <v>6251</v>
      </c>
      <c r="G379" s="206"/>
      <c r="H379" s="210">
        <v>9.94</v>
      </c>
      <c r="I379" s="211"/>
      <c r="J379" s="206"/>
      <c r="K379" s="206"/>
      <c r="L379" s="212"/>
      <c r="M379" s="213"/>
      <c r="N379" s="214"/>
      <c r="O379" s="214"/>
      <c r="P379" s="214"/>
      <c r="Q379" s="214"/>
      <c r="R379" s="214"/>
      <c r="S379" s="214"/>
      <c r="T379" s="215"/>
      <c r="AT379" s="216" t="s">
        <v>272</v>
      </c>
      <c r="AU379" s="216" t="s">
        <v>73</v>
      </c>
      <c r="AV379" s="13" t="s">
        <v>73</v>
      </c>
      <c r="AW379" s="13" t="s">
        <v>30</v>
      </c>
      <c r="AX379" s="13" t="s">
        <v>64</v>
      </c>
      <c r="AY379" s="216" t="s">
        <v>263</v>
      </c>
    </row>
    <row r="380" spans="2:51" s="13" customFormat="1">
      <c r="B380" s="205"/>
      <c r="C380" s="206"/>
      <c r="D380" s="207" t="s">
        <v>272</v>
      </c>
      <c r="E380" s="208" t="s">
        <v>1</v>
      </c>
      <c r="F380" s="209" t="s">
        <v>6252</v>
      </c>
      <c r="G380" s="206"/>
      <c r="H380" s="210">
        <v>20.21</v>
      </c>
      <c r="I380" s="211"/>
      <c r="J380" s="206"/>
      <c r="K380" s="206"/>
      <c r="L380" s="212"/>
      <c r="M380" s="213"/>
      <c r="N380" s="214"/>
      <c r="O380" s="214"/>
      <c r="P380" s="214"/>
      <c r="Q380" s="214"/>
      <c r="R380" s="214"/>
      <c r="S380" s="214"/>
      <c r="T380" s="215"/>
      <c r="AT380" s="216" t="s">
        <v>272</v>
      </c>
      <c r="AU380" s="216" t="s">
        <v>73</v>
      </c>
      <c r="AV380" s="13" t="s">
        <v>73</v>
      </c>
      <c r="AW380" s="13" t="s">
        <v>30</v>
      </c>
      <c r="AX380" s="13" t="s">
        <v>64</v>
      </c>
      <c r="AY380" s="216" t="s">
        <v>263</v>
      </c>
    </row>
    <row r="381" spans="2:51" s="13" customFormat="1">
      <c r="B381" s="205"/>
      <c r="C381" s="206"/>
      <c r="D381" s="207" t="s">
        <v>272</v>
      </c>
      <c r="E381" s="208" t="s">
        <v>1</v>
      </c>
      <c r="F381" s="209" t="s">
        <v>6253</v>
      </c>
      <c r="G381" s="206"/>
      <c r="H381" s="210">
        <v>10.38</v>
      </c>
      <c r="I381" s="211"/>
      <c r="J381" s="206"/>
      <c r="K381" s="206"/>
      <c r="L381" s="212"/>
      <c r="M381" s="213"/>
      <c r="N381" s="214"/>
      <c r="O381" s="214"/>
      <c r="P381" s="214"/>
      <c r="Q381" s="214"/>
      <c r="R381" s="214"/>
      <c r="S381" s="214"/>
      <c r="T381" s="215"/>
      <c r="AT381" s="216" t="s">
        <v>272</v>
      </c>
      <c r="AU381" s="216" t="s">
        <v>73</v>
      </c>
      <c r="AV381" s="13" t="s">
        <v>73</v>
      </c>
      <c r="AW381" s="13" t="s">
        <v>30</v>
      </c>
      <c r="AX381" s="13" t="s">
        <v>64</v>
      </c>
      <c r="AY381" s="216" t="s">
        <v>263</v>
      </c>
    </row>
    <row r="382" spans="2:51" s="13" customFormat="1">
      <c r="B382" s="205"/>
      <c r="C382" s="206"/>
      <c r="D382" s="207" t="s">
        <v>272</v>
      </c>
      <c r="E382" s="208" t="s">
        <v>1</v>
      </c>
      <c r="F382" s="209" t="s">
        <v>6254</v>
      </c>
      <c r="G382" s="206"/>
      <c r="H382" s="210">
        <v>16.600000000000001</v>
      </c>
      <c r="I382" s="211"/>
      <c r="J382" s="206"/>
      <c r="K382" s="206"/>
      <c r="L382" s="212"/>
      <c r="M382" s="213"/>
      <c r="N382" s="214"/>
      <c r="O382" s="214"/>
      <c r="P382" s="214"/>
      <c r="Q382" s="214"/>
      <c r="R382" s="214"/>
      <c r="S382" s="214"/>
      <c r="T382" s="215"/>
      <c r="AT382" s="216" t="s">
        <v>272</v>
      </c>
      <c r="AU382" s="216" t="s">
        <v>73</v>
      </c>
      <c r="AV382" s="13" t="s">
        <v>73</v>
      </c>
      <c r="AW382" s="13" t="s">
        <v>30</v>
      </c>
      <c r="AX382" s="13" t="s">
        <v>64</v>
      </c>
      <c r="AY382" s="216" t="s">
        <v>263</v>
      </c>
    </row>
    <row r="383" spans="2:51" s="13" customFormat="1">
      <c r="B383" s="205"/>
      <c r="C383" s="206"/>
      <c r="D383" s="207" t="s">
        <v>272</v>
      </c>
      <c r="E383" s="208" t="s">
        <v>1</v>
      </c>
      <c r="F383" s="209" t="s">
        <v>6255</v>
      </c>
      <c r="G383" s="206"/>
      <c r="H383" s="210">
        <v>8.69</v>
      </c>
      <c r="I383" s="211"/>
      <c r="J383" s="206"/>
      <c r="K383" s="206"/>
      <c r="L383" s="212"/>
      <c r="M383" s="213"/>
      <c r="N383" s="214"/>
      <c r="O383" s="214"/>
      <c r="P383" s="214"/>
      <c r="Q383" s="214"/>
      <c r="R383" s="214"/>
      <c r="S383" s="214"/>
      <c r="T383" s="215"/>
      <c r="AT383" s="216" t="s">
        <v>272</v>
      </c>
      <c r="AU383" s="216" t="s">
        <v>73</v>
      </c>
      <c r="AV383" s="13" t="s">
        <v>73</v>
      </c>
      <c r="AW383" s="13" t="s">
        <v>30</v>
      </c>
      <c r="AX383" s="13" t="s">
        <v>64</v>
      </c>
      <c r="AY383" s="216" t="s">
        <v>263</v>
      </c>
    </row>
    <row r="384" spans="2:51" s="13" customFormat="1">
      <c r="B384" s="205"/>
      <c r="C384" s="206"/>
      <c r="D384" s="207" t="s">
        <v>272</v>
      </c>
      <c r="E384" s="208" t="s">
        <v>1</v>
      </c>
      <c r="F384" s="209" t="s">
        <v>6256</v>
      </c>
      <c r="G384" s="206"/>
      <c r="H384" s="210">
        <v>8.81</v>
      </c>
      <c r="I384" s="211"/>
      <c r="J384" s="206"/>
      <c r="K384" s="206"/>
      <c r="L384" s="212"/>
      <c r="M384" s="213"/>
      <c r="N384" s="214"/>
      <c r="O384" s="214"/>
      <c r="P384" s="214"/>
      <c r="Q384" s="214"/>
      <c r="R384" s="214"/>
      <c r="S384" s="214"/>
      <c r="T384" s="215"/>
      <c r="AT384" s="216" t="s">
        <v>272</v>
      </c>
      <c r="AU384" s="216" t="s">
        <v>73</v>
      </c>
      <c r="AV384" s="13" t="s">
        <v>73</v>
      </c>
      <c r="AW384" s="13" t="s">
        <v>30</v>
      </c>
      <c r="AX384" s="13" t="s">
        <v>64</v>
      </c>
      <c r="AY384" s="216" t="s">
        <v>263</v>
      </c>
    </row>
    <row r="385" spans="2:51" s="13" customFormat="1">
      <c r="B385" s="205"/>
      <c r="C385" s="206"/>
      <c r="D385" s="207" t="s">
        <v>272</v>
      </c>
      <c r="E385" s="208" t="s">
        <v>1</v>
      </c>
      <c r="F385" s="209" t="s">
        <v>6257</v>
      </c>
      <c r="G385" s="206"/>
      <c r="H385" s="210">
        <v>17.43</v>
      </c>
      <c r="I385" s="211"/>
      <c r="J385" s="206"/>
      <c r="K385" s="206"/>
      <c r="L385" s="212"/>
      <c r="M385" s="213"/>
      <c r="N385" s="214"/>
      <c r="O385" s="214"/>
      <c r="P385" s="214"/>
      <c r="Q385" s="214"/>
      <c r="R385" s="214"/>
      <c r="S385" s="214"/>
      <c r="T385" s="215"/>
      <c r="AT385" s="216" t="s">
        <v>272</v>
      </c>
      <c r="AU385" s="216" t="s">
        <v>73</v>
      </c>
      <c r="AV385" s="13" t="s">
        <v>73</v>
      </c>
      <c r="AW385" s="13" t="s">
        <v>30</v>
      </c>
      <c r="AX385" s="13" t="s">
        <v>64</v>
      </c>
      <c r="AY385" s="216" t="s">
        <v>263</v>
      </c>
    </row>
    <row r="386" spans="2:51" s="13" customFormat="1">
      <c r="B386" s="205"/>
      <c r="C386" s="206"/>
      <c r="D386" s="207" t="s">
        <v>272</v>
      </c>
      <c r="E386" s="208" t="s">
        <v>1</v>
      </c>
      <c r="F386" s="209" t="s">
        <v>6258</v>
      </c>
      <c r="G386" s="206"/>
      <c r="H386" s="210">
        <v>1.63</v>
      </c>
      <c r="I386" s="211"/>
      <c r="J386" s="206"/>
      <c r="K386" s="206"/>
      <c r="L386" s="212"/>
      <c r="M386" s="213"/>
      <c r="N386" s="214"/>
      <c r="O386" s="214"/>
      <c r="P386" s="214"/>
      <c r="Q386" s="214"/>
      <c r="R386" s="214"/>
      <c r="S386" s="214"/>
      <c r="T386" s="215"/>
      <c r="AT386" s="216" t="s">
        <v>272</v>
      </c>
      <c r="AU386" s="216" t="s">
        <v>73</v>
      </c>
      <c r="AV386" s="13" t="s">
        <v>73</v>
      </c>
      <c r="AW386" s="13" t="s">
        <v>30</v>
      </c>
      <c r="AX386" s="13" t="s">
        <v>64</v>
      </c>
      <c r="AY386" s="216" t="s">
        <v>263</v>
      </c>
    </row>
    <row r="387" spans="2:51" s="13" customFormat="1">
      <c r="B387" s="205"/>
      <c r="C387" s="206"/>
      <c r="D387" s="207" t="s">
        <v>272</v>
      </c>
      <c r="E387" s="208" t="s">
        <v>1</v>
      </c>
      <c r="F387" s="209" t="s">
        <v>6259</v>
      </c>
      <c r="G387" s="206"/>
      <c r="H387" s="210">
        <v>8.9</v>
      </c>
      <c r="I387" s="211"/>
      <c r="J387" s="206"/>
      <c r="K387" s="206"/>
      <c r="L387" s="212"/>
      <c r="M387" s="213"/>
      <c r="N387" s="214"/>
      <c r="O387" s="214"/>
      <c r="P387" s="214"/>
      <c r="Q387" s="214"/>
      <c r="R387" s="214"/>
      <c r="S387" s="214"/>
      <c r="T387" s="215"/>
      <c r="AT387" s="216" t="s">
        <v>272</v>
      </c>
      <c r="AU387" s="216" t="s">
        <v>73</v>
      </c>
      <c r="AV387" s="13" t="s">
        <v>73</v>
      </c>
      <c r="AW387" s="13" t="s">
        <v>30</v>
      </c>
      <c r="AX387" s="13" t="s">
        <v>64</v>
      </c>
      <c r="AY387" s="216" t="s">
        <v>263</v>
      </c>
    </row>
    <row r="388" spans="2:51" s="13" customFormat="1">
      <c r="B388" s="205"/>
      <c r="C388" s="206"/>
      <c r="D388" s="207" t="s">
        <v>272</v>
      </c>
      <c r="E388" s="208" t="s">
        <v>1</v>
      </c>
      <c r="F388" s="209" t="s">
        <v>6260</v>
      </c>
      <c r="G388" s="206"/>
      <c r="H388" s="210">
        <v>17.11</v>
      </c>
      <c r="I388" s="211"/>
      <c r="J388" s="206"/>
      <c r="K388" s="206"/>
      <c r="L388" s="212"/>
      <c r="M388" s="213"/>
      <c r="N388" s="214"/>
      <c r="O388" s="214"/>
      <c r="P388" s="214"/>
      <c r="Q388" s="214"/>
      <c r="R388" s="214"/>
      <c r="S388" s="214"/>
      <c r="T388" s="215"/>
      <c r="AT388" s="216" t="s">
        <v>272</v>
      </c>
      <c r="AU388" s="216" t="s">
        <v>73</v>
      </c>
      <c r="AV388" s="13" t="s">
        <v>73</v>
      </c>
      <c r="AW388" s="13" t="s">
        <v>30</v>
      </c>
      <c r="AX388" s="13" t="s">
        <v>64</v>
      </c>
      <c r="AY388" s="216" t="s">
        <v>263</v>
      </c>
    </row>
    <row r="389" spans="2:51" s="13" customFormat="1">
      <c r="B389" s="205"/>
      <c r="C389" s="206"/>
      <c r="D389" s="207" t="s">
        <v>272</v>
      </c>
      <c r="E389" s="208" t="s">
        <v>1</v>
      </c>
      <c r="F389" s="209" t="s">
        <v>6261</v>
      </c>
      <c r="G389" s="206"/>
      <c r="H389" s="210">
        <v>17.28</v>
      </c>
      <c r="I389" s="211"/>
      <c r="J389" s="206"/>
      <c r="K389" s="206"/>
      <c r="L389" s="212"/>
      <c r="M389" s="213"/>
      <c r="N389" s="214"/>
      <c r="O389" s="214"/>
      <c r="P389" s="214"/>
      <c r="Q389" s="214"/>
      <c r="R389" s="214"/>
      <c r="S389" s="214"/>
      <c r="T389" s="215"/>
      <c r="AT389" s="216" t="s">
        <v>272</v>
      </c>
      <c r="AU389" s="216" t="s">
        <v>73</v>
      </c>
      <c r="AV389" s="13" t="s">
        <v>73</v>
      </c>
      <c r="AW389" s="13" t="s">
        <v>30</v>
      </c>
      <c r="AX389" s="13" t="s">
        <v>64</v>
      </c>
      <c r="AY389" s="216" t="s">
        <v>263</v>
      </c>
    </row>
    <row r="390" spans="2:51" s="13" customFormat="1">
      <c r="B390" s="205"/>
      <c r="C390" s="206"/>
      <c r="D390" s="207" t="s">
        <v>272</v>
      </c>
      <c r="E390" s="208" t="s">
        <v>1</v>
      </c>
      <c r="F390" s="209" t="s">
        <v>6262</v>
      </c>
      <c r="G390" s="206"/>
      <c r="H390" s="210">
        <v>11.68</v>
      </c>
      <c r="I390" s="211"/>
      <c r="J390" s="206"/>
      <c r="K390" s="206"/>
      <c r="L390" s="212"/>
      <c r="M390" s="213"/>
      <c r="N390" s="214"/>
      <c r="O390" s="214"/>
      <c r="P390" s="214"/>
      <c r="Q390" s="214"/>
      <c r="R390" s="214"/>
      <c r="S390" s="214"/>
      <c r="T390" s="215"/>
      <c r="AT390" s="216" t="s">
        <v>272</v>
      </c>
      <c r="AU390" s="216" t="s">
        <v>73</v>
      </c>
      <c r="AV390" s="13" t="s">
        <v>73</v>
      </c>
      <c r="AW390" s="13" t="s">
        <v>30</v>
      </c>
      <c r="AX390" s="13" t="s">
        <v>64</v>
      </c>
      <c r="AY390" s="216" t="s">
        <v>263</v>
      </c>
    </row>
    <row r="391" spans="2:51" s="13" customFormat="1">
      <c r="B391" s="205"/>
      <c r="C391" s="206"/>
      <c r="D391" s="207" t="s">
        <v>272</v>
      </c>
      <c r="E391" s="208" t="s">
        <v>1</v>
      </c>
      <c r="F391" s="209" t="s">
        <v>6263</v>
      </c>
      <c r="G391" s="206"/>
      <c r="H391" s="210">
        <v>1.19</v>
      </c>
      <c r="I391" s="211"/>
      <c r="J391" s="206"/>
      <c r="K391" s="206"/>
      <c r="L391" s="212"/>
      <c r="M391" s="213"/>
      <c r="N391" s="214"/>
      <c r="O391" s="214"/>
      <c r="P391" s="214"/>
      <c r="Q391" s="214"/>
      <c r="R391" s="214"/>
      <c r="S391" s="214"/>
      <c r="T391" s="215"/>
      <c r="AT391" s="216" t="s">
        <v>272</v>
      </c>
      <c r="AU391" s="216" t="s">
        <v>73</v>
      </c>
      <c r="AV391" s="13" t="s">
        <v>73</v>
      </c>
      <c r="AW391" s="13" t="s">
        <v>30</v>
      </c>
      <c r="AX391" s="13" t="s">
        <v>64</v>
      </c>
      <c r="AY391" s="216" t="s">
        <v>263</v>
      </c>
    </row>
    <row r="392" spans="2:51" s="13" customFormat="1">
      <c r="B392" s="205"/>
      <c r="C392" s="206"/>
      <c r="D392" s="207" t="s">
        <v>272</v>
      </c>
      <c r="E392" s="208" t="s">
        <v>1</v>
      </c>
      <c r="F392" s="209" t="s">
        <v>6264</v>
      </c>
      <c r="G392" s="206"/>
      <c r="H392" s="210">
        <v>1.25</v>
      </c>
      <c r="I392" s="211"/>
      <c r="J392" s="206"/>
      <c r="K392" s="206"/>
      <c r="L392" s="212"/>
      <c r="M392" s="213"/>
      <c r="N392" s="214"/>
      <c r="O392" s="214"/>
      <c r="P392" s="214"/>
      <c r="Q392" s="214"/>
      <c r="R392" s="214"/>
      <c r="S392" s="214"/>
      <c r="T392" s="215"/>
      <c r="AT392" s="216" t="s">
        <v>272</v>
      </c>
      <c r="AU392" s="216" t="s">
        <v>73</v>
      </c>
      <c r="AV392" s="13" t="s">
        <v>73</v>
      </c>
      <c r="AW392" s="13" t="s">
        <v>30</v>
      </c>
      <c r="AX392" s="13" t="s">
        <v>64</v>
      </c>
      <c r="AY392" s="216" t="s">
        <v>263</v>
      </c>
    </row>
    <row r="393" spans="2:51" s="13" customFormat="1">
      <c r="B393" s="205"/>
      <c r="C393" s="206"/>
      <c r="D393" s="207" t="s">
        <v>272</v>
      </c>
      <c r="E393" s="208" t="s">
        <v>1</v>
      </c>
      <c r="F393" s="209" t="s">
        <v>6265</v>
      </c>
      <c r="G393" s="206"/>
      <c r="H393" s="210">
        <v>12.1</v>
      </c>
      <c r="I393" s="211"/>
      <c r="J393" s="206"/>
      <c r="K393" s="206"/>
      <c r="L393" s="212"/>
      <c r="M393" s="213"/>
      <c r="N393" s="214"/>
      <c r="O393" s="214"/>
      <c r="P393" s="214"/>
      <c r="Q393" s="214"/>
      <c r="R393" s="214"/>
      <c r="S393" s="214"/>
      <c r="T393" s="215"/>
      <c r="AT393" s="216" t="s">
        <v>272</v>
      </c>
      <c r="AU393" s="216" t="s">
        <v>73</v>
      </c>
      <c r="AV393" s="13" t="s">
        <v>73</v>
      </c>
      <c r="AW393" s="13" t="s">
        <v>30</v>
      </c>
      <c r="AX393" s="13" t="s">
        <v>64</v>
      </c>
      <c r="AY393" s="216" t="s">
        <v>263</v>
      </c>
    </row>
    <row r="394" spans="2:51" s="13" customFormat="1">
      <c r="B394" s="205"/>
      <c r="C394" s="206"/>
      <c r="D394" s="207" t="s">
        <v>272</v>
      </c>
      <c r="E394" s="208" t="s">
        <v>1</v>
      </c>
      <c r="F394" s="209" t="s">
        <v>6266</v>
      </c>
      <c r="G394" s="206"/>
      <c r="H394" s="210">
        <v>14.01</v>
      </c>
      <c r="I394" s="211"/>
      <c r="J394" s="206"/>
      <c r="K394" s="206"/>
      <c r="L394" s="212"/>
      <c r="M394" s="213"/>
      <c r="N394" s="214"/>
      <c r="O394" s="214"/>
      <c r="P394" s="214"/>
      <c r="Q394" s="214"/>
      <c r="R394" s="214"/>
      <c r="S394" s="214"/>
      <c r="T394" s="215"/>
      <c r="AT394" s="216" t="s">
        <v>272</v>
      </c>
      <c r="AU394" s="216" t="s">
        <v>73</v>
      </c>
      <c r="AV394" s="13" t="s">
        <v>73</v>
      </c>
      <c r="AW394" s="13" t="s">
        <v>30</v>
      </c>
      <c r="AX394" s="13" t="s">
        <v>64</v>
      </c>
      <c r="AY394" s="216" t="s">
        <v>263</v>
      </c>
    </row>
    <row r="395" spans="2:51" s="13" customFormat="1">
      <c r="B395" s="205"/>
      <c r="C395" s="206"/>
      <c r="D395" s="207" t="s">
        <v>272</v>
      </c>
      <c r="E395" s="208" t="s">
        <v>1</v>
      </c>
      <c r="F395" s="209" t="s">
        <v>6267</v>
      </c>
      <c r="G395" s="206"/>
      <c r="H395" s="210">
        <v>6.1</v>
      </c>
      <c r="I395" s="211"/>
      <c r="J395" s="206"/>
      <c r="K395" s="206"/>
      <c r="L395" s="212"/>
      <c r="M395" s="213"/>
      <c r="N395" s="214"/>
      <c r="O395" s="214"/>
      <c r="P395" s="214"/>
      <c r="Q395" s="214"/>
      <c r="R395" s="214"/>
      <c r="S395" s="214"/>
      <c r="T395" s="215"/>
      <c r="AT395" s="216" t="s">
        <v>272</v>
      </c>
      <c r="AU395" s="216" t="s">
        <v>73</v>
      </c>
      <c r="AV395" s="13" t="s">
        <v>73</v>
      </c>
      <c r="AW395" s="13" t="s">
        <v>30</v>
      </c>
      <c r="AX395" s="13" t="s">
        <v>64</v>
      </c>
      <c r="AY395" s="216" t="s">
        <v>263</v>
      </c>
    </row>
    <row r="396" spans="2:51" s="13" customFormat="1">
      <c r="B396" s="205"/>
      <c r="C396" s="206"/>
      <c r="D396" s="207" t="s">
        <v>272</v>
      </c>
      <c r="E396" s="208" t="s">
        <v>1</v>
      </c>
      <c r="F396" s="209" t="s">
        <v>6268</v>
      </c>
      <c r="G396" s="206"/>
      <c r="H396" s="210">
        <v>13.76</v>
      </c>
      <c r="I396" s="211"/>
      <c r="J396" s="206"/>
      <c r="K396" s="206"/>
      <c r="L396" s="212"/>
      <c r="M396" s="213"/>
      <c r="N396" s="214"/>
      <c r="O396" s="214"/>
      <c r="P396" s="214"/>
      <c r="Q396" s="214"/>
      <c r="R396" s="214"/>
      <c r="S396" s="214"/>
      <c r="T396" s="215"/>
      <c r="AT396" s="216" t="s">
        <v>272</v>
      </c>
      <c r="AU396" s="216" t="s">
        <v>73</v>
      </c>
      <c r="AV396" s="13" t="s">
        <v>73</v>
      </c>
      <c r="AW396" s="13" t="s">
        <v>30</v>
      </c>
      <c r="AX396" s="13" t="s">
        <v>64</v>
      </c>
      <c r="AY396" s="216" t="s">
        <v>263</v>
      </c>
    </row>
    <row r="397" spans="2:51" s="13" customFormat="1">
      <c r="B397" s="205"/>
      <c r="C397" s="206"/>
      <c r="D397" s="207" t="s">
        <v>272</v>
      </c>
      <c r="E397" s="208" t="s">
        <v>1</v>
      </c>
      <c r="F397" s="209" t="s">
        <v>6269</v>
      </c>
      <c r="G397" s="206"/>
      <c r="H397" s="210">
        <v>81.040000000000006</v>
      </c>
      <c r="I397" s="211"/>
      <c r="J397" s="206"/>
      <c r="K397" s="206"/>
      <c r="L397" s="212"/>
      <c r="M397" s="213"/>
      <c r="N397" s="214"/>
      <c r="O397" s="214"/>
      <c r="P397" s="214"/>
      <c r="Q397" s="214"/>
      <c r="R397" s="214"/>
      <c r="S397" s="214"/>
      <c r="T397" s="215"/>
      <c r="AT397" s="216" t="s">
        <v>272</v>
      </c>
      <c r="AU397" s="216" t="s">
        <v>73</v>
      </c>
      <c r="AV397" s="13" t="s">
        <v>73</v>
      </c>
      <c r="AW397" s="13" t="s">
        <v>30</v>
      </c>
      <c r="AX397" s="13" t="s">
        <v>64</v>
      </c>
      <c r="AY397" s="216" t="s">
        <v>263</v>
      </c>
    </row>
    <row r="398" spans="2:51" s="13" customFormat="1">
      <c r="B398" s="205"/>
      <c r="C398" s="206"/>
      <c r="D398" s="207" t="s">
        <v>272</v>
      </c>
      <c r="E398" s="208" t="s">
        <v>1</v>
      </c>
      <c r="F398" s="209" t="s">
        <v>6270</v>
      </c>
      <c r="G398" s="206"/>
      <c r="H398" s="210">
        <v>2.86</v>
      </c>
      <c r="I398" s="211"/>
      <c r="J398" s="206"/>
      <c r="K398" s="206"/>
      <c r="L398" s="212"/>
      <c r="M398" s="213"/>
      <c r="N398" s="214"/>
      <c r="O398" s="214"/>
      <c r="P398" s="214"/>
      <c r="Q398" s="214"/>
      <c r="R398" s="214"/>
      <c r="S398" s="214"/>
      <c r="T398" s="215"/>
      <c r="AT398" s="216" t="s">
        <v>272</v>
      </c>
      <c r="AU398" s="216" t="s">
        <v>73</v>
      </c>
      <c r="AV398" s="13" t="s">
        <v>73</v>
      </c>
      <c r="AW398" s="13" t="s">
        <v>30</v>
      </c>
      <c r="AX398" s="13" t="s">
        <v>64</v>
      </c>
      <c r="AY398" s="216" t="s">
        <v>263</v>
      </c>
    </row>
    <row r="399" spans="2:51" s="13" customFormat="1">
      <c r="B399" s="205"/>
      <c r="C399" s="206"/>
      <c r="D399" s="207" t="s">
        <v>272</v>
      </c>
      <c r="E399" s="208" t="s">
        <v>1</v>
      </c>
      <c r="F399" s="209" t="s">
        <v>6271</v>
      </c>
      <c r="G399" s="206"/>
      <c r="H399" s="210">
        <v>1.37</v>
      </c>
      <c r="I399" s="211"/>
      <c r="J399" s="206"/>
      <c r="K399" s="206"/>
      <c r="L399" s="212"/>
      <c r="M399" s="213"/>
      <c r="N399" s="214"/>
      <c r="O399" s="214"/>
      <c r="P399" s="214"/>
      <c r="Q399" s="214"/>
      <c r="R399" s="214"/>
      <c r="S399" s="214"/>
      <c r="T399" s="215"/>
      <c r="AT399" s="216" t="s">
        <v>272</v>
      </c>
      <c r="AU399" s="216" t="s">
        <v>73</v>
      </c>
      <c r="AV399" s="13" t="s">
        <v>73</v>
      </c>
      <c r="AW399" s="13" t="s">
        <v>30</v>
      </c>
      <c r="AX399" s="13" t="s">
        <v>64</v>
      </c>
      <c r="AY399" s="216" t="s">
        <v>263</v>
      </c>
    </row>
    <row r="400" spans="2:51" s="13" customFormat="1">
      <c r="B400" s="205"/>
      <c r="C400" s="206"/>
      <c r="D400" s="207" t="s">
        <v>272</v>
      </c>
      <c r="E400" s="208" t="s">
        <v>1</v>
      </c>
      <c r="F400" s="209" t="s">
        <v>6272</v>
      </c>
      <c r="G400" s="206"/>
      <c r="H400" s="210">
        <v>1.33</v>
      </c>
      <c r="I400" s="211"/>
      <c r="J400" s="206"/>
      <c r="K400" s="206"/>
      <c r="L400" s="212"/>
      <c r="M400" s="213"/>
      <c r="N400" s="214"/>
      <c r="O400" s="214"/>
      <c r="P400" s="214"/>
      <c r="Q400" s="214"/>
      <c r="R400" s="214"/>
      <c r="S400" s="214"/>
      <c r="T400" s="215"/>
      <c r="AT400" s="216" t="s">
        <v>272</v>
      </c>
      <c r="AU400" s="216" t="s">
        <v>73</v>
      </c>
      <c r="AV400" s="13" t="s">
        <v>73</v>
      </c>
      <c r="AW400" s="13" t="s">
        <v>30</v>
      </c>
      <c r="AX400" s="13" t="s">
        <v>64</v>
      </c>
      <c r="AY400" s="216" t="s">
        <v>263</v>
      </c>
    </row>
    <row r="401" spans="2:51" s="13" customFormat="1">
      <c r="B401" s="205"/>
      <c r="C401" s="206"/>
      <c r="D401" s="207" t="s">
        <v>272</v>
      </c>
      <c r="E401" s="208" t="s">
        <v>1</v>
      </c>
      <c r="F401" s="209" t="s">
        <v>6273</v>
      </c>
      <c r="G401" s="206"/>
      <c r="H401" s="210">
        <v>1.68</v>
      </c>
      <c r="I401" s="211"/>
      <c r="J401" s="206"/>
      <c r="K401" s="206"/>
      <c r="L401" s="212"/>
      <c r="M401" s="213"/>
      <c r="N401" s="214"/>
      <c r="O401" s="214"/>
      <c r="P401" s="214"/>
      <c r="Q401" s="214"/>
      <c r="R401" s="214"/>
      <c r="S401" s="214"/>
      <c r="T401" s="215"/>
      <c r="AT401" s="216" t="s">
        <v>272</v>
      </c>
      <c r="AU401" s="216" t="s">
        <v>73</v>
      </c>
      <c r="AV401" s="13" t="s">
        <v>73</v>
      </c>
      <c r="AW401" s="13" t="s">
        <v>30</v>
      </c>
      <c r="AX401" s="13" t="s">
        <v>64</v>
      </c>
      <c r="AY401" s="216" t="s">
        <v>263</v>
      </c>
    </row>
    <row r="402" spans="2:51" s="13" customFormat="1">
      <c r="B402" s="205"/>
      <c r="C402" s="206"/>
      <c r="D402" s="207" t="s">
        <v>272</v>
      </c>
      <c r="E402" s="208" t="s">
        <v>1</v>
      </c>
      <c r="F402" s="209" t="s">
        <v>6274</v>
      </c>
      <c r="G402" s="206"/>
      <c r="H402" s="210">
        <v>1.84</v>
      </c>
      <c r="I402" s="211"/>
      <c r="J402" s="206"/>
      <c r="K402" s="206"/>
      <c r="L402" s="212"/>
      <c r="M402" s="213"/>
      <c r="N402" s="214"/>
      <c r="O402" s="214"/>
      <c r="P402" s="214"/>
      <c r="Q402" s="214"/>
      <c r="R402" s="214"/>
      <c r="S402" s="214"/>
      <c r="T402" s="215"/>
      <c r="AT402" s="216" t="s">
        <v>272</v>
      </c>
      <c r="AU402" s="216" t="s">
        <v>73</v>
      </c>
      <c r="AV402" s="13" t="s">
        <v>73</v>
      </c>
      <c r="AW402" s="13" t="s">
        <v>30</v>
      </c>
      <c r="AX402" s="13" t="s">
        <v>64</v>
      </c>
      <c r="AY402" s="216" t="s">
        <v>263</v>
      </c>
    </row>
    <row r="403" spans="2:51" s="13" customFormat="1">
      <c r="B403" s="205"/>
      <c r="C403" s="206"/>
      <c r="D403" s="207" t="s">
        <v>272</v>
      </c>
      <c r="E403" s="208" t="s">
        <v>1</v>
      </c>
      <c r="F403" s="209" t="s">
        <v>6275</v>
      </c>
      <c r="G403" s="206"/>
      <c r="H403" s="210">
        <v>5.48</v>
      </c>
      <c r="I403" s="211"/>
      <c r="J403" s="206"/>
      <c r="K403" s="206"/>
      <c r="L403" s="212"/>
      <c r="M403" s="213"/>
      <c r="N403" s="214"/>
      <c r="O403" s="214"/>
      <c r="P403" s="214"/>
      <c r="Q403" s="214"/>
      <c r="R403" s="214"/>
      <c r="S403" s="214"/>
      <c r="T403" s="215"/>
      <c r="AT403" s="216" t="s">
        <v>272</v>
      </c>
      <c r="AU403" s="216" t="s">
        <v>73</v>
      </c>
      <c r="AV403" s="13" t="s">
        <v>73</v>
      </c>
      <c r="AW403" s="13" t="s">
        <v>30</v>
      </c>
      <c r="AX403" s="13" t="s">
        <v>64</v>
      </c>
      <c r="AY403" s="216" t="s">
        <v>263</v>
      </c>
    </row>
    <row r="404" spans="2:51" s="13" customFormat="1">
      <c r="B404" s="205"/>
      <c r="C404" s="206"/>
      <c r="D404" s="207" t="s">
        <v>272</v>
      </c>
      <c r="E404" s="208" t="s">
        <v>1</v>
      </c>
      <c r="F404" s="209" t="s">
        <v>6276</v>
      </c>
      <c r="G404" s="206"/>
      <c r="H404" s="210">
        <v>0.31</v>
      </c>
      <c r="I404" s="211"/>
      <c r="J404" s="206"/>
      <c r="K404" s="206"/>
      <c r="L404" s="212"/>
      <c r="M404" s="213"/>
      <c r="N404" s="214"/>
      <c r="O404" s="214"/>
      <c r="P404" s="214"/>
      <c r="Q404" s="214"/>
      <c r="R404" s="214"/>
      <c r="S404" s="214"/>
      <c r="T404" s="215"/>
      <c r="AT404" s="216" t="s">
        <v>272</v>
      </c>
      <c r="AU404" s="216" t="s">
        <v>73</v>
      </c>
      <c r="AV404" s="13" t="s">
        <v>73</v>
      </c>
      <c r="AW404" s="13" t="s">
        <v>30</v>
      </c>
      <c r="AX404" s="13" t="s">
        <v>64</v>
      </c>
      <c r="AY404" s="216" t="s">
        <v>263</v>
      </c>
    </row>
    <row r="405" spans="2:51" s="13" customFormat="1">
      <c r="B405" s="205"/>
      <c r="C405" s="206"/>
      <c r="D405" s="207" t="s">
        <v>272</v>
      </c>
      <c r="E405" s="208" t="s">
        <v>1</v>
      </c>
      <c r="F405" s="209" t="s">
        <v>6277</v>
      </c>
      <c r="G405" s="206"/>
      <c r="H405" s="210">
        <v>0.61</v>
      </c>
      <c r="I405" s="211"/>
      <c r="J405" s="206"/>
      <c r="K405" s="206"/>
      <c r="L405" s="212"/>
      <c r="M405" s="213"/>
      <c r="N405" s="214"/>
      <c r="O405" s="214"/>
      <c r="P405" s="214"/>
      <c r="Q405" s="214"/>
      <c r="R405" s="214"/>
      <c r="S405" s="214"/>
      <c r="T405" s="215"/>
      <c r="AT405" s="216" t="s">
        <v>272</v>
      </c>
      <c r="AU405" s="216" t="s">
        <v>73</v>
      </c>
      <c r="AV405" s="13" t="s">
        <v>73</v>
      </c>
      <c r="AW405" s="13" t="s">
        <v>30</v>
      </c>
      <c r="AX405" s="13" t="s">
        <v>64</v>
      </c>
      <c r="AY405" s="216" t="s">
        <v>263</v>
      </c>
    </row>
    <row r="406" spans="2:51" s="13" customFormat="1">
      <c r="B406" s="205"/>
      <c r="C406" s="206"/>
      <c r="D406" s="207" t="s">
        <v>272</v>
      </c>
      <c r="E406" s="208" t="s">
        <v>1</v>
      </c>
      <c r="F406" s="209" t="s">
        <v>6278</v>
      </c>
      <c r="G406" s="206"/>
      <c r="H406" s="210">
        <v>56.06</v>
      </c>
      <c r="I406" s="211"/>
      <c r="J406" s="206"/>
      <c r="K406" s="206"/>
      <c r="L406" s="212"/>
      <c r="M406" s="213"/>
      <c r="N406" s="214"/>
      <c r="O406" s="214"/>
      <c r="P406" s="214"/>
      <c r="Q406" s="214"/>
      <c r="R406" s="214"/>
      <c r="S406" s="214"/>
      <c r="T406" s="215"/>
      <c r="AT406" s="216" t="s">
        <v>272</v>
      </c>
      <c r="AU406" s="216" t="s">
        <v>73</v>
      </c>
      <c r="AV406" s="13" t="s">
        <v>73</v>
      </c>
      <c r="AW406" s="13" t="s">
        <v>30</v>
      </c>
      <c r="AX406" s="13" t="s">
        <v>64</v>
      </c>
      <c r="AY406" s="216" t="s">
        <v>263</v>
      </c>
    </row>
    <row r="407" spans="2:51" s="13" customFormat="1">
      <c r="B407" s="205"/>
      <c r="C407" s="206"/>
      <c r="D407" s="207" t="s">
        <v>272</v>
      </c>
      <c r="E407" s="208" t="s">
        <v>1</v>
      </c>
      <c r="F407" s="209" t="s">
        <v>6279</v>
      </c>
      <c r="G407" s="206"/>
      <c r="H407" s="210">
        <v>3.78</v>
      </c>
      <c r="I407" s="211"/>
      <c r="J407" s="206"/>
      <c r="K407" s="206"/>
      <c r="L407" s="212"/>
      <c r="M407" s="213"/>
      <c r="N407" s="214"/>
      <c r="O407" s="214"/>
      <c r="P407" s="214"/>
      <c r="Q407" s="214"/>
      <c r="R407" s="214"/>
      <c r="S407" s="214"/>
      <c r="T407" s="215"/>
      <c r="AT407" s="216" t="s">
        <v>272</v>
      </c>
      <c r="AU407" s="216" t="s">
        <v>73</v>
      </c>
      <c r="AV407" s="13" t="s">
        <v>73</v>
      </c>
      <c r="AW407" s="13" t="s">
        <v>30</v>
      </c>
      <c r="AX407" s="13" t="s">
        <v>64</v>
      </c>
      <c r="AY407" s="216" t="s">
        <v>263</v>
      </c>
    </row>
    <row r="408" spans="2:51" s="13" customFormat="1">
      <c r="B408" s="205"/>
      <c r="C408" s="206"/>
      <c r="D408" s="207" t="s">
        <v>272</v>
      </c>
      <c r="E408" s="208" t="s">
        <v>1</v>
      </c>
      <c r="F408" s="209" t="s">
        <v>6280</v>
      </c>
      <c r="G408" s="206"/>
      <c r="H408" s="210">
        <v>3.8</v>
      </c>
      <c r="I408" s="211"/>
      <c r="J408" s="206"/>
      <c r="K408" s="206"/>
      <c r="L408" s="212"/>
      <c r="M408" s="213"/>
      <c r="N408" s="214"/>
      <c r="O408" s="214"/>
      <c r="P408" s="214"/>
      <c r="Q408" s="214"/>
      <c r="R408" s="214"/>
      <c r="S408" s="214"/>
      <c r="T408" s="215"/>
      <c r="AT408" s="216" t="s">
        <v>272</v>
      </c>
      <c r="AU408" s="216" t="s">
        <v>73</v>
      </c>
      <c r="AV408" s="13" t="s">
        <v>73</v>
      </c>
      <c r="AW408" s="13" t="s">
        <v>30</v>
      </c>
      <c r="AX408" s="13" t="s">
        <v>64</v>
      </c>
      <c r="AY408" s="216" t="s">
        <v>263</v>
      </c>
    </row>
    <row r="409" spans="2:51" s="13" customFormat="1">
      <c r="B409" s="205"/>
      <c r="C409" s="206"/>
      <c r="D409" s="207" t="s">
        <v>272</v>
      </c>
      <c r="E409" s="208" t="s">
        <v>1</v>
      </c>
      <c r="F409" s="209" t="s">
        <v>6281</v>
      </c>
      <c r="G409" s="206"/>
      <c r="H409" s="210">
        <v>3.87</v>
      </c>
      <c r="I409" s="211"/>
      <c r="J409" s="206"/>
      <c r="K409" s="206"/>
      <c r="L409" s="212"/>
      <c r="M409" s="213"/>
      <c r="N409" s="214"/>
      <c r="O409" s="214"/>
      <c r="P409" s="214"/>
      <c r="Q409" s="214"/>
      <c r="R409" s="214"/>
      <c r="S409" s="214"/>
      <c r="T409" s="215"/>
      <c r="AT409" s="216" t="s">
        <v>272</v>
      </c>
      <c r="AU409" s="216" t="s">
        <v>73</v>
      </c>
      <c r="AV409" s="13" t="s">
        <v>73</v>
      </c>
      <c r="AW409" s="13" t="s">
        <v>30</v>
      </c>
      <c r="AX409" s="13" t="s">
        <v>64</v>
      </c>
      <c r="AY409" s="216" t="s">
        <v>263</v>
      </c>
    </row>
    <row r="410" spans="2:51" s="13" customFormat="1">
      <c r="B410" s="205"/>
      <c r="C410" s="206"/>
      <c r="D410" s="207" t="s">
        <v>272</v>
      </c>
      <c r="E410" s="208" t="s">
        <v>1</v>
      </c>
      <c r="F410" s="209" t="s">
        <v>6282</v>
      </c>
      <c r="G410" s="206"/>
      <c r="H410" s="210">
        <v>26.81</v>
      </c>
      <c r="I410" s="211"/>
      <c r="J410" s="206"/>
      <c r="K410" s="206"/>
      <c r="L410" s="212"/>
      <c r="M410" s="213"/>
      <c r="N410" s="214"/>
      <c r="O410" s="214"/>
      <c r="P410" s="214"/>
      <c r="Q410" s="214"/>
      <c r="R410" s="214"/>
      <c r="S410" s="214"/>
      <c r="T410" s="215"/>
      <c r="AT410" s="216" t="s">
        <v>272</v>
      </c>
      <c r="AU410" s="216" t="s">
        <v>73</v>
      </c>
      <c r="AV410" s="13" t="s">
        <v>73</v>
      </c>
      <c r="AW410" s="13" t="s">
        <v>30</v>
      </c>
      <c r="AX410" s="13" t="s">
        <v>64</v>
      </c>
      <c r="AY410" s="216" t="s">
        <v>263</v>
      </c>
    </row>
    <row r="411" spans="2:51" s="13" customFormat="1">
      <c r="B411" s="205"/>
      <c r="C411" s="206"/>
      <c r="D411" s="207" t="s">
        <v>272</v>
      </c>
      <c r="E411" s="208" t="s">
        <v>1</v>
      </c>
      <c r="F411" s="209" t="s">
        <v>6283</v>
      </c>
      <c r="G411" s="206"/>
      <c r="H411" s="210">
        <v>3.94</v>
      </c>
      <c r="I411" s="211"/>
      <c r="J411" s="206"/>
      <c r="K411" s="206"/>
      <c r="L411" s="212"/>
      <c r="M411" s="213"/>
      <c r="N411" s="214"/>
      <c r="O411" s="214"/>
      <c r="P411" s="214"/>
      <c r="Q411" s="214"/>
      <c r="R411" s="214"/>
      <c r="S411" s="214"/>
      <c r="T411" s="215"/>
      <c r="AT411" s="216" t="s">
        <v>272</v>
      </c>
      <c r="AU411" s="216" t="s">
        <v>73</v>
      </c>
      <c r="AV411" s="13" t="s">
        <v>73</v>
      </c>
      <c r="AW411" s="13" t="s">
        <v>30</v>
      </c>
      <c r="AX411" s="13" t="s">
        <v>64</v>
      </c>
      <c r="AY411" s="216" t="s">
        <v>263</v>
      </c>
    </row>
    <row r="412" spans="2:51" s="13" customFormat="1">
      <c r="B412" s="205"/>
      <c r="C412" s="206"/>
      <c r="D412" s="207" t="s">
        <v>272</v>
      </c>
      <c r="E412" s="208" t="s">
        <v>1</v>
      </c>
      <c r="F412" s="209" t="s">
        <v>6284</v>
      </c>
      <c r="G412" s="206"/>
      <c r="H412" s="210">
        <v>9.8800000000000008</v>
      </c>
      <c r="I412" s="211"/>
      <c r="J412" s="206"/>
      <c r="K412" s="206"/>
      <c r="L412" s="212"/>
      <c r="M412" s="213"/>
      <c r="N412" s="214"/>
      <c r="O412" s="214"/>
      <c r="P412" s="214"/>
      <c r="Q412" s="214"/>
      <c r="R412" s="214"/>
      <c r="S412" s="214"/>
      <c r="T412" s="215"/>
      <c r="AT412" s="216" t="s">
        <v>272</v>
      </c>
      <c r="AU412" s="216" t="s">
        <v>73</v>
      </c>
      <c r="AV412" s="13" t="s">
        <v>73</v>
      </c>
      <c r="AW412" s="13" t="s">
        <v>30</v>
      </c>
      <c r="AX412" s="13" t="s">
        <v>64</v>
      </c>
      <c r="AY412" s="216" t="s">
        <v>263</v>
      </c>
    </row>
    <row r="413" spans="2:51" s="13" customFormat="1">
      <c r="B413" s="205"/>
      <c r="C413" s="206"/>
      <c r="D413" s="207" t="s">
        <v>272</v>
      </c>
      <c r="E413" s="208" t="s">
        <v>1</v>
      </c>
      <c r="F413" s="209" t="s">
        <v>6285</v>
      </c>
      <c r="G413" s="206"/>
      <c r="H413" s="210">
        <v>22.8</v>
      </c>
      <c r="I413" s="211"/>
      <c r="J413" s="206"/>
      <c r="K413" s="206"/>
      <c r="L413" s="212"/>
      <c r="M413" s="213"/>
      <c r="N413" s="214"/>
      <c r="O413" s="214"/>
      <c r="P413" s="214"/>
      <c r="Q413" s="214"/>
      <c r="R413" s="214"/>
      <c r="S413" s="214"/>
      <c r="T413" s="215"/>
      <c r="AT413" s="216" t="s">
        <v>272</v>
      </c>
      <c r="AU413" s="216" t="s">
        <v>73</v>
      </c>
      <c r="AV413" s="13" t="s">
        <v>73</v>
      </c>
      <c r="AW413" s="13" t="s">
        <v>30</v>
      </c>
      <c r="AX413" s="13" t="s">
        <v>64</v>
      </c>
      <c r="AY413" s="216" t="s">
        <v>263</v>
      </c>
    </row>
    <row r="414" spans="2:51" s="13" customFormat="1">
      <c r="B414" s="205"/>
      <c r="C414" s="206"/>
      <c r="D414" s="207" t="s">
        <v>272</v>
      </c>
      <c r="E414" s="208" t="s">
        <v>1</v>
      </c>
      <c r="F414" s="209" t="s">
        <v>6286</v>
      </c>
      <c r="G414" s="206"/>
      <c r="H414" s="210">
        <v>19.440000000000001</v>
      </c>
      <c r="I414" s="211"/>
      <c r="J414" s="206"/>
      <c r="K414" s="206"/>
      <c r="L414" s="212"/>
      <c r="M414" s="213"/>
      <c r="N414" s="214"/>
      <c r="O414" s="214"/>
      <c r="P414" s="214"/>
      <c r="Q414" s="214"/>
      <c r="R414" s="214"/>
      <c r="S414" s="214"/>
      <c r="T414" s="215"/>
      <c r="AT414" s="216" t="s">
        <v>272</v>
      </c>
      <c r="AU414" s="216" t="s">
        <v>73</v>
      </c>
      <c r="AV414" s="13" t="s">
        <v>73</v>
      </c>
      <c r="AW414" s="13" t="s">
        <v>30</v>
      </c>
      <c r="AX414" s="13" t="s">
        <v>64</v>
      </c>
      <c r="AY414" s="216" t="s">
        <v>263</v>
      </c>
    </row>
    <row r="415" spans="2:51" s="13" customFormat="1">
      <c r="B415" s="205"/>
      <c r="C415" s="206"/>
      <c r="D415" s="207" t="s">
        <v>272</v>
      </c>
      <c r="E415" s="208" t="s">
        <v>1</v>
      </c>
      <c r="F415" s="209" t="s">
        <v>6287</v>
      </c>
      <c r="G415" s="206"/>
      <c r="H415" s="210">
        <v>1.31</v>
      </c>
      <c r="I415" s="211"/>
      <c r="J415" s="206"/>
      <c r="K415" s="206"/>
      <c r="L415" s="212"/>
      <c r="M415" s="213"/>
      <c r="N415" s="214"/>
      <c r="O415" s="214"/>
      <c r="P415" s="214"/>
      <c r="Q415" s="214"/>
      <c r="R415" s="214"/>
      <c r="S415" s="214"/>
      <c r="T415" s="215"/>
      <c r="AT415" s="216" t="s">
        <v>272</v>
      </c>
      <c r="AU415" s="216" t="s">
        <v>73</v>
      </c>
      <c r="AV415" s="13" t="s">
        <v>73</v>
      </c>
      <c r="AW415" s="13" t="s">
        <v>30</v>
      </c>
      <c r="AX415" s="13" t="s">
        <v>64</v>
      </c>
      <c r="AY415" s="216" t="s">
        <v>263</v>
      </c>
    </row>
    <row r="416" spans="2:51" s="13" customFormat="1">
      <c r="B416" s="205"/>
      <c r="C416" s="206"/>
      <c r="D416" s="207" t="s">
        <v>272</v>
      </c>
      <c r="E416" s="208" t="s">
        <v>1</v>
      </c>
      <c r="F416" s="209" t="s">
        <v>6288</v>
      </c>
      <c r="G416" s="206"/>
      <c r="H416" s="210">
        <v>2.65</v>
      </c>
      <c r="I416" s="211"/>
      <c r="J416" s="206"/>
      <c r="K416" s="206"/>
      <c r="L416" s="212"/>
      <c r="M416" s="213"/>
      <c r="N416" s="214"/>
      <c r="O416" s="214"/>
      <c r="P416" s="214"/>
      <c r="Q416" s="214"/>
      <c r="R416" s="214"/>
      <c r="S416" s="214"/>
      <c r="T416" s="215"/>
      <c r="AT416" s="216" t="s">
        <v>272</v>
      </c>
      <c r="AU416" s="216" t="s">
        <v>73</v>
      </c>
      <c r="AV416" s="13" t="s">
        <v>73</v>
      </c>
      <c r="AW416" s="13" t="s">
        <v>30</v>
      </c>
      <c r="AX416" s="13" t="s">
        <v>64</v>
      </c>
      <c r="AY416" s="216" t="s">
        <v>263</v>
      </c>
    </row>
    <row r="417" spans="1:65" s="13" customFormat="1">
      <c r="B417" s="205"/>
      <c r="C417" s="206"/>
      <c r="D417" s="207" t="s">
        <v>272</v>
      </c>
      <c r="E417" s="208" t="s">
        <v>1</v>
      </c>
      <c r="F417" s="209" t="s">
        <v>6289</v>
      </c>
      <c r="G417" s="206"/>
      <c r="H417" s="210">
        <v>2.82</v>
      </c>
      <c r="I417" s="211"/>
      <c r="J417" s="206"/>
      <c r="K417" s="206"/>
      <c r="L417" s="212"/>
      <c r="M417" s="213"/>
      <c r="N417" s="214"/>
      <c r="O417" s="214"/>
      <c r="P417" s="214"/>
      <c r="Q417" s="214"/>
      <c r="R417" s="214"/>
      <c r="S417" s="214"/>
      <c r="T417" s="215"/>
      <c r="AT417" s="216" t="s">
        <v>272</v>
      </c>
      <c r="AU417" s="216" t="s">
        <v>73</v>
      </c>
      <c r="AV417" s="13" t="s">
        <v>73</v>
      </c>
      <c r="AW417" s="13" t="s">
        <v>30</v>
      </c>
      <c r="AX417" s="13" t="s">
        <v>64</v>
      </c>
      <c r="AY417" s="216" t="s">
        <v>263</v>
      </c>
    </row>
    <row r="418" spans="1:65" s="15" customFormat="1">
      <c r="B418" s="228"/>
      <c r="C418" s="229"/>
      <c r="D418" s="207" t="s">
        <v>272</v>
      </c>
      <c r="E418" s="230" t="s">
        <v>1</v>
      </c>
      <c r="F418" s="231" t="s">
        <v>280</v>
      </c>
      <c r="G418" s="229"/>
      <c r="H418" s="232">
        <v>596.88099999999997</v>
      </c>
      <c r="I418" s="233"/>
      <c r="J418" s="229"/>
      <c r="K418" s="229"/>
      <c r="L418" s="234"/>
      <c r="M418" s="235"/>
      <c r="N418" s="236"/>
      <c r="O418" s="236"/>
      <c r="P418" s="236"/>
      <c r="Q418" s="236"/>
      <c r="R418" s="236"/>
      <c r="S418" s="236"/>
      <c r="T418" s="237"/>
      <c r="AT418" s="238" t="s">
        <v>272</v>
      </c>
      <c r="AU418" s="238" t="s">
        <v>73</v>
      </c>
      <c r="AV418" s="15" t="s">
        <v>270</v>
      </c>
      <c r="AW418" s="15" t="s">
        <v>30</v>
      </c>
      <c r="AX418" s="15" t="s">
        <v>71</v>
      </c>
      <c r="AY418" s="238" t="s">
        <v>263</v>
      </c>
    </row>
    <row r="419" spans="1:65" s="2" customFormat="1" ht="24.2" customHeight="1">
      <c r="A419" s="35"/>
      <c r="B419" s="36"/>
      <c r="C419" s="191" t="s">
        <v>314</v>
      </c>
      <c r="D419" s="191" t="s">
        <v>266</v>
      </c>
      <c r="E419" s="192" t="s">
        <v>1978</v>
      </c>
      <c r="F419" s="193" t="s">
        <v>1979</v>
      </c>
      <c r="G419" s="194" t="s">
        <v>300</v>
      </c>
      <c r="H419" s="195">
        <v>416.67399999999998</v>
      </c>
      <c r="I419" s="196"/>
      <c r="J419" s="197">
        <f>ROUND(I419*H419,2)</f>
        <v>0</v>
      </c>
      <c r="K419" s="198"/>
      <c r="L419" s="40"/>
      <c r="M419" s="199" t="s">
        <v>1</v>
      </c>
      <c r="N419" s="200" t="s">
        <v>38</v>
      </c>
      <c r="O419" s="72"/>
      <c r="P419" s="201">
        <f>O419*H419</f>
        <v>0</v>
      </c>
      <c r="Q419" s="201">
        <v>0</v>
      </c>
      <c r="R419" s="201">
        <f>Q419*H419</f>
        <v>0</v>
      </c>
      <c r="S419" s="201">
        <v>0</v>
      </c>
      <c r="T419" s="202">
        <f>S419*H419</f>
        <v>0</v>
      </c>
      <c r="U419" s="35"/>
      <c r="V419" s="35"/>
      <c r="W419" s="35"/>
      <c r="X419" s="35"/>
      <c r="Y419" s="35"/>
      <c r="Z419" s="35"/>
      <c r="AA419" s="35"/>
      <c r="AB419" s="35"/>
      <c r="AC419" s="35"/>
      <c r="AD419" s="35"/>
      <c r="AE419" s="35"/>
      <c r="AR419" s="203" t="s">
        <v>270</v>
      </c>
      <c r="AT419" s="203" t="s">
        <v>266</v>
      </c>
      <c r="AU419" s="203" t="s">
        <v>73</v>
      </c>
      <c r="AY419" s="18" t="s">
        <v>263</v>
      </c>
      <c r="BE419" s="204">
        <f>IF(N419="základní",J419,0)</f>
        <v>0</v>
      </c>
      <c r="BF419" s="204">
        <f>IF(N419="snížená",J419,0)</f>
        <v>0</v>
      </c>
      <c r="BG419" s="204">
        <f>IF(N419="zákl. přenesená",J419,0)</f>
        <v>0</v>
      </c>
      <c r="BH419" s="204">
        <f>IF(N419="sníž. přenesená",J419,0)</f>
        <v>0</v>
      </c>
      <c r="BI419" s="204">
        <f>IF(N419="nulová",J419,0)</f>
        <v>0</v>
      </c>
      <c r="BJ419" s="18" t="s">
        <v>71</v>
      </c>
      <c r="BK419" s="204">
        <f>ROUND(I419*H419,2)</f>
        <v>0</v>
      </c>
      <c r="BL419" s="18" t="s">
        <v>270</v>
      </c>
      <c r="BM419" s="203" t="s">
        <v>314</v>
      </c>
    </row>
    <row r="420" spans="1:65" s="13" customFormat="1">
      <c r="B420" s="205"/>
      <c r="C420" s="206"/>
      <c r="D420" s="207" t="s">
        <v>272</v>
      </c>
      <c r="E420" s="208" t="s">
        <v>1</v>
      </c>
      <c r="F420" s="209" t="s">
        <v>6290</v>
      </c>
      <c r="G420" s="206"/>
      <c r="H420" s="210">
        <v>144.886</v>
      </c>
      <c r="I420" s="211"/>
      <c r="J420" s="206"/>
      <c r="K420" s="206"/>
      <c r="L420" s="212"/>
      <c r="M420" s="213"/>
      <c r="N420" s="214"/>
      <c r="O420" s="214"/>
      <c r="P420" s="214"/>
      <c r="Q420" s="214"/>
      <c r="R420" s="214"/>
      <c r="S420" s="214"/>
      <c r="T420" s="215"/>
      <c r="AT420" s="216" t="s">
        <v>272</v>
      </c>
      <c r="AU420" s="216" t="s">
        <v>73</v>
      </c>
      <c r="AV420" s="13" t="s">
        <v>73</v>
      </c>
      <c r="AW420" s="13" t="s">
        <v>30</v>
      </c>
      <c r="AX420" s="13" t="s">
        <v>64</v>
      </c>
      <c r="AY420" s="216" t="s">
        <v>263</v>
      </c>
    </row>
    <row r="421" spans="1:65" s="13" customFormat="1">
      <c r="B421" s="205"/>
      <c r="C421" s="206"/>
      <c r="D421" s="207" t="s">
        <v>272</v>
      </c>
      <c r="E421" s="208" t="s">
        <v>1</v>
      </c>
      <c r="F421" s="209" t="s">
        <v>6291</v>
      </c>
      <c r="G421" s="206"/>
      <c r="H421" s="210">
        <v>0.43</v>
      </c>
      <c r="I421" s="211"/>
      <c r="J421" s="206"/>
      <c r="K421" s="206"/>
      <c r="L421" s="212"/>
      <c r="M421" s="213"/>
      <c r="N421" s="214"/>
      <c r="O421" s="214"/>
      <c r="P421" s="214"/>
      <c r="Q421" s="214"/>
      <c r="R421" s="214"/>
      <c r="S421" s="214"/>
      <c r="T421" s="215"/>
      <c r="AT421" s="216" t="s">
        <v>272</v>
      </c>
      <c r="AU421" s="216" t="s">
        <v>73</v>
      </c>
      <c r="AV421" s="13" t="s">
        <v>73</v>
      </c>
      <c r="AW421" s="13" t="s">
        <v>30</v>
      </c>
      <c r="AX421" s="13" t="s">
        <v>64</v>
      </c>
      <c r="AY421" s="216" t="s">
        <v>263</v>
      </c>
    </row>
    <row r="422" spans="1:65" s="13" customFormat="1">
      <c r="B422" s="205"/>
      <c r="C422" s="206"/>
      <c r="D422" s="207" t="s">
        <v>272</v>
      </c>
      <c r="E422" s="208" t="s">
        <v>1</v>
      </c>
      <c r="F422" s="209" t="s">
        <v>6292</v>
      </c>
      <c r="G422" s="206"/>
      <c r="H422" s="210">
        <v>6.21</v>
      </c>
      <c r="I422" s="211"/>
      <c r="J422" s="206"/>
      <c r="K422" s="206"/>
      <c r="L422" s="212"/>
      <c r="M422" s="213"/>
      <c r="N422" s="214"/>
      <c r="O422" s="214"/>
      <c r="P422" s="214"/>
      <c r="Q422" s="214"/>
      <c r="R422" s="214"/>
      <c r="S422" s="214"/>
      <c r="T422" s="215"/>
      <c r="AT422" s="216" t="s">
        <v>272</v>
      </c>
      <c r="AU422" s="216" t="s">
        <v>73</v>
      </c>
      <c r="AV422" s="13" t="s">
        <v>73</v>
      </c>
      <c r="AW422" s="13" t="s">
        <v>30</v>
      </c>
      <c r="AX422" s="13" t="s">
        <v>64</v>
      </c>
      <c r="AY422" s="216" t="s">
        <v>263</v>
      </c>
    </row>
    <row r="423" spans="1:65" s="13" customFormat="1">
      <c r="B423" s="205"/>
      <c r="C423" s="206"/>
      <c r="D423" s="207" t="s">
        <v>272</v>
      </c>
      <c r="E423" s="208" t="s">
        <v>1</v>
      </c>
      <c r="F423" s="209" t="s">
        <v>6293</v>
      </c>
      <c r="G423" s="206"/>
      <c r="H423" s="210">
        <v>3.46</v>
      </c>
      <c r="I423" s="211"/>
      <c r="J423" s="206"/>
      <c r="K423" s="206"/>
      <c r="L423" s="212"/>
      <c r="M423" s="213"/>
      <c r="N423" s="214"/>
      <c r="O423" s="214"/>
      <c r="P423" s="214"/>
      <c r="Q423" s="214"/>
      <c r="R423" s="214"/>
      <c r="S423" s="214"/>
      <c r="T423" s="215"/>
      <c r="AT423" s="216" t="s">
        <v>272</v>
      </c>
      <c r="AU423" s="216" t="s">
        <v>73</v>
      </c>
      <c r="AV423" s="13" t="s">
        <v>73</v>
      </c>
      <c r="AW423" s="13" t="s">
        <v>30</v>
      </c>
      <c r="AX423" s="13" t="s">
        <v>64</v>
      </c>
      <c r="AY423" s="216" t="s">
        <v>263</v>
      </c>
    </row>
    <row r="424" spans="1:65" s="13" customFormat="1">
      <c r="B424" s="205"/>
      <c r="C424" s="206"/>
      <c r="D424" s="207" t="s">
        <v>272</v>
      </c>
      <c r="E424" s="208" t="s">
        <v>1</v>
      </c>
      <c r="F424" s="209" t="s">
        <v>6294</v>
      </c>
      <c r="G424" s="206"/>
      <c r="H424" s="210">
        <v>6.21</v>
      </c>
      <c r="I424" s="211"/>
      <c r="J424" s="206"/>
      <c r="K424" s="206"/>
      <c r="L424" s="212"/>
      <c r="M424" s="213"/>
      <c r="N424" s="214"/>
      <c r="O424" s="214"/>
      <c r="P424" s="214"/>
      <c r="Q424" s="214"/>
      <c r="R424" s="214"/>
      <c r="S424" s="214"/>
      <c r="T424" s="215"/>
      <c r="AT424" s="216" t="s">
        <v>272</v>
      </c>
      <c r="AU424" s="216" t="s">
        <v>73</v>
      </c>
      <c r="AV424" s="13" t="s">
        <v>73</v>
      </c>
      <c r="AW424" s="13" t="s">
        <v>30</v>
      </c>
      <c r="AX424" s="13" t="s">
        <v>64</v>
      </c>
      <c r="AY424" s="216" t="s">
        <v>263</v>
      </c>
    </row>
    <row r="425" spans="1:65" s="13" customFormat="1">
      <c r="B425" s="205"/>
      <c r="C425" s="206"/>
      <c r="D425" s="207" t="s">
        <v>272</v>
      </c>
      <c r="E425" s="208" t="s">
        <v>1</v>
      </c>
      <c r="F425" s="209" t="s">
        <v>6295</v>
      </c>
      <c r="G425" s="206"/>
      <c r="H425" s="210">
        <v>3.46</v>
      </c>
      <c r="I425" s="211"/>
      <c r="J425" s="206"/>
      <c r="K425" s="206"/>
      <c r="L425" s="212"/>
      <c r="M425" s="213"/>
      <c r="N425" s="214"/>
      <c r="O425" s="214"/>
      <c r="P425" s="214"/>
      <c r="Q425" s="214"/>
      <c r="R425" s="214"/>
      <c r="S425" s="214"/>
      <c r="T425" s="215"/>
      <c r="AT425" s="216" t="s">
        <v>272</v>
      </c>
      <c r="AU425" s="216" t="s">
        <v>73</v>
      </c>
      <c r="AV425" s="13" t="s">
        <v>73</v>
      </c>
      <c r="AW425" s="13" t="s">
        <v>30</v>
      </c>
      <c r="AX425" s="13" t="s">
        <v>64</v>
      </c>
      <c r="AY425" s="216" t="s">
        <v>263</v>
      </c>
    </row>
    <row r="426" spans="1:65" s="13" customFormat="1">
      <c r="B426" s="205"/>
      <c r="C426" s="206"/>
      <c r="D426" s="207" t="s">
        <v>272</v>
      </c>
      <c r="E426" s="208" t="s">
        <v>1</v>
      </c>
      <c r="F426" s="209" t="s">
        <v>6296</v>
      </c>
      <c r="G426" s="206"/>
      <c r="H426" s="210">
        <v>1</v>
      </c>
      <c r="I426" s="211"/>
      <c r="J426" s="206"/>
      <c r="K426" s="206"/>
      <c r="L426" s="212"/>
      <c r="M426" s="213"/>
      <c r="N426" s="214"/>
      <c r="O426" s="214"/>
      <c r="P426" s="214"/>
      <c r="Q426" s="214"/>
      <c r="R426" s="214"/>
      <c r="S426" s="214"/>
      <c r="T426" s="215"/>
      <c r="AT426" s="216" t="s">
        <v>272</v>
      </c>
      <c r="AU426" s="216" t="s">
        <v>73</v>
      </c>
      <c r="AV426" s="13" t="s">
        <v>73</v>
      </c>
      <c r="AW426" s="13" t="s">
        <v>30</v>
      </c>
      <c r="AX426" s="13" t="s">
        <v>64</v>
      </c>
      <c r="AY426" s="216" t="s">
        <v>263</v>
      </c>
    </row>
    <row r="427" spans="1:65" s="13" customFormat="1">
      <c r="B427" s="205"/>
      <c r="C427" s="206"/>
      <c r="D427" s="207" t="s">
        <v>272</v>
      </c>
      <c r="E427" s="208" t="s">
        <v>1</v>
      </c>
      <c r="F427" s="209" t="s">
        <v>6297</v>
      </c>
      <c r="G427" s="206"/>
      <c r="H427" s="210">
        <v>3.67</v>
      </c>
      <c r="I427" s="211"/>
      <c r="J427" s="206"/>
      <c r="K427" s="206"/>
      <c r="L427" s="212"/>
      <c r="M427" s="213"/>
      <c r="N427" s="214"/>
      <c r="O427" s="214"/>
      <c r="P427" s="214"/>
      <c r="Q427" s="214"/>
      <c r="R427" s="214"/>
      <c r="S427" s="214"/>
      <c r="T427" s="215"/>
      <c r="AT427" s="216" t="s">
        <v>272</v>
      </c>
      <c r="AU427" s="216" t="s">
        <v>73</v>
      </c>
      <c r="AV427" s="13" t="s">
        <v>73</v>
      </c>
      <c r="AW427" s="13" t="s">
        <v>30</v>
      </c>
      <c r="AX427" s="13" t="s">
        <v>64</v>
      </c>
      <c r="AY427" s="216" t="s">
        <v>263</v>
      </c>
    </row>
    <row r="428" spans="1:65" s="13" customFormat="1">
      <c r="B428" s="205"/>
      <c r="C428" s="206"/>
      <c r="D428" s="207" t="s">
        <v>272</v>
      </c>
      <c r="E428" s="208" t="s">
        <v>1</v>
      </c>
      <c r="F428" s="209" t="s">
        <v>6298</v>
      </c>
      <c r="G428" s="206"/>
      <c r="H428" s="210">
        <v>3.89</v>
      </c>
      <c r="I428" s="211"/>
      <c r="J428" s="206"/>
      <c r="K428" s="206"/>
      <c r="L428" s="212"/>
      <c r="M428" s="213"/>
      <c r="N428" s="214"/>
      <c r="O428" s="214"/>
      <c r="P428" s="214"/>
      <c r="Q428" s="214"/>
      <c r="R428" s="214"/>
      <c r="S428" s="214"/>
      <c r="T428" s="215"/>
      <c r="AT428" s="216" t="s">
        <v>272</v>
      </c>
      <c r="AU428" s="216" t="s">
        <v>73</v>
      </c>
      <c r="AV428" s="13" t="s">
        <v>73</v>
      </c>
      <c r="AW428" s="13" t="s">
        <v>30</v>
      </c>
      <c r="AX428" s="13" t="s">
        <v>64</v>
      </c>
      <c r="AY428" s="216" t="s">
        <v>263</v>
      </c>
    </row>
    <row r="429" spans="1:65" s="13" customFormat="1">
      <c r="B429" s="205"/>
      <c r="C429" s="206"/>
      <c r="D429" s="207" t="s">
        <v>272</v>
      </c>
      <c r="E429" s="208" t="s">
        <v>1</v>
      </c>
      <c r="F429" s="209" t="s">
        <v>6299</v>
      </c>
      <c r="G429" s="206"/>
      <c r="H429" s="210">
        <v>3.46</v>
      </c>
      <c r="I429" s="211"/>
      <c r="J429" s="206"/>
      <c r="K429" s="206"/>
      <c r="L429" s="212"/>
      <c r="M429" s="213"/>
      <c r="N429" s="214"/>
      <c r="O429" s="214"/>
      <c r="P429" s="214"/>
      <c r="Q429" s="214"/>
      <c r="R429" s="214"/>
      <c r="S429" s="214"/>
      <c r="T429" s="215"/>
      <c r="AT429" s="216" t="s">
        <v>272</v>
      </c>
      <c r="AU429" s="216" t="s">
        <v>73</v>
      </c>
      <c r="AV429" s="13" t="s">
        <v>73</v>
      </c>
      <c r="AW429" s="13" t="s">
        <v>30</v>
      </c>
      <c r="AX429" s="13" t="s">
        <v>64</v>
      </c>
      <c r="AY429" s="216" t="s">
        <v>263</v>
      </c>
    </row>
    <row r="430" spans="1:65" s="13" customFormat="1">
      <c r="B430" s="205"/>
      <c r="C430" s="206"/>
      <c r="D430" s="207" t="s">
        <v>272</v>
      </c>
      <c r="E430" s="208" t="s">
        <v>1</v>
      </c>
      <c r="F430" s="209" t="s">
        <v>6300</v>
      </c>
      <c r="G430" s="206"/>
      <c r="H430" s="210">
        <v>5.81</v>
      </c>
      <c r="I430" s="211"/>
      <c r="J430" s="206"/>
      <c r="K430" s="206"/>
      <c r="L430" s="212"/>
      <c r="M430" s="213"/>
      <c r="N430" s="214"/>
      <c r="O430" s="214"/>
      <c r="P430" s="214"/>
      <c r="Q430" s="214"/>
      <c r="R430" s="214"/>
      <c r="S430" s="214"/>
      <c r="T430" s="215"/>
      <c r="AT430" s="216" t="s">
        <v>272</v>
      </c>
      <c r="AU430" s="216" t="s">
        <v>73</v>
      </c>
      <c r="AV430" s="13" t="s">
        <v>73</v>
      </c>
      <c r="AW430" s="13" t="s">
        <v>30</v>
      </c>
      <c r="AX430" s="13" t="s">
        <v>64</v>
      </c>
      <c r="AY430" s="216" t="s">
        <v>263</v>
      </c>
    </row>
    <row r="431" spans="1:65" s="13" customFormat="1">
      <c r="B431" s="205"/>
      <c r="C431" s="206"/>
      <c r="D431" s="207" t="s">
        <v>272</v>
      </c>
      <c r="E431" s="208" t="s">
        <v>1</v>
      </c>
      <c r="F431" s="209" t="s">
        <v>6301</v>
      </c>
      <c r="G431" s="206"/>
      <c r="H431" s="210">
        <v>3.46</v>
      </c>
      <c r="I431" s="211"/>
      <c r="J431" s="206"/>
      <c r="K431" s="206"/>
      <c r="L431" s="212"/>
      <c r="M431" s="213"/>
      <c r="N431" s="214"/>
      <c r="O431" s="214"/>
      <c r="P431" s="214"/>
      <c r="Q431" s="214"/>
      <c r="R431" s="214"/>
      <c r="S431" s="214"/>
      <c r="T431" s="215"/>
      <c r="AT431" s="216" t="s">
        <v>272</v>
      </c>
      <c r="AU431" s="216" t="s">
        <v>73</v>
      </c>
      <c r="AV431" s="13" t="s">
        <v>73</v>
      </c>
      <c r="AW431" s="13" t="s">
        <v>30</v>
      </c>
      <c r="AX431" s="13" t="s">
        <v>64</v>
      </c>
      <c r="AY431" s="216" t="s">
        <v>263</v>
      </c>
    </row>
    <row r="432" spans="1:65" s="13" customFormat="1">
      <c r="B432" s="205"/>
      <c r="C432" s="206"/>
      <c r="D432" s="207" t="s">
        <v>272</v>
      </c>
      <c r="E432" s="208" t="s">
        <v>1</v>
      </c>
      <c r="F432" s="209" t="s">
        <v>6302</v>
      </c>
      <c r="G432" s="206"/>
      <c r="H432" s="210">
        <v>5.81</v>
      </c>
      <c r="I432" s="211"/>
      <c r="J432" s="206"/>
      <c r="K432" s="206"/>
      <c r="L432" s="212"/>
      <c r="M432" s="213"/>
      <c r="N432" s="214"/>
      <c r="O432" s="214"/>
      <c r="P432" s="214"/>
      <c r="Q432" s="214"/>
      <c r="R432" s="214"/>
      <c r="S432" s="214"/>
      <c r="T432" s="215"/>
      <c r="AT432" s="216" t="s">
        <v>272</v>
      </c>
      <c r="AU432" s="216" t="s">
        <v>73</v>
      </c>
      <c r="AV432" s="13" t="s">
        <v>73</v>
      </c>
      <c r="AW432" s="13" t="s">
        <v>30</v>
      </c>
      <c r="AX432" s="13" t="s">
        <v>64</v>
      </c>
      <c r="AY432" s="216" t="s">
        <v>263</v>
      </c>
    </row>
    <row r="433" spans="2:51" s="13" customFormat="1">
      <c r="B433" s="205"/>
      <c r="C433" s="206"/>
      <c r="D433" s="207" t="s">
        <v>272</v>
      </c>
      <c r="E433" s="208" t="s">
        <v>1</v>
      </c>
      <c r="F433" s="209" t="s">
        <v>6303</v>
      </c>
      <c r="G433" s="206"/>
      <c r="H433" s="210">
        <v>3.46</v>
      </c>
      <c r="I433" s="211"/>
      <c r="J433" s="206"/>
      <c r="K433" s="206"/>
      <c r="L433" s="212"/>
      <c r="M433" s="213"/>
      <c r="N433" s="214"/>
      <c r="O433" s="214"/>
      <c r="P433" s="214"/>
      <c r="Q433" s="214"/>
      <c r="R433" s="214"/>
      <c r="S433" s="214"/>
      <c r="T433" s="215"/>
      <c r="AT433" s="216" t="s">
        <v>272</v>
      </c>
      <c r="AU433" s="216" t="s">
        <v>73</v>
      </c>
      <c r="AV433" s="13" t="s">
        <v>73</v>
      </c>
      <c r="AW433" s="13" t="s">
        <v>30</v>
      </c>
      <c r="AX433" s="13" t="s">
        <v>64</v>
      </c>
      <c r="AY433" s="216" t="s">
        <v>263</v>
      </c>
    </row>
    <row r="434" spans="2:51" s="13" customFormat="1">
      <c r="B434" s="205"/>
      <c r="C434" s="206"/>
      <c r="D434" s="207" t="s">
        <v>272</v>
      </c>
      <c r="E434" s="208" t="s">
        <v>1</v>
      </c>
      <c r="F434" s="209" t="s">
        <v>6304</v>
      </c>
      <c r="G434" s="206"/>
      <c r="H434" s="210">
        <v>4.6100000000000003</v>
      </c>
      <c r="I434" s="211"/>
      <c r="J434" s="206"/>
      <c r="K434" s="206"/>
      <c r="L434" s="212"/>
      <c r="M434" s="213"/>
      <c r="N434" s="214"/>
      <c r="O434" s="214"/>
      <c r="P434" s="214"/>
      <c r="Q434" s="214"/>
      <c r="R434" s="214"/>
      <c r="S434" s="214"/>
      <c r="T434" s="215"/>
      <c r="AT434" s="216" t="s">
        <v>272</v>
      </c>
      <c r="AU434" s="216" t="s">
        <v>73</v>
      </c>
      <c r="AV434" s="13" t="s">
        <v>73</v>
      </c>
      <c r="AW434" s="13" t="s">
        <v>30</v>
      </c>
      <c r="AX434" s="13" t="s">
        <v>64</v>
      </c>
      <c r="AY434" s="216" t="s">
        <v>263</v>
      </c>
    </row>
    <row r="435" spans="2:51" s="13" customFormat="1">
      <c r="B435" s="205"/>
      <c r="C435" s="206"/>
      <c r="D435" s="207" t="s">
        <v>272</v>
      </c>
      <c r="E435" s="208" t="s">
        <v>1</v>
      </c>
      <c r="F435" s="209" t="s">
        <v>6305</v>
      </c>
      <c r="G435" s="206"/>
      <c r="H435" s="210">
        <v>2.59</v>
      </c>
      <c r="I435" s="211"/>
      <c r="J435" s="206"/>
      <c r="K435" s="206"/>
      <c r="L435" s="212"/>
      <c r="M435" s="213"/>
      <c r="N435" s="214"/>
      <c r="O435" s="214"/>
      <c r="P435" s="214"/>
      <c r="Q435" s="214"/>
      <c r="R435" s="214"/>
      <c r="S435" s="214"/>
      <c r="T435" s="215"/>
      <c r="AT435" s="216" t="s">
        <v>272</v>
      </c>
      <c r="AU435" s="216" t="s">
        <v>73</v>
      </c>
      <c r="AV435" s="13" t="s">
        <v>73</v>
      </c>
      <c r="AW435" s="13" t="s">
        <v>30</v>
      </c>
      <c r="AX435" s="13" t="s">
        <v>64</v>
      </c>
      <c r="AY435" s="216" t="s">
        <v>263</v>
      </c>
    </row>
    <row r="436" spans="2:51" s="13" customFormat="1">
      <c r="B436" s="205"/>
      <c r="C436" s="206"/>
      <c r="D436" s="207" t="s">
        <v>272</v>
      </c>
      <c r="E436" s="208" t="s">
        <v>1</v>
      </c>
      <c r="F436" s="209" t="s">
        <v>6306</v>
      </c>
      <c r="G436" s="206"/>
      <c r="H436" s="210">
        <v>2.59</v>
      </c>
      <c r="I436" s="211"/>
      <c r="J436" s="206"/>
      <c r="K436" s="206"/>
      <c r="L436" s="212"/>
      <c r="M436" s="213"/>
      <c r="N436" s="214"/>
      <c r="O436" s="214"/>
      <c r="P436" s="214"/>
      <c r="Q436" s="214"/>
      <c r="R436" s="214"/>
      <c r="S436" s="214"/>
      <c r="T436" s="215"/>
      <c r="AT436" s="216" t="s">
        <v>272</v>
      </c>
      <c r="AU436" s="216" t="s">
        <v>73</v>
      </c>
      <c r="AV436" s="13" t="s">
        <v>73</v>
      </c>
      <c r="AW436" s="13" t="s">
        <v>30</v>
      </c>
      <c r="AX436" s="13" t="s">
        <v>64</v>
      </c>
      <c r="AY436" s="216" t="s">
        <v>263</v>
      </c>
    </row>
    <row r="437" spans="2:51" s="13" customFormat="1">
      <c r="B437" s="205"/>
      <c r="C437" s="206"/>
      <c r="D437" s="207" t="s">
        <v>272</v>
      </c>
      <c r="E437" s="208" t="s">
        <v>1</v>
      </c>
      <c r="F437" s="209" t="s">
        <v>6307</v>
      </c>
      <c r="G437" s="206"/>
      <c r="H437" s="210">
        <v>5.19</v>
      </c>
      <c r="I437" s="211"/>
      <c r="J437" s="206"/>
      <c r="K437" s="206"/>
      <c r="L437" s="212"/>
      <c r="M437" s="213"/>
      <c r="N437" s="214"/>
      <c r="O437" s="214"/>
      <c r="P437" s="214"/>
      <c r="Q437" s="214"/>
      <c r="R437" s="214"/>
      <c r="S437" s="214"/>
      <c r="T437" s="215"/>
      <c r="AT437" s="216" t="s">
        <v>272</v>
      </c>
      <c r="AU437" s="216" t="s">
        <v>73</v>
      </c>
      <c r="AV437" s="13" t="s">
        <v>73</v>
      </c>
      <c r="AW437" s="13" t="s">
        <v>30</v>
      </c>
      <c r="AX437" s="13" t="s">
        <v>64</v>
      </c>
      <c r="AY437" s="216" t="s">
        <v>263</v>
      </c>
    </row>
    <row r="438" spans="2:51" s="13" customFormat="1">
      <c r="B438" s="205"/>
      <c r="C438" s="206"/>
      <c r="D438" s="207" t="s">
        <v>272</v>
      </c>
      <c r="E438" s="208" t="s">
        <v>1</v>
      </c>
      <c r="F438" s="209" t="s">
        <v>6308</v>
      </c>
      <c r="G438" s="206"/>
      <c r="H438" s="210">
        <v>0.52</v>
      </c>
      <c r="I438" s="211"/>
      <c r="J438" s="206"/>
      <c r="K438" s="206"/>
      <c r="L438" s="212"/>
      <c r="M438" s="213"/>
      <c r="N438" s="214"/>
      <c r="O438" s="214"/>
      <c r="P438" s="214"/>
      <c r="Q438" s="214"/>
      <c r="R438" s="214"/>
      <c r="S438" s="214"/>
      <c r="T438" s="215"/>
      <c r="AT438" s="216" t="s">
        <v>272</v>
      </c>
      <c r="AU438" s="216" t="s">
        <v>73</v>
      </c>
      <c r="AV438" s="13" t="s">
        <v>73</v>
      </c>
      <c r="AW438" s="13" t="s">
        <v>30</v>
      </c>
      <c r="AX438" s="13" t="s">
        <v>64</v>
      </c>
      <c r="AY438" s="216" t="s">
        <v>263</v>
      </c>
    </row>
    <row r="439" spans="2:51" s="13" customFormat="1">
      <c r="B439" s="205"/>
      <c r="C439" s="206"/>
      <c r="D439" s="207" t="s">
        <v>272</v>
      </c>
      <c r="E439" s="208" t="s">
        <v>1</v>
      </c>
      <c r="F439" s="209" t="s">
        <v>6309</v>
      </c>
      <c r="G439" s="206"/>
      <c r="H439" s="210">
        <v>2.59</v>
      </c>
      <c r="I439" s="211"/>
      <c r="J439" s="206"/>
      <c r="K439" s="206"/>
      <c r="L439" s="212"/>
      <c r="M439" s="213"/>
      <c r="N439" s="214"/>
      <c r="O439" s="214"/>
      <c r="P439" s="214"/>
      <c r="Q439" s="214"/>
      <c r="R439" s="214"/>
      <c r="S439" s="214"/>
      <c r="T439" s="215"/>
      <c r="AT439" s="216" t="s">
        <v>272</v>
      </c>
      <c r="AU439" s="216" t="s">
        <v>73</v>
      </c>
      <c r="AV439" s="13" t="s">
        <v>73</v>
      </c>
      <c r="AW439" s="13" t="s">
        <v>30</v>
      </c>
      <c r="AX439" s="13" t="s">
        <v>64</v>
      </c>
      <c r="AY439" s="216" t="s">
        <v>263</v>
      </c>
    </row>
    <row r="440" spans="2:51" s="13" customFormat="1">
      <c r="B440" s="205"/>
      <c r="C440" s="206"/>
      <c r="D440" s="207" t="s">
        <v>272</v>
      </c>
      <c r="E440" s="208" t="s">
        <v>1</v>
      </c>
      <c r="F440" s="209" t="s">
        <v>6310</v>
      </c>
      <c r="G440" s="206"/>
      <c r="H440" s="210">
        <v>4.97</v>
      </c>
      <c r="I440" s="211"/>
      <c r="J440" s="206"/>
      <c r="K440" s="206"/>
      <c r="L440" s="212"/>
      <c r="M440" s="213"/>
      <c r="N440" s="214"/>
      <c r="O440" s="214"/>
      <c r="P440" s="214"/>
      <c r="Q440" s="214"/>
      <c r="R440" s="214"/>
      <c r="S440" s="214"/>
      <c r="T440" s="215"/>
      <c r="AT440" s="216" t="s">
        <v>272</v>
      </c>
      <c r="AU440" s="216" t="s">
        <v>73</v>
      </c>
      <c r="AV440" s="13" t="s">
        <v>73</v>
      </c>
      <c r="AW440" s="13" t="s">
        <v>30</v>
      </c>
      <c r="AX440" s="13" t="s">
        <v>64</v>
      </c>
      <c r="AY440" s="216" t="s">
        <v>263</v>
      </c>
    </row>
    <row r="441" spans="2:51" s="13" customFormat="1">
      <c r="B441" s="205"/>
      <c r="C441" s="206"/>
      <c r="D441" s="207" t="s">
        <v>272</v>
      </c>
      <c r="E441" s="208" t="s">
        <v>1</v>
      </c>
      <c r="F441" s="209" t="s">
        <v>6311</v>
      </c>
      <c r="G441" s="206"/>
      <c r="H441" s="210">
        <v>4.97</v>
      </c>
      <c r="I441" s="211"/>
      <c r="J441" s="206"/>
      <c r="K441" s="206"/>
      <c r="L441" s="212"/>
      <c r="M441" s="213"/>
      <c r="N441" s="214"/>
      <c r="O441" s="214"/>
      <c r="P441" s="214"/>
      <c r="Q441" s="214"/>
      <c r="R441" s="214"/>
      <c r="S441" s="214"/>
      <c r="T441" s="215"/>
      <c r="AT441" s="216" t="s">
        <v>272</v>
      </c>
      <c r="AU441" s="216" t="s">
        <v>73</v>
      </c>
      <c r="AV441" s="13" t="s">
        <v>73</v>
      </c>
      <c r="AW441" s="13" t="s">
        <v>30</v>
      </c>
      <c r="AX441" s="13" t="s">
        <v>64</v>
      </c>
      <c r="AY441" s="216" t="s">
        <v>263</v>
      </c>
    </row>
    <row r="442" spans="2:51" s="13" customFormat="1">
      <c r="B442" s="205"/>
      <c r="C442" s="206"/>
      <c r="D442" s="207" t="s">
        <v>272</v>
      </c>
      <c r="E442" s="208" t="s">
        <v>1</v>
      </c>
      <c r="F442" s="209" t="s">
        <v>6312</v>
      </c>
      <c r="G442" s="206"/>
      <c r="H442" s="210">
        <v>4.12</v>
      </c>
      <c r="I442" s="211"/>
      <c r="J442" s="206"/>
      <c r="K442" s="206"/>
      <c r="L442" s="212"/>
      <c r="M442" s="213"/>
      <c r="N442" s="214"/>
      <c r="O442" s="214"/>
      <c r="P442" s="214"/>
      <c r="Q442" s="214"/>
      <c r="R442" s="214"/>
      <c r="S442" s="214"/>
      <c r="T442" s="215"/>
      <c r="AT442" s="216" t="s">
        <v>272</v>
      </c>
      <c r="AU442" s="216" t="s">
        <v>73</v>
      </c>
      <c r="AV442" s="13" t="s">
        <v>73</v>
      </c>
      <c r="AW442" s="13" t="s">
        <v>30</v>
      </c>
      <c r="AX442" s="13" t="s">
        <v>64</v>
      </c>
      <c r="AY442" s="216" t="s">
        <v>263</v>
      </c>
    </row>
    <row r="443" spans="2:51" s="13" customFormat="1">
      <c r="B443" s="205"/>
      <c r="C443" s="206"/>
      <c r="D443" s="207" t="s">
        <v>272</v>
      </c>
      <c r="E443" s="208" t="s">
        <v>1</v>
      </c>
      <c r="F443" s="209" t="s">
        <v>6313</v>
      </c>
      <c r="G443" s="206"/>
      <c r="H443" s="210">
        <v>0.2</v>
      </c>
      <c r="I443" s="211"/>
      <c r="J443" s="206"/>
      <c r="K443" s="206"/>
      <c r="L443" s="212"/>
      <c r="M443" s="213"/>
      <c r="N443" s="214"/>
      <c r="O443" s="214"/>
      <c r="P443" s="214"/>
      <c r="Q443" s="214"/>
      <c r="R443" s="214"/>
      <c r="S443" s="214"/>
      <c r="T443" s="215"/>
      <c r="AT443" s="216" t="s">
        <v>272</v>
      </c>
      <c r="AU443" s="216" t="s">
        <v>73</v>
      </c>
      <c r="AV443" s="13" t="s">
        <v>73</v>
      </c>
      <c r="AW443" s="13" t="s">
        <v>30</v>
      </c>
      <c r="AX443" s="13" t="s">
        <v>64</v>
      </c>
      <c r="AY443" s="216" t="s">
        <v>263</v>
      </c>
    </row>
    <row r="444" spans="2:51" s="13" customFormat="1">
      <c r="B444" s="205"/>
      <c r="C444" s="206"/>
      <c r="D444" s="207" t="s">
        <v>272</v>
      </c>
      <c r="E444" s="208" t="s">
        <v>1</v>
      </c>
      <c r="F444" s="209" t="s">
        <v>6314</v>
      </c>
      <c r="G444" s="206"/>
      <c r="H444" s="210">
        <v>0.2</v>
      </c>
      <c r="I444" s="211"/>
      <c r="J444" s="206"/>
      <c r="K444" s="206"/>
      <c r="L444" s="212"/>
      <c r="M444" s="213"/>
      <c r="N444" s="214"/>
      <c r="O444" s="214"/>
      <c r="P444" s="214"/>
      <c r="Q444" s="214"/>
      <c r="R444" s="214"/>
      <c r="S444" s="214"/>
      <c r="T444" s="215"/>
      <c r="AT444" s="216" t="s">
        <v>272</v>
      </c>
      <c r="AU444" s="216" t="s">
        <v>73</v>
      </c>
      <c r="AV444" s="13" t="s">
        <v>73</v>
      </c>
      <c r="AW444" s="13" t="s">
        <v>30</v>
      </c>
      <c r="AX444" s="13" t="s">
        <v>64</v>
      </c>
      <c r="AY444" s="216" t="s">
        <v>263</v>
      </c>
    </row>
    <row r="445" spans="2:51" s="13" customFormat="1">
      <c r="B445" s="205"/>
      <c r="C445" s="206"/>
      <c r="D445" s="207" t="s">
        <v>272</v>
      </c>
      <c r="E445" s="208" t="s">
        <v>1</v>
      </c>
      <c r="F445" s="209" t="s">
        <v>6315</v>
      </c>
      <c r="G445" s="206"/>
      <c r="H445" s="210">
        <v>4.12</v>
      </c>
      <c r="I445" s="211"/>
      <c r="J445" s="206"/>
      <c r="K445" s="206"/>
      <c r="L445" s="212"/>
      <c r="M445" s="213"/>
      <c r="N445" s="214"/>
      <c r="O445" s="214"/>
      <c r="P445" s="214"/>
      <c r="Q445" s="214"/>
      <c r="R445" s="214"/>
      <c r="S445" s="214"/>
      <c r="T445" s="215"/>
      <c r="AT445" s="216" t="s">
        <v>272</v>
      </c>
      <c r="AU445" s="216" t="s">
        <v>73</v>
      </c>
      <c r="AV445" s="13" t="s">
        <v>73</v>
      </c>
      <c r="AW445" s="13" t="s">
        <v>30</v>
      </c>
      <c r="AX445" s="13" t="s">
        <v>64</v>
      </c>
      <c r="AY445" s="216" t="s">
        <v>263</v>
      </c>
    </row>
    <row r="446" spans="2:51" s="13" customFormat="1">
      <c r="B446" s="205"/>
      <c r="C446" s="206"/>
      <c r="D446" s="207" t="s">
        <v>272</v>
      </c>
      <c r="E446" s="208" t="s">
        <v>1</v>
      </c>
      <c r="F446" s="209" t="s">
        <v>6316</v>
      </c>
      <c r="G446" s="206"/>
      <c r="H446" s="210">
        <v>4.71</v>
      </c>
      <c r="I446" s="211"/>
      <c r="J446" s="206"/>
      <c r="K446" s="206"/>
      <c r="L446" s="212"/>
      <c r="M446" s="213"/>
      <c r="N446" s="214"/>
      <c r="O446" s="214"/>
      <c r="P446" s="214"/>
      <c r="Q446" s="214"/>
      <c r="R446" s="214"/>
      <c r="S446" s="214"/>
      <c r="T446" s="215"/>
      <c r="AT446" s="216" t="s">
        <v>272</v>
      </c>
      <c r="AU446" s="216" t="s">
        <v>73</v>
      </c>
      <c r="AV446" s="13" t="s">
        <v>73</v>
      </c>
      <c r="AW446" s="13" t="s">
        <v>30</v>
      </c>
      <c r="AX446" s="13" t="s">
        <v>64</v>
      </c>
      <c r="AY446" s="216" t="s">
        <v>263</v>
      </c>
    </row>
    <row r="447" spans="2:51" s="13" customFormat="1">
      <c r="B447" s="205"/>
      <c r="C447" s="206"/>
      <c r="D447" s="207" t="s">
        <v>272</v>
      </c>
      <c r="E447" s="208" t="s">
        <v>1</v>
      </c>
      <c r="F447" s="209" t="s">
        <v>6317</v>
      </c>
      <c r="G447" s="206"/>
      <c r="H447" s="210">
        <v>1.6</v>
      </c>
      <c r="I447" s="211"/>
      <c r="J447" s="206"/>
      <c r="K447" s="206"/>
      <c r="L447" s="212"/>
      <c r="M447" s="213"/>
      <c r="N447" s="214"/>
      <c r="O447" s="214"/>
      <c r="P447" s="214"/>
      <c r="Q447" s="214"/>
      <c r="R447" s="214"/>
      <c r="S447" s="214"/>
      <c r="T447" s="215"/>
      <c r="AT447" s="216" t="s">
        <v>272</v>
      </c>
      <c r="AU447" s="216" t="s">
        <v>73</v>
      </c>
      <c r="AV447" s="13" t="s">
        <v>73</v>
      </c>
      <c r="AW447" s="13" t="s">
        <v>30</v>
      </c>
      <c r="AX447" s="13" t="s">
        <v>64</v>
      </c>
      <c r="AY447" s="216" t="s">
        <v>263</v>
      </c>
    </row>
    <row r="448" spans="2:51" s="13" customFormat="1">
      <c r="B448" s="205"/>
      <c r="C448" s="206"/>
      <c r="D448" s="207" t="s">
        <v>272</v>
      </c>
      <c r="E448" s="208" t="s">
        <v>1</v>
      </c>
      <c r="F448" s="209" t="s">
        <v>6318</v>
      </c>
      <c r="G448" s="206"/>
      <c r="H448" s="210">
        <v>3.4</v>
      </c>
      <c r="I448" s="211"/>
      <c r="J448" s="206"/>
      <c r="K448" s="206"/>
      <c r="L448" s="212"/>
      <c r="M448" s="213"/>
      <c r="N448" s="214"/>
      <c r="O448" s="214"/>
      <c r="P448" s="214"/>
      <c r="Q448" s="214"/>
      <c r="R448" s="214"/>
      <c r="S448" s="214"/>
      <c r="T448" s="215"/>
      <c r="AT448" s="216" t="s">
        <v>272</v>
      </c>
      <c r="AU448" s="216" t="s">
        <v>73</v>
      </c>
      <c r="AV448" s="13" t="s">
        <v>73</v>
      </c>
      <c r="AW448" s="13" t="s">
        <v>30</v>
      </c>
      <c r="AX448" s="13" t="s">
        <v>64</v>
      </c>
      <c r="AY448" s="216" t="s">
        <v>263</v>
      </c>
    </row>
    <row r="449" spans="2:51" s="13" customFormat="1">
      <c r="B449" s="205"/>
      <c r="C449" s="206"/>
      <c r="D449" s="207" t="s">
        <v>272</v>
      </c>
      <c r="E449" s="208" t="s">
        <v>1</v>
      </c>
      <c r="F449" s="209" t="s">
        <v>6319</v>
      </c>
      <c r="G449" s="206"/>
      <c r="H449" s="210">
        <v>40.82</v>
      </c>
      <c r="I449" s="211"/>
      <c r="J449" s="206"/>
      <c r="K449" s="206"/>
      <c r="L449" s="212"/>
      <c r="M449" s="213"/>
      <c r="N449" s="214"/>
      <c r="O449" s="214"/>
      <c r="P449" s="214"/>
      <c r="Q449" s="214"/>
      <c r="R449" s="214"/>
      <c r="S449" s="214"/>
      <c r="T449" s="215"/>
      <c r="AT449" s="216" t="s">
        <v>272</v>
      </c>
      <c r="AU449" s="216" t="s">
        <v>73</v>
      </c>
      <c r="AV449" s="13" t="s">
        <v>73</v>
      </c>
      <c r="AW449" s="13" t="s">
        <v>30</v>
      </c>
      <c r="AX449" s="13" t="s">
        <v>64</v>
      </c>
      <c r="AY449" s="216" t="s">
        <v>263</v>
      </c>
    </row>
    <row r="450" spans="2:51" s="13" customFormat="1">
      <c r="B450" s="205"/>
      <c r="C450" s="206"/>
      <c r="D450" s="207" t="s">
        <v>272</v>
      </c>
      <c r="E450" s="208" t="s">
        <v>1</v>
      </c>
      <c r="F450" s="209" t="s">
        <v>6320</v>
      </c>
      <c r="G450" s="206"/>
      <c r="H450" s="210">
        <v>1.99</v>
      </c>
      <c r="I450" s="211"/>
      <c r="J450" s="206"/>
      <c r="K450" s="206"/>
      <c r="L450" s="212"/>
      <c r="M450" s="213"/>
      <c r="N450" s="214"/>
      <c r="O450" s="214"/>
      <c r="P450" s="214"/>
      <c r="Q450" s="214"/>
      <c r="R450" s="214"/>
      <c r="S450" s="214"/>
      <c r="T450" s="215"/>
      <c r="AT450" s="216" t="s">
        <v>272</v>
      </c>
      <c r="AU450" s="216" t="s">
        <v>73</v>
      </c>
      <c r="AV450" s="13" t="s">
        <v>73</v>
      </c>
      <c r="AW450" s="13" t="s">
        <v>30</v>
      </c>
      <c r="AX450" s="13" t="s">
        <v>64</v>
      </c>
      <c r="AY450" s="216" t="s">
        <v>263</v>
      </c>
    </row>
    <row r="451" spans="2:51" s="13" customFormat="1">
      <c r="B451" s="205"/>
      <c r="C451" s="206"/>
      <c r="D451" s="207" t="s">
        <v>272</v>
      </c>
      <c r="E451" s="208" t="s">
        <v>1</v>
      </c>
      <c r="F451" s="209" t="s">
        <v>6321</v>
      </c>
      <c r="G451" s="206"/>
      <c r="H451" s="210">
        <v>0.95</v>
      </c>
      <c r="I451" s="211"/>
      <c r="J451" s="206"/>
      <c r="K451" s="206"/>
      <c r="L451" s="212"/>
      <c r="M451" s="213"/>
      <c r="N451" s="214"/>
      <c r="O451" s="214"/>
      <c r="P451" s="214"/>
      <c r="Q451" s="214"/>
      <c r="R451" s="214"/>
      <c r="S451" s="214"/>
      <c r="T451" s="215"/>
      <c r="AT451" s="216" t="s">
        <v>272</v>
      </c>
      <c r="AU451" s="216" t="s">
        <v>73</v>
      </c>
      <c r="AV451" s="13" t="s">
        <v>73</v>
      </c>
      <c r="AW451" s="13" t="s">
        <v>30</v>
      </c>
      <c r="AX451" s="13" t="s">
        <v>64</v>
      </c>
      <c r="AY451" s="216" t="s">
        <v>263</v>
      </c>
    </row>
    <row r="452" spans="2:51" s="13" customFormat="1">
      <c r="B452" s="205"/>
      <c r="C452" s="206"/>
      <c r="D452" s="207" t="s">
        <v>272</v>
      </c>
      <c r="E452" s="208" t="s">
        <v>1</v>
      </c>
      <c r="F452" s="209" t="s">
        <v>6322</v>
      </c>
      <c r="G452" s="206"/>
      <c r="H452" s="210">
        <v>0.72</v>
      </c>
      <c r="I452" s="211"/>
      <c r="J452" s="206"/>
      <c r="K452" s="206"/>
      <c r="L452" s="212"/>
      <c r="M452" s="213"/>
      <c r="N452" s="214"/>
      <c r="O452" s="214"/>
      <c r="P452" s="214"/>
      <c r="Q452" s="214"/>
      <c r="R452" s="214"/>
      <c r="S452" s="214"/>
      <c r="T452" s="215"/>
      <c r="AT452" s="216" t="s">
        <v>272</v>
      </c>
      <c r="AU452" s="216" t="s">
        <v>73</v>
      </c>
      <c r="AV452" s="13" t="s">
        <v>73</v>
      </c>
      <c r="AW452" s="13" t="s">
        <v>30</v>
      </c>
      <c r="AX452" s="13" t="s">
        <v>64</v>
      </c>
      <c r="AY452" s="216" t="s">
        <v>263</v>
      </c>
    </row>
    <row r="453" spans="2:51" s="13" customFormat="1">
      <c r="B453" s="205"/>
      <c r="C453" s="206"/>
      <c r="D453" s="207" t="s">
        <v>272</v>
      </c>
      <c r="E453" s="208" t="s">
        <v>1</v>
      </c>
      <c r="F453" s="209" t="s">
        <v>6323</v>
      </c>
      <c r="G453" s="206"/>
      <c r="H453" s="210">
        <v>0.72</v>
      </c>
      <c r="I453" s="211"/>
      <c r="J453" s="206"/>
      <c r="K453" s="206"/>
      <c r="L453" s="212"/>
      <c r="M453" s="213"/>
      <c r="N453" s="214"/>
      <c r="O453" s="214"/>
      <c r="P453" s="214"/>
      <c r="Q453" s="214"/>
      <c r="R453" s="214"/>
      <c r="S453" s="214"/>
      <c r="T453" s="215"/>
      <c r="AT453" s="216" t="s">
        <v>272</v>
      </c>
      <c r="AU453" s="216" t="s">
        <v>73</v>
      </c>
      <c r="AV453" s="13" t="s">
        <v>73</v>
      </c>
      <c r="AW453" s="13" t="s">
        <v>30</v>
      </c>
      <c r="AX453" s="13" t="s">
        <v>64</v>
      </c>
      <c r="AY453" s="216" t="s">
        <v>263</v>
      </c>
    </row>
    <row r="454" spans="2:51" s="13" customFormat="1">
      <c r="B454" s="205"/>
      <c r="C454" s="206"/>
      <c r="D454" s="207" t="s">
        <v>272</v>
      </c>
      <c r="E454" s="208" t="s">
        <v>1</v>
      </c>
      <c r="F454" s="209" t="s">
        <v>6324</v>
      </c>
      <c r="G454" s="206"/>
      <c r="H454" s="210">
        <v>0.72</v>
      </c>
      <c r="I454" s="211"/>
      <c r="J454" s="206"/>
      <c r="K454" s="206"/>
      <c r="L454" s="212"/>
      <c r="M454" s="213"/>
      <c r="N454" s="214"/>
      <c r="O454" s="214"/>
      <c r="P454" s="214"/>
      <c r="Q454" s="214"/>
      <c r="R454" s="214"/>
      <c r="S454" s="214"/>
      <c r="T454" s="215"/>
      <c r="AT454" s="216" t="s">
        <v>272</v>
      </c>
      <c r="AU454" s="216" t="s">
        <v>73</v>
      </c>
      <c r="AV454" s="13" t="s">
        <v>73</v>
      </c>
      <c r="AW454" s="13" t="s">
        <v>30</v>
      </c>
      <c r="AX454" s="13" t="s">
        <v>64</v>
      </c>
      <c r="AY454" s="216" t="s">
        <v>263</v>
      </c>
    </row>
    <row r="455" spans="2:51" s="13" customFormat="1">
      <c r="B455" s="205"/>
      <c r="C455" s="206"/>
      <c r="D455" s="207" t="s">
        <v>272</v>
      </c>
      <c r="E455" s="208" t="s">
        <v>1</v>
      </c>
      <c r="F455" s="209" t="s">
        <v>6325</v>
      </c>
      <c r="G455" s="206"/>
      <c r="H455" s="210">
        <v>2.8</v>
      </c>
      <c r="I455" s="211"/>
      <c r="J455" s="206"/>
      <c r="K455" s="206"/>
      <c r="L455" s="212"/>
      <c r="M455" s="213"/>
      <c r="N455" s="214"/>
      <c r="O455" s="214"/>
      <c r="P455" s="214"/>
      <c r="Q455" s="214"/>
      <c r="R455" s="214"/>
      <c r="S455" s="214"/>
      <c r="T455" s="215"/>
      <c r="AT455" s="216" t="s">
        <v>272</v>
      </c>
      <c r="AU455" s="216" t="s">
        <v>73</v>
      </c>
      <c r="AV455" s="13" t="s">
        <v>73</v>
      </c>
      <c r="AW455" s="13" t="s">
        <v>30</v>
      </c>
      <c r="AX455" s="13" t="s">
        <v>64</v>
      </c>
      <c r="AY455" s="216" t="s">
        <v>263</v>
      </c>
    </row>
    <row r="456" spans="2:51" s="13" customFormat="1">
      <c r="B456" s="205"/>
      <c r="C456" s="206"/>
      <c r="D456" s="207" t="s">
        <v>272</v>
      </c>
      <c r="E456" s="208" t="s">
        <v>1</v>
      </c>
      <c r="F456" s="209" t="s">
        <v>6326</v>
      </c>
      <c r="G456" s="206"/>
      <c r="H456" s="210">
        <v>0.24</v>
      </c>
      <c r="I456" s="211"/>
      <c r="J456" s="206"/>
      <c r="K456" s="206"/>
      <c r="L456" s="212"/>
      <c r="M456" s="213"/>
      <c r="N456" s="214"/>
      <c r="O456" s="214"/>
      <c r="P456" s="214"/>
      <c r="Q456" s="214"/>
      <c r="R456" s="214"/>
      <c r="S456" s="214"/>
      <c r="T456" s="215"/>
      <c r="AT456" s="216" t="s">
        <v>272</v>
      </c>
      <c r="AU456" s="216" t="s">
        <v>73</v>
      </c>
      <c r="AV456" s="13" t="s">
        <v>73</v>
      </c>
      <c r="AW456" s="13" t="s">
        <v>30</v>
      </c>
      <c r="AX456" s="13" t="s">
        <v>64</v>
      </c>
      <c r="AY456" s="216" t="s">
        <v>263</v>
      </c>
    </row>
    <row r="457" spans="2:51" s="16" customFormat="1">
      <c r="B457" s="248"/>
      <c r="C457" s="249"/>
      <c r="D457" s="207" t="s">
        <v>272</v>
      </c>
      <c r="E457" s="250" t="s">
        <v>1</v>
      </c>
      <c r="F457" s="251" t="s">
        <v>6327</v>
      </c>
      <c r="G457" s="249"/>
      <c r="H457" s="250" t="s">
        <v>1</v>
      </c>
      <c r="I457" s="252"/>
      <c r="J457" s="249"/>
      <c r="K457" s="249"/>
      <c r="L457" s="253"/>
      <c r="M457" s="254"/>
      <c r="N457" s="255"/>
      <c r="O457" s="255"/>
      <c r="P457" s="255"/>
      <c r="Q457" s="255"/>
      <c r="R457" s="255"/>
      <c r="S457" s="255"/>
      <c r="T457" s="256"/>
      <c r="AT457" s="257" t="s">
        <v>272</v>
      </c>
      <c r="AU457" s="257" t="s">
        <v>73</v>
      </c>
      <c r="AV457" s="16" t="s">
        <v>71</v>
      </c>
      <c r="AW457" s="16" t="s">
        <v>30</v>
      </c>
      <c r="AX457" s="16" t="s">
        <v>64</v>
      </c>
      <c r="AY457" s="257" t="s">
        <v>263</v>
      </c>
    </row>
    <row r="458" spans="2:51" s="13" customFormat="1">
      <c r="B458" s="205"/>
      <c r="C458" s="206"/>
      <c r="D458" s="207" t="s">
        <v>272</v>
      </c>
      <c r="E458" s="208" t="s">
        <v>1</v>
      </c>
      <c r="F458" s="209" t="s">
        <v>6328</v>
      </c>
      <c r="G458" s="206"/>
      <c r="H458" s="210">
        <v>17.53</v>
      </c>
      <c r="I458" s="211"/>
      <c r="J458" s="206"/>
      <c r="K458" s="206"/>
      <c r="L458" s="212"/>
      <c r="M458" s="213"/>
      <c r="N458" s="214"/>
      <c r="O458" s="214"/>
      <c r="P458" s="214"/>
      <c r="Q458" s="214"/>
      <c r="R458" s="214"/>
      <c r="S458" s="214"/>
      <c r="T458" s="215"/>
      <c r="AT458" s="216" t="s">
        <v>272</v>
      </c>
      <c r="AU458" s="216" t="s">
        <v>73</v>
      </c>
      <c r="AV458" s="13" t="s">
        <v>73</v>
      </c>
      <c r="AW458" s="13" t="s">
        <v>30</v>
      </c>
      <c r="AX458" s="13" t="s">
        <v>64</v>
      </c>
      <c r="AY458" s="216" t="s">
        <v>263</v>
      </c>
    </row>
    <row r="459" spans="2:51" s="13" customFormat="1">
      <c r="B459" s="205"/>
      <c r="C459" s="206"/>
      <c r="D459" s="207" t="s">
        <v>272</v>
      </c>
      <c r="E459" s="208" t="s">
        <v>1</v>
      </c>
      <c r="F459" s="209" t="s">
        <v>6329</v>
      </c>
      <c r="G459" s="206"/>
      <c r="H459" s="210">
        <v>1.3</v>
      </c>
      <c r="I459" s="211"/>
      <c r="J459" s="206"/>
      <c r="K459" s="206"/>
      <c r="L459" s="212"/>
      <c r="M459" s="213"/>
      <c r="N459" s="214"/>
      <c r="O459" s="214"/>
      <c r="P459" s="214"/>
      <c r="Q459" s="214"/>
      <c r="R459" s="214"/>
      <c r="S459" s="214"/>
      <c r="T459" s="215"/>
      <c r="AT459" s="216" t="s">
        <v>272</v>
      </c>
      <c r="AU459" s="216" t="s">
        <v>73</v>
      </c>
      <c r="AV459" s="13" t="s">
        <v>73</v>
      </c>
      <c r="AW459" s="13" t="s">
        <v>30</v>
      </c>
      <c r="AX459" s="13" t="s">
        <v>64</v>
      </c>
      <c r="AY459" s="216" t="s">
        <v>263</v>
      </c>
    </row>
    <row r="460" spans="2:51" s="13" customFormat="1">
      <c r="B460" s="205"/>
      <c r="C460" s="206"/>
      <c r="D460" s="207" t="s">
        <v>272</v>
      </c>
      <c r="E460" s="208" t="s">
        <v>1</v>
      </c>
      <c r="F460" s="209" t="s">
        <v>6330</v>
      </c>
      <c r="G460" s="206"/>
      <c r="H460" s="210">
        <v>1.3</v>
      </c>
      <c r="I460" s="211"/>
      <c r="J460" s="206"/>
      <c r="K460" s="206"/>
      <c r="L460" s="212"/>
      <c r="M460" s="213"/>
      <c r="N460" s="214"/>
      <c r="O460" s="214"/>
      <c r="P460" s="214"/>
      <c r="Q460" s="214"/>
      <c r="R460" s="214"/>
      <c r="S460" s="214"/>
      <c r="T460" s="215"/>
      <c r="AT460" s="216" t="s">
        <v>272</v>
      </c>
      <c r="AU460" s="216" t="s">
        <v>73</v>
      </c>
      <c r="AV460" s="13" t="s">
        <v>73</v>
      </c>
      <c r="AW460" s="13" t="s">
        <v>30</v>
      </c>
      <c r="AX460" s="13" t="s">
        <v>64</v>
      </c>
      <c r="AY460" s="216" t="s">
        <v>263</v>
      </c>
    </row>
    <row r="461" spans="2:51" s="13" customFormat="1">
      <c r="B461" s="205"/>
      <c r="C461" s="206"/>
      <c r="D461" s="207" t="s">
        <v>272</v>
      </c>
      <c r="E461" s="208" t="s">
        <v>1</v>
      </c>
      <c r="F461" s="209" t="s">
        <v>6331</v>
      </c>
      <c r="G461" s="206"/>
      <c r="H461" s="210">
        <v>1.3</v>
      </c>
      <c r="I461" s="211"/>
      <c r="J461" s="206"/>
      <c r="K461" s="206"/>
      <c r="L461" s="212"/>
      <c r="M461" s="213"/>
      <c r="N461" s="214"/>
      <c r="O461" s="214"/>
      <c r="P461" s="214"/>
      <c r="Q461" s="214"/>
      <c r="R461" s="214"/>
      <c r="S461" s="214"/>
      <c r="T461" s="215"/>
      <c r="AT461" s="216" t="s">
        <v>272</v>
      </c>
      <c r="AU461" s="216" t="s">
        <v>73</v>
      </c>
      <c r="AV461" s="13" t="s">
        <v>73</v>
      </c>
      <c r="AW461" s="13" t="s">
        <v>30</v>
      </c>
      <c r="AX461" s="13" t="s">
        <v>64</v>
      </c>
      <c r="AY461" s="216" t="s">
        <v>263</v>
      </c>
    </row>
    <row r="462" spans="2:51" s="13" customFormat="1">
      <c r="B462" s="205"/>
      <c r="C462" s="206"/>
      <c r="D462" s="207" t="s">
        <v>272</v>
      </c>
      <c r="E462" s="208" t="s">
        <v>1</v>
      </c>
      <c r="F462" s="209" t="s">
        <v>6332</v>
      </c>
      <c r="G462" s="206"/>
      <c r="H462" s="210">
        <v>11.67</v>
      </c>
      <c r="I462" s="211"/>
      <c r="J462" s="206"/>
      <c r="K462" s="206"/>
      <c r="L462" s="212"/>
      <c r="M462" s="213"/>
      <c r="N462" s="214"/>
      <c r="O462" s="214"/>
      <c r="P462" s="214"/>
      <c r="Q462" s="214"/>
      <c r="R462" s="214"/>
      <c r="S462" s="214"/>
      <c r="T462" s="215"/>
      <c r="AT462" s="216" t="s">
        <v>272</v>
      </c>
      <c r="AU462" s="216" t="s">
        <v>73</v>
      </c>
      <c r="AV462" s="13" t="s">
        <v>73</v>
      </c>
      <c r="AW462" s="13" t="s">
        <v>30</v>
      </c>
      <c r="AX462" s="13" t="s">
        <v>64</v>
      </c>
      <c r="AY462" s="216" t="s">
        <v>263</v>
      </c>
    </row>
    <row r="463" spans="2:51" s="13" customFormat="1">
      <c r="B463" s="205"/>
      <c r="C463" s="206"/>
      <c r="D463" s="207" t="s">
        <v>272</v>
      </c>
      <c r="E463" s="208" t="s">
        <v>1</v>
      </c>
      <c r="F463" s="209" t="s">
        <v>6333</v>
      </c>
      <c r="G463" s="206"/>
      <c r="H463" s="210">
        <v>1.3</v>
      </c>
      <c r="I463" s="211"/>
      <c r="J463" s="206"/>
      <c r="K463" s="206"/>
      <c r="L463" s="212"/>
      <c r="M463" s="213"/>
      <c r="N463" s="214"/>
      <c r="O463" s="214"/>
      <c r="P463" s="214"/>
      <c r="Q463" s="214"/>
      <c r="R463" s="214"/>
      <c r="S463" s="214"/>
      <c r="T463" s="215"/>
      <c r="AT463" s="216" t="s">
        <v>272</v>
      </c>
      <c r="AU463" s="216" t="s">
        <v>73</v>
      </c>
      <c r="AV463" s="13" t="s">
        <v>73</v>
      </c>
      <c r="AW463" s="13" t="s">
        <v>30</v>
      </c>
      <c r="AX463" s="13" t="s">
        <v>64</v>
      </c>
      <c r="AY463" s="216" t="s">
        <v>263</v>
      </c>
    </row>
    <row r="464" spans="2:51" s="13" customFormat="1">
      <c r="B464" s="205"/>
      <c r="C464" s="206"/>
      <c r="D464" s="207" t="s">
        <v>272</v>
      </c>
      <c r="E464" s="208" t="s">
        <v>1</v>
      </c>
      <c r="F464" s="209" t="s">
        <v>6334</v>
      </c>
      <c r="G464" s="206"/>
      <c r="H464" s="210">
        <v>3.89</v>
      </c>
      <c r="I464" s="211"/>
      <c r="J464" s="206"/>
      <c r="K464" s="206"/>
      <c r="L464" s="212"/>
      <c r="M464" s="213"/>
      <c r="N464" s="214"/>
      <c r="O464" s="214"/>
      <c r="P464" s="214"/>
      <c r="Q464" s="214"/>
      <c r="R464" s="214"/>
      <c r="S464" s="214"/>
      <c r="T464" s="215"/>
      <c r="AT464" s="216" t="s">
        <v>272</v>
      </c>
      <c r="AU464" s="216" t="s">
        <v>73</v>
      </c>
      <c r="AV464" s="13" t="s">
        <v>73</v>
      </c>
      <c r="AW464" s="13" t="s">
        <v>30</v>
      </c>
      <c r="AX464" s="13" t="s">
        <v>64</v>
      </c>
      <c r="AY464" s="216" t="s">
        <v>263</v>
      </c>
    </row>
    <row r="465" spans="2:51" s="13" customFormat="1">
      <c r="B465" s="205"/>
      <c r="C465" s="206"/>
      <c r="D465" s="207" t="s">
        <v>272</v>
      </c>
      <c r="E465" s="208" t="s">
        <v>1</v>
      </c>
      <c r="F465" s="209" t="s">
        <v>6335</v>
      </c>
      <c r="G465" s="206"/>
      <c r="H465" s="210">
        <v>8.43</v>
      </c>
      <c r="I465" s="211"/>
      <c r="J465" s="206"/>
      <c r="K465" s="206"/>
      <c r="L465" s="212"/>
      <c r="M465" s="213"/>
      <c r="N465" s="214"/>
      <c r="O465" s="214"/>
      <c r="P465" s="214"/>
      <c r="Q465" s="214"/>
      <c r="R465" s="214"/>
      <c r="S465" s="214"/>
      <c r="T465" s="215"/>
      <c r="AT465" s="216" t="s">
        <v>272</v>
      </c>
      <c r="AU465" s="216" t="s">
        <v>73</v>
      </c>
      <c r="AV465" s="13" t="s">
        <v>73</v>
      </c>
      <c r="AW465" s="13" t="s">
        <v>30</v>
      </c>
      <c r="AX465" s="13" t="s">
        <v>64</v>
      </c>
      <c r="AY465" s="216" t="s">
        <v>263</v>
      </c>
    </row>
    <row r="466" spans="2:51" s="13" customFormat="1">
      <c r="B466" s="205"/>
      <c r="C466" s="206"/>
      <c r="D466" s="207" t="s">
        <v>272</v>
      </c>
      <c r="E466" s="208" t="s">
        <v>1</v>
      </c>
      <c r="F466" s="209" t="s">
        <v>6336</v>
      </c>
      <c r="G466" s="206"/>
      <c r="H466" s="210">
        <v>6.09</v>
      </c>
      <c r="I466" s="211"/>
      <c r="J466" s="206"/>
      <c r="K466" s="206"/>
      <c r="L466" s="212"/>
      <c r="M466" s="213"/>
      <c r="N466" s="214"/>
      <c r="O466" s="214"/>
      <c r="P466" s="214"/>
      <c r="Q466" s="214"/>
      <c r="R466" s="214"/>
      <c r="S466" s="214"/>
      <c r="T466" s="215"/>
      <c r="AT466" s="216" t="s">
        <v>272</v>
      </c>
      <c r="AU466" s="216" t="s">
        <v>73</v>
      </c>
      <c r="AV466" s="13" t="s">
        <v>73</v>
      </c>
      <c r="AW466" s="13" t="s">
        <v>30</v>
      </c>
      <c r="AX466" s="13" t="s">
        <v>64</v>
      </c>
      <c r="AY466" s="216" t="s">
        <v>263</v>
      </c>
    </row>
    <row r="467" spans="2:51" s="13" customFormat="1">
      <c r="B467" s="205"/>
      <c r="C467" s="206"/>
      <c r="D467" s="207" t="s">
        <v>272</v>
      </c>
      <c r="E467" s="208" t="s">
        <v>1</v>
      </c>
      <c r="F467" s="209" t="s">
        <v>6337</v>
      </c>
      <c r="G467" s="206"/>
      <c r="H467" s="210">
        <v>0.52</v>
      </c>
      <c r="I467" s="211"/>
      <c r="J467" s="206"/>
      <c r="K467" s="206"/>
      <c r="L467" s="212"/>
      <c r="M467" s="213"/>
      <c r="N467" s="214"/>
      <c r="O467" s="214"/>
      <c r="P467" s="214"/>
      <c r="Q467" s="214"/>
      <c r="R467" s="214"/>
      <c r="S467" s="214"/>
      <c r="T467" s="215"/>
      <c r="AT467" s="216" t="s">
        <v>272</v>
      </c>
      <c r="AU467" s="216" t="s">
        <v>73</v>
      </c>
      <c r="AV467" s="13" t="s">
        <v>73</v>
      </c>
      <c r="AW467" s="13" t="s">
        <v>30</v>
      </c>
      <c r="AX467" s="13" t="s">
        <v>64</v>
      </c>
      <c r="AY467" s="216" t="s">
        <v>263</v>
      </c>
    </row>
    <row r="468" spans="2:51" s="13" customFormat="1">
      <c r="B468" s="205"/>
      <c r="C468" s="206"/>
      <c r="D468" s="207" t="s">
        <v>272</v>
      </c>
      <c r="E468" s="208" t="s">
        <v>1</v>
      </c>
      <c r="F468" s="209" t="s">
        <v>6338</v>
      </c>
      <c r="G468" s="206"/>
      <c r="H468" s="210">
        <v>1.56</v>
      </c>
      <c r="I468" s="211"/>
      <c r="J468" s="206"/>
      <c r="K468" s="206"/>
      <c r="L468" s="212"/>
      <c r="M468" s="213"/>
      <c r="N468" s="214"/>
      <c r="O468" s="214"/>
      <c r="P468" s="214"/>
      <c r="Q468" s="214"/>
      <c r="R468" s="214"/>
      <c r="S468" s="214"/>
      <c r="T468" s="215"/>
      <c r="AT468" s="216" t="s">
        <v>272</v>
      </c>
      <c r="AU468" s="216" t="s">
        <v>73</v>
      </c>
      <c r="AV468" s="13" t="s">
        <v>73</v>
      </c>
      <c r="AW468" s="13" t="s">
        <v>30</v>
      </c>
      <c r="AX468" s="13" t="s">
        <v>64</v>
      </c>
      <c r="AY468" s="216" t="s">
        <v>263</v>
      </c>
    </row>
    <row r="469" spans="2:51" s="13" customFormat="1">
      <c r="B469" s="205"/>
      <c r="C469" s="206"/>
      <c r="D469" s="207" t="s">
        <v>272</v>
      </c>
      <c r="E469" s="208" t="s">
        <v>1</v>
      </c>
      <c r="F469" s="209" t="s">
        <v>6339</v>
      </c>
      <c r="G469" s="206"/>
      <c r="H469" s="210">
        <v>1.56</v>
      </c>
      <c r="I469" s="211"/>
      <c r="J469" s="206"/>
      <c r="K469" s="206"/>
      <c r="L469" s="212"/>
      <c r="M469" s="213"/>
      <c r="N469" s="214"/>
      <c r="O469" s="214"/>
      <c r="P469" s="214"/>
      <c r="Q469" s="214"/>
      <c r="R469" s="214"/>
      <c r="S469" s="214"/>
      <c r="T469" s="215"/>
      <c r="AT469" s="216" t="s">
        <v>272</v>
      </c>
      <c r="AU469" s="216" t="s">
        <v>73</v>
      </c>
      <c r="AV469" s="13" t="s">
        <v>73</v>
      </c>
      <c r="AW469" s="13" t="s">
        <v>30</v>
      </c>
      <c r="AX469" s="13" t="s">
        <v>64</v>
      </c>
      <c r="AY469" s="216" t="s">
        <v>263</v>
      </c>
    </row>
    <row r="470" spans="2:51" s="14" customFormat="1">
      <c r="B470" s="217"/>
      <c r="C470" s="218"/>
      <c r="D470" s="207" t="s">
        <v>272</v>
      </c>
      <c r="E470" s="219" t="s">
        <v>1</v>
      </c>
      <c r="F470" s="220" t="s">
        <v>275</v>
      </c>
      <c r="G470" s="218"/>
      <c r="H470" s="221">
        <v>347.00599999999997</v>
      </c>
      <c r="I470" s="222"/>
      <c r="J470" s="218"/>
      <c r="K470" s="218"/>
      <c r="L470" s="223"/>
      <c r="M470" s="224"/>
      <c r="N470" s="225"/>
      <c r="O470" s="225"/>
      <c r="P470" s="225"/>
      <c r="Q470" s="225"/>
      <c r="R470" s="225"/>
      <c r="S470" s="225"/>
      <c r="T470" s="226"/>
      <c r="AT470" s="227" t="s">
        <v>272</v>
      </c>
      <c r="AU470" s="227" t="s">
        <v>73</v>
      </c>
      <c r="AV470" s="14" t="s">
        <v>276</v>
      </c>
      <c r="AW470" s="14" t="s">
        <v>30</v>
      </c>
      <c r="AX470" s="14" t="s">
        <v>64</v>
      </c>
      <c r="AY470" s="227" t="s">
        <v>263</v>
      </c>
    </row>
    <row r="471" spans="2:51" s="13" customFormat="1">
      <c r="B471" s="205"/>
      <c r="C471" s="206"/>
      <c r="D471" s="207" t="s">
        <v>272</v>
      </c>
      <c r="E471" s="208" t="s">
        <v>1</v>
      </c>
      <c r="F471" s="209" t="s">
        <v>6340</v>
      </c>
      <c r="G471" s="206"/>
      <c r="H471" s="210">
        <v>23.908000000000001</v>
      </c>
      <c r="I471" s="211"/>
      <c r="J471" s="206"/>
      <c r="K471" s="206"/>
      <c r="L471" s="212"/>
      <c r="M471" s="213"/>
      <c r="N471" s="214"/>
      <c r="O471" s="214"/>
      <c r="P471" s="214"/>
      <c r="Q471" s="214"/>
      <c r="R471" s="214"/>
      <c r="S471" s="214"/>
      <c r="T471" s="215"/>
      <c r="AT471" s="216" t="s">
        <v>272</v>
      </c>
      <c r="AU471" s="216" t="s">
        <v>73</v>
      </c>
      <c r="AV471" s="13" t="s">
        <v>73</v>
      </c>
      <c r="AW471" s="13" t="s">
        <v>30</v>
      </c>
      <c r="AX471" s="13" t="s">
        <v>64</v>
      </c>
      <c r="AY471" s="216" t="s">
        <v>263</v>
      </c>
    </row>
    <row r="472" spans="2:51" s="13" customFormat="1">
      <c r="B472" s="205"/>
      <c r="C472" s="206"/>
      <c r="D472" s="207" t="s">
        <v>272</v>
      </c>
      <c r="E472" s="208" t="s">
        <v>1</v>
      </c>
      <c r="F472" s="209" t="s">
        <v>6341</v>
      </c>
      <c r="G472" s="206"/>
      <c r="H472" s="210">
        <v>0.36</v>
      </c>
      <c r="I472" s="211"/>
      <c r="J472" s="206"/>
      <c r="K472" s="206"/>
      <c r="L472" s="212"/>
      <c r="M472" s="213"/>
      <c r="N472" s="214"/>
      <c r="O472" s="214"/>
      <c r="P472" s="214"/>
      <c r="Q472" s="214"/>
      <c r="R472" s="214"/>
      <c r="S472" s="214"/>
      <c r="T472" s="215"/>
      <c r="AT472" s="216" t="s">
        <v>272</v>
      </c>
      <c r="AU472" s="216" t="s">
        <v>73</v>
      </c>
      <c r="AV472" s="13" t="s">
        <v>73</v>
      </c>
      <c r="AW472" s="13" t="s">
        <v>30</v>
      </c>
      <c r="AX472" s="13" t="s">
        <v>64</v>
      </c>
      <c r="AY472" s="216" t="s">
        <v>263</v>
      </c>
    </row>
    <row r="473" spans="2:51" s="13" customFormat="1">
      <c r="B473" s="205"/>
      <c r="C473" s="206"/>
      <c r="D473" s="207" t="s">
        <v>272</v>
      </c>
      <c r="E473" s="208" t="s">
        <v>1</v>
      </c>
      <c r="F473" s="209" t="s">
        <v>6342</v>
      </c>
      <c r="G473" s="206"/>
      <c r="H473" s="210">
        <v>0.1</v>
      </c>
      <c r="I473" s="211"/>
      <c r="J473" s="206"/>
      <c r="K473" s="206"/>
      <c r="L473" s="212"/>
      <c r="M473" s="213"/>
      <c r="N473" s="214"/>
      <c r="O473" s="214"/>
      <c r="P473" s="214"/>
      <c r="Q473" s="214"/>
      <c r="R473" s="214"/>
      <c r="S473" s="214"/>
      <c r="T473" s="215"/>
      <c r="AT473" s="216" t="s">
        <v>272</v>
      </c>
      <c r="AU473" s="216" t="s">
        <v>73</v>
      </c>
      <c r="AV473" s="13" t="s">
        <v>73</v>
      </c>
      <c r="AW473" s="13" t="s">
        <v>30</v>
      </c>
      <c r="AX473" s="13" t="s">
        <v>64</v>
      </c>
      <c r="AY473" s="216" t="s">
        <v>263</v>
      </c>
    </row>
    <row r="474" spans="2:51" s="13" customFormat="1">
      <c r="B474" s="205"/>
      <c r="C474" s="206"/>
      <c r="D474" s="207" t="s">
        <v>272</v>
      </c>
      <c r="E474" s="208" t="s">
        <v>1</v>
      </c>
      <c r="F474" s="209" t="s">
        <v>6343</v>
      </c>
      <c r="G474" s="206"/>
      <c r="H474" s="210">
        <v>1.55</v>
      </c>
      <c r="I474" s="211"/>
      <c r="J474" s="206"/>
      <c r="K474" s="206"/>
      <c r="L474" s="212"/>
      <c r="M474" s="213"/>
      <c r="N474" s="214"/>
      <c r="O474" s="214"/>
      <c r="P474" s="214"/>
      <c r="Q474" s="214"/>
      <c r="R474" s="214"/>
      <c r="S474" s="214"/>
      <c r="T474" s="215"/>
      <c r="AT474" s="216" t="s">
        <v>272</v>
      </c>
      <c r="AU474" s="216" t="s">
        <v>73</v>
      </c>
      <c r="AV474" s="13" t="s">
        <v>73</v>
      </c>
      <c r="AW474" s="13" t="s">
        <v>30</v>
      </c>
      <c r="AX474" s="13" t="s">
        <v>64</v>
      </c>
      <c r="AY474" s="216" t="s">
        <v>263</v>
      </c>
    </row>
    <row r="475" spans="2:51" s="13" customFormat="1">
      <c r="B475" s="205"/>
      <c r="C475" s="206"/>
      <c r="D475" s="207" t="s">
        <v>272</v>
      </c>
      <c r="E475" s="208" t="s">
        <v>1</v>
      </c>
      <c r="F475" s="209" t="s">
        <v>6344</v>
      </c>
      <c r="G475" s="206"/>
      <c r="H475" s="210">
        <v>0.8</v>
      </c>
      <c r="I475" s="211"/>
      <c r="J475" s="206"/>
      <c r="K475" s="206"/>
      <c r="L475" s="212"/>
      <c r="M475" s="213"/>
      <c r="N475" s="214"/>
      <c r="O475" s="214"/>
      <c r="P475" s="214"/>
      <c r="Q475" s="214"/>
      <c r="R475" s="214"/>
      <c r="S475" s="214"/>
      <c r="T475" s="215"/>
      <c r="AT475" s="216" t="s">
        <v>272</v>
      </c>
      <c r="AU475" s="216" t="s">
        <v>73</v>
      </c>
      <c r="AV475" s="13" t="s">
        <v>73</v>
      </c>
      <c r="AW475" s="13" t="s">
        <v>30</v>
      </c>
      <c r="AX475" s="13" t="s">
        <v>64</v>
      </c>
      <c r="AY475" s="216" t="s">
        <v>263</v>
      </c>
    </row>
    <row r="476" spans="2:51" s="13" customFormat="1">
      <c r="B476" s="205"/>
      <c r="C476" s="206"/>
      <c r="D476" s="207" t="s">
        <v>272</v>
      </c>
      <c r="E476" s="208" t="s">
        <v>1</v>
      </c>
      <c r="F476" s="209" t="s">
        <v>6345</v>
      </c>
      <c r="G476" s="206"/>
      <c r="H476" s="210">
        <v>1.55</v>
      </c>
      <c r="I476" s="211"/>
      <c r="J476" s="206"/>
      <c r="K476" s="206"/>
      <c r="L476" s="212"/>
      <c r="M476" s="213"/>
      <c r="N476" s="214"/>
      <c r="O476" s="214"/>
      <c r="P476" s="214"/>
      <c r="Q476" s="214"/>
      <c r="R476" s="214"/>
      <c r="S476" s="214"/>
      <c r="T476" s="215"/>
      <c r="AT476" s="216" t="s">
        <v>272</v>
      </c>
      <c r="AU476" s="216" t="s">
        <v>73</v>
      </c>
      <c r="AV476" s="13" t="s">
        <v>73</v>
      </c>
      <c r="AW476" s="13" t="s">
        <v>30</v>
      </c>
      <c r="AX476" s="13" t="s">
        <v>64</v>
      </c>
      <c r="AY476" s="216" t="s">
        <v>263</v>
      </c>
    </row>
    <row r="477" spans="2:51" s="13" customFormat="1">
      <c r="B477" s="205"/>
      <c r="C477" s="206"/>
      <c r="D477" s="207" t="s">
        <v>272</v>
      </c>
      <c r="E477" s="208" t="s">
        <v>1</v>
      </c>
      <c r="F477" s="209" t="s">
        <v>6346</v>
      </c>
      <c r="G477" s="206"/>
      <c r="H477" s="210">
        <v>0.8</v>
      </c>
      <c r="I477" s="211"/>
      <c r="J477" s="206"/>
      <c r="K477" s="206"/>
      <c r="L477" s="212"/>
      <c r="M477" s="213"/>
      <c r="N477" s="214"/>
      <c r="O477" s="214"/>
      <c r="P477" s="214"/>
      <c r="Q477" s="214"/>
      <c r="R477" s="214"/>
      <c r="S477" s="214"/>
      <c r="T477" s="215"/>
      <c r="AT477" s="216" t="s">
        <v>272</v>
      </c>
      <c r="AU477" s="216" t="s">
        <v>73</v>
      </c>
      <c r="AV477" s="13" t="s">
        <v>73</v>
      </c>
      <c r="AW477" s="13" t="s">
        <v>30</v>
      </c>
      <c r="AX477" s="13" t="s">
        <v>64</v>
      </c>
      <c r="AY477" s="216" t="s">
        <v>263</v>
      </c>
    </row>
    <row r="478" spans="2:51" s="13" customFormat="1">
      <c r="B478" s="205"/>
      <c r="C478" s="206"/>
      <c r="D478" s="207" t="s">
        <v>272</v>
      </c>
      <c r="E478" s="208" t="s">
        <v>1</v>
      </c>
      <c r="F478" s="209" t="s">
        <v>6347</v>
      </c>
      <c r="G478" s="206"/>
      <c r="H478" s="210">
        <v>0.25</v>
      </c>
      <c r="I478" s="211"/>
      <c r="J478" s="206"/>
      <c r="K478" s="206"/>
      <c r="L478" s="212"/>
      <c r="M478" s="213"/>
      <c r="N478" s="214"/>
      <c r="O478" s="214"/>
      <c r="P478" s="214"/>
      <c r="Q478" s="214"/>
      <c r="R478" s="214"/>
      <c r="S478" s="214"/>
      <c r="T478" s="215"/>
      <c r="AT478" s="216" t="s">
        <v>272</v>
      </c>
      <c r="AU478" s="216" t="s">
        <v>73</v>
      </c>
      <c r="AV478" s="13" t="s">
        <v>73</v>
      </c>
      <c r="AW478" s="13" t="s">
        <v>30</v>
      </c>
      <c r="AX478" s="13" t="s">
        <v>64</v>
      </c>
      <c r="AY478" s="216" t="s">
        <v>263</v>
      </c>
    </row>
    <row r="479" spans="2:51" s="13" customFormat="1">
      <c r="B479" s="205"/>
      <c r="C479" s="206"/>
      <c r="D479" s="207" t="s">
        <v>272</v>
      </c>
      <c r="E479" s="208" t="s">
        <v>1</v>
      </c>
      <c r="F479" s="209" t="s">
        <v>6348</v>
      </c>
      <c r="G479" s="206"/>
      <c r="H479" s="210">
        <v>0.85</v>
      </c>
      <c r="I479" s="211"/>
      <c r="J479" s="206"/>
      <c r="K479" s="206"/>
      <c r="L479" s="212"/>
      <c r="M479" s="213"/>
      <c r="N479" s="214"/>
      <c r="O479" s="214"/>
      <c r="P479" s="214"/>
      <c r="Q479" s="214"/>
      <c r="R479" s="214"/>
      <c r="S479" s="214"/>
      <c r="T479" s="215"/>
      <c r="AT479" s="216" t="s">
        <v>272</v>
      </c>
      <c r="AU479" s="216" t="s">
        <v>73</v>
      </c>
      <c r="AV479" s="13" t="s">
        <v>73</v>
      </c>
      <c r="AW479" s="13" t="s">
        <v>30</v>
      </c>
      <c r="AX479" s="13" t="s">
        <v>64</v>
      </c>
      <c r="AY479" s="216" t="s">
        <v>263</v>
      </c>
    </row>
    <row r="480" spans="2:51" s="13" customFormat="1">
      <c r="B480" s="205"/>
      <c r="C480" s="206"/>
      <c r="D480" s="207" t="s">
        <v>272</v>
      </c>
      <c r="E480" s="208" t="s">
        <v>1</v>
      </c>
      <c r="F480" s="209" t="s">
        <v>6349</v>
      </c>
      <c r="G480" s="206"/>
      <c r="H480" s="210">
        <v>0.9</v>
      </c>
      <c r="I480" s="211"/>
      <c r="J480" s="206"/>
      <c r="K480" s="206"/>
      <c r="L480" s="212"/>
      <c r="M480" s="213"/>
      <c r="N480" s="214"/>
      <c r="O480" s="214"/>
      <c r="P480" s="214"/>
      <c r="Q480" s="214"/>
      <c r="R480" s="214"/>
      <c r="S480" s="214"/>
      <c r="T480" s="215"/>
      <c r="AT480" s="216" t="s">
        <v>272</v>
      </c>
      <c r="AU480" s="216" t="s">
        <v>73</v>
      </c>
      <c r="AV480" s="13" t="s">
        <v>73</v>
      </c>
      <c r="AW480" s="13" t="s">
        <v>30</v>
      </c>
      <c r="AX480" s="13" t="s">
        <v>64</v>
      </c>
      <c r="AY480" s="216" t="s">
        <v>263</v>
      </c>
    </row>
    <row r="481" spans="2:51" s="13" customFormat="1">
      <c r="B481" s="205"/>
      <c r="C481" s="206"/>
      <c r="D481" s="207" t="s">
        <v>272</v>
      </c>
      <c r="E481" s="208" t="s">
        <v>1</v>
      </c>
      <c r="F481" s="209" t="s">
        <v>6350</v>
      </c>
      <c r="G481" s="206"/>
      <c r="H481" s="210">
        <v>0.8</v>
      </c>
      <c r="I481" s="211"/>
      <c r="J481" s="206"/>
      <c r="K481" s="206"/>
      <c r="L481" s="212"/>
      <c r="M481" s="213"/>
      <c r="N481" s="214"/>
      <c r="O481" s="214"/>
      <c r="P481" s="214"/>
      <c r="Q481" s="214"/>
      <c r="R481" s="214"/>
      <c r="S481" s="214"/>
      <c r="T481" s="215"/>
      <c r="AT481" s="216" t="s">
        <v>272</v>
      </c>
      <c r="AU481" s="216" t="s">
        <v>73</v>
      </c>
      <c r="AV481" s="13" t="s">
        <v>73</v>
      </c>
      <c r="AW481" s="13" t="s">
        <v>30</v>
      </c>
      <c r="AX481" s="13" t="s">
        <v>64</v>
      </c>
      <c r="AY481" s="216" t="s">
        <v>263</v>
      </c>
    </row>
    <row r="482" spans="2:51" s="13" customFormat="1">
      <c r="B482" s="205"/>
      <c r="C482" s="206"/>
      <c r="D482" s="207" t="s">
        <v>272</v>
      </c>
      <c r="E482" s="208" t="s">
        <v>1</v>
      </c>
      <c r="F482" s="209" t="s">
        <v>6351</v>
      </c>
      <c r="G482" s="206"/>
      <c r="H482" s="210">
        <v>1.45</v>
      </c>
      <c r="I482" s="211"/>
      <c r="J482" s="206"/>
      <c r="K482" s="206"/>
      <c r="L482" s="212"/>
      <c r="M482" s="213"/>
      <c r="N482" s="214"/>
      <c r="O482" s="214"/>
      <c r="P482" s="214"/>
      <c r="Q482" s="214"/>
      <c r="R482" s="214"/>
      <c r="S482" s="214"/>
      <c r="T482" s="215"/>
      <c r="AT482" s="216" t="s">
        <v>272</v>
      </c>
      <c r="AU482" s="216" t="s">
        <v>73</v>
      </c>
      <c r="AV482" s="13" t="s">
        <v>73</v>
      </c>
      <c r="AW482" s="13" t="s">
        <v>30</v>
      </c>
      <c r="AX482" s="13" t="s">
        <v>64</v>
      </c>
      <c r="AY482" s="216" t="s">
        <v>263</v>
      </c>
    </row>
    <row r="483" spans="2:51" s="13" customFormat="1">
      <c r="B483" s="205"/>
      <c r="C483" s="206"/>
      <c r="D483" s="207" t="s">
        <v>272</v>
      </c>
      <c r="E483" s="208" t="s">
        <v>1</v>
      </c>
      <c r="F483" s="209" t="s">
        <v>6352</v>
      </c>
      <c r="G483" s="206"/>
      <c r="H483" s="210">
        <v>0.8</v>
      </c>
      <c r="I483" s="211"/>
      <c r="J483" s="206"/>
      <c r="K483" s="206"/>
      <c r="L483" s="212"/>
      <c r="M483" s="213"/>
      <c r="N483" s="214"/>
      <c r="O483" s="214"/>
      <c r="P483" s="214"/>
      <c r="Q483" s="214"/>
      <c r="R483" s="214"/>
      <c r="S483" s="214"/>
      <c r="T483" s="215"/>
      <c r="AT483" s="216" t="s">
        <v>272</v>
      </c>
      <c r="AU483" s="216" t="s">
        <v>73</v>
      </c>
      <c r="AV483" s="13" t="s">
        <v>73</v>
      </c>
      <c r="AW483" s="13" t="s">
        <v>30</v>
      </c>
      <c r="AX483" s="13" t="s">
        <v>64</v>
      </c>
      <c r="AY483" s="216" t="s">
        <v>263</v>
      </c>
    </row>
    <row r="484" spans="2:51" s="13" customFormat="1">
      <c r="B484" s="205"/>
      <c r="C484" s="206"/>
      <c r="D484" s="207" t="s">
        <v>272</v>
      </c>
      <c r="E484" s="208" t="s">
        <v>1</v>
      </c>
      <c r="F484" s="209" t="s">
        <v>6353</v>
      </c>
      <c r="G484" s="206"/>
      <c r="H484" s="210">
        <v>1.45</v>
      </c>
      <c r="I484" s="211"/>
      <c r="J484" s="206"/>
      <c r="K484" s="206"/>
      <c r="L484" s="212"/>
      <c r="M484" s="213"/>
      <c r="N484" s="214"/>
      <c r="O484" s="214"/>
      <c r="P484" s="214"/>
      <c r="Q484" s="214"/>
      <c r="R484" s="214"/>
      <c r="S484" s="214"/>
      <c r="T484" s="215"/>
      <c r="AT484" s="216" t="s">
        <v>272</v>
      </c>
      <c r="AU484" s="216" t="s">
        <v>73</v>
      </c>
      <c r="AV484" s="13" t="s">
        <v>73</v>
      </c>
      <c r="AW484" s="13" t="s">
        <v>30</v>
      </c>
      <c r="AX484" s="13" t="s">
        <v>64</v>
      </c>
      <c r="AY484" s="216" t="s">
        <v>263</v>
      </c>
    </row>
    <row r="485" spans="2:51" s="13" customFormat="1">
      <c r="B485" s="205"/>
      <c r="C485" s="206"/>
      <c r="D485" s="207" t="s">
        <v>272</v>
      </c>
      <c r="E485" s="208" t="s">
        <v>1</v>
      </c>
      <c r="F485" s="209" t="s">
        <v>6354</v>
      </c>
      <c r="G485" s="206"/>
      <c r="H485" s="210">
        <v>0.8</v>
      </c>
      <c r="I485" s="211"/>
      <c r="J485" s="206"/>
      <c r="K485" s="206"/>
      <c r="L485" s="212"/>
      <c r="M485" s="213"/>
      <c r="N485" s="214"/>
      <c r="O485" s="214"/>
      <c r="P485" s="214"/>
      <c r="Q485" s="214"/>
      <c r="R485" s="214"/>
      <c r="S485" s="214"/>
      <c r="T485" s="215"/>
      <c r="AT485" s="216" t="s">
        <v>272</v>
      </c>
      <c r="AU485" s="216" t="s">
        <v>73</v>
      </c>
      <c r="AV485" s="13" t="s">
        <v>73</v>
      </c>
      <c r="AW485" s="13" t="s">
        <v>30</v>
      </c>
      <c r="AX485" s="13" t="s">
        <v>64</v>
      </c>
      <c r="AY485" s="216" t="s">
        <v>263</v>
      </c>
    </row>
    <row r="486" spans="2:51" s="13" customFormat="1">
      <c r="B486" s="205"/>
      <c r="C486" s="206"/>
      <c r="D486" s="207" t="s">
        <v>272</v>
      </c>
      <c r="E486" s="208" t="s">
        <v>1</v>
      </c>
      <c r="F486" s="209" t="s">
        <v>6355</v>
      </c>
      <c r="G486" s="206"/>
      <c r="H486" s="210">
        <v>1.1499999999999999</v>
      </c>
      <c r="I486" s="211"/>
      <c r="J486" s="206"/>
      <c r="K486" s="206"/>
      <c r="L486" s="212"/>
      <c r="M486" s="213"/>
      <c r="N486" s="214"/>
      <c r="O486" s="214"/>
      <c r="P486" s="214"/>
      <c r="Q486" s="214"/>
      <c r="R486" s="214"/>
      <c r="S486" s="214"/>
      <c r="T486" s="215"/>
      <c r="AT486" s="216" t="s">
        <v>272</v>
      </c>
      <c r="AU486" s="216" t="s">
        <v>73</v>
      </c>
      <c r="AV486" s="13" t="s">
        <v>73</v>
      </c>
      <c r="AW486" s="13" t="s">
        <v>30</v>
      </c>
      <c r="AX486" s="13" t="s">
        <v>64</v>
      </c>
      <c r="AY486" s="216" t="s">
        <v>263</v>
      </c>
    </row>
    <row r="487" spans="2:51" s="13" customFormat="1">
      <c r="B487" s="205"/>
      <c r="C487" s="206"/>
      <c r="D487" s="207" t="s">
        <v>272</v>
      </c>
      <c r="E487" s="208" t="s">
        <v>1</v>
      </c>
      <c r="F487" s="209" t="s">
        <v>6356</v>
      </c>
      <c r="G487" s="206"/>
      <c r="H487" s="210">
        <v>0.6</v>
      </c>
      <c r="I487" s="211"/>
      <c r="J487" s="206"/>
      <c r="K487" s="206"/>
      <c r="L487" s="212"/>
      <c r="M487" s="213"/>
      <c r="N487" s="214"/>
      <c r="O487" s="214"/>
      <c r="P487" s="214"/>
      <c r="Q487" s="214"/>
      <c r="R487" s="214"/>
      <c r="S487" s="214"/>
      <c r="T487" s="215"/>
      <c r="AT487" s="216" t="s">
        <v>272</v>
      </c>
      <c r="AU487" s="216" t="s">
        <v>73</v>
      </c>
      <c r="AV487" s="13" t="s">
        <v>73</v>
      </c>
      <c r="AW487" s="13" t="s">
        <v>30</v>
      </c>
      <c r="AX487" s="13" t="s">
        <v>64</v>
      </c>
      <c r="AY487" s="216" t="s">
        <v>263</v>
      </c>
    </row>
    <row r="488" spans="2:51" s="13" customFormat="1">
      <c r="B488" s="205"/>
      <c r="C488" s="206"/>
      <c r="D488" s="207" t="s">
        <v>272</v>
      </c>
      <c r="E488" s="208" t="s">
        <v>1</v>
      </c>
      <c r="F488" s="209" t="s">
        <v>6357</v>
      </c>
      <c r="G488" s="206"/>
      <c r="H488" s="210">
        <v>0.6</v>
      </c>
      <c r="I488" s="211"/>
      <c r="J488" s="206"/>
      <c r="K488" s="206"/>
      <c r="L488" s="212"/>
      <c r="M488" s="213"/>
      <c r="N488" s="214"/>
      <c r="O488" s="214"/>
      <c r="P488" s="214"/>
      <c r="Q488" s="214"/>
      <c r="R488" s="214"/>
      <c r="S488" s="214"/>
      <c r="T488" s="215"/>
      <c r="AT488" s="216" t="s">
        <v>272</v>
      </c>
      <c r="AU488" s="216" t="s">
        <v>73</v>
      </c>
      <c r="AV488" s="13" t="s">
        <v>73</v>
      </c>
      <c r="AW488" s="13" t="s">
        <v>30</v>
      </c>
      <c r="AX488" s="13" t="s">
        <v>64</v>
      </c>
      <c r="AY488" s="216" t="s">
        <v>263</v>
      </c>
    </row>
    <row r="489" spans="2:51" s="13" customFormat="1">
      <c r="B489" s="205"/>
      <c r="C489" s="206"/>
      <c r="D489" s="207" t="s">
        <v>272</v>
      </c>
      <c r="E489" s="208" t="s">
        <v>1</v>
      </c>
      <c r="F489" s="209" t="s">
        <v>6358</v>
      </c>
      <c r="G489" s="206"/>
      <c r="H489" s="210">
        <v>1.2</v>
      </c>
      <c r="I489" s="211"/>
      <c r="J489" s="206"/>
      <c r="K489" s="206"/>
      <c r="L489" s="212"/>
      <c r="M489" s="213"/>
      <c r="N489" s="214"/>
      <c r="O489" s="214"/>
      <c r="P489" s="214"/>
      <c r="Q489" s="214"/>
      <c r="R489" s="214"/>
      <c r="S489" s="214"/>
      <c r="T489" s="215"/>
      <c r="AT489" s="216" t="s">
        <v>272</v>
      </c>
      <c r="AU489" s="216" t="s">
        <v>73</v>
      </c>
      <c r="AV489" s="13" t="s">
        <v>73</v>
      </c>
      <c r="AW489" s="13" t="s">
        <v>30</v>
      </c>
      <c r="AX489" s="13" t="s">
        <v>64</v>
      </c>
      <c r="AY489" s="216" t="s">
        <v>263</v>
      </c>
    </row>
    <row r="490" spans="2:51" s="13" customFormat="1">
      <c r="B490" s="205"/>
      <c r="C490" s="206"/>
      <c r="D490" s="207" t="s">
        <v>272</v>
      </c>
      <c r="E490" s="208" t="s">
        <v>1</v>
      </c>
      <c r="F490" s="209" t="s">
        <v>6359</v>
      </c>
      <c r="G490" s="206"/>
      <c r="H490" s="210">
        <v>0.12</v>
      </c>
      <c r="I490" s="211"/>
      <c r="J490" s="206"/>
      <c r="K490" s="206"/>
      <c r="L490" s="212"/>
      <c r="M490" s="213"/>
      <c r="N490" s="214"/>
      <c r="O490" s="214"/>
      <c r="P490" s="214"/>
      <c r="Q490" s="214"/>
      <c r="R490" s="214"/>
      <c r="S490" s="214"/>
      <c r="T490" s="215"/>
      <c r="AT490" s="216" t="s">
        <v>272</v>
      </c>
      <c r="AU490" s="216" t="s">
        <v>73</v>
      </c>
      <c r="AV490" s="13" t="s">
        <v>73</v>
      </c>
      <c r="AW490" s="13" t="s">
        <v>30</v>
      </c>
      <c r="AX490" s="13" t="s">
        <v>64</v>
      </c>
      <c r="AY490" s="216" t="s">
        <v>263</v>
      </c>
    </row>
    <row r="491" spans="2:51" s="13" customFormat="1">
      <c r="B491" s="205"/>
      <c r="C491" s="206"/>
      <c r="D491" s="207" t="s">
        <v>272</v>
      </c>
      <c r="E491" s="208" t="s">
        <v>1</v>
      </c>
      <c r="F491" s="209" t="s">
        <v>6360</v>
      </c>
      <c r="G491" s="206"/>
      <c r="H491" s="210">
        <v>0.6</v>
      </c>
      <c r="I491" s="211"/>
      <c r="J491" s="206"/>
      <c r="K491" s="206"/>
      <c r="L491" s="212"/>
      <c r="M491" s="213"/>
      <c r="N491" s="214"/>
      <c r="O491" s="214"/>
      <c r="P491" s="214"/>
      <c r="Q491" s="214"/>
      <c r="R491" s="214"/>
      <c r="S491" s="214"/>
      <c r="T491" s="215"/>
      <c r="AT491" s="216" t="s">
        <v>272</v>
      </c>
      <c r="AU491" s="216" t="s">
        <v>73</v>
      </c>
      <c r="AV491" s="13" t="s">
        <v>73</v>
      </c>
      <c r="AW491" s="13" t="s">
        <v>30</v>
      </c>
      <c r="AX491" s="13" t="s">
        <v>64</v>
      </c>
      <c r="AY491" s="216" t="s">
        <v>263</v>
      </c>
    </row>
    <row r="492" spans="2:51" s="13" customFormat="1">
      <c r="B492" s="205"/>
      <c r="C492" s="206"/>
      <c r="D492" s="207" t="s">
        <v>272</v>
      </c>
      <c r="E492" s="208" t="s">
        <v>1</v>
      </c>
      <c r="F492" s="209" t="s">
        <v>6361</v>
      </c>
      <c r="G492" s="206"/>
      <c r="H492" s="210">
        <v>1.1499999999999999</v>
      </c>
      <c r="I492" s="211"/>
      <c r="J492" s="206"/>
      <c r="K492" s="206"/>
      <c r="L492" s="212"/>
      <c r="M492" s="213"/>
      <c r="N492" s="214"/>
      <c r="O492" s="214"/>
      <c r="P492" s="214"/>
      <c r="Q492" s="214"/>
      <c r="R492" s="214"/>
      <c r="S492" s="214"/>
      <c r="T492" s="215"/>
      <c r="AT492" s="216" t="s">
        <v>272</v>
      </c>
      <c r="AU492" s="216" t="s">
        <v>73</v>
      </c>
      <c r="AV492" s="13" t="s">
        <v>73</v>
      </c>
      <c r="AW492" s="13" t="s">
        <v>30</v>
      </c>
      <c r="AX492" s="13" t="s">
        <v>64</v>
      </c>
      <c r="AY492" s="216" t="s">
        <v>263</v>
      </c>
    </row>
    <row r="493" spans="2:51" s="13" customFormat="1">
      <c r="B493" s="205"/>
      <c r="C493" s="206"/>
      <c r="D493" s="207" t="s">
        <v>272</v>
      </c>
      <c r="E493" s="208" t="s">
        <v>1</v>
      </c>
      <c r="F493" s="209" t="s">
        <v>6362</v>
      </c>
      <c r="G493" s="206"/>
      <c r="H493" s="210">
        <v>1.1499999999999999</v>
      </c>
      <c r="I493" s="211"/>
      <c r="J493" s="206"/>
      <c r="K493" s="206"/>
      <c r="L493" s="212"/>
      <c r="M493" s="213"/>
      <c r="N493" s="214"/>
      <c r="O493" s="214"/>
      <c r="P493" s="214"/>
      <c r="Q493" s="214"/>
      <c r="R493" s="214"/>
      <c r="S493" s="214"/>
      <c r="T493" s="215"/>
      <c r="AT493" s="216" t="s">
        <v>272</v>
      </c>
      <c r="AU493" s="216" t="s">
        <v>73</v>
      </c>
      <c r="AV493" s="13" t="s">
        <v>73</v>
      </c>
      <c r="AW493" s="13" t="s">
        <v>30</v>
      </c>
      <c r="AX493" s="13" t="s">
        <v>64</v>
      </c>
      <c r="AY493" s="216" t="s">
        <v>263</v>
      </c>
    </row>
    <row r="494" spans="2:51" s="13" customFormat="1">
      <c r="B494" s="205"/>
      <c r="C494" s="206"/>
      <c r="D494" s="207" t="s">
        <v>272</v>
      </c>
      <c r="E494" s="208" t="s">
        <v>1</v>
      </c>
      <c r="F494" s="209" t="s">
        <v>6363</v>
      </c>
      <c r="G494" s="206"/>
      <c r="H494" s="210">
        <v>1.05</v>
      </c>
      <c r="I494" s="211"/>
      <c r="J494" s="206"/>
      <c r="K494" s="206"/>
      <c r="L494" s="212"/>
      <c r="M494" s="213"/>
      <c r="N494" s="214"/>
      <c r="O494" s="214"/>
      <c r="P494" s="214"/>
      <c r="Q494" s="214"/>
      <c r="R494" s="214"/>
      <c r="S494" s="214"/>
      <c r="T494" s="215"/>
      <c r="AT494" s="216" t="s">
        <v>272</v>
      </c>
      <c r="AU494" s="216" t="s">
        <v>73</v>
      </c>
      <c r="AV494" s="13" t="s">
        <v>73</v>
      </c>
      <c r="AW494" s="13" t="s">
        <v>30</v>
      </c>
      <c r="AX494" s="13" t="s">
        <v>64</v>
      </c>
      <c r="AY494" s="216" t="s">
        <v>263</v>
      </c>
    </row>
    <row r="495" spans="2:51" s="13" customFormat="1">
      <c r="B495" s="205"/>
      <c r="C495" s="206"/>
      <c r="D495" s="207" t="s">
        <v>272</v>
      </c>
      <c r="E495" s="208" t="s">
        <v>1</v>
      </c>
      <c r="F495" s="209" t="s">
        <v>6364</v>
      </c>
      <c r="G495" s="206"/>
      <c r="H495" s="210">
        <v>0.05</v>
      </c>
      <c r="I495" s="211"/>
      <c r="J495" s="206"/>
      <c r="K495" s="206"/>
      <c r="L495" s="212"/>
      <c r="M495" s="213"/>
      <c r="N495" s="214"/>
      <c r="O495" s="214"/>
      <c r="P495" s="214"/>
      <c r="Q495" s="214"/>
      <c r="R495" s="214"/>
      <c r="S495" s="214"/>
      <c r="T495" s="215"/>
      <c r="AT495" s="216" t="s">
        <v>272</v>
      </c>
      <c r="AU495" s="216" t="s">
        <v>73</v>
      </c>
      <c r="AV495" s="13" t="s">
        <v>73</v>
      </c>
      <c r="AW495" s="13" t="s">
        <v>30</v>
      </c>
      <c r="AX495" s="13" t="s">
        <v>64</v>
      </c>
      <c r="AY495" s="216" t="s">
        <v>263</v>
      </c>
    </row>
    <row r="496" spans="2:51" s="13" customFormat="1">
      <c r="B496" s="205"/>
      <c r="C496" s="206"/>
      <c r="D496" s="207" t="s">
        <v>272</v>
      </c>
      <c r="E496" s="208" t="s">
        <v>1</v>
      </c>
      <c r="F496" s="209" t="s">
        <v>6365</v>
      </c>
      <c r="G496" s="206"/>
      <c r="H496" s="210">
        <v>0.05</v>
      </c>
      <c r="I496" s="211"/>
      <c r="J496" s="206"/>
      <c r="K496" s="206"/>
      <c r="L496" s="212"/>
      <c r="M496" s="213"/>
      <c r="N496" s="214"/>
      <c r="O496" s="214"/>
      <c r="P496" s="214"/>
      <c r="Q496" s="214"/>
      <c r="R496" s="214"/>
      <c r="S496" s="214"/>
      <c r="T496" s="215"/>
      <c r="AT496" s="216" t="s">
        <v>272</v>
      </c>
      <c r="AU496" s="216" t="s">
        <v>73</v>
      </c>
      <c r="AV496" s="13" t="s">
        <v>73</v>
      </c>
      <c r="AW496" s="13" t="s">
        <v>30</v>
      </c>
      <c r="AX496" s="13" t="s">
        <v>64</v>
      </c>
      <c r="AY496" s="216" t="s">
        <v>263</v>
      </c>
    </row>
    <row r="497" spans="2:51" s="13" customFormat="1">
      <c r="B497" s="205"/>
      <c r="C497" s="206"/>
      <c r="D497" s="207" t="s">
        <v>272</v>
      </c>
      <c r="E497" s="208" t="s">
        <v>1</v>
      </c>
      <c r="F497" s="209" t="s">
        <v>6366</v>
      </c>
      <c r="G497" s="206"/>
      <c r="H497" s="210">
        <v>1.05</v>
      </c>
      <c r="I497" s="211"/>
      <c r="J497" s="206"/>
      <c r="K497" s="206"/>
      <c r="L497" s="212"/>
      <c r="M497" s="213"/>
      <c r="N497" s="214"/>
      <c r="O497" s="214"/>
      <c r="P497" s="214"/>
      <c r="Q497" s="214"/>
      <c r="R497" s="214"/>
      <c r="S497" s="214"/>
      <c r="T497" s="215"/>
      <c r="AT497" s="216" t="s">
        <v>272</v>
      </c>
      <c r="AU497" s="216" t="s">
        <v>73</v>
      </c>
      <c r="AV497" s="13" t="s">
        <v>73</v>
      </c>
      <c r="AW497" s="13" t="s">
        <v>30</v>
      </c>
      <c r="AX497" s="13" t="s">
        <v>64</v>
      </c>
      <c r="AY497" s="216" t="s">
        <v>263</v>
      </c>
    </row>
    <row r="498" spans="2:51" s="13" customFormat="1">
      <c r="B498" s="205"/>
      <c r="C498" s="206"/>
      <c r="D498" s="207" t="s">
        <v>272</v>
      </c>
      <c r="E498" s="208" t="s">
        <v>1</v>
      </c>
      <c r="F498" s="209" t="s">
        <v>6367</v>
      </c>
      <c r="G498" s="206"/>
      <c r="H498" s="210">
        <v>1.2</v>
      </c>
      <c r="I498" s="211"/>
      <c r="J498" s="206"/>
      <c r="K498" s="206"/>
      <c r="L498" s="212"/>
      <c r="M498" s="213"/>
      <c r="N498" s="214"/>
      <c r="O498" s="214"/>
      <c r="P498" s="214"/>
      <c r="Q498" s="214"/>
      <c r="R498" s="214"/>
      <c r="S498" s="214"/>
      <c r="T498" s="215"/>
      <c r="AT498" s="216" t="s">
        <v>272</v>
      </c>
      <c r="AU498" s="216" t="s">
        <v>73</v>
      </c>
      <c r="AV498" s="13" t="s">
        <v>73</v>
      </c>
      <c r="AW498" s="13" t="s">
        <v>30</v>
      </c>
      <c r="AX498" s="13" t="s">
        <v>64</v>
      </c>
      <c r="AY498" s="216" t="s">
        <v>263</v>
      </c>
    </row>
    <row r="499" spans="2:51" s="13" customFormat="1">
      <c r="B499" s="205"/>
      <c r="C499" s="206"/>
      <c r="D499" s="207" t="s">
        <v>272</v>
      </c>
      <c r="E499" s="208" t="s">
        <v>1</v>
      </c>
      <c r="F499" s="209" t="s">
        <v>6368</v>
      </c>
      <c r="G499" s="206"/>
      <c r="H499" s="210">
        <v>0.4</v>
      </c>
      <c r="I499" s="211"/>
      <c r="J499" s="206"/>
      <c r="K499" s="206"/>
      <c r="L499" s="212"/>
      <c r="M499" s="213"/>
      <c r="N499" s="214"/>
      <c r="O499" s="214"/>
      <c r="P499" s="214"/>
      <c r="Q499" s="214"/>
      <c r="R499" s="214"/>
      <c r="S499" s="214"/>
      <c r="T499" s="215"/>
      <c r="AT499" s="216" t="s">
        <v>272</v>
      </c>
      <c r="AU499" s="216" t="s">
        <v>73</v>
      </c>
      <c r="AV499" s="13" t="s">
        <v>73</v>
      </c>
      <c r="AW499" s="13" t="s">
        <v>30</v>
      </c>
      <c r="AX499" s="13" t="s">
        <v>64</v>
      </c>
      <c r="AY499" s="216" t="s">
        <v>263</v>
      </c>
    </row>
    <row r="500" spans="2:51" s="13" customFormat="1">
      <c r="B500" s="205"/>
      <c r="C500" s="206"/>
      <c r="D500" s="207" t="s">
        <v>272</v>
      </c>
      <c r="E500" s="208" t="s">
        <v>1</v>
      </c>
      <c r="F500" s="209" t="s">
        <v>6369</v>
      </c>
      <c r="G500" s="206"/>
      <c r="H500" s="210">
        <v>0.85</v>
      </c>
      <c r="I500" s="211"/>
      <c r="J500" s="206"/>
      <c r="K500" s="206"/>
      <c r="L500" s="212"/>
      <c r="M500" s="213"/>
      <c r="N500" s="214"/>
      <c r="O500" s="214"/>
      <c r="P500" s="214"/>
      <c r="Q500" s="214"/>
      <c r="R500" s="214"/>
      <c r="S500" s="214"/>
      <c r="T500" s="215"/>
      <c r="AT500" s="216" t="s">
        <v>272</v>
      </c>
      <c r="AU500" s="216" t="s">
        <v>73</v>
      </c>
      <c r="AV500" s="13" t="s">
        <v>73</v>
      </c>
      <c r="AW500" s="13" t="s">
        <v>30</v>
      </c>
      <c r="AX500" s="13" t="s">
        <v>64</v>
      </c>
      <c r="AY500" s="216" t="s">
        <v>263</v>
      </c>
    </row>
    <row r="501" spans="2:51" s="13" customFormat="1">
      <c r="B501" s="205"/>
      <c r="C501" s="206"/>
      <c r="D501" s="207" t="s">
        <v>272</v>
      </c>
      <c r="E501" s="208" t="s">
        <v>1</v>
      </c>
      <c r="F501" s="209" t="s">
        <v>6370</v>
      </c>
      <c r="G501" s="206"/>
      <c r="H501" s="210">
        <v>8.15</v>
      </c>
      <c r="I501" s="211"/>
      <c r="J501" s="206"/>
      <c r="K501" s="206"/>
      <c r="L501" s="212"/>
      <c r="M501" s="213"/>
      <c r="N501" s="214"/>
      <c r="O501" s="214"/>
      <c r="P501" s="214"/>
      <c r="Q501" s="214"/>
      <c r="R501" s="214"/>
      <c r="S501" s="214"/>
      <c r="T501" s="215"/>
      <c r="AT501" s="216" t="s">
        <v>272</v>
      </c>
      <c r="AU501" s="216" t="s">
        <v>73</v>
      </c>
      <c r="AV501" s="13" t="s">
        <v>73</v>
      </c>
      <c r="AW501" s="13" t="s">
        <v>30</v>
      </c>
      <c r="AX501" s="13" t="s">
        <v>64</v>
      </c>
      <c r="AY501" s="216" t="s">
        <v>263</v>
      </c>
    </row>
    <row r="502" spans="2:51" s="13" customFormat="1">
      <c r="B502" s="205"/>
      <c r="C502" s="206"/>
      <c r="D502" s="207" t="s">
        <v>272</v>
      </c>
      <c r="E502" s="208" t="s">
        <v>1</v>
      </c>
      <c r="F502" s="209" t="s">
        <v>6371</v>
      </c>
      <c r="G502" s="206"/>
      <c r="H502" s="210">
        <v>0.46</v>
      </c>
      <c r="I502" s="211"/>
      <c r="J502" s="206"/>
      <c r="K502" s="206"/>
      <c r="L502" s="212"/>
      <c r="M502" s="213"/>
      <c r="N502" s="214"/>
      <c r="O502" s="214"/>
      <c r="P502" s="214"/>
      <c r="Q502" s="214"/>
      <c r="R502" s="214"/>
      <c r="S502" s="214"/>
      <c r="T502" s="215"/>
      <c r="AT502" s="216" t="s">
        <v>272</v>
      </c>
      <c r="AU502" s="216" t="s">
        <v>73</v>
      </c>
      <c r="AV502" s="13" t="s">
        <v>73</v>
      </c>
      <c r="AW502" s="13" t="s">
        <v>30</v>
      </c>
      <c r="AX502" s="13" t="s">
        <v>64</v>
      </c>
      <c r="AY502" s="216" t="s">
        <v>263</v>
      </c>
    </row>
    <row r="503" spans="2:51" s="13" customFormat="1">
      <c r="B503" s="205"/>
      <c r="C503" s="206"/>
      <c r="D503" s="207" t="s">
        <v>272</v>
      </c>
      <c r="E503" s="208" t="s">
        <v>1</v>
      </c>
      <c r="F503" s="209" t="s">
        <v>6372</v>
      </c>
      <c r="G503" s="206"/>
      <c r="H503" s="210">
        <v>0.22</v>
      </c>
      <c r="I503" s="211"/>
      <c r="J503" s="206"/>
      <c r="K503" s="206"/>
      <c r="L503" s="212"/>
      <c r="M503" s="213"/>
      <c r="N503" s="214"/>
      <c r="O503" s="214"/>
      <c r="P503" s="214"/>
      <c r="Q503" s="214"/>
      <c r="R503" s="214"/>
      <c r="S503" s="214"/>
      <c r="T503" s="215"/>
      <c r="AT503" s="216" t="s">
        <v>272</v>
      </c>
      <c r="AU503" s="216" t="s">
        <v>73</v>
      </c>
      <c r="AV503" s="13" t="s">
        <v>73</v>
      </c>
      <c r="AW503" s="13" t="s">
        <v>30</v>
      </c>
      <c r="AX503" s="13" t="s">
        <v>64</v>
      </c>
      <c r="AY503" s="216" t="s">
        <v>263</v>
      </c>
    </row>
    <row r="504" spans="2:51" s="13" customFormat="1">
      <c r="B504" s="205"/>
      <c r="C504" s="206"/>
      <c r="D504" s="207" t="s">
        <v>272</v>
      </c>
      <c r="E504" s="208" t="s">
        <v>1</v>
      </c>
      <c r="F504" s="209" t="s">
        <v>6373</v>
      </c>
      <c r="G504" s="206"/>
      <c r="H504" s="210">
        <v>0.18</v>
      </c>
      <c r="I504" s="211"/>
      <c r="J504" s="206"/>
      <c r="K504" s="206"/>
      <c r="L504" s="212"/>
      <c r="M504" s="213"/>
      <c r="N504" s="214"/>
      <c r="O504" s="214"/>
      <c r="P504" s="214"/>
      <c r="Q504" s="214"/>
      <c r="R504" s="214"/>
      <c r="S504" s="214"/>
      <c r="T504" s="215"/>
      <c r="AT504" s="216" t="s">
        <v>272</v>
      </c>
      <c r="AU504" s="216" t="s">
        <v>73</v>
      </c>
      <c r="AV504" s="13" t="s">
        <v>73</v>
      </c>
      <c r="AW504" s="13" t="s">
        <v>30</v>
      </c>
      <c r="AX504" s="13" t="s">
        <v>64</v>
      </c>
      <c r="AY504" s="216" t="s">
        <v>263</v>
      </c>
    </row>
    <row r="505" spans="2:51" s="13" customFormat="1">
      <c r="B505" s="205"/>
      <c r="C505" s="206"/>
      <c r="D505" s="207" t="s">
        <v>272</v>
      </c>
      <c r="E505" s="208" t="s">
        <v>1</v>
      </c>
      <c r="F505" s="209" t="s">
        <v>6374</v>
      </c>
      <c r="G505" s="206"/>
      <c r="H505" s="210">
        <v>0.18</v>
      </c>
      <c r="I505" s="211"/>
      <c r="J505" s="206"/>
      <c r="K505" s="206"/>
      <c r="L505" s="212"/>
      <c r="M505" s="213"/>
      <c r="N505" s="214"/>
      <c r="O505" s="214"/>
      <c r="P505" s="214"/>
      <c r="Q505" s="214"/>
      <c r="R505" s="214"/>
      <c r="S505" s="214"/>
      <c r="T505" s="215"/>
      <c r="AT505" s="216" t="s">
        <v>272</v>
      </c>
      <c r="AU505" s="216" t="s">
        <v>73</v>
      </c>
      <c r="AV505" s="13" t="s">
        <v>73</v>
      </c>
      <c r="AW505" s="13" t="s">
        <v>30</v>
      </c>
      <c r="AX505" s="13" t="s">
        <v>64</v>
      </c>
      <c r="AY505" s="216" t="s">
        <v>263</v>
      </c>
    </row>
    <row r="506" spans="2:51" s="13" customFormat="1">
      <c r="B506" s="205"/>
      <c r="C506" s="206"/>
      <c r="D506" s="207" t="s">
        <v>272</v>
      </c>
      <c r="E506" s="208" t="s">
        <v>1</v>
      </c>
      <c r="F506" s="209" t="s">
        <v>6375</v>
      </c>
      <c r="G506" s="206"/>
      <c r="H506" s="210">
        <v>0.18</v>
      </c>
      <c r="I506" s="211"/>
      <c r="J506" s="206"/>
      <c r="K506" s="206"/>
      <c r="L506" s="212"/>
      <c r="M506" s="213"/>
      <c r="N506" s="214"/>
      <c r="O506" s="214"/>
      <c r="P506" s="214"/>
      <c r="Q506" s="214"/>
      <c r="R506" s="214"/>
      <c r="S506" s="214"/>
      <c r="T506" s="215"/>
      <c r="AT506" s="216" t="s">
        <v>272</v>
      </c>
      <c r="AU506" s="216" t="s">
        <v>73</v>
      </c>
      <c r="AV506" s="13" t="s">
        <v>73</v>
      </c>
      <c r="AW506" s="13" t="s">
        <v>30</v>
      </c>
      <c r="AX506" s="13" t="s">
        <v>64</v>
      </c>
      <c r="AY506" s="216" t="s">
        <v>263</v>
      </c>
    </row>
    <row r="507" spans="2:51" s="13" customFormat="1">
      <c r="B507" s="205"/>
      <c r="C507" s="206"/>
      <c r="D507" s="207" t="s">
        <v>272</v>
      </c>
      <c r="E507" s="208" t="s">
        <v>1</v>
      </c>
      <c r="F507" s="209" t="s">
        <v>6376</v>
      </c>
      <c r="G507" s="206"/>
      <c r="H507" s="210">
        <v>0.7</v>
      </c>
      <c r="I507" s="211"/>
      <c r="J507" s="206"/>
      <c r="K507" s="206"/>
      <c r="L507" s="212"/>
      <c r="M507" s="213"/>
      <c r="N507" s="214"/>
      <c r="O507" s="214"/>
      <c r="P507" s="214"/>
      <c r="Q507" s="214"/>
      <c r="R507" s="214"/>
      <c r="S507" s="214"/>
      <c r="T507" s="215"/>
      <c r="AT507" s="216" t="s">
        <v>272</v>
      </c>
      <c r="AU507" s="216" t="s">
        <v>73</v>
      </c>
      <c r="AV507" s="13" t="s">
        <v>73</v>
      </c>
      <c r="AW507" s="13" t="s">
        <v>30</v>
      </c>
      <c r="AX507" s="13" t="s">
        <v>64</v>
      </c>
      <c r="AY507" s="216" t="s">
        <v>263</v>
      </c>
    </row>
    <row r="508" spans="2:51" s="13" customFormat="1">
      <c r="B508" s="205"/>
      <c r="C508" s="206"/>
      <c r="D508" s="207" t="s">
        <v>272</v>
      </c>
      <c r="E508" s="208" t="s">
        <v>1</v>
      </c>
      <c r="F508" s="209" t="s">
        <v>6377</v>
      </c>
      <c r="G508" s="206"/>
      <c r="H508" s="210">
        <v>0.06</v>
      </c>
      <c r="I508" s="211"/>
      <c r="J508" s="206"/>
      <c r="K508" s="206"/>
      <c r="L508" s="212"/>
      <c r="M508" s="213"/>
      <c r="N508" s="214"/>
      <c r="O508" s="214"/>
      <c r="P508" s="214"/>
      <c r="Q508" s="214"/>
      <c r="R508" s="214"/>
      <c r="S508" s="214"/>
      <c r="T508" s="215"/>
      <c r="AT508" s="216" t="s">
        <v>272</v>
      </c>
      <c r="AU508" s="216" t="s">
        <v>73</v>
      </c>
      <c r="AV508" s="13" t="s">
        <v>73</v>
      </c>
      <c r="AW508" s="13" t="s">
        <v>30</v>
      </c>
      <c r="AX508" s="13" t="s">
        <v>64</v>
      </c>
      <c r="AY508" s="216" t="s">
        <v>263</v>
      </c>
    </row>
    <row r="509" spans="2:51" s="13" customFormat="1">
      <c r="B509" s="205"/>
      <c r="C509" s="206"/>
      <c r="D509" s="207" t="s">
        <v>272</v>
      </c>
      <c r="E509" s="208" t="s">
        <v>1</v>
      </c>
      <c r="F509" s="209" t="s">
        <v>6378</v>
      </c>
      <c r="G509" s="206"/>
      <c r="H509" s="210">
        <v>0.12</v>
      </c>
      <c r="I509" s="211"/>
      <c r="J509" s="206"/>
      <c r="K509" s="206"/>
      <c r="L509" s="212"/>
      <c r="M509" s="213"/>
      <c r="N509" s="214"/>
      <c r="O509" s="214"/>
      <c r="P509" s="214"/>
      <c r="Q509" s="214"/>
      <c r="R509" s="214"/>
      <c r="S509" s="214"/>
      <c r="T509" s="215"/>
      <c r="AT509" s="216" t="s">
        <v>272</v>
      </c>
      <c r="AU509" s="216" t="s">
        <v>73</v>
      </c>
      <c r="AV509" s="13" t="s">
        <v>73</v>
      </c>
      <c r="AW509" s="13" t="s">
        <v>30</v>
      </c>
      <c r="AX509" s="13" t="s">
        <v>64</v>
      </c>
      <c r="AY509" s="216" t="s">
        <v>263</v>
      </c>
    </row>
    <row r="510" spans="2:51" s="13" customFormat="1">
      <c r="B510" s="205"/>
      <c r="C510" s="206"/>
      <c r="D510" s="207" t="s">
        <v>272</v>
      </c>
      <c r="E510" s="208" t="s">
        <v>1</v>
      </c>
      <c r="F510" s="209" t="s">
        <v>6379</v>
      </c>
      <c r="G510" s="206"/>
      <c r="H510" s="210">
        <v>3.5</v>
      </c>
      <c r="I510" s="211"/>
      <c r="J510" s="206"/>
      <c r="K510" s="206"/>
      <c r="L510" s="212"/>
      <c r="M510" s="213"/>
      <c r="N510" s="214"/>
      <c r="O510" s="214"/>
      <c r="P510" s="214"/>
      <c r="Q510" s="214"/>
      <c r="R510" s="214"/>
      <c r="S510" s="214"/>
      <c r="T510" s="215"/>
      <c r="AT510" s="216" t="s">
        <v>272</v>
      </c>
      <c r="AU510" s="216" t="s">
        <v>73</v>
      </c>
      <c r="AV510" s="13" t="s">
        <v>73</v>
      </c>
      <c r="AW510" s="13" t="s">
        <v>30</v>
      </c>
      <c r="AX510" s="13" t="s">
        <v>64</v>
      </c>
      <c r="AY510" s="216" t="s">
        <v>263</v>
      </c>
    </row>
    <row r="511" spans="2:51" s="13" customFormat="1">
      <c r="B511" s="205"/>
      <c r="C511" s="206"/>
      <c r="D511" s="207" t="s">
        <v>272</v>
      </c>
      <c r="E511" s="208" t="s">
        <v>1</v>
      </c>
      <c r="F511" s="209" t="s">
        <v>6380</v>
      </c>
      <c r="G511" s="206"/>
      <c r="H511" s="210">
        <v>0.3</v>
      </c>
      <c r="I511" s="211"/>
      <c r="J511" s="206"/>
      <c r="K511" s="206"/>
      <c r="L511" s="212"/>
      <c r="M511" s="213"/>
      <c r="N511" s="214"/>
      <c r="O511" s="214"/>
      <c r="P511" s="214"/>
      <c r="Q511" s="214"/>
      <c r="R511" s="214"/>
      <c r="S511" s="214"/>
      <c r="T511" s="215"/>
      <c r="AT511" s="216" t="s">
        <v>272</v>
      </c>
      <c r="AU511" s="216" t="s">
        <v>73</v>
      </c>
      <c r="AV511" s="13" t="s">
        <v>73</v>
      </c>
      <c r="AW511" s="13" t="s">
        <v>30</v>
      </c>
      <c r="AX511" s="13" t="s">
        <v>64</v>
      </c>
      <c r="AY511" s="216" t="s">
        <v>263</v>
      </c>
    </row>
    <row r="512" spans="2:51" s="13" customFormat="1">
      <c r="B512" s="205"/>
      <c r="C512" s="206"/>
      <c r="D512" s="207" t="s">
        <v>272</v>
      </c>
      <c r="E512" s="208" t="s">
        <v>1</v>
      </c>
      <c r="F512" s="209" t="s">
        <v>6381</v>
      </c>
      <c r="G512" s="206"/>
      <c r="H512" s="210">
        <v>0.3</v>
      </c>
      <c r="I512" s="211"/>
      <c r="J512" s="206"/>
      <c r="K512" s="206"/>
      <c r="L512" s="212"/>
      <c r="M512" s="213"/>
      <c r="N512" s="214"/>
      <c r="O512" s="214"/>
      <c r="P512" s="214"/>
      <c r="Q512" s="214"/>
      <c r="R512" s="214"/>
      <c r="S512" s="214"/>
      <c r="T512" s="215"/>
      <c r="AT512" s="216" t="s">
        <v>272</v>
      </c>
      <c r="AU512" s="216" t="s">
        <v>73</v>
      </c>
      <c r="AV512" s="13" t="s">
        <v>73</v>
      </c>
      <c r="AW512" s="13" t="s">
        <v>30</v>
      </c>
      <c r="AX512" s="13" t="s">
        <v>64</v>
      </c>
      <c r="AY512" s="216" t="s">
        <v>263</v>
      </c>
    </row>
    <row r="513" spans="1:65" s="13" customFormat="1">
      <c r="B513" s="205"/>
      <c r="C513" s="206"/>
      <c r="D513" s="207" t="s">
        <v>272</v>
      </c>
      <c r="E513" s="208" t="s">
        <v>1</v>
      </c>
      <c r="F513" s="209" t="s">
        <v>6382</v>
      </c>
      <c r="G513" s="206"/>
      <c r="H513" s="210">
        <v>2.7</v>
      </c>
      <c r="I513" s="211"/>
      <c r="J513" s="206"/>
      <c r="K513" s="206"/>
      <c r="L513" s="212"/>
      <c r="M513" s="213"/>
      <c r="N513" s="214"/>
      <c r="O513" s="214"/>
      <c r="P513" s="214"/>
      <c r="Q513" s="214"/>
      <c r="R513" s="214"/>
      <c r="S513" s="214"/>
      <c r="T513" s="215"/>
      <c r="AT513" s="216" t="s">
        <v>272</v>
      </c>
      <c r="AU513" s="216" t="s">
        <v>73</v>
      </c>
      <c r="AV513" s="13" t="s">
        <v>73</v>
      </c>
      <c r="AW513" s="13" t="s">
        <v>30</v>
      </c>
      <c r="AX513" s="13" t="s">
        <v>64</v>
      </c>
      <c r="AY513" s="216" t="s">
        <v>263</v>
      </c>
    </row>
    <row r="514" spans="1:65" s="13" customFormat="1">
      <c r="B514" s="205"/>
      <c r="C514" s="206"/>
      <c r="D514" s="207" t="s">
        <v>272</v>
      </c>
      <c r="E514" s="208" t="s">
        <v>1</v>
      </c>
      <c r="F514" s="209" t="s">
        <v>6383</v>
      </c>
      <c r="G514" s="206"/>
      <c r="H514" s="210">
        <v>0.3</v>
      </c>
      <c r="I514" s="211"/>
      <c r="J514" s="206"/>
      <c r="K514" s="206"/>
      <c r="L514" s="212"/>
      <c r="M514" s="213"/>
      <c r="N514" s="214"/>
      <c r="O514" s="214"/>
      <c r="P514" s="214"/>
      <c r="Q514" s="214"/>
      <c r="R514" s="214"/>
      <c r="S514" s="214"/>
      <c r="T514" s="215"/>
      <c r="AT514" s="216" t="s">
        <v>272</v>
      </c>
      <c r="AU514" s="216" t="s">
        <v>73</v>
      </c>
      <c r="AV514" s="13" t="s">
        <v>73</v>
      </c>
      <c r="AW514" s="13" t="s">
        <v>30</v>
      </c>
      <c r="AX514" s="13" t="s">
        <v>64</v>
      </c>
      <c r="AY514" s="216" t="s">
        <v>263</v>
      </c>
    </row>
    <row r="515" spans="1:65" s="13" customFormat="1">
      <c r="B515" s="205"/>
      <c r="C515" s="206"/>
      <c r="D515" s="207" t="s">
        <v>272</v>
      </c>
      <c r="E515" s="208" t="s">
        <v>1</v>
      </c>
      <c r="F515" s="209" t="s">
        <v>6384</v>
      </c>
      <c r="G515" s="206"/>
      <c r="H515" s="210">
        <v>0.9</v>
      </c>
      <c r="I515" s="211"/>
      <c r="J515" s="206"/>
      <c r="K515" s="206"/>
      <c r="L515" s="212"/>
      <c r="M515" s="213"/>
      <c r="N515" s="214"/>
      <c r="O515" s="214"/>
      <c r="P515" s="214"/>
      <c r="Q515" s="214"/>
      <c r="R515" s="214"/>
      <c r="S515" s="214"/>
      <c r="T515" s="215"/>
      <c r="AT515" s="216" t="s">
        <v>272</v>
      </c>
      <c r="AU515" s="216" t="s">
        <v>73</v>
      </c>
      <c r="AV515" s="13" t="s">
        <v>73</v>
      </c>
      <c r="AW515" s="13" t="s">
        <v>30</v>
      </c>
      <c r="AX515" s="13" t="s">
        <v>64</v>
      </c>
      <c r="AY515" s="216" t="s">
        <v>263</v>
      </c>
    </row>
    <row r="516" spans="1:65" s="13" customFormat="1">
      <c r="B516" s="205"/>
      <c r="C516" s="206"/>
      <c r="D516" s="207" t="s">
        <v>272</v>
      </c>
      <c r="E516" s="208" t="s">
        <v>1</v>
      </c>
      <c r="F516" s="209" t="s">
        <v>6385</v>
      </c>
      <c r="G516" s="206"/>
      <c r="H516" s="210">
        <v>1.8</v>
      </c>
      <c r="I516" s="211"/>
      <c r="J516" s="206"/>
      <c r="K516" s="206"/>
      <c r="L516" s="212"/>
      <c r="M516" s="213"/>
      <c r="N516" s="214"/>
      <c r="O516" s="214"/>
      <c r="P516" s="214"/>
      <c r="Q516" s="214"/>
      <c r="R516" s="214"/>
      <c r="S516" s="214"/>
      <c r="T516" s="215"/>
      <c r="AT516" s="216" t="s">
        <v>272</v>
      </c>
      <c r="AU516" s="216" t="s">
        <v>73</v>
      </c>
      <c r="AV516" s="13" t="s">
        <v>73</v>
      </c>
      <c r="AW516" s="13" t="s">
        <v>30</v>
      </c>
      <c r="AX516" s="13" t="s">
        <v>64</v>
      </c>
      <c r="AY516" s="216" t="s">
        <v>263</v>
      </c>
    </row>
    <row r="517" spans="1:65" s="13" customFormat="1">
      <c r="B517" s="205"/>
      <c r="C517" s="206"/>
      <c r="D517" s="207" t="s">
        <v>272</v>
      </c>
      <c r="E517" s="208" t="s">
        <v>1</v>
      </c>
      <c r="F517" s="209" t="s">
        <v>6386</v>
      </c>
      <c r="G517" s="206"/>
      <c r="H517" s="210">
        <v>1.1499999999999999</v>
      </c>
      <c r="I517" s="211"/>
      <c r="J517" s="206"/>
      <c r="K517" s="206"/>
      <c r="L517" s="212"/>
      <c r="M517" s="213"/>
      <c r="N517" s="214"/>
      <c r="O517" s="214"/>
      <c r="P517" s="214"/>
      <c r="Q517" s="214"/>
      <c r="R517" s="214"/>
      <c r="S517" s="214"/>
      <c r="T517" s="215"/>
      <c r="AT517" s="216" t="s">
        <v>272</v>
      </c>
      <c r="AU517" s="216" t="s">
        <v>73</v>
      </c>
      <c r="AV517" s="13" t="s">
        <v>73</v>
      </c>
      <c r="AW517" s="13" t="s">
        <v>30</v>
      </c>
      <c r="AX517" s="13" t="s">
        <v>64</v>
      </c>
      <c r="AY517" s="216" t="s">
        <v>263</v>
      </c>
    </row>
    <row r="518" spans="1:65" s="13" customFormat="1">
      <c r="B518" s="205"/>
      <c r="C518" s="206"/>
      <c r="D518" s="207" t="s">
        <v>272</v>
      </c>
      <c r="E518" s="208" t="s">
        <v>1</v>
      </c>
      <c r="F518" s="209" t="s">
        <v>6387</v>
      </c>
      <c r="G518" s="206"/>
      <c r="H518" s="210">
        <v>0.12</v>
      </c>
      <c r="I518" s="211"/>
      <c r="J518" s="206"/>
      <c r="K518" s="206"/>
      <c r="L518" s="212"/>
      <c r="M518" s="213"/>
      <c r="N518" s="214"/>
      <c r="O518" s="214"/>
      <c r="P518" s="214"/>
      <c r="Q518" s="214"/>
      <c r="R518" s="214"/>
      <c r="S518" s="214"/>
      <c r="T518" s="215"/>
      <c r="AT518" s="216" t="s">
        <v>272</v>
      </c>
      <c r="AU518" s="216" t="s">
        <v>73</v>
      </c>
      <c r="AV518" s="13" t="s">
        <v>73</v>
      </c>
      <c r="AW518" s="13" t="s">
        <v>30</v>
      </c>
      <c r="AX518" s="13" t="s">
        <v>64</v>
      </c>
      <c r="AY518" s="216" t="s">
        <v>263</v>
      </c>
    </row>
    <row r="519" spans="1:65" s="13" customFormat="1">
      <c r="B519" s="205"/>
      <c r="C519" s="206"/>
      <c r="D519" s="207" t="s">
        <v>272</v>
      </c>
      <c r="E519" s="208" t="s">
        <v>1</v>
      </c>
      <c r="F519" s="209" t="s">
        <v>6388</v>
      </c>
      <c r="G519" s="206"/>
      <c r="H519" s="210">
        <v>0.36</v>
      </c>
      <c r="I519" s="211"/>
      <c r="J519" s="206"/>
      <c r="K519" s="206"/>
      <c r="L519" s="212"/>
      <c r="M519" s="213"/>
      <c r="N519" s="214"/>
      <c r="O519" s="214"/>
      <c r="P519" s="214"/>
      <c r="Q519" s="214"/>
      <c r="R519" s="214"/>
      <c r="S519" s="214"/>
      <c r="T519" s="215"/>
      <c r="AT519" s="216" t="s">
        <v>272</v>
      </c>
      <c r="AU519" s="216" t="s">
        <v>73</v>
      </c>
      <c r="AV519" s="13" t="s">
        <v>73</v>
      </c>
      <c r="AW519" s="13" t="s">
        <v>30</v>
      </c>
      <c r="AX519" s="13" t="s">
        <v>64</v>
      </c>
      <c r="AY519" s="216" t="s">
        <v>263</v>
      </c>
    </row>
    <row r="520" spans="1:65" s="13" customFormat="1">
      <c r="B520" s="205"/>
      <c r="C520" s="206"/>
      <c r="D520" s="207" t="s">
        <v>272</v>
      </c>
      <c r="E520" s="208" t="s">
        <v>1</v>
      </c>
      <c r="F520" s="209" t="s">
        <v>6389</v>
      </c>
      <c r="G520" s="206"/>
      <c r="H520" s="210">
        <v>0.4</v>
      </c>
      <c r="I520" s="211"/>
      <c r="J520" s="206"/>
      <c r="K520" s="206"/>
      <c r="L520" s="212"/>
      <c r="M520" s="213"/>
      <c r="N520" s="214"/>
      <c r="O520" s="214"/>
      <c r="P520" s="214"/>
      <c r="Q520" s="214"/>
      <c r="R520" s="214"/>
      <c r="S520" s="214"/>
      <c r="T520" s="215"/>
      <c r="AT520" s="216" t="s">
        <v>272</v>
      </c>
      <c r="AU520" s="216" t="s">
        <v>73</v>
      </c>
      <c r="AV520" s="13" t="s">
        <v>73</v>
      </c>
      <c r="AW520" s="13" t="s">
        <v>30</v>
      </c>
      <c r="AX520" s="13" t="s">
        <v>64</v>
      </c>
      <c r="AY520" s="216" t="s">
        <v>263</v>
      </c>
    </row>
    <row r="521" spans="1:65" s="14" customFormat="1">
      <c r="B521" s="217"/>
      <c r="C521" s="218"/>
      <c r="D521" s="207" t="s">
        <v>272</v>
      </c>
      <c r="E521" s="219" t="s">
        <v>1</v>
      </c>
      <c r="F521" s="220" t="s">
        <v>275</v>
      </c>
      <c r="G521" s="218"/>
      <c r="H521" s="221">
        <v>69.668000000000006</v>
      </c>
      <c r="I521" s="222"/>
      <c r="J521" s="218"/>
      <c r="K521" s="218"/>
      <c r="L521" s="223"/>
      <c r="M521" s="224"/>
      <c r="N521" s="225"/>
      <c r="O521" s="225"/>
      <c r="P521" s="225"/>
      <c r="Q521" s="225"/>
      <c r="R521" s="225"/>
      <c r="S521" s="225"/>
      <c r="T521" s="226"/>
      <c r="AT521" s="227" t="s">
        <v>272</v>
      </c>
      <c r="AU521" s="227" t="s">
        <v>73</v>
      </c>
      <c r="AV521" s="14" t="s">
        <v>276</v>
      </c>
      <c r="AW521" s="14" t="s">
        <v>30</v>
      </c>
      <c r="AX521" s="14" t="s">
        <v>64</v>
      </c>
      <c r="AY521" s="227" t="s">
        <v>263</v>
      </c>
    </row>
    <row r="522" spans="1:65" s="15" customFormat="1">
      <c r="B522" s="228"/>
      <c r="C522" s="229"/>
      <c r="D522" s="207" t="s">
        <v>272</v>
      </c>
      <c r="E522" s="230" t="s">
        <v>1</v>
      </c>
      <c r="F522" s="231" t="s">
        <v>280</v>
      </c>
      <c r="G522" s="229"/>
      <c r="H522" s="232">
        <v>416.67399999999998</v>
      </c>
      <c r="I522" s="233"/>
      <c r="J522" s="229"/>
      <c r="K522" s="229"/>
      <c r="L522" s="234"/>
      <c r="M522" s="235"/>
      <c r="N522" s="236"/>
      <c r="O522" s="236"/>
      <c r="P522" s="236"/>
      <c r="Q522" s="236"/>
      <c r="R522" s="236"/>
      <c r="S522" s="236"/>
      <c r="T522" s="237"/>
      <c r="AT522" s="238" t="s">
        <v>272</v>
      </c>
      <c r="AU522" s="238" t="s">
        <v>73</v>
      </c>
      <c r="AV522" s="15" t="s">
        <v>270</v>
      </c>
      <c r="AW522" s="15" t="s">
        <v>30</v>
      </c>
      <c r="AX522" s="15" t="s">
        <v>71</v>
      </c>
      <c r="AY522" s="238" t="s">
        <v>263</v>
      </c>
    </row>
    <row r="523" spans="1:65" s="2" customFormat="1" ht="16.5" customHeight="1">
      <c r="A523" s="35"/>
      <c r="B523" s="36"/>
      <c r="C523" s="261" t="s">
        <v>264</v>
      </c>
      <c r="D523" s="261" t="s">
        <v>401</v>
      </c>
      <c r="E523" s="262" t="s">
        <v>1696</v>
      </c>
      <c r="F523" s="263" t="s">
        <v>1697</v>
      </c>
      <c r="G523" s="264" t="s">
        <v>307</v>
      </c>
      <c r="H523" s="265">
        <v>750.01300000000003</v>
      </c>
      <c r="I523" s="266"/>
      <c r="J523" s="267">
        <f>ROUND(I523*H523,2)</f>
        <v>0</v>
      </c>
      <c r="K523" s="268"/>
      <c r="L523" s="269"/>
      <c r="M523" s="270" t="s">
        <v>1</v>
      </c>
      <c r="N523" s="271" t="s">
        <v>38</v>
      </c>
      <c r="O523" s="72"/>
      <c r="P523" s="201">
        <f>O523*H523</f>
        <v>0</v>
      </c>
      <c r="Q523" s="201">
        <v>1</v>
      </c>
      <c r="R523" s="201">
        <f>Q523*H523</f>
        <v>750.01300000000003</v>
      </c>
      <c r="S523" s="201">
        <v>0</v>
      </c>
      <c r="T523" s="202">
        <f>S523*H523</f>
        <v>0</v>
      </c>
      <c r="U523" s="35"/>
      <c r="V523" s="35"/>
      <c r="W523" s="35"/>
      <c r="X523" s="35"/>
      <c r="Y523" s="35"/>
      <c r="Z523" s="35"/>
      <c r="AA523" s="35"/>
      <c r="AB523" s="35"/>
      <c r="AC523" s="35"/>
      <c r="AD523" s="35"/>
      <c r="AE523" s="35"/>
      <c r="AR523" s="203" t="s">
        <v>314</v>
      </c>
      <c r="AT523" s="203" t="s">
        <v>401</v>
      </c>
      <c r="AU523" s="203" t="s">
        <v>73</v>
      </c>
      <c r="AY523" s="18" t="s">
        <v>263</v>
      </c>
      <c r="BE523" s="204">
        <f>IF(N523="základní",J523,0)</f>
        <v>0</v>
      </c>
      <c r="BF523" s="204">
        <f>IF(N523="snížená",J523,0)</f>
        <v>0</v>
      </c>
      <c r="BG523" s="204">
        <f>IF(N523="zákl. přenesená",J523,0)</f>
        <v>0</v>
      </c>
      <c r="BH523" s="204">
        <f>IF(N523="sníž. přenesená",J523,0)</f>
        <v>0</v>
      </c>
      <c r="BI523" s="204">
        <f>IF(N523="nulová",J523,0)</f>
        <v>0</v>
      </c>
      <c r="BJ523" s="18" t="s">
        <v>71</v>
      </c>
      <c r="BK523" s="204">
        <f>ROUND(I523*H523,2)</f>
        <v>0</v>
      </c>
      <c r="BL523" s="18" t="s">
        <v>270</v>
      </c>
      <c r="BM523" s="203" t="s">
        <v>6038</v>
      </c>
    </row>
    <row r="524" spans="1:65" s="13" customFormat="1">
      <c r="B524" s="205"/>
      <c r="C524" s="206"/>
      <c r="D524" s="207" t="s">
        <v>272</v>
      </c>
      <c r="E524" s="208" t="s">
        <v>1</v>
      </c>
      <c r="F524" s="209" t="s">
        <v>6390</v>
      </c>
      <c r="G524" s="206"/>
      <c r="H524" s="210">
        <v>750.01300000000003</v>
      </c>
      <c r="I524" s="211"/>
      <c r="J524" s="206"/>
      <c r="K524" s="206"/>
      <c r="L524" s="212"/>
      <c r="M524" s="213"/>
      <c r="N524" s="214"/>
      <c r="O524" s="214"/>
      <c r="P524" s="214"/>
      <c r="Q524" s="214"/>
      <c r="R524" s="214"/>
      <c r="S524" s="214"/>
      <c r="T524" s="215"/>
      <c r="AT524" s="216" t="s">
        <v>272</v>
      </c>
      <c r="AU524" s="216" t="s">
        <v>73</v>
      </c>
      <c r="AV524" s="13" t="s">
        <v>73</v>
      </c>
      <c r="AW524" s="13" t="s">
        <v>30</v>
      </c>
      <c r="AX524" s="13" t="s">
        <v>71</v>
      </c>
      <c r="AY524" s="216" t="s">
        <v>263</v>
      </c>
    </row>
    <row r="525" spans="1:65" s="2" customFormat="1" ht="37.9" customHeight="1">
      <c r="A525" s="35"/>
      <c r="B525" s="36"/>
      <c r="C525" s="191" t="s">
        <v>322</v>
      </c>
      <c r="D525" s="191" t="s">
        <v>266</v>
      </c>
      <c r="E525" s="192" t="s">
        <v>6040</v>
      </c>
      <c r="F525" s="193" t="s">
        <v>6041</v>
      </c>
      <c r="G525" s="194" t="s">
        <v>300</v>
      </c>
      <c r="H525" s="195">
        <v>1427.29</v>
      </c>
      <c r="I525" s="196"/>
      <c r="J525" s="197">
        <f>ROUND(I525*H525,2)</f>
        <v>0</v>
      </c>
      <c r="K525" s="198"/>
      <c r="L525" s="40"/>
      <c r="M525" s="199" t="s">
        <v>1</v>
      </c>
      <c r="N525" s="200" t="s">
        <v>38</v>
      </c>
      <c r="O525" s="72"/>
      <c r="P525" s="201">
        <f>O525*H525</f>
        <v>0</v>
      </c>
      <c r="Q525" s="201">
        <v>0</v>
      </c>
      <c r="R525" s="201">
        <f>Q525*H525</f>
        <v>0</v>
      </c>
      <c r="S525" s="201">
        <v>0</v>
      </c>
      <c r="T525" s="202">
        <f>S525*H525</f>
        <v>0</v>
      </c>
      <c r="U525" s="35"/>
      <c r="V525" s="35"/>
      <c r="W525" s="35"/>
      <c r="X525" s="35"/>
      <c r="Y525" s="35"/>
      <c r="Z525" s="35"/>
      <c r="AA525" s="35"/>
      <c r="AB525" s="35"/>
      <c r="AC525" s="35"/>
      <c r="AD525" s="35"/>
      <c r="AE525" s="35"/>
      <c r="AR525" s="203" t="s">
        <v>270</v>
      </c>
      <c r="AT525" s="203" t="s">
        <v>266</v>
      </c>
      <c r="AU525" s="203" t="s">
        <v>73</v>
      </c>
      <c r="AY525" s="18" t="s">
        <v>263</v>
      </c>
      <c r="BE525" s="204">
        <f>IF(N525="základní",J525,0)</f>
        <v>0</v>
      </c>
      <c r="BF525" s="204">
        <f>IF(N525="snížená",J525,0)</f>
        <v>0</v>
      </c>
      <c r="BG525" s="204">
        <f>IF(N525="zákl. přenesená",J525,0)</f>
        <v>0</v>
      </c>
      <c r="BH525" s="204">
        <f>IF(N525="sníž. přenesená",J525,0)</f>
        <v>0</v>
      </c>
      <c r="BI525" s="204">
        <f>IF(N525="nulová",J525,0)</f>
        <v>0</v>
      </c>
      <c r="BJ525" s="18" t="s">
        <v>71</v>
      </c>
      <c r="BK525" s="204">
        <f>ROUND(I525*H525,2)</f>
        <v>0</v>
      </c>
      <c r="BL525" s="18" t="s">
        <v>270</v>
      </c>
      <c r="BM525" s="203" t="s">
        <v>6042</v>
      </c>
    </row>
    <row r="526" spans="1:65" s="16" customFormat="1">
      <c r="B526" s="248"/>
      <c r="C526" s="249"/>
      <c r="D526" s="207" t="s">
        <v>272</v>
      </c>
      <c r="E526" s="250" t="s">
        <v>1</v>
      </c>
      <c r="F526" s="251" t="s">
        <v>6391</v>
      </c>
      <c r="G526" s="249"/>
      <c r="H526" s="250" t="s">
        <v>1</v>
      </c>
      <c r="I526" s="252"/>
      <c r="J526" s="249"/>
      <c r="K526" s="249"/>
      <c r="L526" s="253"/>
      <c r="M526" s="254"/>
      <c r="N526" s="255"/>
      <c r="O526" s="255"/>
      <c r="P526" s="255"/>
      <c r="Q526" s="255"/>
      <c r="R526" s="255"/>
      <c r="S526" s="255"/>
      <c r="T526" s="256"/>
      <c r="AT526" s="257" t="s">
        <v>272</v>
      </c>
      <c r="AU526" s="257" t="s">
        <v>73</v>
      </c>
      <c r="AV526" s="16" t="s">
        <v>71</v>
      </c>
      <c r="AW526" s="16" t="s">
        <v>30</v>
      </c>
      <c r="AX526" s="16" t="s">
        <v>64</v>
      </c>
      <c r="AY526" s="257" t="s">
        <v>263</v>
      </c>
    </row>
    <row r="527" spans="1:65" s="13" customFormat="1">
      <c r="B527" s="205"/>
      <c r="C527" s="206"/>
      <c r="D527" s="207" t="s">
        <v>272</v>
      </c>
      <c r="E527" s="208" t="s">
        <v>1</v>
      </c>
      <c r="F527" s="209" t="s">
        <v>6392</v>
      </c>
      <c r="G527" s="206"/>
      <c r="H527" s="210">
        <v>1427.29</v>
      </c>
      <c r="I527" s="211"/>
      <c r="J527" s="206"/>
      <c r="K527" s="206"/>
      <c r="L527" s="212"/>
      <c r="M527" s="213"/>
      <c r="N527" s="214"/>
      <c r="O527" s="214"/>
      <c r="P527" s="214"/>
      <c r="Q527" s="214"/>
      <c r="R527" s="214"/>
      <c r="S527" s="214"/>
      <c r="T527" s="215"/>
      <c r="AT527" s="216" t="s">
        <v>272</v>
      </c>
      <c r="AU527" s="216" t="s">
        <v>73</v>
      </c>
      <c r="AV527" s="13" t="s">
        <v>73</v>
      </c>
      <c r="AW527" s="13" t="s">
        <v>30</v>
      </c>
      <c r="AX527" s="13" t="s">
        <v>71</v>
      </c>
      <c r="AY527" s="216" t="s">
        <v>263</v>
      </c>
    </row>
    <row r="528" spans="1:65" s="2" customFormat="1" ht="24.2" customHeight="1">
      <c r="A528" s="35"/>
      <c r="B528" s="36"/>
      <c r="C528" s="191" t="s">
        <v>327</v>
      </c>
      <c r="D528" s="191" t="s">
        <v>266</v>
      </c>
      <c r="E528" s="192" t="s">
        <v>4673</v>
      </c>
      <c r="F528" s="193" t="s">
        <v>4674</v>
      </c>
      <c r="G528" s="194" t="s">
        <v>300</v>
      </c>
      <c r="H528" s="195">
        <v>830.40899999999999</v>
      </c>
      <c r="I528" s="196"/>
      <c r="J528" s="197">
        <f>ROUND(I528*H528,2)</f>
        <v>0</v>
      </c>
      <c r="K528" s="198"/>
      <c r="L528" s="40"/>
      <c r="M528" s="199" t="s">
        <v>1</v>
      </c>
      <c r="N528" s="200" t="s">
        <v>38</v>
      </c>
      <c r="O528" s="72"/>
      <c r="P528" s="201">
        <f>O528*H528</f>
        <v>0</v>
      </c>
      <c r="Q528" s="201">
        <v>0</v>
      </c>
      <c r="R528" s="201">
        <f>Q528*H528</f>
        <v>0</v>
      </c>
      <c r="S528" s="201">
        <v>0</v>
      </c>
      <c r="T528" s="202">
        <f>S528*H528</f>
        <v>0</v>
      </c>
      <c r="U528" s="35"/>
      <c r="V528" s="35"/>
      <c r="W528" s="35"/>
      <c r="X528" s="35"/>
      <c r="Y528" s="35"/>
      <c r="Z528" s="35"/>
      <c r="AA528" s="35"/>
      <c r="AB528" s="35"/>
      <c r="AC528" s="35"/>
      <c r="AD528" s="35"/>
      <c r="AE528" s="35"/>
      <c r="AR528" s="203" t="s">
        <v>270</v>
      </c>
      <c r="AT528" s="203" t="s">
        <v>266</v>
      </c>
      <c r="AU528" s="203" t="s">
        <v>73</v>
      </c>
      <c r="AY528" s="18" t="s">
        <v>263</v>
      </c>
      <c r="BE528" s="204">
        <f>IF(N528="základní",J528,0)</f>
        <v>0</v>
      </c>
      <c r="BF528" s="204">
        <f>IF(N528="snížená",J528,0)</f>
        <v>0</v>
      </c>
      <c r="BG528" s="204">
        <f>IF(N528="zákl. přenesená",J528,0)</f>
        <v>0</v>
      </c>
      <c r="BH528" s="204">
        <f>IF(N528="sníž. přenesená",J528,0)</f>
        <v>0</v>
      </c>
      <c r="BI528" s="204">
        <f>IF(N528="nulová",J528,0)</f>
        <v>0</v>
      </c>
      <c r="BJ528" s="18" t="s">
        <v>71</v>
      </c>
      <c r="BK528" s="204">
        <f>ROUND(I528*H528,2)</f>
        <v>0</v>
      </c>
      <c r="BL528" s="18" t="s">
        <v>270</v>
      </c>
      <c r="BM528" s="203" t="s">
        <v>6045</v>
      </c>
    </row>
    <row r="529" spans="1:65" s="16" customFormat="1">
      <c r="B529" s="248"/>
      <c r="C529" s="249"/>
      <c r="D529" s="207" t="s">
        <v>272</v>
      </c>
      <c r="E529" s="250" t="s">
        <v>1</v>
      </c>
      <c r="F529" s="251" t="s">
        <v>6046</v>
      </c>
      <c r="G529" s="249"/>
      <c r="H529" s="250" t="s">
        <v>1</v>
      </c>
      <c r="I529" s="252"/>
      <c r="J529" s="249"/>
      <c r="K529" s="249"/>
      <c r="L529" s="253"/>
      <c r="M529" s="254"/>
      <c r="N529" s="255"/>
      <c r="O529" s="255"/>
      <c r="P529" s="255"/>
      <c r="Q529" s="255"/>
      <c r="R529" s="255"/>
      <c r="S529" s="255"/>
      <c r="T529" s="256"/>
      <c r="AT529" s="257" t="s">
        <v>272</v>
      </c>
      <c r="AU529" s="257" t="s">
        <v>73</v>
      </c>
      <c r="AV529" s="16" t="s">
        <v>71</v>
      </c>
      <c r="AW529" s="16" t="s">
        <v>30</v>
      </c>
      <c r="AX529" s="16" t="s">
        <v>64</v>
      </c>
      <c r="AY529" s="257" t="s">
        <v>263</v>
      </c>
    </row>
    <row r="530" spans="1:65" s="13" customFormat="1">
      <c r="B530" s="205"/>
      <c r="C530" s="206"/>
      <c r="D530" s="207" t="s">
        <v>272</v>
      </c>
      <c r="E530" s="208" t="s">
        <v>1</v>
      </c>
      <c r="F530" s="209" t="s">
        <v>6393</v>
      </c>
      <c r="G530" s="206"/>
      <c r="H530" s="210">
        <v>830.40899999999999</v>
      </c>
      <c r="I530" s="211"/>
      <c r="J530" s="206"/>
      <c r="K530" s="206"/>
      <c r="L530" s="212"/>
      <c r="M530" s="213"/>
      <c r="N530" s="214"/>
      <c r="O530" s="214"/>
      <c r="P530" s="214"/>
      <c r="Q530" s="214"/>
      <c r="R530" s="214"/>
      <c r="S530" s="214"/>
      <c r="T530" s="215"/>
      <c r="AT530" s="216" t="s">
        <v>272</v>
      </c>
      <c r="AU530" s="216" t="s">
        <v>73</v>
      </c>
      <c r="AV530" s="13" t="s">
        <v>73</v>
      </c>
      <c r="AW530" s="13" t="s">
        <v>30</v>
      </c>
      <c r="AX530" s="13" t="s">
        <v>71</v>
      </c>
      <c r="AY530" s="216" t="s">
        <v>263</v>
      </c>
    </row>
    <row r="531" spans="1:65" s="2" customFormat="1" ht="37.9" customHeight="1">
      <c r="A531" s="35"/>
      <c r="B531" s="36"/>
      <c r="C531" s="191" t="s">
        <v>8</v>
      </c>
      <c r="D531" s="191" t="s">
        <v>266</v>
      </c>
      <c r="E531" s="192" t="s">
        <v>504</v>
      </c>
      <c r="F531" s="193" t="s">
        <v>505</v>
      </c>
      <c r="G531" s="194" t="s">
        <v>300</v>
      </c>
      <c r="H531" s="195">
        <v>830.40899999999999</v>
      </c>
      <c r="I531" s="196"/>
      <c r="J531" s="197">
        <f>ROUND(I531*H531,2)</f>
        <v>0</v>
      </c>
      <c r="K531" s="198"/>
      <c r="L531" s="40"/>
      <c r="M531" s="199" t="s">
        <v>1</v>
      </c>
      <c r="N531" s="200" t="s">
        <v>38</v>
      </c>
      <c r="O531" s="72"/>
      <c r="P531" s="201">
        <f>O531*H531</f>
        <v>0</v>
      </c>
      <c r="Q531" s="201">
        <v>0</v>
      </c>
      <c r="R531" s="201">
        <f>Q531*H531</f>
        <v>0</v>
      </c>
      <c r="S531" s="201">
        <v>0</v>
      </c>
      <c r="T531" s="202">
        <f>S531*H531</f>
        <v>0</v>
      </c>
      <c r="U531" s="35"/>
      <c r="V531" s="35"/>
      <c r="W531" s="35"/>
      <c r="X531" s="35"/>
      <c r="Y531" s="35"/>
      <c r="Z531" s="35"/>
      <c r="AA531" s="35"/>
      <c r="AB531" s="35"/>
      <c r="AC531" s="35"/>
      <c r="AD531" s="35"/>
      <c r="AE531" s="35"/>
      <c r="AR531" s="203" t="s">
        <v>270</v>
      </c>
      <c r="AT531" s="203" t="s">
        <v>266</v>
      </c>
      <c r="AU531" s="203" t="s">
        <v>73</v>
      </c>
      <c r="AY531" s="18" t="s">
        <v>263</v>
      </c>
      <c r="BE531" s="204">
        <f>IF(N531="základní",J531,0)</f>
        <v>0</v>
      </c>
      <c r="BF531" s="204">
        <f>IF(N531="snížená",J531,0)</f>
        <v>0</v>
      </c>
      <c r="BG531" s="204">
        <f>IF(N531="zákl. přenesená",J531,0)</f>
        <v>0</v>
      </c>
      <c r="BH531" s="204">
        <f>IF(N531="sníž. přenesená",J531,0)</f>
        <v>0</v>
      </c>
      <c r="BI531" s="204">
        <f>IF(N531="nulová",J531,0)</f>
        <v>0</v>
      </c>
      <c r="BJ531" s="18" t="s">
        <v>71</v>
      </c>
      <c r="BK531" s="204">
        <f>ROUND(I531*H531,2)</f>
        <v>0</v>
      </c>
      <c r="BL531" s="18" t="s">
        <v>270</v>
      </c>
      <c r="BM531" s="203" t="s">
        <v>6048</v>
      </c>
    </row>
    <row r="532" spans="1:65" s="2" customFormat="1" ht="37.9" customHeight="1">
      <c r="A532" s="35"/>
      <c r="B532" s="36"/>
      <c r="C532" s="191" t="s">
        <v>397</v>
      </c>
      <c r="D532" s="191" t="s">
        <v>266</v>
      </c>
      <c r="E532" s="192" t="s">
        <v>531</v>
      </c>
      <c r="F532" s="193" t="s">
        <v>532</v>
      </c>
      <c r="G532" s="194" t="s">
        <v>300</v>
      </c>
      <c r="H532" s="195">
        <v>4152.0450000000001</v>
      </c>
      <c r="I532" s="196"/>
      <c r="J532" s="197">
        <f>ROUND(I532*H532,2)</f>
        <v>0</v>
      </c>
      <c r="K532" s="198"/>
      <c r="L532" s="40"/>
      <c r="M532" s="199" t="s">
        <v>1</v>
      </c>
      <c r="N532" s="200" t="s">
        <v>38</v>
      </c>
      <c r="O532" s="72"/>
      <c r="P532" s="201">
        <f>O532*H532</f>
        <v>0</v>
      </c>
      <c r="Q532" s="201">
        <v>0</v>
      </c>
      <c r="R532" s="201">
        <f>Q532*H532</f>
        <v>0</v>
      </c>
      <c r="S532" s="201">
        <v>0</v>
      </c>
      <c r="T532" s="202">
        <f>S532*H532</f>
        <v>0</v>
      </c>
      <c r="U532" s="35"/>
      <c r="V532" s="35"/>
      <c r="W532" s="35"/>
      <c r="X532" s="35"/>
      <c r="Y532" s="35"/>
      <c r="Z532" s="35"/>
      <c r="AA532" s="35"/>
      <c r="AB532" s="35"/>
      <c r="AC532" s="35"/>
      <c r="AD532" s="35"/>
      <c r="AE532" s="35"/>
      <c r="AR532" s="203" t="s">
        <v>270</v>
      </c>
      <c r="AT532" s="203" t="s">
        <v>266</v>
      </c>
      <c r="AU532" s="203" t="s">
        <v>73</v>
      </c>
      <c r="AY532" s="18" t="s">
        <v>263</v>
      </c>
      <c r="BE532" s="204">
        <f>IF(N532="základní",J532,0)</f>
        <v>0</v>
      </c>
      <c r="BF532" s="204">
        <f>IF(N532="snížená",J532,0)</f>
        <v>0</v>
      </c>
      <c r="BG532" s="204">
        <f>IF(N532="zákl. přenesená",J532,0)</f>
        <v>0</v>
      </c>
      <c r="BH532" s="204">
        <f>IF(N532="sníž. přenesená",J532,0)</f>
        <v>0</v>
      </c>
      <c r="BI532" s="204">
        <f>IF(N532="nulová",J532,0)</f>
        <v>0</v>
      </c>
      <c r="BJ532" s="18" t="s">
        <v>71</v>
      </c>
      <c r="BK532" s="204">
        <f>ROUND(I532*H532,2)</f>
        <v>0</v>
      </c>
      <c r="BL532" s="18" t="s">
        <v>270</v>
      </c>
      <c r="BM532" s="203" t="s">
        <v>6049</v>
      </c>
    </row>
    <row r="533" spans="1:65" s="16" customFormat="1" ht="22.5">
      <c r="B533" s="248"/>
      <c r="C533" s="249"/>
      <c r="D533" s="207" t="s">
        <v>272</v>
      </c>
      <c r="E533" s="250" t="s">
        <v>1</v>
      </c>
      <c r="F533" s="251" t="s">
        <v>6050</v>
      </c>
      <c r="G533" s="249"/>
      <c r="H533" s="250" t="s">
        <v>1</v>
      </c>
      <c r="I533" s="252"/>
      <c r="J533" s="249"/>
      <c r="K533" s="249"/>
      <c r="L533" s="253"/>
      <c r="M533" s="254"/>
      <c r="N533" s="255"/>
      <c r="O533" s="255"/>
      <c r="P533" s="255"/>
      <c r="Q533" s="255"/>
      <c r="R533" s="255"/>
      <c r="S533" s="255"/>
      <c r="T533" s="256"/>
      <c r="AT533" s="257" t="s">
        <v>272</v>
      </c>
      <c r="AU533" s="257" t="s">
        <v>73</v>
      </c>
      <c r="AV533" s="16" t="s">
        <v>71</v>
      </c>
      <c r="AW533" s="16" t="s">
        <v>30</v>
      </c>
      <c r="AX533" s="16" t="s">
        <v>64</v>
      </c>
      <c r="AY533" s="257" t="s">
        <v>263</v>
      </c>
    </row>
    <row r="534" spans="1:65" s="13" customFormat="1">
      <c r="B534" s="205"/>
      <c r="C534" s="206"/>
      <c r="D534" s="207" t="s">
        <v>272</v>
      </c>
      <c r="E534" s="208" t="s">
        <v>1</v>
      </c>
      <c r="F534" s="209" t="s">
        <v>6394</v>
      </c>
      <c r="G534" s="206"/>
      <c r="H534" s="210">
        <v>4152.0450000000001</v>
      </c>
      <c r="I534" s="211"/>
      <c r="J534" s="206"/>
      <c r="K534" s="206"/>
      <c r="L534" s="212"/>
      <c r="M534" s="213"/>
      <c r="N534" s="214"/>
      <c r="O534" s="214"/>
      <c r="P534" s="214"/>
      <c r="Q534" s="214"/>
      <c r="R534" s="214"/>
      <c r="S534" s="214"/>
      <c r="T534" s="215"/>
      <c r="AT534" s="216" t="s">
        <v>272</v>
      </c>
      <c r="AU534" s="216" t="s">
        <v>73</v>
      </c>
      <c r="AV534" s="13" t="s">
        <v>73</v>
      </c>
      <c r="AW534" s="13" t="s">
        <v>30</v>
      </c>
      <c r="AX534" s="13" t="s">
        <v>71</v>
      </c>
      <c r="AY534" s="216" t="s">
        <v>263</v>
      </c>
    </row>
    <row r="535" spans="1:65" s="2" customFormat="1" ht="33" customHeight="1">
      <c r="A535" s="35"/>
      <c r="B535" s="36"/>
      <c r="C535" s="191" t="s">
        <v>405</v>
      </c>
      <c r="D535" s="191" t="s">
        <v>266</v>
      </c>
      <c r="E535" s="192" t="s">
        <v>544</v>
      </c>
      <c r="F535" s="193" t="s">
        <v>545</v>
      </c>
      <c r="G535" s="194" t="s">
        <v>307</v>
      </c>
      <c r="H535" s="195">
        <v>1494.7360000000001</v>
      </c>
      <c r="I535" s="196"/>
      <c r="J535" s="197">
        <f>ROUND(I535*H535,2)</f>
        <v>0</v>
      </c>
      <c r="K535" s="198"/>
      <c r="L535" s="40"/>
      <c r="M535" s="199" t="s">
        <v>1</v>
      </c>
      <c r="N535" s="200" t="s">
        <v>38</v>
      </c>
      <c r="O535" s="72"/>
      <c r="P535" s="201">
        <f>O535*H535</f>
        <v>0</v>
      </c>
      <c r="Q535" s="201">
        <v>0</v>
      </c>
      <c r="R535" s="201">
        <f>Q535*H535</f>
        <v>0</v>
      </c>
      <c r="S535" s="201">
        <v>0</v>
      </c>
      <c r="T535" s="202">
        <f>S535*H535</f>
        <v>0</v>
      </c>
      <c r="U535" s="35"/>
      <c r="V535" s="35"/>
      <c r="W535" s="35"/>
      <c r="X535" s="35"/>
      <c r="Y535" s="35"/>
      <c r="Z535" s="35"/>
      <c r="AA535" s="35"/>
      <c r="AB535" s="35"/>
      <c r="AC535" s="35"/>
      <c r="AD535" s="35"/>
      <c r="AE535" s="35"/>
      <c r="AR535" s="203" t="s">
        <v>270</v>
      </c>
      <c r="AT535" s="203" t="s">
        <v>266</v>
      </c>
      <c r="AU535" s="203" t="s">
        <v>73</v>
      </c>
      <c r="AY535" s="18" t="s">
        <v>263</v>
      </c>
      <c r="BE535" s="204">
        <f>IF(N535="základní",J535,0)</f>
        <v>0</v>
      </c>
      <c r="BF535" s="204">
        <f>IF(N535="snížená",J535,0)</f>
        <v>0</v>
      </c>
      <c r="BG535" s="204">
        <f>IF(N535="zákl. přenesená",J535,0)</f>
        <v>0</v>
      </c>
      <c r="BH535" s="204">
        <f>IF(N535="sníž. přenesená",J535,0)</f>
        <v>0</v>
      </c>
      <c r="BI535" s="204">
        <f>IF(N535="nulová",J535,0)</f>
        <v>0</v>
      </c>
      <c r="BJ535" s="18" t="s">
        <v>71</v>
      </c>
      <c r="BK535" s="204">
        <f>ROUND(I535*H535,2)</f>
        <v>0</v>
      </c>
      <c r="BL535" s="18" t="s">
        <v>270</v>
      </c>
      <c r="BM535" s="203" t="s">
        <v>6052</v>
      </c>
    </row>
    <row r="536" spans="1:65" s="13" customFormat="1">
      <c r="B536" s="205"/>
      <c r="C536" s="206"/>
      <c r="D536" s="207" t="s">
        <v>272</v>
      </c>
      <c r="E536" s="206"/>
      <c r="F536" s="209" t="s">
        <v>6395</v>
      </c>
      <c r="G536" s="206"/>
      <c r="H536" s="210">
        <v>1494.7360000000001</v>
      </c>
      <c r="I536" s="211"/>
      <c r="J536" s="206"/>
      <c r="K536" s="206"/>
      <c r="L536" s="212"/>
      <c r="M536" s="213"/>
      <c r="N536" s="214"/>
      <c r="O536" s="214"/>
      <c r="P536" s="214"/>
      <c r="Q536" s="214"/>
      <c r="R536" s="214"/>
      <c r="S536" s="214"/>
      <c r="T536" s="215"/>
      <c r="AT536" s="216" t="s">
        <v>272</v>
      </c>
      <c r="AU536" s="216" t="s">
        <v>73</v>
      </c>
      <c r="AV536" s="13" t="s">
        <v>73</v>
      </c>
      <c r="AW536" s="13" t="s">
        <v>4</v>
      </c>
      <c r="AX536" s="13" t="s">
        <v>71</v>
      </c>
      <c r="AY536" s="216" t="s">
        <v>263</v>
      </c>
    </row>
    <row r="537" spans="1:65" s="12" customFormat="1" ht="22.9" customHeight="1">
      <c r="B537" s="175"/>
      <c r="C537" s="176"/>
      <c r="D537" s="177" t="s">
        <v>63</v>
      </c>
      <c r="E537" s="189" t="s">
        <v>314</v>
      </c>
      <c r="F537" s="189" t="s">
        <v>1712</v>
      </c>
      <c r="G537" s="176"/>
      <c r="H537" s="176"/>
      <c r="I537" s="179"/>
      <c r="J537" s="190">
        <f>BK537</f>
        <v>0</v>
      </c>
      <c r="K537" s="176"/>
      <c r="L537" s="181"/>
      <c r="M537" s="182"/>
      <c r="N537" s="183"/>
      <c r="O537" s="183"/>
      <c r="P537" s="184">
        <f>SUM(P538:P556)</f>
        <v>0</v>
      </c>
      <c r="Q537" s="183"/>
      <c r="R537" s="184">
        <f>SUM(R538:R556)</f>
        <v>7.9263000000000003</v>
      </c>
      <c r="S537" s="183"/>
      <c r="T537" s="185">
        <f>SUM(T538:T556)</f>
        <v>0</v>
      </c>
      <c r="AR537" s="186" t="s">
        <v>71</v>
      </c>
      <c r="AT537" s="187" t="s">
        <v>63</v>
      </c>
      <c r="AU537" s="187" t="s">
        <v>71</v>
      </c>
      <c r="AY537" s="186" t="s">
        <v>263</v>
      </c>
      <c r="BK537" s="188">
        <f>SUM(BK538:BK556)</f>
        <v>0</v>
      </c>
    </row>
    <row r="538" spans="1:65" s="2" customFormat="1" ht="21.75" customHeight="1">
      <c r="A538" s="35"/>
      <c r="B538" s="36"/>
      <c r="C538" s="191" t="s">
        <v>412</v>
      </c>
      <c r="D538" s="191" t="s">
        <v>266</v>
      </c>
      <c r="E538" s="192" t="s">
        <v>6068</v>
      </c>
      <c r="F538" s="193" t="s">
        <v>6069</v>
      </c>
      <c r="G538" s="194" t="s">
        <v>1887</v>
      </c>
      <c r="H538" s="195">
        <v>1</v>
      </c>
      <c r="I538" s="196"/>
      <c r="J538" s="197">
        <f t="shared" ref="J538:J546" si="0">ROUND(I538*H538,2)</f>
        <v>0</v>
      </c>
      <c r="K538" s="198"/>
      <c r="L538" s="40"/>
      <c r="M538" s="199" t="s">
        <v>1</v>
      </c>
      <c r="N538" s="200" t="s">
        <v>38</v>
      </c>
      <c r="O538" s="72"/>
      <c r="P538" s="201">
        <f t="shared" ref="P538:P546" si="1">O538*H538</f>
        <v>0</v>
      </c>
      <c r="Q538" s="201">
        <v>0</v>
      </c>
      <c r="R538" s="201">
        <f t="shared" ref="R538:R546" si="2">Q538*H538</f>
        <v>0</v>
      </c>
      <c r="S538" s="201">
        <v>0</v>
      </c>
      <c r="T538" s="202">
        <f t="shared" ref="T538:T546" si="3">S538*H538</f>
        <v>0</v>
      </c>
      <c r="U538" s="35"/>
      <c r="V538" s="35"/>
      <c r="W538" s="35"/>
      <c r="X538" s="35"/>
      <c r="Y538" s="35"/>
      <c r="Z538" s="35"/>
      <c r="AA538" s="35"/>
      <c r="AB538" s="35"/>
      <c r="AC538" s="35"/>
      <c r="AD538" s="35"/>
      <c r="AE538" s="35"/>
      <c r="AR538" s="203" t="s">
        <v>270</v>
      </c>
      <c r="AT538" s="203" t="s">
        <v>266</v>
      </c>
      <c r="AU538" s="203" t="s">
        <v>73</v>
      </c>
      <c r="AY538" s="18" t="s">
        <v>263</v>
      </c>
      <c r="BE538" s="204">
        <f t="shared" ref="BE538:BE546" si="4">IF(N538="základní",J538,0)</f>
        <v>0</v>
      </c>
      <c r="BF538" s="204">
        <f t="shared" ref="BF538:BF546" si="5">IF(N538="snížená",J538,0)</f>
        <v>0</v>
      </c>
      <c r="BG538" s="204">
        <f t="shared" ref="BG538:BG546" si="6">IF(N538="zákl. přenesená",J538,0)</f>
        <v>0</v>
      </c>
      <c r="BH538" s="204">
        <f t="shared" ref="BH538:BH546" si="7">IF(N538="sníž. přenesená",J538,0)</f>
        <v>0</v>
      </c>
      <c r="BI538" s="204">
        <f t="shared" ref="BI538:BI546" si="8">IF(N538="nulová",J538,0)</f>
        <v>0</v>
      </c>
      <c r="BJ538" s="18" t="s">
        <v>71</v>
      </c>
      <c r="BK538" s="204">
        <f t="shared" ref="BK538:BK546" si="9">ROUND(I538*H538,2)</f>
        <v>0</v>
      </c>
      <c r="BL538" s="18" t="s">
        <v>270</v>
      </c>
      <c r="BM538" s="203" t="s">
        <v>496</v>
      </c>
    </row>
    <row r="539" spans="1:65" s="2" customFormat="1" ht="16.5" customHeight="1">
      <c r="A539" s="35"/>
      <c r="B539" s="36"/>
      <c r="C539" s="191" t="s">
        <v>416</v>
      </c>
      <c r="D539" s="191" t="s">
        <v>266</v>
      </c>
      <c r="E539" s="192" t="s">
        <v>6396</v>
      </c>
      <c r="F539" s="193" t="s">
        <v>6397</v>
      </c>
      <c r="G539" s="194" t="s">
        <v>796</v>
      </c>
      <c r="H539" s="195">
        <v>205</v>
      </c>
      <c r="I539" s="196"/>
      <c r="J539" s="197">
        <f t="shared" si="0"/>
        <v>0</v>
      </c>
      <c r="K539" s="198"/>
      <c r="L539" s="40"/>
      <c r="M539" s="199" t="s">
        <v>1</v>
      </c>
      <c r="N539" s="200" t="s">
        <v>38</v>
      </c>
      <c r="O539" s="72"/>
      <c r="P539" s="201">
        <f t="shared" si="1"/>
        <v>0</v>
      </c>
      <c r="Q539" s="201">
        <v>0</v>
      </c>
      <c r="R539" s="201">
        <f t="shared" si="2"/>
        <v>0</v>
      </c>
      <c r="S539" s="201">
        <v>0</v>
      </c>
      <c r="T539" s="202">
        <f t="shared" si="3"/>
        <v>0</v>
      </c>
      <c r="U539" s="35"/>
      <c r="V539" s="35"/>
      <c r="W539" s="35"/>
      <c r="X539" s="35"/>
      <c r="Y539" s="35"/>
      <c r="Z539" s="35"/>
      <c r="AA539" s="35"/>
      <c r="AB539" s="35"/>
      <c r="AC539" s="35"/>
      <c r="AD539" s="35"/>
      <c r="AE539" s="35"/>
      <c r="AR539" s="203" t="s">
        <v>270</v>
      </c>
      <c r="AT539" s="203" t="s">
        <v>266</v>
      </c>
      <c r="AU539" s="203" t="s">
        <v>73</v>
      </c>
      <c r="AY539" s="18" t="s">
        <v>263</v>
      </c>
      <c r="BE539" s="204">
        <f t="shared" si="4"/>
        <v>0</v>
      </c>
      <c r="BF539" s="204">
        <f t="shared" si="5"/>
        <v>0</v>
      </c>
      <c r="BG539" s="204">
        <f t="shared" si="6"/>
        <v>0</v>
      </c>
      <c r="BH539" s="204">
        <f t="shared" si="7"/>
        <v>0</v>
      </c>
      <c r="BI539" s="204">
        <f t="shared" si="8"/>
        <v>0</v>
      </c>
      <c r="BJ539" s="18" t="s">
        <v>71</v>
      </c>
      <c r="BK539" s="204">
        <f t="shared" si="9"/>
        <v>0</v>
      </c>
      <c r="BL539" s="18" t="s">
        <v>270</v>
      </c>
      <c r="BM539" s="203" t="s">
        <v>6398</v>
      </c>
    </row>
    <row r="540" spans="1:65" s="2" customFormat="1" ht="16.5" customHeight="1">
      <c r="A540" s="35"/>
      <c r="B540" s="36"/>
      <c r="C540" s="191" t="s">
        <v>421</v>
      </c>
      <c r="D540" s="191" t="s">
        <v>266</v>
      </c>
      <c r="E540" s="192" t="s">
        <v>6399</v>
      </c>
      <c r="F540" s="193" t="s">
        <v>6400</v>
      </c>
      <c r="G540" s="194" t="s">
        <v>796</v>
      </c>
      <c r="H540" s="195">
        <v>15</v>
      </c>
      <c r="I540" s="196"/>
      <c r="J540" s="197">
        <f t="shared" si="0"/>
        <v>0</v>
      </c>
      <c r="K540" s="198"/>
      <c r="L540" s="40"/>
      <c r="M540" s="199" t="s">
        <v>1</v>
      </c>
      <c r="N540" s="200" t="s">
        <v>38</v>
      </c>
      <c r="O540" s="72"/>
      <c r="P540" s="201">
        <f t="shared" si="1"/>
        <v>0</v>
      </c>
      <c r="Q540" s="201">
        <v>0</v>
      </c>
      <c r="R540" s="201">
        <f t="shared" si="2"/>
        <v>0</v>
      </c>
      <c r="S540" s="201">
        <v>0</v>
      </c>
      <c r="T540" s="202">
        <f t="shared" si="3"/>
        <v>0</v>
      </c>
      <c r="U540" s="35"/>
      <c r="V540" s="35"/>
      <c r="W540" s="35"/>
      <c r="X540" s="35"/>
      <c r="Y540" s="35"/>
      <c r="Z540" s="35"/>
      <c r="AA540" s="35"/>
      <c r="AB540" s="35"/>
      <c r="AC540" s="35"/>
      <c r="AD540" s="35"/>
      <c r="AE540" s="35"/>
      <c r="AR540" s="203" t="s">
        <v>270</v>
      </c>
      <c r="AT540" s="203" t="s">
        <v>266</v>
      </c>
      <c r="AU540" s="203" t="s">
        <v>73</v>
      </c>
      <c r="AY540" s="18" t="s">
        <v>263</v>
      </c>
      <c r="BE540" s="204">
        <f t="shared" si="4"/>
        <v>0</v>
      </c>
      <c r="BF540" s="204">
        <f t="shared" si="5"/>
        <v>0</v>
      </c>
      <c r="BG540" s="204">
        <f t="shared" si="6"/>
        <v>0</v>
      </c>
      <c r="BH540" s="204">
        <f t="shared" si="7"/>
        <v>0</v>
      </c>
      <c r="BI540" s="204">
        <f t="shared" si="8"/>
        <v>0</v>
      </c>
      <c r="BJ540" s="18" t="s">
        <v>71</v>
      </c>
      <c r="BK540" s="204">
        <f t="shared" si="9"/>
        <v>0</v>
      </c>
      <c r="BL540" s="18" t="s">
        <v>270</v>
      </c>
      <c r="BM540" s="203" t="s">
        <v>6401</v>
      </c>
    </row>
    <row r="541" spans="1:65" s="2" customFormat="1" ht="16.5" customHeight="1">
      <c r="A541" s="35"/>
      <c r="B541" s="36"/>
      <c r="C541" s="191" t="s">
        <v>426</v>
      </c>
      <c r="D541" s="191" t="s">
        <v>266</v>
      </c>
      <c r="E541" s="192" t="s">
        <v>6054</v>
      </c>
      <c r="F541" s="193" t="s">
        <v>6055</v>
      </c>
      <c r="G541" s="194" t="s">
        <v>796</v>
      </c>
      <c r="H541" s="195">
        <v>125</v>
      </c>
      <c r="I541" s="196"/>
      <c r="J541" s="197">
        <f t="shared" si="0"/>
        <v>0</v>
      </c>
      <c r="K541" s="198"/>
      <c r="L541" s="40"/>
      <c r="M541" s="199" t="s">
        <v>1</v>
      </c>
      <c r="N541" s="200" t="s">
        <v>38</v>
      </c>
      <c r="O541" s="72"/>
      <c r="P541" s="201">
        <f t="shared" si="1"/>
        <v>0</v>
      </c>
      <c r="Q541" s="201">
        <v>2.0000000000000002E-5</v>
      </c>
      <c r="R541" s="201">
        <f t="shared" si="2"/>
        <v>2.5000000000000001E-3</v>
      </c>
      <c r="S541" s="201">
        <v>0</v>
      </c>
      <c r="T541" s="202">
        <f t="shared" si="3"/>
        <v>0</v>
      </c>
      <c r="U541" s="35"/>
      <c r="V541" s="35"/>
      <c r="W541" s="35"/>
      <c r="X541" s="35"/>
      <c r="Y541" s="35"/>
      <c r="Z541" s="35"/>
      <c r="AA541" s="35"/>
      <c r="AB541" s="35"/>
      <c r="AC541" s="35"/>
      <c r="AD541" s="35"/>
      <c r="AE541" s="35"/>
      <c r="AR541" s="203" t="s">
        <v>270</v>
      </c>
      <c r="AT541" s="203" t="s">
        <v>266</v>
      </c>
      <c r="AU541" s="203" t="s">
        <v>73</v>
      </c>
      <c r="AY541" s="18" t="s">
        <v>263</v>
      </c>
      <c r="BE541" s="204">
        <f t="shared" si="4"/>
        <v>0</v>
      </c>
      <c r="BF541" s="204">
        <f t="shared" si="5"/>
        <v>0</v>
      </c>
      <c r="BG541" s="204">
        <f t="shared" si="6"/>
        <v>0</v>
      </c>
      <c r="BH541" s="204">
        <f t="shared" si="7"/>
        <v>0</v>
      </c>
      <c r="BI541" s="204">
        <f t="shared" si="8"/>
        <v>0</v>
      </c>
      <c r="BJ541" s="18" t="s">
        <v>71</v>
      </c>
      <c r="BK541" s="204">
        <f t="shared" si="9"/>
        <v>0</v>
      </c>
      <c r="BL541" s="18" t="s">
        <v>270</v>
      </c>
      <c r="BM541" s="203" t="s">
        <v>6402</v>
      </c>
    </row>
    <row r="542" spans="1:65" s="2" customFormat="1" ht="16.5" customHeight="1">
      <c r="A542" s="35"/>
      <c r="B542" s="36"/>
      <c r="C542" s="191" t="s">
        <v>554</v>
      </c>
      <c r="D542" s="191" t="s">
        <v>266</v>
      </c>
      <c r="E542" s="192" t="s">
        <v>6403</v>
      </c>
      <c r="F542" s="193" t="s">
        <v>6404</v>
      </c>
      <c r="G542" s="194" t="s">
        <v>796</v>
      </c>
      <c r="H542" s="195">
        <v>20</v>
      </c>
      <c r="I542" s="196"/>
      <c r="J542" s="197">
        <f t="shared" si="0"/>
        <v>0</v>
      </c>
      <c r="K542" s="198"/>
      <c r="L542" s="40"/>
      <c r="M542" s="199" t="s">
        <v>1</v>
      </c>
      <c r="N542" s="200" t="s">
        <v>38</v>
      </c>
      <c r="O542" s="72"/>
      <c r="P542" s="201">
        <f t="shared" si="1"/>
        <v>0</v>
      </c>
      <c r="Q542" s="201">
        <v>0</v>
      </c>
      <c r="R542" s="201">
        <f t="shared" si="2"/>
        <v>0</v>
      </c>
      <c r="S542" s="201">
        <v>0</v>
      </c>
      <c r="T542" s="202">
        <f t="shared" si="3"/>
        <v>0</v>
      </c>
      <c r="U542" s="35"/>
      <c r="V542" s="35"/>
      <c r="W542" s="35"/>
      <c r="X542" s="35"/>
      <c r="Y542" s="35"/>
      <c r="Z542" s="35"/>
      <c r="AA542" s="35"/>
      <c r="AB542" s="35"/>
      <c r="AC542" s="35"/>
      <c r="AD542" s="35"/>
      <c r="AE542" s="35"/>
      <c r="AR542" s="203" t="s">
        <v>270</v>
      </c>
      <c r="AT542" s="203" t="s">
        <v>266</v>
      </c>
      <c r="AU542" s="203" t="s">
        <v>73</v>
      </c>
      <c r="AY542" s="18" t="s">
        <v>263</v>
      </c>
      <c r="BE542" s="204">
        <f t="shared" si="4"/>
        <v>0</v>
      </c>
      <c r="BF542" s="204">
        <f t="shared" si="5"/>
        <v>0</v>
      </c>
      <c r="BG542" s="204">
        <f t="shared" si="6"/>
        <v>0</v>
      </c>
      <c r="BH542" s="204">
        <f t="shared" si="7"/>
        <v>0</v>
      </c>
      <c r="BI542" s="204">
        <f t="shared" si="8"/>
        <v>0</v>
      </c>
      <c r="BJ542" s="18" t="s">
        <v>71</v>
      </c>
      <c r="BK542" s="204">
        <f t="shared" si="9"/>
        <v>0</v>
      </c>
      <c r="BL542" s="18" t="s">
        <v>270</v>
      </c>
      <c r="BM542" s="203" t="s">
        <v>6405</v>
      </c>
    </row>
    <row r="543" spans="1:65" s="2" customFormat="1" ht="16.5" customHeight="1">
      <c r="A543" s="35"/>
      <c r="B543" s="36"/>
      <c r="C543" s="191" t="s">
        <v>493</v>
      </c>
      <c r="D543" s="191" t="s">
        <v>266</v>
      </c>
      <c r="E543" s="192" t="s">
        <v>6406</v>
      </c>
      <c r="F543" s="193" t="s">
        <v>6407</v>
      </c>
      <c r="G543" s="194" t="s">
        <v>796</v>
      </c>
      <c r="H543" s="195">
        <v>180</v>
      </c>
      <c r="I543" s="196"/>
      <c r="J543" s="197">
        <f t="shared" si="0"/>
        <v>0</v>
      </c>
      <c r="K543" s="198"/>
      <c r="L543" s="40"/>
      <c r="M543" s="199" t="s">
        <v>1</v>
      </c>
      <c r="N543" s="200" t="s">
        <v>38</v>
      </c>
      <c r="O543" s="72"/>
      <c r="P543" s="201">
        <f t="shared" si="1"/>
        <v>0</v>
      </c>
      <c r="Q543" s="201">
        <v>0</v>
      </c>
      <c r="R543" s="201">
        <f t="shared" si="2"/>
        <v>0</v>
      </c>
      <c r="S543" s="201">
        <v>0</v>
      </c>
      <c r="T543" s="202">
        <f t="shared" si="3"/>
        <v>0</v>
      </c>
      <c r="U543" s="35"/>
      <c r="V543" s="35"/>
      <c r="W543" s="35"/>
      <c r="X543" s="35"/>
      <c r="Y543" s="35"/>
      <c r="Z543" s="35"/>
      <c r="AA543" s="35"/>
      <c r="AB543" s="35"/>
      <c r="AC543" s="35"/>
      <c r="AD543" s="35"/>
      <c r="AE543" s="35"/>
      <c r="AR543" s="203" t="s">
        <v>270</v>
      </c>
      <c r="AT543" s="203" t="s">
        <v>266</v>
      </c>
      <c r="AU543" s="203" t="s">
        <v>73</v>
      </c>
      <c r="AY543" s="18" t="s">
        <v>263</v>
      </c>
      <c r="BE543" s="204">
        <f t="shared" si="4"/>
        <v>0</v>
      </c>
      <c r="BF543" s="204">
        <f t="shared" si="5"/>
        <v>0</v>
      </c>
      <c r="BG543" s="204">
        <f t="shared" si="6"/>
        <v>0</v>
      </c>
      <c r="BH543" s="204">
        <f t="shared" si="7"/>
        <v>0</v>
      </c>
      <c r="BI543" s="204">
        <f t="shared" si="8"/>
        <v>0</v>
      </c>
      <c r="BJ543" s="18" t="s">
        <v>71</v>
      </c>
      <c r="BK543" s="204">
        <f t="shared" si="9"/>
        <v>0</v>
      </c>
      <c r="BL543" s="18" t="s">
        <v>270</v>
      </c>
      <c r="BM543" s="203" t="s">
        <v>6408</v>
      </c>
    </row>
    <row r="544" spans="1:65" s="2" customFormat="1" ht="16.5" customHeight="1">
      <c r="A544" s="35"/>
      <c r="B544" s="36"/>
      <c r="C544" s="191" t="s">
        <v>7</v>
      </c>
      <c r="D544" s="191" t="s">
        <v>266</v>
      </c>
      <c r="E544" s="192" t="s">
        <v>6409</v>
      </c>
      <c r="F544" s="193" t="s">
        <v>6410</v>
      </c>
      <c r="G544" s="194" t="s">
        <v>796</v>
      </c>
      <c r="H544" s="195">
        <v>110</v>
      </c>
      <c r="I544" s="196"/>
      <c r="J544" s="197">
        <f t="shared" si="0"/>
        <v>0</v>
      </c>
      <c r="K544" s="198"/>
      <c r="L544" s="40"/>
      <c r="M544" s="199" t="s">
        <v>1</v>
      </c>
      <c r="N544" s="200" t="s">
        <v>38</v>
      </c>
      <c r="O544" s="72"/>
      <c r="P544" s="201">
        <f t="shared" si="1"/>
        <v>0</v>
      </c>
      <c r="Q544" s="201">
        <v>0</v>
      </c>
      <c r="R544" s="201">
        <f t="shared" si="2"/>
        <v>0</v>
      </c>
      <c r="S544" s="201">
        <v>0</v>
      </c>
      <c r="T544" s="202">
        <f t="shared" si="3"/>
        <v>0</v>
      </c>
      <c r="U544" s="35"/>
      <c r="V544" s="35"/>
      <c r="W544" s="35"/>
      <c r="X544" s="35"/>
      <c r="Y544" s="35"/>
      <c r="Z544" s="35"/>
      <c r="AA544" s="35"/>
      <c r="AB544" s="35"/>
      <c r="AC544" s="35"/>
      <c r="AD544" s="35"/>
      <c r="AE544" s="35"/>
      <c r="AR544" s="203" t="s">
        <v>270</v>
      </c>
      <c r="AT544" s="203" t="s">
        <v>266</v>
      </c>
      <c r="AU544" s="203" t="s">
        <v>73</v>
      </c>
      <c r="AY544" s="18" t="s">
        <v>263</v>
      </c>
      <c r="BE544" s="204">
        <f t="shared" si="4"/>
        <v>0</v>
      </c>
      <c r="BF544" s="204">
        <f t="shared" si="5"/>
        <v>0</v>
      </c>
      <c r="BG544" s="204">
        <f t="shared" si="6"/>
        <v>0</v>
      </c>
      <c r="BH544" s="204">
        <f t="shared" si="7"/>
        <v>0</v>
      </c>
      <c r="BI544" s="204">
        <f t="shared" si="8"/>
        <v>0</v>
      </c>
      <c r="BJ544" s="18" t="s">
        <v>71</v>
      </c>
      <c r="BK544" s="204">
        <f t="shared" si="9"/>
        <v>0</v>
      </c>
      <c r="BL544" s="18" t="s">
        <v>270</v>
      </c>
      <c r="BM544" s="203" t="s">
        <v>6411</v>
      </c>
    </row>
    <row r="545" spans="1:65" s="2" customFormat="1" ht="16.5" customHeight="1">
      <c r="A545" s="35"/>
      <c r="B545" s="36"/>
      <c r="C545" s="191" t="s">
        <v>496</v>
      </c>
      <c r="D545" s="191" t="s">
        <v>266</v>
      </c>
      <c r="E545" s="192" t="s">
        <v>6412</v>
      </c>
      <c r="F545" s="193" t="s">
        <v>6413</v>
      </c>
      <c r="G545" s="194" t="s">
        <v>796</v>
      </c>
      <c r="H545" s="195">
        <v>35</v>
      </c>
      <c r="I545" s="196"/>
      <c r="J545" s="197">
        <f t="shared" si="0"/>
        <v>0</v>
      </c>
      <c r="K545" s="198"/>
      <c r="L545" s="40"/>
      <c r="M545" s="199" t="s">
        <v>1</v>
      </c>
      <c r="N545" s="200" t="s">
        <v>38</v>
      </c>
      <c r="O545" s="72"/>
      <c r="P545" s="201">
        <f t="shared" si="1"/>
        <v>0</v>
      </c>
      <c r="Q545" s="201">
        <v>0</v>
      </c>
      <c r="R545" s="201">
        <f t="shared" si="2"/>
        <v>0</v>
      </c>
      <c r="S545" s="201">
        <v>0</v>
      </c>
      <c r="T545" s="202">
        <f t="shared" si="3"/>
        <v>0</v>
      </c>
      <c r="U545" s="35"/>
      <c r="V545" s="35"/>
      <c r="W545" s="35"/>
      <c r="X545" s="35"/>
      <c r="Y545" s="35"/>
      <c r="Z545" s="35"/>
      <c r="AA545" s="35"/>
      <c r="AB545" s="35"/>
      <c r="AC545" s="35"/>
      <c r="AD545" s="35"/>
      <c r="AE545" s="35"/>
      <c r="AR545" s="203" t="s">
        <v>270</v>
      </c>
      <c r="AT545" s="203" t="s">
        <v>266</v>
      </c>
      <c r="AU545" s="203" t="s">
        <v>73</v>
      </c>
      <c r="AY545" s="18" t="s">
        <v>263</v>
      </c>
      <c r="BE545" s="204">
        <f t="shared" si="4"/>
        <v>0</v>
      </c>
      <c r="BF545" s="204">
        <f t="shared" si="5"/>
        <v>0</v>
      </c>
      <c r="BG545" s="204">
        <f t="shared" si="6"/>
        <v>0</v>
      </c>
      <c r="BH545" s="204">
        <f t="shared" si="7"/>
        <v>0</v>
      </c>
      <c r="BI545" s="204">
        <f t="shared" si="8"/>
        <v>0</v>
      </c>
      <c r="BJ545" s="18" t="s">
        <v>71</v>
      </c>
      <c r="BK545" s="204">
        <f t="shared" si="9"/>
        <v>0</v>
      </c>
      <c r="BL545" s="18" t="s">
        <v>270</v>
      </c>
      <c r="BM545" s="203" t="s">
        <v>6414</v>
      </c>
    </row>
    <row r="546" spans="1:65" s="2" customFormat="1" ht="16.5" customHeight="1">
      <c r="A546" s="35"/>
      <c r="B546" s="36"/>
      <c r="C546" s="191" t="s">
        <v>576</v>
      </c>
      <c r="D546" s="191" t="s">
        <v>266</v>
      </c>
      <c r="E546" s="192" t="s">
        <v>6060</v>
      </c>
      <c r="F546" s="193" t="s">
        <v>6061</v>
      </c>
      <c r="G546" s="194" t="s">
        <v>796</v>
      </c>
      <c r="H546" s="195">
        <v>500</v>
      </c>
      <c r="I546" s="196"/>
      <c r="J546" s="197">
        <f t="shared" si="0"/>
        <v>0</v>
      </c>
      <c r="K546" s="198"/>
      <c r="L546" s="40"/>
      <c r="M546" s="199" t="s">
        <v>1</v>
      </c>
      <c r="N546" s="200" t="s">
        <v>38</v>
      </c>
      <c r="O546" s="72"/>
      <c r="P546" s="201">
        <f t="shared" si="1"/>
        <v>0</v>
      </c>
      <c r="Q546" s="201">
        <v>0</v>
      </c>
      <c r="R546" s="201">
        <f t="shared" si="2"/>
        <v>0</v>
      </c>
      <c r="S546" s="201">
        <v>0</v>
      </c>
      <c r="T546" s="202">
        <f t="shared" si="3"/>
        <v>0</v>
      </c>
      <c r="U546" s="35"/>
      <c r="V546" s="35"/>
      <c r="W546" s="35"/>
      <c r="X546" s="35"/>
      <c r="Y546" s="35"/>
      <c r="Z546" s="35"/>
      <c r="AA546" s="35"/>
      <c r="AB546" s="35"/>
      <c r="AC546" s="35"/>
      <c r="AD546" s="35"/>
      <c r="AE546" s="35"/>
      <c r="AR546" s="203" t="s">
        <v>270</v>
      </c>
      <c r="AT546" s="203" t="s">
        <v>266</v>
      </c>
      <c r="AU546" s="203" t="s">
        <v>73</v>
      </c>
      <c r="AY546" s="18" t="s">
        <v>263</v>
      </c>
      <c r="BE546" s="204">
        <f t="shared" si="4"/>
        <v>0</v>
      </c>
      <c r="BF546" s="204">
        <f t="shared" si="5"/>
        <v>0</v>
      </c>
      <c r="BG546" s="204">
        <f t="shared" si="6"/>
        <v>0</v>
      </c>
      <c r="BH546" s="204">
        <f t="shared" si="7"/>
        <v>0</v>
      </c>
      <c r="BI546" s="204">
        <f t="shared" si="8"/>
        <v>0</v>
      </c>
      <c r="BJ546" s="18" t="s">
        <v>71</v>
      </c>
      <c r="BK546" s="204">
        <f t="shared" si="9"/>
        <v>0</v>
      </c>
      <c r="BL546" s="18" t="s">
        <v>270</v>
      </c>
      <c r="BM546" s="203" t="s">
        <v>6415</v>
      </c>
    </row>
    <row r="547" spans="1:65" s="2" customFormat="1" ht="39">
      <c r="A547" s="35"/>
      <c r="B547" s="36"/>
      <c r="C547" s="37"/>
      <c r="D547" s="207" t="s">
        <v>294</v>
      </c>
      <c r="E547" s="37"/>
      <c r="F547" s="239" t="s">
        <v>6062</v>
      </c>
      <c r="G547" s="37"/>
      <c r="H547" s="37"/>
      <c r="I547" s="240"/>
      <c r="J547" s="37"/>
      <c r="K547" s="37"/>
      <c r="L547" s="40"/>
      <c r="M547" s="241"/>
      <c r="N547" s="242"/>
      <c r="O547" s="72"/>
      <c r="P547" s="72"/>
      <c r="Q547" s="72"/>
      <c r="R547" s="72"/>
      <c r="S547" s="72"/>
      <c r="T547" s="73"/>
      <c r="U547" s="35"/>
      <c r="V547" s="35"/>
      <c r="W547" s="35"/>
      <c r="X547" s="35"/>
      <c r="Y547" s="35"/>
      <c r="Z547" s="35"/>
      <c r="AA547" s="35"/>
      <c r="AB547" s="35"/>
      <c r="AC547" s="35"/>
      <c r="AD547" s="35"/>
      <c r="AE547" s="35"/>
      <c r="AT547" s="18" t="s">
        <v>294</v>
      </c>
      <c r="AU547" s="18" t="s">
        <v>73</v>
      </c>
    </row>
    <row r="548" spans="1:65" s="2" customFormat="1" ht="24.2" customHeight="1">
      <c r="A548" s="35"/>
      <c r="B548" s="36"/>
      <c r="C548" s="191" t="s">
        <v>500</v>
      </c>
      <c r="D548" s="191" t="s">
        <v>266</v>
      </c>
      <c r="E548" s="192" t="s">
        <v>6416</v>
      </c>
      <c r="F548" s="193" t="s">
        <v>6417</v>
      </c>
      <c r="G548" s="194" t="s">
        <v>1887</v>
      </c>
      <c r="H548" s="195">
        <v>7</v>
      </c>
      <c r="I548" s="196"/>
      <c r="J548" s="197">
        <f>ROUND(I548*H548,2)</f>
        <v>0</v>
      </c>
      <c r="K548" s="198"/>
      <c r="L548" s="40"/>
      <c r="M548" s="199" t="s">
        <v>1</v>
      </c>
      <c r="N548" s="200" t="s">
        <v>38</v>
      </c>
      <c r="O548" s="72"/>
      <c r="P548" s="201">
        <f>O548*H548</f>
        <v>0</v>
      </c>
      <c r="Q548" s="201">
        <v>1</v>
      </c>
      <c r="R548" s="201">
        <f>Q548*H548</f>
        <v>7</v>
      </c>
      <c r="S548" s="201">
        <v>0</v>
      </c>
      <c r="T548" s="202">
        <f>S548*H548</f>
        <v>0</v>
      </c>
      <c r="U548" s="35"/>
      <c r="V548" s="35"/>
      <c r="W548" s="35"/>
      <c r="X548" s="35"/>
      <c r="Y548" s="35"/>
      <c r="Z548" s="35"/>
      <c r="AA548" s="35"/>
      <c r="AB548" s="35"/>
      <c r="AC548" s="35"/>
      <c r="AD548" s="35"/>
      <c r="AE548" s="35"/>
      <c r="AR548" s="203" t="s">
        <v>270</v>
      </c>
      <c r="AT548" s="203" t="s">
        <v>266</v>
      </c>
      <c r="AU548" s="203" t="s">
        <v>73</v>
      </c>
      <c r="AY548" s="18" t="s">
        <v>263</v>
      </c>
      <c r="BE548" s="204">
        <f>IF(N548="základní",J548,0)</f>
        <v>0</v>
      </c>
      <c r="BF548" s="204">
        <f>IF(N548="snížená",J548,0)</f>
        <v>0</v>
      </c>
      <c r="BG548" s="204">
        <f>IF(N548="zákl. přenesená",J548,0)</f>
        <v>0</v>
      </c>
      <c r="BH548" s="204">
        <f>IF(N548="sníž. přenesená",J548,0)</f>
        <v>0</v>
      </c>
      <c r="BI548" s="204">
        <f>IF(N548="nulová",J548,0)</f>
        <v>0</v>
      </c>
      <c r="BJ548" s="18" t="s">
        <v>71</v>
      </c>
      <c r="BK548" s="204">
        <f>ROUND(I548*H548,2)</f>
        <v>0</v>
      </c>
      <c r="BL548" s="18" t="s">
        <v>270</v>
      </c>
      <c r="BM548" s="203" t="s">
        <v>6418</v>
      </c>
    </row>
    <row r="549" spans="1:65" s="2" customFormat="1" ht="136.5">
      <c r="A549" s="35"/>
      <c r="B549" s="36"/>
      <c r="C549" s="37"/>
      <c r="D549" s="207" t="s">
        <v>294</v>
      </c>
      <c r="E549" s="37"/>
      <c r="F549" s="239" t="s">
        <v>6419</v>
      </c>
      <c r="G549" s="37"/>
      <c r="H549" s="37"/>
      <c r="I549" s="240"/>
      <c r="J549" s="37"/>
      <c r="K549" s="37"/>
      <c r="L549" s="40"/>
      <c r="M549" s="241"/>
      <c r="N549" s="242"/>
      <c r="O549" s="72"/>
      <c r="P549" s="72"/>
      <c r="Q549" s="72"/>
      <c r="R549" s="72"/>
      <c r="S549" s="72"/>
      <c r="T549" s="73"/>
      <c r="U549" s="35"/>
      <c r="V549" s="35"/>
      <c r="W549" s="35"/>
      <c r="X549" s="35"/>
      <c r="Y549" s="35"/>
      <c r="Z549" s="35"/>
      <c r="AA549" s="35"/>
      <c r="AB549" s="35"/>
      <c r="AC549" s="35"/>
      <c r="AD549" s="35"/>
      <c r="AE549" s="35"/>
      <c r="AT549" s="18" t="s">
        <v>294</v>
      </c>
      <c r="AU549" s="18" t="s">
        <v>73</v>
      </c>
    </row>
    <row r="550" spans="1:65" s="2" customFormat="1" ht="16.5" customHeight="1">
      <c r="A550" s="35"/>
      <c r="B550" s="36"/>
      <c r="C550" s="191" t="s">
        <v>587</v>
      </c>
      <c r="D550" s="191" t="s">
        <v>266</v>
      </c>
      <c r="E550" s="192" t="s">
        <v>6420</v>
      </c>
      <c r="F550" s="193" t="s">
        <v>6421</v>
      </c>
      <c r="G550" s="194" t="s">
        <v>1887</v>
      </c>
      <c r="H550" s="195">
        <v>6</v>
      </c>
      <c r="I550" s="196"/>
      <c r="J550" s="197">
        <f>ROUND(I550*H550,2)</f>
        <v>0</v>
      </c>
      <c r="K550" s="198"/>
      <c r="L550" s="40"/>
      <c r="M550" s="199" t="s">
        <v>1</v>
      </c>
      <c r="N550" s="200" t="s">
        <v>38</v>
      </c>
      <c r="O550" s="72"/>
      <c r="P550" s="201">
        <f>O550*H550</f>
        <v>0</v>
      </c>
      <c r="Q550" s="201">
        <v>0</v>
      </c>
      <c r="R550" s="201">
        <f>Q550*H550</f>
        <v>0</v>
      </c>
      <c r="S550" s="201">
        <v>0</v>
      </c>
      <c r="T550" s="202">
        <f>S550*H550</f>
        <v>0</v>
      </c>
      <c r="U550" s="35"/>
      <c r="V550" s="35"/>
      <c r="W550" s="35"/>
      <c r="X550" s="35"/>
      <c r="Y550" s="35"/>
      <c r="Z550" s="35"/>
      <c r="AA550" s="35"/>
      <c r="AB550" s="35"/>
      <c r="AC550" s="35"/>
      <c r="AD550" s="35"/>
      <c r="AE550" s="35"/>
      <c r="AR550" s="203" t="s">
        <v>270</v>
      </c>
      <c r="AT550" s="203" t="s">
        <v>266</v>
      </c>
      <c r="AU550" s="203" t="s">
        <v>73</v>
      </c>
      <c r="AY550" s="18" t="s">
        <v>263</v>
      </c>
      <c r="BE550" s="204">
        <f>IF(N550="základní",J550,0)</f>
        <v>0</v>
      </c>
      <c r="BF550" s="204">
        <f>IF(N550="snížená",J550,0)</f>
        <v>0</v>
      </c>
      <c r="BG550" s="204">
        <f>IF(N550="zákl. přenesená",J550,0)</f>
        <v>0</v>
      </c>
      <c r="BH550" s="204">
        <f>IF(N550="sníž. přenesená",J550,0)</f>
        <v>0</v>
      </c>
      <c r="BI550" s="204">
        <f>IF(N550="nulová",J550,0)</f>
        <v>0</v>
      </c>
      <c r="BJ550" s="18" t="s">
        <v>71</v>
      </c>
      <c r="BK550" s="204">
        <f>ROUND(I550*H550,2)</f>
        <v>0</v>
      </c>
      <c r="BL550" s="18" t="s">
        <v>270</v>
      </c>
      <c r="BM550" s="203" t="s">
        <v>6422</v>
      </c>
    </row>
    <row r="551" spans="1:65" s="2" customFormat="1" ht="29.25">
      <c r="A551" s="35"/>
      <c r="B551" s="36"/>
      <c r="C551" s="37"/>
      <c r="D551" s="207" t="s">
        <v>294</v>
      </c>
      <c r="E551" s="37"/>
      <c r="F551" s="239" t="s">
        <v>6423</v>
      </c>
      <c r="G551" s="37"/>
      <c r="H551" s="37"/>
      <c r="I551" s="240"/>
      <c r="J551" s="37"/>
      <c r="K551" s="37"/>
      <c r="L551" s="40"/>
      <c r="M551" s="241"/>
      <c r="N551" s="242"/>
      <c r="O551" s="72"/>
      <c r="P551" s="72"/>
      <c r="Q551" s="72"/>
      <c r="R551" s="72"/>
      <c r="S551" s="72"/>
      <c r="T551" s="73"/>
      <c r="U551" s="35"/>
      <c r="V551" s="35"/>
      <c r="W551" s="35"/>
      <c r="X551" s="35"/>
      <c r="Y551" s="35"/>
      <c r="Z551" s="35"/>
      <c r="AA551" s="35"/>
      <c r="AB551" s="35"/>
      <c r="AC551" s="35"/>
      <c r="AD551" s="35"/>
      <c r="AE551" s="35"/>
      <c r="AT551" s="18" t="s">
        <v>294</v>
      </c>
      <c r="AU551" s="18" t="s">
        <v>73</v>
      </c>
    </row>
    <row r="552" spans="1:65" s="2" customFormat="1" ht="21.75" customHeight="1">
      <c r="A552" s="35"/>
      <c r="B552" s="36"/>
      <c r="C552" s="191" t="s">
        <v>506</v>
      </c>
      <c r="D552" s="191" t="s">
        <v>266</v>
      </c>
      <c r="E552" s="192" t="s">
        <v>6424</v>
      </c>
      <c r="F552" s="193" t="s">
        <v>6425</v>
      </c>
      <c r="G552" s="194" t="s">
        <v>1887</v>
      </c>
      <c r="H552" s="195">
        <v>1</v>
      </c>
      <c r="I552" s="196"/>
      <c r="J552" s="197">
        <f>ROUND(I552*H552,2)</f>
        <v>0</v>
      </c>
      <c r="K552" s="198"/>
      <c r="L552" s="40"/>
      <c r="M552" s="199" t="s">
        <v>1</v>
      </c>
      <c r="N552" s="200" t="s">
        <v>38</v>
      </c>
      <c r="O552" s="72"/>
      <c r="P552" s="201">
        <f>O552*H552</f>
        <v>0</v>
      </c>
      <c r="Q552" s="201">
        <v>0</v>
      </c>
      <c r="R552" s="201">
        <f>Q552*H552</f>
        <v>0</v>
      </c>
      <c r="S552" s="201">
        <v>0</v>
      </c>
      <c r="T552" s="202">
        <f>S552*H552</f>
        <v>0</v>
      </c>
      <c r="U552" s="35"/>
      <c r="V552" s="35"/>
      <c r="W552" s="35"/>
      <c r="X552" s="35"/>
      <c r="Y552" s="35"/>
      <c r="Z552" s="35"/>
      <c r="AA552" s="35"/>
      <c r="AB552" s="35"/>
      <c r="AC552" s="35"/>
      <c r="AD552" s="35"/>
      <c r="AE552" s="35"/>
      <c r="AR552" s="203" t="s">
        <v>270</v>
      </c>
      <c r="AT552" s="203" t="s">
        <v>266</v>
      </c>
      <c r="AU552" s="203" t="s">
        <v>73</v>
      </c>
      <c r="AY552" s="18" t="s">
        <v>263</v>
      </c>
      <c r="BE552" s="204">
        <f>IF(N552="základní",J552,0)</f>
        <v>0</v>
      </c>
      <c r="BF552" s="204">
        <f>IF(N552="snížená",J552,0)</f>
        <v>0</v>
      </c>
      <c r="BG552" s="204">
        <f>IF(N552="zákl. přenesená",J552,0)</f>
        <v>0</v>
      </c>
      <c r="BH552" s="204">
        <f>IF(N552="sníž. přenesená",J552,0)</f>
        <v>0</v>
      </c>
      <c r="BI552" s="204">
        <f>IF(N552="nulová",J552,0)</f>
        <v>0</v>
      </c>
      <c r="BJ552" s="18" t="s">
        <v>71</v>
      </c>
      <c r="BK552" s="204">
        <f>ROUND(I552*H552,2)</f>
        <v>0</v>
      </c>
      <c r="BL552" s="18" t="s">
        <v>270</v>
      </c>
      <c r="BM552" s="203" t="s">
        <v>6426</v>
      </c>
    </row>
    <row r="553" spans="1:65" s="2" customFormat="1" ht="16.5" customHeight="1">
      <c r="A553" s="35"/>
      <c r="B553" s="36"/>
      <c r="C553" s="191" t="s">
        <v>595</v>
      </c>
      <c r="D553" s="191" t="s">
        <v>266</v>
      </c>
      <c r="E553" s="192" t="s">
        <v>6066</v>
      </c>
      <c r="F553" s="193" t="s">
        <v>6067</v>
      </c>
      <c r="G553" s="194" t="s">
        <v>1887</v>
      </c>
      <c r="H553" s="195">
        <v>13</v>
      </c>
      <c r="I553" s="196"/>
      <c r="J553" s="197">
        <f>ROUND(I553*H553,2)</f>
        <v>0</v>
      </c>
      <c r="K553" s="198"/>
      <c r="L553" s="40"/>
      <c r="M553" s="199" t="s">
        <v>1</v>
      </c>
      <c r="N553" s="200" t="s">
        <v>38</v>
      </c>
      <c r="O553" s="72"/>
      <c r="P553" s="201">
        <f>O553*H553</f>
        <v>0</v>
      </c>
      <c r="Q553" s="201">
        <v>7.0000000000000007E-2</v>
      </c>
      <c r="R553" s="201">
        <f>Q553*H553</f>
        <v>0.91000000000000014</v>
      </c>
      <c r="S553" s="201">
        <v>0</v>
      </c>
      <c r="T553" s="202">
        <f>S553*H553</f>
        <v>0</v>
      </c>
      <c r="U553" s="35"/>
      <c r="V553" s="35"/>
      <c r="W553" s="35"/>
      <c r="X553" s="35"/>
      <c r="Y553" s="35"/>
      <c r="Z553" s="35"/>
      <c r="AA553" s="35"/>
      <c r="AB553" s="35"/>
      <c r="AC553" s="35"/>
      <c r="AD553" s="35"/>
      <c r="AE553" s="35"/>
      <c r="AR553" s="203" t="s">
        <v>270</v>
      </c>
      <c r="AT553" s="203" t="s">
        <v>266</v>
      </c>
      <c r="AU553" s="203" t="s">
        <v>73</v>
      </c>
      <c r="AY553" s="18" t="s">
        <v>263</v>
      </c>
      <c r="BE553" s="204">
        <f>IF(N553="základní",J553,0)</f>
        <v>0</v>
      </c>
      <c r="BF553" s="204">
        <f>IF(N553="snížená",J553,0)</f>
        <v>0</v>
      </c>
      <c r="BG553" s="204">
        <f>IF(N553="zákl. přenesená",J553,0)</f>
        <v>0</v>
      </c>
      <c r="BH553" s="204">
        <f>IF(N553="sníž. přenesená",J553,0)</f>
        <v>0</v>
      </c>
      <c r="BI553" s="204">
        <f>IF(N553="nulová",J553,0)</f>
        <v>0</v>
      </c>
      <c r="BJ553" s="18" t="s">
        <v>71</v>
      </c>
      <c r="BK553" s="204">
        <f>ROUND(I553*H553,2)</f>
        <v>0</v>
      </c>
      <c r="BL553" s="18" t="s">
        <v>270</v>
      </c>
      <c r="BM553" s="203" t="s">
        <v>6427</v>
      </c>
    </row>
    <row r="554" spans="1:65" s="2" customFormat="1" ht="16.5" customHeight="1">
      <c r="A554" s="35"/>
      <c r="B554" s="36"/>
      <c r="C554" s="191" t="s">
        <v>533</v>
      </c>
      <c r="D554" s="191" t="s">
        <v>266</v>
      </c>
      <c r="E554" s="192" t="s">
        <v>6070</v>
      </c>
      <c r="F554" s="193" t="s">
        <v>6071</v>
      </c>
      <c r="G554" s="194" t="s">
        <v>796</v>
      </c>
      <c r="H554" s="195">
        <v>690</v>
      </c>
      <c r="I554" s="196"/>
      <c r="J554" s="197">
        <f>ROUND(I554*H554,2)</f>
        <v>0</v>
      </c>
      <c r="K554" s="198"/>
      <c r="L554" s="40"/>
      <c r="M554" s="199" t="s">
        <v>1</v>
      </c>
      <c r="N554" s="200" t="s">
        <v>38</v>
      </c>
      <c r="O554" s="72"/>
      <c r="P554" s="201">
        <f>O554*H554</f>
        <v>0</v>
      </c>
      <c r="Q554" s="201">
        <v>2.0000000000000002E-5</v>
      </c>
      <c r="R554" s="201">
        <f>Q554*H554</f>
        <v>1.3800000000000002E-2</v>
      </c>
      <c r="S554" s="201">
        <v>0</v>
      </c>
      <c r="T554" s="202">
        <f>S554*H554</f>
        <v>0</v>
      </c>
      <c r="U554" s="35"/>
      <c r="V554" s="35"/>
      <c r="W554" s="35"/>
      <c r="X554" s="35"/>
      <c r="Y554" s="35"/>
      <c r="Z554" s="35"/>
      <c r="AA554" s="35"/>
      <c r="AB554" s="35"/>
      <c r="AC554" s="35"/>
      <c r="AD554" s="35"/>
      <c r="AE554" s="35"/>
      <c r="AR554" s="203" t="s">
        <v>270</v>
      </c>
      <c r="AT554" s="203" t="s">
        <v>266</v>
      </c>
      <c r="AU554" s="203" t="s">
        <v>73</v>
      </c>
      <c r="AY554" s="18" t="s">
        <v>263</v>
      </c>
      <c r="BE554" s="204">
        <f>IF(N554="základní",J554,0)</f>
        <v>0</v>
      </c>
      <c r="BF554" s="204">
        <f>IF(N554="snížená",J554,0)</f>
        <v>0</v>
      </c>
      <c r="BG554" s="204">
        <f>IF(N554="zákl. přenesená",J554,0)</f>
        <v>0</v>
      </c>
      <c r="BH554" s="204">
        <f>IF(N554="sníž. přenesená",J554,0)</f>
        <v>0</v>
      </c>
      <c r="BI554" s="204">
        <f>IF(N554="nulová",J554,0)</f>
        <v>0</v>
      </c>
      <c r="BJ554" s="18" t="s">
        <v>71</v>
      </c>
      <c r="BK554" s="204">
        <f>ROUND(I554*H554,2)</f>
        <v>0</v>
      </c>
      <c r="BL554" s="18" t="s">
        <v>270</v>
      </c>
      <c r="BM554" s="203" t="s">
        <v>6072</v>
      </c>
    </row>
    <row r="555" spans="1:65" s="16" customFormat="1">
      <c r="B555" s="248"/>
      <c r="C555" s="249"/>
      <c r="D555" s="207" t="s">
        <v>272</v>
      </c>
      <c r="E555" s="250" t="s">
        <v>1</v>
      </c>
      <c r="F555" s="251" t="s">
        <v>6073</v>
      </c>
      <c r="G555" s="249"/>
      <c r="H555" s="250" t="s">
        <v>1</v>
      </c>
      <c r="I555" s="252"/>
      <c r="J555" s="249"/>
      <c r="K555" s="249"/>
      <c r="L555" s="253"/>
      <c r="M555" s="254"/>
      <c r="N555" s="255"/>
      <c r="O555" s="255"/>
      <c r="P555" s="255"/>
      <c r="Q555" s="255"/>
      <c r="R555" s="255"/>
      <c r="S555" s="255"/>
      <c r="T555" s="256"/>
      <c r="AT555" s="257" t="s">
        <v>272</v>
      </c>
      <c r="AU555" s="257" t="s">
        <v>73</v>
      </c>
      <c r="AV555" s="16" t="s">
        <v>71</v>
      </c>
      <c r="AW555" s="16" t="s">
        <v>30</v>
      </c>
      <c r="AX555" s="16" t="s">
        <v>64</v>
      </c>
      <c r="AY555" s="257" t="s">
        <v>263</v>
      </c>
    </row>
    <row r="556" spans="1:65" s="13" customFormat="1">
      <c r="B556" s="205"/>
      <c r="C556" s="206"/>
      <c r="D556" s="207" t="s">
        <v>272</v>
      </c>
      <c r="E556" s="208" t="s">
        <v>1</v>
      </c>
      <c r="F556" s="209" t="s">
        <v>6428</v>
      </c>
      <c r="G556" s="206"/>
      <c r="H556" s="210">
        <v>690</v>
      </c>
      <c r="I556" s="211"/>
      <c r="J556" s="206"/>
      <c r="K556" s="206"/>
      <c r="L556" s="212"/>
      <c r="M556" s="213"/>
      <c r="N556" s="214"/>
      <c r="O556" s="214"/>
      <c r="P556" s="214"/>
      <c r="Q556" s="214"/>
      <c r="R556" s="214"/>
      <c r="S556" s="214"/>
      <c r="T556" s="215"/>
      <c r="AT556" s="216" t="s">
        <v>272</v>
      </c>
      <c r="AU556" s="216" t="s">
        <v>73</v>
      </c>
      <c r="AV556" s="13" t="s">
        <v>73</v>
      </c>
      <c r="AW556" s="13" t="s">
        <v>30</v>
      </c>
      <c r="AX556" s="13" t="s">
        <v>71</v>
      </c>
      <c r="AY556" s="216" t="s">
        <v>263</v>
      </c>
    </row>
    <row r="557" spans="1:65" s="12" customFormat="1" ht="22.9" customHeight="1">
      <c r="B557" s="175"/>
      <c r="C557" s="176"/>
      <c r="D557" s="177" t="s">
        <v>63</v>
      </c>
      <c r="E557" s="189" t="s">
        <v>302</v>
      </c>
      <c r="F557" s="189" t="s">
        <v>303</v>
      </c>
      <c r="G557" s="176"/>
      <c r="H557" s="176"/>
      <c r="I557" s="179"/>
      <c r="J557" s="190">
        <f>BK557</f>
        <v>0</v>
      </c>
      <c r="K557" s="176"/>
      <c r="L557" s="181"/>
      <c r="M557" s="182"/>
      <c r="N557" s="183"/>
      <c r="O557" s="183"/>
      <c r="P557" s="184">
        <f>SUM(P558:P562)</f>
        <v>0</v>
      </c>
      <c r="Q557" s="183"/>
      <c r="R557" s="184">
        <f>SUM(R558:R562)</f>
        <v>0</v>
      </c>
      <c r="S557" s="183"/>
      <c r="T557" s="185">
        <f>SUM(T558:T562)</f>
        <v>0</v>
      </c>
      <c r="AR557" s="186" t="s">
        <v>71</v>
      </c>
      <c r="AT557" s="187" t="s">
        <v>63</v>
      </c>
      <c r="AU557" s="187" t="s">
        <v>71</v>
      </c>
      <c r="AY557" s="186" t="s">
        <v>263</v>
      </c>
      <c r="BK557" s="188">
        <f>SUM(BK558:BK562)</f>
        <v>0</v>
      </c>
    </row>
    <row r="558" spans="1:65" s="2" customFormat="1" ht="33" customHeight="1">
      <c r="A558" s="35"/>
      <c r="B558" s="36"/>
      <c r="C558" s="191" t="s">
        <v>604</v>
      </c>
      <c r="D558" s="191" t="s">
        <v>266</v>
      </c>
      <c r="E558" s="192" t="s">
        <v>6075</v>
      </c>
      <c r="F558" s="193" t="s">
        <v>6076</v>
      </c>
      <c r="G558" s="194" t="s">
        <v>307</v>
      </c>
      <c r="H558" s="195">
        <v>425.43</v>
      </c>
      <c r="I558" s="196"/>
      <c r="J558" s="197">
        <f>ROUND(I558*H558,2)</f>
        <v>0</v>
      </c>
      <c r="K558" s="198"/>
      <c r="L558" s="40"/>
      <c r="M558" s="199" t="s">
        <v>1</v>
      </c>
      <c r="N558" s="200" t="s">
        <v>38</v>
      </c>
      <c r="O558" s="72"/>
      <c r="P558" s="201">
        <f>O558*H558</f>
        <v>0</v>
      </c>
      <c r="Q558" s="201">
        <v>0</v>
      </c>
      <c r="R558" s="201">
        <f>Q558*H558</f>
        <v>0</v>
      </c>
      <c r="S558" s="201">
        <v>0</v>
      </c>
      <c r="T558" s="202">
        <f>S558*H558</f>
        <v>0</v>
      </c>
      <c r="U558" s="35"/>
      <c r="V558" s="35"/>
      <c r="W558" s="35"/>
      <c r="X558" s="35"/>
      <c r="Y558" s="35"/>
      <c r="Z558" s="35"/>
      <c r="AA558" s="35"/>
      <c r="AB558" s="35"/>
      <c r="AC558" s="35"/>
      <c r="AD558" s="35"/>
      <c r="AE558" s="35"/>
      <c r="AR558" s="203" t="s">
        <v>270</v>
      </c>
      <c r="AT558" s="203" t="s">
        <v>266</v>
      </c>
      <c r="AU558" s="203" t="s">
        <v>73</v>
      </c>
      <c r="AY558" s="18" t="s">
        <v>263</v>
      </c>
      <c r="BE558" s="204">
        <f>IF(N558="základní",J558,0)</f>
        <v>0</v>
      </c>
      <c r="BF558" s="204">
        <f>IF(N558="snížená",J558,0)</f>
        <v>0</v>
      </c>
      <c r="BG558" s="204">
        <f>IF(N558="zákl. přenesená",J558,0)</f>
        <v>0</v>
      </c>
      <c r="BH558" s="204">
        <f>IF(N558="sníž. přenesená",J558,0)</f>
        <v>0</v>
      </c>
      <c r="BI558" s="204">
        <f>IF(N558="nulová",J558,0)</f>
        <v>0</v>
      </c>
      <c r="BJ558" s="18" t="s">
        <v>71</v>
      </c>
      <c r="BK558" s="204">
        <f>ROUND(I558*H558,2)</f>
        <v>0</v>
      </c>
      <c r="BL558" s="18" t="s">
        <v>270</v>
      </c>
      <c r="BM558" s="203" t="s">
        <v>6429</v>
      </c>
    </row>
    <row r="559" spans="1:65" s="2" customFormat="1" ht="24.2" customHeight="1">
      <c r="A559" s="35"/>
      <c r="B559" s="36"/>
      <c r="C559" s="191" t="s">
        <v>538</v>
      </c>
      <c r="D559" s="191" t="s">
        <v>266</v>
      </c>
      <c r="E559" s="192" t="s">
        <v>3335</v>
      </c>
      <c r="F559" s="193" t="s">
        <v>3336</v>
      </c>
      <c r="G559" s="194" t="s">
        <v>307</v>
      </c>
      <c r="H559" s="195">
        <v>8083.17</v>
      </c>
      <c r="I559" s="196"/>
      <c r="J559" s="197">
        <f>ROUND(I559*H559,2)</f>
        <v>0</v>
      </c>
      <c r="K559" s="198"/>
      <c r="L559" s="40"/>
      <c r="M559" s="199" t="s">
        <v>1</v>
      </c>
      <c r="N559" s="200" t="s">
        <v>38</v>
      </c>
      <c r="O559" s="72"/>
      <c r="P559" s="201">
        <f>O559*H559</f>
        <v>0</v>
      </c>
      <c r="Q559" s="201">
        <v>0</v>
      </c>
      <c r="R559" s="201">
        <f>Q559*H559</f>
        <v>0</v>
      </c>
      <c r="S559" s="201">
        <v>0</v>
      </c>
      <c r="T559" s="202">
        <f>S559*H559</f>
        <v>0</v>
      </c>
      <c r="U559" s="35"/>
      <c r="V559" s="35"/>
      <c r="W559" s="35"/>
      <c r="X559" s="35"/>
      <c r="Y559" s="35"/>
      <c r="Z559" s="35"/>
      <c r="AA559" s="35"/>
      <c r="AB559" s="35"/>
      <c r="AC559" s="35"/>
      <c r="AD559" s="35"/>
      <c r="AE559" s="35"/>
      <c r="AR559" s="203" t="s">
        <v>270</v>
      </c>
      <c r="AT559" s="203" t="s">
        <v>266</v>
      </c>
      <c r="AU559" s="203" t="s">
        <v>73</v>
      </c>
      <c r="AY559" s="18" t="s">
        <v>263</v>
      </c>
      <c r="BE559" s="204">
        <f>IF(N559="základní",J559,0)</f>
        <v>0</v>
      </c>
      <c r="BF559" s="204">
        <f>IF(N559="snížená",J559,0)</f>
        <v>0</v>
      </c>
      <c r="BG559" s="204">
        <f>IF(N559="zákl. přenesená",J559,0)</f>
        <v>0</v>
      </c>
      <c r="BH559" s="204">
        <f>IF(N559="sníž. přenesená",J559,0)</f>
        <v>0</v>
      </c>
      <c r="BI559" s="204">
        <f>IF(N559="nulová",J559,0)</f>
        <v>0</v>
      </c>
      <c r="BJ559" s="18" t="s">
        <v>71</v>
      </c>
      <c r="BK559" s="204">
        <f>ROUND(I559*H559,2)</f>
        <v>0</v>
      </c>
      <c r="BL559" s="18" t="s">
        <v>270</v>
      </c>
      <c r="BM559" s="203" t="s">
        <v>6430</v>
      </c>
    </row>
    <row r="560" spans="1:65" s="2" customFormat="1" ht="29.25">
      <c r="A560" s="35"/>
      <c r="B560" s="36"/>
      <c r="C560" s="37"/>
      <c r="D560" s="207" t="s">
        <v>294</v>
      </c>
      <c r="E560" s="37"/>
      <c r="F560" s="239" t="s">
        <v>6079</v>
      </c>
      <c r="G560" s="37"/>
      <c r="H560" s="37"/>
      <c r="I560" s="240"/>
      <c r="J560" s="37"/>
      <c r="K560" s="37"/>
      <c r="L560" s="40"/>
      <c r="M560" s="241"/>
      <c r="N560" s="242"/>
      <c r="O560" s="72"/>
      <c r="P560" s="72"/>
      <c r="Q560" s="72"/>
      <c r="R560" s="72"/>
      <c r="S560" s="72"/>
      <c r="T560" s="73"/>
      <c r="U560" s="35"/>
      <c r="V560" s="35"/>
      <c r="W560" s="35"/>
      <c r="X560" s="35"/>
      <c r="Y560" s="35"/>
      <c r="Z560" s="35"/>
      <c r="AA560" s="35"/>
      <c r="AB560" s="35"/>
      <c r="AC560" s="35"/>
      <c r="AD560" s="35"/>
      <c r="AE560" s="35"/>
      <c r="AT560" s="18" t="s">
        <v>294</v>
      </c>
      <c r="AU560" s="18" t="s">
        <v>73</v>
      </c>
    </row>
    <row r="561" spans="1:65" s="13" customFormat="1">
      <c r="B561" s="205"/>
      <c r="C561" s="206"/>
      <c r="D561" s="207" t="s">
        <v>272</v>
      </c>
      <c r="E561" s="206"/>
      <c r="F561" s="209" t="s">
        <v>6431</v>
      </c>
      <c r="G561" s="206"/>
      <c r="H561" s="210">
        <v>8083.17</v>
      </c>
      <c r="I561" s="211"/>
      <c r="J561" s="206"/>
      <c r="K561" s="206"/>
      <c r="L561" s="212"/>
      <c r="M561" s="213"/>
      <c r="N561" s="214"/>
      <c r="O561" s="214"/>
      <c r="P561" s="214"/>
      <c r="Q561" s="214"/>
      <c r="R561" s="214"/>
      <c r="S561" s="214"/>
      <c r="T561" s="215"/>
      <c r="AT561" s="216" t="s">
        <v>272</v>
      </c>
      <c r="AU561" s="216" t="s">
        <v>73</v>
      </c>
      <c r="AV561" s="13" t="s">
        <v>73</v>
      </c>
      <c r="AW561" s="13" t="s">
        <v>4</v>
      </c>
      <c r="AX561" s="13" t="s">
        <v>71</v>
      </c>
      <c r="AY561" s="216" t="s">
        <v>263</v>
      </c>
    </row>
    <row r="562" spans="1:65" s="2" customFormat="1" ht="44.25" customHeight="1">
      <c r="A562" s="35"/>
      <c r="B562" s="36"/>
      <c r="C562" s="191" t="s">
        <v>615</v>
      </c>
      <c r="D562" s="191" t="s">
        <v>266</v>
      </c>
      <c r="E562" s="192" t="s">
        <v>6081</v>
      </c>
      <c r="F562" s="193" t="s">
        <v>6082</v>
      </c>
      <c r="G562" s="194" t="s">
        <v>307</v>
      </c>
      <c r="H562" s="195">
        <v>425.43</v>
      </c>
      <c r="I562" s="196"/>
      <c r="J562" s="197">
        <f>ROUND(I562*H562,2)</f>
        <v>0</v>
      </c>
      <c r="K562" s="198"/>
      <c r="L562" s="40"/>
      <c r="M562" s="199" t="s">
        <v>1</v>
      </c>
      <c r="N562" s="200" t="s">
        <v>38</v>
      </c>
      <c r="O562" s="72"/>
      <c r="P562" s="201">
        <f>O562*H562</f>
        <v>0</v>
      </c>
      <c r="Q562" s="201">
        <v>0</v>
      </c>
      <c r="R562" s="201">
        <f>Q562*H562</f>
        <v>0</v>
      </c>
      <c r="S562" s="201">
        <v>0</v>
      </c>
      <c r="T562" s="202">
        <f>S562*H562</f>
        <v>0</v>
      </c>
      <c r="U562" s="35"/>
      <c r="V562" s="35"/>
      <c r="W562" s="35"/>
      <c r="X562" s="35"/>
      <c r="Y562" s="35"/>
      <c r="Z562" s="35"/>
      <c r="AA562" s="35"/>
      <c r="AB562" s="35"/>
      <c r="AC562" s="35"/>
      <c r="AD562" s="35"/>
      <c r="AE562" s="35"/>
      <c r="AR562" s="203" t="s">
        <v>270</v>
      </c>
      <c r="AT562" s="203" t="s">
        <v>266</v>
      </c>
      <c r="AU562" s="203" t="s">
        <v>73</v>
      </c>
      <c r="AY562" s="18" t="s">
        <v>263</v>
      </c>
      <c r="BE562" s="204">
        <f>IF(N562="základní",J562,0)</f>
        <v>0</v>
      </c>
      <c r="BF562" s="204">
        <f>IF(N562="snížená",J562,0)</f>
        <v>0</v>
      </c>
      <c r="BG562" s="204">
        <f>IF(N562="zákl. přenesená",J562,0)</f>
        <v>0</v>
      </c>
      <c r="BH562" s="204">
        <f>IF(N562="sníž. přenesená",J562,0)</f>
        <v>0</v>
      </c>
      <c r="BI562" s="204">
        <f>IF(N562="nulová",J562,0)</f>
        <v>0</v>
      </c>
      <c r="BJ562" s="18" t="s">
        <v>71</v>
      </c>
      <c r="BK562" s="204">
        <f>ROUND(I562*H562,2)</f>
        <v>0</v>
      </c>
      <c r="BL562" s="18" t="s">
        <v>270</v>
      </c>
      <c r="BM562" s="203" t="s">
        <v>6432</v>
      </c>
    </row>
    <row r="563" spans="1:65" s="12" customFormat="1" ht="22.9" customHeight="1">
      <c r="B563" s="175"/>
      <c r="C563" s="176"/>
      <c r="D563" s="177" t="s">
        <v>63</v>
      </c>
      <c r="E563" s="189" t="s">
        <v>395</v>
      </c>
      <c r="F563" s="189" t="s">
        <v>396</v>
      </c>
      <c r="G563" s="176"/>
      <c r="H563" s="176"/>
      <c r="I563" s="179"/>
      <c r="J563" s="190">
        <f>BK563</f>
        <v>0</v>
      </c>
      <c r="K563" s="176"/>
      <c r="L563" s="181"/>
      <c r="M563" s="182"/>
      <c r="N563" s="183"/>
      <c r="O563" s="183"/>
      <c r="P563" s="184">
        <f>P564</f>
        <v>0</v>
      </c>
      <c r="Q563" s="183"/>
      <c r="R563" s="184">
        <f>R564</f>
        <v>0</v>
      </c>
      <c r="S563" s="183"/>
      <c r="T563" s="185">
        <f>T564</f>
        <v>0</v>
      </c>
      <c r="AR563" s="186" t="s">
        <v>71</v>
      </c>
      <c r="AT563" s="187" t="s">
        <v>63</v>
      </c>
      <c r="AU563" s="187" t="s">
        <v>71</v>
      </c>
      <c r="AY563" s="186" t="s">
        <v>263</v>
      </c>
      <c r="BK563" s="188">
        <f>BK564</f>
        <v>0</v>
      </c>
    </row>
    <row r="564" spans="1:65" s="2" customFormat="1" ht="24.2" customHeight="1">
      <c r="A564" s="35"/>
      <c r="B564" s="36"/>
      <c r="C564" s="191" t="s">
        <v>542</v>
      </c>
      <c r="D564" s="191" t="s">
        <v>266</v>
      </c>
      <c r="E564" s="192" t="s">
        <v>1756</v>
      </c>
      <c r="F564" s="193" t="s">
        <v>1757</v>
      </c>
      <c r="G564" s="194" t="s">
        <v>307</v>
      </c>
      <c r="H564" s="195">
        <v>759.57299999999998</v>
      </c>
      <c r="I564" s="196"/>
      <c r="J564" s="197">
        <f>ROUND(I564*H564,2)</f>
        <v>0</v>
      </c>
      <c r="K564" s="198"/>
      <c r="L564" s="40"/>
      <c r="M564" s="243" t="s">
        <v>1</v>
      </c>
      <c r="N564" s="244" t="s">
        <v>38</v>
      </c>
      <c r="O564" s="245"/>
      <c r="P564" s="246">
        <f>O564*H564</f>
        <v>0</v>
      </c>
      <c r="Q564" s="246">
        <v>0</v>
      </c>
      <c r="R564" s="246">
        <f>Q564*H564</f>
        <v>0</v>
      </c>
      <c r="S564" s="246">
        <v>0</v>
      </c>
      <c r="T564" s="247">
        <f>S564*H564</f>
        <v>0</v>
      </c>
      <c r="U564" s="35"/>
      <c r="V564" s="35"/>
      <c r="W564" s="35"/>
      <c r="X564" s="35"/>
      <c r="Y564" s="35"/>
      <c r="Z564" s="35"/>
      <c r="AA564" s="35"/>
      <c r="AB564" s="35"/>
      <c r="AC564" s="35"/>
      <c r="AD564" s="35"/>
      <c r="AE564" s="35"/>
      <c r="AR564" s="203" t="s">
        <v>270</v>
      </c>
      <c r="AT564" s="203" t="s">
        <v>266</v>
      </c>
      <c r="AU564" s="203" t="s">
        <v>73</v>
      </c>
      <c r="AY564" s="18" t="s">
        <v>263</v>
      </c>
      <c r="BE564" s="204">
        <f>IF(N564="základní",J564,0)</f>
        <v>0</v>
      </c>
      <c r="BF564" s="204">
        <f>IF(N564="snížená",J564,0)</f>
        <v>0</v>
      </c>
      <c r="BG564" s="204">
        <f>IF(N564="zákl. přenesená",J564,0)</f>
        <v>0</v>
      </c>
      <c r="BH564" s="204">
        <f>IF(N564="sníž. přenesená",J564,0)</f>
        <v>0</v>
      </c>
      <c r="BI564" s="204">
        <f>IF(N564="nulová",J564,0)</f>
        <v>0</v>
      </c>
      <c r="BJ564" s="18" t="s">
        <v>71</v>
      </c>
      <c r="BK564" s="204">
        <f>ROUND(I564*H564,2)</f>
        <v>0</v>
      </c>
      <c r="BL564" s="18" t="s">
        <v>270</v>
      </c>
      <c r="BM564" s="203" t="s">
        <v>6084</v>
      </c>
    </row>
    <row r="565" spans="1:65" s="2" customFormat="1" ht="6.95" customHeight="1">
      <c r="A565" s="35"/>
      <c r="B565" s="55"/>
      <c r="C565" s="56"/>
      <c r="D565" s="56"/>
      <c r="E565" s="56"/>
      <c r="F565" s="56"/>
      <c r="G565" s="56"/>
      <c r="H565" s="56"/>
      <c r="I565" s="56"/>
      <c r="J565" s="56"/>
      <c r="K565" s="56"/>
      <c r="L565" s="40"/>
      <c r="M565" s="35"/>
      <c r="O565" s="35"/>
      <c r="P565" s="35"/>
      <c r="Q565" s="35"/>
      <c r="R565" s="35"/>
      <c r="S565" s="35"/>
      <c r="T565" s="35"/>
      <c r="U565" s="35"/>
      <c r="V565" s="35"/>
      <c r="W565" s="35"/>
      <c r="X565" s="35"/>
      <c r="Y565" s="35"/>
      <c r="Z565" s="35"/>
      <c r="AA565" s="35"/>
      <c r="AB565" s="35"/>
      <c r="AC565" s="35"/>
      <c r="AD565" s="35"/>
      <c r="AE565" s="35"/>
    </row>
  </sheetData>
  <sheetProtection algorithmName="SHA-512" hashValue="AQcxmqTQScq7c/1i6ce51+3cx4ZPiDm2psFUNxvZa2qE+ePS5sK65tD6TA5hooTixqVlSppZ9xrV52KgDqiI8w==" saltValue="ky0P2xzOVY5vh0msiVwJkg==" spinCount="100000" sheet="1" objects="1" scenarios="1" formatColumns="0" formatRows="0" autoFilter="0"/>
  <autoFilter ref="C124:K564" xr:uid="{00000000-0009-0000-0000-00002A000000}"/>
  <mergeCells count="12">
    <mergeCell ref="E117:H117"/>
    <mergeCell ref="L2:V2"/>
    <mergeCell ref="E85:H85"/>
    <mergeCell ref="E87:H87"/>
    <mergeCell ref="E89:H89"/>
    <mergeCell ref="E113:H113"/>
    <mergeCell ref="E115:H115"/>
    <mergeCell ref="E7:H7"/>
    <mergeCell ref="E9:H9"/>
    <mergeCell ref="E11:H11"/>
    <mergeCell ref="E20:H20"/>
    <mergeCell ref="E29:H29"/>
  </mergeCells>
  <pageMargins left="0.39374999999999999" right="0.39374999999999999" top="0.39374999999999999" bottom="0.39374999999999999" header="0" footer="0"/>
  <pageSetup paperSize="9" scale="88" fitToHeight="100" orientation="portrait" blackAndWhite="1" r:id="rId1"/>
  <headerFooter>
    <oddHeader>&amp;L&amp;"Arial"&amp;8&amp;K000000INTERNAL&amp;1#</oddHeader>
    <oddFooter>&amp;CStrana &amp;P z &amp;N</oddFooter>
  </headerFooter>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List44">
    <pageSetUpPr fitToPage="1"/>
  </sheetPr>
  <dimension ref="A2:BM456"/>
  <sheetViews>
    <sheetView showGridLines="0" workbookViewId="0">
      <selection activeCell="E20" sqref="E20:H20"/>
    </sheetView>
  </sheetViews>
  <sheetFormatPr defaultRowHeight="11.25"/>
  <cols>
    <col min="1" max="1" width="8.33203125" style="1" customWidth="1"/>
    <col min="2" max="2" width="1.1640625" style="1" customWidth="1"/>
    <col min="3" max="3" width="4.1640625" style="1" customWidth="1"/>
    <col min="4" max="4" width="4.33203125" style="1" customWidth="1"/>
    <col min="5" max="5" width="17.1640625" style="1" customWidth="1"/>
    <col min="6" max="6" width="50.83203125" style="1" customWidth="1"/>
    <col min="7" max="7" width="7.5" style="1" customWidth="1"/>
    <col min="8" max="8" width="14" style="1" customWidth="1"/>
    <col min="9" max="9" width="15.83203125" style="1" customWidth="1"/>
    <col min="10" max="10" width="22.33203125" style="1" customWidth="1"/>
    <col min="11" max="11" width="22.33203125" style="1" hidden="1" customWidth="1"/>
    <col min="12" max="12" width="9.33203125" style="1" customWidth="1"/>
    <col min="13" max="13" width="10.83203125" style="1" hidden="1" customWidth="1"/>
    <col min="14" max="14" width="9.33203125" style="1" hidden="1"/>
    <col min="15" max="20" width="14.1640625" style="1" hidden="1" customWidth="1"/>
    <col min="21" max="21" width="16.33203125" style="1" hidden="1" customWidth="1"/>
    <col min="22" max="22" width="12.33203125" style="1" customWidth="1"/>
    <col min="23" max="23" width="16.33203125" style="1" customWidth="1"/>
    <col min="24" max="24" width="12.33203125" style="1" customWidth="1"/>
    <col min="25" max="25" width="15" style="1" customWidth="1"/>
    <col min="26" max="26" width="11" style="1" customWidth="1"/>
    <col min="27" max="27" width="15" style="1" customWidth="1"/>
    <col min="28" max="28" width="16.33203125" style="1" customWidth="1"/>
    <col min="29" max="29" width="11" style="1" customWidth="1"/>
    <col min="30" max="30" width="15" style="1" customWidth="1"/>
    <col min="31" max="31" width="16.33203125" style="1" customWidth="1"/>
    <col min="44" max="65" width="9.33203125" style="1" hidden="1"/>
  </cols>
  <sheetData>
    <row r="2" spans="1:46" s="1" customFormat="1" ht="36.950000000000003" customHeight="1">
      <c r="L2" s="383"/>
      <c r="M2" s="383"/>
      <c r="N2" s="383"/>
      <c r="O2" s="383"/>
      <c r="P2" s="383"/>
      <c r="Q2" s="383"/>
      <c r="R2" s="383"/>
      <c r="S2" s="383"/>
      <c r="T2" s="383"/>
      <c r="U2" s="383"/>
      <c r="V2" s="383"/>
      <c r="AT2" s="18" t="s">
        <v>198</v>
      </c>
    </row>
    <row r="3" spans="1:46" s="1" customFormat="1" ht="6.95" customHeight="1">
      <c r="B3" s="114"/>
      <c r="C3" s="115"/>
      <c r="D3" s="115"/>
      <c r="E3" s="115"/>
      <c r="F3" s="115"/>
      <c r="G3" s="115"/>
      <c r="H3" s="115"/>
      <c r="I3" s="115"/>
      <c r="J3" s="115"/>
      <c r="K3" s="115"/>
      <c r="L3" s="21"/>
      <c r="AT3" s="18" t="s">
        <v>73</v>
      </c>
    </row>
    <row r="4" spans="1:46" s="1" customFormat="1" ht="24.95" customHeight="1">
      <c r="B4" s="21"/>
      <c r="D4" s="116" t="s">
        <v>240</v>
      </c>
      <c r="L4" s="21"/>
      <c r="M4" s="117" t="s">
        <v>10</v>
      </c>
      <c r="AT4" s="18" t="s">
        <v>4</v>
      </c>
    </row>
    <row r="5" spans="1:46" s="1" customFormat="1" ht="6.95" customHeight="1">
      <c r="B5" s="21"/>
      <c r="L5" s="21"/>
    </row>
    <row r="6" spans="1:46" s="1" customFormat="1" ht="12" customHeight="1">
      <c r="B6" s="21"/>
      <c r="D6" s="118" t="s">
        <v>15</v>
      </c>
      <c r="L6" s="21"/>
    </row>
    <row r="7" spans="1:46" s="1" customFormat="1" ht="16.5" customHeight="1">
      <c r="B7" s="21"/>
      <c r="E7" s="412" t="str">
        <f>'Rekapitulace stavby'!K6</f>
        <v>Modernizace teplárny OB6</v>
      </c>
      <c r="F7" s="413"/>
      <c r="G7" s="413"/>
      <c r="H7" s="413"/>
      <c r="L7" s="21"/>
    </row>
    <row r="8" spans="1:46" s="1" customFormat="1" ht="12" customHeight="1">
      <c r="B8" s="21"/>
      <c r="D8" s="118" t="s">
        <v>241</v>
      </c>
      <c r="L8" s="21"/>
    </row>
    <row r="9" spans="1:46" s="2" customFormat="1" ht="16.5" customHeight="1">
      <c r="A9" s="35"/>
      <c r="B9" s="40"/>
      <c r="C9" s="35"/>
      <c r="D9" s="35"/>
      <c r="E9" s="412" t="s">
        <v>5915</v>
      </c>
      <c r="F9" s="415"/>
      <c r="G9" s="415"/>
      <c r="H9" s="415"/>
      <c r="I9" s="35"/>
      <c r="J9" s="35"/>
      <c r="K9" s="35"/>
      <c r="L9" s="52"/>
      <c r="S9" s="35"/>
      <c r="T9" s="35"/>
      <c r="U9" s="35"/>
      <c r="V9" s="35"/>
      <c r="W9" s="35"/>
      <c r="X9" s="35"/>
      <c r="Y9" s="35"/>
      <c r="Z9" s="35"/>
      <c r="AA9" s="35"/>
      <c r="AB9" s="35"/>
      <c r="AC9" s="35"/>
      <c r="AD9" s="35"/>
      <c r="AE9" s="35"/>
    </row>
    <row r="10" spans="1:46" s="2" customFormat="1" ht="12" customHeight="1">
      <c r="A10" s="35"/>
      <c r="B10" s="40"/>
      <c r="C10" s="35"/>
      <c r="D10" s="118" t="s">
        <v>432</v>
      </c>
      <c r="E10" s="35"/>
      <c r="F10" s="35"/>
      <c r="G10" s="35"/>
      <c r="H10" s="35"/>
      <c r="I10" s="35"/>
      <c r="J10" s="35"/>
      <c r="K10" s="35"/>
      <c r="L10" s="52"/>
      <c r="S10" s="35"/>
      <c r="T10" s="35"/>
      <c r="U10" s="35"/>
      <c r="V10" s="35"/>
      <c r="W10" s="35"/>
      <c r="X10" s="35"/>
      <c r="Y10" s="35"/>
      <c r="Z10" s="35"/>
      <c r="AA10" s="35"/>
      <c r="AB10" s="35"/>
      <c r="AC10" s="35"/>
      <c r="AD10" s="35"/>
      <c r="AE10" s="35"/>
    </row>
    <row r="11" spans="1:46" s="2" customFormat="1" ht="16.5" customHeight="1">
      <c r="A11" s="35"/>
      <c r="B11" s="40"/>
      <c r="C11" s="35"/>
      <c r="D11" s="35"/>
      <c r="E11" s="414" t="s">
        <v>6433</v>
      </c>
      <c r="F11" s="415"/>
      <c r="G11" s="415"/>
      <c r="H11" s="415"/>
      <c r="I11" s="35"/>
      <c r="J11" s="35"/>
      <c r="K11" s="35"/>
      <c r="L11" s="52"/>
      <c r="S11" s="35"/>
      <c r="T11" s="35"/>
      <c r="U11" s="35"/>
      <c r="V11" s="35"/>
      <c r="W11" s="35"/>
      <c r="X11" s="35"/>
      <c r="Y11" s="35"/>
      <c r="Z11" s="35"/>
      <c r="AA11" s="35"/>
      <c r="AB11" s="35"/>
      <c r="AC11" s="35"/>
      <c r="AD11" s="35"/>
      <c r="AE11" s="35"/>
    </row>
    <row r="12" spans="1:46" s="2" customFormat="1">
      <c r="A12" s="35"/>
      <c r="B12" s="40"/>
      <c r="C12" s="35"/>
      <c r="D12" s="35"/>
      <c r="E12" s="35"/>
      <c r="F12" s="35"/>
      <c r="G12" s="35"/>
      <c r="H12" s="35"/>
      <c r="I12" s="35"/>
      <c r="J12" s="35"/>
      <c r="K12" s="35"/>
      <c r="L12" s="52"/>
      <c r="S12" s="35"/>
      <c r="T12" s="35"/>
      <c r="U12" s="35"/>
      <c r="V12" s="35"/>
      <c r="W12" s="35"/>
      <c r="X12" s="35"/>
      <c r="Y12" s="35"/>
      <c r="Z12" s="35"/>
      <c r="AA12" s="35"/>
      <c r="AB12" s="35"/>
      <c r="AC12" s="35"/>
      <c r="AD12" s="35"/>
      <c r="AE12" s="35"/>
    </row>
    <row r="13" spans="1:46" s="2" customFormat="1" ht="12" customHeight="1">
      <c r="A13" s="35"/>
      <c r="B13" s="40"/>
      <c r="C13" s="35"/>
      <c r="D13" s="118" t="s">
        <v>17</v>
      </c>
      <c r="E13" s="35"/>
      <c r="F13" s="109" t="s">
        <v>1</v>
      </c>
      <c r="G13" s="35"/>
      <c r="H13" s="35"/>
      <c r="I13" s="118" t="s">
        <v>18</v>
      </c>
      <c r="J13" s="109" t="s">
        <v>1</v>
      </c>
      <c r="K13" s="35"/>
      <c r="L13" s="52"/>
      <c r="S13" s="35"/>
      <c r="T13" s="35"/>
      <c r="U13" s="35"/>
      <c r="V13" s="35"/>
      <c r="W13" s="35"/>
      <c r="X13" s="35"/>
      <c r="Y13" s="35"/>
      <c r="Z13" s="35"/>
      <c r="AA13" s="35"/>
      <c r="AB13" s="35"/>
      <c r="AC13" s="35"/>
      <c r="AD13" s="35"/>
      <c r="AE13" s="35"/>
    </row>
    <row r="14" spans="1:46" s="2" customFormat="1" ht="12" customHeight="1">
      <c r="A14" s="35"/>
      <c r="B14" s="40"/>
      <c r="C14" s="35"/>
      <c r="D14" s="118" t="s">
        <v>19</v>
      </c>
      <c r="E14" s="35"/>
      <c r="F14" s="109" t="s">
        <v>20</v>
      </c>
      <c r="G14" s="35"/>
      <c r="H14" s="35"/>
      <c r="I14" s="118" t="s">
        <v>21</v>
      </c>
      <c r="J14" s="119">
        <f>'Rekapitulace stavby'!AN8</f>
        <v>45363</v>
      </c>
      <c r="K14" s="35"/>
      <c r="L14" s="52"/>
      <c r="S14" s="35"/>
      <c r="T14" s="35"/>
      <c r="U14" s="35"/>
      <c r="V14" s="35"/>
      <c r="W14" s="35"/>
      <c r="X14" s="35"/>
      <c r="Y14" s="35"/>
      <c r="Z14" s="35"/>
      <c r="AA14" s="35"/>
      <c r="AB14" s="35"/>
      <c r="AC14" s="35"/>
      <c r="AD14" s="35"/>
      <c r="AE14" s="35"/>
    </row>
    <row r="15" spans="1:46" s="2" customFormat="1" ht="10.9" customHeight="1">
      <c r="A15" s="35"/>
      <c r="B15" s="40"/>
      <c r="C15" s="35"/>
      <c r="D15" s="35"/>
      <c r="E15" s="35"/>
      <c r="F15" s="35"/>
      <c r="G15" s="35"/>
      <c r="H15" s="35"/>
      <c r="I15" s="35"/>
      <c r="J15" s="35"/>
      <c r="K15" s="35"/>
      <c r="L15" s="52"/>
      <c r="S15" s="35"/>
      <c r="T15" s="35"/>
      <c r="U15" s="35"/>
      <c r="V15" s="35"/>
      <c r="W15" s="35"/>
      <c r="X15" s="35"/>
      <c r="Y15" s="35"/>
      <c r="Z15" s="35"/>
      <c r="AA15" s="35"/>
      <c r="AB15" s="35"/>
      <c r="AC15" s="35"/>
      <c r="AD15" s="35"/>
      <c r="AE15" s="35"/>
    </row>
    <row r="16" spans="1:46" s="2" customFormat="1" ht="12" customHeight="1">
      <c r="A16" s="35"/>
      <c r="B16" s="40"/>
      <c r="C16" s="35"/>
      <c r="D16" s="118" t="s">
        <v>22</v>
      </c>
      <c r="E16" s="35"/>
      <c r="F16" s="35"/>
      <c r="G16" s="35"/>
      <c r="H16" s="35"/>
      <c r="I16" s="118" t="s">
        <v>23</v>
      </c>
      <c r="J16" s="109" t="s">
        <v>1</v>
      </c>
      <c r="K16" s="35"/>
      <c r="L16" s="52"/>
      <c r="S16" s="35"/>
      <c r="T16" s="35"/>
      <c r="U16" s="35"/>
      <c r="V16" s="35"/>
      <c r="W16" s="35"/>
      <c r="X16" s="35"/>
      <c r="Y16" s="35"/>
      <c r="Z16" s="35"/>
      <c r="AA16" s="35"/>
      <c r="AB16" s="35"/>
      <c r="AC16" s="35"/>
      <c r="AD16" s="35"/>
      <c r="AE16" s="35"/>
    </row>
    <row r="17" spans="1:31" s="2" customFormat="1" ht="18" customHeight="1">
      <c r="A17" s="35"/>
      <c r="B17" s="40"/>
      <c r="C17" s="35"/>
      <c r="D17" s="35"/>
      <c r="E17" s="109" t="s">
        <v>24</v>
      </c>
      <c r="F17" s="35"/>
      <c r="G17" s="35"/>
      <c r="H17" s="35"/>
      <c r="I17" s="118" t="s">
        <v>25</v>
      </c>
      <c r="J17" s="109" t="s">
        <v>1</v>
      </c>
      <c r="K17" s="35"/>
      <c r="L17" s="52"/>
      <c r="S17" s="35"/>
      <c r="T17" s="35"/>
      <c r="U17" s="35"/>
      <c r="V17" s="35"/>
      <c r="W17" s="35"/>
      <c r="X17" s="35"/>
      <c r="Y17" s="35"/>
      <c r="Z17" s="35"/>
      <c r="AA17" s="35"/>
      <c r="AB17" s="35"/>
      <c r="AC17" s="35"/>
      <c r="AD17" s="35"/>
      <c r="AE17" s="35"/>
    </row>
    <row r="18" spans="1:31" s="2" customFormat="1" ht="6.95" customHeight="1">
      <c r="A18" s="35"/>
      <c r="B18" s="40"/>
      <c r="C18" s="35"/>
      <c r="D18" s="35"/>
      <c r="E18" s="35"/>
      <c r="F18" s="35"/>
      <c r="G18" s="35"/>
      <c r="H18" s="35"/>
      <c r="I18" s="35"/>
      <c r="J18" s="35"/>
      <c r="K18" s="35"/>
      <c r="L18" s="52"/>
      <c r="S18" s="35"/>
      <c r="T18" s="35"/>
      <c r="U18" s="35"/>
      <c r="V18" s="35"/>
      <c r="W18" s="35"/>
      <c r="X18" s="35"/>
      <c r="Y18" s="35"/>
      <c r="Z18" s="35"/>
      <c r="AA18" s="35"/>
      <c r="AB18" s="35"/>
      <c r="AC18" s="35"/>
      <c r="AD18" s="35"/>
      <c r="AE18" s="35"/>
    </row>
    <row r="19" spans="1:31" s="2" customFormat="1" ht="12" customHeight="1">
      <c r="A19" s="35"/>
      <c r="B19" s="40"/>
      <c r="C19" s="35"/>
      <c r="D19" s="118" t="s">
        <v>26</v>
      </c>
      <c r="E19" s="35"/>
      <c r="F19" s="35"/>
      <c r="G19" s="35"/>
      <c r="H19" s="35"/>
      <c r="I19" s="118" t="s">
        <v>23</v>
      </c>
      <c r="J19" s="31" t="str">
        <f>'Rekapitulace stavby'!AN13</f>
        <v>Vyplň údaj</v>
      </c>
      <c r="K19" s="35"/>
      <c r="L19" s="52"/>
      <c r="S19" s="35"/>
      <c r="T19" s="35"/>
      <c r="U19" s="35"/>
      <c r="V19" s="35"/>
      <c r="W19" s="35"/>
      <c r="X19" s="35"/>
      <c r="Y19" s="35"/>
      <c r="Z19" s="35"/>
      <c r="AA19" s="35"/>
      <c r="AB19" s="35"/>
      <c r="AC19" s="35"/>
      <c r="AD19" s="35"/>
      <c r="AE19" s="35"/>
    </row>
    <row r="20" spans="1:31" s="2" customFormat="1" ht="18" customHeight="1">
      <c r="A20" s="35"/>
      <c r="B20" s="40"/>
      <c r="C20" s="35"/>
      <c r="D20" s="35"/>
      <c r="E20" s="416" t="str">
        <f>'Rekapitulace stavby'!E14</f>
        <v>Vyplň údaj</v>
      </c>
      <c r="F20" s="417"/>
      <c r="G20" s="417"/>
      <c r="H20" s="417"/>
      <c r="I20" s="118" t="s">
        <v>25</v>
      </c>
      <c r="J20" s="31" t="str">
        <f>'Rekapitulace stavby'!AN14</f>
        <v>Vyplň údaj</v>
      </c>
      <c r="K20" s="35"/>
      <c r="L20" s="52"/>
      <c r="S20" s="35"/>
      <c r="T20" s="35"/>
      <c r="U20" s="35"/>
      <c r="V20" s="35"/>
      <c r="W20" s="35"/>
      <c r="X20" s="35"/>
      <c r="Y20" s="35"/>
      <c r="Z20" s="35"/>
      <c r="AA20" s="35"/>
      <c r="AB20" s="35"/>
      <c r="AC20" s="35"/>
      <c r="AD20" s="35"/>
      <c r="AE20" s="35"/>
    </row>
    <row r="21" spans="1:31" s="2" customFormat="1" ht="6.95" customHeight="1">
      <c r="A21" s="35"/>
      <c r="B21" s="40"/>
      <c r="C21" s="35"/>
      <c r="D21" s="35"/>
      <c r="E21" s="35"/>
      <c r="F21" s="35"/>
      <c r="G21" s="35"/>
      <c r="H21" s="35"/>
      <c r="I21" s="35"/>
      <c r="J21" s="35"/>
      <c r="K21" s="35"/>
      <c r="L21" s="52"/>
      <c r="S21" s="35"/>
      <c r="T21" s="35"/>
      <c r="U21" s="35"/>
      <c r="V21" s="35"/>
      <c r="W21" s="35"/>
      <c r="X21" s="35"/>
      <c r="Y21" s="35"/>
      <c r="Z21" s="35"/>
      <c r="AA21" s="35"/>
      <c r="AB21" s="35"/>
      <c r="AC21" s="35"/>
      <c r="AD21" s="35"/>
      <c r="AE21" s="35"/>
    </row>
    <row r="22" spans="1:31" s="2" customFormat="1" ht="12" customHeight="1">
      <c r="A22" s="35"/>
      <c r="B22" s="40"/>
      <c r="C22" s="35"/>
      <c r="D22" s="118" t="s">
        <v>28</v>
      </c>
      <c r="E22" s="35"/>
      <c r="F22" s="35"/>
      <c r="G22" s="35"/>
      <c r="H22" s="35"/>
      <c r="I22" s="118" t="s">
        <v>23</v>
      </c>
      <c r="J22" s="109" t="s">
        <v>1</v>
      </c>
      <c r="K22" s="35"/>
      <c r="L22" s="52"/>
      <c r="S22" s="35"/>
      <c r="T22" s="35"/>
      <c r="U22" s="35"/>
      <c r="V22" s="35"/>
      <c r="W22" s="35"/>
      <c r="X22" s="35"/>
      <c r="Y22" s="35"/>
      <c r="Z22" s="35"/>
      <c r="AA22" s="35"/>
      <c r="AB22" s="35"/>
      <c r="AC22" s="35"/>
      <c r="AD22" s="35"/>
      <c r="AE22" s="35"/>
    </row>
    <row r="23" spans="1:31" s="2" customFormat="1" ht="18" customHeight="1">
      <c r="A23" s="35"/>
      <c r="B23" s="40"/>
      <c r="C23" s="35"/>
      <c r="D23" s="35"/>
      <c r="E23" s="109" t="s">
        <v>29</v>
      </c>
      <c r="F23" s="35"/>
      <c r="G23" s="35"/>
      <c r="H23" s="35"/>
      <c r="I23" s="118" t="s">
        <v>25</v>
      </c>
      <c r="J23" s="109" t="s">
        <v>1</v>
      </c>
      <c r="K23" s="35"/>
      <c r="L23" s="52"/>
      <c r="S23" s="35"/>
      <c r="T23" s="35"/>
      <c r="U23" s="35"/>
      <c r="V23" s="35"/>
      <c r="W23" s="35"/>
      <c r="X23" s="35"/>
      <c r="Y23" s="35"/>
      <c r="Z23" s="35"/>
      <c r="AA23" s="35"/>
      <c r="AB23" s="35"/>
      <c r="AC23" s="35"/>
      <c r="AD23" s="35"/>
      <c r="AE23" s="35"/>
    </row>
    <row r="24" spans="1:31" s="2" customFormat="1" ht="6.95" customHeight="1">
      <c r="A24" s="35"/>
      <c r="B24" s="40"/>
      <c r="C24" s="35"/>
      <c r="D24" s="35"/>
      <c r="E24" s="35"/>
      <c r="F24" s="35"/>
      <c r="G24" s="35"/>
      <c r="H24" s="35"/>
      <c r="I24" s="35"/>
      <c r="J24" s="35"/>
      <c r="K24" s="35"/>
      <c r="L24" s="52"/>
      <c r="S24" s="35"/>
      <c r="T24" s="35"/>
      <c r="U24" s="35"/>
      <c r="V24" s="35"/>
      <c r="W24" s="35"/>
      <c r="X24" s="35"/>
      <c r="Y24" s="35"/>
      <c r="Z24" s="35"/>
      <c r="AA24" s="35"/>
      <c r="AB24" s="35"/>
      <c r="AC24" s="35"/>
      <c r="AD24" s="35"/>
      <c r="AE24" s="35"/>
    </row>
    <row r="25" spans="1:31" s="2" customFormat="1" ht="12" customHeight="1">
      <c r="A25" s="35"/>
      <c r="B25" s="40"/>
      <c r="C25" s="35"/>
      <c r="D25" s="118" t="s">
        <v>31</v>
      </c>
      <c r="E25" s="35"/>
      <c r="F25" s="35"/>
      <c r="G25" s="35"/>
      <c r="H25" s="35"/>
      <c r="I25" s="118" t="s">
        <v>23</v>
      </c>
      <c r="J25" s="109" t="s">
        <v>1</v>
      </c>
      <c r="K25" s="35"/>
      <c r="L25" s="52"/>
      <c r="S25" s="35"/>
      <c r="T25" s="35"/>
      <c r="U25" s="35"/>
      <c r="V25" s="35"/>
      <c r="W25" s="35"/>
      <c r="X25" s="35"/>
      <c r="Y25" s="35"/>
      <c r="Z25" s="35"/>
      <c r="AA25" s="35"/>
      <c r="AB25" s="35"/>
      <c r="AC25" s="35"/>
      <c r="AD25" s="35"/>
      <c r="AE25" s="35"/>
    </row>
    <row r="26" spans="1:31" s="2" customFormat="1" ht="18" customHeight="1">
      <c r="A26" s="35"/>
      <c r="B26" s="40"/>
      <c r="C26" s="35"/>
      <c r="D26" s="35"/>
      <c r="E26" s="109" t="s">
        <v>29</v>
      </c>
      <c r="F26" s="35"/>
      <c r="G26" s="35"/>
      <c r="H26" s="35"/>
      <c r="I26" s="118" t="s">
        <v>25</v>
      </c>
      <c r="J26" s="109" t="s">
        <v>1</v>
      </c>
      <c r="K26" s="35"/>
      <c r="L26" s="52"/>
      <c r="S26" s="35"/>
      <c r="T26" s="35"/>
      <c r="U26" s="35"/>
      <c r="V26" s="35"/>
      <c r="W26" s="35"/>
      <c r="X26" s="35"/>
      <c r="Y26" s="35"/>
      <c r="Z26" s="35"/>
      <c r="AA26" s="35"/>
      <c r="AB26" s="35"/>
      <c r="AC26" s="35"/>
      <c r="AD26" s="35"/>
      <c r="AE26" s="35"/>
    </row>
    <row r="27" spans="1:31" s="2" customFormat="1" ht="6.95" customHeight="1">
      <c r="A27" s="35"/>
      <c r="B27" s="40"/>
      <c r="C27" s="35"/>
      <c r="D27" s="35"/>
      <c r="E27" s="35"/>
      <c r="F27" s="35"/>
      <c r="G27" s="35"/>
      <c r="H27" s="35"/>
      <c r="I27" s="35"/>
      <c r="J27" s="35"/>
      <c r="K27" s="35"/>
      <c r="L27" s="52"/>
      <c r="S27" s="35"/>
      <c r="T27" s="35"/>
      <c r="U27" s="35"/>
      <c r="V27" s="35"/>
      <c r="W27" s="35"/>
      <c r="X27" s="35"/>
      <c r="Y27" s="35"/>
      <c r="Z27" s="35"/>
      <c r="AA27" s="35"/>
      <c r="AB27" s="35"/>
      <c r="AC27" s="35"/>
      <c r="AD27" s="35"/>
      <c r="AE27" s="35"/>
    </row>
    <row r="28" spans="1:31" s="2" customFormat="1" ht="12" customHeight="1">
      <c r="A28" s="35"/>
      <c r="B28" s="40"/>
      <c r="C28" s="35"/>
      <c r="D28" s="118" t="s">
        <v>32</v>
      </c>
      <c r="E28" s="35"/>
      <c r="F28" s="35"/>
      <c r="G28" s="35"/>
      <c r="H28" s="35"/>
      <c r="I28" s="35"/>
      <c r="J28" s="35"/>
      <c r="K28" s="35"/>
      <c r="L28" s="52"/>
      <c r="S28" s="35"/>
      <c r="T28" s="35"/>
      <c r="U28" s="35"/>
      <c r="V28" s="35"/>
      <c r="W28" s="35"/>
      <c r="X28" s="35"/>
      <c r="Y28" s="35"/>
      <c r="Z28" s="35"/>
      <c r="AA28" s="35"/>
      <c r="AB28" s="35"/>
      <c r="AC28" s="35"/>
      <c r="AD28" s="35"/>
      <c r="AE28" s="35"/>
    </row>
    <row r="29" spans="1:31" s="8" customFormat="1" ht="16.5" customHeight="1">
      <c r="A29" s="120"/>
      <c r="B29" s="121"/>
      <c r="C29" s="120"/>
      <c r="D29" s="120"/>
      <c r="E29" s="418" t="s">
        <v>1</v>
      </c>
      <c r="F29" s="418"/>
      <c r="G29" s="418"/>
      <c r="H29" s="418"/>
      <c r="I29" s="120"/>
      <c r="J29" s="120"/>
      <c r="K29" s="120"/>
      <c r="L29" s="122"/>
      <c r="S29" s="120"/>
      <c r="T29" s="120"/>
      <c r="U29" s="120"/>
      <c r="V29" s="120"/>
      <c r="W29" s="120"/>
      <c r="X29" s="120"/>
      <c r="Y29" s="120"/>
      <c r="Z29" s="120"/>
      <c r="AA29" s="120"/>
      <c r="AB29" s="120"/>
      <c r="AC29" s="120"/>
      <c r="AD29" s="120"/>
      <c r="AE29" s="120"/>
    </row>
    <row r="30" spans="1:31" s="2" customFormat="1" ht="6.95" customHeight="1">
      <c r="A30" s="35"/>
      <c r="B30" s="40"/>
      <c r="C30" s="35"/>
      <c r="D30" s="35"/>
      <c r="E30" s="35"/>
      <c r="F30" s="35"/>
      <c r="G30" s="35"/>
      <c r="H30" s="35"/>
      <c r="I30" s="35"/>
      <c r="J30" s="35"/>
      <c r="K30" s="35"/>
      <c r="L30" s="52"/>
      <c r="S30" s="35"/>
      <c r="T30" s="35"/>
      <c r="U30" s="35"/>
      <c r="V30" s="35"/>
      <c r="W30" s="35"/>
      <c r="X30" s="35"/>
      <c r="Y30" s="35"/>
      <c r="Z30" s="35"/>
      <c r="AA30" s="35"/>
      <c r="AB30" s="35"/>
      <c r="AC30" s="35"/>
      <c r="AD30" s="35"/>
      <c r="AE30" s="35"/>
    </row>
    <row r="31" spans="1:31" s="2" customFormat="1" ht="6.95" customHeight="1">
      <c r="A31" s="35"/>
      <c r="B31" s="40"/>
      <c r="C31" s="35"/>
      <c r="D31" s="123"/>
      <c r="E31" s="123"/>
      <c r="F31" s="123"/>
      <c r="G31" s="123"/>
      <c r="H31" s="123"/>
      <c r="I31" s="123"/>
      <c r="J31" s="123"/>
      <c r="K31" s="123"/>
      <c r="L31" s="52"/>
      <c r="S31" s="35"/>
      <c r="T31" s="35"/>
      <c r="U31" s="35"/>
      <c r="V31" s="35"/>
      <c r="W31" s="35"/>
      <c r="X31" s="35"/>
      <c r="Y31" s="35"/>
      <c r="Z31" s="35"/>
      <c r="AA31" s="35"/>
      <c r="AB31" s="35"/>
      <c r="AC31" s="35"/>
      <c r="AD31" s="35"/>
      <c r="AE31" s="35"/>
    </row>
    <row r="32" spans="1:31" s="2" customFormat="1" ht="25.35" customHeight="1">
      <c r="A32" s="35"/>
      <c r="B32" s="40"/>
      <c r="C32" s="35"/>
      <c r="D32" s="124" t="s">
        <v>33</v>
      </c>
      <c r="E32" s="35"/>
      <c r="F32" s="35"/>
      <c r="G32" s="35"/>
      <c r="H32" s="35"/>
      <c r="I32" s="35"/>
      <c r="J32" s="125">
        <f>ROUND(J125, 2)</f>
        <v>0</v>
      </c>
      <c r="K32" s="35"/>
      <c r="L32" s="52"/>
      <c r="S32" s="35"/>
      <c r="T32" s="35"/>
      <c r="U32" s="35"/>
      <c r="V32" s="35"/>
      <c r="W32" s="35"/>
      <c r="X32" s="35"/>
      <c r="Y32" s="35"/>
      <c r="Z32" s="35"/>
      <c r="AA32" s="35"/>
      <c r="AB32" s="35"/>
      <c r="AC32" s="35"/>
      <c r="AD32" s="35"/>
      <c r="AE32" s="35"/>
    </row>
    <row r="33" spans="1:31" s="2" customFormat="1" ht="6.95" customHeight="1">
      <c r="A33" s="35"/>
      <c r="B33" s="40"/>
      <c r="C33" s="35"/>
      <c r="D33" s="123"/>
      <c r="E33" s="123"/>
      <c r="F33" s="123"/>
      <c r="G33" s="123"/>
      <c r="H33" s="123"/>
      <c r="I33" s="123"/>
      <c r="J33" s="123"/>
      <c r="K33" s="123"/>
      <c r="L33" s="52"/>
      <c r="S33" s="35"/>
      <c r="T33" s="35"/>
      <c r="U33" s="35"/>
      <c r="V33" s="35"/>
      <c r="W33" s="35"/>
      <c r="X33" s="35"/>
      <c r="Y33" s="35"/>
      <c r="Z33" s="35"/>
      <c r="AA33" s="35"/>
      <c r="AB33" s="35"/>
      <c r="AC33" s="35"/>
      <c r="AD33" s="35"/>
      <c r="AE33" s="35"/>
    </row>
    <row r="34" spans="1:31" s="2" customFormat="1" ht="14.45" customHeight="1">
      <c r="A34" s="35"/>
      <c r="B34" s="40"/>
      <c r="C34" s="35"/>
      <c r="D34" s="35"/>
      <c r="E34" s="35"/>
      <c r="F34" s="126" t="s">
        <v>35</v>
      </c>
      <c r="G34" s="35"/>
      <c r="H34" s="35"/>
      <c r="I34" s="126" t="s">
        <v>34</v>
      </c>
      <c r="J34" s="126" t="s">
        <v>36</v>
      </c>
      <c r="K34" s="35"/>
      <c r="L34" s="52"/>
      <c r="S34" s="35"/>
      <c r="T34" s="35"/>
      <c r="U34" s="35"/>
      <c r="V34" s="35"/>
      <c r="W34" s="35"/>
      <c r="X34" s="35"/>
      <c r="Y34" s="35"/>
      <c r="Z34" s="35"/>
      <c r="AA34" s="35"/>
      <c r="AB34" s="35"/>
      <c r="AC34" s="35"/>
      <c r="AD34" s="35"/>
      <c r="AE34" s="35"/>
    </row>
    <row r="35" spans="1:31" s="2" customFormat="1" ht="14.45" customHeight="1">
      <c r="A35" s="35"/>
      <c r="B35" s="40"/>
      <c r="C35" s="35"/>
      <c r="D35" s="127" t="s">
        <v>37</v>
      </c>
      <c r="E35" s="118" t="s">
        <v>38</v>
      </c>
      <c r="F35" s="128">
        <f>ROUND((SUM(BE125:BE455)),  2)</f>
        <v>0</v>
      </c>
      <c r="G35" s="35"/>
      <c r="H35" s="35"/>
      <c r="I35" s="129">
        <v>0.21</v>
      </c>
      <c r="J35" s="128">
        <f>ROUND(((SUM(BE125:BE455))*I35),  2)</f>
        <v>0</v>
      </c>
      <c r="K35" s="35"/>
      <c r="L35" s="52"/>
      <c r="S35" s="35"/>
      <c r="T35" s="35"/>
      <c r="U35" s="35"/>
      <c r="V35" s="35"/>
      <c r="W35" s="35"/>
      <c r="X35" s="35"/>
      <c r="Y35" s="35"/>
      <c r="Z35" s="35"/>
      <c r="AA35" s="35"/>
      <c r="AB35" s="35"/>
      <c r="AC35" s="35"/>
      <c r="AD35" s="35"/>
      <c r="AE35" s="35"/>
    </row>
    <row r="36" spans="1:31" s="2" customFormat="1" ht="14.45" customHeight="1">
      <c r="A36" s="35"/>
      <c r="B36" s="40"/>
      <c r="C36" s="35"/>
      <c r="D36" s="35"/>
      <c r="E36" s="118" t="s">
        <v>39</v>
      </c>
      <c r="F36" s="128">
        <f>ROUND((SUM(BF125:BF455)),  2)</f>
        <v>0</v>
      </c>
      <c r="G36" s="35"/>
      <c r="H36" s="35"/>
      <c r="I36" s="129">
        <v>0.12</v>
      </c>
      <c r="J36" s="128">
        <f>ROUND(((SUM(BF125:BF455))*I36),  2)</f>
        <v>0</v>
      </c>
      <c r="K36" s="35"/>
      <c r="L36" s="52"/>
      <c r="S36" s="35"/>
      <c r="T36" s="35"/>
      <c r="U36" s="35"/>
      <c r="V36" s="35"/>
      <c r="W36" s="35"/>
      <c r="X36" s="35"/>
      <c r="Y36" s="35"/>
      <c r="Z36" s="35"/>
      <c r="AA36" s="35"/>
      <c r="AB36" s="35"/>
      <c r="AC36" s="35"/>
      <c r="AD36" s="35"/>
      <c r="AE36" s="35"/>
    </row>
    <row r="37" spans="1:31" s="2" customFormat="1" ht="14.45" hidden="1" customHeight="1">
      <c r="A37" s="35"/>
      <c r="B37" s="40"/>
      <c r="C37" s="35"/>
      <c r="D37" s="35"/>
      <c r="E37" s="118" t="s">
        <v>40</v>
      </c>
      <c r="F37" s="128">
        <f>ROUND((SUM(BG125:BG455)),  2)</f>
        <v>0</v>
      </c>
      <c r="G37" s="35"/>
      <c r="H37" s="35"/>
      <c r="I37" s="129">
        <v>0.21</v>
      </c>
      <c r="J37" s="128">
        <f>0</f>
        <v>0</v>
      </c>
      <c r="K37" s="35"/>
      <c r="L37" s="52"/>
      <c r="S37" s="35"/>
      <c r="T37" s="35"/>
      <c r="U37" s="35"/>
      <c r="V37" s="35"/>
      <c r="W37" s="35"/>
      <c r="X37" s="35"/>
      <c r="Y37" s="35"/>
      <c r="Z37" s="35"/>
      <c r="AA37" s="35"/>
      <c r="AB37" s="35"/>
      <c r="AC37" s="35"/>
      <c r="AD37" s="35"/>
      <c r="AE37" s="35"/>
    </row>
    <row r="38" spans="1:31" s="2" customFormat="1" ht="14.45" hidden="1" customHeight="1">
      <c r="A38" s="35"/>
      <c r="B38" s="40"/>
      <c r="C38" s="35"/>
      <c r="D38" s="35"/>
      <c r="E38" s="118" t="s">
        <v>41</v>
      </c>
      <c r="F38" s="128">
        <f>ROUND((SUM(BH125:BH455)),  2)</f>
        <v>0</v>
      </c>
      <c r="G38" s="35"/>
      <c r="H38" s="35"/>
      <c r="I38" s="129">
        <v>0.12</v>
      </c>
      <c r="J38" s="128">
        <f>0</f>
        <v>0</v>
      </c>
      <c r="K38" s="35"/>
      <c r="L38" s="52"/>
      <c r="S38" s="35"/>
      <c r="T38" s="35"/>
      <c r="U38" s="35"/>
      <c r="V38" s="35"/>
      <c r="W38" s="35"/>
      <c r="X38" s="35"/>
      <c r="Y38" s="35"/>
      <c r="Z38" s="35"/>
      <c r="AA38" s="35"/>
      <c r="AB38" s="35"/>
      <c r="AC38" s="35"/>
      <c r="AD38" s="35"/>
      <c r="AE38" s="35"/>
    </row>
    <row r="39" spans="1:31" s="2" customFormat="1" ht="14.45" hidden="1" customHeight="1">
      <c r="A39" s="35"/>
      <c r="B39" s="40"/>
      <c r="C39" s="35"/>
      <c r="D39" s="35"/>
      <c r="E39" s="118" t="s">
        <v>42</v>
      </c>
      <c r="F39" s="128">
        <f>ROUND((SUM(BI125:BI455)),  2)</f>
        <v>0</v>
      </c>
      <c r="G39" s="35"/>
      <c r="H39" s="35"/>
      <c r="I39" s="129">
        <v>0</v>
      </c>
      <c r="J39" s="128">
        <f>0</f>
        <v>0</v>
      </c>
      <c r="K39" s="35"/>
      <c r="L39" s="52"/>
      <c r="S39" s="35"/>
      <c r="T39" s="35"/>
      <c r="U39" s="35"/>
      <c r="V39" s="35"/>
      <c r="W39" s="35"/>
      <c r="X39" s="35"/>
      <c r="Y39" s="35"/>
      <c r="Z39" s="35"/>
      <c r="AA39" s="35"/>
      <c r="AB39" s="35"/>
      <c r="AC39" s="35"/>
      <c r="AD39" s="35"/>
      <c r="AE39" s="35"/>
    </row>
    <row r="40" spans="1:31" s="2" customFormat="1" ht="6.95" customHeight="1">
      <c r="A40" s="35"/>
      <c r="B40" s="40"/>
      <c r="C40" s="35"/>
      <c r="D40" s="35"/>
      <c r="E40" s="35"/>
      <c r="F40" s="35"/>
      <c r="G40" s="35"/>
      <c r="H40" s="35"/>
      <c r="I40" s="35"/>
      <c r="J40" s="35"/>
      <c r="K40" s="35"/>
      <c r="L40" s="52"/>
      <c r="S40" s="35"/>
      <c r="T40" s="35"/>
      <c r="U40" s="35"/>
      <c r="V40" s="35"/>
      <c r="W40" s="35"/>
      <c r="X40" s="35"/>
      <c r="Y40" s="35"/>
      <c r="Z40" s="35"/>
      <c r="AA40" s="35"/>
      <c r="AB40" s="35"/>
      <c r="AC40" s="35"/>
      <c r="AD40" s="35"/>
      <c r="AE40" s="35"/>
    </row>
    <row r="41" spans="1:31" s="2" customFormat="1" ht="25.35" customHeight="1">
      <c r="A41" s="35"/>
      <c r="B41" s="40"/>
      <c r="C41" s="130"/>
      <c r="D41" s="131" t="s">
        <v>43</v>
      </c>
      <c r="E41" s="132"/>
      <c r="F41" s="132"/>
      <c r="G41" s="133" t="s">
        <v>44</v>
      </c>
      <c r="H41" s="134" t="s">
        <v>7622</v>
      </c>
      <c r="I41" s="132"/>
      <c r="J41" s="135">
        <f>SUM(J32:J39)</f>
        <v>0</v>
      </c>
      <c r="K41" s="136"/>
      <c r="L41" s="52"/>
      <c r="S41" s="35"/>
      <c r="T41" s="35"/>
      <c r="U41" s="35"/>
      <c r="V41" s="35"/>
      <c r="W41" s="35"/>
      <c r="X41" s="35"/>
      <c r="Y41" s="35"/>
      <c r="Z41" s="35"/>
      <c r="AA41" s="35"/>
      <c r="AB41" s="35"/>
      <c r="AC41" s="35"/>
      <c r="AD41" s="35"/>
      <c r="AE41" s="35"/>
    </row>
    <row r="42" spans="1:31" s="2" customFormat="1" ht="14.45" customHeight="1">
      <c r="A42" s="35"/>
      <c r="B42" s="40"/>
      <c r="C42" s="35"/>
      <c r="D42" s="35"/>
      <c r="E42" s="35"/>
      <c r="F42" s="35"/>
      <c r="G42" s="35"/>
      <c r="H42" s="35"/>
      <c r="I42" s="35"/>
      <c r="J42" s="35"/>
      <c r="K42" s="35"/>
      <c r="L42" s="52"/>
      <c r="S42" s="35"/>
      <c r="T42" s="35"/>
      <c r="U42" s="35"/>
      <c r="V42" s="35"/>
      <c r="W42" s="35"/>
      <c r="X42" s="35"/>
      <c r="Y42" s="35"/>
      <c r="Z42" s="35"/>
      <c r="AA42" s="35"/>
      <c r="AB42" s="35"/>
      <c r="AC42" s="35"/>
      <c r="AD42" s="35"/>
      <c r="AE42" s="35"/>
    </row>
    <row r="43" spans="1:31" s="1" customFormat="1" ht="14.45" customHeight="1">
      <c r="B43" s="21"/>
      <c r="L43" s="21"/>
    </row>
    <row r="44" spans="1:31" s="1" customFormat="1" ht="14.45" customHeight="1">
      <c r="B44" s="21"/>
      <c r="L44" s="21"/>
    </row>
    <row r="45" spans="1:31" s="1" customFormat="1" ht="14.45" customHeight="1">
      <c r="B45" s="21"/>
      <c r="L45" s="21"/>
    </row>
    <row r="46" spans="1:31" s="1" customFormat="1" ht="14.45" customHeight="1">
      <c r="B46" s="21"/>
      <c r="L46" s="21"/>
    </row>
    <row r="47" spans="1:31" s="1" customFormat="1" ht="14.45" customHeight="1">
      <c r="B47" s="21"/>
      <c r="L47" s="21"/>
    </row>
    <row r="48" spans="1:31" s="1" customFormat="1" ht="14.45" customHeight="1">
      <c r="B48" s="21"/>
      <c r="L48" s="21"/>
    </row>
    <row r="49" spans="1:31" s="1" customFormat="1" ht="14.45" customHeight="1">
      <c r="B49" s="21"/>
      <c r="L49" s="21"/>
    </row>
    <row r="50" spans="1:31" s="2" customFormat="1" ht="14.45" customHeight="1">
      <c r="B50" s="52"/>
      <c r="D50" s="137" t="s">
        <v>45</v>
      </c>
      <c r="E50" s="138"/>
      <c r="F50" s="138"/>
      <c r="G50" s="137" t="s">
        <v>46</v>
      </c>
      <c r="H50" s="138"/>
      <c r="I50" s="138"/>
      <c r="J50" s="138"/>
      <c r="K50" s="138"/>
      <c r="L50" s="52"/>
    </row>
    <row r="51" spans="1:31">
      <c r="B51" s="21"/>
      <c r="L51" s="21"/>
    </row>
    <row r="52" spans="1:31">
      <c r="B52" s="21"/>
      <c r="L52" s="21"/>
    </row>
    <row r="53" spans="1:31">
      <c r="B53" s="21"/>
      <c r="L53" s="21"/>
    </row>
    <row r="54" spans="1:31">
      <c r="B54" s="21"/>
      <c r="L54" s="21"/>
    </row>
    <row r="55" spans="1:31">
      <c r="B55" s="21"/>
      <c r="L55" s="21"/>
    </row>
    <row r="56" spans="1:31">
      <c r="B56" s="21"/>
      <c r="L56" s="21"/>
    </row>
    <row r="57" spans="1:31">
      <c r="B57" s="21"/>
      <c r="L57" s="21"/>
    </row>
    <row r="58" spans="1:31">
      <c r="B58" s="21"/>
      <c r="L58" s="21"/>
    </row>
    <row r="59" spans="1:31">
      <c r="B59" s="21"/>
      <c r="L59" s="21"/>
    </row>
    <row r="60" spans="1:31">
      <c r="B60" s="21"/>
      <c r="L60" s="21"/>
    </row>
    <row r="61" spans="1:31" s="2" customFormat="1" ht="12.75">
      <c r="A61" s="35"/>
      <c r="B61" s="40"/>
      <c r="C61" s="35"/>
      <c r="D61" s="139" t="s">
        <v>47</v>
      </c>
      <c r="E61" s="140"/>
      <c r="F61" s="141" t="s">
        <v>48</v>
      </c>
      <c r="G61" s="139" t="s">
        <v>47</v>
      </c>
      <c r="H61" s="140"/>
      <c r="I61" s="140"/>
      <c r="J61" s="142" t="s">
        <v>48</v>
      </c>
      <c r="K61" s="140"/>
      <c r="L61" s="52"/>
      <c r="S61" s="35"/>
      <c r="T61" s="35"/>
      <c r="U61" s="35"/>
      <c r="V61" s="35"/>
      <c r="W61" s="35"/>
      <c r="X61" s="35"/>
      <c r="Y61" s="35"/>
      <c r="Z61" s="35"/>
      <c r="AA61" s="35"/>
      <c r="AB61" s="35"/>
      <c r="AC61" s="35"/>
      <c r="AD61" s="35"/>
      <c r="AE61" s="35"/>
    </row>
    <row r="62" spans="1:31">
      <c r="B62" s="21"/>
      <c r="L62" s="21"/>
    </row>
    <row r="63" spans="1:31">
      <c r="B63" s="21"/>
      <c r="L63" s="21"/>
    </row>
    <row r="64" spans="1:31">
      <c r="B64" s="21"/>
      <c r="L64" s="21"/>
    </row>
    <row r="65" spans="1:31" s="2" customFormat="1" ht="12.75">
      <c r="A65" s="35"/>
      <c r="B65" s="40"/>
      <c r="C65" s="35"/>
      <c r="D65" s="137" t="s">
        <v>49</v>
      </c>
      <c r="E65" s="143"/>
      <c r="F65" s="143"/>
      <c r="G65" s="137" t="s">
        <v>50</v>
      </c>
      <c r="H65" s="143"/>
      <c r="I65" s="143"/>
      <c r="J65" s="143"/>
      <c r="K65" s="143"/>
      <c r="L65" s="52"/>
      <c r="S65" s="35"/>
      <c r="T65" s="35"/>
      <c r="U65" s="35"/>
      <c r="V65" s="35"/>
      <c r="W65" s="35"/>
      <c r="X65" s="35"/>
      <c r="Y65" s="35"/>
      <c r="Z65" s="35"/>
      <c r="AA65" s="35"/>
      <c r="AB65" s="35"/>
      <c r="AC65" s="35"/>
      <c r="AD65" s="35"/>
      <c r="AE65" s="35"/>
    </row>
    <row r="66" spans="1:31">
      <c r="B66" s="21"/>
      <c r="L66" s="21"/>
    </row>
    <row r="67" spans="1:31">
      <c r="B67" s="21"/>
      <c r="L67" s="21"/>
    </row>
    <row r="68" spans="1:31">
      <c r="B68" s="21"/>
      <c r="L68" s="21"/>
    </row>
    <row r="69" spans="1:31">
      <c r="B69" s="21"/>
      <c r="L69" s="21"/>
    </row>
    <row r="70" spans="1:31">
      <c r="B70" s="21"/>
      <c r="L70" s="21"/>
    </row>
    <row r="71" spans="1:31">
      <c r="B71" s="21"/>
      <c r="L71" s="21"/>
    </row>
    <row r="72" spans="1:31">
      <c r="B72" s="21"/>
      <c r="L72" s="21"/>
    </row>
    <row r="73" spans="1:31">
      <c r="B73" s="21"/>
      <c r="L73" s="21"/>
    </row>
    <row r="74" spans="1:31">
      <c r="B74" s="21"/>
      <c r="L74" s="21"/>
    </row>
    <row r="75" spans="1:31">
      <c r="B75" s="21"/>
      <c r="L75" s="21"/>
    </row>
    <row r="76" spans="1:31" s="2" customFormat="1" ht="12.75">
      <c r="A76" s="35"/>
      <c r="B76" s="40"/>
      <c r="C76" s="35"/>
      <c r="D76" s="139" t="s">
        <v>47</v>
      </c>
      <c r="E76" s="140"/>
      <c r="F76" s="141" t="s">
        <v>48</v>
      </c>
      <c r="G76" s="139" t="s">
        <v>47</v>
      </c>
      <c r="H76" s="140"/>
      <c r="I76" s="140"/>
      <c r="J76" s="142" t="s">
        <v>48</v>
      </c>
      <c r="K76" s="140"/>
      <c r="L76" s="52"/>
      <c r="S76" s="35"/>
      <c r="T76" s="35"/>
      <c r="U76" s="35"/>
      <c r="V76" s="35"/>
      <c r="W76" s="35"/>
      <c r="X76" s="35"/>
      <c r="Y76" s="35"/>
      <c r="Z76" s="35"/>
      <c r="AA76" s="35"/>
      <c r="AB76" s="35"/>
      <c r="AC76" s="35"/>
      <c r="AD76" s="35"/>
      <c r="AE76" s="35"/>
    </row>
    <row r="77" spans="1:31" s="2" customFormat="1" ht="14.45" customHeight="1">
      <c r="A77" s="35"/>
      <c r="B77" s="144"/>
      <c r="C77" s="145"/>
      <c r="D77" s="145"/>
      <c r="E77" s="145"/>
      <c r="F77" s="145"/>
      <c r="G77" s="145"/>
      <c r="H77" s="145"/>
      <c r="I77" s="145"/>
      <c r="J77" s="145"/>
      <c r="K77" s="145"/>
      <c r="L77" s="52"/>
      <c r="S77" s="35"/>
      <c r="T77" s="35"/>
      <c r="U77" s="35"/>
      <c r="V77" s="35"/>
      <c r="W77" s="35"/>
      <c r="X77" s="35"/>
      <c r="Y77" s="35"/>
      <c r="Z77" s="35"/>
      <c r="AA77" s="35"/>
      <c r="AB77" s="35"/>
      <c r="AC77" s="35"/>
      <c r="AD77" s="35"/>
      <c r="AE77" s="35"/>
    </row>
    <row r="81" spans="1:31" s="2" customFormat="1" ht="6.95" customHeight="1">
      <c r="A81" s="35"/>
      <c r="B81" s="146"/>
      <c r="C81" s="147"/>
      <c r="D81" s="147"/>
      <c r="E81" s="147"/>
      <c r="F81" s="147"/>
      <c r="G81" s="147"/>
      <c r="H81" s="147"/>
      <c r="I81" s="147"/>
      <c r="J81" s="147"/>
      <c r="K81" s="147"/>
      <c r="L81" s="52"/>
      <c r="S81" s="35"/>
      <c r="T81" s="35"/>
      <c r="U81" s="35"/>
      <c r="V81" s="35"/>
      <c r="W81" s="35"/>
      <c r="X81" s="35"/>
      <c r="Y81" s="35"/>
      <c r="Z81" s="35"/>
      <c r="AA81" s="35"/>
      <c r="AB81" s="35"/>
      <c r="AC81" s="35"/>
      <c r="AD81" s="35"/>
      <c r="AE81" s="35"/>
    </row>
    <row r="82" spans="1:31" s="2" customFormat="1" ht="24.95" customHeight="1">
      <c r="A82" s="35"/>
      <c r="B82" s="36"/>
      <c r="C82" s="24" t="s">
        <v>242</v>
      </c>
      <c r="D82" s="37"/>
      <c r="E82" s="37"/>
      <c r="F82" s="37"/>
      <c r="G82" s="37"/>
      <c r="H82" s="37"/>
      <c r="I82" s="37"/>
      <c r="J82" s="37"/>
      <c r="K82" s="37"/>
      <c r="L82" s="52"/>
      <c r="S82" s="35"/>
      <c r="T82" s="35"/>
      <c r="U82" s="35"/>
      <c r="V82" s="35"/>
      <c r="W82" s="35"/>
      <c r="X82" s="35"/>
      <c r="Y82" s="35"/>
      <c r="Z82" s="35"/>
      <c r="AA82" s="35"/>
      <c r="AB82" s="35"/>
      <c r="AC82" s="35"/>
      <c r="AD82" s="35"/>
      <c r="AE82" s="35"/>
    </row>
    <row r="83" spans="1:31" s="2" customFormat="1" ht="6.95" customHeight="1">
      <c r="A83" s="35"/>
      <c r="B83" s="36"/>
      <c r="C83" s="37"/>
      <c r="D83" s="37"/>
      <c r="E83" s="37"/>
      <c r="F83" s="37"/>
      <c r="G83" s="37"/>
      <c r="H83" s="37"/>
      <c r="I83" s="37"/>
      <c r="J83" s="37"/>
      <c r="K83" s="37"/>
      <c r="L83" s="52"/>
      <c r="S83" s="35"/>
      <c r="T83" s="35"/>
      <c r="U83" s="35"/>
      <c r="V83" s="35"/>
      <c r="W83" s="35"/>
      <c r="X83" s="35"/>
      <c r="Y83" s="35"/>
      <c r="Z83" s="35"/>
      <c r="AA83" s="35"/>
      <c r="AB83" s="35"/>
      <c r="AC83" s="35"/>
      <c r="AD83" s="35"/>
      <c r="AE83" s="35"/>
    </row>
    <row r="84" spans="1:31" s="2" customFormat="1" ht="12" customHeight="1">
      <c r="A84" s="35"/>
      <c r="B84" s="36"/>
      <c r="C84" s="30" t="s">
        <v>15</v>
      </c>
      <c r="D84" s="37"/>
      <c r="E84" s="37"/>
      <c r="F84" s="37"/>
      <c r="G84" s="37"/>
      <c r="H84" s="37"/>
      <c r="I84" s="37"/>
      <c r="J84" s="37"/>
      <c r="K84" s="37"/>
      <c r="L84" s="52"/>
      <c r="S84" s="35"/>
      <c r="T84" s="35"/>
      <c r="U84" s="35"/>
      <c r="V84" s="35"/>
      <c r="W84" s="35"/>
      <c r="X84" s="35"/>
      <c r="Y84" s="35"/>
      <c r="Z84" s="35"/>
      <c r="AA84" s="35"/>
      <c r="AB84" s="35"/>
      <c r="AC84" s="35"/>
      <c r="AD84" s="35"/>
      <c r="AE84" s="35"/>
    </row>
    <row r="85" spans="1:31" s="2" customFormat="1" ht="16.5" customHeight="1">
      <c r="A85" s="35"/>
      <c r="B85" s="36"/>
      <c r="C85" s="37"/>
      <c r="D85" s="37"/>
      <c r="E85" s="410" t="str">
        <f>E7</f>
        <v>Modernizace teplárny OB6</v>
      </c>
      <c r="F85" s="411"/>
      <c r="G85" s="411"/>
      <c r="H85" s="411"/>
      <c r="I85" s="37"/>
      <c r="J85" s="37"/>
      <c r="K85" s="37"/>
      <c r="L85" s="52"/>
      <c r="S85" s="35"/>
      <c r="T85" s="35"/>
      <c r="U85" s="35"/>
      <c r="V85" s="35"/>
      <c r="W85" s="35"/>
      <c r="X85" s="35"/>
      <c r="Y85" s="35"/>
      <c r="Z85" s="35"/>
      <c r="AA85" s="35"/>
      <c r="AB85" s="35"/>
      <c r="AC85" s="35"/>
      <c r="AD85" s="35"/>
      <c r="AE85" s="35"/>
    </row>
    <row r="86" spans="1:31" s="1" customFormat="1" ht="12" customHeight="1">
      <c r="B86" s="22"/>
      <c r="C86" s="30" t="s">
        <v>241</v>
      </c>
      <c r="D86" s="23"/>
      <c r="E86" s="23"/>
      <c r="F86" s="23"/>
      <c r="G86" s="23"/>
      <c r="H86" s="23"/>
      <c r="I86" s="23"/>
      <c r="J86" s="23"/>
      <c r="K86" s="23"/>
      <c r="L86" s="21"/>
    </row>
    <row r="87" spans="1:31" s="2" customFormat="1" ht="16.5" customHeight="1">
      <c r="A87" s="35"/>
      <c r="B87" s="36"/>
      <c r="C87" s="37"/>
      <c r="D87" s="37"/>
      <c r="E87" s="410" t="s">
        <v>5915</v>
      </c>
      <c r="F87" s="409"/>
      <c r="G87" s="409"/>
      <c r="H87" s="409"/>
      <c r="I87" s="37"/>
      <c r="J87" s="37"/>
      <c r="K87" s="37"/>
      <c r="L87" s="52"/>
      <c r="S87" s="35"/>
      <c r="T87" s="35"/>
      <c r="U87" s="35"/>
      <c r="V87" s="35"/>
      <c r="W87" s="35"/>
      <c r="X87" s="35"/>
      <c r="Y87" s="35"/>
      <c r="Z87" s="35"/>
      <c r="AA87" s="35"/>
      <c r="AB87" s="35"/>
      <c r="AC87" s="35"/>
      <c r="AD87" s="35"/>
      <c r="AE87" s="35"/>
    </row>
    <row r="88" spans="1:31" s="2" customFormat="1" ht="12" customHeight="1">
      <c r="A88" s="35"/>
      <c r="B88" s="36"/>
      <c r="C88" s="30" t="s">
        <v>432</v>
      </c>
      <c r="D88" s="37"/>
      <c r="E88" s="37"/>
      <c r="F88" s="37"/>
      <c r="G88" s="37"/>
      <c r="H88" s="37"/>
      <c r="I88" s="37"/>
      <c r="J88" s="37"/>
      <c r="K88" s="37"/>
      <c r="L88" s="52"/>
      <c r="S88" s="35"/>
      <c r="T88" s="35"/>
      <c r="U88" s="35"/>
      <c r="V88" s="35"/>
      <c r="W88" s="35"/>
      <c r="X88" s="35"/>
      <c r="Y88" s="35"/>
      <c r="Z88" s="35"/>
      <c r="AA88" s="35"/>
      <c r="AB88" s="35"/>
      <c r="AC88" s="35"/>
      <c r="AD88" s="35"/>
      <c r="AE88" s="35"/>
    </row>
    <row r="89" spans="1:31" s="2" customFormat="1" ht="16.5" customHeight="1">
      <c r="A89" s="35"/>
      <c r="B89" s="36"/>
      <c r="C89" s="37"/>
      <c r="D89" s="37"/>
      <c r="E89" s="384" t="str">
        <f>E11</f>
        <v>IO 302-03 - Stoka C</v>
      </c>
      <c r="F89" s="409"/>
      <c r="G89" s="409"/>
      <c r="H89" s="409"/>
      <c r="I89" s="37"/>
      <c r="J89" s="37"/>
      <c r="K89" s="37"/>
      <c r="L89" s="52"/>
      <c r="S89" s="35"/>
      <c r="T89" s="35"/>
      <c r="U89" s="35"/>
      <c r="V89" s="35"/>
      <c r="W89" s="35"/>
      <c r="X89" s="35"/>
      <c r="Y89" s="35"/>
      <c r="Z89" s="35"/>
      <c r="AA89" s="35"/>
      <c r="AB89" s="35"/>
      <c r="AC89" s="35"/>
      <c r="AD89" s="35"/>
      <c r="AE89" s="35"/>
    </row>
    <row r="90" spans="1:31" s="2" customFormat="1" ht="6.95" customHeight="1">
      <c r="A90" s="35"/>
      <c r="B90" s="36"/>
      <c r="C90" s="37"/>
      <c r="D90" s="37"/>
      <c r="E90" s="37"/>
      <c r="F90" s="37"/>
      <c r="G90" s="37"/>
      <c r="H90" s="37"/>
      <c r="I90" s="37"/>
      <c r="J90" s="37"/>
      <c r="K90" s="37"/>
      <c r="L90" s="52"/>
      <c r="S90" s="35"/>
      <c r="T90" s="35"/>
      <c r="U90" s="35"/>
      <c r="V90" s="35"/>
      <c r="W90" s="35"/>
      <c r="X90" s="35"/>
      <c r="Y90" s="35"/>
      <c r="Z90" s="35"/>
      <c r="AA90" s="35"/>
      <c r="AB90" s="35"/>
      <c r="AC90" s="35"/>
      <c r="AD90" s="35"/>
      <c r="AE90" s="35"/>
    </row>
    <row r="91" spans="1:31" s="2" customFormat="1" ht="12" customHeight="1">
      <c r="A91" s="35"/>
      <c r="B91" s="36"/>
      <c r="C91" s="30" t="s">
        <v>19</v>
      </c>
      <c r="D91" s="37"/>
      <c r="E91" s="37"/>
      <c r="F91" s="28" t="str">
        <f>F14</f>
        <v>Mladá Boleslav</v>
      </c>
      <c r="G91" s="37"/>
      <c r="H91" s="37"/>
      <c r="I91" s="30" t="s">
        <v>21</v>
      </c>
      <c r="J91" s="67">
        <f>IF(J14="","",J14)</f>
        <v>45363</v>
      </c>
      <c r="K91" s="37"/>
      <c r="L91" s="52"/>
      <c r="S91" s="35"/>
      <c r="T91" s="35"/>
      <c r="U91" s="35"/>
      <c r="V91" s="35"/>
      <c r="W91" s="35"/>
      <c r="X91" s="35"/>
      <c r="Y91" s="35"/>
      <c r="Z91" s="35"/>
      <c r="AA91" s="35"/>
      <c r="AB91" s="35"/>
      <c r="AC91" s="35"/>
      <c r="AD91" s="35"/>
      <c r="AE91" s="35"/>
    </row>
    <row r="92" spans="1:31" s="2" customFormat="1" ht="6.95" customHeight="1">
      <c r="A92" s="35"/>
      <c r="B92" s="36"/>
      <c r="C92" s="37"/>
      <c r="D92" s="37"/>
      <c r="E92" s="37"/>
      <c r="F92" s="37"/>
      <c r="G92" s="37"/>
      <c r="H92" s="37"/>
      <c r="I92" s="37"/>
      <c r="J92" s="37"/>
      <c r="K92" s="37"/>
      <c r="L92" s="52"/>
      <c r="S92" s="35"/>
      <c r="T92" s="35"/>
      <c r="U92" s="35"/>
      <c r="V92" s="35"/>
      <c r="W92" s="35"/>
      <c r="X92" s="35"/>
      <c r="Y92" s="35"/>
      <c r="Z92" s="35"/>
      <c r="AA92" s="35"/>
      <c r="AB92" s="35"/>
      <c r="AC92" s="35"/>
      <c r="AD92" s="35"/>
      <c r="AE92" s="35"/>
    </row>
    <row r="93" spans="1:31" s="2" customFormat="1" ht="15.2" customHeight="1">
      <c r="A93" s="35"/>
      <c r="B93" s="36"/>
      <c r="C93" s="30" t="s">
        <v>22</v>
      </c>
      <c r="D93" s="37"/>
      <c r="E93" s="37"/>
      <c r="F93" s="28" t="str">
        <f>E17</f>
        <v xml:space="preserve">ŠKO-ENERGO s.r.o. </v>
      </c>
      <c r="G93" s="37"/>
      <c r="H93" s="37"/>
      <c r="I93" s="30" t="s">
        <v>28</v>
      </c>
      <c r="J93" s="33" t="str">
        <f>E23</f>
        <v>AFRY CZ s.r.o.</v>
      </c>
      <c r="K93" s="37"/>
      <c r="L93" s="52"/>
      <c r="S93" s="35"/>
      <c r="T93" s="35"/>
      <c r="U93" s="35"/>
      <c r="V93" s="35"/>
      <c r="W93" s="35"/>
      <c r="X93" s="35"/>
      <c r="Y93" s="35"/>
      <c r="Z93" s="35"/>
      <c r="AA93" s="35"/>
      <c r="AB93" s="35"/>
      <c r="AC93" s="35"/>
      <c r="AD93" s="35"/>
      <c r="AE93" s="35"/>
    </row>
    <row r="94" spans="1:31" s="2" customFormat="1" ht="15.2" customHeight="1">
      <c r="A94" s="35"/>
      <c r="B94" s="36"/>
      <c r="C94" s="30" t="s">
        <v>26</v>
      </c>
      <c r="D94" s="37"/>
      <c r="E94" s="37"/>
      <c r="F94" s="28" t="str">
        <f>IF(E20="","",E20)</f>
        <v>Vyplň údaj</v>
      </c>
      <c r="G94" s="37"/>
      <c r="H94" s="37"/>
      <c r="I94" s="30" t="s">
        <v>31</v>
      </c>
      <c r="J94" s="33" t="str">
        <f>E26</f>
        <v>AFRY CZ s.r.o.</v>
      </c>
      <c r="K94" s="37"/>
      <c r="L94" s="52"/>
      <c r="S94" s="35"/>
      <c r="T94" s="35"/>
      <c r="U94" s="35"/>
      <c r="V94" s="35"/>
      <c r="W94" s="35"/>
      <c r="X94" s="35"/>
      <c r="Y94" s="35"/>
      <c r="Z94" s="35"/>
      <c r="AA94" s="35"/>
      <c r="AB94" s="35"/>
      <c r="AC94" s="35"/>
      <c r="AD94" s="35"/>
      <c r="AE94" s="35"/>
    </row>
    <row r="95" spans="1:31" s="2" customFormat="1" ht="10.35" customHeight="1">
      <c r="A95" s="35"/>
      <c r="B95" s="36"/>
      <c r="C95" s="37"/>
      <c r="D95" s="37"/>
      <c r="E95" s="37"/>
      <c r="F95" s="37"/>
      <c r="G95" s="37"/>
      <c r="H95" s="37"/>
      <c r="I95" s="37"/>
      <c r="J95" s="37"/>
      <c r="K95" s="37"/>
      <c r="L95" s="52"/>
      <c r="S95" s="35"/>
      <c r="T95" s="35"/>
      <c r="U95" s="35"/>
      <c r="V95" s="35"/>
      <c r="W95" s="35"/>
      <c r="X95" s="35"/>
      <c r="Y95" s="35"/>
      <c r="Z95" s="35"/>
      <c r="AA95" s="35"/>
      <c r="AB95" s="35"/>
      <c r="AC95" s="35"/>
      <c r="AD95" s="35"/>
      <c r="AE95" s="35"/>
    </row>
    <row r="96" spans="1:31" s="2" customFormat="1" ht="29.25" customHeight="1">
      <c r="A96" s="35"/>
      <c r="B96" s="36"/>
      <c r="C96" s="148" t="s">
        <v>243</v>
      </c>
      <c r="D96" s="149"/>
      <c r="E96" s="149"/>
      <c r="F96" s="149"/>
      <c r="G96" s="149"/>
      <c r="H96" s="149"/>
      <c r="I96" s="149"/>
      <c r="J96" s="150" t="s">
        <v>7631</v>
      </c>
      <c r="K96" s="149"/>
      <c r="L96" s="52"/>
      <c r="S96" s="35"/>
      <c r="T96" s="35"/>
      <c r="U96" s="35"/>
      <c r="V96" s="35"/>
      <c r="W96" s="35"/>
      <c r="X96" s="35"/>
      <c r="Y96" s="35"/>
      <c r="Z96" s="35"/>
      <c r="AA96" s="35"/>
      <c r="AB96" s="35"/>
      <c r="AC96" s="35"/>
      <c r="AD96" s="35"/>
      <c r="AE96" s="35"/>
    </row>
    <row r="97" spans="1:47" s="2" customFormat="1" ht="10.35" customHeight="1">
      <c r="A97" s="35"/>
      <c r="B97" s="36"/>
      <c r="C97" s="37"/>
      <c r="D97" s="37"/>
      <c r="E97" s="37"/>
      <c r="F97" s="37"/>
      <c r="G97" s="37"/>
      <c r="H97" s="37"/>
      <c r="I97" s="37"/>
      <c r="J97" s="37"/>
      <c r="K97" s="37"/>
      <c r="L97" s="52"/>
      <c r="S97" s="35"/>
      <c r="T97" s="35"/>
      <c r="U97" s="35"/>
      <c r="V97" s="35"/>
      <c r="W97" s="35"/>
      <c r="X97" s="35"/>
      <c r="Y97" s="35"/>
      <c r="Z97" s="35"/>
      <c r="AA97" s="35"/>
      <c r="AB97" s="35"/>
      <c r="AC97" s="35"/>
      <c r="AD97" s="35"/>
      <c r="AE97" s="35"/>
    </row>
    <row r="98" spans="1:47" s="2" customFormat="1" ht="22.9" customHeight="1">
      <c r="A98" s="35"/>
      <c r="B98" s="36"/>
      <c r="C98" s="151" t="s">
        <v>244</v>
      </c>
      <c r="D98" s="37"/>
      <c r="E98" s="37"/>
      <c r="F98" s="37"/>
      <c r="G98" s="37"/>
      <c r="H98" s="37"/>
      <c r="I98" s="37"/>
      <c r="J98" s="85">
        <f>J125</f>
        <v>0</v>
      </c>
      <c r="K98" s="37"/>
      <c r="L98" s="52"/>
      <c r="S98" s="35"/>
      <c r="T98" s="35"/>
      <c r="U98" s="35"/>
      <c r="V98" s="35"/>
      <c r="W98" s="35"/>
      <c r="X98" s="35"/>
      <c r="Y98" s="35"/>
      <c r="Z98" s="35"/>
      <c r="AA98" s="35"/>
      <c r="AB98" s="35"/>
      <c r="AC98" s="35"/>
      <c r="AD98" s="35"/>
      <c r="AE98" s="35"/>
      <c r="AU98" s="18" t="s">
        <v>245</v>
      </c>
    </row>
    <row r="99" spans="1:47" s="9" customFormat="1" ht="24.95" customHeight="1">
      <c r="B99" s="152"/>
      <c r="C99" s="153"/>
      <c r="D99" s="154" t="s">
        <v>246</v>
      </c>
      <c r="E99" s="155"/>
      <c r="F99" s="155"/>
      <c r="G99" s="155"/>
      <c r="H99" s="155"/>
      <c r="I99" s="155"/>
      <c r="J99" s="156">
        <f>J126</f>
        <v>0</v>
      </c>
      <c r="K99" s="153"/>
      <c r="L99" s="157"/>
    </row>
    <row r="100" spans="1:47" s="10" customFormat="1" ht="19.899999999999999" customHeight="1">
      <c r="B100" s="158"/>
      <c r="C100" s="103"/>
      <c r="D100" s="159" t="s">
        <v>331</v>
      </c>
      <c r="E100" s="160"/>
      <c r="F100" s="160"/>
      <c r="G100" s="160"/>
      <c r="H100" s="160"/>
      <c r="I100" s="160"/>
      <c r="J100" s="161">
        <f>J127</f>
        <v>0</v>
      </c>
      <c r="K100" s="103"/>
      <c r="L100" s="162"/>
    </row>
    <row r="101" spans="1:47" s="10" customFormat="1" ht="19.899999999999999" customHeight="1">
      <c r="B101" s="158"/>
      <c r="C101" s="103"/>
      <c r="D101" s="159" t="s">
        <v>1654</v>
      </c>
      <c r="E101" s="160"/>
      <c r="F101" s="160"/>
      <c r="G101" s="160"/>
      <c r="H101" s="160"/>
      <c r="I101" s="160"/>
      <c r="J101" s="161">
        <f>J411</f>
        <v>0</v>
      </c>
      <c r="K101" s="103"/>
      <c r="L101" s="162"/>
    </row>
    <row r="102" spans="1:47" s="10" customFormat="1" ht="19.899999999999999" customHeight="1">
      <c r="B102" s="158"/>
      <c r="C102" s="103"/>
      <c r="D102" s="159" t="s">
        <v>248</v>
      </c>
      <c r="E102" s="160"/>
      <c r="F102" s="160"/>
      <c r="G102" s="160"/>
      <c r="H102" s="160"/>
      <c r="I102" s="160"/>
      <c r="J102" s="161">
        <f>J448</f>
        <v>0</v>
      </c>
      <c r="K102" s="103"/>
      <c r="L102" s="162"/>
    </row>
    <row r="103" spans="1:47" s="10" customFormat="1" ht="19.899999999999999" customHeight="1">
      <c r="B103" s="158"/>
      <c r="C103" s="103"/>
      <c r="D103" s="159" t="s">
        <v>333</v>
      </c>
      <c r="E103" s="160"/>
      <c r="F103" s="160"/>
      <c r="G103" s="160"/>
      <c r="H103" s="160"/>
      <c r="I103" s="160"/>
      <c r="J103" s="161">
        <f>J454</f>
        <v>0</v>
      </c>
      <c r="K103" s="103"/>
      <c r="L103" s="162"/>
    </row>
    <row r="104" spans="1:47" s="2" customFormat="1" ht="21.75" customHeight="1">
      <c r="A104" s="35"/>
      <c r="B104" s="36"/>
      <c r="C104" s="37"/>
      <c r="D104" s="37"/>
      <c r="E104" s="37"/>
      <c r="F104" s="37"/>
      <c r="G104" s="37"/>
      <c r="H104" s="37"/>
      <c r="I104" s="37"/>
      <c r="J104" s="37"/>
      <c r="K104" s="37"/>
      <c r="L104" s="52"/>
      <c r="S104" s="35"/>
      <c r="T104" s="35"/>
      <c r="U104" s="35"/>
      <c r="V104" s="35"/>
      <c r="W104" s="35"/>
      <c r="X104" s="35"/>
      <c r="Y104" s="35"/>
      <c r="Z104" s="35"/>
      <c r="AA104" s="35"/>
      <c r="AB104" s="35"/>
      <c r="AC104" s="35"/>
      <c r="AD104" s="35"/>
      <c r="AE104" s="35"/>
    </row>
    <row r="105" spans="1:47" s="2" customFormat="1" ht="6.95" customHeight="1">
      <c r="A105" s="35"/>
      <c r="B105" s="55"/>
      <c r="C105" s="56"/>
      <c r="D105" s="56"/>
      <c r="E105" s="56"/>
      <c r="F105" s="56"/>
      <c r="G105" s="56"/>
      <c r="H105" s="56"/>
      <c r="I105" s="56"/>
      <c r="J105" s="56"/>
      <c r="K105" s="56"/>
      <c r="L105" s="52"/>
      <c r="S105" s="35"/>
      <c r="T105" s="35"/>
      <c r="U105" s="35"/>
      <c r="V105" s="35"/>
      <c r="W105" s="35"/>
      <c r="X105" s="35"/>
      <c r="Y105" s="35"/>
      <c r="Z105" s="35"/>
      <c r="AA105" s="35"/>
      <c r="AB105" s="35"/>
      <c r="AC105" s="35"/>
      <c r="AD105" s="35"/>
      <c r="AE105" s="35"/>
    </row>
    <row r="109" spans="1:47" s="2" customFormat="1" ht="6.95" customHeight="1">
      <c r="A109" s="35"/>
      <c r="B109" s="57"/>
      <c r="C109" s="58"/>
      <c r="D109" s="58"/>
      <c r="E109" s="58"/>
      <c r="F109" s="58"/>
      <c r="G109" s="58"/>
      <c r="H109" s="58"/>
      <c r="I109" s="58"/>
      <c r="J109" s="58"/>
      <c r="K109" s="58"/>
      <c r="L109" s="52"/>
      <c r="S109" s="35"/>
      <c r="T109" s="35"/>
      <c r="U109" s="35"/>
      <c r="V109" s="35"/>
      <c r="W109" s="35"/>
      <c r="X109" s="35"/>
      <c r="Y109" s="35"/>
      <c r="Z109" s="35"/>
      <c r="AA109" s="35"/>
      <c r="AB109" s="35"/>
      <c r="AC109" s="35"/>
      <c r="AD109" s="35"/>
      <c r="AE109" s="35"/>
    </row>
    <row r="110" spans="1:47" s="2" customFormat="1" ht="24.95" customHeight="1">
      <c r="A110" s="35"/>
      <c r="B110" s="36"/>
      <c r="C110" s="24" t="s">
        <v>249</v>
      </c>
      <c r="D110" s="37"/>
      <c r="E110" s="37"/>
      <c r="F110" s="37"/>
      <c r="G110" s="37"/>
      <c r="H110" s="37"/>
      <c r="I110" s="37"/>
      <c r="J110" s="37"/>
      <c r="K110" s="37"/>
      <c r="L110" s="52"/>
      <c r="S110" s="35"/>
      <c r="T110" s="35"/>
      <c r="U110" s="35"/>
      <c r="V110" s="35"/>
      <c r="W110" s="35"/>
      <c r="X110" s="35"/>
      <c r="Y110" s="35"/>
      <c r="Z110" s="35"/>
      <c r="AA110" s="35"/>
      <c r="AB110" s="35"/>
      <c r="AC110" s="35"/>
      <c r="AD110" s="35"/>
      <c r="AE110" s="35"/>
    </row>
    <row r="111" spans="1:47" s="2" customFormat="1" ht="6.95" customHeight="1">
      <c r="A111" s="35"/>
      <c r="B111" s="36"/>
      <c r="C111" s="37"/>
      <c r="D111" s="37"/>
      <c r="E111" s="37"/>
      <c r="F111" s="37"/>
      <c r="G111" s="37"/>
      <c r="H111" s="37"/>
      <c r="I111" s="37"/>
      <c r="J111" s="37"/>
      <c r="K111" s="37"/>
      <c r="L111" s="52"/>
      <c r="S111" s="35"/>
      <c r="T111" s="35"/>
      <c r="U111" s="35"/>
      <c r="V111" s="35"/>
      <c r="W111" s="35"/>
      <c r="X111" s="35"/>
      <c r="Y111" s="35"/>
      <c r="Z111" s="35"/>
      <c r="AA111" s="35"/>
      <c r="AB111" s="35"/>
      <c r="AC111" s="35"/>
      <c r="AD111" s="35"/>
      <c r="AE111" s="35"/>
    </row>
    <row r="112" spans="1:47" s="2" customFormat="1" ht="12" customHeight="1">
      <c r="A112" s="35"/>
      <c r="B112" s="36"/>
      <c r="C112" s="30" t="s">
        <v>15</v>
      </c>
      <c r="D112" s="37"/>
      <c r="E112" s="37"/>
      <c r="F112" s="37"/>
      <c r="G112" s="37"/>
      <c r="H112" s="37"/>
      <c r="I112" s="37"/>
      <c r="J112" s="37"/>
      <c r="K112" s="37"/>
      <c r="L112" s="52"/>
      <c r="S112" s="35"/>
      <c r="T112" s="35"/>
      <c r="U112" s="35"/>
      <c r="V112" s="35"/>
      <c r="W112" s="35"/>
      <c r="X112" s="35"/>
      <c r="Y112" s="35"/>
      <c r="Z112" s="35"/>
      <c r="AA112" s="35"/>
      <c r="AB112" s="35"/>
      <c r="AC112" s="35"/>
      <c r="AD112" s="35"/>
      <c r="AE112" s="35"/>
    </row>
    <row r="113" spans="1:65" s="2" customFormat="1" ht="16.5" customHeight="1">
      <c r="A113" s="35"/>
      <c r="B113" s="36"/>
      <c r="C113" s="37"/>
      <c r="D113" s="37"/>
      <c r="E113" s="410" t="str">
        <f>E7</f>
        <v>Modernizace teplárny OB6</v>
      </c>
      <c r="F113" s="411"/>
      <c r="G113" s="411"/>
      <c r="H113" s="411"/>
      <c r="I113" s="37"/>
      <c r="J113" s="37"/>
      <c r="K113" s="37"/>
      <c r="L113" s="52"/>
      <c r="S113" s="35"/>
      <c r="T113" s="35"/>
      <c r="U113" s="35"/>
      <c r="V113" s="35"/>
      <c r="W113" s="35"/>
      <c r="X113" s="35"/>
      <c r="Y113" s="35"/>
      <c r="Z113" s="35"/>
      <c r="AA113" s="35"/>
      <c r="AB113" s="35"/>
      <c r="AC113" s="35"/>
      <c r="AD113" s="35"/>
      <c r="AE113" s="35"/>
    </row>
    <row r="114" spans="1:65" s="1" customFormat="1" ht="12" customHeight="1">
      <c r="B114" s="22"/>
      <c r="C114" s="30" t="s">
        <v>241</v>
      </c>
      <c r="D114" s="23"/>
      <c r="E114" s="23"/>
      <c r="F114" s="23"/>
      <c r="G114" s="23"/>
      <c r="H114" s="23"/>
      <c r="I114" s="23"/>
      <c r="J114" s="23"/>
      <c r="K114" s="23"/>
      <c r="L114" s="21"/>
    </row>
    <row r="115" spans="1:65" s="2" customFormat="1" ht="16.5" customHeight="1">
      <c r="A115" s="35"/>
      <c r="B115" s="36"/>
      <c r="C115" s="37"/>
      <c r="D115" s="37"/>
      <c r="E115" s="410" t="s">
        <v>5915</v>
      </c>
      <c r="F115" s="409"/>
      <c r="G115" s="409"/>
      <c r="H115" s="409"/>
      <c r="I115" s="37"/>
      <c r="J115" s="37"/>
      <c r="K115" s="37"/>
      <c r="L115" s="52"/>
      <c r="S115" s="35"/>
      <c r="T115" s="35"/>
      <c r="U115" s="35"/>
      <c r="V115" s="35"/>
      <c r="W115" s="35"/>
      <c r="X115" s="35"/>
      <c r="Y115" s="35"/>
      <c r="Z115" s="35"/>
      <c r="AA115" s="35"/>
      <c r="AB115" s="35"/>
      <c r="AC115" s="35"/>
      <c r="AD115" s="35"/>
      <c r="AE115" s="35"/>
    </row>
    <row r="116" spans="1:65" s="2" customFormat="1" ht="12" customHeight="1">
      <c r="A116" s="35"/>
      <c r="B116" s="36"/>
      <c r="C116" s="30" t="s">
        <v>432</v>
      </c>
      <c r="D116" s="37"/>
      <c r="E116" s="37"/>
      <c r="F116" s="37"/>
      <c r="G116" s="37"/>
      <c r="H116" s="37"/>
      <c r="I116" s="37"/>
      <c r="J116" s="37"/>
      <c r="K116" s="37"/>
      <c r="L116" s="52"/>
      <c r="S116" s="35"/>
      <c r="T116" s="35"/>
      <c r="U116" s="35"/>
      <c r="V116" s="35"/>
      <c r="W116" s="35"/>
      <c r="X116" s="35"/>
      <c r="Y116" s="35"/>
      <c r="Z116" s="35"/>
      <c r="AA116" s="35"/>
      <c r="AB116" s="35"/>
      <c r="AC116" s="35"/>
      <c r="AD116" s="35"/>
      <c r="AE116" s="35"/>
    </row>
    <row r="117" spans="1:65" s="2" customFormat="1" ht="16.5" customHeight="1">
      <c r="A117" s="35"/>
      <c r="B117" s="36"/>
      <c r="C117" s="37"/>
      <c r="D117" s="37"/>
      <c r="E117" s="384" t="str">
        <f>E11</f>
        <v>IO 302-03 - Stoka C</v>
      </c>
      <c r="F117" s="409"/>
      <c r="G117" s="409"/>
      <c r="H117" s="409"/>
      <c r="I117" s="37"/>
      <c r="J117" s="37"/>
      <c r="K117" s="37"/>
      <c r="L117" s="52"/>
      <c r="S117" s="35"/>
      <c r="T117" s="35"/>
      <c r="U117" s="35"/>
      <c r="V117" s="35"/>
      <c r="W117" s="35"/>
      <c r="X117" s="35"/>
      <c r="Y117" s="35"/>
      <c r="Z117" s="35"/>
      <c r="AA117" s="35"/>
      <c r="AB117" s="35"/>
      <c r="AC117" s="35"/>
      <c r="AD117" s="35"/>
      <c r="AE117" s="35"/>
    </row>
    <row r="118" spans="1:65" s="2" customFormat="1" ht="6.95" customHeight="1">
      <c r="A118" s="35"/>
      <c r="B118" s="36"/>
      <c r="C118" s="37"/>
      <c r="D118" s="37"/>
      <c r="E118" s="37"/>
      <c r="F118" s="37"/>
      <c r="G118" s="37"/>
      <c r="H118" s="37"/>
      <c r="I118" s="37"/>
      <c r="J118" s="37"/>
      <c r="K118" s="37"/>
      <c r="L118" s="52"/>
      <c r="S118" s="35"/>
      <c r="T118" s="35"/>
      <c r="U118" s="35"/>
      <c r="V118" s="35"/>
      <c r="W118" s="35"/>
      <c r="X118" s="35"/>
      <c r="Y118" s="35"/>
      <c r="Z118" s="35"/>
      <c r="AA118" s="35"/>
      <c r="AB118" s="35"/>
      <c r="AC118" s="35"/>
      <c r="AD118" s="35"/>
      <c r="AE118" s="35"/>
    </row>
    <row r="119" spans="1:65" s="2" customFormat="1" ht="12" customHeight="1">
      <c r="A119" s="35"/>
      <c r="B119" s="36"/>
      <c r="C119" s="30" t="s">
        <v>19</v>
      </c>
      <c r="D119" s="37"/>
      <c r="E119" s="37"/>
      <c r="F119" s="28" t="str">
        <f>F14</f>
        <v>Mladá Boleslav</v>
      </c>
      <c r="G119" s="37"/>
      <c r="H119" s="37"/>
      <c r="I119" s="30" t="s">
        <v>21</v>
      </c>
      <c r="J119" s="67">
        <f>IF(J14="","",J14)</f>
        <v>45363</v>
      </c>
      <c r="K119" s="37"/>
      <c r="L119" s="52"/>
      <c r="S119" s="35"/>
      <c r="T119" s="35"/>
      <c r="U119" s="35"/>
      <c r="V119" s="35"/>
      <c r="W119" s="35"/>
      <c r="X119" s="35"/>
      <c r="Y119" s="35"/>
      <c r="Z119" s="35"/>
      <c r="AA119" s="35"/>
      <c r="AB119" s="35"/>
      <c r="AC119" s="35"/>
      <c r="AD119" s="35"/>
      <c r="AE119" s="35"/>
    </row>
    <row r="120" spans="1:65" s="2" customFormat="1" ht="6.95" customHeight="1">
      <c r="A120" s="35"/>
      <c r="B120" s="36"/>
      <c r="C120" s="37"/>
      <c r="D120" s="37"/>
      <c r="E120" s="37"/>
      <c r="F120" s="37"/>
      <c r="G120" s="37"/>
      <c r="H120" s="37"/>
      <c r="I120" s="37"/>
      <c r="J120" s="37"/>
      <c r="K120" s="37"/>
      <c r="L120" s="52"/>
      <c r="S120" s="35"/>
      <c r="T120" s="35"/>
      <c r="U120" s="35"/>
      <c r="V120" s="35"/>
      <c r="W120" s="35"/>
      <c r="X120" s="35"/>
      <c r="Y120" s="35"/>
      <c r="Z120" s="35"/>
      <c r="AA120" s="35"/>
      <c r="AB120" s="35"/>
      <c r="AC120" s="35"/>
      <c r="AD120" s="35"/>
      <c r="AE120" s="35"/>
    </row>
    <row r="121" spans="1:65" s="2" customFormat="1" ht="15.2" customHeight="1">
      <c r="A121" s="35"/>
      <c r="B121" s="36"/>
      <c r="C121" s="30" t="s">
        <v>22</v>
      </c>
      <c r="D121" s="37"/>
      <c r="E121" s="37"/>
      <c r="F121" s="28" t="str">
        <f>E17</f>
        <v xml:space="preserve">ŠKO-ENERGO s.r.o. </v>
      </c>
      <c r="G121" s="37"/>
      <c r="H121" s="37"/>
      <c r="I121" s="30" t="s">
        <v>28</v>
      </c>
      <c r="J121" s="33" t="str">
        <f>E23</f>
        <v>AFRY CZ s.r.o.</v>
      </c>
      <c r="K121" s="37"/>
      <c r="L121" s="52"/>
      <c r="S121" s="35"/>
      <c r="T121" s="35"/>
      <c r="U121" s="35"/>
      <c r="V121" s="35"/>
      <c r="W121" s="35"/>
      <c r="X121" s="35"/>
      <c r="Y121" s="35"/>
      <c r="Z121" s="35"/>
      <c r="AA121" s="35"/>
      <c r="AB121" s="35"/>
      <c r="AC121" s="35"/>
      <c r="AD121" s="35"/>
      <c r="AE121" s="35"/>
    </row>
    <row r="122" spans="1:65" s="2" customFormat="1" ht="15.2" customHeight="1">
      <c r="A122" s="35"/>
      <c r="B122" s="36"/>
      <c r="C122" s="30" t="s">
        <v>26</v>
      </c>
      <c r="D122" s="37"/>
      <c r="E122" s="37"/>
      <c r="F122" s="28" t="str">
        <f>IF(E20="","",E20)</f>
        <v>Vyplň údaj</v>
      </c>
      <c r="G122" s="37"/>
      <c r="H122" s="37"/>
      <c r="I122" s="30" t="s">
        <v>31</v>
      </c>
      <c r="J122" s="33" t="str">
        <f>E26</f>
        <v>AFRY CZ s.r.o.</v>
      </c>
      <c r="K122" s="37"/>
      <c r="L122" s="52"/>
      <c r="S122" s="35"/>
      <c r="T122" s="35"/>
      <c r="U122" s="35"/>
      <c r="V122" s="35"/>
      <c r="W122" s="35"/>
      <c r="X122" s="35"/>
      <c r="Y122" s="35"/>
      <c r="Z122" s="35"/>
      <c r="AA122" s="35"/>
      <c r="AB122" s="35"/>
      <c r="AC122" s="35"/>
      <c r="AD122" s="35"/>
      <c r="AE122" s="35"/>
    </row>
    <row r="123" spans="1:65" s="2" customFormat="1" ht="10.35" customHeight="1">
      <c r="A123" s="35"/>
      <c r="B123" s="36"/>
      <c r="C123" s="37"/>
      <c r="D123" s="37"/>
      <c r="E123" s="37"/>
      <c r="F123" s="37"/>
      <c r="G123" s="37"/>
      <c r="H123" s="37"/>
      <c r="I123" s="37"/>
      <c r="J123" s="37"/>
      <c r="K123" s="37"/>
      <c r="L123" s="52"/>
      <c r="S123" s="35"/>
      <c r="T123" s="35"/>
      <c r="U123" s="35"/>
      <c r="V123" s="35"/>
      <c r="W123" s="35"/>
      <c r="X123" s="35"/>
      <c r="Y123" s="35"/>
      <c r="Z123" s="35"/>
      <c r="AA123" s="35"/>
      <c r="AB123" s="35"/>
      <c r="AC123" s="35"/>
      <c r="AD123" s="35"/>
      <c r="AE123" s="35"/>
    </row>
    <row r="124" spans="1:65" s="11" customFormat="1" ht="29.25" customHeight="1">
      <c r="A124" s="163"/>
      <c r="B124" s="164"/>
      <c r="C124" s="165" t="s">
        <v>250</v>
      </c>
      <c r="D124" s="166" t="s">
        <v>55</v>
      </c>
      <c r="E124" s="166" t="s">
        <v>53</v>
      </c>
      <c r="F124" s="166" t="s">
        <v>54</v>
      </c>
      <c r="G124" s="166" t="s">
        <v>251</v>
      </c>
      <c r="H124" s="166" t="s">
        <v>252</v>
      </c>
      <c r="I124" s="166" t="s">
        <v>7632</v>
      </c>
      <c r="J124" s="167" t="s">
        <v>7631</v>
      </c>
      <c r="K124" s="168" t="s">
        <v>253</v>
      </c>
      <c r="L124" s="169"/>
      <c r="M124" s="76" t="s">
        <v>1</v>
      </c>
      <c r="N124" s="77" t="s">
        <v>37</v>
      </c>
      <c r="O124" s="77" t="s">
        <v>254</v>
      </c>
      <c r="P124" s="77" t="s">
        <v>255</v>
      </c>
      <c r="Q124" s="77" t="s">
        <v>256</v>
      </c>
      <c r="R124" s="77" t="s">
        <v>257</v>
      </c>
      <c r="S124" s="77" t="s">
        <v>258</v>
      </c>
      <c r="T124" s="78" t="s">
        <v>259</v>
      </c>
      <c r="U124" s="163"/>
      <c r="V124" s="163"/>
      <c r="W124" s="163"/>
      <c r="X124" s="163"/>
      <c r="Y124" s="163"/>
      <c r="Z124" s="163"/>
      <c r="AA124" s="163"/>
      <c r="AB124" s="163"/>
      <c r="AC124" s="163"/>
      <c r="AD124" s="163"/>
      <c r="AE124" s="163"/>
    </row>
    <row r="125" spans="1:65" s="2" customFormat="1" ht="22.9" customHeight="1">
      <c r="A125" s="35"/>
      <c r="B125" s="36"/>
      <c r="C125" s="83" t="s">
        <v>260</v>
      </c>
      <c r="D125" s="37"/>
      <c r="E125" s="37"/>
      <c r="F125" s="37"/>
      <c r="G125" s="37"/>
      <c r="H125" s="37"/>
      <c r="I125" s="37"/>
      <c r="J125" s="170">
        <f>BK125</f>
        <v>0</v>
      </c>
      <c r="K125" s="37"/>
      <c r="L125" s="40"/>
      <c r="M125" s="79"/>
      <c r="N125" s="171"/>
      <c r="O125" s="80"/>
      <c r="P125" s="172">
        <f>P126</f>
        <v>0</v>
      </c>
      <c r="Q125" s="80"/>
      <c r="R125" s="172">
        <f>R126</f>
        <v>706.59869209999999</v>
      </c>
      <c r="S125" s="80"/>
      <c r="T125" s="173">
        <f>T126</f>
        <v>338.47884000000005</v>
      </c>
      <c r="U125" s="35"/>
      <c r="V125" s="35"/>
      <c r="W125" s="35"/>
      <c r="X125" s="35"/>
      <c r="Y125" s="35"/>
      <c r="Z125" s="35"/>
      <c r="AA125" s="35"/>
      <c r="AB125" s="35"/>
      <c r="AC125" s="35"/>
      <c r="AD125" s="35"/>
      <c r="AE125" s="35"/>
      <c r="AT125" s="18" t="s">
        <v>63</v>
      </c>
      <c r="AU125" s="18" t="s">
        <v>245</v>
      </c>
      <c r="BK125" s="174">
        <f>BK126</f>
        <v>0</v>
      </c>
    </row>
    <row r="126" spans="1:65" s="12" customFormat="1" ht="25.9" customHeight="1">
      <c r="B126" s="175"/>
      <c r="C126" s="176"/>
      <c r="D126" s="177" t="s">
        <v>63</v>
      </c>
      <c r="E126" s="178" t="s">
        <v>261</v>
      </c>
      <c r="F126" s="178" t="s">
        <v>262</v>
      </c>
      <c r="G126" s="176"/>
      <c r="H126" s="176"/>
      <c r="I126" s="179"/>
      <c r="J126" s="180">
        <f>BK126</f>
        <v>0</v>
      </c>
      <c r="K126" s="176"/>
      <c r="L126" s="181"/>
      <c r="M126" s="182"/>
      <c r="N126" s="183"/>
      <c r="O126" s="183"/>
      <c r="P126" s="184">
        <f>P127+P411+P448+P454</f>
        <v>0</v>
      </c>
      <c r="Q126" s="183"/>
      <c r="R126" s="184">
        <f>R127+R411+R448+R454</f>
        <v>706.59869209999999</v>
      </c>
      <c r="S126" s="183"/>
      <c r="T126" s="185">
        <f>T127+T411+T448+T454</f>
        <v>338.47884000000005</v>
      </c>
      <c r="AR126" s="186" t="s">
        <v>71</v>
      </c>
      <c r="AT126" s="187" t="s">
        <v>63</v>
      </c>
      <c r="AU126" s="187" t="s">
        <v>64</v>
      </c>
      <c r="AY126" s="186" t="s">
        <v>263</v>
      </c>
      <c r="BK126" s="188">
        <f>BK127+BK411+BK448+BK454</f>
        <v>0</v>
      </c>
    </row>
    <row r="127" spans="1:65" s="12" customFormat="1" ht="22.9" customHeight="1">
      <c r="B127" s="175"/>
      <c r="C127" s="176"/>
      <c r="D127" s="177" t="s">
        <v>63</v>
      </c>
      <c r="E127" s="189" t="s">
        <v>71</v>
      </c>
      <c r="F127" s="189" t="s">
        <v>336</v>
      </c>
      <c r="G127" s="176"/>
      <c r="H127" s="176"/>
      <c r="I127" s="179"/>
      <c r="J127" s="190">
        <f>BK127</f>
        <v>0</v>
      </c>
      <c r="K127" s="176"/>
      <c r="L127" s="181"/>
      <c r="M127" s="182"/>
      <c r="N127" s="183"/>
      <c r="O127" s="183"/>
      <c r="P127" s="184">
        <f>SUM(P128:P410)</f>
        <v>0</v>
      </c>
      <c r="Q127" s="183"/>
      <c r="R127" s="184">
        <f>SUM(R128:R410)</f>
        <v>699.68829210000001</v>
      </c>
      <c r="S127" s="183"/>
      <c r="T127" s="185">
        <f>SUM(T128:T410)</f>
        <v>338.47884000000005</v>
      </c>
      <c r="AR127" s="186" t="s">
        <v>71</v>
      </c>
      <c r="AT127" s="187" t="s">
        <v>63</v>
      </c>
      <c r="AU127" s="187" t="s">
        <v>71</v>
      </c>
      <c r="AY127" s="186" t="s">
        <v>263</v>
      </c>
      <c r="BK127" s="188">
        <f>SUM(BK128:BK410)</f>
        <v>0</v>
      </c>
    </row>
    <row r="128" spans="1:65" s="2" customFormat="1" ht="24.2" customHeight="1">
      <c r="A128" s="35"/>
      <c r="B128" s="36"/>
      <c r="C128" s="191" t="s">
        <v>71</v>
      </c>
      <c r="D128" s="191" t="s">
        <v>266</v>
      </c>
      <c r="E128" s="192" t="s">
        <v>5917</v>
      </c>
      <c r="F128" s="193" t="s">
        <v>5918</v>
      </c>
      <c r="G128" s="194" t="s">
        <v>269</v>
      </c>
      <c r="H128" s="195">
        <v>537.26800000000003</v>
      </c>
      <c r="I128" s="196"/>
      <c r="J128" s="197">
        <f>ROUND(I128*H128,2)</f>
        <v>0</v>
      </c>
      <c r="K128" s="198"/>
      <c r="L128" s="40"/>
      <c r="M128" s="199" t="s">
        <v>1</v>
      </c>
      <c r="N128" s="200" t="s">
        <v>38</v>
      </c>
      <c r="O128" s="72"/>
      <c r="P128" s="201">
        <f>O128*H128</f>
        <v>0</v>
      </c>
      <c r="Q128" s="201">
        <v>0</v>
      </c>
      <c r="R128" s="201">
        <f>Q128*H128</f>
        <v>0</v>
      </c>
      <c r="S128" s="201">
        <v>0.63</v>
      </c>
      <c r="T128" s="202">
        <f>S128*H128</f>
        <v>338.47884000000005</v>
      </c>
      <c r="U128" s="35"/>
      <c r="V128" s="35"/>
      <c r="W128" s="35"/>
      <c r="X128" s="35"/>
      <c r="Y128" s="35"/>
      <c r="Z128" s="35"/>
      <c r="AA128" s="35"/>
      <c r="AB128" s="35"/>
      <c r="AC128" s="35"/>
      <c r="AD128" s="35"/>
      <c r="AE128" s="35"/>
      <c r="AR128" s="203" t="s">
        <v>270</v>
      </c>
      <c r="AT128" s="203" t="s">
        <v>266</v>
      </c>
      <c r="AU128" s="203" t="s">
        <v>73</v>
      </c>
      <c r="AY128" s="18" t="s">
        <v>263</v>
      </c>
      <c r="BE128" s="204">
        <f>IF(N128="základní",J128,0)</f>
        <v>0</v>
      </c>
      <c r="BF128" s="204">
        <f>IF(N128="snížená",J128,0)</f>
        <v>0</v>
      </c>
      <c r="BG128" s="204">
        <f>IF(N128="zákl. přenesená",J128,0)</f>
        <v>0</v>
      </c>
      <c r="BH128" s="204">
        <f>IF(N128="sníž. přenesená",J128,0)</f>
        <v>0</v>
      </c>
      <c r="BI128" s="204">
        <f>IF(N128="nulová",J128,0)</f>
        <v>0</v>
      </c>
      <c r="BJ128" s="18" t="s">
        <v>71</v>
      </c>
      <c r="BK128" s="204">
        <f>ROUND(I128*H128,2)</f>
        <v>0</v>
      </c>
      <c r="BL128" s="18" t="s">
        <v>270</v>
      </c>
      <c r="BM128" s="203" t="s">
        <v>6434</v>
      </c>
    </row>
    <row r="129" spans="2:51" s="16" customFormat="1">
      <c r="B129" s="248"/>
      <c r="C129" s="249"/>
      <c r="D129" s="207" t="s">
        <v>272</v>
      </c>
      <c r="E129" s="250" t="s">
        <v>1</v>
      </c>
      <c r="F129" s="251" t="s">
        <v>6435</v>
      </c>
      <c r="G129" s="249"/>
      <c r="H129" s="250" t="s">
        <v>1</v>
      </c>
      <c r="I129" s="252"/>
      <c r="J129" s="249"/>
      <c r="K129" s="249"/>
      <c r="L129" s="253"/>
      <c r="M129" s="254"/>
      <c r="N129" s="255"/>
      <c r="O129" s="255"/>
      <c r="P129" s="255"/>
      <c r="Q129" s="255"/>
      <c r="R129" s="255"/>
      <c r="S129" s="255"/>
      <c r="T129" s="256"/>
      <c r="AT129" s="257" t="s">
        <v>272</v>
      </c>
      <c r="AU129" s="257" t="s">
        <v>73</v>
      </c>
      <c r="AV129" s="16" t="s">
        <v>71</v>
      </c>
      <c r="AW129" s="16" t="s">
        <v>30</v>
      </c>
      <c r="AX129" s="16" t="s">
        <v>64</v>
      </c>
      <c r="AY129" s="257" t="s">
        <v>263</v>
      </c>
    </row>
    <row r="130" spans="2:51" s="13" customFormat="1">
      <c r="B130" s="205"/>
      <c r="C130" s="206"/>
      <c r="D130" s="207" t="s">
        <v>272</v>
      </c>
      <c r="E130" s="208" t="s">
        <v>1</v>
      </c>
      <c r="F130" s="209" t="s">
        <v>6436</v>
      </c>
      <c r="G130" s="206"/>
      <c r="H130" s="210">
        <v>2.6520000000000001</v>
      </c>
      <c r="I130" s="211"/>
      <c r="J130" s="206"/>
      <c r="K130" s="206"/>
      <c r="L130" s="212"/>
      <c r="M130" s="213"/>
      <c r="N130" s="214"/>
      <c r="O130" s="214"/>
      <c r="P130" s="214"/>
      <c r="Q130" s="214"/>
      <c r="R130" s="214"/>
      <c r="S130" s="214"/>
      <c r="T130" s="215"/>
      <c r="AT130" s="216" t="s">
        <v>272</v>
      </c>
      <c r="AU130" s="216" t="s">
        <v>73</v>
      </c>
      <c r="AV130" s="13" t="s">
        <v>73</v>
      </c>
      <c r="AW130" s="13" t="s">
        <v>30</v>
      </c>
      <c r="AX130" s="13" t="s">
        <v>64</v>
      </c>
      <c r="AY130" s="216" t="s">
        <v>263</v>
      </c>
    </row>
    <row r="131" spans="2:51" s="13" customFormat="1">
      <c r="B131" s="205"/>
      <c r="C131" s="206"/>
      <c r="D131" s="207" t="s">
        <v>272</v>
      </c>
      <c r="E131" s="208" t="s">
        <v>1</v>
      </c>
      <c r="F131" s="209" t="s">
        <v>6437</v>
      </c>
      <c r="G131" s="206"/>
      <c r="H131" s="210">
        <v>2.532</v>
      </c>
      <c r="I131" s="211"/>
      <c r="J131" s="206"/>
      <c r="K131" s="206"/>
      <c r="L131" s="212"/>
      <c r="M131" s="213"/>
      <c r="N131" s="214"/>
      <c r="O131" s="214"/>
      <c r="P131" s="214"/>
      <c r="Q131" s="214"/>
      <c r="R131" s="214"/>
      <c r="S131" s="214"/>
      <c r="T131" s="215"/>
      <c r="AT131" s="216" t="s">
        <v>272</v>
      </c>
      <c r="AU131" s="216" t="s">
        <v>73</v>
      </c>
      <c r="AV131" s="13" t="s">
        <v>73</v>
      </c>
      <c r="AW131" s="13" t="s">
        <v>30</v>
      </c>
      <c r="AX131" s="13" t="s">
        <v>64</v>
      </c>
      <c r="AY131" s="216" t="s">
        <v>263</v>
      </c>
    </row>
    <row r="132" spans="2:51" s="13" customFormat="1">
      <c r="B132" s="205"/>
      <c r="C132" s="206"/>
      <c r="D132" s="207" t="s">
        <v>272</v>
      </c>
      <c r="E132" s="208" t="s">
        <v>1</v>
      </c>
      <c r="F132" s="209" t="s">
        <v>6438</v>
      </c>
      <c r="G132" s="206"/>
      <c r="H132" s="210">
        <v>2.2559999999999998</v>
      </c>
      <c r="I132" s="211"/>
      <c r="J132" s="206"/>
      <c r="K132" s="206"/>
      <c r="L132" s="212"/>
      <c r="M132" s="213"/>
      <c r="N132" s="214"/>
      <c r="O132" s="214"/>
      <c r="P132" s="214"/>
      <c r="Q132" s="214"/>
      <c r="R132" s="214"/>
      <c r="S132" s="214"/>
      <c r="T132" s="215"/>
      <c r="AT132" s="216" t="s">
        <v>272</v>
      </c>
      <c r="AU132" s="216" t="s">
        <v>73</v>
      </c>
      <c r="AV132" s="13" t="s">
        <v>73</v>
      </c>
      <c r="AW132" s="13" t="s">
        <v>30</v>
      </c>
      <c r="AX132" s="13" t="s">
        <v>64</v>
      </c>
      <c r="AY132" s="216" t="s">
        <v>263</v>
      </c>
    </row>
    <row r="133" spans="2:51" s="13" customFormat="1">
      <c r="B133" s="205"/>
      <c r="C133" s="206"/>
      <c r="D133" s="207" t="s">
        <v>272</v>
      </c>
      <c r="E133" s="208" t="s">
        <v>1</v>
      </c>
      <c r="F133" s="209" t="s">
        <v>6439</v>
      </c>
      <c r="G133" s="206"/>
      <c r="H133" s="210">
        <v>2.1480000000000001</v>
      </c>
      <c r="I133" s="211"/>
      <c r="J133" s="206"/>
      <c r="K133" s="206"/>
      <c r="L133" s="212"/>
      <c r="M133" s="213"/>
      <c r="N133" s="214"/>
      <c r="O133" s="214"/>
      <c r="P133" s="214"/>
      <c r="Q133" s="214"/>
      <c r="R133" s="214"/>
      <c r="S133" s="214"/>
      <c r="T133" s="215"/>
      <c r="AT133" s="216" t="s">
        <v>272</v>
      </c>
      <c r="AU133" s="216" t="s">
        <v>73</v>
      </c>
      <c r="AV133" s="13" t="s">
        <v>73</v>
      </c>
      <c r="AW133" s="13" t="s">
        <v>30</v>
      </c>
      <c r="AX133" s="13" t="s">
        <v>64</v>
      </c>
      <c r="AY133" s="216" t="s">
        <v>263</v>
      </c>
    </row>
    <row r="134" spans="2:51" s="13" customFormat="1">
      <c r="B134" s="205"/>
      <c r="C134" s="206"/>
      <c r="D134" s="207" t="s">
        <v>272</v>
      </c>
      <c r="E134" s="208" t="s">
        <v>1</v>
      </c>
      <c r="F134" s="209" t="s">
        <v>6440</v>
      </c>
      <c r="G134" s="206"/>
      <c r="H134" s="210">
        <v>1.98</v>
      </c>
      <c r="I134" s="211"/>
      <c r="J134" s="206"/>
      <c r="K134" s="206"/>
      <c r="L134" s="212"/>
      <c r="M134" s="213"/>
      <c r="N134" s="214"/>
      <c r="O134" s="214"/>
      <c r="P134" s="214"/>
      <c r="Q134" s="214"/>
      <c r="R134" s="214"/>
      <c r="S134" s="214"/>
      <c r="T134" s="215"/>
      <c r="AT134" s="216" t="s">
        <v>272</v>
      </c>
      <c r="AU134" s="216" t="s">
        <v>73</v>
      </c>
      <c r="AV134" s="13" t="s">
        <v>73</v>
      </c>
      <c r="AW134" s="13" t="s">
        <v>30</v>
      </c>
      <c r="AX134" s="13" t="s">
        <v>64</v>
      </c>
      <c r="AY134" s="216" t="s">
        <v>263</v>
      </c>
    </row>
    <row r="135" spans="2:51" s="16" customFormat="1">
      <c r="B135" s="248"/>
      <c r="C135" s="249"/>
      <c r="D135" s="207" t="s">
        <v>272</v>
      </c>
      <c r="E135" s="250" t="s">
        <v>1</v>
      </c>
      <c r="F135" s="251" t="s">
        <v>6441</v>
      </c>
      <c r="G135" s="249"/>
      <c r="H135" s="250" t="s">
        <v>1</v>
      </c>
      <c r="I135" s="252"/>
      <c r="J135" s="249"/>
      <c r="K135" s="249"/>
      <c r="L135" s="253"/>
      <c r="M135" s="254"/>
      <c r="N135" s="255"/>
      <c r="O135" s="255"/>
      <c r="P135" s="255"/>
      <c r="Q135" s="255"/>
      <c r="R135" s="255"/>
      <c r="S135" s="255"/>
      <c r="T135" s="256"/>
      <c r="AT135" s="257" t="s">
        <v>272</v>
      </c>
      <c r="AU135" s="257" t="s">
        <v>73</v>
      </c>
      <c r="AV135" s="16" t="s">
        <v>71</v>
      </c>
      <c r="AW135" s="16" t="s">
        <v>30</v>
      </c>
      <c r="AX135" s="16" t="s">
        <v>64</v>
      </c>
      <c r="AY135" s="257" t="s">
        <v>263</v>
      </c>
    </row>
    <row r="136" spans="2:51" s="13" customFormat="1">
      <c r="B136" s="205"/>
      <c r="C136" s="206"/>
      <c r="D136" s="207" t="s">
        <v>272</v>
      </c>
      <c r="E136" s="208" t="s">
        <v>1</v>
      </c>
      <c r="F136" s="209" t="s">
        <v>6442</v>
      </c>
      <c r="G136" s="206"/>
      <c r="H136" s="210">
        <v>24</v>
      </c>
      <c r="I136" s="211"/>
      <c r="J136" s="206"/>
      <c r="K136" s="206"/>
      <c r="L136" s="212"/>
      <c r="M136" s="213"/>
      <c r="N136" s="214"/>
      <c r="O136" s="214"/>
      <c r="P136" s="214"/>
      <c r="Q136" s="214"/>
      <c r="R136" s="214"/>
      <c r="S136" s="214"/>
      <c r="T136" s="215"/>
      <c r="AT136" s="216" t="s">
        <v>272</v>
      </c>
      <c r="AU136" s="216" t="s">
        <v>73</v>
      </c>
      <c r="AV136" s="13" t="s">
        <v>73</v>
      </c>
      <c r="AW136" s="13" t="s">
        <v>30</v>
      </c>
      <c r="AX136" s="13" t="s">
        <v>64</v>
      </c>
      <c r="AY136" s="216" t="s">
        <v>263</v>
      </c>
    </row>
    <row r="137" spans="2:51" s="16" customFormat="1">
      <c r="B137" s="248"/>
      <c r="C137" s="249"/>
      <c r="D137" s="207" t="s">
        <v>272</v>
      </c>
      <c r="E137" s="250" t="s">
        <v>1</v>
      </c>
      <c r="F137" s="251" t="s">
        <v>6443</v>
      </c>
      <c r="G137" s="249"/>
      <c r="H137" s="250" t="s">
        <v>1</v>
      </c>
      <c r="I137" s="252"/>
      <c r="J137" s="249"/>
      <c r="K137" s="249"/>
      <c r="L137" s="253"/>
      <c r="M137" s="254"/>
      <c r="N137" s="255"/>
      <c r="O137" s="255"/>
      <c r="P137" s="255"/>
      <c r="Q137" s="255"/>
      <c r="R137" s="255"/>
      <c r="S137" s="255"/>
      <c r="T137" s="256"/>
      <c r="AT137" s="257" t="s">
        <v>272</v>
      </c>
      <c r="AU137" s="257" t="s">
        <v>73</v>
      </c>
      <c r="AV137" s="16" t="s">
        <v>71</v>
      </c>
      <c r="AW137" s="16" t="s">
        <v>30</v>
      </c>
      <c r="AX137" s="16" t="s">
        <v>64</v>
      </c>
      <c r="AY137" s="257" t="s">
        <v>263</v>
      </c>
    </row>
    <row r="138" spans="2:51" s="13" customFormat="1">
      <c r="B138" s="205"/>
      <c r="C138" s="206"/>
      <c r="D138" s="207" t="s">
        <v>272</v>
      </c>
      <c r="E138" s="208" t="s">
        <v>1</v>
      </c>
      <c r="F138" s="209" t="s">
        <v>6444</v>
      </c>
      <c r="G138" s="206"/>
      <c r="H138" s="210">
        <v>1.5</v>
      </c>
      <c r="I138" s="211"/>
      <c r="J138" s="206"/>
      <c r="K138" s="206"/>
      <c r="L138" s="212"/>
      <c r="M138" s="213"/>
      <c r="N138" s="214"/>
      <c r="O138" s="214"/>
      <c r="P138" s="214"/>
      <c r="Q138" s="214"/>
      <c r="R138" s="214"/>
      <c r="S138" s="214"/>
      <c r="T138" s="215"/>
      <c r="AT138" s="216" t="s">
        <v>272</v>
      </c>
      <c r="AU138" s="216" t="s">
        <v>73</v>
      </c>
      <c r="AV138" s="13" t="s">
        <v>73</v>
      </c>
      <c r="AW138" s="13" t="s">
        <v>30</v>
      </c>
      <c r="AX138" s="13" t="s">
        <v>64</v>
      </c>
      <c r="AY138" s="216" t="s">
        <v>263</v>
      </c>
    </row>
    <row r="139" spans="2:51" s="16" customFormat="1">
      <c r="B139" s="248"/>
      <c r="C139" s="249"/>
      <c r="D139" s="207" t="s">
        <v>272</v>
      </c>
      <c r="E139" s="250" t="s">
        <v>1</v>
      </c>
      <c r="F139" s="251" t="s">
        <v>6445</v>
      </c>
      <c r="G139" s="249"/>
      <c r="H139" s="250" t="s">
        <v>1</v>
      </c>
      <c r="I139" s="252"/>
      <c r="J139" s="249"/>
      <c r="K139" s="249"/>
      <c r="L139" s="253"/>
      <c r="M139" s="254"/>
      <c r="N139" s="255"/>
      <c r="O139" s="255"/>
      <c r="P139" s="255"/>
      <c r="Q139" s="255"/>
      <c r="R139" s="255"/>
      <c r="S139" s="255"/>
      <c r="T139" s="256"/>
      <c r="AT139" s="257" t="s">
        <v>272</v>
      </c>
      <c r="AU139" s="257" t="s">
        <v>73</v>
      </c>
      <c r="AV139" s="16" t="s">
        <v>71</v>
      </c>
      <c r="AW139" s="16" t="s">
        <v>30</v>
      </c>
      <c r="AX139" s="16" t="s">
        <v>64</v>
      </c>
      <c r="AY139" s="257" t="s">
        <v>263</v>
      </c>
    </row>
    <row r="140" spans="2:51" s="13" customFormat="1">
      <c r="B140" s="205"/>
      <c r="C140" s="206"/>
      <c r="D140" s="207" t="s">
        <v>272</v>
      </c>
      <c r="E140" s="208" t="s">
        <v>1</v>
      </c>
      <c r="F140" s="209" t="s">
        <v>6446</v>
      </c>
      <c r="G140" s="206"/>
      <c r="H140" s="210">
        <v>6.5</v>
      </c>
      <c r="I140" s="211"/>
      <c r="J140" s="206"/>
      <c r="K140" s="206"/>
      <c r="L140" s="212"/>
      <c r="M140" s="213"/>
      <c r="N140" s="214"/>
      <c r="O140" s="214"/>
      <c r="P140" s="214"/>
      <c r="Q140" s="214"/>
      <c r="R140" s="214"/>
      <c r="S140" s="214"/>
      <c r="T140" s="215"/>
      <c r="AT140" s="216" t="s">
        <v>272</v>
      </c>
      <c r="AU140" s="216" t="s">
        <v>73</v>
      </c>
      <c r="AV140" s="13" t="s">
        <v>73</v>
      </c>
      <c r="AW140" s="13" t="s">
        <v>30</v>
      </c>
      <c r="AX140" s="13" t="s">
        <v>64</v>
      </c>
      <c r="AY140" s="216" t="s">
        <v>263</v>
      </c>
    </row>
    <row r="141" spans="2:51" s="16" customFormat="1">
      <c r="B141" s="248"/>
      <c r="C141" s="249"/>
      <c r="D141" s="207" t="s">
        <v>272</v>
      </c>
      <c r="E141" s="250" t="s">
        <v>1</v>
      </c>
      <c r="F141" s="251" t="s">
        <v>6447</v>
      </c>
      <c r="G141" s="249"/>
      <c r="H141" s="250" t="s">
        <v>1</v>
      </c>
      <c r="I141" s="252"/>
      <c r="J141" s="249"/>
      <c r="K141" s="249"/>
      <c r="L141" s="253"/>
      <c r="M141" s="254"/>
      <c r="N141" s="255"/>
      <c r="O141" s="255"/>
      <c r="P141" s="255"/>
      <c r="Q141" s="255"/>
      <c r="R141" s="255"/>
      <c r="S141" s="255"/>
      <c r="T141" s="256"/>
      <c r="AT141" s="257" t="s">
        <v>272</v>
      </c>
      <c r="AU141" s="257" t="s">
        <v>73</v>
      </c>
      <c r="AV141" s="16" t="s">
        <v>71</v>
      </c>
      <c r="AW141" s="16" t="s">
        <v>30</v>
      </c>
      <c r="AX141" s="16" t="s">
        <v>64</v>
      </c>
      <c r="AY141" s="257" t="s">
        <v>263</v>
      </c>
    </row>
    <row r="142" spans="2:51" s="13" customFormat="1">
      <c r="B142" s="205"/>
      <c r="C142" s="206"/>
      <c r="D142" s="207" t="s">
        <v>272</v>
      </c>
      <c r="E142" s="208" t="s">
        <v>1</v>
      </c>
      <c r="F142" s="209" t="s">
        <v>6101</v>
      </c>
      <c r="G142" s="206"/>
      <c r="H142" s="210">
        <v>8</v>
      </c>
      <c r="I142" s="211"/>
      <c r="J142" s="206"/>
      <c r="K142" s="206"/>
      <c r="L142" s="212"/>
      <c r="M142" s="213"/>
      <c r="N142" s="214"/>
      <c r="O142" s="214"/>
      <c r="P142" s="214"/>
      <c r="Q142" s="214"/>
      <c r="R142" s="214"/>
      <c r="S142" s="214"/>
      <c r="T142" s="215"/>
      <c r="AT142" s="216" t="s">
        <v>272</v>
      </c>
      <c r="AU142" s="216" t="s">
        <v>73</v>
      </c>
      <c r="AV142" s="13" t="s">
        <v>73</v>
      </c>
      <c r="AW142" s="13" t="s">
        <v>30</v>
      </c>
      <c r="AX142" s="13" t="s">
        <v>64</v>
      </c>
      <c r="AY142" s="216" t="s">
        <v>263</v>
      </c>
    </row>
    <row r="143" spans="2:51" s="16" customFormat="1">
      <c r="B143" s="248"/>
      <c r="C143" s="249"/>
      <c r="D143" s="207" t="s">
        <v>272</v>
      </c>
      <c r="E143" s="250" t="s">
        <v>1</v>
      </c>
      <c r="F143" s="251" t="s">
        <v>6448</v>
      </c>
      <c r="G143" s="249"/>
      <c r="H143" s="250" t="s">
        <v>1</v>
      </c>
      <c r="I143" s="252"/>
      <c r="J143" s="249"/>
      <c r="K143" s="249"/>
      <c r="L143" s="253"/>
      <c r="M143" s="254"/>
      <c r="N143" s="255"/>
      <c r="O143" s="255"/>
      <c r="P143" s="255"/>
      <c r="Q143" s="255"/>
      <c r="R143" s="255"/>
      <c r="S143" s="255"/>
      <c r="T143" s="256"/>
      <c r="AT143" s="257" t="s">
        <v>272</v>
      </c>
      <c r="AU143" s="257" t="s">
        <v>73</v>
      </c>
      <c r="AV143" s="16" t="s">
        <v>71</v>
      </c>
      <c r="AW143" s="16" t="s">
        <v>30</v>
      </c>
      <c r="AX143" s="16" t="s">
        <v>64</v>
      </c>
      <c r="AY143" s="257" t="s">
        <v>263</v>
      </c>
    </row>
    <row r="144" spans="2:51" s="13" customFormat="1">
      <c r="B144" s="205"/>
      <c r="C144" s="206"/>
      <c r="D144" s="207" t="s">
        <v>272</v>
      </c>
      <c r="E144" s="208" t="s">
        <v>1</v>
      </c>
      <c r="F144" s="209" t="s">
        <v>6449</v>
      </c>
      <c r="G144" s="206"/>
      <c r="H144" s="210">
        <v>20</v>
      </c>
      <c r="I144" s="211"/>
      <c r="J144" s="206"/>
      <c r="K144" s="206"/>
      <c r="L144" s="212"/>
      <c r="M144" s="213"/>
      <c r="N144" s="214"/>
      <c r="O144" s="214"/>
      <c r="P144" s="214"/>
      <c r="Q144" s="214"/>
      <c r="R144" s="214"/>
      <c r="S144" s="214"/>
      <c r="T144" s="215"/>
      <c r="AT144" s="216" t="s">
        <v>272</v>
      </c>
      <c r="AU144" s="216" t="s">
        <v>73</v>
      </c>
      <c r="AV144" s="13" t="s">
        <v>73</v>
      </c>
      <c r="AW144" s="13" t="s">
        <v>30</v>
      </c>
      <c r="AX144" s="13" t="s">
        <v>64</v>
      </c>
      <c r="AY144" s="216" t="s">
        <v>263</v>
      </c>
    </row>
    <row r="145" spans="2:51" s="16" customFormat="1">
      <c r="B145" s="248"/>
      <c r="C145" s="249"/>
      <c r="D145" s="207" t="s">
        <v>272</v>
      </c>
      <c r="E145" s="250" t="s">
        <v>1</v>
      </c>
      <c r="F145" s="251" t="s">
        <v>6450</v>
      </c>
      <c r="G145" s="249"/>
      <c r="H145" s="250" t="s">
        <v>1</v>
      </c>
      <c r="I145" s="252"/>
      <c r="J145" s="249"/>
      <c r="K145" s="249"/>
      <c r="L145" s="253"/>
      <c r="M145" s="254"/>
      <c r="N145" s="255"/>
      <c r="O145" s="255"/>
      <c r="P145" s="255"/>
      <c r="Q145" s="255"/>
      <c r="R145" s="255"/>
      <c r="S145" s="255"/>
      <c r="T145" s="256"/>
      <c r="AT145" s="257" t="s">
        <v>272</v>
      </c>
      <c r="AU145" s="257" t="s">
        <v>73</v>
      </c>
      <c r="AV145" s="16" t="s">
        <v>71</v>
      </c>
      <c r="AW145" s="16" t="s">
        <v>30</v>
      </c>
      <c r="AX145" s="16" t="s">
        <v>64</v>
      </c>
      <c r="AY145" s="257" t="s">
        <v>263</v>
      </c>
    </row>
    <row r="146" spans="2:51" s="13" customFormat="1">
      <c r="B146" s="205"/>
      <c r="C146" s="206"/>
      <c r="D146" s="207" t="s">
        <v>272</v>
      </c>
      <c r="E146" s="208" t="s">
        <v>1</v>
      </c>
      <c r="F146" s="209" t="s">
        <v>6449</v>
      </c>
      <c r="G146" s="206"/>
      <c r="H146" s="210">
        <v>20</v>
      </c>
      <c r="I146" s="211"/>
      <c r="J146" s="206"/>
      <c r="K146" s="206"/>
      <c r="L146" s="212"/>
      <c r="M146" s="213"/>
      <c r="N146" s="214"/>
      <c r="O146" s="214"/>
      <c r="P146" s="214"/>
      <c r="Q146" s="214"/>
      <c r="R146" s="214"/>
      <c r="S146" s="214"/>
      <c r="T146" s="215"/>
      <c r="AT146" s="216" t="s">
        <v>272</v>
      </c>
      <c r="AU146" s="216" t="s">
        <v>73</v>
      </c>
      <c r="AV146" s="13" t="s">
        <v>73</v>
      </c>
      <c r="AW146" s="13" t="s">
        <v>30</v>
      </c>
      <c r="AX146" s="13" t="s">
        <v>64</v>
      </c>
      <c r="AY146" s="216" t="s">
        <v>263</v>
      </c>
    </row>
    <row r="147" spans="2:51" s="16" customFormat="1">
      <c r="B147" s="248"/>
      <c r="C147" s="249"/>
      <c r="D147" s="207" t="s">
        <v>272</v>
      </c>
      <c r="E147" s="250" t="s">
        <v>1</v>
      </c>
      <c r="F147" s="251" t="s">
        <v>6451</v>
      </c>
      <c r="G147" s="249"/>
      <c r="H147" s="250" t="s">
        <v>1</v>
      </c>
      <c r="I147" s="252"/>
      <c r="J147" s="249"/>
      <c r="K147" s="249"/>
      <c r="L147" s="253"/>
      <c r="M147" s="254"/>
      <c r="N147" s="255"/>
      <c r="O147" s="255"/>
      <c r="P147" s="255"/>
      <c r="Q147" s="255"/>
      <c r="R147" s="255"/>
      <c r="S147" s="255"/>
      <c r="T147" s="256"/>
      <c r="AT147" s="257" t="s">
        <v>272</v>
      </c>
      <c r="AU147" s="257" t="s">
        <v>73</v>
      </c>
      <c r="AV147" s="16" t="s">
        <v>71</v>
      </c>
      <c r="AW147" s="16" t="s">
        <v>30</v>
      </c>
      <c r="AX147" s="16" t="s">
        <v>64</v>
      </c>
      <c r="AY147" s="257" t="s">
        <v>263</v>
      </c>
    </row>
    <row r="148" spans="2:51" s="13" customFormat="1">
      <c r="B148" s="205"/>
      <c r="C148" s="206"/>
      <c r="D148" s="207" t="s">
        <v>272</v>
      </c>
      <c r="E148" s="208" t="s">
        <v>1</v>
      </c>
      <c r="F148" s="209" t="s">
        <v>6444</v>
      </c>
      <c r="G148" s="206"/>
      <c r="H148" s="210">
        <v>1.5</v>
      </c>
      <c r="I148" s="211"/>
      <c r="J148" s="206"/>
      <c r="K148" s="206"/>
      <c r="L148" s="212"/>
      <c r="M148" s="213"/>
      <c r="N148" s="214"/>
      <c r="O148" s="214"/>
      <c r="P148" s="214"/>
      <c r="Q148" s="214"/>
      <c r="R148" s="214"/>
      <c r="S148" s="214"/>
      <c r="T148" s="215"/>
      <c r="AT148" s="216" t="s">
        <v>272</v>
      </c>
      <c r="AU148" s="216" t="s">
        <v>73</v>
      </c>
      <c r="AV148" s="13" t="s">
        <v>73</v>
      </c>
      <c r="AW148" s="13" t="s">
        <v>30</v>
      </c>
      <c r="AX148" s="13" t="s">
        <v>64</v>
      </c>
      <c r="AY148" s="216" t="s">
        <v>263</v>
      </c>
    </row>
    <row r="149" spans="2:51" s="16" customFormat="1">
      <c r="B149" s="248"/>
      <c r="C149" s="249"/>
      <c r="D149" s="207" t="s">
        <v>272</v>
      </c>
      <c r="E149" s="250" t="s">
        <v>1</v>
      </c>
      <c r="F149" s="251" t="s">
        <v>6452</v>
      </c>
      <c r="G149" s="249"/>
      <c r="H149" s="250" t="s">
        <v>1</v>
      </c>
      <c r="I149" s="252"/>
      <c r="J149" s="249"/>
      <c r="K149" s="249"/>
      <c r="L149" s="253"/>
      <c r="M149" s="254"/>
      <c r="N149" s="255"/>
      <c r="O149" s="255"/>
      <c r="P149" s="255"/>
      <c r="Q149" s="255"/>
      <c r="R149" s="255"/>
      <c r="S149" s="255"/>
      <c r="T149" s="256"/>
      <c r="AT149" s="257" t="s">
        <v>272</v>
      </c>
      <c r="AU149" s="257" t="s">
        <v>73</v>
      </c>
      <c r="AV149" s="16" t="s">
        <v>71</v>
      </c>
      <c r="AW149" s="16" t="s">
        <v>30</v>
      </c>
      <c r="AX149" s="16" t="s">
        <v>64</v>
      </c>
      <c r="AY149" s="257" t="s">
        <v>263</v>
      </c>
    </row>
    <row r="150" spans="2:51" s="13" customFormat="1">
      <c r="B150" s="205"/>
      <c r="C150" s="206"/>
      <c r="D150" s="207" t="s">
        <v>272</v>
      </c>
      <c r="E150" s="208" t="s">
        <v>1</v>
      </c>
      <c r="F150" s="209" t="s">
        <v>6138</v>
      </c>
      <c r="G150" s="206"/>
      <c r="H150" s="210">
        <v>4</v>
      </c>
      <c r="I150" s="211"/>
      <c r="J150" s="206"/>
      <c r="K150" s="206"/>
      <c r="L150" s="212"/>
      <c r="M150" s="213"/>
      <c r="N150" s="214"/>
      <c r="O150" s="214"/>
      <c r="P150" s="214"/>
      <c r="Q150" s="214"/>
      <c r="R150" s="214"/>
      <c r="S150" s="214"/>
      <c r="T150" s="215"/>
      <c r="AT150" s="216" t="s">
        <v>272</v>
      </c>
      <c r="AU150" s="216" t="s">
        <v>73</v>
      </c>
      <c r="AV150" s="13" t="s">
        <v>73</v>
      </c>
      <c r="AW150" s="13" t="s">
        <v>30</v>
      </c>
      <c r="AX150" s="13" t="s">
        <v>64</v>
      </c>
      <c r="AY150" s="216" t="s">
        <v>263</v>
      </c>
    </row>
    <row r="151" spans="2:51" s="16" customFormat="1">
      <c r="B151" s="248"/>
      <c r="C151" s="249"/>
      <c r="D151" s="207" t="s">
        <v>272</v>
      </c>
      <c r="E151" s="250" t="s">
        <v>1</v>
      </c>
      <c r="F151" s="251" t="s">
        <v>6453</v>
      </c>
      <c r="G151" s="249"/>
      <c r="H151" s="250" t="s">
        <v>1</v>
      </c>
      <c r="I151" s="252"/>
      <c r="J151" s="249"/>
      <c r="K151" s="249"/>
      <c r="L151" s="253"/>
      <c r="M151" s="254"/>
      <c r="N151" s="255"/>
      <c r="O151" s="255"/>
      <c r="P151" s="255"/>
      <c r="Q151" s="255"/>
      <c r="R151" s="255"/>
      <c r="S151" s="255"/>
      <c r="T151" s="256"/>
      <c r="AT151" s="257" t="s">
        <v>272</v>
      </c>
      <c r="AU151" s="257" t="s">
        <v>73</v>
      </c>
      <c r="AV151" s="16" t="s">
        <v>71</v>
      </c>
      <c r="AW151" s="16" t="s">
        <v>30</v>
      </c>
      <c r="AX151" s="16" t="s">
        <v>64</v>
      </c>
      <c r="AY151" s="257" t="s">
        <v>263</v>
      </c>
    </row>
    <row r="152" spans="2:51" s="13" customFormat="1">
      <c r="B152" s="205"/>
      <c r="C152" s="206"/>
      <c r="D152" s="207" t="s">
        <v>272</v>
      </c>
      <c r="E152" s="208" t="s">
        <v>1</v>
      </c>
      <c r="F152" s="209" t="s">
        <v>6138</v>
      </c>
      <c r="G152" s="206"/>
      <c r="H152" s="210">
        <v>4</v>
      </c>
      <c r="I152" s="211"/>
      <c r="J152" s="206"/>
      <c r="K152" s="206"/>
      <c r="L152" s="212"/>
      <c r="M152" s="213"/>
      <c r="N152" s="214"/>
      <c r="O152" s="214"/>
      <c r="P152" s="214"/>
      <c r="Q152" s="214"/>
      <c r="R152" s="214"/>
      <c r="S152" s="214"/>
      <c r="T152" s="215"/>
      <c r="AT152" s="216" t="s">
        <v>272</v>
      </c>
      <c r="AU152" s="216" t="s">
        <v>73</v>
      </c>
      <c r="AV152" s="13" t="s">
        <v>73</v>
      </c>
      <c r="AW152" s="13" t="s">
        <v>30</v>
      </c>
      <c r="AX152" s="13" t="s">
        <v>64</v>
      </c>
      <c r="AY152" s="216" t="s">
        <v>263</v>
      </c>
    </row>
    <row r="153" spans="2:51" s="16" customFormat="1">
      <c r="B153" s="248"/>
      <c r="C153" s="249"/>
      <c r="D153" s="207" t="s">
        <v>272</v>
      </c>
      <c r="E153" s="250" t="s">
        <v>1</v>
      </c>
      <c r="F153" s="251" t="s">
        <v>6454</v>
      </c>
      <c r="G153" s="249"/>
      <c r="H153" s="250" t="s">
        <v>1</v>
      </c>
      <c r="I153" s="252"/>
      <c r="J153" s="249"/>
      <c r="K153" s="249"/>
      <c r="L153" s="253"/>
      <c r="M153" s="254"/>
      <c r="N153" s="255"/>
      <c r="O153" s="255"/>
      <c r="P153" s="255"/>
      <c r="Q153" s="255"/>
      <c r="R153" s="255"/>
      <c r="S153" s="255"/>
      <c r="T153" s="256"/>
      <c r="AT153" s="257" t="s">
        <v>272</v>
      </c>
      <c r="AU153" s="257" t="s">
        <v>73</v>
      </c>
      <c r="AV153" s="16" t="s">
        <v>71</v>
      </c>
      <c r="AW153" s="16" t="s">
        <v>30</v>
      </c>
      <c r="AX153" s="16" t="s">
        <v>64</v>
      </c>
      <c r="AY153" s="257" t="s">
        <v>263</v>
      </c>
    </row>
    <row r="154" spans="2:51" s="13" customFormat="1">
      <c r="B154" s="205"/>
      <c r="C154" s="206"/>
      <c r="D154" s="207" t="s">
        <v>272</v>
      </c>
      <c r="E154" s="208" t="s">
        <v>1</v>
      </c>
      <c r="F154" s="209" t="s">
        <v>6455</v>
      </c>
      <c r="G154" s="206"/>
      <c r="H154" s="210">
        <v>17</v>
      </c>
      <c r="I154" s="211"/>
      <c r="J154" s="206"/>
      <c r="K154" s="206"/>
      <c r="L154" s="212"/>
      <c r="M154" s="213"/>
      <c r="N154" s="214"/>
      <c r="O154" s="214"/>
      <c r="P154" s="214"/>
      <c r="Q154" s="214"/>
      <c r="R154" s="214"/>
      <c r="S154" s="214"/>
      <c r="T154" s="215"/>
      <c r="AT154" s="216" t="s">
        <v>272</v>
      </c>
      <c r="AU154" s="216" t="s">
        <v>73</v>
      </c>
      <c r="AV154" s="13" t="s">
        <v>73</v>
      </c>
      <c r="AW154" s="13" t="s">
        <v>30</v>
      </c>
      <c r="AX154" s="13" t="s">
        <v>64</v>
      </c>
      <c r="AY154" s="216" t="s">
        <v>263</v>
      </c>
    </row>
    <row r="155" spans="2:51" s="16" customFormat="1">
      <c r="B155" s="248"/>
      <c r="C155" s="249"/>
      <c r="D155" s="207" t="s">
        <v>272</v>
      </c>
      <c r="E155" s="250" t="s">
        <v>1</v>
      </c>
      <c r="F155" s="251" t="s">
        <v>6456</v>
      </c>
      <c r="G155" s="249"/>
      <c r="H155" s="250" t="s">
        <v>1</v>
      </c>
      <c r="I155" s="252"/>
      <c r="J155" s="249"/>
      <c r="K155" s="249"/>
      <c r="L155" s="253"/>
      <c r="M155" s="254"/>
      <c r="N155" s="255"/>
      <c r="O155" s="255"/>
      <c r="P155" s="255"/>
      <c r="Q155" s="255"/>
      <c r="R155" s="255"/>
      <c r="S155" s="255"/>
      <c r="T155" s="256"/>
      <c r="AT155" s="257" t="s">
        <v>272</v>
      </c>
      <c r="AU155" s="257" t="s">
        <v>73</v>
      </c>
      <c r="AV155" s="16" t="s">
        <v>71</v>
      </c>
      <c r="AW155" s="16" t="s">
        <v>30</v>
      </c>
      <c r="AX155" s="16" t="s">
        <v>64</v>
      </c>
      <c r="AY155" s="257" t="s">
        <v>263</v>
      </c>
    </row>
    <row r="156" spans="2:51" s="13" customFormat="1">
      <c r="B156" s="205"/>
      <c r="C156" s="206"/>
      <c r="D156" s="207" t="s">
        <v>272</v>
      </c>
      <c r="E156" s="208" t="s">
        <v>1</v>
      </c>
      <c r="F156" s="209" t="s">
        <v>6457</v>
      </c>
      <c r="G156" s="206"/>
      <c r="H156" s="210">
        <v>2.6</v>
      </c>
      <c r="I156" s="211"/>
      <c r="J156" s="206"/>
      <c r="K156" s="206"/>
      <c r="L156" s="212"/>
      <c r="M156" s="213"/>
      <c r="N156" s="214"/>
      <c r="O156" s="214"/>
      <c r="P156" s="214"/>
      <c r="Q156" s="214"/>
      <c r="R156" s="214"/>
      <c r="S156" s="214"/>
      <c r="T156" s="215"/>
      <c r="AT156" s="216" t="s">
        <v>272</v>
      </c>
      <c r="AU156" s="216" t="s">
        <v>73</v>
      </c>
      <c r="AV156" s="13" t="s">
        <v>73</v>
      </c>
      <c r="AW156" s="13" t="s">
        <v>30</v>
      </c>
      <c r="AX156" s="13" t="s">
        <v>64</v>
      </c>
      <c r="AY156" s="216" t="s">
        <v>263</v>
      </c>
    </row>
    <row r="157" spans="2:51" s="16" customFormat="1">
      <c r="B157" s="248"/>
      <c r="C157" s="249"/>
      <c r="D157" s="207" t="s">
        <v>272</v>
      </c>
      <c r="E157" s="250" t="s">
        <v>1</v>
      </c>
      <c r="F157" s="251" t="s">
        <v>6458</v>
      </c>
      <c r="G157" s="249"/>
      <c r="H157" s="250" t="s">
        <v>1</v>
      </c>
      <c r="I157" s="252"/>
      <c r="J157" s="249"/>
      <c r="K157" s="249"/>
      <c r="L157" s="253"/>
      <c r="M157" s="254"/>
      <c r="N157" s="255"/>
      <c r="O157" s="255"/>
      <c r="P157" s="255"/>
      <c r="Q157" s="255"/>
      <c r="R157" s="255"/>
      <c r="S157" s="255"/>
      <c r="T157" s="256"/>
      <c r="AT157" s="257" t="s">
        <v>272</v>
      </c>
      <c r="AU157" s="257" t="s">
        <v>73</v>
      </c>
      <c r="AV157" s="16" t="s">
        <v>71</v>
      </c>
      <c r="AW157" s="16" t="s">
        <v>30</v>
      </c>
      <c r="AX157" s="16" t="s">
        <v>64</v>
      </c>
      <c r="AY157" s="257" t="s">
        <v>263</v>
      </c>
    </row>
    <row r="158" spans="2:51" s="13" customFormat="1">
      <c r="B158" s="205"/>
      <c r="C158" s="206"/>
      <c r="D158" s="207" t="s">
        <v>272</v>
      </c>
      <c r="E158" s="208" t="s">
        <v>1</v>
      </c>
      <c r="F158" s="209" t="s">
        <v>6158</v>
      </c>
      <c r="G158" s="206"/>
      <c r="H158" s="210">
        <v>3</v>
      </c>
      <c r="I158" s="211"/>
      <c r="J158" s="206"/>
      <c r="K158" s="206"/>
      <c r="L158" s="212"/>
      <c r="M158" s="213"/>
      <c r="N158" s="214"/>
      <c r="O158" s="214"/>
      <c r="P158" s="214"/>
      <c r="Q158" s="214"/>
      <c r="R158" s="214"/>
      <c r="S158" s="214"/>
      <c r="T158" s="215"/>
      <c r="AT158" s="216" t="s">
        <v>272</v>
      </c>
      <c r="AU158" s="216" t="s">
        <v>73</v>
      </c>
      <c r="AV158" s="13" t="s">
        <v>73</v>
      </c>
      <c r="AW158" s="13" t="s">
        <v>30</v>
      </c>
      <c r="AX158" s="13" t="s">
        <v>64</v>
      </c>
      <c r="AY158" s="216" t="s">
        <v>263</v>
      </c>
    </row>
    <row r="159" spans="2:51" s="16" customFormat="1">
      <c r="B159" s="248"/>
      <c r="C159" s="249"/>
      <c r="D159" s="207" t="s">
        <v>272</v>
      </c>
      <c r="E159" s="250" t="s">
        <v>1</v>
      </c>
      <c r="F159" s="251" t="s">
        <v>6459</v>
      </c>
      <c r="G159" s="249"/>
      <c r="H159" s="250" t="s">
        <v>1</v>
      </c>
      <c r="I159" s="252"/>
      <c r="J159" s="249"/>
      <c r="K159" s="249"/>
      <c r="L159" s="253"/>
      <c r="M159" s="254"/>
      <c r="N159" s="255"/>
      <c r="O159" s="255"/>
      <c r="P159" s="255"/>
      <c r="Q159" s="255"/>
      <c r="R159" s="255"/>
      <c r="S159" s="255"/>
      <c r="T159" s="256"/>
      <c r="AT159" s="257" t="s">
        <v>272</v>
      </c>
      <c r="AU159" s="257" t="s">
        <v>73</v>
      </c>
      <c r="AV159" s="16" t="s">
        <v>71</v>
      </c>
      <c r="AW159" s="16" t="s">
        <v>30</v>
      </c>
      <c r="AX159" s="16" t="s">
        <v>64</v>
      </c>
      <c r="AY159" s="257" t="s">
        <v>263</v>
      </c>
    </row>
    <row r="160" spans="2:51" s="13" customFormat="1">
      <c r="B160" s="205"/>
      <c r="C160" s="206"/>
      <c r="D160" s="207" t="s">
        <v>272</v>
      </c>
      <c r="E160" s="208" t="s">
        <v>1</v>
      </c>
      <c r="F160" s="209" t="s">
        <v>6151</v>
      </c>
      <c r="G160" s="206"/>
      <c r="H160" s="210">
        <v>7</v>
      </c>
      <c r="I160" s="211"/>
      <c r="J160" s="206"/>
      <c r="K160" s="206"/>
      <c r="L160" s="212"/>
      <c r="M160" s="213"/>
      <c r="N160" s="214"/>
      <c r="O160" s="214"/>
      <c r="P160" s="214"/>
      <c r="Q160" s="214"/>
      <c r="R160" s="214"/>
      <c r="S160" s="214"/>
      <c r="T160" s="215"/>
      <c r="AT160" s="216" t="s">
        <v>272</v>
      </c>
      <c r="AU160" s="216" t="s">
        <v>73</v>
      </c>
      <c r="AV160" s="13" t="s">
        <v>73</v>
      </c>
      <c r="AW160" s="13" t="s">
        <v>30</v>
      </c>
      <c r="AX160" s="13" t="s">
        <v>64</v>
      </c>
      <c r="AY160" s="216" t="s">
        <v>263</v>
      </c>
    </row>
    <row r="161" spans="2:51" s="16" customFormat="1">
      <c r="B161" s="248"/>
      <c r="C161" s="249"/>
      <c r="D161" s="207" t="s">
        <v>272</v>
      </c>
      <c r="E161" s="250" t="s">
        <v>1</v>
      </c>
      <c r="F161" s="251" t="s">
        <v>6460</v>
      </c>
      <c r="G161" s="249"/>
      <c r="H161" s="250" t="s">
        <v>1</v>
      </c>
      <c r="I161" s="252"/>
      <c r="J161" s="249"/>
      <c r="K161" s="249"/>
      <c r="L161" s="253"/>
      <c r="M161" s="254"/>
      <c r="N161" s="255"/>
      <c r="O161" s="255"/>
      <c r="P161" s="255"/>
      <c r="Q161" s="255"/>
      <c r="R161" s="255"/>
      <c r="S161" s="255"/>
      <c r="T161" s="256"/>
      <c r="AT161" s="257" t="s">
        <v>272</v>
      </c>
      <c r="AU161" s="257" t="s">
        <v>73</v>
      </c>
      <c r="AV161" s="16" t="s">
        <v>71</v>
      </c>
      <c r="AW161" s="16" t="s">
        <v>30</v>
      </c>
      <c r="AX161" s="16" t="s">
        <v>64</v>
      </c>
      <c r="AY161" s="257" t="s">
        <v>263</v>
      </c>
    </row>
    <row r="162" spans="2:51" s="13" customFormat="1">
      <c r="B162" s="205"/>
      <c r="C162" s="206"/>
      <c r="D162" s="207" t="s">
        <v>272</v>
      </c>
      <c r="E162" s="208" t="s">
        <v>1</v>
      </c>
      <c r="F162" s="209" t="s">
        <v>6101</v>
      </c>
      <c r="G162" s="206"/>
      <c r="H162" s="210">
        <v>8</v>
      </c>
      <c r="I162" s="211"/>
      <c r="J162" s="206"/>
      <c r="K162" s="206"/>
      <c r="L162" s="212"/>
      <c r="M162" s="213"/>
      <c r="N162" s="214"/>
      <c r="O162" s="214"/>
      <c r="P162" s="214"/>
      <c r="Q162" s="214"/>
      <c r="R162" s="214"/>
      <c r="S162" s="214"/>
      <c r="T162" s="215"/>
      <c r="AT162" s="216" t="s">
        <v>272</v>
      </c>
      <c r="AU162" s="216" t="s">
        <v>73</v>
      </c>
      <c r="AV162" s="13" t="s">
        <v>73</v>
      </c>
      <c r="AW162" s="13" t="s">
        <v>30</v>
      </c>
      <c r="AX162" s="13" t="s">
        <v>64</v>
      </c>
      <c r="AY162" s="216" t="s">
        <v>263</v>
      </c>
    </row>
    <row r="163" spans="2:51" s="16" customFormat="1">
      <c r="B163" s="248"/>
      <c r="C163" s="249"/>
      <c r="D163" s="207" t="s">
        <v>272</v>
      </c>
      <c r="E163" s="250" t="s">
        <v>1</v>
      </c>
      <c r="F163" s="251" t="s">
        <v>6461</v>
      </c>
      <c r="G163" s="249"/>
      <c r="H163" s="250" t="s">
        <v>1</v>
      </c>
      <c r="I163" s="252"/>
      <c r="J163" s="249"/>
      <c r="K163" s="249"/>
      <c r="L163" s="253"/>
      <c r="M163" s="254"/>
      <c r="N163" s="255"/>
      <c r="O163" s="255"/>
      <c r="P163" s="255"/>
      <c r="Q163" s="255"/>
      <c r="R163" s="255"/>
      <c r="S163" s="255"/>
      <c r="T163" s="256"/>
      <c r="AT163" s="257" t="s">
        <v>272</v>
      </c>
      <c r="AU163" s="257" t="s">
        <v>73</v>
      </c>
      <c r="AV163" s="16" t="s">
        <v>71</v>
      </c>
      <c r="AW163" s="16" t="s">
        <v>30</v>
      </c>
      <c r="AX163" s="16" t="s">
        <v>64</v>
      </c>
      <c r="AY163" s="257" t="s">
        <v>263</v>
      </c>
    </row>
    <row r="164" spans="2:51" s="13" customFormat="1">
      <c r="B164" s="205"/>
      <c r="C164" s="206"/>
      <c r="D164" s="207" t="s">
        <v>272</v>
      </c>
      <c r="E164" s="208" t="s">
        <v>1</v>
      </c>
      <c r="F164" s="209" t="s">
        <v>6101</v>
      </c>
      <c r="G164" s="206"/>
      <c r="H164" s="210">
        <v>8</v>
      </c>
      <c r="I164" s="211"/>
      <c r="J164" s="206"/>
      <c r="K164" s="206"/>
      <c r="L164" s="212"/>
      <c r="M164" s="213"/>
      <c r="N164" s="214"/>
      <c r="O164" s="214"/>
      <c r="P164" s="214"/>
      <c r="Q164" s="214"/>
      <c r="R164" s="214"/>
      <c r="S164" s="214"/>
      <c r="T164" s="215"/>
      <c r="AT164" s="216" t="s">
        <v>272</v>
      </c>
      <c r="AU164" s="216" t="s">
        <v>73</v>
      </c>
      <c r="AV164" s="13" t="s">
        <v>73</v>
      </c>
      <c r="AW164" s="13" t="s">
        <v>30</v>
      </c>
      <c r="AX164" s="13" t="s">
        <v>64</v>
      </c>
      <c r="AY164" s="216" t="s">
        <v>263</v>
      </c>
    </row>
    <row r="165" spans="2:51" s="16" customFormat="1">
      <c r="B165" s="248"/>
      <c r="C165" s="249"/>
      <c r="D165" s="207" t="s">
        <v>272</v>
      </c>
      <c r="E165" s="250" t="s">
        <v>1</v>
      </c>
      <c r="F165" s="251" t="s">
        <v>6462</v>
      </c>
      <c r="G165" s="249"/>
      <c r="H165" s="250" t="s">
        <v>1</v>
      </c>
      <c r="I165" s="252"/>
      <c r="J165" s="249"/>
      <c r="K165" s="249"/>
      <c r="L165" s="253"/>
      <c r="M165" s="254"/>
      <c r="N165" s="255"/>
      <c r="O165" s="255"/>
      <c r="P165" s="255"/>
      <c r="Q165" s="255"/>
      <c r="R165" s="255"/>
      <c r="S165" s="255"/>
      <c r="T165" s="256"/>
      <c r="AT165" s="257" t="s">
        <v>272</v>
      </c>
      <c r="AU165" s="257" t="s">
        <v>73</v>
      </c>
      <c r="AV165" s="16" t="s">
        <v>71</v>
      </c>
      <c r="AW165" s="16" t="s">
        <v>30</v>
      </c>
      <c r="AX165" s="16" t="s">
        <v>64</v>
      </c>
      <c r="AY165" s="257" t="s">
        <v>263</v>
      </c>
    </row>
    <row r="166" spans="2:51" s="13" customFormat="1">
      <c r="B166" s="205"/>
      <c r="C166" s="206"/>
      <c r="D166" s="207" t="s">
        <v>272</v>
      </c>
      <c r="E166" s="208" t="s">
        <v>1</v>
      </c>
      <c r="F166" s="209" t="s">
        <v>6463</v>
      </c>
      <c r="G166" s="206"/>
      <c r="H166" s="210">
        <v>28</v>
      </c>
      <c r="I166" s="211"/>
      <c r="J166" s="206"/>
      <c r="K166" s="206"/>
      <c r="L166" s="212"/>
      <c r="M166" s="213"/>
      <c r="N166" s="214"/>
      <c r="O166" s="214"/>
      <c r="P166" s="214"/>
      <c r="Q166" s="214"/>
      <c r="R166" s="214"/>
      <c r="S166" s="214"/>
      <c r="T166" s="215"/>
      <c r="AT166" s="216" t="s">
        <v>272</v>
      </c>
      <c r="AU166" s="216" t="s">
        <v>73</v>
      </c>
      <c r="AV166" s="13" t="s">
        <v>73</v>
      </c>
      <c r="AW166" s="13" t="s">
        <v>30</v>
      </c>
      <c r="AX166" s="13" t="s">
        <v>64</v>
      </c>
      <c r="AY166" s="216" t="s">
        <v>263</v>
      </c>
    </row>
    <row r="167" spans="2:51" s="16" customFormat="1">
      <c r="B167" s="248"/>
      <c r="C167" s="249"/>
      <c r="D167" s="207" t="s">
        <v>272</v>
      </c>
      <c r="E167" s="250" t="s">
        <v>1</v>
      </c>
      <c r="F167" s="251" t="s">
        <v>6464</v>
      </c>
      <c r="G167" s="249"/>
      <c r="H167" s="250" t="s">
        <v>1</v>
      </c>
      <c r="I167" s="252"/>
      <c r="J167" s="249"/>
      <c r="K167" s="249"/>
      <c r="L167" s="253"/>
      <c r="M167" s="254"/>
      <c r="N167" s="255"/>
      <c r="O167" s="255"/>
      <c r="P167" s="255"/>
      <c r="Q167" s="255"/>
      <c r="R167" s="255"/>
      <c r="S167" s="255"/>
      <c r="T167" s="256"/>
      <c r="AT167" s="257" t="s">
        <v>272</v>
      </c>
      <c r="AU167" s="257" t="s">
        <v>73</v>
      </c>
      <c r="AV167" s="16" t="s">
        <v>71</v>
      </c>
      <c r="AW167" s="16" t="s">
        <v>30</v>
      </c>
      <c r="AX167" s="16" t="s">
        <v>64</v>
      </c>
      <c r="AY167" s="257" t="s">
        <v>263</v>
      </c>
    </row>
    <row r="168" spans="2:51" s="13" customFormat="1">
      <c r="B168" s="205"/>
      <c r="C168" s="206"/>
      <c r="D168" s="207" t="s">
        <v>272</v>
      </c>
      <c r="E168" s="208" t="s">
        <v>1</v>
      </c>
      <c r="F168" s="209" t="s">
        <v>6101</v>
      </c>
      <c r="G168" s="206"/>
      <c r="H168" s="210">
        <v>8</v>
      </c>
      <c r="I168" s="211"/>
      <c r="J168" s="206"/>
      <c r="K168" s="206"/>
      <c r="L168" s="212"/>
      <c r="M168" s="213"/>
      <c r="N168" s="214"/>
      <c r="O168" s="214"/>
      <c r="P168" s="214"/>
      <c r="Q168" s="214"/>
      <c r="R168" s="214"/>
      <c r="S168" s="214"/>
      <c r="T168" s="215"/>
      <c r="AT168" s="216" t="s">
        <v>272</v>
      </c>
      <c r="AU168" s="216" t="s">
        <v>73</v>
      </c>
      <c r="AV168" s="13" t="s">
        <v>73</v>
      </c>
      <c r="AW168" s="13" t="s">
        <v>30</v>
      </c>
      <c r="AX168" s="13" t="s">
        <v>64</v>
      </c>
      <c r="AY168" s="216" t="s">
        <v>263</v>
      </c>
    </row>
    <row r="169" spans="2:51" s="16" customFormat="1">
      <c r="B169" s="248"/>
      <c r="C169" s="249"/>
      <c r="D169" s="207" t="s">
        <v>272</v>
      </c>
      <c r="E169" s="250" t="s">
        <v>1</v>
      </c>
      <c r="F169" s="251" t="s">
        <v>6465</v>
      </c>
      <c r="G169" s="249"/>
      <c r="H169" s="250" t="s">
        <v>1</v>
      </c>
      <c r="I169" s="252"/>
      <c r="J169" s="249"/>
      <c r="K169" s="249"/>
      <c r="L169" s="253"/>
      <c r="M169" s="254"/>
      <c r="N169" s="255"/>
      <c r="O169" s="255"/>
      <c r="P169" s="255"/>
      <c r="Q169" s="255"/>
      <c r="R169" s="255"/>
      <c r="S169" s="255"/>
      <c r="T169" s="256"/>
      <c r="AT169" s="257" t="s">
        <v>272</v>
      </c>
      <c r="AU169" s="257" t="s">
        <v>73</v>
      </c>
      <c r="AV169" s="16" t="s">
        <v>71</v>
      </c>
      <c r="AW169" s="16" t="s">
        <v>30</v>
      </c>
      <c r="AX169" s="16" t="s">
        <v>64</v>
      </c>
      <c r="AY169" s="257" t="s">
        <v>263</v>
      </c>
    </row>
    <row r="170" spans="2:51" s="13" customFormat="1">
      <c r="B170" s="205"/>
      <c r="C170" s="206"/>
      <c r="D170" s="207" t="s">
        <v>272</v>
      </c>
      <c r="E170" s="208" t="s">
        <v>1</v>
      </c>
      <c r="F170" s="209" t="s">
        <v>6455</v>
      </c>
      <c r="G170" s="206"/>
      <c r="H170" s="210">
        <v>17</v>
      </c>
      <c r="I170" s="211"/>
      <c r="J170" s="206"/>
      <c r="K170" s="206"/>
      <c r="L170" s="212"/>
      <c r="M170" s="213"/>
      <c r="N170" s="214"/>
      <c r="O170" s="214"/>
      <c r="P170" s="214"/>
      <c r="Q170" s="214"/>
      <c r="R170" s="214"/>
      <c r="S170" s="214"/>
      <c r="T170" s="215"/>
      <c r="AT170" s="216" t="s">
        <v>272</v>
      </c>
      <c r="AU170" s="216" t="s">
        <v>73</v>
      </c>
      <c r="AV170" s="13" t="s">
        <v>73</v>
      </c>
      <c r="AW170" s="13" t="s">
        <v>30</v>
      </c>
      <c r="AX170" s="13" t="s">
        <v>64</v>
      </c>
      <c r="AY170" s="216" t="s">
        <v>263</v>
      </c>
    </row>
    <row r="171" spans="2:51" s="16" customFormat="1">
      <c r="B171" s="248"/>
      <c r="C171" s="249"/>
      <c r="D171" s="207" t="s">
        <v>272</v>
      </c>
      <c r="E171" s="250" t="s">
        <v>1</v>
      </c>
      <c r="F171" s="251" t="s">
        <v>6466</v>
      </c>
      <c r="G171" s="249"/>
      <c r="H171" s="250" t="s">
        <v>1</v>
      </c>
      <c r="I171" s="252"/>
      <c r="J171" s="249"/>
      <c r="K171" s="249"/>
      <c r="L171" s="253"/>
      <c r="M171" s="254"/>
      <c r="N171" s="255"/>
      <c r="O171" s="255"/>
      <c r="P171" s="255"/>
      <c r="Q171" s="255"/>
      <c r="R171" s="255"/>
      <c r="S171" s="255"/>
      <c r="T171" s="256"/>
      <c r="AT171" s="257" t="s">
        <v>272</v>
      </c>
      <c r="AU171" s="257" t="s">
        <v>73</v>
      </c>
      <c r="AV171" s="16" t="s">
        <v>71</v>
      </c>
      <c r="AW171" s="16" t="s">
        <v>30</v>
      </c>
      <c r="AX171" s="16" t="s">
        <v>64</v>
      </c>
      <c r="AY171" s="257" t="s">
        <v>263</v>
      </c>
    </row>
    <row r="172" spans="2:51" s="13" customFormat="1">
      <c r="B172" s="205"/>
      <c r="C172" s="206"/>
      <c r="D172" s="207" t="s">
        <v>272</v>
      </c>
      <c r="E172" s="208" t="s">
        <v>1</v>
      </c>
      <c r="F172" s="209" t="s">
        <v>6467</v>
      </c>
      <c r="G172" s="206"/>
      <c r="H172" s="210">
        <v>55</v>
      </c>
      <c r="I172" s="211"/>
      <c r="J172" s="206"/>
      <c r="K172" s="206"/>
      <c r="L172" s="212"/>
      <c r="M172" s="213"/>
      <c r="N172" s="214"/>
      <c r="O172" s="214"/>
      <c r="P172" s="214"/>
      <c r="Q172" s="214"/>
      <c r="R172" s="214"/>
      <c r="S172" s="214"/>
      <c r="T172" s="215"/>
      <c r="AT172" s="216" t="s">
        <v>272</v>
      </c>
      <c r="AU172" s="216" t="s">
        <v>73</v>
      </c>
      <c r="AV172" s="13" t="s">
        <v>73</v>
      </c>
      <c r="AW172" s="13" t="s">
        <v>30</v>
      </c>
      <c r="AX172" s="13" t="s">
        <v>64</v>
      </c>
      <c r="AY172" s="216" t="s">
        <v>263</v>
      </c>
    </row>
    <row r="173" spans="2:51" s="16" customFormat="1">
      <c r="B173" s="248"/>
      <c r="C173" s="249"/>
      <c r="D173" s="207" t="s">
        <v>272</v>
      </c>
      <c r="E173" s="250" t="s">
        <v>1</v>
      </c>
      <c r="F173" s="251" t="s">
        <v>6468</v>
      </c>
      <c r="G173" s="249"/>
      <c r="H173" s="250" t="s">
        <v>1</v>
      </c>
      <c r="I173" s="252"/>
      <c r="J173" s="249"/>
      <c r="K173" s="249"/>
      <c r="L173" s="253"/>
      <c r="M173" s="254"/>
      <c r="N173" s="255"/>
      <c r="O173" s="255"/>
      <c r="P173" s="255"/>
      <c r="Q173" s="255"/>
      <c r="R173" s="255"/>
      <c r="S173" s="255"/>
      <c r="T173" s="256"/>
      <c r="AT173" s="257" t="s">
        <v>272</v>
      </c>
      <c r="AU173" s="257" t="s">
        <v>73</v>
      </c>
      <c r="AV173" s="16" t="s">
        <v>71</v>
      </c>
      <c r="AW173" s="16" t="s">
        <v>30</v>
      </c>
      <c r="AX173" s="16" t="s">
        <v>64</v>
      </c>
      <c r="AY173" s="257" t="s">
        <v>263</v>
      </c>
    </row>
    <row r="174" spans="2:51" s="13" customFormat="1">
      <c r="B174" s="205"/>
      <c r="C174" s="206"/>
      <c r="D174" s="207" t="s">
        <v>272</v>
      </c>
      <c r="E174" s="208" t="s">
        <v>1</v>
      </c>
      <c r="F174" s="209" t="s">
        <v>6469</v>
      </c>
      <c r="G174" s="206"/>
      <c r="H174" s="210">
        <v>38</v>
      </c>
      <c r="I174" s="211"/>
      <c r="J174" s="206"/>
      <c r="K174" s="206"/>
      <c r="L174" s="212"/>
      <c r="M174" s="213"/>
      <c r="N174" s="214"/>
      <c r="O174" s="214"/>
      <c r="P174" s="214"/>
      <c r="Q174" s="214"/>
      <c r="R174" s="214"/>
      <c r="S174" s="214"/>
      <c r="T174" s="215"/>
      <c r="AT174" s="216" t="s">
        <v>272</v>
      </c>
      <c r="AU174" s="216" t="s">
        <v>73</v>
      </c>
      <c r="AV174" s="13" t="s">
        <v>73</v>
      </c>
      <c r="AW174" s="13" t="s">
        <v>30</v>
      </c>
      <c r="AX174" s="13" t="s">
        <v>64</v>
      </c>
      <c r="AY174" s="216" t="s">
        <v>263</v>
      </c>
    </row>
    <row r="175" spans="2:51" s="16" customFormat="1">
      <c r="B175" s="248"/>
      <c r="C175" s="249"/>
      <c r="D175" s="207" t="s">
        <v>272</v>
      </c>
      <c r="E175" s="250" t="s">
        <v>1</v>
      </c>
      <c r="F175" s="251" t="s">
        <v>6470</v>
      </c>
      <c r="G175" s="249"/>
      <c r="H175" s="250" t="s">
        <v>1</v>
      </c>
      <c r="I175" s="252"/>
      <c r="J175" s="249"/>
      <c r="K175" s="249"/>
      <c r="L175" s="253"/>
      <c r="M175" s="254"/>
      <c r="N175" s="255"/>
      <c r="O175" s="255"/>
      <c r="P175" s="255"/>
      <c r="Q175" s="255"/>
      <c r="R175" s="255"/>
      <c r="S175" s="255"/>
      <c r="T175" s="256"/>
      <c r="AT175" s="257" t="s">
        <v>272</v>
      </c>
      <c r="AU175" s="257" t="s">
        <v>73</v>
      </c>
      <c r="AV175" s="16" t="s">
        <v>71</v>
      </c>
      <c r="AW175" s="16" t="s">
        <v>30</v>
      </c>
      <c r="AX175" s="16" t="s">
        <v>64</v>
      </c>
      <c r="AY175" s="257" t="s">
        <v>263</v>
      </c>
    </row>
    <row r="176" spans="2:51" s="13" customFormat="1">
      <c r="B176" s="205"/>
      <c r="C176" s="206"/>
      <c r="D176" s="207" t="s">
        <v>272</v>
      </c>
      <c r="E176" s="208" t="s">
        <v>1</v>
      </c>
      <c r="F176" s="209" t="s">
        <v>6444</v>
      </c>
      <c r="G176" s="206"/>
      <c r="H176" s="210">
        <v>1.5</v>
      </c>
      <c r="I176" s="211"/>
      <c r="J176" s="206"/>
      <c r="K176" s="206"/>
      <c r="L176" s="212"/>
      <c r="M176" s="213"/>
      <c r="N176" s="214"/>
      <c r="O176" s="214"/>
      <c r="P176" s="214"/>
      <c r="Q176" s="214"/>
      <c r="R176" s="214"/>
      <c r="S176" s="214"/>
      <c r="T176" s="215"/>
      <c r="AT176" s="216" t="s">
        <v>272</v>
      </c>
      <c r="AU176" s="216" t="s">
        <v>73</v>
      </c>
      <c r="AV176" s="13" t="s">
        <v>73</v>
      </c>
      <c r="AW176" s="13" t="s">
        <v>30</v>
      </c>
      <c r="AX176" s="13" t="s">
        <v>64</v>
      </c>
      <c r="AY176" s="216" t="s">
        <v>263</v>
      </c>
    </row>
    <row r="177" spans="2:51" s="16" customFormat="1">
      <c r="B177" s="248"/>
      <c r="C177" s="249"/>
      <c r="D177" s="207" t="s">
        <v>272</v>
      </c>
      <c r="E177" s="250" t="s">
        <v>1</v>
      </c>
      <c r="F177" s="251" t="s">
        <v>6471</v>
      </c>
      <c r="G177" s="249"/>
      <c r="H177" s="250" t="s">
        <v>1</v>
      </c>
      <c r="I177" s="252"/>
      <c r="J177" s="249"/>
      <c r="K177" s="249"/>
      <c r="L177" s="253"/>
      <c r="M177" s="254"/>
      <c r="N177" s="255"/>
      <c r="O177" s="255"/>
      <c r="P177" s="255"/>
      <c r="Q177" s="255"/>
      <c r="R177" s="255"/>
      <c r="S177" s="255"/>
      <c r="T177" s="256"/>
      <c r="AT177" s="257" t="s">
        <v>272</v>
      </c>
      <c r="AU177" s="257" t="s">
        <v>73</v>
      </c>
      <c r="AV177" s="16" t="s">
        <v>71</v>
      </c>
      <c r="AW177" s="16" t="s">
        <v>30</v>
      </c>
      <c r="AX177" s="16" t="s">
        <v>64</v>
      </c>
      <c r="AY177" s="257" t="s">
        <v>263</v>
      </c>
    </row>
    <row r="178" spans="2:51" s="13" customFormat="1">
      <c r="B178" s="205"/>
      <c r="C178" s="206"/>
      <c r="D178" s="207" t="s">
        <v>272</v>
      </c>
      <c r="E178" s="208" t="s">
        <v>1</v>
      </c>
      <c r="F178" s="209" t="s">
        <v>6472</v>
      </c>
      <c r="G178" s="206"/>
      <c r="H178" s="210">
        <v>3.7</v>
      </c>
      <c r="I178" s="211"/>
      <c r="J178" s="206"/>
      <c r="K178" s="206"/>
      <c r="L178" s="212"/>
      <c r="M178" s="213"/>
      <c r="N178" s="214"/>
      <c r="O178" s="214"/>
      <c r="P178" s="214"/>
      <c r="Q178" s="214"/>
      <c r="R178" s="214"/>
      <c r="S178" s="214"/>
      <c r="T178" s="215"/>
      <c r="AT178" s="216" t="s">
        <v>272</v>
      </c>
      <c r="AU178" s="216" t="s">
        <v>73</v>
      </c>
      <c r="AV178" s="13" t="s">
        <v>73</v>
      </c>
      <c r="AW178" s="13" t="s">
        <v>30</v>
      </c>
      <c r="AX178" s="13" t="s">
        <v>64</v>
      </c>
      <c r="AY178" s="216" t="s">
        <v>263</v>
      </c>
    </row>
    <row r="179" spans="2:51" s="16" customFormat="1">
      <c r="B179" s="248"/>
      <c r="C179" s="249"/>
      <c r="D179" s="207" t="s">
        <v>272</v>
      </c>
      <c r="E179" s="250" t="s">
        <v>1</v>
      </c>
      <c r="F179" s="251" t="s">
        <v>6473</v>
      </c>
      <c r="G179" s="249"/>
      <c r="H179" s="250" t="s">
        <v>1</v>
      </c>
      <c r="I179" s="252"/>
      <c r="J179" s="249"/>
      <c r="K179" s="249"/>
      <c r="L179" s="253"/>
      <c r="M179" s="254"/>
      <c r="N179" s="255"/>
      <c r="O179" s="255"/>
      <c r="P179" s="255"/>
      <c r="Q179" s="255"/>
      <c r="R179" s="255"/>
      <c r="S179" s="255"/>
      <c r="T179" s="256"/>
      <c r="AT179" s="257" t="s">
        <v>272</v>
      </c>
      <c r="AU179" s="257" t="s">
        <v>73</v>
      </c>
      <c r="AV179" s="16" t="s">
        <v>71</v>
      </c>
      <c r="AW179" s="16" t="s">
        <v>30</v>
      </c>
      <c r="AX179" s="16" t="s">
        <v>64</v>
      </c>
      <c r="AY179" s="257" t="s">
        <v>263</v>
      </c>
    </row>
    <row r="180" spans="2:51" s="13" customFormat="1">
      <c r="B180" s="205"/>
      <c r="C180" s="206"/>
      <c r="D180" s="207" t="s">
        <v>272</v>
      </c>
      <c r="E180" s="208" t="s">
        <v>1</v>
      </c>
      <c r="F180" s="209" t="s">
        <v>6474</v>
      </c>
      <c r="G180" s="206"/>
      <c r="H180" s="210">
        <v>3.5</v>
      </c>
      <c r="I180" s="211"/>
      <c r="J180" s="206"/>
      <c r="K180" s="206"/>
      <c r="L180" s="212"/>
      <c r="M180" s="213"/>
      <c r="N180" s="214"/>
      <c r="O180" s="214"/>
      <c r="P180" s="214"/>
      <c r="Q180" s="214"/>
      <c r="R180" s="214"/>
      <c r="S180" s="214"/>
      <c r="T180" s="215"/>
      <c r="AT180" s="216" t="s">
        <v>272</v>
      </c>
      <c r="AU180" s="216" t="s">
        <v>73</v>
      </c>
      <c r="AV180" s="13" t="s">
        <v>73</v>
      </c>
      <c r="AW180" s="13" t="s">
        <v>30</v>
      </c>
      <c r="AX180" s="13" t="s">
        <v>64</v>
      </c>
      <c r="AY180" s="216" t="s">
        <v>263</v>
      </c>
    </row>
    <row r="181" spans="2:51" s="16" customFormat="1">
      <c r="B181" s="248"/>
      <c r="C181" s="249"/>
      <c r="D181" s="207" t="s">
        <v>272</v>
      </c>
      <c r="E181" s="250" t="s">
        <v>1</v>
      </c>
      <c r="F181" s="251" t="s">
        <v>6475</v>
      </c>
      <c r="G181" s="249"/>
      <c r="H181" s="250" t="s">
        <v>1</v>
      </c>
      <c r="I181" s="252"/>
      <c r="J181" s="249"/>
      <c r="K181" s="249"/>
      <c r="L181" s="253"/>
      <c r="M181" s="254"/>
      <c r="N181" s="255"/>
      <c r="O181" s="255"/>
      <c r="P181" s="255"/>
      <c r="Q181" s="255"/>
      <c r="R181" s="255"/>
      <c r="S181" s="255"/>
      <c r="T181" s="256"/>
      <c r="AT181" s="257" t="s">
        <v>272</v>
      </c>
      <c r="AU181" s="257" t="s">
        <v>73</v>
      </c>
      <c r="AV181" s="16" t="s">
        <v>71</v>
      </c>
      <c r="AW181" s="16" t="s">
        <v>30</v>
      </c>
      <c r="AX181" s="16" t="s">
        <v>64</v>
      </c>
      <c r="AY181" s="257" t="s">
        <v>263</v>
      </c>
    </row>
    <row r="182" spans="2:51" s="13" customFormat="1">
      <c r="B182" s="205"/>
      <c r="C182" s="206"/>
      <c r="D182" s="207" t="s">
        <v>272</v>
      </c>
      <c r="E182" s="208" t="s">
        <v>1</v>
      </c>
      <c r="F182" s="209" t="s">
        <v>6476</v>
      </c>
      <c r="G182" s="206"/>
      <c r="H182" s="210">
        <v>4.5</v>
      </c>
      <c r="I182" s="211"/>
      <c r="J182" s="206"/>
      <c r="K182" s="206"/>
      <c r="L182" s="212"/>
      <c r="M182" s="213"/>
      <c r="N182" s="214"/>
      <c r="O182" s="214"/>
      <c r="P182" s="214"/>
      <c r="Q182" s="214"/>
      <c r="R182" s="214"/>
      <c r="S182" s="214"/>
      <c r="T182" s="215"/>
      <c r="AT182" s="216" t="s">
        <v>272</v>
      </c>
      <c r="AU182" s="216" t="s">
        <v>73</v>
      </c>
      <c r="AV182" s="13" t="s">
        <v>73</v>
      </c>
      <c r="AW182" s="13" t="s">
        <v>30</v>
      </c>
      <c r="AX182" s="13" t="s">
        <v>64</v>
      </c>
      <c r="AY182" s="216" t="s">
        <v>263</v>
      </c>
    </row>
    <row r="183" spans="2:51" s="16" customFormat="1">
      <c r="B183" s="248"/>
      <c r="C183" s="249"/>
      <c r="D183" s="207" t="s">
        <v>272</v>
      </c>
      <c r="E183" s="250" t="s">
        <v>1</v>
      </c>
      <c r="F183" s="251" t="s">
        <v>6477</v>
      </c>
      <c r="G183" s="249"/>
      <c r="H183" s="250" t="s">
        <v>1</v>
      </c>
      <c r="I183" s="252"/>
      <c r="J183" s="249"/>
      <c r="K183" s="249"/>
      <c r="L183" s="253"/>
      <c r="M183" s="254"/>
      <c r="N183" s="255"/>
      <c r="O183" s="255"/>
      <c r="P183" s="255"/>
      <c r="Q183" s="255"/>
      <c r="R183" s="255"/>
      <c r="S183" s="255"/>
      <c r="T183" s="256"/>
      <c r="AT183" s="257" t="s">
        <v>272</v>
      </c>
      <c r="AU183" s="257" t="s">
        <v>73</v>
      </c>
      <c r="AV183" s="16" t="s">
        <v>71</v>
      </c>
      <c r="AW183" s="16" t="s">
        <v>30</v>
      </c>
      <c r="AX183" s="16" t="s">
        <v>64</v>
      </c>
      <c r="AY183" s="257" t="s">
        <v>263</v>
      </c>
    </row>
    <row r="184" spans="2:51" s="13" customFormat="1">
      <c r="B184" s="205"/>
      <c r="C184" s="206"/>
      <c r="D184" s="207" t="s">
        <v>272</v>
      </c>
      <c r="E184" s="208" t="s">
        <v>1</v>
      </c>
      <c r="F184" s="209" t="s">
        <v>6110</v>
      </c>
      <c r="G184" s="206"/>
      <c r="H184" s="210">
        <v>9</v>
      </c>
      <c r="I184" s="211"/>
      <c r="J184" s="206"/>
      <c r="K184" s="206"/>
      <c r="L184" s="212"/>
      <c r="M184" s="213"/>
      <c r="N184" s="214"/>
      <c r="O184" s="214"/>
      <c r="P184" s="214"/>
      <c r="Q184" s="214"/>
      <c r="R184" s="214"/>
      <c r="S184" s="214"/>
      <c r="T184" s="215"/>
      <c r="AT184" s="216" t="s">
        <v>272</v>
      </c>
      <c r="AU184" s="216" t="s">
        <v>73</v>
      </c>
      <c r="AV184" s="13" t="s">
        <v>73</v>
      </c>
      <c r="AW184" s="13" t="s">
        <v>30</v>
      </c>
      <c r="AX184" s="13" t="s">
        <v>64</v>
      </c>
      <c r="AY184" s="216" t="s">
        <v>263</v>
      </c>
    </row>
    <row r="185" spans="2:51" s="16" customFormat="1">
      <c r="B185" s="248"/>
      <c r="C185" s="249"/>
      <c r="D185" s="207" t="s">
        <v>272</v>
      </c>
      <c r="E185" s="250" t="s">
        <v>1</v>
      </c>
      <c r="F185" s="251" t="s">
        <v>6478</v>
      </c>
      <c r="G185" s="249"/>
      <c r="H185" s="250" t="s">
        <v>1</v>
      </c>
      <c r="I185" s="252"/>
      <c r="J185" s="249"/>
      <c r="K185" s="249"/>
      <c r="L185" s="253"/>
      <c r="M185" s="254"/>
      <c r="N185" s="255"/>
      <c r="O185" s="255"/>
      <c r="P185" s="255"/>
      <c r="Q185" s="255"/>
      <c r="R185" s="255"/>
      <c r="S185" s="255"/>
      <c r="T185" s="256"/>
      <c r="AT185" s="257" t="s">
        <v>272</v>
      </c>
      <c r="AU185" s="257" t="s">
        <v>73</v>
      </c>
      <c r="AV185" s="16" t="s">
        <v>71</v>
      </c>
      <c r="AW185" s="16" t="s">
        <v>30</v>
      </c>
      <c r="AX185" s="16" t="s">
        <v>64</v>
      </c>
      <c r="AY185" s="257" t="s">
        <v>263</v>
      </c>
    </row>
    <row r="186" spans="2:51" s="13" customFormat="1">
      <c r="B186" s="205"/>
      <c r="C186" s="206"/>
      <c r="D186" s="207" t="s">
        <v>272</v>
      </c>
      <c r="E186" s="208" t="s">
        <v>1</v>
      </c>
      <c r="F186" s="209" t="s">
        <v>6479</v>
      </c>
      <c r="G186" s="206"/>
      <c r="H186" s="210">
        <v>10</v>
      </c>
      <c r="I186" s="211"/>
      <c r="J186" s="206"/>
      <c r="K186" s="206"/>
      <c r="L186" s="212"/>
      <c r="M186" s="213"/>
      <c r="N186" s="214"/>
      <c r="O186" s="214"/>
      <c r="P186" s="214"/>
      <c r="Q186" s="214"/>
      <c r="R186" s="214"/>
      <c r="S186" s="214"/>
      <c r="T186" s="215"/>
      <c r="AT186" s="216" t="s">
        <v>272</v>
      </c>
      <c r="AU186" s="216" t="s">
        <v>73</v>
      </c>
      <c r="AV186" s="13" t="s">
        <v>73</v>
      </c>
      <c r="AW186" s="13" t="s">
        <v>30</v>
      </c>
      <c r="AX186" s="13" t="s">
        <v>64</v>
      </c>
      <c r="AY186" s="216" t="s">
        <v>263</v>
      </c>
    </row>
    <row r="187" spans="2:51" s="16" customFormat="1">
      <c r="B187" s="248"/>
      <c r="C187" s="249"/>
      <c r="D187" s="207" t="s">
        <v>272</v>
      </c>
      <c r="E187" s="250" t="s">
        <v>1</v>
      </c>
      <c r="F187" s="251" t="s">
        <v>6480</v>
      </c>
      <c r="G187" s="249"/>
      <c r="H187" s="250" t="s">
        <v>1</v>
      </c>
      <c r="I187" s="252"/>
      <c r="J187" s="249"/>
      <c r="K187" s="249"/>
      <c r="L187" s="253"/>
      <c r="M187" s="254"/>
      <c r="N187" s="255"/>
      <c r="O187" s="255"/>
      <c r="P187" s="255"/>
      <c r="Q187" s="255"/>
      <c r="R187" s="255"/>
      <c r="S187" s="255"/>
      <c r="T187" s="256"/>
      <c r="AT187" s="257" t="s">
        <v>272</v>
      </c>
      <c r="AU187" s="257" t="s">
        <v>73</v>
      </c>
      <c r="AV187" s="16" t="s">
        <v>71</v>
      </c>
      <c r="AW187" s="16" t="s">
        <v>30</v>
      </c>
      <c r="AX187" s="16" t="s">
        <v>64</v>
      </c>
      <c r="AY187" s="257" t="s">
        <v>263</v>
      </c>
    </row>
    <row r="188" spans="2:51" s="13" customFormat="1">
      <c r="B188" s="205"/>
      <c r="C188" s="206"/>
      <c r="D188" s="207" t="s">
        <v>272</v>
      </c>
      <c r="E188" s="208" t="s">
        <v>1</v>
      </c>
      <c r="F188" s="209" t="s">
        <v>6481</v>
      </c>
      <c r="G188" s="206"/>
      <c r="H188" s="210">
        <v>2</v>
      </c>
      <c r="I188" s="211"/>
      <c r="J188" s="206"/>
      <c r="K188" s="206"/>
      <c r="L188" s="212"/>
      <c r="M188" s="213"/>
      <c r="N188" s="214"/>
      <c r="O188" s="214"/>
      <c r="P188" s="214"/>
      <c r="Q188" s="214"/>
      <c r="R188" s="214"/>
      <c r="S188" s="214"/>
      <c r="T188" s="215"/>
      <c r="AT188" s="216" t="s">
        <v>272</v>
      </c>
      <c r="AU188" s="216" t="s">
        <v>73</v>
      </c>
      <c r="AV188" s="13" t="s">
        <v>73</v>
      </c>
      <c r="AW188" s="13" t="s">
        <v>30</v>
      </c>
      <c r="AX188" s="13" t="s">
        <v>64</v>
      </c>
      <c r="AY188" s="216" t="s">
        <v>263</v>
      </c>
    </row>
    <row r="189" spans="2:51" s="16" customFormat="1">
      <c r="B189" s="248"/>
      <c r="C189" s="249"/>
      <c r="D189" s="207" t="s">
        <v>272</v>
      </c>
      <c r="E189" s="250" t="s">
        <v>1</v>
      </c>
      <c r="F189" s="251" t="s">
        <v>6482</v>
      </c>
      <c r="G189" s="249"/>
      <c r="H189" s="250" t="s">
        <v>1</v>
      </c>
      <c r="I189" s="252"/>
      <c r="J189" s="249"/>
      <c r="K189" s="249"/>
      <c r="L189" s="253"/>
      <c r="M189" s="254"/>
      <c r="N189" s="255"/>
      <c r="O189" s="255"/>
      <c r="P189" s="255"/>
      <c r="Q189" s="255"/>
      <c r="R189" s="255"/>
      <c r="S189" s="255"/>
      <c r="T189" s="256"/>
      <c r="AT189" s="257" t="s">
        <v>272</v>
      </c>
      <c r="AU189" s="257" t="s">
        <v>73</v>
      </c>
      <c r="AV189" s="16" t="s">
        <v>71</v>
      </c>
      <c r="AW189" s="16" t="s">
        <v>30</v>
      </c>
      <c r="AX189" s="16" t="s">
        <v>64</v>
      </c>
      <c r="AY189" s="257" t="s">
        <v>263</v>
      </c>
    </row>
    <row r="190" spans="2:51" s="13" customFormat="1">
      <c r="B190" s="205"/>
      <c r="C190" s="206"/>
      <c r="D190" s="207" t="s">
        <v>272</v>
      </c>
      <c r="E190" s="208" t="s">
        <v>1</v>
      </c>
      <c r="F190" s="209" t="s">
        <v>6481</v>
      </c>
      <c r="G190" s="206"/>
      <c r="H190" s="210">
        <v>2</v>
      </c>
      <c r="I190" s="211"/>
      <c r="J190" s="206"/>
      <c r="K190" s="206"/>
      <c r="L190" s="212"/>
      <c r="M190" s="213"/>
      <c r="N190" s="214"/>
      <c r="O190" s="214"/>
      <c r="P190" s="214"/>
      <c r="Q190" s="214"/>
      <c r="R190" s="214"/>
      <c r="S190" s="214"/>
      <c r="T190" s="215"/>
      <c r="AT190" s="216" t="s">
        <v>272</v>
      </c>
      <c r="AU190" s="216" t="s">
        <v>73</v>
      </c>
      <c r="AV190" s="13" t="s">
        <v>73</v>
      </c>
      <c r="AW190" s="13" t="s">
        <v>30</v>
      </c>
      <c r="AX190" s="13" t="s">
        <v>64</v>
      </c>
      <c r="AY190" s="216" t="s">
        <v>263</v>
      </c>
    </row>
    <row r="191" spans="2:51" s="16" customFormat="1">
      <c r="B191" s="248"/>
      <c r="C191" s="249"/>
      <c r="D191" s="207" t="s">
        <v>272</v>
      </c>
      <c r="E191" s="250" t="s">
        <v>1</v>
      </c>
      <c r="F191" s="251" t="s">
        <v>6483</v>
      </c>
      <c r="G191" s="249"/>
      <c r="H191" s="250" t="s">
        <v>1</v>
      </c>
      <c r="I191" s="252"/>
      <c r="J191" s="249"/>
      <c r="K191" s="249"/>
      <c r="L191" s="253"/>
      <c r="M191" s="254"/>
      <c r="N191" s="255"/>
      <c r="O191" s="255"/>
      <c r="P191" s="255"/>
      <c r="Q191" s="255"/>
      <c r="R191" s="255"/>
      <c r="S191" s="255"/>
      <c r="T191" s="256"/>
      <c r="AT191" s="257" t="s">
        <v>272</v>
      </c>
      <c r="AU191" s="257" t="s">
        <v>73</v>
      </c>
      <c r="AV191" s="16" t="s">
        <v>71</v>
      </c>
      <c r="AW191" s="16" t="s">
        <v>30</v>
      </c>
      <c r="AX191" s="16" t="s">
        <v>64</v>
      </c>
      <c r="AY191" s="257" t="s">
        <v>263</v>
      </c>
    </row>
    <row r="192" spans="2:51" s="13" customFormat="1">
      <c r="B192" s="205"/>
      <c r="C192" s="206"/>
      <c r="D192" s="207" t="s">
        <v>272</v>
      </c>
      <c r="E192" s="208" t="s">
        <v>1</v>
      </c>
      <c r="F192" s="209" t="s">
        <v>6101</v>
      </c>
      <c r="G192" s="206"/>
      <c r="H192" s="210">
        <v>8</v>
      </c>
      <c r="I192" s="211"/>
      <c r="J192" s="206"/>
      <c r="K192" s="206"/>
      <c r="L192" s="212"/>
      <c r="M192" s="213"/>
      <c r="N192" s="214"/>
      <c r="O192" s="214"/>
      <c r="P192" s="214"/>
      <c r="Q192" s="214"/>
      <c r="R192" s="214"/>
      <c r="S192" s="214"/>
      <c r="T192" s="215"/>
      <c r="AT192" s="216" t="s">
        <v>272</v>
      </c>
      <c r="AU192" s="216" t="s">
        <v>73</v>
      </c>
      <c r="AV192" s="13" t="s">
        <v>73</v>
      </c>
      <c r="AW192" s="13" t="s">
        <v>30</v>
      </c>
      <c r="AX192" s="13" t="s">
        <v>64</v>
      </c>
      <c r="AY192" s="216" t="s">
        <v>263</v>
      </c>
    </row>
    <row r="193" spans="1:65" s="14" customFormat="1">
      <c r="B193" s="217"/>
      <c r="C193" s="218"/>
      <c r="D193" s="207" t="s">
        <v>272</v>
      </c>
      <c r="E193" s="219" t="s">
        <v>1</v>
      </c>
      <c r="F193" s="220" t="s">
        <v>275</v>
      </c>
      <c r="G193" s="218"/>
      <c r="H193" s="221">
        <v>336.86799999999999</v>
      </c>
      <c r="I193" s="222"/>
      <c r="J193" s="218"/>
      <c r="K193" s="218"/>
      <c r="L193" s="223"/>
      <c r="M193" s="224"/>
      <c r="N193" s="225"/>
      <c r="O193" s="225"/>
      <c r="P193" s="225"/>
      <c r="Q193" s="225"/>
      <c r="R193" s="225"/>
      <c r="S193" s="225"/>
      <c r="T193" s="226"/>
      <c r="AT193" s="227" t="s">
        <v>272</v>
      </c>
      <c r="AU193" s="227" t="s">
        <v>73</v>
      </c>
      <c r="AV193" s="14" t="s">
        <v>276</v>
      </c>
      <c r="AW193" s="14" t="s">
        <v>30</v>
      </c>
      <c r="AX193" s="14" t="s">
        <v>64</v>
      </c>
      <c r="AY193" s="227" t="s">
        <v>263</v>
      </c>
    </row>
    <row r="194" spans="1:65" s="16" customFormat="1">
      <c r="B194" s="248"/>
      <c r="C194" s="249"/>
      <c r="D194" s="207" t="s">
        <v>272</v>
      </c>
      <c r="E194" s="250" t="s">
        <v>1</v>
      </c>
      <c r="F194" s="251" t="s">
        <v>6484</v>
      </c>
      <c r="G194" s="249"/>
      <c r="H194" s="250" t="s">
        <v>1</v>
      </c>
      <c r="I194" s="252"/>
      <c r="J194" s="249"/>
      <c r="K194" s="249"/>
      <c r="L194" s="253"/>
      <c r="M194" s="254"/>
      <c r="N194" s="255"/>
      <c r="O194" s="255"/>
      <c r="P194" s="255"/>
      <c r="Q194" s="255"/>
      <c r="R194" s="255"/>
      <c r="S194" s="255"/>
      <c r="T194" s="256"/>
      <c r="AT194" s="257" t="s">
        <v>272</v>
      </c>
      <c r="AU194" s="257" t="s">
        <v>73</v>
      </c>
      <c r="AV194" s="16" t="s">
        <v>71</v>
      </c>
      <c r="AW194" s="16" t="s">
        <v>30</v>
      </c>
      <c r="AX194" s="16" t="s">
        <v>64</v>
      </c>
      <c r="AY194" s="257" t="s">
        <v>263</v>
      </c>
    </row>
    <row r="195" spans="1:65" s="13" customFormat="1">
      <c r="B195" s="205"/>
      <c r="C195" s="206"/>
      <c r="D195" s="207" t="s">
        <v>272</v>
      </c>
      <c r="E195" s="208" t="s">
        <v>1</v>
      </c>
      <c r="F195" s="209" t="s">
        <v>6485</v>
      </c>
      <c r="G195" s="206"/>
      <c r="H195" s="210">
        <v>28.015999999999998</v>
      </c>
      <c r="I195" s="211"/>
      <c r="J195" s="206"/>
      <c r="K195" s="206"/>
      <c r="L195" s="212"/>
      <c r="M195" s="213"/>
      <c r="N195" s="214"/>
      <c r="O195" s="214"/>
      <c r="P195" s="214"/>
      <c r="Q195" s="214"/>
      <c r="R195" s="214"/>
      <c r="S195" s="214"/>
      <c r="T195" s="215"/>
      <c r="AT195" s="216" t="s">
        <v>272</v>
      </c>
      <c r="AU195" s="216" t="s">
        <v>73</v>
      </c>
      <c r="AV195" s="13" t="s">
        <v>73</v>
      </c>
      <c r="AW195" s="13" t="s">
        <v>30</v>
      </c>
      <c r="AX195" s="13" t="s">
        <v>64</v>
      </c>
      <c r="AY195" s="216" t="s">
        <v>263</v>
      </c>
    </row>
    <row r="196" spans="1:65" s="13" customFormat="1">
      <c r="B196" s="205"/>
      <c r="C196" s="206"/>
      <c r="D196" s="207" t="s">
        <v>272</v>
      </c>
      <c r="E196" s="208" t="s">
        <v>1</v>
      </c>
      <c r="F196" s="209" t="s">
        <v>6486</v>
      </c>
      <c r="G196" s="206"/>
      <c r="H196" s="210">
        <v>35.76</v>
      </c>
      <c r="I196" s="211"/>
      <c r="J196" s="206"/>
      <c r="K196" s="206"/>
      <c r="L196" s="212"/>
      <c r="M196" s="213"/>
      <c r="N196" s="214"/>
      <c r="O196" s="214"/>
      <c r="P196" s="214"/>
      <c r="Q196" s="214"/>
      <c r="R196" s="214"/>
      <c r="S196" s="214"/>
      <c r="T196" s="215"/>
      <c r="AT196" s="216" t="s">
        <v>272</v>
      </c>
      <c r="AU196" s="216" t="s">
        <v>73</v>
      </c>
      <c r="AV196" s="13" t="s">
        <v>73</v>
      </c>
      <c r="AW196" s="13" t="s">
        <v>30</v>
      </c>
      <c r="AX196" s="13" t="s">
        <v>64</v>
      </c>
      <c r="AY196" s="216" t="s">
        <v>263</v>
      </c>
    </row>
    <row r="197" spans="1:65" s="13" customFormat="1">
      <c r="B197" s="205"/>
      <c r="C197" s="206"/>
      <c r="D197" s="207" t="s">
        <v>272</v>
      </c>
      <c r="E197" s="208" t="s">
        <v>1</v>
      </c>
      <c r="F197" s="209" t="s">
        <v>6487</v>
      </c>
      <c r="G197" s="206"/>
      <c r="H197" s="210">
        <v>16.224</v>
      </c>
      <c r="I197" s="211"/>
      <c r="J197" s="206"/>
      <c r="K197" s="206"/>
      <c r="L197" s="212"/>
      <c r="M197" s="213"/>
      <c r="N197" s="214"/>
      <c r="O197" s="214"/>
      <c r="P197" s="214"/>
      <c r="Q197" s="214"/>
      <c r="R197" s="214"/>
      <c r="S197" s="214"/>
      <c r="T197" s="215"/>
      <c r="AT197" s="216" t="s">
        <v>272</v>
      </c>
      <c r="AU197" s="216" t="s">
        <v>73</v>
      </c>
      <c r="AV197" s="13" t="s">
        <v>73</v>
      </c>
      <c r="AW197" s="13" t="s">
        <v>30</v>
      </c>
      <c r="AX197" s="13" t="s">
        <v>64</v>
      </c>
      <c r="AY197" s="216" t="s">
        <v>263</v>
      </c>
    </row>
    <row r="198" spans="1:65" s="13" customFormat="1">
      <c r="B198" s="205"/>
      <c r="C198" s="206"/>
      <c r="D198" s="207" t="s">
        <v>272</v>
      </c>
      <c r="E198" s="208" t="s">
        <v>1</v>
      </c>
      <c r="F198" s="209" t="s">
        <v>6488</v>
      </c>
      <c r="G198" s="206"/>
      <c r="H198" s="210">
        <v>0.8</v>
      </c>
      <c r="I198" s="211"/>
      <c r="J198" s="206"/>
      <c r="K198" s="206"/>
      <c r="L198" s="212"/>
      <c r="M198" s="213"/>
      <c r="N198" s="214"/>
      <c r="O198" s="214"/>
      <c r="P198" s="214"/>
      <c r="Q198" s="214"/>
      <c r="R198" s="214"/>
      <c r="S198" s="214"/>
      <c r="T198" s="215"/>
      <c r="AT198" s="216" t="s">
        <v>272</v>
      </c>
      <c r="AU198" s="216" t="s">
        <v>73</v>
      </c>
      <c r="AV198" s="13" t="s">
        <v>73</v>
      </c>
      <c r="AW198" s="13" t="s">
        <v>30</v>
      </c>
      <c r="AX198" s="13" t="s">
        <v>64</v>
      </c>
      <c r="AY198" s="216" t="s">
        <v>263</v>
      </c>
    </row>
    <row r="199" spans="1:65" s="13" customFormat="1">
      <c r="B199" s="205"/>
      <c r="C199" s="206"/>
      <c r="D199" s="207" t="s">
        <v>272</v>
      </c>
      <c r="E199" s="208" t="s">
        <v>1</v>
      </c>
      <c r="F199" s="209" t="s">
        <v>6489</v>
      </c>
      <c r="G199" s="206"/>
      <c r="H199" s="210">
        <v>13.504</v>
      </c>
      <c r="I199" s="211"/>
      <c r="J199" s="206"/>
      <c r="K199" s="206"/>
      <c r="L199" s="212"/>
      <c r="M199" s="213"/>
      <c r="N199" s="214"/>
      <c r="O199" s="214"/>
      <c r="P199" s="214"/>
      <c r="Q199" s="214"/>
      <c r="R199" s="214"/>
      <c r="S199" s="214"/>
      <c r="T199" s="215"/>
      <c r="AT199" s="216" t="s">
        <v>272</v>
      </c>
      <c r="AU199" s="216" t="s">
        <v>73</v>
      </c>
      <c r="AV199" s="13" t="s">
        <v>73</v>
      </c>
      <c r="AW199" s="13" t="s">
        <v>30</v>
      </c>
      <c r="AX199" s="13" t="s">
        <v>64</v>
      </c>
      <c r="AY199" s="216" t="s">
        <v>263</v>
      </c>
    </row>
    <row r="200" spans="1:65" s="13" customFormat="1">
      <c r="B200" s="205"/>
      <c r="C200" s="206"/>
      <c r="D200" s="207" t="s">
        <v>272</v>
      </c>
      <c r="E200" s="208" t="s">
        <v>1</v>
      </c>
      <c r="F200" s="209" t="s">
        <v>6490</v>
      </c>
      <c r="G200" s="206"/>
      <c r="H200" s="210">
        <v>6.8159999999999998</v>
      </c>
      <c r="I200" s="211"/>
      <c r="J200" s="206"/>
      <c r="K200" s="206"/>
      <c r="L200" s="212"/>
      <c r="M200" s="213"/>
      <c r="N200" s="214"/>
      <c r="O200" s="214"/>
      <c r="P200" s="214"/>
      <c r="Q200" s="214"/>
      <c r="R200" s="214"/>
      <c r="S200" s="214"/>
      <c r="T200" s="215"/>
      <c r="AT200" s="216" t="s">
        <v>272</v>
      </c>
      <c r="AU200" s="216" t="s">
        <v>73</v>
      </c>
      <c r="AV200" s="13" t="s">
        <v>73</v>
      </c>
      <c r="AW200" s="13" t="s">
        <v>30</v>
      </c>
      <c r="AX200" s="13" t="s">
        <v>64</v>
      </c>
      <c r="AY200" s="216" t="s">
        <v>263</v>
      </c>
    </row>
    <row r="201" spans="1:65" s="13" customFormat="1">
      <c r="B201" s="205"/>
      <c r="C201" s="206"/>
      <c r="D201" s="207" t="s">
        <v>272</v>
      </c>
      <c r="E201" s="208" t="s">
        <v>1</v>
      </c>
      <c r="F201" s="209" t="s">
        <v>6491</v>
      </c>
      <c r="G201" s="206"/>
      <c r="H201" s="210">
        <v>3.52</v>
      </c>
      <c r="I201" s="211"/>
      <c r="J201" s="206"/>
      <c r="K201" s="206"/>
      <c r="L201" s="212"/>
      <c r="M201" s="213"/>
      <c r="N201" s="214"/>
      <c r="O201" s="214"/>
      <c r="P201" s="214"/>
      <c r="Q201" s="214"/>
      <c r="R201" s="214"/>
      <c r="S201" s="214"/>
      <c r="T201" s="215"/>
      <c r="AT201" s="216" t="s">
        <v>272</v>
      </c>
      <c r="AU201" s="216" t="s">
        <v>73</v>
      </c>
      <c r="AV201" s="13" t="s">
        <v>73</v>
      </c>
      <c r="AW201" s="13" t="s">
        <v>30</v>
      </c>
      <c r="AX201" s="13" t="s">
        <v>64</v>
      </c>
      <c r="AY201" s="216" t="s">
        <v>263</v>
      </c>
    </row>
    <row r="202" spans="1:65" s="13" customFormat="1">
      <c r="B202" s="205"/>
      <c r="C202" s="206"/>
      <c r="D202" s="207" t="s">
        <v>272</v>
      </c>
      <c r="E202" s="208" t="s">
        <v>1</v>
      </c>
      <c r="F202" s="209" t="s">
        <v>6492</v>
      </c>
      <c r="G202" s="206"/>
      <c r="H202" s="210">
        <v>25.984000000000002</v>
      </c>
      <c r="I202" s="211"/>
      <c r="J202" s="206"/>
      <c r="K202" s="206"/>
      <c r="L202" s="212"/>
      <c r="M202" s="213"/>
      <c r="N202" s="214"/>
      <c r="O202" s="214"/>
      <c r="P202" s="214"/>
      <c r="Q202" s="214"/>
      <c r="R202" s="214"/>
      <c r="S202" s="214"/>
      <c r="T202" s="215"/>
      <c r="AT202" s="216" t="s">
        <v>272</v>
      </c>
      <c r="AU202" s="216" t="s">
        <v>73</v>
      </c>
      <c r="AV202" s="13" t="s">
        <v>73</v>
      </c>
      <c r="AW202" s="13" t="s">
        <v>30</v>
      </c>
      <c r="AX202" s="13" t="s">
        <v>64</v>
      </c>
      <c r="AY202" s="216" t="s">
        <v>263</v>
      </c>
    </row>
    <row r="203" spans="1:65" s="13" customFormat="1">
      <c r="B203" s="205"/>
      <c r="C203" s="206"/>
      <c r="D203" s="207" t="s">
        <v>272</v>
      </c>
      <c r="E203" s="208" t="s">
        <v>1</v>
      </c>
      <c r="F203" s="209" t="s">
        <v>6493</v>
      </c>
      <c r="G203" s="206"/>
      <c r="H203" s="210">
        <v>30.175999999999998</v>
      </c>
      <c r="I203" s="211"/>
      <c r="J203" s="206"/>
      <c r="K203" s="206"/>
      <c r="L203" s="212"/>
      <c r="M203" s="213"/>
      <c r="N203" s="214"/>
      <c r="O203" s="214"/>
      <c r="P203" s="214"/>
      <c r="Q203" s="214"/>
      <c r="R203" s="214"/>
      <c r="S203" s="214"/>
      <c r="T203" s="215"/>
      <c r="AT203" s="216" t="s">
        <v>272</v>
      </c>
      <c r="AU203" s="216" t="s">
        <v>73</v>
      </c>
      <c r="AV203" s="13" t="s">
        <v>73</v>
      </c>
      <c r="AW203" s="13" t="s">
        <v>30</v>
      </c>
      <c r="AX203" s="13" t="s">
        <v>64</v>
      </c>
      <c r="AY203" s="216" t="s">
        <v>263</v>
      </c>
    </row>
    <row r="204" spans="1:65" s="13" customFormat="1">
      <c r="B204" s="205"/>
      <c r="C204" s="206"/>
      <c r="D204" s="207" t="s">
        <v>272</v>
      </c>
      <c r="E204" s="208" t="s">
        <v>1</v>
      </c>
      <c r="F204" s="209" t="s">
        <v>6488</v>
      </c>
      <c r="G204" s="206"/>
      <c r="H204" s="210">
        <v>0.8</v>
      </c>
      <c r="I204" s="211"/>
      <c r="J204" s="206"/>
      <c r="K204" s="206"/>
      <c r="L204" s="212"/>
      <c r="M204" s="213"/>
      <c r="N204" s="214"/>
      <c r="O204" s="214"/>
      <c r="P204" s="214"/>
      <c r="Q204" s="214"/>
      <c r="R204" s="214"/>
      <c r="S204" s="214"/>
      <c r="T204" s="215"/>
      <c r="AT204" s="216" t="s">
        <v>272</v>
      </c>
      <c r="AU204" s="216" t="s">
        <v>73</v>
      </c>
      <c r="AV204" s="13" t="s">
        <v>73</v>
      </c>
      <c r="AW204" s="13" t="s">
        <v>30</v>
      </c>
      <c r="AX204" s="13" t="s">
        <v>64</v>
      </c>
      <c r="AY204" s="216" t="s">
        <v>263</v>
      </c>
    </row>
    <row r="205" spans="1:65" s="13" customFormat="1">
      <c r="B205" s="205"/>
      <c r="C205" s="206"/>
      <c r="D205" s="207" t="s">
        <v>272</v>
      </c>
      <c r="E205" s="208" t="s">
        <v>1</v>
      </c>
      <c r="F205" s="209" t="s">
        <v>6494</v>
      </c>
      <c r="G205" s="206"/>
      <c r="H205" s="210">
        <v>38.799999999999997</v>
      </c>
      <c r="I205" s="211"/>
      <c r="J205" s="206"/>
      <c r="K205" s="206"/>
      <c r="L205" s="212"/>
      <c r="M205" s="213"/>
      <c r="N205" s="214"/>
      <c r="O205" s="214"/>
      <c r="P205" s="214"/>
      <c r="Q205" s="214"/>
      <c r="R205" s="214"/>
      <c r="S205" s="214"/>
      <c r="T205" s="215"/>
      <c r="AT205" s="216" t="s">
        <v>272</v>
      </c>
      <c r="AU205" s="216" t="s">
        <v>73</v>
      </c>
      <c r="AV205" s="13" t="s">
        <v>73</v>
      </c>
      <c r="AW205" s="13" t="s">
        <v>30</v>
      </c>
      <c r="AX205" s="13" t="s">
        <v>64</v>
      </c>
      <c r="AY205" s="216" t="s">
        <v>263</v>
      </c>
    </row>
    <row r="206" spans="1:65" s="14" customFormat="1">
      <c r="B206" s="217"/>
      <c r="C206" s="218"/>
      <c r="D206" s="207" t="s">
        <v>272</v>
      </c>
      <c r="E206" s="219" t="s">
        <v>1</v>
      </c>
      <c r="F206" s="220" t="s">
        <v>275</v>
      </c>
      <c r="G206" s="218"/>
      <c r="H206" s="221">
        <v>200.4</v>
      </c>
      <c r="I206" s="222"/>
      <c r="J206" s="218"/>
      <c r="K206" s="218"/>
      <c r="L206" s="223"/>
      <c r="M206" s="224"/>
      <c r="N206" s="225"/>
      <c r="O206" s="225"/>
      <c r="P206" s="225"/>
      <c r="Q206" s="225"/>
      <c r="R206" s="225"/>
      <c r="S206" s="225"/>
      <c r="T206" s="226"/>
      <c r="AT206" s="227" t="s">
        <v>272</v>
      </c>
      <c r="AU206" s="227" t="s">
        <v>73</v>
      </c>
      <c r="AV206" s="14" t="s">
        <v>276</v>
      </c>
      <c r="AW206" s="14" t="s">
        <v>30</v>
      </c>
      <c r="AX206" s="14" t="s">
        <v>64</v>
      </c>
      <c r="AY206" s="227" t="s">
        <v>263</v>
      </c>
    </row>
    <row r="207" spans="1:65" s="15" customFormat="1">
      <c r="B207" s="228"/>
      <c r="C207" s="229"/>
      <c r="D207" s="207" t="s">
        <v>272</v>
      </c>
      <c r="E207" s="230" t="s">
        <v>1</v>
      </c>
      <c r="F207" s="231" t="s">
        <v>280</v>
      </c>
      <c r="G207" s="229"/>
      <c r="H207" s="232">
        <v>537.26800000000003</v>
      </c>
      <c r="I207" s="233"/>
      <c r="J207" s="229"/>
      <c r="K207" s="229"/>
      <c r="L207" s="234"/>
      <c r="M207" s="235"/>
      <c r="N207" s="236"/>
      <c r="O207" s="236"/>
      <c r="P207" s="236"/>
      <c r="Q207" s="236"/>
      <c r="R207" s="236"/>
      <c r="S207" s="236"/>
      <c r="T207" s="237"/>
      <c r="AT207" s="238" t="s">
        <v>272</v>
      </c>
      <c r="AU207" s="238" t="s">
        <v>73</v>
      </c>
      <c r="AV207" s="15" t="s">
        <v>270</v>
      </c>
      <c r="AW207" s="15" t="s">
        <v>30</v>
      </c>
      <c r="AX207" s="15" t="s">
        <v>71</v>
      </c>
      <c r="AY207" s="238" t="s">
        <v>263</v>
      </c>
    </row>
    <row r="208" spans="1:65" s="2" customFormat="1" ht="33" customHeight="1">
      <c r="A208" s="35"/>
      <c r="B208" s="36"/>
      <c r="C208" s="191" t="s">
        <v>73</v>
      </c>
      <c r="D208" s="191" t="s">
        <v>266</v>
      </c>
      <c r="E208" s="192" t="s">
        <v>5959</v>
      </c>
      <c r="F208" s="193" t="s">
        <v>5960</v>
      </c>
      <c r="G208" s="194" t="s">
        <v>300</v>
      </c>
      <c r="H208" s="195">
        <v>1215.337</v>
      </c>
      <c r="I208" s="196"/>
      <c r="J208" s="197">
        <f>ROUND(I208*H208,2)</f>
        <v>0</v>
      </c>
      <c r="K208" s="198"/>
      <c r="L208" s="40"/>
      <c r="M208" s="199" t="s">
        <v>1</v>
      </c>
      <c r="N208" s="200" t="s">
        <v>38</v>
      </c>
      <c r="O208" s="72"/>
      <c r="P208" s="201">
        <f>O208*H208</f>
        <v>0</v>
      </c>
      <c r="Q208" s="201">
        <v>0</v>
      </c>
      <c r="R208" s="201">
        <f>Q208*H208</f>
        <v>0</v>
      </c>
      <c r="S208" s="201">
        <v>0</v>
      </c>
      <c r="T208" s="202">
        <f>S208*H208</f>
        <v>0</v>
      </c>
      <c r="U208" s="35"/>
      <c r="V208" s="35"/>
      <c r="W208" s="35"/>
      <c r="X208" s="35"/>
      <c r="Y208" s="35"/>
      <c r="Z208" s="35"/>
      <c r="AA208" s="35"/>
      <c r="AB208" s="35"/>
      <c r="AC208" s="35"/>
      <c r="AD208" s="35"/>
      <c r="AE208" s="35"/>
      <c r="AR208" s="203" t="s">
        <v>270</v>
      </c>
      <c r="AT208" s="203" t="s">
        <v>266</v>
      </c>
      <c r="AU208" s="203" t="s">
        <v>73</v>
      </c>
      <c r="AY208" s="18" t="s">
        <v>263</v>
      </c>
      <c r="BE208" s="204">
        <f>IF(N208="základní",J208,0)</f>
        <v>0</v>
      </c>
      <c r="BF208" s="204">
        <f>IF(N208="snížená",J208,0)</f>
        <v>0</v>
      </c>
      <c r="BG208" s="204">
        <f>IF(N208="zákl. přenesená",J208,0)</f>
        <v>0</v>
      </c>
      <c r="BH208" s="204">
        <f>IF(N208="sníž. přenesená",J208,0)</f>
        <v>0</v>
      </c>
      <c r="BI208" s="204">
        <f>IF(N208="nulová",J208,0)</f>
        <v>0</v>
      </c>
      <c r="BJ208" s="18" t="s">
        <v>71</v>
      </c>
      <c r="BK208" s="204">
        <f>ROUND(I208*H208,2)</f>
        <v>0</v>
      </c>
      <c r="BL208" s="18" t="s">
        <v>270</v>
      </c>
      <c r="BM208" s="203" t="s">
        <v>73</v>
      </c>
    </row>
    <row r="209" spans="2:51" s="16" customFormat="1">
      <c r="B209" s="248"/>
      <c r="C209" s="249"/>
      <c r="D209" s="207" t="s">
        <v>272</v>
      </c>
      <c r="E209" s="250" t="s">
        <v>1</v>
      </c>
      <c r="F209" s="251" t="s">
        <v>6495</v>
      </c>
      <c r="G209" s="249"/>
      <c r="H209" s="250" t="s">
        <v>1</v>
      </c>
      <c r="I209" s="252"/>
      <c r="J209" s="249"/>
      <c r="K209" s="249"/>
      <c r="L209" s="253"/>
      <c r="M209" s="254"/>
      <c r="N209" s="255"/>
      <c r="O209" s="255"/>
      <c r="P209" s="255"/>
      <c r="Q209" s="255"/>
      <c r="R209" s="255"/>
      <c r="S209" s="255"/>
      <c r="T209" s="256"/>
      <c r="AT209" s="257" t="s">
        <v>272</v>
      </c>
      <c r="AU209" s="257" t="s">
        <v>73</v>
      </c>
      <c r="AV209" s="16" t="s">
        <v>71</v>
      </c>
      <c r="AW209" s="16" t="s">
        <v>30</v>
      </c>
      <c r="AX209" s="16" t="s">
        <v>64</v>
      </c>
      <c r="AY209" s="257" t="s">
        <v>263</v>
      </c>
    </row>
    <row r="210" spans="2:51" s="13" customFormat="1">
      <c r="B210" s="205"/>
      <c r="C210" s="206"/>
      <c r="D210" s="207" t="s">
        <v>272</v>
      </c>
      <c r="E210" s="208" t="s">
        <v>1</v>
      </c>
      <c r="F210" s="209" t="s">
        <v>6496</v>
      </c>
      <c r="G210" s="206"/>
      <c r="H210" s="210">
        <v>14.452999999999999</v>
      </c>
      <c r="I210" s="211"/>
      <c r="J210" s="206"/>
      <c r="K210" s="206"/>
      <c r="L210" s="212"/>
      <c r="M210" s="213"/>
      <c r="N210" s="214"/>
      <c r="O210" s="214"/>
      <c r="P210" s="214"/>
      <c r="Q210" s="214"/>
      <c r="R210" s="214"/>
      <c r="S210" s="214"/>
      <c r="T210" s="215"/>
      <c r="AT210" s="216" t="s">
        <v>272</v>
      </c>
      <c r="AU210" s="216" t="s">
        <v>73</v>
      </c>
      <c r="AV210" s="13" t="s">
        <v>73</v>
      </c>
      <c r="AW210" s="13" t="s">
        <v>30</v>
      </c>
      <c r="AX210" s="13" t="s">
        <v>64</v>
      </c>
      <c r="AY210" s="216" t="s">
        <v>263</v>
      </c>
    </row>
    <row r="211" spans="2:51" s="13" customFormat="1">
      <c r="B211" s="205"/>
      <c r="C211" s="206"/>
      <c r="D211" s="207" t="s">
        <v>272</v>
      </c>
      <c r="E211" s="208" t="s">
        <v>1</v>
      </c>
      <c r="F211" s="209" t="s">
        <v>6497</v>
      </c>
      <c r="G211" s="206"/>
      <c r="H211" s="210">
        <v>32.511000000000003</v>
      </c>
      <c r="I211" s="211"/>
      <c r="J211" s="206"/>
      <c r="K211" s="206"/>
      <c r="L211" s="212"/>
      <c r="M211" s="213"/>
      <c r="N211" s="214"/>
      <c r="O211" s="214"/>
      <c r="P211" s="214"/>
      <c r="Q211" s="214"/>
      <c r="R211" s="214"/>
      <c r="S211" s="214"/>
      <c r="T211" s="215"/>
      <c r="AT211" s="216" t="s">
        <v>272</v>
      </c>
      <c r="AU211" s="216" t="s">
        <v>73</v>
      </c>
      <c r="AV211" s="13" t="s">
        <v>73</v>
      </c>
      <c r="AW211" s="13" t="s">
        <v>30</v>
      </c>
      <c r="AX211" s="13" t="s">
        <v>64</v>
      </c>
      <c r="AY211" s="216" t="s">
        <v>263</v>
      </c>
    </row>
    <row r="212" spans="2:51" s="13" customFormat="1">
      <c r="B212" s="205"/>
      <c r="C212" s="206"/>
      <c r="D212" s="207" t="s">
        <v>272</v>
      </c>
      <c r="E212" s="208" t="s">
        <v>1</v>
      </c>
      <c r="F212" s="209" t="s">
        <v>6498</v>
      </c>
      <c r="G212" s="206"/>
      <c r="H212" s="210">
        <v>11.077</v>
      </c>
      <c r="I212" s="211"/>
      <c r="J212" s="206"/>
      <c r="K212" s="206"/>
      <c r="L212" s="212"/>
      <c r="M212" s="213"/>
      <c r="N212" s="214"/>
      <c r="O212" s="214"/>
      <c r="P212" s="214"/>
      <c r="Q212" s="214"/>
      <c r="R212" s="214"/>
      <c r="S212" s="214"/>
      <c r="T212" s="215"/>
      <c r="AT212" s="216" t="s">
        <v>272</v>
      </c>
      <c r="AU212" s="216" t="s">
        <v>73</v>
      </c>
      <c r="AV212" s="13" t="s">
        <v>73</v>
      </c>
      <c r="AW212" s="13" t="s">
        <v>30</v>
      </c>
      <c r="AX212" s="13" t="s">
        <v>64</v>
      </c>
      <c r="AY212" s="216" t="s">
        <v>263</v>
      </c>
    </row>
    <row r="213" spans="2:51" s="13" customFormat="1">
      <c r="B213" s="205"/>
      <c r="C213" s="206"/>
      <c r="D213" s="207" t="s">
        <v>272</v>
      </c>
      <c r="E213" s="208" t="s">
        <v>1</v>
      </c>
      <c r="F213" s="209" t="s">
        <v>6499</v>
      </c>
      <c r="G213" s="206"/>
      <c r="H213" s="210">
        <v>8.2050000000000001</v>
      </c>
      <c r="I213" s="211"/>
      <c r="J213" s="206"/>
      <c r="K213" s="206"/>
      <c r="L213" s="212"/>
      <c r="M213" s="213"/>
      <c r="N213" s="214"/>
      <c r="O213" s="214"/>
      <c r="P213" s="214"/>
      <c r="Q213" s="214"/>
      <c r="R213" s="214"/>
      <c r="S213" s="214"/>
      <c r="T213" s="215"/>
      <c r="AT213" s="216" t="s">
        <v>272</v>
      </c>
      <c r="AU213" s="216" t="s">
        <v>73</v>
      </c>
      <c r="AV213" s="13" t="s">
        <v>73</v>
      </c>
      <c r="AW213" s="13" t="s">
        <v>30</v>
      </c>
      <c r="AX213" s="13" t="s">
        <v>64</v>
      </c>
      <c r="AY213" s="216" t="s">
        <v>263</v>
      </c>
    </row>
    <row r="214" spans="2:51" s="13" customFormat="1">
      <c r="B214" s="205"/>
      <c r="C214" s="206"/>
      <c r="D214" s="207" t="s">
        <v>272</v>
      </c>
      <c r="E214" s="208" t="s">
        <v>1</v>
      </c>
      <c r="F214" s="209" t="s">
        <v>6500</v>
      </c>
      <c r="G214" s="206"/>
      <c r="H214" s="210">
        <v>7.5640000000000001</v>
      </c>
      <c r="I214" s="211"/>
      <c r="J214" s="206"/>
      <c r="K214" s="206"/>
      <c r="L214" s="212"/>
      <c r="M214" s="213"/>
      <c r="N214" s="214"/>
      <c r="O214" s="214"/>
      <c r="P214" s="214"/>
      <c r="Q214" s="214"/>
      <c r="R214" s="214"/>
      <c r="S214" s="214"/>
      <c r="T214" s="215"/>
      <c r="AT214" s="216" t="s">
        <v>272</v>
      </c>
      <c r="AU214" s="216" t="s">
        <v>73</v>
      </c>
      <c r="AV214" s="13" t="s">
        <v>73</v>
      </c>
      <c r="AW214" s="13" t="s">
        <v>30</v>
      </c>
      <c r="AX214" s="13" t="s">
        <v>64</v>
      </c>
      <c r="AY214" s="216" t="s">
        <v>263</v>
      </c>
    </row>
    <row r="215" spans="2:51" s="16" customFormat="1">
      <c r="B215" s="248"/>
      <c r="C215" s="249"/>
      <c r="D215" s="207" t="s">
        <v>272</v>
      </c>
      <c r="E215" s="250" t="s">
        <v>1</v>
      </c>
      <c r="F215" s="251" t="s">
        <v>6441</v>
      </c>
      <c r="G215" s="249"/>
      <c r="H215" s="250" t="s">
        <v>1</v>
      </c>
      <c r="I215" s="252"/>
      <c r="J215" s="249"/>
      <c r="K215" s="249"/>
      <c r="L215" s="253"/>
      <c r="M215" s="254"/>
      <c r="N215" s="255"/>
      <c r="O215" s="255"/>
      <c r="P215" s="255"/>
      <c r="Q215" s="255"/>
      <c r="R215" s="255"/>
      <c r="S215" s="255"/>
      <c r="T215" s="256"/>
      <c r="AT215" s="257" t="s">
        <v>272</v>
      </c>
      <c r="AU215" s="257" t="s">
        <v>73</v>
      </c>
      <c r="AV215" s="16" t="s">
        <v>71</v>
      </c>
      <c r="AW215" s="16" t="s">
        <v>30</v>
      </c>
      <c r="AX215" s="16" t="s">
        <v>64</v>
      </c>
      <c r="AY215" s="257" t="s">
        <v>263</v>
      </c>
    </row>
    <row r="216" spans="2:51" s="13" customFormat="1">
      <c r="B216" s="205"/>
      <c r="C216" s="206"/>
      <c r="D216" s="207" t="s">
        <v>272</v>
      </c>
      <c r="E216" s="208" t="s">
        <v>1</v>
      </c>
      <c r="F216" s="209" t="s">
        <v>6501</v>
      </c>
      <c r="G216" s="206"/>
      <c r="H216" s="210">
        <v>36.72</v>
      </c>
      <c r="I216" s="211"/>
      <c r="J216" s="206"/>
      <c r="K216" s="206"/>
      <c r="L216" s="212"/>
      <c r="M216" s="213"/>
      <c r="N216" s="214"/>
      <c r="O216" s="214"/>
      <c r="P216" s="214"/>
      <c r="Q216" s="214"/>
      <c r="R216" s="214"/>
      <c r="S216" s="214"/>
      <c r="T216" s="215"/>
      <c r="AT216" s="216" t="s">
        <v>272</v>
      </c>
      <c r="AU216" s="216" t="s">
        <v>73</v>
      </c>
      <c r="AV216" s="13" t="s">
        <v>73</v>
      </c>
      <c r="AW216" s="13" t="s">
        <v>30</v>
      </c>
      <c r="AX216" s="13" t="s">
        <v>64</v>
      </c>
      <c r="AY216" s="216" t="s">
        <v>263</v>
      </c>
    </row>
    <row r="217" spans="2:51" s="16" customFormat="1">
      <c r="B217" s="248"/>
      <c r="C217" s="249"/>
      <c r="D217" s="207" t="s">
        <v>272</v>
      </c>
      <c r="E217" s="250" t="s">
        <v>1</v>
      </c>
      <c r="F217" s="251" t="s">
        <v>6443</v>
      </c>
      <c r="G217" s="249"/>
      <c r="H217" s="250" t="s">
        <v>1</v>
      </c>
      <c r="I217" s="252"/>
      <c r="J217" s="249"/>
      <c r="K217" s="249"/>
      <c r="L217" s="253"/>
      <c r="M217" s="254"/>
      <c r="N217" s="255"/>
      <c r="O217" s="255"/>
      <c r="P217" s="255"/>
      <c r="Q217" s="255"/>
      <c r="R217" s="255"/>
      <c r="S217" s="255"/>
      <c r="T217" s="256"/>
      <c r="AT217" s="257" t="s">
        <v>272</v>
      </c>
      <c r="AU217" s="257" t="s">
        <v>73</v>
      </c>
      <c r="AV217" s="16" t="s">
        <v>71</v>
      </c>
      <c r="AW217" s="16" t="s">
        <v>30</v>
      </c>
      <c r="AX217" s="16" t="s">
        <v>64</v>
      </c>
      <c r="AY217" s="257" t="s">
        <v>263</v>
      </c>
    </row>
    <row r="218" spans="2:51" s="13" customFormat="1">
      <c r="B218" s="205"/>
      <c r="C218" s="206"/>
      <c r="D218" s="207" t="s">
        <v>272</v>
      </c>
      <c r="E218" s="208" t="s">
        <v>1</v>
      </c>
      <c r="F218" s="209" t="s">
        <v>6502</v>
      </c>
      <c r="G218" s="206"/>
      <c r="H218" s="210">
        <v>2.3849999999999998</v>
      </c>
      <c r="I218" s="211"/>
      <c r="J218" s="206"/>
      <c r="K218" s="206"/>
      <c r="L218" s="212"/>
      <c r="M218" s="213"/>
      <c r="N218" s="214"/>
      <c r="O218" s="214"/>
      <c r="P218" s="214"/>
      <c r="Q218" s="214"/>
      <c r="R218" s="214"/>
      <c r="S218" s="214"/>
      <c r="T218" s="215"/>
      <c r="AT218" s="216" t="s">
        <v>272</v>
      </c>
      <c r="AU218" s="216" t="s">
        <v>73</v>
      </c>
      <c r="AV218" s="13" t="s">
        <v>73</v>
      </c>
      <c r="AW218" s="13" t="s">
        <v>30</v>
      </c>
      <c r="AX218" s="13" t="s">
        <v>64</v>
      </c>
      <c r="AY218" s="216" t="s">
        <v>263</v>
      </c>
    </row>
    <row r="219" spans="2:51" s="16" customFormat="1">
      <c r="B219" s="248"/>
      <c r="C219" s="249"/>
      <c r="D219" s="207" t="s">
        <v>272</v>
      </c>
      <c r="E219" s="250" t="s">
        <v>1</v>
      </c>
      <c r="F219" s="251" t="s">
        <v>6445</v>
      </c>
      <c r="G219" s="249"/>
      <c r="H219" s="250" t="s">
        <v>1</v>
      </c>
      <c r="I219" s="252"/>
      <c r="J219" s="249"/>
      <c r="K219" s="249"/>
      <c r="L219" s="253"/>
      <c r="M219" s="254"/>
      <c r="N219" s="255"/>
      <c r="O219" s="255"/>
      <c r="P219" s="255"/>
      <c r="Q219" s="255"/>
      <c r="R219" s="255"/>
      <c r="S219" s="255"/>
      <c r="T219" s="256"/>
      <c r="AT219" s="257" t="s">
        <v>272</v>
      </c>
      <c r="AU219" s="257" t="s">
        <v>73</v>
      </c>
      <c r="AV219" s="16" t="s">
        <v>71</v>
      </c>
      <c r="AW219" s="16" t="s">
        <v>30</v>
      </c>
      <c r="AX219" s="16" t="s">
        <v>64</v>
      </c>
      <c r="AY219" s="257" t="s">
        <v>263</v>
      </c>
    </row>
    <row r="220" spans="2:51" s="13" customFormat="1">
      <c r="B220" s="205"/>
      <c r="C220" s="206"/>
      <c r="D220" s="207" t="s">
        <v>272</v>
      </c>
      <c r="E220" s="208" t="s">
        <v>1</v>
      </c>
      <c r="F220" s="209" t="s">
        <v>6503</v>
      </c>
      <c r="G220" s="206"/>
      <c r="H220" s="210">
        <v>7.9950000000000001</v>
      </c>
      <c r="I220" s="211"/>
      <c r="J220" s="206"/>
      <c r="K220" s="206"/>
      <c r="L220" s="212"/>
      <c r="M220" s="213"/>
      <c r="N220" s="214"/>
      <c r="O220" s="214"/>
      <c r="P220" s="214"/>
      <c r="Q220" s="214"/>
      <c r="R220" s="214"/>
      <c r="S220" s="214"/>
      <c r="T220" s="215"/>
      <c r="AT220" s="216" t="s">
        <v>272</v>
      </c>
      <c r="AU220" s="216" t="s">
        <v>73</v>
      </c>
      <c r="AV220" s="13" t="s">
        <v>73</v>
      </c>
      <c r="AW220" s="13" t="s">
        <v>30</v>
      </c>
      <c r="AX220" s="13" t="s">
        <v>64</v>
      </c>
      <c r="AY220" s="216" t="s">
        <v>263</v>
      </c>
    </row>
    <row r="221" spans="2:51" s="16" customFormat="1">
      <c r="B221" s="248"/>
      <c r="C221" s="249"/>
      <c r="D221" s="207" t="s">
        <v>272</v>
      </c>
      <c r="E221" s="250" t="s">
        <v>1</v>
      </c>
      <c r="F221" s="251" t="s">
        <v>6447</v>
      </c>
      <c r="G221" s="249"/>
      <c r="H221" s="250" t="s">
        <v>1</v>
      </c>
      <c r="I221" s="252"/>
      <c r="J221" s="249"/>
      <c r="K221" s="249"/>
      <c r="L221" s="253"/>
      <c r="M221" s="254"/>
      <c r="N221" s="255"/>
      <c r="O221" s="255"/>
      <c r="P221" s="255"/>
      <c r="Q221" s="255"/>
      <c r="R221" s="255"/>
      <c r="S221" s="255"/>
      <c r="T221" s="256"/>
      <c r="AT221" s="257" t="s">
        <v>272</v>
      </c>
      <c r="AU221" s="257" t="s">
        <v>73</v>
      </c>
      <c r="AV221" s="16" t="s">
        <v>71</v>
      </c>
      <c r="AW221" s="16" t="s">
        <v>30</v>
      </c>
      <c r="AX221" s="16" t="s">
        <v>64</v>
      </c>
      <c r="AY221" s="257" t="s">
        <v>263</v>
      </c>
    </row>
    <row r="222" spans="2:51" s="13" customFormat="1">
      <c r="B222" s="205"/>
      <c r="C222" s="206"/>
      <c r="D222" s="207" t="s">
        <v>272</v>
      </c>
      <c r="E222" s="208" t="s">
        <v>1</v>
      </c>
      <c r="F222" s="209" t="s">
        <v>6504</v>
      </c>
      <c r="G222" s="206"/>
      <c r="H222" s="210">
        <v>12.32</v>
      </c>
      <c r="I222" s="211"/>
      <c r="J222" s="206"/>
      <c r="K222" s="206"/>
      <c r="L222" s="212"/>
      <c r="M222" s="213"/>
      <c r="N222" s="214"/>
      <c r="O222" s="214"/>
      <c r="P222" s="214"/>
      <c r="Q222" s="214"/>
      <c r="R222" s="214"/>
      <c r="S222" s="214"/>
      <c r="T222" s="215"/>
      <c r="AT222" s="216" t="s">
        <v>272</v>
      </c>
      <c r="AU222" s="216" t="s">
        <v>73</v>
      </c>
      <c r="AV222" s="13" t="s">
        <v>73</v>
      </c>
      <c r="AW222" s="13" t="s">
        <v>30</v>
      </c>
      <c r="AX222" s="13" t="s">
        <v>64</v>
      </c>
      <c r="AY222" s="216" t="s">
        <v>263</v>
      </c>
    </row>
    <row r="223" spans="2:51" s="16" customFormat="1">
      <c r="B223" s="248"/>
      <c r="C223" s="249"/>
      <c r="D223" s="207" t="s">
        <v>272</v>
      </c>
      <c r="E223" s="250" t="s">
        <v>1</v>
      </c>
      <c r="F223" s="251" t="s">
        <v>6448</v>
      </c>
      <c r="G223" s="249"/>
      <c r="H223" s="250" t="s">
        <v>1</v>
      </c>
      <c r="I223" s="252"/>
      <c r="J223" s="249"/>
      <c r="K223" s="249"/>
      <c r="L223" s="253"/>
      <c r="M223" s="254"/>
      <c r="N223" s="255"/>
      <c r="O223" s="255"/>
      <c r="P223" s="255"/>
      <c r="Q223" s="255"/>
      <c r="R223" s="255"/>
      <c r="S223" s="255"/>
      <c r="T223" s="256"/>
      <c r="AT223" s="257" t="s">
        <v>272</v>
      </c>
      <c r="AU223" s="257" t="s">
        <v>73</v>
      </c>
      <c r="AV223" s="16" t="s">
        <v>71</v>
      </c>
      <c r="AW223" s="16" t="s">
        <v>30</v>
      </c>
      <c r="AX223" s="16" t="s">
        <v>64</v>
      </c>
      <c r="AY223" s="257" t="s">
        <v>263</v>
      </c>
    </row>
    <row r="224" spans="2:51" s="13" customFormat="1">
      <c r="B224" s="205"/>
      <c r="C224" s="206"/>
      <c r="D224" s="207" t="s">
        <v>272</v>
      </c>
      <c r="E224" s="208" t="s">
        <v>1</v>
      </c>
      <c r="F224" s="209" t="s">
        <v>6505</v>
      </c>
      <c r="G224" s="206"/>
      <c r="H224" s="210">
        <v>31.2</v>
      </c>
      <c r="I224" s="211"/>
      <c r="J224" s="206"/>
      <c r="K224" s="206"/>
      <c r="L224" s="212"/>
      <c r="M224" s="213"/>
      <c r="N224" s="214"/>
      <c r="O224" s="214"/>
      <c r="P224" s="214"/>
      <c r="Q224" s="214"/>
      <c r="R224" s="214"/>
      <c r="S224" s="214"/>
      <c r="T224" s="215"/>
      <c r="AT224" s="216" t="s">
        <v>272</v>
      </c>
      <c r="AU224" s="216" t="s">
        <v>73</v>
      </c>
      <c r="AV224" s="13" t="s">
        <v>73</v>
      </c>
      <c r="AW224" s="13" t="s">
        <v>30</v>
      </c>
      <c r="AX224" s="13" t="s">
        <v>64</v>
      </c>
      <c r="AY224" s="216" t="s">
        <v>263</v>
      </c>
    </row>
    <row r="225" spans="2:51" s="16" customFormat="1">
      <c r="B225" s="248"/>
      <c r="C225" s="249"/>
      <c r="D225" s="207" t="s">
        <v>272</v>
      </c>
      <c r="E225" s="250" t="s">
        <v>1</v>
      </c>
      <c r="F225" s="251" t="s">
        <v>6450</v>
      </c>
      <c r="G225" s="249"/>
      <c r="H225" s="250" t="s">
        <v>1</v>
      </c>
      <c r="I225" s="252"/>
      <c r="J225" s="249"/>
      <c r="K225" s="249"/>
      <c r="L225" s="253"/>
      <c r="M225" s="254"/>
      <c r="N225" s="255"/>
      <c r="O225" s="255"/>
      <c r="P225" s="255"/>
      <c r="Q225" s="255"/>
      <c r="R225" s="255"/>
      <c r="S225" s="255"/>
      <c r="T225" s="256"/>
      <c r="AT225" s="257" t="s">
        <v>272</v>
      </c>
      <c r="AU225" s="257" t="s">
        <v>73</v>
      </c>
      <c r="AV225" s="16" t="s">
        <v>71</v>
      </c>
      <c r="AW225" s="16" t="s">
        <v>30</v>
      </c>
      <c r="AX225" s="16" t="s">
        <v>64</v>
      </c>
      <c r="AY225" s="257" t="s">
        <v>263</v>
      </c>
    </row>
    <row r="226" spans="2:51" s="13" customFormat="1">
      <c r="B226" s="205"/>
      <c r="C226" s="206"/>
      <c r="D226" s="207" t="s">
        <v>272</v>
      </c>
      <c r="E226" s="208" t="s">
        <v>1</v>
      </c>
      <c r="F226" s="209" t="s">
        <v>6506</v>
      </c>
      <c r="G226" s="206"/>
      <c r="H226" s="210">
        <v>27.9</v>
      </c>
      <c r="I226" s="211"/>
      <c r="J226" s="206"/>
      <c r="K226" s="206"/>
      <c r="L226" s="212"/>
      <c r="M226" s="213"/>
      <c r="N226" s="214"/>
      <c r="O226" s="214"/>
      <c r="P226" s="214"/>
      <c r="Q226" s="214"/>
      <c r="R226" s="214"/>
      <c r="S226" s="214"/>
      <c r="T226" s="215"/>
      <c r="AT226" s="216" t="s">
        <v>272</v>
      </c>
      <c r="AU226" s="216" t="s">
        <v>73</v>
      </c>
      <c r="AV226" s="13" t="s">
        <v>73</v>
      </c>
      <c r="AW226" s="13" t="s">
        <v>30</v>
      </c>
      <c r="AX226" s="13" t="s">
        <v>64</v>
      </c>
      <c r="AY226" s="216" t="s">
        <v>263</v>
      </c>
    </row>
    <row r="227" spans="2:51" s="16" customFormat="1">
      <c r="B227" s="248"/>
      <c r="C227" s="249"/>
      <c r="D227" s="207" t="s">
        <v>272</v>
      </c>
      <c r="E227" s="250" t="s">
        <v>1</v>
      </c>
      <c r="F227" s="251" t="s">
        <v>6451</v>
      </c>
      <c r="G227" s="249"/>
      <c r="H227" s="250" t="s">
        <v>1</v>
      </c>
      <c r="I227" s="252"/>
      <c r="J227" s="249"/>
      <c r="K227" s="249"/>
      <c r="L227" s="253"/>
      <c r="M227" s="254"/>
      <c r="N227" s="255"/>
      <c r="O227" s="255"/>
      <c r="P227" s="255"/>
      <c r="Q227" s="255"/>
      <c r="R227" s="255"/>
      <c r="S227" s="255"/>
      <c r="T227" s="256"/>
      <c r="AT227" s="257" t="s">
        <v>272</v>
      </c>
      <c r="AU227" s="257" t="s">
        <v>73</v>
      </c>
      <c r="AV227" s="16" t="s">
        <v>71</v>
      </c>
      <c r="AW227" s="16" t="s">
        <v>30</v>
      </c>
      <c r="AX227" s="16" t="s">
        <v>64</v>
      </c>
      <c r="AY227" s="257" t="s">
        <v>263</v>
      </c>
    </row>
    <row r="228" spans="2:51" s="13" customFormat="1">
      <c r="B228" s="205"/>
      <c r="C228" s="206"/>
      <c r="D228" s="207" t="s">
        <v>272</v>
      </c>
      <c r="E228" s="208" t="s">
        <v>1</v>
      </c>
      <c r="F228" s="209" t="s">
        <v>6507</v>
      </c>
      <c r="G228" s="206"/>
      <c r="H228" s="210">
        <v>2.52</v>
      </c>
      <c r="I228" s="211"/>
      <c r="J228" s="206"/>
      <c r="K228" s="206"/>
      <c r="L228" s="212"/>
      <c r="M228" s="213"/>
      <c r="N228" s="214"/>
      <c r="O228" s="214"/>
      <c r="P228" s="214"/>
      <c r="Q228" s="214"/>
      <c r="R228" s="214"/>
      <c r="S228" s="214"/>
      <c r="T228" s="215"/>
      <c r="AT228" s="216" t="s">
        <v>272</v>
      </c>
      <c r="AU228" s="216" t="s">
        <v>73</v>
      </c>
      <c r="AV228" s="13" t="s">
        <v>73</v>
      </c>
      <c r="AW228" s="13" t="s">
        <v>30</v>
      </c>
      <c r="AX228" s="13" t="s">
        <v>64</v>
      </c>
      <c r="AY228" s="216" t="s">
        <v>263</v>
      </c>
    </row>
    <row r="229" spans="2:51" s="16" customFormat="1">
      <c r="B229" s="248"/>
      <c r="C229" s="249"/>
      <c r="D229" s="207" t="s">
        <v>272</v>
      </c>
      <c r="E229" s="250" t="s">
        <v>1</v>
      </c>
      <c r="F229" s="251" t="s">
        <v>6452</v>
      </c>
      <c r="G229" s="249"/>
      <c r="H229" s="250" t="s">
        <v>1</v>
      </c>
      <c r="I229" s="252"/>
      <c r="J229" s="249"/>
      <c r="K229" s="249"/>
      <c r="L229" s="253"/>
      <c r="M229" s="254"/>
      <c r="N229" s="255"/>
      <c r="O229" s="255"/>
      <c r="P229" s="255"/>
      <c r="Q229" s="255"/>
      <c r="R229" s="255"/>
      <c r="S229" s="255"/>
      <c r="T229" s="256"/>
      <c r="AT229" s="257" t="s">
        <v>272</v>
      </c>
      <c r="AU229" s="257" t="s">
        <v>73</v>
      </c>
      <c r="AV229" s="16" t="s">
        <v>71</v>
      </c>
      <c r="AW229" s="16" t="s">
        <v>30</v>
      </c>
      <c r="AX229" s="16" t="s">
        <v>64</v>
      </c>
      <c r="AY229" s="257" t="s">
        <v>263</v>
      </c>
    </row>
    <row r="230" spans="2:51" s="13" customFormat="1">
      <c r="B230" s="205"/>
      <c r="C230" s="206"/>
      <c r="D230" s="207" t="s">
        <v>272</v>
      </c>
      <c r="E230" s="208" t="s">
        <v>1</v>
      </c>
      <c r="F230" s="209" t="s">
        <v>6508</v>
      </c>
      <c r="G230" s="206"/>
      <c r="H230" s="210">
        <v>8.7200000000000006</v>
      </c>
      <c r="I230" s="211"/>
      <c r="J230" s="206"/>
      <c r="K230" s="206"/>
      <c r="L230" s="212"/>
      <c r="M230" s="213"/>
      <c r="N230" s="214"/>
      <c r="O230" s="214"/>
      <c r="P230" s="214"/>
      <c r="Q230" s="214"/>
      <c r="R230" s="214"/>
      <c r="S230" s="214"/>
      <c r="T230" s="215"/>
      <c r="AT230" s="216" t="s">
        <v>272</v>
      </c>
      <c r="AU230" s="216" t="s">
        <v>73</v>
      </c>
      <c r="AV230" s="13" t="s">
        <v>73</v>
      </c>
      <c r="AW230" s="13" t="s">
        <v>30</v>
      </c>
      <c r="AX230" s="13" t="s">
        <v>64</v>
      </c>
      <c r="AY230" s="216" t="s">
        <v>263</v>
      </c>
    </row>
    <row r="231" spans="2:51" s="16" customFormat="1">
      <c r="B231" s="248"/>
      <c r="C231" s="249"/>
      <c r="D231" s="207" t="s">
        <v>272</v>
      </c>
      <c r="E231" s="250" t="s">
        <v>1</v>
      </c>
      <c r="F231" s="251" t="s">
        <v>6453</v>
      </c>
      <c r="G231" s="249"/>
      <c r="H231" s="250" t="s">
        <v>1</v>
      </c>
      <c r="I231" s="252"/>
      <c r="J231" s="249"/>
      <c r="K231" s="249"/>
      <c r="L231" s="253"/>
      <c r="M231" s="254"/>
      <c r="N231" s="255"/>
      <c r="O231" s="255"/>
      <c r="P231" s="255"/>
      <c r="Q231" s="255"/>
      <c r="R231" s="255"/>
      <c r="S231" s="255"/>
      <c r="T231" s="256"/>
      <c r="AT231" s="257" t="s">
        <v>272</v>
      </c>
      <c r="AU231" s="257" t="s">
        <v>73</v>
      </c>
      <c r="AV231" s="16" t="s">
        <v>71</v>
      </c>
      <c r="AW231" s="16" t="s">
        <v>30</v>
      </c>
      <c r="AX231" s="16" t="s">
        <v>64</v>
      </c>
      <c r="AY231" s="257" t="s">
        <v>263</v>
      </c>
    </row>
    <row r="232" spans="2:51" s="13" customFormat="1">
      <c r="B232" s="205"/>
      <c r="C232" s="206"/>
      <c r="D232" s="207" t="s">
        <v>272</v>
      </c>
      <c r="E232" s="208" t="s">
        <v>1</v>
      </c>
      <c r="F232" s="209" t="s">
        <v>6509</v>
      </c>
      <c r="G232" s="206"/>
      <c r="H232" s="210">
        <v>7.4</v>
      </c>
      <c r="I232" s="211"/>
      <c r="J232" s="206"/>
      <c r="K232" s="206"/>
      <c r="L232" s="212"/>
      <c r="M232" s="213"/>
      <c r="N232" s="214"/>
      <c r="O232" s="214"/>
      <c r="P232" s="214"/>
      <c r="Q232" s="214"/>
      <c r="R232" s="214"/>
      <c r="S232" s="214"/>
      <c r="T232" s="215"/>
      <c r="AT232" s="216" t="s">
        <v>272</v>
      </c>
      <c r="AU232" s="216" t="s">
        <v>73</v>
      </c>
      <c r="AV232" s="13" t="s">
        <v>73</v>
      </c>
      <c r="AW232" s="13" t="s">
        <v>30</v>
      </c>
      <c r="AX232" s="13" t="s">
        <v>64</v>
      </c>
      <c r="AY232" s="216" t="s">
        <v>263</v>
      </c>
    </row>
    <row r="233" spans="2:51" s="16" customFormat="1">
      <c r="B233" s="248"/>
      <c r="C233" s="249"/>
      <c r="D233" s="207" t="s">
        <v>272</v>
      </c>
      <c r="E233" s="250" t="s">
        <v>1</v>
      </c>
      <c r="F233" s="251" t="s">
        <v>6454</v>
      </c>
      <c r="G233" s="249"/>
      <c r="H233" s="250" t="s">
        <v>1</v>
      </c>
      <c r="I233" s="252"/>
      <c r="J233" s="249"/>
      <c r="K233" s="249"/>
      <c r="L233" s="253"/>
      <c r="M233" s="254"/>
      <c r="N233" s="255"/>
      <c r="O233" s="255"/>
      <c r="P233" s="255"/>
      <c r="Q233" s="255"/>
      <c r="R233" s="255"/>
      <c r="S233" s="255"/>
      <c r="T233" s="256"/>
      <c r="AT233" s="257" t="s">
        <v>272</v>
      </c>
      <c r="AU233" s="257" t="s">
        <v>73</v>
      </c>
      <c r="AV233" s="16" t="s">
        <v>71</v>
      </c>
      <c r="AW233" s="16" t="s">
        <v>30</v>
      </c>
      <c r="AX233" s="16" t="s">
        <v>64</v>
      </c>
      <c r="AY233" s="257" t="s">
        <v>263</v>
      </c>
    </row>
    <row r="234" spans="2:51" s="13" customFormat="1">
      <c r="B234" s="205"/>
      <c r="C234" s="206"/>
      <c r="D234" s="207" t="s">
        <v>272</v>
      </c>
      <c r="E234" s="208" t="s">
        <v>1</v>
      </c>
      <c r="F234" s="209" t="s">
        <v>6510</v>
      </c>
      <c r="G234" s="206"/>
      <c r="H234" s="210">
        <v>27.37</v>
      </c>
      <c r="I234" s="211"/>
      <c r="J234" s="206"/>
      <c r="K234" s="206"/>
      <c r="L234" s="212"/>
      <c r="M234" s="213"/>
      <c r="N234" s="214"/>
      <c r="O234" s="214"/>
      <c r="P234" s="214"/>
      <c r="Q234" s="214"/>
      <c r="R234" s="214"/>
      <c r="S234" s="214"/>
      <c r="T234" s="215"/>
      <c r="AT234" s="216" t="s">
        <v>272</v>
      </c>
      <c r="AU234" s="216" t="s">
        <v>73</v>
      </c>
      <c r="AV234" s="13" t="s">
        <v>73</v>
      </c>
      <c r="AW234" s="13" t="s">
        <v>30</v>
      </c>
      <c r="AX234" s="13" t="s">
        <v>64</v>
      </c>
      <c r="AY234" s="216" t="s">
        <v>263</v>
      </c>
    </row>
    <row r="235" spans="2:51" s="16" customFormat="1">
      <c r="B235" s="248"/>
      <c r="C235" s="249"/>
      <c r="D235" s="207" t="s">
        <v>272</v>
      </c>
      <c r="E235" s="250" t="s">
        <v>1</v>
      </c>
      <c r="F235" s="251" t="s">
        <v>6456</v>
      </c>
      <c r="G235" s="249"/>
      <c r="H235" s="250" t="s">
        <v>1</v>
      </c>
      <c r="I235" s="252"/>
      <c r="J235" s="249"/>
      <c r="K235" s="249"/>
      <c r="L235" s="253"/>
      <c r="M235" s="254"/>
      <c r="N235" s="255"/>
      <c r="O235" s="255"/>
      <c r="P235" s="255"/>
      <c r="Q235" s="255"/>
      <c r="R235" s="255"/>
      <c r="S235" s="255"/>
      <c r="T235" s="256"/>
      <c r="AT235" s="257" t="s">
        <v>272</v>
      </c>
      <c r="AU235" s="257" t="s">
        <v>73</v>
      </c>
      <c r="AV235" s="16" t="s">
        <v>71</v>
      </c>
      <c r="AW235" s="16" t="s">
        <v>30</v>
      </c>
      <c r="AX235" s="16" t="s">
        <v>64</v>
      </c>
      <c r="AY235" s="257" t="s">
        <v>263</v>
      </c>
    </row>
    <row r="236" spans="2:51" s="13" customFormat="1">
      <c r="B236" s="205"/>
      <c r="C236" s="206"/>
      <c r="D236" s="207" t="s">
        <v>272</v>
      </c>
      <c r="E236" s="208" t="s">
        <v>1</v>
      </c>
      <c r="F236" s="209" t="s">
        <v>6511</v>
      </c>
      <c r="G236" s="206"/>
      <c r="H236" s="210">
        <v>3.1070000000000002</v>
      </c>
      <c r="I236" s="211"/>
      <c r="J236" s="206"/>
      <c r="K236" s="206"/>
      <c r="L236" s="212"/>
      <c r="M236" s="213"/>
      <c r="N236" s="214"/>
      <c r="O236" s="214"/>
      <c r="P236" s="214"/>
      <c r="Q236" s="214"/>
      <c r="R236" s="214"/>
      <c r="S236" s="214"/>
      <c r="T236" s="215"/>
      <c r="AT236" s="216" t="s">
        <v>272</v>
      </c>
      <c r="AU236" s="216" t="s">
        <v>73</v>
      </c>
      <c r="AV236" s="13" t="s">
        <v>73</v>
      </c>
      <c r="AW236" s="13" t="s">
        <v>30</v>
      </c>
      <c r="AX236" s="13" t="s">
        <v>64</v>
      </c>
      <c r="AY236" s="216" t="s">
        <v>263</v>
      </c>
    </row>
    <row r="237" spans="2:51" s="16" customFormat="1">
      <c r="B237" s="248"/>
      <c r="C237" s="249"/>
      <c r="D237" s="207" t="s">
        <v>272</v>
      </c>
      <c r="E237" s="250" t="s">
        <v>1</v>
      </c>
      <c r="F237" s="251" t="s">
        <v>6458</v>
      </c>
      <c r="G237" s="249"/>
      <c r="H237" s="250" t="s">
        <v>1</v>
      </c>
      <c r="I237" s="252"/>
      <c r="J237" s="249"/>
      <c r="K237" s="249"/>
      <c r="L237" s="253"/>
      <c r="M237" s="254"/>
      <c r="N237" s="255"/>
      <c r="O237" s="255"/>
      <c r="P237" s="255"/>
      <c r="Q237" s="255"/>
      <c r="R237" s="255"/>
      <c r="S237" s="255"/>
      <c r="T237" s="256"/>
      <c r="AT237" s="257" t="s">
        <v>272</v>
      </c>
      <c r="AU237" s="257" t="s">
        <v>73</v>
      </c>
      <c r="AV237" s="16" t="s">
        <v>71</v>
      </c>
      <c r="AW237" s="16" t="s">
        <v>30</v>
      </c>
      <c r="AX237" s="16" t="s">
        <v>64</v>
      </c>
      <c r="AY237" s="257" t="s">
        <v>263</v>
      </c>
    </row>
    <row r="238" spans="2:51" s="13" customFormat="1">
      <c r="B238" s="205"/>
      <c r="C238" s="206"/>
      <c r="D238" s="207" t="s">
        <v>272</v>
      </c>
      <c r="E238" s="208" t="s">
        <v>1</v>
      </c>
      <c r="F238" s="209" t="s">
        <v>6512</v>
      </c>
      <c r="G238" s="206"/>
      <c r="H238" s="210">
        <v>4.7549999999999999</v>
      </c>
      <c r="I238" s="211"/>
      <c r="J238" s="206"/>
      <c r="K238" s="206"/>
      <c r="L238" s="212"/>
      <c r="M238" s="213"/>
      <c r="N238" s="214"/>
      <c r="O238" s="214"/>
      <c r="P238" s="214"/>
      <c r="Q238" s="214"/>
      <c r="R238" s="214"/>
      <c r="S238" s="214"/>
      <c r="T238" s="215"/>
      <c r="AT238" s="216" t="s">
        <v>272</v>
      </c>
      <c r="AU238" s="216" t="s">
        <v>73</v>
      </c>
      <c r="AV238" s="13" t="s">
        <v>73</v>
      </c>
      <c r="AW238" s="13" t="s">
        <v>30</v>
      </c>
      <c r="AX238" s="13" t="s">
        <v>64</v>
      </c>
      <c r="AY238" s="216" t="s">
        <v>263</v>
      </c>
    </row>
    <row r="239" spans="2:51" s="16" customFormat="1">
      <c r="B239" s="248"/>
      <c r="C239" s="249"/>
      <c r="D239" s="207" t="s">
        <v>272</v>
      </c>
      <c r="E239" s="250" t="s">
        <v>1</v>
      </c>
      <c r="F239" s="251" t="s">
        <v>6459</v>
      </c>
      <c r="G239" s="249"/>
      <c r="H239" s="250" t="s">
        <v>1</v>
      </c>
      <c r="I239" s="252"/>
      <c r="J239" s="249"/>
      <c r="K239" s="249"/>
      <c r="L239" s="253"/>
      <c r="M239" s="254"/>
      <c r="N239" s="255"/>
      <c r="O239" s="255"/>
      <c r="P239" s="255"/>
      <c r="Q239" s="255"/>
      <c r="R239" s="255"/>
      <c r="S239" s="255"/>
      <c r="T239" s="256"/>
      <c r="AT239" s="257" t="s">
        <v>272</v>
      </c>
      <c r="AU239" s="257" t="s">
        <v>73</v>
      </c>
      <c r="AV239" s="16" t="s">
        <v>71</v>
      </c>
      <c r="AW239" s="16" t="s">
        <v>30</v>
      </c>
      <c r="AX239" s="16" t="s">
        <v>64</v>
      </c>
      <c r="AY239" s="257" t="s">
        <v>263</v>
      </c>
    </row>
    <row r="240" spans="2:51" s="13" customFormat="1">
      <c r="B240" s="205"/>
      <c r="C240" s="206"/>
      <c r="D240" s="207" t="s">
        <v>272</v>
      </c>
      <c r="E240" s="208" t="s">
        <v>1</v>
      </c>
      <c r="F240" s="209" t="s">
        <v>6513</v>
      </c>
      <c r="G240" s="206"/>
      <c r="H240" s="210">
        <v>11.654999999999999</v>
      </c>
      <c r="I240" s="211"/>
      <c r="J240" s="206"/>
      <c r="K240" s="206"/>
      <c r="L240" s="212"/>
      <c r="M240" s="213"/>
      <c r="N240" s="214"/>
      <c r="O240" s="214"/>
      <c r="P240" s="214"/>
      <c r="Q240" s="214"/>
      <c r="R240" s="214"/>
      <c r="S240" s="214"/>
      <c r="T240" s="215"/>
      <c r="AT240" s="216" t="s">
        <v>272</v>
      </c>
      <c r="AU240" s="216" t="s">
        <v>73</v>
      </c>
      <c r="AV240" s="13" t="s">
        <v>73</v>
      </c>
      <c r="AW240" s="13" t="s">
        <v>30</v>
      </c>
      <c r="AX240" s="13" t="s">
        <v>64</v>
      </c>
      <c r="AY240" s="216" t="s">
        <v>263</v>
      </c>
    </row>
    <row r="241" spans="2:51" s="16" customFormat="1">
      <c r="B241" s="248"/>
      <c r="C241" s="249"/>
      <c r="D241" s="207" t="s">
        <v>272</v>
      </c>
      <c r="E241" s="250" t="s">
        <v>1</v>
      </c>
      <c r="F241" s="251" t="s">
        <v>6460</v>
      </c>
      <c r="G241" s="249"/>
      <c r="H241" s="250" t="s">
        <v>1</v>
      </c>
      <c r="I241" s="252"/>
      <c r="J241" s="249"/>
      <c r="K241" s="249"/>
      <c r="L241" s="253"/>
      <c r="M241" s="254"/>
      <c r="N241" s="255"/>
      <c r="O241" s="255"/>
      <c r="P241" s="255"/>
      <c r="Q241" s="255"/>
      <c r="R241" s="255"/>
      <c r="S241" s="255"/>
      <c r="T241" s="256"/>
      <c r="AT241" s="257" t="s">
        <v>272</v>
      </c>
      <c r="AU241" s="257" t="s">
        <v>73</v>
      </c>
      <c r="AV241" s="16" t="s">
        <v>71</v>
      </c>
      <c r="AW241" s="16" t="s">
        <v>30</v>
      </c>
      <c r="AX241" s="16" t="s">
        <v>64</v>
      </c>
      <c r="AY241" s="257" t="s">
        <v>263</v>
      </c>
    </row>
    <row r="242" spans="2:51" s="13" customFormat="1">
      <c r="B242" s="205"/>
      <c r="C242" s="206"/>
      <c r="D242" s="207" t="s">
        <v>272</v>
      </c>
      <c r="E242" s="208" t="s">
        <v>1</v>
      </c>
      <c r="F242" s="209" t="s">
        <v>6514</v>
      </c>
      <c r="G242" s="206"/>
      <c r="H242" s="210">
        <v>15.36</v>
      </c>
      <c r="I242" s="211"/>
      <c r="J242" s="206"/>
      <c r="K242" s="206"/>
      <c r="L242" s="212"/>
      <c r="M242" s="213"/>
      <c r="N242" s="214"/>
      <c r="O242" s="214"/>
      <c r="P242" s="214"/>
      <c r="Q242" s="214"/>
      <c r="R242" s="214"/>
      <c r="S242" s="214"/>
      <c r="T242" s="215"/>
      <c r="AT242" s="216" t="s">
        <v>272</v>
      </c>
      <c r="AU242" s="216" t="s">
        <v>73</v>
      </c>
      <c r="AV242" s="13" t="s">
        <v>73</v>
      </c>
      <c r="AW242" s="13" t="s">
        <v>30</v>
      </c>
      <c r="AX242" s="13" t="s">
        <v>64</v>
      </c>
      <c r="AY242" s="216" t="s">
        <v>263</v>
      </c>
    </row>
    <row r="243" spans="2:51" s="16" customFormat="1">
      <c r="B243" s="248"/>
      <c r="C243" s="249"/>
      <c r="D243" s="207" t="s">
        <v>272</v>
      </c>
      <c r="E243" s="250" t="s">
        <v>1</v>
      </c>
      <c r="F243" s="251" t="s">
        <v>6461</v>
      </c>
      <c r="G243" s="249"/>
      <c r="H243" s="250" t="s">
        <v>1</v>
      </c>
      <c r="I243" s="252"/>
      <c r="J243" s="249"/>
      <c r="K243" s="249"/>
      <c r="L243" s="253"/>
      <c r="M243" s="254"/>
      <c r="N243" s="255"/>
      <c r="O243" s="255"/>
      <c r="P243" s="255"/>
      <c r="Q243" s="255"/>
      <c r="R243" s="255"/>
      <c r="S243" s="255"/>
      <c r="T243" s="256"/>
      <c r="AT243" s="257" t="s">
        <v>272</v>
      </c>
      <c r="AU243" s="257" t="s">
        <v>73</v>
      </c>
      <c r="AV243" s="16" t="s">
        <v>71</v>
      </c>
      <c r="AW243" s="16" t="s">
        <v>30</v>
      </c>
      <c r="AX243" s="16" t="s">
        <v>64</v>
      </c>
      <c r="AY243" s="257" t="s">
        <v>263</v>
      </c>
    </row>
    <row r="244" spans="2:51" s="13" customFormat="1">
      <c r="B244" s="205"/>
      <c r="C244" s="206"/>
      <c r="D244" s="207" t="s">
        <v>272</v>
      </c>
      <c r="E244" s="208" t="s">
        <v>1</v>
      </c>
      <c r="F244" s="209" t="s">
        <v>6515</v>
      </c>
      <c r="G244" s="206"/>
      <c r="H244" s="210">
        <v>15.52</v>
      </c>
      <c r="I244" s="211"/>
      <c r="J244" s="206"/>
      <c r="K244" s="206"/>
      <c r="L244" s="212"/>
      <c r="M244" s="213"/>
      <c r="N244" s="214"/>
      <c r="O244" s="214"/>
      <c r="P244" s="214"/>
      <c r="Q244" s="214"/>
      <c r="R244" s="214"/>
      <c r="S244" s="214"/>
      <c r="T244" s="215"/>
      <c r="AT244" s="216" t="s">
        <v>272</v>
      </c>
      <c r="AU244" s="216" t="s">
        <v>73</v>
      </c>
      <c r="AV244" s="13" t="s">
        <v>73</v>
      </c>
      <c r="AW244" s="13" t="s">
        <v>30</v>
      </c>
      <c r="AX244" s="13" t="s">
        <v>64</v>
      </c>
      <c r="AY244" s="216" t="s">
        <v>263</v>
      </c>
    </row>
    <row r="245" spans="2:51" s="16" customFormat="1">
      <c r="B245" s="248"/>
      <c r="C245" s="249"/>
      <c r="D245" s="207" t="s">
        <v>272</v>
      </c>
      <c r="E245" s="250" t="s">
        <v>1</v>
      </c>
      <c r="F245" s="251" t="s">
        <v>6462</v>
      </c>
      <c r="G245" s="249"/>
      <c r="H245" s="250" t="s">
        <v>1</v>
      </c>
      <c r="I245" s="252"/>
      <c r="J245" s="249"/>
      <c r="K245" s="249"/>
      <c r="L245" s="253"/>
      <c r="M245" s="254"/>
      <c r="N245" s="255"/>
      <c r="O245" s="255"/>
      <c r="P245" s="255"/>
      <c r="Q245" s="255"/>
      <c r="R245" s="255"/>
      <c r="S245" s="255"/>
      <c r="T245" s="256"/>
      <c r="AT245" s="257" t="s">
        <v>272</v>
      </c>
      <c r="AU245" s="257" t="s">
        <v>73</v>
      </c>
      <c r="AV245" s="16" t="s">
        <v>71</v>
      </c>
      <c r="AW245" s="16" t="s">
        <v>30</v>
      </c>
      <c r="AX245" s="16" t="s">
        <v>64</v>
      </c>
      <c r="AY245" s="257" t="s">
        <v>263</v>
      </c>
    </row>
    <row r="246" spans="2:51" s="13" customFormat="1">
      <c r="B246" s="205"/>
      <c r="C246" s="206"/>
      <c r="D246" s="207" t="s">
        <v>272</v>
      </c>
      <c r="E246" s="208" t="s">
        <v>1</v>
      </c>
      <c r="F246" s="209" t="s">
        <v>6516</v>
      </c>
      <c r="G246" s="206"/>
      <c r="H246" s="210">
        <v>54.74</v>
      </c>
      <c r="I246" s="211"/>
      <c r="J246" s="206"/>
      <c r="K246" s="206"/>
      <c r="L246" s="212"/>
      <c r="M246" s="213"/>
      <c r="N246" s="214"/>
      <c r="O246" s="214"/>
      <c r="P246" s="214"/>
      <c r="Q246" s="214"/>
      <c r="R246" s="214"/>
      <c r="S246" s="214"/>
      <c r="T246" s="215"/>
      <c r="AT246" s="216" t="s">
        <v>272</v>
      </c>
      <c r="AU246" s="216" t="s">
        <v>73</v>
      </c>
      <c r="AV246" s="13" t="s">
        <v>73</v>
      </c>
      <c r="AW246" s="13" t="s">
        <v>30</v>
      </c>
      <c r="AX246" s="13" t="s">
        <v>64</v>
      </c>
      <c r="AY246" s="216" t="s">
        <v>263</v>
      </c>
    </row>
    <row r="247" spans="2:51" s="16" customFormat="1">
      <c r="B247" s="248"/>
      <c r="C247" s="249"/>
      <c r="D247" s="207" t="s">
        <v>272</v>
      </c>
      <c r="E247" s="250" t="s">
        <v>1</v>
      </c>
      <c r="F247" s="251" t="s">
        <v>6464</v>
      </c>
      <c r="G247" s="249"/>
      <c r="H247" s="250" t="s">
        <v>1</v>
      </c>
      <c r="I247" s="252"/>
      <c r="J247" s="249"/>
      <c r="K247" s="249"/>
      <c r="L247" s="253"/>
      <c r="M247" s="254"/>
      <c r="N247" s="255"/>
      <c r="O247" s="255"/>
      <c r="P247" s="255"/>
      <c r="Q247" s="255"/>
      <c r="R247" s="255"/>
      <c r="S247" s="255"/>
      <c r="T247" s="256"/>
      <c r="AT247" s="257" t="s">
        <v>272</v>
      </c>
      <c r="AU247" s="257" t="s">
        <v>73</v>
      </c>
      <c r="AV247" s="16" t="s">
        <v>71</v>
      </c>
      <c r="AW247" s="16" t="s">
        <v>30</v>
      </c>
      <c r="AX247" s="16" t="s">
        <v>64</v>
      </c>
      <c r="AY247" s="257" t="s">
        <v>263</v>
      </c>
    </row>
    <row r="248" spans="2:51" s="13" customFormat="1">
      <c r="B248" s="205"/>
      <c r="C248" s="206"/>
      <c r="D248" s="207" t="s">
        <v>272</v>
      </c>
      <c r="E248" s="208" t="s">
        <v>1</v>
      </c>
      <c r="F248" s="209" t="s">
        <v>6517</v>
      </c>
      <c r="G248" s="206"/>
      <c r="H248" s="210">
        <v>8.64</v>
      </c>
      <c r="I248" s="211"/>
      <c r="J248" s="206"/>
      <c r="K248" s="206"/>
      <c r="L248" s="212"/>
      <c r="M248" s="213"/>
      <c r="N248" s="214"/>
      <c r="O248" s="214"/>
      <c r="P248" s="214"/>
      <c r="Q248" s="214"/>
      <c r="R248" s="214"/>
      <c r="S248" s="214"/>
      <c r="T248" s="215"/>
      <c r="AT248" s="216" t="s">
        <v>272</v>
      </c>
      <c r="AU248" s="216" t="s">
        <v>73</v>
      </c>
      <c r="AV248" s="13" t="s">
        <v>73</v>
      </c>
      <c r="AW248" s="13" t="s">
        <v>30</v>
      </c>
      <c r="AX248" s="13" t="s">
        <v>64</v>
      </c>
      <c r="AY248" s="216" t="s">
        <v>263</v>
      </c>
    </row>
    <row r="249" spans="2:51" s="16" customFormat="1">
      <c r="B249" s="248"/>
      <c r="C249" s="249"/>
      <c r="D249" s="207" t="s">
        <v>272</v>
      </c>
      <c r="E249" s="250" t="s">
        <v>1</v>
      </c>
      <c r="F249" s="251" t="s">
        <v>6465</v>
      </c>
      <c r="G249" s="249"/>
      <c r="H249" s="250" t="s">
        <v>1</v>
      </c>
      <c r="I249" s="252"/>
      <c r="J249" s="249"/>
      <c r="K249" s="249"/>
      <c r="L249" s="253"/>
      <c r="M249" s="254"/>
      <c r="N249" s="255"/>
      <c r="O249" s="255"/>
      <c r="P249" s="255"/>
      <c r="Q249" s="255"/>
      <c r="R249" s="255"/>
      <c r="S249" s="255"/>
      <c r="T249" s="256"/>
      <c r="AT249" s="257" t="s">
        <v>272</v>
      </c>
      <c r="AU249" s="257" t="s">
        <v>73</v>
      </c>
      <c r="AV249" s="16" t="s">
        <v>71</v>
      </c>
      <c r="AW249" s="16" t="s">
        <v>30</v>
      </c>
      <c r="AX249" s="16" t="s">
        <v>64</v>
      </c>
      <c r="AY249" s="257" t="s">
        <v>263</v>
      </c>
    </row>
    <row r="250" spans="2:51" s="13" customFormat="1">
      <c r="B250" s="205"/>
      <c r="C250" s="206"/>
      <c r="D250" s="207" t="s">
        <v>272</v>
      </c>
      <c r="E250" s="208" t="s">
        <v>1</v>
      </c>
      <c r="F250" s="209" t="s">
        <v>6518</v>
      </c>
      <c r="G250" s="206"/>
      <c r="H250" s="210">
        <v>31.603000000000002</v>
      </c>
      <c r="I250" s="211"/>
      <c r="J250" s="206"/>
      <c r="K250" s="206"/>
      <c r="L250" s="212"/>
      <c r="M250" s="213"/>
      <c r="N250" s="214"/>
      <c r="O250" s="214"/>
      <c r="P250" s="214"/>
      <c r="Q250" s="214"/>
      <c r="R250" s="214"/>
      <c r="S250" s="214"/>
      <c r="T250" s="215"/>
      <c r="AT250" s="216" t="s">
        <v>272</v>
      </c>
      <c r="AU250" s="216" t="s">
        <v>73</v>
      </c>
      <c r="AV250" s="13" t="s">
        <v>73</v>
      </c>
      <c r="AW250" s="13" t="s">
        <v>30</v>
      </c>
      <c r="AX250" s="13" t="s">
        <v>64</v>
      </c>
      <c r="AY250" s="216" t="s">
        <v>263</v>
      </c>
    </row>
    <row r="251" spans="2:51" s="16" customFormat="1">
      <c r="B251" s="248"/>
      <c r="C251" s="249"/>
      <c r="D251" s="207" t="s">
        <v>272</v>
      </c>
      <c r="E251" s="250" t="s">
        <v>1</v>
      </c>
      <c r="F251" s="251" t="s">
        <v>6466</v>
      </c>
      <c r="G251" s="249"/>
      <c r="H251" s="250" t="s">
        <v>1</v>
      </c>
      <c r="I251" s="252"/>
      <c r="J251" s="249"/>
      <c r="K251" s="249"/>
      <c r="L251" s="253"/>
      <c r="M251" s="254"/>
      <c r="N251" s="255"/>
      <c r="O251" s="255"/>
      <c r="P251" s="255"/>
      <c r="Q251" s="255"/>
      <c r="R251" s="255"/>
      <c r="S251" s="255"/>
      <c r="T251" s="256"/>
      <c r="AT251" s="257" t="s">
        <v>272</v>
      </c>
      <c r="AU251" s="257" t="s">
        <v>73</v>
      </c>
      <c r="AV251" s="16" t="s">
        <v>71</v>
      </c>
      <c r="AW251" s="16" t="s">
        <v>30</v>
      </c>
      <c r="AX251" s="16" t="s">
        <v>64</v>
      </c>
      <c r="AY251" s="257" t="s">
        <v>263</v>
      </c>
    </row>
    <row r="252" spans="2:51" s="13" customFormat="1">
      <c r="B252" s="205"/>
      <c r="C252" s="206"/>
      <c r="D252" s="207" t="s">
        <v>272</v>
      </c>
      <c r="E252" s="208" t="s">
        <v>1</v>
      </c>
      <c r="F252" s="209" t="s">
        <v>6519</v>
      </c>
      <c r="G252" s="206"/>
      <c r="H252" s="210">
        <v>152.625</v>
      </c>
      <c r="I252" s="211"/>
      <c r="J252" s="206"/>
      <c r="K252" s="206"/>
      <c r="L252" s="212"/>
      <c r="M252" s="213"/>
      <c r="N252" s="214"/>
      <c r="O252" s="214"/>
      <c r="P252" s="214"/>
      <c r="Q252" s="214"/>
      <c r="R252" s="214"/>
      <c r="S252" s="214"/>
      <c r="T252" s="215"/>
      <c r="AT252" s="216" t="s">
        <v>272</v>
      </c>
      <c r="AU252" s="216" t="s">
        <v>73</v>
      </c>
      <c r="AV252" s="13" t="s">
        <v>73</v>
      </c>
      <c r="AW252" s="13" t="s">
        <v>30</v>
      </c>
      <c r="AX252" s="13" t="s">
        <v>64</v>
      </c>
      <c r="AY252" s="216" t="s">
        <v>263</v>
      </c>
    </row>
    <row r="253" spans="2:51" s="16" customFormat="1">
      <c r="B253" s="248"/>
      <c r="C253" s="249"/>
      <c r="D253" s="207" t="s">
        <v>272</v>
      </c>
      <c r="E253" s="250" t="s">
        <v>1</v>
      </c>
      <c r="F253" s="251" t="s">
        <v>6468</v>
      </c>
      <c r="G253" s="249"/>
      <c r="H253" s="250" t="s">
        <v>1</v>
      </c>
      <c r="I253" s="252"/>
      <c r="J253" s="249"/>
      <c r="K253" s="249"/>
      <c r="L253" s="253"/>
      <c r="M253" s="254"/>
      <c r="N253" s="255"/>
      <c r="O253" s="255"/>
      <c r="P253" s="255"/>
      <c r="Q253" s="255"/>
      <c r="R253" s="255"/>
      <c r="S253" s="255"/>
      <c r="T253" s="256"/>
      <c r="AT253" s="257" t="s">
        <v>272</v>
      </c>
      <c r="AU253" s="257" t="s">
        <v>73</v>
      </c>
      <c r="AV253" s="16" t="s">
        <v>71</v>
      </c>
      <c r="AW253" s="16" t="s">
        <v>30</v>
      </c>
      <c r="AX253" s="16" t="s">
        <v>64</v>
      </c>
      <c r="AY253" s="257" t="s">
        <v>263</v>
      </c>
    </row>
    <row r="254" spans="2:51" s="13" customFormat="1">
      <c r="B254" s="205"/>
      <c r="C254" s="206"/>
      <c r="D254" s="207" t="s">
        <v>272</v>
      </c>
      <c r="E254" s="208" t="s">
        <v>1</v>
      </c>
      <c r="F254" s="209" t="s">
        <v>6520</v>
      </c>
      <c r="G254" s="206"/>
      <c r="H254" s="210">
        <v>67.260000000000005</v>
      </c>
      <c r="I254" s="211"/>
      <c r="J254" s="206"/>
      <c r="K254" s="206"/>
      <c r="L254" s="212"/>
      <c r="M254" s="213"/>
      <c r="N254" s="214"/>
      <c r="O254" s="214"/>
      <c r="P254" s="214"/>
      <c r="Q254" s="214"/>
      <c r="R254" s="214"/>
      <c r="S254" s="214"/>
      <c r="T254" s="215"/>
      <c r="AT254" s="216" t="s">
        <v>272</v>
      </c>
      <c r="AU254" s="216" t="s">
        <v>73</v>
      </c>
      <c r="AV254" s="13" t="s">
        <v>73</v>
      </c>
      <c r="AW254" s="13" t="s">
        <v>30</v>
      </c>
      <c r="AX254" s="13" t="s">
        <v>64</v>
      </c>
      <c r="AY254" s="216" t="s">
        <v>263</v>
      </c>
    </row>
    <row r="255" spans="2:51" s="16" customFormat="1">
      <c r="B255" s="248"/>
      <c r="C255" s="249"/>
      <c r="D255" s="207" t="s">
        <v>272</v>
      </c>
      <c r="E255" s="250" t="s">
        <v>1</v>
      </c>
      <c r="F255" s="251" t="s">
        <v>6470</v>
      </c>
      <c r="G255" s="249"/>
      <c r="H255" s="250" t="s">
        <v>1</v>
      </c>
      <c r="I255" s="252"/>
      <c r="J255" s="249"/>
      <c r="K255" s="249"/>
      <c r="L255" s="253"/>
      <c r="M255" s="254"/>
      <c r="N255" s="255"/>
      <c r="O255" s="255"/>
      <c r="P255" s="255"/>
      <c r="Q255" s="255"/>
      <c r="R255" s="255"/>
      <c r="S255" s="255"/>
      <c r="T255" s="256"/>
      <c r="AT255" s="257" t="s">
        <v>272</v>
      </c>
      <c r="AU255" s="257" t="s">
        <v>73</v>
      </c>
      <c r="AV255" s="16" t="s">
        <v>71</v>
      </c>
      <c r="AW255" s="16" t="s">
        <v>30</v>
      </c>
      <c r="AX255" s="16" t="s">
        <v>64</v>
      </c>
      <c r="AY255" s="257" t="s">
        <v>263</v>
      </c>
    </row>
    <row r="256" spans="2:51" s="13" customFormat="1">
      <c r="B256" s="205"/>
      <c r="C256" s="206"/>
      <c r="D256" s="207" t="s">
        <v>272</v>
      </c>
      <c r="E256" s="208" t="s">
        <v>1</v>
      </c>
      <c r="F256" s="209" t="s">
        <v>6521</v>
      </c>
      <c r="G256" s="206"/>
      <c r="H256" s="210">
        <v>4.0949999999999998</v>
      </c>
      <c r="I256" s="211"/>
      <c r="J256" s="206"/>
      <c r="K256" s="206"/>
      <c r="L256" s="212"/>
      <c r="M256" s="213"/>
      <c r="N256" s="214"/>
      <c r="O256" s="214"/>
      <c r="P256" s="214"/>
      <c r="Q256" s="214"/>
      <c r="R256" s="214"/>
      <c r="S256" s="214"/>
      <c r="T256" s="215"/>
      <c r="AT256" s="216" t="s">
        <v>272</v>
      </c>
      <c r="AU256" s="216" t="s">
        <v>73</v>
      </c>
      <c r="AV256" s="13" t="s">
        <v>73</v>
      </c>
      <c r="AW256" s="13" t="s">
        <v>30</v>
      </c>
      <c r="AX256" s="13" t="s">
        <v>64</v>
      </c>
      <c r="AY256" s="216" t="s">
        <v>263</v>
      </c>
    </row>
    <row r="257" spans="2:51" s="16" customFormat="1">
      <c r="B257" s="248"/>
      <c r="C257" s="249"/>
      <c r="D257" s="207" t="s">
        <v>272</v>
      </c>
      <c r="E257" s="250" t="s">
        <v>1</v>
      </c>
      <c r="F257" s="251" t="s">
        <v>6471</v>
      </c>
      <c r="G257" s="249"/>
      <c r="H257" s="250" t="s">
        <v>1</v>
      </c>
      <c r="I257" s="252"/>
      <c r="J257" s="249"/>
      <c r="K257" s="249"/>
      <c r="L257" s="253"/>
      <c r="M257" s="254"/>
      <c r="N257" s="255"/>
      <c r="O257" s="255"/>
      <c r="P257" s="255"/>
      <c r="Q257" s="255"/>
      <c r="R257" s="255"/>
      <c r="S257" s="255"/>
      <c r="T257" s="256"/>
      <c r="AT257" s="257" t="s">
        <v>272</v>
      </c>
      <c r="AU257" s="257" t="s">
        <v>73</v>
      </c>
      <c r="AV257" s="16" t="s">
        <v>71</v>
      </c>
      <c r="AW257" s="16" t="s">
        <v>30</v>
      </c>
      <c r="AX257" s="16" t="s">
        <v>64</v>
      </c>
      <c r="AY257" s="257" t="s">
        <v>263</v>
      </c>
    </row>
    <row r="258" spans="2:51" s="13" customFormat="1">
      <c r="B258" s="205"/>
      <c r="C258" s="206"/>
      <c r="D258" s="207" t="s">
        <v>272</v>
      </c>
      <c r="E258" s="208" t="s">
        <v>1</v>
      </c>
      <c r="F258" s="209" t="s">
        <v>6522</v>
      </c>
      <c r="G258" s="206"/>
      <c r="H258" s="210">
        <v>8.048</v>
      </c>
      <c r="I258" s="211"/>
      <c r="J258" s="206"/>
      <c r="K258" s="206"/>
      <c r="L258" s="212"/>
      <c r="M258" s="213"/>
      <c r="N258" s="214"/>
      <c r="O258" s="214"/>
      <c r="P258" s="214"/>
      <c r="Q258" s="214"/>
      <c r="R258" s="214"/>
      <c r="S258" s="214"/>
      <c r="T258" s="215"/>
      <c r="AT258" s="216" t="s">
        <v>272</v>
      </c>
      <c r="AU258" s="216" t="s">
        <v>73</v>
      </c>
      <c r="AV258" s="13" t="s">
        <v>73</v>
      </c>
      <c r="AW258" s="13" t="s">
        <v>30</v>
      </c>
      <c r="AX258" s="13" t="s">
        <v>64</v>
      </c>
      <c r="AY258" s="216" t="s">
        <v>263</v>
      </c>
    </row>
    <row r="259" spans="2:51" s="16" customFormat="1">
      <c r="B259" s="248"/>
      <c r="C259" s="249"/>
      <c r="D259" s="207" t="s">
        <v>272</v>
      </c>
      <c r="E259" s="250" t="s">
        <v>1</v>
      </c>
      <c r="F259" s="251" t="s">
        <v>6473</v>
      </c>
      <c r="G259" s="249"/>
      <c r="H259" s="250" t="s">
        <v>1</v>
      </c>
      <c r="I259" s="252"/>
      <c r="J259" s="249"/>
      <c r="K259" s="249"/>
      <c r="L259" s="253"/>
      <c r="M259" s="254"/>
      <c r="N259" s="255"/>
      <c r="O259" s="255"/>
      <c r="P259" s="255"/>
      <c r="Q259" s="255"/>
      <c r="R259" s="255"/>
      <c r="S259" s="255"/>
      <c r="T259" s="256"/>
      <c r="AT259" s="257" t="s">
        <v>272</v>
      </c>
      <c r="AU259" s="257" t="s">
        <v>73</v>
      </c>
      <c r="AV259" s="16" t="s">
        <v>71</v>
      </c>
      <c r="AW259" s="16" t="s">
        <v>30</v>
      </c>
      <c r="AX259" s="16" t="s">
        <v>64</v>
      </c>
      <c r="AY259" s="257" t="s">
        <v>263</v>
      </c>
    </row>
    <row r="260" spans="2:51" s="13" customFormat="1">
      <c r="B260" s="205"/>
      <c r="C260" s="206"/>
      <c r="D260" s="207" t="s">
        <v>272</v>
      </c>
      <c r="E260" s="208" t="s">
        <v>1</v>
      </c>
      <c r="F260" s="209" t="s">
        <v>6523</v>
      </c>
      <c r="G260" s="206"/>
      <c r="H260" s="210">
        <v>9.6430000000000007</v>
      </c>
      <c r="I260" s="211"/>
      <c r="J260" s="206"/>
      <c r="K260" s="206"/>
      <c r="L260" s="212"/>
      <c r="M260" s="213"/>
      <c r="N260" s="214"/>
      <c r="O260" s="214"/>
      <c r="P260" s="214"/>
      <c r="Q260" s="214"/>
      <c r="R260" s="214"/>
      <c r="S260" s="214"/>
      <c r="T260" s="215"/>
      <c r="AT260" s="216" t="s">
        <v>272</v>
      </c>
      <c r="AU260" s="216" t="s">
        <v>73</v>
      </c>
      <c r="AV260" s="13" t="s">
        <v>73</v>
      </c>
      <c r="AW260" s="13" t="s">
        <v>30</v>
      </c>
      <c r="AX260" s="13" t="s">
        <v>64</v>
      </c>
      <c r="AY260" s="216" t="s">
        <v>263</v>
      </c>
    </row>
    <row r="261" spans="2:51" s="16" customFormat="1">
      <c r="B261" s="248"/>
      <c r="C261" s="249"/>
      <c r="D261" s="207" t="s">
        <v>272</v>
      </c>
      <c r="E261" s="250" t="s">
        <v>1</v>
      </c>
      <c r="F261" s="251" t="s">
        <v>6475</v>
      </c>
      <c r="G261" s="249"/>
      <c r="H261" s="250" t="s">
        <v>1</v>
      </c>
      <c r="I261" s="252"/>
      <c r="J261" s="249"/>
      <c r="K261" s="249"/>
      <c r="L261" s="253"/>
      <c r="M261" s="254"/>
      <c r="N261" s="255"/>
      <c r="O261" s="255"/>
      <c r="P261" s="255"/>
      <c r="Q261" s="255"/>
      <c r="R261" s="255"/>
      <c r="S261" s="255"/>
      <c r="T261" s="256"/>
      <c r="AT261" s="257" t="s">
        <v>272</v>
      </c>
      <c r="AU261" s="257" t="s">
        <v>73</v>
      </c>
      <c r="AV261" s="16" t="s">
        <v>71</v>
      </c>
      <c r="AW261" s="16" t="s">
        <v>30</v>
      </c>
      <c r="AX261" s="16" t="s">
        <v>64</v>
      </c>
      <c r="AY261" s="257" t="s">
        <v>263</v>
      </c>
    </row>
    <row r="262" spans="2:51" s="13" customFormat="1">
      <c r="B262" s="205"/>
      <c r="C262" s="206"/>
      <c r="D262" s="207" t="s">
        <v>272</v>
      </c>
      <c r="E262" s="208" t="s">
        <v>1</v>
      </c>
      <c r="F262" s="209" t="s">
        <v>6524</v>
      </c>
      <c r="G262" s="206"/>
      <c r="H262" s="210">
        <v>11.632999999999999</v>
      </c>
      <c r="I262" s="211"/>
      <c r="J262" s="206"/>
      <c r="K262" s="206"/>
      <c r="L262" s="212"/>
      <c r="M262" s="213"/>
      <c r="N262" s="214"/>
      <c r="O262" s="214"/>
      <c r="P262" s="214"/>
      <c r="Q262" s="214"/>
      <c r="R262" s="214"/>
      <c r="S262" s="214"/>
      <c r="T262" s="215"/>
      <c r="AT262" s="216" t="s">
        <v>272</v>
      </c>
      <c r="AU262" s="216" t="s">
        <v>73</v>
      </c>
      <c r="AV262" s="13" t="s">
        <v>73</v>
      </c>
      <c r="AW262" s="13" t="s">
        <v>30</v>
      </c>
      <c r="AX262" s="13" t="s">
        <v>64</v>
      </c>
      <c r="AY262" s="216" t="s">
        <v>263</v>
      </c>
    </row>
    <row r="263" spans="2:51" s="16" customFormat="1">
      <c r="B263" s="248"/>
      <c r="C263" s="249"/>
      <c r="D263" s="207" t="s">
        <v>272</v>
      </c>
      <c r="E263" s="250" t="s">
        <v>1</v>
      </c>
      <c r="F263" s="251" t="s">
        <v>6477</v>
      </c>
      <c r="G263" s="249"/>
      <c r="H263" s="250" t="s">
        <v>1</v>
      </c>
      <c r="I263" s="252"/>
      <c r="J263" s="249"/>
      <c r="K263" s="249"/>
      <c r="L263" s="253"/>
      <c r="M263" s="254"/>
      <c r="N263" s="255"/>
      <c r="O263" s="255"/>
      <c r="P263" s="255"/>
      <c r="Q263" s="255"/>
      <c r="R263" s="255"/>
      <c r="S263" s="255"/>
      <c r="T263" s="256"/>
      <c r="AT263" s="257" t="s">
        <v>272</v>
      </c>
      <c r="AU263" s="257" t="s">
        <v>73</v>
      </c>
      <c r="AV263" s="16" t="s">
        <v>71</v>
      </c>
      <c r="AW263" s="16" t="s">
        <v>30</v>
      </c>
      <c r="AX263" s="16" t="s">
        <v>64</v>
      </c>
      <c r="AY263" s="257" t="s">
        <v>263</v>
      </c>
    </row>
    <row r="264" spans="2:51" s="13" customFormat="1">
      <c r="B264" s="205"/>
      <c r="C264" s="206"/>
      <c r="D264" s="207" t="s">
        <v>272</v>
      </c>
      <c r="E264" s="208" t="s">
        <v>1</v>
      </c>
      <c r="F264" s="209" t="s">
        <v>6525</v>
      </c>
      <c r="G264" s="206"/>
      <c r="H264" s="210">
        <v>18.27</v>
      </c>
      <c r="I264" s="211"/>
      <c r="J264" s="206"/>
      <c r="K264" s="206"/>
      <c r="L264" s="212"/>
      <c r="M264" s="213"/>
      <c r="N264" s="214"/>
      <c r="O264" s="214"/>
      <c r="P264" s="214"/>
      <c r="Q264" s="214"/>
      <c r="R264" s="214"/>
      <c r="S264" s="214"/>
      <c r="T264" s="215"/>
      <c r="AT264" s="216" t="s">
        <v>272</v>
      </c>
      <c r="AU264" s="216" t="s">
        <v>73</v>
      </c>
      <c r="AV264" s="13" t="s">
        <v>73</v>
      </c>
      <c r="AW264" s="13" t="s">
        <v>30</v>
      </c>
      <c r="AX264" s="13" t="s">
        <v>64</v>
      </c>
      <c r="AY264" s="216" t="s">
        <v>263</v>
      </c>
    </row>
    <row r="265" spans="2:51" s="16" customFormat="1">
      <c r="B265" s="248"/>
      <c r="C265" s="249"/>
      <c r="D265" s="207" t="s">
        <v>272</v>
      </c>
      <c r="E265" s="250" t="s">
        <v>1</v>
      </c>
      <c r="F265" s="251" t="s">
        <v>6478</v>
      </c>
      <c r="G265" s="249"/>
      <c r="H265" s="250" t="s">
        <v>1</v>
      </c>
      <c r="I265" s="252"/>
      <c r="J265" s="249"/>
      <c r="K265" s="249"/>
      <c r="L265" s="253"/>
      <c r="M265" s="254"/>
      <c r="N265" s="255"/>
      <c r="O265" s="255"/>
      <c r="P265" s="255"/>
      <c r="Q265" s="255"/>
      <c r="R265" s="255"/>
      <c r="S265" s="255"/>
      <c r="T265" s="256"/>
      <c r="AT265" s="257" t="s">
        <v>272</v>
      </c>
      <c r="AU265" s="257" t="s">
        <v>73</v>
      </c>
      <c r="AV265" s="16" t="s">
        <v>71</v>
      </c>
      <c r="AW265" s="16" t="s">
        <v>30</v>
      </c>
      <c r="AX265" s="16" t="s">
        <v>64</v>
      </c>
      <c r="AY265" s="257" t="s">
        <v>263</v>
      </c>
    </row>
    <row r="266" spans="2:51" s="13" customFormat="1">
      <c r="B266" s="205"/>
      <c r="C266" s="206"/>
      <c r="D266" s="207" t="s">
        <v>272</v>
      </c>
      <c r="E266" s="208" t="s">
        <v>1</v>
      </c>
      <c r="F266" s="209" t="s">
        <v>6526</v>
      </c>
      <c r="G266" s="206"/>
      <c r="H266" s="210">
        <v>19.399999999999999</v>
      </c>
      <c r="I266" s="211"/>
      <c r="J266" s="206"/>
      <c r="K266" s="206"/>
      <c r="L266" s="212"/>
      <c r="M266" s="213"/>
      <c r="N266" s="214"/>
      <c r="O266" s="214"/>
      <c r="P266" s="214"/>
      <c r="Q266" s="214"/>
      <c r="R266" s="214"/>
      <c r="S266" s="214"/>
      <c r="T266" s="215"/>
      <c r="AT266" s="216" t="s">
        <v>272</v>
      </c>
      <c r="AU266" s="216" t="s">
        <v>73</v>
      </c>
      <c r="AV266" s="13" t="s">
        <v>73</v>
      </c>
      <c r="AW266" s="13" t="s">
        <v>30</v>
      </c>
      <c r="AX266" s="13" t="s">
        <v>64</v>
      </c>
      <c r="AY266" s="216" t="s">
        <v>263</v>
      </c>
    </row>
    <row r="267" spans="2:51" s="16" customFormat="1">
      <c r="B267" s="248"/>
      <c r="C267" s="249"/>
      <c r="D267" s="207" t="s">
        <v>272</v>
      </c>
      <c r="E267" s="250" t="s">
        <v>1</v>
      </c>
      <c r="F267" s="251" t="s">
        <v>6480</v>
      </c>
      <c r="G267" s="249"/>
      <c r="H267" s="250" t="s">
        <v>1</v>
      </c>
      <c r="I267" s="252"/>
      <c r="J267" s="249"/>
      <c r="K267" s="249"/>
      <c r="L267" s="253"/>
      <c r="M267" s="254"/>
      <c r="N267" s="255"/>
      <c r="O267" s="255"/>
      <c r="P267" s="255"/>
      <c r="Q267" s="255"/>
      <c r="R267" s="255"/>
      <c r="S267" s="255"/>
      <c r="T267" s="256"/>
      <c r="AT267" s="257" t="s">
        <v>272</v>
      </c>
      <c r="AU267" s="257" t="s">
        <v>73</v>
      </c>
      <c r="AV267" s="16" t="s">
        <v>71</v>
      </c>
      <c r="AW267" s="16" t="s">
        <v>30</v>
      </c>
      <c r="AX267" s="16" t="s">
        <v>64</v>
      </c>
      <c r="AY267" s="257" t="s">
        <v>263</v>
      </c>
    </row>
    <row r="268" spans="2:51" s="13" customFormat="1">
      <c r="B268" s="205"/>
      <c r="C268" s="206"/>
      <c r="D268" s="207" t="s">
        <v>272</v>
      </c>
      <c r="E268" s="208" t="s">
        <v>1</v>
      </c>
      <c r="F268" s="209" t="s">
        <v>6527</v>
      </c>
      <c r="G268" s="206"/>
      <c r="H268" s="210">
        <v>3.1459999999999999</v>
      </c>
      <c r="I268" s="211"/>
      <c r="J268" s="206"/>
      <c r="K268" s="206"/>
      <c r="L268" s="212"/>
      <c r="M268" s="213"/>
      <c r="N268" s="214"/>
      <c r="O268" s="214"/>
      <c r="P268" s="214"/>
      <c r="Q268" s="214"/>
      <c r="R268" s="214"/>
      <c r="S268" s="214"/>
      <c r="T268" s="215"/>
      <c r="AT268" s="216" t="s">
        <v>272</v>
      </c>
      <c r="AU268" s="216" t="s">
        <v>73</v>
      </c>
      <c r="AV268" s="13" t="s">
        <v>73</v>
      </c>
      <c r="AW268" s="13" t="s">
        <v>30</v>
      </c>
      <c r="AX268" s="13" t="s">
        <v>64</v>
      </c>
      <c r="AY268" s="216" t="s">
        <v>263</v>
      </c>
    </row>
    <row r="269" spans="2:51" s="16" customFormat="1">
      <c r="B269" s="248"/>
      <c r="C269" s="249"/>
      <c r="D269" s="207" t="s">
        <v>272</v>
      </c>
      <c r="E269" s="250" t="s">
        <v>1</v>
      </c>
      <c r="F269" s="251" t="s">
        <v>6482</v>
      </c>
      <c r="G269" s="249"/>
      <c r="H269" s="250" t="s">
        <v>1</v>
      </c>
      <c r="I269" s="252"/>
      <c r="J269" s="249"/>
      <c r="K269" s="249"/>
      <c r="L269" s="253"/>
      <c r="M269" s="254"/>
      <c r="N269" s="255"/>
      <c r="O269" s="255"/>
      <c r="P269" s="255"/>
      <c r="Q269" s="255"/>
      <c r="R269" s="255"/>
      <c r="S269" s="255"/>
      <c r="T269" s="256"/>
      <c r="AT269" s="257" t="s">
        <v>272</v>
      </c>
      <c r="AU269" s="257" t="s">
        <v>73</v>
      </c>
      <c r="AV269" s="16" t="s">
        <v>71</v>
      </c>
      <c r="AW269" s="16" t="s">
        <v>30</v>
      </c>
      <c r="AX269" s="16" t="s">
        <v>64</v>
      </c>
      <c r="AY269" s="257" t="s">
        <v>263</v>
      </c>
    </row>
    <row r="270" spans="2:51" s="13" customFormat="1">
      <c r="B270" s="205"/>
      <c r="C270" s="206"/>
      <c r="D270" s="207" t="s">
        <v>272</v>
      </c>
      <c r="E270" s="208" t="s">
        <v>1</v>
      </c>
      <c r="F270" s="209" t="s">
        <v>5985</v>
      </c>
      <c r="G270" s="206"/>
      <c r="H270" s="210">
        <v>4.42</v>
      </c>
      <c r="I270" s="211"/>
      <c r="J270" s="206"/>
      <c r="K270" s="206"/>
      <c r="L270" s="212"/>
      <c r="M270" s="213"/>
      <c r="N270" s="214"/>
      <c r="O270" s="214"/>
      <c r="P270" s="214"/>
      <c r="Q270" s="214"/>
      <c r="R270" s="214"/>
      <c r="S270" s="214"/>
      <c r="T270" s="215"/>
      <c r="AT270" s="216" t="s">
        <v>272</v>
      </c>
      <c r="AU270" s="216" t="s">
        <v>73</v>
      </c>
      <c r="AV270" s="13" t="s">
        <v>73</v>
      </c>
      <c r="AW270" s="13" t="s">
        <v>30</v>
      </c>
      <c r="AX270" s="13" t="s">
        <v>64</v>
      </c>
      <c r="AY270" s="216" t="s">
        <v>263</v>
      </c>
    </row>
    <row r="271" spans="2:51" s="16" customFormat="1">
      <c r="B271" s="248"/>
      <c r="C271" s="249"/>
      <c r="D271" s="207" t="s">
        <v>272</v>
      </c>
      <c r="E271" s="250" t="s">
        <v>1</v>
      </c>
      <c r="F271" s="251" t="s">
        <v>6483</v>
      </c>
      <c r="G271" s="249"/>
      <c r="H271" s="250" t="s">
        <v>1</v>
      </c>
      <c r="I271" s="252"/>
      <c r="J271" s="249"/>
      <c r="K271" s="249"/>
      <c r="L271" s="253"/>
      <c r="M271" s="254"/>
      <c r="N271" s="255"/>
      <c r="O271" s="255"/>
      <c r="P271" s="255"/>
      <c r="Q271" s="255"/>
      <c r="R271" s="255"/>
      <c r="S271" s="255"/>
      <c r="T271" s="256"/>
      <c r="AT271" s="257" t="s">
        <v>272</v>
      </c>
      <c r="AU271" s="257" t="s">
        <v>73</v>
      </c>
      <c r="AV271" s="16" t="s">
        <v>71</v>
      </c>
      <c r="AW271" s="16" t="s">
        <v>30</v>
      </c>
      <c r="AX271" s="16" t="s">
        <v>64</v>
      </c>
      <c r="AY271" s="257" t="s">
        <v>263</v>
      </c>
    </row>
    <row r="272" spans="2:51" s="13" customFormat="1">
      <c r="B272" s="205"/>
      <c r="C272" s="206"/>
      <c r="D272" s="207" t="s">
        <v>272</v>
      </c>
      <c r="E272" s="208" t="s">
        <v>1</v>
      </c>
      <c r="F272" s="209" t="s">
        <v>6528</v>
      </c>
      <c r="G272" s="206"/>
      <c r="H272" s="210">
        <v>12.2</v>
      </c>
      <c r="I272" s="211"/>
      <c r="J272" s="206"/>
      <c r="K272" s="206"/>
      <c r="L272" s="212"/>
      <c r="M272" s="213"/>
      <c r="N272" s="214"/>
      <c r="O272" s="214"/>
      <c r="P272" s="214"/>
      <c r="Q272" s="214"/>
      <c r="R272" s="214"/>
      <c r="S272" s="214"/>
      <c r="T272" s="215"/>
      <c r="AT272" s="216" t="s">
        <v>272</v>
      </c>
      <c r="AU272" s="216" t="s">
        <v>73</v>
      </c>
      <c r="AV272" s="13" t="s">
        <v>73</v>
      </c>
      <c r="AW272" s="13" t="s">
        <v>30</v>
      </c>
      <c r="AX272" s="13" t="s">
        <v>64</v>
      </c>
      <c r="AY272" s="216" t="s">
        <v>263</v>
      </c>
    </row>
    <row r="273" spans="1:65" s="14" customFormat="1">
      <c r="B273" s="217"/>
      <c r="C273" s="218"/>
      <c r="D273" s="207" t="s">
        <v>272</v>
      </c>
      <c r="E273" s="219" t="s">
        <v>1</v>
      </c>
      <c r="F273" s="220" t="s">
        <v>275</v>
      </c>
      <c r="G273" s="218"/>
      <c r="H273" s="221">
        <v>694.46</v>
      </c>
      <c r="I273" s="222"/>
      <c r="J273" s="218"/>
      <c r="K273" s="218"/>
      <c r="L273" s="223"/>
      <c r="M273" s="224"/>
      <c r="N273" s="225"/>
      <c r="O273" s="225"/>
      <c r="P273" s="225"/>
      <c r="Q273" s="225"/>
      <c r="R273" s="225"/>
      <c r="S273" s="225"/>
      <c r="T273" s="226"/>
      <c r="AT273" s="227" t="s">
        <v>272</v>
      </c>
      <c r="AU273" s="227" t="s">
        <v>73</v>
      </c>
      <c r="AV273" s="14" t="s">
        <v>276</v>
      </c>
      <c r="AW273" s="14" t="s">
        <v>30</v>
      </c>
      <c r="AX273" s="14" t="s">
        <v>64</v>
      </c>
      <c r="AY273" s="227" t="s">
        <v>263</v>
      </c>
    </row>
    <row r="274" spans="1:65" s="16" customFormat="1">
      <c r="B274" s="248"/>
      <c r="C274" s="249"/>
      <c r="D274" s="207" t="s">
        <v>272</v>
      </c>
      <c r="E274" s="250" t="s">
        <v>1</v>
      </c>
      <c r="F274" s="251" t="s">
        <v>6484</v>
      </c>
      <c r="G274" s="249"/>
      <c r="H274" s="250" t="s">
        <v>1</v>
      </c>
      <c r="I274" s="252"/>
      <c r="J274" s="249"/>
      <c r="K274" s="249"/>
      <c r="L274" s="253"/>
      <c r="M274" s="254"/>
      <c r="N274" s="255"/>
      <c r="O274" s="255"/>
      <c r="P274" s="255"/>
      <c r="Q274" s="255"/>
      <c r="R274" s="255"/>
      <c r="S274" s="255"/>
      <c r="T274" s="256"/>
      <c r="AT274" s="257" t="s">
        <v>272</v>
      </c>
      <c r="AU274" s="257" t="s">
        <v>73</v>
      </c>
      <c r="AV274" s="16" t="s">
        <v>71</v>
      </c>
      <c r="AW274" s="16" t="s">
        <v>30</v>
      </c>
      <c r="AX274" s="16" t="s">
        <v>64</v>
      </c>
      <c r="AY274" s="257" t="s">
        <v>263</v>
      </c>
    </row>
    <row r="275" spans="1:65" s="13" customFormat="1">
      <c r="B275" s="205"/>
      <c r="C275" s="206"/>
      <c r="D275" s="207" t="s">
        <v>272</v>
      </c>
      <c r="E275" s="208" t="s">
        <v>1</v>
      </c>
      <c r="F275" s="209" t="s">
        <v>6529</v>
      </c>
      <c r="G275" s="206"/>
      <c r="H275" s="210">
        <v>95.254000000000005</v>
      </c>
      <c r="I275" s="211"/>
      <c r="J275" s="206"/>
      <c r="K275" s="206"/>
      <c r="L275" s="212"/>
      <c r="M275" s="213"/>
      <c r="N275" s="214"/>
      <c r="O275" s="214"/>
      <c r="P275" s="214"/>
      <c r="Q275" s="214"/>
      <c r="R275" s="214"/>
      <c r="S275" s="214"/>
      <c r="T275" s="215"/>
      <c r="AT275" s="216" t="s">
        <v>272</v>
      </c>
      <c r="AU275" s="216" t="s">
        <v>73</v>
      </c>
      <c r="AV275" s="13" t="s">
        <v>73</v>
      </c>
      <c r="AW275" s="13" t="s">
        <v>30</v>
      </c>
      <c r="AX275" s="13" t="s">
        <v>64</v>
      </c>
      <c r="AY275" s="216" t="s">
        <v>263</v>
      </c>
    </row>
    <row r="276" spans="1:65" s="13" customFormat="1">
      <c r="B276" s="205"/>
      <c r="C276" s="206"/>
      <c r="D276" s="207" t="s">
        <v>272</v>
      </c>
      <c r="E276" s="208" t="s">
        <v>1</v>
      </c>
      <c r="F276" s="209" t="s">
        <v>6530</v>
      </c>
      <c r="G276" s="206"/>
      <c r="H276" s="210">
        <v>108.71</v>
      </c>
      <c r="I276" s="211"/>
      <c r="J276" s="206"/>
      <c r="K276" s="206"/>
      <c r="L276" s="212"/>
      <c r="M276" s="213"/>
      <c r="N276" s="214"/>
      <c r="O276" s="214"/>
      <c r="P276" s="214"/>
      <c r="Q276" s="214"/>
      <c r="R276" s="214"/>
      <c r="S276" s="214"/>
      <c r="T276" s="215"/>
      <c r="AT276" s="216" t="s">
        <v>272</v>
      </c>
      <c r="AU276" s="216" t="s">
        <v>73</v>
      </c>
      <c r="AV276" s="13" t="s">
        <v>73</v>
      </c>
      <c r="AW276" s="13" t="s">
        <v>30</v>
      </c>
      <c r="AX276" s="13" t="s">
        <v>64</v>
      </c>
      <c r="AY276" s="216" t="s">
        <v>263</v>
      </c>
    </row>
    <row r="277" spans="1:65" s="13" customFormat="1">
      <c r="B277" s="205"/>
      <c r="C277" s="206"/>
      <c r="D277" s="207" t="s">
        <v>272</v>
      </c>
      <c r="E277" s="208" t="s">
        <v>1</v>
      </c>
      <c r="F277" s="209" t="s">
        <v>6531</v>
      </c>
      <c r="G277" s="206"/>
      <c r="H277" s="210">
        <v>43.48</v>
      </c>
      <c r="I277" s="211"/>
      <c r="J277" s="206"/>
      <c r="K277" s="206"/>
      <c r="L277" s="212"/>
      <c r="M277" s="213"/>
      <c r="N277" s="214"/>
      <c r="O277" s="214"/>
      <c r="P277" s="214"/>
      <c r="Q277" s="214"/>
      <c r="R277" s="214"/>
      <c r="S277" s="214"/>
      <c r="T277" s="215"/>
      <c r="AT277" s="216" t="s">
        <v>272</v>
      </c>
      <c r="AU277" s="216" t="s">
        <v>73</v>
      </c>
      <c r="AV277" s="13" t="s">
        <v>73</v>
      </c>
      <c r="AW277" s="13" t="s">
        <v>30</v>
      </c>
      <c r="AX277" s="13" t="s">
        <v>64</v>
      </c>
      <c r="AY277" s="216" t="s">
        <v>263</v>
      </c>
    </row>
    <row r="278" spans="1:65" s="13" customFormat="1">
      <c r="B278" s="205"/>
      <c r="C278" s="206"/>
      <c r="D278" s="207" t="s">
        <v>272</v>
      </c>
      <c r="E278" s="208" t="s">
        <v>1</v>
      </c>
      <c r="F278" s="209" t="s">
        <v>6532</v>
      </c>
      <c r="G278" s="206"/>
      <c r="H278" s="210">
        <v>2</v>
      </c>
      <c r="I278" s="211"/>
      <c r="J278" s="206"/>
      <c r="K278" s="206"/>
      <c r="L278" s="212"/>
      <c r="M278" s="213"/>
      <c r="N278" s="214"/>
      <c r="O278" s="214"/>
      <c r="P278" s="214"/>
      <c r="Q278" s="214"/>
      <c r="R278" s="214"/>
      <c r="S278" s="214"/>
      <c r="T278" s="215"/>
      <c r="AT278" s="216" t="s">
        <v>272</v>
      </c>
      <c r="AU278" s="216" t="s">
        <v>73</v>
      </c>
      <c r="AV278" s="13" t="s">
        <v>73</v>
      </c>
      <c r="AW278" s="13" t="s">
        <v>30</v>
      </c>
      <c r="AX278" s="13" t="s">
        <v>64</v>
      </c>
      <c r="AY278" s="216" t="s">
        <v>263</v>
      </c>
    </row>
    <row r="279" spans="1:65" s="13" customFormat="1">
      <c r="B279" s="205"/>
      <c r="C279" s="206"/>
      <c r="D279" s="207" t="s">
        <v>272</v>
      </c>
      <c r="E279" s="208" t="s">
        <v>1</v>
      </c>
      <c r="F279" s="209" t="s">
        <v>6533</v>
      </c>
      <c r="G279" s="206"/>
      <c r="H279" s="210">
        <v>32.409999999999997</v>
      </c>
      <c r="I279" s="211"/>
      <c r="J279" s="206"/>
      <c r="K279" s="206"/>
      <c r="L279" s="212"/>
      <c r="M279" s="213"/>
      <c r="N279" s="214"/>
      <c r="O279" s="214"/>
      <c r="P279" s="214"/>
      <c r="Q279" s="214"/>
      <c r="R279" s="214"/>
      <c r="S279" s="214"/>
      <c r="T279" s="215"/>
      <c r="AT279" s="216" t="s">
        <v>272</v>
      </c>
      <c r="AU279" s="216" t="s">
        <v>73</v>
      </c>
      <c r="AV279" s="13" t="s">
        <v>73</v>
      </c>
      <c r="AW279" s="13" t="s">
        <v>30</v>
      </c>
      <c r="AX279" s="13" t="s">
        <v>64</v>
      </c>
      <c r="AY279" s="216" t="s">
        <v>263</v>
      </c>
    </row>
    <row r="280" spans="1:65" s="13" customFormat="1">
      <c r="B280" s="205"/>
      <c r="C280" s="206"/>
      <c r="D280" s="207" t="s">
        <v>272</v>
      </c>
      <c r="E280" s="208" t="s">
        <v>1</v>
      </c>
      <c r="F280" s="209" t="s">
        <v>6534</v>
      </c>
      <c r="G280" s="206"/>
      <c r="H280" s="210">
        <v>16.154</v>
      </c>
      <c r="I280" s="211"/>
      <c r="J280" s="206"/>
      <c r="K280" s="206"/>
      <c r="L280" s="212"/>
      <c r="M280" s="213"/>
      <c r="N280" s="214"/>
      <c r="O280" s="214"/>
      <c r="P280" s="214"/>
      <c r="Q280" s="214"/>
      <c r="R280" s="214"/>
      <c r="S280" s="214"/>
      <c r="T280" s="215"/>
      <c r="AT280" s="216" t="s">
        <v>272</v>
      </c>
      <c r="AU280" s="216" t="s">
        <v>73</v>
      </c>
      <c r="AV280" s="13" t="s">
        <v>73</v>
      </c>
      <c r="AW280" s="13" t="s">
        <v>30</v>
      </c>
      <c r="AX280" s="13" t="s">
        <v>64</v>
      </c>
      <c r="AY280" s="216" t="s">
        <v>263</v>
      </c>
    </row>
    <row r="281" spans="1:65" s="13" customFormat="1">
      <c r="B281" s="205"/>
      <c r="C281" s="206"/>
      <c r="D281" s="207" t="s">
        <v>272</v>
      </c>
      <c r="E281" s="208" t="s">
        <v>1</v>
      </c>
      <c r="F281" s="209" t="s">
        <v>6535</v>
      </c>
      <c r="G281" s="206"/>
      <c r="H281" s="210">
        <v>8.1310000000000002</v>
      </c>
      <c r="I281" s="211"/>
      <c r="J281" s="206"/>
      <c r="K281" s="206"/>
      <c r="L281" s="212"/>
      <c r="M281" s="213"/>
      <c r="N281" s="214"/>
      <c r="O281" s="214"/>
      <c r="P281" s="214"/>
      <c r="Q281" s="214"/>
      <c r="R281" s="214"/>
      <c r="S281" s="214"/>
      <c r="T281" s="215"/>
      <c r="AT281" s="216" t="s">
        <v>272</v>
      </c>
      <c r="AU281" s="216" t="s">
        <v>73</v>
      </c>
      <c r="AV281" s="13" t="s">
        <v>73</v>
      </c>
      <c r="AW281" s="13" t="s">
        <v>30</v>
      </c>
      <c r="AX281" s="13" t="s">
        <v>64</v>
      </c>
      <c r="AY281" s="216" t="s">
        <v>263</v>
      </c>
    </row>
    <row r="282" spans="1:65" s="13" customFormat="1">
      <c r="B282" s="205"/>
      <c r="C282" s="206"/>
      <c r="D282" s="207" t="s">
        <v>272</v>
      </c>
      <c r="E282" s="208" t="s">
        <v>1</v>
      </c>
      <c r="F282" s="209" t="s">
        <v>6536</v>
      </c>
      <c r="G282" s="206"/>
      <c r="H282" s="210">
        <v>58.984000000000002</v>
      </c>
      <c r="I282" s="211"/>
      <c r="J282" s="206"/>
      <c r="K282" s="206"/>
      <c r="L282" s="212"/>
      <c r="M282" s="213"/>
      <c r="N282" s="214"/>
      <c r="O282" s="214"/>
      <c r="P282" s="214"/>
      <c r="Q282" s="214"/>
      <c r="R282" s="214"/>
      <c r="S282" s="214"/>
      <c r="T282" s="215"/>
      <c r="AT282" s="216" t="s">
        <v>272</v>
      </c>
      <c r="AU282" s="216" t="s">
        <v>73</v>
      </c>
      <c r="AV282" s="13" t="s">
        <v>73</v>
      </c>
      <c r="AW282" s="13" t="s">
        <v>30</v>
      </c>
      <c r="AX282" s="13" t="s">
        <v>64</v>
      </c>
      <c r="AY282" s="216" t="s">
        <v>263</v>
      </c>
    </row>
    <row r="283" spans="1:65" s="13" customFormat="1">
      <c r="B283" s="205"/>
      <c r="C283" s="206"/>
      <c r="D283" s="207" t="s">
        <v>272</v>
      </c>
      <c r="E283" s="208" t="s">
        <v>1</v>
      </c>
      <c r="F283" s="209" t="s">
        <v>6537</v>
      </c>
      <c r="G283" s="206"/>
      <c r="H283" s="210">
        <v>68.197999999999993</v>
      </c>
      <c r="I283" s="211"/>
      <c r="J283" s="206"/>
      <c r="K283" s="206"/>
      <c r="L283" s="212"/>
      <c r="M283" s="213"/>
      <c r="N283" s="214"/>
      <c r="O283" s="214"/>
      <c r="P283" s="214"/>
      <c r="Q283" s="214"/>
      <c r="R283" s="214"/>
      <c r="S283" s="214"/>
      <c r="T283" s="215"/>
      <c r="AT283" s="216" t="s">
        <v>272</v>
      </c>
      <c r="AU283" s="216" t="s">
        <v>73</v>
      </c>
      <c r="AV283" s="13" t="s">
        <v>73</v>
      </c>
      <c r="AW283" s="13" t="s">
        <v>30</v>
      </c>
      <c r="AX283" s="13" t="s">
        <v>64</v>
      </c>
      <c r="AY283" s="216" t="s">
        <v>263</v>
      </c>
    </row>
    <row r="284" spans="1:65" s="13" customFormat="1">
      <c r="B284" s="205"/>
      <c r="C284" s="206"/>
      <c r="D284" s="207" t="s">
        <v>272</v>
      </c>
      <c r="E284" s="208" t="s">
        <v>1</v>
      </c>
      <c r="F284" s="209" t="s">
        <v>6538</v>
      </c>
      <c r="G284" s="206"/>
      <c r="H284" s="210">
        <v>1.8080000000000001</v>
      </c>
      <c r="I284" s="211"/>
      <c r="J284" s="206"/>
      <c r="K284" s="206"/>
      <c r="L284" s="212"/>
      <c r="M284" s="213"/>
      <c r="N284" s="214"/>
      <c r="O284" s="214"/>
      <c r="P284" s="214"/>
      <c r="Q284" s="214"/>
      <c r="R284" s="214"/>
      <c r="S284" s="214"/>
      <c r="T284" s="215"/>
      <c r="AT284" s="216" t="s">
        <v>272</v>
      </c>
      <c r="AU284" s="216" t="s">
        <v>73</v>
      </c>
      <c r="AV284" s="13" t="s">
        <v>73</v>
      </c>
      <c r="AW284" s="13" t="s">
        <v>30</v>
      </c>
      <c r="AX284" s="13" t="s">
        <v>64</v>
      </c>
      <c r="AY284" s="216" t="s">
        <v>263</v>
      </c>
    </row>
    <row r="285" spans="1:65" s="13" customFormat="1">
      <c r="B285" s="205"/>
      <c r="C285" s="206"/>
      <c r="D285" s="207" t="s">
        <v>272</v>
      </c>
      <c r="E285" s="208" t="s">
        <v>1</v>
      </c>
      <c r="F285" s="209" t="s">
        <v>6539</v>
      </c>
      <c r="G285" s="206"/>
      <c r="H285" s="210">
        <v>85.748000000000005</v>
      </c>
      <c r="I285" s="211"/>
      <c r="J285" s="206"/>
      <c r="K285" s="206"/>
      <c r="L285" s="212"/>
      <c r="M285" s="213"/>
      <c r="N285" s="214"/>
      <c r="O285" s="214"/>
      <c r="P285" s="214"/>
      <c r="Q285" s="214"/>
      <c r="R285" s="214"/>
      <c r="S285" s="214"/>
      <c r="T285" s="215"/>
      <c r="AT285" s="216" t="s">
        <v>272</v>
      </c>
      <c r="AU285" s="216" t="s">
        <v>73</v>
      </c>
      <c r="AV285" s="13" t="s">
        <v>73</v>
      </c>
      <c r="AW285" s="13" t="s">
        <v>30</v>
      </c>
      <c r="AX285" s="13" t="s">
        <v>64</v>
      </c>
      <c r="AY285" s="216" t="s">
        <v>263</v>
      </c>
    </row>
    <row r="286" spans="1:65" s="14" customFormat="1">
      <c r="B286" s="217"/>
      <c r="C286" s="218"/>
      <c r="D286" s="207" t="s">
        <v>272</v>
      </c>
      <c r="E286" s="219" t="s">
        <v>1</v>
      </c>
      <c r="F286" s="220" t="s">
        <v>275</v>
      </c>
      <c r="G286" s="218"/>
      <c r="H286" s="221">
        <v>520.87699999999995</v>
      </c>
      <c r="I286" s="222"/>
      <c r="J286" s="218"/>
      <c r="K286" s="218"/>
      <c r="L286" s="223"/>
      <c r="M286" s="224"/>
      <c r="N286" s="225"/>
      <c r="O286" s="225"/>
      <c r="P286" s="225"/>
      <c r="Q286" s="225"/>
      <c r="R286" s="225"/>
      <c r="S286" s="225"/>
      <c r="T286" s="226"/>
      <c r="AT286" s="227" t="s">
        <v>272</v>
      </c>
      <c r="AU286" s="227" t="s">
        <v>73</v>
      </c>
      <c r="AV286" s="14" t="s">
        <v>276</v>
      </c>
      <c r="AW286" s="14" t="s">
        <v>30</v>
      </c>
      <c r="AX286" s="14" t="s">
        <v>64</v>
      </c>
      <c r="AY286" s="227" t="s">
        <v>263</v>
      </c>
    </row>
    <row r="287" spans="1:65" s="15" customFormat="1">
      <c r="B287" s="228"/>
      <c r="C287" s="229"/>
      <c r="D287" s="207" t="s">
        <v>272</v>
      </c>
      <c r="E287" s="230" t="s">
        <v>1</v>
      </c>
      <c r="F287" s="231" t="s">
        <v>280</v>
      </c>
      <c r="G287" s="229"/>
      <c r="H287" s="232">
        <v>1215.337</v>
      </c>
      <c r="I287" s="233"/>
      <c r="J287" s="229"/>
      <c r="K287" s="229"/>
      <c r="L287" s="234"/>
      <c r="M287" s="235"/>
      <c r="N287" s="236"/>
      <c r="O287" s="236"/>
      <c r="P287" s="236"/>
      <c r="Q287" s="236"/>
      <c r="R287" s="236"/>
      <c r="S287" s="236"/>
      <c r="T287" s="237"/>
      <c r="AT287" s="238" t="s">
        <v>272</v>
      </c>
      <c r="AU287" s="238" t="s">
        <v>73</v>
      </c>
      <c r="AV287" s="15" t="s">
        <v>270</v>
      </c>
      <c r="AW287" s="15" t="s">
        <v>30</v>
      </c>
      <c r="AX287" s="15" t="s">
        <v>71</v>
      </c>
      <c r="AY287" s="238" t="s">
        <v>263</v>
      </c>
    </row>
    <row r="288" spans="1:65" s="2" customFormat="1" ht="21.75" customHeight="1">
      <c r="A288" s="35"/>
      <c r="B288" s="36"/>
      <c r="C288" s="191" t="s">
        <v>276</v>
      </c>
      <c r="D288" s="191" t="s">
        <v>266</v>
      </c>
      <c r="E288" s="192" t="s">
        <v>5993</v>
      </c>
      <c r="F288" s="193" t="s">
        <v>5994</v>
      </c>
      <c r="G288" s="194" t="s">
        <v>269</v>
      </c>
      <c r="H288" s="195">
        <v>1986.2260000000001</v>
      </c>
      <c r="I288" s="196"/>
      <c r="J288" s="197">
        <f>ROUND(I288*H288,2)</f>
        <v>0</v>
      </c>
      <c r="K288" s="198"/>
      <c r="L288" s="40"/>
      <c r="M288" s="199" t="s">
        <v>1</v>
      </c>
      <c r="N288" s="200" t="s">
        <v>38</v>
      </c>
      <c r="O288" s="72"/>
      <c r="P288" s="201">
        <f>O288*H288</f>
        <v>0</v>
      </c>
      <c r="Q288" s="201">
        <v>8.4999999999999995E-4</v>
      </c>
      <c r="R288" s="201">
        <f>Q288*H288</f>
        <v>1.6882921</v>
      </c>
      <c r="S288" s="201">
        <v>0</v>
      </c>
      <c r="T288" s="202">
        <f>S288*H288</f>
        <v>0</v>
      </c>
      <c r="U288" s="35"/>
      <c r="V288" s="35"/>
      <c r="W288" s="35"/>
      <c r="X288" s="35"/>
      <c r="Y288" s="35"/>
      <c r="Z288" s="35"/>
      <c r="AA288" s="35"/>
      <c r="AB288" s="35"/>
      <c r="AC288" s="35"/>
      <c r="AD288" s="35"/>
      <c r="AE288" s="35"/>
      <c r="AR288" s="203" t="s">
        <v>270</v>
      </c>
      <c r="AT288" s="203" t="s">
        <v>266</v>
      </c>
      <c r="AU288" s="203" t="s">
        <v>73</v>
      </c>
      <c r="AY288" s="18" t="s">
        <v>263</v>
      </c>
      <c r="BE288" s="204">
        <f>IF(N288="základní",J288,0)</f>
        <v>0</v>
      </c>
      <c r="BF288" s="204">
        <f>IF(N288="snížená",J288,0)</f>
        <v>0</v>
      </c>
      <c r="BG288" s="204">
        <f>IF(N288="zákl. přenesená",J288,0)</f>
        <v>0</v>
      </c>
      <c r="BH288" s="204">
        <f>IF(N288="sníž. přenesená",J288,0)</f>
        <v>0</v>
      </c>
      <c r="BI288" s="204">
        <f>IF(N288="nulová",J288,0)</f>
        <v>0</v>
      </c>
      <c r="BJ288" s="18" t="s">
        <v>71</v>
      </c>
      <c r="BK288" s="204">
        <f>ROUND(I288*H288,2)</f>
        <v>0</v>
      </c>
      <c r="BL288" s="18" t="s">
        <v>270</v>
      </c>
      <c r="BM288" s="203" t="s">
        <v>506</v>
      </c>
    </row>
    <row r="289" spans="1:65" s="13" customFormat="1">
      <c r="B289" s="205"/>
      <c r="C289" s="206"/>
      <c r="D289" s="207" t="s">
        <v>272</v>
      </c>
      <c r="E289" s="208" t="s">
        <v>1</v>
      </c>
      <c r="F289" s="209" t="s">
        <v>6540</v>
      </c>
      <c r="G289" s="206"/>
      <c r="H289" s="210">
        <v>934.20600000000002</v>
      </c>
      <c r="I289" s="211"/>
      <c r="J289" s="206"/>
      <c r="K289" s="206"/>
      <c r="L289" s="212"/>
      <c r="M289" s="213"/>
      <c r="N289" s="214"/>
      <c r="O289" s="214"/>
      <c r="P289" s="214"/>
      <c r="Q289" s="214"/>
      <c r="R289" s="214"/>
      <c r="S289" s="214"/>
      <c r="T289" s="215"/>
      <c r="AT289" s="216" t="s">
        <v>272</v>
      </c>
      <c r="AU289" s="216" t="s">
        <v>73</v>
      </c>
      <c r="AV289" s="13" t="s">
        <v>73</v>
      </c>
      <c r="AW289" s="13" t="s">
        <v>30</v>
      </c>
      <c r="AX289" s="13" t="s">
        <v>64</v>
      </c>
      <c r="AY289" s="216" t="s">
        <v>263</v>
      </c>
    </row>
    <row r="290" spans="1:65" s="13" customFormat="1">
      <c r="B290" s="205"/>
      <c r="C290" s="206"/>
      <c r="D290" s="207" t="s">
        <v>272</v>
      </c>
      <c r="E290" s="208" t="s">
        <v>1</v>
      </c>
      <c r="F290" s="209" t="s">
        <v>6541</v>
      </c>
      <c r="G290" s="206"/>
      <c r="H290" s="210">
        <v>1052.02</v>
      </c>
      <c r="I290" s="211"/>
      <c r="J290" s="206"/>
      <c r="K290" s="206"/>
      <c r="L290" s="212"/>
      <c r="M290" s="213"/>
      <c r="N290" s="214"/>
      <c r="O290" s="214"/>
      <c r="P290" s="214"/>
      <c r="Q290" s="214"/>
      <c r="R290" s="214"/>
      <c r="S290" s="214"/>
      <c r="T290" s="215"/>
      <c r="AT290" s="216" t="s">
        <v>272</v>
      </c>
      <c r="AU290" s="216" t="s">
        <v>73</v>
      </c>
      <c r="AV290" s="13" t="s">
        <v>73</v>
      </c>
      <c r="AW290" s="13" t="s">
        <v>30</v>
      </c>
      <c r="AX290" s="13" t="s">
        <v>64</v>
      </c>
      <c r="AY290" s="216" t="s">
        <v>263</v>
      </c>
    </row>
    <row r="291" spans="1:65" s="15" customFormat="1">
      <c r="B291" s="228"/>
      <c r="C291" s="229"/>
      <c r="D291" s="207" t="s">
        <v>272</v>
      </c>
      <c r="E291" s="230" t="s">
        <v>1</v>
      </c>
      <c r="F291" s="231" t="s">
        <v>280</v>
      </c>
      <c r="G291" s="229"/>
      <c r="H291" s="232">
        <v>1986.2260000000001</v>
      </c>
      <c r="I291" s="233"/>
      <c r="J291" s="229"/>
      <c r="K291" s="229"/>
      <c r="L291" s="234"/>
      <c r="M291" s="235"/>
      <c r="N291" s="236"/>
      <c r="O291" s="236"/>
      <c r="P291" s="236"/>
      <c r="Q291" s="236"/>
      <c r="R291" s="236"/>
      <c r="S291" s="236"/>
      <c r="T291" s="237"/>
      <c r="AT291" s="238" t="s">
        <v>272</v>
      </c>
      <c r="AU291" s="238" t="s">
        <v>73</v>
      </c>
      <c r="AV291" s="15" t="s">
        <v>270</v>
      </c>
      <c r="AW291" s="15" t="s">
        <v>30</v>
      </c>
      <c r="AX291" s="15" t="s">
        <v>71</v>
      </c>
      <c r="AY291" s="238" t="s">
        <v>263</v>
      </c>
    </row>
    <row r="292" spans="1:65" s="2" customFormat="1" ht="24.2" customHeight="1">
      <c r="A292" s="35"/>
      <c r="B292" s="36"/>
      <c r="C292" s="191" t="s">
        <v>270</v>
      </c>
      <c r="D292" s="191" t="s">
        <v>266</v>
      </c>
      <c r="E292" s="192" t="s">
        <v>5997</v>
      </c>
      <c r="F292" s="193" t="s">
        <v>5998</v>
      </c>
      <c r="G292" s="194" t="s">
        <v>269</v>
      </c>
      <c r="H292" s="195">
        <v>1986.2260000000001</v>
      </c>
      <c r="I292" s="196"/>
      <c r="J292" s="197">
        <f>ROUND(I292*H292,2)</f>
        <v>0</v>
      </c>
      <c r="K292" s="198"/>
      <c r="L292" s="40"/>
      <c r="M292" s="199" t="s">
        <v>1</v>
      </c>
      <c r="N292" s="200" t="s">
        <v>38</v>
      </c>
      <c r="O292" s="72"/>
      <c r="P292" s="201">
        <f>O292*H292</f>
        <v>0</v>
      </c>
      <c r="Q292" s="201">
        <v>0</v>
      </c>
      <c r="R292" s="201">
        <f>Q292*H292</f>
        <v>0</v>
      </c>
      <c r="S292" s="201">
        <v>0</v>
      </c>
      <c r="T292" s="202">
        <f>S292*H292</f>
        <v>0</v>
      </c>
      <c r="U292" s="35"/>
      <c r="V292" s="35"/>
      <c r="W292" s="35"/>
      <c r="X292" s="35"/>
      <c r="Y292" s="35"/>
      <c r="Z292" s="35"/>
      <c r="AA292" s="35"/>
      <c r="AB292" s="35"/>
      <c r="AC292" s="35"/>
      <c r="AD292" s="35"/>
      <c r="AE292" s="35"/>
      <c r="AR292" s="203" t="s">
        <v>270</v>
      </c>
      <c r="AT292" s="203" t="s">
        <v>266</v>
      </c>
      <c r="AU292" s="203" t="s">
        <v>73</v>
      </c>
      <c r="AY292" s="18" t="s">
        <v>263</v>
      </c>
      <c r="BE292" s="204">
        <f>IF(N292="základní",J292,0)</f>
        <v>0</v>
      </c>
      <c r="BF292" s="204">
        <f>IF(N292="snížená",J292,0)</f>
        <v>0</v>
      </c>
      <c r="BG292" s="204">
        <f>IF(N292="zákl. přenesená",J292,0)</f>
        <v>0</v>
      </c>
      <c r="BH292" s="204">
        <f>IF(N292="sníž. přenesená",J292,0)</f>
        <v>0</v>
      </c>
      <c r="BI292" s="204">
        <f>IF(N292="nulová",J292,0)</f>
        <v>0</v>
      </c>
      <c r="BJ292" s="18" t="s">
        <v>71</v>
      </c>
      <c r="BK292" s="204">
        <f>ROUND(I292*H292,2)</f>
        <v>0</v>
      </c>
      <c r="BL292" s="18" t="s">
        <v>270</v>
      </c>
      <c r="BM292" s="203" t="s">
        <v>5999</v>
      </c>
    </row>
    <row r="293" spans="1:65" s="2" customFormat="1" ht="16.5" customHeight="1">
      <c r="A293" s="35"/>
      <c r="B293" s="36"/>
      <c r="C293" s="191" t="s">
        <v>297</v>
      </c>
      <c r="D293" s="191" t="s">
        <v>266</v>
      </c>
      <c r="E293" s="192" t="s">
        <v>6000</v>
      </c>
      <c r="F293" s="193" t="s">
        <v>6001</v>
      </c>
      <c r="G293" s="194" t="s">
        <v>448</v>
      </c>
      <c r="H293" s="195">
        <v>48</v>
      </c>
      <c r="I293" s="196"/>
      <c r="J293" s="197">
        <f>ROUND(I293*H293,2)</f>
        <v>0</v>
      </c>
      <c r="K293" s="198"/>
      <c r="L293" s="40"/>
      <c r="M293" s="199" t="s">
        <v>1</v>
      </c>
      <c r="N293" s="200" t="s">
        <v>38</v>
      </c>
      <c r="O293" s="72"/>
      <c r="P293" s="201">
        <f>O293*H293</f>
        <v>0</v>
      </c>
      <c r="Q293" s="201">
        <v>0</v>
      </c>
      <c r="R293" s="201">
        <f>Q293*H293</f>
        <v>0</v>
      </c>
      <c r="S293" s="201">
        <v>0</v>
      </c>
      <c r="T293" s="202">
        <f>S293*H293</f>
        <v>0</v>
      </c>
      <c r="U293" s="35"/>
      <c r="V293" s="35"/>
      <c r="W293" s="35"/>
      <c r="X293" s="35"/>
      <c r="Y293" s="35"/>
      <c r="Z293" s="35"/>
      <c r="AA293" s="35"/>
      <c r="AB293" s="35"/>
      <c r="AC293" s="35"/>
      <c r="AD293" s="35"/>
      <c r="AE293" s="35"/>
      <c r="AR293" s="203" t="s">
        <v>270</v>
      </c>
      <c r="AT293" s="203" t="s">
        <v>266</v>
      </c>
      <c r="AU293" s="203" t="s">
        <v>73</v>
      </c>
      <c r="AY293" s="18" t="s">
        <v>263</v>
      </c>
      <c r="BE293" s="204">
        <f>IF(N293="základní",J293,0)</f>
        <v>0</v>
      </c>
      <c r="BF293" s="204">
        <f>IF(N293="snížená",J293,0)</f>
        <v>0</v>
      </c>
      <c r="BG293" s="204">
        <f>IF(N293="zákl. přenesená",J293,0)</f>
        <v>0</v>
      </c>
      <c r="BH293" s="204">
        <f>IF(N293="sníž. přenesená",J293,0)</f>
        <v>0</v>
      </c>
      <c r="BI293" s="204">
        <f>IF(N293="nulová",J293,0)</f>
        <v>0</v>
      </c>
      <c r="BJ293" s="18" t="s">
        <v>71</v>
      </c>
      <c r="BK293" s="204">
        <f>ROUND(I293*H293,2)</f>
        <v>0</v>
      </c>
      <c r="BL293" s="18" t="s">
        <v>270</v>
      </c>
      <c r="BM293" s="203" t="s">
        <v>538</v>
      </c>
    </row>
    <row r="294" spans="1:65" s="2" customFormat="1" ht="24.2" customHeight="1">
      <c r="A294" s="35"/>
      <c r="B294" s="36"/>
      <c r="C294" s="191" t="s">
        <v>304</v>
      </c>
      <c r="D294" s="191" t="s">
        <v>266</v>
      </c>
      <c r="E294" s="192" t="s">
        <v>549</v>
      </c>
      <c r="F294" s="193" t="s">
        <v>550</v>
      </c>
      <c r="G294" s="194" t="s">
        <v>300</v>
      </c>
      <c r="H294" s="195">
        <v>466.60599999999999</v>
      </c>
      <c r="I294" s="196"/>
      <c r="J294" s="197">
        <f>ROUND(I294*H294,2)</f>
        <v>0</v>
      </c>
      <c r="K294" s="198"/>
      <c r="L294" s="40"/>
      <c r="M294" s="199" t="s">
        <v>1</v>
      </c>
      <c r="N294" s="200" t="s">
        <v>38</v>
      </c>
      <c r="O294" s="72"/>
      <c r="P294" s="201">
        <f>O294*H294</f>
        <v>0</v>
      </c>
      <c r="Q294" s="201">
        <v>0</v>
      </c>
      <c r="R294" s="201">
        <f>Q294*H294</f>
        <v>0</v>
      </c>
      <c r="S294" s="201">
        <v>0</v>
      </c>
      <c r="T294" s="202">
        <f>S294*H294</f>
        <v>0</v>
      </c>
      <c r="U294" s="35"/>
      <c r="V294" s="35"/>
      <c r="W294" s="35"/>
      <c r="X294" s="35"/>
      <c r="Y294" s="35"/>
      <c r="Z294" s="35"/>
      <c r="AA294" s="35"/>
      <c r="AB294" s="35"/>
      <c r="AC294" s="35"/>
      <c r="AD294" s="35"/>
      <c r="AE294" s="35"/>
      <c r="AR294" s="203" t="s">
        <v>270</v>
      </c>
      <c r="AT294" s="203" t="s">
        <v>266</v>
      </c>
      <c r="AU294" s="203" t="s">
        <v>73</v>
      </c>
      <c r="AY294" s="18" t="s">
        <v>263</v>
      </c>
      <c r="BE294" s="204">
        <f>IF(N294="základní",J294,0)</f>
        <v>0</v>
      </c>
      <c r="BF294" s="204">
        <f>IF(N294="snížená",J294,0)</f>
        <v>0</v>
      </c>
      <c r="BG294" s="204">
        <f>IF(N294="zákl. přenesená",J294,0)</f>
        <v>0</v>
      </c>
      <c r="BH294" s="204">
        <f>IF(N294="sníž. přenesená",J294,0)</f>
        <v>0</v>
      </c>
      <c r="BI294" s="204">
        <f>IF(N294="nulová",J294,0)</f>
        <v>0</v>
      </c>
      <c r="BJ294" s="18" t="s">
        <v>71</v>
      </c>
      <c r="BK294" s="204">
        <f>ROUND(I294*H294,2)</f>
        <v>0</v>
      </c>
      <c r="BL294" s="18" t="s">
        <v>270</v>
      </c>
      <c r="BM294" s="203" t="s">
        <v>304</v>
      </c>
    </row>
    <row r="295" spans="1:65" s="16" customFormat="1">
      <c r="B295" s="248"/>
      <c r="C295" s="249"/>
      <c r="D295" s="207" t="s">
        <v>272</v>
      </c>
      <c r="E295" s="250" t="s">
        <v>1</v>
      </c>
      <c r="F295" s="251" t="s">
        <v>6542</v>
      </c>
      <c r="G295" s="249"/>
      <c r="H295" s="250" t="s">
        <v>1</v>
      </c>
      <c r="I295" s="252"/>
      <c r="J295" s="249"/>
      <c r="K295" s="249"/>
      <c r="L295" s="253"/>
      <c r="M295" s="254"/>
      <c r="N295" s="255"/>
      <c r="O295" s="255"/>
      <c r="P295" s="255"/>
      <c r="Q295" s="255"/>
      <c r="R295" s="255"/>
      <c r="S295" s="255"/>
      <c r="T295" s="256"/>
      <c r="AT295" s="257" t="s">
        <v>272</v>
      </c>
      <c r="AU295" s="257" t="s">
        <v>73</v>
      </c>
      <c r="AV295" s="16" t="s">
        <v>71</v>
      </c>
      <c r="AW295" s="16" t="s">
        <v>30</v>
      </c>
      <c r="AX295" s="16" t="s">
        <v>64</v>
      </c>
      <c r="AY295" s="257" t="s">
        <v>263</v>
      </c>
    </row>
    <row r="296" spans="1:65" s="13" customFormat="1">
      <c r="B296" s="205"/>
      <c r="C296" s="206"/>
      <c r="D296" s="207" t="s">
        <v>272</v>
      </c>
      <c r="E296" s="208" t="s">
        <v>1</v>
      </c>
      <c r="F296" s="209" t="s">
        <v>6543</v>
      </c>
      <c r="G296" s="206"/>
      <c r="H296" s="210">
        <v>29.82</v>
      </c>
      <c r="I296" s="211"/>
      <c r="J296" s="206"/>
      <c r="K296" s="206"/>
      <c r="L296" s="212"/>
      <c r="M296" s="213"/>
      <c r="N296" s="214"/>
      <c r="O296" s="214"/>
      <c r="P296" s="214"/>
      <c r="Q296" s="214"/>
      <c r="R296" s="214"/>
      <c r="S296" s="214"/>
      <c r="T296" s="215"/>
      <c r="AT296" s="216" t="s">
        <v>272</v>
      </c>
      <c r="AU296" s="216" t="s">
        <v>73</v>
      </c>
      <c r="AV296" s="13" t="s">
        <v>73</v>
      </c>
      <c r="AW296" s="13" t="s">
        <v>30</v>
      </c>
      <c r="AX296" s="13" t="s">
        <v>64</v>
      </c>
      <c r="AY296" s="216" t="s">
        <v>263</v>
      </c>
    </row>
    <row r="297" spans="1:65" s="13" customFormat="1">
      <c r="B297" s="205"/>
      <c r="C297" s="206"/>
      <c r="D297" s="207" t="s">
        <v>272</v>
      </c>
      <c r="E297" s="208" t="s">
        <v>1</v>
      </c>
      <c r="F297" s="209" t="s">
        <v>6544</v>
      </c>
      <c r="G297" s="206"/>
      <c r="H297" s="210">
        <v>5.5510000000000002</v>
      </c>
      <c r="I297" s="211"/>
      <c r="J297" s="206"/>
      <c r="K297" s="206"/>
      <c r="L297" s="212"/>
      <c r="M297" s="213"/>
      <c r="N297" s="214"/>
      <c r="O297" s="214"/>
      <c r="P297" s="214"/>
      <c r="Q297" s="214"/>
      <c r="R297" s="214"/>
      <c r="S297" s="214"/>
      <c r="T297" s="215"/>
      <c r="AT297" s="216" t="s">
        <v>272</v>
      </c>
      <c r="AU297" s="216" t="s">
        <v>73</v>
      </c>
      <c r="AV297" s="13" t="s">
        <v>73</v>
      </c>
      <c r="AW297" s="13" t="s">
        <v>30</v>
      </c>
      <c r="AX297" s="13" t="s">
        <v>64</v>
      </c>
      <c r="AY297" s="216" t="s">
        <v>263</v>
      </c>
    </row>
    <row r="298" spans="1:65" s="13" customFormat="1">
      <c r="B298" s="205"/>
      <c r="C298" s="206"/>
      <c r="D298" s="207" t="s">
        <v>272</v>
      </c>
      <c r="E298" s="208" t="s">
        <v>1</v>
      </c>
      <c r="F298" s="209" t="s">
        <v>6545</v>
      </c>
      <c r="G298" s="206"/>
      <c r="H298" s="210">
        <v>23.82</v>
      </c>
      <c r="I298" s="211"/>
      <c r="J298" s="206"/>
      <c r="K298" s="206"/>
      <c r="L298" s="212"/>
      <c r="M298" s="213"/>
      <c r="N298" s="214"/>
      <c r="O298" s="214"/>
      <c r="P298" s="214"/>
      <c r="Q298" s="214"/>
      <c r="R298" s="214"/>
      <c r="S298" s="214"/>
      <c r="T298" s="215"/>
      <c r="AT298" s="216" t="s">
        <v>272</v>
      </c>
      <c r="AU298" s="216" t="s">
        <v>73</v>
      </c>
      <c r="AV298" s="13" t="s">
        <v>73</v>
      </c>
      <c r="AW298" s="13" t="s">
        <v>30</v>
      </c>
      <c r="AX298" s="13" t="s">
        <v>64</v>
      </c>
      <c r="AY298" s="216" t="s">
        <v>263</v>
      </c>
    </row>
    <row r="299" spans="1:65" s="13" customFormat="1">
      <c r="B299" s="205"/>
      <c r="C299" s="206"/>
      <c r="D299" s="207" t="s">
        <v>272</v>
      </c>
      <c r="E299" s="208" t="s">
        <v>1</v>
      </c>
      <c r="F299" s="209" t="s">
        <v>6546</v>
      </c>
      <c r="G299" s="206"/>
      <c r="H299" s="210">
        <v>1.6</v>
      </c>
      <c r="I299" s="211"/>
      <c r="J299" s="206"/>
      <c r="K299" s="206"/>
      <c r="L299" s="212"/>
      <c r="M299" s="213"/>
      <c r="N299" s="214"/>
      <c r="O299" s="214"/>
      <c r="P299" s="214"/>
      <c r="Q299" s="214"/>
      <c r="R299" s="214"/>
      <c r="S299" s="214"/>
      <c r="T299" s="215"/>
      <c r="AT299" s="216" t="s">
        <v>272</v>
      </c>
      <c r="AU299" s="216" t="s">
        <v>73</v>
      </c>
      <c r="AV299" s="13" t="s">
        <v>73</v>
      </c>
      <c r="AW299" s="13" t="s">
        <v>30</v>
      </c>
      <c r="AX299" s="13" t="s">
        <v>64</v>
      </c>
      <c r="AY299" s="216" t="s">
        <v>263</v>
      </c>
    </row>
    <row r="300" spans="1:65" s="13" customFormat="1">
      <c r="B300" s="205"/>
      <c r="C300" s="206"/>
      <c r="D300" s="207" t="s">
        <v>272</v>
      </c>
      <c r="E300" s="208" t="s">
        <v>1</v>
      </c>
      <c r="F300" s="209" t="s">
        <v>6547</v>
      </c>
      <c r="G300" s="206"/>
      <c r="H300" s="210">
        <v>2.81</v>
      </c>
      <c r="I300" s="211"/>
      <c r="J300" s="206"/>
      <c r="K300" s="206"/>
      <c r="L300" s="212"/>
      <c r="M300" s="213"/>
      <c r="N300" s="214"/>
      <c r="O300" s="214"/>
      <c r="P300" s="214"/>
      <c r="Q300" s="214"/>
      <c r="R300" s="214"/>
      <c r="S300" s="214"/>
      <c r="T300" s="215"/>
      <c r="AT300" s="216" t="s">
        <v>272</v>
      </c>
      <c r="AU300" s="216" t="s">
        <v>73</v>
      </c>
      <c r="AV300" s="13" t="s">
        <v>73</v>
      </c>
      <c r="AW300" s="13" t="s">
        <v>30</v>
      </c>
      <c r="AX300" s="13" t="s">
        <v>64</v>
      </c>
      <c r="AY300" s="216" t="s">
        <v>263</v>
      </c>
    </row>
    <row r="301" spans="1:65" s="13" customFormat="1">
      <c r="B301" s="205"/>
      <c r="C301" s="206"/>
      <c r="D301" s="207" t="s">
        <v>272</v>
      </c>
      <c r="E301" s="208" t="s">
        <v>1</v>
      </c>
      <c r="F301" s="209" t="s">
        <v>6548</v>
      </c>
      <c r="G301" s="206"/>
      <c r="H301" s="210">
        <v>8</v>
      </c>
      <c r="I301" s="211"/>
      <c r="J301" s="206"/>
      <c r="K301" s="206"/>
      <c r="L301" s="212"/>
      <c r="M301" s="213"/>
      <c r="N301" s="214"/>
      <c r="O301" s="214"/>
      <c r="P301" s="214"/>
      <c r="Q301" s="214"/>
      <c r="R301" s="214"/>
      <c r="S301" s="214"/>
      <c r="T301" s="215"/>
      <c r="AT301" s="216" t="s">
        <v>272</v>
      </c>
      <c r="AU301" s="216" t="s">
        <v>73</v>
      </c>
      <c r="AV301" s="13" t="s">
        <v>73</v>
      </c>
      <c r="AW301" s="13" t="s">
        <v>30</v>
      </c>
      <c r="AX301" s="13" t="s">
        <v>64</v>
      </c>
      <c r="AY301" s="216" t="s">
        <v>263</v>
      </c>
    </row>
    <row r="302" spans="1:65" s="13" customFormat="1">
      <c r="B302" s="205"/>
      <c r="C302" s="206"/>
      <c r="D302" s="207" t="s">
        <v>272</v>
      </c>
      <c r="E302" s="208" t="s">
        <v>1</v>
      </c>
      <c r="F302" s="209" t="s">
        <v>6549</v>
      </c>
      <c r="G302" s="206"/>
      <c r="H302" s="210">
        <v>20.65</v>
      </c>
      <c r="I302" s="211"/>
      <c r="J302" s="206"/>
      <c r="K302" s="206"/>
      <c r="L302" s="212"/>
      <c r="M302" s="213"/>
      <c r="N302" s="214"/>
      <c r="O302" s="214"/>
      <c r="P302" s="214"/>
      <c r="Q302" s="214"/>
      <c r="R302" s="214"/>
      <c r="S302" s="214"/>
      <c r="T302" s="215"/>
      <c r="AT302" s="216" t="s">
        <v>272</v>
      </c>
      <c r="AU302" s="216" t="s">
        <v>73</v>
      </c>
      <c r="AV302" s="13" t="s">
        <v>73</v>
      </c>
      <c r="AW302" s="13" t="s">
        <v>30</v>
      </c>
      <c r="AX302" s="13" t="s">
        <v>64</v>
      </c>
      <c r="AY302" s="216" t="s">
        <v>263</v>
      </c>
    </row>
    <row r="303" spans="1:65" s="13" customFormat="1">
      <c r="B303" s="205"/>
      <c r="C303" s="206"/>
      <c r="D303" s="207" t="s">
        <v>272</v>
      </c>
      <c r="E303" s="208" t="s">
        <v>1</v>
      </c>
      <c r="F303" s="209" t="s">
        <v>6550</v>
      </c>
      <c r="G303" s="206"/>
      <c r="H303" s="210">
        <v>8.65</v>
      </c>
      <c r="I303" s="211"/>
      <c r="J303" s="206"/>
      <c r="K303" s="206"/>
      <c r="L303" s="212"/>
      <c r="M303" s="213"/>
      <c r="N303" s="214"/>
      <c r="O303" s="214"/>
      <c r="P303" s="214"/>
      <c r="Q303" s="214"/>
      <c r="R303" s="214"/>
      <c r="S303" s="214"/>
      <c r="T303" s="215"/>
      <c r="AT303" s="216" t="s">
        <v>272</v>
      </c>
      <c r="AU303" s="216" t="s">
        <v>73</v>
      </c>
      <c r="AV303" s="13" t="s">
        <v>73</v>
      </c>
      <c r="AW303" s="13" t="s">
        <v>30</v>
      </c>
      <c r="AX303" s="13" t="s">
        <v>64</v>
      </c>
      <c r="AY303" s="216" t="s">
        <v>263</v>
      </c>
    </row>
    <row r="304" spans="1:65" s="13" customFormat="1">
      <c r="B304" s="205"/>
      <c r="C304" s="206"/>
      <c r="D304" s="207" t="s">
        <v>272</v>
      </c>
      <c r="E304" s="208" t="s">
        <v>1</v>
      </c>
      <c r="F304" s="209" t="s">
        <v>6551</v>
      </c>
      <c r="G304" s="206"/>
      <c r="H304" s="210">
        <v>1.72</v>
      </c>
      <c r="I304" s="211"/>
      <c r="J304" s="206"/>
      <c r="K304" s="206"/>
      <c r="L304" s="212"/>
      <c r="M304" s="213"/>
      <c r="N304" s="214"/>
      <c r="O304" s="214"/>
      <c r="P304" s="214"/>
      <c r="Q304" s="214"/>
      <c r="R304" s="214"/>
      <c r="S304" s="214"/>
      <c r="T304" s="215"/>
      <c r="AT304" s="216" t="s">
        <v>272</v>
      </c>
      <c r="AU304" s="216" t="s">
        <v>73</v>
      </c>
      <c r="AV304" s="13" t="s">
        <v>73</v>
      </c>
      <c r="AW304" s="13" t="s">
        <v>30</v>
      </c>
      <c r="AX304" s="13" t="s">
        <v>64</v>
      </c>
      <c r="AY304" s="216" t="s">
        <v>263</v>
      </c>
    </row>
    <row r="305" spans="2:51" s="13" customFormat="1">
      <c r="B305" s="205"/>
      <c r="C305" s="206"/>
      <c r="D305" s="207" t="s">
        <v>272</v>
      </c>
      <c r="E305" s="208" t="s">
        <v>1</v>
      </c>
      <c r="F305" s="209" t="s">
        <v>6552</v>
      </c>
      <c r="G305" s="206"/>
      <c r="H305" s="210">
        <v>6.45</v>
      </c>
      <c r="I305" s="211"/>
      <c r="J305" s="206"/>
      <c r="K305" s="206"/>
      <c r="L305" s="212"/>
      <c r="M305" s="213"/>
      <c r="N305" s="214"/>
      <c r="O305" s="214"/>
      <c r="P305" s="214"/>
      <c r="Q305" s="214"/>
      <c r="R305" s="214"/>
      <c r="S305" s="214"/>
      <c r="T305" s="215"/>
      <c r="AT305" s="216" t="s">
        <v>272</v>
      </c>
      <c r="AU305" s="216" t="s">
        <v>73</v>
      </c>
      <c r="AV305" s="13" t="s">
        <v>73</v>
      </c>
      <c r="AW305" s="13" t="s">
        <v>30</v>
      </c>
      <c r="AX305" s="13" t="s">
        <v>64</v>
      </c>
      <c r="AY305" s="216" t="s">
        <v>263</v>
      </c>
    </row>
    <row r="306" spans="2:51" s="13" customFormat="1">
      <c r="B306" s="205"/>
      <c r="C306" s="206"/>
      <c r="D306" s="207" t="s">
        <v>272</v>
      </c>
      <c r="E306" s="208" t="s">
        <v>1</v>
      </c>
      <c r="F306" s="209" t="s">
        <v>6553</v>
      </c>
      <c r="G306" s="206"/>
      <c r="H306" s="210">
        <v>5.27</v>
      </c>
      <c r="I306" s="211"/>
      <c r="J306" s="206"/>
      <c r="K306" s="206"/>
      <c r="L306" s="212"/>
      <c r="M306" s="213"/>
      <c r="N306" s="214"/>
      <c r="O306" s="214"/>
      <c r="P306" s="214"/>
      <c r="Q306" s="214"/>
      <c r="R306" s="214"/>
      <c r="S306" s="214"/>
      <c r="T306" s="215"/>
      <c r="AT306" s="216" t="s">
        <v>272</v>
      </c>
      <c r="AU306" s="216" t="s">
        <v>73</v>
      </c>
      <c r="AV306" s="13" t="s">
        <v>73</v>
      </c>
      <c r="AW306" s="13" t="s">
        <v>30</v>
      </c>
      <c r="AX306" s="13" t="s">
        <v>64</v>
      </c>
      <c r="AY306" s="216" t="s">
        <v>263</v>
      </c>
    </row>
    <row r="307" spans="2:51" s="13" customFormat="1">
      <c r="B307" s="205"/>
      <c r="C307" s="206"/>
      <c r="D307" s="207" t="s">
        <v>272</v>
      </c>
      <c r="E307" s="208" t="s">
        <v>1</v>
      </c>
      <c r="F307" s="209" t="s">
        <v>6554</v>
      </c>
      <c r="G307" s="206"/>
      <c r="H307" s="210">
        <v>18.309999999999999</v>
      </c>
      <c r="I307" s="211"/>
      <c r="J307" s="206"/>
      <c r="K307" s="206"/>
      <c r="L307" s="212"/>
      <c r="M307" s="213"/>
      <c r="N307" s="214"/>
      <c r="O307" s="214"/>
      <c r="P307" s="214"/>
      <c r="Q307" s="214"/>
      <c r="R307" s="214"/>
      <c r="S307" s="214"/>
      <c r="T307" s="215"/>
      <c r="AT307" s="216" t="s">
        <v>272</v>
      </c>
      <c r="AU307" s="216" t="s">
        <v>73</v>
      </c>
      <c r="AV307" s="13" t="s">
        <v>73</v>
      </c>
      <c r="AW307" s="13" t="s">
        <v>30</v>
      </c>
      <c r="AX307" s="13" t="s">
        <v>64</v>
      </c>
      <c r="AY307" s="216" t="s">
        <v>263</v>
      </c>
    </row>
    <row r="308" spans="2:51" s="13" customFormat="1">
      <c r="B308" s="205"/>
      <c r="C308" s="206"/>
      <c r="D308" s="207" t="s">
        <v>272</v>
      </c>
      <c r="E308" s="208" t="s">
        <v>1</v>
      </c>
      <c r="F308" s="209" t="s">
        <v>6555</v>
      </c>
      <c r="G308" s="206"/>
      <c r="H308" s="210">
        <v>1.73</v>
      </c>
      <c r="I308" s="211"/>
      <c r="J308" s="206"/>
      <c r="K308" s="206"/>
      <c r="L308" s="212"/>
      <c r="M308" s="213"/>
      <c r="N308" s="214"/>
      <c r="O308" s="214"/>
      <c r="P308" s="214"/>
      <c r="Q308" s="214"/>
      <c r="R308" s="214"/>
      <c r="S308" s="214"/>
      <c r="T308" s="215"/>
      <c r="AT308" s="216" t="s">
        <v>272</v>
      </c>
      <c r="AU308" s="216" t="s">
        <v>73</v>
      </c>
      <c r="AV308" s="13" t="s">
        <v>73</v>
      </c>
      <c r="AW308" s="13" t="s">
        <v>30</v>
      </c>
      <c r="AX308" s="13" t="s">
        <v>64</v>
      </c>
      <c r="AY308" s="216" t="s">
        <v>263</v>
      </c>
    </row>
    <row r="309" spans="2:51" s="13" customFormat="1">
      <c r="B309" s="205"/>
      <c r="C309" s="206"/>
      <c r="D309" s="207" t="s">
        <v>272</v>
      </c>
      <c r="E309" s="208" t="s">
        <v>1</v>
      </c>
      <c r="F309" s="209" t="s">
        <v>6556</v>
      </c>
      <c r="G309" s="206"/>
      <c r="H309" s="210">
        <v>2.96</v>
      </c>
      <c r="I309" s="211"/>
      <c r="J309" s="206"/>
      <c r="K309" s="206"/>
      <c r="L309" s="212"/>
      <c r="M309" s="213"/>
      <c r="N309" s="214"/>
      <c r="O309" s="214"/>
      <c r="P309" s="214"/>
      <c r="Q309" s="214"/>
      <c r="R309" s="214"/>
      <c r="S309" s="214"/>
      <c r="T309" s="215"/>
      <c r="AT309" s="216" t="s">
        <v>272</v>
      </c>
      <c r="AU309" s="216" t="s">
        <v>73</v>
      </c>
      <c r="AV309" s="13" t="s">
        <v>73</v>
      </c>
      <c r="AW309" s="13" t="s">
        <v>30</v>
      </c>
      <c r="AX309" s="13" t="s">
        <v>64</v>
      </c>
      <c r="AY309" s="216" t="s">
        <v>263</v>
      </c>
    </row>
    <row r="310" spans="2:51" s="13" customFormat="1">
      <c r="B310" s="205"/>
      <c r="C310" s="206"/>
      <c r="D310" s="207" t="s">
        <v>272</v>
      </c>
      <c r="E310" s="208" t="s">
        <v>1</v>
      </c>
      <c r="F310" s="209" t="s">
        <v>6557</v>
      </c>
      <c r="G310" s="206"/>
      <c r="H310" s="210">
        <v>7.93</v>
      </c>
      <c r="I310" s="211"/>
      <c r="J310" s="206"/>
      <c r="K310" s="206"/>
      <c r="L310" s="212"/>
      <c r="M310" s="213"/>
      <c r="N310" s="214"/>
      <c r="O310" s="214"/>
      <c r="P310" s="214"/>
      <c r="Q310" s="214"/>
      <c r="R310" s="214"/>
      <c r="S310" s="214"/>
      <c r="T310" s="215"/>
      <c r="AT310" s="216" t="s">
        <v>272</v>
      </c>
      <c r="AU310" s="216" t="s">
        <v>73</v>
      </c>
      <c r="AV310" s="13" t="s">
        <v>73</v>
      </c>
      <c r="AW310" s="13" t="s">
        <v>30</v>
      </c>
      <c r="AX310" s="13" t="s">
        <v>64</v>
      </c>
      <c r="AY310" s="216" t="s">
        <v>263</v>
      </c>
    </row>
    <row r="311" spans="2:51" s="13" customFormat="1">
      <c r="B311" s="205"/>
      <c r="C311" s="206"/>
      <c r="D311" s="207" t="s">
        <v>272</v>
      </c>
      <c r="E311" s="208" t="s">
        <v>1</v>
      </c>
      <c r="F311" s="209" t="s">
        <v>6558</v>
      </c>
      <c r="G311" s="206"/>
      <c r="H311" s="210">
        <v>11.1</v>
      </c>
      <c r="I311" s="211"/>
      <c r="J311" s="206"/>
      <c r="K311" s="206"/>
      <c r="L311" s="212"/>
      <c r="M311" s="213"/>
      <c r="N311" s="214"/>
      <c r="O311" s="214"/>
      <c r="P311" s="214"/>
      <c r="Q311" s="214"/>
      <c r="R311" s="214"/>
      <c r="S311" s="214"/>
      <c r="T311" s="215"/>
      <c r="AT311" s="216" t="s">
        <v>272</v>
      </c>
      <c r="AU311" s="216" t="s">
        <v>73</v>
      </c>
      <c r="AV311" s="13" t="s">
        <v>73</v>
      </c>
      <c r="AW311" s="13" t="s">
        <v>30</v>
      </c>
      <c r="AX311" s="13" t="s">
        <v>64</v>
      </c>
      <c r="AY311" s="216" t="s">
        <v>263</v>
      </c>
    </row>
    <row r="312" spans="2:51" s="13" customFormat="1">
      <c r="B312" s="205"/>
      <c r="C312" s="206"/>
      <c r="D312" s="207" t="s">
        <v>272</v>
      </c>
      <c r="E312" s="208" t="s">
        <v>1</v>
      </c>
      <c r="F312" s="209" t="s">
        <v>6559</v>
      </c>
      <c r="G312" s="206"/>
      <c r="H312" s="210">
        <v>11.22</v>
      </c>
      <c r="I312" s="211"/>
      <c r="J312" s="206"/>
      <c r="K312" s="206"/>
      <c r="L312" s="212"/>
      <c r="M312" s="213"/>
      <c r="N312" s="214"/>
      <c r="O312" s="214"/>
      <c r="P312" s="214"/>
      <c r="Q312" s="214"/>
      <c r="R312" s="214"/>
      <c r="S312" s="214"/>
      <c r="T312" s="215"/>
      <c r="AT312" s="216" t="s">
        <v>272</v>
      </c>
      <c r="AU312" s="216" t="s">
        <v>73</v>
      </c>
      <c r="AV312" s="13" t="s">
        <v>73</v>
      </c>
      <c r="AW312" s="13" t="s">
        <v>30</v>
      </c>
      <c r="AX312" s="13" t="s">
        <v>64</v>
      </c>
      <c r="AY312" s="216" t="s">
        <v>263</v>
      </c>
    </row>
    <row r="313" spans="2:51" s="13" customFormat="1">
      <c r="B313" s="205"/>
      <c r="C313" s="206"/>
      <c r="D313" s="207" t="s">
        <v>272</v>
      </c>
      <c r="E313" s="208" t="s">
        <v>1</v>
      </c>
      <c r="F313" s="209" t="s">
        <v>6560</v>
      </c>
      <c r="G313" s="206"/>
      <c r="H313" s="210">
        <v>38.81</v>
      </c>
      <c r="I313" s="211"/>
      <c r="J313" s="206"/>
      <c r="K313" s="206"/>
      <c r="L313" s="212"/>
      <c r="M313" s="213"/>
      <c r="N313" s="214"/>
      <c r="O313" s="214"/>
      <c r="P313" s="214"/>
      <c r="Q313" s="214"/>
      <c r="R313" s="214"/>
      <c r="S313" s="214"/>
      <c r="T313" s="215"/>
      <c r="AT313" s="216" t="s">
        <v>272</v>
      </c>
      <c r="AU313" s="216" t="s">
        <v>73</v>
      </c>
      <c r="AV313" s="13" t="s">
        <v>73</v>
      </c>
      <c r="AW313" s="13" t="s">
        <v>30</v>
      </c>
      <c r="AX313" s="13" t="s">
        <v>64</v>
      </c>
      <c r="AY313" s="216" t="s">
        <v>263</v>
      </c>
    </row>
    <row r="314" spans="2:51" s="13" customFormat="1">
      <c r="B314" s="205"/>
      <c r="C314" s="206"/>
      <c r="D314" s="207" t="s">
        <v>272</v>
      </c>
      <c r="E314" s="208" t="s">
        <v>1</v>
      </c>
      <c r="F314" s="209" t="s">
        <v>6561</v>
      </c>
      <c r="G314" s="206"/>
      <c r="H314" s="210">
        <v>4.38</v>
      </c>
      <c r="I314" s="211"/>
      <c r="J314" s="206"/>
      <c r="K314" s="206"/>
      <c r="L314" s="212"/>
      <c r="M314" s="213"/>
      <c r="N314" s="214"/>
      <c r="O314" s="214"/>
      <c r="P314" s="214"/>
      <c r="Q314" s="214"/>
      <c r="R314" s="214"/>
      <c r="S314" s="214"/>
      <c r="T314" s="215"/>
      <c r="AT314" s="216" t="s">
        <v>272</v>
      </c>
      <c r="AU314" s="216" t="s">
        <v>73</v>
      </c>
      <c r="AV314" s="13" t="s">
        <v>73</v>
      </c>
      <c r="AW314" s="13" t="s">
        <v>30</v>
      </c>
      <c r="AX314" s="13" t="s">
        <v>64</v>
      </c>
      <c r="AY314" s="216" t="s">
        <v>263</v>
      </c>
    </row>
    <row r="315" spans="2:51" s="13" customFormat="1">
      <c r="B315" s="205"/>
      <c r="C315" s="206"/>
      <c r="D315" s="207" t="s">
        <v>272</v>
      </c>
      <c r="E315" s="208" t="s">
        <v>1</v>
      </c>
      <c r="F315" s="209" t="s">
        <v>6562</v>
      </c>
      <c r="G315" s="206"/>
      <c r="H315" s="210">
        <v>22.56</v>
      </c>
      <c r="I315" s="211"/>
      <c r="J315" s="206"/>
      <c r="K315" s="206"/>
      <c r="L315" s="212"/>
      <c r="M315" s="213"/>
      <c r="N315" s="214"/>
      <c r="O315" s="214"/>
      <c r="P315" s="214"/>
      <c r="Q315" s="214"/>
      <c r="R315" s="214"/>
      <c r="S315" s="214"/>
      <c r="T315" s="215"/>
      <c r="AT315" s="216" t="s">
        <v>272</v>
      </c>
      <c r="AU315" s="216" t="s">
        <v>73</v>
      </c>
      <c r="AV315" s="13" t="s">
        <v>73</v>
      </c>
      <c r="AW315" s="13" t="s">
        <v>30</v>
      </c>
      <c r="AX315" s="13" t="s">
        <v>64</v>
      </c>
      <c r="AY315" s="216" t="s">
        <v>263</v>
      </c>
    </row>
    <row r="316" spans="2:51" s="13" customFormat="1">
      <c r="B316" s="205"/>
      <c r="C316" s="206"/>
      <c r="D316" s="207" t="s">
        <v>272</v>
      </c>
      <c r="E316" s="208" t="s">
        <v>1</v>
      </c>
      <c r="F316" s="209" t="s">
        <v>6563</v>
      </c>
      <c r="G316" s="206"/>
      <c r="H316" s="210">
        <v>121.36</v>
      </c>
      <c r="I316" s="211"/>
      <c r="J316" s="206"/>
      <c r="K316" s="206"/>
      <c r="L316" s="212"/>
      <c r="M316" s="213"/>
      <c r="N316" s="214"/>
      <c r="O316" s="214"/>
      <c r="P316" s="214"/>
      <c r="Q316" s="214"/>
      <c r="R316" s="214"/>
      <c r="S316" s="214"/>
      <c r="T316" s="215"/>
      <c r="AT316" s="216" t="s">
        <v>272</v>
      </c>
      <c r="AU316" s="216" t="s">
        <v>73</v>
      </c>
      <c r="AV316" s="13" t="s">
        <v>73</v>
      </c>
      <c r="AW316" s="13" t="s">
        <v>30</v>
      </c>
      <c r="AX316" s="13" t="s">
        <v>64</v>
      </c>
      <c r="AY316" s="216" t="s">
        <v>263</v>
      </c>
    </row>
    <row r="317" spans="2:51" s="13" customFormat="1">
      <c r="B317" s="205"/>
      <c r="C317" s="206"/>
      <c r="D317" s="207" t="s">
        <v>272</v>
      </c>
      <c r="E317" s="208" t="s">
        <v>1</v>
      </c>
      <c r="F317" s="209" t="s">
        <v>6564</v>
      </c>
      <c r="G317" s="206"/>
      <c r="H317" s="210">
        <v>44.65</v>
      </c>
      <c r="I317" s="211"/>
      <c r="J317" s="206"/>
      <c r="K317" s="206"/>
      <c r="L317" s="212"/>
      <c r="M317" s="213"/>
      <c r="N317" s="214"/>
      <c r="O317" s="214"/>
      <c r="P317" s="214"/>
      <c r="Q317" s="214"/>
      <c r="R317" s="214"/>
      <c r="S317" s="214"/>
      <c r="T317" s="215"/>
      <c r="AT317" s="216" t="s">
        <v>272</v>
      </c>
      <c r="AU317" s="216" t="s">
        <v>73</v>
      </c>
      <c r="AV317" s="13" t="s">
        <v>73</v>
      </c>
      <c r="AW317" s="13" t="s">
        <v>30</v>
      </c>
      <c r="AX317" s="13" t="s">
        <v>64</v>
      </c>
      <c r="AY317" s="216" t="s">
        <v>263</v>
      </c>
    </row>
    <row r="318" spans="2:51" s="13" customFormat="1">
      <c r="B318" s="205"/>
      <c r="C318" s="206"/>
      <c r="D318" s="207" t="s">
        <v>272</v>
      </c>
      <c r="E318" s="208" t="s">
        <v>1</v>
      </c>
      <c r="F318" s="209" t="s">
        <v>6565</v>
      </c>
      <c r="G318" s="206"/>
      <c r="H318" s="210">
        <v>3.3</v>
      </c>
      <c r="I318" s="211"/>
      <c r="J318" s="206"/>
      <c r="K318" s="206"/>
      <c r="L318" s="212"/>
      <c r="M318" s="213"/>
      <c r="N318" s="214"/>
      <c r="O318" s="214"/>
      <c r="P318" s="214"/>
      <c r="Q318" s="214"/>
      <c r="R318" s="214"/>
      <c r="S318" s="214"/>
      <c r="T318" s="215"/>
      <c r="AT318" s="216" t="s">
        <v>272</v>
      </c>
      <c r="AU318" s="216" t="s">
        <v>73</v>
      </c>
      <c r="AV318" s="13" t="s">
        <v>73</v>
      </c>
      <c r="AW318" s="13" t="s">
        <v>30</v>
      </c>
      <c r="AX318" s="13" t="s">
        <v>64</v>
      </c>
      <c r="AY318" s="216" t="s">
        <v>263</v>
      </c>
    </row>
    <row r="319" spans="2:51" s="13" customFormat="1">
      <c r="B319" s="205"/>
      <c r="C319" s="206"/>
      <c r="D319" s="207" t="s">
        <v>272</v>
      </c>
      <c r="E319" s="208" t="s">
        <v>1</v>
      </c>
      <c r="F319" s="209" t="s">
        <v>6566</v>
      </c>
      <c r="G319" s="206"/>
      <c r="H319" s="210">
        <v>6.08</v>
      </c>
      <c r="I319" s="211"/>
      <c r="J319" s="206"/>
      <c r="K319" s="206"/>
      <c r="L319" s="212"/>
      <c r="M319" s="213"/>
      <c r="N319" s="214"/>
      <c r="O319" s="214"/>
      <c r="P319" s="214"/>
      <c r="Q319" s="214"/>
      <c r="R319" s="214"/>
      <c r="S319" s="214"/>
      <c r="T319" s="215"/>
      <c r="AT319" s="216" t="s">
        <v>272</v>
      </c>
      <c r="AU319" s="216" t="s">
        <v>73</v>
      </c>
      <c r="AV319" s="13" t="s">
        <v>73</v>
      </c>
      <c r="AW319" s="13" t="s">
        <v>30</v>
      </c>
      <c r="AX319" s="13" t="s">
        <v>64</v>
      </c>
      <c r="AY319" s="216" t="s">
        <v>263</v>
      </c>
    </row>
    <row r="320" spans="2:51" s="13" customFormat="1">
      <c r="B320" s="205"/>
      <c r="C320" s="206"/>
      <c r="D320" s="207" t="s">
        <v>272</v>
      </c>
      <c r="E320" s="208" t="s">
        <v>1</v>
      </c>
      <c r="F320" s="209" t="s">
        <v>6567</v>
      </c>
      <c r="G320" s="206"/>
      <c r="H320" s="210">
        <v>6.5350000000000001</v>
      </c>
      <c r="I320" s="211"/>
      <c r="J320" s="206"/>
      <c r="K320" s="206"/>
      <c r="L320" s="212"/>
      <c r="M320" s="213"/>
      <c r="N320" s="214"/>
      <c r="O320" s="214"/>
      <c r="P320" s="214"/>
      <c r="Q320" s="214"/>
      <c r="R320" s="214"/>
      <c r="S320" s="214"/>
      <c r="T320" s="215"/>
      <c r="AT320" s="216" t="s">
        <v>272</v>
      </c>
      <c r="AU320" s="216" t="s">
        <v>73</v>
      </c>
      <c r="AV320" s="13" t="s">
        <v>73</v>
      </c>
      <c r="AW320" s="13" t="s">
        <v>30</v>
      </c>
      <c r="AX320" s="13" t="s">
        <v>64</v>
      </c>
      <c r="AY320" s="216" t="s">
        <v>263</v>
      </c>
    </row>
    <row r="321" spans="1:65" s="13" customFormat="1">
      <c r="B321" s="205"/>
      <c r="C321" s="206"/>
      <c r="D321" s="207" t="s">
        <v>272</v>
      </c>
      <c r="E321" s="208" t="s">
        <v>1</v>
      </c>
      <c r="F321" s="209" t="s">
        <v>6568</v>
      </c>
      <c r="G321" s="206"/>
      <c r="H321" s="210">
        <v>9.23</v>
      </c>
      <c r="I321" s="211"/>
      <c r="J321" s="206"/>
      <c r="K321" s="206"/>
      <c r="L321" s="212"/>
      <c r="M321" s="213"/>
      <c r="N321" s="214"/>
      <c r="O321" s="214"/>
      <c r="P321" s="214"/>
      <c r="Q321" s="214"/>
      <c r="R321" s="214"/>
      <c r="S321" s="214"/>
      <c r="T321" s="215"/>
      <c r="AT321" s="216" t="s">
        <v>272</v>
      </c>
      <c r="AU321" s="216" t="s">
        <v>73</v>
      </c>
      <c r="AV321" s="13" t="s">
        <v>73</v>
      </c>
      <c r="AW321" s="13" t="s">
        <v>30</v>
      </c>
      <c r="AX321" s="13" t="s">
        <v>64</v>
      </c>
      <c r="AY321" s="216" t="s">
        <v>263</v>
      </c>
    </row>
    <row r="322" spans="1:65" s="13" customFormat="1">
      <c r="B322" s="205"/>
      <c r="C322" s="206"/>
      <c r="D322" s="207" t="s">
        <v>272</v>
      </c>
      <c r="E322" s="208" t="s">
        <v>1</v>
      </c>
      <c r="F322" s="209" t="s">
        <v>6569</v>
      </c>
      <c r="G322" s="206"/>
      <c r="H322" s="210">
        <v>13.84</v>
      </c>
      <c r="I322" s="211"/>
      <c r="J322" s="206"/>
      <c r="K322" s="206"/>
      <c r="L322" s="212"/>
      <c r="M322" s="213"/>
      <c r="N322" s="214"/>
      <c r="O322" s="214"/>
      <c r="P322" s="214"/>
      <c r="Q322" s="214"/>
      <c r="R322" s="214"/>
      <c r="S322" s="214"/>
      <c r="T322" s="215"/>
      <c r="AT322" s="216" t="s">
        <v>272</v>
      </c>
      <c r="AU322" s="216" t="s">
        <v>73</v>
      </c>
      <c r="AV322" s="13" t="s">
        <v>73</v>
      </c>
      <c r="AW322" s="13" t="s">
        <v>30</v>
      </c>
      <c r="AX322" s="13" t="s">
        <v>64</v>
      </c>
      <c r="AY322" s="216" t="s">
        <v>263</v>
      </c>
    </row>
    <row r="323" spans="1:65" s="13" customFormat="1">
      <c r="B323" s="205"/>
      <c r="C323" s="206"/>
      <c r="D323" s="207" t="s">
        <v>272</v>
      </c>
      <c r="E323" s="208" t="s">
        <v>1</v>
      </c>
      <c r="F323" s="209" t="s">
        <v>6570</v>
      </c>
      <c r="G323" s="206"/>
      <c r="H323" s="210">
        <v>14.48</v>
      </c>
      <c r="I323" s="211"/>
      <c r="J323" s="206"/>
      <c r="K323" s="206"/>
      <c r="L323" s="212"/>
      <c r="M323" s="213"/>
      <c r="N323" s="214"/>
      <c r="O323" s="214"/>
      <c r="P323" s="214"/>
      <c r="Q323" s="214"/>
      <c r="R323" s="214"/>
      <c r="S323" s="214"/>
      <c r="T323" s="215"/>
      <c r="AT323" s="216" t="s">
        <v>272</v>
      </c>
      <c r="AU323" s="216" t="s">
        <v>73</v>
      </c>
      <c r="AV323" s="13" t="s">
        <v>73</v>
      </c>
      <c r="AW323" s="13" t="s">
        <v>30</v>
      </c>
      <c r="AX323" s="13" t="s">
        <v>64</v>
      </c>
      <c r="AY323" s="216" t="s">
        <v>263</v>
      </c>
    </row>
    <row r="324" spans="1:65" s="13" customFormat="1">
      <c r="B324" s="205"/>
      <c r="C324" s="206"/>
      <c r="D324" s="207" t="s">
        <v>272</v>
      </c>
      <c r="E324" s="208" t="s">
        <v>1</v>
      </c>
      <c r="F324" s="209" t="s">
        <v>6571</v>
      </c>
      <c r="G324" s="206"/>
      <c r="H324" s="210">
        <v>2.09</v>
      </c>
      <c r="I324" s="211"/>
      <c r="J324" s="206"/>
      <c r="K324" s="206"/>
      <c r="L324" s="212"/>
      <c r="M324" s="213"/>
      <c r="N324" s="214"/>
      <c r="O324" s="214"/>
      <c r="P324" s="214"/>
      <c r="Q324" s="214"/>
      <c r="R324" s="214"/>
      <c r="S324" s="214"/>
      <c r="T324" s="215"/>
      <c r="AT324" s="216" t="s">
        <v>272</v>
      </c>
      <c r="AU324" s="216" t="s">
        <v>73</v>
      </c>
      <c r="AV324" s="13" t="s">
        <v>73</v>
      </c>
      <c r="AW324" s="13" t="s">
        <v>30</v>
      </c>
      <c r="AX324" s="13" t="s">
        <v>64</v>
      </c>
      <c r="AY324" s="216" t="s">
        <v>263</v>
      </c>
    </row>
    <row r="325" spans="1:65" s="13" customFormat="1">
      <c r="B325" s="205"/>
      <c r="C325" s="206"/>
      <c r="D325" s="207" t="s">
        <v>272</v>
      </c>
      <c r="E325" s="208" t="s">
        <v>1</v>
      </c>
      <c r="F325" s="209" t="s">
        <v>6572</v>
      </c>
      <c r="G325" s="206"/>
      <c r="H325" s="210">
        <v>3.44</v>
      </c>
      <c r="I325" s="211"/>
      <c r="J325" s="206"/>
      <c r="K325" s="206"/>
      <c r="L325" s="212"/>
      <c r="M325" s="213"/>
      <c r="N325" s="214"/>
      <c r="O325" s="214"/>
      <c r="P325" s="214"/>
      <c r="Q325" s="214"/>
      <c r="R325" s="214"/>
      <c r="S325" s="214"/>
      <c r="T325" s="215"/>
      <c r="AT325" s="216" t="s">
        <v>272</v>
      </c>
      <c r="AU325" s="216" t="s">
        <v>73</v>
      </c>
      <c r="AV325" s="13" t="s">
        <v>73</v>
      </c>
      <c r="AW325" s="13" t="s">
        <v>30</v>
      </c>
      <c r="AX325" s="13" t="s">
        <v>64</v>
      </c>
      <c r="AY325" s="216" t="s">
        <v>263</v>
      </c>
    </row>
    <row r="326" spans="1:65" s="13" customFormat="1">
      <c r="B326" s="205"/>
      <c r="C326" s="206"/>
      <c r="D326" s="207" t="s">
        <v>272</v>
      </c>
      <c r="E326" s="208" t="s">
        <v>1</v>
      </c>
      <c r="F326" s="209" t="s">
        <v>6573</v>
      </c>
      <c r="G326" s="206"/>
      <c r="H326" s="210">
        <v>8.26</v>
      </c>
      <c r="I326" s="211"/>
      <c r="J326" s="206"/>
      <c r="K326" s="206"/>
      <c r="L326" s="212"/>
      <c r="M326" s="213"/>
      <c r="N326" s="214"/>
      <c r="O326" s="214"/>
      <c r="P326" s="214"/>
      <c r="Q326" s="214"/>
      <c r="R326" s="214"/>
      <c r="S326" s="214"/>
      <c r="T326" s="215"/>
      <c r="AT326" s="216" t="s">
        <v>272</v>
      </c>
      <c r="AU326" s="216" t="s">
        <v>73</v>
      </c>
      <c r="AV326" s="13" t="s">
        <v>73</v>
      </c>
      <c r="AW326" s="13" t="s">
        <v>30</v>
      </c>
      <c r="AX326" s="13" t="s">
        <v>64</v>
      </c>
      <c r="AY326" s="216" t="s">
        <v>263</v>
      </c>
    </row>
    <row r="327" spans="1:65" s="15" customFormat="1">
      <c r="B327" s="228"/>
      <c r="C327" s="229"/>
      <c r="D327" s="207" t="s">
        <v>272</v>
      </c>
      <c r="E327" s="230" t="s">
        <v>1</v>
      </c>
      <c r="F327" s="231" t="s">
        <v>280</v>
      </c>
      <c r="G327" s="229"/>
      <c r="H327" s="232">
        <v>466.60599999999999</v>
      </c>
      <c r="I327" s="233"/>
      <c r="J327" s="229"/>
      <c r="K327" s="229"/>
      <c r="L327" s="234"/>
      <c r="M327" s="235"/>
      <c r="N327" s="236"/>
      <c r="O327" s="236"/>
      <c r="P327" s="236"/>
      <c r="Q327" s="236"/>
      <c r="R327" s="236"/>
      <c r="S327" s="236"/>
      <c r="T327" s="237"/>
      <c r="AT327" s="238" t="s">
        <v>272</v>
      </c>
      <c r="AU327" s="238" t="s">
        <v>73</v>
      </c>
      <c r="AV327" s="15" t="s">
        <v>270</v>
      </c>
      <c r="AW327" s="15" t="s">
        <v>30</v>
      </c>
      <c r="AX327" s="15" t="s">
        <v>71</v>
      </c>
      <c r="AY327" s="238" t="s">
        <v>263</v>
      </c>
    </row>
    <row r="328" spans="1:65" s="2" customFormat="1" ht="24.2" customHeight="1">
      <c r="A328" s="35"/>
      <c r="B328" s="36"/>
      <c r="C328" s="191" t="s">
        <v>309</v>
      </c>
      <c r="D328" s="191" t="s">
        <v>266</v>
      </c>
      <c r="E328" s="192" t="s">
        <v>1978</v>
      </c>
      <c r="F328" s="193" t="s">
        <v>1979</v>
      </c>
      <c r="G328" s="194" t="s">
        <v>300</v>
      </c>
      <c r="H328" s="195">
        <v>387.77800000000002</v>
      </c>
      <c r="I328" s="196"/>
      <c r="J328" s="197">
        <f>ROUND(I328*H328,2)</f>
        <v>0</v>
      </c>
      <c r="K328" s="198"/>
      <c r="L328" s="40"/>
      <c r="M328" s="199" t="s">
        <v>1</v>
      </c>
      <c r="N328" s="200" t="s">
        <v>38</v>
      </c>
      <c r="O328" s="72"/>
      <c r="P328" s="201">
        <f>O328*H328</f>
        <v>0</v>
      </c>
      <c r="Q328" s="201">
        <v>0</v>
      </c>
      <c r="R328" s="201">
        <f>Q328*H328</f>
        <v>0</v>
      </c>
      <c r="S328" s="201">
        <v>0</v>
      </c>
      <c r="T328" s="202">
        <f>S328*H328</f>
        <v>0</v>
      </c>
      <c r="U328" s="35"/>
      <c r="V328" s="35"/>
      <c r="W328" s="35"/>
      <c r="X328" s="35"/>
      <c r="Y328" s="35"/>
      <c r="Z328" s="35"/>
      <c r="AA328" s="35"/>
      <c r="AB328" s="35"/>
      <c r="AC328" s="35"/>
      <c r="AD328" s="35"/>
      <c r="AE328" s="35"/>
      <c r="AR328" s="203" t="s">
        <v>270</v>
      </c>
      <c r="AT328" s="203" t="s">
        <v>266</v>
      </c>
      <c r="AU328" s="203" t="s">
        <v>73</v>
      </c>
      <c r="AY328" s="18" t="s">
        <v>263</v>
      </c>
      <c r="BE328" s="204">
        <f>IF(N328="základní",J328,0)</f>
        <v>0</v>
      </c>
      <c r="BF328" s="204">
        <f>IF(N328="snížená",J328,0)</f>
        <v>0</v>
      </c>
      <c r="BG328" s="204">
        <f>IF(N328="zákl. přenesená",J328,0)</f>
        <v>0</v>
      </c>
      <c r="BH328" s="204">
        <f>IF(N328="sníž. přenesená",J328,0)</f>
        <v>0</v>
      </c>
      <c r="BI328" s="204">
        <f>IF(N328="nulová",J328,0)</f>
        <v>0</v>
      </c>
      <c r="BJ328" s="18" t="s">
        <v>71</v>
      </c>
      <c r="BK328" s="204">
        <f>ROUND(I328*H328,2)</f>
        <v>0</v>
      </c>
      <c r="BL328" s="18" t="s">
        <v>270</v>
      </c>
      <c r="BM328" s="203" t="s">
        <v>314</v>
      </c>
    </row>
    <row r="329" spans="1:65" s="16" customFormat="1">
      <c r="B329" s="248"/>
      <c r="C329" s="249"/>
      <c r="D329" s="207" t="s">
        <v>272</v>
      </c>
      <c r="E329" s="250" t="s">
        <v>1</v>
      </c>
      <c r="F329" s="251" t="s">
        <v>6574</v>
      </c>
      <c r="G329" s="249"/>
      <c r="H329" s="250" t="s">
        <v>1</v>
      </c>
      <c r="I329" s="252"/>
      <c r="J329" s="249"/>
      <c r="K329" s="249"/>
      <c r="L329" s="253"/>
      <c r="M329" s="254"/>
      <c r="N329" s="255"/>
      <c r="O329" s="255"/>
      <c r="P329" s="255"/>
      <c r="Q329" s="255"/>
      <c r="R329" s="255"/>
      <c r="S329" s="255"/>
      <c r="T329" s="256"/>
      <c r="AT329" s="257" t="s">
        <v>272</v>
      </c>
      <c r="AU329" s="257" t="s">
        <v>73</v>
      </c>
      <c r="AV329" s="16" t="s">
        <v>71</v>
      </c>
      <c r="AW329" s="16" t="s">
        <v>30</v>
      </c>
      <c r="AX329" s="16" t="s">
        <v>64</v>
      </c>
      <c r="AY329" s="257" t="s">
        <v>263</v>
      </c>
    </row>
    <row r="330" spans="1:65" s="13" customFormat="1">
      <c r="B330" s="205"/>
      <c r="C330" s="206"/>
      <c r="D330" s="207" t="s">
        <v>272</v>
      </c>
      <c r="E330" s="208" t="s">
        <v>1</v>
      </c>
      <c r="F330" s="209" t="s">
        <v>6575</v>
      </c>
      <c r="G330" s="206"/>
      <c r="H330" s="210">
        <v>160.32</v>
      </c>
      <c r="I330" s="211"/>
      <c r="J330" s="206"/>
      <c r="K330" s="206"/>
      <c r="L330" s="212"/>
      <c r="M330" s="213"/>
      <c r="N330" s="214"/>
      <c r="O330" s="214"/>
      <c r="P330" s="214"/>
      <c r="Q330" s="214"/>
      <c r="R330" s="214"/>
      <c r="S330" s="214"/>
      <c r="T330" s="215"/>
      <c r="AT330" s="216" t="s">
        <v>272</v>
      </c>
      <c r="AU330" s="216" t="s">
        <v>73</v>
      </c>
      <c r="AV330" s="13" t="s">
        <v>73</v>
      </c>
      <c r="AW330" s="13" t="s">
        <v>30</v>
      </c>
      <c r="AX330" s="13" t="s">
        <v>64</v>
      </c>
      <c r="AY330" s="216" t="s">
        <v>263</v>
      </c>
    </row>
    <row r="331" spans="1:65" s="13" customFormat="1">
      <c r="B331" s="205"/>
      <c r="C331" s="206"/>
      <c r="D331" s="207" t="s">
        <v>272</v>
      </c>
      <c r="E331" s="208" t="s">
        <v>1</v>
      </c>
      <c r="F331" s="209" t="s">
        <v>6576</v>
      </c>
      <c r="G331" s="206"/>
      <c r="H331" s="210">
        <v>29.606000000000002</v>
      </c>
      <c r="I331" s="211"/>
      <c r="J331" s="206"/>
      <c r="K331" s="206"/>
      <c r="L331" s="212"/>
      <c r="M331" s="213"/>
      <c r="N331" s="214"/>
      <c r="O331" s="214"/>
      <c r="P331" s="214"/>
      <c r="Q331" s="214"/>
      <c r="R331" s="214"/>
      <c r="S331" s="214"/>
      <c r="T331" s="215"/>
      <c r="AT331" s="216" t="s">
        <v>272</v>
      </c>
      <c r="AU331" s="216" t="s">
        <v>73</v>
      </c>
      <c r="AV331" s="13" t="s">
        <v>73</v>
      </c>
      <c r="AW331" s="13" t="s">
        <v>30</v>
      </c>
      <c r="AX331" s="13" t="s">
        <v>64</v>
      </c>
      <c r="AY331" s="216" t="s">
        <v>263</v>
      </c>
    </row>
    <row r="332" spans="1:65" s="13" customFormat="1">
      <c r="B332" s="205"/>
      <c r="C332" s="206"/>
      <c r="D332" s="207" t="s">
        <v>272</v>
      </c>
      <c r="E332" s="208" t="s">
        <v>1</v>
      </c>
      <c r="F332" s="209" t="s">
        <v>6577</v>
      </c>
      <c r="G332" s="206"/>
      <c r="H332" s="210">
        <v>10.375999999999999</v>
      </c>
      <c r="I332" s="211"/>
      <c r="J332" s="206"/>
      <c r="K332" s="206"/>
      <c r="L332" s="212"/>
      <c r="M332" s="213"/>
      <c r="N332" s="214"/>
      <c r="O332" s="214"/>
      <c r="P332" s="214"/>
      <c r="Q332" s="214"/>
      <c r="R332" s="214"/>
      <c r="S332" s="214"/>
      <c r="T332" s="215"/>
      <c r="AT332" s="216" t="s">
        <v>272</v>
      </c>
      <c r="AU332" s="216" t="s">
        <v>73</v>
      </c>
      <c r="AV332" s="13" t="s">
        <v>73</v>
      </c>
      <c r="AW332" s="13" t="s">
        <v>30</v>
      </c>
      <c r="AX332" s="13" t="s">
        <v>64</v>
      </c>
      <c r="AY332" s="216" t="s">
        <v>263</v>
      </c>
    </row>
    <row r="333" spans="1:65" s="13" customFormat="1">
      <c r="B333" s="205"/>
      <c r="C333" s="206"/>
      <c r="D333" s="207" t="s">
        <v>272</v>
      </c>
      <c r="E333" s="208" t="s">
        <v>1</v>
      </c>
      <c r="F333" s="209" t="s">
        <v>6578</v>
      </c>
      <c r="G333" s="206"/>
      <c r="H333" s="210">
        <v>0.64800000000000002</v>
      </c>
      <c r="I333" s="211"/>
      <c r="J333" s="206"/>
      <c r="K333" s="206"/>
      <c r="L333" s="212"/>
      <c r="M333" s="213"/>
      <c r="N333" s="214"/>
      <c r="O333" s="214"/>
      <c r="P333" s="214"/>
      <c r="Q333" s="214"/>
      <c r="R333" s="214"/>
      <c r="S333" s="214"/>
      <c r="T333" s="215"/>
      <c r="AT333" s="216" t="s">
        <v>272</v>
      </c>
      <c r="AU333" s="216" t="s">
        <v>73</v>
      </c>
      <c r="AV333" s="13" t="s">
        <v>73</v>
      </c>
      <c r="AW333" s="13" t="s">
        <v>30</v>
      </c>
      <c r="AX333" s="13" t="s">
        <v>64</v>
      </c>
      <c r="AY333" s="216" t="s">
        <v>263</v>
      </c>
    </row>
    <row r="334" spans="1:65" s="13" customFormat="1">
      <c r="B334" s="205"/>
      <c r="C334" s="206"/>
      <c r="D334" s="207" t="s">
        <v>272</v>
      </c>
      <c r="E334" s="208" t="s">
        <v>1</v>
      </c>
      <c r="F334" s="209" t="s">
        <v>6579</v>
      </c>
      <c r="G334" s="206"/>
      <c r="H334" s="210">
        <v>2.81</v>
      </c>
      <c r="I334" s="211"/>
      <c r="J334" s="206"/>
      <c r="K334" s="206"/>
      <c r="L334" s="212"/>
      <c r="M334" s="213"/>
      <c r="N334" s="214"/>
      <c r="O334" s="214"/>
      <c r="P334" s="214"/>
      <c r="Q334" s="214"/>
      <c r="R334" s="214"/>
      <c r="S334" s="214"/>
      <c r="T334" s="215"/>
      <c r="AT334" s="216" t="s">
        <v>272</v>
      </c>
      <c r="AU334" s="216" t="s">
        <v>73</v>
      </c>
      <c r="AV334" s="13" t="s">
        <v>73</v>
      </c>
      <c r="AW334" s="13" t="s">
        <v>30</v>
      </c>
      <c r="AX334" s="13" t="s">
        <v>64</v>
      </c>
      <c r="AY334" s="216" t="s">
        <v>263</v>
      </c>
    </row>
    <row r="335" spans="1:65" s="13" customFormat="1">
      <c r="B335" s="205"/>
      <c r="C335" s="206"/>
      <c r="D335" s="207" t="s">
        <v>272</v>
      </c>
      <c r="E335" s="208" t="s">
        <v>1</v>
      </c>
      <c r="F335" s="209" t="s">
        <v>6580</v>
      </c>
      <c r="G335" s="206"/>
      <c r="H335" s="210">
        <v>3.52</v>
      </c>
      <c r="I335" s="211"/>
      <c r="J335" s="206"/>
      <c r="K335" s="206"/>
      <c r="L335" s="212"/>
      <c r="M335" s="213"/>
      <c r="N335" s="214"/>
      <c r="O335" s="214"/>
      <c r="P335" s="214"/>
      <c r="Q335" s="214"/>
      <c r="R335" s="214"/>
      <c r="S335" s="214"/>
      <c r="T335" s="215"/>
      <c r="AT335" s="216" t="s">
        <v>272</v>
      </c>
      <c r="AU335" s="216" t="s">
        <v>73</v>
      </c>
      <c r="AV335" s="13" t="s">
        <v>73</v>
      </c>
      <c r="AW335" s="13" t="s">
        <v>30</v>
      </c>
      <c r="AX335" s="13" t="s">
        <v>64</v>
      </c>
      <c r="AY335" s="216" t="s">
        <v>263</v>
      </c>
    </row>
    <row r="336" spans="1:65" s="13" customFormat="1">
      <c r="B336" s="205"/>
      <c r="C336" s="206"/>
      <c r="D336" s="207" t="s">
        <v>272</v>
      </c>
      <c r="E336" s="208" t="s">
        <v>1</v>
      </c>
      <c r="F336" s="209" t="s">
        <v>6581</v>
      </c>
      <c r="G336" s="206"/>
      <c r="H336" s="210">
        <v>8.65</v>
      </c>
      <c r="I336" s="211"/>
      <c r="J336" s="206"/>
      <c r="K336" s="206"/>
      <c r="L336" s="212"/>
      <c r="M336" s="213"/>
      <c r="N336" s="214"/>
      <c r="O336" s="214"/>
      <c r="P336" s="214"/>
      <c r="Q336" s="214"/>
      <c r="R336" s="214"/>
      <c r="S336" s="214"/>
      <c r="T336" s="215"/>
      <c r="AT336" s="216" t="s">
        <v>272</v>
      </c>
      <c r="AU336" s="216" t="s">
        <v>73</v>
      </c>
      <c r="AV336" s="13" t="s">
        <v>73</v>
      </c>
      <c r="AW336" s="13" t="s">
        <v>30</v>
      </c>
      <c r="AX336" s="13" t="s">
        <v>64</v>
      </c>
      <c r="AY336" s="216" t="s">
        <v>263</v>
      </c>
    </row>
    <row r="337" spans="2:51" s="13" customFormat="1">
      <c r="B337" s="205"/>
      <c r="C337" s="206"/>
      <c r="D337" s="207" t="s">
        <v>272</v>
      </c>
      <c r="E337" s="208" t="s">
        <v>1</v>
      </c>
      <c r="F337" s="209" t="s">
        <v>6582</v>
      </c>
      <c r="G337" s="206"/>
      <c r="H337" s="210">
        <v>8.65</v>
      </c>
      <c r="I337" s="211"/>
      <c r="J337" s="206"/>
      <c r="K337" s="206"/>
      <c r="L337" s="212"/>
      <c r="M337" s="213"/>
      <c r="N337" s="214"/>
      <c r="O337" s="214"/>
      <c r="P337" s="214"/>
      <c r="Q337" s="214"/>
      <c r="R337" s="214"/>
      <c r="S337" s="214"/>
      <c r="T337" s="215"/>
      <c r="AT337" s="216" t="s">
        <v>272</v>
      </c>
      <c r="AU337" s="216" t="s">
        <v>73</v>
      </c>
      <c r="AV337" s="13" t="s">
        <v>73</v>
      </c>
      <c r="AW337" s="13" t="s">
        <v>30</v>
      </c>
      <c r="AX337" s="13" t="s">
        <v>64</v>
      </c>
      <c r="AY337" s="216" t="s">
        <v>263</v>
      </c>
    </row>
    <row r="338" spans="2:51" s="13" customFormat="1">
      <c r="B338" s="205"/>
      <c r="C338" s="206"/>
      <c r="D338" s="207" t="s">
        <v>272</v>
      </c>
      <c r="E338" s="208" t="s">
        <v>1</v>
      </c>
      <c r="F338" s="209" t="s">
        <v>6583</v>
      </c>
      <c r="G338" s="206"/>
      <c r="H338" s="210">
        <v>0.64800000000000002</v>
      </c>
      <c r="I338" s="211"/>
      <c r="J338" s="206"/>
      <c r="K338" s="206"/>
      <c r="L338" s="212"/>
      <c r="M338" s="213"/>
      <c r="N338" s="214"/>
      <c r="O338" s="214"/>
      <c r="P338" s="214"/>
      <c r="Q338" s="214"/>
      <c r="R338" s="214"/>
      <c r="S338" s="214"/>
      <c r="T338" s="215"/>
      <c r="AT338" s="216" t="s">
        <v>272</v>
      </c>
      <c r="AU338" s="216" t="s">
        <v>73</v>
      </c>
      <c r="AV338" s="13" t="s">
        <v>73</v>
      </c>
      <c r="AW338" s="13" t="s">
        <v>30</v>
      </c>
      <c r="AX338" s="13" t="s">
        <v>64</v>
      </c>
      <c r="AY338" s="216" t="s">
        <v>263</v>
      </c>
    </row>
    <row r="339" spans="2:51" s="13" customFormat="1">
      <c r="B339" s="205"/>
      <c r="C339" s="206"/>
      <c r="D339" s="207" t="s">
        <v>272</v>
      </c>
      <c r="E339" s="208" t="s">
        <v>1</v>
      </c>
      <c r="F339" s="209" t="s">
        <v>6584</v>
      </c>
      <c r="G339" s="206"/>
      <c r="H339" s="210">
        <v>1.8740000000000001</v>
      </c>
      <c r="I339" s="211"/>
      <c r="J339" s="206"/>
      <c r="K339" s="206"/>
      <c r="L339" s="212"/>
      <c r="M339" s="213"/>
      <c r="N339" s="214"/>
      <c r="O339" s="214"/>
      <c r="P339" s="214"/>
      <c r="Q339" s="214"/>
      <c r="R339" s="214"/>
      <c r="S339" s="214"/>
      <c r="T339" s="215"/>
      <c r="AT339" s="216" t="s">
        <v>272</v>
      </c>
      <c r="AU339" s="216" t="s">
        <v>73</v>
      </c>
      <c r="AV339" s="13" t="s">
        <v>73</v>
      </c>
      <c r="AW339" s="13" t="s">
        <v>30</v>
      </c>
      <c r="AX339" s="13" t="s">
        <v>64</v>
      </c>
      <c r="AY339" s="216" t="s">
        <v>263</v>
      </c>
    </row>
    <row r="340" spans="2:51" s="13" customFormat="1">
      <c r="B340" s="205"/>
      <c r="C340" s="206"/>
      <c r="D340" s="207" t="s">
        <v>272</v>
      </c>
      <c r="E340" s="208" t="s">
        <v>1</v>
      </c>
      <c r="F340" s="209" t="s">
        <v>6585</v>
      </c>
      <c r="G340" s="206"/>
      <c r="H340" s="210">
        <v>1.7290000000000001</v>
      </c>
      <c r="I340" s="211"/>
      <c r="J340" s="206"/>
      <c r="K340" s="206"/>
      <c r="L340" s="212"/>
      <c r="M340" s="213"/>
      <c r="N340" s="214"/>
      <c r="O340" s="214"/>
      <c r="P340" s="214"/>
      <c r="Q340" s="214"/>
      <c r="R340" s="214"/>
      <c r="S340" s="214"/>
      <c r="T340" s="215"/>
      <c r="AT340" s="216" t="s">
        <v>272</v>
      </c>
      <c r="AU340" s="216" t="s">
        <v>73</v>
      </c>
      <c r="AV340" s="13" t="s">
        <v>73</v>
      </c>
      <c r="AW340" s="13" t="s">
        <v>30</v>
      </c>
      <c r="AX340" s="13" t="s">
        <v>64</v>
      </c>
      <c r="AY340" s="216" t="s">
        <v>263</v>
      </c>
    </row>
    <row r="341" spans="2:51" s="13" customFormat="1">
      <c r="B341" s="205"/>
      <c r="C341" s="206"/>
      <c r="D341" s="207" t="s">
        <v>272</v>
      </c>
      <c r="E341" s="208" t="s">
        <v>1</v>
      </c>
      <c r="F341" s="209" t="s">
        <v>6586</v>
      </c>
      <c r="G341" s="206"/>
      <c r="H341" s="210">
        <v>7.35</v>
      </c>
      <c r="I341" s="211"/>
      <c r="J341" s="206"/>
      <c r="K341" s="206"/>
      <c r="L341" s="212"/>
      <c r="M341" s="213"/>
      <c r="N341" s="214"/>
      <c r="O341" s="214"/>
      <c r="P341" s="214"/>
      <c r="Q341" s="214"/>
      <c r="R341" s="214"/>
      <c r="S341" s="214"/>
      <c r="T341" s="215"/>
      <c r="AT341" s="216" t="s">
        <v>272</v>
      </c>
      <c r="AU341" s="216" t="s">
        <v>73</v>
      </c>
      <c r="AV341" s="13" t="s">
        <v>73</v>
      </c>
      <c r="AW341" s="13" t="s">
        <v>30</v>
      </c>
      <c r="AX341" s="13" t="s">
        <v>64</v>
      </c>
      <c r="AY341" s="216" t="s">
        <v>263</v>
      </c>
    </row>
    <row r="342" spans="2:51" s="13" customFormat="1">
      <c r="B342" s="205"/>
      <c r="C342" s="206"/>
      <c r="D342" s="207" t="s">
        <v>272</v>
      </c>
      <c r="E342" s="208" t="s">
        <v>1</v>
      </c>
      <c r="F342" s="209" t="s">
        <v>6587</v>
      </c>
      <c r="G342" s="206"/>
      <c r="H342" s="210">
        <v>1.1240000000000001</v>
      </c>
      <c r="I342" s="211"/>
      <c r="J342" s="206"/>
      <c r="K342" s="206"/>
      <c r="L342" s="212"/>
      <c r="M342" s="213"/>
      <c r="N342" s="214"/>
      <c r="O342" s="214"/>
      <c r="P342" s="214"/>
      <c r="Q342" s="214"/>
      <c r="R342" s="214"/>
      <c r="S342" s="214"/>
      <c r="T342" s="215"/>
      <c r="AT342" s="216" t="s">
        <v>272</v>
      </c>
      <c r="AU342" s="216" t="s">
        <v>73</v>
      </c>
      <c r="AV342" s="13" t="s">
        <v>73</v>
      </c>
      <c r="AW342" s="13" t="s">
        <v>30</v>
      </c>
      <c r="AX342" s="13" t="s">
        <v>64</v>
      </c>
      <c r="AY342" s="216" t="s">
        <v>263</v>
      </c>
    </row>
    <row r="343" spans="2:51" s="13" customFormat="1">
      <c r="B343" s="205"/>
      <c r="C343" s="206"/>
      <c r="D343" s="207" t="s">
        <v>272</v>
      </c>
      <c r="E343" s="208" t="s">
        <v>1</v>
      </c>
      <c r="F343" s="209" t="s">
        <v>6588</v>
      </c>
      <c r="G343" s="206"/>
      <c r="H343" s="210">
        <v>1.5029999999999999</v>
      </c>
      <c r="I343" s="211"/>
      <c r="J343" s="206"/>
      <c r="K343" s="206"/>
      <c r="L343" s="212"/>
      <c r="M343" s="213"/>
      <c r="N343" s="214"/>
      <c r="O343" s="214"/>
      <c r="P343" s="214"/>
      <c r="Q343" s="214"/>
      <c r="R343" s="214"/>
      <c r="S343" s="214"/>
      <c r="T343" s="215"/>
      <c r="AT343" s="216" t="s">
        <v>272</v>
      </c>
      <c r="AU343" s="216" t="s">
        <v>73</v>
      </c>
      <c r="AV343" s="13" t="s">
        <v>73</v>
      </c>
      <c r="AW343" s="13" t="s">
        <v>30</v>
      </c>
      <c r="AX343" s="13" t="s">
        <v>64</v>
      </c>
      <c r="AY343" s="216" t="s">
        <v>263</v>
      </c>
    </row>
    <row r="344" spans="2:51" s="13" customFormat="1">
      <c r="B344" s="205"/>
      <c r="C344" s="206"/>
      <c r="D344" s="207" t="s">
        <v>272</v>
      </c>
      <c r="E344" s="208" t="s">
        <v>1</v>
      </c>
      <c r="F344" s="209" t="s">
        <v>6589</v>
      </c>
      <c r="G344" s="206"/>
      <c r="H344" s="210">
        <v>3.0259999999999998</v>
      </c>
      <c r="I344" s="211"/>
      <c r="J344" s="206"/>
      <c r="K344" s="206"/>
      <c r="L344" s="212"/>
      <c r="M344" s="213"/>
      <c r="N344" s="214"/>
      <c r="O344" s="214"/>
      <c r="P344" s="214"/>
      <c r="Q344" s="214"/>
      <c r="R344" s="214"/>
      <c r="S344" s="214"/>
      <c r="T344" s="215"/>
      <c r="AT344" s="216" t="s">
        <v>272</v>
      </c>
      <c r="AU344" s="216" t="s">
        <v>73</v>
      </c>
      <c r="AV344" s="13" t="s">
        <v>73</v>
      </c>
      <c r="AW344" s="13" t="s">
        <v>30</v>
      </c>
      <c r="AX344" s="13" t="s">
        <v>64</v>
      </c>
      <c r="AY344" s="216" t="s">
        <v>263</v>
      </c>
    </row>
    <row r="345" spans="2:51" s="13" customFormat="1">
      <c r="B345" s="205"/>
      <c r="C345" s="206"/>
      <c r="D345" s="207" t="s">
        <v>272</v>
      </c>
      <c r="E345" s="208" t="s">
        <v>1</v>
      </c>
      <c r="F345" s="209" t="s">
        <v>6590</v>
      </c>
      <c r="G345" s="206"/>
      <c r="H345" s="210">
        <v>3.46</v>
      </c>
      <c r="I345" s="211"/>
      <c r="J345" s="206"/>
      <c r="K345" s="206"/>
      <c r="L345" s="212"/>
      <c r="M345" s="213"/>
      <c r="N345" s="214"/>
      <c r="O345" s="214"/>
      <c r="P345" s="214"/>
      <c r="Q345" s="214"/>
      <c r="R345" s="214"/>
      <c r="S345" s="214"/>
      <c r="T345" s="215"/>
      <c r="AT345" s="216" t="s">
        <v>272</v>
      </c>
      <c r="AU345" s="216" t="s">
        <v>73</v>
      </c>
      <c r="AV345" s="13" t="s">
        <v>73</v>
      </c>
      <c r="AW345" s="13" t="s">
        <v>30</v>
      </c>
      <c r="AX345" s="13" t="s">
        <v>64</v>
      </c>
      <c r="AY345" s="216" t="s">
        <v>263</v>
      </c>
    </row>
    <row r="346" spans="2:51" s="13" customFormat="1">
      <c r="B346" s="205"/>
      <c r="C346" s="206"/>
      <c r="D346" s="207" t="s">
        <v>272</v>
      </c>
      <c r="E346" s="208" t="s">
        <v>1</v>
      </c>
      <c r="F346" s="209" t="s">
        <v>6591</v>
      </c>
      <c r="G346" s="206"/>
      <c r="H346" s="210">
        <v>3.46</v>
      </c>
      <c r="I346" s="211"/>
      <c r="J346" s="206"/>
      <c r="K346" s="206"/>
      <c r="L346" s="212"/>
      <c r="M346" s="213"/>
      <c r="N346" s="214"/>
      <c r="O346" s="214"/>
      <c r="P346" s="214"/>
      <c r="Q346" s="214"/>
      <c r="R346" s="214"/>
      <c r="S346" s="214"/>
      <c r="T346" s="215"/>
      <c r="AT346" s="216" t="s">
        <v>272</v>
      </c>
      <c r="AU346" s="216" t="s">
        <v>73</v>
      </c>
      <c r="AV346" s="13" t="s">
        <v>73</v>
      </c>
      <c r="AW346" s="13" t="s">
        <v>30</v>
      </c>
      <c r="AX346" s="13" t="s">
        <v>64</v>
      </c>
      <c r="AY346" s="216" t="s">
        <v>263</v>
      </c>
    </row>
    <row r="347" spans="2:51" s="13" customFormat="1">
      <c r="B347" s="205"/>
      <c r="C347" s="206"/>
      <c r="D347" s="207" t="s">
        <v>272</v>
      </c>
      <c r="E347" s="208" t="s">
        <v>1</v>
      </c>
      <c r="F347" s="209" t="s">
        <v>6592</v>
      </c>
      <c r="G347" s="206"/>
      <c r="H347" s="210">
        <v>13.12</v>
      </c>
      <c r="I347" s="211"/>
      <c r="J347" s="206"/>
      <c r="K347" s="206"/>
      <c r="L347" s="212"/>
      <c r="M347" s="213"/>
      <c r="N347" s="214"/>
      <c r="O347" s="214"/>
      <c r="P347" s="214"/>
      <c r="Q347" s="214"/>
      <c r="R347" s="214"/>
      <c r="S347" s="214"/>
      <c r="T347" s="215"/>
      <c r="AT347" s="216" t="s">
        <v>272</v>
      </c>
      <c r="AU347" s="216" t="s">
        <v>73</v>
      </c>
      <c r="AV347" s="13" t="s">
        <v>73</v>
      </c>
      <c r="AW347" s="13" t="s">
        <v>30</v>
      </c>
      <c r="AX347" s="13" t="s">
        <v>64</v>
      </c>
      <c r="AY347" s="216" t="s">
        <v>263</v>
      </c>
    </row>
    <row r="348" spans="2:51" s="13" customFormat="1">
      <c r="B348" s="205"/>
      <c r="C348" s="206"/>
      <c r="D348" s="207" t="s">
        <v>272</v>
      </c>
      <c r="E348" s="208" t="s">
        <v>1</v>
      </c>
      <c r="F348" s="209" t="s">
        <v>6593</v>
      </c>
      <c r="G348" s="206"/>
      <c r="H348" s="210">
        <v>3.46</v>
      </c>
      <c r="I348" s="211"/>
      <c r="J348" s="206"/>
      <c r="K348" s="206"/>
      <c r="L348" s="212"/>
      <c r="M348" s="213"/>
      <c r="N348" s="214"/>
      <c r="O348" s="214"/>
      <c r="P348" s="214"/>
      <c r="Q348" s="214"/>
      <c r="R348" s="214"/>
      <c r="S348" s="214"/>
      <c r="T348" s="215"/>
      <c r="AT348" s="216" t="s">
        <v>272</v>
      </c>
      <c r="AU348" s="216" t="s">
        <v>73</v>
      </c>
      <c r="AV348" s="13" t="s">
        <v>73</v>
      </c>
      <c r="AW348" s="13" t="s">
        <v>30</v>
      </c>
      <c r="AX348" s="13" t="s">
        <v>64</v>
      </c>
      <c r="AY348" s="216" t="s">
        <v>263</v>
      </c>
    </row>
    <row r="349" spans="2:51" s="13" customFormat="1">
      <c r="B349" s="205"/>
      <c r="C349" s="206"/>
      <c r="D349" s="207" t="s">
        <v>272</v>
      </c>
      <c r="E349" s="208" t="s">
        <v>1</v>
      </c>
      <c r="F349" s="209" t="s">
        <v>6594</v>
      </c>
      <c r="G349" s="206"/>
      <c r="H349" s="210">
        <v>7.35</v>
      </c>
      <c r="I349" s="211"/>
      <c r="J349" s="206"/>
      <c r="K349" s="206"/>
      <c r="L349" s="212"/>
      <c r="M349" s="213"/>
      <c r="N349" s="214"/>
      <c r="O349" s="214"/>
      <c r="P349" s="214"/>
      <c r="Q349" s="214"/>
      <c r="R349" s="214"/>
      <c r="S349" s="214"/>
      <c r="T349" s="215"/>
      <c r="AT349" s="216" t="s">
        <v>272</v>
      </c>
      <c r="AU349" s="216" t="s">
        <v>73</v>
      </c>
      <c r="AV349" s="13" t="s">
        <v>73</v>
      </c>
      <c r="AW349" s="13" t="s">
        <v>30</v>
      </c>
      <c r="AX349" s="13" t="s">
        <v>64</v>
      </c>
      <c r="AY349" s="216" t="s">
        <v>263</v>
      </c>
    </row>
    <row r="350" spans="2:51" s="13" customFormat="1">
      <c r="B350" s="205"/>
      <c r="C350" s="206"/>
      <c r="D350" s="207" t="s">
        <v>272</v>
      </c>
      <c r="E350" s="208" t="s">
        <v>1</v>
      </c>
      <c r="F350" s="209" t="s">
        <v>6595</v>
      </c>
      <c r="G350" s="206"/>
      <c r="H350" s="210">
        <v>25.771999999999998</v>
      </c>
      <c r="I350" s="211"/>
      <c r="J350" s="206"/>
      <c r="K350" s="206"/>
      <c r="L350" s="212"/>
      <c r="M350" s="213"/>
      <c r="N350" s="214"/>
      <c r="O350" s="214"/>
      <c r="P350" s="214"/>
      <c r="Q350" s="214"/>
      <c r="R350" s="214"/>
      <c r="S350" s="214"/>
      <c r="T350" s="215"/>
      <c r="AT350" s="216" t="s">
        <v>272</v>
      </c>
      <c r="AU350" s="216" t="s">
        <v>73</v>
      </c>
      <c r="AV350" s="13" t="s">
        <v>73</v>
      </c>
      <c r="AW350" s="13" t="s">
        <v>30</v>
      </c>
      <c r="AX350" s="13" t="s">
        <v>64</v>
      </c>
      <c r="AY350" s="216" t="s">
        <v>263</v>
      </c>
    </row>
    <row r="351" spans="2:51" s="13" customFormat="1">
      <c r="B351" s="205"/>
      <c r="C351" s="206"/>
      <c r="D351" s="207" t="s">
        <v>272</v>
      </c>
      <c r="E351" s="208" t="s">
        <v>1</v>
      </c>
      <c r="F351" s="209" t="s">
        <v>6596</v>
      </c>
      <c r="G351" s="206"/>
      <c r="H351" s="210">
        <v>17.806000000000001</v>
      </c>
      <c r="I351" s="211"/>
      <c r="J351" s="206"/>
      <c r="K351" s="206"/>
      <c r="L351" s="212"/>
      <c r="M351" s="213"/>
      <c r="N351" s="214"/>
      <c r="O351" s="214"/>
      <c r="P351" s="214"/>
      <c r="Q351" s="214"/>
      <c r="R351" s="214"/>
      <c r="S351" s="214"/>
      <c r="T351" s="215"/>
      <c r="AT351" s="216" t="s">
        <v>272</v>
      </c>
      <c r="AU351" s="216" t="s">
        <v>73</v>
      </c>
      <c r="AV351" s="13" t="s">
        <v>73</v>
      </c>
      <c r="AW351" s="13" t="s">
        <v>30</v>
      </c>
      <c r="AX351" s="13" t="s">
        <v>64</v>
      </c>
      <c r="AY351" s="216" t="s">
        <v>263</v>
      </c>
    </row>
    <row r="352" spans="2:51" s="13" customFormat="1">
      <c r="B352" s="205"/>
      <c r="C352" s="206"/>
      <c r="D352" s="207" t="s">
        <v>272</v>
      </c>
      <c r="E352" s="208" t="s">
        <v>1</v>
      </c>
      <c r="F352" s="209" t="s">
        <v>6597</v>
      </c>
      <c r="G352" s="206"/>
      <c r="H352" s="210">
        <v>0.64800000000000002</v>
      </c>
      <c r="I352" s="211"/>
      <c r="J352" s="206"/>
      <c r="K352" s="206"/>
      <c r="L352" s="212"/>
      <c r="M352" s="213"/>
      <c r="N352" s="214"/>
      <c r="O352" s="214"/>
      <c r="P352" s="214"/>
      <c r="Q352" s="214"/>
      <c r="R352" s="214"/>
      <c r="S352" s="214"/>
      <c r="T352" s="215"/>
      <c r="AT352" s="216" t="s">
        <v>272</v>
      </c>
      <c r="AU352" s="216" t="s">
        <v>73</v>
      </c>
      <c r="AV352" s="13" t="s">
        <v>73</v>
      </c>
      <c r="AW352" s="13" t="s">
        <v>30</v>
      </c>
      <c r="AX352" s="13" t="s">
        <v>64</v>
      </c>
      <c r="AY352" s="216" t="s">
        <v>263</v>
      </c>
    </row>
    <row r="353" spans="2:51" s="13" customFormat="1">
      <c r="B353" s="205"/>
      <c r="C353" s="206"/>
      <c r="D353" s="207" t="s">
        <v>272</v>
      </c>
      <c r="E353" s="208" t="s">
        <v>1</v>
      </c>
      <c r="F353" s="209" t="s">
        <v>6598</v>
      </c>
      <c r="G353" s="206"/>
      <c r="H353" s="210">
        <v>1.6</v>
      </c>
      <c r="I353" s="211"/>
      <c r="J353" s="206"/>
      <c r="K353" s="206"/>
      <c r="L353" s="212"/>
      <c r="M353" s="213"/>
      <c r="N353" s="214"/>
      <c r="O353" s="214"/>
      <c r="P353" s="214"/>
      <c r="Q353" s="214"/>
      <c r="R353" s="214"/>
      <c r="S353" s="214"/>
      <c r="T353" s="215"/>
      <c r="AT353" s="216" t="s">
        <v>272</v>
      </c>
      <c r="AU353" s="216" t="s">
        <v>73</v>
      </c>
      <c r="AV353" s="13" t="s">
        <v>73</v>
      </c>
      <c r="AW353" s="13" t="s">
        <v>30</v>
      </c>
      <c r="AX353" s="13" t="s">
        <v>64</v>
      </c>
      <c r="AY353" s="216" t="s">
        <v>263</v>
      </c>
    </row>
    <row r="354" spans="2:51" s="13" customFormat="1">
      <c r="B354" s="205"/>
      <c r="C354" s="206"/>
      <c r="D354" s="207" t="s">
        <v>272</v>
      </c>
      <c r="E354" s="208" t="s">
        <v>1</v>
      </c>
      <c r="F354" s="209" t="s">
        <v>6599</v>
      </c>
      <c r="G354" s="206"/>
      <c r="H354" s="210">
        <v>1.5129999999999999</v>
      </c>
      <c r="I354" s="211"/>
      <c r="J354" s="206"/>
      <c r="K354" s="206"/>
      <c r="L354" s="212"/>
      <c r="M354" s="213"/>
      <c r="N354" s="214"/>
      <c r="O354" s="214"/>
      <c r="P354" s="214"/>
      <c r="Q354" s="214"/>
      <c r="R354" s="214"/>
      <c r="S354" s="214"/>
      <c r="T354" s="215"/>
      <c r="AT354" s="216" t="s">
        <v>272</v>
      </c>
      <c r="AU354" s="216" t="s">
        <v>73</v>
      </c>
      <c r="AV354" s="13" t="s">
        <v>73</v>
      </c>
      <c r="AW354" s="13" t="s">
        <v>30</v>
      </c>
      <c r="AX354" s="13" t="s">
        <v>64</v>
      </c>
      <c r="AY354" s="216" t="s">
        <v>263</v>
      </c>
    </row>
    <row r="355" spans="2:51" s="13" customFormat="1">
      <c r="B355" s="205"/>
      <c r="C355" s="206"/>
      <c r="D355" s="207" t="s">
        <v>272</v>
      </c>
      <c r="E355" s="208" t="s">
        <v>1</v>
      </c>
      <c r="F355" s="209" t="s">
        <v>6600</v>
      </c>
      <c r="G355" s="206"/>
      <c r="H355" s="210">
        <v>1.9450000000000001</v>
      </c>
      <c r="I355" s="211"/>
      <c r="J355" s="206"/>
      <c r="K355" s="206"/>
      <c r="L355" s="212"/>
      <c r="M355" s="213"/>
      <c r="N355" s="214"/>
      <c r="O355" s="214"/>
      <c r="P355" s="214"/>
      <c r="Q355" s="214"/>
      <c r="R355" s="214"/>
      <c r="S355" s="214"/>
      <c r="T355" s="215"/>
      <c r="AT355" s="216" t="s">
        <v>272</v>
      </c>
      <c r="AU355" s="216" t="s">
        <v>73</v>
      </c>
      <c r="AV355" s="13" t="s">
        <v>73</v>
      </c>
      <c r="AW355" s="13" t="s">
        <v>30</v>
      </c>
      <c r="AX355" s="13" t="s">
        <v>64</v>
      </c>
      <c r="AY355" s="216" t="s">
        <v>263</v>
      </c>
    </row>
    <row r="356" spans="2:51" s="13" customFormat="1">
      <c r="B356" s="205"/>
      <c r="C356" s="206"/>
      <c r="D356" s="207" t="s">
        <v>272</v>
      </c>
      <c r="E356" s="208" t="s">
        <v>1</v>
      </c>
      <c r="F356" s="209" t="s">
        <v>6601</v>
      </c>
      <c r="G356" s="206"/>
      <c r="H356" s="210">
        <v>3.9209999999999998</v>
      </c>
      <c r="I356" s="211"/>
      <c r="J356" s="206"/>
      <c r="K356" s="206"/>
      <c r="L356" s="212"/>
      <c r="M356" s="213"/>
      <c r="N356" s="214"/>
      <c r="O356" s="214"/>
      <c r="P356" s="214"/>
      <c r="Q356" s="214"/>
      <c r="R356" s="214"/>
      <c r="S356" s="214"/>
      <c r="T356" s="215"/>
      <c r="AT356" s="216" t="s">
        <v>272</v>
      </c>
      <c r="AU356" s="216" t="s">
        <v>73</v>
      </c>
      <c r="AV356" s="13" t="s">
        <v>73</v>
      </c>
      <c r="AW356" s="13" t="s">
        <v>30</v>
      </c>
      <c r="AX356" s="13" t="s">
        <v>64</v>
      </c>
      <c r="AY356" s="216" t="s">
        <v>263</v>
      </c>
    </row>
    <row r="357" spans="2:51" s="13" customFormat="1">
      <c r="B357" s="205"/>
      <c r="C357" s="206"/>
      <c r="D357" s="207" t="s">
        <v>272</v>
      </c>
      <c r="E357" s="208" t="s">
        <v>1</v>
      </c>
      <c r="F357" s="209" t="s">
        <v>6602</v>
      </c>
      <c r="G357" s="206"/>
      <c r="H357" s="210">
        <v>0.86499999999999999</v>
      </c>
      <c r="I357" s="211"/>
      <c r="J357" s="206"/>
      <c r="K357" s="206"/>
      <c r="L357" s="212"/>
      <c r="M357" s="213"/>
      <c r="N357" s="214"/>
      <c r="O357" s="214"/>
      <c r="P357" s="214"/>
      <c r="Q357" s="214"/>
      <c r="R357" s="214"/>
      <c r="S357" s="214"/>
      <c r="T357" s="215"/>
      <c r="AT357" s="216" t="s">
        <v>272</v>
      </c>
      <c r="AU357" s="216" t="s">
        <v>73</v>
      </c>
      <c r="AV357" s="13" t="s">
        <v>73</v>
      </c>
      <c r="AW357" s="13" t="s">
        <v>30</v>
      </c>
      <c r="AX357" s="13" t="s">
        <v>64</v>
      </c>
      <c r="AY357" s="216" t="s">
        <v>263</v>
      </c>
    </row>
    <row r="358" spans="2:51" s="13" customFormat="1">
      <c r="B358" s="205"/>
      <c r="C358" s="206"/>
      <c r="D358" s="207" t="s">
        <v>272</v>
      </c>
      <c r="E358" s="208" t="s">
        <v>1</v>
      </c>
      <c r="F358" s="209" t="s">
        <v>6603</v>
      </c>
      <c r="G358" s="206"/>
      <c r="H358" s="210">
        <v>0.78400000000000003</v>
      </c>
      <c r="I358" s="211"/>
      <c r="J358" s="206"/>
      <c r="K358" s="206"/>
      <c r="L358" s="212"/>
      <c r="M358" s="213"/>
      <c r="N358" s="214"/>
      <c r="O358" s="214"/>
      <c r="P358" s="214"/>
      <c r="Q358" s="214"/>
      <c r="R358" s="214"/>
      <c r="S358" s="214"/>
      <c r="T358" s="215"/>
      <c r="AT358" s="216" t="s">
        <v>272</v>
      </c>
      <c r="AU358" s="216" t="s">
        <v>73</v>
      </c>
      <c r="AV358" s="13" t="s">
        <v>73</v>
      </c>
      <c r="AW358" s="13" t="s">
        <v>30</v>
      </c>
      <c r="AX358" s="13" t="s">
        <v>64</v>
      </c>
      <c r="AY358" s="216" t="s">
        <v>263</v>
      </c>
    </row>
    <row r="359" spans="2:51" s="13" customFormat="1">
      <c r="B359" s="205"/>
      <c r="C359" s="206"/>
      <c r="D359" s="207" t="s">
        <v>272</v>
      </c>
      <c r="E359" s="208" t="s">
        <v>1</v>
      </c>
      <c r="F359" s="209" t="s">
        <v>6604</v>
      </c>
      <c r="G359" s="206"/>
      <c r="H359" s="210">
        <v>0.78400000000000003</v>
      </c>
      <c r="I359" s="211"/>
      <c r="J359" s="206"/>
      <c r="K359" s="206"/>
      <c r="L359" s="212"/>
      <c r="M359" s="213"/>
      <c r="N359" s="214"/>
      <c r="O359" s="214"/>
      <c r="P359" s="214"/>
      <c r="Q359" s="214"/>
      <c r="R359" s="214"/>
      <c r="S359" s="214"/>
      <c r="T359" s="215"/>
      <c r="AT359" s="216" t="s">
        <v>272</v>
      </c>
      <c r="AU359" s="216" t="s">
        <v>73</v>
      </c>
      <c r="AV359" s="13" t="s">
        <v>73</v>
      </c>
      <c r="AW359" s="13" t="s">
        <v>30</v>
      </c>
      <c r="AX359" s="13" t="s">
        <v>64</v>
      </c>
      <c r="AY359" s="216" t="s">
        <v>263</v>
      </c>
    </row>
    <row r="360" spans="2:51" s="13" customFormat="1">
      <c r="B360" s="205"/>
      <c r="C360" s="206"/>
      <c r="D360" s="207" t="s">
        <v>272</v>
      </c>
      <c r="E360" s="208" t="s">
        <v>1</v>
      </c>
      <c r="F360" s="209" t="s">
        <v>6605</v>
      </c>
      <c r="G360" s="206"/>
      <c r="H360" s="210">
        <v>3.137</v>
      </c>
      <c r="I360" s="211"/>
      <c r="J360" s="206"/>
      <c r="K360" s="206"/>
      <c r="L360" s="212"/>
      <c r="M360" s="213"/>
      <c r="N360" s="214"/>
      <c r="O360" s="214"/>
      <c r="P360" s="214"/>
      <c r="Q360" s="214"/>
      <c r="R360" s="214"/>
      <c r="S360" s="214"/>
      <c r="T360" s="215"/>
      <c r="AT360" s="216" t="s">
        <v>272</v>
      </c>
      <c r="AU360" s="216" t="s">
        <v>73</v>
      </c>
      <c r="AV360" s="13" t="s">
        <v>73</v>
      </c>
      <c r="AW360" s="13" t="s">
        <v>30</v>
      </c>
      <c r="AX360" s="13" t="s">
        <v>64</v>
      </c>
      <c r="AY360" s="216" t="s">
        <v>263</v>
      </c>
    </row>
    <row r="361" spans="2:51" s="14" customFormat="1">
      <c r="B361" s="217"/>
      <c r="C361" s="218"/>
      <c r="D361" s="207" t="s">
        <v>272</v>
      </c>
      <c r="E361" s="219" t="s">
        <v>1</v>
      </c>
      <c r="F361" s="220" t="s">
        <v>275</v>
      </c>
      <c r="G361" s="218"/>
      <c r="H361" s="221">
        <v>331.459</v>
      </c>
      <c r="I361" s="222"/>
      <c r="J361" s="218"/>
      <c r="K361" s="218"/>
      <c r="L361" s="223"/>
      <c r="M361" s="224"/>
      <c r="N361" s="225"/>
      <c r="O361" s="225"/>
      <c r="P361" s="225"/>
      <c r="Q361" s="225"/>
      <c r="R361" s="225"/>
      <c r="S361" s="225"/>
      <c r="T361" s="226"/>
      <c r="AT361" s="227" t="s">
        <v>272</v>
      </c>
      <c r="AU361" s="227" t="s">
        <v>73</v>
      </c>
      <c r="AV361" s="14" t="s">
        <v>276</v>
      </c>
      <c r="AW361" s="14" t="s">
        <v>30</v>
      </c>
      <c r="AX361" s="14" t="s">
        <v>64</v>
      </c>
      <c r="AY361" s="227" t="s">
        <v>263</v>
      </c>
    </row>
    <row r="362" spans="2:51" s="16" customFormat="1">
      <c r="B362" s="248"/>
      <c r="C362" s="249"/>
      <c r="D362" s="207" t="s">
        <v>272</v>
      </c>
      <c r="E362" s="250" t="s">
        <v>1</v>
      </c>
      <c r="F362" s="251" t="s">
        <v>6606</v>
      </c>
      <c r="G362" s="249"/>
      <c r="H362" s="250" t="s">
        <v>1</v>
      </c>
      <c r="I362" s="252"/>
      <c r="J362" s="249"/>
      <c r="K362" s="249"/>
      <c r="L362" s="253"/>
      <c r="M362" s="254"/>
      <c r="N362" s="255"/>
      <c r="O362" s="255"/>
      <c r="P362" s="255"/>
      <c r="Q362" s="255"/>
      <c r="R362" s="255"/>
      <c r="S362" s="255"/>
      <c r="T362" s="256"/>
      <c r="AT362" s="257" t="s">
        <v>272</v>
      </c>
      <c r="AU362" s="257" t="s">
        <v>73</v>
      </c>
      <c r="AV362" s="16" t="s">
        <v>71</v>
      </c>
      <c r="AW362" s="16" t="s">
        <v>30</v>
      </c>
      <c r="AX362" s="16" t="s">
        <v>64</v>
      </c>
      <c r="AY362" s="257" t="s">
        <v>263</v>
      </c>
    </row>
    <row r="363" spans="2:51" s="13" customFormat="1">
      <c r="B363" s="205"/>
      <c r="C363" s="206"/>
      <c r="D363" s="207" t="s">
        <v>272</v>
      </c>
      <c r="E363" s="208" t="s">
        <v>1</v>
      </c>
      <c r="F363" s="209" t="s">
        <v>6607</v>
      </c>
      <c r="G363" s="206"/>
      <c r="H363" s="210">
        <v>19.88</v>
      </c>
      <c r="I363" s="211"/>
      <c r="J363" s="206"/>
      <c r="K363" s="206"/>
      <c r="L363" s="212"/>
      <c r="M363" s="213"/>
      <c r="N363" s="214"/>
      <c r="O363" s="214"/>
      <c r="P363" s="214"/>
      <c r="Q363" s="214"/>
      <c r="R363" s="214"/>
      <c r="S363" s="214"/>
      <c r="T363" s="215"/>
      <c r="AT363" s="216" t="s">
        <v>272</v>
      </c>
      <c r="AU363" s="216" t="s">
        <v>73</v>
      </c>
      <c r="AV363" s="13" t="s">
        <v>73</v>
      </c>
      <c r="AW363" s="13" t="s">
        <v>30</v>
      </c>
      <c r="AX363" s="13" t="s">
        <v>64</v>
      </c>
      <c r="AY363" s="216" t="s">
        <v>263</v>
      </c>
    </row>
    <row r="364" spans="2:51" s="13" customFormat="1">
      <c r="B364" s="205"/>
      <c r="C364" s="206"/>
      <c r="D364" s="207" t="s">
        <v>272</v>
      </c>
      <c r="E364" s="208" t="s">
        <v>1</v>
      </c>
      <c r="F364" s="209" t="s">
        <v>6608</v>
      </c>
      <c r="G364" s="206"/>
      <c r="H364" s="210">
        <v>3.7010000000000001</v>
      </c>
      <c r="I364" s="211"/>
      <c r="J364" s="206"/>
      <c r="K364" s="206"/>
      <c r="L364" s="212"/>
      <c r="M364" s="213"/>
      <c r="N364" s="214"/>
      <c r="O364" s="214"/>
      <c r="P364" s="214"/>
      <c r="Q364" s="214"/>
      <c r="R364" s="214"/>
      <c r="S364" s="214"/>
      <c r="T364" s="215"/>
      <c r="AT364" s="216" t="s">
        <v>272</v>
      </c>
      <c r="AU364" s="216" t="s">
        <v>73</v>
      </c>
      <c r="AV364" s="13" t="s">
        <v>73</v>
      </c>
      <c r="AW364" s="13" t="s">
        <v>30</v>
      </c>
      <c r="AX364" s="13" t="s">
        <v>64</v>
      </c>
      <c r="AY364" s="216" t="s">
        <v>263</v>
      </c>
    </row>
    <row r="365" spans="2:51" s="13" customFormat="1">
      <c r="B365" s="205"/>
      <c r="C365" s="206"/>
      <c r="D365" s="207" t="s">
        <v>272</v>
      </c>
      <c r="E365" s="208" t="s">
        <v>1</v>
      </c>
      <c r="F365" s="209" t="s">
        <v>6609</v>
      </c>
      <c r="G365" s="206"/>
      <c r="H365" s="210">
        <v>0.20799999999999999</v>
      </c>
      <c r="I365" s="211"/>
      <c r="J365" s="206"/>
      <c r="K365" s="206"/>
      <c r="L365" s="212"/>
      <c r="M365" s="213"/>
      <c r="N365" s="214"/>
      <c r="O365" s="214"/>
      <c r="P365" s="214"/>
      <c r="Q365" s="214"/>
      <c r="R365" s="214"/>
      <c r="S365" s="214"/>
      <c r="T365" s="215"/>
      <c r="AT365" s="216" t="s">
        <v>272</v>
      </c>
      <c r="AU365" s="216" t="s">
        <v>73</v>
      </c>
      <c r="AV365" s="13" t="s">
        <v>73</v>
      </c>
      <c r="AW365" s="13" t="s">
        <v>30</v>
      </c>
      <c r="AX365" s="13" t="s">
        <v>64</v>
      </c>
      <c r="AY365" s="216" t="s">
        <v>263</v>
      </c>
    </row>
    <row r="366" spans="2:51" s="13" customFormat="1">
      <c r="B366" s="205"/>
      <c r="C366" s="206"/>
      <c r="D366" s="207" t="s">
        <v>272</v>
      </c>
      <c r="E366" s="208" t="s">
        <v>1</v>
      </c>
      <c r="F366" s="209" t="s">
        <v>6610</v>
      </c>
      <c r="G366" s="206"/>
      <c r="H366" s="210">
        <v>2.4</v>
      </c>
      <c r="I366" s="211"/>
      <c r="J366" s="206"/>
      <c r="K366" s="206"/>
      <c r="L366" s="212"/>
      <c r="M366" s="213"/>
      <c r="N366" s="214"/>
      <c r="O366" s="214"/>
      <c r="P366" s="214"/>
      <c r="Q366" s="214"/>
      <c r="R366" s="214"/>
      <c r="S366" s="214"/>
      <c r="T366" s="215"/>
      <c r="AT366" s="216" t="s">
        <v>272</v>
      </c>
      <c r="AU366" s="216" t="s">
        <v>73</v>
      </c>
      <c r="AV366" s="13" t="s">
        <v>73</v>
      </c>
      <c r="AW366" s="13" t="s">
        <v>30</v>
      </c>
      <c r="AX366" s="13" t="s">
        <v>64</v>
      </c>
      <c r="AY366" s="216" t="s">
        <v>263</v>
      </c>
    </row>
    <row r="367" spans="2:51" s="13" customFormat="1">
      <c r="B367" s="205"/>
      <c r="C367" s="206"/>
      <c r="D367" s="207" t="s">
        <v>272</v>
      </c>
      <c r="E367" s="208" t="s">
        <v>1</v>
      </c>
      <c r="F367" s="209" t="s">
        <v>6611</v>
      </c>
      <c r="G367" s="206"/>
      <c r="H367" s="210">
        <v>0.15</v>
      </c>
      <c r="I367" s="211"/>
      <c r="J367" s="206"/>
      <c r="K367" s="206"/>
      <c r="L367" s="212"/>
      <c r="M367" s="213"/>
      <c r="N367" s="214"/>
      <c r="O367" s="214"/>
      <c r="P367" s="214"/>
      <c r="Q367" s="214"/>
      <c r="R367" s="214"/>
      <c r="S367" s="214"/>
      <c r="T367" s="215"/>
      <c r="AT367" s="216" t="s">
        <v>272</v>
      </c>
      <c r="AU367" s="216" t="s">
        <v>73</v>
      </c>
      <c r="AV367" s="13" t="s">
        <v>73</v>
      </c>
      <c r="AW367" s="13" t="s">
        <v>30</v>
      </c>
      <c r="AX367" s="13" t="s">
        <v>64</v>
      </c>
      <c r="AY367" s="216" t="s">
        <v>263</v>
      </c>
    </row>
    <row r="368" spans="2:51" s="13" customFormat="1">
      <c r="B368" s="205"/>
      <c r="C368" s="206"/>
      <c r="D368" s="207" t="s">
        <v>272</v>
      </c>
      <c r="E368" s="208" t="s">
        <v>1</v>
      </c>
      <c r="F368" s="209" t="s">
        <v>6612</v>
      </c>
      <c r="G368" s="206"/>
      <c r="H368" s="210">
        <v>0.65</v>
      </c>
      <c r="I368" s="211"/>
      <c r="J368" s="206"/>
      <c r="K368" s="206"/>
      <c r="L368" s="212"/>
      <c r="M368" s="213"/>
      <c r="N368" s="214"/>
      <c r="O368" s="214"/>
      <c r="P368" s="214"/>
      <c r="Q368" s="214"/>
      <c r="R368" s="214"/>
      <c r="S368" s="214"/>
      <c r="T368" s="215"/>
      <c r="AT368" s="216" t="s">
        <v>272</v>
      </c>
      <c r="AU368" s="216" t="s">
        <v>73</v>
      </c>
      <c r="AV368" s="13" t="s">
        <v>73</v>
      </c>
      <c r="AW368" s="13" t="s">
        <v>30</v>
      </c>
      <c r="AX368" s="13" t="s">
        <v>64</v>
      </c>
      <c r="AY368" s="216" t="s">
        <v>263</v>
      </c>
    </row>
    <row r="369" spans="2:51" s="13" customFormat="1">
      <c r="B369" s="205"/>
      <c r="C369" s="206"/>
      <c r="D369" s="207" t="s">
        <v>272</v>
      </c>
      <c r="E369" s="208" t="s">
        <v>1</v>
      </c>
      <c r="F369" s="209" t="s">
        <v>6613</v>
      </c>
      <c r="G369" s="206"/>
      <c r="H369" s="210">
        <v>0.8</v>
      </c>
      <c r="I369" s="211"/>
      <c r="J369" s="206"/>
      <c r="K369" s="206"/>
      <c r="L369" s="212"/>
      <c r="M369" s="213"/>
      <c r="N369" s="214"/>
      <c r="O369" s="214"/>
      <c r="P369" s="214"/>
      <c r="Q369" s="214"/>
      <c r="R369" s="214"/>
      <c r="S369" s="214"/>
      <c r="T369" s="215"/>
      <c r="AT369" s="216" t="s">
        <v>272</v>
      </c>
      <c r="AU369" s="216" t="s">
        <v>73</v>
      </c>
      <c r="AV369" s="13" t="s">
        <v>73</v>
      </c>
      <c r="AW369" s="13" t="s">
        <v>30</v>
      </c>
      <c r="AX369" s="13" t="s">
        <v>64</v>
      </c>
      <c r="AY369" s="216" t="s">
        <v>263</v>
      </c>
    </row>
    <row r="370" spans="2:51" s="13" customFormat="1">
      <c r="B370" s="205"/>
      <c r="C370" s="206"/>
      <c r="D370" s="207" t="s">
        <v>272</v>
      </c>
      <c r="E370" s="208" t="s">
        <v>1</v>
      </c>
      <c r="F370" s="209" t="s">
        <v>6614</v>
      </c>
      <c r="G370" s="206"/>
      <c r="H370" s="210">
        <v>2</v>
      </c>
      <c r="I370" s="211"/>
      <c r="J370" s="206"/>
      <c r="K370" s="206"/>
      <c r="L370" s="212"/>
      <c r="M370" s="213"/>
      <c r="N370" s="214"/>
      <c r="O370" s="214"/>
      <c r="P370" s="214"/>
      <c r="Q370" s="214"/>
      <c r="R370" s="214"/>
      <c r="S370" s="214"/>
      <c r="T370" s="215"/>
      <c r="AT370" s="216" t="s">
        <v>272</v>
      </c>
      <c r="AU370" s="216" t="s">
        <v>73</v>
      </c>
      <c r="AV370" s="13" t="s">
        <v>73</v>
      </c>
      <c r="AW370" s="13" t="s">
        <v>30</v>
      </c>
      <c r="AX370" s="13" t="s">
        <v>64</v>
      </c>
      <c r="AY370" s="216" t="s">
        <v>263</v>
      </c>
    </row>
    <row r="371" spans="2:51" s="13" customFormat="1">
      <c r="B371" s="205"/>
      <c r="C371" s="206"/>
      <c r="D371" s="207" t="s">
        <v>272</v>
      </c>
      <c r="E371" s="208" t="s">
        <v>1</v>
      </c>
      <c r="F371" s="209" t="s">
        <v>6615</v>
      </c>
      <c r="G371" s="206"/>
      <c r="H371" s="210">
        <v>2</v>
      </c>
      <c r="I371" s="211"/>
      <c r="J371" s="206"/>
      <c r="K371" s="206"/>
      <c r="L371" s="212"/>
      <c r="M371" s="213"/>
      <c r="N371" s="214"/>
      <c r="O371" s="214"/>
      <c r="P371" s="214"/>
      <c r="Q371" s="214"/>
      <c r="R371" s="214"/>
      <c r="S371" s="214"/>
      <c r="T371" s="215"/>
      <c r="AT371" s="216" t="s">
        <v>272</v>
      </c>
      <c r="AU371" s="216" t="s">
        <v>73</v>
      </c>
      <c r="AV371" s="13" t="s">
        <v>73</v>
      </c>
      <c r="AW371" s="13" t="s">
        <v>30</v>
      </c>
      <c r="AX371" s="13" t="s">
        <v>64</v>
      </c>
      <c r="AY371" s="216" t="s">
        <v>263</v>
      </c>
    </row>
    <row r="372" spans="2:51" s="13" customFormat="1">
      <c r="B372" s="205"/>
      <c r="C372" s="206"/>
      <c r="D372" s="207" t="s">
        <v>272</v>
      </c>
      <c r="E372" s="208" t="s">
        <v>1</v>
      </c>
      <c r="F372" s="209" t="s">
        <v>6616</v>
      </c>
      <c r="G372" s="206"/>
      <c r="H372" s="210">
        <v>0.15</v>
      </c>
      <c r="I372" s="211"/>
      <c r="J372" s="206"/>
      <c r="K372" s="206"/>
      <c r="L372" s="212"/>
      <c r="M372" s="213"/>
      <c r="N372" s="214"/>
      <c r="O372" s="214"/>
      <c r="P372" s="214"/>
      <c r="Q372" s="214"/>
      <c r="R372" s="214"/>
      <c r="S372" s="214"/>
      <c r="T372" s="215"/>
      <c r="AT372" s="216" t="s">
        <v>272</v>
      </c>
      <c r="AU372" s="216" t="s">
        <v>73</v>
      </c>
      <c r="AV372" s="13" t="s">
        <v>73</v>
      </c>
      <c r="AW372" s="13" t="s">
        <v>30</v>
      </c>
      <c r="AX372" s="13" t="s">
        <v>64</v>
      </c>
      <c r="AY372" s="216" t="s">
        <v>263</v>
      </c>
    </row>
    <row r="373" spans="2:51" s="13" customFormat="1">
      <c r="B373" s="205"/>
      <c r="C373" s="206"/>
      <c r="D373" s="207" t="s">
        <v>272</v>
      </c>
      <c r="E373" s="208" t="s">
        <v>1</v>
      </c>
      <c r="F373" s="209" t="s">
        <v>6617</v>
      </c>
      <c r="G373" s="206"/>
      <c r="H373" s="210">
        <v>0.4</v>
      </c>
      <c r="I373" s="211"/>
      <c r="J373" s="206"/>
      <c r="K373" s="206"/>
      <c r="L373" s="212"/>
      <c r="M373" s="213"/>
      <c r="N373" s="214"/>
      <c r="O373" s="214"/>
      <c r="P373" s="214"/>
      <c r="Q373" s="214"/>
      <c r="R373" s="214"/>
      <c r="S373" s="214"/>
      <c r="T373" s="215"/>
      <c r="AT373" s="216" t="s">
        <v>272</v>
      </c>
      <c r="AU373" s="216" t="s">
        <v>73</v>
      </c>
      <c r="AV373" s="13" t="s">
        <v>73</v>
      </c>
      <c r="AW373" s="13" t="s">
        <v>30</v>
      </c>
      <c r="AX373" s="13" t="s">
        <v>64</v>
      </c>
      <c r="AY373" s="216" t="s">
        <v>263</v>
      </c>
    </row>
    <row r="374" spans="2:51" s="13" customFormat="1">
      <c r="B374" s="205"/>
      <c r="C374" s="206"/>
      <c r="D374" s="207" t="s">
        <v>272</v>
      </c>
      <c r="E374" s="208" t="s">
        <v>1</v>
      </c>
      <c r="F374" s="209" t="s">
        <v>6618</v>
      </c>
      <c r="G374" s="206"/>
      <c r="H374" s="210">
        <v>0.4</v>
      </c>
      <c r="I374" s="211"/>
      <c r="J374" s="206"/>
      <c r="K374" s="206"/>
      <c r="L374" s="212"/>
      <c r="M374" s="213"/>
      <c r="N374" s="214"/>
      <c r="O374" s="214"/>
      <c r="P374" s="214"/>
      <c r="Q374" s="214"/>
      <c r="R374" s="214"/>
      <c r="S374" s="214"/>
      <c r="T374" s="215"/>
      <c r="AT374" s="216" t="s">
        <v>272</v>
      </c>
      <c r="AU374" s="216" t="s">
        <v>73</v>
      </c>
      <c r="AV374" s="13" t="s">
        <v>73</v>
      </c>
      <c r="AW374" s="13" t="s">
        <v>30</v>
      </c>
      <c r="AX374" s="13" t="s">
        <v>64</v>
      </c>
      <c r="AY374" s="216" t="s">
        <v>263</v>
      </c>
    </row>
    <row r="375" spans="2:51" s="13" customFormat="1">
      <c r="B375" s="205"/>
      <c r="C375" s="206"/>
      <c r="D375" s="207" t="s">
        <v>272</v>
      </c>
      <c r="E375" s="208" t="s">
        <v>1</v>
      </c>
      <c r="F375" s="209" t="s">
        <v>6619</v>
      </c>
      <c r="G375" s="206"/>
      <c r="H375" s="210">
        <v>1.7</v>
      </c>
      <c r="I375" s="211"/>
      <c r="J375" s="206"/>
      <c r="K375" s="206"/>
      <c r="L375" s="212"/>
      <c r="M375" s="213"/>
      <c r="N375" s="214"/>
      <c r="O375" s="214"/>
      <c r="P375" s="214"/>
      <c r="Q375" s="214"/>
      <c r="R375" s="214"/>
      <c r="S375" s="214"/>
      <c r="T375" s="215"/>
      <c r="AT375" s="216" t="s">
        <v>272</v>
      </c>
      <c r="AU375" s="216" t="s">
        <v>73</v>
      </c>
      <c r="AV375" s="13" t="s">
        <v>73</v>
      </c>
      <c r="AW375" s="13" t="s">
        <v>30</v>
      </c>
      <c r="AX375" s="13" t="s">
        <v>64</v>
      </c>
      <c r="AY375" s="216" t="s">
        <v>263</v>
      </c>
    </row>
    <row r="376" spans="2:51" s="13" customFormat="1">
      <c r="B376" s="205"/>
      <c r="C376" s="206"/>
      <c r="D376" s="207" t="s">
        <v>272</v>
      </c>
      <c r="E376" s="208" t="s">
        <v>1</v>
      </c>
      <c r="F376" s="209" t="s">
        <v>6620</v>
      </c>
      <c r="G376" s="206"/>
      <c r="H376" s="210">
        <v>0.26</v>
      </c>
      <c r="I376" s="211"/>
      <c r="J376" s="206"/>
      <c r="K376" s="206"/>
      <c r="L376" s="212"/>
      <c r="M376" s="213"/>
      <c r="N376" s="214"/>
      <c r="O376" s="214"/>
      <c r="P376" s="214"/>
      <c r="Q376" s="214"/>
      <c r="R376" s="214"/>
      <c r="S376" s="214"/>
      <c r="T376" s="215"/>
      <c r="AT376" s="216" t="s">
        <v>272</v>
      </c>
      <c r="AU376" s="216" t="s">
        <v>73</v>
      </c>
      <c r="AV376" s="13" t="s">
        <v>73</v>
      </c>
      <c r="AW376" s="13" t="s">
        <v>30</v>
      </c>
      <c r="AX376" s="13" t="s">
        <v>64</v>
      </c>
      <c r="AY376" s="216" t="s">
        <v>263</v>
      </c>
    </row>
    <row r="377" spans="2:51" s="13" customFormat="1">
      <c r="B377" s="205"/>
      <c r="C377" s="206"/>
      <c r="D377" s="207" t="s">
        <v>272</v>
      </c>
      <c r="E377" s="208" t="s">
        <v>1</v>
      </c>
      <c r="F377" s="209" t="s">
        <v>6621</v>
      </c>
      <c r="G377" s="206"/>
      <c r="H377" s="210">
        <v>0.3</v>
      </c>
      <c r="I377" s="211"/>
      <c r="J377" s="206"/>
      <c r="K377" s="206"/>
      <c r="L377" s="212"/>
      <c r="M377" s="213"/>
      <c r="N377" s="214"/>
      <c r="O377" s="214"/>
      <c r="P377" s="214"/>
      <c r="Q377" s="214"/>
      <c r="R377" s="214"/>
      <c r="S377" s="214"/>
      <c r="T377" s="215"/>
      <c r="AT377" s="216" t="s">
        <v>272</v>
      </c>
      <c r="AU377" s="216" t="s">
        <v>73</v>
      </c>
      <c r="AV377" s="13" t="s">
        <v>73</v>
      </c>
      <c r="AW377" s="13" t="s">
        <v>30</v>
      </c>
      <c r="AX377" s="13" t="s">
        <v>64</v>
      </c>
      <c r="AY377" s="216" t="s">
        <v>263</v>
      </c>
    </row>
    <row r="378" spans="2:51" s="13" customFormat="1">
      <c r="B378" s="205"/>
      <c r="C378" s="206"/>
      <c r="D378" s="207" t="s">
        <v>272</v>
      </c>
      <c r="E378" s="208" t="s">
        <v>1</v>
      </c>
      <c r="F378" s="209" t="s">
        <v>6622</v>
      </c>
      <c r="G378" s="206"/>
      <c r="H378" s="210">
        <v>0.7</v>
      </c>
      <c r="I378" s="211"/>
      <c r="J378" s="206"/>
      <c r="K378" s="206"/>
      <c r="L378" s="212"/>
      <c r="M378" s="213"/>
      <c r="N378" s="214"/>
      <c r="O378" s="214"/>
      <c r="P378" s="214"/>
      <c r="Q378" s="214"/>
      <c r="R378" s="214"/>
      <c r="S378" s="214"/>
      <c r="T378" s="215"/>
      <c r="AT378" s="216" t="s">
        <v>272</v>
      </c>
      <c r="AU378" s="216" t="s">
        <v>73</v>
      </c>
      <c r="AV378" s="13" t="s">
        <v>73</v>
      </c>
      <c r="AW378" s="13" t="s">
        <v>30</v>
      </c>
      <c r="AX378" s="13" t="s">
        <v>64</v>
      </c>
      <c r="AY378" s="216" t="s">
        <v>263</v>
      </c>
    </row>
    <row r="379" spans="2:51" s="13" customFormat="1">
      <c r="B379" s="205"/>
      <c r="C379" s="206"/>
      <c r="D379" s="207" t="s">
        <v>272</v>
      </c>
      <c r="E379" s="208" t="s">
        <v>1</v>
      </c>
      <c r="F379" s="209" t="s">
        <v>6623</v>
      </c>
      <c r="G379" s="206"/>
      <c r="H379" s="210">
        <v>0.8</v>
      </c>
      <c r="I379" s="211"/>
      <c r="J379" s="206"/>
      <c r="K379" s="206"/>
      <c r="L379" s="212"/>
      <c r="M379" s="213"/>
      <c r="N379" s="214"/>
      <c r="O379" s="214"/>
      <c r="P379" s="214"/>
      <c r="Q379" s="214"/>
      <c r="R379" s="214"/>
      <c r="S379" s="214"/>
      <c r="T379" s="215"/>
      <c r="AT379" s="216" t="s">
        <v>272</v>
      </c>
      <c r="AU379" s="216" t="s">
        <v>73</v>
      </c>
      <c r="AV379" s="13" t="s">
        <v>73</v>
      </c>
      <c r="AW379" s="13" t="s">
        <v>30</v>
      </c>
      <c r="AX379" s="13" t="s">
        <v>64</v>
      </c>
      <c r="AY379" s="216" t="s">
        <v>263</v>
      </c>
    </row>
    <row r="380" spans="2:51" s="13" customFormat="1">
      <c r="B380" s="205"/>
      <c r="C380" s="206"/>
      <c r="D380" s="207" t="s">
        <v>272</v>
      </c>
      <c r="E380" s="208" t="s">
        <v>1</v>
      </c>
      <c r="F380" s="209" t="s">
        <v>6624</v>
      </c>
      <c r="G380" s="206"/>
      <c r="H380" s="210">
        <v>0.8</v>
      </c>
      <c r="I380" s="211"/>
      <c r="J380" s="206"/>
      <c r="K380" s="206"/>
      <c r="L380" s="212"/>
      <c r="M380" s="213"/>
      <c r="N380" s="214"/>
      <c r="O380" s="214"/>
      <c r="P380" s="214"/>
      <c r="Q380" s="214"/>
      <c r="R380" s="214"/>
      <c r="S380" s="214"/>
      <c r="T380" s="215"/>
      <c r="AT380" s="216" t="s">
        <v>272</v>
      </c>
      <c r="AU380" s="216" t="s">
        <v>73</v>
      </c>
      <c r="AV380" s="13" t="s">
        <v>73</v>
      </c>
      <c r="AW380" s="13" t="s">
        <v>30</v>
      </c>
      <c r="AX380" s="13" t="s">
        <v>64</v>
      </c>
      <c r="AY380" s="216" t="s">
        <v>263</v>
      </c>
    </row>
    <row r="381" spans="2:51" s="13" customFormat="1">
      <c r="B381" s="205"/>
      <c r="C381" s="206"/>
      <c r="D381" s="207" t="s">
        <v>272</v>
      </c>
      <c r="E381" s="208" t="s">
        <v>1</v>
      </c>
      <c r="F381" s="209" t="s">
        <v>6625</v>
      </c>
      <c r="G381" s="206"/>
      <c r="H381" s="210">
        <v>2.8</v>
      </c>
      <c r="I381" s="211"/>
      <c r="J381" s="206"/>
      <c r="K381" s="206"/>
      <c r="L381" s="212"/>
      <c r="M381" s="213"/>
      <c r="N381" s="214"/>
      <c r="O381" s="214"/>
      <c r="P381" s="214"/>
      <c r="Q381" s="214"/>
      <c r="R381" s="214"/>
      <c r="S381" s="214"/>
      <c r="T381" s="215"/>
      <c r="AT381" s="216" t="s">
        <v>272</v>
      </c>
      <c r="AU381" s="216" t="s">
        <v>73</v>
      </c>
      <c r="AV381" s="13" t="s">
        <v>73</v>
      </c>
      <c r="AW381" s="13" t="s">
        <v>30</v>
      </c>
      <c r="AX381" s="13" t="s">
        <v>64</v>
      </c>
      <c r="AY381" s="216" t="s">
        <v>263</v>
      </c>
    </row>
    <row r="382" spans="2:51" s="13" customFormat="1">
      <c r="B382" s="205"/>
      <c r="C382" s="206"/>
      <c r="D382" s="207" t="s">
        <v>272</v>
      </c>
      <c r="E382" s="208" t="s">
        <v>1</v>
      </c>
      <c r="F382" s="209" t="s">
        <v>6626</v>
      </c>
      <c r="G382" s="206"/>
      <c r="H382" s="210">
        <v>0.8</v>
      </c>
      <c r="I382" s="211"/>
      <c r="J382" s="206"/>
      <c r="K382" s="206"/>
      <c r="L382" s="212"/>
      <c r="M382" s="213"/>
      <c r="N382" s="214"/>
      <c r="O382" s="214"/>
      <c r="P382" s="214"/>
      <c r="Q382" s="214"/>
      <c r="R382" s="214"/>
      <c r="S382" s="214"/>
      <c r="T382" s="215"/>
      <c r="AT382" s="216" t="s">
        <v>272</v>
      </c>
      <c r="AU382" s="216" t="s">
        <v>73</v>
      </c>
      <c r="AV382" s="13" t="s">
        <v>73</v>
      </c>
      <c r="AW382" s="13" t="s">
        <v>30</v>
      </c>
      <c r="AX382" s="13" t="s">
        <v>64</v>
      </c>
      <c r="AY382" s="216" t="s">
        <v>263</v>
      </c>
    </row>
    <row r="383" spans="2:51" s="13" customFormat="1">
      <c r="B383" s="205"/>
      <c r="C383" s="206"/>
      <c r="D383" s="207" t="s">
        <v>272</v>
      </c>
      <c r="E383" s="208" t="s">
        <v>1</v>
      </c>
      <c r="F383" s="209" t="s">
        <v>6627</v>
      </c>
      <c r="G383" s="206"/>
      <c r="H383" s="210">
        <v>1.7</v>
      </c>
      <c r="I383" s="211"/>
      <c r="J383" s="206"/>
      <c r="K383" s="206"/>
      <c r="L383" s="212"/>
      <c r="M383" s="213"/>
      <c r="N383" s="214"/>
      <c r="O383" s="214"/>
      <c r="P383" s="214"/>
      <c r="Q383" s="214"/>
      <c r="R383" s="214"/>
      <c r="S383" s="214"/>
      <c r="T383" s="215"/>
      <c r="AT383" s="216" t="s">
        <v>272</v>
      </c>
      <c r="AU383" s="216" t="s">
        <v>73</v>
      </c>
      <c r="AV383" s="13" t="s">
        <v>73</v>
      </c>
      <c r="AW383" s="13" t="s">
        <v>30</v>
      </c>
      <c r="AX383" s="13" t="s">
        <v>64</v>
      </c>
      <c r="AY383" s="216" t="s">
        <v>263</v>
      </c>
    </row>
    <row r="384" spans="2:51" s="13" customFormat="1">
      <c r="B384" s="205"/>
      <c r="C384" s="206"/>
      <c r="D384" s="207" t="s">
        <v>272</v>
      </c>
      <c r="E384" s="208" t="s">
        <v>1</v>
      </c>
      <c r="F384" s="209" t="s">
        <v>6628</v>
      </c>
      <c r="G384" s="206"/>
      <c r="H384" s="210">
        <v>5.5</v>
      </c>
      <c r="I384" s="211"/>
      <c r="J384" s="206"/>
      <c r="K384" s="206"/>
      <c r="L384" s="212"/>
      <c r="M384" s="213"/>
      <c r="N384" s="214"/>
      <c r="O384" s="214"/>
      <c r="P384" s="214"/>
      <c r="Q384" s="214"/>
      <c r="R384" s="214"/>
      <c r="S384" s="214"/>
      <c r="T384" s="215"/>
      <c r="AT384" s="216" t="s">
        <v>272</v>
      </c>
      <c r="AU384" s="216" t="s">
        <v>73</v>
      </c>
      <c r="AV384" s="13" t="s">
        <v>73</v>
      </c>
      <c r="AW384" s="13" t="s">
        <v>30</v>
      </c>
      <c r="AX384" s="13" t="s">
        <v>64</v>
      </c>
      <c r="AY384" s="216" t="s">
        <v>263</v>
      </c>
    </row>
    <row r="385" spans="1:65" s="13" customFormat="1">
      <c r="B385" s="205"/>
      <c r="C385" s="206"/>
      <c r="D385" s="207" t="s">
        <v>272</v>
      </c>
      <c r="E385" s="208" t="s">
        <v>1</v>
      </c>
      <c r="F385" s="209" t="s">
        <v>6629</v>
      </c>
      <c r="G385" s="206"/>
      <c r="H385" s="210">
        <v>3.8</v>
      </c>
      <c r="I385" s="211"/>
      <c r="J385" s="206"/>
      <c r="K385" s="206"/>
      <c r="L385" s="212"/>
      <c r="M385" s="213"/>
      <c r="N385" s="214"/>
      <c r="O385" s="214"/>
      <c r="P385" s="214"/>
      <c r="Q385" s="214"/>
      <c r="R385" s="214"/>
      <c r="S385" s="214"/>
      <c r="T385" s="215"/>
      <c r="AT385" s="216" t="s">
        <v>272</v>
      </c>
      <c r="AU385" s="216" t="s">
        <v>73</v>
      </c>
      <c r="AV385" s="13" t="s">
        <v>73</v>
      </c>
      <c r="AW385" s="13" t="s">
        <v>30</v>
      </c>
      <c r="AX385" s="13" t="s">
        <v>64</v>
      </c>
      <c r="AY385" s="216" t="s">
        <v>263</v>
      </c>
    </row>
    <row r="386" spans="1:65" s="13" customFormat="1">
      <c r="B386" s="205"/>
      <c r="C386" s="206"/>
      <c r="D386" s="207" t="s">
        <v>272</v>
      </c>
      <c r="E386" s="208" t="s">
        <v>1</v>
      </c>
      <c r="F386" s="209" t="s">
        <v>6630</v>
      </c>
      <c r="G386" s="206"/>
      <c r="H386" s="210">
        <v>0.15</v>
      </c>
      <c r="I386" s="211"/>
      <c r="J386" s="206"/>
      <c r="K386" s="206"/>
      <c r="L386" s="212"/>
      <c r="M386" s="213"/>
      <c r="N386" s="214"/>
      <c r="O386" s="214"/>
      <c r="P386" s="214"/>
      <c r="Q386" s="214"/>
      <c r="R386" s="214"/>
      <c r="S386" s="214"/>
      <c r="T386" s="215"/>
      <c r="AT386" s="216" t="s">
        <v>272</v>
      </c>
      <c r="AU386" s="216" t="s">
        <v>73</v>
      </c>
      <c r="AV386" s="13" t="s">
        <v>73</v>
      </c>
      <c r="AW386" s="13" t="s">
        <v>30</v>
      </c>
      <c r="AX386" s="13" t="s">
        <v>64</v>
      </c>
      <c r="AY386" s="216" t="s">
        <v>263</v>
      </c>
    </row>
    <row r="387" spans="1:65" s="13" customFormat="1">
      <c r="B387" s="205"/>
      <c r="C387" s="206"/>
      <c r="D387" s="207" t="s">
        <v>272</v>
      </c>
      <c r="E387" s="208" t="s">
        <v>1</v>
      </c>
      <c r="F387" s="209" t="s">
        <v>6631</v>
      </c>
      <c r="G387" s="206"/>
      <c r="H387" s="210">
        <v>0.37</v>
      </c>
      <c r="I387" s="211"/>
      <c r="J387" s="206"/>
      <c r="K387" s="206"/>
      <c r="L387" s="212"/>
      <c r="M387" s="213"/>
      <c r="N387" s="214"/>
      <c r="O387" s="214"/>
      <c r="P387" s="214"/>
      <c r="Q387" s="214"/>
      <c r="R387" s="214"/>
      <c r="S387" s="214"/>
      <c r="T387" s="215"/>
      <c r="AT387" s="216" t="s">
        <v>272</v>
      </c>
      <c r="AU387" s="216" t="s">
        <v>73</v>
      </c>
      <c r="AV387" s="13" t="s">
        <v>73</v>
      </c>
      <c r="AW387" s="13" t="s">
        <v>30</v>
      </c>
      <c r="AX387" s="13" t="s">
        <v>64</v>
      </c>
      <c r="AY387" s="216" t="s">
        <v>263</v>
      </c>
    </row>
    <row r="388" spans="1:65" s="13" customFormat="1">
      <c r="B388" s="205"/>
      <c r="C388" s="206"/>
      <c r="D388" s="207" t="s">
        <v>272</v>
      </c>
      <c r="E388" s="208" t="s">
        <v>1</v>
      </c>
      <c r="F388" s="209" t="s">
        <v>6632</v>
      </c>
      <c r="G388" s="206"/>
      <c r="H388" s="210">
        <v>0.35</v>
      </c>
      <c r="I388" s="211"/>
      <c r="J388" s="206"/>
      <c r="K388" s="206"/>
      <c r="L388" s="212"/>
      <c r="M388" s="213"/>
      <c r="N388" s="214"/>
      <c r="O388" s="214"/>
      <c r="P388" s="214"/>
      <c r="Q388" s="214"/>
      <c r="R388" s="214"/>
      <c r="S388" s="214"/>
      <c r="T388" s="215"/>
      <c r="AT388" s="216" t="s">
        <v>272</v>
      </c>
      <c r="AU388" s="216" t="s">
        <v>73</v>
      </c>
      <c r="AV388" s="13" t="s">
        <v>73</v>
      </c>
      <c r="AW388" s="13" t="s">
        <v>30</v>
      </c>
      <c r="AX388" s="13" t="s">
        <v>64</v>
      </c>
      <c r="AY388" s="216" t="s">
        <v>263</v>
      </c>
    </row>
    <row r="389" spans="1:65" s="13" customFormat="1">
      <c r="B389" s="205"/>
      <c r="C389" s="206"/>
      <c r="D389" s="207" t="s">
        <v>272</v>
      </c>
      <c r="E389" s="208" t="s">
        <v>1</v>
      </c>
      <c r="F389" s="209" t="s">
        <v>6633</v>
      </c>
      <c r="G389" s="206"/>
      <c r="H389" s="210">
        <v>0.45</v>
      </c>
      <c r="I389" s="211"/>
      <c r="J389" s="206"/>
      <c r="K389" s="206"/>
      <c r="L389" s="212"/>
      <c r="M389" s="213"/>
      <c r="N389" s="214"/>
      <c r="O389" s="214"/>
      <c r="P389" s="214"/>
      <c r="Q389" s="214"/>
      <c r="R389" s="214"/>
      <c r="S389" s="214"/>
      <c r="T389" s="215"/>
      <c r="AT389" s="216" t="s">
        <v>272</v>
      </c>
      <c r="AU389" s="216" t="s">
        <v>73</v>
      </c>
      <c r="AV389" s="13" t="s">
        <v>73</v>
      </c>
      <c r="AW389" s="13" t="s">
        <v>30</v>
      </c>
      <c r="AX389" s="13" t="s">
        <v>64</v>
      </c>
      <c r="AY389" s="216" t="s">
        <v>263</v>
      </c>
    </row>
    <row r="390" spans="1:65" s="13" customFormat="1">
      <c r="B390" s="205"/>
      <c r="C390" s="206"/>
      <c r="D390" s="207" t="s">
        <v>272</v>
      </c>
      <c r="E390" s="208" t="s">
        <v>1</v>
      </c>
      <c r="F390" s="209" t="s">
        <v>6634</v>
      </c>
      <c r="G390" s="206"/>
      <c r="H390" s="210">
        <v>0.9</v>
      </c>
      <c r="I390" s="211"/>
      <c r="J390" s="206"/>
      <c r="K390" s="206"/>
      <c r="L390" s="212"/>
      <c r="M390" s="213"/>
      <c r="N390" s="214"/>
      <c r="O390" s="214"/>
      <c r="P390" s="214"/>
      <c r="Q390" s="214"/>
      <c r="R390" s="214"/>
      <c r="S390" s="214"/>
      <c r="T390" s="215"/>
      <c r="AT390" s="216" t="s">
        <v>272</v>
      </c>
      <c r="AU390" s="216" t="s">
        <v>73</v>
      </c>
      <c r="AV390" s="13" t="s">
        <v>73</v>
      </c>
      <c r="AW390" s="13" t="s">
        <v>30</v>
      </c>
      <c r="AX390" s="13" t="s">
        <v>64</v>
      </c>
      <c r="AY390" s="216" t="s">
        <v>263</v>
      </c>
    </row>
    <row r="391" spans="1:65" s="13" customFormat="1">
      <c r="B391" s="205"/>
      <c r="C391" s="206"/>
      <c r="D391" s="207" t="s">
        <v>272</v>
      </c>
      <c r="E391" s="208" t="s">
        <v>1</v>
      </c>
      <c r="F391" s="209" t="s">
        <v>6635</v>
      </c>
      <c r="G391" s="206"/>
      <c r="H391" s="210">
        <v>1</v>
      </c>
      <c r="I391" s="211"/>
      <c r="J391" s="206"/>
      <c r="K391" s="206"/>
      <c r="L391" s="212"/>
      <c r="M391" s="213"/>
      <c r="N391" s="214"/>
      <c r="O391" s="214"/>
      <c r="P391" s="214"/>
      <c r="Q391" s="214"/>
      <c r="R391" s="214"/>
      <c r="S391" s="214"/>
      <c r="T391" s="215"/>
      <c r="AT391" s="216" t="s">
        <v>272</v>
      </c>
      <c r="AU391" s="216" t="s">
        <v>73</v>
      </c>
      <c r="AV391" s="13" t="s">
        <v>73</v>
      </c>
      <c r="AW391" s="13" t="s">
        <v>30</v>
      </c>
      <c r="AX391" s="13" t="s">
        <v>64</v>
      </c>
      <c r="AY391" s="216" t="s">
        <v>263</v>
      </c>
    </row>
    <row r="392" spans="1:65" s="13" customFormat="1">
      <c r="B392" s="205"/>
      <c r="C392" s="206"/>
      <c r="D392" s="207" t="s">
        <v>272</v>
      </c>
      <c r="E392" s="208" t="s">
        <v>1</v>
      </c>
      <c r="F392" s="209" t="s">
        <v>6636</v>
      </c>
      <c r="G392" s="206"/>
      <c r="H392" s="210">
        <v>0.2</v>
      </c>
      <c r="I392" s="211"/>
      <c r="J392" s="206"/>
      <c r="K392" s="206"/>
      <c r="L392" s="212"/>
      <c r="M392" s="213"/>
      <c r="N392" s="214"/>
      <c r="O392" s="214"/>
      <c r="P392" s="214"/>
      <c r="Q392" s="214"/>
      <c r="R392" s="214"/>
      <c r="S392" s="214"/>
      <c r="T392" s="215"/>
      <c r="AT392" s="216" t="s">
        <v>272</v>
      </c>
      <c r="AU392" s="216" t="s">
        <v>73</v>
      </c>
      <c r="AV392" s="13" t="s">
        <v>73</v>
      </c>
      <c r="AW392" s="13" t="s">
        <v>30</v>
      </c>
      <c r="AX392" s="13" t="s">
        <v>64</v>
      </c>
      <c r="AY392" s="216" t="s">
        <v>263</v>
      </c>
    </row>
    <row r="393" spans="1:65" s="13" customFormat="1">
      <c r="B393" s="205"/>
      <c r="C393" s="206"/>
      <c r="D393" s="207" t="s">
        <v>272</v>
      </c>
      <c r="E393" s="208" t="s">
        <v>1</v>
      </c>
      <c r="F393" s="209" t="s">
        <v>6637</v>
      </c>
      <c r="G393" s="206"/>
      <c r="H393" s="210">
        <v>0.2</v>
      </c>
      <c r="I393" s="211"/>
      <c r="J393" s="206"/>
      <c r="K393" s="206"/>
      <c r="L393" s="212"/>
      <c r="M393" s="213"/>
      <c r="N393" s="214"/>
      <c r="O393" s="214"/>
      <c r="P393" s="214"/>
      <c r="Q393" s="214"/>
      <c r="R393" s="214"/>
      <c r="S393" s="214"/>
      <c r="T393" s="215"/>
      <c r="AT393" s="216" t="s">
        <v>272</v>
      </c>
      <c r="AU393" s="216" t="s">
        <v>73</v>
      </c>
      <c r="AV393" s="13" t="s">
        <v>73</v>
      </c>
      <c r="AW393" s="13" t="s">
        <v>30</v>
      </c>
      <c r="AX393" s="13" t="s">
        <v>64</v>
      </c>
      <c r="AY393" s="216" t="s">
        <v>263</v>
      </c>
    </row>
    <row r="394" spans="1:65" s="13" customFormat="1">
      <c r="B394" s="205"/>
      <c r="C394" s="206"/>
      <c r="D394" s="207" t="s">
        <v>272</v>
      </c>
      <c r="E394" s="208" t="s">
        <v>1</v>
      </c>
      <c r="F394" s="209" t="s">
        <v>6638</v>
      </c>
      <c r="G394" s="206"/>
      <c r="H394" s="210">
        <v>0.8</v>
      </c>
      <c r="I394" s="211"/>
      <c r="J394" s="206"/>
      <c r="K394" s="206"/>
      <c r="L394" s="212"/>
      <c r="M394" s="213"/>
      <c r="N394" s="214"/>
      <c r="O394" s="214"/>
      <c r="P394" s="214"/>
      <c r="Q394" s="214"/>
      <c r="R394" s="214"/>
      <c r="S394" s="214"/>
      <c r="T394" s="215"/>
      <c r="AT394" s="216" t="s">
        <v>272</v>
      </c>
      <c r="AU394" s="216" t="s">
        <v>73</v>
      </c>
      <c r="AV394" s="13" t="s">
        <v>73</v>
      </c>
      <c r="AW394" s="13" t="s">
        <v>30</v>
      </c>
      <c r="AX394" s="13" t="s">
        <v>64</v>
      </c>
      <c r="AY394" s="216" t="s">
        <v>263</v>
      </c>
    </row>
    <row r="395" spans="1:65" s="14" customFormat="1">
      <c r="B395" s="217"/>
      <c r="C395" s="218"/>
      <c r="D395" s="207" t="s">
        <v>272</v>
      </c>
      <c r="E395" s="219" t="s">
        <v>1</v>
      </c>
      <c r="F395" s="220" t="s">
        <v>275</v>
      </c>
      <c r="G395" s="218"/>
      <c r="H395" s="221">
        <v>56.319000000000003</v>
      </c>
      <c r="I395" s="222"/>
      <c r="J395" s="218"/>
      <c r="K395" s="218"/>
      <c r="L395" s="223"/>
      <c r="M395" s="224"/>
      <c r="N395" s="225"/>
      <c r="O395" s="225"/>
      <c r="P395" s="225"/>
      <c r="Q395" s="225"/>
      <c r="R395" s="225"/>
      <c r="S395" s="225"/>
      <c r="T395" s="226"/>
      <c r="AT395" s="227" t="s">
        <v>272</v>
      </c>
      <c r="AU395" s="227" t="s">
        <v>73</v>
      </c>
      <c r="AV395" s="14" t="s">
        <v>276</v>
      </c>
      <c r="AW395" s="14" t="s">
        <v>30</v>
      </c>
      <c r="AX395" s="14" t="s">
        <v>64</v>
      </c>
      <c r="AY395" s="227" t="s">
        <v>263</v>
      </c>
    </row>
    <row r="396" spans="1:65" s="15" customFormat="1">
      <c r="B396" s="228"/>
      <c r="C396" s="229"/>
      <c r="D396" s="207" t="s">
        <v>272</v>
      </c>
      <c r="E396" s="230" t="s">
        <v>1</v>
      </c>
      <c r="F396" s="231" t="s">
        <v>280</v>
      </c>
      <c r="G396" s="229"/>
      <c r="H396" s="232">
        <v>387.77800000000002</v>
      </c>
      <c r="I396" s="233"/>
      <c r="J396" s="229"/>
      <c r="K396" s="229"/>
      <c r="L396" s="234"/>
      <c r="M396" s="235"/>
      <c r="N396" s="236"/>
      <c r="O396" s="236"/>
      <c r="P396" s="236"/>
      <c r="Q396" s="236"/>
      <c r="R396" s="236"/>
      <c r="S396" s="236"/>
      <c r="T396" s="237"/>
      <c r="AT396" s="238" t="s">
        <v>272</v>
      </c>
      <c r="AU396" s="238" t="s">
        <v>73</v>
      </c>
      <c r="AV396" s="15" t="s">
        <v>270</v>
      </c>
      <c r="AW396" s="15" t="s">
        <v>30</v>
      </c>
      <c r="AX396" s="15" t="s">
        <v>71</v>
      </c>
      <c r="AY396" s="238" t="s">
        <v>263</v>
      </c>
    </row>
    <row r="397" spans="1:65" s="2" customFormat="1" ht="16.5" customHeight="1">
      <c r="A397" s="35"/>
      <c r="B397" s="36"/>
      <c r="C397" s="261" t="s">
        <v>314</v>
      </c>
      <c r="D397" s="261" t="s">
        <v>401</v>
      </c>
      <c r="E397" s="262" t="s">
        <v>1696</v>
      </c>
      <c r="F397" s="263" t="s">
        <v>1697</v>
      </c>
      <c r="G397" s="264" t="s">
        <v>307</v>
      </c>
      <c r="H397" s="265">
        <v>698</v>
      </c>
      <c r="I397" s="266"/>
      <c r="J397" s="267">
        <f>ROUND(I397*H397,2)</f>
        <v>0</v>
      </c>
      <c r="K397" s="268"/>
      <c r="L397" s="269"/>
      <c r="M397" s="270" t="s">
        <v>1</v>
      </c>
      <c r="N397" s="271" t="s">
        <v>38</v>
      </c>
      <c r="O397" s="72"/>
      <c r="P397" s="201">
        <f>O397*H397</f>
        <v>0</v>
      </c>
      <c r="Q397" s="201">
        <v>1</v>
      </c>
      <c r="R397" s="201">
        <f>Q397*H397</f>
        <v>698</v>
      </c>
      <c r="S397" s="201">
        <v>0</v>
      </c>
      <c r="T397" s="202">
        <f>S397*H397</f>
        <v>0</v>
      </c>
      <c r="U397" s="35"/>
      <c r="V397" s="35"/>
      <c r="W397" s="35"/>
      <c r="X397" s="35"/>
      <c r="Y397" s="35"/>
      <c r="Z397" s="35"/>
      <c r="AA397" s="35"/>
      <c r="AB397" s="35"/>
      <c r="AC397" s="35"/>
      <c r="AD397" s="35"/>
      <c r="AE397" s="35"/>
      <c r="AR397" s="203" t="s">
        <v>314</v>
      </c>
      <c r="AT397" s="203" t="s">
        <v>401</v>
      </c>
      <c r="AU397" s="203" t="s">
        <v>73</v>
      </c>
      <c r="AY397" s="18" t="s">
        <v>263</v>
      </c>
      <c r="BE397" s="204">
        <f>IF(N397="základní",J397,0)</f>
        <v>0</v>
      </c>
      <c r="BF397" s="204">
        <f>IF(N397="snížená",J397,0)</f>
        <v>0</v>
      </c>
      <c r="BG397" s="204">
        <f>IF(N397="zákl. přenesená",J397,0)</f>
        <v>0</v>
      </c>
      <c r="BH397" s="204">
        <f>IF(N397="sníž. přenesená",J397,0)</f>
        <v>0</v>
      </c>
      <c r="BI397" s="204">
        <f>IF(N397="nulová",J397,0)</f>
        <v>0</v>
      </c>
      <c r="BJ397" s="18" t="s">
        <v>71</v>
      </c>
      <c r="BK397" s="204">
        <f>ROUND(I397*H397,2)</f>
        <v>0</v>
      </c>
      <c r="BL397" s="18" t="s">
        <v>270</v>
      </c>
      <c r="BM397" s="203" t="s">
        <v>6038</v>
      </c>
    </row>
    <row r="398" spans="1:65" s="13" customFormat="1">
      <c r="B398" s="205"/>
      <c r="C398" s="206"/>
      <c r="D398" s="207" t="s">
        <v>272</v>
      </c>
      <c r="E398" s="208" t="s">
        <v>1</v>
      </c>
      <c r="F398" s="209" t="s">
        <v>6639</v>
      </c>
      <c r="G398" s="206"/>
      <c r="H398" s="210">
        <v>698</v>
      </c>
      <c r="I398" s="211"/>
      <c r="J398" s="206"/>
      <c r="K398" s="206"/>
      <c r="L398" s="212"/>
      <c r="M398" s="213"/>
      <c r="N398" s="214"/>
      <c r="O398" s="214"/>
      <c r="P398" s="214"/>
      <c r="Q398" s="214"/>
      <c r="R398" s="214"/>
      <c r="S398" s="214"/>
      <c r="T398" s="215"/>
      <c r="AT398" s="216" t="s">
        <v>272</v>
      </c>
      <c r="AU398" s="216" t="s">
        <v>73</v>
      </c>
      <c r="AV398" s="13" t="s">
        <v>73</v>
      </c>
      <c r="AW398" s="13" t="s">
        <v>30</v>
      </c>
      <c r="AX398" s="13" t="s">
        <v>71</v>
      </c>
      <c r="AY398" s="216" t="s">
        <v>263</v>
      </c>
    </row>
    <row r="399" spans="1:65" s="2" customFormat="1" ht="37.9" customHeight="1">
      <c r="A399" s="35"/>
      <c r="B399" s="36"/>
      <c r="C399" s="191" t="s">
        <v>264</v>
      </c>
      <c r="D399" s="191" t="s">
        <v>266</v>
      </c>
      <c r="E399" s="192" t="s">
        <v>6040</v>
      </c>
      <c r="F399" s="193" t="s">
        <v>6041</v>
      </c>
      <c r="G399" s="194" t="s">
        <v>300</v>
      </c>
      <c r="H399" s="195">
        <v>1215.337</v>
      </c>
      <c r="I399" s="196"/>
      <c r="J399" s="197">
        <f>ROUND(I399*H399,2)</f>
        <v>0</v>
      </c>
      <c r="K399" s="198"/>
      <c r="L399" s="40"/>
      <c r="M399" s="199" t="s">
        <v>1</v>
      </c>
      <c r="N399" s="200" t="s">
        <v>38</v>
      </c>
      <c r="O399" s="72"/>
      <c r="P399" s="201">
        <f>O399*H399</f>
        <v>0</v>
      </c>
      <c r="Q399" s="201">
        <v>0</v>
      </c>
      <c r="R399" s="201">
        <f>Q399*H399</f>
        <v>0</v>
      </c>
      <c r="S399" s="201">
        <v>0</v>
      </c>
      <c r="T399" s="202">
        <f>S399*H399</f>
        <v>0</v>
      </c>
      <c r="U399" s="35"/>
      <c r="V399" s="35"/>
      <c r="W399" s="35"/>
      <c r="X399" s="35"/>
      <c r="Y399" s="35"/>
      <c r="Z399" s="35"/>
      <c r="AA399" s="35"/>
      <c r="AB399" s="35"/>
      <c r="AC399" s="35"/>
      <c r="AD399" s="35"/>
      <c r="AE399" s="35"/>
      <c r="AR399" s="203" t="s">
        <v>270</v>
      </c>
      <c r="AT399" s="203" t="s">
        <v>266</v>
      </c>
      <c r="AU399" s="203" t="s">
        <v>73</v>
      </c>
      <c r="AY399" s="18" t="s">
        <v>263</v>
      </c>
      <c r="BE399" s="204">
        <f>IF(N399="základní",J399,0)</f>
        <v>0</v>
      </c>
      <c r="BF399" s="204">
        <f>IF(N399="snížená",J399,0)</f>
        <v>0</v>
      </c>
      <c r="BG399" s="204">
        <f>IF(N399="zákl. přenesená",J399,0)</f>
        <v>0</v>
      </c>
      <c r="BH399" s="204">
        <f>IF(N399="sníž. přenesená",J399,0)</f>
        <v>0</v>
      </c>
      <c r="BI399" s="204">
        <f>IF(N399="nulová",J399,0)</f>
        <v>0</v>
      </c>
      <c r="BJ399" s="18" t="s">
        <v>71</v>
      </c>
      <c r="BK399" s="204">
        <f>ROUND(I399*H399,2)</f>
        <v>0</v>
      </c>
      <c r="BL399" s="18" t="s">
        <v>270</v>
      </c>
      <c r="BM399" s="203" t="s">
        <v>6042</v>
      </c>
    </row>
    <row r="400" spans="1:65" s="16" customFormat="1">
      <c r="B400" s="248"/>
      <c r="C400" s="249"/>
      <c r="D400" s="207" t="s">
        <v>272</v>
      </c>
      <c r="E400" s="250" t="s">
        <v>1</v>
      </c>
      <c r="F400" s="251" t="s">
        <v>6391</v>
      </c>
      <c r="G400" s="249"/>
      <c r="H400" s="250" t="s">
        <v>1</v>
      </c>
      <c r="I400" s="252"/>
      <c r="J400" s="249"/>
      <c r="K400" s="249"/>
      <c r="L400" s="253"/>
      <c r="M400" s="254"/>
      <c r="N400" s="255"/>
      <c r="O400" s="255"/>
      <c r="P400" s="255"/>
      <c r="Q400" s="255"/>
      <c r="R400" s="255"/>
      <c r="S400" s="255"/>
      <c r="T400" s="256"/>
      <c r="AT400" s="257" t="s">
        <v>272</v>
      </c>
      <c r="AU400" s="257" t="s">
        <v>73</v>
      </c>
      <c r="AV400" s="16" t="s">
        <v>71</v>
      </c>
      <c r="AW400" s="16" t="s">
        <v>30</v>
      </c>
      <c r="AX400" s="16" t="s">
        <v>64</v>
      </c>
      <c r="AY400" s="257" t="s">
        <v>263</v>
      </c>
    </row>
    <row r="401" spans="1:65" s="13" customFormat="1">
      <c r="B401" s="205"/>
      <c r="C401" s="206"/>
      <c r="D401" s="207" t="s">
        <v>272</v>
      </c>
      <c r="E401" s="208" t="s">
        <v>1</v>
      </c>
      <c r="F401" s="209" t="s">
        <v>6640</v>
      </c>
      <c r="G401" s="206"/>
      <c r="H401" s="210">
        <v>1215.337</v>
      </c>
      <c r="I401" s="211"/>
      <c r="J401" s="206"/>
      <c r="K401" s="206"/>
      <c r="L401" s="212"/>
      <c r="M401" s="213"/>
      <c r="N401" s="214"/>
      <c r="O401" s="214"/>
      <c r="P401" s="214"/>
      <c r="Q401" s="214"/>
      <c r="R401" s="214"/>
      <c r="S401" s="214"/>
      <c r="T401" s="215"/>
      <c r="AT401" s="216" t="s">
        <v>272</v>
      </c>
      <c r="AU401" s="216" t="s">
        <v>73</v>
      </c>
      <c r="AV401" s="13" t="s">
        <v>73</v>
      </c>
      <c r="AW401" s="13" t="s">
        <v>30</v>
      </c>
      <c r="AX401" s="13" t="s">
        <v>71</v>
      </c>
      <c r="AY401" s="216" t="s">
        <v>263</v>
      </c>
    </row>
    <row r="402" spans="1:65" s="2" customFormat="1" ht="24.2" customHeight="1">
      <c r="A402" s="35"/>
      <c r="B402" s="36"/>
      <c r="C402" s="191" t="s">
        <v>322</v>
      </c>
      <c r="D402" s="191" t="s">
        <v>266</v>
      </c>
      <c r="E402" s="192" t="s">
        <v>4673</v>
      </c>
      <c r="F402" s="193" t="s">
        <v>4674</v>
      </c>
      <c r="G402" s="194" t="s">
        <v>300</v>
      </c>
      <c r="H402" s="195">
        <v>748.73099999999999</v>
      </c>
      <c r="I402" s="196"/>
      <c r="J402" s="197">
        <f>ROUND(I402*H402,2)</f>
        <v>0</v>
      </c>
      <c r="K402" s="198"/>
      <c r="L402" s="40"/>
      <c r="M402" s="199" t="s">
        <v>1</v>
      </c>
      <c r="N402" s="200" t="s">
        <v>38</v>
      </c>
      <c r="O402" s="72"/>
      <c r="P402" s="201">
        <f>O402*H402</f>
        <v>0</v>
      </c>
      <c r="Q402" s="201">
        <v>0</v>
      </c>
      <c r="R402" s="201">
        <f>Q402*H402</f>
        <v>0</v>
      </c>
      <c r="S402" s="201">
        <v>0</v>
      </c>
      <c r="T402" s="202">
        <f>S402*H402</f>
        <v>0</v>
      </c>
      <c r="U402" s="35"/>
      <c r="V402" s="35"/>
      <c r="W402" s="35"/>
      <c r="X402" s="35"/>
      <c r="Y402" s="35"/>
      <c r="Z402" s="35"/>
      <c r="AA402" s="35"/>
      <c r="AB402" s="35"/>
      <c r="AC402" s="35"/>
      <c r="AD402" s="35"/>
      <c r="AE402" s="35"/>
      <c r="AR402" s="203" t="s">
        <v>270</v>
      </c>
      <c r="AT402" s="203" t="s">
        <v>266</v>
      </c>
      <c r="AU402" s="203" t="s">
        <v>73</v>
      </c>
      <c r="AY402" s="18" t="s">
        <v>263</v>
      </c>
      <c r="BE402" s="204">
        <f>IF(N402="základní",J402,0)</f>
        <v>0</v>
      </c>
      <c r="BF402" s="204">
        <f>IF(N402="snížená",J402,0)</f>
        <v>0</v>
      </c>
      <c r="BG402" s="204">
        <f>IF(N402="zákl. přenesená",J402,0)</f>
        <v>0</v>
      </c>
      <c r="BH402" s="204">
        <f>IF(N402="sníž. přenesená",J402,0)</f>
        <v>0</v>
      </c>
      <c r="BI402" s="204">
        <f>IF(N402="nulová",J402,0)</f>
        <v>0</v>
      </c>
      <c r="BJ402" s="18" t="s">
        <v>71</v>
      </c>
      <c r="BK402" s="204">
        <f>ROUND(I402*H402,2)</f>
        <v>0</v>
      </c>
      <c r="BL402" s="18" t="s">
        <v>270</v>
      </c>
      <c r="BM402" s="203" t="s">
        <v>6045</v>
      </c>
    </row>
    <row r="403" spans="1:65" s="16" customFormat="1">
      <c r="B403" s="248"/>
      <c r="C403" s="249"/>
      <c r="D403" s="207" t="s">
        <v>272</v>
      </c>
      <c r="E403" s="250" t="s">
        <v>1</v>
      </c>
      <c r="F403" s="251" t="s">
        <v>6046</v>
      </c>
      <c r="G403" s="249"/>
      <c r="H403" s="250" t="s">
        <v>1</v>
      </c>
      <c r="I403" s="252"/>
      <c r="J403" s="249"/>
      <c r="K403" s="249"/>
      <c r="L403" s="253"/>
      <c r="M403" s="254"/>
      <c r="N403" s="255"/>
      <c r="O403" s="255"/>
      <c r="P403" s="255"/>
      <c r="Q403" s="255"/>
      <c r="R403" s="255"/>
      <c r="S403" s="255"/>
      <c r="T403" s="256"/>
      <c r="AT403" s="257" t="s">
        <v>272</v>
      </c>
      <c r="AU403" s="257" t="s">
        <v>73</v>
      </c>
      <c r="AV403" s="16" t="s">
        <v>71</v>
      </c>
      <c r="AW403" s="16" t="s">
        <v>30</v>
      </c>
      <c r="AX403" s="16" t="s">
        <v>64</v>
      </c>
      <c r="AY403" s="257" t="s">
        <v>263</v>
      </c>
    </row>
    <row r="404" spans="1:65" s="13" customFormat="1">
      <c r="B404" s="205"/>
      <c r="C404" s="206"/>
      <c r="D404" s="207" t="s">
        <v>272</v>
      </c>
      <c r="E404" s="208" t="s">
        <v>1</v>
      </c>
      <c r="F404" s="209" t="s">
        <v>6641</v>
      </c>
      <c r="G404" s="206"/>
      <c r="H404" s="210">
        <v>748.73099999999999</v>
      </c>
      <c r="I404" s="211"/>
      <c r="J404" s="206"/>
      <c r="K404" s="206"/>
      <c r="L404" s="212"/>
      <c r="M404" s="213"/>
      <c r="N404" s="214"/>
      <c r="O404" s="214"/>
      <c r="P404" s="214"/>
      <c r="Q404" s="214"/>
      <c r="R404" s="214"/>
      <c r="S404" s="214"/>
      <c r="T404" s="215"/>
      <c r="AT404" s="216" t="s">
        <v>272</v>
      </c>
      <c r="AU404" s="216" t="s">
        <v>73</v>
      </c>
      <c r="AV404" s="13" t="s">
        <v>73</v>
      </c>
      <c r="AW404" s="13" t="s">
        <v>30</v>
      </c>
      <c r="AX404" s="13" t="s">
        <v>71</v>
      </c>
      <c r="AY404" s="216" t="s">
        <v>263</v>
      </c>
    </row>
    <row r="405" spans="1:65" s="2" customFormat="1" ht="37.9" customHeight="1">
      <c r="A405" s="35"/>
      <c r="B405" s="36"/>
      <c r="C405" s="191" t="s">
        <v>327</v>
      </c>
      <c r="D405" s="191" t="s">
        <v>266</v>
      </c>
      <c r="E405" s="192" t="s">
        <v>504</v>
      </c>
      <c r="F405" s="193" t="s">
        <v>505</v>
      </c>
      <c r="G405" s="194" t="s">
        <v>300</v>
      </c>
      <c r="H405" s="195">
        <v>748.73099999999999</v>
      </c>
      <c r="I405" s="196"/>
      <c r="J405" s="197">
        <f>ROUND(I405*H405,2)</f>
        <v>0</v>
      </c>
      <c r="K405" s="198"/>
      <c r="L405" s="40"/>
      <c r="M405" s="199" t="s">
        <v>1</v>
      </c>
      <c r="N405" s="200" t="s">
        <v>38</v>
      </c>
      <c r="O405" s="72"/>
      <c r="P405" s="201">
        <f>O405*H405</f>
        <v>0</v>
      </c>
      <c r="Q405" s="201">
        <v>0</v>
      </c>
      <c r="R405" s="201">
        <f>Q405*H405</f>
        <v>0</v>
      </c>
      <c r="S405" s="201">
        <v>0</v>
      </c>
      <c r="T405" s="202">
        <f>S405*H405</f>
        <v>0</v>
      </c>
      <c r="U405" s="35"/>
      <c r="V405" s="35"/>
      <c r="W405" s="35"/>
      <c r="X405" s="35"/>
      <c r="Y405" s="35"/>
      <c r="Z405" s="35"/>
      <c r="AA405" s="35"/>
      <c r="AB405" s="35"/>
      <c r="AC405" s="35"/>
      <c r="AD405" s="35"/>
      <c r="AE405" s="35"/>
      <c r="AR405" s="203" t="s">
        <v>270</v>
      </c>
      <c r="AT405" s="203" t="s">
        <v>266</v>
      </c>
      <c r="AU405" s="203" t="s">
        <v>73</v>
      </c>
      <c r="AY405" s="18" t="s">
        <v>263</v>
      </c>
      <c r="BE405" s="204">
        <f>IF(N405="základní",J405,0)</f>
        <v>0</v>
      </c>
      <c r="BF405" s="204">
        <f>IF(N405="snížená",J405,0)</f>
        <v>0</v>
      </c>
      <c r="BG405" s="204">
        <f>IF(N405="zákl. přenesená",J405,0)</f>
        <v>0</v>
      </c>
      <c r="BH405" s="204">
        <f>IF(N405="sníž. přenesená",J405,0)</f>
        <v>0</v>
      </c>
      <c r="BI405" s="204">
        <f>IF(N405="nulová",J405,0)</f>
        <v>0</v>
      </c>
      <c r="BJ405" s="18" t="s">
        <v>71</v>
      </c>
      <c r="BK405" s="204">
        <f>ROUND(I405*H405,2)</f>
        <v>0</v>
      </c>
      <c r="BL405" s="18" t="s">
        <v>270</v>
      </c>
      <c r="BM405" s="203" t="s">
        <v>6048</v>
      </c>
    </row>
    <row r="406" spans="1:65" s="2" customFormat="1" ht="37.9" customHeight="1">
      <c r="A406" s="35"/>
      <c r="B406" s="36"/>
      <c r="C406" s="191" t="s">
        <v>8</v>
      </c>
      <c r="D406" s="191" t="s">
        <v>266</v>
      </c>
      <c r="E406" s="192" t="s">
        <v>531</v>
      </c>
      <c r="F406" s="193" t="s">
        <v>532</v>
      </c>
      <c r="G406" s="194" t="s">
        <v>300</v>
      </c>
      <c r="H406" s="195">
        <v>3743.6550000000002</v>
      </c>
      <c r="I406" s="196"/>
      <c r="J406" s="197">
        <f>ROUND(I406*H406,2)</f>
        <v>0</v>
      </c>
      <c r="K406" s="198"/>
      <c r="L406" s="40"/>
      <c r="M406" s="199" t="s">
        <v>1</v>
      </c>
      <c r="N406" s="200" t="s">
        <v>38</v>
      </c>
      <c r="O406" s="72"/>
      <c r="P406" s="201">
        <f>O406*H406</f>
        <v>0</v>
      </c>
      <c r="Q406" s="201">
        <v>0</v>
      </c>
      <c r="R406" s="201">
        <f>Q406*H406</f>
        <v>0</v>
      </c>
      <c r="S406" s="201">
        <v>0</v>
      </c>
      <c r="T406" s="202">
        <f>S406*H406</f>
        <v>0</v>
      </c>
      <c r="U406" s="35"/>
      <c r="V406" s="35"/>
      <c r="W406" s="35"/>
      <c r="X406" s="35"/>
      <c r="Y406" s="35"/>
      <c r="Z406" s="35"/>
      <c r="AA406" s="35"/>
      <c r="AB406" s="35"/>
      <c r="AC406" s="35"/>
      <c r="AD406" s="35"/>
      <c r="AE406" s="35"/>
      <c r="AR406" s="203" t="s">
        <v>270</v>
      </c>
      <c r="AT406" s="203" t="s">
        <v>266</v>
      </c>
      <c r="AU406" s="203" t="s">
        <v>73</v>
      </c>
      <c r="AY406" s="18" t="s">
        <v>263</v>
      </c>
      <c r="BE406" s="204">
        <f>IF(N406="základní",J406,0)</f>
        <v>0</v>
      </c>
      <c r="BF406" s="204">
        <f>IF(N406="snížená",J406,0)</f>
        <v>0</v>
      </c>
      <c r="BG406" s="204">
        <f>IF(N406="zákl. přenesená",J406,0)</f>
        <v>0</v>
      </c>
      <c r="BH406" s="204">
        <f>IF(N406="sníž. přenesená",J406,0)</f>
        <v>0</v>
      </c>
      <c r="BI406" s="204">
        <f>IF(N406="nulová",J406,0)</f>
        <v>0</v>
      </c>
      <c r="BJ406" s="18" t="s">
        <v>71</v>
      </c>
      <c r="BK406" s="204">
        <f>ROUND(I406*H406,2)</f>
        <v>0</v>
      </c>
      <c r="BL406" s="18" t="s">
        <v>270</v>
      </c>
      <c r="BM406" s="203" t="s">
        <v>6049</v>
      </c>
    </row>
    <row r="407" spans="1:65" s="16" customFormat="1" ht="22.5">
      <c r="B407" s="248"/>
      <c r="C407" s="249"/>
      <c r="D407" s="207" t="s">
        <v>272</v>
      </c>
      <c r="E407" s="250" t="s">
        <v>1</v>
      </c>
      <c r="F407" s="251" t="s">
        <v>6050</v>
      </c>
      <c r="G407" s="249"/>
      <c r="H407" s="250" t="s">
        <v>1</v>
      </c>
      <c r="I407" s="252"/>
      <c r="J407" s="249"/>
      <c r="K407" s="249"/>
      <c r="L407" s="253"/>
      <c r="M407" s="254"/>
      <c r="N407" s="255"/>
      <c r="O407" s="255"/>
      <c r="P407" s="255"/>
      <c r="Q407" s="255"/>
      <c r="R407" s="255"/>
      <c r="S407" s="255"/>
      <c r="T407" s="256"/>
      <c r="AT407" s="257" t="s">
        <v>272</v>
      </c>
      <c r="AU407" s="257" t="s">
        <v>73</v>
      </c>
      <c r="AV407" s="16" t="s">
        <v>71</v>
      </c>
      <c r="AW407" s="16" t="s">
        <v>30</v>
      </c>
      <c r="AX407" s="16" t="s">
        <v>64</v>
      </c>
      <c r="AY407" s="257" t="s">
        <v>263</v>
      </c>
    </row>
    <row r="408" spans="1:65" s="13" customFormat="1">
      <c r="B408" s="205"/>
      <c r="C408" s="206"/>
      <c r="D408" s="207" t="s">
        <v>272</v>
      </c>
      <c r="E408" s="208" t="s">
        <v>1</v>
      </c>
      <c r="F408" s="209" t="s">
        <v>6642</v>
      </c>
      <c r="G408" s="206"/>
      <c r="H408" s="210">
        <v>3743.6550000000002</v>
      </c>
      <c r="I408" s="211"/>
      <c r="J408" s="206"/>
      <c r="K408" s="206"/>
      <c r="L408" s="212"/>
      <c r="M408" s="213"/>
      <c r="N408" s="214"/>
      <c r="O408" s="214"/>
      <c r="P408" s="214"/>
      <c r="Q408" s="214"/>
      <c r="R408" s="214"/>
      <c r="S408" s="214"/>
      <c r="T408" s="215"/>
      <c r="AT408" s="216" t="s">
        <v>272</v>
      </c>
      <c r="AU408" s="216" t="s">
        <v>73</v>
      </c>
      <c r="AV408" s="13" t="s">
        <v>73</v>
      </c>
      <c r="AW408" s="13" t="s">
        <v>30</v>
      </c>
      <c r="AX408" s="13" t="s">
        <v>71</v>
      </c>
      <c r="AY408" s="216" t="s">
        <v>263</v>
      </c>
    </row>
    <row r="409" spans="1:65" s="2" customFormat="1" ht="33" customHeight="1">
      <c r="A409" s="35"/>
      <c r="B409" s="36"/>
      <c r="C409" s="191" t="s">
        <v>397</v>
      </c>
      <c r="D409" s="191" t="s">
        <v>266</v>
      </c>
      <c r="E409" s="192" t="s">
        <v>544</v>
      </c>
      <c r="F409" s="193" t="s">
        <v>545</v>
      </c>
      <c r="G409" s="194" t="s">
        <v>307</v>
      </c>
      <c r="H409" s="195">
        <v>1347.7159999999999</v>
      </c>
      <c r="I409" s="196"/>
      <c r="J409" s="197">
        <f>ROUND(I409*H409,2)</f>
        <v>0</v>
      </c>
      <c r="K409" s="198"/>
      <c r="L409" s="40"/>
      <c r="M409" s="199" t="s">
        <v>1</v>
      </c>
      <c r="N409" s="200" t="s">
        <v>38</v>
      </c>
      <c r="O409" s="72"/>
      <c r="P409" s="201">
        <f>O409*H409</f>
        <v>0</v>
      </c>
      <c r="Q409" s="201">
        <v>0</v>
      </c>
      <c r="R409" s="201">
        <f>Q409*H409</f>
        <v>0</v>
      </c>
      <c r="S409" s="201">
        <v>0</v>
      </c>
      <c r="T409" s="202">
        <f>S409*H409</f>
        <v>0</v>
      </c>
      <c r="U409" s="35"/>
      <c r="V409" s="35"/>
      <c r="W409" s="35"/>
      <c r="X409" s="35"/>
      <c r="Y409" s="35"/>
      <c r="Z409" s="35"/>
      <c r="AA409" s="35"/>
      <c r="AB409" s="35"/>
      <c r="AC409" s="35"/>
      <c r="AD409" s="35"/>
      <c r="AE409" s="35"/>
      <c r="AR409" s="203" t="s">
        <v>270</v>
      </c>
      <c r="AT409" s="203" t="s">
        <v>266</v>
      </c>
      <c r="AU409" s="203" t="s">
        <v>73</v>
      </c>
      <c r="AY409" s="18" t="s">
        <v>263</v>
      </c>
      <c r="BE409" s="204">
        <f>IF(N409="základní",J409,0)</f>
        <v>0</v>
      </c>
      <c r="BF409" s="204">
        <f>IF(N409="snížená",J409,0)</f>
        <v>0</v>
      </c>
      <c r="BG409" s="204">
        <f>IF(N409="zákl. přenesená",J409,0)</f>
        <v>0</v>
      </c>
      <c r="BH409" s="204">
        <f>IF(N409="sníž. přenesená",J409,0)</f>
        <v>0</v>
      </c>
      <c r="BI409" s="204">
        <f>IF(N409="nulová",J409,0)</f>
        <v>0</v>
      </c>
      <c r="BJ409" s="18" t="s">
        <v>71</v>
      </c>
      <c r="BK409" s="204">
        <f>ROUND(I409*H409,2)</f>
        <v>0</v>
      </c>
      <c r="BL409" s="18" t="s">
        <v>270</v>
      </c>
      <c r="BM409" s="203" t="s">
        <v>6052</v>
      </c>
    </row>
    <row r="410" spans="1:65" s="13" customFormat="1">
      <c r="B410" s="205"/>
      <c r="C410" s="206"/>
      <c r="D410" s="207" t="s">
        <v>272</v>
      </c>
      <c r="E410" s="206"/>
      <c r="F410" s="209" t="s">
        <v>6643</v>
      </c>
      <c r="G410" s="206"/>
      <c r="H410" s="210">
        <v>1347.7159999999999</v>
      </c>
      <c r="I410" s="211"/>
      <c r="J410" s="206"/>
      <c r="K410" s="206"/>
      <c r="L410" s="212"/>
      <c r="M410" s="213"/>
      <c r="N410" s="214"/>
      <c r="O410" s="214"/>
      <c r="P410" s="214"/>
      <c r="Q410" s="214"/>
      <c r="R410" s="214"/>
      <c r="S410" s="214"/>
      <c r="T410" s="215"/>
      <c r="AT410" s="216" t="s">
        <v>272</v>
      </c>
      <c r="AU410" s="216" t="s">
        <v>73</v>
      </c>
      <c r="AV410" s="13" t="s">
        <v>73</v>
      </c>
      <c r="AW410" s="13" t="s">
        <v>4</v>
      </c>
      <c r="AX410" s="13" t="s">
        <v>71</v>
      </c>
      <c r="AY410" s="216" t="s">
        <v>263</v>
      </c>
    </row>
    <row r="411" spans="1:65" s="12" customFormat="1" ht="22.9" customHeight="1">
      <c r="B411" s="175"/>
      <c r="C411" s="176"/>
      <c r="D411" s="177" t="s">
        <v>63</v>
      </c>
      <c r="E411" s="189" t="s">
        <v>314</v>
      </c>
      <c r="F411" s="189" t="s">
        <v>1712</v>
      </c>
      <c r="G411" s="176"/>
      <c r="H411" s="176"/>
      <c r="I411" s="179"/>
      <c r="J411" s="190">
        <f>BK411</f>
        <v>0</v>
      </c>
      <c r="K411" s="176"/>
      <c r="L411" s="181"/>
      <c r="M411" s="182"/>
      <c r="N411" s="183"/>
      <c r="O411" s="183"/>
      <c r="P411" s="184">
        <f>SUM(P412:P447)</f>
        <v>0</v>
      </c>
      <c r="Q411" s="183"/>
      <c r="R411" s="184">
        <f>SUM(R412:R447)</f>
        <v>6.9103999999999992</v>
      </c>
      <c r="S411" s="183"/>
      <c r="T411" s="185">
        <f>SUM(T412:T447)</f>
        <v>0</v>
      </c>
      <c r="AR411" s="186" t="s">
        <v>71</v>
      </c>
      <c r="AT411" s="187" t="s">
        <v>63</v>
      </c>
      <c r="AU411" s="187" t="s">
        <v>71</v>
      </c>
      <c r="AY411" s="186" t="s">
        <v>263</v>
      </c>
      <c r="BK411" s="188">
        <f>SUM(BK412:BK447)</f>
        <v>0</v>
      </c>
    </row>
    <row r="412" spans="1:65" s="2" customFormat="1" ht="16.5" customHeight="1">
      <c r="A412" s="35"/>
      <c r="B412" s="36"/>
      <c r="C412" s="191" t="s">
        <v>405</v>
      </c>
      <c r="D412" s="191" t="s">
        <v>266</v>
      </c>
      <c r="E412" s="192" t="s">
        <v>6396</v>
      </c>
      <c r="F412" s="193" t="s">
        <v>6397</v>
      </c>
      <c r="G412" s="194" t="s">
        <v>796</v>
      </c>
      <c r="H412" s="195">
        <v>135</v>
      </c>
      <c r="I412" s="196"/>
      <c r="J412" s="197">
        <f t="shared" ref="J412:J419" si="0">ROUND(I412*H412,2)</f>
        <v>0</v>
      </c>
      <c r="K412" s="198"/>
      <c r="L412" s="40"/>
      <c r="M412" s="199" t="s">
        <v>1</v>
      </c>
      <c r="N412" s="200" t="s">
        <v>38</v>
      </c>
      <c r="O412" s="72"/>
      <c r="P412" s="201">
        <f t="shared" ref="P412:P419" si="1">O412*H412</f>
        <v>0</v>
      </c>
      <c r="Q412" s="201">
        <v>0</v>
      </c>
      <c r="R412" s="201">
        <f t="shared" ref="R412:R419" si="2">Q412*H412</f>
        <v>0</v>
      </c>
      <c r="S412" s="201">
        <v>0</v>
      </c>
      <c r="T412" s="202">
        <f t="shared" ref="T412:T419" si="3">S412*H412</f>
        <v>0</v>
      </c>
      <c r="U412" s="35"/>
      <c r="V412" s="35"/>
      <c r="W412" s="35"/>
      <c r="X412" s="35"/>
      <c r="Y412" s="35"/>
      <c r="Z412" s="35"/>
      <c r="AA412" s="35"/>
      <c r="AB412" s="35"/>
      <c r="AC412" s="35"/>
      <c r="AD412" s="35"/>
      <c r="AE412" s="35"/>
      <c r="AR412" s="203" t="s">
        <v>270</v>
      </c>
      <c r="AT412" s="203" t="s">
        <v>266</v>
      </c>
      <c r="AU412" s="203" t="s">
        <v>73</v>
      </c>
      <c r="AY412" s="18" t="s">
        <v>263</v>
      </c>
      <c r="BE412" s="204">
        <f t="shared" ref="BE412:BE419" si="4">IF(N412="základní",J412,0)</f>
        <v>0</v>
      </c>
      <c r="BF412" s="204">
        <f t="shared" ref="BF412:BF419" si="5">IF(N412="snížená",J412,0)</f>
        <v>0</v>
      </c>
      <c r="BG412" s="204">
        <f t="shared" ref="BG412:BG419" si="6">IF(N412="zákl. přenesená",J412,0)</f>
        <v>0</v>
      </c>
      <c r="BH412" s="204">
        <f t="shared" ref="BH412:BH419" si="7">IF(N412="sníž. přenesená",J412,0)</f>
        <v>0</v>
      </c>
      <c r="BI412" s="204">
        <f t="shared" ref="BI412:BI419" si="8">IF(N412="nulová",J412,0)</f>
        <v>0</v>
      </c>
      <c r="BJ412" s="18" t="s">
        <v>71</v>
      </c>
      <c r="BK412" s="204">
        <f t="shared" ref="BK412:BK419" si="9">ROUND(I412*H412,2)</f>
        <v>0</v>
      </c>
      <c r="BL412" s="18" t="s">
        <v>270</v>
      </c>
      <c r="BM412" s="203" t="s">
        <v>6644</v>
      </c>
    </row>
    <row r="413" spans="1:65" s="2" customFormat="1" ht="16.5" customHeight="1">
      <c r="A413" s="35"/>
      <c r="B413" s="36"/>
      <c r="C413" s="191" t="s">
        <v>412</v>
      </c>
      <c r="D413" s="191" t="s">
        <v>266</v>
      </c>
      <c r="E413" s="192" t="s">
        <v>6399</v>
      </c>
      <c r="F413" s="193" t="s">
        <v>6400</v>
      </c>
      <c r="G413" s="194" t="s">
        <v>796</v>
      </c>
      <c r="H413" s="195">
        <v>35</v>
      </c>
      <c r="I413" s="196"/>
      <c r="J413" s="197">
        <f t="shared" si="0"/>
        <v>0</v>
      </c>
      <c r="K413" s="198"/>
      <c r="L413" s="40"/>
      <c r="M413" s="199" t="s">
        <v>1</v>
      </c>
      <c r="N413" s="200" t="s">
        <v>38</v>
      </c>
      <c r="O413" s="72"/>
      <c r="P413" s="201">
        <f t="shared" si="1"/>
        <v>0</v>
      </c>
      <c r="Q413" s="201">
        <v>0</v>
      </c>
      <c r="R413" s="201">
        <f t="shared" si="2"/>
        <v>0</v>
      </c>
      <c r="S413" s="201">
        <v>0</v>
      </c>
      <c r="T413" s="202">
        <f t="shared" si="3"/>
        <v>0</v>
      </c>
      <c r="U413" s="35"/>
      <c r="V413" s="35"/>
      <c r="W413" s="35"/>
      <c r="X413" s="35"/>
      <c r="Y413" s="35"/>
      <c r="Z413" s="35"/>
      <c r="AA413" s="35"/>
      <c r="AB413" s="35"/>
      <c r="AC413" s="35"/>
      <c r="AD413" s="35"/>
      <c r="AE413" s="35"/>
      <c r="AR413" s="203" t="s">
        <v>270</v>
      </c>
      <c r="AT413" s="203" t="s">
        <v>266</v>
      </c>
      <c r="AU413" s="203" t="s">
        <v>73</v>
      </c>
      <c r="AY413" s="18" t="s">
        <v>263</v>
      </c>
      <c r="BE413" s="204">
        <f t="shared" si="4"/>
        <v>0</v>
      </c>
      <c r="BF413" s="204">
        <f t="shared" si="5"/>
        <v>0</v>
      </c>
      <c r="BG413" s="204">
        <f t="shared" si="6"/>
        <v>0</v>
      </c>
      <c r="BH413" s="204">
        <f t="shared" si="7"/>
        <v>0</v>
      </c>
      <c r="BI413" s="204">
        <f t="shared" si="8"/>
        <v>0</v>
      </c>
      <c r="BJ413" s="18" t="s">
        <v>71</v>
      </c>
      <c r="BK413" s="204">
        <f t="shared" si="9"/>
        <v>0</v>
      </c>
      <c r="BL413" s="18" t="s">
        <v>270</v>
      </c>
      <c r="BM413" s="203" t="s">
        <v>6645</v>
      </c>
    </row>
    <row r="414" spans="1:65" s="2" customFormat="1" ht="16.5" customHeight="1">
      <c r="A414" s="35"/>
      <c r="B414" s="36"/>
      <c r="C414" s="191" t="s">
        <v>416</v>
      </c>
      <c r="D414" s="191" t="s">
        <v>266</v>
      </c>
      <c r="E414" s="192" t="s">
        <v>6646</v>
      </c>
      <c r="F414" s="193" t="s">
        <v>6647</v>
      </c>
      <c r="G414" s="194" t="s">
        <v>796</v>
      </c>
      <c r="H414" s="195">
        <v>5</v>
      </c>
      <c r="I414" s="196"/>
      <c r="J414" s="197">
        <f t="shared" si="0"/>
        <v>0</v>
      </c>
      <c r="K414" s="198"/>
      <c r="L414" s="40"/>
      <c r="M414" s="199" t="s">
        <v>1</v>
      </c>
      <c r="N414" s="200" t="s">
        <v>38</v>
      </c>
      <c r="O414" s="72"/>
      <c r="P414" s="201">
        <f t="shared" si="1"/>
        <v>0</v>
      </c>
      <c r="Q414" s="201">
        <v>0</v>
      </c>
      <c r="R414" s="201">
        <f t="shared" si="2"/>
        <v>0</v>
      </c>
      <c r="S414" s="201">
        <v>0</v>
      </c>
      <c r="T414" s="202">
        <f t="shared" si="3"/>
        <v>0</v>
      </c>
      <c r="U414" s="35"/>
      <c r="V414" s="35"/>
      <c r="W414" s="35"/>
      <c r="X414" s="35"/>
      <c r="Y414" s="35"/>
      <c r="Z414" s="35"/>
      <c r="AA414" s="35"/>
      <c r="AB414" s="35"/>
      <c r="AC414" s="35"/>
      <c r="AD414" s="35"/>
      <c r="AE414" s="35"/>
      <c r="AR414" s="203" t="s">
        <v>270</v>
      </c>
      <c r="AT414" s="203" t="s">
        <v>266</v>
      </c>
      <c r="AU414" s="203" t="s">
        <v>73</v>
      </c>
      <c r="AY414" s="18" t="s">
        <v>263</v>
      </c>
      <c r="BE414" s="204">
        <f t="shared" si="4"/>
        <v>0</v>
      </c>
      <c r="BF414" s="204">
        <f t="shared" si="5"/>
        <v>0</v>
      </c>
      <c r="BG414" s="204">
        <f t="shared" si="6"/>
        <v>0</v>
      </c>
      <c r="BH414" s="204">
        <f t="shared" si="7"/>
        <v>0</v>
      </c>
      <c r="BI414" s="204">
        <f t="shared" si="8"/>
        <v>0</v>
      </c>
      <c r="BJ414" s="18" t="s">
        <v>71</v>
      </c>
      <c r="BK414" s="204">
        <f t="shared" si="9"/>
        <v>0</v>
      </c>
      <c r="BL414" s="18" t="s">
        <v>270</v>
      </c>
      <c r="BM414" s="203" t="s">
        <v>6648</v>
      </c>
    </row>
    <row r="415" spans="1:65" s="2" customFormat="1" ht="16.5" customHeight="1">
      <c r="A415" s="35"/>
      <c r="B415" s="36"/>
      <c r="C415" s="191" t="s">
        <v>421</v>
      </c>
      <c r="D415" s="191" t="s">
        <v>266</v>
      </c>
      <c r="E415" s="192" t="s">
        <v>6649</v>
      </c>
      <c r="F415" s="193" t="s">
        <v>6650</v>
      </c>
      <c r="G415" s="194" t="s">
        <v>796</v>
      </c>
      <c r="H415" s="195">
        <v>130</v>
      </c>
      <c r="I415" s="196"/>
      <c r="J415" s="197">
        <f t="shared" si="0"/>
        <v>0</v>
      </c>
      <c r="K415" s="198"/>
      <c r="L415" s="40"/>
      <c r="M415" s="199" t="s">
        <v>1</v>
      </c>
      <c r="N415" s="200" t="s">
        <v>38</v>
      </c>
      <c r="O415" s="72"/>
      <c r="P415" s="201">
        <f t="shared" si="1"/>
        <v>0</v>
      </c>
      <c r="Q415" s="201">
        <v>0</v>
      </c>
      <c r="R415" s="201">
        <f t="shared" si="2"/>
        <v>0</v>
      </c>
      <c r="S415" s="201">
        <v>0</v>
      </c>
      <c r="T415" s="202">
        <f t="shared" si="3"/>
        <v>0</v>
      </c>
      <c r="U415" s="35"/>
      <c r="V415" s="35"/>
      <c r="W415" s="35"/>
      <c r="X415" s="35"/>
      <c r="Y415" s="35"/>
      <c r="Z415" s="35"/>
      <c r="AA415" s="35"/>
      <c r="AB415" s="35"/>
      <c r="AC415" s="35"/>
      <c r="AD415" s="35"/>
      <c r="AE415" s="35"/>
      <c r="AR415" s="203" t="s">
        <v>270</v>
      </c>
      <c r="AT415" s="203" t="s">
        <v>266</v>
      </c>
      <c r="AU415" s="203" t="s">
        <v>73</v>
      </c>
      <c r="AY415" s="18" t="s">
        <v>263</v>
      </c>
      <c r="BE415" s="204">
        <f t="shared" si="4"/>
        <v>0</v>
      </c>
      <c r="BF415" s="204">
        <f t="shared" si="5"/>
        <v>0</v>
      </c>
      <c r="BG415" s="204">
        <f t="shared" si="6"/>
        <v>0</v>
      </c>
      <c r="BH415" s="204">
        <f t="shared" si="7"/>
        <v>0</v>
      </c>
      <c r="BI415" s="204">
        <f t="shared" si="8"/>
        <v>0</v>
      </c>
      <c r="BJ415" s="18" t="s">
        <v>71</v>
      </c>
      <c r="BK415" s="204">
        <f t="shared" si="9"/>
        <v>0</v>
      </c>
      <c r="BL415" s="18" t="s">
        <v>270</v>
      </c>
      <c r="BM415" s="203" t="s">
        <v>6651</v>
      </c>
    </row>
    <row r="416" spans="1:65" s="2" customFormat="1" ht="16.5" customHeight="1">
      <c r="A416" s="35"/>
      <c r="B416" s="36"/>
      <c r="C416" s="191" t="s">
        <v>426</v>
      </c>
      <c r="D416" s="191" t="s">
        <v>266</v>
      </c>
      <c r="E416" s="192" t="s">
        <v>6652</v>
      </c>
      <c r="F416" s="193" t="s">
        <v>6653</v>
      </c>
      <c r="G416" s="194" t="s">
        <v>796</v>
      </c>
      <c r="H416" s="195">
        <v>10</v>
      </c>
      <c r="I416" s="196"/>
      <c r="J416" s="197">
        <f t="shared" si="0"/>
        <v>0</v>
      </c>
      <c r="K416" s="198"/>
      <c r="L416" s="40"/>
      <c r="M416" s="199" t="s">
        <v>1</v>
      </c>
      <c r="N416" s="200" t="s">
        <v>38</v>
      </c>
      <c r="O416" s="72"/>
      <c r="P416" s="201">
        <f t="shared" si="1"/>
        <v>0</v>
      </c>
      <c r="Q416" s="201">
        <v>0</v>
      </c>
      <c r="R416" s="201">
        <f t="shared" si="2"/>
        <v>0</v>
      </c>
      <c r="S416" s="201">
        <v>0</v>
      </c>
      <c r="T416" s="202">
        <f t="shared" si="3"/>
        <v>0</v>
      </c>
      <c r="U416" s="35"/>
      <c r="V416" s="35"/>
      <c r="W416" s="35"/>
      <c r="X416" s="35"/>
      <c r="Y416" s="35"/>
      <c r="Z416" s="35"/>
      <c r="AA416" s="35"/>
      <c r="AB416" s="35"/>
      <c r="AC416" s="35"/>
      <c r="AD416" s="35"/>
      <c r="AE416" s="35"/>
      <c r="AR416" s="203" t="s">
        <v>270</v>
      </c>
      <c r="AT416" s="203" t="s">
        <v>266</v>
      </c>
      <c r="AU416" s="203" t="s">
        <v>73</v>
      </c>
      <c r="AY416" s="18" t="s">
        <v>263</v>
      </c>
      <c r="BE416" s="204">
        <f t="shared" si="4"/>
        <v>0</v>
      </c>
      <c r="BF416" s="204">
        <f t="shared" si="5"/>
        <v>0</v>
      </c>
      <c r="BG416" s="204">
        <f t="shared" si="6"/>
        <v>0</v>
      </c>
      <c r="BH416" s="204">
        <f t="shared" si="7"/>
        <v>0</v>
      </c>
      <c r="BI416" s="204">
        <f t="shared" si="8"/>
        <v>0</v>
      </c>
      <c r="BJ416" s="18" t="s">
        <v>71</v>
      </c>
      <c r="BK416" s="204">
        <f t="shared" si="9"/>
        <v>0</v>
      </c>
      <c r="BL416" s="18" t="s">
        <v>270</v>
      </c>
      <c r="BM416" s="203" t="s">
        <v>6654</v>
      </c>
    </row>
    <row r="417" spans="1:65" s="2" customFormat="1" ht="16.5" customHeight="1">
      <c r="A417" s="35"/>
      <c r="B417" s="36"/>
      <c r="C417" s="191" t="s">
        <v>554</v>
      </c>
      <c r="D417" s="191" t="s">
        <v>266</v>
      </c>
      <c r="E417" s="192" t="s">
        <v>6056</v>
      </c>
      <c r="F417" s="193" t="s">
        <v>6057</v>
      </c>
      <c r="G417" s="194" t="s">
        <v>796</v>
      </c>
      <c r="H417" s="195">
        <v>170</v>
      </c>
      <c r="I417" s="196"/>
      <c r="J417" s="197">
        <f t="shared" si="0"/>
        <v>0</v>
      </c>
      <c r="K417" s="198"/>
      <c r="L417" s="40"/>
      <c r="M417" s="199" t="s">
        <v>1</v>
      </c>
      <c r="N417" s="200" t="s">
        <v>38</v>
      </c>
      <c r="O417" s="72"/>
      <c r="P417" s="201">
        <f t="shared" si="1"/>
        <v>0</v>
      </c>
      <c r="Q417" s="201">
        <v>0</v>
      </c>
      <c r="R417" s="201">
        <f t="shared" si="2"/>
        <v>0</v>
      </c>
      <c r="S417" s="201">
        <v>0</v>
      </c>
      <c r="T417" s="202">
        <f t="shared" si="3"/>
        <v>0</v>
      </c>
      <c r="U417" s="35"/>
      <c r="V417" s="35"/>
      <c r="W417" s="35"/>
      <c r="X417" s="35"/>
      <c r="Y417" s="35"/>
      <c r="Z417" s="35"/>
      <c r="AA417" s="35"/>
      <c r="AB417" s="35"/>
      <c r="AC417" s="35"/>
      <c r="AD417" s="35"/>
      <c r="AE417" s="35"/>
      <c r="AR417" s="203" t="s">
        <v>270</v>
      </c>
      <c r="AT417" s="203" t="s">
        <v>266</v>
      </c>
      <c r="AU417" s="203" t="s">
        <v>73</v>
      </c>
      <c r="AY417" s="18" t="s">
        <v>263</v>
      </c>
      <c r="BE417" s="204">
        <f t="shared" si="4"/>
        <v>0</v>
      </c>
      <c r="BF417" s="204">
        <f t="shared" si="5"/>
        <v>0</v>
      </c>
      <c r="BG417" s="204">
        <f t="shared" si="6"/>
        <v>0</v>
      </c>
      <c r="BH417" s="204">
        <f t="shared" si="7"/>
        <v>0</v>
      </c>
      <c r="BI417" s="204">
        <f t="shared" si="8"/>
        <v>0</v>
      </c>
      <c r="BJ417" s="18" t="s">
        <v>71</v>
      </c>
      <c r="BK417" s="204">
        <f t="shared" si="9"/>
        <v>0</v>
      </c>
      <c r="BL417" s="18" t="s">
        <v>270</v>
      </c>
      <c r="BM417" s="203" t="s">
        <v>6655</v>
      </c>
    </row>
    <row r="418" spans="1:65" s="2" customFormat="1" ht="16.5" customHeight="1">
      <c r="A418" s="35"/>
      <c r="B418" s="36"/>
      <c r="C418" s="191" t="s">
        <v>493</v>
      </c>
      <c r="D418" s="191" t="s">
        <v>266</v>
      </c>
      <c r="E418" s="192" t="s">
        <v>6656</v>
      </c>
      <c r="F418" s="193" t="s">
        <v>6657</v>
      </c>
      <c r="G418" s="194" t="s">
        <v>796</v>
      </c>
      <c r="H418" s="195">
        <v>35</v>
      </c>
      <c r="I418" s="196"/>
      <c r="J418" s="197">
        <f t="shared" si="0"/>
        <v>0</v>
      </c>
      <c r="K418" s="198"/>
      <c r="L418" s="40"/>
      <c r="M418" s="199" t="s">
        <v>1</v>
      </c>
      <c r="N418" s="200" t="s">
        <v>38</v>
      </c>
      <c r="O418" s="72"/>
      <c r="P418" s="201">
        <f t="shared" si="1"/>
        <v>0</v>
      </c>
      <c r="Q418" s="201">
        <v>0</v>
      </c>
      <c r="R418" s="201">
        <f t="shared" si="2"/>
        <v>0</v>
      </c>
      <c r="S418" s="201">
        <v>0</v>
      </c>
      <c r="T418" s="202">
        <f t="shared" si="3"/>
        <v>0</v>
      </c>
      <c r="U418" s="35"/>
      <c r="V418" s="35"/>
      <c r="W418" s="35"/>
      <c r="X418" s="35"/>
      <c r="Y418" s="35"/>
      <c r="Z418" s="35"/>
      <c r="AA418" s="35"/>
      <c r="AB418" s="35"/>
      <c r="AC418" s="35"/>
      <c r="AD418" s="35"/>
      <c r="AE418" s="35"/>
      <c r="AR418" s="203" t="s">
        <v>270</v>
      </c>
      <c r="AT418" s="203" t="s">
        <v>266</v>
      </c>
      <c r="AU418" s="203" t="s">
        <v>73</v>
      </c>
      <c r="AY418" s="18" t="s">
        <v>263</v>
      </c>
      <c r="BE418" s="204">
        <f t="shared" si="4"/>
        <v>0</v>
      </c>
      <c r="BF418" s="204">
        <f t="shared" si="5"/>
        <v>0</v>
      </c>
      <c r="BG418" s="204">
        <f t="shared" si="6"/>
        <v>0</v>
      </c>
      <c r="BH418" s="204">
        <f t="shared" si="7"/>
        <v>0</v>
      </c>
      <c r="BI418" s="204">
        <f t="shared" si="8"/>
        <v>0</v>
      </c>
      <c r="BJ418" s="18" t="s">
        <v>71</v>
      </c>
      <c r="BK418" s="204">
        <f t="shared" si="9"/>
        <v>0</v>
      </c>
      <c r="BL418" s="18" t="s">
        <v>270</v>
      </c>
      <c r="BM418" s="203" t="s">
        <v>6658</v>
      </c>
    </row>
    <row r="419" spans="1:65" s="2" customFormat="1" ht="16.5" customHeight="1">
      <c r="A419" s="35"/>
      <c r="B419" s="36"/>
      <c r="C419" s="191" t="s">
        <v>7</v>
      </c>
      <c r="D419" s="191" t="s">
        <v>266</v>
      </c>
      <c r="E419" s="192" t="s">
        <v>6060</v>
      </c>
      <c r="F419" s="193" t="s">
        <v>6061</v>
      </c>
      <c r="G419" s="194" t="s">
        <v>796</v>
      </c>
      <c r="H419" s="195">
        <v>375</v>
      </c>
      <c r="I419" s="196"/>
      <c r="J419" s="197">
        <f t="shared" si="0"/>
        <v>0</v>
      </c>
      <c r="K419" s="198"/>
      <c r="L419" s="40"/>
      <c r="M419" s="199" t="s">
        <v>1</v>
      </c>
      <c r="N419" s="200" t="s">
        <v>38</v>
      </c>
      <c r="O419" s="72"/>
      <c r="P419" s="201">
        <f t="shared" si="1"/>
        <v>0</v>
      </c>
      <c r="Q419" s="201">
        <v>0</v>
      </c>
      <c r="R419" s="201">
        <f t="shared" si="2"/>
        <v>0</v>
      </c>
      <c r="S419" s="201">
        <v>0</v>
      </c>
      <c r="T419" s="202">
        <f t="shared" si="3"/>
        <v>0</v>
      </c>
      <c r="U419" s="35"/>
      <c r="V419" s="35"/>
      <c r="W419" s="35"/>
      <c r="X419" s="35"/>
      <c r="Y419" s="35"/>
      <c r="Z419" s="35"/>
      <c r="AA419" s="35"/>
      <c r="AB419" s="35"/>
      <c r="AC419" s="35"/>
      <c r="AD419" s="35"/>
      <c r="AE419" s="35"/>
      <c r="AR419" s="203" t="s">
        <v>270</v>
      </c>
      <c r="AT419" s="203" t="s">
        <v>266</v>
      </c>
      <c r="AU419" s="203" t="s">
        <v>73</v>
      </c>
      <c r="AY419" s="18" t="s">
        <v>263</v>
      </c>
      <c r="BE419" s="204">
        <f t="shared" si="4"/>
        <v>0</v>
      </c>
      <c r="BF419" s="204">
        <f t="shared" si="5"/>
        <v>0</v>
      </c>
      <c r="BG419" s="204">
        <f t="shared" si="6"/>
        <v>0</v>
      </c>
      <c r="BH419" s="204">
        <f t="shared" si="7"/>
        <v>0</v>
      </c>
      <c r="BI419" s="204">
        <f t="shared" si="8"/>
        <v>0</v>
      </c>
      <c r="BJ419" s="18" t="s">
        <v>71</v>
      </c>
      <c r="BK419" s="204">
        <f t="shared" si="9"/>
        <v>0</v>
      </c>
      <c r="BL419" s="18" t="s">
        <v>270</v>
      </c>
      <c r="BM419" s="203" t="s">
        <v>6659</v>
      </c>
    </row>
    <row r="420" spans="1:65" s="2" customFormat="1" ht="39">
      <c r="A420" s="35"/>
      <c r="B420" s="36"/>
      <c r="C420" s="37"/>
      <c r="D420" s="207" t="s">
        <v>294</v>
      </c>
      <c r="E420" s="37"/>
      <c r="F420" s="239" t="s">
        <v>6062</v>
      </c>
      <c r="G420" s="37"/>
      <c r="H420" s="37"/>
      <c r="I420" s="240"/>
      <c r="J420" s="37"/>
      <c r="K420" s="37"/>
      <c r="L420" s="40"/>
      <c r="M420" s="241"/>
      <c r="N420" s="242"/>
      <c r="O420" s="72"/>
      <c r="P420" s="72"/>
      <c r="Q420" s="72"/>
      <c r="R420" s="72"/>
      <c r="S420" s="72"/>
      <c r="T420" s="73"/>
      <c r="U420" s="35"/>
      <c r="V420" s="35"/>
      <c r="W420" s="35"/>
      <c r="X420" s="35"/>
      <c r="Y420" s="35"/>
      <c r="Z420" s="35"/>
      <c r="AA420" s="35"/>
      <c r="AB420" s="35"/>
      <c r="AC420" s="35"/>
      <c r="AD420" s="35"/>
      <c r="AE420" s="35"/>
      <c r="AT420" s="18" t="s">
        <v>294</v>
      </c>
      <c r="AU420" s="18" t="s">
        <v>73</v>
      </c>
    </row>
    <row r="421" spans="1:65" s="2" customFormat="1" ht="24.2" customHeight="1">
      <c r="A421" s="35"/>
      <c r="B421" s="36"/>
      <c r="C421" s="191" t="s">
        <v>496</v>
      </c>
      <c r="D421" s="191" t="s">
        <v>266</v>
      </c>
      <c r="E421" s="192" t="s">
        <v>6660</v>
      </c>
      <c r="F421" s="193" t="s">
        <v>6661</v>
      </c>
      <c r="G421" s="194" t="s">
        <v>1887</v>
      </c>
      <c r="H421" s="195">
        <v>6</v>
      </c>
      <c r="I421" s="196"/>
      <c r="J421" s="197">
        <f>ROUND(I421*H421,2)</f>
        <v>0</v>
      </c>
      <c r="K421" s="198"/>
      <c r="L421" s="40"/>
      <c r="M421" s="199" t="s">
        <v>1</v>
      </c>
      <c r="N421" s="200" t="s">
        <v>38</v>
      </c>
      <c r="O421" s="72"/>
      <c r="P421" s="201">
        <f>O421*H421</f>
        <v>0</v>
      </c>
      <c r="Q421" s="201">
        <v>1</v>
      </c>
      <c r="R421" s="201">
        <f>Q421*H421</f>
        <v>6</v>
      </c>
      <c r="S421" s="201">
        <v>0</v>
      </c>
      <c r="T421" s="202">
        <f>S421*H421</f>
        <v>0</v>
      </c>
      <c r="U421" s="35"/>
      <c r="V421" s="35"/>
      <c r="W421" s="35"/>
      <c r="X421" s="35"/>
      <c r="Y421" s="35"/>
      <c r="Z421" s="35"/>
      <c r="AA421" s="35"/>
      <c r="AB421" s="35"/>
      <c r="AC421" s="35"/>
      <c r="AD421" s="35"/>
      <c r="AE421" s="35"/>
      <c r="AR421" s="203" t="s">
        <v>270</v>
      </c>
      <c r="AT421" s="203" t="s">
        <v>266</v>
      </c>
      <c r="AU421" s="203" t="s">
        <v>73</v>
      </c>
      <c r="AY421" s="18" t="s">
        <v>263</v>
      </c>
      <c r="BE421" s="204">
        <f>IF(N421="základní",J421,0)</f>
        <v>0</v>
      </c>
      <c r="BF421" s="204">
        <f>IF(N421="snížená",J421,0)</f>
        <v>0</v>
      </c>
      <c r="BG421" s="204">
        <f>IF(N421="zákl. přenesená",J421,0)</f>
        <v>0</v>
      </c>
      <c r="BH421" s="204">
        <f>IF(N421="sníž. přenesená",J421,0)</f>
        <v>0</v>
      </c>
      <c r="BI421" s="204">
        <f>IF(N421="nulová",J421,0)</f>
        <v>0</v>
      </c>
      <c r="BJ421" s="18" t="s">
        <v>71</v>
      </c>
      <c r="BK421" s="204">
        <f>ROUND(I421*H421,2)</f>
        <v>0</v>
      </c>
      <c r="BL421" s="18" t="s">
        <v>270</v>
      </c>
      <c r="BM421" s="203" t="s">
        <v>6662</v>
      </c>
    </row>
    <row r="422" spans="1:65" s="2" customFormat="1" ht="58.5">
      <c r="A422" s="35"/>
      <c r="B422" s="36"/>
      <c r="C422" s="37"/>
      <c r="D422" s="207" t="s">
        <v>294</v>
      </c>
      <c r="E422" s="37"/>
      <c r="F422" s="239" t="s">
        <v>6663</v>
      </c>
      <c r="G422" s="37"/>
      <c r="H422" s="37"/>
      <c r="I422" s="240"/>
      <c r="J422" s="37"/>
      <c r="K422" s="37"/>
      <c r="L422" s="40"/>
      <c r="M422" s="241"/>
      <c r="N422" s="242"/>
      <c r="O422" s="72"/>
      <c r="P422" s="72"/>
      <c r="Q422" s="72"/>
      <c r="R422" s="72"/>
      <c r="S422" s="72"/>
      <c r="T422" s="73"/>
      <c r="U422" s="35"/>
      <c r="V422" s="35"/>
      <c r="W422" s="35"/>
      <c r="X422" s="35"/>
      <c r="Y422" s="35"/>
      <c r="Z422" s="35"/>
      <c r="AA422" s="35"/>
      <c r="AB422" s="35"/>
      <c r="AC422" s="35"/>
      <c r="AD422" s="35"/>
      <c r="AE422" s="35"/>
      <c r="AT422" s="18" t="s">
        <v>294</v>
      </c>
      <c r="AU422" s="18" t="s">
        <v>73</v>
      </c>
    </row>
    <row r="423" spans="1:65" s="16" customFormat="1">
      <c r="B423" s="248"/>
      <c r="C423" s="249"/>
      <c r="D423" s="207" t="s">
        <v>272</v>
      </c>
      <c r="E423" s="250" t="s">
        <v>1</v>
      </c>
      <c r="F423" s="251" t="s">
        <v>6664</v>
      </c>
      <c r="G423" s="249"/>
      <c r="H423" s="250" t="s">
        <v>1</v>
      </c>
      <c r="I423" s="252"/>
      <c r="J423" s="249"/>
      <c r="K423" s="249"/>
      <c r="L423" s="253"/>
      <c r="M423" s="254"/>
      <c r="N423" s="255"/>
      <c r="O423" s="255"/>
      <c r="P423" s="255"/>
      <c r="Q423" s="255"/>
      <c r="R423" s="255"/>
      <c r="S423" s="255"/>
      <c r="T423" s="256"/>
      <c r="AT423" s="257" t="s">
        <v>272</v>
      </c>
      <c r="AU423" s="257" t="s">
        <v>73</v>
      </c>
      <c r="AV423" s="16" t="s">
        <v>71</v>
      </c>
      <c r="AW423" s="16" t="s">
        <v>30</v>
      </c>
      <c r="AX423" s="16" t="s">
        <v>64</v>
      </c>
      <c r="AY423" s="257" t="s">
        <v>263</v>
      </c>
    </row>
    <row r="424" spans="1:65" s="16" customFormat="1">
      <c r="B424" s="248"/>
      <c r="C424" s="249"/>
      <c r="D424" s="207" t="s">
        <v>272</v>
      </c>
      <c r="E424" s="250" t="s">
        <v>1</v>
      </c>
      <c r="F424" s="251" t="s">
        <v>6665</v>
      </c>
      <c r="G424" s="249"/>
      <c r="H424" s="250" t="s">
        <v>1</v>
      </c>
      <c r="I424" s="252"/>
      <c r="J424" s="249"/>
      <c r="K424" s="249"/>
      <c r="L424" s="253"/>
      <c r="M424" s="254"/>
      <c r="N424" s="255"/>
      <c r="O424" s="255"/>
      <c r="P424" s="255"/>
      <c r="Q424" s="255"/>
      <c r="R424" s="255"/>
      <c r="S424" s="255"/>
      <c r="T424" s="256"/>
      <c r="AT424" s="257" t="s">
        <v>272</v>
      </c>
      <c r="AU424" s="257" t="s">
        <v>73</v>
      </c>
      <c r="AV424" s="16" t="s">
        <v>71</v>
      </c>
      <c r="AW424" s="16" t="s">
        <v>30</v>
      </c>
      <c r="AX424" s="16" t="s">
        <v>64</v>
      </c>
      <c r="AY424" s="257" t="s">
        <v>263</v>
      </c>
    </row>
    <row r="425" spans="1:65" s="16" customFormat="1">
      <c r="B425" s="248"/>
      <c r="C425" s="249"/>
      <c r="D425" s="207" t="s">
        <v>272</v>
      </c>
      <c r="E425" s="250" t="s">
        <v>1</v>
      </c>
      <c r="F425" s="251" t="s">
        <v>6666</v>
      </c>
      <c r="G425" s="249"/>
      <c r="H425" s="250" t="s">
        <v>1</v>
      </c>
      <c r="I425" s="252"/>
      <c r="J425" s="249"/>
      <c r="K425" s="249"/>
      <c r="L425" s="253"/>
      <c r="M425" s="254"/>
      <c r="N425" s="255"/>
      <c r="O425" s="255"/>
      <c r="P425" s="255"/>
      <c r="Q425" s="255"/>
      <c r="R425" s="255"/>
      <c r="S425" s="255"/>
      <c r="T425" s="256"/>
      <c r="AT425" s="257" t="s">
        <v>272</v>
      </c>
      <c r="AU425" s="257" t="s">
        <v>73</v>
      </c>
      <c r="AV425" s="16" t="s">
        <v>71</v>
      </c>
      <c r="AW425" s="16" t="s">
        <v>30</v>
      </c>
      <c r="AX425" s="16" t="s">
        <v>64</v>
      </c>
      <c r="AY425" s="257" t="s">
        <v>263</v>
      </c>
    </row>
    <row r="426" spans="1:65" s="16" customFormat="1">
      <c r="B426" s="248"/>
      <c r="C426" s="249"/>
      <c r="D426" s="207" t="s">
        <v>272</v>
      </c>
      <c r="E426" s="250" t="s">
        <v>1</v>
      </c>
      <c r="F426" s="251" t="s">
        <v>6667</v>
      </c>
      <c r="G426" s="249"/>
      <c r="H426" s="250" t="s">
        <v>1</v>
      </c>
      <c r="I426" s="252"/>
      <c r="J426" s="249"/>
      <c r="K426" s="249"/>
      <c r="L426" s="253"/>
      <c r="M426" s="254"/>
      <c r="N426" s="255"/>
      <c r="O426" s="255"/>
      <c r="P426" s="255"/>
      <c r="Q426" s="255"/>
      <c r="R426" s="255"/>
      <c r="S426" s="255"/>
      <c r="T426" s="256"/>
      <c r="AT426" s="257" t="s">
        <v>272</v>
      </c>
      <c r="AU426" s="257" t="s">
        <v>73</v>
      </c>
      <c r="AV426" s="16" t="s">
        <v>71</v>
      </c>
      <c r="AW426" s="16" t="s">
        <v>30</v>
      </c>
      <c r="AX426" s="16" t="s">
        <v>64</v>
      </c>
      <c r="AY426" s="257" t="s">
        <v>263</v>
      </c>
    </row>
    <row r="427" spans="1:65" s="13" customFormat="1">
      <c r="B427" s="205"/>
      <c r="C427" s="206"/>
      <c r="D427" s="207" t="s">
        <v>272</v>
      </c>
      <c r="E427" s="208" t="s">
        <v>1</v>
      </c>
      <c r="F427" s="209" t="s">
        <v>304</v>
      </c>
      <c r="G427" s="206"/>
      <c r="H427" s="210">
        <v>6</v>
      </c>
      <c r="I427" s="211"/>
      <c r="J427" s="206"/>
      <c r="K427" s="206"/>
      <c r="L427" s="212"/>
      <c r="M427" s="213"/>
      <c r="N427" s="214"/>
      <c r="O427" s="214"/>
      <c r="P427" s="214"/>
      <c r="Q427" s="214"/>
      <c r="R427" s="214"/>
      <c r="S427" s="214"/>
      <c r="T427" s="215"/>
      <c r="AT427" s="216" t="s">
        <v>272</v>
      </c>
      <c r="AU427" s="216" t="s">
        <v>73</v>
      </c>
      <c r="AV427" s="13" t="s">
        <v>73</v>
      </c>
      <c r="AW427" s="13" t="s">
        <v>30</v>
      </c>
      <c r="AX427" s="13" t="s">
        <v>64</v>
      </c>
      <c r="AY427" s="216" t="s">
        <v>263</v>
      </c>
    </row>
    <row r="428" spans="1:65" s="15" customFormat="1">
      <c r="B428" s="228"/>
      <c r="C428" s="229"/>
      <c r="D428" s="207" t="s">
        <v>272</v>
      </c>
      <c r="E428" s="230" t="s">
        <v>1</v>
      </c>
      <c r="F428" s="231" t="s">
        <v>280</v>
      </c>
      <c r="G428" s="229"/>
      <c r="H428" s="232">
        <v>6</v>
      </c>
      <c r="I428" s="233"/>
      <c r="J428" s="229"/>
      <c r="K428" s="229"/>
      <c r="L428" s="234"/>
      <c r="M428" s="235"/>
      <c r="N428" s="236"/>
      <c r="O428" s="236"/>
      <c r="P428" s="236"/>
      <c r="Q428" s="236"/>
      <c r="R428" s="236"/>
      <c r="S428" s="236"/>
      <c r="T428" s="237"/>
      <c r="AT428" s="238" t="s">
        <v>272</v>
      </c>
      <c r="AU428" s="238" t="s">
        <v>73</v>
      </c>
      <c r="AV428" s="15" t="s">
        <v>270</v>
      </c>
      <c r="AW428" s="15" t="s">
        <v>30</v>
      </c>
      <c r="AX428" s="15" t="s">
        <v>71</v>
      </c>
      <c r="AY428" s="238" t="s">
        <v>263</v>
      </c>
    </row>
    <row r="429" spans="1:65" s="2" customFormat="1" ht="24.2" customHeight="1">
      <c r="A429" s="35"/>
      <c r="B429" s="36"/>
      <c r="C429" s="191" t="s">
        <v>576</v>
      </c>
      <c r="D429" s="191" t="s">
        <v>266</v>
      </c>
      <c r="E429" s="192" t="s">
        <v>6668</v>
      </c>
      <c r="F429" s="193" t="s">
        <v>6669</v>
      </c>
      <c r="G429" s="194" t="s">
        <v>1887</v>
      </c>
      <c r="H429" s="195">
        <v>1</v>
      </c>
      <c r="I429" s="196"/>
      <c r="J429" s="197">
        <f>ROUND(I429*H429,2)</f>
        <v>0</v>
      </c>
      <c r="K429" s="198"/>
      <c r="L429" s="40"/>
      <c r="M429" s="199" t="s">
        <v>1</v>
      </c>
      <c r="N429" s="200" t="s">
        <v>38</v>
      </c>
      <c r="O429" s="72"/>
      <c r="P429" s="201">
        <f>O429*H429</f>
        <v>0</v>
      </c>
      <c r="Q429" s="201">
        <v>0.6</v>
      </c>
      <c r="R429" s="201">
        <f>Q429*H429</f>
        <v>0.6</v>
      </c>
      <c r="S429" s="201">
        <v>0</v>
      </c>
      <c r="T429" s="202">
        <f>S429*H429</f>
        <v>0</v>
      </c>
      <c r="U429" s="35"/>
      <c r="V429" s="35"/>
      <c r="W429" s="35"/>
      <c r="X429" s="35"/>
      <c r="Y429" s="35"/>
      <c r="Z429" s="35"/>
      <c r="AA429" s="35"/>
      <c r="AB429" s="35"/>
      <c r="AC429" s="35"/>
      <c r="AD429" s="35"/>
      <c r="AE429" s="35"/>
      <c r="AR429" s="203" t="s">
        <v>270</v>
      </c>
      <c r="AT429" s="203" t="s">
        <v>266</v>
      </c>
      <c r="AU429" s="203" t="s">
        <v>73</v>
      </c>
      <c r="AY429" s="18" t="s">
        <v>263</v>
      </c>
      <c r="BE429" s="204">
        <f>IF(N429="základní",J429,0)</f>
        <v>0</v>
      </c>
      <c r="BF429" s="204">
        <f>IF(N429="snížená",J429,0)</f>
        <v>0</v>
      </c>
      <c r="BG429" s="204">
        <f>IF(N429="zákl. přenesená",J429,0)</f>
        <v>0</v>
      </c>
      <c r="BH429" s="204">
        <f>IF(N429="sníž. přenesená",J429,0)</f>
        <v>0</v>
      </c>
      <c r="BI429" s="204">
        <f>IF(N429="nulová",J429,0)</f>
        <v>0</v>
      </c>
      <c r="BJ429" s="18" t="s">
        <v>71</v>
      </c>
      <c r="BK429" s="204">
        <f>ROUND(I429*H429,2)</f>
        <v>0</v>
      </c>
      <c r="BL429" s="18" t="s">
        <v>270</v>
      </c>
      <c r="BM429" s="203" t="s">
        <v>6670</v>
      </c>
    </row>
    <row r="430" spans="1:65" s="2" customFormat="1" ht="39">
      <c r="A430" s="35"/>
      <c r="B430" s="36"/>
      <c r="C430" s="37"/>
      <c r="D430" s="207" t="s">
        <v>294</v>
      </c>
      <c r="E430" s="37"/>
      <c r="F430" s="239" t="s">
        <v>6671</v>
      </c>
      <c r="G430" s="37"/>
      <c r="H430" s="37"/>
      <c r="I430" s="240"/>
      <c r="J430" s="37"/>
      <c r="K430" s="37"/>
      <c r="L430" s="40"/>
      <c r="M430" s="241"/>
      <c r="N430" s="242"/>
      <c r="O430" s="72"/>
      <c r="P430" s="72"/>
      <c r="Q430" s="72"/>
      <c r="R430" s="72"/>
      <c r="S430" s="72"/>
      <c r="T430" s="73"/>
      <c r="U430" s="35"/>
      <c r="V430" s="35"/>
      <c r="W430" s="35"/>
      <c r="X430" s="35"/>
      <c r="Y430" s="35"/>
      <c r="Z430" s="35"/>
      <c r="AA430" s="35"/>
      <c r="AB430" s="35"/>
      <c r="AC430" s="35"/>
      <c r="AD430" s="35"/>
      <c r="AE430" s="35"/>
      <c r="AT430" s="18" t="s">
        <v>294</v>
      </c>
      <c r="AU430" s="18" t="s">
        <v>73</v>
      </c>
    </row>
    <row r="431" spans="1:65" s="2" customFormat="1" ht="16.5" customHeight="1">
      <c r="A431" s="35"/>
      <c r="B431" s="36"/>
      <c r="C431" s="191" t="s">
        <v>500</v>
      </c>
      <c r="D431" s="191" t="s">
        <v>266</v>
      </c>
      <c r="E431" s="192" t="s">
        <v>6420</v>
      </c>
      <c r="F431" s="193" t="s">
        <v>6421</v>
      </c>
      <c r="G431" s="194" t="s">
        <v>1887</v>
      </c>
      <c r="H431" s="195">
        <v>6</v>
      </c>
      <c r="I431" s="196"/>
      <c r="J431" s="197">
        <f>ROUND(I431*H431,2)</f>
        <v>0</v>
      </c>
      <c r="K431" s="198"/>
      <c r="L431" s="40"/>
      <c r="M431" s="199" t="s">
        <v>1</v>
      </c>
      <c r="N431" s="200" t="s">
        <v>38</v>
      </c>
      <c r="O431" s="72"/>
      <c r="P431" s="201">
        <f>O431*H431</f>
        <v>0</v>
      </c>
      <c r="Q431" s="201">
        <v>0.05</v>
      </c>
      <c r="R431" s="201">
        <f>Q431*H431</f>
        <v>0.30000000000000004</v>
      </c>
      <c r="S431" s="201">
        <v>0</v>
      </c>
      <c r="T431" s="202">
        <f>S431*H431</f>
        <v>0</v>
      </c>
      <c r="U431" s="35"/>
      <c r="V431" s="35"/>
      <c r="W431" s="35"/>
      <c r="X431" s="35"/>
      <c r="Y431" s="35"/>
      <c r="Z431" s="35"/>
      <c r="AA431" s="35"/>
      <c r="AB431" s="35"/>
      <c r="AC431" s="35"/>
      <c r="AD431" s="35"/>
      <c r="AE431" s="35"/>
      <c r="AR431" s="203" t="s">
        <v>270</v>
      </c>
      <c r="AT431" s="203" t="s">
        <v>266</v>
      </c>
      <c r="AU431" s="203" t="s">
        <v>73</v>
      </c>
      <c r="AY431" s="18" t="s">
        <v>263</v>
      </c>
      <c r="BE431" s="204">
        <f>IF(N431="základní",J431,0)</f>
        <v>0</v>
      </c>
      <c r="BF431" s="204">
        <f>IF(N431="snížená",J431,0)</f>
        <v>0</v>
      </c>
      <c r="BG431" s="204">
        <f>IF(N431="zákl. přenesená",J431,0)</f>
        <v>0</v>
      </c>
      <c r="BH431" s="204">
        <f>IF(N431="sníž. přenesená",J431,0)</f>
        <v>0</v>
      </c>
      <c r="BI431" s="204">
        <f>IF(N431="nulová",J431,0)</f>
        <v>0</v>
      </c>
      <c r="BJ431" s="18" t="s">
        <v>71</v>
      </c>
      <c r="BK431" s="204">
        <f>ROUND(I431*H431,2)</f>
        <v>0</v>
      </c>
      <c r="BL431" s="18" t="s">
        <v>270</v>
      </c>
      <c r="BM431" s="203" t="s">
        <v>6672</v>
      </c>
    </row>
    <row r="432" spans="1:65" s="2" customFormat="1" ht="29.25">
      <c r="A432" s="35"/>
      <c r="B432" s="36"/>
      <c r="C432" s="37"/>
      <c r="D432" s="207" t="s">
        <v>294</v>
      </c>
      <c r="E432" s="37"/>
      <c r="F432" s="239" t="s">
        <v>6423</v>
      </c>
      <c r="G432" s="37"/>
      <c r="H432" s="37"/>
      <c r="I432" s="240"/>
      <c r="J432" s="37"/>
      <c r="K432" s="37"/>
      <c r="L432" s="40"/>
      <c r="M432" s="241"/>
      <c r="N432" s="242"/>
      <c r="O432" s="72"/>
      <c r="P432" s="72"/>
      <c r="Q432" s="72"/>
      <c r="R432" s="72"/>
      <c r="S432" s="72"/>
      <c r="T432" s="73"/>
      <c r="U432" s="35"/>
      <c r="V432" s="35"/>
      <c r="W432" s="35"/>
      <c r="X432" s="35"/>
      <c r="Y432" s="35"/>
      <c r="Z432" s="35"/>
      <c r="AA432" s="35"/>
      <c r="AB432" s="35"/>
      <c r="AC432" s="35"/>
      <c r="AD432" s="35"/>
      <c r="AE432" s="35"/>
      <c r="AT432" s="18" t="s">
        <v>294</v>
      </c>
      <c r="AU432" s="18" t="s">
        <v>73</v>
      </c>
    </row>
    <row r="433" spans="1:65" s="16" customFormat="1">
      <c r="B433" s="248"/>
      <c r="C433" s="249"/>
      <c r="D433" s="207" t="s">
        <v>272</v>
      </c>
      <c r="E433" s="250" t="s">
        <v>1</v>
      </c>
      <c r="F433" s="251" t="s">
        <v>6673</v>
      </c>
      <c r="G433" s="249"/>
      <c r="H433" s="250" t="s">
        <v>1</v>
      </c>
      <c r="I433" s="252"/>
      <c r="J433" s="249"/>
      <c r="K433" s="249"/>
      <c r="L433" s="253"/>
      <c r="M433" s="254"/>
      <c r="N433" s="255"/>
      <c r="O433" s="255"/>
      <c r="P433" s="255"/>
      <c r="Q433" s="255"/>
      <c r="R433" s="255"/>
      <c r="S433" s="255"/>
      <c r="T433" s="256"/>
      <c r="AT433" s="257" t="s">
        <v>272</v>
      </c>
      <c r="AU433" s="257" t="s">
        <v>73</v>
      </c>
      <c r="AV433" s="16" t="s">
        <v>71</v>
      </c>
      <c r="AW433" s="16" t="s">
        <v>30</v>
      </c>
      <c r="AX433" s="16" t="s">
        <v>64</v>
      </c>
      <c r="AY433" s="257" t="s">
        <v>263</v>
      </c>
    </row>
    <row r="434" spans="1:65" s="16" customFormat="1">
      <c r="B434" s="248"/>
      <c r="C434" s="249"/>
      <c r="D434" s="207" t="s">
        <v>272</v>
      </c>
      <c r="E434" s="250" t="s">
        <v>1</v>
      </c>
      <c r="F434" s="251" t="s">
        <v>6674</v>
      </c>
      <c r="G434" s="249"/>
      <c r="H434" s="250" t="s">
        <v>1</v>
      </c>
      <c r="I434" s="252"/>
      <c r="J434" s="249"/>
      <c r="K434" s="249"/>
      <c r="L434" s="253"/>
      <c r="M434" s="254"/>
      <c r="N434" s="255"/>
      <c r="O434" s="255"/>
      <c r="P434" s="255"/>
      <c r="Q434" s="255"/>
      <c r="R434" s="255"/>
      <c r="S434" s="255"/>
      <c r="T434" s="256"/>
      <c r="AT434" s="257" t="s">
        <v>272</v>
      </c>
      <c r="AU434" s="257" t="s">
        <v>73</v>
      </c>
      <c r="AV434" s="16" t="s">
        <v>71</v>
      </c>
      <c r="AW434" s="16" t="s">
        <v>30</v>
      </c>
      <c r="AX434" s="16" t="s">
        <v>64</v>
      </c>
      <c r="AY434" s="257" t="s">
        <v>263</v>
      </c>
    </row>
    <row r="435" spans="1:65" s="16" customFormat="1">
      <c r="B435" s="248"/>
      <c r="C435" s="249"/>
      <c r="D435" s="207" t="s">
        <v>272</v>
      </c>
      <c r="E435" s="250" t="s">
        <v>1</v>
      </c>
      <c r="F435" s="251" t="s">
        <v>6675</v>
      </c>
      <c r="G435" s="249"/>
      <c r="H435" s="250" t="s">
        <v>1</v>
      </c>
      <c r="I435" s="252"/>
      <c r="J435" s="249"/>
      <c r="K435" s="249"/>
      <c r="L435" s="253"/>
      <c r="M435" s="254"/>
      <c r="N435" s="255"/>
      <c r="O435" s="255"/>
      <c r="P435" s="255"/>
      <c r="Q435" s="255"/>
      <c r="R435" s="255"/>
      <c r="S435" s="255"/>
      <c r="T435" s="256"/>
      <c r="AT435" s="257" t="s">
        <v>272</v>
      </c>
      <c r="AU435" s="257" t="s">
        <v>73</v>
      </c>
      <c r="AV435" s="16" t="s">
        <v>71</v>
      </c>
      <c r="AW435" s="16" t="s">
        <v>30</v>
      </c>
      <c r="AX435" s="16" t="s">
        <v>64</v>
      </c>
      <c r="AY435" s="257" t="s">
        <v>263</v>
      </c>
    </row>
    <row r="436" spans="1:65" s="16" customFormat="1">
      <c r="B436" s="248"/>
      <c r="C436" s="249"/>
      <c r="D436" s="207" t="s">
        <v>272</v>
      </c>
      <c r="E436" s="250" t="s">
        <v>1</v>
      </c>
      <c r="F436" s="251" t="s">
        <v>6676</v>
      </c>
      <c r="G436" s="249"/>
      <c r="H436" s="250" t="s">
        <v>1</v>
      </c>
      <c r="I436" s="252"/>
      <c r="J436" s="249"/>
      <c r="K436" s="249"/>
      <c r="L436" s="253"/>
      <c r="M436" s="254"/>
      <c r="N436" s="255"/>
      <c r="O436" s="255"/>
      <c r="P436" s="255"/>
      <c r="Q436" s="255"/>
      <c r="R436" s="255"/>
      <c r="S436" s="255"/>
      <c r="T436" s="256"/>
      <c r="AT436" s="257" t="s">
        <v>272</v>
      </c>
      <c r="AU436" s="257" t="s">
        <v>73</v>
      </c>
      <c r="AV436" s="16" t="s">
        <v>71</v>
      </c>
      <c r="AW436" s="16" t="s">
        <v>30</v>
      </c>
      <c r="AX436" s="16" t="s">
        <v>64</v>
      </c>
      <c r="AY436" s="257" t="s">
        <v>263</v>
      </c>
    </row>
    <row r="437" spans="1:65" s="16" customFormat="1">
      <c r="B437" s="248"/>
      <c r="C437" s="249"/>
      <c r="D437" s="207" t="s">
        <v>272</v>
      </c>
      <c r="E437" s="250" t="s">
        <v>1</v>
      </c>
      <c r="F437" s="251" t="s">
        <v>6677</v>
      </c>
      <c r="G437" s="249"/>
      <c r="H437" s="250" t="s">
        <v>1</v>
      </c>
      <c r="I437" s="252"/>
      <c r="J437" s="249"/>
      <c r="K437" s="249"/>
      <c r="L437" s="253"/>
      <c r="M437" s="254"/>
      <c r="N437" s="255"/>
      <c r="O437" s="255"/>
      <c r="P437" s="255"/>
      <c r="Q437" s="255"/>
      <c r="R437" s="255"/>
      <c r="S437" s="255"/>
      <c r="T437" s="256"/>
      <c r="AT437" s="257" t="s">
        <v>272</v>
      </c>
      <c r="AU437" s="257" t="s">
        <v>73</v>
      </c>
      <c r="AV437" s="16" t="s">
        <v>71</v>
      </c>
      <c r="AW437" s="16" t="s">
        <v>30</v>
      </c>
      <c r="AX437" s="16" t="s">
        <v>64</v>
      </c>
      <c r="AY437" s="257" t="s">
        <v>263</v>
      </c>
    </row>
    <row r="438" spans="1:65" s="16" customFormat="1">
      <c r="B438" s="248"/>
      <c r="C438" s="249"/>
      <c r="D438" s="207" t="s">
        <v>272</v>
      </c>
      <c r="E438" s="250" t="s">
        <v>1</v>
      </c>
      <c r="F438" s="251" t="s">
        <v>6678</v>
      </c>
      <c r="G438" s="249"/>
      <c r="H438" s="250" t="s">
        <v>1</v>
      </c>
      <c r="I438" s="252"/>
      <c r="J438" s="249"/>
      <c r="K438" s="249"/>
      <c r="L438" s="253"/>
      <c r="M438" s="254"/>
      <c r="N438" s="255"/>
      <c r="O438" s="255"/>
      <c r="P438" s="255"/>
      <c r="Q438" s="255"/>
      <c r="R438" s="255"/>
      <c r="S438" s="255"/>
      <c r="T438" s="256"/>
      <c r="AT438" s="257" t="s">
        <v>272</v>
      </c>
      <c r="AU438" s="257" t="s">
        <v>73</v>
      </c>
      <c r="AV438" s="16" t="s">
        <v>71</v>
      </c>
      <c r="AW438" s="16" t="s">
        <v>30</v>
      </c>
      <c r="AX438" s="16" t="s">
        <v>64</v>
      </c>
      <c r="AY438" s="257" t="s">
        <v>263</v>
      </c>
    </row>
    <row r="439" spans="1:65" s="13" customFormat="1">
      <c r="B439" s="205"/>
      <c r="C439" s="206"/>
      <c r="D439" s="207" t="s">
        <v>272</v>
      </c>
      <c r="E439" s="208" t="s">
        <v>1</v>
      </c>
      <c r="F439" s="209" t="s">
        <v>304</v>
      </c>
      <c r="G439" s="206"/>
      <c r="H439" s="210">
        <v>6</v>
      </c>
      <c r="I439" s="211"/>
      <c r="J439" s="206"/>
      <c r="K439" s="206"/>
      <c r="L439" s="212"/>
      <c r="M439" s="213"/>
      <c r="N439" s="214"/>
      <c r="O439" s="214"/>
      <c r="P439" s="214"/>
      <c r="Q439" s="214"/>
      <c r="R439" s="214"/>
      <c r="S439" s="214"/>
      <c r="T439" s="215"/>
      <c r="AT439" s="216" t="s">
        <v>272</v>
      </c>
      <c r="AU439" s="216" t="s">
        <v>73</v>
      </c>
      <c r="AV439" s="13" t="s">
        <v>73</v>
      </c>
      <c r="AW439" s="13" t="s">
        <v>30</v>
      </c>
      <c r="AX439" s="13" t="s">
        <v>64</v>
      </c>
      <c r="AY439" s="216" t="s">
        <v>263</v>
      </c>
    </row>
    <row r="440" spans="1:65" s="15" customFormat="1">
      <c r="B440" s="228"/>
      <c r="C440" s="229"/>
      <c r="D440" s="207" t="s">
        <v>272</v>
      </c>
      <c r="E440" s="230" t="s">
        <v>1</v>
      </c>
      <c r="F440" s="231" t="s">
        <v>280</v>
      </c>
      <c r="G440" s="229"/>
      <c r="H440" s="232">
        <v>6</v>
      </c>
      <c r="I440" s="233"/>
      <c r="J440" s="229"/>
      <c r="K440" s="229"/>
      <c r="L440" s="234"/>
      <c r="M440" s="235"/>
      <c r="N440" s="236"/>
      <c r="O440" s="236"/>
      <c r="P440" s="236"/>
      <c r="Q440" s="236"/>
      <c r="R440" s="236"/>
      <c r="S440" s="236"/>
      <c r="T440" s="237"/>
      <c r="AT440" s="238" t="s">
        <v>272</v>
      </c>
      <c r="AU440" s="238" t="s">
        <v>73</v>
      </c>
      <c r="AV440" s="15" t="s">
        <v>270</v>
      </c>
      <c r="AW440" s="15" t="s">
        <v>30</v>
      </c>
      <c r="AX440" s="15" t="s">
        <v>71</v>
      </c>
      <c r="AY440" s="238" t="s">
        <v>263</v>
      </c>
    </row>
    <row r="441" spans="1:65" s="2" customFormat="1" ht="16.5" customHeight="1">
      <c r="A441" s="35"/>
      <c r="B441" s="36"/>
      <c r="C441" s="191" t="s">
        <v>587</v>
      </c>
      <c r="D441" s="191" t="s">
        <v>266</v>
      </c>
      <c r="E441" s="192" t="s">
        <v>6679</v>
      </c>
      <c r="F441" s="193" t="s">
        <v>6680</v>
      </c>
      <c r="G441" s="194" t="s">
        <v>1887</v>
      </c>
      <c r="H441" s="195">
        <v>2</v>
      </c>
      <c r="I441" s="196"/>
      <c r="J441" s="197">
        <f>ROUND(I441*H441,2)</f>
        <v>0</v>
      </c>
      <c r="K441" s="198"/>
      <c r="L441" s="40"/>
      <c r="M441" s="199" t="s">
        <v>1</v>
      </c>
      <c r="N441" s="200" t="s">
        <v>38</v>
      </c>
      <c r="O441" s="72"/>
      <c r="P441" s="201">
        <f>O441*H441</f>
        <v>0</v>
      </c>
      <c r="Q441" s="201">
        <v>0</v>
      </c>
      <c r="R441" s="201">
        <f>Q441*H441</f>
        <v>0</v>
      </c>
      <c r="S441" s="201">
        <v>0</v>
      </c>
      <c r="T441" s="202">
        <f>S441*H441</f>
        <v>0</v>
      </c>
      <c r="U441" s="35"/>
      <c r="V441" s="35"/>
      <c r="W441" s="35"/>
      <c r="X441" s="35"/>
      <c r="Y441" s="35"/>
      <c r="Z441" s="35"/>
      <c r="AA441" s="35"/>
      <c r="AB441" s="35"/>
      <c r="AC441" s="35"/>
      <c r="AD441" s="35"/>
      <c r="AE441" s="35"/>
      <c r="AR441" s="203" t="s">
        <v>270</v>
      </c>
      <c r="AT441" s="203" t="s">
        <v>266</v>
      </c>
      <c r="AU441" s="203" t="s">
        <v>73</v>
      </c>
      <c r="AY441" s="18" t="s">
        <v>263</v>
      </c>
      <c r="BE441" s="204">
        <f>IF(N441="základní",J441,0)</f>
        <v>0</v>
      </c>
      <c r="BF441" s="204">
        <f>IF(N441="snížená",J441,0)</f>
        <v>0</v>
      </c>
      <c r="BG441" s="204">
        <f>IF(N441="zákl. přenesená",J441,0)</f>
        <v>0</v>
      </c>
      <c r="BH441" s="204">
        <f>IF(N441="sníž. přenesená",J441,0)</f>
        <v>0</v>
      </c>
      <c r="BI441" s="204">
        <f>IF(N441="nulová",J441,0)</f>
        <v>0</v>
      </c>
      <c r="BJ441" s="18" t="s">
        <v>71</v>
      </c>
      <c r="BK441" s="204">
        <f>ROUND(I441*H441,2)</f>
        <v>0</v>
      </c>
      <c r="BL441" s="18" t="s">
        <v>270</v>
      </c>
      <c r="BM441" s="203" t="s">
        <v>6681</v>
      </c>
    </row>
    <row r="442" spans="1:65" s="2" customFormat="1" ht="29.25">
      <c r="A442" s="35"/>
      <c r="B442" s="36"/>
      <c r="C442" s="37"/>
      <c r="D442" s="207" t="s">
        <v>294</v>
      </c>
      <c r="E442" s="37"/>
      <c r="F442" s="239" t="s">
        <v>6423</v>
      </c>
      <c r="G442" s="37"/>
      <c r="H442" s="37"/>
      <c r="I442" s="240"/>
      <c r="J442" s="37"/>
      <c r="K442" s="37"/>
      <c r="L442" s="40"/>
      <c r="M442" s="241"/>
      <c r="N442" s="242"/>
      <c r="O442" s="72"/>
      <c r="P442" s="72"/>
      <c r="Q442" s="72"/>
      <c r="R442" s="72"/>
      <c r="S442" s="72"/>
      <c r="T442" s="73"/>
      <c r="U442" s="35"/>
      <c r="V442" s="35"/>
      <c r="W442" s="35"/>
      <c r="X442" s="35"/>
      <c r="Y442" s="35"/>
      <c r="Z442" s="35"/>
      <c r="AA442" s="35"/>
      <c r="AB442" s="35"/>
      <c r="AC442" s="35"/>
      <c r="AD442" s="35"/>
      <c r="AE442" s="35"/>
      <c r="AT442" s="18" t="s">
        <v>294</v>
      </c>
      <c r="AU442" s="18" t="s">
        <v>73</v>
      </c>
    </row>
    <row r="443" spans="1:65" s="13" customFormat="1">
      <c r="B443" s="205"/>
      <c r="C443" s="206"/>
      <c r="D443" s="207" t="s">
        <v>272</v>
      </c>
      <c r="E443" s="208" t="s">
        <v>1</v>
      </c>
      <c r="F443" s="209" t="s">
        <v>6682</v>
      </c>
      <c r="G443" s="206"/>
      <c r="H443" s="210">
        <v>2</v>
      </c>
      <c r="I443" s="211"/>
      <c r="J443" s="206"/>
      <c r="K443" s="206"/>
      <c r="L443" s="212"/>
      <c r="M443" s="213"/>
      <c r="N443" s="214"/>
      <c r="O443" s="214"/>
      <c r="P443" s="214"/>
      <c r="Q443" s="214"/>
      <c r="R443" s="214"/>
      <c r="S443" s="214"/>
      <c r="T443" s="215"/>
      <c r="AT443" s="216" t="s">
        <v>272</v>
      </c>
      <c r="AU443" s="216" t="s">
        <v>73</v>
      </c>
      <c r="AV443" s="13" t="s">
        <v>73</v>
      </c>
      <c r="AW443" s="13" t="s">
        <v>30</v>
      </c>
      <c r="AX443" s="13" t="s">
        <v>64</v>
      </c>
      <c r="AY443" s="216" t="s">
        <v>263</v>
      </c>
    </row>
    <row r="444" spans="1:65" s="15" customFormat="1">
      <c r="B444" s="228"/>
      <c r="C444" s="229"/>
      <c r="D444" s="207" t="s">
        <v>272</v>
      </c>
      <c r="E444" s="230" t="s">
        <v>1</v>
      </c>
      <c r="F444" s="231" t="s">
        <v>280</v>
      </c>
      <c r="G444" s="229"/>
      <c r="H444" s="232">
        <v>2</v>
      </c>
      <c r="I444" s="233"/>
      <c r="J444" s="229"/>
      <c r="K444" s="229"/>
      <c r="L444" s="234"/>
      <c r="M444" s="235"/>
      <c r="N444" s="236"/>
      <c r="O444" s="236"/>
      <c r="P444" s="236"/>
      <c r="Q444" s="236"/>
      <c r="R444" s="236"/>
      <c r="S444" s="236"/>
      <c r="T444" s="237"/>
      <c r="AT444" s="238" t="s">
        <v>272</v>
      </c>
      <c r="AU444" s="238" t="s">
        <v>73</v>
      </c>
      <c r="AV444" s="15" t="s">
        <v>270</v>
      </c>
      <c r="AW444" s="15" t="s">
        <v>30</v>
      </c>
      <c r="AX444" s="15" t="s">
        <v>71</v>
      </c>
      <c r="AY444" s="238" t="s">
        <v>263</v>
      </c>
    </row>
    <row r="445" spans="1:65" s="2" customFormat="1" ht="16.5" customHeight="1">
      <c r="A445" s="35"/>
      <c r="B445" s="36"/>
      <c r="C445" s="191" t="s">
        <v>506</v>
      </c>
      <c r="D445" s="191" t="s">
        <v>266</v>
      </c>
      <c r="E445" s="192" t="s">
        <v>6070</v>
      </c>
      <c r="F445" s="193" t="s">
        <v>6071</v>
      </c>
      <c r="G445" s="194" t="s">
        <v>796</v>
      </c>
      <c r="H445" s="195">
        <v>520</v>
      </c>
      <c r="I445" s="196"/>
      <c r="J445" s="197">
        <f>ROUND(I445*H445,2)</f>
        <v>0</v>
      </c>
      <c r="K445" s="198"/>
      <c r="L445" s="40"/>
      <c r="M445" s="199" t="s">
        <v>1</v>
      </c>
      <c r="N445" s="200" t="s">
        <v>38</v>
      </c>
      <c r="O445" s="72"/>
      <c r="P445" s="201">
        <f>O445*H445</f>
        <v>0</v>
      </c>
      <c r="Q445" s="201">
        <v>2.0000000000000002E-5</v>
      </c>
      <c r="R445" s="201">
        <f>Q445*H445</f>
        <v>1.0400000000000001E-2</v>
      </c>
      <c r="S445" s="201">
        <v>0</v>
      </c>
      <c r="T445" s="202">
        <f>S445*H445</f>
        <v>0</v>
      </c>
      <c r="U445" s="35"/>
      <c r="V445" s="35"/>
      <c r="W445" s="35"/>
      <c r="X445" s="35"/>
      <c r="Y445" s="35"/>
      <c r="Z445" s="35"/>
      <c r="AA445" s="35"/>
      <c r="AB445" s="35"/>
      <c r="AC445" s="35"/>
      <c r="AD445" s="35"/>
      <c r="AE445" s="35"/>
      <c r="AR445" s="203" t="s">
        <v>270</v>
      </c>
      <c r="AT445" s="203" t="s">
        <v>266</v>
      </c>
      <c r="AU445" s="203" t="s">
        <v>73</v>
      </c>
      <c r="AY445" s="18" t="s">
        <v>263</v>
      </c>
      <c r="BE445" s="204">
        <f>IF(N445="základní",J445,0)</f>
        <v>0</v>
      </c>
      <c r="BF445" s="204">
        <f>IF(N445="snížená",J445,0)</f>
        <v>0</v>
      </c>
      <c r="BG445" s="204">
        <f>IF(N445="zákl. přenesená",J445,0)</f>
        <v>0</v>
      </c>
      <c r="BH445" s="204">
        <f>IF(N445="sníž. přenesená",J445,0)</f>
        <v>0</v>
      </c>
      <c r="BI445" s="204">
        <f>IF(N445="nulová",J445,0)</f>
        <v>0</v>
      </c>
      <c r="BJ445" s="18" t="s">
        <v>71</v>
      </c>
      <c r="BK445" s="204">
        <f>ROUND(I445*H445,2)</f>
        <v>0</v>
      </c>
      <c r="BL445" s="18" t="s">
        <v>270</v>
      </c>
      <c r="BM445" s="203" t="s">
        <v>6072</v>
      </c>
    </row>
    <row r="446" spans="1:65" s="16" customFormat="1">
      <c r="B446" s="248"/>
      <c r="C446" s="249"/>
      <c r="D446" s="207" t="s">
        <v>272</v>
      </c>
      <c r="E446" s="250" t="s">
        <v>1</v>
      </c>
      <c r="F446" s="251" t="s">
        <v>6073</v>
      </c>
      <c r="G446" s="249"/>
      <c r="H446" s="250" t="s">
        <v>1</v>
      </c>
      <c r="I446" s="252"/>
      <c r="J446" s="249"/>
      <c r="K446" s="249"/>
      <c r="L446" s="253"/>
      <c r="M446" s="254"/>
      <c r="N446" s="255"/>
      <c r="O446" s="255"/>
      <c r="P446" s="255"/>
      <c r="Q446" s="255"/>
      <c r="R446" s="255"/>
      <c r="S446" s="255"/>
      <c r="T446" s="256"/>
      <c r="AT446" s="257" t="s">
        <v>272</v>
      </c>
      <c r="AU446" s="257" t="s">
        <v>73</v>
      </c>
      <c r="AV446" s="16" t="s">
        <v>71</v>
      </c>
      <c r="AW446" s="16" t="s">
        <v>30</v>
      </c>
      <c r="AX446" s="16" t="s">
        <v>64</v>
      </c>
      <c r="AY446" s="257" t="s">
        <v>263</v>
      </c>
    </row>
    <row r="447" spans="1:65" s="13" customFormat="1">
      <c r="B447" s="205"/>
      <c r="C447" s="206"/>
      <c r="D447" s="207" t="s">
        <v>272</v>
      </c>
      <c r="E447" s="208" t="s">
        <v>1</v>
      </c>
      <c r="F447" s="209" t="s">
        <v>6683</v>
      </c>
      <c r="G447" s="206"/>
      <c r="H447" s="210">
        <v>520</v>
      </c>
      <c r="I447" s="211"/>
      <c r="J447" s="206"/>
      <c r="K447" s="206"/>
      <c r="L447" s="212"/>
      <c r="M447" s="213"/>
      <c r="N447" s="214"/>
      <c r="O447" s="214"/>
      <c r="P447" s="214"/>
      <c r="Q447" s="214"/>
      <c r="R447" s="214"/>
      <c r="S447" s="214"/>
      <c r="T447" s="215"/>
      <c r="AT447" s="216" t="s">
        <v>272</v>
      </c>
      <c r="AU447" s="216" t="s">
        <v>73</v>
      </c>
      <c r="AV447" s="13" t="s">
        <v>73</v>
      </c>
      <c r="AW447" s="13" t="s">
        <v>30</v>
      </c>
      <c r="AX447" s="13" t="s">
        <v>71</v>
      </c>
      <c r="AY447" s="216" t="s">
        <v>263</v>
      </c>
    </row>
    <row r="448" spans="1:65" s="12" customFormat="1" ht="22.9" customHeight="1">
      <c r="B448" s="175"/>
      <c r="C448" s="176"/>
      <c r="D448" s="177" t="s">
        <v>63</v>
      </c>
      <c r="E448" s="189" t="s">
        <v>302</v>
      </c>
      <c r="F448" s="189" t="s">
        <v>303</v>
      </c>
      <c r="G448" s="176"/>
      <c r="H448" s="176"/>
      <c r="I448" s="179"/>
      <c r="J448" s="190">
        <f>BK448</f>
        <v>0</v>
      </c>
      <c r="K448" s="176"/>
      <c r="L448" s="181"/>
      <c r="M448" s="182"/>
      <c r="N448" s="183"/>
      <c r="O448" s="183"/>
      <c r="P448" s="184">
        <f>SUM(P449:P453)</f>
        <v>0</v>
      </c>
      <c r="Q448" s="183"/>
      <c r="R448" s="184">
        <f>SUM(R449:R453)</f>
        <v>0</v>
      </c>
      <c r="S448" s="183"/>
      <c r="T448" s="185">
        <f>SUM(T449:T453)</f>
        <v>0</v>
      </c>
      <c r="AR448" s="186" t="s">
        <v>71</v>
      </c>
      <c r="AT448" s="187" t="s">
        <v>63</v>
      </c>
      <c r="AU448" s="187" t="s">
        <v>71</v>
      </c>
      <c r="AY448" s="186" t="s">
        <v>263</v>
      </c>
      <c r="BK448" s="188">
        <f>SUM(BK449:BK453)</f>
        <v>0</v>
      </c>
    </row>
    <row r="449" spans="1:65" s="2" customFormat="1" ht="33" customHeight="1">
      <c r="A449" s="35"/>
      <c r="B449" s="36"/>
      <c r="C449" s="191" t="s">
        <v>595</v>
      </c>
      <c r="D449" s="191" t="s">
        <v>266</v>
      </c>
      <c r="E449" s="192" t="s">
        <v>6075</v>
      </c>
      <c r="F449" s="193" t="s">
        <v>6076</v>
      </c>
      <c r="G449" s="194" t="s">
        <v>307</v>
      </c>
      <c r="H449" s="195">
        <v>338.47899999999998</v>
      </c>
      <c r="I449" s="196"/>
      <c r="J449" s="197">
        <f>ROUND(I449*H449,2)</f>
        <v>0</v>
      </c>
      <c r="K449" s="198"/>
      <c r="L449" s="40"/>
      <c r="M449" s="199" t="s">
        <v>1</v>
      </c>
      <c r="N449" s="200" t="s">
        <v>38</v>
      </c>
      <c r="O449" s="72"/>
      <c r="P449" s="201">
        <f>O449*H449</f>
        <v>0</v>
      </c>
      <c r="Q449" s="201">
        <v>0</v>
      </c>
      <c r="R449" s="201">
        <f>Q449*H449</f>
        <v>0</v>
      </c>
      <c r="S449" s="201">
        <v>0</v>
      </c>
      <c r="T449" s="202">
        <f>S449*H449</f>
        <v>0</v>
      </c>
      <c r="U449" s="35"/>
      <c r="V449" s="35"/>
      <c r="W449" s="35"/>
      <c r="X449" s="35"/>
      <c r="Y449" s="35"/>
      <c r="Z449" s="35"/>
      <c r="AA449" s="35"/>
      <c r="AB449" s="35"/>
      <c r="AC449" s="35"/>
      <c r="AD449" s="35"/>
      <c r="AE449" s="35"/>
      <c r="AR449" s="203" t="s">
        <v>270</v>
      </c>
      <c r="AT449" s="203" t="s">
        <v>266</v>
      </c>
      <c r="AU449" s="203" t="s">
        <v>73</v>
      </c>
      <c r="AY449" s="18" t="s">
        <v>263</v>
      </c>
      <c r="BE449" s="204">
        <f>IF(N449="základní",J449,0)</f>
        <v>0</v>
      </c>
      <c r="BF449" s="204">
        <f>IF(N449="snížená",J449,0)</f>
        <v>0</v>
      </c>
      <c r="BG449" s="204">
        <f>IF(N449="zákl. přenesená",J449,0)</f>
        <v>0</v>
      </c>
      <c r="BH449" s="204">
        <f>IF(N449="sníž. přenesená",J449,0)</f>
        <v>0</v>
      </c>
      <c r="BI449" s="204">
        <f>IF(N449="nulová",J449,0)</f>
        <v>0</v>
      </c>
      <c r="BJ449" s="18" t="s">
        <v>71</v>
      </c>
      <c r="BK449" s="204">
        <f>ROUND(I449*H449,2)</f>
        <v>0</v>
      </c>
      <c r="BL449" s="18" t="s">
        <v>270</v>
      </c>
      <c r="BM449" s="203" t="s">
        <v>6684</v>
      </c>
    </row>
    <row r="450" spans="1:65" s="2" customFormat="1" ht="24.2" customHeight="1">
      <c r="A450" s="35"/>
      <c r="B450" s="36"/>
      <c r="C450" s="191" t="s">
        <v>533</v>
      </c>
      <c r="D450" s="191" t="s">
        <v>266</v>
      </c>
      <c r="E450" s="192" t="s">
        <v>3335</v>
      </c>
      <c r="F450" s="193" t="s">
        <v>3336</v>
      </c>
      <c r="G450" s="194" t="s">
        <v>307</v>
      </c>
      <c r="H450" s="195">
        <v>4738.7060000000001</v>
      </c>
      <c r="I450" s="196"/>
      <c r="J450" s="197">
        <f>ROUND(I450*H450,2)</f>
        <v>0</v>
      </c>
      <c r="K450" s="198"/>
      <c r="L450" s="40"/>
      <c r="M450" s="199" t="s">
        <v>1</v>
      </c>
      <c r="N450" s="200" t="s">
        <v>38</v>
      </c>
      <c r="O450" s="72"/>
      <c r="P450" s="201">
        <f>O450*H450</f>
        <v>0</v>
      </c>
      <c r="Q450" s="201">
        <v>0</v>
      </c>
      <c r="R450" s="201">
        <f>Q450*H450</f>
        <v>0</v>
      </c>
      <c r="S450" s="201">
        <v>0</v>
      </c>
      <c r="T450" s="202">
        <f>S450*H450</f>
        <v>0</v>
      </c>
      <c r="U450" s="35"/>
      <c r="V450" s="35"/>
      <c r="W450" s="35"/>
      <c r="X450" s="35"/>
      <c r="Y450" s="35"/>
      <c r="Z450" s="35"/>
      <c r="AA450" s="35"/>
      <c r="AB450" s="35"/>
      <c r="AC450" s="35"/>
      <c r="AD450" s="35"/>
      <c r="AE450" s="35"/>
      <c r="AR450" s="203" t="s">
        <v>270</v>
      </c>
      <c r="AT450" s="203" t="s">
        <v>266</v>
      </c>
      <c r="AU450" s="203" t="s">
        <v>73</v>
      </c>
      <c r="AY450" s="18" t="s">
        <v>263</v>
      </c>
      <c r="BE450" s="204">
        <f>IF(N450="základní",J450,0)</f>
        <v>0</v>
      </c>
      <c r="BF450" s="204">
        <f>IF(N450="snížená",J450,0)</f>
        <v>0</v>
      </c>
      <c r="BG450" s="204">
        <f>IF(N450="zákl. přenesená",J450,0)</f>
        <v>0</v>
      </c>
      <c r="BH450" s="204">
        <f>IF(N450="sníž. přenesená",J450,0)</f>
        <v>0</v>
      </c>
      <c r="BI450" s="204">
        <f>IF(N450="nulová",J450,0)</f>
        <v>0</v>
      </c>
      <c r="BJ450" s="18" t="s">
        <v>71</v>
      </c>
      <c r="BK450" s="204">
        <f>ROUND(I450*H450,2)</f>
        <v>0</v>
      </c>
      <c r="BL450" s="18" t="s">
        <v>270</v>
      </c>
      <c r="BM450" s="203" t="s">
        <v>6685</v>
      </c>
    </row>
    <row r="451" spans="1:65" s="2" customFormat="1" ht="29.25">
      <c r="A451" s="35"/>
      <c r="B451" s="36"/>
      <c r="C451" s="37"/>
      <c r="D451" s="207" t="s">
        <v>294</v>
      </c>
      <c r="E451" s="37"/>
      <c r="F451" s="239" t="s">
        <v>6079</v>
      </c>
      <c r="G451" s="37"/>
      <c r="H451" s="37"/>
      <c r="I451" s="240"/>
      <c r="J451" s="37"/>
      <c r="K451" s="37"/>
      <c r="L451" s="40"/>
      <c r="M451" s="241"/>
      <c r="N451" s="242"/>
      <c r="O451" s="72"/>
      <c r="P451" s="72"/>
      <c r="Q451" s="72"/>
      <c r="R451" s="72"/>
      <c r="S451" s="72"/>
      <c r="T451" s="73"/>
      <c r="U451" s="35"/>
      <c r="V451" s="35"/>
      <c r="W451" s="35"/>
      <c r="X451" s="35"/>
      <c r="Y451" s="35"/>
      <c r="Z451" s="35"/>
      <c r="AA451" s="35"/>
      <c r="AB451" s="35"/>
      <c r="AC451" s="35"/>
      <c r="AD451" s="35"/>
      <c r="AE451" s="35"/>
      <c r="AT451" s="18" t="s">
        <v>294</v>
      </c>
      <c r="AU451" s="18" t="s">
        <v>73</v>
      </c>
    </row>
    <row r="452" spans="1:65" s="13" customFormat="1">
      <c r="B452" s="205"/>
      <c r="C452" s="206"/>
      <c r="D452" s="207" t="s">
        <v>272</v>
      </c>
      <c r="E452" s="206"/>
      <c r="F452" s="209" t="s">
        <v>6686</v>
      </c>
      <c r="G452" s="206"/>
      <c r="H452" s="210">
        <v>4738.7060000000001</v>
      </c>
      <c r="I452" s="211"/>
      <c r="J452" s="206"/>
      <c r="K452" s="206"/>
      <c r="L452" s="212"/>
      <c r="M452" s="213"/>
      <c r="N452" s="214"/>
      <c r="O452" s="214"/>
      <c r="P452" s="214"/>
      <c r="Q452" s="214"/>
      <c r="R452" s="214"/>
      <c r="S452" s="214"/>
      <c r="T452" s="215"/>
      <c r="AT452" s="216" t="s">
        <v>272</v>
      </c>
      <c r="AU452" s="216" t="s">
        <v>73</v>
      </c>
      <c r="AV452" s="13" t="s">
        <v>73</v>
      </c>
      <c r="AW452" s="13" t="s">
        <v>4</v>
      </c>
      <c r="AX452" s="13" t="s">
        <v>71</v>
      </c>
      <c r="AY452" s="216" t="s">
        <v>263</v>
      </c>
    </row>
    <row r="453" spans="1:65" s="2" customFormat="1" ht="44.25" customHeight="1">
      <c r="A453" s="35"/>
      <c r="B453" s="36"/>
      <c r="C453" s="191" t="s">
        <v>604</v>
      </c>
      <c r="D453" s="191" t="s">
        <v>266</v>
      </c>
      <c r="E453" s="192" t="s">
        <v>6081</v>
      </c>
      <c r="F453" s="193" t="s">
        <v>6082</v>
      </c>
      <c r="G453" s="194" t="s">
        <v>307</v>
      </c>
      <c r="H453" s="195">
        <v>338.47899999999998</v>
      </c>
      <c r="I453" s="196"/>
      <c r="J453" s="197">
        <f>ROUND(I453*H453,2)</f>
        <v>0</v>
      </c>
      <c r="K453" s="198"/>
      <c r="L453" s="40"/>
      <c r="M453" s="199" t="s">
        <v>1</v>
      </c>
      <c r="N453" s="200" t="s">
        <v>38</v>
      </c>
      <c r="O453" s="72"/>
      <c r="P453" s="201">
        <f>O453*H453</f>
        <v>0</v>
      </c>
      <c r="Q453" s="201">
        <v>0</v>
      </c>
      <c r="R453" s="201">
        <f>Q453*H453</f>
        <v>0</v>
      </c>
      <c r="S453" s="201">
        <v>0</v>
      </c>
      <c r="T453" s="202">
        <f>S453*H453</f>
        <v>0</v>
      </c>
      <c r="U453" s="35"/>
      <c r="V453" s="35"/>
      <c r="W453" s="35"/>
      <c r="X453" s="35"/>
      <c r="Y453" s="35"/>
      <c r="Z453" s="35"/>
      <c r="AA453" s="35"/>
      <c r="AB453" s="35"/>
      <c r="AC453" s="35"/>
      <c r="AD453" s="35"/>
      <c r="AE453" s="35"/>
      <c r="AR453" s="203" t="s">
        <v>270</v>
      </c>
      <c r="AT453" s="203" t="s">
        <v>266</v>
      </c>
      <c r="AU453" s="203" t="s">
        <v>73</v>
      </c>
      <c r="AY453" s="18" t="s">
        <v>263</v>
      </c>
      <c r="BE453" s="204">
        <f>IF(N453="základní",J453,0)</f>
        <v>0</v>
      </c>
      <c r="BF453" s="204">
        <f>IF(N453="snížená",J453,0)</f>
        <v>0</v>
      </c>
      <c r="BG453" s="204">
        <f>IF(N453="zákl. přenesená",J453,0)</f>
        <v>0</v>
      </c>
      <c r="BH453" s="204">
        <f>IF(N453="sníž. přenesená",J453,0)</f>
        <v>0</v>
      </c>
      <c r="BI453" s="204">
        <f>IF(N453="nulová",J453,0)</f>
        <v>0</v>
      </c>
      <c r="BJ453" s="18" t="s">
        <v>71</v>
      </c>
      <c r="BK453" s="204">
        <f>ROUND(I453*H453,2)</f>
        <v>0</v>
      </c>
      <c r="BL453" s="18" t="s">
        <v>270</v>
      </c>
      <c r="BM453" s="203" t="s">
        <v>6687</v>
      </c>
    </row>
    <row r="454" spans="1:65" s="12" customFormat="1" ht="22.9" customHeight="1">
      <c r="B454" s="175"/>
      <c r="C454" s="176"/>
      <c r="D454" s="177" t="s">
        <v>63</v>
      </c>
      <c r="E454" s="189" t="s">
        <v>395</v>
      </c>
      <c r="F454" s="189" t="s">
        <v>396</v>
      </c>
      <c r="G454" s="176"/>
      <c r="H454" s="176"/>
      <c r="I454" s="179"/>
      <c r="J454" s="190">
        <f>BK454</f>
        <v>0</v>
      </c>
      <c r="K454" s="176"/>
      <c r="L454" s="181"/>
      <c r="M454" s="182"/>
      <c r="N454" s="183"/>
      <c r="O454" s="183"/>
      <c r="P454" s="184">
        <f>P455</f>
        <v>0</v>
      </c>
      <c r="Q454" s="183"/>
      <c r="R454" s="184">
        <f>R455</f>
        <v>0</v>
      </c>
      <c r="S454" s="183"/>
      <c r="T454" s="185">
        <f>T455</f>
        <v>0</v>
      </c>
      <c r="AR454" s="186" t="s">
        <v>71</v>
      </c>
      <c r="AT454" s="187" t="s">
        <v>63</v>
      </c>
      <c r="AU454" s="187" t="s">
        <v>71</v>
      </c>
      <c r="AY454" s="186" t="s">
        <v>263</v>
      </c>
      <c r="BK454" s="188">
        <f>BK455</f>
        <v>0</v>
      </c>
    </row>
    <row r="455" spans="1:65" s="2" customFormat="1" ht="24.2" customHeight="1">
      <c r="A455" s="35"/>
      <c r="B455" s="36"/>
      <c r="C455" s="191" t="s">
        <v>538</v>
      </c>
      <c r="D455" s="191" t="s">
        <v>266</v>
      </c>
      <c r="E455" s="192" t="s">
        <v>1756</v>
      </c>
      <c r="F455" s="193" t="s">
        <v>1757</v>
      </c>
      <c r="G455" s="194" t="s">
        <v>307</v>
      </c>
      <c r="H455" s="195">
        <v>706.59900000000005</v>
      </c>
      <c r="I455" s="196"/>
      <c r="J455" s="197">
        <f>ROUND(I455*H455,2)</f>
        <v>0</v>
      </c>
      <c r="K455" s="198"/>
      <c r="L455" s="40"/>
      <c r="M455" s="243" t="s">
        <v>1</v>
      </c>
      <c r="N455" s="244" t="s">
        <v>38</v>
      </c>
      <c r="O455" s="245"/>
      <c r="P455" s="246">
        <f>O455*H455</f>
        <v>0</v>
      </c>
      <c r="Q455" s="246">
        <v>0</v>
      </c>
      <c r="R455" s="246">
        <f>Q455*H455</f>
        <v>0</v>
      </c>
      <c r="S455" s="246">
        <v>0</v>
      </c>
      <c r="T455" s="247">
        <f>S455*H455</f>
        <v>0</v>
      </c>
      <c r="U455" s="35"/>
      <c r="V455" s="35"/>
      <c r="W455" s="35"/>
      <c r="X455" s="35"/>
      <c r="Y455" s="35"/>
      <c r="Z455" s="35"/>
      <c r="AA455" s="35"/>
      <c r="AB455" s="35"/>
      <c r="AC455" s="35"/>
      <c r="AD455" s="35"/>
      <c r="AE455" s="35"/>
      <c r="AR455" s="203" t="s">
        <v>270</v>
      </c>
      <c r="AT455" s="203" t="s">
        <v>266</v>
      </c>
      <c r="AU455" s="203" t="s">
        <v>73</v>
      </c>
      <c r="AY455" s="18" t="s">
        <v>263</v>
      </c>
      <c r="BE455" s="204">
        <f>IF(N455="základní",J455,0)</f>
        <v>0</v>
      </c>
      <c r="BF455" s="204">
        <f>IF(N455="snížená",J455,0)</f>
        <v>0</v>
      </c>
      <c r="BG455" s="204">
        <f>IF(N455="zákl. přenesená",J455,0)</f>
        <v>0</v>
      </c>
      <c r="BH455" s="204">
        <f>IF(N455="sníž. přenesená",J455,0)</f>
        <v>0</v>
      </c>
      <c r="BI455" s="204">
        <f>IF(N455="nulová",J455,0)</f>
        <v>0</v>
      </c>
      <c r="BJ455" s="18" t="s">
        <v>71</v>
      </c>
      <c r="BK455" s="204">
        <f>ROUND(I455*H455,2)</f>
        <v>0</v>
      </c>
      <c r="BL455" s="18" t="s">
        <v>270</v>
      </c>
      <c r="BM455" s="203" t="s">
        <v>6084</v>
      </c>
    </row>
    <row r="456" spans="1:65" s="2" customFormat="1" ht="6.95" customHeight="1">
      <c r="A456" s="35"/>
      <c r="B456" s="55"/>
      <c r="C456" s="56"/>
      <c r="D456" s="56"/>
      <c r="E456" s="56"/>
      <c r="F456" s="56"/>
      <c r="G456" s="56"/>
      <c r="H456" s="56"/>
      <c r="I456" s="56"/>
      <c r="J456" s="56"/>
      <c r="K456" s="56"/>
      <c r="L456" s="40"/>
      <c r="M456" s="35"/>
      <c r="O456" s="35"/>
      <c r="P456" s="35"/>
      <c r="Q456" s="35"/>
      <c r="R456" s="35"/>
      <c r="S456" s="35"/>
      <c r="T456" s="35"/>
      <c r="U456" s="35"/>
      <c r="V456" s="35"/>
      <c r="W456" s="35"/>
      <c r="X456" s="35"/>
      <c r="Y456" s="35"/>
      <c r="Z456" s="35"/>
      <c r="AA456" s="35"/>
      <c r="AB456" s="35"/>
      <c r="AC456" s="35"/>
      <c r="AD456" s="35"/>
      <c r="AE456" s="35"/>
    </row>
  </sheetData>
  <sheetProtection algorithmName="SHA-512" hashValue="riE/1y6wAp41+ZghhBZTgOcdGZLG1LAs41vQV/1UdKHOaeKZZc03JFwbFvKwk5klorunSkfibjs1NnGe6etAZg==" saltValue="gy9g6imEWvKvTPBil7TUGQ==" spinCount="100000" sheet="1" objects="1" scenarios="1" formatColumns="0" formatRows="0" autoFilter="0"/>
  <autoFilter ref="C124:K455" xr:uid="{00000000-0009-0000-0000-00002B000000}"/>
  <mergeCells count="12">
    <mergeCell ref="E117:H117"/>
    <mergeCell ref="L2:V2"/>
    <mergeCell ref="E85:H85"/>
    <mergeCell ref="E87:H87"/>
    <mergeCell ref="E89:H89"/>
    <mergeCell ref="E113:H113"/>
    <mergeCell ref="E115:H115"/>
    <mergeCell ref="E7:H7"/>
    <mergeCell ref="E9:H9"/>
    <mergeCell ref="E11:H11"/>
    <mergeCell ref="E20:H20"/>
    <mergeCell ref="E29:H29"/>
  </mergeCells>
  <pageMargins left="0.39374999999999999" right="0.39374999999999999" top="0.39374999999999999" bottom="0.39374999999999999" header="0" footer="0"/>
  <pageSetup paperSize="9" scale="88" fitToHeight="100" orientation="portrait" blackAndWhite="1" r:id="rId1"/>
  <headerFooter>
    <oddHeader>&amp;L&amp;"Arial"&amp;8&amp;K000000INTERNAL&amp;1#</oddHeader>
    <oddFooter>&amp;CStrana &amp;P z &amp;N</oddFooter>
  </headerFooter>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List45">
    <pageSetUpPr fitToPage="1"/>
  </sheetPr>
  <dimension ref="A2:BM211"/>
  <sheetViews>
    <sheetView showGridLines="0" workbookViewId="0">
      <selection activeCell="E20" sqref="E20:H20"/>
    </sheetView>
  </sheetViews>
  <sheetFormatPr defaultRowHeight="11.25"/>
  <cols>
    <col min="1" max="1" width="8.33203125" style="1" customWidth="1"/>
    <col min="2" max="2" width="1.1640625" style="1" customWidth="1"/>
    <col min="3" max="3" width="4.1640625" style="1" customWidth="1"/>
    <col min="4" max="4" width="4.33203125" style="1" customWidth="1"/>
    <col min="5" max="5" width="17.1640625" style="1" customWidth="1"/>
    <col min="6" max="6" width="50.83203125" style="1" customWidth="1"/>
    <col min="7" max="7" width="7.5" style="1" customWidth="1"/>
    <col min="8" max="8" width="14" style="1" customWidth="1"/>
    <col min="9" max="9" width="15.83203125" style="1" customWidth="1"/>
    <col min="10" max="10" width="22.33203125" style="1" customWidth="1"/>
    <col min="11" max="11" width="22.33203125" style="1" hidden="1" customWidth="1"/>
    <col min="12" max="12" width="9.33203125" style="1" customWidth="1"/>
    <col min="13" max="13" width="10.83203125" style="1" hidden="1" customWidth="1"/>
    <col min="14" max="14" width="9.33203125" style="1" hidden="1"/>
    <col min="15" max="20" width="14.1640625" style="1" hidden="1" customWidth="1"/>
    <col min="21" max="21" width="16.33203125" style="1" hidden="1" customWidth="1"/>
    <col min="22" max="22" width="12.33203125" style="1" customWidth="1"/>
    <col min="23" max="23" width="16.33203125" style="1" customWidth="1"/>
    <col min="24" max="24" width="12.33203125" style="1" customWidth="1"/>
    <col min="25" max="25" width="15" style="1" customWidth="1"/>
    <col min="26" max="26" width="11" style="1" customWidth="1"/>
    <col min="27" max="27" width="15" style="1" customWidth="1"/>
    <col min="28" max="28" width="16.33203125" style="1" customWidth="1"/>
    <col min="29" max="29" width="11" style="1" customWidth="1"/>
    <col min="30" max="30" width="15" style="1" customWidth="1"/>
    <col min="31" max="31" width="16.33203125" style="1" customWidth="1"/>
    <col min="44" max="65" width="9.33203125" style="1" hidden="1"/>
  </cols>
  <sheetData>
    <row r="2" spans="1:46" s="1" customFormat="1" ht="36.950000000000003" customHeight="1">
      <c r="L2" s="383"/>
      <c r="M2" s="383"/>
      <c r="N2" s="383"/>
      <c r="O2" s="383"/>
      <c r="P2" s="383"/>
      <c r="Q2" s="383"/>
      <c r="R2" s="383"/>
      <c r="S2" s="383"/>
      <c r="T2" s="383"/>
      <c r="U2" s="383"/>
      <c r="V2" s="383"/>
      <c r="AT2" s="18" t="s">
        <v>201</v>
      </c>
    </row>
    <row r="3" spans="1:46" s="1" customFormat="1" ht="6.95" customHeight="1">
      <c r="B3" s="114"/>
      <c r="C3" s="115"/>
      <c r="D3" s="115"/>
      <c r="E3" s="115"/>
      <c r="F3" s="115"/>
      <c r="G3" s="115"/>
      <c r="H3" s="115"/>
      <c r="I3" s="115"/>
      <c r="J3" s="115"/>
      <c r="K3" s="115"/>
      <c r="L3" s="21"/>
      <c r="AT3" s="18" t="s">
        <v>73</v>
      </c>
    </row>
    <row r="4" spans="1:46" s="1" customFormat="1" ht="24.95" customHeight="1">
      <c r="B4" s="21"/>
      <c r="D4" s="116" t="s">
        <v>240</v>
      </c>
      <c r="L4" s="21"/>
      <c r="M4" s="117" t="s">
        <v>10</v>
      </c>
      <c r="AT4" s="18" t="s">
        <v>4</v>
      </c>
    </row>
    <row r="5" spans="1:46" s="1" customFormat="1" ht="6.95" customHeight="1">
      <c r="B5" s="21"/>
      <c r="L5" s="21"/>
    </row>
    <row r="6" spans="1:46" s="1" customFormat="1" ht="12" customHeight="1">
      <c r="B6" s="21"/>
      <c r="D6" s="118" t="s">
        <v>15</v>
      </c>
      <c r="L6" s="21"/>
    </row>
    <row r="7" spans="1:46" s="1" customFormat="1" ht="16.5" customHeight="1">
      <c r="B7" s="21"/>
      <c r="E7" s="412" t="str">
        <f>'Rekapitulace stavby'!K6</f>
        <v>Modernizace teplárny OB6</v>
      </c>
      <c r="F7" s="413"/>
      <c r="G7" s="413"/>
      <c r="H7" s="413"/>
      <c r="L7" s="21"/>
    </row>
    <row r="8" spans="1:46" s="1" customFormat="1" ht="12" customHeight="1">
      <c r="B8" s="21"/>
      <c r="D8" s="118" t="s">
        <v>241</v>
      </c>
      <c r="L8" s="21"/>
    </row>
    <row r="9" spans="1:46" s="2" customFormat="1" ht="16.5" customHeight="1">
      <c r="A9" s="35"/>
      <c r="B9" s="40"/>
      <c r="C9" s="35"/>
      <c r="D9" s="35"/>
      <c r="E9" s="412" t="s">
        <v>5915</v>
      </c>
      <c r="F9" s="415"/>
      <c r="G9" s="415"/>
      <c r="H9" s="415"/>
      <c r="I9" s="35"/>
      <c r="J9" s="35"/>
      <c r="K9" s="35"/>
      <c r="L9" s="52"/>
      <c r="S9" s="35"/>
      <c r="T9" s="35"/>
      <c r="U9" s="35"/>
      <c r="V9" s="35"/>
      <c r="W9" s="35"/>
      <c r="X9" s="35"/>
      <c r="Y9" s="35"/>
      <c r="Z9" s="35"/>
      <c r="AA9" s="35"/>
      <c r="AB9" s="35"/>
      <c r="AC9" s="35"/>
      <c r="AD9" s="35"/>
      <c r="AE9" s="35"/>
    </row>
    <row r="10" spans="1:46" s="2" customFormat="1" ht="12" customHeight="1">
      <c r="A10" s="35"/>
      <c r="B10" s="40"/>
      <c r="C10" s="35"/>
      <c r="D10" s="118" t="s">
        <v>432</v>
      </c>
      <c r="E10" s="35"/>
      <c r="F10" s="35"/>
      <c r="G10" s="35"/>
      <c r="H10" s="35"/>
      <c r="I10" s="35"/>
      <c r="J10" s="35"/>
      <c r="K10" s="35"/>
      <c r="L10" s="52"/>
      <c r="S10" s="35"/>
      <c r="T10" s="35"/>
      <c r="U10" s="35"/>
      <c r="V10" s="35"/>
      <c r="W10" s="35"/>
      <c r="X10" s="35"/>
      <c r="Y10" s="35"/>
      <c r="Z10" s="35"/>
      <c r="AA10" s="35"/>
      <c r="AB10" s="35"/>
      <c r="AC10" s="35"/>
      <c r="AD10" s="35"/>
      <c r="AE10" s="35"/>
    </row>
    <row r="11" spans="1:46" s="2" customFormat="1" ht="16.5" customHeight="1">
      <c r="A11" s="35"/>
      <c r="B11" s="40"/>
      <c r="C11" s="35"/>
      <c r="D11" s="35"/>
      <c r="E11" s="414" t="s">
        <v>6688</v>
      </c>
      <c r="F11" s="415"/>
      <c r="G11" s="415"/>
      <c r="H11" s="415"/>
      <c r="I11" s="35"/>
      <c r="J11" s="35"/>
      <c r="K11" s="35"/>
      <c r="L11" s="52"/>
      <c r="S11" s="35"/>
      <c r="T11" s="35"/>
      <c r="U11" s="35"/>
      <c r="V11" s="35"/>
      <c r="W11" s="35"/>
      <c r="X11" s="35"/>
      <c r="Y11" s="35"/>
      <c r="Z11" s="35"/>
      <c r="AA11" s="35"/>
      <c r="AB11" s="35"/>
      <c r="AC11" s="35"/>
      <c r="AD11" s="35"/>
      <c r="AE11" s="35"/>
    </row>
    <row r="12" spans="1:46" s="2" customFormat="1">
      <c r="A12" s="35"/>
      <c r="B12" s="40"/>
      <c r="C12" s="35"/>
      <c r="D12" s="35"/>
      <c r="E12" s="35"/>
      <c r="F12" s="35"/>
      <c r="G12" s="35"/>
      <c r="H12" s="35"/>
      <c r="I12" s="35"/>
      <c r="J12" s="35"/>
      <c r="K12" s="35"/>
      <c r="L12" s="52"/>
      <c r="S12" s="35"/>
      <c r="T12" s="35"/>
      <c r="U12" s="35"/>
      <c r="V12" s="35"/>
      <c r="W12" s="35"/>
      <c r="X12" s="35"/>
      <c r="Y12" s="35"/>
      <c r="Z12" s="35"/>
      <c r="AA12" s="35"/>
      <c r="AB12" s="35"/>
      <c r="AC12" s="35"/>
      <c r="AD12" s="35"/>
      <c r="AE12" s="35"/>
    </row>
    <row r="13" spans="1:46" s="2" customFormat="1" ht="12" customHeight="1">
      <c r="A13" s="35"/>
      <c r="B13" s="40"/>
      <c r="C13" s="35"/>
      <c r="D13" s="118" t="s">
        <v>17</v>
      </c>
      <c r="E13" s="35"/>
      <c r="F13" s="109" t="s">
        <v>1</v>
      </c>
      <c r="G13" s="35"/>
      <c r="H13" s="35"/>
      <c r="I13" s="118" t="s">
        <v>18</v>
      </c>
      <c r="J13" s="109" t="s">
        <v>1</v>
      </c>
      <c r="K13" s="35"/>
      <c r="L13" s="52"/>
      <c r="S13" s="35"/>
      <c r="T13" s="35"/>
      <c r="U13" s="35"/>
      <c r="V13" s="35"/>
      <c r="W13" s="35"/>
      <c r="X13" s="35"/>
      <c r="Y13" s="35"/>
      <c r="Z13" s="35"/>
      <c r="AA13" s="35"/>
      <c r="AB13" s="35"/>
      <c r="AC13" s="35"/>
      <c r="AD13" s="35"/>
      <c r="AE13" s="35"/>
    </row>
    <row r="14" spans="1:46" s="2" customFormat="1" ht="12" customHeight="1">
      <c r="A14" s="35"/>
      <c r="B14" s="40"/>
      <c r="C14" s="35"/>
      <c r="D14" s="118" t="s">
        <v>19</v>
      </c>
      <c r="E14" s="35"/>
      <c r="F14" s="109" t="s">
        <v>20</v>
      </c>
      <c r="G14" s="35"/>
      <c r="H14" s="35"/>
      <c r="I14" s="118" t="s">
        <v>21</v>
      </c>
      <c r="J14" s="119">
        <f>'Rekapitulace stavby'!AN8</f>
        <v>45363</v>
      </c>
      <c r="K14" s="35"/>
      <c r="L14" s="52"/>
      <c r="S14" s="35"/>
      <c r="T14" s="35"/>
      <c r="U14" s="35"/>
      <c r="V14" s="35"/>
      <c r="W14" s="35"/>
      <c r="X14" s="35"/>
      <c r="Y14" s="35"/>
      <c r="Z14" s="35"/>
      <c r="AA14" s="35"/>
      <c r="AB14" s="35"/>
      <c r="AC14" s="35"/>
      <c r="AD14" s="35"/>
      <c r="AE14" s="35"/>
    </row>
    <row r="15" spans="1:46" s="2" customFormat="1" ht="10.9" customHeight="1">
      <c r="A15" s="35"/>
      <c r="B15" s="40"/>
      <c r="C15" s="35"/>
      <c r="D15" s="35"/>
      <c r="E15" s="35"/>
      <c r="F15" s="35"/>
      <c r="G15" s="35"/>
      <c r="H15" s="35"/>
      <c r="I15" s="35"/>
      <c r="J15" s="35"/>
      <c r="K15" s="35"/>
      <c r="L15" s="52"/>
      <c r="S15" s="35"/>
      <c r="T15" s="35"/>
      <c r="U15" s="35"/>
      <c r="V15" s="35"/>
      <c r="W15" s="35"/>
      <c r="X15" s="35"/>
      <c r="Y15" s="35"/>
      <c r="Z15" s="35"/>
      <c r="AA15" s="35"/>
      <c r="AB15" s="35"/>
      <c r="AC15" s="35"/>
      <c r="AD15" s="35"/>
      <c r="AE15" s="35"/>
    </row>
    <row r="16" spans="1:46" s="2" customFormat="1" ht="12" customHeight="1">
      <c r="A16" s="35"/>
      <c r="B16" s="40"/>
      <c r="C16" s="35"/>
      <c r="D16" s="118" t="s">
        <v>22</v>
      </c>
      <c r="E16" s="35"/>
      <c r="F16" s="35"/>
      <c r="G16" s="35"/>
      <c r="H16" s="35"/>
      <c r="I16" s="118" t="s">
        <v>23</v>
      </c>
      <c r="J16" s="109" t="s">
        <v>1</v>
      </c>
      <c r="K16" s="35"/>
      <c r="L16" s="52"/>
      <c r="S16" s="35"/>
      <c r="T16" s="35"/>
      <c r="U16" s="35"/>
      <c r="V16" s="35"/>
      <c r="W16" s="35"/>
      <c r="X16" s="35"/>
      <c r="Y16" s="35"/>
      <c r="Z16" s="35"/>
      <c r="AA16" s="35"/>
      <c r="AB16" s="35"/>
      <c r="AC16" s="35"/>
      <c r="AD16" s="35"/>
      <c r="AE16" s="35"/>
    </row>
    <row r="17" spans="1:31" s="2" customFormat="1" ht="18" customHeight="1">
      <c r="A17" s="35"/>
      <c r="B17" s="40"/>
      <c r="C17" s="35"/>
      <c r="D17" s="35"/>
      <c r="E17" s="109" t="s">
        <v>24</v>
      </c>
      <c r="F17" s="35"/>
      <c r="G17" s="35"/>
      <c r="H17" s="35"/>
      <c r="I17" s="118" t="s">
        <v>25</v>
      </c>
      <c r="J17" s="109" t="s">
        <v>1</v>
      </c>
      <c r="K17" s="35"/>
      <c r="L17" s="52"/>
      <c r="S17" s="35"/>
      <c r="T17" s="35"/>
      <c r="U17" s="35"/>
      <c r="V17" s="35"/>
      <c r="W17" s="35"/>
      <c r="X17" s="35"/>
      <c r="Y17" s="35"/>
      <c r="Z17" s="35"/>
      <c r="AA17" s="35"/>
      <c r="AB17" s="35"/>
      <c r="AC17" s="35"/>
      <c r="AD17" s="35"/>
      <c r="AE17" s="35"/>
    </row>
    <row r="18" spans="1:31" s="2" customFormat="1" ht="6.95" customHeight="1">
      <c r="A18" s="35"/>
      <c r="B18" s="40"/>
      <c r="C18" s="35"/>
      <c r="D18" s="35"/>
      <c r="E18" s="35"/>
      <c r="F18" s="35"/>
      <c r="G18" s="35"/>
      <c r="H18" s="35"/>
      <c r="I18" s="35"/>
      <c r="J18" s="35"/>
      <c r="K18" s="35"/>
      <c r="L18" s="52"/>
      <c r="S18" s="35"/>
      <c r="T18" s="35"/>
      <c r="U18" s="35"/>
      <c r="V18" s="35"/>
      <c r="W18" s="35"/>
      <c r="X18" s="35"/>
      <c r="Y18" s="35"/>
      <c r="Z18" s="35"/>
      <c r="AA18" s="35"/>
      <c r="AB18" s="35"/>
      <c r="AC18" s="35"/>
      <c r="AD18" s="35"/>
      <c r="AE18" s="35"/>
    </row>
    <row r="19" spans="1:31" s="2" customFormat="1" ht="12" customHeight="1">
      <c r="A19" s="35"/>
      <c r="B19" s="40"/>
      <c r="C19" s="35"/>
      <c r="D19" s="118" t="s">
        <v>26</v>
      </c>
      <c r="E19" s="35"/>
      <c r="F19" s="35"/>
      <c r="G19" s="35"/>
      <c r="H19" s="35"/>
      <c r="I19" s="118" t="s">
        <v>23</v>
      </c>
      <c r="J19" s="31" t="str">
        <f>'Rekapitulace stavby'!AN13</f>
        <v>Vyplň údaj</v>
      </c>
      <c r="K19" s="35"/>
      <c r="L19" s="52"/>
      <c r="S19" s="35"/>
      <c r="T19" s="35"/>
      <c r="U19" s="35"/>
      <c r="V19" s="35"/>
      <c r="W19" s="35"/>
      <c r="X19" s="35"/>
      <c r="Y19" s="35"/>
      <c r="Z19" s="35"/>
      <c r="AA19" s="35"/>
      <c r="AB19" s="35"/>
      <c r="AC19" s="35"/>
      <c r="AD19" s="35"/>
      <c r="AE19" s="35"/>
    </row>
    <row r="20" spans="1:31" s="2" customFormat="1" ht="18" customHeight="1">
      <c r="A20" s="35"/>
      <c r="B20" s="40"/>
      <c r="C20" s="35"/>
      <c r="D20" s="35"/>
      <c r="E20" s="416" t="str">
        <f>'Rekapitulace stavby'!E14</f>
        <v>Vyplň údaj</v>
      </c>
      <c r="F20" s="417"/>
      <c r="G20" s="417"/>
      <c r="H20" s="417"/>
      <c r="I20" s="118" t="s">
        <v>25</v>
      </c>
      <c r="J20" s="31" t="str">
        <f>'Rekapitulace stavby'!AN14</f>
        <v>Vyplň údaj</v>
      </c>
      <c r="K20" s="35"/>
      <c r="L20" s="52"/>
      <c r="S20" s="35"/>
      <c r="T20" s="35"/>
      <c r="U20" s="35"/>
      <c r="V20" s="35"/>
      <c r="W20" s="35"/>
      <c r="X20" s="35"/>
      <c r="Y20" s="35"/>
      <c r="Z20" s="35"/>
      <c r="AA20" s="35"/>
      <c r="AB20" s="35"/>
      <c r="AC20" s="35"/>
      <c r="AD20" s="35"/>
      <c r="AE20" s="35"/>
    </row>
    <row r="21" spans="1:31" s="2" customFormat="1" ht="6.95" customHeight="1">
      <c r="A21" s="35"/>
      <c r="B21" s="40"/>
      <c r="C21" s="35"/>
      <c r="D21" s="35"/>
      <c r="E21" s="35"/>
      <c r="F21" s="35"/>
      <c r="G21" s="35"/>
      <c r="H21" s="35"/>
      <c r="I21" s="35"/>
      <c r="J21" s="35"/>
      <c r="K21" s="35"/>
      <c r="L21" s="52"/>
      <c r="S21" s="35"/>
      <c r="T21" s="35"/>
      <c r="U21" s="35"/>
      <c r="V21" s="35"/>
      <c r="W21" s="35"/>
      <c r="X21" s="35"/>
      <c r="Y21" s="35"/>
      <c r="Z21" s="35"/>
      <c r="AA21" s="35"/>
      <c r="AB21" s="35"/>
      <c r="AC21" s="35"/>
      <c r="AD21" s="35"/>
      <c r="AE21" s="35"/>
    </row>
    <row r="22" spans="1:31" s="2" customFormat="1" ht="12" customHeight="1">
      <c r="A22" s="35"/>
      <c r="B22" s="40"/>
      <c r="C22" s="35"/>
      <c r="D22" s="118" t="s">
        <v>28</v>
      </c>
      <c r="E22" s="35"/>
      <c r="F22" s="35"/>
      <c r="G22" s="35"/>
      <c r="H22" s="35"/>
      <c r="I22" s="118" t="s">
        <v>23</v>
      </c>
      <c r="J22" s="109" t="s">
        <v>1</v>
      </c>
      <c r="K22" s="35"/>
      <c r="L22" s="52"/>
      <c r="S22" s="35"/>
      <c r="T22" s="35"/>
      <c r="U22" s="35"/>
      <c r="V22" s="35"/>
      <c r="W22" s="35"/>
      <c r="X22" s="35"/>
      <c r="Y22" s="35"/>
      <c r="Z22" s="35"/>
      <c r="AA22" s="35"/>
      <c r="AB22" s="35"/>
      <c r="AC22" s="35"/>
      <c r="AD22" s="35"/>
      <c r="AE22" s="35"/>
    </row>
    <row r="23" spans="1:31" s="2" customFormat="1" ht="18" customHeight="1">
      <c r="A23" s="35"/>
      <c r="B23" s="40"/>
      <c r="C23" s="35"/>
      <c r="D23" s="35"/>
      <c r="E23" s="109" t="s">
        <v>29</v>
      </c>
      <c r="F23" s="35"/>
      <c r="G23" s="35"/>
      <c r="H23" s="35"/>
      <c r="I23" s="118" t="s">
        <v>25</v>
      </c>
      <c r="J23" s="109" t="s">
        <v>1</v>
      </c>
      <c r="K23" s="35"/>
      <c r="L23" s="52"/>
      <c r="S23" s="35"/>
      <c r="T23" s="35"/>
      <c r="U23" s="35"/>
      <c r="V23" s="35"/>
      <c r="W23" s="35"/>
      <c r="X23" s="35"/>
      <c r="Y23" s="35"/>
      <c r="Z23" s="35"/>
      <c r="AA23" s="35"/>
      <c r="AB23" s="35"/>
      <c r="AC23" s="35"/>
      <c r="AD23" s="35"/>
      <c r="AE23" s="35"/>
    </row>
    <row r="24" spans="1:31" s="2" customFormat="1" ht="6.95" customHeight="1">
      <c r="A24" s="35"/>
      <c r="B24" s="40"/>
      <c r="C24" s="35"/>
      <c r="D24" s="35"/>
      <c r="E24" s="35"/>
      <c r="F24" s="35"/>
      <c r="G24" s="35"/>
      <c r="H24" s="35"/>
      <c r="I24" s="35"/>
      <c r="J24" s="35"/>
      <c r="K24" s="35"/>
      <c r="L24" s="52"/>
      <c r="S24" s="35"/>
      <c r="T24" s="35"/>
      <c r="U24" s="35"/>
      <c r="V24" s="35"/>
      <c r="W24" s="35"/>
      <c r="X24" s="35"/>
      <c r="Y24" s="35"/>
      <c r="Z24" s="35"/>
      <c r="AA24" s="35"/>
      <c r="AB24" s="35"/>
      <c r="AC24" s="35"/>
      <c r="AD24" s="35"/>
      <c r="AE24" s="35"/>
    </row>
    <row r="25" spans="1:31" s="2" customFormat="1" ht="12" customHeight="1">
      <c r="A25" s="35"/>
      <c r="B25" s="40"/>
      <c r="C25" s="35"/>
      <c r="D25" s="118" t="s">
        <v>31</v>
      </c>
      <c r="E25" s="35"/>
      <c r="F25" s="35"/>
      <c r="G25" s="35"/>
      <c r="H25" s="35"/>
      <c r="I25" s="118" t="s">
        <v>23</v>
      </c>
      <c r="J25" s="109" t="s">
        <v>1</v>
      </c>
      <c r="K25" s="35"/>
      <c r="L25" s="52"/>
      <c r="S25" s="35"/>
      <c r="T25" s="35"/>
      <c r="U25" s="35"/>
      <c r="V25" s="35"/>
      <c r="W25" s="35"/>
      <c r="X25" s="35"/>
      <c r="Y25" s="35"/>
      <c r="Z25" s="35"/>
      <c r="AA25" s="35"/>
      <c r="AB25" s="35"/>
      <c r="AC25" s="35"/>
      <c r="AD25" s="35"/>
      <c r="AE25" s="35"/>
    </row>
    <row r="26" spans="1:31" s="2" customFormat="1" ht="18" customHeight="1">
      <c r="A26" s="35"/>
      <c r="B26" s="40"/>
      <c r="C26" s="35"/>
      <c r="D26" s="35"/>
      <c r="E26" s="109" t="s">
        <v>29</v>
      </c>
      <c r="F26" s="35"/>
      <c r="G26" s="35"/>
      <c r="H26" s="35"/>
      <c r="I26" s="118" t="s">
        <v>25</v>
      </c>
      <c r="J26" s="109" t="s">
        <v>1</v>
      </c>
      <c r="K26" s="35"/>
      <c r="L26" s="52"/>
      <c r="S26" s="35"/>
      <c r="T26" s="35"/>
      <c r="U26" s="35"/>
      <c r="V26" s="35"/>
      <c r="W26" s="35"/>
      <c r="X26" s="35"/>
      <c r="Y26" s="35"/>
      <c r="Z26" s="35"/>
      <c r="AA26" s="35"/>
      <c r="AB26" s="35"/>
      <c r="AC26" s="35"/>
      <c r="AD26" s="35"/>
      <c r="AE26" s="35"/>
    </row>
    <row r="27" spans="1:31" s="2" customFormat="1" ht="6.95" customHeight="1">
      <c r="A27" s="35"/>
      <c r="B27" s="40"/>
      <c r="C27" s="35"/>
      <c r="D27" s="35"/>
      <c r="E27" s="35"/>
      <c r="F27" s="35"/>
      <c r="G27" s="35"/>
      <c r="H27" s="35"/>
      <c r="I27" s="35"/>
      <c r="J27" s="35"/>
      <c r="K27" s="35"/>
      <c r="L27" s="52"/>
      <c r="S27" s="35"/>
      <c r="T27" s="35"/>
      <c r="U27" s="35"/>
      <c r="V27" s="35"/>
      <c r="W27" s="35"/>
      <c r="X27" s="35"/>
      <c r="Y27" s="35"/>
      <c r="Z27" s="35"/>
      <c r="AA27" s="35"/>
      <c r="AB27" s="35"/>
      <c r="AC27" s="35"/>
      <c r="AD27" s="35"/>
      <c r="AE27" s="35"/>
    </row>
    <row r="28" spans="1:31" s="2" customFormat="1" ht="12" customHeight="1">
      <c r="A28" s="35"/>
      <c r="B28" s="40"/>
      <c r="C28" s="35"/>
      <c r="D28" s="118" t="s">
        <v>32</v>
      </c>
      <c r="E28" s="35"/>
      <c r="F28" s="35"/>
      <c r="G28" s="35"/>
      <c r="H28" s="35"/>
      <c r="I28" s="35"/>
      <c r="J28" s="35"/>
      <c r="K28" s="35"/>
      <c r="L28" s="52"/>
      <c r="S28" s="35"/>
      <c r="T28" s="35"/>
      <c r="U28" s="35"/>
      <c r="V28" s="35"/>
      <c r="W28" s="35"/>
      <c r="X28" s="35"/>
      <c r="Y28" s="35"/>
      <c r="Z28" s="35"/>
      <c r="AA28" s="35"/>
      <c r="AB28" s="35"/>
      <c r="AC28" s="35"/>
      <c r="AD28" s="35"/>
      <c r="AE28" s="35"/>
    </row>
    <row r="29" spans="1:31" s="8" customFormat="1" ht="16.5" customHeight="1">
      <c r="A29" s="120"/>
      <c r="B29" s="121"/>
      <c r="C29" s="120"/>
      <c r="D29" s="120"/>
      <c r="E29" s="418" t="s">
        <v>1</v>
      </c>
      <c r="F29" s="418"/>
      <c r="G29" s="418"/>
      <c r="H29" s="418"/>
      <c r="I29" s="120"/>
      <c r="J29" s="120"/>
      <c r="K29" s="120"/>
      <c r="L29" s="122"/>
      <c r="S29" s="120"/>
      <c r="T29" s="120"/>
      <c r="U29" s="120"/>
      <c r="V29" s="120"/>
      <c r="W29" s="120"/>
      <c r="X29" s="120"/>
      <c r="Y29" s="120"/>
      <c r="Z29" s="120"/>
      <c r="AA29" s="120"/>
      <c r="AB29" s="120"/>
      <c r="AC29" s="120"/>
      <c r="AD29" s="120"/>
      <c r="AE29" s="120"/>
    </row>
    <row r="30" spans="1:31" s="2" customFormat="1" ht="6.95" customHeight="1">
      <c r="A30" s="35"/>
      <c r="B30" s="40"/>
      <c r="C30" s="35"/>
      <c r="D30" s="35"/>
      <c r="E30" s="35"/>
      <c r="F30" s="35"/>
      <c r="G30" s="35"/>
      <c r="H30" s="35"/>
      <c r="I30" s="35"/>
      <c r="J30" s="35"/>
      <c r="K30" s="35"/>
      <c r="L30" s="52"/>
      <c r="S30" s="35"/>
      <c r="T30" s="35"/>
      <c r="U30" s="35"/>
      <c r="V30" s="35"/>
      <c r="W30" s="35"/>
      <c r="X30" s="35"/>
      <c r="Y30" s="35"/>
      <c r="Z30" s="35"/>
      <c r="AA30" s="35"/>
      <c r="AB30" s="35"/>
      <c r="AC30" s="35"/>
      <c r="AD30" s="35"/>
      <c r="AE30" s="35"/>
    </row>
    <row r="31" spans="1:31" s="2" customFormat="1" ht="6.95" customHeight="1">
      <c r="A31" s="35"/>
      <c r="B31" s="40"/>
      <c r="C31" s="35"/>
      <c r="D31" s="123"/>
      <c r="E31" s="123"/>
      <c r="F31" s="123"/>
      <c r="G31" s="123"/>
      <c r="H31" s="123"/>
      <c r="I31" s="123"/>
      <c r="J31" s="123"/>
      <c r="K31" s="123"/>
      <c r="L31" s="52"/>
      <c r="S31" s="35"/>
      <c r="T31" s="35"/>
      <c r="U31" s="35"/>
      <c r="V31" s="35"/>
      <c r="W31" s="35"/>
      <c r="X31" s="35"/>
      <c r="Y31" s="35"/>
      <c r="Z31" s="35"/>
      <c r="AA31" s="35"/>
      <c r="AB31" s="35"/>
      <c r="AC31" s="35"/>
      <c r="AD31" s="35"/>
      <c r="AE31" s="35"/>
    </row>
    <row r="32" spans="1:31" s="2" customFormat="1" ht="25.35" customHeight="1">
      <c r="A32" s="35"/>
      <c r="B32" s="40"/>
      <c r="C32" s="35"/>
      <c r="D32" s="124" t="s">
        <v>33</v>
      </c>
      <c r="E32" s="35"/>
      <c r="F32" s="35"/>
      <c r="G32" s="35"/>
      <c r="H32" s="35"/>
      <c r="I32" s="35"/>
      <c r="J32" s="125">
        <f>ROUND(J126, 2)</f>
        <v>0</v>
      </c>
      <c r="K32" s="35"/>
      <c r="L32" s="52"/>
      <c r="S32" s="35"/>
      <c r="T32" s="35"/>
      <c r="U32" s="35"/>
      <c r="V32" s="35"/>
      <c r="W32" s="35"/>
      <c r="X32" s="35"/>
      <c r="Y32" s="35"/>
      <c r="Z32" s="35"/>
      <c r="AA32" s="35"/>
      <c r="AB32" s="35"/>
      <c r="AC32" s="35"/>
      <c r="AD32" s="35"/>
      <c r="AE32" s="35"/>
    </row>
    <row r="33" spans="1:31" s="2" customFormat="1" ht="6.95" customHeight="1">
      <c r="A33" s="35"/>
      <c r="B33" s="40"/>
      <c r="C33" s="35"/>
      <c r="D33" s="123"/>
      <c r="E33" s="123"/>
      <c r="F33" s="123"/>
      <c r="G33" s="123"/>
      <c r="H33" s="123"/>
      <c r="I33" s="123"/>
      <c r="J33" s="123"/>
      <c r="K33" s="123"/>
      <c r="L33" s="52"/>
      <c r="S33" s="35"/>
      <c r="T33" s="35"/>
      <c r="U33" s="35"/>
      <c r="V33" s="35"/>
      <c r="W33" s="35"/>
      <c r="X33" s="35"/>
      <c r="Y33" s="35"/>
      <c r="Z33" s="35"/>
      <c r="AA33" s="35"/>
      <c r="AB33" s="35"/>
      <c r="AC33" s="35"/>
      <c r="AD33" s="35"/>
      <c r="AE33" s="35"/>
    </row>
    <row r="34" spans="1:31" s="2" customFormat="1" ht="14.45" customHeight="1">
      <c r="A34" s="35"/>
      <c r="B34" s="40"/>
      <c r="C34" s="35"/>
      <c r="D34" s="35"/>
      <c r="E34" s="35"/>
      <c r="F34" s="126" t="s">
        <v>35</v>
      </c>
      <c r="G34" s="35"/>
      <c r="H34" s="35"/>
      <c r="I34" s="126" t="s">
        <v>34</v>
      </c>
      <c r="J34" s="126" t="s">
        <v>36</v>
      </c>
      <c r="K34" s="35"/>
      <c r="L34" s="52"/>
      <c r="S34" s="35"/>
      <c r="T34" s="35"/>
      <c r="U34" s="35"/>
      <c r="V34" s="35"/>
      <c r="W34" s="35"/>
      <c r="X34" s="35"/>
      <c r="Y34" s="35"/>
      <c r="Z34" s="35"/>
      <c r="AA34" s="35"/>
      <c r="AB34" s="35"/>
      <c r="AC34" s="35"/>
      <c r="AD34" s="35"/>
      <c r="AE34" s="35"/>
    </row>
    <row r="35" spans="1:31" s="2" customFormat="1" ht="14.45" customHeight="1">
      <c r="A35" s="35"/>
      <c r="B35" s="40"/>
      <c r="C35" s="35"/>
      <c r="D35" s="127" t="s">
        <v>37</v>
      </c>
      <c r="E35" s="118" t="s">
        <v>38</v>
      </c>
      <c r="F35" s="128">
        <f>ROUND((SUM(BE126:BE210)),  2)</f>
        <v>0</v>
      </c>
      <c r="G35" s="35"/>
      <c r="H35" s="35"/>
      <c r="I35" s="129">
        <v>0.21</v>
      </c>
      <c r="J35" s="128">
        <f>ROUND(((SUM(BE126:BE210))*I35),  2)</f>
        <v>0</v>
      </c>
      <c r="K35" s="35"/>
      <c r="L35" s="52"/>
      <c r="S35" s="35"/>
      <c r="T35" s="35"/>
      <c r="U35" s="35"/>
      <c r="V35" s="35"/>
      <c r="W35" s="35"/>
      <c r="X35" s="35"/>
      <c r="Y35" s="35"/>
      <c r="Z35" s="35"/>
      <c r="AA35" s="35"/>
      <c r="AB35" s="35"/>
      <c r="AC35" s="35"/>
      <c r="AD35" s="35"/>
      <c r="AE35" s="35"/>
    </row>
    <row r="36" spans="1:31" s="2" customFormat="1" ht="14.45" customHeight="1">
      <c r="A36" s="35"/>
      <c r="B36" s="40"/>
      <c r="C36" s="35"/>
      <c r="D36" s="35"/>
      <c r="E36" s="118" t="s">
        <v>39</v>
      </c>
      <c r="F36" s="128">
        <f>ROUND((SUM(BF126:BF210)),  2)</f>
        <v>0</v>
      </c>
      <c r="G36" s="35"/>
      <c r="H36" s="35"/>
      <c r="I36" s="129">
        <v>0.12</v>
      </c>
      <c r="J36" s="128">
        <f>ROUND(((SUM(BF126:BF210))*I36),  2)</f>
        <v>0</v>
      </c>
      <c r="K36" s="35"/>
      <c r="L36" s="52"/>
      <c r="S36" s="35"/>
      <c r="T36" s="35"/>
      <c r="U36" s="35"/>
      <c r="V36" s="35"/>
      <c r="W36" s="35"/>
      <c r="X36" s="35"/>
      <c r="Y36" s="35"/>
      <c r="Z36" s="35"/>
      <c r="AA36" s="35"/>
      <c r="AB36" s="35"/>
      <c r="AC36" s="35"/>
      <c r="AD36" s="35"/>
      <c r="AE36" s="35"/>
    </row>
    <row r="37" spans="1:31" s="2" customFormat="1" ht="14.45" hidden="1" customHeight="1">
      <c r="A37" s="35"/>
      <c r="B37" s="40"/>
      <c r="C37" s="35"/>
      <c r="D37" s="35"/>
      <c r="E37" s="118" t="s">
        <v>40</v>
      </c>
      <c r="F37" s="128">
        <f>ROUND((SUM(BG126:BG210)),  2)</f>
        <v>0</v>
      </c>
      <c r="G37" s="35"/>
      <c r="H37" s="35"/>
      <c r="I37" s="129">
        <v>0.21</v>
      </c>
      <c r="J37" s="128">
        <f>0</f>
        <v>0</v>
      </c>
      <c r="K37" s="35"/>
      <c r="L37" s="52"/>
      <c r="S37" s="35"/>
      <c r="T37" s="35"/>
      <c r="U37" s="35"/>
      <c r="V37" s="35"/>
      <c r="W37" s="35"/>
      <c r="X37" s="35"/>
      <c r="Y37" s="35"/>
      <c r="Z37" s="35"/>
      <c r="AA37" s="35"/>
      <c r="AB37" s="35"/>
      <c r="AC37" s="35"/>
      <c r="AD37" s="35"/>
      <c r="AE37" s="35"/>
    </row>
    <row r="38" spans="1:31" s="2" customFormat="1" ht="14.45" hidden="1" customHeight="1">
      <c r="A38" s="35"/>
      <c r="B38" s="40"/>
      <c r="C38" s="35"/>
      <c r="D38" s="35"/>
      <c r="E38" s="118" t="s">
        <v>41</v>
      </c>
      <c r="F38" s="128">
        <f>ROUND((SUM(BH126:BH210)),  2)</f>
        <v>0</v>
      </c>
      <c r="G38" s="35"/>
      <c r="H38" s="35"/>
      <c r="I38" s="129">
        <v>0.12</v>
      </c>
      <c r="J38" s="128">
        <f>0</f>
        <v>0</v>
      </c>
      <c r="K38" s="35"/>
      <c r="L38" s="52"/>
      <c r="S38" s="35"/>
      <c r="T38" s="35"/>
      <c r="U38" s="35"/>
      <c r="V38" s="35"/>
      <c r="W38" s="35"/>
      <c r="X38" s="35"/>
      <c r="Y38" s="35"/>
      <c r="Z38" s="35"/>
      <c r="AA38" s="35"/>
      <c r="AB38" s="35"/>
      <c r="AC38" s="35"/>
      <c r="AD38" s="35"/>
      <c r="AE38" s="35"/>
    </row>
    <row r="39" spans="1:31" s="2" customFormat="1" ht="14.45" hidden="1" customHeight="1">
      <c r="A39" s="35"/>
      <c r="B39" s="40"/>
      <c r="C39" s="35"/>
      <c r="D39" s="35"/>
      <c r="E39" s="118" t="s">
        <v>42</v>
      </c>
      <c r="F39" s="128">
        <f>ROUND((SUM(BI126:BI210)),  2)</f>
        <v>0</v>
      </c>
      <c r="G39" s="35"/>
      <c r="H39" s="35"/>
      <c r="I39" s="129">
        <v>0</v>
      </c>
      <c r="J39" s="128">
        <f>0</f>
        <v>0</v>
      </c>
      <c r="K39" s="35"/>
      <c r="L39" s="52"/>
      <c r="S39" s="35"/>
      <c r="T39" s="35"/>
      <c r="U39" s="35"/>
      <c r="V39" s="35"/>
      <c r="W39" s="35"/>
      <c r="X39" s="35"/>
      <c r="Y39" s="35"/>
      <c r="Z39" s="35"/>
      <c r="AA39" s="35"/>
      <c r="AB39" s="35"/>
      <c r="AC39" s="35"/>
      <c r="AD39" s="35"/>
      <c r="AE39" s="35"/>
    </row>
    <row r="40" spans="1:31" s="2" customFormat="1" ht="6.95" customHeight="1">
      <c r="A40" s="35"/>
      <c r="B40" s="40"/>
      <c r="C40" s="35"/>
      <c r="D40" s="35"/>
      <c r="E40" s="35"/>
      <c r="F40" s="35"/>
      <c r="G40" s="35"/>
      <c r="H40" s="35"/>
      <c r="I40" s="35"/>
      <c r="J40" s="35"/>
      <c r="K40" s="35"/>
      <c r="L40" s="52"/>
      <c r="S40" s="35"/>
      <c r="T40" s="35"/>
      <c r="U40" s="35"/>
      <c r="V40" s="35"/>
      <c r="W40" s="35"/>
      <c r="X40" s="35"/>
      <c r="Y40" s="35"/>
      <c r="Z40" s="35"/>
      <c r="AA40" s="35"/>
      <c r="AB40" s="35"/>
      <c r="AC40" s="35"/>
      <c r="AD40" s="35"/>
      <c r="AE40" s="35"/>
    </row>
    <row r="41" spans="1:31" s="2" customFormat="1" ht="25.35" customHeight="1">
      <c r="A41" s="35"/>
      <c r="B41" s="40"/>
      <c r="C41" s="130"/>
      <c r="D41" s="131" t="s">
        <v>43</v>
      </c>
      <c r="E41" s="132"/>
      <c r="F41" s="132"/>
      <c r="G41" s="133" t="s">
        <v>44</v>
      </c>
      <c r="H41" s="134" t="s">
        <v>7622</v>
      </c>
      <c r="I41" s="132"/>
      <c r="J41" s="135">
        <f>SUM(J32:J39)</f>
        <v>0</v>
      </c>
      <c r="K41" s="136"/>
      <c r="L41" s="52"/>
      <c r="S41" s="35"/>
      <c r="T41" s="35"/>
      <c r="U41" s="35"/>
      <c r="V41" s="35"/>
      <c r="W41" s="35"/>
      <c r="X41" s="35"/>
      <c r="Y41" s="35"/>
      <c r="Z41" s="35"/>
      <c r="AA41" s="35"/>
      <c r="AB41" s="35"/>
      <c r="AC41" s="35"/>
      <c r="AD41" s="35"/>
      <c r="AE41" s="35"/>
    </row>
    <row r="42" spans="1:31" s="2" customFormat="1" ht="14.45" customHeight="1">
      <c r="A42" s="35"/>
      <c r="B42" s="40"/>
      <c r="C42" s="35"/>
      <c r="D42" s="35"/>
      <c r="E42" s="35"/>
      <c r="F42" s="35"/>
      <c r="G42" s="35"/>
      <c r="H42" s="35"/>
      <c r="I42" s="35"/>
      <c r="J42" s="35"/>
      <c r="K42" s="35"/>
      <c r="L42" s="52"/>
      <c r="S42" s="35"/>
      <c r="T42" s="35"/>
      <c r="U42" s="35"/>
      <c r="V42" s="35"/>
      <c r="W42" s="35"/>
      <c r="X42" s="35"/>
      <c r="Y42" s="35"/>
      <c r="Z42" s="35"/>
      <c r="AA42" s="35"/>
      <c r="AB42" s="35"/>
      <c r="AC42" s="35"/>
      <c r="AD42" s="35"/>
      <c r="AE42" s="35"/>
    </row>
    <row r="43" spans="1:31" s="1" customFormat="1" ht="14.45" customHeight="1">
      <c r="B43" s="21"/>
      <c r="L43" s="21"/>
    </row>
    <row r="44" spans="1:31" s="1" customFormat="1" ht="14.45" customHeight="1">
      <c r="B44" s="21"/>
      <c r="L44" s="21"/>
    </row>
    <row r="45" spans="1:31" s="1" customFormat="1" ht="14.45" customHeight="1">
      <c r="B45" s="21"/>
      <c r="L45" s="21"/>
    </row>
    <row r="46" spans="1:31" s="1" customFormat="1" ht="14.45" customHeight="1">
      <c r="B46" s="21"/>
      <c r="L46" s="21"/>
    </row>
    <row r="47" spans="1:31" s="1" customFormat="1" ht="14.45" customHeight="1">
      <c r="B47" s="21"/>
      <c r="L47" s="21"/>
    </row>
    <row r="48" spans="1:31" s="1" customFormat="1" ht="14.45" customHeight="1">
      <c r="B48" s="21"/>
      <c r="L48" s="21"/>
    </row>
    <row r="49" spans="1:31" s="1" customFormat="1" ht="14.45" customHeight="1">
      <c r="B49" s="21"/>
      <c r="L49" s="21"/>
    </row>
    <row r="50" spans="1:31" s="2" customFormat="1" ht="14.45" customHeight="1">
      <c r="B50" s="52"/>
      <c r="D50" s="137" t="s">
        <v>45</v>
      </c>
      <c r="E50" s="138"/>
      <c r="F50" s="138"/>
      <c r="G50" s="137" t="s">
        <v>46</v>
      </c>
      <c r="H50" s="138"/>
      <c r="I50" s="138"/>
      <c r="J50" s="138"/>
      <c r="K50" s="138"/>
      <c r="L50" s="52"/>
    </row>
    <row r="51" spans="1:31">
      <c r="B51" s="21"/>
      <c r="L51" s="21"/>
    </row>
    <row r="52" spans="1:31">
      <c r="B52" s="21"/>
      <c r="L52" s="21"/>
    </row>
    <row r="53" spans="1:31">
      <c r="B53" s="21"/>
      <c r="L53" s="21"/>
    </row>
    <row r="54" spans="1:31">
      <c r="B54" s="21"/>
      <c r="L54" s="21"/>
    </row>
    <row r="55" spans="1:31">
      <c r="B55" s="21"/>
      <c r="L55" s="21"/>
    </row>
    <row r="56" spans="1:31">
      <c r="B56" s="21"/>
      <c r="L56" s="21"/>
    </row>
    <row r="57" spans="1:31">
      <c r="B57" s="21"/>
      <c r="L57" s="21"/>
    </row>
    <row r="58" spans="1:31">
      <c r="B58" s="21"/>
      <c r="L58" s="21"/>
    </row>
    <row r="59" spans="1:31">
      <c r="B59" s="21"/>
      <c r="L59" s="21"/>
    </row>
    <row r="60" spans="1:31">
      <c r="B60" s="21"/>
      <c r="L60" s="21"/>
    </row>
    <row r="61" spans="1:31" s="2" customFormat="1" ht="12.75">
      <c r="A61" s="35"/>
      <c r="B61" s="40"/>
      <c r="C61" s="35"/>
      <c r="D61" s="139" t="s">
        <v>47</v>
      </c>
      <c r="E61" s="140"/>
      <c r="F61" s="141" t="s">
        <v>48</v>
      </c>
      <c r="G61" s="139" t="s">
        <v>47</v>
      </c>
      <c r="H61" s="140"/>
      <c r="I61" s="140"/>
      <c r="J61" s="142" t="s">
        <v>48</v>
      </c>
      <c r="K61" s="140"/>
      <c r="L61" s="52"/>
      <c r="S61" s="35"/>
      <c r="T61" s="35"/>
      <c r="U61" s="35"/>
      <c r="V61" s="35"/>
      <c r="W61" s="35"/>
      <c r="X61" s="35"/>
      <c r="Y61" s="35"/>
      <c r="Z61" s="35"/>
      <c r="AA61" s="35"/>
      <c r="AB61" s="35"/>
      <c r="AC61" s="35"/>
      <c r="AD61" s="35"/>
      <c r="AE61" s="35"/>
    </row>
    <row r="62" spans="1:31">
      <c r="B62" s="21"/>
      <c r="L62" s="21"/>
    </row>
    <row r="63" spans="1:31">
      <c r="B63" s="21"/>
      <c r="L63" s="21"/>
    </row>
    <row r="64" spans="1:31">
      <c r="B64" s="21"/>
      <c r="L64" s="21"/>
    </row>
    <row r="65" spans="1:31" s="2" customFormat="1" ht="12.75">
      <c r="A65" s="35"/>
      <c r="B65" s="40"/>
      <c r="C65" s="35"/>
      <c r="D65" s="137" t="s">
        <v>49</v>
      </c>
      <c r="E65" s="143"/>
      <c r="F65" s="143"/>
      <c r="G65" s="137" t="s">
        <v>50</v>
      </c>
      <c r="H65" s="143"/>
      <c r="I65" s="143"/>
      <c r="J65" s="143"/>
      <c r="K65" s="143"/>
      <c r="L65" s="52"/>
      <c r="S65" s="35"/>
      <c r="T65" s="35"/>
      <c r="U65" s="35"/>
      <c r="V65" s="35"/>
      <c r="W65" s="35"/>
      <c r="X65" s="35"/>
      <c r="Y65" s="35"/>
      <c r="Z65" s="35"/>
      <c r="AA65" s="35"/>
      <c r="AB65" s="35"/>
      <c r="AC65" s="35"/>
      <c r="AD65" s="35"/>
      <c r="AE65" s="35"/>
    </row>
    <row r="66" spans="1:31">
      <c r="B66" s="21"/>
      <c r="L66" s="21"/>
    </row>
    <row r="67" spans="1:31">
      <c r="B67" s="21"/>
      <c r="L67" s="21"/>
    </row>
    <row r="68" spans="1:31">
      <c r="B68" s="21"/>
      <c r="L68" s="21"/>
    </row>
    <row r="69" spans="1:31">
      <c r="B69" s="21"/>
      <c r="L69" s="21"/>
    </row>
    <row r="70" spans="1:31">
      <c r="B70" s="21"/>
      <c r="L70" s="21"/>
    </row>
    <row r="71" spans="1:31">
      <c r="B71" s="21"/>
      <c r="L71" s="21"/>
    </row>
    <row r="72" spans="1:31">
      <c r="B72" s="21"/>
      <c r="L72" s="21"/>
    </row>
    <row r="73" spans="1:31">
      <c r="B73" s="21"/>
      <c r="L73" s="21"/>
    </row>
    <row r="74" spans="1:31">
      <c r="B74" s="21"/>
      <c r="L74" s="21"/>
    </row>
    <row r="75" spans="1:31">
      <c r="B75" s="21"/>
      <c r="L75" s="21"/>
    </row>
    <row r="76" spans="1:31" s="2" customFormat="1" ht="12.75">
      <c r="A76" s="35"/>
      <c r="B76" s="40"/>
      <c r="C76" s="35"/>
      <c r="D76" s="139" t="s">
        <v>47</v>
      </c>
      <c r="E76" s="140"/>
      <c r="F76" s="141" t="s">
        <v>48</v>
      </c>
      <c r="G76" s="139" t="s">
        <v>47</v>
      </c>
      <c r="H76" s="140"/>
      <c r="I76" s="140"/>
      <c r="J76" s="142" t="s">
        <v>48</v>
      </c>
      <c r="K76" s="140"/>
      <c r="L76" s="52"/>
      <c r="S76" s="35"/>
      <c r="T76" s="35"/>
      <c r="U76" s="35"/>
      <c r="V76" s="35"/>
      <c r="W76" s="35"/>
      <c r="X76" s="35"/>
      <c r="Y76" s="35"/>
      <c r="Z76" s="35"/>
      <c r="AA76" s="35"/>
      <c r="AB76" s="35"/>
      <c r="AC76" s="35"/>
      <c r="AD76" s="35"/>
      <c r="AE76" s="35"/>
    </row>
    <row r="77" spans="1:31" s="2" customFormat="1" ht="14.45" customHeight="1">
      <c r="A77" s="35"/>
      <c r="B77" s="144"/>
      <c r="C77" s="145"/>
      <c r="D77" s="145"/>
      <c r="E77" s="145"/>
      <c r="F77" s="145"/>
      <c r="G77" s="145"/>
      <c r="H77" s="145"/>
      <c r="I77" s="145"/>
      <c r="J77" s="145"/>
      <c r="K77" s="145"/>
      <c r="L77" s="52"/>
      <c r="S77" s="35"/>
      <c r="T77" s="35"/>
      <c r="U77" s="35"/>
      <c r="V77" s="35"/>
      <c r="W77" s="35"/>
      <c r="X77" s="35"/>
      <c r="Y77" s="35"/>
      <c r="Z77" s="35"/>
      <c r="AA77" s="35"/>
      <c r="AB77" s="35"/>
      <c r="AC77" s="35"/>
      <c r="AD77" s="35"/>
      <c r="AE77" s="35"/>
    </row>
    <row r="81" spans="1:31" s="2" customFormat="1" ht="6.95" customHeight="1">
      <c r="A81" s="35"/>
      <c r="B81" s="146"/>
      <c r="C81" s="147"/>
      <c r="D81" s="147"/>
      <c r="E81" s="147"/>
      <c r="F81" s="147"/>
      <c r="G81" s="147"/>
      <c r="H81" s="147"/>
      <c r="I81" s="147"/>
      <c r="J81" s="147"/>
      <c r="K81" s="147"/>
      <c r="L81" s="52"/>
      <c r="S81" s="35"/>
      <c r="T81" s="35"/>
      <c r="U81" s="35"/>
      <c r="V81" s="35"/>
      <c r="W81" s="35"/>
      <c r="X81" s="35"/>
      <c r="Y81" s="35"/>
      <c r="Z81" s="35"/>
      <c r="AA81" s="35"/>
      <c r="AB81" s="35"/>
      <c r="AC81" s="35"/>
      <c r="AD81" s="35"/>
      <c r="AE81" s="35"/>
    </row>
    <row r="82" spans="1:31" s="2" customFormat="1" ht="24.95" customHeight="1">
      <c r="A82" s="35"/>
      <c r="B82" s="36"/>
      <c r="C82" s="24" t="s">
        <v>242</v>
      </c>
      <c r="D82" s="37"/>
      <c r="E82" s="37"/>
      <c r="F82" s="37"/>
      <c r="G82" s="37"/>
      <c r="H82" s="37"/>
      <c r="I82" s="37"/>
      <c r="J82" s="37"/>
      <c r="K82" s="37"/>
      <c r="L82" s="52"/>
      <c r="S82" s="35"/>
      <c r="T82" s="35"/>
      <c r="U82" s="35"/>
      <c r="V82" s="35"/>
      <c r="W82" s="35"/>
      <c r="X82" s="35"/>
      <c r="Y82" s="35"/>
      <c r="Z82" s="35"/>
      <c r="AA82" s="35"/>
      <c r="AB82" s="35"/>
      <c r="AC82" s="35"/>
      <c r="AD82" s="35"/>
      <c r="AE82" s="35"/>
    </row>
    <row r="83" spans="1:31" s="2" customFormat="1" ht="6.95" customHeight="1">
      <c r="A83" s="35"/>
      <c r="B83" s="36"/>
      <c r="C83" s="37"/>
      <c r="D83" s="37"/>
      <c r="E83" s="37"/>
      <c r="F83" s="37"/>
      <c r="G83" s="37"/>
      <c r="H83" s="37"/>
      <c r="I83" s="37"/>
      <c r="J83" s="37"/>
      <c r="K83" s="37"/>
      <c r="L83" s="52"/>
      <c r="S83" s="35"/>
      <c r="T83" s="35"/>
      <c r="U83" s="35"/>
      <c r="V83" s="35"/>
      <c r="W83" s="35"/>
      <c r="X83" s="35"/>
      <c r="Y83" s="35"/>
      <c r="Z83" s="35"/>
      <c r="AA83" s="35"/>
      <c r="AB83" s="35"/>
      <c r="AC83" s="35"/>
      <c r="AD83" s="35"/>
      <c r="AE83" s="35"/>
    </row>
    <row r="84" spans="1:31" s="2" customFormat="1" ht="12" customHeight="1">
      <c r="A84" s="35"/>
      <c r="B84" s="36"/>
      <c r="C84" s="30" t="s">
        <v>15</v>
      </c>
      <c r="D84" s="37"/>
      <c r="E84" s="37"/>
      <c r="F84" s="37"/>
      <c r="G84" s="37"/>
      <c r="H84" s="37"/>
      <c r="I84" s="37"/>
      <c r="J84" s="37"/>
      <c r="K84" s="37"/>
      <c r="L84" s="52"/>
      <c r="S84" s="35"/>
      <c r="T84" s="35"/>
      <c r="U84" s="35"/>
      <c r="V84" s="35"/>
      <c r="W84" s="35"/>
      <c r="X84" s="35"/>
      <c r="Y84" s="35"/>
      <c r="Z84" s="35"/>
      <c r="AA84" s="35"/>
      <c r="AB84" s="35"/>
      <c r="AC84" s="35"/>
      <c r="AD84" s="35"/>
      <c r="AE84" s="35"/>
    </row>
    <row r="85" spans="1:31" s="2" customFormat="1" ht="16.5" customHeight="1">
      <c r="A85" s="35"/>
      <c r="B85" s="36"/>
      <c r="C85" s="37"/>
      <c r="D85" s="37"/>
      <c r="E85" s="410" t="str">
        <f>E7</f>
        <v>Modernizace teplárny OB6</v>
      </c>
      <c r="F85" s="411"/>
      <c r="G85" s="411"/>
      <c r="H85" s="411"/>
      <c r="I85" s="37"/>
      <c r="J85" s="37"/>
      <c r="K85" s="37"/>
      <c r="L85" s="52"/>
      <c r="S85" s="35"/>
      <c r="T85" s="35"/>
      <c r="U85" s="35"/>
      <c r="V85" s="35"/>
      <c r="W85" s="35"/>
      <c r="X85" s="35"/>
      <c r="Y85" s="35"/>
      <c r="Z85" s="35"/>
      <c r="AA85" s="35"/>
      <c r="AB85" s="35"/>
      <c r="AC85" s="35"/>
      <c r="AD85" s="35"/>
      <c r="AE85" s="35"/>
    </row>
    <row r="86" spans="1:31" s="1" customFormat="1" ht="12" customHeight="1">
      <c r="B86" s="22"/>
      <c r="C86" s="30" t="s">
        <v>241</v>
      </c>
      <c r="D86" s="23"/>
      <c r="E86" s="23"/>
      <c r="F86" s="23"/>
      <c r="G86" s="23"/>
      <c r="H86" s="23"/>
      <c r="I86" s="23"/>
      <c r="J86" s="23"/>
      <c r="K86" s="23"/>
      <c r="L86" s="21"/>
    </row>
    <row r="87" spans="1:31" s="2" customFormat="1" ht="16.5" customHeight="1">
      <c r="A87" s="35"/>
      <c r="B87" s="36"/>
      <c r="C87" s="37"/>
      <c r="D87" s="37"/>
      <c r="E87" s="410" t="s">
        <v>5915</v>
      </c>
      <c r="F87" s="409"/>
      <c r="G87" s="409"/>
      <c r="H87" s="409"/>
      <c r="I87" s="37"/>
      <c r="J87" s="37"/>
      <c r="K87" s="37"/>
      <c r="L87" s="52"/>
      <c r="S87" s="35"/>
      <c r="T87" s="35"/>
      <c r="U87" s="35"/>
      <c r="V87" s="35"/>
      <c r="W87" s="35"/>
      <c r="X87" s="35"/>
      <c r="Y87" s="35"/>
      <c r="Z87" s="35"/>
      <c r="AA87" s="35"/>
      <c r="AB87" s="35"/>
      <c r="AC87" s="35"/>
      <c r="AD87" s="35"/>
      <c r="AE87" s="35"/>
    </row>
    <row r="88" spans="1:31" s="2" customFormat="1" ht="12" customHeight="1">
      <c r="A88" s="35"/>
      <c r="B88" s="36"/>
      <c r="C88" s="30" t="s">
        <v>432</v>
      </c>
      <c r="D88" s="37"/>
      <c r="E88" s="37"/>
      <c r="F88" s="37"/>
      <c r="G88" s="37"/>
      <c r="H88" s="37"/>
      <c r="I88" s="37"/>
      <c r="J88" s="37"/>
      <c r="K88" s="37"/>
      <c r="L88" s="52"/>
      <c r="S88" s="35"/>
      <c r="T88" s="35"/>
      <c r="U88" s="35"/>
      <c r="V88" s="35"/>
      <c r="W88" s="35"/>
      <c r="X88" s="35"/>
      <c r="Y88" s="35"/>
      <c r="Z88" s="35"/>
      <c r="AA88" s="35"/>
      <c r="AB88" s="35"/>
      <c r="AC88" s="35"/>
      <c r="AD88" s="35"/>
      <c r="AE88" s="35"/>
    </row>
    <row r="89" spans="1:31" s="2" customFormat="1" ht="16.5" customHeight="1">
      <c r="A89" s="35"/>
      <c r="B89" s="36"/>
      <c r="C89" s="37"/>
      <c r="D89" s="37"/>
      <c r="E89" s="384" t="str">
        <f>E11</f>
        <v>IO 302-04 - Stoka CA</v>
      </c>
      <c r="F89" s="409"/>
      <c r="G89" s="409"/>
      <c r="H89" s="409"/>
      <c r="I89" s="37"/>
      <c r="J89" s="37"/>
      <c r="K89" s="37"/>
      <c r="L89" s="52"/>
      <c r="S89" s="35"/>
      <c r="T89" s="35"/>
      <c r="U89" s="35"/>
      <c r="V89" s="35"/>
      <c r="W89" s="35"/>
      <c r="X89" s="35"/>
      <c r="Y89" s="35"/>
      <c r="Z89" s="35"/>
      <c r="AA89" s="35"/>
      <c r="AB89" s="35"/>
      <c r="AC89" s="35"/>
      <c r="AD89" s="35"/>
      <c r="AE89" s="35"/>
    </row>
    <row r="90" spans="1:31" s="2" customFormat="1" ht="6.95" customHeight="1">
      <c r="A90" s="35"/>
      <c r="B90" s="36"/>
      <c r="C90" s="37"/>
      <c r="D90" s="37"/>
      <c r="E90" s="37"/>
      <c r="F90" s="37"/>
      <c r="G90" s="37"/>
      <c r="H90" s="37"/>
      <c r="I90" s="37"/>
      <c r="J90" s="37"/>
      <c r="K90" s="37"/>
      <c r="L90" s="52"/>
      <c r="S90" s="35"/>
      <c r="T90" s="35"/>
      <c r="U90" s="35"/>
      <c r="V90" s="35"/>
      <c r="W90" s="35"/>
      <c r="X90" s="35"/>
      <c r="Y90" s="35"/>
      <c r="Z90" s="35"/>
      <c r="AA90" s="35"/>
      <c r="AB90" s="35"/>
      <c r="AC90" s="35"/>
      <c r="AD90" s="35"/>
      <c r="AE90" s="35"/>
    </row>
    <row r="91" spans="1:31" s="2" customFormat="1" ht="12" customHeight="1">
      <c r="A91" s="35"/>
      <c r="B91" s="36"/>
      <c r="C91" s="30" t="s">
        <v>19</v>
      </c>
      <c r="D91" s="37"/>
      <c r="E91" s="37"/>
      <c r="F91" s="28" t="str">
        <f>F14</f>
        <v>Mladá Boleslav</v>
      </c>
      <c r="G91" s="37"/>
      <c r="H91" s="37"/>
      <c r="I91" s="30" t="s">
        <v>21</v>
      </c>
      <c r="J91" s="67">
        <f>IF(J14="","",J14)</f>
        <v>45363</v>
      </c>
      <c r="K91" s="37"/>
      <c r="L91" s="52"/>
      <c r="S91" s="35"/>
      <c r="T91" s="35"/>
      <c r="U91" s="35"/>
      <c r="V91" s="35"/>
      <c r="W91" s="35"/>
      <c r="X91" s="35"/>
      <c r="Y91" s="35"/>
      <c r="Z91" s="35"/>
      <c r="AA91" s="35"/>
      <c r="AB91" s="35"/>
      <c r="AC91" s="35"/>
      <c r="AD91" s="35"/>
      <c r="AE91" s="35"/>
    </row>
    <row r="92" spans="1:31" s="2" customFormat="1" ht="6.95" customHeight="1">
      <c r="A92" s="35"/>
      <c r="B92" s="36"/>
      <c r="C92" s="37"/>
      <c r="D92" s="37"/>
      <c r="E92" s="37"/>
      <c r="F92" s="37"/>
      <c r="G92" s="37"/>
      <c r="H92" s="37"/>
      <c r="I92" s="37"/>
      <c r="J92" s="37"/>
      <c r="K92" s="37"/>
      <c r="L92" s="52"/>
      <c r="S92" s="35"/>
      <c r="T92" s="35"/>
      <c r="U92" s="35"/>
      <c r="V92" s="35"/>
      <c r="W92" s="35"/>
      <c r="X92" s="35"/>
      <c r="Y92" s="35"/>
      <c r="Z92" s="35"/>
      <c r="AA92" s="35"/>
      <c r="AB92" s="35"/>
      <c r="AC92" s="35"/>
      <c r="AD92" s="35"/>
      <c r="AE92" s="35"/>
    </row>
    <row r="93" spans="1:31" s="2" customFormat="1" ht="15.2" customHeight="1">
      <c r="A93" s="35"/>
      <c r="B93" s="36"/>
      <c r="C93" s="30" t="s">
        <v>22</v>
      </c>
      <c r="D93" s="37"/>
      <c r="E93" s="37"/>
      <c r="F93" s="28" t="str">
        <f>E17</f>
        <v xml:space="preserve">ŠKO-ENERGO s.r.o. </v>
      </c>
      <c r="G93" s="37"/>
      <c r="H93" s="37"/>
      <c r="I93" s="30" t="s">
        <v>28</v>
      </c>
      <c r="J93" s="33" t="str">
        <f>E23</f>
        <v>AFRY CZ s.r.o.</v>
      </c>
      <c r="K93" s="37"/>
      <c r="L93" s="52"/>
      <c r="S93" s="35"/>
      <c r="T93" s="35"/>
      <c r="U93" s="35"/>
      <c r="V93" s="35"/>
      <c r="W93" s="35"/>
      <c r="X93" s="35"/>
      <c r="Y93" s="35"/>
      <c r="Z93" s="35"/>
      <c r="AA93" s="35"/>
      <c r="AB93" s="35"/>
      <c r="AC93" s="35"/>
      <c r="AD93" s="35"/>
      <c r="AE93" s="35"/>
    </row>
    <row r="94" spans="1:31" s="2" customFormat="1" ht="15.2" customHeight="1">
      <c r="A94" s="35"/>
      <c r="B94" s="36"/>
      <c r="C94" s="30" t="s">
        <v>26</v>
      </c>
      <c r="D94" s="37"/>
      <c r="E94" s="37"/>
      <c r="F94" s="28" t="str">
        <f>IF(E20="","",E20)</f>
        <v>Vyplň údaj</v>
      </c>
      <c r="G94" s="37"/>
      <c r="H94" s="37"/>
      <c r="I94" s="30" t="s">
        <v>31</v>
      </c>
      <c r="J94" s="33" t="str">
        <f>E26</f>
        <v>AFRY CZ s.r.o.</v>
      </c>
      <c r="K94" s="37"/>
      <c r="L94" s="52"/>
      <c r="S94" s="35"/>
      <c r="T94" s="35"/>
      <c r="U94" s="35"/>
      <c r="V94" s="35"/>
      <c r="W94" s="35"/>
      <c r="X94" s="35"/>
      <c r="Y94" s="35"/>
      <c r="Z94" s="35"/>
      <c r="AA94" s="35"/>
      <c r="AB94" s="35"/>
      <c r="AC94" s="35"/>
      <c r="AD94" s="35"/>
      <c r="AE94" s="35"/>
    </row>
    <row r="95" spans="1:31" s="2" customFormat="1" ht="10.35" customHeight="1">
      <c r="A95" s="35"/>
      <c r="B95" s="36"/>
      <c r="C95" s="37"/>
      <c r="D95" s="37"/>
      <c r="E95" s="37"/>
      <c r="F95" s="37"/>
      <c r="G95" s="37"/>
      <c r="H95" s="37"/>
      <c r="I95" s="37"/>
      <c r="J95" s="37"/>
      <c r="K95" s="37"/>
      <c r="L95" s="52"/>
      <c r="S95" s="35"/>
      <c r="T95" s="35"/>
      <c r="U95" s="35"/>
      <c r="V95" s="35"/>
      <c r="W95" s="35"/>
      <c r="X95" s="35"/>
      <c r="Y95" s="35"/>
      <c r="Z95" s="35"/>
      <c r="AA95" s="35"/>
      <c r="AB95" s="35"/>
      <c r="AC95" s="35"/>
      <c r="AD95" s="35"/>
      <c r="AE95" s="35"/>
    </row>
    <row r="96" spans="1:31" s="2" customFormat="1" ht="29.25" customHeight="1">
      <c r="A96" s="35"/>
      <c r="B96" s="36"/>
      <c r="C96" s="148" t="s">
        <v>243</v>
      </c>
      <c r="D96" s="149"/>
      <c r="E96" s="149"/>
      <c r="F96" s="149"/>
      <c r="G96" s="149"/>
      <c r="H96" s="149"/>
      <c r="I96" s="149"/>
      <c r="J96" s="150" t="s">
        <v>7631</v>
      </c>
      <c r="K96" s="149"/>
      <c r="L96" s="52"/>
      <c r="S96" s="35"/>
      <c r="T96" s="35"/>
      <c r="U96" s="35"/>
      <c r="V96" s="35"/>
      <c r="W96" s="35"/>
      <c r="X96" s="35"/>
      <c r="Y96" s="35"/>
      <c r="Z96" s="35"/>
      <c r="AA96" s="35"/>
      <c r="AB96" s="35"/>
      <c r="AC96" s="35"/>
      <c r="AD96" s="35"/>
      <c r="AE96" s="35"/>
    </row>
    <row r="97" spans="1:47" s="2" customFormat="1" ht="10.35" customHeight="1">
      <c r="A97" s="35"/>
      <c r="B97" s="36"/>
      <c r="C97" s="37"/>
      <c r="D97" s="37"/>
      <c r="E97" s="37"/>
      <c r="F97" s="37"/>
      <c r="G97" s="37"/>
      <c r="H97" s="37"/>
      <c r="I97" s="37"/>
      <c r="J97" s="37"/>
      <c r="K97" s="37"/>
      <c r="L97" s="52"/>
      <c r="S97" s="35"/>
      <c r="T97" s="35"/>
      <c r="U97" s="35"/>
      <c r="V97" s="35"/>
      <c r="W97" s="35"/>
      <c r="X97" s="35"/>
      <c r="Y97" s="35"/>
      <c r="Z97" s="35"/>
      <c r="AA97" s="35"/>
      <c r="AB97" s="35"/>
      <c r="AC97" s="35"/>
      <c r="AD97" s="35"/>
      <c r="AE97" s="35"/>
    </row>
    <row r="98" spans="1:47" s="2" customFormat="1" ht="22.9" customHeight="1">
      <c r="A98" s="35"/>
      <c r="B98" s="36"/>
      <c r="C98" s="151" t="s">
        <v>244</v>
      </c>
      <c r="D98" s="37"/>
      <c r="E98" s="37"/>
      <c r="F98" s="37"/>
      <c r="G98" s="37"/>
      <c r="H98" s="37"/>
      <c r="I98" s="37"/>
      <c r="J98" s="85">
        <f>J126</f>
        <v>0</v>
      </c>
      <c r="K98" s="37"/>
      <c r="L98" s="52"/>
      <c r="S98" s="35"/>
      <c r="T98" s="35"/>
      <c r="U98" s="35"/>
      <c r="V98" s="35"/>
      <c r="W98" s="35"/>
      <c r="X98" s="35"/>
      <c r="Y98" s="35"/>
      <c r="Z98" s="35"/>
      <c r="AA98" s="35"/>
      <c r="AB98" s="35"/>
      <c r="AC98" s="35"/>
      <c r="AD98" s="35"/>
      <c r="AE98" s="35"/>
      <c r="AU98" s="18" t="s">
        <v>245</v>
      </c>
    </row>
    <row r="99" spans="1:47" s="9" customFormat="1" ht="24.95" customHeight="1">
      <c r="B99" s="152"/>
      <c r="C99" s="153"/>
      <c r="D99" s="154" t="s">
        <v>246</v>
      </c>
      <c r="E99" s="155"/>
      <c r="F99" s="155"/>
      <c r="G99" s="155"/>
      <c r="H99" s="155"/>
      <c r="I99" s="155"/>
      <c r="J99" s="156">
        <f>J127</f>
        <v>0</v>
      </c>
      <c r="K99" s="153"/>
      <c r="L99" s="157"/>
    </row>
    <row r="100" spans="1:47" s="10" customFormat="1" ht="19.899999999999999" customHeight="1">
      <c r="B100" s="158"/>
      <c r="C100" s="103"/>
      <c r="D100" s="159" t="s">
        <v>331</v>
      </c>
      <c r="E100" s="160"/>
      <c r="F100" s="160"/>
      <c r="G100" s="160"/>
      <c r="H100" s="160"/>
      <c r="I100" s="160"/>
      <c r="J100" s="161">
        <f>J128</f>
        <v>0</v>
      </c>
      <c r="K100" s="103"/>
      <c r="L100" s="162"/>
    </row>
    <row r="101" spans="1:47" s="10" customFormat="1" ht="19.899999999999999" customHeight="1">
      <c r="B101" s="158"/>
      <c r="C101" s="103"/>
      <c r="D101" s="159" t="s">
        <v>436</v>
      </c>
      <c r="E101" s="160"/>
      <c r="F101" s="160"/>
      <c r="G101" s="160"/>
      <c r="H101" s="160"/>
      <c r="I101" s="160"/>
      <c r="J101" s="161">
        <f>J186</f>
        <v>0</v>
      </c>
      <c r="K101" s="103"/>
      <c r="L101" s="162"/>
    </row>
    <row r="102" spans="1:47" s="10" customFormat="1" ht="19.899999999999999" customHeight="1">
      <c r="B102" s="158"/>
      <c r="C102" s="103"/>
      <c r="D102" s="159" t="s">
        <v>1654</v>
      </c>
      <c r="E102" s="160"/>
      <c r="F102" s="160"/>
      <c r="G102" s="160"/>
      <c r="H102" s="160"/>
      <c r="I102" s="160"/>
      <c r="J102" s="161">
        <f>J189</f>
        <v>0</v>
      </c>
      <c r="K102" s="103"/>
      <c r="L102" s="162"/>
    </row>
    <row r="103" spans="1:47" s="10" customFormat="1" ht="19.899999999999999" customHeight="1">
      <c r="B103" s="158"/>
      <c r="C103" s="103"/>
      <c r="D103" s="159" t="s">
        <v>248</v>
      </c>
      <c r="E103" s="160"/>
      <c r="F103" s="160"/>
      <c r="G103" s="160"/>
      <c r="H103" s="160"/>
      <c r="I103" s="160"/>
      <c r="J103" s="161">
        <f>J203</f>
        <v>0</v>
      </c>
      <c r="K103" s="103"/>
      <c r="L103" s="162"/>
    </row>
    <row r="104" spans="1:47" s="10" customFormat="1" ht="19.899999999999999" customHeight="1">
      <c r="B104" s="158"/>
      <c r="C104" s="103"/>
      <c r="D104" s="159" t="s">
        <v>333</v>
      </c>
      <c r="E104" s="160"/>
      <c r="F104" s="160"/>
      <c r="G104" s="160"/>
      <c r="H104" s="160"/>
      <c r="I104" s="160"/>
      <c r="J104" s="161">
        <f>J209</f>
        <v>0</v>
      </c>
      <c r="K104" s="103"/>
      <c r="L104" s="162"/>
    </row>
    <row r="105" spans="1:47" s="2" customFormat="1" ht="21.75" customHeight="1">
      <c r="A105" s="35"/>
      <c r="B105" s="36"/>
      <c r="C105" s="37"/>
      <c r="D105" s="37"/>
      <c r="E105" s="37"/>
      <c r="F105" s="37"/>
      <c r="G105" s="37"/>
      <c r="H105" s="37"/>
      <c r="I105" s="37"/>
      <c r="J105" s="37"/>
      <c r="K105" s="37"/>
      <c r="L105" s="52"/>
      <c r="S105" s="35"/>
      <c r="T105" s="35"/>
      <c r="U105" s="35"/>
      <c r="V105" s="35"/>
      <c r="W105" s="35"/>
      <c r="X105" s="35"/>
      <c r="Y105" s="35"/>
      <c r="Z105" s="35"/>
      <c r="AA105" s="35"/>
      <c r="AB105" s="35"/>
      <c r="AC105" s="35"/>
      <c r="AD105" s="35"/>
      <c r="AE105" s="35"/>
    </row>
    <row r="106" spans="1:47" s="2" customFormat="1" ht="6.95" customHeight="1">
      <c r="A106" s="35"/>
      <c r="B106" s="55"/>
      <c r="C106" s="56"/>
      <c r="D106" s="56"/>
      <c r="E106" s="56"/>
      <c r="F106" s="56"/>
      <c r="G106" s="56"/>
      <c r="H106" s="56"/>
      <c r="I106" s="56"/>
      <c r="J106" s="56"/>
      <c r="K106" s="56"/>
      <c r="L106" s="52"/>
      <c r="S106" s="35"/>
      <c r="T106" s="35"/>
      <c r="U106" s="35"/>
      <c r="V106" s="35"/>
      <c r="W106" s="35"/>
      <c r="X106" s="35"/>
      <c r="Y106" s="35"/>
      <c r="Z106" s="35"/>
      <c r="AA106" s="35"/>
      <c r="AB106" s="35"/>
      <c r="AC106" s="35"/>
      <c r="AD106" s="35"/>
      <c r="AE106" s="35"/>
    </row>
    <row r="110" spans="1:47" s="2" customFormat="1" ht="6.95" customHeight="1">
      <c r="A110" s="35"/>
      <c r="B110" s="57"/>
      <c r="C110" s="58"/>
      <c r="D110" s="58"/>
      <c r="E110" s="58"/>
      <c r="F110" s="58"/>
      <c r="G110" s="58"/>
      <c r="H110" s="58"/>
      <c r="I110" s="58"/>
      <c r="J110" s="58"/>
      <c r="K110" s="58"/>
      <c r="L110" s="52"/>
      <c r="S110" s="35"/>
      <c r="T110" s="35"/>
      <c r="U110" s="35"/>
      <c r="V110" s="35"/>
      <c r="W110" s="35"/>
      <c r="X110" s="35"/>
      <c r="Y110" s="35"/>
      <c r="Z110" s="35"/>
      <c r="AA110" s="35"/>
      <c r="AB110" s="35"/>
      <c r="AC110" s="35"/>
      <c r="AD110" s="35"/>
      <c r="AE110" s="35"/>
    </row>
    <row r="111" spans="1:47" s="2" customFormat="1" ht="24.95" customHeight="1">
      <c r="A111" s="35"/>
      <c r="B111" s="36"/>
      <c r="C111" s="24" t="s">
        <v>249</v>
      </c>
      <c r="D111" s="37"/>
      <c r="E111" s="37"/>
      <c r="F111" s="37"/>
      <c r="G111" s="37"/>
      <c r="H111" s="37"/>
      <c r="I111" s="37"/>
      <c r="J111" s="37"/>
      <c r="K111" s="37"/>
      <c r="L111" s="52"/>
      <c r="S111" s="35"/>
      <c r="T111" s="35"/>
      <c r="U111" s="35"/>
      <c r="V111" s="35"/>
      <c r="W111" s="35"/>
      <c r="X111" s="35"/>
      <c r="Y111" s="35"/>
      <c r="Z111" s="35"/>
      <c r="AA111" s="35"/>
      <c r="AB111" s="35"/>
      <c r="AC111" s="35"/>
      <c r="AD111" s="35"/>
      <c r="AE111" s="35"/>
    </row>
    <row r="112" spans="1:47" s="2" customFormat="1" ht="6.95" customHeight="1">
      <c r="A112" s="35"/>
      <c r="B112" s="36"/>
      <c r="C112" s="37"/>
      <c r="D112" s="37"/>
      <c r="E112" s="37"/>
      <c r="F112" s="37"/>
      <c r="G112" s="37"/>
      <c r="H112" s="37"/>
      <c r="I112" s="37"/>
      <c r="J112" s="37"/>
      <c r="K112" s="37"/>
      <c r="L112" s="52"/>
      <c r="S112" s="35"/>
      <c r="T112" s="35"/>
      <c r="U112" s="35"/>
      <c r="V112" s="35"/>
      <c r="W112" s="35"/>
      <c r="X112" s="35"/>
      <c r="Y112" s="35"/>
      <c r="Z112" s="35"/>
      <c r="AA112" s="35"/>
      <c r="AB112" s="35"/>
      <c r="AC112" s="35"/>
      <c r="AD112" s="35"/>
      <c r="AE112" s="35"/>
    </row>
    <row r="113" spans="1:63" s="2" customFormat="1" ht="12" customHeight="1">
      <c r="A113" s="35"/>
      <c r="B113" s="36"/>
      <c r="C113" s="30" t="s">
        <v>15</v>
      </c>
      <c r="D113" s="37"/>
      <c r="E113" s="37"/>
      <c r="F113" s="37"/>
      <c r="G113" s="37"/>
      <c r="H113" s="37"/>
      <c r="I113" s="37"/>
      <c r="J113" s="37"/>
      <c r="K113" s="37"/>
      <c r="L113" s="52"/>
      <c r="S113" s="35"/>
      <c r="T113" s="35"/>
      <c r="U113" s="35"/>
      <c r="V113" s="35"/>
      <c r="W113" s="35"/>
      <c r="X113" s="35"/>
      <c r="Y113" s="35"/>
      <c r="Z113" s="35"/>
      <c r="AA113" s="35"/>
      <c r="AB113" s="35"/>
      <c r="AC113" s="35"/>
      <c r="AD113" s="35"/>
      <c r="AE113" s="35"/>
    </row>
    <row r="114" spans="1:63" s="2" customFormat="1" ht="16.5" customHeight="1">
      <c r="A114" s="35"/>
      <c r="B114" s="36"/>
      <c r="C114" s="37"/>
      <c r="D114" s="37"/>
      <c r="E114" s="410" t="str">
        <f>E7</f>
        <v>Modernizace teplárny OB6</v>
      </c>
      <c r="F114" s="411"/>
      <c r="G114" s="411"/>
      <c r="H114" s="411"/>
      <c r="I114" s="37"/>
      <c r="J114" s="37"/>
      <c r="K114" s="37"/>
      <c r="L114" s="52"/>
      <c r="S114" s="35"/>
      <c r="T114" s="35"/>
      <c r="U114" s="35"/>
      <c r="V114" s="35"/>
      <c r="W114" s="35"/>
      <c r="X114" s="35"/>
      <c r="Y114" s="35"/>
      <c r="Z114" s="35"/>
      <c r="AA114" s="35"/>
      <c r="AB114" s="35"/>
      <c r="AC114" s="35"/>
      <c r="AD114" s="35"/>
      <c r="AE114" s="35"/>
    </row>
    <row r="115" spans="1:63" s="1" customFormat="1" ht="12" customHeight="1">
      <c r="B115" s="22"/>
      <c r="C115" s="30" t="s">
        <v>241</v>
      </c>
      <c r="D115" s="23"/>
      <c r="E115" s="23"/>
      <c r="F115" s="23"/>
      <c r="G115" s="23"/>
      <c r="H115" s="23"/>
      <c r="I115" s="23"/>
      <c r="J115" s="23"/>
      <c r="K115" s="23"/>
      <c r="L115" s="21"/>
    </row>
    <row r="116" spans="1:63" s="2" customFormat="1" ht="16.5" customHeight="1">
      <c r="A116" s="35"/>
      <c r="B116" s="36"/>
      <c r="C116" s="37"/>
      <c r="D116" s="37"/>
      <c r="E116" s="410" t="s">
        <v>5915</v>
      </c>
      <c r="F116" s="409"/>
      <c r="G116" s="409"/>
      <c r="H116" s="409"/>
      <c r="I116" s="37"/>
      <c r="J116" s="37"/>
      <c r="K116" s="37"/>
      <c r="L116" s="52"/>
      <c r="S116" s="35"/>
      <c r="T116" s="35"/>
      <c r="U116" s="35"/>
      <c r="V116" s="35"/>
      <c r="W116" s="35"/>
      <c r="X116" s="35"/>
      <c r="Y116" s="35"/>
      <c r="Z116" s="35"/>
      <c r="AA116" s="35"/>
      <c r="AB116" s="35"/>
      <c r="AC116" s="35"/>
      <c r="AD116" s="35"/>
      <c r="AE116" s="35"/>
    </row>
    <row r="117" spans="1:63" s="2" customFormat="1" ht="12" customHeight="1">
      <c r="A117" s="35"/>
      <c r="B117" s="36"/>
      <c r="C117" s="30" t="s">
        <v>432</v>
      </c>
      <c r="D117" s="37"/>
      <c r="E117" s="37"/>
      <c r="F117" s="37"/>
      <c r="G117" s="37"/>
      <c r="H117" s="37"/>
      <c r="I117" s="37"/>
      <c r="J117" s="37"/>
      <c r="K117" s="37"/>
      <c r="L117" s="52"/>
      <c r="S117" s="35"/>
      <c r="T117" s="35"/>
      <c r="U117" s="35"/>
      <c r="V117" s="35"/>
      <c r="W117" s="35"/>
      <c r="X117" s="35"/>
      <c r="Y117" s="35"/>
      <c r="Z117" s="35"/>
      <c r="AA117" s="35"/>
      <c r="AB117" s="35"/>
      <c r="AC117" s="35"/>
      <c r="AD117" s="35"/>
      <c r="AE117" s="35"/>
    </row>
    <row r="118" spans="1:63" s="2" customFormat="1" ht="16.5" customHeight="1">
      <c r="A118" s="35"/>
      <c r="B118" s="36"/>
      <c r="C118" s="37"/>
      <c r="D118" s="37"/>
      <c r="E118" s="384" t="str">
        <f>E11</f>
        <v>IO 302-04 - Stoka CA</v>
      </c>
      <c r="F118" s="409"/>
      <c r="G118" s="409"/>
      <c r="H118" s="409"/>
      <c r="I118" s="37"/>
      <c r="J118" s="37"/>
      <c r="K118" s="37"/>
      <c r="L118" s="52"/>
      <c r="S118" s="35"/>
      <c r="T118" s="35"/>
      <c r="U118" s="35"/>
      <c r="V118" s="35"/>
      <c r="W118" s="35"/>
      <c r="X118" s="35"/>
      <c r="Y118" s="35"/>
      <c r="Z118" s="35"/>
      <c r="AA118" s="35"/>
      <c r="AB118" s="35"/>
      <c r="AC118" s="35"/>
      <c r="AD118" s="35"/>
      <c r="AE118" s="35"/>
    </row>
    <row r="119" spans="1:63" s="2" customFormat="1" ht="6.95" customHeight="1">
      <c r="A119" s="35"/>
      <c r="B119" s="36"/>
      <c r="C119" s="37"/>
      <c r="D119" s="37"/>
      <c r="E119" s="37"/>
      <c r="F119" s="37"/>
      <c r="G119" s="37"/>
      <c r="H119" s="37"/>
      <c r="I119" s="37"/>
      <c r="J119" s="37"/>
      <c r="K119" s="37"/>
      <c r="L119" s="52"/>
      <c r="S119" s="35"/>
      <c r="T119" s="35"/>
      <c r="U119" s="35"/>
      <c r="V119" s="35"/>
      <c r="W119" s="35"/>
      <c r="X119" s="35"/>
      <c r="Y119" s="35"/>
      <c r="Z119" s="35"/>
      <c r="AA119" s="35"/>
      <c r="AB119" s="35"/>
      <c r="AC119" s="35"/>
      <c r="AD119" s="35"/>
      <c r="AE119" s="35"/>
    </row>
    <row r="120" spans="1:63" s="2" customFormat="1" ht="12" customHeight="1">
      <c r="A120" s="35"/>
      <c r="B120" s="36"/>
      <c r="C120" s="30" t="s">
        <v>19</v>
      </c>
      <c r="D120" s="37"/>
      <c r="E120" s="37"/>
      <c r="F120" s="28" t="str">
        <f>F14</f>
        <v>Mladá Boleslav</v>
      </c>
      <c r="G120" s="37"/>
      <c r="H120" s="37"/>
      <c r="I120" s="30" t="s">
        <v>21</v>
      </c>
      <c r="J120" s="67">
        <f>IF(J14="","",J14)</f>
        <v>45363</v>
      </c>
      <c r="K120" s="37"/>
      <c r="L120" s="52"/>
      <c r="S120" s="35"/>
      <c r="T120" s="35"/>
      <c r="U120" s="35"/>
      <c r="V120" s="35"/>
      <c r="W120" s="35"/>
      <c r="X120" s="35"/>
      <c r="Y120" s="35"/>
      <c r="Z120" s="35"/>
      <c r="AA120" s="35"/>
      <c r="AB120" s="35"/>
      <c r="AC120" s="35"/>
      <c r="AD120" s="35"/>
      <c r="AE120" s="35"/>
    </row>
    <row r="121" spans="1:63" s="2" customFormat="1" ht="6.95" customHeight="1">
      <c r="A121" s="35"/>
      <c r="B121" s="36"/>
      <c r="C121" s="37"/>
      <c r="D121" s="37"/>
      <c r="E121" s="37"/>
      <c r="F121" s="37"/>
      <c r="G121" s="37"/>
      <c r="H121" s="37"/>
      <c r="I121" s="37"/>
      <c r="J121" s="37"/>
      <c r="K121" s="37"/>
      <c r="L121" s="52"/>
      <c r="S121" s="35"/>
      <c r="T121" s="35"/>
      <c r="U121" s="35"/>
      <c r="V121" s="35"/>
      <c r="W121" s="35"/>
      <c r="X121" s="35"/>
      <c r="Y121" s="35"/>
      <c r="Z121" s="35"/>
      <c r="AA121" s="35"/>
      <c r="AB121" s="35"/>
      <c r="AC121" s="35"/>
      <c r="AD121" s="35"/>
      <c r="AE121" s="35"/>
    </row>
    <row r="122" spans="1:63" s="2" customFormat="1" ht="15.2" customHeight="1">
      <c r="A122" s="35"/>
      <c r="B122" s="36"/>
      <c r="C122" s="30" t="s">
        <v>22</v>
      </c>
      <c r="D122" s="37"/>
      <c r="E122" s="37"/>
      <c r="F122" s="28" t="str">
        <f>E17</f>
        <v xml:space="preserve">ŠKO-ENERGO s.r.o. </v>
      </c>
      <c r="G122" s="37"/>
      <c r="H122" s="37"/>
      <c r="I122" s="30" t="s">
        <v>28</v>
      </c>
      <c r="J122" s="33" t="str">
        <f>E23</f>
        <v>AFRY CZ s.r.o.</v>
      </c>
      <c r="K122" s="37"/>
      <c r="L122" s="52"/>
      <c r="S122" s="35"/>
      <c r="T122" s="35"/>
      <c r="U122" s="35"/>
      <c r="V122" s="35"/>
      <c r="W122" s="35"/>
      <c r="X122" s="35"/>
      <c r="Y122" s="35"/>
      <c r="Z122" s="35"/>
      <c r="AA122" s="35"/>
      <c r="AB122" s="35"/>
      <c r="AC122" s="35"/>
      <c r="AD122" s="35"/>
      <c r="AE122" s="35"/>
    </row>
    <row r="123" spans="1:63" s="2" customFormat="1" ht="15.2" customHeight="1">
      <c r="A123" s="35"/>
      <c r="B123" s="36"/>
      <c r="C123" s="30" t="s">
        <v>26</v>
      </c>
      <c r="D123" s="37"/>
      <c r="E123" s="37"/>
      <c r="F123" s="28" t="str">
        <f>IF(E20="","",E20)</f>
        <v>Vyplň údaj</v>
      </c>
      <c r="G123" s="37"/>
      <c r="H123" s="37"/>
      <c r="I123" s="30" t="s">
        <v>31</v>
      </c>
      <c r="J123" s="33" t="str">
        <f>E26</f>
        <v>AFRY CZ s.r.o.</v>
      </c>
      <c r="K123" s="37"/>
      <c r="L123" s="52"/>
      <c r="S123" s="35"/>
      <c r="T123" s="35"/>
      <c r="U123" s="35"/>
      <c r="V123" s="35"/>
      <c r="W123" s="35"/>
      <c r="X123" s="35"/>
      <c r="Y123" s="35"/>
      <c r="Z123" s="35"/>
      <c r="AA123" s="35"/>
      <c r="AB123" s="35"/>
      <c r="AC123" s="35"/>
      <c r="AD123" s="35"/>
      <c r="AE123" s="35"/>
    </row>
    <row r="124" spans="1:63" s="2" customFormat="1" ht="10.35" customHeight="1">
      <c r="A124" s="35"/>
      <c r="B124" s="36"/>
      <c r="C124" s="37"/>
      <c r="D124" s="37"/>
      <c r="E124" s="37"/>
      <c r="F124" s="37"/>
      <c r="G124" s="37"/>
      <c r="H124" s="37"/>
      <c r="I124" s="37"/>
      <c r="J124" s="37"/>
      <c r="K124" s="37"/>
      <c r="L124" s="52"/>
      <c r="S124" s="35"/>
      <c r="T124" s="35"/>
      <c r="U124" s="35"/>
      <c r="V124" s="35"/>
      <c r="W124" s="35"/>
      <c r="X124" s="35"/>
      <c r="Y124" s="35"/>
      <c r="Z124" s="35"/>
      <c r="AA124" s="35"/>
      <c r="AB124" s="35"/>
      <c r="AC124" s="35"/>
      <c r="AD124" s="35"/>
      <c r="AE124" s="35"/>
    </row>
    <row r="125" spans="1:63" s="11" customFormat="1" ht="29.25" customHeight="1">
      <c r="A125" s="163"/>
      <c r="B125" s="164"/>
      <c r="C125" s="165" t="s">
        <v>250</v>
      </c>
      <c r="D125" s="166" t="s">
        <v>55</v>
      </c>
      <c r="E125" s="166" t="s">
        <v>53</v>
      </c>
      <c r="F125" s="166" t="s">
        <v>54</v>
      </c>
      <c r="G125" s="166" t="s">
        <v>251</v>
      </c>
      <c r="H125" s="166" t="s">
        <v>252</v>
      </c>
      <c r="I125" s="166" t="s">
        <v>7632</v>
      </c>
      <c r="J125" s="167" t="s">
        <v>7631</v>
      </c>
      <c r="K125" s="168" t="s">
        <v>253</v>
      </c>
      <c r="L125" s="169"/>
      <c r="M125" s="76" t="s">
        <v>1</v>
      </c>
      <c r="N125" s="77" t="s">
        <v>37</v>
      </c>
      <c r="O125" s="77" t="s">
        <v>254</v>
      </c>
      <c r="P125" s="77" t="s">
        <v>255</v>
      </c>
      <c r="Q125" s="77" t="s">
        <v>256</v>
      </c>
      <c r="R125" s="77" t="s">
        <v>257</v>
      </c>
      <c r="S125" s="77" t="s">
        <v>258</v>
      </c>
      <c r="T125" s="78" t="s">
        <v>259</v>
      </c>
      <c r="U125" s="163"/>
      <c r="V125" s="163"/>
      <c r="W125" s="163"/>
      <c r="X125" s="163"/>
      <c r="Y125" s="163"/>
      <c r="Z125" s="163"/>
      <c r="AA125" s="163"/>
      <c r="AB125" s="163"/>
      <c r="AC125" s="163"/>
      <c r="AD125" s="163"/>
      <c r="AE125" s="163"/>
    </row>
    <row r="126" spans="1:63" s="2" customFormat="1" ht="22.9" customHeight="1">
      <c r="A126" s="35"/>
      <c r="B126" s="36"/>
      <c r="C126" s="83" t="s">
        <v>260</v>
      </c>
      <c r="D126" s="37"/>
      <c r="E126" s="37"/>
      <c r="F126" s="37"/>
      <c r="G126" s="37"/>
      <c r="H126" s="37"/>
      <c r="I126" s="37"/>
      <c r="J126" s="170">
        <f>BK126</f>
        <v>0</v>
      </c>
      <c r="K126" s="37"/>
      <c r="L126" s="40"/>
      <c r="M126" s="79"/>
      <c r="N126" s="171"/>
      <c r="O126" s="80"/>
      <c r="P126" s="172">
        <f>P127</f>
        <v>0</v>
      </c>
      <c r="Q126" s="80"/>
      <c r="R126" s="172">
        <f>R127</f>
        <v>73.776939850000005</v>
      </c>
      <c r="S126" s="80"/>
      <c r="T126" s="173">
        <f>T127</f>
        <v>50.397480000000002</v>
      </c>
      <c r="U126" s="35"/>
      <c r="V126" s="35"/>
      <c r="W126" s="35"/>
      <c r="X126" s="35"/>
      <c r="Y126" s="35"/>
      <c r="Z126" s="35"/>
      <c r="AA126" s="35"/>
      <c r="AB126" s="35"/>
      <c r="AC126" s="35"/>
      <c r="AD126" s="35"/>
      <c r="AE126" s="35"/>
      <c r="AT126" s="18" t="s">
        <v>63</v>
      </c>
      <c r="AU126" s="18" t="s">
        <v>245</v>
      </c>
      <c r="BK126" s="174">
        <f>BK127</f>
        <v>0</v>
      </c>
    </row>
    <row r="127" spans="1:63" s="12" customFormat="1" ht="25.9" customHeight="1">
      <c r="B127" s="175"/>
      <c r="C127" s="176"/>
      <c r="D127" s="177" t="s">
        <v>63</v>
      </c>
      <c r="E127" s="178" t="s">
        <v>261</v>
      </c>
      <c r="F127" s="178" t="s">
        <v>262</v>
      </c>
      <c r="G127" s="176"/>
      <c r="H127" s="176"/>
      <c r="I127" s="179"/>
      <c r="J127" s="180">
        <f>BK127</f>
        <v>0</v>
      </c>
      <c r="K127" s="176"/>
      <c r="L127" s="181"/>
      <c r="M127" s="182"/>
      <c r="N127" s="183"/>
      <c r="O127" s="183"/>
      <c r="P127" s="184">
        <f>P128+P186+P189+P203+P209</f>
        <v>0</v>
      </c>
      <c r="Q127" s="183"/>
      <c r="R127" s="184">
        <f>R128+R186+R189+R203+R209</f>
        <v>73.776939850000005</v>
      </c>
      <c r="S127" s="183"/>
      <c r="T127" s="185">
        <f>T128+T186+T189+T203+T209</f>
        <v>50.397480000000002</v>
      </c>
      <c r="AR127" s="186" t="s">
        <v>71</v>
      </c>
      <c r="AT127" s="187" t="s">
        <v>63</v>
      </c>
      <c r="AU127" s="187" t="s">
        <v>64</v>
      </c>
      <c r="AY127" s="186" t="s">
        <v>263</v>
      </c>
      <c r="BK127" s="188">
        <f>BK128+BK186+BK189+BK203+BK209</f>
        <v>0</v>
      </c>
    </row>
    <row r="128" spans="1:63" s="12" customFormat="1" ht="22.9" customHeight="1">
      <c r="B128" s="175"/>
      <c r="C128" s="176"/>
      <c r="D128" s="177" t="s">
        <v>63</v>
      </c>
      <c r="E128" s="189" t="s">
        <v>71</v>
      </c>
      <c r="F128" s="189" t="s">
        <v>336</v>
      </c>
      <c r="G128" s="176"/>
      <c r="H128" s="176"/>
      <c r="I128" s="179"/>
      <c r="J128" s="190">
        <f>BK128</f>
        <v>0</v>
      </c>
      <c r="K128" s="176"/>
      <c r="L128" s="181"/>
      <c r="M128" s="182"/>
      <c r="N128" s="183"/>
      <c r="O128" s="183"/>
      <c r="P128" s="184">
        <f>SUM(P129:P185)</f>
        <v>0</v>
      </c>
      <c r="Q128" s="183"/>
      <c r="R128" s="184">
        <f>SUM(R129:R185)</f>
        <v>69.634639849999999</v>
      </c>
      <c r="S128" s="183"/>
      <c r="T128" s="185">
        <f>SUM(T129:T185)</f>
        <v>50.397480000000002</v>
      </c>
      <c r="AR128" s="186" t="s">
        <v>71</v>
      </c>
      <c r="AT128" s="187" t="s">
        <v>63</v>
      </c>
      <c r="AU128" s="187" t="s">
        <v>71</v>
      </c>
      <c r="AY128" s="186" t="s">
        <v>263</v>
      </c>
      <c r="BK128" s="188">
        <f>SUM(BK129:BK185)</f>
        <v>0</v>
      </c>
    </row>
    <row r="129" spans="1:65" s="2" customFormat="1" ht="24.2" customHeight="1">
      <c r="A129" s="35"/>
      <c r="B129" s="36"/>
      <c r="C129" s="191" t="s">
        <v>71</v>
      </c>
      <c r="D129" s="191" t="s">
        <v>266</v>
      </c>
      <c r="E129" s="192" t="s">
        <v>5917</v>
      </c>
      <c r="F129" s="193" t="s">
        <v>5918</v>
      </c>
      <c r="G129" s="194" t="s">
        <v>269</v>
      </c>
      <c r="H129" s="195">
        <v>42.448999999999998</v>
      </c>
      <c r="I129" s="196"/>
      <c r="J129" s="197">
        <f>ROUND(I129*H129,2)</f>
        <v>0</v>
      </c>
      <c r="K129" s="198"/>
      <c r="L129" s="40"/>
      <c r="M129" s="199" t="s">
        <v>1</v>
      </c>
      <c r="N129" s="200" t="s">
        <v>38</v>
      </c>
      <c r="O129" s="72"/>
      <c r="P129" s="201">
        <f>O129*H129</f>
        <v>0</v>
      </c>
      <c r="Q129" s="201">
        <v>0</v>
      </c>
      <c r="R129" s="201">
        <f>Q129*H129</f>
        <v>0</v>
      </c>
      <c r="S129" s="201">
        <v>0.63</v>
      </c>
      <c r="T129" s="202">
        <f>S129*H129</f>
        <v>26.74287</v>
      </c>
      <c r="U129" s="35"/>
      <c r="V129" s="35"/>
      <c r="W129" s="35"/>
      <c r="X129" s="35"/>
      <c r="Y129" s="35"/>
      <c r="Z129" s="35"/>
      <c r="AA129" s="35"/>
      <c r="AB129" s="35"/>
      <c r="AC129" s="35"/>
      <c r="AD129" s="35"/>
      <c r="AE129" s="35"/>
      <c r="AR129" s="203" t="s">
        <v>270</v>
      </c>
      <c r="AT129" s="203" t="s">
        <v>266</v>
      </c>
      <c r="AU129" s="203" t="s">
        <v>73</v>
      </c>
      <c r="AY129" s="18" t="s">
        <v>263</v>
      </c>
      <c r="BE129" s="204">
        <f>IF(N129="základní",J129,0)</f>
        <v>0</v>
      </c>
      <c r="BF129" s="204">
        <f>IF(N129="snížená",J129,0)</f>
        <v>0</v>
      </c>
      <c r="BG129" s="204">
        <f>IF(N129="zákl. přenesená",J129,0)</f>
        <v>0</v>
      </c>
      <c r="BH129" s="204">
        <f>IF(N129="sníž. přenesená",J129,0)</f>
        <v>0</v>
      </c>
      <c r="BI129" s="204">
        <f>IF(N129="nulová",J129,0)</f>
        <v>0</v>
      </c>
      <c r="BJ129" s="18" t="s">
        <v>71</v>
      </c>
      <c r="BK129" s="204">
        <f>ROUND(I129*H129,2)</f>
        <v>0</v>
      </c>
      <c r="BL129" s="18" t="s">
        <v>270</v>
      </c>
      <c r="BM129" s="203" t="s">
        <v>6689</v>
      </c>
    </row>
    <row r="130" spans="1:65" s="13" customFormat="1">
      <c r="B130" s="205"/>
      <c r="C130" s="206"/>
      <c r="D130" s="207" t="s">
        <v>272</v>
      </c>
      <c r="E130" s="208" t="s">
        <v>1</v>
      </c>
      <c r="F130" s="209" t="s">
        <v>6690</v>
      </c>
      <c r="G130" s="206"/>
      <c r="H130" s="210">
        <v>42.448999999999998</v>
      </c>
      <c r="I130" s="211"/>
      <c r="J130" s="206"/>
      <c r="K130" s="206"/>
      <c r="L130" s="212"/>
      <c r="M130" s="213"/>
      <c r="N130" s="214"/>
      <c r="O130" s="214"/>
      <c r="P130" s="214"/>
      <c r="Q130" s="214"/>
      <c r="R130" s="214"/>
      <c r="S130" s="214"/>
      <c r="T130" s="215"/>
      <c r="AT130" s="216" t="s">
        <v>272</v>
      </c>
      <c r="AU130" s="216" t="s">
        <v>73</v>
      </c>
      <c r="AV130" s="13" t="s">
        <v>73</v>
      </c>
      <c r="AW130" s="13" t="s">
        <v>30</v>
      </c>
      <c r="AX130" s="13" t="s">
        <v>71</v>
      </c>
      <c r="AY130" s="216" t="s">
        <v>263</v>
      </c>
    </row>
    <row r="131" spans="1:65" s="2" customFormat="1" ht="16.5" customHeight="1">
      <c r="A131" s="35"/>
      <c r="B131" s="36"/>
      <c r="C131" s="191" t="s">
        <v>73</v>
      </c>
      <c r="D131" s="191" t="s">
        <v>266</v>
      </c>
      <c r="E131" s="192" t="s">
        <v>6691</v>
      </c>
      <c r="F131" s="193" t="s">
        <v>6692</v>
      </c>
      <c r="G131" s="194" t="s">
        <v>300</v>
      </c>
      <c r="H131" s="195">
        <v>37.546999999999997</v>
      </c>
      <c r="I131" s="196"/>
      <c r="J131" s="197">
        <f>ROUND(I131*H131,2)</f>
        <v>0</v>
      </c>
      <c r="K131" s="198"/>
      <c r="L131" s="40"/>
      <c r="M131" s="199" t="s">
        <v>1</v>
      </c>
      <c r="N131" s="200" t="s">
        <v>38</v>
      </c>
      <c r="O131" s="72"/>
      <c r="P131" s="201">
        <f>O131*H131</f>
        <v>0</v>
      </c>
      <c r="Q131" s="201">
        <v>0</v>
      </c>
      <c r="R131" s="201">
        <f>Q131*H131</f>
        <v>0</v>
      </c>
      <c r="S131" s="201">
        <v>0.63</v>
      </c>
      <c r="T131" s="202">
        <f>S131*H131</f>
        <v>23.654609999999998</v>
      </c>
      <c r="U131" s="35"/>
      <c r="V131" s="35"/>
      <c r="W131" s="35"/>
      <c r="X131" s="35"/>
      <c r="Y131" s="35"/>
      <c r="Z131" s="35"/>
      <c r="AA131" s="35"/>
      <c r="AB131" s="35"/>
      <c r="AC131" s="35"/>
      <c r="AD131" s="35"/>
      <c r="AE131" s="35"/>
      <c r="AR131" s="203" t="s">
        <v>270</v>
      </c>
      <c r="AT131" s="203" t="s">
        <v>266</v>
      </c>
      <c r="AU131" s="203" t="s">
        <v>73</v>
      </c>
      <c r="AY131" s="18" t="s">
        <v>263</v>
      </c>
      <c r="BE131" s="204">
        <f>IF(N131="základní",J131,0)</f>
        <v>0</v>
      </c>
      <c r="BF131" s="204">
        <f>IF(N131="snížená",J131,0)</f>
        <v>0</v>
      </c>
      <c r="BG131" s="204">
        <f>IF(N131="zákl. přenesená",J131,0)</f>
        <v>0</v>
      </c>
      <c r="BH131" s="204">
        <f>IF(N131="sníž. přenesená",J131,0)</f>
        <v>0</v>
      </c>
      <c r="BI131" s="204">
        <f>IF(N131="nulová",J131,0)</f>
        <v>0</v>
      </c>
      <c r="BJ131" s="18" t="s">
        <v>71</v>
      </c>
      <c r="BK131" s="204">
        <f>ROUND(I131*H131,2)</f>
        <v>0</v>
      </c>
      <c r="BL131" s="18" t="s">
        <v>270</v>
      </c>
      <c r="BM131" s="203" t="s">
        <v>6693</v>
      </c>
    </row>
    <row r="132" spans="1:65" s="13" customFormat="1">
      <c r="B132" s="205"/>
      <c r="C132" s="206"/>
      <c r="D132" s="207" t="s">
        <v>272</v>
      </c>
      <c r="E132" s="208" t="s">
        <v>1</v>
      </c>
      <c r="F132" s="209" t="s">
        <v>6694</v>
      </c>
      <c r="G132" s="206"/>
      <c r="H132" s="210">
        <v>15.401</v>
      </c>
      <c r="I132" s="211"/>
      <c r="J132" s="206"/>
      <c r="K132" s="206"/>
      <c r="L132" s="212"/>
      <c r="M132" s="213"/>
      <c r="N132" s="214"/>
      <c r="O132" s="214"/>
      <c r="P132" s="214"/>
      <c r="Q132" s="214"/>
      <c r="R132" s="214"/>
      <c r="S132" s="214"/>
      <c r="T132" s="215"/>
      <c r="AT132" s="216" t="s">
        <v>272</v>
      </c>
      <c r="AU132" s="216" t="s">
        <v>73</v>
      </c>
      <c r="AV132" s="13" t="s">
        <v>73</v>
      </c>
      <c r="AW132" s="13" t="s">
        <v>30</v>
      </c>
      <c r="AX132" s="13" t="s">
        <v>64</v>
      </c>
      <c r="AY132" s="216" t="s">
        <v>263</v>
      </c>
    </row>
    <row r="133" spans="1:65" s="13" customFormat="1">
      <c r="B133" s="205"/>
      <c r="C133" s="206"/>
      <c r="D133" s="207" t="s">
        <v>272</v>
      </c>
      <c r="E133" s="208" t="s">
        <v>1</v>
      </c>
      <c r="F133" s="209" t="s">
        <v>6695</v>
      </c>
      <c r="G133" s="206"/>
      <c r="H133" s="210">
        <v>16.984000000000002</v>
      </c>
      <c r="I133" s="211"/>
      <c r="J133" s="206"/>
      <c r="K133" s="206"/>
      <c r="L133" s="212"/>
      <c r="M133" s="213"/>
      <c r="N133" s="214"/>
      <c r="O133" s="214"/>
      <c r="P133" s="214"/>
      <c r="Q133" s="214"/>
      <c r="R133" s="214"/>
      <c r="S133" s="214"/>
      <c r="T133" s="215"/>
      <c r="AT133" s="216" t="s">
        <v>272</v>
      </c>
      <c r="AU133" s="216" t="s">
        <v>73</v>
      </c>
      <c r="AV133" s="13" t="s">
        <v>73</v>
      </c>
      <c r="AW133" s="13" t="s">
        <v>30</v>
      </c>
      <c r="AX133" s="13" t="s">
        <v>64</v>
      </c>
      <c r="AY133" s="216" t="s">
        <v>263</v>
      </c>
    </row>
    <row r="134" spans="1:65" s="13" customFormat="1">
      <c r="B134" s="205"/>
      <c r="C134" s="206"/>
      <c r="D134" s="207" t="s">
        <v>272</v>
      </c>
      <c r="E134" s="208" t="s">
        <v>1</v>
      </c>
      <c r="F134" s="209" t="s">
        <v>6696</v>
      </c>
      <c r="G134" s="206"/>
      <c r="H134" s="210">
        <v>5.1619999999999999</v>
      </c>
      <c r="I134" s="211"/>
      <c r="J134" s="206"/>
      <c r="K134" s="206"/>
      <c r="L134" s="212"/>
      <c r="M134" s="213"/>
      <c r="N134" s="214"/>
      <c r="O134" s="214"/>
      <c r="P134" s="214"/>
      <c r="Q134" s="214"/>
      <c r="R134" s="214"/>
      <c r="S134" s="214"/>
      <c r="T134" s="215"/>
      <c r="AT134" s="216" t="s">
        <v>272</v>
      </c>
      <c r="AU134" s="216" t="s">
        <v>73</v>
      </c>
      <c r="AV134" s="13" t="s">
        <v>73</v>
      </c>
      <c r="AW134" s="13" t="s">
        <v>30</v>
      </c>
      <c r="AX134" s="13" t="s">
        <v>64</v>
      </c>
      <c r="AY134" s="216" t="s">
        <v>263</v>
      </c>
    </row>
    <row r="135" spans="1:65" s="15" customFormat="1">
      <c r="B135" s="228"/>
      <c r="C135" s="229"/>
      <c r="D135" s="207" t="s">
        <v>272</v>
      </c>
      <c r="E135" s="230" t="s">
        <v>1</v>
      </c>
      <c r="F135" s="231" t="s">
        <v>280</v>
      </c>
      <c r="G135" s="229"/>
      <c r="H135" s="232">
        <v>37.546999999999997</v>
      </c>
      <c r="I135" s="233"/>
      <c r="J135" s="229"/>
      <c r="K135" s="229"/>
      <c r="L135" s="234"/>
      <c r="M135" s="235"/>
      <c r="N135" s="236"/>
      <c r="O135" s="236"/>
      <c r="P135" s="236"/>
      <c r="Q135" s="236"/>
      <c r="R135" s="236"/>
      <c r="S135" s="236"/>
      <c r="T135" s="237"/>
      <c r="AT135" s="238" t="s">
        <v>272</v>
      </c>
      <c r="AU135" s="238" t="s">
        <v>73</v>
      </c>
      <c r="AV135" s="15" t="s">
        <v>270</v>
      </c>
      <c r="AW135" s="15" t="s">
        <v>30</v>
      </c>
      <c r="AX135" s="15" t="s">
        <v>71</v>
      </c>
      <c r="AY135" s="238" t="s">
        <v>263</v>
      </c>
    </row>
    <row r="136" spans="1:65" s="2" customFormat="1" ht="33" customHeight="1">
      <c r="A136" s="35"/>
      <c r="B136" s="36"/>
      <c r="C136" s="191" t="s">
        <v>276</v>
      </c>
      <c r="D136" s="191" t="s">
        <v>266</v>
      </c>
      <c r="E136" s="192" t="s">
        <v>5959</v>
      </c>
      <c r="F136" s="193" t="s">
        <v>5960</v>
      </c>
      <c r="G136" s="194" t="s">
        <v>300</v>
      </c>
      <c r="H136" s="195">
        <v>116.10299999999999</v>
      </c>
      <c r="I136" s="196"/>
      <c r="J136" s="197">
        <f>ROUND(I136*H136,2)</f>
        <v>0</v>
      </c>
      <c r="K136" s="198"/>
      <c r="L136" s="40"/>
      <c r="M136" s="199" t="s">
        <v>1</v>
      </c>
      <c r="N136" s="200" t="s">
        <v>38</v>
      </c>
      <c r="O136" s="72"/>
      <c r="P136" s="201">
        <f>O136*H136</f>
        <v>0</v>
      </c>
      <c r="Q136" s="201">
        <v>0</v>
      </c>
      <c r="R136" s="201">
        <f>Q136*H136</f>
        <v>0</v>
      </c>
      <c r="S136" s="201">
        <v>0</v>
      </c>
      <c r="T136" s="202">
        <f>S136*H136</f>
        <v>0</v>
      </c>
      <c r="U136" s="35"/>
      <c r="V136" s="35"/>
      <c r="W136" s="35"/>
      <c r="X136" s="35"/>
      <c r="Y136" s="35"/>
      <c r="Z136" s="35"/>
      <c r="AA136" s="35"/>
      <c r="AB136" s="35"/>
      <c r="AC136" s="35"/>
      <c r="AD136" s="35"/>
      <c r="AE136" s="35"/>
      <c r="AR136" s="203" t="s">
        <v>270</v>
      </c>
      <c r="AT136" s="203" t="s">
        <v>266</v>
      </c>
      <c r="AU136" s="203" t="s">
        <v>73</v>
      </c>
      <c r="AY136" s="18" t="s">
        <v>263</v>
      </c>
      <c r="BE136" s="204">
        <f>IF(N136="základní",J136,0)</f>
        <v>0</v>
      </c>
      <c r="BF136" s="204">
        <f>IF(N136="snížená",J136,0)</f>
        <v>0</v>
      </c>
      <c r="BG136" s="204">
        <f>IF(N136="zákl. přenesená",J136,0)</f>
        <v>0</v>
      </c>
      <c r="BH136" s="204">
        <f>IF(N136="sníž. přenesená",J136,0)</f>
        <v>0</v>
      </c>
      <c r="BI136" s="204">
        <f>IF(N136="nulová",J136,0)</f>
        <v>0</v>
      </c>
      <c r="BJ136" s="18" t="s">
        <v>71</v>
      </c>
      <c r="BK136" s="204">
        <f>ROUND(I136*H136,2)</f>
        <v>0</v>
      </c>
      <c r="BL136" s="18" t="s">
        <v>270</v>
      </c>
      <c r="BM136" s="203" t="s">
        <v>73</v>
      </c>
    </row>
    <row r="137" spans="1:65" s="13" customFormat="1">
      <c r="B137" s="205"/>
      <c r="C137" s="206"/>
      <c r="D137" s="207" t="s">
        <v>272</v>
      </c>
      <c r="E137" s="208" t="s">
        <v>1</v>
      </c>
      <c r="F137" s="209" t="s">
        <v>6697</v>
      </c>
      <c r="G137" s="206"/>
      <c r="H137" s="210">
        <v>30.006</v>
      </c>
      <c r="I137" s="211"/>
      <c r="J137" s="206"/>
      <c r="K137" s="206"/>
      <c r="L137" s="212"/>
      <c r="M137" s="213"/>
      <c r="N137" s="214"/>
      <c r="O137" s="214"/>
      <c r="P137" s="214"/>
      <c r="Q137" s="214"/>
      <c r="R137" s="214"/>
      <c r="S137" s="214"/>
      <c r="T137" s="215"/>
      <c r="AT137" s="216" t="s">
        <v>272</v>
      </c>
      <c r="AU137" s="216" t="s">
        <v>73</v>
      </c>
      <c r="AV137" s="13" t="s">
        <v>73</v>
      </c>
      <c r="AW137" s="13" t="s">
        <v>30</v>
      </c>
      <c r="AX137" s="13" t="s">
        <v>64</v>
      </c>
      <c r="AY137" s="216" t="s">
        <v>263</v>
      </c>
    </row>
    <row r="138" spans="1:65" s="13" customFormat="1">
      <c r="B138" s="205"/>
      <c r="C138" s="206"/>
      <c r="D138" s="207" t="s">
        <v>272</v>
      </c>
      <c r="E138" s="208" t="s">
        <v>1</v>
      </c>
      <c r="F138" s="209" t="s">
        <v>6698</v>
      </c>
      <c r="G138" s="206"/>
      <c r="H138" s="210">
        <v>39.773000000000003</v>
      </c>
      <c r="I138" s="211"/>
      <c r="J138" s="206"/>
      <c r="K138" s="206"/>
      <c r="L138" s="212"/>
      <c r="M138" s="213"/>
      <c r="N138" s="214"/>
      <c r="O138" s="214"/>
      <c r="P138" s="214"/>
      <c r="Q138" s="214"/>
      <c r="R138" s="214"/>
      <c r="S138" s="214"/>
      <c r="T138" s="215"/>
      <c r="AT138" s="216" t="s">
        <v>272</v>
      </c>
      <c r="AU138" s="216" t="s">
        <v>73</v>
      </c>
      <c r="AV138" s="13" t="s">
        <v>73</v>
      </c>
      <c r="AW138" s="13" t="s">
        <v>30</v>
      </c>
      <c r="AX138" s="13" t="s">
        <v>64</v>
      </c>
      <c r="AY138" s="216" t="s">
        <v>263</v>
      </c>
    </row>
    <row r="139" spans="1:65" s="13" customFormat="1">
      <c r="B139" s="205"/>
      <c r="C139" s="206"/>
      <c r="D139" s="207" t="s">
        <v>272</v>
      </c>
      <c r="E139" s="208" t="s">
        <v>1</v>
      </c>
      <c r="F139" s="209" t="s">
        <v>6699</v>
      </c>
      <c r="G139" s="206"/>
      <c r="H139" s="210">
        <v>13.898999999999999</v>
      </c>
      <c r="I139" s="211"/>
      <c r="J139" s="206"/>
      <c r="K139" s="206"/>
      <c r="L139" s="212"/>
      <c r="M139" s="213"/>
      <c r="N139" s="214"/>
      <c r="O139" s="214"/>
      <c r="P139" s="214"/>
      <c r="Q139" s="214"/>
      <c r="R139" s="214"/>
      <c r="S139" s="214"/>
      <c r="T139" s="215"/>
      <c r="AT139" s="216" t="s">
        <v>272</v>
      </c>
      <c r="AU139" s="216" t="s">
        <v>73</v>
      </c>
      <c r="AV139" s="13" t="s">
        <v>73</v>
      </c>
      <c r="AW139" s="13" t="s">
        <v>30</v>
      </c>
      <c r="AX139" s="13" t="s">
        <v>64</v>
      </c>
      <c r="AY139" s="216" t="s">
        <v>263</v>
      </c>
    </row>
    <row r="140" spans="1:65" s="16" customFormat="1">
      <c r="B140" s="248"/>
      <c r="C140" s="249"/>
      <c r="D140" s="207" t="s">
        <v>272</v>
      </c>
      <c r="E140" s="250" t="s">
        <v>1</v>
      </c>
      <c r="F140" s="251" t="s">
        <v>6700</v>
      </c>
      <c r="G140" s="249"/>
      <c r="H140" s="250" t="s">
        <v>1</v>
      </c>
      <c r="I140" s="252"/>
      <c r="J140" s="249"/>
      <c r="K140" s="249"/>
      <c r="L140" s="253"/>
      <c r="M140" s="254"/>
      <c r="N140" s="255"/>
      <c r="O140" s="255"/>
      <c r="P140" s="255"/>
      <c r="Q140" s="255"/>
      <c r="R140" s="255"/>
      <c r="S140" s="255"/>
      <c r="T140" s="256"/>
      <c r="AT140" s="257" t="s">
        <v>272</v>
      </c>
      <c r="AU140" s="257" t="s">
        <v>73</v>
      </c>
      <c r="AV140" s="16" t="s">
        <v>71</v>
      </c>
      <c r="AW140" s="16" t="s">
        <v>30</v>
      </c>
      <c r="AX140" s="16" t="s">
        <v>64</v>
      </c>
      <c r="AY140" s="257" t="s">
        <v>263</v>
      </c>
    </row>
    <row r="141" spans="1:65" s="13" customFormat="1">
      <c r="B141" s="205"/>
      <c r="C141" s="206"/>
      <c r="D141" s="207" t="s">
        <v>272</v>
      </c>
      <c r="E141" s="208" t="s">
        <v>1</v>
      </c>
      <c r="F141" s="209" t="s">
        <v>6701</v>
      </c>
      <c r="G141" s="206"/>
      <c r="H141" s="210">
        <v>24.832000000000001</v>
      </c>
      <c r="I141" s="211"/>
      <c r="J141" s="206"/>
      <c r="K141" s="206"/>
      <c r="L141" s="212"/>
      <c r="M141" s="213"/>
      <c r="N141" s="214"/>
      <c r="O141" s="214"/>
      <c r="P141" s="214"/>
      <c r="Q141" s="214"/>
      <c r="R141" s="214"/>
      <c r="S141" s="214"/>
      <c r="T141" s="215"/>
      <c r="AT141" s="216" t="s">
        <v>272</v>
      </c>
      <c r="AU141" s="216" t="s">
        <v>73</v>
      </c>
      <c r="AV141" s="13" t="s">
        <v>73</v>
      </c>
      <c r="AW141" s="13" t="s">
        <v>30</v>
      </c>
      <c r="AX141" s="13" t="s">
        <v>64</v>
      </c>
      <c r="AY141" s="216" t="s">
        <v>263</v>
      </c>
    </row>
    <row r="142" spans="1:65" s="16" customFormat="1">
      <c r="B142" s="248"/>
      <c r="C142" s="249"/>
      <c r="D142" s="207" t="s">
        <v>272</v>
      </c>
      <c r="E142" s="250" t="s">
        <v>1</v>
      </c>
      <c r="F142" s="251" t="s">
        <v>6702</v>
      </c>
      <c r="G142" s="249"/>
      <c r="H142" s="250" t="s">
        <v>1</v>
      </c>
      <c r="I142" s="252"/>
      <c r="J142" s="249"/>
      <c r="K142" s="249"/>
      <c r="L142" s="253"/>
      <c r="M142" s="254"/>
      <c r="N142" s="255"/>
      <c r="O142" s="255"/>
      <c r="P142" s="255"/>
      <c r="Q142" s="255"/>
      <c r="R142" s="255"/>
      <c r="S142" s="255"/>
      <c r="T142" s="256"/>
      <c r="AT142" s="257" t="s">
        <v>272</v>
      </c>
      <c r="AU142" s="257" t="s">
        <v>73</v>
      </c>
      <c r="AV142" s="16" t="s">
        <v>71</v>
      </c>
      <c r="AW142" s="16" t="s">
        <v>30</v>
      </c>
      <c r="AX142" s="16" t="s">
        <v>64</v>
      </c>
      <c r="AY142" s="257" t="s">
        <v>263</v>
      </c>
    </row>
    <row r="143" spans="1:65" s="13" customFormat="1">
      <c r="B143" s="205"/>
      <c r="C143" s="206"/>
      <c r="D143" s="207" t="s">
        <v>272</v>
      </c>
      <c r="E143" s="208" t="s">
        <v>1</v>
      </c>
      <c r="F143" s="209" t="s">
        <v>6703</v>
      </c>
      <c r="G143" s="206"/>
      <c r="H143" s="210">
        <v>4.665</v>
      </c>
      <c r="I143" s="211"/>
      <c r="J143" s="206"/>
      <c r="K143" s="206"/>
      <c r="L143" s="212"/>
      <c r="M143" s="213"/>
      <c r="N143" s="214"/>
      <c r="O143" s="214"/>
      <c r="P143" s="214"/>
      <c r="Q143" s="214"/>
      <c r="R143" s="214"/>
      <c r="S143" s="214"/>
      <c r="T143" s="215"/>
      <c r="AT143" s="216" t="s">
        <v>272</v>
      </c>
      <c r="AU143" s="216" t="s">
        <v>73</v>
      </c>
      <c r="AV143" s="13" t="s">
        <v>73</v>
      </c>
      <c r="AW143" s="13" t="s">
        <v>30</v>
      </c>
      <c r="AX143" s="13" t="s">
        <v>64</v>
      </c>
      <c r="AY143" s="216" t="s">
        <v>263</v>
      </c>
    </row>
    <row r="144" spans="1:65" s="16" customFormat="1">
      <c r="B144" s="248"/>
      <c r="C144" s="249"/>
      <c r="D144" s="207" t="s">
        <v>272</v>
      </c>
      <c r="E144" s="250" t="s">
        <v>1</v>
      </c>
      <c r="F144" s="251" t="s">
        <v>6704</v>
      </c>
      <c r="G144" s="249"/>
      <c r="H144" s="250" t="s">
        <v>1</v>
      </c>
      <c r="I144" s="252"/>
      <c r="J144" s="249"/>
      <c r="K144" s="249"/>
      <c r="L144" s="253"/>
      <c r="M144" s="254"/>
      <c r="N144" s="255"/>
      <c r="O144" s="255"/>
      <c r="P144" s="255"/>
      <c r="Q144" s="255"/>
      <c r="R144" s="255"/>
      <c r="S144" s="255"/>
      <c r="T144" s="256"/>
      <c r="AT144" s="257" t="s">
        <v>272</v>
      </c>
      <c r="AU144" s="257" t="s">
        <v>73</v>
      </c>
      <c r="AV144" s="16" t="s">
        <v>71</v>
      </c>
      <c r="AW144" s="16" t="s">
        <v>30</v>
      </c>
      <c r="AX144" s="16" t="s">
        <v>64</v>
      </c>
      <c r="AY144" s="257" t="s">
        <v>263</v>
      </c>
    </row>
    <row r="145" spans="1:65" s="13" customFormat="1">
      <c r="B145" s="205"/>
      <c r="C145" s="206"/>
      <c r="D145" s="207" t="s">
        <v>272</v>
      </c>
      <c r="E145" s="208" t="s">
        <v>1</v>
      </c>
      <c r="F145" s="209" t="s">
        <v>6705</v>
      </c>
      <c r="G145" s="206"/>
      <c r="H145" s="210">
        <v>2.9279999999999999</v>
      </c>
      <c r="I145" s="211"/>
      <c r="J145" s="206"/>
      <c r="K145" s="206"/>
      <c r="L145" s="212"/>
      <c r="M145" s="213"/>
      <c r="N145" s="214"/>
      <c r="O145" s="214"/>
      <c r="P145" s="214"/>
      <c r="Q145" s="214"/>
      <c r="R145" s="214"/>
      <c r="S145" s="214"/>
      <c r="T145" s="215"/>
      <c r="AT145" s="216" t="s">
        <v>272</v>
      </c>
      <c r="AU145" s="216" t="s">
        <v>73</v>
      </c>
      <c r="AV145" s="13" t="s">
        <v>73</v>
      </c>
      <c r="AW145" s="13" t="s">
        <v>30</v>
      </c>
      <c r="AX145" s="13" t="s">
        <v>64</v>
      </c>
      <c r="AY145" s="216" t="s">
        <v>263</v>
      </c>
    </row>
    <row r="146" spans="1:65" s="15" customFormat="1">
      <c r="B146" s="228"/>
      <c r="C146" s="229"/>
      <c r="D146" s="207" t="s">
        <v>272</v>
      </c>
      <c r="E146" s="230" t="s">
        <v>1</v>
      </c>
      <c r="F146" s="231" t="s">
        <v>280</v>
      </c>
      <c r="G146" s="229"/>
      <c r="H146" s="232">
        <v>116.10299999999999</v>
      </c>
      <c r="I146" s="233"/>
      <c r="J146" s="229"/>
      <c r="K146" s="229"/>
      <c r="L146" s="234"/>
      <c r="M146" s="235"/>
      <c r="N146" s="236"/>
      <c r="O146" s="236"/>
      <c r="P146" s="236"/>
      <c r="Q146" s="236"/>
      <c r="R146" s="236"/>
      <c r="S146" s="236"/>
      <c r="T146" s="237"/>
      <c r="AT146" s="238" t="s">
        <v>272</v>
      </c>
      <c r="AU146" s="238" t="s">
        <v>73</v>
      </c>
      <c r="AV146" s="15" t="s">
        <v>270</v>
      </c>
      <c r="AW146" s="15" t="s">
        <v>30</v>
      </c>
      <c r="AX146" s="15" t="s">
        <v>71</v>
      </c>
      <c r="AY146" s="238" t="s">
        <v>263</v>
      </c>
    </row>
    <row r="147" spans="1:65" s="2" customFormat="1" ht="21.75" customHeight="1">
      <c r="A147" s="35"/>
      <c r="B147" s="36"/>
      <c r="C147" s="191" t="s">
        <v>270</v>
      </c>
      <c r="D147" s="191" t="s">
        <v>266</v>
      </c>
      <c r="E147" s="192" t="s">
        <v>5993</v>
      </c>
      <c r="F147" s="193" t="s">
        <v>5994</v>
      </c>
      <c r="G147" s="194" t="s">
        <v>269</v>
      </c>
      <c r="H147" s="195">
        <v>271.34100000000001</v>
      </c>
      <c r="I147" s="196"/>
      <c r="J147" s="197">
        <f>ROUND(I147*H147,2)</f>
        <v>0</v>
      </c>
      <c r="K147" s="198"/>
      <c r="L147" s="40"/>
      <c r="M147" s="199" t="s">
        <v>1</v>
      </c>
      <c r="N147" s="200" t="s">
        <v>38</v>
      </c>
      <c r="O147" s="72"/>
      <c r="P147" s="201">
        <f>O147*H147</f>
        <v>0</v>
      </c>
      <c r="Q147" s="201">
        <v>8.4999999999999995E-4</v>
      </c>
      <c r="R147" s="201">
        <f>Q147*H147</f>
        <v>0.23063985000000001</v>
      </c>
      <c r="S147" s="201">
        <v>0</v>
      </c>
      <c r="T147" s="202">
        <f>S147*H147</f>
        <v>0</v>
      </c>
      <c r="U147" s="35"/>
      <c r="V147" s="35"/>
      <c r="W147" s="35"/>
      <c r="X147" s="35"/>
      <c r="Y147" s="35"/>
      <c r="Z147" s="35"/>
      <c r="AA147" s="35"/>
      <c r="AB147" s="35"/>
      <c r="AC147" s="35"/>
      <c r="AD147" s="35"/>
      <c r="AE147" s="35"/>
      <c r="AR147" s="203" t="s">
        <v>270</v>
      </c>
      <c r="AT147" s="203" t="s">
        <v>266</v>
      </c>
      <c r="AU147" s="203" t="s">
        <v>73</v>
      </c>
      <c r="AY147" s="18" t="s">
        <v>263</v>
      </c>
      <c r="BE147" s="204">
        <f>IF(N147="základní",J147,0)</f>
        <v>0</v>
      </c>
      <c r="BF147" s="204">
        <f>IF(N147="snížená",J147,0)</f>
        <v>0</v>
      </c>
      <c r="BG147" s="204">
        <f>IF(N147="zákl. přenesená",J147,0)</f>
        <v>0</v>
      </c>
      <c r="BH147" s="204">
        <f>IF(N147="sníž. přenesená",J147,0)</f>
        <v>0</v>
      </c>
      <c r="BI147" s="204">
        <f>IF(N147="nulová",J147,0)</f>
        <v>0</v>
      </c>
      <c r="BJ147" s="18" t="s">
        <v>71</v>
      </c>
      <c r="BK147" s="204">
        <f>ROUND(I147*H147,2)</f>
        <v>0</v>
      </c>
      <c r="BL147" s="18" t="s">
        <v>270</v>
      </c>
      <c r="BM147" s="203" t="s">
        <v>506</v>
      </c>
    </row>
    <row r="148" spans="1:65" s="13" customFormat="1">
      <c r="B148" s="205"/>
      <c r="C148" s="206"/>
      <c r="D148" s="207" t="s">
        <v>272</v>
      </c>
      <c r="E148" s="208" t="s">
        <v>1</v>
      </c>
      <c r="F148" s="209" t="s">
        <v>6706</v>
      </c>
      <c r="G148" s="206"/>
      <c r="H148" s="210">
        <v>199.96199999999999</v>
      </c>
      <c r="I148" s="211"/>
      <c r="J148" s="206"/>
      <c r="K148" s="206"/>
      <c r="L148" s="212"/>
      <c r="M148" s="213"/>
      <c r="N148" s="214"/>
      <c r="O148" s="214"/>
      <c r="P148" s="214"/>
      <c r="Q148" s="214"/>
      <c r="R148" s="214"/>
      <c r="S148" s="214"/>
      <c r="T148" s="215"/>
      <c r="AT148" s="216" t="s">
        <v>272</v>
      </c>
      <c r="AU148" s="216" t="s">
        <v>73</v>
      </c>
      <c r="AV148" s="13" t="s">
        <v>73</v>
      </c>
      <c r="AW148" s="13" t="s">
        <v>30</v>
      </c>
      <c r="AX148" s="13" t="s">
        <v>64</v>
      </c>
      <c r="AY148" s="216" t="s">
        <v>263</v>
      </c>
    </row>
    <row r="149" spans="1:65" s="13" customFormat="1">
      <c r="B149" s="205"/>
      <c r="C149" s="206"/>
      <c r="D149" s="207" t="s">
        <v>272</v>
      </c>
      <c r="E149" s="208" t="s">
        <v>1</v>
      </c>
      <c r="F149" s="209" t="s">
        <v>6707</v>
      </c>
      <c r="G149" s="206"/>
      <c r="H149" s="210">
        <v>71.379000000000005</v>
      </c>
      <c r="I149" s="211"/>
      <c r="J149" s="206"/>
      <c r="K149" s="206"/>
      <c r="L149" s="212"/>
      <c r="M149" s="213"/>
      <c r="N149" s="214"/>
      <c r="O149" s="214"/>
      <c r="P149" s="214"/>
      <c r="Q149" s="214"/>
      <c r="R149" s="214"/>
      <c r="S149" s="214"/>
      <c r="T149" s="215"/>
      <c r="AT149" s="216" t="s">
        <v>272</v>
      </c>
      <c r="AU149" s="216" t="s">
        <v>73</v>
      </c>
      <c r="AV149" s="13" t="s">
        <v>73</v>
      </c>
      <c r="AW149" s="13" t="s">
        <v>30</v>
      </c>
      <c r="AX149" s="13" t="s">
        <v>64</v>
      </c>
      <c r="AY149" s="216" t="s">
        <v>263</v>
      </c>
    </row>
    <row r="150" spans="1:65" s="15" customFormat="1">
      <c r="B150" s="228"/>
      <c r="C150" s="229"/>
      <c r="D150" s="207" t="s">
        <v>272</v>
      </c>
      <c r="E150" s="230" t="s">
        <v>1</v>
      </c>
      <c r="F150" s="231" t="s">
        <v>280</v>
      </c>
      <c r="G150" s="229"/>
      <c r="H150" s="232">
        <v>271.34100000000001</v>
      </c>
      <c r="I150" s="233"/>
      <c r="J150" s="229"/>
      <c r="K150" s="229"/>
      <c r="L150" s="234"/>
      <c r="M150" s="235"/>
      <c r="N150" s="236"/>
      <c r="O150" s="236"/>
      <c r="P150" s="236"/>
      <c r="Q150" s="236"/>
      <c r="R150" s="236"/>
      <c r="S150" s="236"/>
      <c r="T150" s="237"/>
      <c r="AT150" s="238" t="s">
        <v>272</v>
      </c>
      <c r="AU150" s="238" t="s">
        <v>73</v>
      </c>
      <c r="AV150" s="15" t="s">
        <v>270</v>
      </c>
      <c r="AW150" s="15" t="s">
        <v>30</v>
      </c>
      <c r="AX150" s="15" t="s">
        <v>71</v>
      </c>
      <c r="AY150" s="238" t="s">
        <v>263</v>
      </c>
    </row>
    <row r="151" spans="1:65" s="2" customFormat="1" ht="24.2" customHeight="1">
      <c r="A151" s="35"/>
      <c r="B151" s="36"/>
      <c r="C151" s="191" t="s">
        <v>297</v>
      </c>
      <c r="D151" s="191" t="s">
        <v>266</v>
      </c>
      <c r="E151" s="192" t="s">
        <v>5997</v>
      </c>
      <c r="F151" s="193" t="s">
        <v>5998</v>
      </c>
      <c r="G151" s="194" t="s">
        <v>269</v>
      </c>
      <c r="H151" s="195">
        <v>271.34100000000001</v>
      </c>
      <c r="I151" s="196"/>
      <c r="J151" s="197">
        <f>ROUND(I151*H151,2)</f>
        <v>0</v>
      </c>
      <c r="K151" s="198"/>
      <c r="L151" s="40"/>
      <c r="M151" s="199" t="s">
        <v>1</v>
      </c>
      <c r="N151" s="200" t="s">
        <v>38</v>
      </c>
      <c r="O151" s="72"/>
      <c r="P151" s="201">
        <f>O151*H151</f>
        <v>0</v>
      </c>
      <c r="Q151" s="201">
        <v>0</v>
      </c>
      <c r="R151" s="201">
        <f>Q151*H151</f>
        <v>0</v>
      </c>
      <c r="S151" s="201">
        <v>0</v>
      </c>
      <c r="T151" s="202">
        <f>S151*H151</f>
        <v>0</v>
      </c>
      <c r="U151" s="35"/>
      <c r="V151" s="35"/>
      <c r="W151" s="35"/>
      <c r="X151" s="35"/>
      <c r="Y151" s="35"/>
      <c r="Z151" s="35"/>
      <c r="AA151" s="35"/>
      <c r="AB151" s="35"/>
      <c r="AC151" s="35"/>
      <c r="AD151" s="35"/>
      <c r="AE151" s="35"/>
      <c r="AR151" s="203" t="s">
        <v>270</v>
      </c>
      <c r="AT151" s="203" t="s">
        <v>266</v>
      </c>
      <c r="AU151" s="203" t="s">
        <v>73</v>
      </c>
      <c r="AY151" s="18" t="s">
        <v>263</v>
      </c>
      <c r="BE151" s="204">
        <f>IF(N151="základní",J151,0)</f>
        <v>0</v>
      </c>
      <c r="BF151" s="204">
        <f>IF(N151="snížená",J151,0)</f>
        <v>0</v>
      </c>
      <c r="BG151" s="204">
        <f>IF(N151="zákl. přenesená",J151,0)</f>
        <v>0</v>
      </c>
      <c r="BH151" s="204">
        <f>IF(N151="sníž. přenesená",J151,0)</f>
        <v>0</v>
      </c>
      <c r="BI151" s="204">
        <f>IF(N151="nulová",J151,0)</f>
        <v>0</v>
      </c>
      <c r="BJ151" s="18" t="s">
        <v>71</v>
      </c>
      <c r="BK151" s="204">
        <f>ROUND(I151*H151,2)</f>
        <v>0</v>
      </c>
      <c r="BL151" s="18" t="s">
        <v>270</v>
      </c>
      <c r="BM151" s="203" t="s">
        <v>5999</v>
      </c>
    </row>
    <row r="152" spans="1:65" s="2" customFormat="1" ht="16.5" customHeight="1">
      <c r="A152" s="35"/>
      <c r="B152" s="36"/>
      <c r="C152" s="191" t="s">
        <v>304</v>
      </c>
      <c r="D152" s="191" t="s">
        <v>266</v>
      </c>
      <c r="E152" s="192" t="s">
        <v>6000</v>
      </c>
      <c r="F152" s="193" t="s">
        <v>6001</v>
      </c>
      <c r="G152" s="194" t="s">
        <v>448</v>
      </c>
      <c r="H152" s="195">
        <v>48</v>
      </c>
      <c r="I152" s="196"/>
      <c r="J152" s="197">
        <f>ROUND(I152*H152,2)</f>
        <v>0</v>
      </c>
      <c r="K152" s="198"/>
      <c r="L152" s="40"/>
      <c r="M152" s="199" t="s">
        <v>1</v>
      </c>
      <c r="N152" s="200" t="s">
        <v>38</v>
      </c>
      <c r="O152" s="72"/>
      <c r="P152" s="201">
        <f>O152*H152</f>
        <v>0</v>
      </c>
      <c r="Q152" s="201">
        <v>0</v>
      </c>
      <c r="R152" s="201">
        <f>Q152*H152</f>
        <v>0</v>
      </c>
      <c r="S152" s="201">
        <v>0</v>
      </c>
      <c r="T152" s="202">
        <f>S152*H152</f>
        <v>0</v>
      </c>
      <c r="U152" s="35"/>
      <c r="V152" s="35"/>
      <c r="W152" s="35"/>
      <c r="X152" s="35"/>
      <c r="Y152" s="35"/>
      <c r="Z152" s="35"/>
      <c r="AA152" s="35"/>
      <c r="AB152" s="35"/>
      <c r="AC152" s="35"/>
      <c r="AD152" s="35"/>
      <c r="AE152" s="35"/>
      <c r="AR152" s="203" t="s">
        <v>270</v>
      </c>
      <c r="AT152" s="203" t="s">
        <v>266</v>
      </c>
      <c r="AU152" s="203" t="s">
        <v>73</v>
      </c>
      <c r="AY152" s="18" t="s">
        <v>263</v>
      </c>
      <c r="BE152" s="204">
        <f>IF(N152="základní",J152,0)</f>
        <v>0</v>
      </c>
      <c r="BF152" s="204">
        <f>IF(N152="snížená",J152,0)</f>
        <v>0</v>
      </c>
      <c r="BG152" s="204">
        <f>IF(N152="zákl. přenesená",J152,0)</f>
        <v>0</v>
      </c>
      <c r="BH152" s="204">
        <f>IF(N152="sníž. přenesená",J152,0)</f>
        <v>0</v>
      </c>
      <c r="BI152" s="204">
        <f>IF(N152="nulová",J152,0)</f>
        <v>0</v>
      </c>
      <c r="BJ152" s="18" t="s">
        <v>71</v>
      </c>
      <c r="BK152" s="204">
        <f>ROUND(I152*H152,2)</f>
        <v>0</v>
      </c>
      <c r="BL152" s="18" t="s">
        <v>270</v>
      </c>
      <c r="BM152" s="203" t="s">
        <v>538</v>
      </c>
    </row>
    <row r="153" spans="1:65" s="2" customFormat="1" ht="24.2" customHeight="1">
      <c r="A153" s="35"/>
      <c r="B153" s="36"/>
      <c r="C153" s="191" t="s">
        <v>309</v>
      </c>
      <c r="D153" s="191" t="s">
        <v>266</v>
      </c>
      <c r="E153" s="192" t="s">
        <v>549</v>
      </c>
      <c r="F153" s="193" t="s">
        <v>550</v>
      </c>
      <c r="G153" s="194" t="s">
        <v>300</v>
      </c>
      <c r="H153" s="195">
        <v>27.827000000000002</v>
      </c>
      <c r="I153" s="196"/>
      <c r="J153" s="197">
        <f>ROUND(I153*H153,2)</f>
        <v>0</v>
      </c>
      <c r="K153" s="198"/>
      <c r="L153" s="40"/>
      <c r="M153" s="199" t="s">
        <v>1</v>
      </c>
      <c r="N153" s="200" t="s">
        <v>38</v>
      </c>
      <c r="O153" s="72"/>
      <c r="P153" s="201">
        <f>O153*H153</f>
        <v>0</v>
      </c>
      <c r="Q153" s="201">
        <v>0</v>
      </c>
      <c r="R153" s="201">
        <f>Q153*H153</f>
        <v>0</v>
      </c>
      <c r="S153" s="201">
        <v>0</v>
      </c>
      <c r="T153" s="202">
        <f>S153*H153</f>
        <v>0</v>
      </c>
      <c r="U153" s="35"/>
      <c r="V153" s="35"/>
      <c r="W153" s="35"/>
      <c r="X153" s="35"/>
      <c r="Y153" s="35"/>
      <c r="Z153" s="35"/>
      <c r="AA153" s="35"/>
      <c r="AB153" s="35"/>
      <c r="AC153" s="35"/>
      <c r="AD153" s="35"/>
      <c r="AE153" s="35"/>
      <c r="AR153" s="203" t="s">
        <v>270</v>
      </c>
      <c r="AT153" s="203" t="s">
        <v>266</v>
      </c>
      <c r="AU153" s="203" t="s">
        <v>73</v>
      </c>
      <c r="AY153" s="18" t="s">
        <v>263</v>
      </c>
      <c r="BE153" s="204">
        <f>IF(N153="základní",J153,0)</f>
        <v>0</v>
      </c>
      <c r="BF153" s="204">
        <f>IF(N153="snížená",J153,0)</f>
        <v>0</v>
      </c>
      <c r="BG153" s="204">
        <f>IF(N153="zákl. přenesená",J153,0)</f>
        <v>0</v>
      </c>
      <c r="BH153" s="204">
        <f>IF(N153="sníž. přenesená",J153,0)</f>
        <v>0</v>
      </c>
      <c r="BI153" s="204">
        <f>IF(N153="nulová",J153,0)</f>
        <v>0</v>
      </c>
      <c r="BJ153" s="18" t="s">
        <v>71</v>
      </c>
      <c r="BK153" s="204">
        <f>ROUND(I153*H153,2)</f>
        <v>0</v>
      </c>
      <c r="BL153" s="18" t="s">
        <v>270</v>
      </c>
      <c r="BM153" s="203" t="s">
        <v>304</v>
      </c>
    </row>
    <row r="154" spans="1:65" s="13" customFormat="1">
      <c r="B154" s="205"/>
      <c r="C154" s="206"/>
      <c r="D154" s="207" t="s">
        <v>272</v>
      </c>
      <c r="E154" s="208" t="s">
        <v>1</v>
      </c>
      <c r="F154" s="209" t="s">
        <v>6708</v>
      </c>
      <c r="G154" s="206"/>
      <c r="H154" s="210">
        <v>6.367</v>
      </c>
      <c r="I154" s="211"/>
      <c r="J154" s="206"/>
      <c r="K154" s="206"/>
      <c r="L154" s="212"/>
      <c r="M154" s="213"/>
      <c r="N154" s="214"/>
      <c r="O154" s="214"/>
      <c r="P154" s="214"/>
      <c r="Q154" s="214"/>
      <c r="R154" s="214"/>
      <c r="S154" s="214"/>
      <c r="T154" s="215"/>
      <c r="AT154" s="216" t="s">
        <v>272</v>
      </c>
      <c r="AU154" s="216" t="s">
        <v>73</v>
      </c>
      <c r="AV154" s="13" t="s">
        <v>73</v>
      </c>
      <c r="AW154" s="13" t="s">
        <v>30</v>
      </c>
      <c r="AX154" s="13" t="s">
        <v>64</v>
      </c>
      <c r="AY154" s="216" t="s">
        <v>263</v>
      </c>
    </row>
    <row r="155" spans="1:65" s="13" customFormat="1">
      <c r="B155" s="205"/>
      <c r="C155" s="206"/>
      <c r="D155" s="207" t="s">
        <v>272</v>
      </c>
      <c r="E155" s="208" t="s">
        <v>1</v>
      </c>
      <c r="F155" s="209" t="s">
        <v>6709</v>
      </c>
      <c r="G155" s="206"/>
      <c r="H155" s="210">
        <v>16.309999999999999</v>
      </c>
      <c r="I155" s="211"/>
      <c r="J155" s="206"/>
      <c r="K155" s="206"/>
      <c r="L155" s="212"/>
      <c r="M155" s="213"/>
      <c r="N155" s="214"/>
      <c r="O155" s="214"/>
      <c r="P155" s="214"/>
      <c r="Q155" s="214"/>
      <c r="R155" s="214"/>
      <c r="S155" s="214"/>
      <c r="T155" s="215"/>
      <c r="AT155" s="216" t="s">
        <v>272</v>
      </c>
      <c r="AU155" s="216" t="s">
        <v>73</v>
      </c>
      <c r="AV155" s="13" t="s">
        <v>73</v>
      </c>
      <c r="AW155" s="13" t="s">
        <v>30</v>
      </c>
      <c r="AX155" s="13" t="s">
        <v>64</v>
      </c>
      <c r="AY155" s="216" t="s">
        <v>263</v>
      </c>
    </row>
    <row r="156" spans="1:65" s="13" customFormat="1">
      <c r="B156" s="205"/>
      <c r="C156" s="206"/>
      <c r="D156" s="207" t="s">
        <v>272</v>
      </c>
      <c r="E156" s="208" t="s">
        <v>1</v>
      </c>
      <c r="F156" s="209" t="s">
        <v>6710</v>
      </c>
      <c r="G156" s="206"/>
      <c r="H156" s="210">
        <v>3.07</v>
      </c>
      <c r="I156" s="211"/>
      <c r="J156" s="206"/>
      <c r="K156" s="206"/>
      <c r="L156" s="212"/>
      <c r="M156" s="213"/>
      <c r="N156" s="214"/>
      <c r="O156" s="214"/>
      <c r="P156" s="214"/>
      <c r="Q156" s="214"/>
      <c r="R156" s="214"/>
      <c r="S156" s="214"/>
      <c r="T156" s="215"/>
      <c r="AT156" s="216" t="s">
        <v>272</v>
      </c>
      <c r="AU156" s="216" t="s">
        <v>73</v>
      </c>
      <c r="AV156" s="13" t="s">
        <v>73</v>
      </c>
      <c r="AW156" s="13" t="s">
        <v>30</v>
      </c>
      <c r="AX156" s="13" t="s">
        <v>64</v>
      </c>
      <c r="AY156" s="216" t="s">
        <v>263</v>
      </c>
    </row>
    <row r="157" spans="1:65" s="13" customFormat="1">
      <c r="B157" s="205"/>
      <c r="C157" s="206"/>
      <c r="D157" s="207" t="s">
        <v>272</v>
      </c>
      <c r="E157" s="208" t="s">
        <v>1</v>
      </c>
      <c r="F157" s="209" t="s">
        <v>6711</v>
      </c>
      <c r="G157" s="206"/>
      <c r="H157" s="210">
        <v>2.08</v>
      </c>
      <c r="I157" s="211"/>
      <c r="J157" s="206"/>
      <c r="K157" s="206"/>
      <c r="L157" s="212"/>
      <c r="M157" s="213"/>
      <c r="N157" s="214"/>
      <c r="O157" s="214"/>
      <c r="P157" s="214"/>
      <c r="Q157" s="214"/>
      <c r="R157" s="214"/>
      <c r="S157" s="214"/>
      <c r="T157" s="215"/>
      <c r="AT157" s="216" t="s">
        <v>272</v>
      </c>
      <c r="AU157" s="216" t="s">
        <v>73</v>
      </c>
      <c r="AV157" s="13" t="s">
        <v>73</v>
      </c>
      <c r="AW157" s="13" t="s">
        <v>30</v>
      </c>
      <c r="AX157" s="13" t="s">
        <v>64</v>
      </c>
      <c r="AY157" s="216" t="s">
        <v>263</v>
      </c>
    </row>
    <row r="158" spans="1:65" s="15" customFormat="1">
      <c r="B158" s="228"/>
      <c r="C158" s="229"/>
      <c r="D158" s="207" t="s">
        <v>272</v>
      </c>
      <c r="E158" s="230" t="s">
        <v>1</v>
      </c>
      <c r="F158" s="231" t="s">
        <v>1970</v>
      </c>
      <c r="G158" s="229"/>
      <c r="H158" s="232">
        <v>27.827000000000002</v>
      </c>
      <c r="I158" s="233"/>
      <c r="J158" s="229"/>
      <c r="K158" s="229"/>
      <c r="L158" s="234"/>
      <c r="M158" s="235"/>
      <c r="N158" s="236"/>
      <c r="O158" s="236"/>
      <c r="P158" s="236"/>
      <c r="Q158" s="236"/>
      <c r="R158" s="236"/>
      <c r="S158" s="236"/>
      <c r="T158" s="237"/>
      <c r="AT158" s="238" t="s">
        <v>272</v>
      </c>
      <c r="AU158" s="238" t="s">
        <v>73</v>
      </c>
      <c r="AV158" s="15" t="s">
        <v>270</v>
      </c>
      <c r="AW158" s="15" t="s">
        <v>30</v>
      </c>
      <c r="AX158" s="15" t="s">
        <v>71</v>
      </c>
      <c r="AY158" s="238" t="s">
        <v>263</v>
      </c>
    </row>
    <row r="159" spans="1:65" s="2" customFormat="1" ht="24.2" customHeight="1">
      <c r="A159" s="35"/>
      <c r="B159" s="36"/>
      <c r="C159" s="191" t="s">
        <v>314</v>
      </c>
      <c r="D159" s="191" t="s">
        <v>266</v>
      </c>
      <c r="E159" s="192" t="s">
        <v>1978</v>
      </c>
      <c r="F159" s="193" t="s">
        <v>1979</v>
      </c>
      <c r="G159" s="194" t="s">
        <v>300</v>
      </c>
      <c r="H159" s="195">
        <v>38.558</v>
      </c>
      <c r="I159" s="196"/>
      <c r="J159" s="197">
        <f>ROUND(I159*H159,2)</f>
        <v>0</v>
      </c>
      <c r="K159" s="198"/>
      <c r="L159" s="40"/>
      <c r="M159" s="199" t="s">
        <v>1</v>
      </c>
      <c r="N159" s="200" t="s">
        <v>38</v>
      </c>
      <c r="O159" s="72"/>
      <c r="P159" s="201">
        <f>O159*H159</f>
        <v>0</v>
      </c>
      <c r="Q159" s="201">
        <v>0</v>
      </c>
      <c r="R159" s="201">
        <f>Q159*H159</f>
        <v>0</v>
      </c>
      <c r="S159" s="201">
        <v>0</v>
      </c>
      <c r="T159" s="202">
        <f>S159*H159</f>
        <v>0</v>
      </c>
      <c r="U159" s="35"/>
      <c r="V159" s="35"/>
      <c r="W159" s="35"/>
      <c r="X159" s="35"/>
      <c r="Y159" s="35"/>
      <c r="Z159" s="35"/>
      <c r="AA159" s="35"/>
      <c r="AB159" s="35"/>
      <c r="AC159" s="35"/>
      <c r="AD159" s="35"/>
      <c r="AE159" s="35"/>
      <c r="AR159" s="203" t="s">
        <v>270</v>
      </c>
      <c r="AT159" s="203" t="s">
        <v>266</v>
      </c>
      <c r="AU159" s="203" t="s">
        <v>73</v>
      </c>
      <c r="AY159" s="18" t="s">
        <v>263</v>
      </c>
      <c r="BE159" s="204">
        <f>IF(N159="základní",J159,0)</f>
        <v>0</v>
      </c>
      <c r="BF159" s="204">
        <f>IF(N159="snížená",J159,0)</f>
        <v>0</v>
      </c>
      <c r="BG159" s="204">
        <f>IF(N159="zákl. přenesená",J159,0)</f>
        <v>0</v>
      </c>
      <c r="BH159" s="204">
        <f>IF(N159="sníž. přenesená",J159,0)</f>
        <v>0</v>
      </c>
      <c r="BI159" s="204">
        <f>IF(N159="nulová",J159,0)</f>
        <v>0</v>
      </c>
      <c r="BJ159" s="18" t="s">
        <v>71</v>
      </c>
      <c r="BK159" s="204">
        <f>ROUND(I159*H159,2)</f>
        <v>0</v>
      </c>
      <c r="BL159" s="18" t="s">
        <v>270</v>
      </c>
      <c r="BM159" s="203" t="s">
        <v>314</v>
      </c>
    </row>
    <row r="160" spans="1:65" s="13" customFormat="1">
      <c r="B160" s="205"/>
      <c r="C160" s="206"/>
      <c r="D160" s="207" t="s">
        <v>272</v>
      </c>
      <c r="E160" s="208" t="s">
        <v>1</v>
      </c>
      <c r="F160" s="209" t="s">
        <v>6712</v>
      </c>
      <c r="G160" s="206"/>
      <c r="H160" s="210">
        <v>23.347000000000001</v>
      </c>
      <c r="I160" s="211"/>
      <c r="J160" s="206"/>
      <c r="K160" s="206"/>
      <c r="L160" s="212"/>
      <c r="M160" s="213"/>
      <c r="N160" s="214"/>
      <c r="O160" s="214"/>
      <c r="P160" s="214"/>
      <c r="Q160" s="214"/>
      <c r="R160" s="214"/>
      <c r="S160" s="214"/>
      <c r="T160" s="215"/>
      <c r="AT160" s="216" t="s">
        <v>272</v>
      </c>
      <c r="AU160" s="216" t="s">
        <v>73</v>
      </c>
      <c r="AV160" s="13" t="s">
        <v>73</v>
      </c>
      <c r="AW160" s="13" t="s">
        <v>30</v>
      </c>
      <c r="AX160" s="13" t="s">
        <v>64</v>
      </c>
      <c r="AY160" s="216" t="s">
        <v>263</v>
      </c>
    </row>
    <row r="161" spans="1:65" s="13" customFormat="1">
      <c r="B161" s="205"/>
      <c r="C161" s="206"/>
      <c r="D161" s="207" t="s">
        <v>272</v>
      </c>
      <c r="E161" s="208" t="s">
        <v>1</v>
      </c>
      <c r="F161" s="209" t="s">
        <v>6713</v>
      </c>
      <c r="G161" s="206"/>
      <c r="H161" s="210">
        <v>6.9169999999999998</v>
      </c>
      <c r="I161" s="211"/>
      <c r="J161" s="206"/>
      <c r="K161" s="206"/>
      <c r="L161" s="212"/>
      <c r="M161" s="213"/>
      <c r="N161" s="214"/>
      <c r="O161" s="214"/>
      <c r="P161" s="214"/>
      <c r="Q161" s="214"/>
      <c r="R161" s="214"/>
      <c r="S161" s="214"/>
      <c r="T161" s="215"/>
      <c r="AT161" s="216" t="s">
        <v>272</v>
      </c>
      <c r="AU161" s="216" t="s">
        <v>73</v>
      </c>
      <c r="AV161" s="13" t="s">
        <v>73</v>
      </c>
      <c r="AW161" s="13" t="s">
        <v>30</v>
      </c>
      <c r="AX161" s="13" t="s">
        <v>64</v>
      </c>
      <c r="AY161" s="216" t="s">
        <v>263</v>
      </c>
    </row>
    <row r="162" spans="1:65" s="13" customFormat="1">
      <c r="B162" s="205"/>
      <c r="C162" s="206"/>
      <c r="D162" s="207" t="s">
        <v>272</v>
      </c>
      <c r="E162" s="208" t="s">
        <v>1</v>
      </c>
      <c r="F162" s="209" t="s">
        <v>6714</v>
      </c>
      <c r="G162" s="206"/>
      <c r="H162" s="210">
        <v>1.2969999999999999</v>
      </c>
      <c r="I162" s="211"/>
      <c r="J162" s="206"/>
      <c r="K162" s="206"/>
      <c r="L162" s="212"/>
      <c r="M162" s="213"/>
      <c r="N162" s="214"/>
      <c r="O162" s="214"/>
      <c r="P162" s="214"/>
      <c r="Q162" s="214"/>
      <c r="R162" s="214"/>
      <c r="S162" s="214"/>
      <c r="T162" s="215"/>
      <c r="AT162" s="216" t="s">
        <v>272</v>
      </c>
      <c r="AU162" s="216" t="s">
        <v>73</v>
      </c>
      <c r="AV162" s="13" t="s">
        <v>73</v>
      </c>
      <c r="AW162" s="13" t="s">
        <v>30</v>
      </c>
      <c r="AX162" s="13" t="s">
        <v>64</v>
      </c>
      <c r="AY162" s="216" t="s">
        <v>263</v>
      </c>
    </row>
    <row r="163" spans="1:65" s="13" customFormat="1">
      <c r="B163" s="205"/>
      <c r="C163" s="206"/>
      <c r="D163" s="207" t="s">
        <v>272</v>
      </c>
      <c r="E163" s="208" t="s">
        <v>1</v>
      </c>
      <c r="F163" s="209" t="s">
        <v>6715</v>
      </c>
      <c r="G163" s="206"/>
      <c r="H163" s="210">
        <v>0.69199999999999995</v>
      </c>
      <c r="I163" s="211"/>
      <c r="J163" s="206"/>
      <c r="K163" s="206"/>
      <c r="L163" s="212"/>
      <c r="M163" s="213"/>
      <c r="N163" s="214"/>
      <c r="O163" s="214"/>
      <c r="P163" s="214"/>
      <c r="Q163" s="214"/>
      <c r="R163" s="214"/>
      <c r="S163" s="214"/>
      <c r="T163" s="215"/>
      <c r="AT163" s="216" t="s">
        <v>272</v>
      </c>
      <c r="AU163" s="216" t="s">
        <v>73</v>
      </c>
      <c r="AV163" s="13" t="s">
        <v>73</v>
      </c>
      <c r="AW163" s="13" t="s">
        <v>30</v>
      </c>
      <c r="AX163" s="13" t="s">
        <v>64</v>
      </c>
      <c r="AY163" s="216" t="s">
        <v>263</v>
      </c>
    </row>
    <row r="164" spans="1:65" s="14" customFormat="1">
      <c r="B164" s="217"/>
      <c r="C164" s="218"/>
      <c r="D164" s="207" t="s">
        <v>272</v>
      </c>
      <c r="E164" s="219" t="s">
        <v>1</v>
      </c>
      <c r="F164" s="220" t="s">
        <v>275</v>
      </c>
      <c r="G164" s="218"/>
      <c r="H164" s="221">
        <v>32.253</v>
      </c>
      <c r="I164" s="222"/>
      <c r="J164" s="218"/>
      <c r="K164" s="218"/>
      <c r="L164" s="223"/>
      <c r="M164" s="224"/>
      <c r="N164" s="225"/>
      <c r="O164" s="225"/>
      <c r="P164" s="225"/>
      <c r="Q164" s="225"/>
      <c r="R164" s="225"/>
      <c r="S164" s="225"/>
      <c r="T164" s="226"/>
      <c r="AT164" s="227" t="s">
        <v>272</v>
      </c>
      <c r="AU164" s="227" t="s">
        <v>73</v>
      </c>
      <c r="AV164" s="14" t="s">
        <v>276</v>
      </c>
      <c r="AW164" s="14" t="s">
        <v>30</v>
      </c>
      <c r="AX164" s="14" t="s">
        <v>64</v>
      </c>
      <c r="AY164" s="227" t="s">
        <v>263</v>
      </c>
    </row>
    <row r="165" spans="1:65" s="16" customFormat="1">
      <c r="B165" s="248"/>
      <c r="C165" s="249"/>
      <c r="D165" s="207" t="s">
        <v>272</v>
      </c>
      <c r="E165" s="250" t="s">
        <v>1</v>
      </c>
      <c r="F165" s="251" t="s">
        <v>6716</v>
      </c>
      <c r="G165" s="249"/>
      <c r="H165" s="250" t="s">
        <v>1</v>
      </c>
      <c r="I165" s="252"/>
      <c r="J165" s="249"/>
      <c r="K165" s="249"/>
      <c r="L165" s="253"/>
      <c r="M165" s="254"/>
      <c r="N165" s="255"/>
      <c r="O165" s="255"/>
      <c r="P165" s="255"/>
      <c r="Q165" s="255"/>
      <c r="R165" s="255"/>
      <c r="S165" s="255"/>
      <c r="T165" s="256"/>
      <c r="AT165" s="257" t="s">
        <v>272</v>
      </c>
      <c r="AU165" s="257" t="s">
        <v>73</v>
      </c>
      <c r="AV165" s="16" t="s">
        <v>71</v>
      </c>
      <c r="AW165" s="16" t="s">
        <v>30</v>
      </c>
      <c r="AX165" s="16" t="s">
        <v>64</v>
      </c>
      <c r="AY165" s="257" t="s">
        <v>263</v>
      </c>
    </row>
    <row r="166" spans="1:65" s="13" customFormat="1">
      <c r="B166" s="205"/>
      <c r="C166" s="206"/>
      <c r="D166" s="207" t="s">
        <v>272</v>
      </c>
      <c r="E166" s="208" t="s">
        <v>1</v>
      </c>
      <c r="F166" s="209" t="s">
        <v>6717</v>
      </c>
      <c r="G166" s="206"/>
      <c r="H166" s="210">
        <v>4.2450000000000001</v>
      </c>
      <c r="I166" s="211"/>
      <c r="J166" s="206"/>
      <c r="K166" s="206"/>
      <c r="L166" s="212"/>
      <c r="M166" s="213"/>
      <c r="N166" s="214"/>
      <c r="O166" s="214"/>
      <c r="P166" s="214"/>
      <c r="Q166" s="214"/>
      <c r="R166" s="214"/>
      <c r="S166" s="214"/>
      <c r="T166" s="215"/>
      <c r="AT166" s="216" t="s">
        <v>272</v>
      </c>
      <c r="AU166" s="216" t="s">
        <v>73</v>
      </c>
      <c r="AV166" s="13" t="s">
        <v>73</v>
      </c>
      <c r="AW166" s="13" t="s">
        <v>30</v>
      </c>
      <c r="AX166" s="13" t="s">
        <v>64</v>
      </c>
      <c r="AY166" s="216" t="s">
        <v>263</v>
      </c>
    </row>
    <row r="167" spans="1:65" s="13" customFormat="1">
      <c r="B167" s="205"/>
      <c r="C167" s="206"/>
      <c r="D167" s="207" t="s">
        <v>272</v>
      </c>
      <c r="E167" s="208" t="s">
        <v>1</v>
      </c>
      <c r="F167" s="209" t="s">
        <v>6718</v>
      </c>
      <c r="G167" s="206"/>
      <c r="H167" s="210">
        <v>1.6</v>
      </c>
      <c r="I167" s="211"/>
      <c r="J167" s="206"/>
      <c r="K167" s="206"/>
      <c r="L167" s="212"/>
      <c r="M167" s="213"/>
      <c r="N167" s="214"/>
      <c r="O167" s="214"/>
      <c r="P167" s="214"/>
      <c r="Q167" s="214"/>
      <c r="R167" s="214"/>
      <c r="S167" s="214"/>
      <c r="T167" s="215"/>
      <c r="AT167" s="216" t="s">
        <v>272</v>
      </c>
      <c r="AU167" s="216" t="s">
        <v>73</v>
      </c>
      <c r="AV167" s="13" t="s">
        <v>73</v>
      </c>
      <c r="AW167" s="13" t="s">
        <v>30</v>
      </c>
      <c r="AX167" s="13" t="s">
        <v>64</v>
      </c>
      <c r="AY167" s="216" t="s">
        <v>263</v>
      </c>
    </row>
    <row r="168" spans="1:65" s="13" customFormat="1">
      <c r="B168" s="205"/>
      <c r="C168" s="206"/>
      <c r="D168" s="207" t="s">
        <v>272</v>
      </c>
      <c r="E168" s="208" t="s">
        <v>1</v>
      </c>
      <c r="F168" s="209" t="s">
        <v>6719</v>
      </c>
      <c r="G168" s="206"/>
      <c r="H168" s="210">
        <v>0.3</v>
      </c>
      <c r="I168" s="211"/>
      <c r="J168" s="206"/>
      <c r="K168" s="206"/>
      <c r="L168" s="212"/>
      <c r="M168" s="213"/>
      <c r="N168" s="214"/>
      <c r="O168" s="214"/>
      <c r="P168" s="214"/>
      <c r="Q168" s="214"/>
      <c r="R168" s="214"/>
      <c r="S168" s="214"/>
      <c r="T168" s="215"/>
      <c r="AT168" s="216" t="s">
        <v>272</v>
      </c>
      <c r="AU168" s="216" t="s">
        <v>73</v>
      </c>
      <c r="AV168" s="13" t="s">
        <v>73</v>
      </c>
      <c r="AW168" s="13" t="s">
        <v>30</v>
      </c>
      <c r="AX168" s="13" t="s">
        <v>64</v>
      </c>
      <c r="AY168" s="216" t="s">
        <v>263</v>
      </c>
    </row>
    <row r="169" spans="1:65" s="13" customFormat="1">
      <c r="B169" s="205"/>
      <c r="C169" s="206"/>
      <c r="D169" s="207" t="s">
        <v>272</v>
      </c>
      <c r="E169" s="208" t="s">
        <v>1</v>
      </c>
      <c r="F169" s="209" t="s">
        <v>6720</v>
      </c>
      <c r="G169" s="206"/>
      <c r="H169" s="210">
        <v>0.16</v>
      </c>
      <c r="I169" s="211"/>
      <c r="J169" s="206"/>
      <c r="K169" s="206"/>
      <c r="L169" s="212"/>
      <c r="M169" s="213"/>
      <c r="N169" s="214"/>
      <c r="O169" s="214"/>
      <c r="P169" s="214"/>
      <c r="Q169" s="214"/>
      <c r="R169" s="214"/>
      <c r="S169" s="214"/>
      <c r="T169" s="215"/>
      <c r="AT169" s="216" t="s">
        <v>272</v>
      </c>
      <c r="AU169" s="216" t="s">
        <v>73</v>
      </c>
      <c r="AV169" s="13" t="s">
        <v>73</v>
      </c>
      <c r="AW169" s="13" t="s">
        <v>30</v>
      </c>
      <c r="AX169" s="13" t="s">
        <v>64</v>
      </c>
      <c r="AY169" s="216" t="s">
        <v>263</v>
      </c>
    </row>
    <row r="170" spans="1:65" s="14" customFormat="1">
      <c r="B170" s="217"/>
      <c r="C170" s="218"/>
      <c r="D170" s="207" t="s">
        <v>272</v>
      </c>
      <c r="E170" s="219" t="s">
        <v>1</v>
      </c>
      <c r="F170" s="220" t="s">
        <v>275</v>
      </c>
      <c r="G170" s="218"/>
      <c r="H170" s="221">
        <v>6.3049999999999997</v>
      </c>
      <c r="I170" s="222"/>
      <c r="J170" s="218"/>
      <c r="K170" s="218"/>
      <c r="L170" s="223"/>
      <c r="M170" s="224"/>
      <c r="N170" s="225"/>
      <c r="O170" s="225"/>
      <c r="P170" s="225"/>
      <c r="Q170" s="225"/>
      <c r="R170" s="225"/>
      <c r="S170" s="225"/>
      <c r="T170" s="226"/>
      <c r="AT170" s="227" t="s">
        <v>272</v>
      </c>
      <c r="AU170" s="227" t="s">
        <v>73</v>
      </c>
      <c r="AV170" s="14" t="s">
        <v>276</v>
      </c>
      <c r="AW170" s="14" t="s">
        <v>30</v>
      </c>
      <c r="AX170" s="14" t="s">
        <v>64</v>
      </c>
      <c r="AY170" s="227" t="s">
        <v>263</v>
      </c>
    </row>
    <row r="171" spans="1:65" s="15" customFormat="1">
      <c r="B171" s="228"/>
      <c r="C171" s="229"/>
      <c r="D171" s="207" t="s">
        <v>272</v>
      </c>
      <c r="E171" s="230" t="s">
        <v>1</v>
      </c>
      <c r="F171" s="231" t="s">
        <v>280</v>
      </c>
      <c r="G171" s="229"/>
      <c r="H171" s="232">
        <v>38.558</v>
      </c>
      <c r="I171" s="233"/>
      <c r="J171" s="229"/>
      <c r="K171" s="229"/>
      <c r="L171" s="234"/>
      <c r="M171" s="235"/>
      <c r="N171" s="236"/>
      <c r="O171" s="236"/>
      <c r="P171" s="236"/>
      <c r="Q171" s="236"/>
      <c r="R171" s="236"/>
      <c r="S171" s="236"/>
      <c r="T171" s="237"/>
      <c r="AT171" s="238" t="s">
        <v>272</v>
      </c>
      <c r="AU171" s="238" t="s">
        <v>73</v>
      </c>
      <c r="AV171" s="15" t="s">
        <v>270</v>
      </c>
      <c r="AW171" s="15" t="s">
        <v>30</v>
      </c>
      <c r="AX171" s="15" t="s">
        <v>71</v>
      </c>
      <c r="AY171" s="238" t="s">
        <v>263</v>
      </c>
    </row>
    <row r="172" spans="1:65" s="2" customFormat="1" ht="16.5" customHeight="1">
      <c r="A172" s="35"/>
      <c r="B172" s="36"/>
      <c r="C172" s="261" t="s">
        <v>264</v>
      </c>
      <c r="D172" s="261" t="s">
        <v>401</v>
      </c>
      <c r="E172" s="262" t="s">
        <v>1696</v>
      </c>
      <c r="F172" s="263" t="s">
        <v>1697</v>
      </c>
      <c r="G172" s="264" t="s">
        <v>307</v>
      </c>
      <c r="H172" s="265">
        <v>69.403999999999996</v>
      </c>
      <c r="I172" s="266"/>
      <c r="J172" s="267">
        <f>ROUND(I172*H172,2)</f>
        <v>0</v>
      </c>
      <c r="K172" s="268"/>
      <c r="L172" s="269"/>
      <c r="M172" s="270" t="s">
        <v>1</v>
      </c>
      <c r="N172" s="271" t="s">
        <v>38</v>
      </c>
      <c r="O172" s="72"/>
      <c r="P172" s="201">
        <f>O172*H172</f>
        <v>0</v>
      </c>
      <c r="Q172" s="201">
        <v>1</v>
      </c>
      <c r="R172" s="201">
        <f>Q172*H172</f>
        <v>69.403999999999996</v>
      </c>
      <c r="S172" s="201">
        <v>0</v>
      </c>
      <c r="T172" s="202">
        <f>S172*H172</f>
        <v>0</v>
      </c>
      <c r="U172" s="35"/>
      <c r="V172" s="35"/>
      <c r="W172" s="35"/>
      <c r="X172" s="35"/>
      <c r="Y172" s="35"/>
      <c r="Z172" s="35"/>
      <c r="AA172" s="35"/>
      <c r="AB172" s="35"/>
      <c r="AC172" s="35"/>
      <c r="AD172" s="35"/>
      <c r="AE172" s="35"/>
      <c r="AR172" s="203" t="s">
        <v>314</v>
      </c>
      <c r="AT172" s="203" t="s">
        <v>401</v>
      </c>
      <c r="AU172" s="203" t="s">
        <v>73</v>
      </c>
      <c r="AY172" s="18" t="s">
        <v>263</v>
      </c>
      <c r="BE172" s="204">
        <f>IF(N172="základní",J172,0)</f>
        <v>0</v>
      </c>
      <c r="BF172" s="204">
        <f>IF(N172="snížená",J172,0)</f>
        <v>0</v>
      </c>
      <c r="BG172" s="204">
        <f>IF(N172="zákl. přenesená",J172,0)</f>
        <v>0</v>
      </c>
      <c r="BH172" s="204">
        <f>IF(N172="sníž. přenesená",J172,0)</f>
        <v>0</v>
      </c>
      <c r="BI172" s="204">
        <f>IF(N172="nulová",J172,0)</f>
        <v>0</v>
      </c>
      <c r="BJ172" s="18" t="s">
        <v>71</v>
      </c>
      <c r="BK172" s="204">
        <f>ROUND(I172*H172,2)</f>
        <v>0</v>
      </c>
      <c r="BL172" s="18" t="s">
        <v>270</v>
      </c>
      <c r="BM172" s="203" t="s">
        <v>6038</v>
      </c>
    </row>
    <row r="173" spans="1:65" s="13" customFormat="1">
      <c r="B173" s="205"/>
      <c r="C173" s="206"/>
      <c r="D173" s="207" t="s">
        <v>272</v>
      </c>
      <c r="E173" s="208" t="s">
        <v>1</v>
      </c>
      <c r="F173" s="209" t="s">
        <v>6721</v>
      </c>
      <c r="G173" s="206"/>
      <c r="H173" s="210">
        <v>69.403999999999996</v>
      </c>
      <c r="I173" s="211"/>
      <c r="J173" s="206"/>
      <c r="K173" s="206"/>
      <c r="L173" s="212"/>
      <c r="M173" s="213"/>
      <c r="N173" s="214"/>
      <c r="O173" s="214"/>
      <c r="P173" s="214"/>
      <c r="Q173" s="214"/>
      <c r="R173" s="214"/>
      <c r="S173" s="214"/>
      <c r="T173" s="215"/>
      <c r="AT173" s="216" t="s">
        <v>272</v>
      </c>
      <c r="AU173" s="216" t="s">
        <v>73</v>
      </c>
      <c r="AV173" s="13" t="s">
        <v>73</v>
      </c>
      <c r="AW173" s="13" t="s">
        <v>30</v>
      </c>
      <c r="AX173" s="13" t="s">
        <v>71</v>
      </c>
      <c r="AY173" s="216" t="s">
        <v>263</v>
      </c>
    </row>
    <row r="174" spans="1:65" s="2" customFormat="1" ht="37.9" customHeight="1">
      <c r="A174" s="35"/>
      <c r="B174" s="36"/>
      <c r="C174" s="191" t="s">
        <v>322</v>
      </c>
      <c r="D174" s="191" t="s">
        <v>266</v>
      </c>
      <c r="E174" s="192" t="s">
        <v>6040</v>
      </c>
      <c r="F174" s="193" t="s">
        <v>6041</v>
      </c>
      <c r="G174" s="194" t="s">
        <v>300</v>
      </c>
      <c r="H174" s="195">
        <v>153.65799999999999</v>
      </c>
      <c r="I174" s="196"/>
      <c r="J174" s="197">
        <f>ROUND(I174*H174,2)</f>
        <v>0</v>
      </c>
      <c r="K174" s="198"/>
      <c r="L174" s="40"/>
      <c r="M174" s="199" t="s">
        <v>1</v>
      </c>
      <c r="N174" s="200" t="s">
        <v>38</v>
      </c>
      <c r="O174" s="72"/>
      <c r="P174" s="201">
        <f>O174*H174</f>
        <v>0</v>
      </c>
      <c r="Q174" s="201">
        <v>0</v>
      </c>
      <c r="R174" s="201">
        <f>Q174*H174</f>
        <v>0</v>
      </c>
      <c r="S174" s="201">
        <v>0</v>
      </c>
      <c r="T174" s="202">
        <f>S174*H174</f>
        <v>0</v>
      </c>
      <c r="U174" s="35"/>
      <c r="V174" s="35"/>
      <c r="W174" s="35"/>
      <c r="X174" s="35"/>
      <c r="Y174" s="35"/>
      <c r="Z174" s="35"/>
      <c r="AA174" s="35"/>
      <c r="AB174" s="35"/>
      <c r="AC174" s="35"/>
      <c r="AD174" s="35"/>
      <c r="AE174" s="35"/>
      <c r="AR174" s="203" t="s">
        <v>270</v>
      </c>
      <c r="AT174" s="203" t="s">
        <v>266</v>
      </c>
      <c r="AU174" s="203" t="s">
        <v>73</v>
      </c>
      <c r="AY174" s="18" t="s">
        <v>263</v>
      </c>
      <c r="BE174" s="204">
        <f>IF(N174="základní",J174,0)</f>
        <v>0</v>
      </c>
      <c r="BF174" s="204">
        <f>IF(N174="snížená",J174,0)</f>
        <v>0</v>
      </c>
      <c r="BG174" s="204">
        <f>IF(N174="zákl. přenesená",J174,0)</f>
        <v>0</v>
      </c>
      <c r="BH174" s="204">
        <f>IF(N174="sníž. přenesená",J174,0)</f>
        <v>0</v>
      </c>
      <c r="BI174" s="204">
        <f>IF(N174="nulová",J174,0)</f>
        <v>0</v>
      </c>
      <c r="BJ174" s="18" t="s">
        <v>71</v>
      </c>
      <c r="BK174" s="204">
        <f>ROUND(I174*H174,2)</f>
        <v>0</v>
      </c>
      <c r="BL174" s="18" t="s">
        <v>270</v>
      </c>
      <c r="BM174" s="203" t="s">
        <v>6042</v>
      </c>
    </row>
    <row r="175" spans="1:65" s="16" customFormat="1">
      <c r="B175" s="248"/>
      <c r="C175" s="249"/>
      <c r="D175" s="207" t="s">
        <v>272</v>
      </c>
      <c r="E175" s="250" t="s">
        <v>1</v>
      </c>
      <c r="F175" s="251" t="s">
        <v>6043</v>
      </c>
      <c r="G175" s="249"/>
      <c r="H175" s="250" t="s">
        <v>1</v>
      </c>
      <c r="I175" s="252"/>
      <c r="J175" s="249"/>
      <c r="K175" s="249"/>
      <c r="L175" s="253"/>
      <c r="M175" s="254"/>
      <c r="N175" s="255"/>
      <c r="O175" s="255"/>
      <c r="P175" s="255"/>
      <c r="Q175" s="255"/>
      <c r="R175" s="255"/>
      <c r="S175" s="255"/>
      <c r="T175" s="256"/>
      <c r="AT175" s="257" t="s">
        <v>272</v>
      </c>
      <c r="AU175" s="257" t="s">
        <v>73</v>
      </c>
      <c r="AV175" s="16" t="s">
        <v>71</v>
      </c>
      <c r="AW175" s="16" t="s">
        <v>30</v>
      </c>
      <c r="AX175" s="16" t="s">
        <v>64</v>
      </c>
      <c r="AY175" s="257" t="s">
        <v>263</v>
      </c>
    </row>
    <row r="176" spans="1:65" s="13" customFormat="1">
      <c r="B176" s="205"/>
      <c r="C176" s="206"/>
      <c r="D176" s="207" t="s">
        <v>272</v>
      </c>
      <c r="E176" s="208" t="s">
        <v>1</v>
      </c>
      <c r="F176" s="209" t="s">
        <v>6722</v>
      </c>
      <c r="G176" s="206"/>
      <c r="H176" s="210">
        <v>153.65799999999999</v>
      </c>
      <c r="I176" s="211"/>
      <c r="J176" s="206"/>
      <c r="K176" s="206"/>
      <c r="L176" s="212"/>
      <c r="M176" s="213"/>
      <c r="N176" s="214"/>
      <c r="O176" s="214"/>
      <c r="P176" s="214"/>
      <c r="Q176" s="214"/>
      <c r="R176" s="214"/>
      <c r="S176" s="214"/>
      <c r="T176" s="215"/>
      <c r="AT176" s="216" t="s">
        <v>272</v>
      </c>
      <c r="AU176" s="216" t="s">
        <v>73</v>
      </c>
      <c r="AV176" s="13" t="s">
        <v>73</v>
      </c>
      <c r="AW176" s="13" t="s">
        <v>30</v>
      </c>
      <c r="AX176" s="13" t="s">
        <v>71</v>
      </c>
      <c r="AY176" s="216" t="s">
        <v>263</v>
      </c>
    </row>
    <row r="177" spans="1:65" s="2" customFormat="1" ht="24.2" customHeight="1">
      <c r="A177" s="35"/>
      <c r="B177" s="36"/>
      <c r="C177" s="191" t="s">
        <v>327</v>
      </c>
      <c r="D177" s="191" t="s">
        <v>266</v>
      </c>
      <c r="E177" s="192" t="s">
        <v>4673</v>
      </c>
      <c r="F177" s="193" t="s">
        <v>4674</v>
      </c>
      <c r="G177" s="194" t="s">
        <v>300</v>
      </c>
      <c r="H177" s="195">
        <v>125.831</v>
      </c>
      <c r="I177" s="196"/>
      <c r="J177" s="197">
        <f>ROUND(I177*H177,2)</f>
        <v>0</v>
      </c>
      <c r="K177" s="198"/>
      <c r="L177" s="40"/>
      <c r="M177" s="199" t="s">
        <v>1</v>
      </c>
      <c r="N177" s="200" t="s">
        <v>38</v>
      </c>
      <c r="O177" s="72"/>
      <c r="P177" s="201">
        <f>O177*H177</f>
        <v>0</v>
      </c>
      <c r="Q177" s="201">
        <v>0</v>
      </c>
      <c r="R177" s="201">
        <f>Q177*H177</f>
        <v>0</v>
      </c>
      <c r="S177" s="201">
        <v>0</v>
      </c>
      <c r="T177" s="202">
        <f>S177*H177</f>
        <v>0</v>
      </c>
      <c r="U177" s="35"/>
      <c r="V177" s="35"/>
      <c r="W177" s="35"/>
      <c r="X177" s="35"/>
      <c r="Y177" s="35"/>
      <c r="Z177" s="35"/>
      <c r="AA177" s="35"/>
      <c r="AB177" s="35"/>
      <c r="AC177" s="35"/>
      <c r="AD177" s="35"/>
      <c r="AE177" s="35"/>
      <c r="AR177" s="203" t="s">
        <v>270</v>
      </c>
      <c r="AT177" s="203" t="s">
        <v>266</v>
      </c>
      <c r="AU177" s="203" t="s">
        <v>73</v>
      </c>
      <c r="AY177" s="18" t="s">
        <v>263</v>
      </c>
      <c r="BE177" s="204">
        <f>IF(N177="základní",J177,0)</f>
        <v>0</v>
      </c>
      <c r="BF177" s="204">
        <f>IF(N177="snížená",J177,0)</f>
        <v>0</v>
      </c>
      <c r="BG177" s="204">
        <f>IF(N177="zákl. přenesená",J177,0)</f>
        <v>0</v>
      </c>
      <c r="BH177" s="204">
        <f>IF(N177="sníž. přenesená",J177,0)</f>
        <v>0</v>
      </c>
      <c r="BI177" s="204">
        <f>IF(N177="nulová",J177,0)</f>
        <v>0</v>
      </c>
      <c r="BJ177" s="18" t="s">
        <v>71</v>
      </c>
      <c r="BK177" s="204">
        <f>ROUND(I177*H177,2)</f>
        <v>0</v>
      </c>
      <c r="BL177" s="18" t="s">
        <v>270</v>
      </c>
      <c r="BM177" s="203" t="s">
        <v>6045</v>
      </c>
    </row>
    <row r="178" spans="1:65" s="16" customFormat="1">
      <c r="B178" s="248"/>
      <c r="C178" s="249"/>
      <c r="D178" s="207" t="s">
        <v>272</v>
      </c>
      <c r="E178" s="250" t="s">
        <v>1</v>
      </c>
      <c r="F178" s="251" t="s">
        <v>6046</v>
      </c>
      <c r="G178" s="249"/>
      <c r="H178" s="250" t="s">
        <v>1</v>
      </c>
      <c r="I178" s="252"/>
      <c r="J178" s="249"/>
      <c r="K178" s="249"/>
      <c r="L178" s="253"/>
      <c r="M178" s="254"/>
      <c r="N178" s="255"/>
      <c r="O178" s="255"/>
      <c r="P178" s="255"/>
      <c r="Q178" s="255"/>
      <c r="R178" s="255"/>
      <c r="S178" s="255"/>
      <c r="T178" s="256"/>
      <c r="AT178" s="257" t="s">
        <v>272</v>
      </c>
      <c r="AU178" s="257" t="s">
        <v>73</v>
      </c>
      <c r="AV178" s="16" t="s">
        <v>71</v>
      </c>
      <c r="AW178" s="16" t="s">
        <v>30</v>
      </c>
      <c r="AX178" s="16" t="s">
        <v>64</v>
      </c>
      <c r="AY178" s="257" t="s">
        <v>263</v>
      </c>
    </row>
    <row r="179" spans="1:65" s="13" customFormat="1">
      <c r="B179" s="205"/>
      <c r="C179" s="206"/>
      <c r="D179" s="207" t="s">
        <v>272</v>
      </c>
      <c r="E179" s="208" t="s">
        <v>1</v>
      </c>
      <c r="F179" s="209" t="s">
        <v>6723</v>
      </c>
      <c r="G179" s="206"/>
      <c r="H179" s="210">
        <v>125.831</v>
      </c>
      <c r="I179" s="211"/>
      <c r="J179" s="206"/>
      <c r="K179" s="206"/>
      <c r="L179" s="212"/>
      <c r="M179" s="213"/>
      <c r="N179" s="214"/>
      <c r="O179" s="214"/>
      <c r="P179" s="214"/>
      <c r="Q179" s="214"/>
      <c r="R179" s="214"/>
      <c r="S179" s="214"/>
      <c r="T179" s="215"/>
      <c r="AT179" s="216" t="s">
        <v>272</v>
      </c>
      <c r="AU179" s="216" t="s">
        <v>73</v>
      </c>
      <c r="AV179" s="13" t="s">
        <v>73</v>
      </c>
      <c r="AW179" s="13" t="s">
        <v>30</v>
      </c>
      <c r="AX179" s="13" t="s">
        <v>71</v>
      </c>
      <c r="AY179" s="216" t="s">
        <v>263</v>
      </c>
    </row>
    <row r="180" spans="1:65" s="2" customFormat="1" ht="37.9" customHeight="1">
      <c r="A180" s="35"/>
      <c r="B180" s="36"/>
      <c r="C180" s="191" t="s">
        <v>8</v>
      </c>
      <c r="D180" s="191" t="s">
        <v>266</v>
      </c>
      <c r="E180" s="192" t="s">
        <v>504</v>
      </c>
      <c r="F180" s="193" t="s">
        <v>505</v>
      </c>
      <c r="G180" s="194" t="s">
        <v>300</v>
      </c>
      <c r="H180" s="195">
        <v>125.831</v>
      </c>
      <c r="I180" s="196"/>
      <c r="J180" s="197">
        <f>ROUND(I180*H180,2)</f>
        <v>0</v>
      </c>
      <c r="K180" s="198"/>
      <c r="L180" s="40"/>
      <c r="M180" s="199" t="s">
        <v>1</v>
      </c>
      <c r="N180" s="200" t="s">
        <v>38</v>
      </c>
      <c r="O180" s="72"/>
      <c r="P180" s="201">
        <f>O180*H180</f>
        <v>0</v>
      </c>
      <c r="Q180" s="201">
        <v>0</v>
      </c>
      <c r="R180" s="201">
        <f>Q180*H180</f>
        <v>0</v>
      </c>
      <c r="S180" s="201">
        <v>0</v>
      </c>
      <c r="T180" s="202">
        <f>S180*H180</f>
        <v>0</v>
      </c>
      <c r="U180" s="35"/>
      <c r="V180" s="35"/>
      <c r="W180" s="35"/>
      <c r="X180" s="35"/>
      <c r="Y180" s="35"/>
      <c r="Z180" s="35"/>
      <c r="AA180" s="35"/>
      <c r="AB180" s="35"/>
      <c r="AC180" s="35"/>
      <c r="AD180" s="35"/>
      <c r="AE180" s="35"/>
      <c r="AR180" s="203" t="s">
        <v>270</v>
      </c>
      <c r="AT180" s="203" t="s">
        <v>266</v>
      </c>
      <c r="AU180" s="203" t="s">
        <v>73</v>
      </c>
      <c r="AY180" s="18" t="s">
        <v>263</v>
      </c>
      <c r="BE180" s="204">
        <f>IF(N180="základní",J180,0)</f>
        <v>0</v>
      </c>
      <c r="BF180" s="204">
        <f>IF(N180="snížená",J180,0)</f>
        <v>0</v>
      </c>
      <c r="BG180" s="204">
        <f>IF(N180="zákl. přenesená",J180,0)</f>
        <v>0</v>
      </c>
      <c r="BH180" s="204">
        <f>IF(N180="sníž. přenesená",J180,0)</f>
        <v>0</v>
      </c>
      <c r="BI180" s="204">
        <f>IF(N180="nulová",J180,0)</f>
        <v>0</v>
      </c>
      <c r="BJ180" s="18" t="s">
        <v>71</v>
      </c>
      <c r="BK180" s="204">
        <f>ROUND(I180*H180,2)</f>
        <v>0</v>
      </c>
      <c r="BL180" s="18" t="s">
        <v>270</v>
      </c>
      <c r="BM180" s="203" t="s">
        <v>6048</v>
      </c>
    </row>
    <row r="181" spans="1:65" s="2" customFormat="1" ht="37.9" customHeight="1">
      <c r="A181" s="35"/>
      <c r="B181" s="36"/>
      <c r="C181" s="191" t="s">
        <v>397</v>
      </c>
      <c r="D181" s="191" t="s">
        <v>266</v>
      </c>
      <c r="E181" s="192" t="s">
        <v>531</v>
      </c>
      <c r="F181" s="193" t="s">
        <v>532</v>
      </c>
      <c r="G181" s="194" t="s">
        <v>300</v>
      </c>
      <c r="H181" s="195">
        <v>629.15499999999997</v>
      </c>
      <c r="I181" s="196"/>
      <c r="J181" s="197">
        <f>ROUND(I181*H181,2)</f>
        <v>0</v>
      </c>
      <c r="K181" s="198"/>
      <c r="L181" s="40"/>
      <c r="M181" s="199" t="s">
        <v>1</v>
      </c>
      <c r="N181" s="200" t="s">
        <v>38</v>
      </c>
      <c r="O181" s="72"/>
      <c r="P181" s="201">
        <f>O181*H181</f>
        <v>0</v>
      </c>
      <c r="Q181" s="201">
        <v>0</v>
      </c>
      <c r="R181" s="201">
        <f>Q181*H181</f>
        <v>0</v>
      </c>
      <c r="S181" s="201">
        <v>0</v>
      </c>
      <c r="T181" s="202">
        <f>S181*H181</f>
        <v>0</v>
      </c>
      <c r="U181" s="35"/>
      <c r="V181" s="35"/>
      <c r="W181" s="35"/>
      <c r="X181" s="35"/>
      <c r="Y181" s="35"/>
      <c r="Z181" s="35"/>
      <c r="AA181" s="35"/>
      <c r="AB181" s="35"/>
      <c r="AC181" s="35"/>
      <c r="AD181" s="35"/>
      <c r="AE181" s="35"/>
      <c r="AR181" s="203" t="s">
        <v>270</v>
      </c>
      <c r="AT181" s="203" t="s">
        <v>266</v>
      </c>
      <c r="AU181" s="203" t="s">
        <v>73</v>
      </c>
      <c r="AY181" s="18" t="s">
        <v>263</v>
      </c>
      <c r="BE181" s="204">
        <f>IF(N181="základní",J181,0)</f>
        <v>0</v>
      </c>
      <c r="BF181" s="204">
        <f>IF(N181="snížená",J181,0)</f>
        <v>0</v>
      </c>
      <c r="BG181" s="204">
        <f>IF(N181="zákl. přenesená",J181,0)</f>
        <v>0</v>
      </c>
      <c r="BH181" s="204">
        <f>IF(N181="sníž. přenesená",J181,0)</f>
        <v>0</v>
      </c>
      <c r="BI181" s="204">
        <f>IF(N181="nulová",J181,0)</f>
        <v>0</v>
      </c>
      <c r="BJ181" s="18" t="s">
        <v>71</v>
      </c>
      <c r="BK181" s="204">
        <f>ROUND(I181*H181,2)</f>
        <v>0</v>
      </c>
      <c r="BL181" s="18" t="s">
        <v>270</v>
      </c>
      <c r="BM181" s="203" t="s">
        <v>6049</v>
      </c>
    </row>
    <row r="182" spans="1:65" s="16" customFormat="1" ht="22.5">
      <c r="B182" s="248"/>
      <c r="C182" s="249"/>
      <c r="D182" s="207" t="s">
        <v>272</v>
      </c>
      <c r="E182" s="250" t="s">
        <v>1</v>
      </c>
      <c r="F182" s="251" t="s">
        <v>6050</v>
      </c>
      <c r="G182" s="249"/>
      <c r="H182" s="250" t="s">
        <v>1</v>
      </c>
      <c r="I182" s="252"/>
      <c r="J182" s="249"/>
      <c r="K182" s="249"/>
      <c r="L182" s="253"/>
      <c r="M182" s="254"/>
      <c r="N182" s="255"/>
      <c r="O182" s="255"/>
      <c r="P182" s="255"/>
      <c r="Q182" s="255"/>
      <c r="R182" s="255"/>
      <c r="S182" s="255"/>
      <c r="T182" s="256"/>
      <c r="AT182" s="257" t="s">
        <v>272</v>
      </c>
      <c r="AU182" s="257" t="s">
        <v>73</v>
      </c>
      <c r="AV182" s="16" t="s">
        <v>71</v>
      </c>
      <c r="AW182" s="16" t="s">
        <v>30</v>
      </c>
      <c r="AX182" s="16" t="s">
        <v>64</v>
      </c>
      <c r="AY182" s="257" t="s">
        <v>263</v>
      </c>
    </row>
    <row r="183" spans="1:65" s="13" customFormat="1">
      <c r="B183" s="205"/>
      <c r="C183" s="206"/>
      <c r="D183" s="207" t="s">
        <v>272</v>
      </c>
      <c r="E183" s="208" t="s">
        <v>1</v>
      </c>
      <c r="F183" s="209" t="s">
        <v>6724</v>
      </c>
      <c r="G183" s="206"/>
      <c r="H183" s="210">
        <v>629.15499999999997</v>
      </c>
      <c r="I183" s="211"/>
      <c r="J183" s="206"/>
      <c r="K183" s="206"/>
      <c r="L183" s="212"/>
      <c r="M183" s="213"/>
      <c r="N183" s="214"/>
      <c r="O183" s="214"/>
      <c r="P183" s="214"/>
      <c r="Q183" s="214"/>
      <c r="R183" s="214"/>
      <c r="S183" s="214"/>
      <c r="T183" s="215"/>
      <c r="AT183" s="216" t="s">
        <v>272</v>
      </c>
      <c r="AU183" s="216" t="s">
        <v>73</v>
      </c>
      <c r="AV183" s="13" t="s">
        <v>73</v>
      </c>
      <c r="AW183" s="13" t="s">
        <v>30</v>
      </c>
      <c r="AX183" s="13" t="s">
        <v>71</v>
      </c>
      <c r="AY183" s="216" t="s">
        <v>263</v>
      </c>
    </row>
    <row r="184" spans="1:65" s="2" customFormat="1" ht="33" customHeight="1">
      <c r="A184" s="35"/>
      <c r="B184" s="36"/>
      <c r="C184" s="191" t="s">
        <v>405</v>
      </c>
      <c r="D184" s="191" t="s">
        <v>266</v>
      </c>
      <c r="E184" s="192" t="s">
        <v>544</v>
      </c>
      <c r="F184" s="193" t="s">
        <v>545</v>
      </c>
      <c r="G184" s="194" t="s">
        <v>307</v>
      </c>
      <c r="H184" s="195">
        <v>226.49600000000001</v>
      </c>
      <c r="I184" s="196"/>
      <c r="J184" s="197">
        <f>ROUND(I184*H184,2)</f>
        <v>0</v>
      </c>
      <c r="K184" s="198"/>
      <c r="L184" s="40"/>
      <c r="M184" s="199" t="s">
        <v>1</v>
      </c>
      <c r="N184" s="200" t="s">
        <v>38</v>
      </c>
      <c r="O184" s="72"/>
      <c r="P184" s="201">
        <f>O184*H184</f>
        <v>0</v>
      </c>
      <c r="Q184" s="201">
        <v>0</v>
      </c>
      <c r="R184" s="201">
        <f>Q184*H184</f>
        <v>0</v>
      </c>
      <c r="S184" s="201">
        <v>0</v>
      </c>
      <c r="T184" s="202">
        <f>S184*H184</f>
        <v>0</v>
      </c>
      <c r="U184" s="35"/>
      <c r="V184" s="35"/>
      <c r="W184" s="35"/>
      <c r="X184" s="35"/>
      <c r="Y184" s="35"/>
      <c r="Z184" s="35"/>
      <c r="AA184" s="35"/>
      <c r="AB184" s="35"/>
      <c r="AC184" s="35"/>
      <c r="AD184" s="35"/>
      <c r="AE184" s="35"/>
      <c r="AR184" s="203" t="s">
        <v>270</v>
      </c>
      <c r="AT184" s="203" t="s">
        <v>266</v>
      </c>
      <c r="AU184" s="203" t="s">
        <v>73</v>
      </c>
      <c r="AY184" s="18" t="s">
        <v>263</v>
      </c>
      <c r="BE184" s="204">
        <f>IF(N184="základní",J184,0)</f>
        <v>0</v>
      </c>
      <c r="BF184" s="204">
        <f>IF(N184="snížená",J184,0)</f>
        <v>0</v>
      </c>
      <c r="BG184" s="204">
        <f>IF(N184="zákl. přenesená",J184,0)</f>
        <v>0</v>
      </c>
      <c r="BH184" s="204">
        <f>IF(N184="sníž. přenesená",J184,0)</f>
        <v>0</v>
      </c>
      <c r="BI184" s="204">
        <f>IF(N184="nulová",J184,0)</f>
        <v>0</v>
      </c>
      <c r="BJ184" s="18" t="s">
        <v>71</v>
      </c>
      <c r="BK184" s="204">
        <f>ROUND(I184*H184,2)</f>
        <v>0</v>
      </c>
      <c r="BL184" s="18" t="s">
        <v>270</v>
      </c>
      <c r="BM184" s="203" t="s">
        <v>6052</v>
      </c>
    </row>
    <row r="185" spans="1:65" s="13" customFormat="1">
      <c r="B185" s="205"/>
      <c r="C185" s="206"/>
      <c r="D185" s="207" t="s">
        <v>272</v>
      </c>
      <c r="E185" s="206"/>
      <c r="F185" s="209" t="s">
        <v>6725</v>
      </c>
      <c r="G185" s="206"/>
      <c r="H185" s="210">
        <v>226.49600000000001</v>
      </c>
      <c r="I185" s="211"/>
      <c r="J185" s="206"/>
      <c r="K185" s="206"/>
      <c r="L185" s="212"/>
      <c r="M185" s="213"/>
      <c r="N185" s="214"/>
      <c r="O185" s="214"/>
      <c r="P185" s="214"/>
      <c r="Q185" s="214"/>
      <c r="R185" s="214"/>
      <c r="S185" s="214"/>
      <c r="T185" s="215"/>
      <c r="AT185" s="216" t="s">
        <v>272</v>
      </c>
      <c r="AU185" s="216" t="s">
        <v>73</v>
      </c>
      <c r="AV185" s="13" t="s">
        <v>73</v>
      </c>
      <c r="AW185" s="13" t="s">
        <v>4</v>
      </c>
      <c r="AX185" s="13" t="s">
        <v>71</v>
      </c>
      <c r="AY185" s="216" t="s">
        <v>263</v>
      </c>
    </row>
    <row r="186" spans="1:65" s="12" customFormat="1" ht="22.9" customHeight="1">
      <c r="B186" s="175"/>
      <c r="C186" s="176"/>
      <c r="D186" s="177" t="s">
        <v>63</v>
      </c>
      <c r="E186" s="189" t="s">
        <v>297</v>
      </c>
      <c r="F186" s="189" t="s">
        <v>1020</v>
      </c>
      <c r="G186" s="176"/>
      <c r="H186" s="176"/>
      <c r="I186" s="179"/>
      <c r="J186" s="190">
        <f>BK186</f>
        <v>0</v>
      </c>
      <c r="K186" s="176"/>
      <c r="L186" s="181"/>
      <c r="M186" s="182"/>
      <c r="N186" s="183"/>
      <c r="O186" s="183"/>
      <c r="P186" s="184">
        <f>SUM(P187:P188)</f>
        <v>0</v>
      </c>
      <c r="Q186" s="183"/>
      <c r="R186" s="184">
        <f>SUM(R187:R188)</f>
        <v>0</v>
      </c>
      <c r="S186" s="183"/>
      <c r="T186" s="185">
        <f>SUM(T187:T188)</f>
        <v>0</v>
      </c>
      <c r="AR186" s="186" t="s">
        <v>71</v>
      </c>
      <c r="AT186" s="187" t="s">
        <v>63</v>
      </c>
      <c r="AU186" s="187" t="s">
        <v>71</v>
      </c>
      <c r="AY186" s="186" t="s">
        <v>263</v>
      </c>
      <c r="BK186" s="188">
        <f>SUM(BK187:BK188)</f>
        <v>0</v>
      </c>
    </row>
    <row r="187" spans="1:65" s="2" customFormat="1" ht="33" customHeight="1">
      <c r="A187" s="35"/>
      <c r="B187" s="36"/>
      <c r="C187" s="191" t="s">
        <v>412</v>
      </c>
      <c r="D187" s="191" t="s">
        <v>6726</v>
      </c>
      <c r="E187" s="192" t="s">
        <v>6727</v>
      </c>
      <c r="F187" s="193" t="s">
        <v>6728</v>
      </c>
      <c r="G187" s="194" t="s">
        <v>269</v>
      </c>
      <c r="H187" s="195">
        <v>42.448999999999998</v>
      </c>
      <c r="I187" s="196"/>
      <c r="J187" s="197">
        <f>ROUND(I187*H187,2)</f>
        <v>0</v>
      </c>
      <c r="K187" s="198"/>
      <c r="L187" s="40"/>
      <c r="M187" s="199" t="s">
        <v>1</v>
      </c>
      <c r="N187" s="200" t="s">
        <v>38</v>
      </c>
      <c r="O187" s="72"/>
      <c r="P187" s="201">
        <f>O187*H187</f>
        <v>0</v>
      </c>
      <c r="Q187" s="201">
        <v>0</v>
      </c>
      <c r="R187" s="201">
        <f>Q187*H187</f>
        <v>0</v>
      </c>
      <c r="S187" s="201">
        <v>0</v>
      </c>
      <c r="T187" s="202">
        <f>S187*H187</f>
        <v>0</v>
      </c>
      <c r="U187" s="35"/>
      <c r="V187" s="35"/>
      <c r="W187" s="35"/>
      <c r="X187" s="35"/>
      <c r="Y187" s="35"/>
      <c r="Z187" s="35"/>
      <c r="AA187" s="35"/>
      <c r="AB187" s="35"/>
      <c r="AC187" s="35"/>
      <c r="AD187" s="35"/>
      <c r="AE187" s="35"/>
      <c r="AR187" s="203" t="s">
        <v>270</v>
      </c>
      <c r="AT187" s="203" t="s">
        <v>266</v>
      </c>
      <c r="AU187" s="203" t="s">
        <v>73</v>
      </c>
      <c r="AY187" s="18" t="s">
        <v>263</v>
      </c>
      <c r="BE187" s="204">
        <f>IF(N187="základní",J187,0)</f>
        <v>0</v>
      </c>
      <c r="BF187" s="204">
        <f>IF(N187="snížená",J187,0)</f>
        <v>0</v>
      </c>
      <c r="BG187" s="204">
        <f>IF(N187="zákl. přenesená",J187,0)</f>
        <v>0</v>
      </c>
      <c r="BH187" s="204">
        <f>IF(N187="sníž. přenesená",J187,0)</f>
        <v>0</v>
      </c>
      <c r="BI187" s="204">
        <f>IF(N187="nulová",J187,0)</f>
        <v>0</v>
      </c>
      <c r="BJ187" s="18" t="s">
        <v>71</v>
      </c>
      <c r="BK187" s="204">
        <f>ROUND(I187*H187,2)</f>
        <v>0</v>
      </c>
      <c r="BL187" s="18" t="s">
        <v>270</v>
      </c>
      <c r="BM187" s="203" t="s">
        <v>6729</v>
      </c>
    </row>
    <row r="188" spans="1:65" s="13" customFormat="1">
      <c r="B188" s="205"/>
      <c r="C188" s="206"/>
      <c r="D188" s="207" t="s">
        <v>272</v>
      </c>
      <c r="E188" s="208" t="s">
        <v>1</v>
      </c>
      <c r="F188" s="209" t="s">
        <v>6690</v>
      </c>
      <c r="G188" s="206"/>
      <c r="H188" s="210">
        <v>42.448999999999998</v>
      </c>
      <c r="I188" s="211"/>
      <c r="J188" s="206"/>
      <c r="K188" s="206"/>
      <c r="L188" s="212"/>
      <c r="M188" s="213"/>
      <c r="N188" s="214"/>
      <c r="O188" s="214"/>
      <c r="P188" s="214"/>
      <c r="Q188" s="214"/>
      <c r="R188" s="214"/>
      <c r="S188" s="214"/>
      <c r="T188" s="215"/>
      <c r="AT188" s="216" t="s">
        <v>272</v>
      </c>
      <c r="AU188" s="216" t="s">
        <v>73</v>
      </c>
      <c r="AV188" s="13" t="s">
        <v>73</v>
      </c>
      <c r="AW188" s="13" t="s">
        <v>30</v>
      </c>
      <c r="AX188" s="13" t="s">
        <v>71</v>
      </c>
      <c r="AY188" s="216" t="s">
        <v>263</v>
      </c>
    </row>
    <row r="189" spans="1:65" s="12" customFormat="1" ht="22.9" customHeight="1">
      <c r="B189" s="175"/>
      <c r="C189" s="176"/>
      <c r="D189" s="177" t="s">
        <v>63</v>
      </c>
      <c r="E189" s="189" t="s">
        <v>314</v>
      </c>
      <c r="F189" s="189" t="s">
        <v>1712</v>
      </c>
      <c r="G189" s="176"/>
      <c r="H189" s="176"/>
      <c r="I189" s="179"/>
      <c r="J189" s="190">
        <f>BK189</f>
        <v>0</v>
      </c>
      <c r="K189" s="176"/>
      <c r="L189" s="181"/>
      <c r="M189" s="182"/>
      <c r="N189" s="183"/>
      <c r="O189" s="183"/>
      <c r="P189" s="184">
        <f>SUM(P190:P202)</f>
        <v>0</v>
      </c>
      <c r="Q189" s="183"/>
      <c r="R189" s="184">
        <f>SUM(R190:R202)</f>
        <v>4.1422999999999996</v>
      </c>
      <c r="S189" s="183"/>
      <c r="T189" s="185">
        <f>SUM(T190:T202)</f>
        <v>0</v>
      </c>
      <c r="AR189" s="186" t="s">
        <v>71</v>
      </c>
      <c r="AT189" s="187" t="s">
        <v>63</v>
      </c>
      <c r="AU189" s="187" t="s">
        <v>71</v>
      </c>
      <c r="AY189" s="186" t="s">
        <v>263</v>
      </c>
      <c r="BK189" s="188">
        <f>SUM(BK190:BK202)</f>
        <v>0</v>
      </c>
    </row>
    <row r="190" spans="1:65" s="2" customFormat="1" ht="16.5" customHeight="1">
      <c r="A190" s="35"/>
      <c r="B190" s="36"/>
      <c r="C190" s="191" t="s">
        <v>416</v>
      </c>
      <c r="D190" s="191" t="s">
        <v>266</v>
      </c>
      <c r="E190" s="192" t="s">
        <v>6054</v>
      </c>
      <c r="F190" s="193" t="s">
        <v>6055</v>
      </c>
      <c r="G190" s="194" t="s">
        <v>796</v>
      </c>
      <c r="H190" s="195">
        <v>45</v>
      </c>
      <c r="I190" s="196"/>
      <c r="J190" s="197">
        <f>ROUND(I190*H190,2)</f>
        <v>0</v>
      </c>
      <c r="K190" s="198"/>
      <c r="L190" s="40"/>
      <c r="M190" s="199" t="s">
        <v>1</v>
      </c>
      <c r="N190" s="200" t="s">
        <v>38</v>
      </c>
      <c r="O190" s="72"/>
      <c r="P190" s="201">
        <f>O190*H190</f>
        <v>0</v>
      </c>
      <c r="Q190" s="201">
        <v>2.0000000000000002E-5</v>
      </c>
      <c r="R190" s="201">
        <f>Q190*H190</f>
        <v>9.0000000000000008E-4</v>
      </c>
      <c r="S190" s="201">
        <v>0</v>
      </c>
      <c r="T190" s="202">
        <f>S190*H190</f>
        <v>0</v>
      </c>
      <c r="U190" s="35"/>
      <c r="V190" s="35"/>
      <c r="W190" s="35"/>
      <c r="X190" s="35"/>
      <c r="Y190" s="35"/>
      <c r="Z190" s="35"/>
      <c r="AA190" s="35"/>
      <c r="AB190" s="35"/>
      <c r="AC190" s="35"/>
      <c r="AD190" s="35"/>
      <c r="AE190" s="35"/>
      <c r="AR190" s="203" t="s">
        <v>270</v>
      </c>
      <c r="AT190" s="203" t="s">
        <v>266</v>
      </c>
      <c r="AU190" s="203" t="s">
        <v>73</v>
      </c>
      <c r="AY190" s="18" t="s">
        <v>263</v>
      </c>
      <c r="BE190" s="204">
        <f>IF(N190="základní",J190,0)</f>
        <v>0</v>
      </c>
      <c r="BF190" s="204">
        <f>IF(N190="snížená",J190,0)</f>
        <v>0</v>
      </c>
      <c r="BG190" s="204">
        <f>IF(N190="zákl. přenesená",J190,0)</f>
        <v>0</v>
      </c>
      <c r="BH190" s="204">
        <f>IF(N190="sníž. přenesená",J190,0)</f>
        <v>0</v>
      </c>
      <c r="BI190" s="204">
        <f>IF(N190="nulová",J190,0)</f>
        <v>0</v>
      </c>
      <c r="BJ190" s="18" t="s">
        <v>71</v>
      </c>
      <c r="BK190" s="204">
        <f>ROUND(I190*H190,2)</f>
        <v>0</v>
      </c>
      <c r="BL190" s="18" t="s">
        <v>270</v>
      </c>
      <c r="BM190" s="203" t="s">
        <v>6730</v>
      </c>
    </row>
    <row r="191" spans="1:65" s="2" customFormat="1" ht="16.5" customHeight="1">
      <c r="A191" s="35"/>
      <c r="B191" s="36"/>
      <c r="C191" s="191" t="s">
        <v>421</v>
      </c>
      <c r="D191" s="191" t="s">
        <v>266</v>
      </c>
      <c r="E191" s="192" t="s">
        <v>6056</v>
      </c>
      <c r="F191" s="193" t="s">
        <v>6057</v>
      </c>
      <c r="G191" s="194" t="s">
        <v>796</v>
      </c>
      <c r="H191" s="195">
        <v>25</v>
      </c>
      <c r="I191" s="196"/>
      <c r="J191" s="197">
        <f>ROUND(I191*H191,2)</f>
        <v>0</v>
      </c>
      <c r="K191" s="198"/>
      <c r="L191" s="40"/>
      <c r="M191" s="199" t="s">
        <v>1</v>
      </c>
      <c r="N191" s="200" t="s">
        <v>38</v>
      </c>
      <c r="O191" s="72"/>
      <c r="P191" s="201">
        <f>O191*H191</f>
        <v>0</v>
      </c>
      <c r="Q191" s="201">
        <v>0</v>
      </c>
      <c r="R191" s="201">
        <f>Q191*H191</f>
        <v>0</v>
      </c>
      <c r="S191" s="201">
        <v>0</v>
      </c>
      <c r="T191" s="202">
        <f>S191*H191</f>
        <v>0</v>
      </c>
      <c r="U191" s="35"/>
      <c r="V191" s="35"/>
      <c r="W191" s="35"/>
      <c r="X191" s="35"/>
      <c r="Y191" s="35"/>
      <c r="Z191" s="35"/>
      <c r="AA191" s="35"/>
      <c r="AB191" s="35"/>
      <c r="AC191" s="35"/>
      <c r="AD191" s="35"/>
      <c r="AE191" s="35"/>
      <c r="AR191" s="203" t="s">
        <v>270</v>
      </c>
      <c r="AT191" s="203" t="s">
        <v>266</v>
      </c>
      <c r="AU191" s="203" t="s">
        <v>73</v>
      </c>
      <c r="AY191" s="18" t="s">
        <v>263</v>
      </c>
      <c r="BE191" s="204">
        <f>IF(N191="základní",J191,0)</f>
        <v>0</v>
      </c>
      <c r="BF191" s="204">
        <f>IF(N191="snížená",J191,0)</f>
        <v>0</v>
      </c>
      <c r="BG191" s="204">
        <f>IF(N191="zákl. přenesená",J191,0)</f>
        <v>0</v>
      </c>
      <c r="BH191" s="204">
        <f>IF(N191="sníž. přenesená",J191,0)</f>
        <v>0</v>
      </c>
      <c r="BI191" s="204">
        <f>IF(N191="nulová",J191,0)</f>
        <v>0</v>
      </c>
      <c r="BJ191" s="18" t="s">
        <v>71</v>
      </c>
      <c r="BK191" s="204">
        <f>ROUND(I191*H191,2)</f>
        <v>0</v>
      </c>
      <c r="BL191" s="18" t="s">
        <v>270</v>
      </c>
      <c r="BM191" s="203" t="s">
        <v>6731</v>
      </c>
    </row>
    <row r="192" spans="1:65" s="2" customFormat="1" ht="16.5" customHeight="1">
      <c r="A192" s="35"/>
      <c r="B192" s="36"/>
      <c r="C192" s="191" t="s">
        <v>426</v>
      </c>
      <c r="D192" s="191" t="s">
        <v>266</v>
      </c>
      <c r="E192" s="192" t="s">
        <v>6060</v>
      </c>
      <c r="F192" s="193" t="s">
        <v>6061</v>
      </c>
      <c r="G192" s="194" t="s">
        <v>796</v>
      </c>
      <c r="H192" s="195">
        <v>55</v>
      </c>
      <c r="I192" s="196"/>
      <c r="J192" s="197">
        <f>ROUND(I192*H192,2)</f>
        <v>0</v>
      </c>
      <c r="K192" s="198"/>
      <c r="L192" s="40"/>
      <c r="M192" s="199" t="s">
        <v>1</v>
      </c>
      <c r="N192" s="200" t="s">
        <v>38</v>
      </c>
      <c r="O192" s="72"/>
      <c r="P192" s="201">
        <f>O192*H192</f>
        <v>0</v>
      </c>
      <c r="Q192" s="201">
        <v>0</v>
      </c>
      <c r="R192" s="201">
        <f>Q192*H192</f>
        <v>0</v>
      </c>
      <c r="S192" s="201">
        <v>0</v>
      </c>
      <c r="T192" s="202">
        <f>S192*H192</f>
        <v>0</v>
      </c>
      <c r="U192" s="35"/>
      <c r="V192" s="35"/>
      <c r="W192" s="35"/>
      <c r="X192" s="35"/>
      <c r="Y192" s="35"/>
      <c r="Z192" s="35"/>
      <c r="AA192" s="35"/>
      <c r="AB192" s="35"/>
      <c r="AC192" s="35"/>
      <c r="AD192" s="35"/>
      <c r="AE192" s="35"/>
      <c r="AR192" s="203" t="s">
        <v>270</v>
      </c>
      <c r="AT192" s="203" t="s">
        <v>266</v>
      </c>
      <c r="AU192" s="203" t="s">
        <v>73</v>
      </c>
      <c r="AY192" s="18" t="s">
        <v>263</v>
      </c>
      <c r="BE192" s="204">
        <f>IF(N192="základní",J192,0)</f>
        <v>0</v>
      </c>
      <c r="BF192" s="204">
        <f>IF(N192="snížená",J192,0)</f>
        <v>0</v>
      </c>
      <c r="BG192" s="204">
        <f>IF(N192="zákl. přenesená",J192,0)</f>
        <v>0</v>
      </c>
      <c r="BH192" s="204">
        <f>IF(N192="sníž. přenesená",J192,0)</f>
        <v>0</v>
      </c>
      <c r="BI192" s="204">
        <f>IF(N192="nulová",J192,0)</f>
        <v>0</v>
      </c>
      <c r="BJ192" s="18" t="s">
        <v>71</v>
      </c>
      <c r="BK192" s="204">
        <f>ROUND(I192*H192,2)</f>
        <v>0</v>
      </c>
      <c r="BL192" s="18" t="s">
        <v>270</v>
      </c>
      <c r="BM192" s="203" t="s">
        <v>6732</v>
      </c>
    </row>
    <row r="193" spans="1:65" s="2" customFormat="1" ht="39">
      <c r="A193" s="35"/>
      <c r="B193" s="36"/>
      <c r="C193" s="37"/>
      <c r="D193" s="207" t="s">
        <v>294</v>
      </c>
      <c r="E193" s="37"/>
      <c r="F193" s="239" t="s">
        <v>6733</v>
      </c>
      <c r="G193" s="37"/>
      <c r="H193" s="37"/>
      <c r="I193" s="240"/>
      <c r="J193" s="37"/>
      <c r="K193" s="37"/>
      <c r="L193" s="40"/>
      <c r="M193" s="241"/>
      <c r="N193" s="242"/>
      <c r="O193" s="72"/>
      <c r="P193" s="72"/>
      <c r="Q193" s="72"/>
      <c r="R193" s="72"/>
      <c r="S193" s="72"/>
      <c r="T193" s="73"/>
      <c r="U193" s="35"/>
      <c r="V193" s="35"/>
      <c r="W193" s="35"/>
      <c r="X193" s="35"/>
      <c r="Y193" s="35"/>
      <c r="Z193" s="35"/>
      <c r="AA193" s="35"/>
      <c r="AB193" s="35"/>
      <c r="AC193" s="35"/>
      <c r="AD193" s="35"/>
      <c r="AE193" s="35"/>
      <c r="AT193" s="18" t="s">
        <v>294</v>
      </c>
      <c r="AU193" s="18" t="s">
        <v>73</v>
      </c>
    </row>
    <row r="194" spans="1:65" s="2" customFormat="1" ht="24.2" customHeight="1">
      <c r="A194" s="35"/>
      <c r="B194" s="36"/>
      <c r="C194" s="191" t="s">
        <v>554</v>
      </c>
      <c r="D194" s="191" t="s">
        <v>266</v>
      </c>
      <c r="E194" s="192" t="s">
        <v>6734</v>
      </c>
      <c r="F194" s="193" t="s">
        <v>6735</v>
      </c>
      <c r="G194" s="194" t="s">
        <v>1887</v>
      </c>
      <c r="H194" s="195">
        <v>2</v>
      </c>
      <c r="I194" s="196"/>
      <c r="J194" s="197">
        <f>ROUND(I194*H194,2)</f>
        <v>0</v>
      </c>
      <c r="K194" s="198"/>
      <c r="L194" s="40"/>
      <c r="M194" s="199" t="s">
        <v>1</v>
      </c>
      <c r="N194" s="200" t="s">
        <v>38</v>
      </c>
      <c r="O194" s="72"/>
      <c r="P194" s="201">
        <f>O194*H194</f>
        <v>0</v>
      </c>
      <c r="Q194" s="201">
        <v>2</v>
      </c>
      <c r="R194" s="201">
        <f>Q194*H194</f>
        <v>4</v>
      </c>
      <c r="S194" s="201">
        <v>0</v>
      </c>
      <c r="T194" s="202">
        <f>S194*H194</f>
        <v>0</v>
      </c>
      <c r="U194" s="35"/>
      <c r="V194" s="35"/>
      <c r="W194" s="35"/>
      <c r="X194" s="35"/>
      <c r="Y194" s="35"/>
      <c r="Z194" s="35"/>
      <c r="AA194" s="35"/>
      <c r="AB194" s="35"/>
      <c r="AC194" s="35"/>
      <c r="AD194" s="35"/>
      <c r="AE194" s="35"/>
      <c r="AR194" s="203" t="s">
        <v>270</v>
      </c>
      <c r="AT194" s="203" t="s">
        <v>266</v>
      </c>
      <c r="AU194" s="203" t="s">
        <v>73</v>
      </c>
      <c r="AY194" s="18" t="s">
        <v>263</v>
      </c>
      <c r="BE194" s="204">
        <f>IF(N194="základní",J194,0)</f>
        <v>0</v>
      </c>
      <c r="BF194" s="204">
        <f>IF(N194="snížená",J194,0)</f>
        <v>0</v>
      </c>
      <c r="BG194" s="204">
        <f>IF(N194="zákl. přenesená",J194,0)</f>
        <v>0</v>
      </c>
      <c r="BH194" s="204">
        <f>IF(N194="sníž. přenesená",J194,0)</f>
        <v>0</v>
      </c>
      <c r="BI194" s="204">
        <f>IF(N194="nulová",J194,0)</f>
        <v>0</v>
      </c>
      <c r="BJ194" s="18" t="s">
        <v>71</v>
      </c>
      <c r="BK194" s="204">
        <f>ROUND(I194*H194,2)</f>
        <v>0</v>
      </c>
      <c r="BL194" s="18" t="s">
        <v>270</v>
      </c>
      <c r="BM194" s="203" t="s">
        <v>6736</v>
      </c>
    </row>
    <row r="195" spans="1:65" s="2" customFormat="1" ht="29.25">
      <c r="A195" s="35"/>
      <c r="B195" s="36"/>
      <c r="C195" s="37"/>
      <c r="D195" s="207" t="s">
        <v>294</v>
      </c>
      <c r="E195" s="37"/>
      <c r="F195" s="239" t="s">
        <v>6737</v>
      </c>
      <c r="G195" s="37"/>
      <c r="H195" s="37"/>
      <c r="I195" s="240"/>
      <c r="J195" s="37"/>
      <c r="K195" s="37"/>
      <c r="L195" s="40"/>
      <c r="M195" s="241"/>
      <c r="N195" s="242"/>
      <c r="O195" s="72"/>
      <c r="P195" s="72"/>
      <c r="Q195" s="72"/>
      <c r="R195" s="72"/>
      <c r="S195" s="72"/>
      <c r="T195" s="73"/>
      <c r="U195" s="35"/>
      <c r="V195" s="35"/>
      <c r="W195" s="35"/>
      <c r="X195" s="35"/>
      <c r="Y195" s="35"/>
      <c r="Z195" s="35"/>
      <c r="AA195" s="35"/>
      <c r="AB195" s="35"/>
      <c r="AC195" s="35"/>
      <c r="AD195" s="35"/>
      <c r="AE195" s="35"/>
      <c r="AT195" s="18" t="s">
        <v>294</v>
      </c>
      <c r="AU195" s="18" t="s">
        <v>73</v>
      </c>
    </row>
    <row r="196" spans="1:65" s="13" customFormat="1">
      <c r="B196" s="205"/>
      <c r="C196" s="206"/>
      <c r="D196" s="207" t="s">
        <v>272</v>
      </c>
      <c r="E196" s="208" t="s">
        <v>1</v>
      </c>
      <c r="F196" s="209" t="s">
        <v>6738</v>
      </c>
      <c r="G196" s="206"/>
      <c r="H196" s="210">
        <v>1</v>
      </c>
      <c r="I196" s="211"/>
      <c r="J196" s="206"/>
      <c r="K196" s="206"/>
      <c r="L196" s="212"/>
      <c r="M196" s="213"/>
      <c r="N196" s="214"/>
      <c r="O196" s="214"/>
      <c r="P196" s="214"/>
      <c r="Q196" s="214"/>
      <c r="R196" s="214"/>
      <c r="S196" s="214"/>
      <c r="T196" s="215"/>
      <c r="AT196" s="216" t="s">
        <v>272</v>
      </c>
      <c r="AU196" s="216" t="s">
        <v>73</v>
      </c>
      <c r="AV196" s="13" t="s">
        <v>73</v>
      </c>
      <c r="AW196" s="13" t="s">
        <v>30</v>
      </c>
      <c r="AX196" s="13" t="s">
        <v>64</v>
      </c>
      <c r="AY196" s="216" t="s">
        <v>263</v>
      </c>
    </row>
    <row r="197" spans="1:65" s="13" customFormat="1">
      <c r="B197" s="205"/>
      <c r="C197" s="206"/>
      <c r="D197" s="207" t="s">
        <v>272</v>
      </c>
      <c r="E197" s="208" t="s">
        <v>1</v>
      </c>
      <c r="F197" s="209" t="s">
        <v>6739</v>
      </c>
      <c r="G197" s="206"/>
      <c r="H197" s="210">
        <v>1</v>
      </c>
      <c r="I197" s="211"/>
      <c r="J197" s="206"/>
      <c r="K197" s="206"/>
      <c r="L197" s="212"/>
      <c r="M197" s="213"/>
      <c r="N197" s="214"/>
      <c r="O197" s="214"/>
      <c r="P197" s="214"/>
      <c r="Q197" s="214"/>
      <c r="R197" s="214"/>
      <c r="S197" s="214"/>
      <c r="T197" s="215"/>
      <c r="AT197" s="216" t="s">
        <v>272</v>
      </c>
      <c r="AU197" s="216" t="s">
        <v>73</v>
      </c>
      <c r="AV197" s="13" t="s">
        <v>73</v>
      </c>
      <c r="AW197" s="13" t="s">
        <v>30</v>
      </c>
      <c r="AX197" s="13" t="s">
        <v>64</v>
      </c>
      <c r="AY197" s="216" t="s">
        <v>263</v>
      </c>
    </row>
    <row r="198" spans="1:65" s="15" customFormat="1">
      <c r="B198" s="228"/>
      <c r="C198" s="229"/>
      <c r="D198" s="207" t="s">
        <v>272</v>
      </c>
      <c r="E198" s="230" t="s">
        <v>1</v>
      </c>
      <c r="F198" s="231" t="s">
        <v>280</v>
      </c>
      <c r="G198" s="229"/>
      <c r="H198" s="232">
        <v>2</v>
      </c>
      <c r="I198" s="233"/>
      <c r="J198" s="229"/>
      <c r="K198" s="229"/>
      <c r="L198" s="234"/>
      <c r="M198" s="235"/>
      <c r="N198" s="236"/>
      <c r="O198" s="236"/>
      <c r="P198" s="236"/>
      <c r="Q198" s="236"/>
      <c r="R198" s="236"/>
      <c r="S198" s="236"/>
      <c r="T198" s="237"/>
      <c r="AT198" s="238" t="s">
        <v>272</v>
      </c>
      <c r="AU198" s="238" t="s">
        <v>73</v>
      </c>
      <c r="AV198" s="15" t="s">
        <v>270</v>
      </c>
      <c r="AW198" s="15" t="s">
        <v>30</v>
      </c>
      <c r="AX198" s="15" t="s">
        <v>71</v>
      </c>
      <c r="AY198" s="238" t="s">
        <v>263</v>
      </c>
    </row>
    <row r="199" spans="1:65" s="2" customFormat="1" ht="16.5" customHeight="1">
      <c r="A199" s="35"/>
      <c r="B199" s="36"/>
      <c r="C199" s="191" t="s">
        <v>493</v>
      </c>
      <c r="D199" s="191" t="s">
        <v>266</v>
      </c>
      <c r="E199" s="192" t="s">
        <v>6066</v>
      </c>
      <c r="F199" s="193" t="s">
        <v>6067</v>
      </c>
      <c r="G199" s="194" t="s">
        <v>1887</v>
      </c>
      <c r="H199" s="195">
        <v>2</v>
      </c>
      <c r="I199" s="196"/>
      <c r="J199" s="197">
        <f>ROUND(I199*H199,2)</f>
        <v>0</v>
      </c>
      <c r="K199" s="198"/>
      <c r="L199" s="40"/>
      <c r="M199" s="199" t="s">
        <v>1</v>
      </c>
      <c r="N199" s="200" t="s">
        <v>38</v>
      </c>
      <c r="O199" s="72"/>
      <c r="P199" s="201">
        <f>O199*H199</f>
        <v>0</v>
      </c>
      <c r="Q199" s="201">
        <v>7.0000000000000007E-2</v>
      </c>
      <c r="R199" s="201">
        <f>Q199*H199</f>
        <v>0.14000000000000001</v>
      </c>
      <c r="S199" s="201">
        <v>0</v>
      </c>
      <c r="T199" s="202">
        <f>S199*H199</f>
        <v>0</v>
      </c>
      <c r="U199" s="35"/>
      <c r="V199" s="35"/>
      <c r="W199" s="35"/>
      <c r="X199" s="35"/>
      <c r="Y199" s="35"/>
      <c r="Z199" s="35"/>
      <c r="AA199" s="35"/>
      <c r="AB199" s="35"/>
      <c r="AC199" s="35"/>
      <c r="AD199" s="35"/>
      <c r="AE199" s="35"/>
      <c r="AR199" s="203" t="s">
        <v>270</v>
      </c>
      <c r="AT199" s="203" t="s">
        <v>266</v>
      </c>
      <c r="AU199" s="203" t="s">
        <v>73</v>
      </c>
      <c r="AY199" s="18" t="s">
        <v>263</v>
      </c>
      <c r="BE199" s="204">
        <f>IF(N199="základní",J199,0)</f>
        <v>0</v>
      </c>
      <c r="BF199" s="204">
        <f>IF(N199="snížená",J199,0)</f>
        <v>0</v>
      </c>
      <c r="BG199" s="204">
        <f>IF(N199="zákl. přenesená",J199,0)</f>
        <v>0</v>
      </c>
      <c r="BH199" s="204">
        <f>IF(N199="sníž. přenesená",J199,0)</f>
        <v>0</v>
      </c>
      <c r="BI199" s="204">
        <f>IF(N199="nulová",J199,0)</f>
        <v>0</v>
      </c>
      <c r="BJ199" s="18" t="s">
        <v>71</v>
      </c>
      <c r="BK199" s="204">
        <f>ROUND(I199*H199,2)</f>
        <v>0</v>
      </c>
      <c r="BL199" s="18" t="s">
        <v>270</v>
      </c>
      <c r="BM199" s="203" t="s">
        <v>6740</v>
      </c>
    </row>
    <row r="200" spans="1:65" s="2" customFormat="1" ht="16.5" customHeight="1">
      <c r="A200" s="35"/>
      <c r="B200" s="36"/>
      <c r="C200" s="191" t="s">
        <v>7</v>
      </c>
      <c r="D200" s="191" t="s">
        <v>266</v>
      </c>
      <c r="E200" s="192" t="s">
        <v>6070</v>
      </c>
      <c r="F200" s="193" t="s">
        <v>6071</v>
      </c>
      <c r="G200" s="194" t="s">
        <v>796</v>
      </c>
      <c r="H200" s="195">
        <v>70</v>
      </c>
      <c r="I200" s="196"/>
      <c r="J200" s="197">
        <f>ROUND(I200*H200,2)</f>
        <v>0</v>
      </c>
      <c r="K200" s="198"/>
      <c r="L200" s="40"/>
      <c r="M200" s="199" t="s">
        <v>1</v>
      </c>
      <c r="N200" s="200" t="s">
        <v>38</v>
      </c>
      <c r="O200" s="72"/>
      <c r="P200" s="201">
        <f>O200*H200</f>
        <v>0</v>
      </c>
      <c r="Q200" s="201">
        <v>2.0000000000000002E-5</v>
      </c>
      <c r="R200" s="201">
        <f>Q200*H200</f>
        <v>1.4000000000000002E-3</v>
      </c>
      <c r="S200" s="201">
        <v>0</v>
      </c>
      <c r="T200" s="202">
        <f>S200*H200</f>
        <v>0</v>
      </c>
      <c r="U200" s="35"/>
      <c r="V200" s="35"/>
      <c r="W200" s="35"/>
      <c r="X200" s="35"/>
      <c r="Y200" s="35"/>
      <c r="Z200" s="35"/>
      <c r="AA200" s="35"/>
      <c r="AB200" s="35"/>
      <c r="AC200" s="35"/>
      <c r="AD200" s="35"/>
      <c r="AE200" s="35"/>
      <c r="AR200" s="203" t="s">
        <v>270</v>
      </c>
      <c r="AT200" s="203" t="s">
        <v>266</v>
      </c>
      <c r="AU200" s="203" t="s">
        <v>73</v>
      </c>
      <c r="AY200" s="18" t="s">
        <v>263</v>
      </c>
      <c r="BE200" s="204">
        <f>IF(N200="základní",J200,0)</f>
        <v>0</v>
      </c>
      <c r="BF200" s="204">
        <f>IF(N200="snížená",J200,0)</f>
        <v>0</v>
      </c>
      <c r="BG200" s="204">
        <f>IF(N200="zákl. přenesená",J200,0)</f>
        <v>0</v>
      </c>
      <c r="BH200" s="204">
        <f>IF(N200="sníž. přenesená",J200,0)</f>
        <v>0</v>
      </c>
      <c r="BI200" s="204">
        <f>IF(N200="nulová",J200,0)</f>
        <v>0</v>
      </c>
      <c r="BJ200" s="18" t="s">
        <v>71</v>
      </c>
      <c r="BK200" s="204">
        <f>ROUND(I200*H200,2)</f>
        <v>0</v>
      </c>
      <c r="BL200" s="18" t="s">
        <v>270</v>
      </c>
      <c r="BM200" s="203" t="s">
        <v>6072</v>
      </c>
    </row>
    <row r="201" spans="1:65" s="16" customFormat="1">
      <c r="B201" s="248"/>
      <c r="C201" s="249"/>
      <c r="D201" s="207" t="s">
        <v>272</v>
      </c>
      <c r="E201" s="250" t="s">
        <v>1</v>
      </c>
      <c r="F201" s="251" t="s">
        <v>6073</v>
      </c>
      <c r="G201" s="249"/>
      <c r="H201" s="250" t="s">
        <v>1</v>
      </c>
      <c r="I201" s="252"/>
      <c r="J201" s="249"/>
      <c r="K201" s="249"/>
      <c r="L201" s="253"/>
      <c r="M201" s="254"/>
      <c r="N201" s="255"/>
      <c r="O201" s="255"/>
      <c r="P201" s="255"/>
      <c r="Q201" s="255"/>
      <c r="R201" s="255"/>
      <c r="S201" s="255"/>
      <c r="T201" s="256"/>
      <c r="AT201" s="257" t="s">
        <v>272</v>
      </c>
      <c r="AU201" s="257" t="s">
        <v>73</v>
      </c>
      <c r="AV201" s="16" t="s">
        <v>71</v>
      </c>
      <c r="AW201" s="16" t="s">
        <v>30</v>
      </c>
      <c r="AX201" s="16" t="s">
        <v>64</v>
      </c>
      <c r="AY201" s="257" t="s">
        <v>263</v>
      </c>
    </row>
    <row r="202" spans="1:65" s="13" customFormat="1">
      <c r="B202" s="205"/>
      <c r="C202" s="206"/>
      <c r="D202" s="207" t="s">
        <v>272</v>
      </c>
      <c r="E202" s="208" t="s">
        <v>1</v>
      </c>
      <c r="F202" s="209" t="s">
        <v>6741</v>
      </c>
      <c r="G202" s="206"/>
      <c r="H202" s="210">
        <v>70</v>
      </c>
      <c r="I202" s="211"/>
      <c r="J202" s="206"/>
      <c r="K202" s="206"/>
      <c r="L202" s="212"/>
      <c r="M202" s="213"/>
      <c r="N202" s="214"/>
      <c r="O202" s="214"/>
      <c r="P202" s="214"/>
      <c r="Q202" s="214"/>
      <c r="R202" s="214"/>
      <c r="S202" s="214"/>
      <c r="T202" s="215"/>
      <c r="AT202" s="216" t="s">
        <v>272</v>
      </c>
      <c r="AU202" s="216" t="s">
        <v>73</v>
      </c>
      <c r="AV202" s="13" t="s">
        <v>73</v>
      </c>
      <c r="AW202" s="13" t="s">
        <v>30</v>
      </c>
      <c r="AX202" s="13" t="s">
        <v>71</v>
      </c>
      <c r="AY202" s="216" t="s">
        <v>263</v>
      </c>
    </row>
    <row r="203" spans="1:65" s="12" customFormat="1" ht="22.9" customHeight="1">
      <c r="B203" s="175"/>
      <c r="C203" s="176"/>
      <c r="D203" s="177" t="s">
        <v>63</v>
      </c>
      <c r="E203" s="189" t="s">
        <v>302</v>
      </c>
      <c r="F203" s="189" t="s">
        <v>303</v>
      </c>
      <c r="G203" s="176"/>
      <c r="H203" s="176"/>
      <c r="I203" s="179"/>
      <c r="J203" s="190">
        <f>BK203</f>
        <v>0</v>
      </c>
      <c r="K203" s="176"/>
      <c r="L203" s="181"/>
      <c r="M203" s="182"/>
      <c r="N203" s="183"/>
      <c r="O203" s="183"/>
      <c r="P203" s="184">
        <f>SUM(P204:P208)</f>
        <v>0</v>
      </c>
      <c r="Q203" s="183"/>
      <c r="R203" s="184">
        <f>SUM(R204:R208)</f>
        <v>0</v>
      </c>
      <c r="S203" s="183"/>
      <c r="T203" s="185">
        <f>SUM(T204:T208)</f>
        <v>0</v>
      </c>
      <c r="AR203" s="186" t="s">
        <v>71</v>
      </c>
      <c r="AT203" s="187" t="s">
        <v>63</v>
      </c>
      <c r="AU203" s="187" t="s">
        <v>71</v>
      </c>
      <c r="AY203" s="186" t="s">
        <v>263</v>
      </c>
      <c r="BK203" s="188">
        <f>SUM(BK204:BK208)</f>
        <v>0</v>
      </c>
    </row>
    <row r="204" spans="1:65" s="2" customFormat="1" ht="33" customHeight="1">
      <c r="A204" s="35"/>
      <c r="B204" s="36"/>
      <c r="C204" s="191" t="s">
        <v>496</v>
      </c>
      <c r="D204" s="191" t="s">
        <v>266</v>
      </c>
      <c r="E204" s="192" t="s">
        <v>6075</v>
      </c>
      <c r="F204" s="193" t="s">
        <v>6076</v>
      </c>
      <c r="G204" s="194" t="s">
        <v>307</v>
      </c>
      <c r="H204" s="195">
        <v>50.396999999999998</v>
      </c>
      <c r="I204" s="196"/>
      <c r="J204" s="197">
        <f>ROUND(I204*H204,2)</f>
        <v>0</v>
      </c>
      <c r="K204" s="198"/>
      <c r="L204" s="40"/>
      <c r="M204" s="199" t="s">
        <v>1</v>
      </c>
      <c r="N204" s="200" t="s">
        <v>38</v>
      </c>
      <c r="O204" s="72"/>
      <c r="P204" s="201">
        <f>O204*H204</f>
        <v>0</v>
      </c>
      <c r="Q204" s="201">
        <v>0</v>
      </c>
      <c r="R204" s="201">
        <f>Q204*H204</f>
        <v>0</v>
      </c>
      <c r="S204" s="201">
        <v>0</v>
      </c>
      <c r="T204" s="202">
        <f>S204*H204</f>
        <v>0</v>
      </c>
      <c r="U204" s="35"/>
      <c r="V204" s="35"/>
      <c r="W204" s="35"/>
      <c r="X204" s="35"/>
      <c r="Y204" s="35"/>
      <c r="Z204" s="35"/>
      <c r="AA204" s="35"/>
      <c r="AB204" s="35"/>
      <c r="AC204" s="35"/>
      <c r="AD204" s="35"/>
      <c r="AE204" s="35"/>
      <c r="AR204" s="203" t="s">
        <v>270</v>
      </c>
      <c r="AT204" s="203" t="s">
        <v>266</v>
      </c>
      <c r="AU204" s="203" t="s">
        <v>73</v>
      </c>
      <c r="AY204" s="18" t="s">
        <v>263</v>
      </c>
      <c r="BE204" s="204">
        <f>IF(N204="základní",J204,0)</f>
        <v>0</v>
      </c>
      <c r="BF204" s="204">
        <f>IF(N204="snížená",J204,0)</f>
        <v>0</v>
      </c>
      <c r="BG204" s="204">
        <f>IF(N204="zákl. přenesená",J204,0)</f>
        <v>0</v>
      </c>
      <c r="BH204" s="204">
        <f>IF(N204="sníž. přenesená",J204,0)</f>
        <v>0</v>
      </c>
      <c r="BI204" s="204">
        <f>IF(N204="nulová",J204,0)</f>
        <v>0</v>
      </c>
      <c r="BJ204" s="18" t="s">
        <v>71</v>
      </c>
      <c r="BK204" s="204">
        <f>ROUND(I204*H204,2)</f>
        <v>0</v>
      </c>
      <c r="BL204" s="18" t="s">
        <v>270</v>
      </c>
      <c r="BM204" s="203" t="s">
        <v>6742</v>
      </c>
    </row>
    <row r="205" spans="1:65" s="2" customFormat="1" ht="24.2" customHeight="1">
      <c r="A205" s="35"/>
      <c r="B205" s="36"/>
      <c r="C205" s="191" t="s">
        <v>576</v>
      </c>
      <c r="D205" s="191" t="s">
        <v>266</v>
      </c>
      <c r="E205" s="192" t="s">
        <v>3335</v>
      </c>
      <c r="F205" s="193" t="s">
        <v>3336</v>
      </c>
      <c r="G205" s="194" t="s">
        <v>307</v>
      </c>
      <c r="H205" s="195">
        <v>957.54300000000001</v>
      </c>
      <c r="I205" s="196"/>
      <c r="J205" s="197">
        <f>ROUND(I205*H205,2)</f>
        <v>0</v>
      </c>
      <c r="K205" s="198"/>
      <c r="L205" s="40"/>
      <c r="M205" s="199" t="s">
        <v>1</v>
      </c>
      <c r="N205" s="200" t="s">
        <v>38</v>
      </c>
      <c r="O205" s="72"/>
      <c r="P205" s="201">
        <f>O205*H205</f>
        <v>0</v>
      </c>
      <c r="Q205" s="201">
        <v>0</v>
      </c>
      <c r="R205" s="201">
        <f>Q205*H205</f>
        <v>0</v>
      </c>
      <c r="S205" s="201">
        <v>0</v>
      </c>
      <c r="T205" s="202">
        <f>S205*H205</f>
        <v>0</v>
      </c>
      <c r="U205" s="35"/>
      <c r="V205" s="35"/>
      <c r="W205" s="35"/>
      <c r="X205" s="35"/>
      <c r="Y205" s="35"/>
      <c r="Z205" s="35"/>
      <c r="AA205" s="35"/>
      <c r="AB205" s="35"/>
      <c r="AC205" s="35"/>
      <c r="AD205" s="35"/>
      <c r="AE205" s="35"/>
      <c r="AR205" s="203" t="s">
        <v>270</v>
      </c>
      <c r="AT205" s="203" t="s">
        <v>266</v>
      </c>
      <c r="AU205" s="203" t="s">
        <v>73</v>
      </c>
      <c r="AY205" s="18" t="s">
        <v>263</v>
      </c>
      <c r="BE205" s="204">
        <f>IF(N205="základní",J205,0)</f>
        <v>0</v>
      </c>
      <c r="BF205" s="204">
        <f>IF(N205="snížená",J205,0)</f>
        <v>0</v>
      </c>
      <c r="BG205" s="204">
        <f>IF(N205="zákl. přenesená",J205,0)</f>
        <v>0</v>
      </c>
      <c r="BH205" s="204">
        <f>IF(N205="sníž. přenesená",J205,0)</f>
        <v>0</v>
      </c>
      <c r="BI205" s="204">
        <f>IF(N205="nulová",J205,0)</f>
        <v>0</v>
      </c>
      <c r="BJ205" s="18" t="s">
        <v>71</v>
      </c>
      <c r="BK205" s="204">
        <f>ROUND(I205*H205,2)</f>
        <v>0</v>
      </c>
      <c r="BL205" s="18" t="s">
        <v>270</v>
      </c>
      <c r="BM205" s="203" t="s">
        <v>6743</v>
      </c>
    </row>
    <row r="206" spans="1:65" s="2" customFormat="1" ht="29.25">
      <c r="A206" s="35"/>
      <c r="B206" s="36"/>
      <c r="C206" s="37"/>
      <c r="D206" s="207" t="s">
        <v>294</v>
      </c>
      <c r="E206" s="37"/>
      <c r="F206" s="239" t="s">
        <v>6079</v>
      </c>
      <c r="G206" s="37"/>
      <c r="H206" s="37"/>
      <c r="I206" s="240"/>
      <c r="J206" s="37"/>
      <c r="K206" s="37"/>
      <c r="L206" s="40"/>
      <c r="M206" s="241"/>
      <c r="N206" s="242"/>
      <c r="O206" s="72"/>
      <c r="P206" s="72"/>
      <c r="Q206" s="72"/>
      <c r="R206" s="72"/>
      <c r="S206" s="72"/>
      <c r="T206" s="73"/>
      <c r="U206" s="35"/>
      <c r="V206" s="35"/>
      <c r="W206" s="35"/>
      <c r="X206" s="35"/>
      <c r="Y206" s="35"/>
      <c r="Z206" s="35"/>
      <c r="AA206" s="35"/>
      <c r="AB206" s="35"/>
      <c r="AC206" s="35"/>
      <c r="AD206" s="35"/>
      <c r="AE206" s="35"/>
      <c r="AT206" s="18" t="s">
        <v>294</v>
      </c>
      <c r="AU206" s="18" t="s">
        <v>73</v>
      </c>
    </row>
    <row r="207" spans="1:65" s="13" customFormat="1">
      <c r="B207" s="205"/>
      <c r="C207" s="206"/>
      <c r="D207" s="207" t="s">
        <v>272</v>
      </c>
      <c r="E207" s="206"/>
      <c r="F207" s="209" t="s">
        <v>6744</v>
      </c>
      <c r="G207" s="206"/>
      <c r="H207" s="210">
        <v>957.54300000000001</v>
      </c>
      <c r="I207" s="211"/>
      <c r="J207" s="206"/>
      <c r="K207" s="206"/>
      <c r="L207" s="212"/>
      <c r="M207" s="213"/>
      <c r="N207" s="214"/>
      <c r="O207" s="214"/>
      <c r="P207" s="214"/>
      <c r="Q207" s="214"/>
      <c r="R207" s="214"/>
      <c r="S207" s="214"/>
      <c r="T207" s="215"/>
      <c r="AT207" s="216" t="s">
        <v>272</v>
      </c>
      <c r="AU207" s="216" t="s">
        <v>73</v>
      </c>
      <c r="AV207" s="13" t="s">
        <v>73</v>
      </c>
      <c r="AW207" s="13" t="s">
        <v>4</v>
      </c>
      <c r="AX207" s="13" t="s">
        <v>71</v>
      </c>
      <c r="AY207" s="216" t="s">
        <v>263</v>
      </c>
    </row>
    <row r="208" spans="1:65" s="2" customFormat="1" ht="44.25" customHeight="1">
      <c r="A208" s="35"/>
      <c r="B208" s="36"/>
      <c r="C208" s="191" t="s">
        <v>500</v>
      </c>
      <c r="D208" s="191" t="s">
        <v>266</v>
      </c>
      <c r="E208" s="192" t="s">
        <v>6081</v>
      </c>
      <c r="F208" s="193" t="s">
        <v>6082</v>
      </c>
      <c r="G208" s="194" t="s">
        <v>307</v>
      </c>
      <c r="H208" s="195">
        <v>50.396999999999998</v>
      </c>
      <c r="I208" s="196"/>
      <c r="J208" s="197">
        <f>ROUND(I208*H208,2)</f>
        <v>0</v>
      </c>
      <c r="K208" s="198"/>
      <c r="L208" s="40"/>
      <c r="M208" s="199" t="s">
        <v>1</v>
      </c>
      <c r="N208" s="200" t="s">
        <v>38</v>
      </c>
      <c r="O208" s="72"/>
      <c r="P208" s="201">
        <f>O208*H208</f>
        <v>0</v>
      </c>
      <c r="Q208" s="201">
        <v>0</v>
      </c>
      <c r="R208" s="201">
        <f>Q208*H208</f>
        <v>0</v>
      </c>
      <c r="S208" s="201">
        <v>0</v>
      </c>
      <c r="T208" s="202">
        <f>S208*H208</f>
        <v>0</v>
      </c>
      <c r="U208" s="35"/>
      <c r="V208" s="35"/>
      <c r="W208" s="35"/>
      <c r="X208" s="35"/>
      <c r="Y208" s="35"/>
      <c r="Z208" s="35"/>
      <c r="AA208" s="35"/>
      <c r="AB208" s="35"/>
      <c r="AC208" s="35"/>
      <c r="AD208" s="35"/>
      <c r="AE208" s="35"/>
      <c r="AR208" s="203" t="s">
        <v>270</v>
      </c>
      <c r="AT208" s="203" t="s">
        <v>266</v>
      </c>
      <c r="AU208" s="203" t="s">
        <v>73</v>
      </c>
      <c r="AY208" s="18" t="s">
        <v>263</v>
      </c>
      <c r="BE208" s="204">
        <f>IF(N208="základní",J208,0)</f>
        <v>0</v>
      </c>
      <c r="BF208" s="204">
        <f>IF(N208="snížená",J208,0)</f>
        <v>0</v>
      </c>
      <c r="BG208" s="204">
        <f>IF(N208="zákl. přenesená",J208,0)</f>
        <v>0</v>
      </c>
      <c r="BH208" s="204">
        <f>IF(N208="sníž. přenesená",J208,0)</f>
        <v>0</v>
      </c>
      <c r="BI208" s="204">
        <f>IF(N208="nulová",J208,0)</f>
        <v>0</v>
      </c>
      <c r="BJ208" s="18" t="s">
        <v>71</v>
      </c>
      <c r="BK208" s="204">
        <f>ROUND(I208*H208,2)</f>
        <v>0</v>
      </c>
      <c r="BL208" s="18" t="s">
        <v>270</v>
      </c>
      <c r="BM208" s="203" t="s">
        <v>6745</v>
      </c>
    </row>
    <row r="209" spans="1:65" s="12" customFormat="1" ht="22.9" customHeight="1">
      <c r="B209" s="175"/>
      <c r="C209" s="176"/>
      <c r="D209" s="177" t="s">
        <v>63</v>
      </c>
      <c r="E209" s="189" t="s">
        <v>395</v>
      </c>
      <c r="F209" s="189" t="s">
        <v>396</v>
      </c>
      <c r="G209" s="176"/>
      <c r="H209" s="176"/>
      <c r="I209" s="179"/>
      <c r="J209" s="190">
        <f>BK209</f>
        <v>0</v>
      </c>
      <c r="K209" s="176"/>
      <c r="L209" s="181"/>
      <c r="M209" s="182"/>
      <c r="N209" s="183"/>
      <c r="O209" s="183"/>
      <c r="P209" s="184">
        <f>P210</f>
        <v>0</v>
      </c>
      <c r="Q209" s="183"/>
      <c r="R209" s="184">
        <f>R210</f>
        <v>0</v>
      </c>
      <c r="S209" s="183"/>
      <c r="T209" s="185">
        <f>T210</f>
        <v>0</v>
      </c>
      <c r="AR209" s="186" t="s">
        <v>71</v>
      </c>
      <c r="AT209" s="187" t="s">
        <v>63</v>
      </c>
      <c r="AU209" s="187" t="s">
        <v>71</v>
      </c>
      <c r="AY209" s="186" t="s">
        <v>263</v>
      </c>
      <c r="BK209" s="188">
        <f>BK210</f>
        <v>0</v>
      </c>
    </row>
    <row r="210" spans="1:65" s="2" customFormat="1" ht="24.2" customHeight="1">
      <c r="A210" s="35"/>
      <c r="B210" s="36"/>
      <c r="C210" s="191" t="s">
        <v>587</v>
      </c>
      <c r="D210" s="191" t="s">
        <v>266</v>
      </c>
      <c r="E210" s="192" t="s">
        <v>1756</v>
      </c>
      <c r="F210" s="193" t="s">
        <v>1757</v>
      </c>
      <c r="G210" s="194" t="s">
        <v>307</v>
      </c>
      <c r="H210" s="195">
        <v>73.777000000000001</v>
      </c>
      <c r="I210" s="196"/>
      <c r="J210" s="197">
        <f>ROUND(I210*H210,2)</f>
        <v>0</v>
      </c>
      <c r="K210" s="198"/>
      <c r="L210" s="40"/>
      <c r="M210" s="243" t="s">
        <v>1</v>
      </c>
      <c r="N210" s="244" t="s">
        <v>38</v>
      </c>
      <c r="O210" s="245"/>
      <c r="P210" s="246">
        <f>O210*H210</f>
        <v>0</v>
      </c>
      <c r="Q210" s="246">
        <v>0</v>
      </c>
      <c r="R210" s="246">
        <f>Q210*H210</f>
        <v>0</v>
      </c>
      <c r="S210" s="246">
        <v>0</v>
      </c>
      <c r="T210" s="247">
        <f>S210*H210</f>
        <v>0</v>
      </c>
      <c r="U210" s="35"/>
      <c r="V210" s="35"/>
      <c r="W210" s="35"/>
      <c r="X210" s="35"/>
      <c r="Y210" s="35"/>
      <c r="Z210" s="35"/>
      <c r="AA210" s="35"/>
      <c r="AB210" s="35"/>
      <c r="AC210" s="35"/>
      <c r="AD210" s="35"/>
      <c r="AE210" s="35"/>
      <c r="AR210" s="203" t="s">
        <v>270</v>
      </c>
      <c r="AT210" s="203" t="s">
        <v>266</v>
      </c>
      <c r="AU210" s="203" t="s">
        <v>73</v>
      </c>
      <c r="AY210" s="18" t="s">
        <v>263</v>
      </c>
      <c r="BE210" s="204">
        <f>IF(N210="základní",J210,0)</f>
        <v>0</v>
      </c>
      <c r="BF210" s="204">
        <f>IF(N210="snížená",J210,0)</f>
        <v>0</v>
      </c>
      <c r="BG210" s="204">
        <f>IF(N210="zákl. přenesená",J210,0)</f>
        <v>0</v>
      </c>
      <c r="BH210" s="204">
        <f>IF(N210="sníž. přenesená",J210,0)</f>
        <v>0</v>
      </c>
      <c r="BI210" s="204">
        <f>IF(N210="nulová",J210,0)</f>
        <v>0</v>
      </c>
      <c r="BJ210" s="18" t="s">
        <v>71</v>
      </c>
      <c r="BK210" s="204">
        <f>ROUND(I210*H210,2)</f>
        <v>0</v>
      </c>
      <c r="BL210" s="18" t="s">
        <v>270</v>
      </c>
      <c r="BM210" s="203" t="s">
        <v>6084</v>
      </c>
    </row>
    <row r="211" spans="1:65" s="2" customFormat="1" ht="6.95" customHeight="1">
      <c r="A211" s="35"/>
      <c r="B211" s="55"/>
      <c r="C211" s="56"/>
      <c r="D211" s="56"/>
      <c r="E211" s="56"/>
      <c r="F211" s="56"/>
      <c r="G211" s="56"/>
      <c r="H211" s="56"/>
      <c r="I211" s="56"/>
      <c r="J211" s="56"/>
      <c r="K211" s="56"/>
      <c r="L211" s="40"/>
      <c r="M211" s="35"/>
      <c r="O211" s="35"/>
      <c r="P211" s="35"/>
      <c r="Q211" s="35"/>
      <c r="R211" s="35"/>
      <c r="S211" s="35"/>
      <c r="T211" s="35"/>
      <c r="U211" s="35"/>
      <c r="V211" s="35"/>
      <c r="W211" s="35"/>
      <c r="X211" s="35"/>
      <c r="Y211" s="35"/>
      <c r="Z211" s="35"/>
      <c r="AA211" s="35"/>
      <c r="AB211" s="35"/>
      <c r="AC211" s="35"/>
      <c r="AD211" s="35"/>
      <c r="AE211" s="35"/>
    </row>
  </sheetData>
  <sheetProtection algorithmName="SHA-512" hashValue="urx3j3UO0qwkkee4cpUS+fOMBaGrWkeXimdQiGejxLdqWxH19VfiOJdC8UoLFB/BEqAwDXaoYMqCJOV4pi4XEA==" saltValue="O65O1byBVgdTfrNfFn7NCA==" spinCount="100000" sheet="1" objects="1" scenarios="1" formatColumns="0" formatRows="0" autoFilter="0"/>
  <autoFilter ref="C125:K210" xr:uid="{00000000-0009-0000-0000-00002C000000}"/>
  <mergeCells count="12">
    <mergeCell ref="E118:H118"/>
    <mergeCell ref="L2:V2"/>
    <mergeCell ref="E85:H85"/>
    <mergeCell ref="E87:H87"/>
    <mergeCell ref="E89:H89"/>
    <mergeCell ref="E114:H114"/>
    <mergeCell ref="E116:H116"/>
    <mergeCell ref="E7:H7"/>
    <mergeCell ref="E9:H9"/>
    <mergeCell ref="E11:H11"/>
    <mergeCell ref="E20:H20"/>
    <mergeCell ref="E29:H29"/>
  </mergeCells>
  <pageMargins left="0.39374999999999999" right="0.39374999999999999" top="0.39374999999999999" bottom="0.39374999999999999" header="0" footer="0"/>
  <pageSetup paperSize="9" scale="88" fitToHeight="100" orientation="portrait" blackAndWhite="1" r:id="rId1"/>
  <headerFooter>
    <oddHeader>&amp;L&amp;"Arial"&amp;8&amp;K000000INTERNAL&amp;1#</oddHeader>
    <oddFooter>&amp;CStrana &amp;P z &amp;N</oddFooter>
  </headerFooter>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List46">
    <pageSetUpPr fitToPage="1"/>
  </sheetPr>
  <dimension ref="A2:BM303"/>
  <sheetViews>
    <sheetView showGridLines="0" workbookViewId="0">
      <selection activeCell="E20" sqref="E20:H20"/>
    </sheetView>
  </sheetViews>
  <sheetFormatPr defaultRowHeight="11.25"/>
  <cols>
    <col min="1" max="1" width="8.33203125" style="1" customWidth="1"/>
    <col min="2" max="2" width="1.1640625" style="1" customWidth="1"/>
    <col min="3" max="3" width="4.1640625" style="1" customWidth="1"/>
    <col min="4" max="4" width="4.33203125" style="1" customWidth="1"/>
    <col min="5" max="5" width="17.1640625" style="1" customWidth="1"/>
    <col min="6" max="6" width="50.83203125" style="1" customWidth="1"/>
    <col min="7" max="7" width="7.5" style="1" customWidth="1"/>
    <col min="8" max="8" width="14" style="1" customWidth="1"/>
    <col min="9" max="9" width="15.83203125" style="1" customWidth="1"/>
    <col min="10" max="10" width="22.33203125" style="1" customWidth="1"/>
    <col min="11" max="11" width="22.33203125" style="1" hidden="1" customWidth="1"/>
    <col min="12" max="12" width="9.33203125" style="1" customWidth="1"/>
    <col min="13" max="13" width="10.83203125" style="1" hidden="1" customWidth="1"/>
    <col min="14" max="14" width="9.33203125" style="1" hidden="1"/>
    <col min="15" max="20" width="14.1640625" style="1" hidden="1" customWidth="1"/>
    <col min="21" max="21" width="16.33203125" style="1" hidden="1" customWidth="1"/>
    <col min="22" max="22" width="12.33203125" style="1" customWidth="1"/>
    <col min="23" max="23" width="16.33203125" style="1" customWidth="1"/>
    <col min="24" max="24" width="12.33203125" style="1" customWidth="1"/>
    <col min="25" max="25" width="15" style="1" customWidth="1"/>
    <col min="26" max="26" width="11" style="1" customWidth="1"/>
    <col min="27" max="27" width="15" style="1" customWidth="1"/>
    <col min="28" max="28" width="16.33203125" style="1" customWidth="1"/>
    <col min="29" max="29" width="11" style="1" customWidth="1"/>
    <col min="30" max="30" width="15" style="1" customWidth="1"/>
    <col min="31" max="31" width="16.33203125" style="1" customWidth="1"/>
    <col min="44" max="65" width="9.33203125" style="1" hidden="1"/>
  </cols>
  <sheetData>
    <row r="2" spans="1:46" s="1" customFormat="1" ht="36.950000000000003" customHeight="1">
      <c r="L2" s="383"/>
      <c r="M2" s="383"/>
      <c r="N2" s="383"/>
      <c r="O2" s="383"/>
      <c r="P2" s="383"/>
      <c r="Q2" s="383"/>
      <c r="R2" s="383"/>
      <c r="S2" s="383"/>
      <c r="T2" s="383"/>
      <c r="U2" s="383"/>
      <c r="V2" s="383"/>
      <c r="AT2" s="18" t="s">
        <v>204</v>
      </c>
    </row>
    <row r="3" spans="1:46" s="1" customFormat="1" ht="6.95" customHeight="1">
      <c r="B3" s="114"/>
      <c r="C3" s="115"/>
      <c r="D3" s="115"/>
      <c r="E3" s="115"/>
      <c r="F3" s="115"/>
      <c r="G3" s="115"/>
      <c r="H3" s="115"/>
      <c r="I3" s="115"/>
      <c r="J3" s="115"/>
      <c r="K3" s="115"/>
      <c r="L3" s="21"/>
      <c r="AT3" s="18" t="s">
        <v>73</v>
      </c>
    </row>
    <row r="4" spans="1:46" s="1" customFormat="1" ht="24.95" customHeight="1">
      <c r="B4" s="21"/>
      <c r="D4" s="116" t="s">
        <v>240</v>
      </c>
      <c r="L4" s="21"/>
      <c r="M4" s="117" t="s">
        <v>10</v>
      </c>
      <c r="AT4" s="18" t="s">
        <v>4</v>
      </c>
    </row>
    <row r="5" spans="1:46" s="1" customFormat="1" ht="6.95" customHeight="1">
      <c r="B5" s="21"/>
      <c r="L5" s="21"/>
    </row>
    <row r="6" spans="1:46" s="1" customFormat="1" ht="12" customHeight="1">
      <c r="B6" s="21"/>
      <c r="D6" s="118" t="s">
        <v>15</v>
      </c>
      <c r="L6" s="21"/>
    </row>
    <row r="7" spans="1:46" s="1" customFormat="1" ht="16.5" customHeight="1">
      <c r="B7" s="21"/>
      <c r="E7" s="412" t="str">
        <f>'Rekapitulace stavby'!K6</f>
        <v>Modernizace teplárny OB6</v>
      </c>
      <c r="F7" s="413"/>
      <c r="G7" s="413"/>
      <c r="H7" s="413"/>
      <c r="L7" s="21"/>
    </row>
    <row r="8" spans="1:46" s="1" customFormat="1" ht="12" customHeight="1">
      <c r="B8" s="21"/>
      <c r="D8" s="118" t="s">
        <v>241</v>
      </c>
      <c r="L8" s="21"/>
    </row>
    <row r="9" spans="1:46" s="2" customFormat="1" ht="16.5" customHeight="1">
      <c r="A9" s="35"/>
      <c r="B9" s="40"/>
      <c r="C9" s="35"/>
      <c r="D9" s="35"/>
      <c r="E9" s="412" t="s">
        <v>5915</v>
      </c>
      <c r="F9" s="415"/>
      <c r="G9" s="415"/>
      <c r="H9" s="415"/>
      <c r="I9" s="35"/>
      <c r="J9" s="35"/>
      <c r="K9" s="35"/>
      <c r="L9" s="52"/>
      <c r="S9" s="35"/>
      <c r="T9" s="35"/>
      <c r="U9" s="35"/>
      <c r="V9" s="35"/>
      <c r="W9" s="35"/>
      <c r="X9" s="35"/>
      <c r="Y9" s="35"/>
      <c r="Z9" s="35"/>
      <c r="AA9" s="35"/>
      <c r="AB9" s="35"/>
      <c r="AC9" s="35"/>
      <c r="AD9" s="35"/>
      <c r="AE9" s="35"/>
    </row>
    <row r="10" spans="1:46" s="2" customFormat="1" ht="12" customHeight="1">
      <c r="A10" s="35"/>
      <c r="B10" s="40"/>
      <c r="C10" s="35"/>
      <c r="D10" s="118" t="s">
        <v>432</v>
      </c>
      <c r="E10" s="35"/>
      <c r="F10" s="35"/>
      <c r="G10" s="35"/>
      <c r="H10" s="35"/>
      <c r="I10" s="35"/>
      <c r="J10" s="35"/>
      <c r="K10" s="35"/>
      <c r="L10" s="52"/>
      <c r="S10" s="35"/>
      <c r="T10" s="35"/>
      <c r="U10" s="35"/>
      <c r="V10" s="35"/>
      <c r="W10" s="35"/>
      <c r="X10" s="35"/>
      <c r="Y10" s="35"/>
      <c r="Z10" s="35"/>
      <c r="AA10" s="35"/>
      <c r="AB10" s="35"/>
      <c r="AC10" s="35"/>
      <c r="AD10" s="35"/>
      <c r="AE10" s="35"/>
    </row>
    <row r="11" spans="1:46" s="2" customFormat="1" ht="16.5" customHeight="1">
      <c r="A11" s="35"/>
      <c r="B11" s="40"/>
      <c r="C11" s="35"/>
      <c r="D11" s="35"/>
      <c r="E11" s="414" t="s">
        <v>6746</v>
      </c>
      <c r="F11" s="415"/>
      <c r="G11" s="415"/>
      <c r="H11" s="415"/>
      <c r="I11" s="35"/>
      <c r="J11" s="35"/>
      <c r="K11" s="35"/>
      <c r="L11" s="52"/>
      <c r="S11" s="35"/>
      <c r="T11" s="35"/>
      <c r="U11" s="35"/>
      <c r="V11" s="35"/>
      <c r="W11" s="35"/>
      <c r="X11" s="35"/>
      <c r="Y11" s="35"/>
      <c r="Z11" s="35"/>
      <c r="AA11" s="35"/>
      <c r="AB11" s="35"/>
      <c r="AC11" s="35"/>
      <c r="AD11" s="35"/>
      <c r="AE11" s="35"/>
    </row>
    <row r="12" spans="1:46" s="2" customFormat="1">
      <c r="A12" s="35"/>
      <c r="B12" s="40"/>
      <c r="C12" s="35"/>
      <c r="D12" s="35"/>
      <c r="E12" s="35"/>
      <c r="F12" s="35"/>
      <c r="G12" s="35"/>
      <c r="H12" s="35"/>
      <c r="I12" s="35"/>
      <c r="J12" s="35"/>
      <c r="K12" s="35"/>
      <c r="L12" s="52"/>
      <c r="S12" s="35"/>
      <c r="T12" s="35"/>
      <c r="U12" s="35"/>
      <c r="V12" s="35"/>
      <c r="W12" s="35"/>
      <c r="X12" s="35"/>
      <c r="Y12" s="35"/>
      <c r="Z12" s="35"/>
      <c r="AA12" s="35"/>
      <c r="AB12" s="35"/>
      <c r="AC12" s="35"/>
      <c r="AD12" s="35"/>
      <c r="AE12" s="35"/>
    </row>
    <row r="13" spans="1:46" s="2" customFormat="1" ht="12" customHeight="1">
      <c r="A13" s="35"/>
      <c r="B13" s="40"/>
      <c r="C13" s="35"/>
      <c r="D13" s="118" t="s">
        <v>17</v>
      </c>
      <c r="E13" s="35"/>
      <c r="F13" s="109" t="s">
        <v>1</v>
      </c>
      <c r="G13" s="35"/>
      <c r="H13" s="35"/>
      <c r="I13" s="118" t="s">
        <v>18</v>
      </c>
      <c r="J13" s="109" t="s">
        <v>1</v>
      </c>
      <c r="K13" s="35"/>
      <c r="L13" s="52"/>
      <c r="S13" s="35"/>
      <c r="T13" s="35"/>
      <c r="U13" s="35"/>
      <c r="V13" s="35"/>
      <c r="W13" s="35"/>
      <c r="X13" s="35"/>
      <c r="Y13" s="35"/>
      <c r="Z13" s="35"/>
      <c r="AA13" s="35"/>
      <c r="AB13" s="35"/>
      <c r="AC13" s="35"/>
      <c r="AD13" s="35"/>
      <c r="AE13" s="35"/>
    </row>
    <row r="14" spans="1:46" s="2" customFormat="1" ht="12" customHeight="1">
      <c r="A14" s="35"/>
      <c r="B14" s="40"/>
      <c r="C14" s="35"/>
      <c r="D14" s="118" t="s">
        <v>19</v>
      </c>
      <c r="E14" s="35"/>
      <c r="F14" s="109" t="s">
        <v>20</v>
      </c>
      <c r="G14" s="35"/>
      <c r="H14" s="35"/>
      <c r="I14" s="118" t="s">
        <v>21</v>
      </c>
      <c r="J14" s="119">
        <f>'Rekapitulace stavby'!AN8</f>
        <v>45363</v>
      </c>
      <c r="K14" s="35"/>
      <c r="L14" s="52"/>
      <c r="S14" s="35"/>
      <c r="T14" s="35"/>
      <c r="U14" s="35"/>
      <c r="V14" s="35"/>
      <c r="W14" s="35"/>
      <c r="X14" s="35"/>
      <c r="Y14" s="35"/>
      <c r="Z14" s="35"/>
      <c r="AA14" s="35"/>
      <c r="AB14" s="35"/>
      <c r="AC14" s="35"/>
      <c r="AD14" s="35"/>
      <c r="AE14" s="35"/>
    </row>
    <row r="15" spans="1:46" s="2" customFormat="1" ht="10.9" customHeight="1">
      <c r="A15" s="35"/>
      <c r="B15" s="40"/>
      <c r="C15" s="35"/>
      <c r="D15" s="35"/>
      <c r="E15" s="35"/>
      <c r="F15" s="35"/>
      <c r="G15" s="35"/>
      <c r="H15" s="35"/>
      <c r="I15" s="35"/>
      <c r="J15" s="35"/>
      <c r="K15" s="35"/>
      <c r="L15" s="52"/>
      <c r="S15" s="35"/>
      <c r="T15" s="35"/>
      <c r="U15" s="35"/>
      <c r="V15" s="35"/>
      <c r="W15" s="35"/>
      <c r="X15" s="35"/>
      <c r="Y15" s="35"/>
      <c r="Z15" s="35"/>
      <c r="AA15" s="35"/>
      <c r="AB15" s="35"/>
      <c r="AC15" s="35"/>
      <c r="AD15" s="35"/>
      <c r="AE15" s="35"/>
    </row>
    <row r="16" spans="1:46" s="2" customFormat="1" ht="12" customHeight="1">
      <c r="A16" s="35"/>
      <c r="B16" s="40"/>
      <c r="C16" s="35"/>
      <c r="D16" s="118" t="s">
        <v>22</v>
      </c>
      <c r="E16" s="35"/>
      <c r="F16" s="35"/>
      <c r="G16" s="35"/>
      <c r="H16" s="35"/>
      <c r="I16" s="118" t="s">
        <v>23</v>
      </c>
      <c r="J16" s="109" t="s">
        <v>1</v>
      </c>
      <c r="K16" s="35"/>
      <c r="L16" s="52"/>
      <c r="S16" s="35"/>
      <c r="T16" s="35"/>
      <c r="U16" s="35"/>
      <c r="V16" s="35"/>
      <c r="W16" s="35"/>
      <c r="X16" s="35"/>
      <c r="Y16" s="35"/>
      <c r="Z16" s="35"/>
      <c r="AA16" s="35"/>
      <c r="AB16" s="35"/>
      <c r="AC16" s="35"/>
      <c r="AD16" s="35"/>
      <c r="AE16" s="35"/>
    </row>
    <row r="17" spans="1:31" s="2" customFormat="1" ht="18" customHeight="1">
      <c r="A17" s="35"/>
      <c r="B17" s="40"/>
      <c r="C17" s="35"/>
      <c r="D17" s="35"/>
      <c r="E17" s="109" t="s">
        <v>24</v>
      </c>
      <c r="F17" s="35"/>
      <c r="G17" s="35"/>
      <c r="H17" s="35"/>
      <c r="I17" s="118" t="s">
        <v>25</v>
      </c>
      <c r="J17" s="109" t="s">
        <v>1</v>
      </c>
      <c r="K17" s="35"/>
      <c r="L17" s="52"/>
      <c r="S17" s="35"/>
      <c r="T17" s="35"/>
      <c r="U17" s="35"/>
      <c r="V17" s="35"/>
      <c r="W17" s="35"/>
      <c r="X17" s="35"/>
      <c r="Y17" s="35"/>
      <c r="Z17" s="35"/>
      <c r="AA17" s="35"/>
      <c r="AB17" s="35"/>
      <c r="AC17" s="35"/>
      <c r="AD17" s="35"/>
      <c r="AE17" s="35"/>
    </row>
    <row r="18" spans="1:31" s="2" customFormat="1" ht="6.95" customHeight="1">
      <c r="A18" s="35"/>
      <c r="B18" s="40"/>
      <c r="C18" s="35"/>
      <c r="D18" s="35"/>
      <c r="E18" s="35"/>
      <c r="F18" s="35"/>
      <c r="G18" s="35"/>
      <c r="H18" s="35"/>
      <c r="I18" s="35"/>
      <c r="J18" s="35"/>
      <c r="K18" s="35"/>
      <c r="L18" s="52"/>
      <c r="S18" s="35"/>
      <c r="T18" s="35"/>
      <c r="U18" s="35"/>
      <c r="V18" s="35"/>
      <c r="W18" s="35"/>
      <c r="X18" s="35"/>
      <c r="Y18" s="35"/>
      <c r="Z18" s="35"/>
      <c r="AA18" s="35"/>
      <c r="AB18" s="35"/>
      <c r="AC18" s="35"/>
      <c r="AD18" s="35"/>
      <c r="AE18" s="35"/>
    </row>
    <row r="19" spans="1:31" s="2" customFormat="1" ht="12" customHeight="1">
      <c r="A19" s="35"/>
      <c r="B19" s="40"/>
      <c r="C19" s="35"/>
      <c r="D19" s="118" t="s">
        <v>26</v>
      </c>
      <c r="E19" s="35"/>
      <c r="F19" s="35"/>
      <c r="G19" s="35"/>
      <c r="H19" s="35"/>
      <c r="I19" s="118" t="s">
        <v>23</v>
      </c>
      <c r="J19" s="31" t="str">
        <f>'Rekapitulace stavby'!AN13</f>
        <v>Vyplň údaj</v>
      </c>
      <c r="K19" s="35"/>
      <c r="L19" s="52"/>
      <c r="S19" s="35"/>
      <c r="T19" s="35"/>
      <c r="U19" s="35"/>
      <c r="V19" s="35"/>
      <c r="W19" s="35"/>
      <c r="X19" s="35"/>
      <c r="Y19" s="35"/>
      <c r="Z19" s="35"/>
      <c r="AA19" s="35"/>
      <c r="AB19" s="35"/>
      <c r="AC19" s="35"/>
      <c r="AD19" s="35"/>
      <c r="AE19" s="35"/>
    </row>
    <row r="20" spans="1:31" s="2" customFormat="1" ht="18" customHeight="1">
      <c r="A20" s="35"/>
      <c r="B20" s="40"/>
      <c r="C20" s="35"/>
      <c r="D20" s="35"/>
      <c r="E20" s="416" t="str">
        <f>'Rekapitulace stavby'!E14</f>
        <v>Vyplň údaj</v>
      </c>
      <c r="F20" s="417"/>
      <c r="G20" s="417"/>
      <c r="H20" s="417"/>
      <c r="I20" s="118" t="s">
        <v>25</v>
      </c>
      <c r="J20" s="31" t="str">
        <f>'Rekapitulace stavby'!AN14</f>
        <v>Vyplň údaj</v>
      </c>
      <c r="K20" s="35"/>
      <c r="L20" s="52"/>
      <c r="S20" s="35"/>
      <c r="T20" s="35"/>
      <c r="U20" s="35"/>
      <c r="V20" s="35"/>
      <c r="W20" s="35"/>
      <c r="X20" s="35"/>
      <c r="Y20" s="35"/>
      <c r="Z20" s="35"/>
      <c r="AA20" s="35"/>
      <c r="AB20" s="35"/>
      <c r="AC20" s="35"/>
      <c r="AD20" s="35"/>
      <c r="AE20" s="35"/>
    </row>
    <row r="21" spans="1:31" s="2" customFormat="1" ht="6.95" customHeight="1">
      <c r="A21" s="35"/>
      <c r="B21" s="40"/>
      <c r="C21" s="35"/>
      <c r="D21" s="35"/>
      <c r="E21" s="35"/>
      <c r="F21" s="35"/>
      <c r="G21" s="35"/>
      <c r="H21" s="35"/>
      <c r="I21" s="35"/>
      <c r="J21" s="35"/>
      <c r="K21" s="35"/>
      <c r="L21" s="52"/>
      <c r="S21" s="35"/>
      <c r="T21" s="35"/>
      <c r="U21" s="35"/>
      <c r="V21" s="35"/>
      <c r="W21" s="35"/>
      <c r="X21" s="35"/>
      <c r="Y21" s="35"/>
      <c r="Z21" s="35"/>
      <c r="AA21" s="35"/>
      <c r="AB21" s="35"/>
      <c r="AC21" s="35"/>
      <c r="AD21" s="35"/>
      <c r="AE21" s="35"/>
    </row>
    <row r="22" spans="1:31" s="2" customFormat="1" ht="12" customHeight="1">
      <c r="A22" s="35"/>
      <c r="B22" s="40"/>
      <c r="C22" s="35"/>
      <c r="D22" s="118" t="s">
        <v>28</v>
      </c>
      <c r="E22" s="35"/>
      <c r="F22" s="35"/>
      <c r="G22" s="35"/>
      <c r="H22" s="35"/>
      <c r="I22" s="118" t="s">
        <v>23</v>
      </c>
      <c r="J22" s="109" t="s">
        <v>1</v>
      </c>
      <c r="K22" s="35"/>
      <c r="L22" s="52"/>
      <c r="S22" s="35"/>
      <c r="T22" s="35"/>
      <c r="U22" s="35"/>
      <c r="V22" s="35"/>
      <c r="W22" s="35"/>
      <c r="X22" s="35"/>
      <c r="Y22" s="35"/>
      <c r="Z22" s="35"/>
      <c r="AA22" s="35"/>
      <c r="AB22" s="35"/>
      <c r="AC22" s="35"/>
      <c r="AD22" s="35"/>
      <c r="AE22" s="35"/>
    </row>
    <row r="23" spans="1:31" s="2" customFormat="1" ht="18" customHeight="1">
      <c r="A23" s="35"/>
      <c r="B23" s="40"/>
      <c r="C23" s="35"/>
      <c r="D23" s="35"/>
      <c r="E23" s="109" t="s">
        <v>29</v>
      </c>
      <c r="F23" s="35"/>
      <c r="G23" s="35"/>
      <c r="H23" s="35"/>
      <c r="I23" s="118" t="s">
        <v>25</v>
      </c>
      <c r="J23" s="109" t="s">
        <v>1</v>
      </c>
      <c r="K23" s="35"/>
      <c r="L23" s="52"/>
      <c r="S23" s="35"/>
      <c r="T23" s="35"/>
      <c r="U23" s="35"/>
      <c r="V23" s="35"/>
      <c r="W23" s="35"/>
      <c r="X23" s="35"/>
      <c r="Y23" s="35"/>
      <c r="Z23" s="35"/>
      <c r="AA23" s="35"/>
      <c r="AB23" s="35"/>
      <c r="AC23" s="35"/>
      <c r="AD23" s="35"/>
      <c r="AE23" s="35"/>
    </row>
    <row r="24" spans="1:31" s="2" customFormat="1" ht="6.95" customHeight="1">
      <c r="A24" s="35"/>
      <c r="B24" s="40"/>
      <c r="C24" s="35"/>
      <c r="D24" s="35"/>
      <c r="E24" s="35"/>
      <c r="F24" s="35"/>
      <c r="G24" s="35"/>
      <c r="H24" s="35"/>
      <c r="I24" s="35"/>
      <c r="J24" s="35"/>
      <c r="K24" s="35"/>
      <c r="L24" s="52"/>
      <c r="S24" s="35"/>
      <c r="T24" s="35"/>
      <c r="U24" s="35"/>
      <c r="V24" s="35"/>
      <c r="W24" s="35"/>
      <c r="X24" s="35"/>
      <c r="Y24" s="35"/>
      <c r="Z24" s="35"/>
      <c r="AA24" s="35"/>
      <c r="AB24" s="35"/>
      <c r="AC24" s="35"/>
      <c r="AD24" s="35"/>
      <c r="AE24" s="35"/>
    </row>
    <row r="25" spans="1:31" s="2" customFormat="1" ht="12" customHeight="1">
      <c r="A25" s="35"/>
      <c r="B25" s="40"/>
      <c r="C25" s="35"/>
      <c r="D25" s="118" t="s">
        <v>31</v>
      </c>
      <c r="E25" s="35"/>
      <c r="F25" s="35"/>
      <c r="G25" s="35"/>
      <c r="H25" s="35"/>
      <c r="I25" s="118" t="s">
        <v>23</v>
      </c>
      <c r="J25" s="109" t="s">
        <v>1</v>
      </c>
      <c r="K25" s="35"/>
      <c r="L25" s="52"/>
      <c r="S25" s="35"/>
      <c r="T25" s="35"/>
      <c r="U25" s="35"/>
      <c r="V25" s="35"/>
      <c r="W25" s="35"/>
      <c r="X25" s="35"/>
      <c r="Y25" s="35"/>
      <c r="Z25" s="35"/>
      <c r="AA25" s="35"/>
      <c r="AB25" s="35"/>
      <c r="AC25" s="35"/>
      <c r="AD25" s="35"/>
      <c r="AE25" s="35"/>
    </row>
    <row r="26" spans="1:31" s="2" customFormat="1" ht="18" customHeight="1">
      <c r="A26" s="35"/>
      <c r="B26" s="40"/>
      <c r="C26" s="35"/>
      <c r="D26" s="35"/>
      <c r="E26" s="109" t="s">
        <v>29</v>
      </c>
      <c r="F26" s="35"/>
      <c r="G26" s="35"/>
      <c r="H26" s="35"/>
      <c r="I26" s="118" t="s">
        <v>25</v>
      </c>
      <c r="J26" s="109" t="s">
        <v>1</v>
      </c>
      <c r="K26" s="35"/>
      <c r="L26" s="52"/>
      <c r="S26" s="35"/>
      <c r="T26" s="35"/>
      <c r="U26" s="35"/>
      <c r="V26" s="35"/>
      <c r="W26" s="35"/>
      <c r="X26" s="35"/>
      <c r="Y26" s="35"/>
      <c r="Z26" s="35"/>
      <c r="AA26" s="35"/>
      <c r="AB26" s="35"/>
      <c r="AC26" s="35"/>
      <c r="AD26" s="35"/>
      <c r="AE26" s="35"/>
    </row>
    <row r="27" spans="1:31" s="2" customFormat="1" ht="6.95" customHeight="1">
      <c r="A27" s="35"/>
      <c r="B27" s="40"/>
      <c r="C27" s="35"/>
      <c r="D27" s="35"/>
      <c r="E27" s="35"/>
      <c r="F27" s="35"/>
      <c r="G27" s="35"/>
      <c r="H27" s="35"/>
      <c r="I27" s="35"/>
      <c r="J27" s="35"/>
      <c r="K27" s="35"/>
      <c r="L27" s="52"/>
      <c r="S27" s="35"/>
      <c r="T27" s="35"/>
      <c r="U27" s="35"/>
      <c r="V27" s="35"/>
      <c r="W27" s="35"/>
      <c r="X27" s="35"/>
      <c r="Y27" s="35"/>
      <c r="Z27" s="35"/>
      <c r="AA27" s="35"/>
      <c r="AB27" s="35"/>
      <c r="AC27" s="35"/>
      <c r="AD27" s="35"/>
      <c r="AE27" s="35"/>
    </row>
    <row r="28" spans="1:31" s="2" customFormat="1" ht="12" customHeight="1">
      <c r="A28" s="35"/>
      <c r="B28" s="40"/>
      <c r="C28" s="35"/>
      <c r="D28" s="118" t="s">
        <v>32</v>
      </c>
      <c r="E28" s="35"/>
      <c r="F28" s="35"/>
      <c r="G28" s="35"/>
      <c r="H28" s="35"/>
      <c r="I28" s="35"/>
      <c r="J28" s="35"/>
      <c r="K28" s="35"/>
      <c r="L28" s="52"/>
      <c r="S28" s="35"/>
      <c r="T28" s="35"/>
      <c r="U28" s="35"/>
      <c r="V28" s="35"/>
      <c r="W28" s="35"/>
      <c r="X28" s="35"/>
      <c r="Y28" s="35"/>
      <c r="Z28" s="35"/>
      <c r="AA28" s="35"/>
      <c r="AB28" s="35"/>
      <c r="AC28" s="35"/>
      <c r="AD28" s="35"/>
      <c r="AE28" s="35"/>
    </row>
    <row r="29" spans="1:31" s="8" customFormat="1" ht="16.5" customHeight="1">
      <c r="A29" s="120"/>
      <c r="B29" s="121"/>
      <c r="C29" s="120"/>
      <c r="D29" s="120"/>
      <c r="E29" s="418" t="s">
        <v>1</v>
      </c>
      <c r="F29" s="418"/>
      <c r="G29" s="418"/>
      <c r="H29" s="418"/>
      <c r="I29" s="120"/>
      <c r="J29" s="120"/>
      <c r="K29" s="120"/>
      <c r="L29" s="122"/>
      <c r="S29" s="120"/>
      <c r="T29" s="120"/>
      <c r="U29" s="120"/>
      <c r="V29" s="120"/>
      <c r="W29" s="120"/>
      <c r="X29" s="120"/>
      <c r="Y29" s="120"/>
      <c r="Z29" s="120"/>
      <c r="AA29" s="120"/>
      <c r="AB29" s="120"/>
      <c r="AC29" s="120"/>
      <c r="AD29" s="120"/>
      <c r="AE29" s="120"/>
    </row>
    <row r="30" spans="1:31" s="2" customFormat="1" ht="6.95" customHeight="1">
      <c r="A30" s="35"/>
      <c r="B30" s="40"/>
      <c r="C30" s="35"/>
      <c r="D30" s="35"/>
      <c r="E30" s="35"/>
      <c r="F30" s="35"/>
      <c r="G30" s="35"/>
      <c r="H30" s="35"/>
      <c r="I30" s="35"/>
      <c r="J30" s="35"/>
      <c r="K30" s="35"/>
      <c r="L30" s="52"/>
      <c r="S30" s="35"/>
      <c r="T30" s="35"/>
      <c r="U30" s="35"/>
      <c r="V30" s="35"/>
      <c r="W30" s="35"/>
      <c r="X30" s="35"/>
      <c r="Y30" s="35"/>
      <c r="Z30" s="35"/>
      <c r="AA30" s="35"/>
      <c r="AB30" s="35"/>
      <c r="AC30" s="35"/>
      <c r="AD30" s="35"/>
      <c r="AE30" s="35"/>
    </row>
    <row r="31" spans="1:31" s="2" customFormat="1" ht="6.95" customHeight="1">
      <c r="A31" s="35"/>
      <c r="B31" s="40"/>
      <c r="C31" s="35"/>
      <c r="D31" s="123"/>
      <c r="E31" s="123"/>
      <c r="F31" s="123"/>
      <c r="G31" s="123"/>
      <c r="H31" s="123"/>
      <c r="I31" s="123"/>
      <c r="J31" s="123"/>
      <c r="K31" s="123"/>
      <c r="L31" s="52"/>
      <c r="S31" s="35"/>
      <c r="T31" s="35"/>
      <c r="U31" s="35"/>
      <c r="V31" s="35"/>
      <c r="W31" s="35"/>
      <c r="X31" s="35"/>
      <c r="Y31" s="35"/>
      <c r="Z31" s="35"/>
      <c r="AA31" s="35"/>
      <c r="AB31" s="35"/>
      <c r="AC31" s="35"/>
      <c r="AD31" s="35"/>
      <c r="AE31" s="35"/>
    </row>
    <row r="32" spans="1:31" s="2" customFormat="1" ht="25.35" customHeight="1">
      <c r="A32" s="35"/>
      <c r="B32" s="40"/>
      <c r="C32" s="35"/>
      <c r="D32" s="124" t="s">
        <v>33</v>
      </c>
      <c r="E32" s="35"/>
      <c r="F32" s="35"/>
      <c r="G32" s="35"/>
      <c r="H32" s="35"/>
      <c r="I32" s="35"/>
      <c r="J32" s="125">
        <f>ROUND(J125, 2)</f>
        <v>0</v>
      </c>
      <c r="K32" s="35"/>
      <c r="L32" s="52"/>
      <c r="S32" s="35"/>
      <c r="T32" s="35"/>
      <c r="U32" s="35"/>
      <c r="V32" s="35"/>
      <c r="W32" s="35"/>
      <c r="X32" s="35"/>
      <c r="Y32" s="35"/>
      <c r="Z32" s="35"/>
      <c r="AA32" s="35"/>
      <c r="AB32" s="35"/>
      <c r="AC32" s="35"/>
      <c r="AD32" s="35"/>
      <c r="AE32" s="35"/>
    </row>
    <row r="33" spans="1:31" s="2" customFormat="1" ht="6.95" customHeight="1">
      <c r="A33" s="35"/>
      <c r="B33" s="40"/>
      <c r="C33" s="35"/>
      <c r="D33" s="123"/>
      <c r="E33" s="123"/>
      <c r="F33" s="123"/>
      <c r="G33" s="123"/>
      <c r="H33" s="123"/>
      <c r="I33" s="123"/>
      <c r="J33" s="123"/>
      <c r="K33" s="123"/>
      <c r="L33" s="52"/>
      <c r="S33" s="35"/>
      <c r="T33" s="35"/>
      <c r="U33" s="35"/>
      <c r="V33" s="35"/>
      <c r="W33" s="35"/>
      <c r="X33" s="35"/>
      <c r="Y33" s="35"/>
      <c r="Z33" s="35"/>
      <c r="AA33" s="35"/>
      <c r="AB33" s="35"/>
      <c r="AC33" s="35"/>
      <c r="AD33" s="35"/>
      <c r="AE33" s="35"/>
    </row>
    <row r="34" spans="1:31" s="2" customFormat="1" ht="14.45" customHeight="1">
      <c r="A34" s="35"/>
      <c r="B34" s="40"/>
      <c r="C34" s="35"/>
      <c r="D34" s="35"/>
      <c r="E34" s="35"/>
      <c r="F34" s="126" t="s">
        <v>35</v>
      </c>
      <c r="G34" s="35"/>
      <c r="H34" s="35"/>
      <c r="I34" s="126" t="s">
        <v>34</v>
      </c>
      <c r="J34" s="126" t="s">
        <v>36</v>
      </c>
      <c r="K34" s="35"/>
      <c r="L34" s="52"/>
      <c r="S34" s="35"/>
      <c r="T34" s="35"/>
      <c r="U34" s="35"/>
      <c r="V34" s="35"/>
      <c r="W34" s="35"/>
      <c r="X34" s="35"/>
      <c r="Y34" s="35"/>
      <c r="Z34" s="35"/>
      <c r="AA34" s="35"/>
      <c r="AB34" s="35"/>
      <c r="AC34" s="35"/>
      <c r="AD34" s="35"/>
      <c r="AE34" s="35"/>
    </row>
    <row r="35" spans="1:31" s="2" customFormat="1" ht="14.45" customHeight="1">
      <c r="A35" s="35"/>
      <c r="B35" s="40"/>
      <c r="C35" s="35"/>
      <c r="D35" s="127" t="s">
        <v>37</v>
      </c>
      <c r="E35" s="118" t="s">
        <v>38</v>
      </c>
      <c r="F35" s="128">
        <f>ROUND((SUM(BE125:BE302)),  2)</f>
        <v>0</v>
      </c>
      <c r="G35" s="35"/>
      <c r="H35" s="35"/>
      <c r="I35" s="129">
        <v>0.21</v>
      </c>
      <c r="J35" s="128">
        <f>ROUND(((SUM(BE125:BE302))*I35),  2)</f>
        <v>0</v>
      </c>
      <c r="K35" s="35"/>
      <c r="L35" s="52"/>
      <c r="S35" s="35"/>
      <c r="T35" s="35"/>
      <c r="U35" s="35"/>
      <c r="V35" s="35"/>
      <c r="W35" s="35"/>
      <c r="X35" s="35"/>
      <c r="Y35" s="35"/>
      <c r="Z35" s="35"/>
      <c r="AA35" s="35"/>
      <c r="AB35" s="35"/>
      <c r="AC35" s="35"/>
      <c r="AD35" s="35"/>
      <c r="AE35" s="35"/>
    </row>
    <row r="36" spans="1:31" s="2" customFormat="1" ht="14.45" customHeight="1">
      <c r="A36" s="35"/>
      <c r="B36" s="40"/>
      <c r="C36" s="35"/>
      <c r="D36" s="35"/>
      <c r="E36" s="118" t="s">
        <v>39</v>
      </c>
      <c r="F36" s="128">
        <f>ROUND((SUM(BF125:BF302)),  2)</f>
        <v>0</v>
      </c>
      <c r="G36" s="35"/>
      <c r="H36" s="35"/>
      <c r="I36" s="129">
        <v>0.12</v>
      </c>
      <c r="J36" s="128">
        <f>ROUND(((SUM(BF125:BF302))*I36),  2)</f>
        <v>0</v>
      </c>
      <c r="K36" s="35"/>
      <c r="L36" s="52"/>
      <c r="S36" s="35"/>
      <c r="T36" s="35"/>
      <c r="U36" s="35"/>
      <c r="V36" s="35"/>
      <c r="W36" s="35"/>
      <c r="X36" s="35"/>
      <c r="Y36" s="35"/>
      <c r="Z36" s="35"/>
      <c r="AA36" s="35"/>
      <c r="AB36" s="35"/>
      <c r="AC36" s="35"/>
      <c r="AD36" s="35"/>
      <c r="AE36" s="35"/>
    </row>
    <row r="37" spans="1:31" s="2" customFormat="1" ht="14.45" hidden="1" customHeight="1">
      <c r="A37" s="35"/>
      <c r="B37" s="40"/>
      <c r="C37" s="35"/>
      <c r="D37" s="35"/>
      <c r="E37" s="118" t="s">
        <v>40</v>
      </c>
      <c r="F37" s="128">
        <f>ROUND((SUM(BG125:BG302)),  2)</f>
        <v>0</v>
      </c>
      <c r="G37" s="35"/>
      <c r="H37" s="35"/>
      <c r="I37" s="129">
        <v>0.21</v>
      </c>
      <c r="J37" s="128">
        <f>0</f>
        <v>0</v>
      </c>
      <c r="K37" s="35"/>
      <c r="L37" s="52"/>
      <c r="S37" s="35"/>
      <c r="T37" s="35"/>
      <c r="U37" s="35"/>
      <c r="V37" s="35"/>
      <c r="W37" s="35"/>
      <c r="X37" s="35"/>
      <c r="Y37" s="35"/>
      <c r="Z37" s="35"/>
      <c r="AA37" s="35"/>
      <c r="AB37" s="35"/>
      <c r="AC37" s="35"/>
      <c r="AD37" s="35"/>
      <c r="AE37" s="35"/>
    </row>
    <row r="38" spans="1:31" s="2" customFormat="1" ht="14.45" hidden="1" customHeight="1">
      <c r="A38" s="35"/>
      <c r="B38" s="40"/>
      <c r="C38" s="35"/>
      <c r="D38" s="35"/>
      <c r="E38" s="118" t="s">
        <v>41</v>
      </c>
      <c r="F38" s="128">
        <f>ROUND((SUM(BH125:BH302)),  2)</f>
        <v>0</v>
      </c>
      <c r="G38" s="35"/>
      <c r="H38" s="35"/>
      <c r="I38" s="129">
        <v>0.12</v>
      </c>
      <c r="J38" s="128">
        <f>0</f>
        <v>0</v>
      </c>
      <c r="K38" s="35"/>
      <c r="L38" s="52"/>
      <c r="S38" s="35"/>
      <c r="T38" s="35"/>
      <c r="U38" s="35"/>
      <c r="V38" s="35"/>
      <c r="W38" s="35"/>
      <c r="X38" s="35"/>
      <c r="Y38" s="35"/>
      <c r="Z38" s="35"/>
      <c r="AA38" s="35"/>
      <c r="AB38" s="35"/>
      <c r="AC38" s="35"/>
      <c r="AD38" s="35"/>
      <c r="AE38" s="35"/>
    </row>
    <row r="39" spans="1:31" s="2" customFormat="1" ht="14.45" hidden="1" customHeight="1">
      <c r="A39" s="35"/>
      <c r="B39" s="40"/>
      <c r="C39" s="35"/>
      <c r="D39" s="35"/>
      <c r="E39" s="118" t="s">
        <v>42</v>
      </c>
      <c r="F39" s="128">
        <f>ROUND((SUM(BI125:BI302)),  2)</f>
        <v>0</v>
      </c>
      <c r="G39" s="35"/>
      <c r="H39" s="35"/>
      <c r="I39" s="129">
        <v>0</v>
      </c>
      <c r="J39" s="128">
        <f>0</f>
        <v>0</v>
      </c>
      <c r="K39" s="35"/>
      <c r="L39" s="52"/>
      <c r="S39" s="35"/>
      <c r="T39" s="35"/>
      <c r="U39" s="35"/>
      <c r="V39" s="35"/>
      <c r="W39" s="35"/>
      <c r="X39" s="35"/>
      <c r="Y39" s="35"/>
      <c r="Z39" s="35"/>
      <c r="AA39" s="35"/>
      <c r="AB39" s="35"/>
      <c r="AC39" s="35"/>
      <c r="AD39" s="35"/>
      <c r="AE39" s="35"/>
    </row>
    <row r="40" spans="1:31" s="2" customFormat="1" ht="6.95" customHeight="1">
      <c r="A40" s="35"/>
      <c r="B40" s="40"/>
      <c r="C40" s="35"/>
      <c r="D40" s="35"/>
      <c r="E40" s="35"/>
      <c r="F40" s="35"/>
      <c r="G40" s="35"/>
      <c r="H40" s="35"/>
      <c r="I40" s="35"/>
      <c r="J40" s="35"/>
      <c r="K40" s="35"/>
      <c r="L40" s="52"/>
      <c r="S40" s="35"/>
      <c r="T40" s="35"/>
      <c r="U40" s="35"/>
      <c r="V40" s="35"/>
      <c r="W40" s="35"/>
      <c r="X40" s="35"/>
      <c r="Y40" s="35"/>
      <c r="Z40" s="35"/>
      <c r="AA40" s="35"/>
      <c r="AB40" s="35"/>
      <c r="AC40" s="35"/>
      <c r="AD40" s="35"/>
      <c r="AE40" s="35"/>
    </row>
    <row r="41" spans="1:31" s="2" customFormat="1" ht="25.35" customHeight="1">
      <c r="A41" s="35"/>
      <c r="B41" s="40"/>
      <c r="C41" s="130"/>
      <c r="D41" s="131" t="s">
        <v>43</v>
      </c>
      <c r="E41" s="132"/>
      <c r="F41" s="132"/>
      <c r="G41" s="133" t="s">
        <v>44</v>
      </c>
      <c r="H41" s="134" t="s">
        <v>7622</v>
      </c>
      <c r="I41" s="132"/>
      <c r="J41" s="135">
        <f>SUM(J32:J39)</f>
        <v>0</v>
      </c>
      <c r="K41" s="136"/>
      <c r="L41" s="52"/>
      <c r="S41" s="35"/>
      <c r="T41" s="35"/>
      <c r="U41" s="35"/>
      <c r="V41" s="35"/>
      <c r="W41" s="35"/>
      <c r="X41" s="35"/>
      <c r="Y41" s="35"/>
      <c r="Z41" s="35"/>
      <c r="AA41" s="35"/>
      <c r="AB41" s="35"/>
      <c r="AC41" s="35"/>
      <c r="AD41" s="35"/>
      <c r="AE41" s="35"/>
    </row>
    <row r="42" spans="1:31" s="2" customFormat="1" ht="14.45" customHeight="1">
      <c r="A42" s="35"/>
      <c r="B42" s="40"/>
      <c r="C42" s="35"/>
      <c r="D42" s="35"/>
      <c r="E42" s="35"/>
      <c r="F42" s="35"/>
      <c r="G42" s="35"/>
      <c r="H42" s="35"/>
      <c r="I42" s="35"/>
      <c r="J42" s="35"/>
      <c r="K42" s="35"/>
      <c r="L42" s="52"/>
      <c r="S42" s="35"/>
      <c r="T42" s="35"/>
      <c r="U42" s="35"/>
      <c r="V42" s="35"/>
      <c r="W42" s="35"/>
      <c r="X42" s="35"/>
      <c r="Y42" s="35"/>
      <c r="Z42" s="35"/>
      <c r="AA42" s="35"/>
      <c r="AB42" s="35"/>
      <c r="AC42" s="35"/>
      <c r="AD42" s="35"/>
      <c r="AE42" s="35"/>
    </row>
    <row r="43" spans="1:31" s="1" customFormat="1" ht="14.45" customHeight="1">
      <c r="B43" s="21"/>
      <c r="L43" s="21"/>
    </row>
    <row r="44" spans="1:31" s="1" customFormat="1" ht="14.45" customHeight="1">
      <c r="B44" s="21"/>
      <c r="L44" s="21"/>
    </row>
    <row r="45" spans="1:31" s="1" customFormat="1" ht="14.45" customHeight="1">
      <c r="B45" s="21"/>
      <c r="L45" s="21"/>
    </row>
    <row r="46" spans="1:31" s="1" customFormat="1" ht="14.45" customHeight="1">
      <c r="B46" s="21"/>
      <c r="L46" s="21"/>
    </row>
    <row r="47" spans="1:31" s="1" customFormat="1" ht="14.45" customHeight="1">
      <c r="B47" s="21"/>
      <c r="L47" s="21"/>
    </row>
    <row r="48" spans="1:31" s="1" customFormat="1" ht="14.45" customHeight="1">
      <c r="B48" s="21"/>
      <c r="L48" s="21"/>
    </row>
    <row r="49" spans="1:31" s="1" customFormat="1" ht="14.45" customHeight="1">
      <c r="B49" s="21"/>
      <c r="L49" s="21"/>
    </row>
    <row r="50" spans="1:31" s="2" customFormat="1" ht="14.45" customHeight="1">
      <c r="B50" s="52"/>
      <c r="D50" s="137" t="s">
        <v>45</v>
      </c>
      <c r="E50" s="138"/>
      <c r="F50" s="138"/>
      <c r="G50" s="137" t="s">
        <v>46</v>
      </c>
      <c r="H50" s="138"/>
      <c r="I50" s="138"/>
      <c r="J50" s="138"/>
      <c r="K50" s="138"/>
      <c r="L50" s="52"/>
    </row>
    <row r="51" spans="1:31">
      <c r="B51" s="21"/>
      <c r="L51" s="21"/>
    </row>
    <row r="52" spans="1:31">
      <c r="B52" s="21"/>
      <c r="L52" s="21"/>
    </row>
    <row r="53" spans="1:31">
      <c r="B53" s="21"/>
      <c r="L53" s="21"/>
    </row>
    <row r="54" spans="1:31">
      <c r="B54" s="21"/>
      <c r="L54" s="21"/>
    </row>
    <row r="55" spans="1:31">
      <c r="B55" s="21"/>
      <c r="L55" s="21"/>
    </row>
    <row r="56" spans="1:31">
      <c r="B56" s="21"/>
      <c r="L56" s="21"/>
    </row>
    <row r="57" spans="1:31">
      <c r="B57" s="21"/>
      <c r="L57" s="21"/>
    </row>
    <row r="58" spans="1:31">
      <c r="B58" s="21"/>
      <c r="L58" s="21"/>
    </row>
    <row r="59" spans="1:31">
      <c r="B59" s="21"/>
      <c r="L59" s="21"/>
    </row>
    <row r="60" spans="1:31">
      <c r="B60" s="21"/>
      <c r="L60" s="21"/>
    </row>
    <row r="61" spans="1:31" s="2" customFormat="1" ht="12.75">
      <c r="A61" s="35"/>
      <c r="B61" s="40"/>
      <c r="C61" s="35"/>
      <c r="D61" s="139" t="s">
        <v>47</v>
      </c>
      <c r="E61" s="140"/>
      <c r="F61" s="141" t="s">
        <v>48</v>
      </c>
      <c r="G61" s="139" t="s">
        <v>47</v>
      </c>
      <c r="H61" s="140"/>
      <c r="I61" s="140"/>
      <c r="J61" s="142" t="s">
        <v>48</v>
      </c>
      <c r="K61" s="140"/>
      <c r="L61" s="52"/>
      <c r="S61" s="35"/>
      <c r="T61" s="35"/>
      <c r="U61" s="35"/>
      <c r="V61" s="35"/>
      <c r="W61" s="35"/>
      <c r="X61" s="35"/>
      <c r="Y61" s="35"/>
      <c r="Z61" s="35"/>
      <c r="AA61" s="35"/>
      <c r="AB61" s="35"/>
      <c r="AC61" s="35"/>
      <c r="AD61" s="35"/>
      <c r="AE61" s="35"/>
    </row>
    <row r="62" spans="1:31">
      <c r="B62" s="21"/>
      <c r="L62" s="21"/>
    </row>
    <row r="63" spans="1:31">
      <c r="B63" s="21"/>
      <c r="L63" s="21"/>
    </row>
    <row r="64" spans="1:31">
      <c r="B64" s="21"/>
      <c r="L64" s="21"/>
    </row>
    <row r="65" spans="1:31" s="2" customFormat="1" ht="12.75">
      <c r="A65" s="35"/>
      <c r="B65" s="40"/>
      <c r="C65" s="35"/>
      <c r="D65" s="137" t="s">
        <v>49</v>
      </c>
      <c r="E65" s="143"/>
      <c r="F65" s="143"/>
      <c r="G65" s="137" t="s">
        <v>50</v>
      </c>
      <c r="H65" s="143"/>
      <c r="I65" s="143"/>
      <c r="J65" s="143"/>
      <c r="K65" s="143"/>
      <c r="L65" s="52"/>
      <c r="S65" s="35"/>
      <c r="T65" s="35"/>
      <c r="U65" s="35"/>
      <c r="V65" s="35"/>
      <c r="W65" s="35"/>
      <c r="X65" s="35"/>
      <c r="Y65" s="35"/>
      <c r="Z65" s="35"/>
      <c r="AA65" s="35"/>
      <c r="AB65" s="35"/>
      <c r="AC65" s="35"/>
      <c r="AD65" s="35"/>
      <c r="AE65" s="35"/>
    </row>
    <row r="66" spans="1:31">
      <c r="B66" s="21"/>
      <c r="L66" s="21"/>
    </row>
    <row r="67" spans="1:31">
      <c r="B67" s="21"/>
      <c r="L67" s="21"/>
    </row>
    <row r="68" spans="1:31">
      <c r="B68" s="21"/>
      <c r="L68" s="21"/>
    </row>
    <row r="69" spans="1:31">
      <c r="B69" s="21"/>
      <c r="L69" s="21"/>
    </row>
    <row r="70" spans="1:31">
      <c r="B70" s="21"/>
      <c r="L70" s="21"/>
    </row>
    <row r="71" spans="1:31">
      <c r="B71" s="21"/>
      <c r="L71" s="21"/>
    </row>
    <row r="72" spans="1:31">
      <c r="B72" s="21"/>
      <c r="L72" s="21"/>
    </row>
    <row r="73" spans="1:31">
      <c r="B73" s="21"/>
      <c r="L73" s="21"/>
    </row>
    <row r="74" spans="1:31">
      <c r="B74" s="21"/>
      <c r="L74" s="21"/>
    </row>
    <row r="75" spans="1:31">
      <c r="B75" s="21"/>
      <c r="L75" s="21"/>
    </row>
    <row r="76" spans="1:31" s="2" customFormat="1" ht="12.75">
      <c r="A76" s="35"/>
      <c r="B76" s="40"/>
      <c r="C76" s="35"/>
      <c r="D76" s="139" t="s">
        <v>47</v>
      </c>
      <c r="E76" s="140"/>
      <c r="F76" s="141" t="s">
        <v>48</v>
      </c>
      <c r="G76" s="139" t="s">
        <v>47</v>
      </c>
      <c r="H76" s="140"/>
      <c r="I76" s="140"/>
      <c r="J76" s="142" t="s">
        <v>48</v>
      </c>
      <c r="K76" s="140"/>
      <c r="L76" s="52"/>
      <c r="S76" s="35"/>
      <c r="T76" s="35"/>
      <c r="U76" s="35"/>
      <c r="V76" s="35"/>
      <c r="W76" s="35"/>
      <c r="X76" s="35"/>
      <c r="Y76" s="35"/>
      <c r="Z76" s="35"/>
      <c r="AA76" s="35"/>
      <c r="AB76" s="35"/>
      <c r="AC76" s="35"/>
      <c r="AD76" s="35"/>
      <c r="AE76" s="35"/>
    </row>
    <row r="77" spans="1:31" s="2" customFormat="1" ht="14.45" customHeight="1">
      <c r="A77" s="35"/>
      <c r="B77" s="144"/>
      <c r="C77" s="145"/>
      <c r="D77" s="145"/>
      <c r="E77" s="145"/>
      <c r="F77" s="145"/>
      <c r="G77" s="145"/>
      <c r="H77" s="145"/>
      <c r="I77" s="145"/>
      <c r="J77" s="145"/>
      <c r="K77" s="145"/>
      <c r="L77" s="52"/>
      <c r="S77" s="35"/>
      <c r="T77" s="35"/>
      <c r="U77" s="35"/>
      <c r="V77" s="35"/>
      <c r="W77" s="35"/>
      <c r="X77" s="35"/>
      <c r="Y77" s="35"/>
      <c r="Z77" s="35"/>
      <c r="AA77" s="35"/>
      <c r="AB77" s="35"/>
      <c r="AC77" s="35"/>
      <c r="AD77" s="35"/>
      <c r="AE77" s="35"/>
    </row>
    <row r="81" spans="1:31" s="2" customFormat="1" ht="6.95" customHeight="1">
      <c r="A81" s="35"/>
      <c r="B81" s="146"/>
      <c r="C81" s="147"/>
      <c r="D81" s="147"/>
      <c r="E81" s="147"/>
      <c r="F81" s="147"/>
      <c r="G81" s="147"/>
      <c r="H81" s="147"/>
      <c r="I81" s="147"/>
      <c r="J81" s="147"/>
      <c r="K81" s="147"/>
      <c r="L81" s="52"/>
      <c r="S81" s="35"/>
      <c r="T81" s="35"/>
      <c r="U81" s="35"/>
      <c r="V81" s="35"/>
      <c r="W81" s="35"/>
      <c r="X81" s="35"/>
      <c r="Y81" s="35"/>
      <c r="Z81" s="35"/>
      <c r="AA81" s="35"/>
      <c r="AB81" s="35"/>
      <c r="AC81" s="35"/>
      <c r="AD81" s="35"/>
      <c r="AE81" s="35"/>
    </row>
    <row r="82" spans="1:31" s="2" customFormat="1" ht="24.95" customHeight="1">
      <c r="A82" s="35"/>
      <c r="B82" s="36"/>
      <c r="C82" s="24" t="s">
        <v>242</v>
      </c>
      <c r="D82" s="37"/>
      <c r="E82" s="37"/>
      <c r="F82" s="37"/>
      <c r="G82" s="37"/>
      <c r="H82" s="37"/>
      <c r="I82" s="37"/>
      <c r="J82" s="37"/>
      <c r="K82" s="37"/>
      <c r="L82" s="52"/>
      <c r="S82" s="35"/>
      <c r="T82" s="35"/>
      <c r="U82" s="35"/>
      <c r="V82" s="35"/>
      <c r="W82" s="35"/>
      <c r="X82" s="35"/>
      <c r="Y82" s="35"/>
      <c r="Z82" s="35"/>
      <c r="AA82" s="35"/>
      <c r="AB82" s="35"/>
      <c r="AC82" s="35"/>
      <c r="AD82" s="35"/>
      <c r="AE82" s="35"/>
    </row>
    <row r="83" spans="1:31" s="2" customFormat="1" ht="6.95" customHeight="1">
      <c r="A83" s="35"/>
      <c r="B83" s="36"/>
      <c r="C83" s="37"/>
      <c r="D83" s="37"/>
      <c r="E83" s="37"/>
      <c r="F83" s="37"/>
      <c r="G83" s="37"/>
      <c r="H83" s="37"/>
      <c r="I83" s="37"/>
      <c r="J83" s="37"/>
      <c r="K83" s="37"/>
      <c r="L83" s="52"/>
      <c r="S83" s="35"/>
      <c r="T83" s="35"/>
      <c r="U83" s="35"/>
      <c r="V83" s="35"/>
      <c r="W83" s="35"/>
      <c r="X83" s="35"/>
      <c r="Y83" s="35"/>
      <c r="Z83" s="35"/>
      <c r="AA83" s="35"/>
      <c r="AB83" s="35"/>
      <c r="AC83" s="35"/>
      <c r="AD83" s="35"/>
      <c r="AE83" s="35"/>
    </row>
    <row r="84" spans="1:31" s="2" customFormat="1" ht="12" customHeight="1">
      <c r="A84" s="35"/>
      <c r="B84" s="36"/>
      <c r="C84" s="30" t="s">
        <v>15</v>
      </c>
      <c r="D84" s="37"/>
      <c r="E84" s="37"/>
      <c r="F84" s="37"/>
      <c r="G84" s="37"/>
      <c r="H84" s="37"/>
      <c r="I84" s="37"/>
      <c r="J84" s="37"/>
      <c r="K84" s="37"/>
      <c r="L84" s="52"/>
      <c r="S84" s="35"/>
      <c r="T84" s="35"/>
      <c r="U84" s="35"/>
      <c r="V84" s="35"/>
      <c r="W84" s="35"/>
      <c r="X84" s="35"/>
      <c r="Y84" s="35"/>
      <c r="Z84" s="35"/>
      <c r="AA84" s="35"/>
      <c r="AB84" s="35"/>
      <c r="AC84" s="35"/>
      <c r="AD84" s="35"/>
      <c r="AE84" s="35"/>
    </row>
    <row r="85" spans="1:31" s="2" customFormat="1" ht="16.5" customHeight="1">
      <c r="A85" s="35"/>
      <c r="B85" s="36"/>
      <c r="C85" s="37"/>
      <c r="D85" s="37"/>
      <c r="E85" s="410" t="str">
        <f>E7</f>
        <v>Modernizace teplárny OB6</v>
      </c>
      <c r="F85" s="411"/>
      <c r="G85" s="411"/>
      <c r="H85" s="411"/>
      <c r="I85" s="37"/>
      <c r="J85" s="37"/>
      <c r="K85" s="37"/>
      <c r="L85" s="52"/>
      <c r="S85" s="35"/>
      <c r="T85" s="35"/>
      <c r="U85" s="35"/>
      <c r="V85" s="35"/>
      <c r="W85" s="35"/>
      <c r="X85" s="35"/>
      <c r="Y85" s="35"/>
      <c r="Z85" s="35"/>
      <c r="AA85" s="35"/>
      <c r="AB85" s="35"/>
      <c r="AC85" s="35"/>
      <c r="AD85" s="35"/>
      <c r="AE85" s="35"/>
    </row>
    <row r="86" spans="1:31" s="1" customFormat="1" ht="12" customHeight="1">
      <c r="B86" s="22"/>
      <c r="C86" s="30" t="s">
        <v>241</v>
      </c>
      <c r="D86" s="23"/>
      <c r="E86" s="23"/>
      <c r="F86" s="23"/>
      <c r="G86" s="23"/>
      <c r="H86" s="23"/>
      <c r="I86" s="23"/>
      <c r="J86" s="23"/>
      <c r="K86" s="23"/>
      <c r="L86" s="21"/>
    </row>
    <row r="87" spans="1:31" s="2" customFormat="1" ht="16.5" customHeight="1">
      <c r="A87" s="35"/>
      <c r="B87" s="36"/>
      <c r="C87" s="37"/>
      <c r="D87" s="37"/>
      <c r="E87" s="410" t="s">
        <v>5915</v>
      </c>
      <c r="F87" s="409"/>
      <c r="G87" s="409"/>
      <c r="H87" s="409"/>
      <c r="I87" s="37"/>
      <c r="J87" s="37"/>
      <c r="K87" s="37"/>
      <c r="L87" s="52"/>
      <c r="S87" s="35"/>
      <c r="T87" s="35"/>
      <c r="U87" s="35"/>
      <c r="V87" s="35"/>
      <c r="W87" s="35"/>
      <c r="X87" s="35"/>
      <c r="Y87" s="35"/>
      <c r="Z87" s="35"/>
      <c r="AA87" s="35"/>
      <c r="AB87" s="35"/>
      <c r="AC87" s="35"/>
      <c r="AD87" s="35"/>
      <c r="AE87" s="35"/>
    </row>
    <row r="88" spans="1:31" s="2" customFormat="1" ht="12" customHeight="1">
      <c r="A88" s="35"/>
      <c r="B88" s="36"/>
      <c r="C88" s="30" t="s">
        <v>432</v>
      </c>
      <c r="D88" s="37"/>
      <c r="E88" s="37"/>
      <c r="F88" s="37"/>
      <c r="G88" s="37"/>
      <c r="H88" s="37"/>
      <c r="I88" s="37"/>
      <c r="J88" s="37"/>
      <c r="K88" s="37"/>
      <c r="L88" s="52"/>
      <c r="S88" s="35"/>
      <c r="T88" s="35"/>
      <c r="U88" s="35"/>
      <c r="V88" s="35"/>
      <c r="W88" s="35"/>
      <c r="X88" s="35"/>
      <c r="Y88" s="35"/>
      <c r="Z88" s="35"/>
      <c r="AA88" s="35"/>
      <c r="AB88" s="35"/>
      <c r="AC88" s="35"/>
      <c r="AD88" s="35"/>
      <c r="AE88" s="35"/>
    </row>
    <row r="89" spans="1:31" s="2" customFormat="1" ht="16.5" customHeight="1">
      <c r="A89" s="35"/>
      <c r="B89" s="36"/>
      <c r="C89" s="37"/>
      <c r="D89" s="37"/>
      <c r="E89" s="384" t="str">
        <f>E11</f>
        <v>IO 302-05 - Stoka D</v>
      </c>
      <c r="F89" s="409"/>
      <c r="G89" s="409"/>
      <c r="H89" s="409"/>
      <c r="I89" s="37"/>
      <c r="J89" s="37"/>
      <c r="K89" s="37"/>
      <c r="L89" s="52"/>
      <c r="S89" s="35"/>
      <c r="T89" s="35"/>
      <c r="U89" s="35"/>
      <c r="V89" s="35"/>
      <c r="W89" s="35"/>
      <c r="X89" s="35"/>
      <c r="Y89" s="35"/>
      <c r="Z89" s="35"/>
      <c r="AA89" s="35"/>
      <c r="AB89" s="35"/>
      <c r="AC89" s="35"/>
      <c r="AD89" s="35"/>
      <c r="AE89" s="35"/>
    </row>
    <row r="90" spans="1:31" s="2" customFormat="1" ht="6.95" customHeight="1">
      <c r="A90" s="35"/>
      <c r="B90" s="36"/>
      <c r="C90" s="37"/>
      <c r="D90" s="37"/>
      <c r="E90" s="37"/>
      <c r="F90" s="37"/>
      <c r="G90" s="37"/>
      <c r="H90" s="37"/>
      <c r="I90" s="37"/>
      <c r="J90" s="37"/>
      <c r="K90" s="37"/>
      <c r="L90" s="52"/>
      <c r="S90" s="35"/>
      <c r="T90" s="35"/>
      <c r="U90" s="35"/>
      <c r="V90" s="35"/>
      <c r="W90" s="35"/>
      <c r="X90" s="35"/>
      <c r="Y90" s="35"/>
      <c r="Z90" s="35"/>
      <c r="AA90" s="35"/>
      <c r="AB90" s="35"/>
      <c r="AC90" s="35"/>
      <c r="AD90" s="35"/>
      <c r="AE90" s="35"/>
    </row>
    <row r="91" spans="1:31" s="2" customFormat="1" ht="12" customHeight="1">
      <c r="A91" s="35"/>
      <c r="B91" s="36"/>
      <c r="C91" s="30" t="s">
        <v>19</v>
      </c>
      <c r="D91" s="37"/>
      <c r="E91" s="37"/>
      <c r="F91" s="28" t="str">
        <f>F14</f>
        <v>Mladá Boleslav</v>
      </c>
      <c r="G91" s="37"/>
      <c r="H91" s="37"/>
      <c r="I91" s="30" t="s">
        <v>21</v>
      </c>
      <c r="J91" s="67">
        <f>IF(J14="","",J14)</f>
        <v>45363</v>
      </c>
      <c r="K91" s="37"/>
      <c r="L91" s="52"/>
      <c r="S91" s="35"/>
      <c r="T91" s="35"/>
      <c r="U91" s="35"/>
      <c r="V91" s="35"/>
      <c r="W91" s="35"/>
      <c r="X91" s="35"/>
      <c r="Y91" s="35"/>
      <c r="Z91" s="35"/>
      <c r="AA91" s="35"/>
      <c r="AB91" s="35"/>
      <c r="AC91" s="35"/>
      <c r="AD91" s="35"/>
      <c r="AE91" s="35"/>
    </row>
    <row r="92" spans="1:31" s="2" customFormat="1" ht="6.95" customHeight="1">
      <c r="A92" s="35"/>
      <c r="B92" s="36"/>
      <c r="C92" s="37"/>
      <c r="D92" s="37"/>
      <c r="E92" s="37"/>
      <c r="F92" s="37"/>
      <c r="G92" s="37"/>
      <c r="H92" s="37"/>
      <c r="I92" s="37"/>
      <c r="J92" s="37"/>
      <c r="K92" s="37"/>
      <c r="L92" s="52"/>
      <c r="S92" s="35"/>
      <c r="T92" s="35"/>
      <c r="U92" s="35"/>
      <c r="V92" s="35"/>
      <c r="W92" s="35"/>
      <c r="X92" s="35"/>
      <c r="Y92" s="35"/>
      <c r="Z92" s="35"/>
      <c r="AA92" s="35"/>
      <c r="AB92" s="35"/>
      <c r="AC92" s="35"/>
      <c r="AD92" s="35"/>
      <c r="AE92" s="35"/>
    </row>
    <row r="93" spans="1:31" s="2" customFormat="1" ht="15.2" customHeight="1">
      <c r="A93" s="35"/>
      <c r="B93" s="36"/>
      <c r="C93" s="30" t="s">
        <v>22</v>
      </c>
      <c r="D93" s="37"/>
      <c r="E93" s="37"/>
      <c r="F93" s="28" t="str">
        <f>E17</f>
        <v xml:space="preserve">ŠKO-ENERGO s.r.o. </v>
      </c>
      <c r="G93" s="37"/>
      <c r="H93" s="37"/>
      <c r="I93" s="30" t="s">
        <v>28</v>
      </c>
      <c r="J93" s="33" t="str">
        <f>E23</f>
        <v>AFRY CZ s.r.o.</v>
      </c>
      <c r="K93" s="37"/>
      <c r="L93" s="52"/>
      <c r="S93" s="35"/>
      <c r="T93" s="35"/>
      <c r="U93" s="35"/>
      <c r="V93" s="35"/>
      <c r="W93" s="35"/>
      <c r="X93" s="35"/>
      <c r="Y93" s="35"/>
      <c r="Z93" s="35"/>
      <c r="AA93" s="35"/>
      <c r="AB93" s="35"/>
      <c r="AC93" s="35"/>
      <c r="AD93" s="35"/>
      <c r="AE93" s="35"/>
    </row>
    <row r="94" spans="1:31" s="2" customFormat="1" ht="15.2" customHeight="1">
      <c r="A94" s="35"/>
      <c r="B94" s="36"/>
      <c r="C94" s="30" t="s">
        <v>26</v>
      </c>
      <c r="D94" s="37"/>
      <c r="E94" s="37"/>
      <c r="F94" s="28" t="str">
        <f>IF(E20="","",E20)</f>
        <v>Vyplň údaj</v>
      </c>
      <c r="G94" s="37"/>
      <c r="H94" s="37"/>
      <c r="I94" s="30" t="s">
        <v>31</v>
      </c>
      <c r="J94" s="33" t="str">
        <f>E26</f>
        <v>AFRY CZ s.r.o.</v>
      </c>
      <c r="K94" s="37"/>
      <c r="L94" s="52"/>
      <c r="S94" s="35"/>
      <c r="T94" s="35"/>
      <c r="U94" s="35"/>
      <c r="V94" s="35"/>
      <c r="W94" s="35"/>
      <c r="X94" s="35"/>
      <c r="Y94" s="35"/>
      <c r="Z94" s="35"/>
      <c r="AA94" s="35"/>
      <c r="AB94" s="35"/>
      <c r="AC94" s="35"/>
      <c r="AD94" s="35"/>
      <c r="AE94" s="35"/>
    </row>
    <row r="95" spans="1:31" s="2" customFormat="1" ht="10.35" customHeight="1">
      <c r="A95" s="35"/>
      <c r="B95" s="36"/>
      <c r="C95" s="37"/>
      <c r="D95" s="37"/>
      <c r="E95" s="37"/>
      <c r="F95" s="37"/>
      <c r="G95" s="37"/>
      <c r="H95" s="37"/>
      <c r="I95" s="37"/>
      <c r="J95" s="37"/>
      <c r="K95" s="37"/>
      <c r="L95" s="52"/>
      <c r="S95" s="35"/>
      <c r="T95" s="35"/>
      <c r="U95" s="35"/>
      <c r="V95" s="35"/>
      <c r="W95" s="35"/>
      <c r="X95" s="35"/>
      <c r="Y95" s="35"/>
      <c r="Z95" s="35"/>
      <c r="AA95" s="35"/>
      <c r="AB95" s="35"/>
      <c r="AC95" s="35"/>
      <c r="AD95" s="35"/>
      <c r="AE95" s="35"/>
    </row>
    <row r="96" spans="1:31" s="2" customFormat="1" ht="29.25" customHeight="1">
      <c r="A96" s="35"/>
      <c r="B96" s="36"/>
      <c r="C96" s="148" t="s">
        <v>243</v>
      </c>
      <c r="D96" s="149"/>
      <c r="E96" s="149"/>
      <c r="F96" s="149"/>
      <c r="G96" s="149"/>
      <c r="H96" s="149"/>
      <c r="I96" s="149"/>
      <c r="J96" s="150" t="s">
        <v>7631</v>
      </c>
      <c r="K96" s="149"/>
      <c r="L96" s="52"/>
      <c r="S96" s="35"/>
      <c r="T96" s="35"/>
      <c r="U96" s="35"/>
      <c r="V96" s="35"/>
      <c r="W96" s="35"/>
      <c r="X96" s="35"/>
      <c r="Y96" s="35"/>
      <c r="Z96" s="35"/>
      <c r="AA96" s="35"/>
      <c r="AB96" s="35"/>
      <c r="AC96" s="35"/>
      <c r="AD96" s="35"/>
      <c r="AE96" s="35"/>
    </row>
    <row r="97" spans="1:47" s="2" customFormat="1" ht="10.35" customHeight="1">
      <c r="A97" s="35"/>
      <c r="B97" s="36"/>
      <c r="C97" s="37"/>
      <c r="D97" s="37"/>
      <c r="E97" s="37"/>
      <c r="F97" s="37"/>
      <c r="G97" s="37"/>
      <c r="H97" s="37"/>
      <c r="I97" s="37"/>
      <c r="J97" s="37"/>
      <c r="K97" s="37"/>
      <c r="L97" s="52"/>
      <c r="S97" s="35"/>
      <c r="T97" s="35"/>
      <c r="U97" s="35"/>
      <c r="V97" s="35"/>
      <c r="W97" s="35"/>
      <c r="X97" s="35"/>
      <c r="Y97" s="35"/>
      <c r="Z97" s="35"/>
      <c r="AA97" s="35"/>
      <c r="AB97" s="35"/>
      <c r="AC97" s="35"/>
      <c r="AD97" s="35"/>
      <c r="AE97" s="35"/>
    </row>
    <row r="98" spans="1:47" s="2" customFormat="1" ht="22.9" customHeight="1">
      <c r="A98" s="35"/>
      <c r="B98" s="36"/>
      <c r="C98" s="151" t="s">
        <v>244</v>
      </c>
      <c r="D98" s="37"/>
      <c r="E98" s="37"/>
      <c r="F98" s="37"/>
      <c r="G98" s="37"/>
      <c r="H98" s="37"/>
      <c r="I98" s="37"/>
      <c r="J98" s="85">
        <f>J125</f>
        <v>0</v>
      </c>
      <c r="K98" s="37"/>
      <c r="L98" s="52"/>
      <c r="S98" s="35"/>
      <c r="T98" s="35"/>
      <c r="U98" s="35"/>
      <c r="V98" s="35"/>
      <c r="W98" s="35"/>
      <c r="X98" s="35"/>
      <c r="Y98" s="35"/>
      <c r="Z98" s="35"/>
      <c r="AA98" s="35"/>
      <c r="AB98" s="35"/>
      <c r="AC98" s="35"/>
      <c r="AD98" s="35"/>
      <c r="AE98" s="35"/>
      <c r="AU98" s="18" t="s">
        <v>245</v>
      </c>
    </row>
    <row r="99" spans="1:47" s="9" customFormat="1" ht="24.95" customHeight="1">
      <c r="B99" s="152"/>
      <c r="C99" s="153"/>
      <c r="D99" s="154" t="s">
        <v>246</v>
      </c>
      <c r="E99" s="155"/>
      <c r="F99" s="155"/>
      <c r="G99" s="155"/>
      <c r="H99" s="155"/>
      <c r="I99" s="155"/>
      <c r="J99" s="156">
        <f>J126</f>
        <v>0</v>
      </c>
      <c r="K99" s="153"/>
      <c r="L99" s="157"/>
    </row>
    <row r="100" spans="1:47" s="10" customFormat="1" ht="19.899999999999999" customHeight="1">
      <c r="B100" s="158"/>
      <c r="C100" s="103"/>
      <c r="D100" s="159" t="s">
        <v>331</v>
      </c>
      <c r="E100" s="160"/>
      <c r="F100" s="160"/>
      <c r="G100" s="160"/>
      <c r="H100" s="160"/>
      <c r="I100" s="160"/>
      <c r="J100" s="161">
        <f>J127</f>
        <v>0</v>
      </c>
      <c r="K100" s="103"/>
      <c r="L100" s="162"/>
    </row>
    <row r="101" spans="1:47" s="10" customFormat="1" ht="19.899999999999999" customHeight="1">
      <c r="B101" s="158"/>
      <c r="C101" s="103"/>
      <c r="D101" s="159" t="s">
        <v>1654</v>
      </c>
      <c r="E101" s="160"/>
      <c r="F101" s="160"/>
      <c r="G101" s="160"/>
      <c r="H101" s="160"/>
      <c r="I101" s="160"/>
      <c r="J101" s="161">
        <f>J282</f>
        <v>0</v>
      </c>
      <c r="K101" s="103"/>
      <c r="L101" s="162"/>
    </row>
    <row r="102" spans="1:47" s="10" customFormat="1" ht="19.899999999999999" customHeight="1">
      <c r="B102" s="158"/>
      <c r="C102" s="103"/>
      <c r="D102" s="159" t="s">
        <v>248</v>
      </c>
      <c r="E102" s="160"/>
      <c r="F102" s="160"/>
      <c r="G102" s="160"/>
      <c r="H102" s="160"/>
      <c r="I102" s="160"/>
      <c r="J102" s="161">
        <f>J295</f>
        <v>0</v>
      </c>
      <c r="K102" s="103"/>
      <c r="L102" s="162"/>
    </row>
    <row r="103" spans="1:47" s="10" customFormat="1" ht="19.899999999999999" customHeight="1">
      <c r="B103" s="158"/>
      <c r="C103" s="103"/>
      <c r="D103" s="159" t="s">
        <v>333</v>
      </c>
      <c r="E103" s="160"/>
      <c r="F103" s="160"/>
      <c r="G103" s="160"/>
      <c r="H103" s="160"/>
      <c r="I103" s="160"/>
      <c r="J103" s="161">
        <f>J301</f>
        <v>0</v>
      </c>
      <c r="K103" s="103"/>
      <c r="L103" s="162"/>
    </row>
    <row r="104" spans="1:47" s="2" customFormat="1" ht="21.75" customHeight="1">
      <c r="A104" s="35"/>
      <c r="B104" s="36"/>
      <c r="C104" s="37"/>
      <c r="D104" s="37"/>
      <c r="E104" s="37"/>
      <c r="F104" s="37"/>
      <c r="G104" s="37"/>
      <c r="H104" s="37"/>
      <c r="I104" s="37"/>
      <c r="J104" s="37"/>
      <c r="K104" s="37"/>
      <c r="L104" s="52"/>
      <c r="S104" s="35"/>
      <c r="T104" s="35"/>
      <c r="U104" s="35"/>
      <c r="V104" s="35"/>
      <c r="W104" s="35"/>
      <c r="X104" s="35"/>
      <c r="Y104" s="35"/>
      <c r="Z104" s="35"/>
      <c r="AA104" s="35"/>
      <c r="AB104" s="35"/>
      <c r="AC104" s="35"/>
      <c r="AD104" s="35"/>
      <c r="AE104" s="35"/>
    </row>
    <row r="105" spans="1:47" s="2" customFormat="1" ht="6.95" customHeight="1">
      <c r="A105" s="35"/>
      <c r="B105" s="55"/>
      <c r="C105" s="56"/>
      <c r="D105" s="56"/>
      <c r="E105" s="56"/>
      <c r="F105" s="56"/>
      <c r="G105" s="56"/>
      <c r="H105" s="56"/>
      <c r="I105" s="56"/>
      <c r="J105" s="56"/>
      <c r="K105" s="56"/>
      <c r="L105" s="52"/>
      <c r="S105" s="35"/>
      <c r="T105" s="35"/>
      <c r="U105" s="35"/>
      <c r="V105" s="35"/>
      <c r="W105" s="35"/>
      <c r="X105" s="35"/>
      <c r="Y105" s="35"/>
      <c r="Z105" s="35"/>
      <c r="AA105" s="35"/>
      <c r="AB105" s="35"/>
      <c r="AC105" s="35"/>
      <c r="AD105" s="35"/>
      <c r="AE105" s="35"/>
    </row>
    <row r="109" spans="1:47" s="2" customFormat="1" ht="6.95" customHeight="1">
      <c r="A109" s="35"/>
      <c r="B109" s="57"/>
      <c r="C109" s="58"/>
      <c r="D109" s="58"/>
      <c r="E109" s="58"/>
      <c r="F109" s="58"/>
      <c r="G109" s="58"/>
      <c r="H109" s="58"/>
      <c r="I109" s="58"/>
      <c r="J109" s="58"/>
      <c r="K109" s="58"/>
      <c r="L109" s="52"/>
      <c r="S109" s="35"/>
      <c r="T109" s="35"/>
      <c r="U109" s="35"/>
      <c r="V109" s="35"/>
      <c r="W109" s="35"/>
      <c r="X109" s="35"/>
      <c r="Y109" s="35"/>
      <c r="Z109" s="35"/>
      <c r="AA109" s="35"/>
      <c r="AB109" s="35"/>
      <c r="AC109" s="35"/>
      <c r="AD109" s="35"/>
      <c r="AE109" s="35"/>
    </row>
    <row r="110" spans="1:47" s="2" customFormat="1" ht="24.95" customHeight="1">
      <c r="A110" s="35"/>
      <c r="B110" s="36"/>
      <c r="C110" s="24" t="s">
        <v>249</v>
      </c>
      <c r="D110" s="37"/>
      <c r="E110" s="37"/>
      <c r="F110" s="37"/>
      <c r="G110" s="37"/>
      <c r="H110" s="37"/>
      <c r="I110" s="37"/>
      <c r="J110" s="37"/>
      <c r="K110" s="37"/>
      <c r="L110" s="52"/>
      <c r="S110" s="35"/>
      <c r="T110" s="35"/>
      <c r="U110" s="35"/>
      <c r="V110" s="35"/>
      <c r="W110" s="35"/>
      <c r="X110" s="35"/>
      <c r="Y110" s="35"/>
      <c r="Z110" s="35"/>
      <c r="AA110" s="35"/>
      <c r="AB110" s="35"/>
      <c r="AC110" s="35"/>
      <c r="AD110" s="35"/>
      <c r="AE110" s="35"/>
    </row>
    <row r="111" spans="1:47" s="2" customFormat="1" ht="6.95" customHeight="1">
      <c r="A111" s="35"/>
      <c r="B111" s="36"/>
      <c r="C111" s="37"/>
      <c r="D111" s="37"/>
      <c r="E111" s="37"/>
      <c r="F111" s="37"/>
      <c r="G111" s="37"/>
      <c r="H111" s="37"/>
      <c r="I111" s="37"/>
      <c r="J111" s="37"/>
      <c r="K111" s="37"/>
      <c r="L111" s="52"/>
      <c r="S111" s="35"/>
      <c r="T111" s="35"/>
      <c r="U111" s="35"/>
      <c r="V111" s="35"/>
      <c r="W111" s="35"/>
      <c r="X111" s="35"/>
      <c r="Y111" s="35"/>
      <c r="Z111" s="35"/>
      <c r="AA111" s="35"/>
      <c r="AB111" s="35"/>
      <c r="AC111" s="35"/>
      <c r="AD111" s="35"/>
      <c r="AE111" s="35"/>
    </row>
    <row r="112" spans="1:47" s="2" customFormat="1" ht="12" customHeight="1">
      <c r="A112" s="35"/>
      <c r="B112" s="36"/>
      <c r="C112" s="30" t="s">
        <v>15</v>
      </c>
      <c r="D112" s="37"/>
      <c r="E112" s="37"/>
      <c r="F112" s="37"/>
      <c r="G112" s="37"/>
      <c r="H112" s="37"/>
      <c r="I112" s="37"/>
      <c r="J112" s="37"/>
      <c r="K112" s="37"/>
      <c r="L112" s="52"/>
      <c r="S112" s="35"/>
      <c r="T112" s="35"/>
      <c r="U112" s="35"/>
      <c r="V112" s="35"/>
      <c r="W112" s="35"/>
      <c r="X112" s="35"/>
      <c r="Y112" s="35"/>
      <c r="Z112" s="35"/>
      <c r="AA112" s="35"/>
      <c r="AB112" s="35"/>
      <c r="AC112" s="35"/>
      <c r="AD112" s="35"/>
      <c r="AE112" s="35"/>
    </row>
    <row r="113" spans="1:65" s="2" customFormat="1" ht="16.5" customHeight="1">
      <c r="A113" s="35"/>
      <c r="B113" s="36"/>
      <c r="C113" s="37"/>
      <c r="D113" s="37"/>
      <c r="E113" s="410" t="str">
        <f>E7</f>
        <v>Modernizace teplárny OB6</v>
      </c>
      <c r="F113" s="411"/>
      <c r="G113" s="411"/>
      <c r="H113" s="411"/>
      <c r="I113" s="37"/>
      <c r="J113" s="37"/>
      <c r="K113" s="37"/>
      <c r="L113" s="52"/>
      <c r="S113" s="35"/>
      <c r="T113" s="35"/>
      <c r="U113" s="35"/>
      <c r="V113" s="35"/>
      <c r="W113" s="35"/>
      <c r="X113" s="35"/>
      <c r="Y113" s="35"/>
      <c r="Z113" s="35"/>
      <c r="AA113" s="35"/>
      <c r="AB113" s="35"/>
      <c r="AC113" s="35"/>
      <c r="AD113" s="35"/>
      <c r="AE113" s="35"/>
    </row>
    <row r="114" spans="1:65" s="1" customFormat="1" ht="12" customHeight="1">
      <c r="B114" s="22"/>
      <c r="C114" s="30" t="s">
        <v>241</v>
      </c>
      <c r="D114" s="23"/>
      <c r="E114" s="23"/>
      <c r="F114" s="23"/>
      <c r="G114" s="23"/>
      <c r="H114" s="23"/>
      <c r="I114" s="23"/>
      <c r="J114" s="23"/>
      <c r="K114" s="23"/>
      <c r="L114" s="21"/>
    </row>
    <row r="115" spans="1:65" s="2" customFormat="1" ht="16.5" customHeight="1">
      <c r="A115" s="35"/>
      <c r="B115" s="36"/>
      <c r="C115" s="37"/>
      <c r="D115" s="37"/>
      <c r="E115" s="410" t="s">
        <v>5915</v>
      </c>
      <c r="F115" s="409"/>
      <c r="G115" s="409"/>
      <c r="H115" s="409"/>
      <c r="I115" s="37"/>
      <c r="J115" s="37"/>
      <c r="K115" s="37"/>
      <c r="L115" s="52"/>
      <c r="S115" s="35"/>
      <c r="T115" s="35"/>
      <c r="U115" s="35"/>
      <c r="V115" s="35"/>
      <c r="W115" s="35"/>
      <c r="X115" s="35"/>
      <c r="Y115" s="35"/>
      <c r="Z115" s="35"/>
      <c r="AA115" s="35"/>
      <c r="AB115" s="35"/>
      <c r="AC115" s="35"/>
      <c r="AD115" s="35"/>
      <c r="AE115" s="35"/>
    </row>
    <row r="116" spans="1:65" s="2" customFormat="1" ht="12" customHeight="1">
      <c r="A116" s="35"/>
      <c r="B116" s="36"/>
      <c r="C116" s="30" t="s">
        <v>432</v>
      </c>
      <c r="D116" s="37"/>
      <c r="E116" s="37"/>
      <c r="F116" s="37"/>
      <c r="G116" s="37"/>
      <c r="H116" s="37"/>
      <c r="I116" s="37"/>
      <c r="J116" s="37"/>
      <c r="K116" s="37"/>
      <c r="L116" s="52"/>
      <c r="S116" s="35"/>
      <c r="T116" s="35"/>
      <c r="U116" s="35"/>
      <c r="V116" s="35"/>
      <c r="W116" s="35"/>
      <c r="X116" s="35"/>
      <c r="Y116" s="35"/>
      <c r="Z116" s="35"/>
      <c r="AA116" s="35"/>
      <c r="AB116" s="35"/>
      <c r="AC116" s="35"/>
      <c r="AD116" s="35"/>
      <c r="AE116" s="35"/>
    </row>
    <row r="117" spans="1:65" s="2" customFormat="1" ht="16.5" customHeight="1">
      <c r="A117" s="35"/>
      <c r="B117" s="36"/>
      <c r="C117" s="37"/>
      <c r="D117" s="37"/>
      <c r="E117" s="384" t="str">
        <f>E11</f>
        <v>IO 302-05 - Stoka D</v>
      </c>
      <c r="F117" s="409"/>
      <c r="G117" s="409"/>
      <c r="H117" s="409"/>
      <c r="I117" s="37"/>
      <c r="J117" s="37"/>
      <c r="K117" s="37"/>
      <c r="L117" s="52"/>
      <c r="S117" s="35"/>
      <c r="T117" s="35"/>
      <c r="U117" s="35"/>
      <c r="V117" s="35"/>
      <c r="W117" s="35"/>
      <c r="X117" s="35"/>
      <c r="Y117" s="35"/>
      <c r="Z117" s="35"/>
      <c r="AA117" s="35"/>
      <c r="AB117" s="35"/>
      <c r="AC117" s="35"/>
      <c r="AD117" s="35"/>
      <c r="AE117" s="35"/>
    </row>
    <row r="118" spans="1:65" s="2" customFormat="1" ht="6.95" customHeight="1">
      <c r="A118" s="35"/>
      <c r="B118" s="36"/>
      <c r="C118" s="37"/>
      <c r="D118" s="37"/>
      <c r="E118" s="37"/>
      <c r="F118" s="37"/>
      <c r="G118" s="37"/>
      <c r="H118" s="37"/>
      <c r="I118" s="37"/>
      <c r="J118" s="37"/>
      <c r="K118" s="37"/>
      <c r="L118" s="52"/>
      <c r="S118" s="35"/>
      <c r="T118" s="35"/>
      <c r="U118" s="35"/>
      <c r="V118" s="35"/>
      <c r="W118" s="35"/>
      <c r="X118" s="35"/>
      <c r="Y118" s="35"/>
      <c r="Z118" s="35"/>
      <c r="AA118" s="35"/>
      <c r="AB118" s="35"/>
      <c r="AC118" s="35"/>
      <c r="AD118" s="35"/>
      <c r="AE118" s="35"/>
    </row>
    <row r="119" spans="1:65" s="2" customFormat="1" ht="12" customHeight="1">
      <c r="A119" s="35"/>
      <c r="B119" s="36"/>
      <c r="C119" s="30" t="s">
        <v>19</v>
      </c>
      <c r="D119" s="37"/>
      <c r="E119" s="37"/>
      <c r="F119" s="28" t="str">
        <f>F14</f>
        <v>Mladá Boleslav</v>
      </c>
      <c r="G119" s="37"/>
      <c r="H119" s="37"/>
      <c r="I119" s="30" t="s">
        <v>21</v>
      </c>
      <c r="J119" s="67">
        <f>IF(J14="","",J14)</f>
        <v>45363</v>
      </c>
      <c r="K119" s="37"/>
      <c r="L119" s="52"/>
      <c r="S119" s="35"/>
      <c r="T119" s="35"/>
      <c r="U119" s="35"/>
      <c r="V119" s="35"/>
      <c r="W119" s="35"/>
      <c r="X119" s="35"/>
      <c r="Y119" s="35"/>
      <c r="Z119" s="35"/>
      <c r="AA119" s="35"/>
      <c r="AB119" s="35"/>
      <c r="AC119" s="35"/>
      <c r="AD119" s="35"/>
      <c r="AE119" s="35"/>
    </row>
    <row r="120" spans="1:65" s="2" customFormat="1" ht="6.95" customHeight="1">
      <c r="A120" s="35"/>
      <c r="B120" s="36"/>
      <c r="C120" s="37"/>
      <c r="D120" s="37"/>
      <c r="E120" s="37"/>
      <c r="F120" s="37"/>
      <c r="G120" s="37"/>
      <c r="H120" s="37"/>
      <c r="I120" s="37"/>
      <c r="J120" s="37"/>
      <c r="K120" s="37"/>
      <c r="L120" s="52"/>
      <c r="S120" s="35"/>
      <c r="T120" s="35"/>
      <c r="U120" s="35"/>
      <c r="V120" s="35"/>
      <c r="W120" s="35"/>
      <c r="X120" s="35"/>
      <c r="Y120" s="35"/>
      <c r="Z120" s="35"/>
      <c r="AA120" s="35"/>
      <c r="AB120" s="35"/>
      <c r="AC120" s="35"/>
      <c r="AD120" s="35"/>
      <c r="AE120" s="35"/>
    </row>
    <row r="121" spans="1:65" s="2" customFormat="1" ht="15.2" customHeight="1">
      <c r="A121" s="35"/>
      <c r="B121" s="36"/>
      <c r="C121" s="30" t="s">
        <v>22</v>
      </c>
      <c r="D121" s="37"/>
      <c r="E121" s="37"/>
      <c r="F121" s="28" t="str">
        <f>E17</f>
        <v xml:space="preserve">ŠKO-ENERGO s.r.o. </v>
      </c>
      <c r="G121" s="37"/>
      <c r="H121" s="37"/>
      <c r="I121" s="30" t="s">
        <v>28</v>
      </c>
      <c r="J121" s="33" t="str">
        <f>E23</f>
        <v>AFRY CZ s.r.o.</v>
      </c>
      <c r="K121" s="37"/>
      <c r="L121" s="52"/>
      <c r="S121" s="35"/>
      <c r="T121" s="35"/>
      <c r="U121" s="35"/>
      <c r="V121" s="35"/>
      <c r="W121" s="35"/>
      <c r="X121" s="35"/>
      <c r="Y121" s="35"/>
      <c r="Z121" s="35"/>
      <c r="AA121" s="35"/>
      <c r="AB121" s="35"/>
      <c r="AC121" s="35"/>
      <c r="AD121" s="35"/>
      <c r="AE121" s="35"/>
    </row>
    <row r="122" spans="1:65" s="2" customFormat="1" ht="15.2" customHeight="1">
      <c r="A122" s="35"/>
      <c r="B122" s="36"/>
      <c r="C122" s="30" t="s">
        <v>26</v>
      </c>
      <c r="D122" s="37"/>
      <c r="E122" s="37"/>
      <c r="F122" s="28" t="str">
        <f>IF(E20="","",E20)</f>
        <v>Vyplň údaj</v>
      </c>
      <c r="G122" s="37"/>
      <c r="H122" s="37"/>
      <c r="I122" s="30" t="s">
        <v>31</v>
      </c>
      <c r="J122" s="33" t="str">
        <f>E26</f>
        <v>AFRY CZ s.r.o.</v>
      </c>
      <c r="K122" s="37"/>
      <c r="L122" s="52"/>
      <c r="S122" s="35"/>
      <c r="T122" s="35"/>
      <c r="U122" s="35"/>
      <c r="V122" s="35"/>
      <c r="W122" s="35"/>
      <c r="X122" s="35"/>
      <c r="Y122" s="35"/>
      <c r="Z122" s="35"/>
      <c r="AA122" s="35"/>
      <c r="AB122" s="35"/>
      <c r="AC122" s="35"/>
      <c r="AD122" s="35"/>
      <c r="AE122" s="35"/>
    </row>
    <row r="123" spans="1:65" s="2" customFormat="1" ht="10.35" customHeight="1">
      <c r="A123" s="35"/>
      <c r="B123" s="36"/>
      <c r="C123" s="37"/>
      <c r="D123" s="37"/>
      <c r="E123" s="37"/>
      <c r="F123" s="37"/>
      <c r="G123" s="37"/>
      <c r="H123" s="37"/>
      <c r="I123" s="37"/>
      <c r="J123" s="37"/>
      <c r="K123" s="37"/>
      <c r="L123" s="52"/>
      <c r="S123" s="35"/>
      <c r="T123" s="35"/>
      <c r="U123" s="35"/>
      <c r="V123" s="35"/>
      <c r="W123" s="35"/>
      <c r="X123" s="35"/>
      <c r="Y123" s="35"/>
      <c r="Z123" s="35"/>
      <c r="AA123" s="35"/>
      <c r="AB123" s="35"/>
      <c r="AC123" s="35"/>
      <c r="AD123" s="35"/>
      <c r="AE123" s="35"/>
    </row>
    <row r="124" spans="1:65" s="11" customFormat="1" ht="29.25" customHeight="1">
      <c r="A124" s="163"/>
      <c r="B124" s="164"/>
      <c r="C124" s="165" t="s">
        <v>250</v>
      </c>
      <c r="D124" s="166" t="s">
        <v>55</v>
      </c>
      <c r="E124" s="166" t="s">
        <v>53</v>
      </c>
      <c r="F124" s="166" t="s">
        <v>54</v>
      </c>
      <c r="G124" s="166" t="s">
        <v>251</v>
      </c>
      <c r="H124" s="166" t="s">
        <v>252</v>
      </c>
      <c r="I124" s="166" t="s">
        <v>7632</v>
      </c>
      <c r="J124" s="167" t="s">
        <v>7631</v>
      </c>
      <c r="K124" s="168" t="s">
        <v>253</v>
      </c>
      <c r="L124" s="169"/>
      <c r="M124" s="76" t="s">
        <v>1</v>
      </c>
      <c r="N124" s="77" t="s">
        <v>37</v>
      </c>
      <c r="O124" s="77" t="s">
        <v>254</v>
      </c>
      <c r="P124" s="77" t="s">
        <v>255</v>
      </c>
      <c r="Q124" s="77" t="s">
        <v>256</v>
      </c>
      <c r="R124" s="77" t="s">
        <v>257</v>
      </c>
      <c r="S124" s="77" t="s">
        <v>258</v>
      </c>
      <c r="T124" s="78" t="s">
        <v>259</v>
      </c>
      <c r="U124" s="163"/>
      <c r="V124" s="163"/>
      <c r="W124" s="163"/>
      <c r="X124" s="163"/>
      <c r="Y124" s="163"/>
      <c r="Z124" s="163"/>
      <c r="AA124" s="163"/>
      <c r="AB124" s="163"/>
      <c r="AC124" s="163"/>
      <c r="AD124" s="163"/>
      <c r="AE124" s="163"/>
    </row>
    <row r="125" spans="1:65" s="2" customFormat="1" ht="22.9" customHeight="1">
      <c r="A125" s="35"/>
      <c r="B125" s="36"/>
      <c r="C125" s="83" t="s">
        <v>260</v>
      </c>
      <c r="D125" s="37"/>
      <c r="E125" s="37"/>
      <c r="F125" s="37"/>
      <c r="G125" s="37"/>
      <c r="H125" s="37"/>
      <c r="I125" s="37"/>
      <c r="J125" s="170">
        <f>BK125</f>
        <v>0</v>
      </c>
      <c r="K125" s="37"/>
      <c r="L125" s="40"/>
      <c r="M125" s="79"/>
      <c r="N125" s="171"/>
      <c r="O125" s="80"/>
      <c r="P125" s="172">
        <f>P126</f>
        <v>0</v>
      </c>
      <c r="Q125" s="80"/>
      <c r="R125" s="172">
        <f>R126</f>
        <v>401.01674999999994</v>
      </c>
      <c r="S125" s="80"/>
      <c r="T125" s="173">
        <f>T126</f>
        <v>191.07836999999998</v>
      </c>
      <c r="U125" s="35"/>
      <c r="V125" s="35"/>
      <c r="W125" s="35"/>
      <c r="X125" s="35"/>
      <c r="Y125" s="35"/>
      <c r="Z125" s="35"/>
      <c r="AA125" s="35"/>
      <c r="AB125" s="35"/>
      <c r="AC125" s="35"/>
      <c r="AD125" s="35"/>
      <c r="AE125" s="35"/>
      <c r="AT125" s="18" t="s">
        <v>63</v>
      </c>
      <c r="AU125" s="18" t="s">
        <v>245</v>
      </c>
      <c r="BK125" s="174">
        <f>BK126</f>
        <v>0</v>
      </c>
    </row>
    <row r="126" spans="1:65" s="12" customFormat="1" ht="25.9" customHeight="1">
      <c r="B126" s="175"/>
      <c r="C126" s="176"/>
      <c r="D126" s="177" t="s">
        <v>63</v>
      </c>
      <c r="E126" s="178" t="s">
        <v>261</v>
      </c>
      <c r="F126" s="178" t="s">
        <v>262</v>
      </c>
      <c r="G126" s="176"/>
      <c r="H126" s="176"/>
      <c r="I126" s="179"/>
      <c r="J126" s="180">
        <f>BK126</f>
        <v>0</v>
      </c>
      <c r="K126" s="176"/>
      <c r="L126" s="181"/>
      <c r="M126" s="182"/>
      <c r="N126" s="183"/>
      <c r="O126" s="183"/>
      <c r="P126" s="184">
        <f>P127+P282+P295+P301</f>
        <v>0</v>
      </c>
      <c r="Q126" s="183"/>
      <c r="R126" s="184">
        <f>R127+R282+R295+R301</f>
        <v>401.01674999999994</v>
      </c>
      <c r="S126" s="183"/>
      <c r="T126" s="185">
        <f>T127+T282+T295+T301</f>
        <v>191.07836999999998</v>
      </c>
      <c r="AR126" s="186" t="s">
        <v>71</v>
      </c>
      <c r="AT126" s="187" t="s">
        <v>63</v>
      </c>
      <c r="AU126" s="187" t="s">
        <v>64</v>
      </c>
      <c r="AY126" s="186" t="s">
        <v>263</v>
      </c>
      <c r="BK126" s="188">
        <f>BK127+BK282+BK295+BK301</f>
        <v>0</v>
      </c>
    </row>
    <row r="127" spans="1:65" s="12" customFormat="1" ht="22.9" customHeight="1">
      <c r="B127" s="175"/>
      <c r="C127" s="176"/>
      <c r="D127" s="177" t="s">
        <v>63</v>
      </c>
      <c r="E127" s="189" t="s">
        <v>71</v>
      </c>
      <c r="F127" s="189" t="s">
        <v>336</v>
      </c>
      <c r="G127" s="176"/>
      <c r="H127" s="176"/>
      <c r="I127" s="179"/>
      <c r="J127" s="190">
        <f>BK127</f>
        <v>0</v>
      </c>
      <c r="K127" s="176"/>
      <c r="L127" s="181"/>
      <c r="M127" s="182"/>
      <c r="N127" s="183"/>
      <c r="O127" s="183"/>
      <c r="P127" s="184">
        <f>SUM(P128:P281)</f>
        <v>0</v>
      </c>
      <c r="Q127" s="183"/>
      <c r="R127" s="184">
        <f>SUM(R128:R281)</f>
        <v>400.45164999999997</v>
      </c>
      <c r="S127" s="183"/>
      <c r="T127" s="185">
        <f>SUM(T128:T281)</f>
        <v>191.07836999999998</v>
      </c>
      <c r="AR127" s="186" t="s">
        <v>71</v>
      </c>
      <c r="AT127" s="187" t="s">
        <v>63</v>
      </c>
      <c r="AU127" s="187" t="s">
        <v>71</v>
      </c>
      <c r="AY127" s="186" t="s">
        <v>263</v>
      </c>
      <c r="BK127" s="188">
        <f>SUM(BK128:BK281)</f>
        <v>0</v>
      </c>
    </row>
    <row r="128" spans="1:65" s="2" customFormat="1" ht="24.2" customHeight="1">
      <c r="A128" s="35"/>
      <c r="B128" s="36"/>
      <c r="C128" s="191" t="s">
        <v>71</v>
      </c>
      <c r="D128" s="191" t="s">
        <v>266</v>
      </c>
      <c r="E128" s="192" t="s">
        <v>5917</v>
      </c>
      <c r="F128" s="193" t="s">
        <v>5918</v>
      </c>
      <c r="G128" s="194" t="s">
        <v>269</v>
      </c>
      <c r="H128" s="195">
        <v>303.29899999999998</v>
      </c>
      <c r="I128" s="196"/>
      <c r="J128" s="197">
        <f>ROUND(I128*H128,2)</f>
        <v>0</v>
      </c>
      <c r="K128" s="198"/>
      <c r="L128" s="40"/>
      <c r="M128" s="199" t="s">
        <v>1</v>
      </c>
      <c r="N128" s="200" t="s">
        <v>38</v>
      </c>
      <c r="O128" s="72"/>
      <c r="P128" s="201">
        <f>O128*H128</f>
        <v>0</v>
      </c>
      <c r="Q128" s="201">
        <v>0</v>
      </c>
      <c r="R128" s="201">
        <f>Q128*H128</f>
        <v>0</v>
      </c>
      <c r="S128" s="201">
        <v>0.63</v>
      </c>
      <c r="T128" s="202">
        <f>S128*H128</f>
        <v>191.07836999999998</v>
      </c>
      <c r="U128" s="35"/>
      <c r="V128" s="35"/>
      <c r="W128" s="35"/>
      <c r="X128" s="35"/>
      <c r="Y128" s="35"/>
      <c r="Z128" s="35"/>
      <c r="AA128" s="35"/>
      <c r="AB128" s="35"/>
      <c r="AC128" s="35"/>
      <c r="AD128" s="35"/>
      <c r="AE128" s="35"/>
      <c r="AR128" s="203" t="s">
        <v>270</v>
      </c>
      <c r="AT128" s="203" t="s">
        <v>266</v>
      </c>
      <c r="AU128" s="203" t="s">
        <v>73</v>
      </c>
      <c r="AY128" s="18" t="s">
        <v>263</v>
      </c>
      <c r="BE128" s="204">
        <f>IF(N128="základní",J128,0)</f>
        <v>0</v>
      </c>
      <c r="BF128" s="204">
        <f>IF(N128="snížená",J128,0)</f>
        <v>0</v>
      </c>
      <c r="BG128" s="204">
        <f>IF(N128="zákl. přenesená",J128,0)</f>
        <v>0</v>
      </c>
      <c r="BH128" s="204">
        <f>IF(N128="sníž. přenesená",J128,0)</f>
        <v>0</v>
      </c>
      <c r="BI128" s="204">
        <f>IF(N128="nulová",J128,0)</f>
        <v>0</v>
      </c>
      <c r="BJ128" s="18" t="s">
        <v>71</v>
      </c>
      <c r="BK128" s="204">
        <f>ROUND(I128*H128,2)</f>
        <v>0</v>
      </c>
      <c r="BL128" s="18" t="s">
        <v>270</v>
      </c>
      <c r="BM128" s="203" t="s">
        <v>6747</v>
      </c>
    </row>
    <row r="129" spans="2:51" s="16" customFormat="1">
      <c r="B129" s="248"/>
      <c r="C129" s="249"/>
      <c r="D129" s="207" t="s">
        <v>272</v>
      </c>
      <c r="E129" s="250" t="s">
        <v>1</v>
      </c>
      <c r="F129" s="251" t="s">
        <v>6748</v>
      </c>
      <c r="G129" s="249"/>
      <c r="H129" s="250" t="s">
        <v>1</v>
      </c>
      <c r="I129" s="252"/>
      <c r="J129" s="249"/>
      <c r="K129" s="249"/>
      <c r="L129" s="253"/>
      <c r="M129" s="254"/>
      <c r="N129" s="255"/>
      <c r="O129" s="255"/>
      <c r="P129" s="255"/>
      <c r="Q129" s="255"/>
      <c r="R129" s="255"/>
      <c r="S129" s="255"/>
      <c r="T129" s="256"/>
      <c r="AT129" s="257" t="s">
        <v>272</v>
      </c>
      <c r="AU129" s="257" t="s">
        <v>73</v>
      </c>
      <c r="AV129" s="16" t="s">
        <v>71</v>
      </c>
      <c r="AW129" s="16" t="s">
        <v>30</v>
      </c>
      <c r="AX129" s="16" t="s">
        <v>64</v>
      </c>
      <c r="AY129" s="257" t="s">
        <v>263</v>
      </c>
    </row>
    <row r="130" spans="2:51" s="13" customFormat="1">
      <c r="B130" s="205"/>
      <c r="C130" s="206"/>
      <c r="D130" s="207" t="s">
        <v>272</v>
      </c>
      <c r="E130" s="208" t="s">
        <v>1</v>
      </c>
      <c r="F130" s="209" t="s">
        <v>6749</v>
      </c>
      <c r="G130" s="206"/>
      <c r="H130" s="210">
        <v>12.672000000000001</v>
      </c>
      <c r="I130" s="211"/>
      <c r="J130" s="206"/>
      <c r="K130" s="206"/>
      <c r="L130" s="212"/>
      <c r="M130" s="213"/>
      <c r="N130" s="214"/>
      <c r="O130" s="214"/>
      <c r="P130" s="214"/>
      <c r="Q130" s="214"/>
      <c r="R130" s="214"/>
      <c r="S130" s="214"/>
      <c r="T130" s="215"/>
      <c r="AT130" s="216" t="s">
        <v>272</v>
      </c>
      <c r="AU130" s="216" t="s">
        <v>73</v>
      </c>
      <c r="AV130" s="13" t="s">
        <v>73</v>
      </c>
      <c r="AW130" s="13" t="s">
        <v>30</v>
      </c>
      <c r="AX130" s="13" t="s">
        <v>64</v>
      </c>
      <c r="AY130" s="216" t="s">
        <v>263</v>
      </c>
    </row>
    <row r="131" spans="2:51" s="13" customFormat="1">
      <c r="B131" s="205"/>
      <c r="C131" s="206"/>
      <c r="D131" s="207" t="s">
        <v>272</v>
      </c>
      <c r="E131" s="208" t="s">
        <v>1</v>
      </c>
      <c r="F131" s="209" t="s">
        <v>6750</v>
      </c>
      <c r="G131" s="206"/>
      <c r="H131" s="210">
        <v>19.5</v>
      </c>
      <c r="I131" s="211"/>
      <c r="J131" s="206"/>
      <c r="K131" s="206"/>
      <c r="L131" s="212"/>
      <c r="M131" s="213"/>
      <c r="N131" s="214"/>
      <c r="O131" s="214"/>
      <c r="P131" s="214"/>
      <c r="Q131" s="214"/>
      <c r="R131" s="214"/>
      <c r="S131" s="214"/>
      <c r="T131" s="215"/>
      <c r="AT131" s="216" t="s">
        <v>272</v>
      </c>
      <c r="AU131" s="216" t="s">
        <v>73</v>
      </c>
      <c r="AV131" s="13" t="s">
        <v>73</v>
      </c>
      <c r="AW131" s="13" t="s">
        <v>30</v>
      </c>
      <c r="AX131" s="13" t="s">
        <v>64</v>
      </c>
      <c r="AY131" s="216" t="s">
        <v>263</v>
      </c>
    </row>
    <row r="132" spans="2:51" s="13" customFormat="1">
      <c r="B132" s="205"/>
      <c r="C132" s="206"/>
      <c r="D132" s="207" t="s">
        <v>272</v>
      </c>
      <c r="E132" s="208" t="s">
        <v>1</v>
      </c>
      <c r="F132" s="209" t="s">
        <v>6751</v>
      </c>
      <c r="G132" s="206"/>
      <c r="H132" s="210">
        <v>0.6</v>
      </c>
      <c r="I132" s="211"/>
      <c r="J132" s="206"/>
      <c r="K132" s="206"/>
      <c r="L132" s="212"/>
      <c r="M132" s="213"/>
      <c r="N132" s="214"/>
      <c r="O132" s="214"/>
      <c r="P132" s="214"/>
      <c r="Q132" s="214"/>
      <c r="R132" s="214"/>
      <c r="S132" s="214"/>
      <c r="T132" s="215"/>
      <c r="AT132" s="216" t="s">
        <v>272</v>
      </c>
      <c r="AU132" s="216" t="s">
        <v>73</v>
      </c>
      <c r="AV132" s="13" t="s">
        <v>73</v>
      </c>
      <c r="AW132" s="13" t="s">
        <v>30</v>
      </c>
      <c r="AX132" s="13" t="s">
        <v>64</v>
      </c>
      <c r="AY132" s="216" t="s">
        <v>263</v>
      </c>
    </row>
    <row r="133" spans="2:51" s="13" customFormat="1">
      <c r="B133" s="205"/>
      <c r="C133" s="206"/>
      <c r="D133" s="207" t="s">
        <v>272</v>
      </c>
      <c r="E133" s="208" t="s">
        <v>1</v>
      </c>
      <c r="F133" s="209" t="s">
        <v>6752</v>
      </c>
      <c r="G133" s="206"/>
      <c r="H133" s="210">
        <v>13.103999999999999</v>
      </c>
      <c r="I133" s="211"/>
      <c r="J133" s="206"/>
      <c r="K133" s="206"/>
      <c r="L133" s="212"/>
      <c r="M133" s="213"/>
      <c r="N133" s="214"/>
      <c r="O133" s="214"/>
      <c r="P133" s="214"/>
      <c r="Q133" s="214"/>
      <c r="R133" s="214"/>
      <c r="S133" s="214"/>
      <c r="T133" s="215"/>
      <c r="AT133" s="216" t="s">
        <v>272</v>
      </c>
      <c r="AU133" s="216" t="s">
        <v>73</v>
      </c>
      <c r="AV133" s="13" t="s">
        <v>73</v>
      </c>
      <c r="AW133" s="13" t="s">
        <v>30</v>
      </c>
      <c r="AX133" s="13" t="s">
        <v>64</v>
      </c>
      <c r="AY133" s="216" t="s">
        <v>263</v>
      </c>
    </row>
    <row r="134" spans="2:51" s="13" customFormat="1">
      <c r="B134" s="205"/>
      <c r="C134" s="206"/>
      <c r="D134" s="207" t="s">
        <v>272</v>
      </c>
      <c r="E134" s="208" t="s">
        <v>1</v>
      </c>
      <c r="F134" s="209" t="s">
        <v>6753</v>
      </c>
      <c r="G134" s="206"/>
      <c r="H134" s="210">
        <v>19.068000000000001</v>
      </c>
      <c r="I134" s="211"/>
      <c r="J134" s="206"/>
      <c r="K134" s="206"/>
      <c r="L134" s="212"/>
      <c r="M134" s="213"/>
      <c r="N134" s="214"/>
      <c r="O134" s="214"/>
      <c r="P134" s="214"/>
      <c r="Q134" s="214"/>
      <c r="R134" s="214"/>
      <c r="S134" s="214"/>
      <c r="T134" s="215"/>
      <c r="AT134" s="216" t="s">
        <v>272</v>
      </c>
      <c r="AU134" s="216" t="s">
        <v>73</v>
      </c>
      <c r="AV134" s="13" t="s">
        <v>73</v>
      </c>
      <c r="AW134" s="13" t="s">
        <v>30</v>
      </c>
      <c r="AX134" s="13" t="s">
        <v>64</v>
      </c>
      <c r="AY134" s="216" t="s">
        <v>263</v>
      </c>
    </row>
    <row r="135" spans="2:51" s="13" customFormat="1">
      <c r="B135" s="205"/>
      <c r="C135" s="206"/>
      <c r="D135" s="207" t="s">
        <v>272</v>
      </c>
      <c r="E135" s="208" t="s">
        <v>1</v>
      </c>
      <c r="F135" s="209" t="s">
        <v>6754</v>
      </c>
      <c r="G135" s="206"/>
      <c r="H135" s="210">
        <v>14.028</v>
      </c>
      <c r="I135" s="211"/>
      <c r="J135" s="206"/>
      <c r="K135" s="206"/>
      <c r="L135" s="212"/>
      <c r="M135" s="213"/>
      <c r="N135" s="214"/>
      <c r="O135" s="214"/>
      <c r="P135" s="214"/>
      <c r="Q135" s="214"/>
      <c r="R135" s="214"/>
      <c r="S135" s="214"/>
      <c r="T135" s="215"/>
      <c r="AT135" s="216" t="s">
        <v>272</v>
      </c>
      <c r="AU135" s="216" t="s">
        <v>73</v>
      </c>
      <c r="AV135" s="13" t="s">
        <v>73</v>
      </c>
      <c r="AW135" s="13" t="s">
        <v>30</v>
      </c>
      <c r="AX135" s="13" t="s">
        <v>64</v>
      </c>
      <c r="AY135" s="216" t="s">
        <v>263</v>
      </c>
    </row>
    <row r="136" spans="2:51" s="16" customFormat="1">
      <c r="B136" s="248"/>
      <c r="C136" s="249"/>
      <c r="D136" s="207" t="s">
        <v>272</v>
      </c>
      <c r="E136" s="250" t="s">
        <v>1</v>
      </c>
      <c r="F136" s="251" t="s">
        <v>6755</v>
      </c>
      <c r="G136" s="249"/>
      <c r="H136" s="250" t="s">
        <v>1</v>
      </c>
      <c r="I136" s="252"/>
      <c r="J136" s="249"/>
      <c r="K136" s="249"/>
      <c r="L136" s="253"/>
      <c r="M136" s="254"/>
      <c r="N136" s="255"/>
      <c r="O136" s="255"/>
      <c r="P136" s="255"/>
      <c r="Q136" s="255"/>
      <c r="R136" s="255"/>
      <c r="S136" s="255"/>
      <c r="T136" s="256"/>
      <c r="AT136" s="257" t="s">
        <v>272</v>
      </c>
      <c r="AU136" s="257" t="s">
        <v>73</v>
      </c>
      <c r="AV136" s="16" t="s">
        <v>71</v>
      </c>
      <c r="AW136" s="16" t="s">
        <v>30</v>
      </c>
      <c r="AX136" s="16" t="s">
        <v>64</v>
      </c>
      <c r="AY136" s="257" t="s">
        <v>263</v>
      </c>
    </row>
    <row r="137" spans="2:51" s="13" customFormat="1">
      <c r="B137" s="205"/>
      <c r="C137" s="206"/>
      <c r="D137" s="207" t="s">
        <v>272</v>
      </c>
      <c r="E137" s="208" t="s">
        <v>1</v>
      </c>
      <c r="F137" s="209" t="s">
        <v>6756</v>
      </c>
      <c r="G137" s="206"/>
      <c r="H137" s="210">
        <v>7.5</v>
      </c>
      <c r="I137" s="211"/>
      <c r="J137" s="206"/>
      <c r="K137" s="206"/>
      <c r="L137" s="212"/>
      <c r="M137" s="213"/>
      <c r="N137" s="214"/>
      <c r="O137" s="214"/>
      <c r="P137" s="214"/>
      <c r="Q137" s="214"/>
      <c r="R137" s="214"/>
      <c r="S137" s="214"/>
      <c r="T137" s="215"/>
      <c r="AT137" s="216" t="s">
        <v>272</v>
      </c>
      <c r="AU137" s="216" t="s">
        <v>73</v>
      </c>
      <c r="AV137" s="13" t="s">
        <v>73</v>
      </c>
      <c r="AW137" s="13" t="s">
        <v>30</v>
      </c>
      <c r="AX137" s="13" t="s">
        <v>64</v>
      </c>
      <c r="AY137" s="216" t="s">
        <v>263</v>
      </c>
    </row>
    <row r="138" spans="2:51" s="16" customFormat="1">
      <c r="B138" s="248"/>
      <c r="C138" s="249"/>
      <c r="D138" s="207" t="s">
        <v>272</v>
      </c>
      <c r="E138" s="250" t="s">
        <v>1</v>
      </c>
      <c r="F138" s="251" t="s">
        <v>6757</v>
      </c>
      <c r="G138" s="249"/>
      <c r="H138" s="250" t="s">
        <v>1</v>
      </c>
      <c r="I138" s="252"/>
      <c r="J138" s="249"/>
      <c r="K138" s="249"/>
      <c r="L138" s="253"/>
      <c r="M138" s="254"/>
      <c r="N138" s="255"/>
      <c r="O138" s="255"/>
      <c r="P138" s="255"/>
      <c r="Q138" s="255"/>
      <c r="R138" s="255"/>
      <c r="S138" s="255"/>
      <c r="T138" s="256"/>
      <c r="AT138" s="257" t="s">
        <v>272</v>
      </c>
      <c r="AU138" s="257" t="s">
        <v>73</v>
      </c>
      <c r="AV138" s="16" t="s">
        <v>71</v>
      </c>
      <c r="AW138" s="16" t="s">
        <v>30</v>
      </c>
      <c r="AX138" s="16" t="s">
        <v>64</v>
      </c>
      <c r="AY138" s="257" t="s">
        <v>263</v>
      </c>
    </row>
    <row r="139" spans="2:51" s="13" customFormat="1">
      <c r="B139" s="205"/>
      <c r="C139" s="206"/>
      <c r="D139" s="207" t="s">
        <v>272</v>
      </c>
      <c r="E139" s="208" t="s">
        <v>1</v>
      </c>
      <c r="F139" s="209" t="s">
        <v>6758</v>
      </c>
      <c r="G139" s="206"/>
      <c r="H139" s="210">
        <v>5</v>
      </c>
      <c r="I139" s="211"/>
      <c r="J139" s="206"/>
      <c r="K139" s="206"/>
      <c r="L139" s="212"/>
      <c r="M139" s="213"/>
      <c r="N139" s="214"/>
      <c r="O139" s="214"/>
      <c r="P139" s="214"/>
      <c r="Q139" s="214"/>
      <c r="R139" s="214"/>
      <c r="S139" s="214"/>
      <c r="T139" s="215"/>
      <c r="AT139" s="216" t="s">
        <v>272</v>
      </c>
      <c r="AU139" s="216" t="s">
        <v>73</v>
      </c>
      <c r="AV139" s="13" t="s">
        <v>73</v>
      </c>
      <c r="AW139" s="13" t="s">
        <v>30</v>
      </c>
      <c r="AX139" s="13" t="s">
        <v>64</v>
      </c>
      <c r="AY139" s="216" t="s">
        <v>263</v>
      </c>
    </row>
    <row r="140" spans="2:51" s="16" customFormat="1">
      <c r="B140" s="248"/>
      <c r="C140" s="249"/>
      <c r="D140" s="207" t="s">
        <v>272</v>
      </c>
      <c r="E140" s="250" t="s">
        <v>1</v>
      </c>
      <c r="F140" s="251" t="s">
        <v>6759</v>
      </c>
      <c r="G140" s="249"/>
      <c r="H140" s="250" t="s">
        <v>1</v>
      </c>
      <c r="I140" s="252"/>
      <c r="J140" s="249"/>
      <c r="K140" s="249"/>
      <c r="L140" s="253"/>
      <c r="M140" s="254"/>
      <c r="N140" s="255"/>
      <c r="O140" s="255"/>
      <c r="P140" s="255"/>
      <c r="Q140" s="255"/>
      <c r="R140" s="255"/>
      <c r="S140" s="255"/>
      <c r="T140" s="256"/>
      <c r="AT140" s="257" t="s">
        <v>272</v>
      </c>
      <c r="AU140" s="257" t="s">
        <v>73</v>
      </c>
      <c r="AV140" s="16" t="s">
        <v>71</v>
      </c>
      <c r="AW140" s="16" t="s">
        <v>30</v>
      </c>
      <c r="AX140" s="16" t="s">
        <v>64</v>
      </c>
      <c r="AY140" s="257" t="s">
        <v>263</v>
      </c>
    </row>
    <row r="141" spans="2:51" s="13" customFormat="1">
      <c r="B141" s="205"/>
      <c r="C141" s="206"/>
      <c r="D141" s="207" t="s">
        <v>272</v>
      </c>
      <c r="E141" s="208" t="s">
        <v>1</v>
      </c>
      <c r="F141" s="209" t="s">
        <v>6760</v>
      </c>
      <c r="G141" s="206"/>
      <c r="H141" s="210">
        <v>6.2</v>
      </c>
      <c r="I141" s="211"/>
      <c r="J141" s="206"/>
      <c r="K141" s="206"/>
      <c r="L141" s="212"/>
      <c r="M141" s="213"/>
      <c r="N141" s="214"/>
      <c r="O141" s="214"/>
      <c r="P141" s="214"/>
      <c r="Q141" s="214"/>
      <c r="R141" s="214"/>
      <c r="S141" s="214"/>
      <c r="T141" s="215"/>
      <c r="AT141" s="216" t="s">
        <v>272</v>
      </c>
      <c r="AU141" s="216" t="s">
        <v>73</v>
      </c>
      <c r="AV141" s="13" t="s">
        <v>73</v>
      </c>
      <c r="AW141" s="13" t="s">
        <v>30</v>
      </c>
      <c r="AX141" s="13" t="s">
        <v>64</v>
      </c>
      <c r="AY141" s="216" t="s">
        <v>263</v>
      </c>
    </row>
    <row r="142" spans="2:51" s="16" customFormat="1">
      <c r="B142" s="248"/>
      <c r="C142" s="249"/>
      <c r="D142" s="207" t="s">
        <v>272</v>
      </c>
      <c r="E142" s="250" t="s">
        <v>1</v>
      </c>
      <c r="F142" s="251" t="s">
        <v>6761</v>
      </c>
      <c r="G142" s="249"/>
      <c r="H142" s="250" t="s">
        <v>1</v>
      </c>
      <c r="I142" s="252"/>
      <c r="J142" s="249"/>
      <c r="K142" s="249"/>
      <c r="L142" s="253"/>
      <c r="M142" s="254"/>
      <c r="N142" s="255"/>
      <c r="O142" s="255"/>
      <c r="P142" s="255"/>
      <c r="Q142" s="255"/>
      <c r="R142" s="255"/>
      <c r="S142" s="255"/>
      <c r="T142" s="256"/>
      <c r="AT142" s="257" t="s">
        <v>272</v>
      </c>
      <c r="AU142" s="257" t="s">
        <v>73</v>
      </c>
      <c r="AV142" s="16" t="s">
        <v>71</v>
      </c>
      <c r="AW142" s="16" t="s">
        <v>30</v>
      </c>
      <c r="AX142" s="16" t="s">
        <v>64</v>
      </c>
      <c r="AY142" s="257" t="s">
        <v>263</v>
      </c>
    </row>
    <row r="143" spans="2:51" s="13" customFormat="1">
      <c r="B143" s="205"/>
      <c r="C143" s="206"/>
      <c r="D143" s="207" t="s">
        <v>272</v>
      </c>
      <c r="E143" s="208" t="s">
        <v>1</v>
      </c>
      <c r="F143" s="209" t="s">
        <v>6762</v>
      </c>
      <c r="G143" s="206"/>
      <c r="H143" s="210">
        <v>1.6</v>
      </c>
      <c r="I143" s="211"/>
      <c r="J143" s="206"/>
      <c r="K143" s="206"/>
      <c r="L143" s="212"/>
      <c r="M143" s="213"/>
      <c r="N143" s="214"/>
      <c r="O143" s="214"/>
      <c r="P143" s="214"/>
      <c r="Q143" s="214"/>
      <c r="R143" s="214"/>
      <c r="S143" s="214"/>
      <c r="T143" s="215"/>
      <c r="AT143" s="216" t="s">
        <v>272</v>
      </c>
      <c r="AU143" s="216" t="s">
        <v>73</v>
      </c>
      <c r="AV143" s="13" t="s">
        <v>73</v>
      </c>
      <c r="AW143" s="13" t="s">
        <v>30</v>
      </c>
      <c r="AX143" s="13" t="s">
        <v>64</v>
      </c>
      <c r="AY143" s="216" t="s">
        <v>263</v>
      </c>
    </row>
    <row r="144" spans="2:51" s="16" customFormat="1">
      <c r="B144" s="248"/>
      <c r="C144" s="249"/>
      <c r="D144" s="207" t="s">
        <v>272</v>
      </c>
      <c r="E144" s="250" t="s">
        <v>1</v>
      </c>
      <c r="F144" s="251" t="s">
        <v>6763</v>
      </c>
      <c r="G144" s="249"/>
      <c r="H144" s="250" t="s">
        <v>1</v>
      </c>
      <c r="I144" s="252"/>
      <c r="J144" s="249"/>
      <c r="K144" s="249"/>
      <c r="L144" s="253"/>
      <c r="M144" s="254"/>
      <c r="N144" s="255"/>
      <c r="O144" s="255"/>
      <c r="P144" s="255"/>
      <c r="Q144" s="255"/>
      <c r="R144" s="255"/>
      <c r="S144" s="255"/>
      <c r="T144" s="256"/>
      <c r="AT144" s="257" t="s">
        <v>272</v>
      </c>
      <c r="AU144" s="257" t="s">
        <v>73</v>
      </c>
      <c r="AV144" s="16" t="s">
        <v>71</v>
      </c>
      <c r="AW144" s="16" t="s">
        <v>30</v>
      </c>
      <c r="AX144" s="16" t="s">
        <v>64</v>
      </c>
      <c r="AY144" s="257" t="s">
        <v>263</v>
      </c>
    </row>
    <row r="145" spans="2:51" s="13" customFormat="1">
      <c r="B145" s="205"/>
      <c r="C145" s="206"/>
      <c r="D145" s="207" t="s">
        <v>272</v>
      </c>
      <c r="E145" s="208" t="s">
        <v>1</v>
      </c>
      <c r="F145" s="209" t="s">
        <v>6760</v>
      </c>
      <c r="G145" s="206"/>
      <c r="H145" s="210">
        <v>6.2</v>
      </c>
      <c r="I145" s="211"/>
      <c r="J145" s="206"/>
      <c r="K145" s="206"/>
      <c r="L145" s="212"/>
      <c r="M145" s="213"/>
      <c r="N145" s="214"/>
      <c r="O145" s="214"/>
      <c r="P145" s="214"/>
      <c r="Q145" s="214"/>
      <c r="R145" s="214"/>
      <c r="S145" s="214"/>
      <c r="T145" s="215"/>
      <c r="AT145" s="216" t="s">
        <v>272</v>
      </c>
      <c r="AU145" s="216" t="s">
        <v>73</v>
      </c>
      <c r="AV145" s="13" t="s">
        <v>73</v>
      </c>
      <c r="AW145" s="13" t="s">
        <v>30</v>
      </c>
      <c r="AX145" s="13" t="s">
        <v>64</v>
      </c>
      <c r="AY145" s="216" t="s">
        <v>263</v>
      </c>
    </row>
    <row r="146" spans="2:51" s="16" customFormat="1">
      <c r="B146" s="248"/>
      <c r="C146" s="249"/>
      <c r="D146" s="207" t="s">
        <v>272</v>
      </c>
      <c r="E146" s="250" t="s">
        <v>1</v>
      </c>
      <c r="F146" s="251" t="s">
        <v>6764</v>
      </c>
      <c r="G146" s="249"/>
      <c r="H146" s="250" t="s">
        <v>1</v>
      </c>
      <c r="I146" s="252"/>
      <c r="J146" s="249"/>
      <c r="K146" s="249"/>
      <c r="L146" s="253"/>
      <c r="M146" s="254"/>
      <c r="N146" s="255"/>
      <c r="O146" s="255"/>
      <c r="P146" s="255"/>
      <c r="Q146" s="255"/>
      <c r="R146" s="255"/>
      <c r="S146" s="255"/>
      <c r="T146" s="256"/>
      <c r="AT146" s="257" t="s">
        <v>272</v>
      </c>
      <c r="AU146" s="257" t="s">
        <v>73</v>
      </c>
      <c r="AV146" s="16" t="s">
        <v>71</v>
      </c>
      <c r="AW146" s="16" t="s">
        <v>30</v>
      </c>
      <c r="AX146" s="16" t="s">
        <v>64</v>
      </c>
      <c r="AY146" s="257" t="s">
        <v>263</v>
      </c>
    </row>
    <row r="147" spans="2:51" s="13" customFormat="1">
      <c r="B147" s="205"/>
      <c r="C147" s="206"/>
      <c r="D147" s="207" t="s">
        <v>272</v>
      </c>
      <c r="E147" s="208" t="s">
        <v>1</v>
      </c>
      <c r="F147" s="209" t="s">
        <v>6106</v>
      </c>
      <c r="G147" s="206"/>
      <c r="H147" s="210">
        <v>2.5</v>
      </c>
      <c r="I147" s="211"/>
      <c r="J147" s="206"/>
      <c r="K147" s="206"/>
      <c r="L147" s="212"/>
      <c r="M147" s="213"/>
      <c r="N147" s="214"/>
      <c r="O147" s="214"/>
      <c r="P147" s="214"/>
      <c r="Q147" s="214"/>
      <c r="R147" s="214"/>
      <c r="S147" s="214"/>
      <c r="T147" s="215"/>
      <c r="AT147" s="216" t="s">
        <v>272</v>
      </c>
      <c r="AU147" s="216" t="s">
        <v>73</v>
      </c>
      <c r="AV147" s="13" t="s">
        <v>73</v>
      </c>
      <c r="AW147" s="13" t="s">
        <v>30</v>
      </c>
      <c r="AX147" s="13" t="s">
        <v>64</v>
      </c>
      <c r="AY147" s="216" t="s">
        <v>263</v>
      </c>
    </row>
    <row r="148" spans="2:51" s="16" customFormat="1">
      <c r="B148" s="248"/>
      <c r="C148" s="249"/>
      <c r="D148" s="207" t="s">
        <v>272</v>
      </c>
      <c r="E148" s="250" t="s">
        <v>1</v>
      </c>
      <c r="F148" s="251" t="s">
        <v>6765</v>
      </c>
      <c r="G148" s="249"/>
      <c r="H148" s="250" t="s">
        <v>1</v>
      </c>
      <c r="I148" s="252"/>
      <c r="J148" s="249"/>
      <c r="K148" s="249"/>
      <c r="L148" s="253"/>
      <c r="M148" s="254"/>
      <c r="N148" s="255"/>
      <c r="O148" s="255"/>
      <c r="P148" s="255"/>
      <c r="Q148" s="255"/>
      <c r="R148" s="255"/>
      <c r="S148" s="255"/>
      <c r="T148" s="256"/>
      <c r="AT148" s="257" t="s">
        <v>272</v>
      </c>
      <c r="AU148" s="257" t="s">
        <v>73</v>
      </c>
      <c r="AV148" s="16" t="s">
        <v>71</v>
      </c>
      <c r="AW148" s="16" t="s">
        <v>30</v>
      </c>
      <c r="AX148" s="16" t="s">
        <v>64</v>
      </c>
      <c r="AY148" s="257" t="s">
        <v>263</v>
      </c>
    </row>
    <row r="149" spans="2:51" s="13" customFormat="1">
      <c r="B149" s="205"/>
      <c r="C149" s="206"/>
      <c r="D149" s="207" t="s">
        <v>272</v>
      </c>
      <c r="E149" s="208" t="s">
        <v>1</v>
      </c>
      <c r="F149" s="209" t="s">
        <v>6126</v>
      </c>
      <c r="G149" s="206"/>
      <c r="H149" s="210">
        <v>1.2</v>
      </c>
      <c r="I149" s="211"/>
      <c r="J149" s="206"/>
      <c r="K149" s="206"/>
      <c r="L149" s="212"/>
      <c r="M149" s="213"/>
      <c r="N149" s="214"/>
      <c r="O149" s="214"/>
      <c r="P149" s="214"/>
      <c r="Q149" s="214"/>
      <c r="R149" s="214"/>
      <c r="S149" s="214"/>
      <c r="T149" s="215"/>
      <c r="AT149" s="216" t="s">
        <v>272</v>
      </c>
      <c r="AU149" s="216" t="s">
        <v>73</v>
      </c>
      <c r="AV149" s="13" t="s">
        <v>73</v>
      </c>
      <c r="AW149" s="13" t="s">
        <v>30</v>
      </c>
      <c r="AX149" s="13" t="s">
        <v>64</v>
      </c>
      <c r="AY149" s="216" t="s">
        <v>263</v>
      </c>
    </row>
    <row r="150" spans="2:51" s="16" customFormat="1">
      <c r="B150" s="248"/>
      <c r="C150" s="249"/>
      <c r="D150" s="207" t="s">
        <v>272</v>
      </c>
      <c r="E150" s="250" t="s">
        <v>1</v>
      </c>
      <c r="F150" s="251" t="s">
        <v>6766</v>
      </c>
      <c r="G150" s="249"/>
      <c r="H150" s="250" t="s">
        <v>1</v>
      </c>
      <c r="I150" s="252"/>
      <c r="J150" s="249"/>
      <c r="K150" s="249"/>
      <c r="L150" s="253"/>
      <c r="M150" s="254"/>
      <c r="N150" s="255"/>
      <c r="O150" s="255"/>
      <c r="P150" s="255"/>
      <c r="Q150" s="255"/>
      <c r="R150" s="255"/>
      <c r="S150" s="255"/>
      <c r="T150" s="256"/>
      <c r="AT150" s="257" t="s">
        <v>272</v>
      </c>
      <c r="AU150" s="257" t="s">
        <v>73</v>
      </c>
      <c r="AV150" s="16" t="s">
        <v>71</v>
      </c>
      <c r="AW150" s="16" t="s">
        <v>30</v>
      </c>
      <c r="AX150" s="16" t="s">
        <v>64</v>
      </c>
      <c r="AY150" s="257" t="s">
        <v>263</v>
      </c>
    </row>
    <row r="151" spans="2:51" s="13" customFormat="1">
      <c r="B151" s="205"/>
      <c r="C151" s="206"/>
      <c r="D151" s="207" t="s">
        <v>272</v>
      </c>
      <c r="E151" s="208" t="s">
        <v>1</v>
      </c>
      <c r="F151" s="209" t="s">
        <v>6444</v>
      </c>
      <c r="G151" s="206"/>
      <c r="H151" s="210">
        <v>1.5</v>
      </c>
      <c r="I151" s="211"/>
      <c r="J151" s="206"/>
      <c r="K151" s="206"/>
      <c r="L151" s="212"/>
      <c r="M151" s="213"/>
      <c r="N151" s="214"/>
      <c r="O151" s="214"/>
      <c r="P151" s="214"/>
      <c r="Q151" s="214"/>
      <c r="R151" s="214"/>
      <c r="S151" s="214"/>
      <c r="T151" s="215"/>
      <c r="AT151" s="216" t="s">
        <v>272</v>
      </c>
      <c r="AU151" s="216" t="s">
        <v>73</v>
      </c>
      <c r="AV151" s="13" t="s">
        <v>73</v>
      </c>
      <c r="AW151" s="13" t="s">
        <v>30</v>
      </c>
      <c r="AX151" s="13" t="s">
        <v>64</v>
      </c>
      <c r="AY151" s="216" t="s">
        <v>263</v>
      </c>
    </row>
    <row r="152" spans="2:51" s="16" customFormat="1">
      <c r="B152" s="248"/>
      <c r="C152" s="249"/>
      <c r="D152" s="207" t="s">
        <v>272</v>
      </c>
      <c r="E152" s="250" t="s">
        <v>1</v>
      </c>
      <c r="F152" s="251" t="s">
        <v>6767</v>
      </c>
      <c r="G152" s="249"/>
      <c r="H152" s="250" t="s">
        <v>1</v>
      </c>
      <c r="I152" s="252"/>
      <c r="J152" s="249"/>
      <c r="K152" s="249"/>
      <c r="L152" s="253"/>
      <c r="M152" s="254"/>
      <c r="N152" s="255"/>
      <c r="O152" s="255"/>
      <c r="P152" s="255"/>
      <c r="Q152" s="255"/>
      <c r="R152" s="255"/>
      <c r="S152" s="255"/>
      <c r="T152" s="256"/>
      <c r="AT152" s="257" t="s">
        <v>272</v>
      </c>
      <c r="AU152" s="257" t="s">
        <v>73</v>
      </c>
      <c r="AV152" s="16" t="s">
        <v>71</v>
      </c>
      <c r="AW152" s="16" t="s">
        <v>30</v>
      </c>
      <c r="AX152" s="16" t="s">
        <v>64</v>
      </c>
      <c r="AY152" s="257" t="s">
        <v>263</v>
      </c>
    </row>
    <row r="153" spans="2:51" s="13" customFormat="1">
      <c r="B153" s="205"/>
      <c r="C153" s="206"/>
      <c r="D153" s="207" t="s">
        <v>272</v>
      </c>
      <c r="E153" s="208" t="s">
        <v>1</v>
      </c>
      <c r="F153" s="209" t="s">
        <v>6444</v>
      </c>
      <c r="G153" s="206"/>
      <c r="H153" s="210">
        <v>1.5</v>
      </c>
      <c r="I153" s="211"/>
      <c r="J153" s="206"/>
      <c r="K153" s="206"/>
      <c r="L153" s="212"/>
      <c r="M153" s="213"/>
      <c r="N153" s="214"/>
      <c r="O153" s="214"/>
      <c r="P153" s="214"/>
      <c r="Q153" s="214"/>
      <c r="R153" s="214"/>
      <c r="S153" s="214"/>
      <c r="T153" s="215"/>
      <c r="AT153" s="216" t="s">
        <v>272</v>
      </c>
      <c r="AU153" s="216" t="s">
        <v>73</v>
      </c>
      <c r="AV153" s="13" t="s">
        <v>73</v>
      </c>
      <c r="AW153" s="13" t="s">
        <v>30</v>
      </c>
      <c r="AX153" s="13" t="s">
        <v>64</v>
      </c>
      <c r="AY153" s="216" t="s">
        <v>263</v>
      </c>
    </row>
    <row r="154" spans="2:51" s="16" customFormat="1">
      <c r="B154" s="248"/>
      <c r="C154" s="249"/>
      <c r="D154" s="207" t="s">
        <v>272</v>
      </c>
      <c r="E154" s="250" t="s">
        <v>1</v>
      </c>
      <c r="F154" s="251" t="s">
        <v>6768</v>
      </c>
      <c r="G154" s="249"/>
      <c r="H154" s="250" t="s">
        <v>1</v>
      </c>
      <c r="I154" s="252"/>
      <c r="J154" s="249"/>
      <c r="K154" s="249"/>
      <c r="L154" s="253"/>
      <c r="M154" s="254"/>
      <c r="N154" s="255"/>
      <c r="O154" s="255"/>
      <c r="P154" s="255"/>
      <c r="Q154" s="255"/>
      <c r="R154" s="255"/>
      <c r="S154" s="255"/>
      <c r="T154" s="256"/>
      <c r="AT154" s="257" t="s">
        <v>272</v>
      </c>
      <c r="AU154" s="257" t="s">
        <v>73</v>
      </c>
      <c r="AV154" s="16" t="s">
        <v>71</v>
      </c>
      <c r="AW154" s="16" t="s">
        <v>30</v>
      </c>
      <c r="AX154" s="16" t="s">
        <v>64</v>
      </c>
      <c r="AY154" s="257" t="s">
        <v>263</v>
      </c>
    </row>
    <row r="155" spans="2:51" s="13" customFormat="1">
      <c r="B155" s="205"/>
      <c r="C155" s="206"/>
      <c r="D155" s="207" t="s">
        <v>272</v>
      </c>
      <c r="E155" s="208" t="s">
        <v>1</v>
      </c>
      <c r="F155" s="209" t="s">
        <v>6444</v>
      </c>
      <c r="G155" s="206"/>
      <c r="H155" s="210">
        <v>1.5</v>
      </c>
      <c r="I155" s="211"/>
      <c r="J155" s="206"/>
      <c r="K155" s="206"/>
      <c r="L155" s="212"/>
      <c r="M155" s="213"/>
      <c r="N155" s="214"/>
      <c r="O155" s="214"/>
      <c r="P155" s="214"/>
      <c r="Q155" s="214"/>
      <c r="R155" s="214"/>
      <c r="S155" s="214"/>
      <c r="T155" s="215"/>
      <c r="AT155" s="216" t="s">
        <v>272</v>
      </c>
      <c r="AU155" s="216" t="s">
        <v>73</v>
      </c>
      <c r="AV155" s="13" t="s">
        <v>73</v>
      </c>
      <c r="AW155" s="13" t="s">
        <v>30</v>
      </c>
      <c r="AX155" s="13" t="s">
        <v>64</v>
      </c>
      <c r="AY155" s="216" t="s">
        <v>263</v>
      </c>
    </row>
    <row r="156" spans="2:51" s="16" customFormat="1">
      <c r="B156" s="248"/>
      <c r="C156" s="249"/>
      <c r="D156" s="207" t="s">
        <v>272</v>
      </c>
      <c r="E156" s="250" t="s">
        <v>1</v>
      </c>
      <c r="F156" s="251" t="s">
        <v>6769</v>
      </c>
      <c r="G156" s="249"/>
      <c r="H156" s="250" t="s">
        <v>1</v>
      </c>
      <c r="I156" s="252"/>
      <c r="J156" s="249"/>
      <c r="K156" s="249"/>
      <c r="L156" s="253"/>
      <c r="M156" s="254"/>
      <c r="N156" s="255"/>
      <c r="O156" s="255"/>
      <c r="P156" s="255"/>
      <c r="Q156" s="255"/>
      <c r="R156" s="255"/>
      <c r="S156" s="255"/>
      <c r="T156" s="256"/>
      <c r="AT156" s="257" t="s">
        <v>272</v>
      </c>
      <c r="AU156" s="257" t="s">
        <v>73</v>
      </c>
      <c r="AV156" s="16" t="s">
        <v>71</v>
      </c>
      <c r="AW156" s="16" t="s">
        <v>30</v>
      </c>
      <c r="AX156" s="16" t="s">
        <v>64</v>
      </c>
      <c r="AY156" s="257" t="s">
        <v>263</v>
      </c>
    </row>
    <row r="157" spans="2:51" s="13" customFormat="1">
      <c r="B157" s="205"/>
      <c r="C157" s="206"/>
      <c r="D157" s="207" t="s">
        <v>272</v>
      </c>
      <c r="E157" s="208" t="s">
        <v>1</v>
      </c>
      <c r="F157" s="209" t="s">
        <v>6770</v>
      </c>
      <c r="G157" s="206"/>
      <c r="H157" s="210">
        <v>11</v>
      </c>
      <c r="I157" s="211"/>
      <c r="J157" s="206"/>
      <c r="K157" s="206"/>
      <c r="L157" s="212"/>
      <c r="M157" s="213"/>
      <c r="N157" s="214"/>
      <c r="O157" s="214"/>
      <c r="P157" s="214"/>
      <c r="Q157" s="214"/>
      <c r="R157" s="214"/>
      <c r="S157" s="214"/>
      <c r="T157" s="215"/>
      <c r="AT157" s="216" t="s">
        <v>272</v>
      </c>
      <c r="AU157" s="216" t="s">
        <v>73</v>
      </c>
      <c r="AV157" s="13" t="s">
        <v>73</v>
      </c>
      <c r="AW157" s="13" t="s">
        <v>30</v>
      </c>
      <c r="AX157" s="13" t="s">
        <v>64</v>
      </c>
      <c r="AY157" s="216" t="s">
        <v>263</v>
      </c>
    </row>
    <row r="158" spans="2:51" s="14" customFormat="1">
      <c r="B158" s="217"/>
      <c r="C158" s="218"/>
      <c r="D158" s="207" t="s">
        <v>272</v>
      </c>
      <c r="E158" s="219" t="s">
        <v>1</v>
      </c>
      <c r="F158" s="220" t="s">
        <v>275</v>
      </c>
      <c r="G158" s="218"/>
      <c r="H158" s="221">
        <v>124.672</v>
      </c>
      <c r="I158" s="222"/>
      <c r="J158" s="218"/>
      <c r="K158" s="218"/>
      <c r="L158" s="223"/>
      <c r="M158" s="224"/>
      <c r="N158" s="225"/>
      <c r="O158" s="225"/>
      <c r="P158" s="225"/>
      <c r="Q158" s="225"/>
      <c r="R158" s="225"/>
      <c r="S158" s="225"/>
      <c r="T158" s="226"/>
      <c r="AT158" s="227" t="s">
        <v>272</v>
      </c>
      <c r="AU158" s="227" t="s">
        <v>73</v>
      </c>
      <c r="AV158" s="14" t="s">
        <v>276</v>
      </c>
      <c r="AW158" s="14" t="s">
        <v>30</v>
      </c>
      <c r="AX158" s="14" t="s">
        <v>64</v>
      </c>
      <c r="AY158" s="227" t="s">
        <v>263</v>
      </c>
    </row>
    <row r="159" spans="2:51" s="16" customFormat="1">
      <c r="B159" s="248"/>
      <c r="C159" s="249"/>
      <c r="D159" s="207" t="s">
        <v>272</v>
      </c>
      <c r="E159" s="250" t="s">
        <v>1</v>
      </c>
      <c r="F159" s="251" t="s">
        <v>6771</v>
      </c>
      <c r="G159" s="249"/>
      <c r="H159" s="250" t="s">
        <v>1</v>
      </c>
      <c r="I159" s="252"/>
      <c r="J159" s="249"/>
      <c r="K159" s="249"/>
      <c r="L159" s="253"/>
      <c r="M159" s="254"/>
      <c r="N159" s="255"/>
      <c r="O159" s="255"/>
      <c r="P159" s="255"/>
      <c r="Q159" s="255"/>
      <c r="R159" s="255"/>
      <c r="S159" s="255"/>
      <c r="T159" s="256"/>
      <c r="AT159" s="257" t="s">
        <v>272</v>
      </c>
      <c r="AU159" s="257" t="s">
        <v>73</v>
      </c>
      <c r="AV159" s="16" t="s">
        <v>71</v>
      </c>
      <c r="AW159" s="16" t="s">
        <v>30</v>
      </c>
      <c r="AX159" s="16" t="s">
        <v>64</v>
      </c>
      <c r="AY159" s="257" t="s">
        <v>263</v>
      </c>
    </row>
    <row r="160" spans="2:51" s="13" customFormat="1">
      <c r="B160" s="205"/>
      <c r="C160" s="206"/>
      <c r="D160" s="207" t="s">
        <v>272</v>
      </c>
      <c r="E160" s="208" t="s">
        <v>1</v>
      </c>
      <c r="F160" s="209" t="s">
        <v>6772</v>
      </c>
      <c r="G160" s="206"/>
      <c r="H160" s="210">
        <v>32.668999999999997</v>
      </c>
      <c r="I160" s="211"/>
      <c r="J160" s="206"/>
      <c r="K160" s="206"/>
      <c r="L160" s="212"/>
      <c r="M160" s="213"/>
      <c r="N160" s="214"/>
      <c r="O160" s="214"/>
      <c r="P160" s="214"/>
      <c r="Q160" s="214"/>
      <c r="R160" s="214"/>
      <c r="S160" s="214"/>
      <c r="T160" s="215"/>
      <c r="AT160" s="216" t="s">
        <v>272</v>
      </c>
      <c r="AU160" s="216" t="s">
        <v>73</v>
      </c>
      <c r="AV160" s="13" t="s">
        <v>73</v>
      </c>
      <c r="AW160" s="13" t="s">
        <v>30</v>
      </c>
      <c r="AX160" s="13" t="s">
        <v>64</v>
      </c>
      <c r="AY160" s="216" t="s">
        <v>263</v>
      </c>
    </row>
    <row r="161" spans="1:65" s="13" customFormat="1">
      <c r="B161" s="205"/>
      <c r="C161" s="206"/>
      <c r="D161" s="207" t="s">
        <v>272</v>
      </c>
      <c r="E161" s="208" t="s">
        <v>1</v>
      </c>
      <c r="F161" s="209" t="s">
        <v>6773</v>
      </c>
      <c r="G161" s="206"/>
      <c r="H161" s="210">
        <v>11.644</v>
      </c>
      <c r="I161" s="211"/>
      <c r="J161" s="206"/>
      <c r="K161" s="206"/>
      <c r="L161" s="212"/>
      <c r="M161" s="213"/>
      <c r="N161" s="214"/>
      <c r="O161" s="214"/>
      <c r="P161" s="214"/>
      <c r="Q161" s="214"/>
      <c r="R161" s="214"/>
      <c r="S161" s="214"/>
      <c r="T161" s="215"/>
      <c r="AT161" s="216" t="s">
        <v>272</v>
      </c>
      <c r="AU161" s="216" t="s">
        <v>73</v>
      </c>
      <c r="AV161" s="13" t="s">
        <v>73</v>
      </c>
      <c r="AW161" s="13" t="s">
        <v>30</v>
      </c>
      <c r="AX161" s="13" t="s">
        <v>64</v>
      </c>
      <c r="AY161" s="216" t="s">
        <v>263</v>
      </c>
    </row>
    <row r="162" spans="1:65" s="13" customFormat="1">
      <c r="B162" s="205"/>
      <c r="C162" s="206"/>
      <c r="D162" s="207" t="s">
        <v>272</v>
      </c>
      <c r="E162" s="208" t="s">
        <v>1</v>
      </c>
      <c r="F162" s="209" t="s">
        <v>6774</v>
      </c>
      <c r="G162" s="206"/>
      <c r="H162" s="210">
        <v>28.187999999999999</v>
      </c>
      <c r="I162" s="211"/>
      <c r="J162" s="206"/>
      <c r="K162" s="206"/>
      <c r="L162" s="212"/>
      <c r="M162" s="213"/>
      <c r="N162" s="214"/>
      <c r="O162" s="214"/>
      <c r="P162" s="214"/>
      <c r="Q162" s="214"/>
      <c r="R162" s="214"/>
      <c r="S162" s="214"/>
      <c r="T162" s="215"/>
      <c r="AT162" s="216" t="s">
        <v>272</v>
      </c>
      <c r="AU162" s="216" t="s">
        <v>73</v>
      </c>
      <c r="AV162" s="13" t="s">
        <v>73</v>
      </c>
      <c r="AW162" s="13" t="s">
        <v>30</v>
      </c>
      <c r="AX162" s="13" t="s">
        <v>64</v>
      </c>
      <c r="AY162" s="216" t="s">
        <v>263</v>
      </c>
    </row>
    <row r="163" spans="1:65" s="13" customFormat="1">
      <c r="B163" s="205"/>
      <c r="C163" s="206"/>
      <c r="D163" s="207" t="s">
        <v>272</v>
      </c>
      <c r="E163" s="208" t="s">
        <v>1</v>
      </c>
      <c r="F163" s="209" t="s">
        <v>6775</v>
      </c>
      <c r="G163" s="206"/>
      <c r="H163" s="210">
        <v>0.72499999999999998</v>
      </c>
      <c r="I163" s="211"/>
      <c r="J163" s="206"/>
      <c r="K163" s="206"/>
      <c r="L163" s="212"/>
      <c r="M163" s="213"/>
      <c r="N163" s="214"/>
      <c r="O163" s="214"/>
      <c r="P163" s="214"/>
      <c r="Q163" s="214"/>
      <c r="R163" s="214"/>
      <c r="S163" s="214"/>
      <c r="T163" s="215"/>
      <c r="AT163" s="216" t="s">
        <v>272</v>
      </c>
      <c r="AU163" s="216" t="s">
        <v>73</v>
      </c>
      <c r="AV163" s="13" t="s">
        <v>73</v>
      </c>
      <c r="AW163" s="13" t="s">
        <v>30</v>
      </c>
      <c r="AX163" s="13" t="s">
        <v>64</v>
      </c>
      <c r="AY163" s="216" t="s">
        <v>263</v>
      </c>
    </row>
    <row r="164" spans="1:65" s="13" customFormat="1">
      <c r="B164" s="205"/>
      <c r="C164" s="206"/>
      <c r="D164" s="207" t="s">
        <v>272</v>
      </c>
      <c r="E164" s="208" t="s">
        <v>1</v>
      </c>
      <c r="F164" s="209" t="s">
        <v>6776</v>
      </c>
      <c r="G164" s="206"/>
      <c r="H164" s="210">
        <v>71.05</v>
      </c>
      <c r="I164" s="211"/>
      <c r="J164" s="206"/>
      <c r="K164" s="206"/>
      <c r="L164" s="212"/>
      <c r="M164" s="213"/>
      <c r="N164" s="214"/>
      <c r="O164" s="214"/>
      <c r="P164" s="214"/>
      <c r="Q164" s="214"/>
      <c r="R164" s="214"/>
      <c r="S164" s="214"/>
      <c r="T164" s="215"/>
      <c r="AT164" s="216" t="s">
        <v>272</v>
      </c>
      <c r="AU164" s="216" t="s">
        <v>73</v>
      </c>
      <c r="AV164" s="13" t="s">
        <v>73</v>
      </c>
      <c r="AW164" s="13" t="s">
        <v>30</v>
      </c>
      <c r="AX164" s="13" t="s">
        <v>64</v>
      </c>
      <c r="AY164" s="216" t="s">
        <v>263</v>
      </c>
    </row>
    <row r="165" spans="1:65" s="13" customFormat="1">
      <c r="B165" s="205"/>
      <c r="C165" s="206"/>
      <c r="D165" s="207" t="s">
        <v>272</v>
      </c>
      <c r="E165" s="208" t="s">
        <v>1</v>
      </c>
      <c r="F165" s="209" t="s">
        <v>6775</v>
      </c>
      <c r="G165" s="206"/>
      <c r="H165" s="210">
        <v>0.72499999999999998</v>
      </c>
      <c r="I165" s="211"/>
      <c r="J165" s="206"/>
      <c r="K165" s="206"/>
      <c r="L165" s="212"/>
      <c r="M165" s="213"/>
      <c r="N165" s="214"/>
      <c r="O165" s="214"/>
      <c r="P165" s="214"/>
      <c r="Q165" s="214"/>
      <c r="R165" s="214"/>
      <c r="S165" s="214"/>
      <c r="T165" s="215"/>
      <c r="AT165" s="216" t="s">
        <v>272</v>
      </c>
      <c r="AU165" s="216" t="s">
        <v>73</v>
      </c>
      <c r="AV165" s="13" t="s">
        <v>73</v>
      </c>
      <c r="AW165" s="13" t="s">
        <v>30</v>
      </c>
      <c r="AX165" s="13" t="s">
        <v>64</v>
      </c>
      <c r="AY165" s="216" t="s">
        <v>263</v>
      </c>
    </row>
    <row r="166" spans="1:65" s="13" customFormat="1">
      <c r="B166" s="205"/>
      <c r="C166" s="206"/>
      <c r="D166" s="207" t="s">
        <v>272</v>
      </c>
      <c r="E166" s="208" t="s">
        <v>1</v>
      </c>
      <c r="F166" s="209" t="s">
        <v>6777</v>
      </c>
      <c r="G166" s="206"/>
      <c r="H166" s="210">
        <v>33.625999999999998</v>
      </c>
      <c r="I166" s="211"/>
      <c r="J166" s="206"/>
      <c r="K166" s="206"/>
      <c r="L166" s="212"/>
      <c r="M166" s="213"/>
      <c r="N166" s="214"/>
      <c r="O166" s="214"/>
      <c r="P166" s="214"/>
      <c r="Q166" s="214"/>
      <c r="R166" s="214"/>
      <c r="S166" s="214"/>
      <c r="T166" s="215"/>
      <c r="AT166" s="216" t="s">
        <v>272</v>
      </c>
      <c r="AU166" s="216" t="s">
        <v>73</v>
      </c>
      <c r="AV166" s="13" t="s">
        <v>73</v>
      </c>
      <c r="AW166" s="13" t="s">
        <v>30</v>
      </c>
      <c r="AX166" s="13" t="s">
        <v>64</v>
      </c>
      <c r="AY166" s="216" t="s">
        <v>263</v>
      </c>
    </row>
    <row r="167" spans="1:65" s="14" customFormat="1">
      <c r="B167" s="217"/>
      <c r="C167" s="218"/>
      <c r="D167" s="207" t="s">
        <v>272</v>
      </c>
      <c r="E167" s="219" t="s">
        <v>1</v>
      </c>
      <c r="F167" s="220" t="s">
        <v>275</v>
      </c>
      <c r="G167" s="218"/>
      <c r="H167" s="221">
        <v>178.62700000000001</v>
      </c>
      <c r="I167" s="222"/>
      <c r="J167" s="218"/>
      <c r="K167" s="218"/>
      <c r="L167" s="223"/>
      <c r="M167" s="224"/>
      <c r="N167" s="225"/>
      <c r="O167" s="225"/>
      <c r="P167" s="225"/>
      <c r="Q167" s="225"/>
      <c r="R167" s="225"/>
      <c r="S167" s="225"/>
      <c r="T167" s="226"/>
      <c r="AT167" s="227" t="s">
        <v>272</v>
      </c>
      <c r="AU167" s="227" t="s">
        <v>73</v>
      </c>
      <c r="AV167" s="14" t="s">
        <v>276</v>
      </c>
      <c r="AW167" s="14" t="s">
        <v>30</v>
      </c>
      <c r="AX167" s="14" t="s">
        <v>64</v>
      </c>
      <c r="AY167" s="227" t="s">
        <v>263</v>
      </c>
    </row>
    <row r="168" spans="1:65" s="15" customFormat="1">
      <c r="B168" s="228"/>
      <c r="C168" s="229"/>
      <c r="D168" s="207" t="s">
        <v>272</v>
      </c>
      <c r="E168" s="230" t="s">
        <v>1</v>
      </c>
      <c r="F168" s="231" t="s">
        <v>280</v>
      </c>
      <c r="G168" s="229"/>
      <c r="H168" s="232">
        <v>303.29899999999998</v>
      </c>
      <c r="I168" s="233"/>
      <c r="J168" s="229"/>
      <c r="K168" s="229"/>
      <c r="L168" s="234"/>
      <c r="M168" s="235"/>
      <c r="N168" s="236"/>
      <c r="O168" s="236"/>
      <c r="P168" s="236"/>
      <c r="Q168" s="236"/>
      <c r="R168" s="236"/>
      <c r="S168" s="236"/>
      <c r="T168" s="237"/>
      <c r="AT168" s="238" t="s">
        <v>272</v>
      </c>
      <c r="AU168" s="238" t="s">
        <v>73</v>
      </c>
      <c r="AV168" s="15" t="s">
        <v>270</v>
      </c>
      <c r="AW168" s="15" t="s">
        <v>30</v>
      </c>
      <c r="AX168" s="15" t="s">
        <v>71</v>
      </c>
      <c r="AY168" s="238" t="s">
        <v>263</v>
      </c>
    </row>
    <row r="169" spans="1:65" s="2" customFormat="1" ht="33" customHeight="1">
      <c r="A169" s="35"/>
      <c r="B169" s="36"/>
      <c r="C169" s="191" t="s">
        <v>73</v>
      </c>
      <c r="D169" s="191" t="s">
        <v>266</v>
      </c>
      <c r="E169" s="192" t="s">
        <v>5959</v>
      </c>
      <c r="F169" s="193" t="s">
        <v>5960</v>
      </c>
      <c r="G169" s="194" t="s">
        <v>300</v>
      </c>
      <c r="H169" s="195">
        <v>599.64300000000003</v>
      </c>
      <c r="I169" s="196"/>
      <c r="J169" s="197">
        <f>ROUND(I169*H169,2)</f>
        <v>0</v>
      </c>
      <c r="K169" s="198"/>
      <c r="L169" s="40"/>
      <c r="M169" s="199" t="s">
        <v>1</v>
      </c>
      <c r="N169" s="200" t="s">
        <v>38</v>
      </c>
      <c r="O169" s="72"/>
      <c r="P169" s="201">
        <f>O169*H169</f>
        <v>0</v>
      </c>
      <c r="Q169" s="201">
        <v>0</v>
      </c>
      <c r="R169" s="201">
        <f>Q169*H169</f>
        <v>0</v>
      </c>
      <c r="S169" s="201">
        <v>0</v>
      </c>
      <c r="T169" s="202">
        <f>S169*H169</f>
        <v>0</v>
      </c>
      <c r="U169" s="35"/>
      <c r="V169" s="35"/>
      <c r="W169" s="35"/>
      <c r="X169" s="35"/>
      <c r="Y169" s="35"/>
      <c r="Z169" s="35"/>
      <c r="AA169" s="35"/>
      <c r="AB169" s="35"/>
      <c r="AC169" s="35"/>
      <c r="AD169" s="35"/>
      <c r="AE169" s="35"/>
      <c r="AR169" s="203" t="s">
        <v>270</v>
      </c>
      <c r="AT169" s="203" t="s">
        <v>266</v>
      </c>
      <c r="AU169" s="203" t="s">
        <v>73</v>
      </c>
      <c r="AY169" s="18" t="s">
        <v>263</v>
      </c>
      <c r="BE169" s="204">
        <f>IF(N169="základní",J169,0)</f>
        <v>0</v>
      </c>
      <c r="BF169" s="204">
        <f>IF(N169="snížená",J169,0)</f>
        <v>0</v>
      </c>
      <c r="BG169" s="204">
        <f>IF(N169="zákl. přenesená",J169,0)</f>
        <v>0</v>
      </c>
      <c r="BH169" s="204">
        <f>IF(N169="sníž. přenesená",J169,0)</f>
        <v>0</v>
      </c>
      <c r="BI169" s="204">
        <f>IF(N169="nulová",J169,0)</f>
        <v>0</v>
      </c>
      <c r="BJ169" s="18" t="s">
        <v>71</v>
      </c>
      <c r="BK169" s="204">
        <f>ROUND(I169*H169,2)</f>
        <v>0</v>
      </c>
      <c r="BL169" s="18" t="s">
        <v>270</v>
      </c>
      <c r="BM169" s="203" t="s">
        <v>73</v>
      </c>
    </row>
    <row r="170" spans="1:65" s="16" customFormat="1">
      <c r="B170" s="248"/>
      <c r="C170" s="249"/>
      <c r="D170" s="207" t="s">
        <v>272</v>
      </c>
      <c r="E170" s="250" t="s">
        <v>1</v>
      </c>
      <c r="F170" s="251" t="s">
        <v>6748</v>
      </c>
      <c r="G170" s="249"/>
      <c r="H170" s="250" t="s">
        <v>1</v>
      </c>
      <c r="I170" s="252"/>
      <c r="J170" s="249"/>
      <c r="K170" s="249"/>
      <c r="L170" s="253"/>
      <c r="M170" s="254"/>
      <c r="N170" s="255"/>
      <c r="O170" s="255"/>
      <c r="P170" s="255"/>
      <c r="Q170" s="255"/>
      <c r="R170" s="255"/>
      <c r="S170" s="255"/>
      <c r="T170" s="256"/>
      <c r="AT170" s="257" t="s">
        <v>272</v>
      </c>
      <c r="AU170" s="257" t="s">
        <v>73</v>
      </c>
      <c r="AV170" s="16" t="s">
        <v>71</v>
      </c>
      <c r="AW170" s="16" t="s">
        <v>30</v>
      </c>
      <c r="AX170" s="16" t="s">
        <v>64</v>
      </c>
      <c r="AY170" s="257" t="s">
        <v>263</v>
      </c>
    </row>
    <row r="171" spans="1:65" s="13" customFormat="1">
      <c r="B171" s="205"/>
      <c r="C171" s="206"/>
      <c r="D171" s="207" t="s">
        <v>272</v>
      </c>
      <c r="E171" s="208" t="s">
        <v>1</v>
      </c>
      <c r="F171" s="209" t="s">
        <v>6778</v>
      </c>
      <c r="G171" s="206"/>
      <c r="H171" s="210">
        <v>24.077000000000002</v>
      </c>
      <c r="I171" s="211"/>
      <c r="J171" s="206"/>
      <c r="K171" s="206"/>
      <c r="L171" s="212"/>
      <c r="M171" s="213"/>
      <c r="N171" s="214"/>
      <c r="O171" s="214"/>
      <c r="P171" s="214"/>
      <c r="Q171" s="214"/>
      <c r="R171" s="214"/>
      <c r="S171" s="214"/>
      <c r="T171" s="215"/>
      <c r="AT171" s="216" t="s">
        <v>272</v>
      </c>
      <c r="AU171" s="216" t="s">
        <v>73</v>
      </c>
      <c r="AV171" s="13" t="s">
        <v>73</v>
      </c>
      <c r="AW171" s="13" t="s">
        <v>30</v>
      </c>
      <c r="AX171" s="13" t="s">
        <v>64</v>
      </c>
      <c r="AY171" s="216" t="s">
        <v>263</v>
      </c>
    </row>
    <row r="172" spans="1:65" s="13" customFormat="1">
      <c r="B172" s="205"/>
      <c r="C172" s="206"/>
      <c r="D172" s="207" t="s">
        <v>272</v>
      </c>
      <c r="E172" s="208" t="s">
        <v>1</v>
      </c>
      <c r="F172" s="209" t="s">
        <v>6779</v>
      </c>
      <c r="G172" s="206"/>
      <c r="H172" s="210">
        <v>33.15</v>
      </c>
      <c r="I172" s="211"/>
      <c r="J172" s="206"/>
      <c r="K172" s="206"/>
      <c r="L172" s="212"/>
      <c r="M172" s="213"/>
      <c r="N172" s="214"/>
      <c r="O172" s="214"/>
      <c r="P172" s="214"/>
      <c r="Q172" s="214"/>
      <c r="R172" s="214"/>
      <c r="S172" s="214"/>
      <c r="T172" s="215"/>
      <c r="AT172" s="216" t="s">
        <v>272</v>
      </c>
      <c r="AU172" s="216" t="s">
        <v>73</v>
      </c>
      <c r="AV172" s="13" t="s">
        <v>73</v>
      </c>
      <c r="AW172" s="13" t="s">
        <v>30</v>
      </c>
      <c r="AX172" s="13" t="s">
        <v>64</v>
      </c>
      <c r="AY172" s="216" t="s">
        <v>263</v>
      </c>
    </row>
    <row r="173" spans="1:65" s="13" customFormat="1">
      <c r="B173" s="205"/>
      <c r="C173" s="206"/>
      <c r="D173" s="207" t="s">
        <v>272</v>
      </c>
      <c r="E173" s="208" t="s">
        <v>1</v>
      </c>
      <c r="F173" s="209" t="s">
        <v>6780</v>
      </c>
      <c r="G173" s="206"/>
      <c r="H173" s="210">
        <v>0.99</v>
      </c>
      <c r="I173" s="211"/>
      <c r="J173" s="206"/>
      <c r="K173" s="206"/>
      <c r="L173" s="212"/>
      <c r="M173" s="213"/>
      <c r="N173" s="214"/>
      <c r="O173" s="214"/>
      <c r="P173" s="214"/>
      <c r="Q173" s="214"/>
      <c r="R173" s="214"/>
      <c r="S173" s="214"/>
      <c r="T173" s="215"/>
      <c r="AT173" s="216" t="s">
        <v>272</v>
      </c>
      <c r="AU173" s="216" t="s">
        <v>73</v>
      </c>
      <c r="AV173" s="13" t="s">
        <v>73</v>
      </c>
      <c r="AW173" s="13" t="s">
        <v>30</v>
      </c>
      <c r="AX173" s="13" t="s">
        <v>64</v>
      </c>
      <c r="AY173" s="216" t="s">
        <v>263</v>
      </c>
    </row>
    <row r="174" spans="1:65" s="13" customFormat="1">
      <c r="B174" s="205"/>
      <c r="C174" s="206"/>
      <c r="D174" s="207" t="s">
        <v>272</v>
      </c>
      <c r="E174" s="208" t="s">
        <v>1</v>
      </c>
      <c r="F174" s="209" t="s">
        <v>6781</v>
      </c>
      <c r="G174" s="206"/>
      <c r="H174" s="210">
        <v>19.655999999999999</v>
      </c>
      <c r="I174" s="211"/>
      <c r="J174" s="206"/>
      <c r="K174" s="206"/>
      <c r="L174" s="212"/>
      <c r="M174" s="213"/>
      <c r="N174" s="214"/>
      <c r="O174" s="214"/>
      <c r="P174" s="214"/>
      <c r="Q174" s="214"/>
      <c r="R174" s="214"/>
      <c r="S174" s="214"/>
      <c r="T174" s="215"/>
      <c r="AT174" s="216" t="s">
        <v>272</v>
      </c>
      <c r="AU174" s="216" t="s">
        <v>73</v>
      </c>
      <c r="AV174" s="13" t="s">
        <v>73</v>
      </c>
      <c r="AW174" s="13" t="s">
        <v>30</v>
      </c>
      <c r="AX174" s="13" t="s">
        <v>64</v>
      </c>
      <c r="AY174" s="216" t="s">
        <v>263</v>
      </c>
    </row>
    <row r="175" spans="1:65" s="13" customFormat="1">
      <c r="B175" s="205"/>
      <c r="C175" s="206"/>
      <c r="D175" s="207" t="s">
        <v>272</v>
      </c>
      <c r="E175" s="208" t="s">
        <v>1</v>
      </c>
      <c r="F175" s="209" t="s">
        <v>6782</v>
      </c>
      <c r="G175" s="206"/>
      <c r="H175" s="210">
        <v>26.695</v>
      </c>
      <c r="I175" s="211"/>
      <c r="J175" s="206"/>
      <c r="K175" s="206"/>
      <c r="L175" s="212"/>
      <c r="M175" s="213"/>
      <c r="N175" s="214"/>
      <c r="O175" s="214"/>
      <c r="P175" s="214"/>
      <c r="Q175" s="214"/>
      <c r="R175" s="214"/>
      <c r="S175" s="214"/>
      <c r="T175" s="215"/>
      <c r="AT175" s="216" t="s">
        <v>272</v>
      </c>
      <c r="AU175" s="216" t="s">
        <v>73</v>
      </c>
      <c r="AV175" s="13" t="s">
        <v>73</v>
      </c>
      <c r="AW175" s="13" t="s">
        <v>30</v>
      </c>
      <c r="AX175" s="13" t="s">
        <v>64</v>
      </c>
      <c r="AY175" s="216" t="s">
        <v>263</v>
      </c>
    </row>
    <row r="176" spans="1:65" s="13" customFormat="1">
      <c r="B176" s="205"/>
      <c r="C176" s="206"/>
      <c r="D176" s="207" t="s">
        <v>272</v>
      </c>
      <c r="E176" s="208" t="s">
        <v>1</v>
      </c>
      <c r="F176" s="209" t="s">
        <v>6783</v>
      </c>
      <c r="G176" s="206"/>
      <c r="H176" s="210">
        <v>21.042000000000002</v>
      </c>
      <c r="I176" s="211"/>
      <c r="J176" s="206"/>
      <c r="K176" s="206"/>
      <c r="L176" s="212"/>
      <c r="M176" s="213"/>
      <c r="N176" s="214"/>
      <c r="O176" s="214"/>
      <c r="P176" s="214"/>
      <c r="Q176" s="214"/>
      <c r="R176" s="214"/>
      <c r="S176" s="214"/>
      <c r="T176" s="215"/>
      <c r="AT176" s="216" t="s">
        <v>272</v>
      </c>
      <c r="AU176" s="216" t="s">
        <v>73</v>
      </c>
      <c r="AV176" s="13" t="s">
        <v>73</v>
      </c>
      <c r="AW176" s="13" t="s">
        <v>30</v>
      </c>
      <c r="AX176" s="13" t="s">
        <v>64</v>
      </c>
      <c r="AY176" s="216" t="s">
        <v>263</v>
      </c>
    </row>
    <row r="177" spans="2:51" s="16" customFormat="1">
      <c r="B177" s="248"/>
      <c r="C177" s="249"/>
      <c r="D177" s="207" t="s">
        <v>272</v>
      </c>
      <c r="E177" s="250" t="s">
        <v>1</v>
      </c>
      <c r="F177" s="251" t="s">
        <v>6755</v>
      </c>
      <c r="G177" s="249"/>
      <c r="H177" s="250" t="s">
        <v>1</v>
      </c>
      <c r="I177" s="252"/>
      <c r="J177" s="249"/>
      <c r="K177" s="249"/>
      <c r="L177" s="253"/>
      <c r="M177" s="254"/>
      <c r="N177" s="255"/>
      <c r="O177" s="255"/>
      <c r="P177" s="255"/>
      <c r="Q177" s="255"/>
      <c r="R177" s="255"/>
      <c r="S177" s="255"/>
      <c r="T177" s="256"/>
      <c r="AT177" s="257" t="s">
        <v>272</v>
      </c>
      <c r="AU177" s="257" t="s">
        <v>73</v>
      </c>
      <c r="AV177" s="16" t="s">
        <v>71</v>
      </c>
      <c r="AW177" s="16" t="s">
        <v>30</v>
      </c>
      <c r="AX177" s="16" t="s">
        <v>64</v>
      </c>
      <c r="AY177" s="257" t="s">
        <v>263</v>
      </c>
    </row>
    <row r="178" spans="2:51" s="13" customFormat="1">
      <c r="B178" s="205"/>
      <c r="C178" s="206"/>
      <c r="D178" s="207" t="s">
        <v>272</v>
      </c>
      <c r="E178" s="208" t="s">
        <v>1</v>
      </c>
      <c r="F178" s="209" t="s">
        <v>6784</v>
      </c>
      <c r="G178" s="206"/>
      <c r="H178" s="210">
        <v>9.4879999999999995</v>
      </c>
      <c r="I178" s="211"/>
      <c r="J178" s="206"/>
      <c r="K178" s="206"/>
      <c r="L178" s="212"/>
      <c r="M178" s="213"/>
      <c r="N178" s="214"/>
      <c r="O178" s="214"/>
      <c r="P178" s="214"/>
      <c r="Q178" s="214"/>
      <c r="R178" s="214"/>
      <c r="S178" s="214"/>
      <c r="T178" s="215"/>
      <c r="AT178" s="216" t="s">
        <v>272</v>
      </c>
      <c r="AU178" s="216" t="s">
        <v>73</v>
      </c>
      <c r="AV178" s="13" t="s">
        <v>73</v>
      </c>
      <c r="AW178" s="13" t="s">
        <v>30</v>
      </c>
      <c r="AX178" s="13" t="s">
        <v>64</v>
      </c>
      <c r="AY178" s="216" t="s">
        <v>263</v>
      </c>
    </row>
    <row r="179" spans="2:51" s="16" customFormat="1">
      <c r="B179" s="248"/>
      <c r="C179" s="249"/>
      <c r="D179" s="207" t="s">
        <v>272</v>
      </c>
      <c r="E179" s="250" t="s">
        <v>1</v>
      </c>
      <c r="F179" s="251" t="s">
        <v>6757</v>
      </c>
      <c r="G179" s="249"/>
      <c r="H179" s="250" t="s">
        <v>1</v>
      </c>
      <c r="I179" s="252"/>
      <c r="J179" s="249"/>
      <c r="K179" s="249"/>
      <c r="L179" s="253"/>
      <c r="M179" s="254"/>
      <c r="N179" s="255"/>
      <c r="O179" s="255"/>
      <c r="P179" s="255"/>
      <c r="Q179" s="255"/>
      <c r="R179" s="255"/>
      <c r="S179" s="255"/>
      <c r="T179" s="256"/>
      <c r="AT179" s="257" t="s">
        <v>272</v>
      </c>
      <c r="AU179" s="257" t="s">
        <v>73</v>
      </c>
      <c r="AV179" s="16" t="s">
        <v>71</v>
      </c>
      <c r="AW179" s="16" t="s">
        <v>30</v>
      </c>
      <c r="AX179" s="16" t="s">
        <v>64</v>
      </c>
      <c r="AY179" s="257" t="s">
        <v>263</v>
      </c>
    </row>
    <row r="180" spans="2:51" s="13" customFormat="1">
      <c r="B180" s="205"/>
      <c r="C180" s="206"/>
      <c r="D180" s="207" t="s">
        <v>272</v>
      </c>
      <c r="E180" s="208" t="s">
        <v>1</v>
      </c>
      <c r="F180" s="209" t="s">
        <v>6785</v>
      </c>
      <c r="G180" s="206"/>
      <c r="H180" s="210">
        <v>6.3250000000000002</v>
      </c>
      <c r="I180" s="211"/>
      <c r="J180" s="206"/>
      <c r="K180" s="206"/>
      <c r="L180" s="212"/>
      <c r="M180" s="213"/>
      <c r="N180" s="214"/>
      <c r="O180" s="214"/>
      <c r="P180" s="214"/>
      <c r="Q180" s="214"/>
      <c r="R180" s="214"/>
      <c r="S180" s="214"/>
      <c r="T180" s="215"/>
      <c r="AT180" s="216" t="s">
        <v>272</v>
      </c>
      <c r="AU180" s="216" t="s">
        <v>73</v>
      </c>
      <c r="AV180" s="13" t="s">
        <v>73</v>
      </c>
      <c r="AW180" s="13" t="s">
        <v>30</v>
      </c>
      <c r="AX180" s="13" t="s">
        <v>64</v>
      </c>
      <c r="AY180" s="216" t="s">
        <v>263</v>
      </c>
    </row>
    <row r="181" spans="2:51" s="16" customFormat="1">
      <c r="B181" s="248"/>
      <c r="C181" s="249"/>
      <c r="D181" s="207" t="s">
        <v>272</v>
      </c>
      <c r="E181" s="250" t="s">
        <v>1</v>
      </c>
      <c r="F181" s="251" t="s">
        <v>6759</v>
      </c>
      <c r="G181" s="249"/>
      <c r="H181" s="250" t="s">
        <v>1</v>
      </c>
      <c r="I181" s="252"/>
      <c r="J181" s="249"/>
      <c r="K181" s="249"/>
      <c r="L181" s="253"/>
      <c r="M181" s="254"/>
      <c r="N181" s="255"/>
      <c r="O181" s="255"/>
      <c r="P181" s="255"/>
      <c r="Q181" s="255"/>
      <c r="R181" s="255"/>
      <c r="S181" s="255"/>
      <c r="T181" s="256"/>
      <c r="AT181" s="257" t="s">
        <v>272</v>
      </c>
      <c r="AU181" s="257" t="s">
        <v>73</v>
      </c>
      <c r="AV181" s="16" t="s">
        <v>71</v>
      </c>
      <c r="AW181" s="16" t="s">
        <v>30</v>
      </c>
      <c r="AX181" s="16" t="s">
        <v>64</v>
      </c>
      <c r="AY181" s="257" t="s">
        <v>263</v>
      </c>
    </row>
    <row r="182" spans="2:51" s="13" customFormat="1">
      <c r="B182" s="205"/>
      <c r="C182" s="206"/>
      <c r="D182" s="207" t="s">
        <v>272</v>
      </c>
      <c r="E182" s="208" t="s">
        <v>1</v>
      </c>
      <c r="F182" s="209" t="s">
        <v>6786</v>
      </c>
      <c r="G182" s="206"/>
      <c r="H182" s="210">
        <v>8.0289999999999999</v>
      </c>
      <c r="I182" s="211"/>
      <c r="J182" s="206"/>
      <c r="K182" s="206"/>
      <c r="L182" s="212"/>
      <c r="M182" s="213"/>
      <c r="N182" s="214"/>
      <c r="O182" s="214"/>
      <c r="P182" s="214"/>
      <c r="Q182" s="214"/>
      <c r="R182" s="214"/>
      <c r="S182" s="214"/>
      <c r="T182" s="215"/>
      <c r="AT182" s="216" t="s">
        <v>272</v>
      </c>
      <c r="AU182" s="216" t="s">
        <v>73</v>
      </c>
      <c r="AV182" s="13" t="s">
        <v>73</v>
      </c>
      <c r="AW182" s="13" t="s">
        <v>30</v>
      </c>
      <c r="AX182" s="13" t="s">
        <v>64</v>
      </c>
      <c r="AY182" s="216" t="s">
        <v>263</v>
      </c>
    </row>
    <row r="183" spans="2:51" s="16" customFormat="1">
      <c r="B183" s="248"/>
      <c r="C183" s="249"/>
      <c r="D183" s="207" t="s">
        <v>272</v>
      </c>
      <c r="E183" s="250" t="s">
        <v>1</v>
      </c>
      <c r="F183" s="251" t="s">
        <v>6761</v>
      </c>
      <c r="G183" s="249"/>
      <c r="H183" s="250" t="s">
        <v>1</v>
      </c>
      <c r="I183" s="252"/>
      <c r="J183" s="249"/>
      <c r="K183" s="249"/>
      <c r="L183" s="253"/>
      <c r="M183" s="254"/>
      <c r="N183" s="255"/>
      <c r="O183" s="255"/>
      <c r="P183" s="255"/>
      <c r="Q183" s="255"/>
      <c r="R183" s="255"/>
      <c r="S183" s="255"/>
      <c r="T183" s="256"/>
      <c r="AT183" s="257" t="s">
        <v>272</v>
      </c>
      <c r="AU183" s="257" t="s">
        <v>73</v>
      </c>
      <c r="AV183" s="16" t="s">
        <v>71</v>
      </c>
      <c r="AW183" s="16" t="s">
        <v>30</v>
      </c>
      <c r="AX183" s="16" t="s">
        <v>64</v>
      </c>
      <c r="AY183" s="257" t="s">
        <v>263</v>
      </c>
    </row>
    <row r="184" spans="2:51" s="13" customFormat="1">
      <c r="B184" s="205"/>
      <c r="C184" s="206"/>
      <c r="D184" s="207" t="s">
        <v>272</v>
      </c>
      <c r="E184" s="208" t="s">
        <v>1</v>
      </c>
      <c r="F184" s="209" t="s">
        <v>6787</v>
      </c>
      <c r="G184" s="206"/>
      <c r="H184" s="210">
        <v>2.496</v>
      </c>
      <c r="I184" s="211"/>
      <c r="J184" s="206"/>
      <c r="K184" s="206"/>
      <c r="L184" s="212"/>
      <c r="M184" s="213"/>
      <c r="N184" s="214"/>
      <c r="O184" s="214"/>
      <c r="P184" s="214"/>
      <c r="Q184" s="214"/>
      <c r="R184" s="214"/>
      <c r="S184" s="214"/>
      <c r="T184" s="215"/>
      <c r="AT184" s="216" t="s">
        <v>272</v>
      </c>
      <c r="AU184" s="216" t="s">
        <v>73</v>
      </c>
      <c r="AV184" s="13" t="s">
        <v>73</v>
      </c>
      <c r="AW184" s="13" t="s">
        <v>30</v>
      </c>
      <c r="AX184" s="13" t="s">
        <v>64</v>
      </c>
      <c r="AY184" s="216" t="s">
        <v>263</v>
      </c>
    </row>
    <row r="185" spans="2:51" s="16" customFormat="1">
      <c r="B185" s="248"/>
      <c r="C185" s="249"/>
      <c r="D185" s="207" t="s">
        <v>272</v>
      </c>
      <c r="E185" s="250" t="s">
        <v>1</v>
      </c>
      <c r="F185" s="251" t="s">
        <v>6763</v>
      </c>
      <c r="G185" s="249"/>
      <c r="H185" s="250" t="s">
        <v>1</v>
      </c>
      <c r="I185" s="252"/>
      <c r="J185" s="249"/>
      <c r="K185" s="249"/>
      <c r="L185" s="253"/>
      <c r="M185" s="254"/>
      <c r="N185" s="255"/>
      <c r="O185" s="255"/>
      <c r="P185" s="255"/>
      <c r="Q185" s="255"/>
      <c r="R185" s="255"/>
      <c r="S185" s="255"/>
      <c r="T185" s="256"/>
      <c r="AT185" s="257" t="s">
        <v>272</v>
      </c>
      <c r="AU185" s="257" t="s">
        <v>73</v>
      </c>
      <c r="AV185" s="16" t="s">
        <v>71</v>
      </c>
      <c r="AW185" s="16" t="s">
        <v>30</v>
      </c>
      <c r="AX185" s="16" t="s">
        <v>64</v>
      </c>
      <c r="AY185" s="257" t="s">
        <v>263</v>
      </c>
    </row>
    <row r="186" spans="2:51" s="13" customFormat="1">
      <c r="B186" s="205"/>
      <c r="C186" s="206"/>
      <c r="D186" s="207" t="s">
        <v>272</v>
      </c>
      <c r="E186" s="208" t="s">
        <v>1</v>
      </c>
      <c r="F186" s="209" t="s">
        <v>6788</v>
      </c>
      <c r="G186" s="206"/>
      <c r="H186" s="210">
        <v>8.2769999999999992</v>
      </c>
      <c r="I186" s="211"/>
      <c r="J186" s="206"/>
      <c r="K186" s="206"/>
      <c r="L186" s="212"/>
      <c r="M186" s="213"/>
      <c r="N186" s="214"/>
      <c r="O186" s="214"/>
      <c r="P186" s="214"/>
      <c r="Q186" s="214"/>
      <c r="R186" s="214"/>
      <c r="S186" s="214"/>
      <c r="T186" s="215"/>
      <c r="AT186" s="216" t="s">
        <v>272</v>
      </c>
      <c r="AU186" s="216" t="s">
        <v>73</v>
      </c>
      <c r="AV186" s="13" t="s">
        <v>73</v>
      </c>
      <c r="AW186" s="13" t="s">
        <v>30</v>
      </c>
      <c r="AX186" s="13" t="s">
        <v>64</v>
      </c>
      <c r="AY186" s="216" t="s">
        <v>263</v>
      </c>
    </row>
    <row r="187" spans="2:51" s="16" customFormat="1">
      <c r="B187" s="248"/>
      <c r="C187" s="249"/>
      <c r="D187" s="207" t="s">
        <v>272</v>
      </c>
      <c r="E187" s="250" t="s">
        <v>1</v>
      </c>
      <c r="F187" s="251" t="s">
        <v>6764</v>
      </c>
      <c r="G187" s="249"/>
      <c r="H187" s="250" t="s">
        <v>1</v>
      </c>
      <c r="I187" s="252"/>
      <c r="J187" s="249"/>
      <c r="K187" s="249"/>
      <c r="L187" s="253"/>
      <c r="M187" s="254"/>
      <c r="N187" s="255"/>
      <c r="O187" s="255"/>
      <c r="P187" s="255"/>
      <c r="Q187" s="255"/>
      <c r="R187" s="255"/>
      <c r="S187" s="255"/>
      <c r="T187" s="256"/>
      <c r="AT187" s="257" t="s">
        <v>272</v>
      </c>
      <c r="AU187" s="257" t="s">
        <v>73</v>
      </c>
      <c r="AV187" s="16" t="s">
        <v>71</v>
      </c>
      <c r="AW187" s="16" t="s">
        <v>30</v>
      </c>
      <c r="AX187" s="16" t="s">
        <v>64</v>
      </c>
      <c r="AY187" s="257" t="s">
        <v>263</v>
      </c>
    </row>
    <row r="188" spans="2:51" s="13" customFormat="1">
      <c r="B188" s="205"/>
      <c r="C188" s="206"/>
      <c r="D188" s="207" t="s">
        <v>272</v>
      </c>
      <c r="E188" s="208" t="s">
        <v>1</v>
      </c>
      <c r="F188" s="209" t="s">
        <v>6789</v>
      </c>
      <c r="G188" s="206"/>
      <c r="H188" s="210">
        <v>4.0129999999999999</v>
      </c>
      <c r="I188" s="211"/>
      <c r="J188" s="206"/>
      <c r="K188" s="206"/>
      <c r="L188" s="212"/>
      <c r="M188" s="213"/>
      <c r="N188" s="214"/>
      <c r="O188" s="214"/>
      <c r="P188" s="214"/>
      <c r="Q188" s="214"/>
      <c r="R188" s="214"/>
      <c r="S188" s="214"/>
      <c r="T188" s="215"/>
      <c r="AT188" s="216" t="s">
        <v>272</v>
      </c>
      <c r="AU188" s="216" t="s">
        <v>73</v>
      </c>
      <c r="AV188" s="13" t="s">
        <v>73</v>
      </c>
      <c r="AW188" s="13" t="s">
        <v>30</v>
      </c>
      <c r="AX188" s="13" t="s">
        <v>64</v>
      </c>
      <c r="AY188" s="216" t="s">
        <v>263</v>
      </c>
    </row>
    <row r="189" spans="2:51" s="16" customFormat="1">
      <c r="B189" s="248"/>
      <c r="C189" s="249"/>
      <c r="D189" s="207" t="s">
        <v>272</v>
      </c>
      <c r="E189" s="250" t="s">
        <v>1</v>
      </c>
      <c r="F189" s="251" t="s">
        <v>6765</v>
      </c>
      <c r="G189" s="249"/>
      <c r="H189" s="250" t="s">
        <v>1</v>
      </c>
      <c r="I189" s="252"/>
      <c r="J189" s="249"/>
      <c r="K189" s="249"/>
      <c r="L189" s="253"/>
      <c r="M189" s="254"/>
      <c r="N189" s="255"/>
      <c r="O189" s="255"/>
      <c r="P189" s="255"/>
      <c r="Q189" s="255"/>
      <c r="R189" s="255"/>
      <c r="S189" s="255"/>
      <c r="T189" s="256"/>
      <c r="AT189" s="257" t="s">
        <v>272</v>
      </c>
      <c r="AU189" s="257" t="s">
        <v>73</v>
      </c>
      <c r="AV189" s="16" t="s">
        <v>71</v>
      </c>
      <c r="AW189" s="16" t="s">
        <v>30</v>
      </c>
      <c r="AX189" s="16" t="s">
        <v>64</v>
      </c>
      <c r="AY189" s="257" t="s">
        <v>263</v>
      </c>
    </row>
    <row r="190" spans="2:51" s="13" customFormat="1">
      <c r="B190" s="205"/>
      <c r="C190" s="206"/>
      <c r="D190" s="207" t="s">
        <v>272</v>
      </c>
      <c r="E190" s="208" t="s">
        <v>1</v>
      </c>
      <c r="F190" s="209" t="s">
        <v>6790</v>
      </c>
      <c r="G190" s="206"/>
      <c r="H190" s="210">
        <v>1.95</v>
      </c>
      <c r="I190" s="211"/>
      <c r="J190" s="206"/>
      <c r="K190" s="206"/>
      <c r="L190" s="212"/>
      <c r="M190" s="213"/>
      <c r="N190" s="214"/>
      <c r="O190" s="214"/>
      <c r="P190" s="214"/>
      <c r="Q190" s="214"/>
      <c r="R190" s="214"/>
      <c r="S190" s="214"/>
      <c r="T190" s="215"/>
      <c r="AT190" s="216" t="s">
        <v>272</v>
      </c>
      <c r="AU190" s="216" t="s">
        <v>73</v>
      </c>
      <c r="AV190" s="13" t="s">
        <v>73</v>
      </c>
      <c r="AW190" s="13" t="s">
        <v>30</v>
      </c>
      <c r="AX190" s="13" t="s">
        <v>64</v>
      </c>
      <c r="AY190" s="216" t="s">
        <v>263</v>
      </c>
    </row>
    <row r="191" spans="2:51" s="16" customFormat="1">
      <c r="B191" s="248"/>
      <c r="C191" s="249"/>
      <c r="D191" s="207" t="s">
        <v>272</v>
      </c>
      <c r="E191" s="250" t="s">
        <v>1</v>
      </c>
      <c r="F191" s="251" t="s">
        <v>6766</v>
      </c>
      <c r="G191" s="249"/>
      <c r="H191" s="250" t="s">
        <v>1</v>
      </c>
      <c r="I191" s="252"/>
      <c r="J191" s="249"/>
      <c r="K191" s="249"/>
      <c r="L191" s="253"/>
      <c r="M191" s="254"/>
      <c r="N191" s="255"/>
      <c r="O191" s="255"/>
      <c r="P191" s="255"/>
      <c r="Q191" s="255"/>
      <c r="R191" s="255"/>
      <c r="S191" s="255"/>
      <c r="T191" s="256"/>
      <c r="AT191" s="257" t="s">
        <v>272</v>
      </c>
      <c r="AU191" s="257" t="s">
        <v>73</v>
      </c>
      <c r="AV191" s="16" t="s">
        <v>71</v>
      </c>
      <c r="AW191" s="16" t="s">
        <v>30</v>
      </c>
      <c r="AX191" s="16" t="s">
        <v>64</v>
      </c>
      <c r="AY191" s="257" t="s">
        <v>263</v>
      </c>
    </row>
    <row r="192" spans="2:51" s="13" customFormat="1">
      <c r="B192" s="205"/>
      <c r="C192" s="206"/>
      <c r="D192" s="207" t="s">
        <v>272</v>
      </c>
      <c r="E192" s="208" t="s">
        <v>1</v>
      </c>
      <c r="F192" s="209" t="s">
        <v>6791</v>
      </c>
      <c r="G192" s="206"/>
      <c r="H192" s="210">
        <v>2.4980000000000002</v>
      </c>
      <c r="I192" s="211"/>
      <c r="J192" s="206"/>
      <c r="K192" s="206"/>
      <c r="L192" s="212"/>
      <c r="M192" s="213"/>
      <c r="N192" s="214"/>
      <c r="O192" s="214"/>
      <c r="P192" s="214"/>
      <c r="Q192" s="214"/>
      <c r="R192" s="214"/>
      <c r="S192" s="214"/>
      <c r="T192" s="215"/>
      <c r="AT192" s="216" t="s">
        <v>272</v>
      </c>
      <c r="AU192" s="216" t="s">
        <v>73</v>
      </c>
      <c r="AV192" s="13" t="s">
        <v>73</v>
      </c>
      <c r="AW192" s="13" t="s">
        <v>30</v>
      </c>
      <c r="AX192" s="13" t="s">
        <v>64</v>
      </c>
      <c r="AY192" s="216" t="s">
        <v>263</v>
      </c>
    </row>
    <row r="193" spans="2:51" s="16" customFormat="1">
      <c r="B193" s="248"/>
      <c r="C193" s="249"/>
      <c r="D193" s="207" t="s">
        <v>272</v>
      </c>
      <c r="E193" s="250" t="s">
        <v>1</v>
      </c>
      <c r="F193" s="251" t="s">
        <v>6767</v>
      </c>
      <c r="G193" s="249"/>
      <c r="H193" s="250" t="s">
        <v>1</v>
      </c>
      <c r="I193" s="252"/>
      <c r="J193" s="249"/>
      <c r="K193" s="249"/>
      <c r="L193" s="253"/>
      <c r="M193" s="254"/>
      <c r="N193" s="255"/>
      <c r="O193" s="255"/>
      <c r="P193" s="255"/>
      <c r="Q193" s="255"/>
      <c r="R193" s="255"/>
      <c r="S193" s="255"/>
      <c r="T193" s="256"/>
      <c r="AT193" s="257" t="s">
        <v>272</v>
      </c>
      <c r="AU193" s="257" t="s">
        <v>73</v>
      </c>
      <c r="AV193" s="16" t="s">
        <v>71</v>
      </c>
      <c r="AW193" s="16" t="s">
        <v>30</v>
      </c>
      <c r="AX193" s="16" t="s">
        <v>64</v>
      </c>
      <c r="AY193" s="257" t="s">
        <v>263</v>
      </c>
    </row>
    <row r="194" spans="2:51" s="13" customFormat="1">
      <c r="B194" s="205"/>
      <c r="C194" s="206"/>
      <c r="D194" s="207" t="s">
        <v>272</v>
      </c>
      <c r="E194" s="208" t="s">
        <v>1</v>
      </c>
      <c r="F194" s="209" t="s">
        <v>6792</v>
      </c>
      <c r="G194" s="206"/>
      <c r="H194" s="210">
        <v>2.5430000000000001</v>
      </c>
      <c r="I194" s="211"/>
      <c r="J194" s="206"/>
      <c r="K194" s="206"/>
      <c r="L194" s="212"/>
      <c r="M194" s="213"/>
      <c r="N194" s="214"/>
      <c r="O194" s="214"/>
      <c r="P194" s="214"/>
      <c r="Q194" s="214"/>
      <c r="R194" s="214"/>
      <c r="S194" s="214"/>
      <c r="T194" s="215"/>
      <c r="AT194" s="216" t="s">
        <v>272</v>
      </c>
      <c r="AU194" s="216" t="s">
        <v>73</v>
      </c>
      <c r="AV194" s="13" t="s">
        <v>73</v>
      </c>
      <c r="AW194" s="13" t="s">
        <v>30</v>
      </c>
      <c r="AX194" s="13" t="s">
        <v>64</v>
      </c>
      <c r="AY194" s="216" t="s">
        <v>263</v>
      </c>
    </row>
    <row r="195" spans="2:51" s="16" customFormat="1">
      <c r="B195" s="248"/>
      <c r="C195" s="249"/>
      <c r="D195" s="207" t="s">
        <v>272</v>
      </c>
      <c r="E195" s="250" t="s">
        <v>1</v>
      </c>
      <c r="F195" s="251" t="s">
        <v>6768</v>
      </c>
      <c r="G195" s="249"/>
      <c r="H195" s="250" t="s">
        <v>1</v>
      </c>
      <c r="I195" s="252"/>
      <c r="J195" s="249"/>
      <c r="K195" s="249"/>
      <c r="L195" s="253"/>
      <c r="M195" s="254"/>
      <c r="N195" s="255"/>
      <c r="O195" s="255"/>
      <c r="P195" s="255"/>
      <c r="Q195" s="255"/>
      <c r="R195" s="255"/>
      <c r="S195" s="255"/>
      <c r="T195" s="256"/>
      <c r="AT195" s="257" t="s">
        <v>272</v>
      </c>
      <c r="AU195" s="257" t="s">
        <v>73</v>
      </c>
      <c r="AV195" s="16" t="s">
        <v>71</v>
      </c>
      <c r="AW195" s="16" t="s">
        <v>30</v>
      </c>
      <c r="AX195" s="16" t="s">
        <v>64</v>
      </c>
      <c r="AY195" s="257" t="s">
        <v>263</v>
      </c>
    </row>
    <row r="196" spans="2:51" s="13" customFormat="1">
      <c r="B196" s="205"/>
      <c r="C196" s="206"/>
      <c r="D196" s="207" t="s">
        <v>272</v>
      </c>
      <c r="E196" s="208" t="s">
        <v>1</v>
      </c>
      <c r="F196" s="209" t="s">
        <v>6792</v>
      </c>
      <c r="G196" s="206"/>
      <c r="H196" s="210">
        <v>2.5430000000000001</v>
      </c>
      <c r="I196" s="211"/>
      <c r="J196" s="206"/>
      <c r="K196" s="206"/>
      <c r="L196" s="212"/>
      <c r="M196" s="213"/>
      <c r="N196" s="214"/>
      <c r="O196" s="214"/>
      <c r="P196" s="214"/>
      <c r="Q196" s="214"/>
      <c r="R196" s="214"/>
      <c r="S196" s="214"/>
      <c r="T196" s="215"/>
      <c r="AT196" s="216" t="s">
        <v>272</v>
      </c>
      <c r="AU196" s="216" t="s">
        <v>73</v>
      </c>
      <c r="AV196" s="13" t="s">
        <v>73</v>
      </c>
      <c r="AW196" s="13" t="s">
        <v>30</v>
      </c>
      <c r="AX196" s="13" t="s">
        <v>64</v>
      </c>
      <c r="AY196" s="216" t="s">
        <v>263</v>
      </c>
    </row>
    <row r="197" spans="2:51" s="16" customFormat="1">
      <c r="B197" s="248"/>
      <c r="C197" s="249"/>
      <c r="D197" s="207" t="s">
        <v>272</v>
      </c>
      <c r="E197" s="250" t="s">
        <v>1</v>
      </c>
      <c r="F197" s="251" t="s">
        <v>6769</v>
      </c>
      <c r="G197" s="249"/>
      <c r="H197" s="250" t="s">
        <v>1</v>
      </c>
      <c r="I197" s="252"/>
      <c r="J197" s="249"/>
      <c r="K197" s="249"/>
      <c r="L197" s="253"/>
      <c r="M197" s="254"/>
      <c r="N197" s="255"/>
      <c r="O197" s="255"/>
      <c r="P197" s="255"/>
      <c r="Q197" s="255"/>
      <c r="R197" s="255"/>
      <c r="S197" s="255"/>
      <c r="T197" s="256"/>
      <c r="AT197" s="257" t="s">
        <v>272</v>
      </c>
      <c r="AU197" s="257" t="s">
        <v>73</v>
      </c>
      <c r="AV197" s="16" t="s">
        <v>71</v>
      </c>
      <c r="AW197" s="16" t="s">
        <v>30</v>
      </c>
      <c r="AX197" s="16" t="s">
        <v>64</v>
      </c>
      <c r="AY197" s="257" t="s">
        <v>263</v>
      </c>
    </row>
    <row r="198" spans="2:51" s="13" customFormat="1">
      <c r="B198" s="205"/>
      <c r="C198" s="206"/>
      <c r="D198" s="207" t="s">
        <v>272</v>
      </c>
      <c r="E198" s="208" t="s">
        <v>1</v>
      </c>
      <c r="F198" s="209" t="s">
        <v>6793</v>
      </c>
      <c r="G198" s="206"/>
      <c r="H198" s="210">
        <v>18.425000000000001</v>
      </c>
      <c r="I198" s="211"/>
      <c r="J198" s="206"/>
      <c r="K198" s="206"/>
      <c r="L198" s="212"/>
      <c r="M198" s="213"/>
      <c r="N198" s="214"/>
      <c r="O198" s="214"/>
      <c r="P198" s="214"/>
      <c r="Q198" s="214"/>
      <c r="R198" s="214"/>
      <c r="S198" s="214"/>
      <c r="T198" s="215"/>
      <c r="AT198" s="216" t="s">
        <v>272</v>
      </c>
      <c r="AU198" s="216" t="s">
        <v>73</v>
      </c>
      <c r="AV198" s="13" t="s">
        <v>73</v>
      </c>
      <c r="AW198" s="13" t="s">
        <v>30</v>
      </c>
      <c r="AX198" s="13" t="s">
        <v>64</v>
      </c>
      <c r="AY198" s="216" t="s">
        <v>263</v>
      </c>
    </row>
    <row r="199" spans="2:51" s="14" customFormat="1">
      <c r="B199" s="217"/>
      <c r="C199" s="218"/>
      <c r="D199" s="207" t="s">
        <v>272</v>
      </c>
      <c r="E199" s="219" t="s">
        <v>1</v>
      </c>
      <c r="F199" s="220" t="s">
        <v>275</v>
      </c>
      <c r="G199" s="218"/>
      <c r="H199" s="221">
        <v>192.197</v>
      </c>
      <c r="I199" s="222"/>
      <c r="J199" s="218"/>
      <c r="K199" s="218"/>
      <c r="L199" s="223"/>
      <c r="M199" s="224"/>
      <c r="N199" s="225"/>
      <c r="O199" s="225"/>
      <c r="P199" s="225"/>
      <c r="Q199" s="225"/>
      <c r="R199" s="225"/>
      <c r="S199" s="225"/>
      <c r="T199" s="226"/>
      <c r="AT199" s="227" t="s">
        <v>272</v>
      </c>
      <c r="AU199" s="227" t="s">
        <v>73</v>
      </c>
      <c r="AV199" s="14" t="s">
        <v>276</v>
      </c>
      <c r="AW199" s="14" t="s">
        <v>30</v>
      </c>
      <c r="AX199" s="14" t="s">
        <v>64</v>
      </c>
      <c r="AY199" s="227" t="s">
        <v>263</v>
      </c>
    </row>
    <row r="200" spans="2:51" s="16" customFormat="1">
      <c r="B200" s="248"/>
      <c r="C200" s="249"/>
      <c r="D200" s="207" t="s">
        <v>272</v>
      </c>
      <c r="E200" s="250" t="s">
        <v>1</v>
      </c>
      <c r="F200" s="251" t="s">
        <v>6771</v>
      </c>
      <c r="G200" s="249"/>
      <c r="H200" s="250" t="s">
        <v>1</v>
      </c>
      <c r="I200" s="252"/>
      <c r="J200" s="249"/>
      <c r="K200" s="249"/>
      <c r="L200" s="253"/>
      <c r="M200" s="254"/>
      <c r="N200" s="255"/>
      <c r="O200" s="255"/>
      <c r="P200" s="255"/>
      <c r="Q200" s="255"/>
      <c r="R200" s="255"/>
      <c r="S200" s="255"/>
      <c r="T200" s="256"/>
      <c r="AT200" s="257" t="s">
        <v>272</v>
      </c>
      <c r="AU200" s="257" t="s">
        <v>73</v>
      </c>
      <c r="AV200" s="16" t="s">
        <v>71</v>
      </c>
      <c r="AW200" s="16" t="s">
        <v>30</v>
      </c>
      <c r="AX200" s="16" t="s">
        <v>64</v>
      </c>
      <c r="AY200" s="257" t="s">
        <v>263</v>
      </c>
    </row>
    <row r="201" spans="2:51" s="13" customFormat="1">
      <c r="B201" s="205"/>
      <c r="C201" s="206"/>
      <c r="D201" s="207" t="s">
        <v>272</v>
      </c>
      <c r="E201" s="208" t="s">
        <v>1</v>
      </c>
      <c r="F201" s="209" t="s">
        <v>6794</v>
      </c>
      <c r="G201" s="206"/>
      <c r="H201" s="210">
        <v>89.837999999999994</v>
      </c>
      <c r="I201" s="211"/>
      <c r="J201" s="206"/>
      <c r="K201" s="206"/>
      <c r="L201" s="212"/>
      <c r="M201" s="213"/>
      <c r="N201" s="214"/>
      <c r="O201" s="214"/>
      <c r="P201" s="214"/>
      <c r="Q201" s="214"/>
      <c r="R201" s="214"/>
      <c r="S201" s="214"/>
      <c r="T201" s="215"/>
      <c r="AT201" s="216" t="s">
        <v>272</v>
      </c>
      <c r="AU201" s="216" t="s">
        <v>73</v>
      </c>
      <c r="AV201" s="13" t="s">
        <v>73</v>
      </c>
      <c r="AW201" s="13" t="s">
        <v>30</v>
      </c>
      <c r="AX201" s="13" t="s">
        <v>64</v>
      </c>
      <c r="AY201" s="216" t="s">
        <v>263</v>
      </c>
    </row>
    <row r="202" spans="2:51" s="13" customFormat="1">
      <c r="B202" s="205"/>
      <c r="C202" s="206"/>
      <c r="D202" s="207" t="s">
        <v>272</v>
      </c>
      <c r="E202" s="208" t="s">
        <v>1</v>
      </c>
      <c r="F202" s="209" t="s">
        <v>6795</v>
      </c>
      <c r="G202" s="206"/>
      <c r="H202" s="210">
        <v>30.855</v>
      </c>
      <c r="I202" s="211"/>
      <c r="J202" s="206"/>
      <c r="K202" s="206"/>
      <c r="L202" s="212"/>
      <c r="M202" s="213"/>
      <c r="N202" s="214"/>
      <c r="O202" s="214"/>
      <c r="P202" s="214"/>
      <c r="Q202" s="214"/>
      <c r="R202" s="214"/>
      <c r="S202" s="214"/>
      <c r="T202" s="215"/>
      <c r="AT202" s="216" t="s">
        <v>272</v>
      </c>
      <c r="AU202" s="216" t="s">
        <v>73</v>
      </c>
      <c r="AV202" s="13" t="s">
        <v>73</v>
      </c>
      <c r="AW202" s="13" t="s">
        <v>30</v>
      </c>
      <c r="AX202" s="13" t="s">
        <v>64</v>
      </c>
      <c r="AY202" s="216" t="s">
        <v>263</v>
      </c>
    </row>
    <row r="203" spans="2:51" s="13" customFormat="1">
      <c r="B203" s="205"/>
      <c r="C203" s="206"/>
      <c r="D203" s="207" t="s">
        <v>272</v>
      </c>
      <c r="E203" s="208" t="s">
        <v>1</v>
      </c>
      <c r="F203" s="209" t="s">
        <v>6796</v>
      </c>
      <c r="G203" s="206"/>
      <c r="H203" s="210">
        <v>70.47</v>
      </c>
      <c r="I203" s="211"/>
      <c r="J203" s="206"/>
      <c r="K203" s="206"/>
      <c r="L203" s="212"/>
      <c r="M203" s="213"/>
      <c r="N203" s="214"/>
      <c r="O203" s="214"/>
      <c r="P203" s="214"/>
      <c r="Q203" s="214"/>
      <c r="R203" s="214"/>
      <c r="S203" s="214"/>
      <c r="T203" s="215"/>
      <c r="AT203" s="216" t="s">
        <v>272</v>
      </c>
      <c r="AU203" s="216" t="s">
        <v>73</v>
      </c>
      <c r="AV203" s="13" t="s">
        <v>73</v>
      </c>
      <c r="AW203" s="13" t="s">
        <v>30</v>
      </c>
      <c r="AX203" s="13" t="s">
        <v>64</v>
      </c>
      <c r="AY203" s="216" t="s">
        <v>263</v>
      </c>
    </row>
    <row r="204" spans="2:51" s="13" customFormat="1">
      <c r="B204" s="205"/>
      <c r="C204" s="206"/>
      <c r="D204" s="207" t="s">
        <v>272</v>
      </c>
      <c r="E204" s="208" t="s">
        <v>1</v>
      </c>
      <c r="F204" s="209" t="s">
        <v>6797</v>
      </c>
      <c r="G204" s="206"/>
      <c r="H204" s="210">
        <v>1.74</v>
      </c>
      <c r="I204" s="211"/>
      <c r="J204" s="206"/>
      <c r="K204" s="206"/>
      <c r="L204" s="212"/>
      <c r="M204" s="213"/>
      <c r="N204" s="214"/>
      <c r="O204" s="214"/>
      <c r="P204" s="214"/>
      <c r="Q204" s="214"/>
      <c r="R204" s="214"/>
      <c r="S204" s="214"/>
      <c r="T204" s="215"/>
      <c r="AT204" s="216" t="s">
        <v>272</v>
      </c>
      <c r="AU204" s="216" t="s">
        <v>73</v>
      </c>
      <c r="AV204" s="13" t="s">
        <v>73</v>
      </c>
      <c r="AW204" s="13" t="s">
        <v>30</v>
      </c>
      <c r="AX204" s="13" t="s">
        <v>64</v>
      </c>
      <c r="AY204" s="216" t="s">
        <v>263</v>
      </c>
    </row>
    <row r="205" spans="2:51" s="13" customFormat="1">
      <c r="B205" s="205"/>
      <c r="C205" s="206"/>
      <c r="D205" s="207" t="s">
        <v>272</v>
      </c>
      <c r="E205" s="208" t="s">
        <v>1</v>
      </c>
      <c r="F205" s="209" t="s">
        <v>6798</v>
      </c>
      <c r="G205" s="206"/>
      <c r="H205" s="210">
        <v>149.20500000000001</v>
      </c>
      <c r="I205" s="211"/>
      <c r="J205" s="206"/>
      <c r="K205" s="206"/>
      <c r="L205" s="212"/>
      <c r="M205" s="213"/>
      <c r="N205" s="214"/>
      <c r="O205" s="214"/>
      <c r="P205" s="214"/>
      <c r="Q205" s="214"/>
      <c r="R205" s="214"/>
      <c r="S205" s="214"/>
      <c r="T205" s="215"/>
      <c r="AT205" s="216" t="s">
        <v>272</v>
      </c>
      <c r="AU205" s="216" t="s">
        <v>73</v>
      </c>
      <c r="AV205" s="13" t="s">
        <v>73</v>
      </c>
      <c r="AW205" s="13" t="s">
        <v>30</v>
      </c>
      <c r="AX205" s="13" t="s">
        <v>64</v>
      </c>
      <c r="AY205" s="216" t="s">
        <v>263</v>
      </c>
    </row>
    <row r="206" spans="2:51" s="13" customFormat="1">
      <c r="B206" s="205"/>
      <c r="C206" s="206"/>
      <c r="D206" s="207" t="s">
        <v>272</v>
      </c>
      <c r="E206" s="208" t="s">
        <v>1</v>
      </c>
      <c r="F206" s="209" t="s">
        <v>6799</v>
      </c>
      <c r="G206" s="206"/>
      <c r="H206" s="210">
        <v>1.45</v>
      </c>
      <c r="I206" s="211"/>
      <c r="J206" s="206"/>
      <c r="K206" s="206"/>
      <c r="L206" s="212"/>
      <c r="M206" s="213"/>
      <c r="N206" s="214"/>
      <c r="O206" s="214"/>
      <c r="P206" s="214"/>
      <c r="Q206" s="214"/>
      <c r="R206" s="214"/>
      <c r="S206" s="214"/>
      <c r="T206" s="215"/>
      <c r="AT206" s="216" t="s">
        <v>272</v>
      </c>
      <c r="AU206" s="216" t="s">
        <v>73</v>
      </c>
      <c r="AV206" s="13" t="s">
        <v>73</v>
      </c>
      <c r="AW206" s="13" t="s">
        <v>30</v>
      </c>
      <c r="AX206" s="13" t="s">
        <v>64</v>
      </c>
      <c r="AY206" s="216" t="s">
        <v>263</v>
      </c>
    </row>
    <row r="207" spans="2:51" s="13" customFormat="1">
      <c r="B207" s="205"/>
      <c r="C207" s="206"/>
      <c r="D207" s="207" t="s">
        <v>272</v>
      </c>
      <c r="E207" s="208" t="s">
        <v>1</v>
      </c>
      <c r="F207" s="209" t="s">
        <v>6800</v>
      </c>
      <c r="G207" s="206"/>
      <c r="H207" s="210">
        <v>63.887999999999998</v>
      </c>
      <c r="I207" s="211"/>
      <c r="J207" s="206"/>
      <c r="K207" s="206"/>
      <c r="L207" s="212"/>
      <c r="M207" s="213"/>
      <c r="N207" s="214"/>
      <c r="O207" s="214"/>
      <c r="P207" s="214"/>
      <c r="Q207" s="214"/>
      <c r="R207" s="214"/>
      <c r="S207" s="214"/>
      <c r="T207" s="215"/>
      <c r="AT207" s="216" t="s">
        <v>272</v>
      </c>
      <c r="AU207" s="216" t="s">
        <v>73</v>
      </c>
      <c r="AV207" s="13" t="s">
        <v>73</v>
      </c>
      <c r="AW207" s="13" t="s">
        <v>30</v>
      </c>
      <c r="AX207" s="13" t="s">
        <v>64</v>
      </c>
      <c r="AY207" s="216" t="s">
        <v>263</v>
      </c>
    </row>
    <row r="208" spans="2:51" s="14" customFormat="1">
      <c r="B208" s="217"/>
      <c r="C208" s="218"/>
      <c r="D208" s="207" t="s">
        <v>272</v>
      </c>
      <c r="E208" s="219" t="s">
        <v>1</v>
      </c>
      <c r="F208" s="220" t="s">
        <v>275</v>
      </c>
      <c r="G208" s="218"/>
      <c r="H208" s="221">
        <v>407.44600000000003</v>
      </c>
      <c r="I208" s="222"/>
      <c r="J208" s="218"/>
      <c r="K208" s="218"/>
      <c r="L208" s="223"/>
      <c r="M208" s="224"/>
      <c r="N208" s="225"/>
      <c r="O208" s="225"/>
      <c r="P208" s="225"/>
      <c r="Q208" s="225"/>
      <c r="R208" s="225"/>
      <c r="S208" s="225"/>
      <c r="T208" s="226"/>
      <c r="AT208" s="227" t="s">
        <v>272</v>
      </c>
      <c r="AU208" s="227" t="s">
        <v>73</v>
      </c>
      <c r="AV208" s="14" t="s">
        <v>276</v>
      </c>
      <c r="AW208" s="14" t="s">
        <v>30</v>
      </c>
      <c r="AX208" s="14" t="s">
        <v>64</v>
      </c>
      <c r="AY208" s="227" t="s">
        <v>263</v>
      </c>
    </row>
    <row r="209" spans="1:65" s="15" customFormat="1">
      <c r="B209" s="228"/>
      <c r="C209" s="229"/>
      <c r="D209" s="207" t="s">
        <v>272</v>
      </c>
      <c r="E209" s="230" t="s">
        <v>1</v>
      </c>
      <c r="F209" s="231" t="s">
        <v>280</v>
      </c>
      <c r="G209" s="229"/>
      <c r="H209" s="232">
        <v>599.64300000000003</v>
      </c>
      <c r="I209" s="233"/>
      <c r="J209" s="229"/>
      <c r="K209" s="229"/>
      <c r="L209" s="234"/>
      <c r="M209" s="235"/>
      <c r="N209" s="236"/>
      <c r="O209" s="236"/>
      <c r="P209" s="236"/>
      <c r="Q209" s="236"/>
      <c r="R209" s="236"/>
      <c r="S209" s="236"/>
      <c r="T209" s="237"/>
      <c r="AT209" s="238" t="s">
        <v>272</v>
      </c>
      <c r="AU209" s="238" t="s">
        <v>73</v>
      </c>
      <c r="AV209" s="15" t="s">
        <v>270</v>
      </c>
      <c r="AW209" s="15" t="s">
        <v>30</v>
      </c>
      <c r="AX209" s="15" t="s">
        <v>71</v>
      </c>
      <c r="AY209" s="238" t="s">
        <v>263</v>
      </c>
    </row>
    <row r="210" spans="1:65" s="2" customFormat="1" ht="21.75" customHeight="1">
      <c r="A210" s="35"/>
      <c r="B210" s="36"/>
      <c r="C210" s="191" t="s">
        <v>276</v>
      </c>
      <c r="D210" s="191" t="s">
        <v>266</v>
      </c>
      <c r="E210" s="192" t="s">
        <v>5993</v>
      </c>
      <c r="F210" s="193" t="s">
        <v>5994</v>
      </c>
      <c r="G210" s="194" t="s">
        <v>269</v>
      </c>
      <c r="H210" s="195">
        <v>949</v>
      </c>
      <c r="I210" s="196"/>
      <c r="J210" s="197">
        <f>ROUND(I210*H210,2)</f>
        <v>0</v>
      </c>
      <c r="K210" s="198"/>
      <c r="L210" s="40"/>
      <c r="M210" s="199" t="s">
        <v>1</v>
      </c>
      <c r="N210" s="200" t="s">
        <v>38</v>
      </c>
      <c r="O210" s="72"/>
      <c r="P210" s="201">
        <f>O210*H210</f>
        <v>0</v>
      </c>
      <c r="Q210" s="201">
        <v>8.4999999999999995E-4</v>
      </c>
      <c r="R210" s="201">
        <f>Q210*H210</f>
        <v>0.80664999999999998</v>
      </c>
      <c r="S210" s="201">
        <v>0</v>
      </c>
      <c r="T210" s="202">
        <f>S210*H210</f>
        <v>0</v>
      </c>
      <c r="U210" s="35"/>
      <c r="V210" s="35"/>
      <c r="W210" s="35"/>
      <c r="X210" s="35"/>
      <c r="Y210" s="35"/>
      <c r="Z210" s="35"/>
      <c r="AA210" s="35"/>
      <c r="AB210" s="35"/>
      <c r="AC210" s="35"/>
      <c r="AD210" s="35"/>
      <c r="AE210" s="35"/>
      <c r="AR210" s="203" t="s">
        <v>270</v>
      </c>
      <c r="AT210" s="203" t="s">
        <v>266</v>
      </c>
      <c r="AU210" s="203" t="s">
        <v>73</v>
      </c>
      <c r="AY210" s="18" t="s">
        <v>263</v>
      </c>
      <c r="BE210" s="204">
        <f>IF(N210="základní",J210,0)</f>
        <v>0</v>
      </c>
      <c r="BF210" s="204">
        <f>IF(N210="snížená",J210,0)</f>
        <v>0</v>
      </c>
      <c r="BG210" s="204">
        <f>IF(N210="zákl. přenesená",J210,0)</f>
        <v>0</v>
      </c>
      <c r="BH210" s="204">
        <f>IF(N210="sníž. přenesená",J210,0)</f>
        <v>0</v>
      </c>
      <c r="BI210" s="204">
        <f>IF(N210="nulová",J210,0)</f>
        <v>0</v>
      </c>
      <c r="BJ210" s="18" t="s">
        <v>71</v>
      </c>
      <c r="BK210" s="204">
        <f>ROUND(I210*H210,2)</f>
        <v>0</v>
      </c>
      <c r="BL210" s="18" t="s">
        <v>270</v>
      </c>
      <c r="BM210" s="203" t="s">
        <v>506</v>
      </c>
    </row>
    <row r="211" spans="1:65" s="13" customFormat="1">
      <c r="B211" s="205"/>
      <c r="C211" s="206"/>
      <c r="D211" s="207" t="s">
        <v>272</v>
      </c>
      <c r="E211" s="208" t="s">
        <v>1</v>
      </c>
      <c r="F211" s="209" t="s">
        <v>6801</v>
      </c>
      <c r="G211" s="206"/>
      <c r="H211" s="210">
        <v>815.8</v>
      </c>
      <c r="I211" s="211"/>
      <c r="J211" s="206"/>
      <c r="K211" s="206"/>
      <c r="L211" s="212"/>
      <c r="M211" s="213"/>
      <c r="N211" s="214"/>
      <c r="O211" s="214"/>
      <c r="P211" s="214"/>
      <c r="Q211" s="214"/>
      <c r="R211" s="214"/>
      <c r="S211" s="214"/>
      <c r="T211" s="215"/>
      <c r="AT211" s="216" t="s">
        <v>272</v>
      </c>
      <c r="AU211" s="216" t="s">
        <v>73</v>
      </c>
      <c r="AV211" s="13" t="s">
        <v>73</v>
      </c>
      <c r="AW211" s="13" t="s">
        <v>30</v>
      </c>
      <c r="AX211" s="13" t="s">
        <v>64</v>
      </c>
      <c r="AY211" s="216" t="s">
        <v>263</v>
      </c>
    </row>
    <row r="212" spans="1:65" s="13" customFormat="1">
      <c r="B212" s="205"/>
      <c r="C212" s="206"/>
      <c r="D212" s="207" t="s">
        <v>272</v>
      </c>
      <c r="E212" s="208" t="s">
        <v>1</v>
      </c>
      <c r="F212" s="209" t="s">
        <v>6802</v>
      </c>
      <c r="G212" s="206"/>
      <c r="H212" s="210">
        <v>133.19999999999999</v>
      </c>
      <c r="I212" s="211"/>
      <c r="J212" s="206"/>
      <c r="K212" s="206"/>
      <c r="L212" s="212"/>
      <c r="M212" s="213"/>
      <c r="N212" s="214"/>
      <c r="O212" s="214"/>
      <c r="P212" s="214"/>
      <c r="Q212" s="214"/>
      <c r="R212" s="214"/>
      <c r="S212" s="214"/>
      <c r="T212" s="215"/>
      <c r="AT212" s="216" t="s">
        <v>272</v>
      </c>
      <c r="AU212" s="216" t="s">
        <v>73</v>
      </c>
      <c r="AV212" s="13" t="s">
        <v>73</v>
      </c>
      <c r="AW212" s="13" t="s">
        <v>30</v>
      </c>
      <c r="AX212" s="13" t="s">
        <v>64</v>
      </c>
      <c r="AY212" s="216" t="s">
        <v>263</v>
      </c>
    </row>
    <row r="213" spans="1:65" s="15" customFormat="1">
      <c r="B213" s="228"/>
      <c r="C213" s="229"/>
      <c r="D213" s="207" t="s">
        <v>272</v>
      </c>
      <c r="E213" s="230" t="s">
        <v>1</v>
      </c>
      <c r="F213" s="231" t="s">
        <v>280</v>
      </c>
      <c r="G213" s="229"/>
      <c r="H213" s="232">
        <v>949</v>
      </c>
      <c r="I213" s="233"/>
      <c r="J213" s="229"/>
      <c r="K213" s="229"/>
      <c r="L213" s="234"/>
      <c r="M213" s="235"/>
      <c r="N213" s="236"/>
      <c r="O213" s="236"/>
      <c r="P213" s="236"/>
      <c r="Q213" s="236"/>
      <c r="R213" s="236"/>
      <c r="S213" s="236"/>
      <c r="T213" s="237"/>
      <c r="AT213" s="238" t="s">
        <v>272</v>
      </c>
      <c r="AU213" s="238" t="s">
        <v>73</v>
      </c>
      <c r="AV213" s="15" t="s">
        <v>270</v>
      </c>
      <c r="AW213" s="15" t="s">
        <v>30</v>
      </c>
      <c r="AX213" s="15" t="s">
        <v>71</v>
      </c>
      <c r="AY213" s="238" t="s">
        <v>263</v>
      </c>
    </row>
    <row r="214" spans="1:65" s="2" customFormat="1" ht="24.2" customHeight="1">
      <c r="A214" s="35"/>
      <c r="B214" s="36"/>
      <c r="C214" s="191" t="s">
        <v>270</v>
      </c>
      <c r="D214" s="191" t="s">
        <v>266</v>
      </c>
      <c r="E214" s="192" t="s">
        <v>5997</v>
      </c>
      <c r="F214" s="193" t="s">
        <v>5998</v>
      </c>
      <c r="G214" s="194" t="s">
        <v>269</v>
      </c>
      <c r="H214" s="195">
        <v>949</v>
      </c>
      <c r="I214" s="196"/>
      <c r="J214" s="197">
        <f>ROUND(I214*H214,2)</f>
        <v>0</v>
      </c>
      <c r="K214" s="198"/>
      <c r="L214" s="40"/>
      <c r="M214" s="199" t="s">
        <v>1</v>
      </c>
      <c r="N214" s="200" t="s">
        <v>38</v>
      </c>
      <c r="O214" s="72"/>
      <c r="P214" s="201">
        <f>O214*H214</f>
        <v>0</v>
      </c>
      <c r="Q214" s="201">
        <v>0</v>
      </c>
      <c r="R214" s="201">
        <f>Q214*H214</f>
        <v>0</v>
      </c>
      <c r="S214" s="201">
        <v>0</v>
      </c>
      <c r="T214" s="202">
        <f>S214*H214</f>
        <v>0</v>
      </c>
      <c r="U214" s="35"/>
      <c r="V214" s="35"/>
      <c r="W214" s="35"/>
      <c r="X214" s="35"/>
      <c r="Y214" s="35"/>
      <c r="Z214" s="35"/>
      <c r="AA214" s="35"/>
      <c r="AB214" s="35"/>
      <c r="AC214" s="35"/>
      <c r="AD214" s="35"/>
      <c r="AE214" s="35"/>
      <c r="AR214" s="203" t="s">
        <v>270</v>
      </c>
      <c r="AT214" s="203" t="s">
        <v>266</v>
      </c>
      <c r="AU214" s="203" t="s">
        <v>73</v>
      </c>
      <c r="AY214" s="18" t="s">
        <v>263</v>
      </c>
      <c r="BE214" s="204">
        <f>IF(N214="základní",J214,0)</f>
        <v>0</v>
      </c>
      <c r="BF214" s="204">
        <f>IF(N214="snížená",J214,0)</f>
        <v>0</v>
      </c>
      <c r="BG214" s="204">
        <f>IF(N214="zákl. přenesená",J214,0)</f>
        <v>0</v>
      </c>
      <c r="BH214" s="204">
        <f>IF(N214="sníž. přenesená",J214,0)</f>
        <v>0</v>
      </c>
      <c r="BI214" s="204">
        <f>IF(N214="nulová",J214,0)</f>
        <v>0</v>
      </c>
      <c r="BJ214" s="18" t="s">
        <v>71</v>
      </c>
      <c r="BK214" s="204">
        <f>ROUND(I214*H214,2)</f>
        <v>0</v>
      </c>
      <c r="BL214" s="18" t="s">
        <v>270</v>
      </c>
      <c r="BM214" s="203" t="s">
        <v>5999</v>
      </c>
    </row>
    <row r="215" spans="1:65" s="2" customFormat="1" ht="16.5" customHeight="1">
      <c r="A215" s="35"/>
      <c r="B215" s="36"/>
      <c r="C215" s="191" t="s">
        <v>297</v>
      </c>
      <c r="D215" s="191" t="s">
        <v>266</v>
      </c>
      <c r="E215" s="192" t="s">
        <v>6000</v>
      </c>
      <c r="F215" s="193" t="s">
        <v>6001</v>
      </c>
      <c r="G215" s="194" t="s">
        <v>448</v>
      </c>
      <c r="H215" s="195">
        <v>96</v>
      </c>
      <c r="I215" s="196"/>
      <c r="J215" s="197">
        <f>ROUND(I215*H215,2)</f>
        <v>0</v>
      </c>
      <c r="K215" s="198"/>
      <c r="L215" s="40"/>
      <c r="M215" s="199" t="s">
        <v>1</v>
      </c>
      <c r="N215" s="200" t="s">
        <v>38</v>
      </c>
      <c r="O215" s="72"/>
      <c r="P215" s="201">
        <f>O215*H215</f>
        <v>0</v>
      </c>
      <c r="Q215" s="201">
        <v>0</v>
      </c>
      <c r="R215" s="201">
        <f>Q215*H215</f>
        <v>0</v>
      </c>
      <c r="S215" s="201">
        <v>0</v>
      </c>
      <c r="T215" s="202">
        <f>S215*H215</f>
        <v>0</v>
      </c>
      <c r="U215" s="35"/>
      <c r="V215" s="35"/>
      <c r="W215" s="35"/>
      <c r="X215" s="35"/>
      <c r="Y215" s="35"/>
      <c r="Z215" s="35"/>
      <c r="AA215" s="35"/>
      <c r="AB215" s="35"/>
      <c r="AC215" s="35"/>
      <c r="AD215" s="35"/>
      <c r="AE215" s="35"/>
      <c r="AR215" s="203" t="s">
        <v>270</v>
      </c>
      <c r="AT215" s="203" t="s">
        <v>266</v>
      </c>
      <c r="AU215" s="203" t="s">
        <v>73</v>
      </c>
      <c r="AY215" s="18" t="s">
        <v>263</v>
      </c>
      <c r="BE215" s="204">
        <f>IF(N215="základní",J215,0)</f>
        <v>0</v>
      </c>
      <c r="BF215" s="204">
        <f>IF(N215="snížená",J215,0)</f>
        <v>0</v>
      </c>
      <c r="BG215" s="204">
        <f>IF(N215="zákl. přenesená",J215,0)</f>
        <v>0</v>
      </c>
      <c r="BH215" s="204">
        <f>IF(N215="sníž. přenesená",J215,0)</f>
        <v>0</v>
      </c>
      <c r="BI215" s="204">
        <f>IF(N215="nulová",J215,0)</f>
        <v>0</v>
      </c>
      <c r="BJ215" s="18" t="s">
        <v>71</v>
      </c>
      <c r="BK215" s="204">
        <f>ROUND(I215*H215,2)</f>
        <v>0</v>
      </c>
      <c r="BL215" s="18" t="s">
        <v>270</v>
      </c>
      <c r="BM215" s="203" t="s">
        <v>538</v>
      </c>
    </row>
    <row r="216" spans="1:65" s="2" customFormat="1" ht="24.2" customHeight="1">
      <c r="A216" s="35"/>
      <c r="B216" s="36"/>
      <c r="C216" s="191" t="s">
        <v>304</v>
      </c>
      <c r="D216" s="191" t="s">
        <v>266</v>
      </c>
      <c r="E216" s="192" t="s">
        <v>549</v>
      </c>
      <c r="F216" s="193" t="s">
        <v>550</v>
      </c>
      <c r="G216" s="194" t="s">
        <v>300</v>
      </c>
      <c r="H216" s="195">
        <v>87.97</v>
      </c>
      <c r="I216" s="196"/>
      <c r="J216" s="197">
        <f>ROUND(I216*H216,2)</f>
        <v>0</v>
      </c>
      <c r="K216" s="198"/>
      <c r="L216" s="40"/>
      <c r="M216" s="199" t="s">
        <v>1</v>
      </c>
      <c r="N216" s="200" t="s">
        <v>38</v>
      </c>
      <c r="O216" s="72"/>
      <c r="P216" s="201">
        <f>O216*H216</f>
        <v>0</v>
      </c>
      <c r="Q216" s="201">
        <v>0</v>
      </c>
      <c r="R216" s="201">
        <f>Q216*H216</f>
        <v>0</v>
      </c>
      <c r="S216" s="201">
        <v>0</v>
      </c>
      <c r="T216" s="202">
        <f>S216*H216</f>
        <v>0</v>
      </c>
      <c r="U216" s="35"/>
      <c r="V216" s="35"/>
      <c r="W216" s="35"/>
      <c r="X216" s="35"/>
      <c r="Y216" s="35"/>
      <c r="Z216" s="35"/>
      <c r="AA216" s="35"/>
      <c r="AB216" s="35"/>
      <c r="AC216" s="35"/>
      <c r="AD216" s="35"/>
      <c r="AE216" s="35"/>
      <c r="AR216" s="203" t="s">
        <v>270</v>
      </c>
      <c r="AT216" s="203" t="s">
        <v>266</v>
      </c>
      <c r="AU216" s="203" t="s">
        <v>73</v>
      </c>
      <c r="AY216" s="18" t="s">
        <v>263</v>
      </c>
      <c r="BE216" s="204">
        <f>IF(N216="základní",J216,0)</f>
        <v>0</v>
      </c>
      <c r="BF216" s="204">
        <f>IF(N216="snížená",J216,0)</f>
        <v>0</v>
      </c>
      <c r="BG216" s="204">
        <f>IF(N216="zákl. přenesená",J216,0)</f>
        <v>0</v>
      </c>
      <c r="BH216" s="204">
        <f>IF(N216="sníž. přenesená",J216,0)</f>
        <v>0</v>
      </c>
      <c r="BI216" s="204">
        <f>IF(N216="nulová",J216,0)</f>
        <v>0</v>
      </c>
      <c r="BJ216" s="18" t="s">
        <v>71</v>
      </c>
      <c r="BK216" s="204">
        <f>ROUND(I216*H216,2)</f>
        <v>0</v>
      </c>
      <c r="BL216" s="18" t="s">
        <v>270</v>
      </c>
      <c r="BM216" s="203" t="s">
        <v>304</v>
      </c>
    </row>
    <row r="217" spans="1:65" s="16" customFormat="1">
      <c r="B217" s="248"/>
      <c r="C217" s="249"/>
      <c r="D217" s="207" t="s">
        <v>272</v>
      </c>
      <c r="E217" s="250" t="s">
        <v>1</v>
      </c>
      <c r="F217" s="251" t="s">
        <v>6803</v>
      </c>
      <c r="G217" s="249"/>
      <c r="H217" s="250" t="s">
        <v>1</v>
      </c>
      <c r="I217" s="252"/>
      <c r="J217" s="249"/>
      <c r="K217" s="249"/>
      <c r="L217" s="253"/>
      <c r="M217" s="254"/>
      <c r="N217" s="255"/>
      <c r="O217" s="255"/>
      <c r="P217" s="255"/>
      <c r="Q217" s="255"/>
      <c r="R217" s="255"/>
      <c r="S217" s="255"/>
      <c r="T217" s="256"/>
      <c r="AT217" s="257" t="s">
        <v>272</v>
      </c>
      <c r="AU217" s="257" t="s">
        <v>73</v>
      </c>
      <c r="AV217" s="16" t="s">
        <v>71</v>
      </c>
      <c r="AW217" s="16" t="s">
        <v>30</v>
      </c>
      <c r="AX217" s="16" t="s">
        <v>64</v>
      </c>
      <c r="AY217" s="257" t="s">
        <v>263</v>
      </c>
    </row>
    <row r="218" spans="1:65" s="13" customFormat="1">
      <c r="B218" s="205"/>
      <c r="C218" s="206"/>
      <c r="D218" s="207" t="s">
        <v>272</v>
      </c>
      <c r="E218" s="208" t="s">
        <v>1</v>
      </c>
      <c r="F218" s="209" t="s">
        <v>6804</v>
      </c>
      <c r="G218" s="206"/>
      <c r="H218" s="210">
        <v>13.294</v>
      </c>
      <c r="I218" s="211"/>
      <c r="J218" s="206"/>
      <c r="K218" s="206"/>
      <c r="L218" s="212"/>
      <c r="M218" s="213"/>
      <c r="N218" s="214"/>
      <c r="O218" s="214"/>
      <c r="P218" s="214"/>
      <c r="Q218" s="214"/>
      <c r="R218" s="214"/>
      <c r="S218" s="214"/>
      <c r="T218" s="215"/>
      <c r="AT218" s="216" t="s">
        <v>272</v>
      </c>
      <c r="AU218" s="216" t="s">
        <v>73</v>
      </c>
      <c r="AV218" s="13" t="s">
        <v>73</v>
      </c>
      <c r="AW218" s="13" t="s">
        <v>30</v>
      </c>
      <c r="AX218" s="13" t="s">
        <v>64</v>
      </c>
      <c r="AY218" s="216" t="s">
        <v>263</v>
      </c>
    </row>
    <row r="219" spans="1:65" s="13" customFormat="1">
      <c r="B219" s="205"/>
      <c r="C219" s="206"/>
      <c r="D219" s="207" t="s">
        <v>272</v>
      </c>
      <c r="E219" s="208" t="s">
        <v>1</v>
      </c>
      <c r="F219" s="209" t="s">
        <v>6805</v>
      </c>
      <c r="G219" s="206"/>
      <c r="H219" s="210">
        <v>19.93</v>
      </c>
      <c r="I219" s="211"/>
      <c r="J219" s="206"/>
      <c r="K219" s="206"/>
      <c r="L219" s="212"/>
      <c r="M219" s="213"/>
      <c r="N219" s="214"/>
      <c r="O219" s="214"/>
      <c r="P219" s="214"/>
      <c r="Q219" s="214"/>
      <c r="R219" s="214"/>
      <c r="S219" s="214"/>
      <c r="T219" s="215"/>
      <c r="AT219" s="216" t="s">
        <v>272</v>
      </c>
      <c r="AU219" s="216" t="s">
        <v>73</v>
      </c>
      <c r="AV219" s="13" t="s">
        <v>73</v>
      </c>
      <c r="AW219" s="13" t="s">
        <v>30</v>
      </c>
      <c r="AX219" s="13" t="s">
        <v>64</v>
      </c>
      <c r="AY219" s="216" t="s">
        <v>263</v>
      </c>
    </row>
    <row r="220" spans="1:65" s="13" customFormat="1">
      <c r="B220" s="205"/>
      <c r="C220" s="206"/>
      <c r="D220" s="207" t="s">
        <v>272</v>
      </c>
      <c r="E220" s="208" t="s">
        <v>1</v>
      </c>
      <c r="F220" s="209" t="s">
        <v>6806</v>
      </c>
      <c r="G220" s="206"/>
      <c r="H220" s="210">
        <v>11.756</v>
      </c>
      <c r="I220" s="211"/>
      <c r="J220" s="206"/>
      <c r="K220" s="206"/>
      <c r="L220" s="212"/>
      <c r="M220" s="213"/>
      <c r="N220" s="214"/>
      <c r="O220" s="214"/>
      <c r="P220" s="214"/>
      <c r="Q220" s="214"/>
      <c r="R220" s="214"/>
      <c r="S220" s="214"/>
      <c r="T220" s="215"/>
      <c r="AT220" s="216" t="s">
        <v>272</v>
      </c>
      <c r="AU220" s="216" t="s">
        <v>73</v>
      </c>
      <c r="AV220" s="13" t="s">
        <v>73</v>
      </c>
      <c r="AW220" s="13" t="s">
        <v>30</v>
      </c>
      <c r="AX220" s="13" t="s">
        <v>64</v>
      </c>
      <c r="AY220" s="216" t="s">
        <v>263</v>
      </c>
    </row>
    <row r="221" spans="1:65" s="13" customFormat="1">
      <c r="B221" s="205"/>
      <c r="C221" s="206"/>
      <c r="D221" s="207" t="s">
        <v>272</v>
      </c>
      <c r="E221" s="208" t="s">
        <v>1</v>
      </c>
      <c r="F221" s="209" t="s">
        <v>6807</v>
      </c>
      <c r="G221" s="206"/>
      <c r="H221" s="210">
        <v>5.5</v>
      </c>
      <c r="I221" s="211"/>
      <c r="J221" s="206"/>
      <c r="K221" s="206"/>
      <c r="L221" s="212"/>
      <c r="M221" s="213"/>
      <c r="N221" s="214"/>
      <c r="O221" s="214"/>
      <c r="P221" s="214"/>
      <c r="Q221" s="214"/>
      <c r="R221" s="214"/>
      <c r="S221" s="214"/>
      <c r="T221" s="215"/>
      <c r="AT221" s="216" t="s">
        <v>272</v>
      </c>
      <c r="AU221" s="216" t="s">
        <v>73</v>
      </c>
      <c r="AV221" s="13" t="s">
        <v>73</v>
      </c>
      <c r="AW221" s="13" t="s">
        <v>30</v>
      </c>
      <c r="AX221" s="13" t="s">
        <v>64</v>
      </c>
      <c r="AY221" s="216" t="s">
        <v>263</v>
      </c>
    </row>
    <row r="222" spans="1:65" s="13" customFormat="1">
      <c r="B222" s="205"/>
      <c r="C222" s="206"/>
      <c r="D222" s="207" t="s">
        <v>272</v>
      </c>
      <c r="E222" s="208" t="s">
        <v>1</v>
      </c>
      <c r="F222" s="209" t="s">
        <v>6808</v>
      </c>
      <c r="G222" s="206"/>
      <c r="H222" s="210">
        <v>3.83</v>
      </c>
      <c r="I222" s="211"/>
      <c r="J222" s="206"/>
      <c r="K222" s="206"/>
      <c r="L222" s="212"/>
      <c r="M222" s="213"/>
      <c r="N222" s="214"/>
      <c r="O222" s="214"/>
      <c r="P222" s="214"/>
      <c r="Q222" s="214"/>
      <c r="R222" s="214"/>
      <c r="S222" s="214"/>
      <c r="T222" s="215"/>
      <c r="AT222" s="216" t="s">
        <v>272</v>
      </c>
      <c r="AU222" s="216" t="s">
        <v>73</v>
      </c>
      <c r="AV222" s="13" t="s">
        <v>73</v>
      </c>
      <c r="AW222" s="13" t="s">
        <v>30</v>
      </c>
      <c r="AX222" s="13" t="s">
        <v>64</v>
      </c>
      <c r="AY222" s="216" t="s">
        <v>263</v>
      </c>
    </row>
    <row r="223" spans="1:65" s="13" customFormat="1">
      <c r="B223" s="205"/>
      <c r="C223" s="206"/>
      <c r="D223" s="207" t="s">
        <v>272</v>
      </c>
      <c r="E223" s="208" t="s">
        <v>1</v>
      </c>
      <c r="F223" s="209" t="s">
        <v>6809</v>
      </c>
      <c r="G223" s="206"/>
      <c r="H223" s="210">
        <v>4.93</v>
      </c>
      <c r="I223" s="211"/>
      <c r="J223" s="206"/>
      <c r="K223" s="206"/>
      <c r="L223" s="212"/>
      <c r="M223" s="213"/>
      <c r="N223" s="214"/>
      <c r="O223" s="214"/>
      <c r="P223" s="214"/>
      <c r="Q223" s="214"/>
      <c r="R223" s="214"/>
      <c r="S223" s="214"/>
      <c r="T223" s="215"/>
      <c r="AT223" s="216" t="s">
        <v>272</v>
      </c>
      <c r="AU223" s="216" t="s">
        <v>73</v>
      </c>
      <c r="AV223" s="13" t="s">
        <v>73</v>
      </c>
      <c r="AW223" s="13" t="s">
        <v>30</v>
      </c>
      <c r="AX223" s="13" t="s">
        <v>64</v>
      </c>
      <c r="AY223" s="216" t="s">
        <v>263</v>
      </c>
    </row>
    <row r="224" spans="1:65" s="13" customFormat="1">
      <c r="B224" s="205"/>
      <c r="C224" s="206"/>
      <c r="D224" s="207" t="s">
        <v>272</v>
      </c>
      <c r="E224" s="208" t="s">
        <v>1</v>
      </c>
      <c r="F224" s="209" t="s">
        <v>6810</v>
      </c>
      <c r="G224" s="206"/>
      <c r="H224" s="210">
        <v>1.65</v>
      </c>
      <c r="I224" s="211"/>
      <c r="J224" s="206"/>
      <c r="K224" s="206"/>
      <c r="L224" s="212"/>
      <c r="M224" s="213"/>
      <c r="N224" s="214"/>
      <c r="O224" s="214"/>
      <c r="P224" s="214"/>
      <c r="Q224" s="214"/>
      <c r="R224" s="214"/>
      <c r="S224" s="214"/>
      <c r="T224" s="215"/>
      <c r="AT224" s="216" t="s">
        <v>272</v>
      </c>
      <c r="AU224" s="216" t="s">
        <v>73</v>
      </c>
      <c r="AV224" s="13" t="s">
        <v>73</v>
      </c>
      <c r="AW224" s="13" t="s">
        <v>30</v>
      </c>
      <c r="AX224" s="13" t="s">
        <v>64</v>
      </c>
      <c r="AY224" s="216" t="s">
        <v>263</v>
      </c>
    </row>
    <row r="225" spans="1:65" s="13" customFormat="1">
      <c r="B225" s="205"/>
      <c r="C225" s="206"/>
      <c r="D225" s="207" t="s">
        <v>272</v>
      </c>
      <c r="E225" s="208" t="s">
        <v>1</v>
      </c>
      <c r="F225" s="209" t="s">
        <v>6811</v>
      </c>
      <c r="G225" s="206"/>
      <c r="H225" s="210">
        <v>5.18</v>
      </c>
      <c r="I225" s="211"/>
      <c r="J225" s="206"/>
      <c r="K225" s="206"/>
      <c r="L225" s="212"/>
      <c r="M225" s="213"/>
      <c r="N225" s="214"/>
      <c r="O225" s="214"/>
      <c r="P225" s="214"/>
      <c r="Q225" s="214"/>
      <c r="R225" s="214"/>
      <c r="S225" s="214"/>
      <c r="T225" s="215"/>
      <c r="AT225" s="216" t="s">
        <v>272</v>
      </c>
      <c r="AU225" s="216" t="s">
        <v>73</v>
      </c>
      <c r="AV225" s="13" t="s">
        <v>73</v>
      </c>
      <c r="AW225" s="13" t="s">
        <v>30</v>
      </c>
      <c r="AX225" s="13" t="s">
        <v>64</v>
      </c>
      <c r="AY225" s="216" t="s">
        <v>263</v>
      </c>
    </row>
    <row r="226" spans="1:65" s="13" customFormat="1">
      <c r="B226" s="205"/>
      <c r="C226" s="206"/>
      <c r="D226" s="207" t="s">
        <v>272</v>
      </c>
      <c r="E226" s="208" t="s">
        <v>1</v>
      </c>
      <c r="F226" s="209" t="s">
        <v>6812</v>
      </c>
      <c r="G226" s="206"/>
      <c r="H226" s="210">
        <v>2.76</v>
      </c>
      <c r="I226" s="211"/>
      <c r="J226" s="206"/>
      <c r="K226" s="206"/>
      <c r="L226" s="212"/>
      <c r="M226" s="213"/>
      <c r="N226" s="214"/>
      <c r="O226" s="214"/>
      <c r="P226" s="214"/>
      <c r="Q226" s="214"/>
      <c r="R226" s="214"/>
      <c r="S226" s="214"/>
      <c r="T226" s="215"/>
      <c r="AT226" s="216" t="s">
        <v>272</v>
      </c>
      <c r="AU226" s="216" t="s">
        <v>73</v>
      </c>
      <c r="AV226" s="13" t="s">
        <v>73</v>
      </c>
      <c r="AW226" s="13" t="s">
        <v>30</v>
      </c>
      <c r="AX226" s="13" t="s">
        <v>64</v>
      </c>
      <c r="AY226" s="216" t="s">
        <v>263</v>
      </c>
    </row>
    <row r="227" spans="1:65" s="13" customFormat="1">
      <c r="B227" s="205"/>
      <c r="C227" s="206"/>
      <c r="D227" s="207" t="s">
        <v>272</v>
      </c>
      <c r="E227" s="208" t="s">
        <v>1</v>
      </c>
      <c r="F227" s="209" t="s">
        <v>6813</v>
      </c>
      <c r="G227" s="206"/>
      <c r="H227" s="210">
        <v>1.35</v>
      </c>
      <c r="I227" s="211"/>
      <c r="J227" s="206"/>
      <c r="K227" s="206"/>
      <c r="L227" s="212"/>
      <c r="M227" s="213"/>
      <c r="N227" s="214"/>
      <c r="O227" s="214"/>
      <c r="P227" s="214"/>
      <c r="Q227" s="214"/>
      <c r="R227" s="214"/>
      <c r="S227" s="214"/>
      <c r="T227" s="215"/>
      <c r="AT227" s="216" t="s">
        <v>272</v>
      </c>
      <c r="AU227" s="216" t="s">
        <v>73</v>
      </c>
      <c r="AV227" s="13" t="s">
        <v>73</v>
      </c>
      <c r="AW227" s="13" t="s">
        <v>30</v>
      </c>
      <c r="AX227" s="13" t="s">
        <v>64</v>
      </c>
      <c r="AY227" s="216" t="s">
        <v>263</v>
      </c>
    </row>
    <row r="228" spans="1:65" s="13" customFormat="1">
      <c r="B228" s="205"/>
      <c r="C228" s="206"/>
      <c r="D228" s="207" t="s">
        <v>272</v>
      </c>
      <c r="E228" s="208" t="s">
        <v>1</v>
      </c>
      <c r="F228" s="209" t="s">
        <v>6814</v>
      </c>
      <c r="G228" s="206"/>
      <c r="H228" s="210">
        <v>1.75</v>
      </c>
      <c r="I228" s="211"/>
      <c r="J228" s="206"/>
      <c r="K228" s="206"/>
      <c r="L228" s="212"/>
      <c r="M228" s="213"/>
      <c r="N228" s="214"/>
      <c r="O228" s="214"/>
      <c r="P228" s="214"/>
      <c r="Q228" s="214"/>
      <c r="R228" s="214"/>
      <c r="S228" s="214"/>
      <c r="T228" s="215"/>
      <c r="AT228" s="216" t="s">
        <v>272</v>
      </c>
      <c r="AU228" s="216" t="s">
        <v>73</v>
      </c>
      <c r="AV228" s="13" t="s">
        <v>73</v>
      </c>
      <c r="AW228" s="13" t="s">
        <v>30</v>
      </c>
      <c r="AX228" s="13" t="s">
        <v>64</v>
      </c>
      <c r="AY228" s="216" t="s">
        <v>263</v>
      </c>
    </row>
    <row r="229" spans="1:65" s="13" customFormat="1">
      <c r="B229" s="205"/>
      <c r="C229" s="206"/>
      <c r="D229" s="207" t="s">
        <v>272</v>
      </c>
      <c r="E229" s="208" t="s">
        <v>1</v>
      </c>
      <c r="F229" s="209" t="s">
        <v>6815</v>
      </c>
      <c r="G229" s="206"/>
      <c r="H229" s="210">
        <v>1.74</v>
      </c>
      <c r="I229" s="211"/>
      <c r="J229" s="206"/>
      <c r="K229" s="206"/>
      <c r="L229" s="212"/>
      <c r="M229" s="213"/>
      <c r="N229" s="214"/>
      <c r="O229" s="214"/>
      <c r="P229" s="214"/>
      <c r="Q229" s="214"/>
      <c r="R229" s="214"/>
      <c r="S229" s="214"/>
      <c r="T229" s="215"/>
      <c r="AT229" s="216" t="s">
        <v>272</v>
      </c>
      <c r="AU229" s="216" t="s">
        <v>73</v>
      </c>
      <c r="AV229" s="13" t="s">
        <v>73</v>
      </c>
      <c r="AW229" s="13" t="s">
        <v>30</v>
      </c>
      <c r="AX229" s="13" t="s">
        <v>64</v>
      </c>
      <c r="AY229" s="216" t="s">
        <v>263</v>
      </c>
    </row>
    <row r="230" spans="1:65" s="13" customFormat="1">
      <c r="B230" s="205"/>
      <c r="C230" s="206"/>
      <c r="D230" s="207" t="s">
        <v>272</v>
      </c>
      <c r="E230" s="208" t="s">
        <v>1</v>
      </c>
      <c r="F230" s="209" t="s">
        <v>6816</v>
      </c>
      <c r="G230" s="206"/>
      <c r="H230" s="210">
        <v>1.74</v>
      </c>
      <c r="I230" s="211"/>
      <c r="J230" s="206"/>
      <c r="K230" s="206"/>
      <c r="L230" s="212"/>
      <c r="M230" s="213"/>
      <c r="N230" s="214"/>
      <c r="O230" s="214"/>
      <c r="P230" s="214"/>
      <c r="Q230" s="214"/>
      <c r="R230" s="214"/>
      <c r="S230" s="214"/>
      <c r="T230" s="215"/>
      <c r="AT230" s="216" t="s">
        <v>272</v>
      </c>
      <c r="AU230" s="216" t="s">
        <v>73</v>
      </c>
      <c r="AV230" s="13" t="s">
        <v>73</v>
      </c>
      <c r="AW230" s="13" t="s">
        <v>30</v>
      </c>
      <c r="AX230" s="13" t="s">
        <v>64</v>
      </c>
      <c r="AY230" s="216" t="s">
        <v>263</v>
      </c>
    </row>
    <row r="231" spans="1:65" s="13" customFormat="1">
      <c r="B231" s="205"/>
      <c r="C231" s="206"/>
      <c r="D231" s="207" t="s">
        <v>272</v>
      </c>
      <c r="E231" s="208" t="s">
        <v>1</v>
      </c>
      <c r="F231" s="209" t="s">
        <v>6817</v>
      </c>
      <c r="G231" s="206"/>
      <c r="H231" s="210">
        <v>12.56</v>
      </c>
      <c r="I231" s="211"/>
      <c r="J231" s="206"/>
      <c r="K231" s="206"/>
      <c r="L231" s="212"/>
      <c r="M231" s="213"/>
      <c r="N231" s="214"/>
      <c r="O231" s="214"/>
      <c r="P231" s="214"/>
      <c r="Q231" s="214"/>
      <c r="R231" s="214"/>
      <c r="S231" s="214"/>
      <c r="T231" s="215"/>
      <c r="AT231" s="216" t="s">
        <v>272</v>
      </c>
      <c r="AU231" s="216" t="s">
        <v>73</v>
      </c>
      <c r="AV231" s="13" t="s">
        <v>73</v>
      </c>
      <c r="AW231" s="13" t="s">
        <v>30</v>
      </c>
      <c r="AX231" s="13" t="s">
        <v>64</v>
      </c>
      <c r="AY231" s="216" t="s">
        <v>263</v>
      </c>
    </row>
    <row r="232" spans="1:65" s="15" customFormat="1">
      <c r="B232" s="228"/>
      <c r="C232" s="229"/>
      <c r="D232" s="207" t="s">
        <v>272</v>
      </c>
      <c r="E232" s="230" t="s">
        <v>1</v>
      </c>
      <c r="F232" s="231" t="s">
        <v>280</v>
      </c>
      <c r="G232" s="229"/>
      <c r="H232" s="232">
        <v>87.97</v>
      </c>
      <c r="I232" s="233"/>
      <c r="J232" s="229"/>
      <c r="K232" s="229"/>
      <c r="L232" s="234"/>
      <c r="M232" s="235"/>
      <c r="N232" s="236"/>
      <c r="O232" s="236"/>
      <c r="P232" s="236"/>
      <c r="Q232" s="236"/>
      <c r="R232" s="236"/>
      <c r="S232" s="236"/>
      <c r="T232" s="237"/>
      <c r="AT232" s="238" t="s">
        <v>272</v>
      </c>
      <c r="AU232" s="238" t="s">
        <v>73</v>
      </c>
      <c r="AV232" s="15" t="s">
        <v>270</v>
      </c>
      <c r="AW232" s="15" t="s">
        <v>30</v>
      </c>
      <c r="AX232" s="15" t="s">
        <v>71</v>
      </c>
      <c r="AY232" s="238" t="s">
        <v>263</v>
      </c>
    </row>
    <row r="233" spans="1:65" s="2" customFormat="1" ht="24.2" customHeight="1">
      <c r="A233" s="35"/>
      <c r="B233" s="36"/>
      <c r="C233" s="191" t="s">
        <v>309</v>
      </c>
      <c r="D233" s="191" t="s">
        <v>266</v>
      </c>
      <c r="E233" s="192" t="s">
        <v>1978</v>
      </c>
      <c r="F233" s="193" t="s">
        <v>1979</v>
      </c>
      <c r="G233" s="194" t="s">
        <v>300</v>
      </c>
      <c r="H233" s="195">
        <v>222.02500000000001</v>
      </c>
      <c r="I233" s="196"/>
      <c r="J233" s="197">
        <f>ROUND(I233*H233,2)</f>
        <v>0</v>
      </c>
      <c r="K233" s="198"/>
      <c r="L233" s="40"/>
      <c r="M233" s="199" t="s">
        <v>1</v>
      </c>
      <c r="N233" s="200" t="s">
        <v>38</v>
      </c>
      <c r="O233" s="72"/>
      <c r="P233" s="201">
        <f>O233*H233</f>
        <v>0</v>
      </c>
      <c r="Q233" s="201">
        <v>0</v>
      </c>
      <c r="R233" s="201">
        <f>Q233*H233</f>
        <v>0</v>
      </c>
      <c r="S233" s="201">
        <v>0</v>
      </c>
      <c r="T233" s="202">
        <f>S233*H233</f>
        <v>0</v>
      </c>
      <c r="U233" s="35"/>
      <c r="V233" s="35"/>
      <c r="W233" s="35"/>
      <c r="X233" s="35"/>
      <c r="Y233" s="35"/>
      <c r="Z233" s="35"/>
      <c r="AA233" s="35"/>
      <c r="AB233" s="35"/>
      <c r="AC233" s="35"/>
      <c r="AD233" s="35"/>
      <c r="AE233" s="35"/>
      <c r="AR233" s="203" t="s">
        <v>270</v>
      </c>
      <c r="AT233" s="203" t="s">
        <v>266</v>
      </c>
      <c r="AU233" s="203" t="s">
        <v>73</v>
      </c>
      <c r="AY233" s="18" t="s">
        <v>263</v>
      </c>
      <c r="BE233" s="204">
        <f>IF(N233="základní",J233,0)</f>
        <v>0</v>
      </c>
      <c r="BF233" s="204">
        <f>IF(N233="snížená",J233,0)</f>
        <v>0</v>
      </c>
      <c r="BG233" s="204">
        <f>IF(N233="zákl. přenesená",J233,0)</f>
        <v>0</v>
      </c>
      <c r="BH233" s="204">
        <f>IF(N233="sníž. přenesená",J233,0)</f>
        <v>0</v>
      </c>
      <c r="BI233" s="204">
        <f>IF(N233="nulová",J233,0)</f>
        <v>0</v>
      </c>
      <c r="BJ233" s="18" t="s">
        <v>71</v>
      </c>
      <c r="BK233" s="204">
        <f>ROUND(I233*H233,2)</f>
        <v>0</v>
      </c>
      <c r="BL233" s="18" t="s">
        <v>270</v>
      </c>
      <c r="BM233" s="203" t="s">
        <v>314</v>
      </c>
    </row>
    <row r="234" spans="1:65" s="16" customFormat="1">
      <c r="B234" s="248"/>
      <c r="C234" s="249"/>
      <c r="D234" s="207" t="s">
        <v>272</v>
      </c>
      <c r="E234" s="250" t="s">
        <v>1</v>
      </c>
      <c r="F234" s="251" t="s">
        <v>6818</v>
      </c>
      <c r="G234" s="249"/>
      <c r="H234" s="250" t="s">
        <v>1</v>
      </c>
      <c r="I234" s="252"/>
      <c r="J234" s="249"/>
      <c r="K234" s="249"/>
      <c r="L234" s="253"/>
      <c r="M234" s="254"/>
      <c r="N234" s="255"/>
      <c r="O234" s="255"/>
      <c r="P234" s="255"/>
      <c r="Q234" s="255"/>
      <c r="R234" s="255"/>
      <c r="S234" s="255"/>
      <c r="T234" s="256"/>
      <c r="AT234" s="257" t="s">
        <v>272</v>
      </c>
      <c r="AU234" s="257" t="s">
        <v>73</v>
      </c>
      <c r="AV234" s="16" t="s">
        <v>71</v>
      </c>
      <c r="AW234" s="16" t="s">
        <v>30</v>
      </c>
      <c r="AX234" s="16" t="s">
        <v>64</v>
      </c>
      <c r="AY234" s="257" t="s">
        <v>263</v>
      </c>
    </row>
    <row r="235" spans="1:65" s="13" customFormat="1">
      <c r="B235" s="205"/>
      <c r="C235" s="206"/>
      <c r="D235" s="207" t="s">
        <v>272</v>
      </c>
      <c r="E235" s="208" t="s">
        <v>1</v>
      </c>
      <c r="F235" s="209" t="s">
        <v>6819</v>
      </c>
      <c r="G235" s="206"/>
      <c r="H235" s="210">
        <v>125.038</v>
      </c>
      <c r="I235" s="211"/>
      <c r="J235" s="206"/>
      <c r="K235" s="206"/>
      <c r="L235" s="212"/>
      <c r="M235" s="213"/>
      <c r="N235" s="214"/>
      <c r="O235" s="214"/>
      <c r="P235" s="214"/>
      <c r="Q235" s="214"/>
      <c r="R235" s="214"/>
      <c r="S235" s="214"/>
      <c r="T235" s="215"/>
      <c r="AT235" s="216" t="s">
        <v>272</v>
      </c>
      <c r="AU235" s="216" t="s">
        <v>73</v>
      </c>
      <c r="AV235" s="13" t="s">
        <v>73</v>
      </c>
      <c r="AW235" s="13" t="s">
        <v>30</v>
      </c>
      <c r="AX235" s="13" t="s">
        <v>64</v>
      </c>
      <c r="AY235" s="216" t="s">
        <v>263</v>
      </c>
    </row>
    <row r="236" spans="1:65" s="13" customFormat="1">
      <c r="B236" s="205"/>
      <c r="C236" s="206"/>
      <c r="D236" s="207" t="s">
        <v>272</v>
      </c>
      <c r="E236" s="208" t="s">
        <v>1</v>
      </c>
      <c r="F236" s="209" t="s">
        <v>6820</v>
      </c>
      <c r="G236" s="206"/>
      <c r="H236" s="210">
        <v>47.383000000000003</v>
      </c>
      <c r="I236" s="211"/>
      <c r="J236" s="206"/>
      <c r="K236" s="206"/>
      <c r="L236" s="212"/>
      <c r="M236" s="213"/>
      <c r="N236" s="214"/>
      <c r="O236" s="214"/>
      <c r="P236" s="214"/>
      <c r="Q236" s="214"/>
      <c r="R236" s="214"/>
      <c r="S236" s="214"/>
      <c r="T236" s="215"/>
      <c r="AT236" s="216" t="s">
        <v>272</v>
      </c>
      <c r="AU236" s="216" t="s">
        <v>73</v>
      </c>
      <c r="AV236" s="13" t="s">
        <v>73</v>
      </c>
      <c r="AW236" s="13" t="s">
        <v>30</v>
      </c>
      <c r="AX236" s="13" t="s">
        <v>64</v>
      </c>
      <c r="AY236" s="216" t="s">
        <v>263</v>
      </c>
    </row>
    <row r="237" spans="1:65" s="13" customFormat="1">
      <c r="B237" s="205"/>
      <c r="C237" s="206"/>
      <c r="D237" s="207" t="s">
        <v>272</v>
      </c>
      <c r="E237" s="208" t="s">
        <v>1</v>
      </c>
      <c r="F237" s="209" t="s">
        <v>6821</v>
      </c>
      <c r="G237" s="206"/>
      <c r="H237" s="210">
        <v>3.24</v>
      </c>
      <c r="I237" s="211"/>
      <c r="J237" s="206"/>
      <c r="K237" s="206"/>
      <c r="L237" s="212"/>
      <c r="M237" s="213"/>
      <c r="N237" s="214"/>
      <c r="O237" s="214"/>
      <c r="P237" s="214"/>
      <c r="Q237" s="214"/>
      <c r="R237" s="214"/>
      <c r="S237" s="214"/>
      <c r="T237" s="215"/>
      <c r="AT237" s="216" t="s">
        <v>272</v>
      </c>
      <c r="AU237" s="216" t="s">
        <v>73</v>
      </c>
      <c r="AV237" s="13" t="s">
        <v>73</v>
      </c>
      <c r="AW237" s="13" t="s">
        <v>30</v>
      </c>
      <c r="AX237" s="13" t="s">
        <v>64</v>
      </c>
      <c r="AY237" s="216" t="s">
        <v>263</v>
      </c>
    </row>
    <row r="238" spans="1:65" s="13" customFormat="1">
      <c r="B238" s="205"/>
      <c r="C238" s="206"/>
      <c r="D238" s="207" t="s">
        <v>272</v>
      </c>
      <c r="E238" s="208" t="s">
        <v>1</v>
      </c>
      <c r="F238" s="209" t="s">
        <v>6822</v>
      </c>
      <c r="G238" s="206"/>
      <c r="H238" s="210">
        <v>2.0019999999999998</v>
      </c>
      <c r="I238" s="211"/>
      <c r="J238" s="206"/>
      <c r="K238" s="206"/>
      <c r="L238" s="212"/>
      <c r="M238" s="213"/>
      <c r="N238" s="214"/>
      <c r="O238" s="214"/>
      <c r="P238" s="214"/>
      <c r="Q238" s="214"/>
      <c r="R238" s="214"/>
      <c r="S238" s="214"/>
      <c r="T238" s="215"/>
      <c r="AT238" s="216" t="s">
        <v>272</v>
      </c>
      <c r="AU238" s="216" t="s">
        <v>73</v>
      </c>
      <c r="AV238" s="13" t="s">
        <v>73</v>
      </c>
      <c r="AW238" s="13" t="s">
        <v>30</v>
      </c>
      <c r="AX238" s="13" t="s">
        <v>64</v>
      </c>
      <c r="AY238" s="216" t="s">
        <v>263</v>
      </c>
    </row>
    <row r="239" spans="1:65" s="13" customFormat="1">
      <c r="B239" s="205"/>
      <c r="C239" s="206"/>
      <c r="D239" s="207" t="s">
        <v>272</v>
      </c>
      <c r="E239" s="208" t="s">
        <v>1</v>
      </c>
      <c r="F239" s="209" t="s">
        <v>6823</v>
      </c>
      <c r="G239" s="206"/>
      <c r="H239" s="210">
        <v>2.4830000000000001</v>
      </c>
      <c r="I239" s="211"/>
      <c r="J239" s="206"/>
      <c r="K239" s="206"/>
      <c r="L239" s="212"/>
      <c r="M239" s="213"/>
      <c r="N239" s="214"/>
      <c r="O239" s="214"/>
      <c r="P239" s="214"/>
      <c r="Q239" s="214"/>
      <c r="R239" s="214"/>
      <c r="S239" s="214"/>
      <c r="T239" s="215"/>
      <c r="AT239" s="216" t="s">
        <v>272</v>
      </c>
      <c r="AU239" s="216" t="s">
        <v>73</v>
      </c>
      <c r="AV239" s="13" t="s">
        <v>73</v>
      </c>
      <c r="AW239" s="13" t="s">
        <v>30</v>
      </c>
      <c r="AX239" s="13" t="s">
        <v>64</v>
      </c>
      <c r="AY239" s="216" t="s">
        <v>263</v>
      </c>
    </row>
    <row r="240" spans="1:65" s="13" customFormat="1">
      <c r="B240" s="205"/>
      <c r="C240" s="206"/>
      <c r="D240" s="207" t="s">
        <v>272</v>
      </c>
      <c r="E240" s="208" t="s">
        <v>1</v>
      </c>
      <c r="F240" s="209" t="s">
        <v>6824</v>
      </c>
      <c r="G240" s="206"/>
      <c r="H240" s="210">
        <v>0.69199999999999995</v>
      </c>
      <c r="I240" s="211"/>
      <c r="J240" s="206"/>
      <c r="K240" s="206"/>
      <c r="L240" s="212"/>
      <c r="M240" s="213"/>
      <c r="N240" s="214"/>
      <c r="O240" s="214"/>
      <c r="P240" s="214"/>
      <c r="Q240" s="214"/>
      <c r="R240" s="214"/>
      <c r="S240" s="214"/>
      <c r="T240" s="215"/>
      <c r="AT240" s="216" t="s">
        <v>272</v>
      </c>
      <c r="AU240" s="216" t="s">
        <v>73</v>
      </c>
      <c r="AV240" s="13" t="s">
        <v>73</v>
      </c>
      <c r="AW240" s="13" t="s">
        <v>30</v>
      </c>
      <c r="AX240" s="13" t="s">
        <v>64</v>
      </c>
      <c r="AY240" s="216" t="s">
        <v>263</v>
      </c>
    </row>
    <row r="241" spans="2:51" s="13" customFormat="1">
      <c r="B241" s="205"/>
      <c r="C241" s="206"/>
      <c r="D241" s="207" t="s">
        <v>272</v>
      </c>
      <c r="E241" s="208" t="s">
        <v>1</v>
      </c>
      <c r="F241" s="209" t="s">
        <v>6825</v>
      </c>
      <c r="G241" s="206"/>
      <c r="H241" s="210">
        <v>2.4830000000000001</v>
      </c>
      <c r="I241" s="211"/>
      <c r="J241" s="206"/>
      <c r="K241" s="206"/>
      <c r="L241" s="212"/>
      <c r="M241" s="213"/>
      <c r="N241" s="214"/>
      <c r="O241" s="214"/>
      <c r="P241" s="214"/>
      <c r="Q241" s="214"/>
      <c r="R241" s="214"/>
      <c r="S241" s="214"/>
      <c r="T241" s="215"/>
      <c r="AT241" s="216" t="s">
        <v>272</v>
      </c>
      <c r="AU241" s="216" t="s">
        <v>73</v>
      </c>
      <c r="AV241" s="13" t="s">
        <v>73</v>
      </c>
      <c r="AW241" s="13" t="s">
        <v>30</v>
      </c>
      <c r="AX241" s="13" t="s">
        <v>64</v>
      </c>
      <c r="AY241" s="216" t="s">
        <v>263</v>
      </c>
    </row>
    <row r="242" spans="2:51" s="13" customFormat="1">
      <c r="B242" s="205"/>
      <c r="C242" s="206"/>
      <c r="D242" s="207" t="s">
        <v>272</v>
      </c>
      <c r="E242" s="208" t="s">
        <v>1</v>
      </c>
      <c r="F242" s="209" t="s">
        <v>6826</v>
      </c>
      <c r="G242" s="206"/>
      <c r="H242" s="210">
        <v>1.0009999999999999</v>
      </c>
      <c r="I242" s="211"/>
      <c r="J242" s="206"/>
      <c r="K242" s="206"/>
      <c r="L242" s="212"/>
      <c r="M242" s="213"/>
      <c r="N242" s="214"/>
      <c r="O242" s="214"/>
      <c r="P242" s="214"/>
      <c r="Q242" s="214"/>
      <c r="R242" s="214"/>
      <c r="S242" s="214"/>
      <c r="T242" s="215"/>
      <c r="AT242" s="216" t="s">
        <v>272</v>
      </c>
      <c r="AU242" s="216" t="s">
        <v>73</v>
      </c>
      <c r="AV242" s="13" t="s">
        <v>73</v>
      </c>
      <c r="AW242" s="13" t="s">
        <v>30</v>
      </c>
      <c r="AX242" s="13" t="s">
        <v>64</v>
      </c>
      <c r="AY242" s="216" t="s">
        <v>263</v>
      </c>
    </row>
    <row r="243" spans="2:51" s="13" customFormat="1">
      <c r="B243" s="205"/>
      <c r="C243" s="206"/>
      <c r="D243" s="207" t="s">
        <v>272</v>
      </c>
      <c r="E243" s="208" t="s">
        <v>1</v>
      </c>
      <c r="F243" s="209" t="s">
        <v>6827</v>
      </c>
      <c r="G243" s="206"/>
      <c r="H243" s="210">
        <v>0.48099999999999998</v>
      </c>
      <c r="I243" s="211"/>
      <c r="J243" s="206"/>
      <c r="K243" s="206"/>
      <c r="L243" s="212"/>
      <c r="M243" s="213"/>
      <c r="N243" s="214"/>
      <c r="O243" s="214"/>
      <c r="P243" s="214"/>
      <c r="Q243" s="214"/>
      <c r="R243" s="214"/>
      <c r="S243" s="214"/>
      <c r="T243" s="215"/>
      <c r="AT243" s="216" t="s">
        <v>272</v>
      </c>
      <c r="AU243" s="216" t="s">
        <v>73</v>
      </c>
      <c r="AV243" s="13" t="s">
        <v>73</v>
      </c>
      <c r="AW243" s="13" t="s">
        <v>30</v>
      </c>
      <c r="AX243" s="13" t="s">
        <v>64</v>
      </c>
      <c r="AY243" s="216" t="s">
        <v>263</v>
      </c>
    </row>
    <row r="244" spans="2:51" s="13" customFormat="1">
      <c r="B244" s="205"/>
      <c r="C244" s="206"/>
      <c r="D244" s="207" t="s">
        <v>272</v>
      </c>
      <c r="E244" s="208" t="s">
        <v>1</v>
      </c>
      <c r="F244" s="209" t="s">
        <v>6828</v>
      </c>
      <c r="G244" s="206"/>
      <c r="H244" s="210">
        <v>0.60099999999999998</v>
      </c>
      <c r="I244" s="211"/>
      <c r="J244" s="206"/>
      <c r="K244" s="206"/>
      <c r="L244" s="212"/>
      <c r="M244" s="213"/>
      <c r="N244" s="214"/>
      <c r="O244" s="214"/>
      <c r="P244" s="214"/>
      <c r="Q244" s="214"/>
      <c r="R244" s="214"/>
      <c r="S244" s="214"/>
      <c r="T244" s="215"/>
      <c r="AT244" s="216" t="s">
        <v>272</v>
      </c>
      <c r="AU244" s="216" t="s">
        <v>73</v>
      </c>
      <c r="AV244" s="13" t="s">
        <v>73</v>
      </c>
      <c r="AW244" s="13" t="s">
        <v>30</v>
      </c>
      <c r="AX244" s="13" t="s">
        <v>64</v>
      </c>
      <c r="AY244" s="216" t="s">
        <v>263</v>
      </c>
    </row>
    <row r="245" spans="2:51" s="13" customFormat="1">
      <c r="B245" s="205"/>
      <c r="C245" s="206"/>
      <c r="D245" s="207" t="s">
        <v>272</v>
      </c>
      <c r="E245" s="208" t="s">
        <v>1</v>
      </c>
      <c r="F245" s="209" t="s">
        <v>6829</v>
      </c>
      <c r="G245" s="206"/>
      <c r="H245" s="210">
        <v>0.64800000000000002</v>
      </c>
      <c r="I245" s="211"/>
      <c r="J245" s="206"/>
      <c r="K245" s="206"/>
      <c r="L245" s="212"/>
      <c r="M245" s="213"/>
      <c r="N245" s="214"/>
      <c r="O245" s="214"/>
      <c r="P245" s="214"/>
      <c r="Q245" s="214"/>
      <c r="R245" s="214"/>
      <c r="S245" s="214"/>
      <c r="T245" s="215"/>
      <c r="AT245" s="216" t="s">
        <v>272</v>
      </c>
      <c r="AU245" s="216" t="s">
        <v>73</v>
      </c>
      <c r="AV245" s="13" t="s">
        <v>73</v>
      </c>
      <c r="AW245" s="13" t="s">
        <v>30</v>
      </c>
      <c r="AX245" s="13" t="s">
        <v>64</v>
      </c>
      <c r="AY245" s="216" t="s">
        <v>263</v>
      </c>
    </row>
    <row r="246" spans="2:51" s="13" customFormat="1">
      <c r="B246" s="205"/>
      <c r="C246" s="206"/>
      <c r="D246" s="207" t="s">
        <v>272</v>
      </c>
      <c r="E246" s="208" t="s">
        <v>1</v>
      </c>
      <c r="F246" s="209" t="s">
        <v>6830</v>
      </c>
      <c r="G246" s="206"/>
      <c r="H246" s="210">
        <v>0.64800000000000002</v>
      </c>
      <c r="I246" s="211"/>
      <c r="J246" s="206"/>
      <c r="K246" s="206"/>
      <c r="L246" s="212"/>
      <c r="M246" s="213"/>
      <c r="N246" s="214"/>
      <c r="O246" s="214"/>
      <c r="P246" s="214"/>
      <c r="Q246" s="214"/>
      <c r="R246" s="214"/>
      <c r="S246" s="214"/>
      <c r="T246" s="215"/>
      <c r="AT246" s="216" t="s">
        <v>272</v>
      </c>
      <c r="AU246" s="216" t="s">
        <v>73</v>
      </c>
      <c r="AV246" s="13" t="s">
        <v>73</v>
      </c>
      <c r="AW246" s="13" t="s">
        <v>30</v>
      </c>
      <c r="AX246" s="13" t="s">
        <v>64</v>
      </c>
      <c r="AY246" s="216" t="s">
        <v>263</v>
      </c>
    </row>
    <row r="247" spans="2:51" s="13" customFormat="1">
      <c r="B247" s="205"/>
      <c r="C247" s="206"/>
      <c r="D247" s="207" t="s">
        <v>272</v>
      </c>
      <c r="E247" s="208" t="s">
        <v>1</v>
      </c>
      <c r="F247" s="209" t="s">
        <v>6831</v>
      </c>
      <c r="G247" s="206"/>
      <c r="H247" s="210">
        <v>4.7560000000000002</v>
      </c>
      <c r="I247" s="211"/>
      <c r="J247" s="206"/>
      <c r="K247" s="206"/>
      <c r="L247" s="212"/>
      <c r="M247" s="213"/>
      <c r="N247" s="214"/>
      <c r="O247" s="214"/>
      <c r="P247" s="214"/>
      <c r="Q247" s="214"/>
      <c r="R247" s="214"/>
      <c r="S247" s="214"/>
      <c r="T247" s="215"/>
      <c r="AT247" s="216" t="s">
        <v>272</v>
      </c>
      <c r="AU247" s="216" t="s">
        <v>73</v>
      </c>
      <c r="AV247" s="13" t="s">
        <v>73</v>
      </c>
      <c r="AW247" s="13" t="s">
        <v>30</v>
      </c>
      <c r="AX247" s="13" t="s">
        <v>64</v>
      </c>
      <c r="AY247" s="216" t="s">
        <v>263</v>
      </c>
    </row>
    <row r="248" spans="2:51" s="14" customFormat="1">
      <c r="B248" s="217"/>
      <c r="C248" s="218"/>
      <c r="D248" s="207" t="s">
        <v>272</v>
      </c>
      <c r="E248" s="219" t="s">
        <v>1</v>
      </c>
      <c r="F248" s="220" t="s">
        <v>275</v>
      </c>
      <c r="G248" s="218"/>
      <c r="H248" s="221">
        <v>191.45599999999999</v>
      </c>
      <c r="I248" s="222"/>
      <c r="J248" s="218"/>
      <c r="K248" s="218"/>
      <c r="L248" s="223"/>
      <c r="M248" s="224"/>
      <c r="N248" s="225"/>
      <c r="O248" s="225"/>
      <c r="P248" s="225"/>
      <c r="Q248" s="225"/>
      <c r="R248" s="225"/>
      <c r="S248" s="225"/>
      <c r="T248" s="226"/>
      <c r="AT248" s="227" t="s">
        <v>272</v>
      </c>
      <c r="AU248" s="227" t="s">
        <v>73</v>
      </c>
      <c r="AV248" s="14" t="s">
        <v>276</v>
      </c>
      <c r="AW248" s="14" t="s">
        <v>30</v>
      </c>
      <c r="AX248" s="14" t="s">
        <v>64</v>
      </c>
      <c r="AY248" s="227" t="s">
        <v>263</v>
      </c>
    </row>
    <row r="249" spans="2:51" s="16" customFormat="1">
      <c r="B249" s="248"/>
      <c r="C249" s="249"/>
      <c r="D249" s="207" t="s">
        <v>272</v>
      </c>
      <c r="E249" s="250" t="s">
        <v>1</v>
      </c>
      <c r="F249" s="251" t="s">
        <v>6716</v>
      </c>
      <c r="G249" s="249"/>
      <c r="H249" s="250" t="s">
        <v>1</v>
      </c>
      <c r="I249" s="252"/>
      <c r="J249" s="249"/>
      <c r="K249" s="249"/>
      <c r="L249" s="253"/>
      <c r="M249" s="254"/>
      <c r="N249" s="255"/>
      <c r="O249" s="255"/>
      <c r="P249" s="255"/>
      <c r="Q249" s="255"/>
      <c r="R249" s="255"/>
      <c r="S249" s="255"/>
      <c r="T249" s="256"/>
      <c r="AT249" s="257" t="s">
        <v>272</v>
      </c>
      <c r="AU249" s="257" t="s">
        <v>73</v>
      </c>
      <c r="AV249" s="16" t="s">
        <v>71</v>
      </c>
      <c r="AW249" s="16" t="s">
        <v>30</v>
      </c>
      <c r="AX249" s="16" t="s">
        <v>64</v>
      </c>
      <c r="AY249" s="257" t="s">
        <v>263</v>
      </c>
    </row>
    <row r="250" spans="2:51" s="13" customFormat="1">
      <c r="B250" s="205"/>
      <c r="C250" s="206"/>
      <c r="D250" s="207" t="s">
        <v>272</v>
      </c>
      <c r="E250" s="208" t="s">
        <v>1</v>
      </c>
      <c r="F250" s="209" t="s">
        <v>6832</v>
      </c>
      <c r="G250" s="206"/>
      <c r="H250" s="210">
        <v>4.431</v>
      </c>
      <c r="I250" s="211"/>
      <c r="J250" s="206"/>
      <c r="K250" s="206"/>
      <c r="L250" s="212"/>
      <c r="M250" s="213"/>
      <c r="N250" s="214"/>
      <c r="O250" s="214"/>
      <c r="P250" s="214"/>
      <c r="Q250" s="214"/>
      <c r="R250" s="214"/>
      <c r="S250" s="214"/>
      <c r="T250" s="215"/>
      <c r="AT250" s="216" t="s">
        <v>272</v>
      </c>
      <c r="AU250" s="216" t="s">
        <v>73</v>
      </c>
      <c r="AV250" s="13" t="s">
        <v>73</v>
      </c>
      <c r="AW250" s="13" t="s">
        <v>30</v>
      </c>
      <c r="AX250" s="13" t="s">
        <v>64</v>
      </c>
      <c r="AY250" s="216" t="s">
        <v>263</v>
      </c>
    </row>
    <row r="251" spans="2:51" s="13" customFormat="1">
      <c r="B251" s="205"/>
      <c r="C251" s="206"/>
      <c r="D251" s="207" t="s">
        <v>272</v>
      </c>
      <c r="E251" s="208" t="s">
        <v>1</v>
      </c>
      <c r="F251" s="209" t="s">
        <v>6833</v>
      </c>
      <c r="G251" s="206"/>
      <c r="H251" s="210">
        <v>13.430999999999999</v>
      </c>
      <c r="I251" s="211"/>
      <c r="J251" s="206"/>
      <c r="K251" s="206"/>
      <c r="L251" s="212"/>
      <c r="M251" s="213"/>
      <c r="N251" s="214"/>
      <c r="O251" s="214"/>
      <c r="P251" s="214"/>
      <c r="Q251" s="214"/>
      <c r="R251" s="214"/>
      <c r="S251" s="214"/>
      <c r="T251" s="215"/>
      <c r="AT251" s="216" t="s">
        <v>272</v>
      </c>
      <c r="AU251" s="216" t="s">
        <v>73</v>
      </c>
      <c r="AV251" s="13" t="s">
        <v>73</v>
      </c>
      <c r="AW251" s="13" t="s">
        <v>30</v>
      </c>
      <c r="AX251" s="13" t="s">
        <v>64</v>
      </c>
      <c r="AY251" s="216" t="s">
        <v>263</v>
      </c>
    </row>
    <row r="252" spans="2:51" s="13" customFormat="1">
      <c r="B252" s="205"/>
      <c r="C252" s="206"/>
      <c r="D252" s="207" t="s">
        <v>272</v>
      </c>
      <c r="E252" s="208" t="s">
        <v>1</v>
      </c>
      <c r="F252" s="209" t="s">
        <v>6834</v>
      </c>
      <c r="G252" s="206"/>
      <c r="H252" s="210">
        <v>7.8970000000000002</v>
      </c>
      <c r="I252" s="211"/>
      <c r="J252" s="206"/>
      <c r="K252" s="206"/>
      <c r="L252" s="212"/>
      <c r="M252" s="213"/>
      <c r="N252" s="214"/>
      <c r="O252" s="214"/>
      <c r="P252" s="214"/>
      <c r="Q252" s="214"/>
      <c r="R252" s="214"/>
      <c r="S252" s="214"/>
      <c r="T252" s="215"/>
      <c r="AT252" s="216" t="s">
        <v>272</v>
      </c>
      <c r="AU252" s="216" t="s">
        <v>73</v>
      </c>
      <c r="AV252" s="13" t="s">
        <v>73</v>
      </c>
      <c r="AW252" s="13" t="s">
        <v>30</v>
      </c>
      <c r="AX252" s="13" t="s">
        <v>64</v>
      </c>
      <c r="AY252" s="216" t="s">
        <v>263</v>
      </c>
    </row>
    <row r="253" spans="2:51" s="13" customFormat="1">
      <c r="B253" s="205"/>
      <c r="C253" s="206"/>
      <c r="D253" s="207" t="s">
        <v>272</v>
      </c>
      <c r="E253" s="208" t="s">
        <v>1</v>
      </c>
      <c r="F253" s="209" t="s">
        <v>6835</v>
      </c>
      <c r="G253" s="206"/>
      <c r="H253" s="210">
        <v>0.17399999999999999</v>
      </c>
      <c r="I253" s="211"/>
      <c r="J253" s="206"/>
      <c r="K253" s="206"/>
      <c r="L253" s="212"/>
      <c r="M253" s="213"/>
      <c r="N253" s="214"/>
      <c r="O253" s="214"/>
      <c r="P253" s="214"/>
      <c r="Q253" s="214"/>
      <c r="R253" s="214"/>
      <c r="S253" s="214"/>
      <c r="T253" s="215"/>
      <c r="AT253" s="216" t="s">
        <v>272</v>
      </c>
      <c r="AU253" s="216" t="s">
        <v>73</v>
      </c>
      <c r="AV253" s="13" t="s">
        <v>73</v>
      </c>
      <c r="AW253" s="13" t="s">
        <v>30</v>
      </c>
      <c r="AX253" s="13" t="s">
        <v>64</v>
      </c>
      <c r="AY253" s="216" t="s">
        <v>263</v>
      </c>
    </row>
    <row r="254" spans="2:51" s="13" customFormat="1">
      <c r="B254" s="205"/>
      <c r="C254" s="206"/>
      <c r="D254" s="207" t="s">
        <v>272</v>
      </c>
      <c r="E254" s="208" t="s">
        <v>1</v>
      </c>
      <c r="F254" s="209" t="s">
        <v>6836</v>
      </c>
      <c r="G254" s="206"/>
      <c r="H254" s="210">
        <v>6.6000000000000003E-2</v>
      </c>
      <c r="I254" s="211"/>
      <c r="J254" s="206"/>
      <c r="K254" s="206"/>
      <c r="L254" s="212"/>
      <c r="M254" s="213"/>
      <c r="N254" s="214"/>
      <c r="O254" s="214"/>
      <c r="P254" s="214"/>
      <c r="Q254" s="214"/>
      <c r="R254" s="214"/>
      <c r="S254" s="214"/>
      <c r="T254" s="215"/>
      <c r="AT254" s="216" t="s">
        <v>272</v>
      </c>
      <c r="AU254" s="216" t="s">
        <v>73</v>
      </c>
      <c r="AV254" s="13" t="s">
        <v>73</v>
      </c>
      <c r="AW254" s="13" t="s">
        <v>30</v>
      </c>
      <c r="AX254" s="13" t="s">
        <v>64</v>
      </c>
      <c r="AY254" s="216" t="s">
        <v>263</v>
      </c>
    </row>
    <row r="255" spans="2:51" s="13" customFormat="1">
      <c r="B255" s="205"/>
      <c r="C255" s="206"/>
      <c r="D255" s="207" t="s">
        <v>272</v>
      </c>
      <c r="E255" s="208" t="s">
        <v>1</v>
      </c>
      <c r="F255" s="209" t="s">
        <v>6837</v>
      </c>
      <c r="G255" s="206"/>
      <c r="H255" s="210">
        <v>0.75</v>
      </c>
      <c r="I255" s="211"/>
      <c r="J255" s="206"/>
      <c r="K255" s="206"/>
      <c r="L255" s="212"/>
      <c r="M255" s="213"/>
      <c r="N255" s="214"/>
      <c r="O255" s="214"/>
      <c r="P255" s="214"/>
      <c r="Q255" s="214"/>
      <c r="R255" s="214"/>
      <c r="S255" s="214"/>
      <c r="T255" s="215"/>
      <c r="AT255" s="216" t="s">
        <v>272</v>
      </c>
      <c r="AU255" s="216" t="s">
        <v>73</v>
      </c>
      <c r="AV255" s="13" t="s">
        <v>73</v>
      </c>
      <c r="AW255" s="13" t="s">
        <v>30</v>
      </c>
      <c r="AX255" s="13" t="s">
        <v>64</v>
      </c>
      <c r="AY255" s="216" t="s">
        <v>263</v>
      </c>
    </row>
    <row r="256" spans="2:51" s="13" customFormat="1">
      <c r="B256" s="205"/>
      <c r="C256" s="206"/>
      <c r="D256" s="207" t="s">
        <v>272</v>
      </c>
      <c r="E256" s="208" t="s">
        <v>1</v>
      </c>
      <c r="F256" s="209" t="s">
        <v>6838</v>
      </c>
      <c r="G256" s="206"/>
      <c r="H256" s="210">
        <v>0.5</v>
      </c>
      <c r="I256" s="211"/>
      <c r="J256" s="206"/>
      <c r="K256" s="206"/>
      <c r="L256" s="212"/>
      <c r="M256" s="213"/>
      <c r="N256" s="214"/>
      <c r="O256" s="214"/>
      <c r="P256" s="214"/>
      <c r="Q256" s="214"/>
      <c r="R256" s="214"/>
      <c r="S256" s="214"/>
      <c r="T256" s="215"/>
      <c r="AT256" s="216" t="s">
        <v>272</v>
      </c>
      <c r="AU256" s="216" t="s">
        <v>73</v>
      </c>
      <c r="AV256" s="13" t="s">
        <v>73</v>
      </c>
      <c r="AW256" s="13" t="s">
        <v>30</v>
      </c>
      <c r="AX256" s="13" t="s">
        <v>64</v>
      </c>
      <c r="AY256" s="216" t="s">
        <v>263</v>
      </c>
    </row>
    <row r="257" spans="1:65" s="13" customFormat="1">
      <c r="B257" s="205"/>
      <c r="C257" s="206"/>
      <c r="D257" s="207" t="s">
        <v>272</v>
      </c>
      <c r="E257" s="208" t="s">
        <v>1</v>
      </c>
      <c r="F257" s="209" t="s">
        <v>6839</v>
      </c>
      <c r="G257" s="206"/>
      <c r="H257" s="210">
        <v>0.62</v>
      </c>
      <c r="I257" s="211"/>
      <c r="J257" s="206"/>
      <c r="K257" s="206"/>
      <c r="L257" s="212"/>
      <c r="M257" s="213"/>
      <c r="N257" s="214"/>
      <c r="O257" s="214"/>
      <c r="P257" s="214"/>
      <c r="Q257" s="214"/>
      <c r="R257" s="214"/>
      <c r="S257" s="214"/>
      <c r="T257" s="215"/>
      <c r="AT257" s="216" t="s">
        <v>272</v>
      </c>
      <c r="AU257" s="216" t="s">
        <v>73</v>
      </c>
      <c r="AV257" s="13" t="s">
        <v>73</v>
      </c>
      <c r="AW257" s="13" t="s">
        <v>30</v>
      </c>
      <c r="AX257" s="13" t="s">
        <v>64</v>
      </c>
      <c r="AY257" s="216" t="s">
        <v>263</v>
      </c>
    </row>
    <row r="258" spans="1:65" s="13" customFormat="1">
      <c r="B258" s="205"/>
      <c r="C258" s="206"/>
      <c r="D258" s="207" t="s">
        <v>272</v>
      </c>
      <c r="E258" s="208" t="s">
        <v>1</v>
      </c>
      <c r="F258" s="209" t="s">
        <v>6840</v>
      </c>
      <c r="G258" s="206"/>
      <c r="H258" s="210">
        <v>0.16</v>
      </c>
      <c r="I258" s="211"/>
      <c r="J258" s="206"/>
      <c r="K258" s="206"/>
      <c r="L258" s="212"/>
      <c r="M258" s="213"/>
      <c r="N258" s="214"/>
      <c r="O258" s="214"/>
      <c r="P258" s="214"/>
      <c r="Q258" s="214"/>
      <c r="R258" s="214"/>
      <c r="S258" s="214"/>
      <c r="T258" s="215"/>
      <c r="AT258" s="216" t="s">
        <v>272</v>
      </c>
      <c r="AU258" s="216" t="s">
        <v>73</v>
      </c>
      <c r="AV258" s="13" t="s">
        <v>73</v>
      </c>
      <c r="AW258" s="13" t="s">
        <v>30</v>
      </c>
      <c r="AX258" s="13" t="s">
        <v>64</v>
      </c>
      <c r="AY258" s="216" t="s">
        <v>263</v>
      </c>
    </row>
    <row r="259" spans="1:65" s="13" customFormat="1">
      <c r="B259" s="205"/>
      <c r="C259" s="206"/>
      <c r="D259" s="207" t="s">
        <v>272</v>
      </c>
      <c r="E259" s="208" t="s">
        <v>1</v>
      </c>
      <c r="F259" s="209" t="s">
        <v>6841</v>
      </c>
      <c r="G259" s="206"/>
      <c r="H259" s="210">
        <v>0.62</v>
      </c>
      <c r="I259" s="211"/>
      <c r="J259" s="206"/>
      <c r="K259" s="206"/>
      <c r="L259" s="212"/>
      <c r="M259" s="213"/>
      <c r="N259" s="214"/>
      <c r="O259" s="214"/>
      <c r="P259" s="214"/>
      <c r="Q259" s="214"/>
      <c r="R259" s="214"/>
      <c r="S259" s="214"/>
      <c r="T259" s="215"/>
      <c r="AT259" s="216" t="s">
        <v>272</v>
      </c>
      <c r="AU259" s="216" t="s">
        <v>73</v>
      </c>
      <c r="AV259" s="13" t="s">
        <v>73</v>
      </c>
      <c r="AW259" s="13" t="s">
        <v>30</v>
      </c>
      <c r="AX259" s="13" t="s">
        <v>64</v>
      </c>
      <c r="AY259" s="216" t="s">
        <v>263</v>
      </c>
    </row>
    <row r="260" spans="1:65" s="13" customFormat="1">
      <c r="B260" s="205"/>
      <c r="C260" s="206"/>
      <c r="D260" s="207" t="s">
        <v>272</v>
      </c>
      <c r="E260" s="208" t="s">
        <v>1</v>
      </c>
      <c r="F260" s="209" t="s">
        <v>6842</v>
      </c>
      <c r="G260" s="206"/>
      <c r="H260" s="210">
        <v>0.25</v>
      </c>
      <c r="I260" s="211"/>
      <c r="J260" s="206"/>
      <c r="K260" s="206"/>
      <c r="L260" s="212"/>
      <c r="M260" s="213"/>
      <c r="N260" s="214"/>
      <c r="O260" s="214"/>
      <c r="P260" s="214"/>
      <c r="Q260" s="214"/>
      <c r="R260" s="214"/>
      <c r="S260" s="214"/>
      <c r="T260" s="215"/>
      <c r="AT260" s="216" t="s">
        <v>272</v>
      </c>
      <c r="AU260" s="216" t="s">
        <v>73</v>
      </c>
      <c r="AV260" s="13" t="s">
        <v>73</v>
      </c>
      <c r="AW260" s="13" t="s">
        <v>30</v>
      </c>
      <c r="AX260" s="13" t="s">
        <v>64</v>
      </c>
      <c r="AY260" s="216" t="s">
        <v>263</v>
      </c>
    </row>
    <row r="261" spans="1:65" s="13" customFormat="1">
      <c r="B261" s="205"/>
      <c r="C261" s="206"/>
      <c r="D261" s="207" t="s">
        <v>272</v>
      </c>
      <c r="E261" s="208" t="s">
        <v>1</v>
      </c>
      <c r="F261" s="209" t="s">
        <v>6843</v>
      </c>
      <c r="G261" s="206"/>
      <c r="H261" s="210">
        <v>0.12</v>
      </c>
      <c r="I261" s="211"/>
      <c r="J261" s="206"/>
      <c r="K261" s="206"/>
      <c r="L261" s="212"/>
      <c r="M261" s="213"/>
      <c r="N261" s="214"/>
      <c r="O261" s="214"/>
      <c r="P261" s="214"/>
      <c r="Q261" s="214"/>
      <c r="R261" s="214"/>
      <c r="S261" s="214"/>
      <c r="T261" s="215"/>
      <c r="AT261" s="216" t="s">
        <v>272</v>
      </c>
      <c r="AU261" s="216" t="s">
        <v>73</v>
      </c>
      <c r="AV261" s="13" t="s">
        <v>73</v>
      </c>
      <c r="AW261" s="13" t="s">
        <v>30</v>
      </c>
      <c r="AX261" s="13" t="s">
        <v>64</v>
      </c>
      <c r="AY261" s="216" t="s">
        <v>263</v>
      </c>
    </row>
    <row r="262" spans="1:65" s="13" customFormat="1">
      <c r="B262" s="205"/>
      <c r="C262" s="206"/>
      <c r="D262" s="207" t="s">
        <v>272</v>
      </c>
      <c r="E262" s="208" t="s">
        <v>1</v>
      </c>
      <c r="F262" s="209" t="s">
        <v>6844</v>
      </c>
      <c r="G262" s="206"/>
      <c r="H262" s="210">
        <v>0.15</v>
      </c>
      <c r="I262" s="211"/>
      <c r="J262" s="206"/>
      <c r="K262" s="206"/>
      <c r="L262" s="212"/>
      <c r="M262" s="213"/>
      <c r="N262" s="214"/>
      <c r="O262" s="214"/>
      <c r="P262" s="214"/>
      <c r="Q262" s="214"/>
      <c r="R262" s="214"/>
      <c r="S262" s="214"/>
      <c r="T262" s="215"/>
      <c r="AT262" s="216" t="s">
        <v>272</v>
      </c>
      <c r="AU262" s="216" t="s">
        <v>73</v>
      </c>
      <c r="AV262" s="13" t="s">
        <v>73</v>
      </c>
      <c r="AW262" s="13" t="s">
        <v>30</v>
      </c>
      <c r="AX262" s="13" t="s">
        <v>64</v>
      </c>
      <c r="AY262" s="216" t="s">
        <v>263</v>
      </c>
    </row>
    <row r="263" spans="1:65" s="13" customFormat="1">
      <c r="B263" s="205"/>
      <c r="C263" s="206"/>
      <c r="D263" s="207" t="s">
        <v>272</v>
      </c>
      <c r="E263" s="208" t="s">
        <v>1</v>
      </c>
      <c r="F263" s="209" t="s">
        <v>6845</v>
      </c>
      <c r="G263" s="206"/>
      <c r="H263" s="210">
        <v>0.15</v>
      </c>
      <c r="I263" s="211"/>
      <c r="J263" s="206"/>
      <c r="K263" s="206"/>
      <c r="L263" s="212"/>
      <c r="M263" s="213"/>
      <c r="N263" s="214"/>
      <c r="O263" s="214"/>
      <c r="P263" s="214"/>
      <c r="Q263" s="214"/>
      <c r="R263" s="214"/>
      <c r="S263" s="214"/>
      <c r="T263" s="215"/>
      <c r="AT263" s="216" t="s">
        <v>272</v>
      </c>
      <c r="AU263" s="216" t="s">
        <v>73</v>
      </c>
      <c r="AV263" s="13" t="s">
        <v>73</v>
      </c>
      <c r="AW263" s="13" t="s">
        <v>30</v>
      </c>
      <c r="AX263" s="13" t="s">
        <v>64</v>
      </c>
      <c r="AY263" s="216" t="s">
        <v>263</v>
      </c>
    </row>
    <row r="264" spans="1:65" s="13" customFormat="1">
      <c r="B264" s="205"/>
      <c r="C264" s="206"/>
      <c r="D264" s="207" t="s">
        <v>272</v>
      </c>
      <c r="E264" s="208" t="s">
        <v>1</v>
      </c>
      <c r="F264" s="209" t="s">
        <v>6846</v>
      </c>
      <c r="G264" s="206"/>
      <c r="H264" s="210">
        <v>0.15</v>
      </c>
      <c r="I264" s="211"/>
      <c r="J264" s="206"/>
      <c r="K264" s="206"/>
      <c r="L264" s="212"/>
      <c r="M264" s="213"/>
      <c r="N264" s="214"/>
      <c r="O264" s="214"/>
      <c r="P264" s="214"/>
      <c r="Q264" s="214"/>
      <c r="R264" s="214"/>
      <c r="S264" s="214"/>
      <c r="T264" s="215"/>
      <c r="AT264" s="216" t="s">
        <v>272</v>
      </c>
      <c r="AU264" s="216" t="s">
        <v>73</v>
      </c>
      <c r="AV264" s="13" t="s">
        <v>73</v>
      </c>
      <c r="AW264" s="13" t="s">
        <v>30</v>
      </c>
      <c r="AX264" s="13" t="s">
        <v>64</v>
      </c>
      <c r="AY264" s="216" t="s">
        <v>263</v>
      </c>
    </row>
    <row r="265" spans="1:65" s="13" customFormat="1">
      <c r="B265" s="205"/>
      <c r="C265" s="206"/>
      <c r="D265" s="207" t="s">
        <v>272</v>
      </c>
      <c r="E265" s="208" t="s">
        <v>1</v>
      </c>
      <c r="F265" s="209" t="s">
        <v>6847</v>
      </c>
      <c r="G265" s="206"/>
      <c r="H265" s="210">
        <v>1.1000000000000001</v>
      </c>
      <c r="I265" s="211"/>
      <c r="J265" s="206"/>
      <c r="K265" s="206"/>
      <c r="L265" s="212"/>
      <c r="M265" s="213"/>
      <c r="N265" s="214"/>
      <c r="O265" s="214"/>
      <c r="P265" s="214"/>
      <c r="Q265" s="214"/>
      <c r="R265" s="214"/>
      <c r="S265" s="214"/>
      <c r="T265" s="215"/>
      <c r="AT265" s="216" t="s">
        <v>272</v>
      </c>
      <c r="AU265" s="216" t="s">
        <v>73</v>
      </c>
      <c r="AV265" s="13" t="s">
        <v>73</v>
      </c>
      <c r="AW265" s="13" t="s">
        <v>30</v>
      </c>
      <c r="AX265" s="13" t="s">
        <v>64</v>
      </c>
      <c r="AY265" s="216" t="s">
        <v>263</v>
      </c>
    </row>
    <row r="266" spans="1:65" s="14" customFormat="1">
      <c r="B266" s="217"/>
      <c r="C266" s="218"/>
      <c r="D266" s="207" t="s">
        <v>272</v>
      </c>
      <c r="E266" s="219" t="s">
        <v>1</v>
      </c>
      <c r="F266" s="220" t="s">
        <v>275</v>
      </c>
      <c r="G266" s="218"/>
      <c r="H266" s="221">
        <v>30.568999999999999</v>
      </c>
      <c r="I266" s="222"/>
      <c r="J266" s="218"/>
      <c r="K266" s="218"/>
      <c r="L266" s="223"/>
      <c r="M266" s="224"/>
      <c r="N266" s="225"/>
      <c r="O266" s="225"/>
      <c r="P266" s="225"/>
      <c r="Q266" s="225"/>
      <c r="R266" s="225"/>
      <c r="S266" s="225"/>
      <c r="T266" s="226"/>
      <c r="AT266" s="227" t="s">
        <v>272</v>
      </c>
      <c r="AU266" s="227" t="s">
        <v>73</v>
      </c>
      <c r="AV266" s="14" t="s">
        <v>276</v>
      </c>
      <c r="AW266" s="14" t="s">
        <v>30</v>
      </c>
      <c r="AX266" s="14" t="s">
        <v>64</v>
      </c>
      <c r="AY266" s="227" t="s">
        <v>263</v>
      </c>
    </row>
    <row r="267" spans="1:65" s="15" customFormat="1">
      <c r="B267" s="228"/>
      <c r="C267" s="229"/>
      <c r="D267" s="207" t="s">
        <v>272</v>
      </c>
      <c r="E267" s="230" t="s">
        <v>1</v>
      </c>
      <c r="F267" s="231" t="s">
        <v>280</v>
      </c>
      <c r="G267" s="229"/>
      <c r="H267" s="232">
        <v>222.02500000000001</v>
      </c>
      <c r="I267" s="233"/>
      <c r="J267" s="229"/>
      <c r="K267" s="229"/>
      <c r="L267" s="234"/>
      <c r="M267" s="235"/>
      <c r="N267" s="236"/>
      <c r="O267" s="236"/>
      <c r="P267" s="236"/>
      <c r="Q267" s="236"/>
      <c r="R267" s="236"/>
      <c r="S267" s="236"/>
      <c r="T267" s="237"/>
      <c r="AT267" s="238" t="s">
        <v>272</v>
      </c>
      <c r="AU267" s="238" t="s">
        <v>73</v>
      </c>
      <c r="AV267" s="15" t="s">
        <v>270</v>
      </c>
      <c r="AW267" s="15" t="s">
        <v>30</v>
      </c>
      <c r="AX267" s="15" t="s">
        <v>71</v>
      </c>
      <c r="AY267" s="238" t="s">
        <v>263</v>
      </c>
    </row>
    <row r="268" spans="1:65" s="2" customFormat="1" ht="16.5" customHeight="1">
      <c r="A268" s="35"/>
      <c r="B268" s="36"/>
      <c r="C268" s="261" t="s">
        <v>314</v>
      </c>
      <c r="D268" s="261" t="s">
        <v>401</v>
      </c>
      <c r="E268" s="262" t="s">
        <v>1696</v>
      </c>
      <c r="F268" s="263" t="s">
        <v>1697</v>
      </c>
      <c r="G268" s="264" t="s">
        <v>307</v>
      </c>
      <c r="H268" s="265">
        <v>399.64499999999998</v>
      </c>
      <c r="I268" s="266"/>
      <c r="J268" s="267">
        <f>ROUND(I268*H268,2)</f>
        <v>0</v>
      </c>
      <c r="K268" s="268"/>
      <c r="L268" s="269"/>
      <c r="M268" s="270" t="s">
        <v>1</v>
      </c>
      <c r="N268" s="271" t="s">
        <v>38</v>
      </c>
      <c r="O268" s="72"/>
      <c r="P268" s="201">
        <f>O268*H268</f>
        <v>0</v>
      </c>
      <c r="Q268" s="201">
        <v>1</v>
      </c>
      <c r="R268" s="201">
        <f>Q268*H268</f>
        <v>399.64499999999998</v>
      </c>
      <c r="S268" s="201">
        <v>0</v>
      </c>
      <c r="T268" s="202">
        <f>S268*H268</f>
        <v>0</v>
      </c>
      <c r="U268" s="35"/>
      <c r="V268" s="35"/>
      <c r="W268" s="35"/>
      <c r="X268" s="35"/>
      <c r="Y268" s="35"/>
      <c r="Z268" s="35"/>
      <c r="AA268" s="35"/>
      <c r="AB268" s="35"/>
      <c r="AC268" s="35"/>
      <c r="AD268" s="35"/>
      <c r="AE268" s="35"/>
      <c r="AR268" s="203" t="s">
        <v>314</v>
      </c>
      <c r="AT268" s="203" t="s">
        <v>401</v>
      </c>
      <c r="AU268" s="203" t="s">
        <v>73</v>
      </c>
      <c r="AY268" s="18" t="s">
        <v>263</v>
      </c>
      <c r="BE268" s="204">
        <f>IF(N268="základní",J268,0)</f>
        <v>0</v>
      </c>
      <c r="BF268" s="204">
        <f>IF(N268="snížená",J268,0)</f>
        <v>0</v>
      </c>
      <c r="BG268" s="204">
        <f>IF(N268="zákl. přenesená",J268,0)</f>
        <v>0</v>
      </c>
      <c r="BH268" s="204">
        <f>IF(N268="sníž. přenesená",J268,0)</f>
        <v>0</v>
      </c>
      <c r="BI268" s="204">
        <f>IF(N268="nulová",J268,0)</f>
        <v>0</v>
      </c>
      <c r="BJ268" s="18" t="s">
        <v>71</v>
      </c>
      <c r="BK268" s="204">
        <f>ROUND(I268*H268,2)</f>
        <v>0</v>
      </c>
      <c r="BL268" s="18" t="s">
        <v>270</v>
      </c>
      <c r="BM268" s="203" t="s">
        <v>6038</v>
      </c>
    </row>
    <row r="269" spans="1:65" s="13" customFormat="1">
      <c r="B269" s="205"/>
      <c r="C269" s="206"/>
      <c r="D269" s="207" t="s">
        <v>272</v>
      </c>
      <c r="E269" s="208" t="s">
        <v>1</v>
      </c>
      <c r="F269" s="209" t="s">
        <v>6848</v>
      </c>
      <c r="G269" s="206"/>
      <c r="H269" s="210">
        <v>399.64499999999998</v>
      </c>
      <c r="I269" s="211"/>
      <c r="J269" s="206"/>
      <c r="K269" s="206"/>
      <c r="L269" s="212"/>
      <c r="M269" s="213"/>
      <c r="N269" s="214"/>
      <c r="O269" s="214"/>
      <c r="P269" s="214"/>
      <c r="Q269" s="214"/>
      <c r="R269" s="214"/>
      <c r="S269" s="214"/>
      <c r="T269" s="215"/>
      <c r="AT269" s="216" t="s">
        <v>272</v>
      </c>
      <c r="AU269" s="216" t="s">
        <v>73</v>
      </c>
      <c r="AV269" s="13" t="s">
        <v>73</v>
      </c>
      <c r="AW269" s="13" t="s">
        <v>30</v>
      </c>
      <c r="AX269" s="13" t="s">
        <v>71</v>
      </c>
      <c r="AY269" s="216" t="s">
        <v>263</v>
      </c>
    </row>
    <row r="270" spans="1:65" s="2" customFormat="1" ht="37.9" customHeight="1">
      <c r="A270" s="35"/>
      <c r="B270" s="36"/>
      <c r="C270" s="191" t="s">
        <v>264</v>
      </c>
      <c r="D270" s="191" t="s">
        <v>266</v>
      </c>
      <c r="E270" s="192" t="s">
        <v>6040</v>
      </c>
      <c r="F270" s="193" t="s">
        <v>6041</v>
      </c>
      <c r="G270" s="194" t="s">
        <v>300</v>
      </c>
      <c r="H270" s="195">
        <v>599.64300000000003</v>
      </c>
      <c r="I270" s="196"/>
      <c r="J270" s="197">
        <f>ROUND(I270*H270,2)</f>
        <v>0</v>
      </c>
      <c r="K270" s="198"/>
      <c r="L270" s="40"/>
      <c r="M270" s="199" t="s">
        <v>1</v>
      </c>
      <c r="N270" s="200" t="s">
        <v>38</v>
      </c>
      <c r="O270" s="72"/>
      <c r="P270" s="201">
        <f>O270*H270</f>
        <v>0</v>
      </c>
      <c r="Q270" s="201">
        <v>0</v>
      </c>
      <c r="R270" s="201">
        <f>Q270*H270</f>
        <v>0</v>
      </c>
      <c r="S270" s="201">
        <v>0</v>
      </c>
      <c r="T270" s="202">
        <f>S270*H270</f>
        <v>0</v>
      </c>
      <c r="U270" s="35"/>
      <c r="V270" s="35"/>
      <c r="W270" s="35"/>
      <c r="X270" s="35"/>
      <c r="Y270" s="35"/>
      <c r="Z270" s="35"/>
      <c r="AA270" s="35"/>
      <c r="AB270" s="35"/>
      <c r="AC270" s="35"/>
      <c r="AD270" s="35"/>
      <c r="AE270" s="35"/>
      <c r="AR270" s="203" t="s">
        <v>270</v>
      </c>
      <c r="AT270" s="203" t="s">
        <v>266</v>
      </c>
      <c r="AU270" s="203" t="s">
        <v>73</v>
      </c>
      <c r="AY270" s="18" t="s">
        <v>263</v>
      </c>
      <c r="BE270" s="204">
        <f>IF(N270="základní",J270,0)</f>
        <v>0</v>
      </c>
      <c r="BF270" s="204">
        <f>IF(N270="snížená",J270,0)</f>
        <v>0</v>
      </c>
      <c r="BG270" s="204">
        <f>IF(N270="zákl. přenesená",J270,0)</f>
        <v>0</v>
      </c>
      <c r="BH270" s="204">
        <f>IF(N270="sníž. přenesená",J270,0)</f>
        <v>0</v>
      </c>
      <c r="BI270" s="204">
        <f>IF(N270="nulová",J270,0)</f>
        <v>0</v>
      </c>
      <c r="BJ270" s="18" t="s">
        <v>71</v>
      </c>
      <c r="BK270" s="204">
        <f>ROUND(I270*H270,2)</f>
        <v>0</v>
      </c>
      <c r="BL270" s="18" t="s">
        <v>270</v>
      </c>
      <c r="BM270" s="203" t="s">
        <v>6042</v>
      </c>
    </row>
    <row r="271" spans="1:65" s="16" customFormat="1">
      <c r="B271" s="248"/>
      <c r="C271" s="249"/>
      <c r="D271" s="207" t="s">
        <v>272</v>
      </c>
      <c r="E271" s="250" t="s">
        <v>1</v>
      </c>
      <c r="F271" s="251" t="s">
        <v>6043</v>
      </c>
      <c r="G271" s="249"/>
      <c r="H271" s="250" t="s">
        <v>1</v>
      </c>
      <c r="I271" s="252"/>
      <c r="J271" s="249"/>
      <c r="K271" s="249"/>
      <c r="L271" s="253"/>
      <c r="M271" s="254"/>
      <c r="N271" s="255"/>
      <c r="O271" s="255"/>
      <c r="P271" s="255"/>
      <c r="Q271" s="255"/>
      <c r="R271" s="255"/>
      <c r="S271" s="255"/>
      <c r="T271" s="256"/>
      <c r="AT271" s="257" t="s">
        <v>272</v>
      </c>
      <c r="AU271" s="257" t="s">
        <v>73</v>
      </c>
      <c r="AV271" s="16" t="s">
        <v>71</v>
      </c>
      <c r="AW271" s="16" t="s">
        <v>30</v>
      </c>
      <c r="AX271" s="16" t="s">
        <v>64</v>
      </c>
      <c r="AY271" s="257" t="s">
        <v>263</v>
      </c>
    </row>
    <row r="272" spans="1:65" s="13" customFormat="1">
      <c r="B272" s="205"/>
      <c r="C272" s="206"/>
      <c r="D272" s="207" t="s">
        <v>272</v>
      </c>
      <c r="E272" s="208" t="s">
        <v>1</v>
      </c>
      <c r="F272" s="209" t="s">
        <v>6849</v>
      </c>
      <c r="G272" s="206"/>
      <c r="H272" s="210">
        <v>599.64300000000003</v>
      </c>
      <c r="I272" s="211"/>
      <c r="J272" s="206"/>
      <c r="K272" s="206"/>
      <c r="L272" s="212"/>
      <c r="M272" s="213"/>
      <c r="N272" s="214"/>
      <c r="O272" s="214"/>
      <c r="P272" s="214"/>
      <c r="Q272" s="214"/>
      <c r="R272" s="214"/>
      <c r="S272" s="214"/>
      <c r="T272" s="215"/>
      <c r="AT272" s="216" t="s">
        <v>272</v>
      </c>
      <c r="AU272" s="216" t="s">
        <v>73</v>
      </c>
      <c r="AV272" s="13" t="s">
        <v>73</v>
      </c>
      <c r="AW272" s="13" t="s">
        <v>30</v>
      </c>
      <c r="AX272" s="13" t="s">
        <v>71</v>
      </c>
      <c r="AY272" s="216" t="s">
        <v>263</v>
      </c>
    </row>
    <row r="273" spans="1:65" s="2" customFormat="1" ht="24.2" customHeight="1">
      <c r="A273" s="35"/>
      <c r="B273" s="36"/>
      <c r="C273" s="191" t="s">
        <v>322</v>
      </c>
      <c r="D273" s="191" t="s">
        <v>266</v>
      </c>
      <c r="E273" s="192" t="s">
        <v>4673</v>
      </c>
      <c r="F273" s="193" t="s">
        <v>4674</v>
      </c>
      <c r="G273" s="194" t="s">
        <v>300</v>
      </c>
      <c r="H273" s="195">
        <v>511.673</v>
      </c>
      <c r="I273" s="196"/>
      <c r="J273" s="197">
        <f>ROUND(I273*H273,2)</f>
        <v>0</v>
      </c>
      <c r="K273" s="198"/>
      <c r="L273" s="40"/>
      <c r="M273" s="199" t="s">
        <v>1</v>
      </c>
      <c r="N273" s="200" t="s">
        <v>38</v>
      </c>
      <c r="O273" s="72"/>
      <c r="P273" s="201">
        <f>O273*H273</f>
        <v>0</v>
      </c>
      <c r="Q273" s="201">
        <v>0</v>
      </c>
      <c r="R273" s="201">
        <f>Q273*H273</f>
        <v>0</v>
      </c>
      <c r="S273" s="201">
        <v>0</v>
      </c>
      <c r="T273" s="202">
        <f>S273*H273</f>
        <v>0</v>
      </c>
      <c r="U273" s="35"/>
      <c r="V273" s="35"/>
      <c r="W273" s="35"/>
      <c r="X273" s="35"/>
      <c r="Y273" s="35"/>
      <c r="Z273" s="35"/>
      <c r="AA273" s="35"/>
      <c r="AB273" s="35"/>
      <c r="AC273" s="35"/>
      <c r="AD273" s="35"/>
      <c r="AE273" s="35"/>
      <c r="AR273" s="203" t="s">
        <v>270</v>
      </c>
      <c r="AT273" s="203" t="s">
        <v>266</v>
      </c>
      <c r="AU273" s="203" t="s">
        <v>73</v>
      </c>
      <c r="AY273" s="18" t="s">
        <v>263</v>
      </c>
      <c r="BE273" s="204">
        <f>IF(N273="základní",J273,0)</f>
        <v>0</v>
      </c>
      <c r="BF273" s="204">
        <f>IF(N273="snížená",J273,0)</f>
        <v>0</v>
      </c>
      <c r="BG273" s="204">
        <f>IF(N273="zákl. přenesená",J273,0)</f>
        <v>0</v>
      </c>
      <c r="BH273" s="204">
        <f>IF(N273="sníž. přenesená",J273,0)</f>
        <v>0</v>
      </c>
      <c r="BI273" s="204">
        <f>IF(N273="nulová",J273,0)</f>
        <v>0</v>
      </c>
      <c r="BJ273" s="18" t="s">
        <v>71</v>
      </c>
      <c r="BK273" s="204">
        <f>ROUND(I273*H273,2)</f>
        <v>0</v>
      </c>
      <c r="BL273" s="18" t="s">
        <v>270</v>
      </c>
      <c r="BM273" s="203" t="s">
        <v>6045</v>
      </c>
    </row>
    <row r="274" spans="1:65" s="16" customFormat="1">
      <c r="B274" s="248"/>
      <c r="C274" s="249"/>
      <c r="D274" s="207" t="s">
        <v>272</v>
      </c>
      <c r="E274" s="250" t="s">
        <v>1</v>
      </c>
      <c r="F274" s="251" t="s">
        <v>6046</v>
      </c>
      <c r="G274" s="249"/>
      <c r="H274" s="250" t="s">
        <v>1</v>
      </c>
      <c r="I274" s="252"/>
      <c r="J274" s="249"/>
      <c r="K274" s="249"/>
      <c r="L274" s="253"/>
      <c r="M274" s="254"/>
      <c r="N274" s="255"/>
      <c r="O274" s="255"/>
      <c r="P274" s="255"/>
      <c r="Q274" s="255"/>
      <c r="R274" s="255"/>
      <c r="S274" s="255"/>
      <c r="T274" s="256"/>
      <c r="AT274" s="257" t="s">
        <v>272</v>
      </c>
      <c r="AU274" s="257" t="s">
        <v>73</v>
      </c>
      <c r="AV274" s="16" t="s">
        <v>71</v>
      </c>
      <c r="AW274" s="16" t="s">
        <v>30</v>
      </c>
      <c r="AX274" s="16" t="s">
        <v>64</v>
      </c>
      <c r="AY274" s="257" t="s">
        <v>263</v>
      </c>
    </row>
    <row r="275" spans="1:65" s="13" customFormat="1">
      <c r="B275" s="205"/>
      <c r="C275" s="206"/>
      <c r="D275" s="207" t="s">
        <v>272</v>
      </c>
      <c r="E275" s="208" t="s">
        <v>1</v>
      </c>
      <c r="F275" s="209" t="s">
        <v>6850</v>
      </c>
      <c r="G275" s="206"/>
      <c r="H275" s="210">
        <v>511.673</v>
      </c>
      <c r="I275" s="211"/>
      <c r="J275" s="206"/>
      <c r="K275" s="206"/>
      <c r="L275" s="212"/>
      <c r="M275" s="213"/>
      <c r="N275" s="214"/>
      <c r="O275" s="214"/>
      <c r="P275" s="214"/>
      <c r="Q275" s="214"/>
      <c r="R275" s="214"/>
      <c r="S275" s="214"/>
      <c r="T275" s="215"/>
      <c r="AT275" s="216" t="s">
        <v>272</v>
      </c>
      <c r="AU275" s="216" t="s">
        <v>73</v>
      </c>
      <c r="AV275" s="13" t="s">
        <v>73</v>
      </c>
      <c r="AW275" s="13" t="s">
        <v>30</v>
      </c>
      <c r="AX275" s="13" t="s">
        <v>71</v>
      </c>
      <c r="AY275" s="216" t="s">
        <v>263</v>
      </c>
    </row>
    <row r="276" spans="1:65" s="2" customFormat="1" ht="37.9" customHeight="1">
      <c r="A276" s="35"/>
      <c r="B276" s="36"/>
      <c r="C276" s="191" t="s">
        <v>327</v>
      </c>
      <c r="D276" s="191" t="s">
        <v>266</v>
      </c>
      <c r="E276" s="192" t="s">
        <v>504</v>
      </c>
      <c r="F276" s="193" t="s">
        <v>505</v>
      </c>
      <c r="G276" s="194" t="s">
        <v>300</v>
      </c>
      <c r="H276" s="195">
        <v>511.673</v>
      </c>
      <c r="I276" s="196"/>
      <c r="J276" s="197">
        <f>ROUND(I276*H276,2)</f>
        <v>0</v>
      </c>
      <c r="K276" s="198"/>
      <c r="L276" s="40"/>
      <c r="M276" s="199" t="s">
        <v>1</v>
      </c>
      <c r="N276" s="200" t="s">
        <v>38</v>
      </c>
      <c r="O276" s="72"/>
      <c r="P276" s="201">
        <f>O276*H276</f>
        <v>0</v>
      </c>
      <c r="Q276" s="201">
        <v>0</v>
      </c>
      <c r="R276" s="201">
        <f>Q276*H276</f>
        <v>0</v>
      </c>
      <c r="S276" s="201">
        <v>0</v>
      </c>
      <c r="T276" s="202">
        <f>S276*H276</f>
        <v>0</v>
      </c>
      <c r="U276" s="35"/>
      <c r="V276" s="35"/>
      <c r="W276" s="35"/>
      <c r="X276" s="35"/>
      <c r="Y276" s="35"/>
      <c r="Z276" s="35"/>
      <c r="AA276" s="35"/>
      <c r="AB276" s="35"/>
      <c r="AC276" s="35"/>
      <c r="AD276" s="35"/>
      <c r="AE276" s="35"/>
      <c r="AR276" s="203" t="s">
        <v>270</v>
      </c>
      <c r="AT276" s="203" t="s">
        <v>266</v>
      </c>
      <c r="AU276" s="203" t="s">
        <v>73</v>
      </c>
      <c r="AY276" s="18" t="s">
        <v>263</v>
      </c>
      <c r="BE276" s="204">
        <f>IF(N276="základní",J276,0)</f>
        <v>0</v>
      </c>
      <c r="BF276" s="204">
        <f>IF(N276="snížená",J276,0)</f>
        <v>0</v>
      </c>
      <c r="BG276" s="204">
        <f>IF(N276="zákl. přenesená",J276,0)</f>
        <v>0</v>
      </c>
      <c r="BH276" s="204">
        <f>IF(N276="sníž. přenesená",J276,0)</f>
        <v>0</v>
      </c>
      <c r="BI276" s="204">
        <f>IF(N276="nulová",J276,0)</f>
        <v>0</v>
      </c>
      <c r="BJ276" s="18" t="s">
        <v>71</v>
      </c>
      <c r="BK276" s="204">
        <f>ROUND(I276*H276,2)</f>
        <v>0</v>
      </c>
      <c r="BL276" s="18" t="s">
        <v>270</v>
      </c>
      <c r="BM276" s="203" t="s">
        <v>6048</v>
      </c>
    </row>
    <row r="277" spans="1:65" s="2" customFormat="1" ht="37.9" customHeight="1">
      <c r="A277" s="35"/>
      <c r="B277" s="36"/>
      <c r="C277" s="191" t="s">
        <v>8</v>
      </c>
      <c r="D277" s="191" t="s">
        <v>266</v>
      </c>
      <c r="E277" s="192" t="s">
        <v>531</v>
      </c>
      <c r="F277" s="193" t="s">
        <v>532</v>
      </c>
      <c r="G277" s="194" t="s">
        <v>300</v>
      </c>
      <c r="H277" s="195">
        <v>2558.3649999999998</v>
      </c>
      <c r="I277" s="196"/>
      <c r="J277" s="197">
        <f>ROUND(I277*H277,2)</f>
        <v>0</v>
      </c>
      <c r="K277" s="198"/>
      <c r="L277" s="40"/>
      <c r="M277" s="199" t="s">
        <v>1</v>
      </c>
      <c r="N277" s="200" t="s">
        <v>38</v>
      </c>
      <c r="O277" s="72"/>
      <c r="P277" s="201">
        <f>O277*H277</f>
        <v>0</v>
      </c>
      <c r="Q277" s="201">
        <v>0</v>
      </c>
      <c r="R277" s="201">
        <f>Q277*H277</f>
        <v>0</v>
      </c>
      <c r="S277" s="201">
        <v>0</v>
      </c>
      <c r="T277" s="202">
        <f>S277*H277</f>
        <v>0</v>
      </c>
      <c r="U277" s="35"/>
      <c r="V277" s="35"/>
      <c r="W277" s="35"/>
      <c r="X277" s="35"/>
      <c r="Y277" s="35"/>
      <c r="Z277" s="35"/>
      <c r="AA277" s="35"/>
      <c r="AB277" s="35"/>
      <c r="AC277" s="35"/>
      <c r="AD277" s="35"/>
      <c r="AE277" s="35"/>
      <c r="AR277" s="203" t="s">
        <v>270</v>
      </c>
      <c r="AT277" s="203" t="s">
        <v>266</v>
      </c>
      <c r="AU277" s="203" t="s">
        <v>73</v>
      </c>
      <c r="AY277" s="18" t="s">
        <v>263</v>
      </c>
      <c r="BE277" s="204">
        <f>IF(N277="základní",J277,0)</f>
        <v>0</v>
      </c>
      <c r="BF277" s="204">
        <f>IF(N277="snížená",J277,0)</f>
        <v>0</v>
      </c>
      <c r="BG277" s="204">
        <f>IF(N277="zákl. přenesená",J277,0)</f>
        <v>0</v>
      </c>
      <c r="BH277" s="204">
        <f>IF(N277="sníž. přenesená",J277,0)</f>
        <v>0</v>
      </c>
      <c r="BI277" s="204">
        <f>IF(N277="nulová",J277,0)</f>
        <v>0</v>
      </c>
      <c r="BJ277" s="18" t="s">
        <v>71</v>
      </c>
      <c r="BK277" s="204">
        <f>ROUND(I277*H277,2)</f>
        <v>0</v>
      </c>
      <c r="BL277" s="18" t="s">
        <v>270</v>
      </c>
      <c r="BM277" s="203" t="s">
        <v>6049</v>
      </c>
    </row>
    <row r="278" spans="1:65" s="16" customFormat="1" ht="22.5">
      <c r="B278" s="248"/>
      <c r="C278" s="249"/>
      <c r="D278" s="207" t="s">
        <v>272</v>
      </c>
      <c r="E278" s="250" t="s">
        <v>1</v>
      </c>
      <c r="F278" s="251" t="s">
        <v>6050</v>
      </c>
      <c r="G278" s="249"/>
      <c r="H278" s="250" t="s">
        <v>1</v>
      </c>
      <c r="I278" s="252"/>
      <c r="J278" s="249"/>
      <c r="K278" s="249"/>
      <c r="L278" s="253"/>
      <c r="M278" s="254"/>
      <c r="N278" s="255"/>
      <c r="O278" s="255"/>
      <c r="P278" s="255"/>
      <c r="Q278" s="255"/>
      <c r="R278" s="255"/>
      <c r="S278" s="255"/>
      <c r="T278" s="256"/>
      <c r="AT278" s="257" t="s">
        <v>272</v>
      </c>
      <c r="AU278" s="257" t="s">
        <v>73</v>
      </c>
      <c r="AV278" s="16" t="s">
        <v>71</v>
      </c>
      <c r="AW278" s="16" t="s">
        <v>30</v>
      </c>
      <c r="AX278" s="16" t="s">
        <v>64</v>
      </c>
      <c r="AY278" s="257" t="s">
        <v>263</v>
      </c>
    </row>
    <row r="279" spans="1:65" s="13" customFormat="1">
      <c r="B279" s="205"/>
      <c r="C279" s="206"/>
      <c r="D279" s="207" t="s">
        <v>272</v>
      </c>
      <c r="E279" s="208" t="s">
        <v>1</v>
      </c>
      <c r="F279" s="209" t="s">
        <v>6851</v>
      </c>
      <c r="G279" s="206"/>
      <c r="H279" s="210">
        <v>2558.3649999999998</v>
      </c>
      <c r="I279" s="211"/>
      <c r="J279" s="206"/>
      <c r="K279" s="206"/>
      <c r="L279" s="212"/>
      <c r="M279" s="213"/>
      <c r="N279" s="214"/>
      <c r="O279" s="214"/>
      <c r="P279" s="214"/>
      <c r="Q279" s="214"/>
      <c r="R279" s="214"/>
      <c r="S279" s="214"/>
      <c r="T279" s="215"/>
      <c r="AT279" s="216" t="s">
        <v>272</v>
      </c>
      <c r="AU279" s="216" t="s">
        <v>73</v>
      </c>
      <c r="AV279" s="13" t="s">
        <v>73</v>
      </c>
      <c r="AW279" s="13" t="s">
        <v>30</v>
      </c>
      <c r="AX279" s="13" t="s">
        <v>71</v>
      </c>
      <c r="AY279" s="216" t="s">
        <v>263</v>
      </c>
    </row>
    <row r="280" spans="1:65" s="2" customFormat="1" ht="33" customHeight="1">
      <c r="A280" s="35"/>
      <c r="B280" s="36"/>
      <c r="C280" s="191" t="s">
        <v>397</v>
      </c>
      <c r="D280" s="191" t="s">
        <v>266</v>
      </c>
      <c r="E280" s="192" t="s">
        <v>544</v>
      </c>
      <c r="F280" s="193" t="s">
        <v>545</v>
      </c>
      <c r="G280" s="194" t="s">
        <v>307</v>
      </c>
      <c r="H280" s="195">
        <v>921.01099999999997</v>
      </c>
      <c r="I280" s="196"/>
      <c r="J280" s="197">
        <f>ROUND(I280*H280,2)</f>
        <v>0</v>
      </c>
      <c r="K280" s="198"/>
      <c r="L280" s="40"/>
      <c r="M280" s="199" t="s">
        <v>1</v>
      </c>
      <c r="N280" s="200" t="s">
        <v>38</v>
      </c>
      <c r="O280" s="72"/>
      <c r="P280" s="201">
        <f>O280*H280</f>
        <v>0</v>
      </c>
      <c r="Q280" s="201">
        <v>0</v>
      </c>
      <c r="R280" s="201">
        <f>Q280*H280</f>
        <v>0</v>
      </c>
      <c r="S280" s="201">
        <v>0</v>
      </c>
      <c r="T280" s="202">
        <f>S280*H280</f>
        <v>0</v>
      </c>
      <c r="U280" s="35"/>
      <c r="V280" s="35"/>
      <c r="W280" s="35"/>
      <c r="X280" s="35"/>
      <c r="Y280" s="35"/>
      <c r="Z280" s="35"/>
      <c r="AA280" s="35"/>
      <c r="AB280" s="35"/>
      <c r="AC280" s="35"/>
      <c r="AD280" s="35"/>
      <c r="AE280" s="35"/>
      <c r="AR280" s="203" t="s">
        <v>270</v>
      </c>
      <c r="AT280" s="203" t="s">
        <v>266</v>
      </c>
      <c r="AU280" s="203" t="s">
        <v>73</v>
      </c>
      <c r="AY280" s="18" t="s">
        <v>263</v>
      </c>
      <c r="BE280" s="204">
        <f>IF(N280="základní",J280,0)</f>
        <v>0</v>
      </c>
      <c r="BF280" s="204">
        <f>IF(N280="snížená",J280,0)</f>
        <v>0</v>
      </c>
      <c r="BG280" s="204">
        <f>IF(N280="zákl. přenesená",J280,0)</f>
        <v>0</v>
      </c>
      <c r="BH280" s="204">
        <f>IF(N280="sníž. přenesená",J280,0)</f>
        <v>0</v>
      </c>
      <c r="BI280" s="204">
        <f>IF(N280="nulová",J280,0)</f>
        <v>0</v>
      </c>
      <c r="BJ280" s="18" t="s">
        <v>71</v>
      </c>
      <c r="BK280" s="204">
        <f>ROUND(I280*H280,2)</f>
        <v>0</v>
      </c>
      <c r="BL280" s="18" t="s">
        <v>270</v>
      </c>
      <c r="BM280" s="203" t="s">
        <v>6052</v>
      </c>
    </row>
    <row r="281" spans="1:65" s="13" customFormat="1">
      <c r="B281" s="205"/>
      <c r="C281" s="206"/>
      <c r="D281" s="207" t="s">
        <v>272</v>
      </c>
      <c r="E281" s="206"/>
      <c r="F281" s="209" t="s">
        <v>6852</v>
      </c>
      <c r="G281" s="206"/>
      <c r="H281" s="210">
        <v>921.01099999999997</v>
      </c>
      <c r="I281" s="211"/>
      <c r="J281" s="206"/>
      <c r="K281" s="206"/>
      <c r="L281" s="212"/>
      <c r="M281" s="213"/>
      <c r="N281" s="214"/>
      <c r="O281" s="214"/>
      <c r="P281" s="214"/>
      <c r="Q281" s="214"/>
      <c r="R281" s="214"/>
      <c r="S281" s="214"/>
      <c r="T281" s="215"/>
      <c r="AT281" s="216" t="s">
        <v>272</v>
      </c>
      <c r="AU281" s="216" t="s">
        <v>73</v>
      </c>
      <c r="AV281" s="13" t="s">
        <v>73</v>
      </c>
      <c r="AW281" s="13" t="s">
        <v>4</v>
      </c>
      <c r="AX281" s="13" t="s">
        <v>71</v>
      </c>
      <c r="AY281" s="216" t="s">
        <v>263</v>
      </c>
    </row>
    <row r="282" spans="1:65" s="12" customFormat="1" ht="22.9" customHeight="1">
      <c r="B282" s="175"/>
      <c r="C282" s="176"/>
      <c r="D282" s="177" t="s">
        <v>63</v>
      </c>
      <c r="E282" s="189" t="s">
        <v>314</v>
      </c>
      <c r="F282" s="189" t="s">
        <v>1712</v>
      </c>
      <c r="G282" s="176"/>
      <c r="H282" s="176"/>
      <c r="I282" s="179"/>
      <c r="J282" s="190">
        <f>BK282</f>
        <v>0</v>
      </c>
      <c r="K282" s="176"/>
      <c r="L282" s="181"/>
      <c r="M282" s="182"/>
      <c r="N282" s="183"/>
      <c r="O282" s="183"/>
      <c r="P282" s="184">
        <f>SUM(P283:P294)</f>
        <v>0</v>
      </c>
      <c r="Q282" s="183"/>
      <c r="R282" s="184">
        <f>SUM(R283:R294)</f>
        <v>0.56510000000000005</v>
      </c>
      <c r="S282" s="183"/>
      <c r="T282" s="185">
        <f>SUM(T283:T294)</f>
        <v>0</v>
      </c>
      <c r="AR282" s="186" t="s">
        <v>71</v>
      </c>
      <c r="AT282" s="187" t="s">
        <v>63</v>
      </c>
      <c r="AU282" s="187" t="s">
        <v>71</v>
      </c>
      <c r="AY282" s="186" t="s">
        <v>263</v>
      </c>
      <c r="BK282" s="188">
        <f>SUM(BK283:BK294)</f>
        <v>0</v>
      </c>
    </row>
    <row r="283" spans="1:65" s="2" customFormat="1" ht="16.5" customHeight="1">
      <c r="A283" s="35"/>
      <c r="B283" s="36"/>
      <c r="C283" s="191" t="s">
        <v>405</v>
      </c>
      <c r="D283" s="191" t="s">
        <v>266</v>
      </c>
      <c r="E283" s="192" t="s">
        <v>6853</v>
      </c>
      <c r="F283" s="193" t="s">
        <v>6854</v>
      </c>
      <c r="G283" s="194" t="s">
        <v>796</v>
      </c>
      <c r="H283" s="195">
        <v>130</v>
      </c>
      <c r="I283" s="196"/>
      <c r="J283" s="197">
        <f>ROUND(I283*H283,2)</f>
        <v>0</v>
      </c>
      <c r="K283" s="198"/>
      <c r="L283" s="40"/>
      <c r="M283" s="199" t="s">
        <v>1</v>
      </c>
      <c r="N283" s="200" t="s">
        <v>38</v>
      </c>
      <c r="O283" s="72"/>
      <c r="P283" s="201">
        <f>O283*H283</f>
        <v>0</v>
      </c>
      <c r="Q283" s="201">
        <v>0</v>
      </c>
      <c r="R283" s="201">
        <f>Q283*H283</f>
        <v>0</v>
      </c>
      <c r="S283" s="201">
        <v>0</v>
      </c>
      <c r="T283" s="202">
        <f>S283*H283</f>
        <v>0</v>
      </c>
      <c r="U283" s="35"/>
      <c r="V283" s="35"/>
      <c r="W283" s="35"/>
      <c r="X283" s="35"/>
      <c r="Y283" s="35"/>
      <c r="Z283" s="35"/>
      <c r="AA283" s="35"/>
      <c r="AB283" s="35"/>
      <c r="AC283" s="35"/>
      <c r="AD283" s="35"/>
      <c r="AE283" s="35"/>
      <c r="AR283" s="203" t="s">
        <v>270</v>
      </c>
      <c r="AT283" s="203" t="s">
        <v>266</v>
      </c>
      <c r="AU283" s="203" t="s">
        <v>73</v>
      </c>
      <c r="AY283" s="18" t="s">
        <v>263</v>
      </c>
      <c r="BE283" s="204">
        <f>IF(N283="základní",J283,0)</f>
        <v>0</v>
      </c>
      <c r="BF283" s="204">
        <f>IF(N283="snížená",J283,0)</f>
        <v>0</v>
      </c>
      <c r="BG283" s="204">
        <f>IF(N283="zákl. přenesená",J283,0)</f>
        <v>0</v>
      </c>
      <c r="BH283" s="204">
        <f>IF(N283="sníž. přenesená",J283,0)</f>
        <v>0</v>
      </c>
      <c r="BI283" s="204">
        <f>IF(N283="nulová",J283,0)</f>
        <v>0</v>
      </c>
      <c r="BJ283" s="18" t="s">
        <v>71</v>
      </c>
      <c r="BK283" s="204">
        <f>ROUND(I283*H283,2)</f>
        <v>0</v>
      </c>
      <c r="BL283" s="18" t="s">
        <v>270</v>
      </c>
      <c r="BM283" s="203" t="s">
        <v>6855</v>
      </c>
    </row>
    <row r="284" spans="1:65" s="2" customFormat="1" ht="16.5" customHeight="1">
      <c r="A284" s="35"/>
      <c r="B284" s="36"/>
      <c r="C284" s="191" t="s">
        <v>412</v>
      </c>
      <c r="D284" s="191" t="s">
        <v>266</v>
      </c>
      <c r="E284" s="192" t="s">
        <v>6399</v>
      </c>
      <c r="F284" s="193" t="s">
        <v>6400</v>
      </c>
      <c r="G284" s="194" t="s">
        <v>796</v>
      </c>
      <c r="H284" s="195">
        <v>70</v>
      </c>
      <c r="I284" s="196"/>
      <c r="J284" s="197">
        <f>ROUND(I284*H284,2)</f>
        <v>0</v>
      </c>
      <c r="K284" s="198"/>
      <c r="L284" s="40"/>
      <c r="M284" s="199" t="s">
        <v>1</v>
      </c>
      <c r="N284" s="200" t="s">
        <v>38</v>
      </c>
      <c r="O284" s="72"/>
      <c r="P284" s="201">
        <f>O284*H284</f>
        <v>0</v>
      </c>
      <c r="Q284" s="201">
        <v>0</v>
      </c>
      <c r="R284" s="201">
        <f>Q284*H284</f>
        <v>0</v>
      </c>
      <c r="S284" s="201">
        <v>0</v>
      </c>
      <c r="T284" s="202">
        <f>S284*H284</f>
        <v>0</v>
      </c>
      <c r="U284" s="35"/>
      <c r="V284" s="35"/>
      <c r="W284" s="35"/>
      <c r="X284" s="35"/>
      <c r="Y284" s="35"/>
      <c r="Z284" s="35"/>
      <c r="AA284" s="35"/>
      <c r="AB284" s="35"/>
      <c r="AC284" s="35"/>
      <c r="AD284" s="35"/>
      <c r="AE284" s="35"/>
      <c r="AR284" s="203" t="s">
        <v>270</v>
      </c>
      <c r="AT284" s="203" t="s">
        <v>266</v>
      </c>
      <c r="AU284" s="203" t="s">
        <v>73</v>
      </c>
      <c r="AY284" s="18" t="s">
        <v>263</v>
      </c>
      <c r="BE284" s="204">
        <f>IF(N284="základní",J284,0)</f>
        <v>0</v>
      </c>
      <c r="BF284" s="204">
        <f>IF(N284="snížená",J284,0)</f>
        <v>0</v>
      </c>
      <c r="BG284" s="204">
        <f>IF(N284="zákl. přenesená",J284,0)</f>
        <v>0</v>
      </c>
      <c r="BH284" s="204">
        <f>IF(N284="sníž. přenesená",J284,0)</f>
        <v>0</v>
      </c>
      <c r="BI284" s="204">
        <f>IF(N284="nulová",J284,0)</f>
        <v>0</v>
      </c>
      <c r="BJ284" s="18" t="s">
        <v>71</v>
      </c>
      <c r="BK284" s="204">
        <f>ROUND(I284*H284,2)</f>
        <v>0</v>
      </c>
      <c r="BL284" s="18" t="s">
        <v>270</v>
      </c>
      <c r="BM284" s="203" t="s">
        <v>6856</v>
      </c>
    </row>
    <row r="285" spans="1:65" s="2" customFormat="1" ht="16.5" customHeight="1">
      <c r="A285" s="35"/>
      <c r="B285" s="36"/>
      <c r="C285" s="191" t="s">
        <v>416</v>
      </c>
      <c r="D285" s="191" t="s">
        <v>266</v>
      </c>
      <c r="E285" s="192" t="s">
        <v>6406</v>
      </c>
      <c r="F285" s="193" t="s">
        <v>6407</v>
      </c>
      <c r="G285" s="194" t="s">
        <v>796</v>
      </c>
      <c r="H285" s="195">
        <v>30</v>
      </c>
      <c r="I285" s="196"/>
      <c r="J285" s="197">
        <f>ROUND(I285*H285,2)</f>
        <v>0</v>
      </c>
      <c r="K285" s="198"/>
      <c r="L285" s="40"/>
      <c r="M285" s="199" t="s">
        <v>1</v>
      </c>
      <c r="N285" s="200" t="s">
        <v>38</v>
      </c>
      <c r="O285" s="72"/>
      <c r="P285" s="201">
        <f>O285*H285</f>
        <v>0</v>
      </c>
      <c r="Q285" s="201">
        <v>0</v>
      </c>
      <c r="R285" s="201">
        <f>Q285*H285</f>
        <v>0</v>
      </c>
      <c r="S285" s="201">
        <v>0</v>
      </c>
      <c r="T285" s="202">
        <f>S285*H285</f>
        <v>0</v>
      </c>
      <c r="U285" s="35"/>
      <c r="V285" s="35"/>
      <c r="W285" s="35"/>
      <c r="X285" s="35"/>
      <c r="Y285" s="35"/>
      <c r="Z285" s="35"/>
      <c r="AA285" s="35"/>
      <c r="AB285" s="35"/>
      <c r="AC285" s="35"/>
      <c r="AD285" s="35"/>
      <c r="AE285" s="35"/>
      <c r="AR285" s="203" t="s">
        <v>270</v>
      </c>
      <c r="AT285" s="203" t="s">
        <v>266</v>
      </c>
      <c r="AU285" s="203" t="s">
        <v>73</v>
      </c>
      <c r="AY285" s="18" t="s">
        <v>263</v>
      </c>
      <c r="BE285" s="204">
        <f>IF(N285="základní",J285,0)</f>
        <v>0</v>
      </c>
      <c r="BF285" s="204">
        <f>IF(N285="snížená",J285,0)</f>
        <v>0</v>
      </c>
      <c r="BG285" s="204">
        <f>IF(N285="zákl. přenesená",J285,0)</f>
        <v>0</v>
      </c>
      <c r="BH285" s="204">
        <f>IF(N285="sníž. přenesená",J285,0)</f>
        <v>0</v>
      </c>
      <c r="BI285" s="204">
        <f>IF(N285="nulová",J285,0)</f>
        <v>0</v>
      </c>
      <c r="BJ285" s="18" t="s">
        <v>71</v>
      </c>
      <c r="BK285" s="204">
        <f>ROUND(I285*H285,2)</f>
        <v>0</v>
      </c>
      <c r="BL285" s="18" t="s">
        <v>270</v>
      </c>
      <c r="BM285" s="203" t="s">
        <v>6857</v>
      </c>
    </row>
    <row r="286" spans="1:65" s="2" customFormat="1" ht="16.5" customHeight="1">
      <c r="A286" s="35"/>
      <c r="B286" s="36"/>
      <c r="C286" s="191" t="s">
        <v>421</v>
      </c>
      <c r="D286" s="191" t="s">
        <v>266</v>
      </c>
      <c r="E286" s="192" t="s">
        <v>6409</v>
      </c>
      <c r="F286" s="193" t="s">
        <v>6410</v>
      </c>
      <c r="G286" s="194" t="s">
        <v>796</v>
      </c>
      <c r="H286" s="195">
        <v>25</v>
      </c>
      <c r="I286" s="196"/>
      <c r="J286" s="197">
        <f>ROUND(I286*H286,2)</f>
        <v>0</v>
      </c>
      <c r="K286" s="198"/>
      <c r="L286" s="40"/>
      <c r="M286" s="199" t="s">
        <v>1</v>
      </c>
      <c r="N286" s="200" t="s">
        <v>38</v>
      </c>
      <c r="O286" s="72"/>
      <c r="P286" s="201">
        <f>O286*H286</f>
        <v>0</v>
      </c>
      <c r="Q286" s="201">
        <v>0</v>
      </c>
      <c r="R286" s="201">
        <f>Q286*H286</f>
        <v>0</v>
      </c>
      <c r="S286" s="201">
        <v>0</v>
      </c>
      <c r="T286" s="202">
        <f>S286*H286</f>
        <v>0</v>
      </c>
      <c r="U286" s="35"/>
      <c r="V286" s="35"/>
      <c r="W286" s="35"/>
      <c r="X286" s="35"/>
      <c r="Y286" s="35"/>
      <c r="Z286" s="35"/>
      <c r="AA286" s="35"/>
      <c r="AB286" s="35"/>
      <c r="AC286" s="35"/>
      <c r="AD286" s="35"/>
      <c r="AE286" s="35"/>
      <c r="AR286" s="203" t="s">
        <v>270</v>
      </c>
      <c r="AT286" s="203" t="s">
        <v>266</v>
      </c>
      <c r="AU286" s="203" t="s">
        <v>73</v>
      </c>
      <c r="AY286" s="18" t="s">
        <v>263</v>
      </c>
      <c r="BE286" s="204">
        <f>IF(N286="základní",J286,0)</f>
        <v>0</v>
      </c>
      <c r="BF286" s="204">
        <f>IF(N286="snížená",J286,0)</f>
        <v>0</v>
      </c>
      <c r="BG286" s="204">
        <f>IF(N286="zákl. přenesená",J286,0)</f>
        <v>0</v>
      </c>
      <c r="BH286" s="204">
        <f>IF(N286="sníž. přenesená",J286,0)</f>
        <v>0</v>
      </c>
      <c r="BI286" s="204">
        <f>IF(N286="nulová",J286,0)</f>
        <v>0</v>
      </c>
      <c r="BJ286" s="18" t="s">
        <v>71</v>
      </c>
      <c r="BK286" s="204">
        <f>ROUND(I286*H286,2)</f>
        <v>0</v>
      </c>
      <c r="BL286" s="18" t="s">
        <v>270</v>
      </c>
      <c r="BM286" s="203" t="s">
        <v>6858</v>
      </c>
    </row>
    <row r="287" spans="1:65" s="2" customFormat="1" ht="16.5" customHeight="1">
      <c r="A287" s="35"/>
      <c r="B287" s="36"/>
      <c r="C287" s="191" t="s">
        <v>426</v>
      </c>
      <c r="D287" s="191" t="s">
        <v>266</v>
      </c>
      <c r="E287" s="192" t="s">
        <v>6060</v>
      </c>
      <c r="F287" s="193" t="s">
        <v>6061</v>
      </c>
      <c r="G287" s="194" t="s">
        <v>796</v>
      </c>
      <c r="H287" s="195">
        <v>190</v>
      </c>
      <c r="I287" s="196"/>
      <c r="J287" s="197">
        <f>ROUND(I287*H287,2)</f>
        <v>0</v>
      </c>
      <c r="K287" s="198"/>
      <c r="L287" s="40"/>
      <c r="M287" s="199" t="s">
        <v>1</v>
      </c>
      <c r="N287" s="200" t="s">
        <v>38</v>
      </c>
      <c r="O287" s="72"/>
      <c r="P287" s="201">
        <f>O287*H287</f>
        <v>0</v>
      </c>
      <c r="Q287" s="201">
        <v>0</v>
      </c>
      <c r="R287" s="201">
        <f>Q287*H287</f>
        <v>0</v>
      </c>
      <c r="S287" s="201">
        <v>0</v>
      </c>
      <c r="T287" s="202">
        <f>S287*H287</f>
        <v>0</v>
      </c>
      <c r="U287" s="35"/>
      <c r="V287" s="35"/>
      <c r="W287" s="35"/>
      <c r="X287" s="35"/>
      <c r="Y287" s="35"/>
      <c r="Z287" s="35"/>
      <c r="AA287" s="35"/>
      <c r="AB287" s="35"/>
      <c r="AC287" s="35"/>
      <c r="AD287" s="35"/>
      <c r="AE287" s="35"/>
      <c r="AR287" s="203" t="s">
        <v>270</v>
      </c>
      <c r="AT287" s="203" t="s">
        <v>266</v>
      </c>
      <c r="AU287" s="203" t="s">
        <v>73</v>
      </c>
      <c r="AY287" s="18" t="s">
        <v>263</v>
      </c>
      <c r="BE287" s="204">
        <f>IF(N287="základní",J287,0)</f>
        <v>0</v>
      </c>
      <c r="BF287" s="204">
        <f>IF(N287="snížená",J287,0)</f>
        <v>0</v>
      </c>
      <c r="BG287" s="204">
        <f>IF(N287="zákl. přenesená",J287,0)</f>
        <v>0</v>
      </c>
      <c r="BH287" s="204">
        <f>IF(N287="sníž. přenesená",J287,0)</f>
        <v>0</v>
      </c>
      <c r="BI287" s="204">
        <f>IF(N287="nulová",J287,0)</f>
        <v>0</v>
      </c>
      <c r="BJ287" s="18" t="s">
        <v>71</v>
      </c>
      <c r="BK287" s="204">
        <f>ROUND(I287*H287,2)</f>
        <v>0</v>
      </c>
      <c r="BL287" s="18" t="s">
        <v>270</v>
      </c>
      <c r="BM287" s="203" t="s">
        <v>6859</v>
      </c>
    </row>
    <row r="288" spans="1:65" s="2" customFormat="1" ht="39">
      <c r="A288" s="35"/>
      <c r="B288" s="36"/>
      <c r="C288" s="37"/>
      <c r="D288" s="207" t="s">
        <v>294</v>
      </c>
      <c r="E288" s="37"/>
      <c r="F288" s="239" t="s">
        <v>6733</v>
      </c>
      <c r="G288" s="37"/>
      <c r="H288" s="37"/>
      <c r="I288" s="240"/>
      <c r="J288" s="37"/>
      <c r="K288" s="37"/>
      <c r="L288" s="40"/>
      <c r="M288" s="241"/>
      <c r="N288" s="242"/>
      <c r="O288" s="72"/>
      <c r="P288" s="72"/>
      <c r="Q288" s="72"/>
      <c r="R288" s="72"/>
      <c r="S288" s="72"/>
      <c r="T288" s="73"/>
      <c r="U288" s="35"/>
      <c r="V288" s="35"/>
      <c r="W288" s="35"/>
      <c r="X288" s="35"/>
      <c r="Y288" s="35"/>
      <c r="Z288" s="35"/>
      <c r="AA288" s="35"/>
      <c r="AB288" s="35"/>
      <c r="AC288" s="35"/>
      <c r="AD288" s="35"/>
      <c r="AE288" s="35"/>
      <c r="AT288" s="18" t="s">
        <v>294</v>
      </c>
      <c r="AU288" s="18" t="s">
        <v>73</v>
      </c>
    </row>
    <row r="289" spans="1:65" s="2" customFormat="1" ht="24.2" customHeight="1">
      <c r="A289" s="35"/>
      <c r="B289" s="36"/>
      <c r="C289" s="191" t="s">
        <v>554</v>
      </c>
      <c r="D289" s="191" t="s">
        <v>266</v>
      </c>
      <c r="E289" s="192" t="s">
        <v>6860</v>
      </c>
      <c r="F289" s="193" t="s">
        <v>6861</v>
      </c>
      <c r="G289" s="194" t="s">
        <v>1887</v>
      </c>
      <c r="H289" s="195">
        <v>8</v>
      </c>
      <c r="I289" s="196"/>
      <c r="J289" s="197">
        <f>ROUND(I289*H289,2)</f>
        <v>0</v>
      </c>
      <c r="K289" s="198"/>
      <c r="L289" s="40"/>
      <c r="M289" s="199" t="s">
        <v>1</v>
      </c>
      <c r="N289" s="200" t="s">
        <v>38</v>
      </c>
      <c r="O289" s="72"/>
      <c r="P289" s="201">
        <f>O289*H289</f>
        <v>0</v>
      </c>
      <c r="Q289" s="201">
        <v>0</v>
      </c>
      <c r="R289" s="201">
        <f>Q289*H289</f>
        <v>0</v>
      </c>
      <c r="S289" s="201">
        <v>0</v>
      </c>
      <c r="T289" s="202">
        <f>S289*H289</f>
        <v>0</v>
      </c>
      <c r="U289" s="35"/>
      <c r="V289" s="35"/>
      <c r="W289" s="35"/>
      <c r="X289" s="35"/>
      <c r="Y289" s="35"/>
      <c r="Z289" s="35"/>
      <c r="AA289" s="35"/>
      <c r="AB289" s="35"/>
      <c r="AC289" s="35"/>
      <c r="AD289" s="35"/>
      <c r="AE289" s="35"/>
      <c r="AR289" s="203" t="s">
        <v>270</v>
      </c>
      <c r="AT289" s="203" t="s">
        <v>266</v>
      </c>
      <c r="AU289" s="203" t="s">
        <v>73</v>
      </c>
      <c r="AY289" s="18" t="s">
        <v>263</v>
      </c>
      <c r="BE289" s="204">
        <f>IF(N289="základní",J289,0)</f>
        <v>0</v>
      </c>
      <c r="BF289" s="204">
        <f>IF(N289="snížená",J289,0)</f>
        <v>0</v>
      </c>
      <c r="BG289" s="204">
        <f>IF(N289="zákl. přenesená",J289,0)</f>
        <v>0</v>
      </c>
      <c r="BH289" s="204">
        <f>IF(N289="sníž. přenesená",J289,0)</f>
        <v>0</v>
      </c>
      <c r="BI289" s="204">
        <f>IF(N289="nulová",J289,0)</f>
        <v>0</v>
      </c>
      <c r="BJ289" s="18" t="s">
        <v>71</v>
      </c>
      <c r="BK289" s="204">
        <f>ROUND(I289*H289,2)</f>
        <v>0</v>
      </c>
      <c r="BL289" s="18" t="s">
        <v>270</v>
      </c>
      <c r="BM289" s="203" t="s">
        <v>6862</v>
      </c>
    </row>
    <row r="290" spans="1:65" s="2" customFormat="1" ht="185.25">
      <c r="A290" s="35"/>
      <c r="B290" s="36"/>
      <c r="C290" s="37"/>
      <c r="D290" s="207" t="s">
        <v>294</v>
      </c>
      <c r="E290" s="37"/>
      <c r="F290" s="239" t="s">
        <v>6863</v>
      </c>
      <c r="G290" s="37"/>
      <c r="H290" s="37"/>
      <c r="I290" s="240"/>
      <c r="J290" s="37"/>
      <c r="K290" s="37"/>
      <c r="L290" s="40"/>
      <c r="M290" s="241"/>
      <c r="N290" s="242"/>
      <c r="O290" s="72"/>
      <c r="P290" s="72"/>
      <c r="Q290" s="72"/>
      <c r="R290" s="72"/>
      <c r="S290" s="72"/>
      <c r="T290" s="73"/>
      <c r="U290" s="35"/>
      <c r="V290" s="35"/>
      <c r="W290" s="35"/>
      <c r="X290" s="35"/>
      <c r="Y290" s="35"/>
      <c r="Z290" s="35"/>
      <c r="AA290" s="35"/>
      <c r="AB290" s="35"/>
      <c r="AC290" s="35"/>
      <c r="AD290" s="35"/>
      <c r="AE290" s="35"/>
      <c r="AT290" s="18" t="s">
        <v>294</v>
      </c>
      <c r="AU290" s="18" t="s">
        <v>73</v>
      </c>
    </row>
    <row r="291" spans="1:65" s="2" customFormat="1" ht="16.5" customHeight="1">
      <c r="A291" s="35"/>
      <c r="B291" s="36"/>
      <c r="C291" s="191" t="s">
        <v>493</v>
      </c>
      <c r="D291" s="191" t="s">
        <v>266</v>
      </c>
      <c r="E291" s="192" t="s">
        <v>6066</v>
      </c>
      <c r="F291" s="193" t="s">
        <v>6067</v>
      </c>
      <c r="G291" s="194" t="s">
        <v>1887</v>
      </c>
      <c r="H291" s="195">
        <v>8</v>
      </c>
      <c r="I291" s="196"/>
      <c r="J291" s="197">
        <f>ROUND(I291*H291,2)</f>
        <v>0</v>
      </c>
      <c r="K291" s="198"/>
      <c r="L291" s="40"/>
      <c r="M291" s="199" t="s">
        <v>1</v>
      </c>
      <c r="N291" s="200" t="s">
        <v>38</v>
      </c>
      <c r="O291" s="72"/>
      <c r="P291" s="201">
        <f>O291*H291</f>
        <v>0</v>
      </c>
      <c r="Q291" s="201">
        <v>7.0000000000000007E-2</v>
      </c>
      <c r="R291" s="201">
        <f>Q291*H291</f>
        <v>0.56000000000000005</v>
      </c>
      <c r="S291" s="201">
        <v>0</v>
      </c>
      <c r="T291" s="202">
        <f>S291*H291</f>
        <v>0</v>
      </c>
      <c r="U291" s="35"/>
      <c r="V291" s="35"/>
      <c r="W291" s="35"/>
      <c r="X291" s="35"/>
      <c r="Y291" s="35"/>
      <c r="Z291" s="35"/>
      <c r="AA291" s="35"/>
      <c r="AB291" s="35"/>
      <c r="AC291" s="35"/>
      <c r="AD291" s="35"/>
      <c r="AE291" s="35"/>
      <c r="AR291" s="203" t="s">
        <v>270</v>
      </c>
      <c r="AT291" s="203" t="s">
        <v>266</v>
      </c>
      <c r="AU291" s="203" t="s">
        <v>73</v>
      </c>
      <c r="AY291" s="18" t="s">
        <v>263</v>
      </c>
      <c r="BE291" s="204">
        <f>IF(N291="základní",J291,0)</f>
        <v>0</v>
      </c>
      <c r="BF291" s="204">
        <f>IF(N291="snížená",J291,0)</f>
        <v>0</v>
      </c>
      <c r="BG291" s="204">
        <f>IF(N291="zákl. přenesená",J291,0)</f>
        <v>0</v>
      </c>
      <c r="BH291" s="204">
        <f>IF(N291="sníž. přenesená",J291,0)</f>
        <v>0</v>
      </c>
      <c r="BI291" s="204">
        <f>IF(N291="nulová",J291,0)</f>
        <v>0</v>
      </c>
      <c r="BJ291" s="18" t="s">
        <v>71</v>
      </c>
      <c r="BK291" s="204">
        <f>ROUND(I291*H291,2)</f>
        <v>0</v>
      </c>
      <c r="BL291" s="18" t="s">
        <v>270</v>
      </c>
      <c r="BM291" s="203" t="s">
        <v>6864</v>
      </c>
    </row>
    <row r="292" spans="1:65" s="2" customFormat="1" ht="16.5" customHeight="1">
      <c r="A292" s="35"/>
      <c r="B292" s="36"/>
      <c r="C292" s="191" t="s">
        <v>7</v>
      </c>
      <c r="D292" s="191" t="s">
        <v>266</v>
      </c>
      <c r="E292" s="192" t="s">
        <v>6070</v>
      </c>
      <c r="F292" s="193" t="s">
        <v>6071</v>
      </c>
      <c r="G292" s="194" t="s">
        <v>796</v>
      </c>
      <c r="H292" s="195">
        <v>255</v>
      </c>
      <c r="I292" s="196"/>
      <c r="J292" s="197">
        <f>ROUND(I292*H292,2)</f>
        <v>0</v>
      </c>
      <c r="K292" s="198"/>
      <c r="L292" s="40"/>
      <c r="M292" s="199" t="s">
        <v>1</v>
      </c>
      <c r="N292" s="200" t="s">
        <v>38</v>
      </c>
      <c r="O292" s="72"/>
      <c r="P292" s="201">
        <f>O292*H292</f>
        <v>0</v>
      </c>
      <c r="Q292" s="201">
        <v>2.0000000000000002E-5</v>
      </c>
      <c r="R292" s="201">
        <f>Q292*H292</f>
        <v>5.1000000000000004E-3</v>
      </c>
      <c r="S292" s="201">
        <v>0</v>
      </c>
      <c r="T292" s="202">
        <f>S292*H292</f>
        <v>0</v>
      </c>
      <c r="U292" s="35"/>
      <c r="V292" s="35"/>
      <c r="W292" s="35"/>
      <c r="X292" s="35"/>
      <c r="Y292" s="35"/>
      <c r="Z292" s="35"/>
      <c r="AA292" s="35"/>
      <c r="AB292" s="35"/>
      <c r="AC292" s="35"/>
      <c r="AD292" s="35"/>
      <c r="AE292" s="35"/>
      <c r="AR292" s="203" t="s">
        <v>270</v>
      </c>
      <c r="AT292" s="203" t="s">
        <v>266</v>
      </c>
      <c r="AU292" s="203" t="s">
        <v>73</v>
      </c>
      <c r="AY292" s="18" t="s">
        <v>263</v>
      </c>
      <c r="BE292" s="204">
        <f>IF(N292="základní",J292,0)</f>
        <v>0</v>
      </c>
      <c r="BF292" s="204">
        <f>IF(N292="snížená",J292,0)</f>
        <v>0</v>
      </c>
      <c r="BG292" s="204">
        <f>IF(N292="zákl. přenesená",J292,0)</f>
        <v>0</v>
      </c>
      <c r="BH292" s="204">
        <f>IF(N292="sníž. přenesená",J292,0)</f>
        <v>0</v>
      </c>
      <c r="BI292" s="204">
        <f>IF(N292="nulová",J292,0)</f>
        <v>0</v>
      </c>
      <c r="BJ292" s="18" t="s">
        <v>71</v>
      </c>
      <c r="BK292" s="204">
        <f>ROUND(I292*H292,2)</f>
        <v>0</v>
      </c>
      <c r="BL292" s="18" t="s">
        <v>270</v>
      </c>
      <c r="BM292" s="203" t="s">
        <v>6072</v>
      </c>
    </row>
    <row r="293" spans="1:65" s="16" customFormat="1">
      <c r="B293" s="248"/>
      <c r="C293" s="249"/>
      <c r="D293" s="207" t="s">
        <v>272</v>
      </c>
      <c r="E293" s="250" t="s">
        <v>1</v>
      </c>
      <c r="F293" s="251" t="s">
        <v>6073</v>
      </c>
      <c r="G293" s="249"/>
      <c r="H293" s="250" t="s">
        <v>1</v>
      </c>
      <c r="I293" s="252"/>
      <c r="J293" s="249"/>
      <c r="K293" s="249"/>
      <c r="L293" s="253"/>
      <c r="M293" s="254"/>
      <c r="N293" s="255"/>
      <c r="O293" s="255"/>
      <c r="P293" s="255"/>
      <c r="Q293" s="255"/>
      <c r="R293" s="255"/>
      <c r="S293" s="255"/>
      <c r="T293" s="256"/>
      <c r="AT293" s="257" t="s">
        <v>272</v>
      </c>
      <c r="AU293" s="257" t="s">
        <v>73</v>
      </c>
      <c r="AV293" s="16" t="s">
        <v>71</v>
      </c>
      <c r="AW293" s="16" t="s">
        <v>30</v>
      </c>
      <c r="AX293" s="16" t="s">
        <v>64</v>
      </c>
      <c r="AY293" s="257" t="s">
        <v>263</v>
      </c>
    </row>
    <row r="294" spans="1:65" s="13" customFormat="1">
      <c r="B294" s="205"/>
      <c r="C294" s="206"/>
      <c r="D294" s="207" t="s">
        <v>272</v>
      </c>
      <c r="E294" s="208" t="s">
        <v>1</v>
      </c>
      <c r="F294" s="209" t="s">
        <v>6865</v>
      </c>
      <c r="G294" s="206"/>
      <c r="H294" s="210">
        <v>255</v>
      </c>
      <c r="I294" s="211"/>
      <c r="J294" s="206"/>
      <c r="K294" s="206"/>
      <c r="L294" s="212"/>
      <c r="M294" s="213"/>
      <c r="N294" s="214"/>
      <c r="O294" s="214"/>
      <c r="P294" s="214"/>
      <c r="Q294" s="214"/>
      <c r="R294" s="214"/>
      <c r="S294" s="214"/>
      <c r="T294" s="215"/>
      <c r="AT294" s="216" t="s">
        <v>272</v>
      </c>
      <c r="AU294" s="216" t="s">
        <v>73</v>
      </c>
      <c r="AV294" s="13" t="s">
        <v>73</v>
      </c>
      <c r="AW294" s="13" t="s">
        <v>30</v>
      </c>
      <c r="AX294" s="13" t="s">
        <v>71</v>
      </c>
      <c r="AY294" s="216" t="s">
        <v>263</v>
      </c>
    </row>
    <row r="295" spans="1:65" s="12" customFormat="1" ht="22.9" customHeight="1">
      <c r="B295" s="175"/>
      <c r="C295" s="176"/>
      <c r="D295" s="177" t="s">
        <v>63</v>
      </c>
      <c r="E295" s="189" t="s">
        <v>302</v>
      </c>
      <c r="F295" s="189" t="s">
        <v>303</v>
      </c>
      <c r="G295" s="176"/>
      <c r="H295" s="176"/>
      <c r="I295" s="179"/>
      <c r="J295" s="190">
        <f>BK295</f>
        <v>0</v>
      </c>
      <c r="K295" s="176"/>
      <c r="L295" s="181"/>
      <c r="M295" s="182"/>
      <c r="N295" s="183"/>
      <c r="O295" s="183"/>
      <c r="P295" s="184">
        <f>SUM(P296:P300)</f>
        <v>0</v>
      </c>
      <c r="Q295" s="183"/>
      <c r="R295" s="184">
        <f>SUM(R296:R300)</f>
        <v>0</v>
      </c>
      <c r="S295" s="183"/>
      <c r="T295" s="185">
        <f>SUM(T296:T300)</f>
        <v>0</v>
      </c>
      <c r="AR295" s="186" t="s">
        <v>71</v>
      </c>
      <c r="AT295" s="187" t="s">
        <v>63</v>
      </c>
      <c r="AU295" s="187" t="s">
        <v>71</v>
      </c>
      <c r="AY295" s="186" t="s">
        <v>263</v>
      </c>
      <c r="BK295" s="188">
        <f>SUM(BK296:BK300)</f>
        <v>0</v>
      </c>
    </row>
    <row r="296" spans="1:65" s="2" customFormat="1" ht="33" customHeight="1">
      <c r="A296" s="35"/>
      <c r="B296" s="36"/>
      <c r="C296" s="191" t="s">
        <v>496</v>
      </c>
      <c r="D296" s="191" t="s">
        <v>266</v>
      </c>
      <c r="E296" s="192" t="s">
        <v>6075</v>
      </c>
      <c r="F296" s="193" t="s">
        <v>6076</v>
      </c>
      <c r="G296" s="194" t="s">
        <v>307</v>
      </c>
      <c r="H296" s="195">
        <v>191.078</v>
      </c>
      <c r="I296" s="196"/>
      <c r="J296" s="197">
        <f>ROUND(I296*H296,2)</f>
        <v>0</v>
      </c>
      <c r="K296" s="198"/>
      <c r="L296" s="40"/>
      <c r="M296" s="199" t="s">
        <v>1</v>
      </c>
      <c r="N296" s="200" t="s">
        <v>38</v>
      </c>
      <c r="O296" s="72"/>
      <c r="P296" s="201">
        <f>O296*H296</f>
        <v>0</v>
      </c>
      <c r="Q296" s="201">
        <v>0</v>
      </c>
      <c r="R296" s="201">
        <f>Q296*H296</f>
        <v>0</v>
      </c>
      <c r="S296" s="201">
        <v>0</v>
      </c>
      <c r="T296" s="202">
        <f>S296*H296</f>
        <v>0</v>
      </c>
      <c r="U296" s="35"/>
      <c r="V296" s="35"/>
      <c r="W296" s="35"/>
      <c r="X296" s="35"/>
      <c r="Y296" s="35"/>
      <c r="Z296" s="35"/>
      <c r="AA296" s="35"/>
      <c r="AB296" s="35"/>
      <c r="AC296" s="35"/>
      <c r="AD296" s="35"/>
      <c r="AE296" s="35"/>
      <c r="AR296" s="203" t="s">
        <v>270</v>
      </c>
      <c r="AT296" s="203" t="s">
        <v>266</v>
      </c>
      <c r="AU296" s="203" t="s">
        <v>73</v>
      </c>
      <c r="AY296" s="18" t="s">
        <v>263</v>
      </c>
      <c r="BE296" s="204">
        <f>IF(N296="základní",J296,0)</f>
        <v>0</v>
      </c>
      <c r="BF296" s="204">
        <f>IF(N296="snížená",J296,0)</f>
        <v>0</v>
      </c>
      <c r="BG296" s="204">
        <f>IF(N296="zákl. přenesená",J296,0)</f>
        <v>0</v>
      </c>
      <c r="BH296" s="204">
        <f>IF(N296="sníž. přenesená",J296,0)</f>
        <v>0</v>
      </c>
      <c r="BI296" s="204">
        <f>IF(N296="nulová",J296,0)</f>
        <v>0</v>
      </c>
      <c r="BJ296" s="18" t="s">
        <v>71</v>
      </c>
      <c r="BK296" s="204">
        <f>ROUND(I296*H296,2)</f>
        <v>0</v>
      </c>
      <c r="BL296" s="18" t="s">
        <v>270</v>
      </c>
      <c r="BM296" s="203" t="s">
        <v>6866</v>
      </c>
    </row>
    <row r="297" spans="1:65" s="2" customFormat="1" ht="24.2" customHeight="1">
      <c r="A297" s="35"/>
      <c r="B297" s="36"/>
      <c r="C297" s="191" t="s">
        <v>576</v>
      </c>
      <c r="D297" s="191" t="s">
        <v>266</v>
      </c>
      <c r="E297" s="192" t="s">
        <v>3335</v>
      </c>
      <c r="F297" s="193" t="s">
        <v>3336</v>
      </c>
      <c r="G297" s="194" t="s">
        <v>307</v>
      </c>
      <c r="H297" s="195">
        <v>3630.482</v>
      </c>
      <c r="I297" s="196"/>
      <c r="J297" s="197">
        <f>ROUND(I297*H297,2)</f>
        <v>0</v>
      </c>
      <c r="K297" s="198"/>
      <c r="L297" s="40"/>
      <c r="M297" s="199" t="s">
        <v>1</v>
      </c>
      <c r="N297" s="200" t="s">
        <v>38</v>
      </c>
      <c r="O297" s="72"/>
      <c r="P297" s="201">
        <f>O297*H297</f>
        <v>0</v>
      </c>
      <c r="Q297" s="201">
        <v>0</v>
      </c>
      <c r="R297" s="201">
        <f>Q297*H297</f>
        <v>0</v>
      </c>
      <c r="S297" s="201">
        <v>0</v>
      </c>
      <c r="T297" s="202">
        <f>S297*H297</f>
        <v>0</v>
      </c>
      <c r="U297" s="35"/>
      <c r="V297" s="35"/>
      <c r="W297" s="35"/>
      <c r="X297" s="35"/>
      <c r="Y297" s="35"/>
      <c r="Z297" s="35"/>
      <c r="AA297" s="35"/>
      <c r="AB297" s="35"/>
      <c r="AC297" s="35"/>
      <c r="AD297" s="35"/>
      <c r="AE297" s="35"/>
      <c r="AR297" s="203" t="s">
        <v>270</v>
      </c>
      <c r="AT297" s="203" t="s">
        <v>266</v>
      </c>
      <c r="AU297" s="203" t="s">
        <v>73</v>
      </c>
      <c r="AY297" s="18" t="s">
        <v>263</v>
      </c>
      <c r="BE297" s="204">
        <f>IF(N297="základní",J297,0)</f>
        <v>0</v>
      </c>
      <c r="BF297" s="204">
        <f>IF(N297="snížená",J297,0)</f>
        <v>0</v>
      </c>
      <c r="BG297" s="204">
        <f>IF(N297="zákl. přenesená",J297,0)</f>
        <v>0</v>
      </c>
      <c r="BH297" s="204">
        <f>IF(N297="sníž. přenesená",J297,0)</f>
        <v>0</v>
      </c>
      <c r="BI297" s="204">
        <f>IF(N297="nulová",J297,0)</f>
        <v>0</v>
      </c>
      <c r="BJ297" s="18" t="s">
        <v>71</v>
      </c>
      <c r="BK297" s="204">
        <f>ROUND(I297*H297,2)</f>
        <v>0</v>
      </c>
      <c r="BL297" s="18" t="s">
        <v>270</v>
      </c>
      <c r="BM297" s="203" t="s">
        <v>6867</v>
      </c>
    </row>
    <row r="298" spans="1:65" s="2" customFormat="1" ht="29.25">
      <c r="A298" s="35"/>
      <c r="B298" s="36"/>
      <c r="C298" s="37"/>
      <c r="D298" s="207" t="s">
        <v>294</v>
      </c>
      <c r="E298" s="37"/>
      <c r="F298" s="239" t="s">
        <v>6079</v>
      </c>
      <c r="G298" s="37"/>
      <c r="H298" s="37"/>
      <c r="I298" s="240"/>
      <c r="J298" s="37"/>
      <c r="K298" s="37"/>
      <c r="L298" s="40"/>
      <c r="M298" s="241"/>
      <c r="N298" s="242"/>
      <c r="O298" s="72"/>
      <c r="P298" s="72"/>
      <c r="Q298" s="72"/>
      <c r="R298" s="72"/>
      <c r="S298" s="72"/>
      <c r="T298" s="73"/>
      <c r="U298" s="35"/>
      <c r="V298" s="35"/>
      <c r="W298" s="35"/>
      <c r="X298" s="35"/>
      <c r="Y298" s="35"/>
      <c r="Z298" s="35"/>
      <c r="AA298" s="35"/>
      <c r="AB298" s="35"/>
      <c r="AC298" s="35"/>
      <c r="AD298" s="35"/>
      <c r="AE298" s="35"/>
      <c r="AT298" s="18" t="s">
        <v>294</v>
      </c>
      <c r="AU298" s="18" t="s">
        <v>73</v>
      </c>
    </row>
    <row r="299" spans="1:65" s="13" customFormat="1">
      <c r="B299" s="205"/>
      <c r="C299" s="206"/>
      <c r="D299" s="207" t="s">
        <v>272</v>
      </c>
      <c r="E299" s="206"/>
      <c r="F299" s="209" t="s">
        <v>6868</v>
      </c>
      <c r="G299" s="206"/>
      <c r="H299" s="210">
        <v>3630.482</v>
      </c>
      <c r="I299" s="211"/>
      <c r="J299" s="206"/>
      <c r="K299" s="206"/>
      <c r="L299" s="212"/>
      <c r="M299" s="213"/>
      <c r="N299" s="214"/>
      <c r="O299" s="214"/>
      <c r="P299" s="214"/>
      <c r="Q299" s="214"/>
      <c r="R299" s="214"/>
      <c r="S299" s="214"/>
      <c r="T299" s="215"/>
      <c r="AT299" s="216" t="s">
        <v>272</v>
      </c>
      <c r="AU299" s="216" t="s">
        <v>73</v>
      </c>
      <c r="AV299" s="13" t="s">
        <v>73</v>
      </c>
      <c r="AW299" s="13" t="s">
        <v>4</v>
      </c>
      <c r="AX299" s="13" t="s">
        <v>71</v>
      </c>
      <c r="AY299" s="216" t="s">
        <v>263</v>
      </c>
    </row>
    <row r="300" spans="1:65" s="2" customFormat="1" ht="44.25" customHeight="1">
      <c r="A300" s="35"/>
      <c r="B300" s="36"/>
      <c r="C300" s="191" t="s">
        <v>500</v>
      </c>
      <c r="D300" s="191" t="s">
        <v>266</v>
      </c>
      <c r="E300" s="192" t="s">
        <v>6081</v>
      </c>
      <c r="F300" s="193" t="s">
        <v>6082</v>
      </c>
      <c r="G300" s="194" t="s">
        <v>307</v>
      </c>
      <c r="H300" s="195">
        <v>191.078</v>
      </c>
      <c r="I300" s="196"/>
      <c r="J300" s="197">
        <f>ROUND(I300*H300,2)</f>
        <v>0</v>
      </c>
      <c r="K300" s="198"/>
      <c r="L300" s="40"/>
      <c r="M300" s="199" t="s">
        <v>1</v>
      </c>
      <c r="N300" s="200" t="s">
        <v>38</v>
      </c>
      <c r="O300" s="72"/>
      <c r="P300" s="201">
        <f>O300*H300</f>
        <v>0</v>
      </c>
      <c r="Q300" s="201">
        <v>0</v>
      </c>
      <c r="R300" s="201">
        <f>Q300*H300</f>
        <v>0</v>
      </c>
      <c r="S300" s="201">
        <v>0</v>
      </c>
      <c r="T300" s="202">
        <f>S300*H300</f>
        <v>0</v>
      </c>
      <c r="U300" s="35"/>
      <c r="V300" s="35"/>
      <c r="W300" s="35"/>
      <c r="X300" s="35"/>
      <c r="Y300" s="35"/>
      <c r="Z300" s="35"/>
      <c r="AA300" s="35"/>
      <c r="AB300" s="35"/>
      <c r="AC300" s="35"/>
      <c r="AD300" s="35"/>
      <c r="AE300" s="35"/>
      <c r="AR300" s="203" t="s">
        <v>270</v>
      </c>
      <c r="AT300" s="203" t="s">
        <v>266</v>
      </c>
      <c r="AU300" s="203" t="s">
        <v>73</v>
      </c>
      <c r="AY300" s="18" t="s">
        <v>263</v>
      </c>
      <c r="BE300" s="204">
        <f>IF(N300="základní",J300,0)</f>
        <v>0</v>
      </c>
      <c r="BF300" s="204">
        <f>IF(N300="snížená",J300,0)</f>
        <v>0</v>
      </c>
      <c r="BG300" s="204">
        <f>IF(N300="zákl. přenesená",J300,0)</f>
        <v>0</v>
      </c>
      <c r="BH300" s="204">
        <f>IF(N300="sníž. přenesená",J300,0)</f>
        <v>0</v>
      </c>
      <c r="BI300" s="204">
        <f>IF(N300="nulová",J300,0)</f>
        <v>0</v>
      </c>
      <c r="BJ300" s="18" t="s">
        <v>71</v>
      </c>
      <c r="BK300" s="204">
        <f>ROUND(I300*H300,2)</f>
        <v>0</v>
      </c>
      <c r="BL300" s="18" t="s">
        <v>270</v>
      </c>
      <c r="BM300" s="203" t="s">
        <v>6869</v>
      </c>
    </row>
    <row r="301" spans="1:65" s="12" customFormat="1" ht="22.9" customHeight="1">
      <c r="B301" s="175"/>
      <c r="C301" s="176"/>
      <c r="D301" s="177" t="s">
        <v>63</v>
      </c>
      <c r="E301" s="189" t="s">
        <v>395</v>
      </c>
      <c r="F301" s="189" t="s">
        <v>396</v>
      </c>
      <c r="G301" s="176"/>
      <c r="H301" s="176"/>
      <c r="I301" s="179"/>
      <c r="J301" s="190">
        <f>BK301</f>
        <v>0</v>
      </c>
      <c r="K301" s="176"/>
      <c r="L301" s="181"/>
      <c r="M301" s="182"/>
      <c r="N301" s="183"/>
      <c r="O301" s="183"/>
      <c r="P301" s="184">
        <f>P302</f>
        <v>0</v>
      </c>
      <c r="Q301" s="183"/>
      <c r="R301" s="184">
        <f>R302</f>
        <v>0</v>
      </c>
      <c r="S301" s="183"/>
      <c r="T301" s="185">
        <f>T302</f>
        <v>0</v>
      </c>
      <c r="AR301" s="186" t="s">
        <v>71</v>
      </c>
      <c r="AT301" s="187" t="s">
        <v>63</v>
      </c>
      <c r="AU301" s="187" t="s">
        <v>71</v>
      </c>
      <c r="AY301" s="186" t="s">
        <v>263</v>
      </c>
      <c r="BK301" s="188">
        <f>BK302</f>
        <v>0</v>
      </c>
    </row>
    <row r="302" spans="1:65" s="2" customFormat="1" ht="24.2" customHeight="1">
      <c r="A302" s="35"/>
      <c r="B302" s="36"/>
      <c r="C302" s="191" t="s">
        <v>587</v>
      </c>
      <c r="D302" s="191" t="s">
        <v>266</v>
      </c>
      <c r="E302" s="192" t="s">
        <v>1756</v>
      </c>
      <c r="F302" s="193" t="s">
        <v>1757</v>
      </c>
      <c r="G302" s="194" t="s">
        <v>307</v>
      </c>
      <c r="H302" s="195">
        <v>401.017</v>
      </c>
      <c r="I302" s="196"/>
      <c r="J302" s="197">
        <f>ROUND(I302*H302,2)</f>
        <v>0</v>
      </c>
      <c r="K302" s="198"/>
      <c r="L302" s="40"/>
      <c r="M302" s="243" t="s">
        <v>1</v>
      </c>
      <c r="N302" s="244" t="s">
        <v>38</v>
      </c>
      <c r="O302" s="245"/>
      <c r="P302" s="246">
        <f>O302*H302</f>
        <v>0</v>
      </c>
      <c r="Q302" s="246">
        <v>0</v>
      </c>
      <c r="R302" s="246">
        <f>Q302*H302</f>
        <v>0</v>
      </c>
      <c r="S302" s="246">
        <v>0</v>
      </c>
      <c r="T302" s="247">
        <f>S302*H302</f>
        <v>0</v>
      </c>
      <c r="U302" s="35"/>
      <c r="V302" s="35"/>
      <c r="W302" s="35"/>
      <c r="X302" s="35"/>
      <c r="Y302" s="35"/>
      <c r="Z302" s="35"/>
      <c r="AA302" s="35"/>
      <c r="AB302" s="35"/>
      <c r="AC302" s="35"/>
      <c r="AD302" s="35"/>
      <c r="AE302" s="35"/>
      <c r="AR302" s="203" t="s">
        <v>270</v>
      </c>
      <c r="AT302" s="203" t="s">
        <v>266</v>
      </c>
      <c r="AU302" s="203" t="s">
        <v>73</v>
      </c>
      <c r="AY302" s="18" t="s">
        <v>263</v>
      </c>
      <c r="BE302" s="204">
        <f>IF(N302="základní",J302,0)</f>
        <v>0</v>
      </c>
      <c r="BF302" s="204">
        <f>IF(N302="snížená",J302,0)</f>
        <v>0</v>
      </c>
      <c r="BG302" s="204">
        <f>IF(N302="zákl. přenesená",J302,0)</f>
        <v>0</v>
      </c>
      <c r="BH302" s="204">
        <f>IF(N302="sníž. přenesená",J302,0)</f>
        <v>0</v>
      </c>
      <c r="BI302" s="204">
        <f>IF(N302="nulová",J302,0)</f>
        <v>0</v>
      </c>
      <c r="BJ302" s="18" t="s">
        <v>71</v>
      </c>
      <c r="BK302" s="204">
        <f>ROUND(I302*H302,2)</f>
        <v>0</v>
      </c>
      <c r="BL302" s="18" t="s">
        <v>270</v>
      </c>
      <c r="BM302" s="203" t="s">
        <v>6084</v>
      </c>
    </row>
    <row r="303" spans="1:65" s="2" customFormat="1" ht="6.95" customHeight="1">
      <c r="A303" s="35"/>
      <c r="B303" s="55"/>
      <c r="C303" s="56"/>
      <c r="D303" s="56"/>
      <c r="E303" s="56"/>
      <c r="F303" s="56"/>
      <c r="G303" s="56"/>
      <c r="H303" s="56"/>
      <c r="I303" s="56"/>
      <c r="J303" s="56"/>
      <c r="K303" s="56"/>
      <c r="L303" s="40"/>
      <c r="M303" s="35"/>
      <c r="O303" s="35"/>
      <c r="P303" s="35"/>
      <c r="Q303" s="35"/>
      <c r="R303" s="35"/>
      <c r="S303" s="35"/>
      <c r="T303" s="35"/>
      <c r="U303" s="35"/>
      <c r="V303" s="35"/>
      <c r="W303" s="35"/>
      <c r="X303" s="35"/>
      <c r="Y303" s="35"/>
      <c r="Z303" s="35"/>
      <c r="AA303" s="35"/>
      <c r="AB303" s="35"/>
      <c r="AC303" s="35"/>
      <c r="AD303" s="35"/>
      <c r="AE303" s="35"/>
    </row>
  </sheetData>
  <sheetProtection algorithmName="SHA-512" hashValue="xkxnt1LqZA/+OqulAyjUZRpoOaQM5pOuqSgenxJb1KjusF+OES8TE5PY6Z7OgnUUkxsD7o0KYhQF8KEBMjITzg==" saltValue="CG9InnlAX5eMHXRnBVzDhg==" spinCount="100000" sheet="1" objects="1" scenarios="1" formatColumns="0" formatRows="0" autoFilter="0"/>
  <autoFilter ref="C124:K302" xr:uid="{00000000-0009-0000-0000-00002D000000}"/>
  <mergeCells count="12">
    <mergeCell ref="E117:H117"/>
    <mergeCell ref="L2:V2"/>
    <mergeCell ref="E85:H85"/>
    <mergeCell ref="E87:H87"/>
    <mergeCell ref="E89:H89"/>
    <mergeCell ref="E113:H113"/>
    <mergeCell ref="E115:H115"/>
    <mergeCell ref="E7:H7"/>
    <mergeCell ref="E9:H9"/>
    <mergeCell ref="E11:H11"/>
    <mergeCell ref="E20:H20"/>
    <mergeCell ref="E29:H29"/>
  </mergeCells>
  <pageMargins left="0.39374999999999999" right="0.39374999999999999" top="0.39374999999999999" bottom="0.39374999999999999" header="0" footer="0"/>
  <pageSetup paperSize="9" scale="88" fitToHeight="100" orientation="portrait" blackAndWhite="1" r:id="rId1"/>
  <headerFooter>
    <oddHeader>&amp;L&amp;"Arial"&amp;8&amp;K000000INTERNAL&amp;1#</oddHeader>
    <oddFooter>&amp;CStrana &amp;P z &amp;N</oddFooter>
  </headerFooter>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List47">
    <pageSetUpPr fitToPage="1"/>
  </sheetPr>
  <dimension ref="A2:BM194"/>
  <sheetViews>
    <sheetView showGridLines="0" workbookViewId="0">
      <selection activeCell="E21" sqref="E21"/>
    </sheetView>
  </sheetViews>
  <sheetFormatPr defaultRowHeight="11.25"/>
  <cols>
    <col min="1" max="1" width="8.33203125" style="1" customWidth="1"/>
    <col min="2" max="2" width="1.1640625" style="1" customWidth="1"/>
    <col min="3" max="3" width="4.1640625" style="1" customWidth="1"/>
    <col min="4" max="4" width="4.33203125" style="1" customWidth="1"/>
    <col min="5" max="5" width="17.1640625" style="1" customWidth="1"/>
    <col min="6" max="6" width="50.83203125" style="1" customWidth="1"/>
    <col min="7" max="7" width="7.5" style="1" customWidth="1"/>
    <col min="8" max="8" width="14" style="1" customWidth="1"/>
    <col min="9" max="9" width="15.83203125" style="1" customWidth="1"/>
    <col min="10" max="10" width="22.33203125" style="1" customWidth="1"/>
    <col min="11" max="11" width="22.33203125" style="1" hidden="1" customWidth="1"/>
    <col min="12" max="12" width="9.33203125" style="1" customWidth="1"/>
    <col min="13" max="13" width="10.83203125" style="1" hidden="1" customWidth="1"/>
    <col min="14" max="14" width="9.33203125" style="1" hidden="1"/>
    <col min="15" max="20" width="14.1640625" style="1" hidden="1" customWidth="1"/>
    <col min="21" max="21" width="16.33203125" style="1" hidden="1" customWidth="1"/>
    <col min="22" max="22" width="12.33203125" style="1" customWidth="1"/>
    <col min="23" max="23" width="16.33203125" style="1" customWidth="1"/>
    <col min="24" max="24" width="12.33203125" style="1" customWidth="1"/>
    <col min="25" max="25" width="15" style="1" customWidth="1"/>
    <col min="26" max="26" width="11" style="1" customWidth="1"/>
    <col min="27" max="27" width="15" style="1" customWidth="1"/>
    <col min="28" max="28" width="16.33203125" style="1" customWidth="1"/>
    <col min="29" max="29" width="11" style="1" customWidth="1"/>
    <col min="30" max="30" width="15" style="1" customWidth="1"/>
    <col min="31" max="31" width="16.33203125" style="1" customWidth="1"/>
    <col min="44" max="65" width="9.33203125" style="1" hidden="1"/>
  </cols>
  <sheetData>
    <row r="2" spans="1:46" s="1" customFormat="1" ht="36.950000000000003" customHeight="1">
      <c r="L2" s="383"/>
      <c r="M2" s="383"/>
      <c r="N2" s="383"/>
      <c r="O2" s="383"/>
      <c r="P2" s="383"/>
      <c r="Q2" s="383"/>
      <c r="R2" s="383"/>
      <c r="S2" s="383"/>
      <c r="T2" s="383"/>
      <c r="U2" s="383"/>
      <c r="V2" s="383"/>
      <c r="AT2" s="18" t="s">
        <v>207</v>
      </c>
    </row>
    <row r="3" spans="1:46" s="1" customFormat="1" ht="6.95" customHeight="1">
      <c r="B3" s="114"/>
      <c r="C3" s="115"/>
      <c r="D3" s="115"/>
      <c r="E3" s="115"/>
      <c r="F3" s="115"/>
      <c r="G3" s="115"/>
      <c r="H3" s="115"/>
      <c r="I3" s="115"/>
      <c r="J3" s="115"/>
      <c r="K3" s="115"/>
      <c r="L3" s="21"/>
      <c r="AT3" s="18" t="s">
        <v>73</v>
      </c>
    </row>
    <row r="4" spans="1:46" s="1" customFormat="1" ht="24.95" customHeight="1">
      <c r="B4" s="21"/>
      <c r="D4" s="116" t="s">
        <v>240</v>
      </c>
      <c r="L4" s="21"/>
      <c r="M4" s="117" t="s">
        <v>10</v>
      </c>
      <c r="AT4" s="18" t="s">
        <v>4</v>
      </c>
    </row>
    <row r="5" spans="1:46" s="1" customFormat="1" ht="6.95" customHeight="1">
      <c r="B5" s="21"/>
      <c r="L5" s="21"/>
    </row>
    <row r="6" spans="1:46" s="1" customFormat="1" ht="12" customHeight="1">
      <c r="B6" s="21"/>
      <c r="D6" s="118" t="s">
        <v>15</v>
      </c>
      <c r="L6" s="21"/>
    </row>
    <row r="7" spans="1:46" s="1" customFormat="1" ht="16.5" customHeight="1">
      <c r="B7" s="21"/>
      <c r="E7" s="412" t="str">
        <f>'Rekapitulace stavby'!K6</f>
        <v>Modernizace teplárny OB6</v>
      </c>
      <c r="F7" s="413"/>
      <c r="G7" s="413"/>
      <c r="H7" s="413"/>
      <c r="L7" s="21"/>
    </row>
    <row r="8" spans="1:46" s="1" customFormat="1" ht="12" customHeight="1">
      <c r="B8" s="21"/>
      <c r="D8" s="118" t="s">
        <v>241</v>
      </c>
      <c r="L8" s="21"/>
    </row>
    <row r="9" spans="1:46" s="2" customFormat="1" ht="16.5" customHeight="1">
      <c r="A9" s="35"/>
      <c r="B9" s="40"/>
      <c r="C9" s="35"/>
      <c r="D9" s="35"/>
      <c r="E9" s="412" t="s">
        <v>5915</v>
      </c>
      <c r="F9" s="415"/>
      <c r="G9" s="415"/>
      <c r="H9" s="415"/>
      <c r="I9" s="35"/>
      <c r="J9" s="35"/>
      <c r="K9" s="35"/>
      <c r="L9" s="52"/>
      <c r="S9" s="35"/>
      <c r="T9" s="35"/>
      <c r="U9" s="35"/>
      <c r="V9" s="35"/>
      <c r="W9" s="35"/>
      <c r="X9" s="35"/>
      <c r="Y9" s="35"/>
      <c r="Z9" s="35"/>
      <c r="AA9" s="35"/>
      <c r="AB9" s="35"/>
      <c r="AC9" s="35"/>
      <c r="AD9" s="35"/>
      <c r="AE9" s="35"/>
    </row>
    <row r="10" spans="1:46" s="2" customFormat="1" ht="12" customHeight="1">
      <c r="A10" s="35"/>
      <c r="B10" s="40"/>
      <c r="C10" s="35"/>
      <c r="D10" s="118" t="s">
        <v>432</v>
      </c>
      <c r="E10" s="35"/>
      <c r="F10" s="35"/>
      <c r="G10" s="35"/>
      <c r="H10" s="35"/>
      <c r="I10" s="35"/>
      <c r="J10" s="35"/>
      <c r="K10" s="35"/>
      <c r="L10" s="52"/>
      <c r="S10" s="35"/>
      <c r="T10" s="35"/>
      <c r="U10" s="35"/>
      <c r="V10" s="35"/>
      <c r="W10" s="35"/>
      <c r="X10" s="35"/>
      <c r="Y10" s="35"/>
      <c r="Z10" s="35"/>
      <c r="AA10" s="35"/>
      <c r="AB10" s="35"/>
      <c r="AC10" s="35"/>
      <c r="AD10" s="35"/>
      <c r="AE10" s="35"/>
    </row>
    <row r="11" spans="1:46" s="2" customFormat="1" ht="16.5" customHeight="1">
      <c r="A11" s="35"/>
      <c r="B11" s="40"/>
      <c r="C11" s="35"/>
      <c r="D11" s="35"/>
      <c r="E11" s="414" t="s">
        <v>6870</v>
      </c>
      <c r="F11" s="415"/>
      <c r="G11" s="415"/>
      <c r="H11" s="415"/>
      <c r="I11" s="35"/>
      <c r="J11" s="35"/>
      <c r="K11" s="35"/>
      <c r="L11" s="52"/>
      <c r="S11" s="35"/>
      <c r="T11" s="35"/>
      <c r="U11" s="35"/>
      <c r="V11" s="35"/>
      <c r="W11" s="35"/>
      <c r="X11" s="35"/>
      <c r="Y11" s="35"/>
      <c r="Z11" s="35"/>
      <c r="AA11" s="35"/>
      <c r="AB11" s="35"/>
      <c r="AC11" s="35"/>
      <c r="AD11" s="35"/>
      <c r="AE11" s="35"/>
    </row>
    <row r="12" spans="1:46" s="2" customFormat="1">
      <c r="A12" s="35"/>
      <c r="B12" s="40"/>
      <c r="C12" s="35"/>
      <c r="D12" s="35"/>
      <c r="E12" s="35"/>
      <c r="F12" s="35"/>
      <c r="G12" s="35"/>
      <c r="H12" s="35"/>
      <c r="I12" s="35"/>
      <c r="J12" s="35"/>
      <c r="K12" s="35"/>
      <c r="L12" s="52"/>
      <c r="S12" s="35"/>
      <c r="T12" s="35"/>
      <c r="U12" s="35"/>
      <c r="V12" s="35"/>
      <c r="W12" s="35"/>
      <c r="X12" s="35"/>
      <c r="Y12" s="35"/>
      <c r="Z12" s="35"/>
      <c r="AA12" s="35"/>
      <c r="AB12" s="35"/>
      <c r="AC12" s="35"/>
      <c r="AD12" s="35"/>
      <c r="AE12" s="35"/>
    </row>
    <row r="13" spans="1:46" s="2" customFormat="1" ht="12" customHeight="1">
      <c r="A13" s="35"/>
      <c r="B13" s="40"/>
      <c r="C13" s="35"/>
      <c r="D13" s="118" t="s">
        <v>17</v>
      </c>
      <c r="E13" s="35"/>
      <c r="F13" s="109" t="s">
        <v>1</v>
      </c>
      <c r="G13" s="35"/>
      <c r="H13" s="35"/>
      <c r="I13" s="118" t="s">
        <v>18</v>
      </c>
      <c r="J13" s="109" t="s">
        <v>1</v>
      </c>
      <c r="K13" s="35"/>
      <c r="L13" s="52"/>
      <c r="S13" s="35"/>
      <c r="T13" s="35"/>
      <c r="U13" s="35"/>
      <c r="V13" s="35"/>
      <c r="W13" s="35"/>
      <c r="X13" s="35"/>
      <c r="Y13" s="35"/>
      <c r="Z13" s="35"/>
      <c r="AA13" s="35"/>
      <c r="AB13" s="35"/>
      <c r="AC13" s="35"/>
      <c r="AD13" s="35"/>
      <c r="AE13" s="35"/>
    </row>
    <row r="14" spans="1:46" s="2" customFormat="1" ht="12" customHeight="1">
      <c r="A14" s="35"/>
      <c r="B14" s="40"/>
      <c r="C14" s="35"/>
      <c r="D14" s="118" t="s">
        <v>19</v>
      </c>
      <c r="E14" s="35"/>
      <c r="F14" s="109" t="s">
        <v>20</v>
      </c>
      <c r="G14" s="35"/>
      <c r="H14" s="35"/>
      <c r="I14" s="118" t="s">
        <v>21</v>
      </c>
      <c r="J14" s="119">
        <f>'Rekapitulace stavby'!AN8</f>
        <v>45363</v>
      </c>
      <c r="K14" s="35"/>
      <c r="L14" s="52"/>
      <c r="S14" s="35"/>
      <c r="T14" s="35"/>
      <c r="U14" s="35"/>
      <c r="V14" s="35"/>
      <c r="W14" s="35"/>
      <c r="X14" s="35"/>
      <c r="Y14" s="35"/>
      <c r="Z14" s="35"/>
      <c r="AA14" s="35"/>
      <c r="AB14" s="35"/>
      <c r="AC14" s="35"/>
      <c r="AD14" s="35"/>
      <c r="AE14" s="35"/>
    </row>
    <row r="15" spans="1:46" s="2" customFormat="1" ht="10.9" customHeight="1">
      <c r="A15" s="35"/>
      <c r="B15" s="40"/>
      <c r="C15" s="35"/>
      <c r="D15" s="35"/>
      <c r="E15" s="35"/>
      <c r="F15" s="35"/>
      <c r="G15" s="35"/>
      <c r="H15" s="35"/>
      <c r="I15" s="35"/>
      <c r="J15" s="35"/>
      <c r="K15" s="35"/>
      <c r="L15" s="52"/>
      <c r="S15" s="35"/>
      <c r="T15" s="35"/>
      <c r="U15" s="35"/>
      <c r="V15" s="35"/>
      <c r="W15" s="35"/>
      <c r="X15" s="35"/>
      <c r="Y15" s="35"/>
      <c r="Z15" s="35"/>
      <c r="AA15" s="35"/>
      <c r="AB15" s="35"/>
      <c r="AC15" s="35"/>
      <c r="AD15" s="35"/>
      <c r="AE15" s="35"/>
    </row>
    <row r="16" spans="1:46" s="2" customFormat="1" ht="12" customHeight="1">
      <c r="A16" s="35"/>
      <c r="B16" s="40"/>
      <c r="C16" s="35"/>
      <c r="D16" s="118" t="s">
        <v>22</v>
      </c>
      <c r="E16" s="35"/>
      <c r="F16" s="35"/>
      <c r="G16" s="35"/>
      <c r="H16" s="35"/>
      <c r="I16" s="118" t="s">
        <v>23</v>
      </c>
      <c r="J16" s="109" t="s">
        <v>1</v>
      </c>
      <c r="K16" s="35"/>
      <c r="L16" s="52"/>
      <c r="S16" s="35"/>
      <c r="T16" s="35"/>
      <c r="U16" s="35"/>
      <c r="V16" s="35"/>
      <c r="W16" s="35"/>
      <c r="X16" s="35"/>
      <c r="Y16" s="35"/>
      <c r="Z16" s="35"/>
      <c r="AA16" s="35"/>
      <c r="AB16" s="35"/>
      <c r="AC16" s="35"/>
      <c r="AD16" s="35"/>
      <c r="AE16" s="35"/>
    </row>
    <row r="17" spans="1:31" s="2" customFormat="1" ht="18" customHeight="1">
      <c r="A17" s="35"/>
      <c r="B17" s="40"/>
      <c r="C17" s="35"/>
      <c r="D17" s="35"/>
      <c r="E17" s="109" t="s">
        <v>24</v>
      </c>
      <c r="F17" s="35"/>
      <c r="G17" s="35"/>
      <c r="H17" s="35"/>
      <c r="I17" s="118" t="s">
        <v>25</v>
      </c>
      <c r="J17" s="109" t="s">
        <v>1</v>
      </c>
      <c r="K17" s="35"/>
      <c r="L17" s="52"/>
      <c r="S17" s="35"/>
      <c r="T17" s="35"/>
      <c r="U17" s="35"/>
      <c r="V17" s="35"/>
      <c r="W17" s="35"/>
      <c r="X17" s="35"/>
      <c r="Y17" s="35"/>
      <c r="Z17" s="35"/>
      <c r="AA17" s="35"/>
      <c r="AB17" s="35"/>
      <c r="AC17" s="35"/>
      <c r="AD17" s="35"/>
      <c r="AE17" s="35"/>
    </row>
    <row r="18" spans="1:31" s="2" customFormat="1" ht="6.95" customHeight="1">
      <c r="A18" s="35"/>
      <c r="B18" s="40"/>
      <c r="C18" s="35"/>
      <c r="D18" s="35"/>
      <c r="E18" s="35"/>
      <c r="F18" s="35"/>
      <c r="G18" s="35"/>
      <c r="H18" s="35"/>
      <c r="I18" s="35"/>
      <c r="J18" s="35"/>
      <c r="K18" s="35"/>
      <c r="L18" s="52"/>
      <c r="S18" s="35"/>
      <c r="T18" s="35"/>
      <c r="U18" s="35"/>
      <c r="V18" s="35"/>
      <c r="W18" s="35"/>
      <c r="X18" s="35"/>
      <c r="Y18" s="35"/>
      <c r="Z18" s="35"/>
      <c r="AA18" s="35"/>
      <c r="AB18" s="35"/>
      <c r="AC18" s="35"/>
      <c r="AD18" s="35"/>
      <c r="AE18" s="35"/>
    </row>
    <row r="19" spans="1:31" s="2" customFormat="1" ht="12" customHeight="1">
      <c r="A19" s="35"/>
      <c r="B19" s="40"/>
      <c r="C19" s="35"/>
      <c r="D19" s="118" t="s">
        <v>26</v>
      </c>
      <c r="E19" s="35"/>
      <c r="F19" s="35"/>
      <c r="G19" s="35"/>
      <c r="H19" s="35"/>
      <c r="I19" s="118" t="s">
        <v>23</v>
      </c>
      <c r="J19" s="31" t="str">
        <f>'Rekapitulace stavby'!AN13</f>
        <v>Vyplň údaj</v>
      </c>
      <c r="K19" s="35"/>
      <c r="L19" s="52"/>
      <c r="S19" s="35"/>
      <c r="T19" s="35"/>
      <c r="U19" s="35"/>
      <c r="V19" s="35"/>
      <c r="W19" s="35"/>
      <c r="X19" s="35"/>
      <c r="Y19" s="35"/>
      <c r="Z19" s="35"/>
      <c r="AA19" s="35"/>
      <c r="AB19" s="35"/>
      <c r="AC19" s="35"/>
      <c r="AD19" s="35"/>
      <c r="AE19" s="35"/>
    </row>
    <row r="20" spans="1:31" s="2" customFormat="1" ht="18" customHeight="1">
      <c r="A20" s="35"/>
      <c r="B20" s="40"/>
      <c r="C20" s="35"/>
      <c r="D20" s="35"/>
      <c r="E20" s="416" t="s">
        <v>7633</v>
      </c>
      <c r="F20" s="417"/>
      <c r="G20" s="417"/>
      <c r="H20" s="417"/>
      <c r="I20" s="118" t="s">
        <v>25</v>
      </c>
      <c r="J20" s="31" t="str">
        <f>'Rekapitulace stavby'!AN14</f>
        <v>Vyplň údaj</v>
      </c>
      <c r="K20" s="35"/>
      <c r="L20" s="52"/>
      <c r="S20" s="35"/>
      <c r="T20" s="35"/>
      <c r="U20" s="35"/>
      <c r="V20" s="35"/>
      <c r="W20" s="35"/>
      <c r="X20" s="35"/>
      <c r="Y20" s="35"/>
      <c r="Z20" s="35"/>
      <c r="AA20" s="35"/>
      <c r="AB20" s="35"/>
      <c r="AC20" s="35"/>
      <c r="AD20" s="35"/>
      <c r="AE20" s="35"/>
    </row>
    <row r="21" spans="1:31" s="2" customFormat="1" ht="6.95" customHeight="1">
      <c r="A21" s="35"/>
      <c r="B21" s="40"/>
      <c r="C21" s="35"/>
      <c r="D21" s="35"/>
      <c r="E21" s="35"/>
      <c r="F21" s="35"/>
      <c r="G21" s="35"/>
      <c r="H21" s="35"/>
      <c r="I21" s="35"/>
      <c r="J21" s="35"/>
      <c r="K21" s="35"/>
      <c r="L21" s="52"/>
      <c r="S21" s="35"/>
      <c r="T21" s="35"/>
      <c r="U21" s="35"/>
      <c r="V21" s="35"/>
      <c r="W21" s="35"/>
      <c r="X21" s="35"/>
      <c r="Y21" s="35"/>
      <c r="Z21" s="35"/>
      <c r="AA21" s="35"/>
      <c r="AB21" s="35"/>
      <c r="AC21" s="35"/>
      <c r="AD21" s="35"/>
      <c r="AE21" s="35"/>
    </row>
    <row r="22" spans="1:31" s="2" customFormat="1" ht="12" customHeight="1">
      <c r="A22" s="35"/>
      <c r="B22" s="40"/>
      <c r="C22" s="35"/>
      <c r="D22" s="118" t="s">
        <v>28</v>
      </c>
      <c r="E22" s="35"/>
      <c r="F22" s="35"/>
      <c r="G22" s="35"/>
      <c r="H22" s="35"/>
      <c r="I22" s="118" t="s">
        <v>23</v>
      </c>
      <c r="J22" s="109" t="s">
        <v>1</v>
      </c>
      <c r="K22" s="35"/>
      <c r="L22" s="52"/>
      <c r="S22" s="35"/>
      <c r="T22" s="35"/>
      <c r="U22" s="35"/>
      <c r="V22" s="35"/>
      <c r="W22" s="35"/>
      <c r="X22" s="35"/>
      <c r="Y22" s="35"/>
      <c r="Z22" s="35"/>
      <c r="AA22" s="35"/>
      <c r="AB22" s="35"/>
      <c r="AC22" s="35"/>
      <c r="AD22" s="35"/>
      <c r="AE22" s="35"/>
    </row>
    <row r="23" spans="1:31" s="2" customFormat="1" ht="18" customHeight="1">
      <c r="A23" s="35"/>
      <c r="B23" s="40"/>
      <c r="C23" s="35"/>
      <c r="D23" s="35"/>
      <c r="E23" s="109" t="s">
        <v>29</v>
      </c>
      <c r="F23" s="35"/>
      <c r="G23" s="35"/>
      <c r="H23" s="35"/>
      <c r="I23" s="118" t="s">
        <v>25</v>
      </c>
      <c r="J23" s="109" t="s">
        <v>1</v>
      </c>
      <c r="K23" s="35"/>
      <c r="L23" s="52"/>
      <c r="S23" s="35"/>
      <c r="T23" s="35"/>
      <c r="U23" s="35"/>
      <c r="V23" s="35"/>
      <c r="W23" s="35"/>
      <c r="X23" s="35"/>
      <c r="Y23" s="35"/>
      <c r="Z23" s="35"/>
      <c r="AA23" s="35"/>
      <c r="AB23" s="35"/>
      <c r="AC23" s="35"/>
      <c r="AD23" s="35"/>
      <c r="AE23" s="35"/>
    </row>
    <row r="24" spans="1:31" s="2" customFormat="1" ht="6.95" customHeight="1">
      <c r="A24" s="35"/>
      <c r="B24" s="40"/>
      <c r="C24" s="35"/>
      <c r="D24" s="35"/>
      <c r="E24" s="35"/>
      <c r="F24" s="35"/>
      <c r="G24" s="35"/>
      <c r="H24" s="35"/>
      <c r="I24" s="35"/>
      <c r="J24" s="35"/>
      <c r="K24" s="35"/>
      <c r="L24" s="52"/>
      <c r="S24" s="35"/>
      <c r="T24" s="35"/>
      <c r="U24" s="35"/>
      <c r="V24" s="35"/>
      <c r="W24" s="35"/>
      <c r="X24" s="35"/>
      <c r="Y24" s="35"/>
      <c r="Z24" s="35"/>
      <c r="AA24" s="35"/>
      <c r="AB24" s="35"/>
      <c r="AC24" s="35"/>
      <c r="AD24" s="35"/>
      <c r="AE24" s="35"/>
    </row>
    <row r="25" spans="1:31" s="2" customFormat="1" ht="12" customHeight="1">
      <c r="A25" s="35"/>
      <c r="B25" s="40"/>
      <c r="C25" s="35"/>
      <c r="D25" s="118" t="s">
        <v>31</v>
      </c>
      <c r="E25" s="35"/>
      <c r="F25" s="35"/>
      <c r="G25" s="35"/>
      <c r="H25" s="35"/>
      <c r="I25" s="118" t="s">
        <v>23</v>
      </c>
      <c r="J25" s="109" t="s">
        <v>1</v>
      </c>
      <c r="K25" s="35"/>
      <c r="L25" s="52"/>
      <c r="S25" s="35"/>
      <c r="T25" s="35"/>
      <c r="U25" s="35"/>
      <c r="V25" s="35"/>
      <c r="W25" s="35"/>
      <c r="X25" s="35"/>
      <c r="Y25" s="35"/>
      <c r="Z25" s="35"/>
      <c r="AA25" s="35"/>
      <c r="AB25" s="35"/>
      <c r="AC25" s="35"/>
      <c r="AD25" s="35"/>
      <c r="AE25" s="35"/>
    </row>
    <row r="26" spans="1:31" s="2" customFormat="1" ht="18" customHeight="1">
      <c r="A26" s="35"/>
      <c r="B26" s="40"/>
      <c r="C26" s="35"/>
      <c r="D26" s="35"/>
      <c r="E26" s="109" t="s">
        <v>29</v>
      </c>
      <c r="F26" s="35"/>
      <c r="G26" s="35"/>
      <c r="H26" s="35"/>
      <c r="I26" s="118" t="s">
        <v>25</v>
      </c>
      <c r="J26" s="109" t="s">
        <v>1</v>
      </c>
      <c r="K26" s="35"/>
      <c r="L26" s="52"/>
      <c r="S26" s="35"/>
      <c r="T26" s="35"/>
      <c r="U26" s="35"/>
      <c r="V26" s="35"/>
      <c r="W26" s="35"/>
      <c r="X26" s="35"/>
      <c r="Y26" s="35"/>
      <c r="Z26" s="35"/>
      <c r="AA26" s="35"/>
      <c r="AB26" s="35"/>
      <c r="AC26" s="35"/>
      <c r="AD26" s="35"/>
      <c r="AE26" s="35"/>
    </row>
    <row r="27" spans="1:31" s="2" customFormat="1" ht="6.95" customHeight="1">
      <c r="A27" s="35"/>
      <c r="B27" s="40"/>
      <c r="C27" s="35"/>
      <c r="D27" s="35"/>
      <c r="E27" s="35"/>
      <c r="F27" s="35"/>
      <c r="G27" s="35"/>
      <c r="H27" s="35"/>
      <c r="I27" s="35"/>
      <c r="J27" s="35"/>
      <c r="K27" s="35"/>
      <c r="L27" s="52"/>
      <c r="S27" s="35"/>
      <c r="T27" s="35"/>
      <c r="U27" s="35"/>
      <c r="V27" s="35"/>
      <c r="W27" s="35"/>
      <c r="X27" s="35"/>
      <c r="Y27" s="35"/>
      <c r="Z27" s="35"/>
      <c r="AA27" s="35"/>
      <c r="AB27" s="35"/>
      <c r="AC27" s="35"/>
      <c r="AD27" s="35"/>
      <c r="AE27" s="35"/>
    </row>
    <row r="28" spans="1:31" s="2" customFormat="1" ht="12" customHeight="1">
      <c r="A28" s="35"/>
      <c r="B28" s="40"/>
      <c r="C28" s="35"/>
      <c r="D28" s="118" t="s">
        <v>32</v>
      </c>
      <c r="E28" s="35"/>
      <c r="F28" s="35"/>
      <c r="G28" s="35"/>
      <c r="H28" s="35"/>
      <c r="I28" s="35"/>
      <c r="J28" s="35"/>
      <c r="K28" s="35"/>
      <c r="L28" s="52"/>
      <c r="S28" s="35"/>
      <c r="T28" s="35"/>
      <c r="U28" s="35"/>
      <c r="V28" s="35"/>
      <c r="W28" s="35"/>
      <c r="X28" s="35"/>
      <c r="Y28" s="35"/>
      <c r="Z28" s="35"/>
      <c r="AA28" s="35"/>
      <c r="AB28" s="35"/>
      <c r="AC28" s="35"/>
      <c r="AD28" s="35"/>
      <c r="AE28" s="35"/>
    </row>
    <row r="29" spans="1:31" s="8" customFormat="1" ht="16.5" customHeight="1">
      <c r="A29" s="120"/>
      <c r="B29" s="121"/>
      <c r="C29" s="120"/>
      <c r="D29" s="120"/>
      <c r="E29" s="418" t="s">
        <v>1</v>
      </c>
      <c r="F29" s="418"/>
      <c r="G29" s="418"/>
      <c r="H29" s="418"/>
      <c r="I29" s="120"/>
      <c r="J29" s="120"/>
      <c r="K29" s="120"/>
      <c r="L29" s="122"/>
      <c r="S29" s="120"/>
      <c r="T29" s="120"/>
      <c r="U29" s="120"/>
      <c r="V29" s="120"/>
      <c r="W29" s="120"/>
      <c r="X29" s="120"/>
      <c r="Y29" s="120"/>
      <c r="Z29" s="120"/>
      <c r="AA29" s="120"/>
      <c r="AB29" s="120"/>
      <c r="AC29" s="120"/>
      <c r="AD29" s="120"/>
      <c r="AE29" s="120"/>
    </row>
    <row r="30" spans="1:31" s="2" customFormat="1" ht="6.95" customHeight="1">
      <c r="A30" s="35"/>
      <c r="B30" s="40"/>
      <c r="C30" s="35"/>
      <c r="D30" s="35"/>
      <c r="E30" s="35"/>
      <c r="F30" s="35"/>
      <c r="G30" s="35"/>
      <c r="H30" s="35"/>
      <c r="I30" s="35"/>
      <c r="J30" s="35"/>
      <c r="K30" s="35"/>
      <c r="L30" s="52"/>
      <c r="S30" s="35"/>
      <c r="T30" s="35"/>
      <c r="U30" s="35"/>
      <c r="V30" s="35"/>
      <c r="W30" s="35"/>
      <c r="X30" s="35"/>
      <c r="Y30" s="35"/>
      <c r="Z30" s="35"/>
      <c r="AA30" s="35"/>
      <c r="AB30" s="35"/>
      <c r="AC30" s="35"/>
      <c r="AD30" s="35"/>
      <c r="AE30" s="35"/>
    </row>
    <row r="31" spans="1:31" s="2" customFormat="1" ht="6.95" customHeight="1">
      <c r="A31" s="35"/>
      <c r="B31" s="40"/>
      <c r="C31" s="35"/>
      <c r="D31" s="123"/>
      <c r="E31" s="123"/>
      <c r="F31" s="123"/>
      <c r="G31" s="123"/>
      <c r="H31" s="123"/>
      <c r="I31" s="123"/>
      <c r="J31" s="123"/>
      <c r="K31" s="123"/>
      <c r="L31" s="52"/>
      <c r="S31" s="35"/>
      <c r="T31" s="35"/>
      <c r="U31" s="35"/>
      <c r="V31" s="35"/>
      <c r="W31" s="35"/>
      <c r="X31" s="35"/>
      <c r="Y31" s="35"/>
      <c r="Z31" s="35"/>
      <c r="AA31" s="35"/>
      <c r="AB31" s="35"/>
      <c r="AC31" s="35"/>
      <c r="AD31" s="35"/>
      <c r="AE31" s="35"/>
    </row>
    <row r="32" spans="1:31" s="2" customFormat="1" ht="25.35" customHeight="1">
      <c r="A32" s="35"/>
      <c r="B32" s="40"/>
      <c r="C32" s="35"/>
      <c r="D32" s="124" t="s">
        <v>33</v>
      </c>
      <c r="E32" s="35"/>
      <c r="F32" s="35"/>
      <c r="G32" s="35"/>
      <c r="H32" s="35"/>
      <c r="I32" s="35"/>
      <c r="J32" s="125">
        <f>ROUND(J126, 2)</f>
        <v>0</v>
      </c>
      <c r="K32" s="35"/>
      <c r="L32" s="52"/>
      <c r="S32" s="35"/>
      <c r="T32" s="35"/>
      <c r="U32" s="35"/>
      <c r="V32" s="35"/>
      <c r="W32" s="35"/>
      <c r="X32" s="35"/>
      <c r="Y32" s="35"/>
      <c r="Z32" s="35"/>
      <c r="AA32" s="35"/>
      <c r="AB32" s="35"/>
      <c r="AC32" s="35"/>
      <c r="AD32" s="35"/>
      <c r="AE32" s="35"/>
    </row>
    <row r="33" spans="1:31" s="2" customFormat="1" ht="6.95" customHeight="1">
      <c r="A33" s="35"/>
      <c r="B33" s="40"/>
      <c r="C33" s="35"/>
      <c r="D33" s="123"/>
      <c r="E33" s="123"/>
      <c r="F33" s="123"/>
      <c r="G33" s="123"/>
      <c r="H33" s="123"/>
      <c r="I33" s="123"/>
      <c r="J33" s="123"/>
      <c r="K33" s="123"/>
      <c r="L33" s="52"/>
      <c r="S33" s="35"/>
      <c r="T33" s="35"/>
      <c r="U33" s="35"/>
      <c r="V33" s="35"/>
      <c r="W33" s="35"/>
      <c r="X33" s="35"/>
      <c r="Y33" s="35"/>
      <c r="Z33" s="35"/>
      <c r="AA33" s="35"/>
      <c r="AB33" s="35"/>
      <c r="AC33" s="35"/>
      <c r="AD33" s="35"/>
      <c r="AE33" s="35"/>
    </row>
    <row r="34" spans="1:31" s="2" customFormat="1" ht="14.45" customHeight="1">
      <c r="A34" s="35"/>
      <c r="B34" s="40"/>
      <c r="C34" s="35"/>
      <c r="D34" s="35"/>
      <c r="E34" s="35"/>
      <c r="F34" s="126" t="s">
        <v>35</v>
      </c>
      <c r="G34" s="35"/>
      <c r="H34" s="35"/>
      <c r="I34" s="126" t="s">
        <v>34</v>
      </c>
      <c r="J34" s="126" t="s">
        <v>36</v>
      </c>
      <c r="K34" s="35"/>
      <c r="L34" s="52"/>
      <c r="S34" s="35"/>
      <c r="T34" s="35"/>
      <c r="U34" s="35"/>
      <c r="V34" s="35"/>
      <c r="W34" s="35"/>
      <c r="X34" s="35"/>
      <c r="Y34" s="35"/>
      <c r="Z34" s="35"/>
      <c r="AA34" s="35"/>
      <c r="AB34" s="35"/>
      <c r="AC34" s="35"/>
      <c r="AD34" s="35"/>
      <c r="AE34" s="35"/>
    </row>
    <row r="35" spans="1:31" s="2" customFormat="1" ht="14.45" customHeight="1">
      <c r="A35" s="35"/>
      <c r="B35" s="40"/>
      <c r="C35" s="35"/>
      <c r="D35" s="127" t="s">
        <v>37</v>
      </c>
      <c r="E35" s="118" t="s">
        <v>38</v>
      </c>
      <c r="F35" s="128">
        <f>ROUND((SUM(BE126:BE193)),  2)</f>
        <v>0</v>
      </c>
      <c r="G35" s="35"/>
      <c r="H35" s="35"/>
      <c r="I35" s="129">
        <v>0.21</v>
      </c>
      <c r="J35" s="128">
        <f>ROUND(((SUM(BE126:BE193))*I35),  2)</f>
        <v>0</v>
      </c>
      <c r="K35" s="35"/>
      <c r="L35" s="52"/>
      <c r="S35" s="35"/>
      <c r="T35" s="35"/>
      <c r="U35" s="35"/>
      <c r="V35" s="35"/>
      <c r="W35" s="35"/>
      <c r="X35" s="35"/>
      <c r="Y35" s="35"/>
      <c r="Z35" s="35"/>
      <c r="AA35" s="35"/>
      <c r="AB35" s="35"/>
      <c r="AC35" s="35"/>
      <c r="AD35" s="35"/>
      <c r="AE35" s="35"/>
    </row>
    <row r="36" spans="1:31" s="2" customFormat="1" ht="14.45" customHeight="1">
      <c r="A36" s="35"/>
      <c r="B36" s="40"/>
      <c r="C36" s="35"/>
      <c r="D36" s="35"/>
      <c r="E36" s="118" t="s">
        <v>39</v>
      </c>
      <c r="F36" s="128">
        <f>ROUND((SUM(BF126:BF193)),  2)</f>
        <v>0</v>
      </c>
      <c r="G36" s="35"/>
      <c r="H36" s="35"/>
      <c r="I36" s="129">
        <v>0.12</v>
      </c>
      <c r="J36" s="128">
        <f>ROUND(((SUM(BF126:BF193))*I36),  2)</f>
        <v>0</v>
      </c>
      <c r="K36" s="35"/>
      <c r="L36" s="52"/>
      <c r="S36" s="35"/>
      <c r="T36" s="35"/>
      <c r="U36" s="35"/>
      <c r="V36" s="35"/>
      <c r="W36" s="35"/>
      <c r="X36" s="35"/>
      <c r="Y36" s="35"/>
      <c r="Z36" s="35"/>
      <c r="AA36" s="35"/>
      <c r="AB36" s="35"/>
      <c r="AC36" s="35"/>
      <c r="AD36" s="35"/>
      <c r="AE36" s="35"/>
    </row>
    <row r="37" spans="1:31" s="2" customFormat="1" ht="14.45" hidden="1" customHeight="1">
      <c r="A37" s="35"/>
      <c r="B37" s="40"/>
      <c r="C37" s="35"/>
      <c r="D37" s="35"/>
      <c r="E37" s="118" t="s">
        <v>40</v>
      </c>
      <c r="F37" s="128">
        <f>ROUND((SUM(BG126:BG193)),  2)</f>
        <v>0</v>
      </c>
      <c r="G37" s="35"/>
      <c r="H37" s="35"/>
      <c r="I37" s="129">
        <v>0.21</v>
      </c>
      <c r="J37" s="128">
        <f>0</f>
        <v>0</v>
      </c>
      <c r="K37" s="35"/>
      <c r="L37" s="52"/>
      <c r="S37" s="35"/>
      <c r="T37" s="35"/>
      <c r="U37" s="35"/>
      <c r="V37" s="35"/>
      <c r="W37" s="35"/>
      <c r="X37" s="35"/>
      <c r="Y37" s="35"/>
      <c r="Z37" s="35"/>
      <c r="AA37" s="35"/>
      <c r="AB37" s="35"/>
      <c r="AC37" s="35"/>
      <c r="AD37" s="35"/>
      <c r="AE37" s="35"/>
    </row>
    <row r="38" spans="1:31" s="2" customFormat="1" ht="14.45" hidden="1" customHeight="1">
      <c r="A38" s="35"/>
      <c r="B38" s="40"/>
      <c r="C38" s="35"/>
      <c r="D38" s="35"/>
      <c r="E38" s="118" t="s">
        <v>41</v>
      </c>
      <c r="F38" s="128">
        <f>ROUND((SUM(BH126:BH193)),  2)</f>
        <v>0</v>
      </c>
      <c r="G38" s="35"/>
      <c r="H38" s="35"/>
      <c r="I38" s="129">
        <v>0.12</v>
      </c>
      <c r="J38" s="128">
        <f>0</f>
        <v>0</v>
      </c>
      <c r="K38" s="35"/>
      <c r="L38" s="52"/>
      <c r="S38" s="35"/>
      <c r="T38" s="35"/>
      <c r="U38" s="35"/>
      <c r="V38" s="35"/>
      <c r="W38" s="35"/>
      <c r="X38" s="35"/>
      <c r="Y38" s="35"/>
      <c r="Z38" s="35"/>
      <c r="AA38" s="35"/>
      <c r="AB38" s="35"/>
      <c r="AC38" s="35"/>
      <c r="AD38" s="35"/>
      <c r="AE38" s="35"/>
    </row>
    <row r="39" spans="1:31" s="2" customFormat="1" ht="14.45" hidden="1" customHeight="1">
      <c r="A39" s="35"/>
      <c r="B39" s="40"/>
      <c r="C39" s="35"/>
      <c r="D39" s="35"/>
      <c r="E39" s="118" t="s">
        <v>42</v>
      </c>
      <c r="F39" s="128">
        <f>ROUND((SUM(BI126:BI193)),  2)</f>
        <v>0</v>
      </c>
      <c r="G39" s="35"/>
      <c r="H39" s="35"/>
      <c r="I39" s="129">
        <v>0</v>
      </c>
      <c r="J39" s="128">
        <f>0</f>
        <v>0</v>
      </c>
      <c r="K39" s="35"/>
      <c r="L39" s="52"/>
      <c r="S39" s="35"/>
      <c r="T39" s="35"/>
      <c r="U39" s="35"/>
      <c r="V39" s="35"/>
      <c r="W39" s="35"/>
      <c r="X39" s="35"/>
      <c r="Y39" s="35"/>
      <c r="Z39" s="35"/>
      <c r="AA39" s="35"/>
      <c r="AB39" s="35"/>
      <c r="AC39" s="35"/>
      <c r="AD39" s="35"/>
      <c r="AE39" s="35"/>
    </row>
    <row r="40" spans="1:31" s="2" customFormat="1" ht="6.95" customHeight="1">
      <c r="A40" s="35"/>
      <c r="B40" s="40"/>
      <c r="C40" s="35"/>
      <c r="D40" s="35"/>
      <c r="E40" s="35"/>
      <c r="F40" s="35"/>
      <c r="G40" s="35"/>
      <c r="H40" s="35"/>
      <c r="I40" s="35"/>
      <c r="J40" s="35"/>
      <c r="K40" s="35"/>
      <c r="L40" s="52"/>
      <c r="S40" s="35"/>
      <c r="T40" s="35"/>
      <c r="U40" s="35"/>
      <c r="V40" s="35"/>
      <c r="W40" s="35"/>
      <c r="X40" s="35"/>
      <c r="Y40" s="35"/>
      <c r="Z40" s="35"/>
      <c r="AA40" s="35"/>
      <c r="AB40" s="35"/>
      <c r="AC40" s="35"/>
      <c r="AD40" s="35"/>
      <c r="AE40" s="35"/>
    </row>
    <row r="41" spans="1:31" s="2" customFormat="1" ht="25.35" customHeight="1">
      <c r="A41" s="35"/>
      <c r="B41" s="40"/>
      <c r="C41" s="130"/>
      <c r="D41" s="131" t="s">
        <v>43</v>
      </c>
      <c r="E41" s="132"/>
      <c r="F41" s="132"/>
      <c r="G41" s="133" t="s">
        <v>44</v>
      </c>
      <c r="H41" s="134" t="s">
        <v>7622</v>
      </c>
      <c r="I41" s="132"/>
      <c r="J41" s="135">
        <f>SUM(J32:J39)</f>
        <v>0</v>
      </c>
      <c r="K41" s="136"/>
      <c r="L41" s="52"/>
      <c r="S41" s="35"/>
      <c r="T41" s="35"/>
      <c r="U41" s="35"/>
      <c r="V41" s="35"/>
      <c r="W41" s="35"/>
      <c r="X41" s="35"/>
      <c r="Y41" s="35"/>
      <c r="Z41" s="35"/>
      <c r="AA41" s="35"/>
      <c r="AB41" s="35"/>
      <c r="AC41" s="35"/>
      <c r="AD41" s="35"/>
      <c r="AE41" s="35"/>
    </row>
    <row r="42" spans="1:31" s="2" customFormat="1" ht="14.45" customHeight="1">
      <c r="A42" s="35"/>
      <c r="B42" s="40"/>
      <c r="C42" s="35"/>
      <c r="D42" s="35"/>
      <c r="E42" s="35"/>
      <c r="F42" s="35"/>
      <c r="G42" s="35"/>
      <c r="H42" s="35"/>
      <c r="I42" s="35"/>
      <c r="J42" s="35"/>
      <c r="K42" s="35"/>
      <c r="L42" s="52"/>
      <c r="S42" s="35"/>
      <c r="T42" s="35"/>
      <c r="U42" s="35"/>
      <c r="V42" s="35"/>
      <c r="W42" s="35"/>
      <c r="X42" s="35"/>
      <c r="Y42" s="35"/>
      <c r="Z42" s="35"/>
      <c r="AA42" s="35"/>
      <c r="AB42" s="35"/>
      <c r="AC42" s="35"/>
      <c r="AD42" s="35"/>
      <c r="AE42" s="35"/>
    </row>
    <row r="43" spans="1:31" s="1" customFormat="1" ht="14.45" customHeight="1">
      <c r="B43" s="21"/>
      <c r="L43" s="21"/>
    </row>
    <row r="44" spans="1:31" s="1" customFormat="1" ht="14.45" customHeight="1">
      <c r="B44" s="21"/>
      <c r="L44" s="21"/>
    </row>
    <row r="45" spans="1:31" s="1" customFormat="1" ht="14.45" customHeight="1">
      <c r="B45" s="21"/>
      <c r="L45" s="21"/>
    </row>
    <row r="46" spans="1:31" s="1" customFormat="1" ht="14.45" customHeight="1">
      <c r="B46" s="21"/>
      <c r="L46" s="21"/>
    </row>
    <row r="47" spans="1:31" s="1" customFormat="1" ht="14.45" customHeight="1">
      <c r="B47" s="21"/>
      <c r="L47" s="21"/>
    </row>
    <row r="48" spans="1:31" s="1" customFormat="1" ht="14.45" customHeight="1">
      <c r="B48" s="21"/>
      <c r="L48" s="21"/>
    </row>
    <row r="49" spans="1:31" s="1" customFormat="1" ht="14.45" customHeight="1">
      <c r="B49" s="21"/>
      <c r="L49" s="21"/>
    </row>
    <row r="50" spans="1:31" s="2" customFormat="1" ht="14.45" customHeight="1">
      <c r="B50" s="52"/>
      <c r="D50" s="137" t="s">
        <v>45</v>
      </c>
      <c r="E50" s="138"/>
      <c r="F50" s="138"/>
      <c r="G50" s="137" t="s">
        <v>46</v>
      </c>
      <c r="H50" s="138"/>
      <c r="I50" s="138"/>
      <c r="J50" s="138"/>
      <c r="K50" s="138"/>
      <c r="L50" s="52"/>
    </row>
    <row r="51" spans="1:31">
      <c r="B51" s="21"/>
      <c r="L51" s="21"/>
    </row>
    <row r="52" spans="1:31">
      <c r="B52" s="21"/>
      <c r="L52" s="21"/>
    </row>
    <row r="53" spans="1:31">
      <c r="B53" s="21"/>
      <c r="L53" s="21"/>
    </row>
    <row r="54" spans="1:31">
      <c r="B54" s="21"/>
      <c r="L54" s="21"/>
    </row>
    <row r="55" spans="1:31">
      <c r="B55" s="21"/>
      <c r="L55" s="21"/>
    </row>
    <row r="56" spans="1:31">
      <c r="B56" s="21"/>
      <c r="L56" s="21"/>
    </row>
    <row r="57" spans="1:31">
      <c r="B57" s="21"/>
      <c r="L57" s="21"/>
    </row>
    <row r="58" spans="1:31">
      <c r="B58" s="21"/>
      <c r="L58" s="21"/>
    </row>
    <row r="59" spans="1:31">
      <c r="B59" s="21"/>
      <c r="L59" s="21"/>
    </row>
    <row r="60" spans="1:31">
      <c r="B60" s="21"/>
      <c r="L60" s="21"/>
    </row>
    <row r="61" spans="1:31" s="2" customFormat="1" ht="12.75">
      <c r="A61" s="35"/>
      <c r="B61" s="40"/>
      <c r="C61" s="35"/>
      <c r="D61" s="139" t="s">
        <v>47</v>
      </c>
      <c r="E61" s="140"/>
      <c r="F61" s="141" t="s">
        <v>48</v>
      </c>
      <c r="G61" s="139" t="s">
        <v>47</v>
      </c>
      <c r="H61" s="140"/>
      <c r="I61" s="140"/>
      <c r="J61" s="142" t="s">
        <v>48</v>
      </c>
      <c r="K61" s="140"/>
      <c r="L61" s="52"/>
      <c r="S61" s="35"/>
      <c r="T61" s="35"/>
      <c r="U61" s="35"/>
      <c r="V61" s="35"/>
      <c r="W61" s="35"/>
      <c r="X61" s="35"/>
      <c r="Y61" s="35"/>
      <c r="Z61" s="35"/>
      <c r="AA61" s="35"/>
      <c r="AB61" s="35"/>
      <c r="AC61" s="35"/>
      <c r="AD61" s="35"/>
      <c r="AE61" s="35"/>
    </row>
    <row r="62" spans="1:31">
      <c r="B62" s="21"/>
      <c r="L62" s="21"/>
    </row>
    <row r="63" spans="1:31">
      <c r="B63" s="21"/>
      <c r="L63" s="21"/>
    </row>
    <row r="64" spans="1:31">
      <c r="B64" s="21"/>
      <c r="L64" s="21"/>
    </row>
    <row r="65" spans="1:31" s="2" customFormat="1" ht="12.75">
      <c r="A65" s="35"/>
      <c r="B65" s="40"/>
      <c r="C65" s="35"/>
      <c r="D65" s="137" t="s">
        <v>49</v>
      </c>
      <c r="E65" s="143"/>
      <c r="F65" s="143"/>
      <c r="G65" s="137" t="s">
        <v>50</v>
      </c>
      <c r="H65" s="143"/>
      <c r="I65" s="143"/>
      <c r="J65" s="143"/>
      <c r="K65" s="143"/>
      <c r="L65" s="52"/>
      <c r="S65" s="35"/>
      <c r="T65" s="35"/>
      <c r="U65" s="35"/>
      <c r="V65" s="35"/>
      <c r="W65" s="35"/>
      <c r="X65" s="35"/>
      <c r="Y65" s="35"/>
      <c r="Z65" s="35"/>
      <c r="AA65" s="35"/>
      <c r="AB65" s="35"/>
      <c r="AC65" s="35"/>
      <c r="AD65" s="35"/>
      <c r="AE65" s="35"/>
    </row>
    <row r="66" spans="1:31">
      <c r="B66" s="21"/>
      <c r="L66" s="21"/>
    </row>
    <row r="67" spans="1:31">
      <c r="B67" s="21"/>
      <c r="L67" s="21"/>
    </row>
    <row r="68" spans="1:31">
      <c r="B68" s="21"/>
      <c r="L68" s="21"/>
    </row>
    <row r="69" spans="1:31">
      <c r="B69" s="21"/>
      <c r="L69" s="21"/>
    </row>
    <row r="70" spans="1:31">
      <c r="B70" s="21"/>
      <c r="L70" s="21"/>
    </row>
    <row r="71" spans="1:31">
      <c r="B71" s="21"/>
      <c r="L71" s="21"/>
    </row>
    <row r="72" spans="1:31">
      <c r="B72" s="21"/>
      <c r="L72" s="21"/>
    </row>
    <row r="73" spans="1:31">
      <c r="B73" s="21"/>
      <c r="L73" s="21"/>
    </row>
    <row r="74" spans="1:31">
      <c r="B74" s="21"/>
      <c r="L74" s="21"/>
    </row>
    <row r="75" spans="1:31">
      <c r="B75" s="21"/>
      <c r="L75" s="21"/>
    </row>
    <row r="76" spans="1:31" s="2" customFormat="1" ht="12.75">
      <c r="A76" s="35"/>
      <c r="B76" s="40"/>
      <c r="C76" s="35"/>
      <c r="D76" s="139" t="s">
        <v>47</v>
      </c>
      <c r="E76" s="140"/>
      <c r="F76" s="141" t="s">
        <v>48</v>
      </c>
      <c r="G76" s="139" t="s">
        <v>47</v>
      </c>
      <c r="H76" s="140"/>
      <c r="I76" s="140"/>
      <c r="J76" s="142" t="s">
        <v>48</v>
      </c>
      <c r="K76" s="140"/>
      <c r="L76" s="52"/>
      <c r="S76" s="35"/>
      <c r="T76" s="35"/>
      <c r="U76" s="35"/>
      <c r="V76" s="35"/>
      <c r="W76" s="35"/>
      <c r="X76" s="35"/>
      <c r="Y76" s="35"/>
      <c r="Z76" s="35"/>
      <c r="AA76" s="35"/>
      <c r="AB76" s="35"/>
      <c r="AC76" s="35"/>
      <c r="AD76" s="35"/>
      <c r="AE76" s="35"/>
    </row>
    <row r="77" spans="1:31" s="2" customFormat="1" ht="14.45" customHeight="1">
      <c r="A77" s="35"/>
      <c r="B77" s="144"/>
      <c r="C77" s="145"/>
      <c r="D77" s="145"/>
      <c r="E77" s="145"/>
      <c r="F77" s="145"/>
      <c r="G77" s="145"/>
      <c r="H77" s="145"/>
      <c r="I77" s="145"/>
      <c r="J77" s="145"/>
      <c r="K77" s="145"/>
      <c r="L77" s="52"/>
      <c r="S77" s="35"/>
      <c r="T77" s="35"/>
      <c r="U77" s="35"/>
      <c r="V77" s="35"/>
      <c r="W77" s="35"/>
      <c r="X77" s="35"/>
      <c r="Y77" s="35"/>
      <c r="Z77" s="35"/>
      <c r="AA77" s="35"/>
      <c r="AB77" s="35"/>
      <c r="AC77" s="35"/>
      <c r="AD77" s="35"/>
      <c r="AE77" s="35"/>
    </row>
    <row r="81" spans="1:31" s="2" customFormat="1" ht="6.95" customHeight="1">
      <c r="A81" s="35"/>
      <c r="B81" s="146"/>
      <c r="C81" s="147"/>
      <c r="D81" s="147"/>
      <c r="E81" s="147"/>
      <c r="F81" s="147"/>
      <c r="G81" s="147"/>
      <c r="H81" s="147"/>
      <c r="I81" s="147"/>
      <c r="J81" s="147"/>
      <c r="K81" s="147"/>
      <c r="L81" s="52"/>
      <c r="S81" s="35"/>
      <c r="T81" s="35"/>
      <c r="U81" s="35"/>
      <c r="V81" s="35"/>
      <c r="W81" s="35"/>
      <c r="X81" s="35"/>
      <c r="Y81" s="35"/>
      <c r="Z81" s="35"/>
      <c r="AA81" s="35"/>
      <c r="AB81" s="35"/>
      <c r="AC81" s="35"/>
      <c r="AD81" s="35"/>
      <c r="AE81" s="35"/>
    </row>
    <row r="82" spans="1:31" s="2" customFormat="1" ht="24.95" customHeight="1">
      <c r="A82" s="35"/>
      <c r="B82" s="36"/>
      <c r="C82" s="24" t="s">
        <v>242</v>
      </c>
      <c r="D82" s="37"/>
      <c r="E82" s="37"/>
      <c r="F82" s="37"/>
      <c r="G82" s="37"/>
      <c r="H82" s="37"/>
      <c r="I82" s="37"/>
      <c r="J82" s="37"/>
      <c r="K82" s="37"/>
      <c r="L82" s="52"/>
      <c r="S82" s="35"/>
      <c r="T82" s="35"/>
      <c r="U82" s="35"/>
      <c r="V82" s="35"/>
      <c r="W82" s="35"/>
      <c r="X82" s="35"/>
      <c r="Y82" s="35"/>
      <c r="Z82" s="35"/>
      <c r="AA82" s="35"/>
      <c r="AB82" s="35"/>
      <c r="AC82" s="35"/>
      <c r="AD82" s="35"/>
      <c r="AE82" s="35"/>
    </row>
    <row r="83" spans="1:31" s="2" customFormat="1" ht="6.95" customHeight="1">
      <c r="A83" s="35"/>
      <c r="B83" s="36"/>
      <c r="C83" s="37"/>
      <c r="D83" s="37"/>
      <c r="E83" s="37"/>
      <c r="F83" s="37"/>
      <c r="G83" s="37"/>
      <c r="H83" s="37"/>
      <c r="I83" s="37"/>
      <c r="J83" s="37"/>
      <c r="K83" s="37"/>
      <c r="L83" s="52"/>
      <c r="S83" s="35"/>
      <c r="T83" s="35"/>
      <c r="U83" s="35"/>
      <c r="V83" s="35"/>
      <c r="W83" s="35"/>
      <c r="X83" s="35"/>
      <c r="Y83" s="35"/>
      <c r="Z83" s="35"/>
      <c r="AA83" s="35"/>
      <c r="AB83" s="35"/>
      <c r="AC83" s="35"/>
      <c r="AD83" s="35"/>
      <c r="AE83" s="35"/>
    </row>
    <row r="84" spans="1:31" s="2" customFormat="1" ht="12" customHeight="1">
      <c r="A84" s="35"/>
      <c r="B84" s="36"/>
      <c r="C84" s="30" t="s">
        <v>15</v>
      </c>
      <c r="D84" s="37"/>
      <c r="E84" s="37"/>
      <c r="F84" s="37"/>
      <c r="G84" s="37"/>
      <c r="H84" s="37"/>
      <c r="I84" s="37"/>
      <c r="J84" s="37"/>
      <c r="K84" s="37"/>
      <c r="L84" s="52"/>
      <c r="S84" s="35"/>
      <c r="T84" s="35"/>
      <c r="U84" s="35"/>
      <c r="V84" s="35"/>
      <c r="W84" s="35"/>
      <c r="X84" s="35"/>
      <c r="Y84" s="35"/>
      <c r="Z84" s="35"/>
      <c r="AA84" s="35"/>
      <c r="AB84" s="35"/>
      <c r="AC84" s="35"/>
      <c r="AD84" s="35"/>
      <c r="AE84" s="35"/>
    </row>
    <row r="85" spans="1:31" s="2" customFormat="1" ht="16.5" customHeight="1">
      <c r="A85" s="35"/>
      <c r="B85" s="36"/>
      <c r="C85" s="37"/>
      <c r="D85" s="37"/>
      <c r="E85" s="410" t="str">
        <f>E7</f>
        <v>Modernizace teplárny OB6</v>
      </c>
      <c r="F85" s="411"/>
      <c r="G85" s="411"/>
      <c r="H85" s="411"/>
      <c r="I85" s="37"/>
      <c r="J85" s="37"/>
      <c r="K85" s="37"/>
      <c r="L85" s="52"/>
      <c r="S85" s="35"/>
      <c r="T85" s="35"/>
      <c r="U85" s="35"/>
      <c r="V85" s="35"/>
      <c r="W85" s="35"/>
      <c r="X85" s="35"/>
      <c r="Y85" s="35"/>
      <c r="Z85" s="35"/>
      <c r="AA85" s="35"/>
      <c r="AB85" s="35"/>
      <c r="AC85" s="35"/>
      <c r="AD85" s="35"/>
      <c r="AE85" s="35"/>
    </row>
    <row r="86" spans="1:31" s="1" customFormat="1" ht="12" customHeight="1">
      <c r="B86" s="22"/>
      <c r="C86" s="30" t="s">
        <v>241</v>
      </c>
      <c r="D86" s="23"/>
      <c r="E86" s="23"/>
      <c r="F86" s="23"/>
      <c r="G86" s="23"/>
      <c r="H86" s="23"/>
      <c r="I86" s="23"/>
      <c r="J86" s="23"/>
      <c r="K86" s="23"/>
      <c r="L86" s="21"/>
    </row>
    <row r="87" spans="1:31" s="2" customFormat="1" ht="16.5" customHeight="1">
      <c r="A87" s="35"/>
      <c r="B87" s="36"/>
      <c r="C87" s="37"/>
      <c r="D87" s="37"/>
      <c r="E87" s="410" t="s">
        <v>5915</v>
      </c>
      <c r="F87" s="409"/>
      <c r="G87" s="409"/>
      <c r="H87" s="409"/>
      <c r="I87" s="37"/>
      <c r="J87" s="37"/>
      <c r="K87" s="37"/>
      <c r="L87" s="52"/>
      <c r="S87" s="35"/>
      <c r="T87" s="35"/>
      <c r="U87" s="35"/>
      <c r="V87" s="35"/>
      <c r="W87" s="35"/>
      <c r="X87" s="35"/>
      <c r="Y87" s="35"/>
      <c r="Z87" s="35"/>
      <c r="AA87" s="35"/>
      <c r="AB87" s="35"/>
      <c r="AC87" s="35"/>
      <c r="AD87" s="35"/>
      <c r="AE87" s="35"/>
    </row>
    <row r="88" spans="1:31" s="2" customFormat="1" ht="12" customHeight="1">
      <c r="A88" s="35"/>
      <c r="B88" s="36"/>
      <c r="C88" s="30" t="s">
        <v>432</v>
      </c>
      <c r="D88" s="37"/>
      <c r="E88" s="37"/>
      <c r="F88" s="37"/>
      <c r="G88" s="37"/>
      <c r="H88" s="37"/>
      <c r="I88" s="37"/>
      <c r="J88" s="37"/>
      <c r="K88" s="37"/>
      <c r="L88" s="52"/>
      <c r="S88" s="35"/>
      <c r="T88" s="35"/>
      <c r="U88" s="35"/>
      <c r="V88" s="35"/>
      <c r="W88" s="35"/>
      <c r="X88" s="35"/>
      <c r="Y88" s="35"/>
      <c r="Z88" s="35"/>
      <c r="AA88" s="35"/>
      <c r="AB88" s="35"/>
      <c r="AC88" s="35"/>
      <c r="AD88" s="35"/>
      <c r="AE88" s="35"/>
    </row>
    <row r="89" spans="1:31" s="2" customFormat="1" ht="16.5" customHeight="1">
      <c r="A89" s="35"/>
      <c r="B89" s="36"/>
      <c r="C89" s="37"/>
      <c r="D89" s="37"/>
      <c r="E89" s="384" t="str">
        <f>E11</f>
        <v>IO 302-06 - Stoka DA</v>
      </c>
      <c r="F89" s="409"/>
      <c r="G89" s="409"/>
      <c r="H89" s="409"/>
      <c r="I89" s="37"/>
      <c r="J89" s="37"/>
      <c r="K89" s="37"/>
      <c r="L89" s="52"/>
      <c r="S89" s="35"/>
      <c r="T89" s="35"/>
      <c r="U89" s="35"/>
      <c r="V89" s="35"/>
      <c r="W89" s="35"/>
      <c r="X89" s="35"/>
      <c r="Y89" s="35"/>
      <c r="Z89" s="35"/>
      <c r="AA89" s="35"/>
      <c r="AB89" s="35"/>
      <c r="AC89" s="35"/>
      <c r="AD89" s="35"/>
      <c r="AE89" s="35"/>
    </row>
    <row r="90" spans="1:31" s="2" customFormat="1" ht="6.95" customHeight="1">
      <c r="A90" s="35"/>
      <c r="B90" s="36"/>
      <c r="C90" s="37"/>
      <c r="D90" s="37"/>
      <c r="E90" s="37"/>
      <c r="F90" s="37"/>
      <c r="G90" s="37"/>
      <c r="H90" s="37"/>
      <c r="I90" s="37"/>
      <c r="J90" s="37"/>
      <c r="K90" s="37"/>
      <c r="L90" s="52"/>
      <c r="S90" s="35"/>
      <c r="T90" s="35"/>
      <c r="U90" s="35"/>
      <c r="V90" s="35"/>
      <c r="W90" s="35"/>
      <c r="X90" s="35"/>
      <c r="Y90" s="35"/>
      <c r="Z90" s="35"/>
      <c r="AA90" s="35"/>
      <c r="AB90" s="35"/>
      <c r="AC90" s="35"/>
      <c r="AD90" s="35"/>
      <c r="AE90" s="35"/>
    </row>
    <row r="91" spans="1:31" s="2" customFormat="1" ht="12" customHeight="1">
      <c r="A91" s="35"/>
      <c r="B91" s="36"/>
      <c r="C91" s="30" t="s">
        <v>19</v>
      </c>
      <c r="D91" s="37"/>
      <c r="E91" s="37"/>
      <c r="F91" s="28" t="str">
        <f>F14</f>
        <v>Mladá Boleslav</v>
      </c>
      <c r="G91" s="37"/>
      <c r="H91" s="37"/>
      <c r="I91" s="30" t="s">
        <v>21</v>
      </c>
      <c r="J91" s="67">
        <f>IF(J14="","",J14)</f>
        <v>45363</v>
      </c>
      <c r="K91" s="37"/>
      <c r="L91" s="52"/>
      <c r="S91" s="35"/>
      <c r="T91" s="35"/>
      <c r="U91" s="35"/>
      <c r="V91" s="35"/>
      <c r="W91" s="35"/>
      <c r="X91" s="35"/>
      <c r="Y91" s="35"/>
      <c r="Z91" s="35"/>
      <c r="AA91" s="35"/>
      <c r="AB91" s="35"/>
      <c r="AC91" s="35"/>
      <c r="AD91" s="35"/>
      <c r="AE91" s="35"/>
    </row>
    <row r="92" spans="1:31" s="2" customFormat="1" ht="6.95" customHeight="1">
      <c r="A92" s="35"/>
      <c r="B92" s="36"/>
      <c r="C92" s="37"/>
      <c r="D92" s="37"/>
      <c r="E92" s="37"/>
      <c r="F92" s="37"/>
      <c r="G92" s="37"/>
      <c r="H92" s="37"/>
      <c r="I92" s="37"/>
      <c r="J92" s="37"/>
      <c r="K92" s="37"/>
      <c r="L92" s="52"/>
      <c r="S92" s="35"/>
      <c r="T92" s="35"/>
      <c r="U92" s="35"/>
      <c r="V92" s="35"/>
      <c r="W92" s="35"/>
      <c r="X92" s="35"/>
      <c r="Y92" s="35"/>
      <c r="Z92" s="35"/>
      <c r="AA92" s="35"/>
      <c r="AB92" s="35"/>
      <c r="AC92" s="35"/>
      <c r="AD92" s="35"/>
      <c r="AE92" s="35"/>
    </row>
    <row r="93" spans="1:31" s="2" customFormat="1" ht="15.2" customHeight="1">
      <c r="A93" s="35"/>
      <c r="B93" s="36"/>
      <c r="C93" s="30" t="s">
        <v>22</v>
      </c>
      <c r="D93" s="37"/>
      <c r="E93" s="37"/>
      <c r="F93" s="28" t="str">
        <f>E17</f>
        <v xml:space="preserve">ŠKO-ENERGO s.r.o. </v>
      </c>
      <c r="G93" s="37"/>
      <c r="H93" s="37"/>
      <c r="I93" s="30" t="s">
        <v>28</v>
      </c>
      <c r="J93" s="33" t="str">
        <f>E23</f>
        <v>AFRY CZ s.r.o.</v>
      </c>
      <c r="K93" s="37"/>
      <c r="L93" s="52"/>
      <c r="S93" s="35"/>
      <c r="T93" s="35"/>
      <c r="U93" s="35"/>
      <c r="V93" s="35"/>
      <c r="W93" s="35"/>
      <c r="X93" s="35"/>
      <c r="Y93" s="35"/>
      <c r="Z93" s="35"/>
      <c r="AA93" s="35"/>
      <c r="AB93" s="35"/>
      <c r="AC93" s="35"/>
      <c r="AD93" s="35"/>
      <c r="AE93" s="35"/>
    </row>
    <row r="94" spans="1:31" s="2" customFormat="1" ht="15.2" customHeight="1">
      <c r="A94" s="35"/>
      <c r="B94" s="36"/>
      <c r="C94" s="30" t="s">
        <v>26</v>
      </c>
      <c r="D94" s="37"/>
      <c r="E94" s="37"/>
      <c r="F94" s="28" t="str">
        <f>IF(E20="","",E20)</f>
        <v>qwer</v>
      </c>
      <c r="G94" s="37"/>
      <c r="H94" s="37"/>
      <c r="I94" s="30" t="s">
        <v>31</v>
      </c>
      <c r="J94" s="33" t="str">
        <f>E26</f>
        <v>AFRY CZ s.r.o.</v>
      </c>
      <c r="K94" s="37"/>
      <c r="L94" s="52"/>
      <c r="S94" s="35"/>
      <c r="T94" s="35"/>
      <c r="U94" s="35"/>
      <c r="V94" s="35"/>
      <c r="W94" s="35"/>
      <c r="X94" s="35"/>
      <c r="Y94" s="35"/>
      <c r="Z94" s="35"/>
      <c r="AA94" s="35"/>
      <c r="AB94" s="35"/>
      <c r="AC94" s="35"/>
      <c r="AD94" s="35"/>
      <c r="AE94" s="35"/>
    </row>
    <row r="95" spans="1:31" s="2" customFormat="1" ht="10.35" customHeight="1">
      <c r="A95" s="35"/>
      <c r="B95" s="36"/>
      <c r="C95" s="37"/>
      <c r="D95" s="37"/>
      <c r="E95" s="37"/>
      <c r="F95" s="37"/>
      <c r="G95" s="37"/>
      <c r="H95" s="37"/>
      <c r="I95" s="37"/>
      <c r="J95" s="37"/>
      <c r="K95" s="37"/>
      <c r="L95" s="52"/>
      <c r="S95" s="35"/>
      <c r="T95" s="35"/>
      <c r="U95" s="35"/>
      <c r="V95" s="35"/>
      <c r="W95" s="35"/>
      <c r="X95" s="35"/>
      <c r="Y95" s="35"/>
      <c r="Z95" s="35"/>
      <c r="AA95" s="35"/>
      <c r="AB95" s="35"/>
      <c r="AC95" s="35"/>
      <c r="AD95" s="35"/>
      <c r="AE95" s="35"/>
    </row>
    <row r="96" spans="1:31" s="2" customFormat="1" ht="29.25" customHeight="1">
      <c r="A96" s="35"/>
      <c r="B96" s="36"/>
      <c r="C96" s="148" t="s">
        <v>243</v>
      </c>
      <c r="D96" s="149"/>
      <c r="E96" s="149"/>
      <c r="F96" s="149"/>
      <c r="G96" s="149"/>
      <c r="H96" s="149"/>
      <c r="I96" s="149"/>
      <c r="J96" s="150" t="s">
        <v>7631</v>
      </c>
      <c r="K96" s="149"/>
      <c r="L96" s="52"/>
      <c r="S96" s="35"/>
      <c r="T96" s="35"/>
      <c r="U96" s="35"/>
      <c r="V96" s="35"/>
      <c r="W96" s="35"/>
      <c r="X96" s="35"/>
      <c r="Y96" s="35"/>
      <c r="Z96" s="35"/>
      <c r="AA96" s="35"/>
      <c r="AB96" s="35"/>
      <c r="AC96" s="35"/>
      <c r="AD96" s="35"/>
      <c r="AE96" s="35"/>
    </row>
    <row r="97" spans="1:47" s="2" customFormat="1" ht="10.35" customHeight="1">
      <c r="A97" s="35"/>
      <c r="B97" s="36"/>
      <c r="C97" s="37"/>
      <c r="D97" s="37"/>
      <c r="E97" s="37"/>
      <c r="F97" s="37"/>
      <c r="G97" s="37"/>
      <c r="H97" s="37"/>
      <c r="I97" s="37"/>
      <c r="J97" s="37"/>
      <c r="K97" s="37"/>
      <c r="L97" s="52"/>
      <c r="S97" s="35"/>
      <c r="T97" s="35"/>
      <c r="U97" s="35"/>
      <c r="V97" s="35"/>
      <c r="W97" s="35"/>
      <c r="X97" s="35"/>
      <c r="Y97" s="35"/>
      <c r="Z97" s="35"/>
      <c r="AA97" s="35"/>
      <c r="AB97" s="35"/>
      <c r="AC97" s="35"/>
      <c r="AD97" s="35"/>
      <c r="AE97" s="35"/>
    </row>
    <row r="98" spans="1:47" s="2" customFormat="1" ht="22.9" customHeight="1">
      <c r="A98" s="35"/>
      <c r="B98" s="36"/>
      <c r="C98" s="151" t="s">
        <v>244</v>
      </c>
      <c r="D98" s="37"/>
      <c r="E98" s="37"/>
      <c r="F98" s="37"/>
      <c r="G98" s="37"/>
      <c r="H98" s="37"/>
      <c r="I98" s="37"/>
      <c r="J98" s="85">
        <f>J126</f>
        <v>0</v>
      </c>
      <c r="K98" s="37"/>
      <c r="L98" s="52"/>
      <c r="S98" s="35"/>
      <c r="T98" s="35"/>
      <c r="U98" s="35"/>
      <c r="V98" s="35"/>
      <c r="W98" s="35"/>
      <c r="X98" s="35"/>
      <c r="Y98" s="35"/>
      <c r="Z98" s="35"/>
      <c r="AA98" s="35"/>
      <c r="AB98" s="35"/>
      <c r="AC98" s="35"/>
      <c r="AD98" s="35"/>
      <c r="AE98" s="35"/>
      <c r="AU98" s="18" t="s">
        <v>245</v>
      </c>
    </row>
    <row r="99" spans="1:47" s="9" customFormat="1" ht="24.95" customHeight="1">
      <c r="B99" s="152"/>
      <c r="C99" s="153"/>
      <c r="D99" s="154" t="s">
        <v>246</v>
      </c>
      <c r="E99" s="155"/>
      <c r="F99" s="155"/>
      <c r="G99" s="155"/>
      <c r="H99" s="155"/>
      <c r="I99" s="155"/>
      <c r="J99" s="156">
        <f>J127</f>
        <v>0</v>
      </c>
      <c r="K99" s="153"/>
      <c r="L99" s="157"/>
    </row>
    <row r="100" spans="1:47" s="10" customFormat="1" ht="19.899999999999999" customHeight="1">
      <c r="B100" s="158"/>
      <c r="C100" s="103"/>
      <c r="D100" s="159" t="s">
        <v>331</v>
      </c>
      <c r="E100" s="160"/>
      <c r="F100" s="160"/>
      <c r="G100" s="160"/>
      <c r="H100" s="160"/>
      <c r="I100" s="160"/>
      <c r="J100" s="161">
        <f>J128</f>
        <v>0</v>
      </c>
      <c r="K100" s="103"/>
      <c r="L100" s="162"/>
    </row>
    <row r="101" spans="1:47" s="10" customFormat="1" ht="19.899999999999999" customHeight="1">
      <c r="B101" s="158"/>
      <c r="C101" s="103"/>
      <c r="D101" s="159" t="s">
        <v>436</v>
      </c>
      <c r="E101" s="160"/>
      <c r="F101" s="160"/>
      <c r="G101" s="160"/>
      <c r="H101" s="160"/>
      <c r="I101" s="160"/>
      <c r="J101" s="161">
        <f>J170</f>
        <v>0</v>
      </c>
      <c r="K101" s="103"/>
      <c r="L101" s="162"/>
    </row>
    <row r="102" spans="1:47" s="10" customFormat="1" ht="19.899999999999999" customHeight="1">
      <c r="B102" s="158"/>
      <c r="C102" s="103"/>
      <c r="D102" s="159" t="s">
        <v>1654</v>
      </c>
      <c r="E102" s="160"/>
      <c r="F102" s="160"/>
      <c r="G102" s="160"/>
      <c r="H102" s="160"/>
      <c r="I102" s="160"/>
      <c r="J102" s="161">
        <f>J173</f>
        <v>0</v>
      </c>
      <c r="K102" s="103"/>
      <c r="L102" s="162"/>
    </row>
    <row r="103" spans="1:47" s="10" customFormat="1" ht="19.899999999999999" customHeight="1">
      <c r="B103" s="158"/>
      <c r="C103" s="103"/>
      <c r="D103" s="159" t="s">
        <v>248</v>
      </c>
      <c r="E103" s="160"/>
      <c r="F103" s="160"/>
      <c r="G103" s="160"/>
      <c r="H103" s="160"/>
      <c r="I103" s="160"/>
      <c r="J103" s="161">
        <f>J186</f>
        <v>0</v>
      </c>
      <c r="K103" s="103"/>
      <c r="L103" s="162"/>
    </row>
    <row r="104" spans="1:47" s="10" customFormat="1" ht="19.899999999999999" customHeight="1">
      <c r="B104" s="158"/>
      <c r="C104" s="103"/>
      <c r="D104" s="159" t="s">
        <v>333</v>
      </c>
      <c r="E104" s="160"/>
      <c r="F104" s="160"/>
      <c r="G104" s="160"/>
      <c r="H104" s="160"/>
      <c r="I104" s="160"/>
      <c r="J104" s="161">
        <f>J192</f>
        <v>0</v>
      </c>
      <c r="K104" s="103"/>
      <c r="L104" s="162"/>
    </row>
    <row r="105" spans="1:47" s="2" customFormat="1" ht="21.75" customHeight="1">
      <c r="A105" s="35"/>
      <c r="B105" s="36"/>
      <c r="C105" s="37"/>
      <c r="D105" s="37"/>
      <c r="E105" s="37"/>
      <c r="F105" s="37"/>
      <c r="G105" s="37"/>
      <c r="H105" s="37"/>
      <c r="I105" s="37"/>
      <c r="J105" s="37"/>
      <c r="K105" s="37"/>
      <c r="L105" s="52"/>
      <c r="S105" s="35"/>
      <c r="T105" s="35"/>
      <c r="U105" s="35"/>
      <c r="V105" s="35"/>
      <c r="W105" s="35"/>
      <c r="X105" s="35"/>
      <c r="Y105" s="35"/>
      <c r="Z105" s="35"/>
      <c r="AA105" s="35"/>
      <c r="AB105" s="35"/>
      <c r="AC105" s="35"/>
      <c r="AD105" s="35"/>
      <c r="AE105" s="35"/>
    </row>
    <row r="106" spans="1:47" s="2" customFormat="1" ht="6.95" customHeight="1">
      <c r="A106" s="35"/>
      <c r="B106" s="55"/>
      <c r="C106" s="56"/>
      <c r="D106" s="56"/>
      <c r="E106" s="56"/>
      <c r="F106" s="56"/>
      <c r="G106" s="56"/>
      <c r="H106" s="56"/>
      <c r="I106" s="56"/>
      <c r="J106" s="56"/>
      <c r="K106" s="56"/>
      <c r="L106" s="52"/>
      <c r="S106" s="35"/>
      <c r="T106" s="35"/>
      <c r="U106" s="35"/>
      <c r="V106" s="35"/>
      <c r="W106" s="35"/>
      <c r="X106" s="35"/>
      <c r="Y106" s="35"/>
      <c r="Z106" s="35"/>
      <c r="AA106" s="35"/>
      <c r="AB106" s="35"/>
      <c r="AC106" s="35"/>
      <c r="AD106" s="35"/>
      <c r="AE106" s="35"/>
    </row>
    <row r="110" spans="1:47" s="2" customFormat="1" ht="6.95" customHeight="1">
      <c r="A110" s="35"/>
      <c r="B110" s="57"/>
      <c r="C110" s="58"/>
      <c r="D110" s="58"/>
      <c r="E110" s="58"/>
      <c r="F110" s="58"/>
      <c r="G110" s="58"/>
      <c r="H110" s="58"/>
      <c r="I110" s="58"/>
      <c r="J110" s="58"/>
      <c r="K110" s="58"/>
      <c r="L110" s="52"/>
      <c r="S110" s="35"/>
      <c r="T110" s="35"/>
      <c r="U110" s="35"/>
      <c r="V110" s="35"/>
      <c r="W110" s="35"/>
      <c r="X110" s="35"/>
      <c r="Y110" s="35"/>
      <c r="Z110" s="35"/>
      <c r="AA110" s="35"/>
      <c r="AB110" s="35"/>
      <c r="AC110" s="35"/>
      <c r="AD110" s="35"/>
      <c r="AE110" s="35"/>
    </row>
    <row r="111" spans="1:47" s="2" customFormat="1" ht="24.95" customHeight="1">
      <c r="A111" s="35"/>
      <c r="B111" s="36"/>
      <c r="C111" s="24" t="s">
        <v>249</v>
      </c>
      <c r="D111" s="37"/>
      <c r="E111" s="37"/>
      <c r="F111" s="37"/>
      <c r="G111" s="37"/>
      <c r="H111" s="37"/>
      <c r="I111" s="37"/>
      <c r="J111" s="37"/>
      <c r="K111" s="37"/>
      <c r="L111" s="52"/>
      <c r="S111" s="35"/>
      <c r="T111" s="35"/>
      <c r="U111" s="35"/>
      <c r="V111" s="35"/>
      <c r="W111" s="35"/>
      <c r="X111" s="35"/>
      <c r="Y111" s="35"/>
      <c r="Z111" s="35"/>
      <c r="AA111" s="35"/>
      <c r="AB111" s="35"/>
      <c r="AC111" s="35"/>
      <c r="AD111" s="35"/>
      <c r="AE111" s="35"/>
    </row>
    <row r="112" spans="1:47" s="2" customFormat="1" ht="6.95" customHeight="1">
      <c r="A112" s="35"/>
      <c r="B112" s="36"/>
      <c r="C112" s="37"/>
      <c r="D112" s="37"/>
      <c r="E112" s="37"/>
      <c r="F112" s="37"/>
      <c r="G112" s="37"/>
      <c r="H112" s="37"/>
      <c r="I112" s="37"/>
      <c r="J112" s="37"/>
      <c r="K112" s="37"/>
      <c r="L112" s="52"/>
      <c r="S112" s="35"/>
      <c r="T112" s="35"/>
      <c r="U112" s="35"/>
      <c r="V112" s="35"/>
      <c r="W112" s="35"/>
      <c r="X112" s="35"/>
      <c r="Y112" s="35"/>
      <c r="Z112" s="35"/>
      <c r="AA112" s="35"/>
      <c r="AB112" s="35"/>
      <c r="AC112" s="35"/>
      <c r="AD112" s="35"/>
      <c r="AE112" s="35"/>
    </row>
    <row r="113" spans="1:63" s="2" customFormat="1" ht="12" customHeight="1">
      <c r="A113" s="35"/>
      <c r="B113" s="36"/>
      <c r="C113" s="30" t="s">
        <v>15</v>
      </c>
      <c r="D113" s="37"/>
      <c r="E113" s="37"/>
      <c r="F113" s="37"/>
      <c r="G113" s="37"/>
      <c r="H113" s="37"/>
      <c r="I113" s="37"/>
      <c r="J113" s="37"/>
      <c r="K113" s="37"/>
      <c r="L113" s="52"/>
      <c r="S113" s="35"/>
      <c r="T113" s="35"/>
      <c r="U113" s="35"/>
      <c r="V113" s="35"/>
      <c r="W113" s="35"/>
      <c r="X113" s="35"/>
      <c r="Y113" s="35"/>
      <c r="Z113" s="35"/>
      <c r="AA113" s="35"/>
      <c r="AB113" s="35"/>
      <c r="AC113" s="35"/>
      <c r="AD113" s="35"/>
      <c r="AE113" s="35"/>
    </row>
    <row r="114" spans="1:63" s="2" customFormat="1" ht="16.5" customHeight="1">
      <c r="A114" s="35"/>
      <c r="B114" s="36"/>
      <c r="C114" s="37"/>
      <c r="D114" s="37"/>
      <c r="E114" s="410" t="str">
        <f>E7</f>
        <v>Modernizace teplárny OB6</v>
      </c>
      <c r="F114" s="411"/>
      <c r="G114" s="411"/>
      <c r="H114" s="411"/>
      <c r="I114" s="37"/>
      <c r="J114" s="37"/>
      <c r="K114" s="37"/>
      <c r="L114" s="52"/>
      <c r="S114" s="35"/>
      <c r="T114" s="35"/>
      <c r="U114" s="35"/>
      <c r="V114" s="35"/>
      <c r="W114" s="35"/>
      <c r="X114" s="35"/>
      <c r="Y114" s="35"/>
      <c r="Z114" s="35"/>
      <c r="AA114" s="35"/>
      <c r="AB114" s="35"/>
      <c r="AC114" s="35"/>
      <c r="AD114" s="35"/>
      <c r="AE114" s="35"/>
    </row>
    <row r="115" spans="1:63" s="1" customFormat="1" ht="12" customHeight="1">
      <c r="B115" s="22"/>
      <c r="C115" s="30" t="s">
        <v>241</v>
      </c>
      <c r="D115" s="23"/>
      <c r="E115" s="23"/>
      <c r="F115" s="23"/>
      <c r="G115" s="23"/>
      <c r="H115" s="23"/>
      <c r="I115" s="23"/>
      <c r="J115" s="23"/>
      <c r="K115" s="23"/>
      <c r="L115" s="21"/>
    </row>
    <row r="116" spans="1:63" s="2" customFormat="1" ht="16.5" customHeight="1">
      <c r="A116" s="35"/>
      <c r="B116" s="36"/>
      <c r="C116" s="37"/>
      <c r="D116" s="37"/>
      <c r="E116" s="410" t="s">
        <v>5915</v>
      </c>
      <c r="F116" s="409"/>
      <c r="G116" s="409"/>
      <c r="H116" s="409"/>
      <c r="I116" s="37"/>
      <c r="J116" s="37"/>
      <c r="K116" s="37"/>
      <c r="L116" s="52"/>
      <c r="S116" s="35"/>
      <c r="T116" s="35"/>
      <c r="U116" s="35"/>
      <c r="V116" s="35"/>
      <c r="W116" s="35"/>
      <c r="X116" s="35"/>
      <c r="Y116" s="35"/>
      <c r="Z116" s="35"/>
      <c r="AA116" s="35"/>
      <c r="AB116" s="35"/>
      <c r="AC116" s="35"/>
      <c r="AD116" s="35"/>
      <c r="AE116" s="35"/>
    </row>
    <row r="117" spans="1:63" s="2" customFormat="1" ht="12" customHeight="1">
      <c r="A117" s="35"/>
      <c r="B117" s="36"/>
      <c r="C117" s="30" t="s">
        <v>432</v>
      </c>
      <c r="D117" s="37"/>
      <c r="E117" s="37"/>
      <c r="F117" s="37"/>
      <c r="G117" s="37"/>
      <c r="H117" s="37"/>
      <c r="I117" s="37"/>
      <c r="J117" s="37"/>
      <c r="K117" s="37"/>
      <c r="L117" s="52"/>
      <c r="S117" s="35"/>
      <c r="T117" s="35"/>
      <c r="U117" s="35"/>
      <c r="V117" s="35"/>
      <c r="W117" s="35"/>
      <c r="X117" s="35"/>
      <c r="Y117" s="35"/>
      <c r="Z117" s="35"/>
      <c r="AA117" s="35"/>
      <c r="AB117" s="35"/>
      <c r="AC117" s="35"/>
      <c r="AD117" s="35"/>
      <c r="AE117" s="35"/>
    </row>
    <row r="118" spans="1:63" s="2" customFormat="1" ht="16.5" customHeight="1">
      <c r="A118" s="35"/>
      <c r="B118" s="36"/>
      <c r="C118" s="37"/>
      <c r="D118" s="37"/>
      <c r="E118" s="384" t="str">
        <f>E11</f>
        <v>IO 302-06 - Stoka DA</v>
      </c>
      <c r="F118" s="409"/>
      <c r="G118" s="409"/>
      <c r="H118" s="409"/>
      <c r="I118" s="37"/>
      <c r="J118" s="37"/>
      <c r="K118" s="37"/>
      <c r="L118" s="52"/>
      <c r="S118" s="35"/>
      <c r="T118" s="35"/>
      <c r="U118" s="35"/>
      <c r="V118" s="35"/>
      <c r="W118" s="35"/>
      <c r="X118" s="35"/>
      <c r="Y118" s="35"/>
      <c r="Z118" s="35"/>
      <c r="AA118" s="35"/>
      <c r="AB118" s="35"/>
      <c r="AC118" s="35"/>
      <c r="AD118" s="35"/>
      <c r="AE118" s="35"/>
    </row>
    <row r="119" spans="1:63" s="2" customFormat="1" ht="6.95" customHeight="1">
      <c r="A119" s="35"/>
      <c r="B119" s="36"/>
      <c r="C119" s="37"/>
      <c r="D119" s="37"/>
      <c r="E119" s="37"/>
      <c r="F119" s="37"/>
      <c r="G119" s="37"/>
      <c r="H119" s="37"/>
      <c r="I119" s="37"/>
      <c r="J119" s="37"/>
      <c r="K119" s="37"/>
      <c r="L119" s="52"/>
      <c r="S119" s="35"/>
      <c r="T119" s="35"/>
      <c r="U119" s="35"/>
      <c r="V119" s="35"/>
      <c r="W119" s="35"/>
      <c r="X119" s="35"/>
      <c r="Y119" s="35"/>
      <c r="Z119" s="35"/>
      <c r="AA119" s="35"/>
      <c r="AB119" s="35"/>
      <c r="AC119" s="35"/>
      <c r="AD119" s="35"/>
      <c r="AE119" s="35"/>
    </row>
    <row r="120" spans="1:63" s="2" customFormat="1" ht="12" customHeight="1">
      <c r="A120" s="35"/>
      <c r="B120" s="36"/>
      <c r="C120" s="30" t="s">
        <v>19</v>
      </c>
      <c r="D120" s="37"/>
      <c r="E120" s="37"/>
      <c r="F120" s="28" t="str">
        <f>F14</f>
        <v>Mladá Boleslav</v>
      </c>
      <c r="G120" s="37"/>
      <c r="H120" s="37"/>
      <c r="I120" s="30" t="s">
        <v>21</v>
      </c>
      <c r="J120" s="67">
        <f>IF(J14="","",J14)</f>
        <v>45363</v>
      </c>
      <c r="K120" s="37"/>
      <c r="L120" s="52"/>
      <c r="S120" s="35"/>
      <c r="T120" s="35"/>
      <c r="U120" s="35"/>
      <c r="V120" s="35"/>
      <c r="W120" s="35"/>
      <c r="X120" s="35"/>
      <c r="Y120" s="35"/>
      <c r="Z120" s="35"/>
      <c r="AA120" s="35"/>
      <c r="AB120" s="35"/>
      <c r="AC120" s="35"/>
      <c r="AD120" s="35"/>
      <c r="AE120" s="35"/>
    </row>
    <row r="121" spans="1:63" s="2" customFormat="1" ht="6.95" customHeight="1">
      <c r="A121" s="35"/>
      <c r="B121" s="36"/>
      <c r="C121" s="37"/>
      <c r="D121" s="37"/>
      <c r="E121" s="37"/>
      <c r="F121" s="37"/>
      <c r="G121" s="37"/>
      <c r="H121" s="37"/>
      <c r="I121" s="37"/>
      <c r="J121" s="37"/>
      <c r="K121" s="37"/>
      <c r="L121" s="52"/>
      <c r="S121" s="35"/>
      <c r="T121" s="35"/>
      <c r="U121" s="35"/>
      <c r="V121" s="35"/>
      <c r="W121" s="35"/>
      <c r="X121" s="35"/>
      <c r="Y121" s="35"/>
      <c r="Z121" s="35"/>
      <c r="AA121" s="35"/>
      <c r="AB121" s="35"/>
      <c r="AC121" s="35"/>
      <c r="AD121" s="35"/>
      <c r="AE121" s="35"/>
    </row>
    <row r="122" spans="1:63" s="2" customFormat="1" ht="15.2" customHeight="1">
      <c r="A122" s="35"/>
      <c r="B122" s="36"/>
      <c r="C122" s="30" t="s">
        <v>22</v>
      </c>
      <c r="D122" s="37"/>
      <c r="E122" s="37"/>
      <c r="F122" s="28" t="str">
        <f>E17</f>
        <v xml:space="preserve">ŠKO-ENERGO s.r.o. </v>
      </c>
      <c r="G122" s="37"/>
      <c r="H122" s="37"/>
      <c r="I122" s="30" t="s">
        <v>28</v>
      </c>
      <c r="J122" s="33" t="str">
        <f>E23</f>
        <v>AFRY CZ s.r.o.</v>
      </c>
      <c r="K122" s="37"/>
      <c r="L122" s="52"/>
      <c r="S122" s="35"/>
      <c r="T122" s="35"/>
      <c r="U122" s="35"/>
      <c r="V122" s="35"/>
      <c r="W122" s="35"/>
      <c r="X122" s="35"/>
      <c r="Y122" s="35"/>
      <c r="Z122" s="35"/>
      <c r="AA122" s="35"/>
      <c r="AB122" s="35"/>
      <c r="AC122" s="35"/>
      <c r="AD122" s="35"/>
      <c r="AE122" s="35"/>
    </row>
    <row r="123" spans="1:63" s="2" customFormat="1" ht="15.2" customHeight="1">
      <c r="A123" s="35"/>
      <c r="B123" s="36"/>
      <c r="C123" s="30" t="s">
        <v>26</v>
      </c>
      <c r="D123" s="37"/>
      <c r="E123" s="37"/>
      <c r="F123" s="28" t="str">
        <f>IF(E20="","",E20)</f>
        <v>qwer</v>
      </c>
      <c r="G123" s="37"/>
      <c r="H123" s="37"/>
      <c r="I123" s="30" t="s">
        <v>31</v>
      </c>
      <c r="J123" s="33" t="str">
        <f>E26</f>
        <v>AFRY CZ s.r.o.</v>
      </c>
      <c r="K123" s="37"/>
      <c r="L123" s="52"/>
      <c r="S123" s="35"/>
      <c r="T123" s="35"/>
      <c r="U123" s="35"/>
      <c r="V123" s="35"/>
      <c r="W123" s="35"/>
      <c r="X123" s="35"/>
      <c r="Y123" s="35"/>
      <c r="Z123" s="35"/>
      <c r="AA123" s="35"/>
      <c r="AB123" s="35"/>
      <c r="AC123" s="35"/>
      <c r="AD123" s="35"/>
      <c r="AE123" s="35"/>
    </row>
    <row r="124" spans="1:63" s="2" customFormat="1" ht="10.35" customHeight="1">
      <c r="A124" s="35"/>
      <c r="B124" s="36"/>
      <c r="C124" s="37"/>
      <c r="D124" s="37"/>
      <c r="E124" s="37"/>
      <c r="F124" s="37"/>
      <c r="G124" s="37"/>
      <c r="H124" s="37"/>
      <c r="I124" s="37"/>
      <c r="J124" s="37"/>
      <c r="K124" s="37"/>
      <c r="L124" s="52"/>
      <c r="S124" s="35"/>
      <c r="T124" s="35"/>
      <c r="U124" s="35"/>
      <c r="V124" s="35"/>
      <c r="W124" s="35"/>
      <c r="X124" s="35"/>
      <c r="Y124" s="35"/>
      <c r="Z124" s="35"/>
      <c r="AA124" s="35"/>
      <c r="AB124" s="35"/>
      <c r="AC124" s="35"/>
      <c r="AD124" s="35"/>
      <c r="AE124" s="35"/>
    </row>
    <row r="125" spans="1:63" s="11" customFormat="1" ht="29.25" customHeight="1">
      <c r="A125" s="163"/>
      <c r="B125" s="164"/>
      <c r="C125" s="165" t="s">
        <v>250</v>
      </c>
      <c r="D125" s="166" t="s">
        <v>55</v>
      </c>
      <c r="E125" s="166" t="s">
        <v>53</v>
      </c>
      <c r="F125" s="166" t="s">
        <v>54</v>
      </c>
      <c r="G125" s="166" t="s">
        <v>251</v>
      </c>
      <c r="H125" s="166" t="s">
        <v>252</v>
      </c>
      <c r="I125" s="166" t="s">
        <v>7632</v>
      </c>
      <c r="J125" s="167" t="s">
        <v>7631</v>
      </c>
      <c r="K125" s="168" t="s">
        <v>253</v>
      </c>
      <c r="L125" s="169"/>
      <c r="M125" s="76" t="s">
        <v>1</v>
      </c>
      <c r="N125" s="77" t="s">
        <v>37</v>
      </c>
      <c r="O125" s="77" t="s">
        <v>254</v>
      </c>
      <c r="P125" s="77" t="s">
        <v>255</v>
      </c>
      <c r="Q125" s="77" t="s">
        <v>256</v>
      </c>
      <c r="R125" s="77" t="s">
        <v>257</v>
      </c>
      <c r="S125" s="77" t="s">
        <v>258</v>
      </c>
      <c r="T125" s="78" t="s">
        <v>259</v>
      </c>
      <c r="U125" s="163"/>
      <c r="V125" s="163"/>
      <c r="W125" s="163"/>
      <c r="X125" s="163"/>
      <c r="Y125" s="163"/>
      <c r="Z125" s="163"/>
      <c r="AA125" s="163"/>
      <c r="AB125" s="163"/>
      <c r="AC125" s="163"/>
      <c r="AD125" s="163"/>
      <c r="AE125" s="163"/>
    </row>
    <row r="126" spans="1:63" s="2" customFormat="1" ht="22.9" customHeight="1">
      <c r="A126" s="35"/>
      <c r="B126" s="36"/>
      <c r="C126" s="83" t="s">
        <v>260</v>
      </c>
      <c r="D126" s="37"/>
      <c r="E126" s="37"/>
      <c r="F126" s="37"/>
      <c r="G126" s="37"/>
      <c r="H126" s="37"/>
      <c r="I126" s="37"/>
      <c r="J126" s="170">
        <f>BK126</f>
        <v>0</v>
      </c>
      <c r="K126" s="37"/>
      <c r="L126" s="40"/>
      <c r="M126" s="79"/>
      <c r="N126" s="171"/>
      <c r="O126" s="80"/>
      <c r="P126" s="172">
        <f>P127</f>
        <v>0</v>
      </c>
      <c r="Q126" s="80"/>
      <c r="R126" s="172">
        <f>R127</f>
        <v>58.264154399999995</v>
      </c>
      <c r="S126" s="80"/>
      <c r="T126" s="173">
        <f>T127</f>
        <v>16.65972</v>
      </c>
      <c r="U126" s="35"/>
      <c r="V126" s="35"/>
      <c r="W126" s="35"/>
      <c r="X126" s="35"/>
      <c r="Y126" s="35"/>
      <c r="Z126" s="35"/>
      <c r="AA126" s="35"/>
      <c r="AB126" s="35"/>
      <c r="AC126" s="35"/>
      <c r="AD126" s="35"/>
      <c r="AE126" s="35"/>
      <c r="AT126" s="18" t="s">
        <v>63</v>
      </c>
      <c r="AU126" s="18" t="s">
        <v>245</v>
      </c>
      <c r="BK126" s="174">
        <f>BK127</f>
        <v>0</v>
      </c>
    </row>
    <row r="127" spans="1:63" s="12" customFormat="1" ht="25.9" customHeight="1">
      <c r="B127" s="175"/>
      <c r="C127" s="176"/>
      <c r="D127" s="177" t="s">
        <v>63</v>
      </c>
      <c r="E127" s="178" t="s">
        <v>261</v>
      </c>
      <c r="F127" s="178" t="s">
        <v>262</v>
      </c>
      <c r="G127" s="176"/>
      <c r="H127" s="176"/>
      <c r="I127" s="179"/>
      <c r="J127" s="180">
        <f>BK127</f>
        <v>0</v>
      </c>
      <c r="K127" s="176"/>
      <c r="L127" s="181"/>
      <c r="M127" s="182"/>
      <c r="N127" s="183"/>
      <c r="O127" s="183"/>
      <c r="P127" s="184">
        <f>P128+P170+P173+P186+P192</f>
        <v>0</v>
      </c>
      <c r="Q127" s="183"/>
      <c r="R127" s="184">
        <f>R128+R170+R173+R186+R192</f>
        <v>58.264154399999995</v>
      </c>
      <c r="S127" s="183"/>
      <c r="T127" s="185">
        <f>T128+T170+T173+T186+T192</f>
        <v>16.65972</v>
      </c>
      <c r="AR127" s="186" t="s">
        <v>71</v>
      </c>
      <c r="AT127" s="187" t="s">
        <v>63</v>
      </c>
      <c r="AU127" s="187" t="s">
        <v>64</v>
      </c>
      <c r="AY127" s="186" t="s">
        <v>263</v>
      </c>
      <c r="BK127" s="188">
        <f>BK128+BK170+BK173+BK186+BK192</f>
        <v>0</v>
      </c>
    </row>
    <row r="128" spans="1:63" s="12" customFormat="1" ht="22.9" customHeight="1">
      <c r="B128" s="175"/>
      <c r="C128" s="176"/>
      <c r="D128" s="177" t="s">
        <v>63</v>
      </c>
      <c r="E128" s="189" t="s">
        <v>71</v>
      </c>
      <c r="F128" s="189" t="s">
        <v>336</v>
      </c>
      <c r="G128" s="176"/>
      <c r="H128" s="176"/>
      <c r="I128" s="179"/>
      <c r="J128" s="190">
        <f>BK128</f>
        <v>0</v>
      </c>
      <c r="K128" s="176"/>
      <c r="L128" s="181"/>
      <c r="M128" s="182"/>
      <c r="N128" s="183"/>
      <c r="O128" s="183"/>
      <c r="P128" s="184">
        <f>SUM(P129:P169)</f>
        <v>0</v>
      </c>
      <c r="Q128" s="183"/>
      <c r="R128" s="184">
        <f>SUM(R129:R169)</f>
        <v>56.192354399999999</v>
      </c>
      <c r="S128" s="183"/>
      <c r="T128" s="185">
        <f>SUM(T129:T169)</f>
        <v>16.65972</v>
      </c>
      <c r="AR128" s="186" t="s">
        <v>71</v>
      </c>
      <c r="AT128" s="187" t="s">
        <v>63</v>
      </c>
      <c r="AU128" s="187" t="s">
        <v>71</v>
      </c>
      <c r="AY128" s="186" t="s">
        <v>263</v>
      </c>
      <c r="BK128" s="188">
        <f>SUM(BK129:BK169)</f>
        <v>0</v>
      </c>
    </row>
    <row r="129" spans="1:65" s="2" customFormat="1" ht="24.2" customHeight="1">
      <c r="A129" s="35"/>
      <c r="B129" s="36"/>
      <c r="C129" s="191" t="s">
        <v>71</v>
      </c>
      <c r="D129" s="191" t="s">
        <v>266</v>
      </c>
      <c r="E129" s="192" t="s">
        <v>5917</v>
      </c>
      <c r="F129" s="193" t="s">
        <v>5918</v>
      </c>
      <c r="G129" s="194" t="s">
        <v>269</v>
      </c>
      <c r="H129" s="195">
        <v>26.443999999999999</v>
      </c>
      <c r="I129" s="196"/>
      <c r="J129" s="197">
        <f>ROUND(I129*H129,2)</f>
        <v>0</v>
      </c>
      <c r="K129" s="198"/>
      <c r="L129" s="40"/>
      <c r="M129" s="199" t="s">
        <v>1</v>
      </c>
      <c r="N129" s="200" t="s">
        <v>38</v>
      </c>
      <c r="O129" s="72"/>
      <c r="P129" s="201">
        <f>O129*H129</f>
        <v>0</v>
      </c>
      <c r="Q129" s="201">
        <v>0</v>
      </c>
      <c r="R129" s="201">
        <f>Q129*H129</f>
        <v>0</v>
      </c>
      <c r="S129" s="201">
        <v>0.63</v>
      </c>
      <c r="T129" s="202">
        <f>S129*H129</f>
        <v>16.65972</v>
      </c>
      <c r="U129" s="35"/>
      <c r="V129" s="35"/>
      <c r="W129" s="35"/>
      <c r="X129" s="35"/>
      <c r="Y129" s="35"/>
      <c r="Z129" s="35"/>
      <c r="AA129" s="35"/>
      <c r="AB129" s="35"/>
      <c r="AC129" s="35"/>
      <c r="AD129" s="35"/>
      <c r="AE129" s="35"/>
      <c r="AR129" s="203" t="s">
        <v>270</v>
      </c>
      <c r="AT129" s="203" t="s">
        <v>266</v>
      </c>
      <c r="AU129" s="203" t="s">
        <v>73</v>
      </c>
      <c r="AY129" s="18" t="s">
        <v>263</v>
      </c>
      <c r="BE129" s="204">
        <f>IF(N129="základní",J129,0)</f>
        <v>0</v>
      </c>
      <c r="BF129" s="204">
        <f>IF(N129="snížená",J129,0)</f>
        <v>0</v>
      </c>
      <c r="BG129" s="204">
        <f>IF(N129="zákl. přenesená",J129,0)</f>
        <v>0</v>
      </c>
      <c r="BH129" s="204">
        <f>IF(N129="sníž. přenesená",J129,0)</f>
        <v>0</v>
      </c>
      <c r="BI129" s="204">
        <f>IF(N129="nulová",J129,0)</f>
        <v>0</v>
      </c>
      <c r="BJ129" s="18" t="s">
        <v>71</v>
      </c>
      <c r="BK129" s="204">
        <f>ROUND(I129*H129,2)</f>
        <v>0</v>
      </c>
      <c r="BL129" s="18" t="s">
        <v>270</v>
      </c>
      <c r="BM129" s="203" t="s">
        <v>6689</v>
      </c>
    </row>
    <row r="130" spans="1:65" s="13" customFormat="1">
      <c r="B130" s="205"/>
      <c r="C130" s="206"/>
      <c r="D130" s="207" t="s">
        <v>272</v>
      </c>
      <c r="E130" s="208" t="s">
        <v>1</v>
      </c>
      <c r="F130" s="209" t="s">
        <v>6871</v>
      </c>
      <c r="G130" s="206"/>
      <c r="H130" s="210">
        <v>26.443999999999999</v>
      </c>
      <c r="I130" s="211"/>
      <c r="J130" s="206"/>
      <c r="K130" s="206"/>
      <c r="L130" s="212"/>
      <c r="M130" s="213"/>
      <c r="N130" s="214"/>
      <c r="O130" s="214"/>
      <c r="P130" s="214"/>
      <c r="Q130" s="214"/>
      <c r="R130" s="214"/>
      <c r="S130" s="214"/>
      <c r="T130" s="215"/>
      <c r="AT130" s="216" t="s">
        <v>272</v>
      </c>
      <c r="AU130" s="216" t="s">
        <v>73</v>
      </c>
      <c r="AV130" s="13" t="s">
        <v>73</v>
      </c>
      <c r="AW130" s="13" t="s">
        <v>30</v>
      </c>
      <c r="AX130" s="13" t="s">
        <v>71</v>
      </c>
      <c r="AY130" s="216" t="s">
        <v>263</v>
      </c>
    </row>
    <row r="131" spans="1:65" s="2" customFormat="1" ht="33" customHeight="1">
      <c r="A131" s="35"/>
      <c r="B131" s="36"/>
      <c r="C131" s="191" t="s">
        <v>73</v>
      </c>
      <c r="D131" s="191" t="s">
        <v>266</v>
      </c>
      <c r="E131" s="192" t="s">
        <v>5959</v>
      </c>
      <c r="F131" s="193" t="s">
        <v>5960</v>
      </c>
      <c r="G131" s="194" t="s">
        <v>300</v>
      </c>
      <c r="H131" s="195">
        <v>17.132000000000001</v>
      </c>
      <c r="I131" s="196"/>
      <c r="J131" s="197">
        <f>ROUND(I131*H131,2)</f>
        <v>0</v>
      </c>
      <c r="K131" s="198"/>
      <c r="L131" s="40"/>
      <c r="M131" s="199" t="s">
        <v>1</v>
      </c>
      <c r="N131" s="200" t="s">
        <v>38</v>
      </c>
      <c r="O131" s="72"/>
      <c r="P131" s="201">
        <f>O131*H131</f>
        <v>0</v>
      </c>
      <c r="Q131" s="201">
        <v>0</v>
      </c>
      <c r="R131" s="201">
        <f>Q131*H131</f>
        <v>0</v>
      </c>
      <c r="S131" s="201">
        <v>0</v>
      </c>
      <c r="T131" s="202">
        <f>S131*H131</f>
        <v>0</v>
      </c>
      <c r="U131" s="35"/>
      <c r="V131" s="35"/>
      <c r="W131" s="35"/>
      <c r="X131" s="35"/>
      <c r="Y131" s="35"/>
      <c r="Z131" s="35"/>
      <c r="AA131" s="35"/>
      <c r="AB131" s="35"/>
      <c r="AC131" s="35"/>
      <c r="AD131" s="35"/>
      <c r="AE131" s="35"/>
      <c r="AR131" s="203" t="s">
        <v>270</v>
      </c>
      <c r="AT131" s="203" t="s">
        <v>266</v>
      </c>
      <c r="AU131" s="203" t="s">
        <v>73</v>
      </c>
      <c r="AY131" s="18" t="s">
        <v>263</v>
      </c>
      <c r="BE131" s="204">
        <f>IF(N131="základní",J131,0)</f>
        <v>0</v>
      </c>
      <c r="BF131" s="204">
        <f>IF(N131="snížená",J131,0)</f>
        <v>0</v>
      </c>
      <c r="BG131" s="204">
        <f>IF(N131="zákl. přenesená",J131,0)</f>
        <v>0</v>
      </c>
      <c r="BH131" s="204">
        <f>IF(N131="sníž. přenesená",J131,0)</f>
        <v>0</v>
      </c>
      <c r="BI131" s="204">
        <f>IF(N131="nulová",J131,0)</f>
        <v>0</v>
      </c>
      <c r="BJ131" s="18" t="s">
        <v>71</v>
      </c>
      <c r="BK131" s="204">
        <f>ROUND(I131*H131,2)</f>
        <v>0</v>
      </c>
      <c r="BL131" s="18" t="s">
        <v>270</v>
      </c>
      <c r="BM131" s="203" t="s">
        <v>73</v>
      </c>
    </row>
    <row r="132" spans="1:65" s="16" customFormat="1">
      <c r="B132" s="248"/>
      <c r="C132" s="249"/>
      <c r="D132" s="207" t="s">
        <v>272</v>
      </c>
      <c r="E132" s="250" t="s">
        <v>1</v>
      </c>
      <c r="F132" s="251" t="s">
        <v>6692</v>
      </c>
      <c r="G132" s="249"/>
      <c r="H132" s="250" t="s">
        <v>1</v>
      </c>
      <c r="I132" s="252"/>
      <c r="J132" s="249"/>
      <c r="K132" s="249"/>
      <c r="L132" s="253"/>
      <c r="M132" s="254"/>
      <c r="N132" s="255"/>
      <c r="O132" s="255"/>
      <c r="P132" s="255"/>
      <c r="Q132" s="255"/>
      <c r="R132" s="255"/>
      <c r="S132" s="255"/>
      <c r="T132" s="256"/>
      <c r="AT132" s="257" t="s">
        <v>272</v>
      </c>
      <c r="AU132" s="257" t="s">
        <v>73</v>
      </c>
      <c r="AV132" s="16" t="s">
        <v>71</v>
      </c>
      <c r="AW132" s="16" t="s">
        <v>30</v>
      </c>
      <c r="AX132" s="16" t="s">
        <v>64</v>
      </c>
      <c r="AY132" s="257" t="s">
        <v>263</v>
      </c>
    </row>
    <row r="133" spans="1:65" s="13" customFormat="1">
      <c r="B133" s="205"/>
      <c r="C133" s="206"/>
      <c r="D133" s="207" t="s">
        <v>272</v>
      </c>
      <c r="E133" s="208" t="s">
        <v>1</v>
      </c>
      <c r="F133" s="209" t="s">
        <v>6872</v>
      </c>
      <c r="G133" s="206"/>
      <c r="H133" s="210">
        <v>12.007</v>
      </c>
      <c r="I133" s="211"/>
      <c r="J133" s="206"/>
      <c r="K133" s="206"/>
      <c r="L133" s="212"/>
      <c r="M133" s="213"/>
      <c r="N133" s="214"/>
      <c r="O133" s="214"/>
      <c r="P133" s="214"/>
      <c r="Q133" s="214"/>
      <c r="R133" s="214"/>
      <c r="S133" s="214"/>
      <c r="T133" s="215"/>
      <c r="AT133" s="216" t="s">
        <v>272</v>
      </c>
      <c r="AU133" s="216" t="s">
        <v>73</v>
      </c>
      <c r="AV133" s="13" t="s">
        <v>73</v>
      </c>
      <c r="AW133" s="13" t="s">
        <v>30</v>
      </c>
      <c r="AX133" s="13" t="s">
        <v>64</v>
      </c>
      <c r="AY133" s="216" t="s">
        <v>263</v>
      </c>
    </row>
    <row r="134" spans="1:65" s="13" customFormat="1">
      <c r="B134" s="205"/>
      <c r="C134" s="206"/>
      <c r="D134" s="207" t="s">
        <v>272</v>
      </c>
      <c r="E134" s="208" t="s">
        <v>1</v>
      </c>
      <c r="F134" s="209" t="s">
        <v>6873</v>
      </c>
      <c r="G134" s="206"/>
      <c r="H134" s="210">
        <v>4.76</v>
      </c>
      <c r="I134" s="211"/>
      <c r="J134" s="206"/>
      <c r="K134" s="206"/>
      <c r="L134" s="212"/>
      <c r="M134" s="213"/>
      <c r="N134" s="214"/>
      <c r="O134" s="214"/>
      <c r="P134" s="214"/>
      <c r="Q134" s="214"/>
      <c r="R134" s="214"/>
      <c r="S134" s="214"/>
      <c r="T134" s="215"/>
      <c r="AT134" s="216" t="s">
        <v>272</v>
      </c>
      <c r="AU134" s="216" t="s">
        <v>73</v>
      </c>
      <c r="AV134" s="13" t="s">
        <v>73</v>
      </c>
      <c r="AW134" s="13" t="s">
        <v>30</v>
      </c>
      <c r="AX134" s="13" t="s">
        <v>64</v>
      </c>
      <c r="AY134" s="216" t="s">
        <v>263</v>
      </c>
    </row>
    <row r="135" spans="1:65" s="13" customFormat="1">
      <c r="B135" s="205"/>
      <c r="C135" s="206"/>
      <c r="D135" s="207" t="s">
        <v>272</v>
      </c>
      <c r="E135" s="208" t="s">
        <v>1</v>
      </c>
      <c r="F135" s="209" t="s">
        <v>6874</v>
      </c>
      <c r="G135" s="206"/>
      <c r="H135" s="210">
        <v>0.36499999999999999</v>
      </c>
      <c r="I135" s="211"/>
      <c r="J135" s="206"/>
      <c r="K135" s="206"/>
      <c r="L135" s="212"/>
      <c r="M135" s="213"/>
      <c r="N135" s="214"/>
      <c r="O135" s="214"/>
      <c r="P135" s="214"/>
      <c r="Q135" s="214"/>
      <c r="R135" s="214"/>
      <c r="S135" s="214"/>
      <c r="T135" s="215"/>
      <c r="AT135" s="216" t="s">
        <v>272</v>
      </c>
      <c r="AU135" s="216" t="s">
        <v>73</v>
      </c>
      <c r="AV135" s="13" t="s">
        <v>73</v>
      </c>
      <c r="AW135" s="13" t="s">
        <v>30</v>
      </c>
      <c r="AX135" s="13" t="s">
        <v>64</v>
      </c>
      <c r="AY135" s="216" t="s">
        <v>263</v>
      </c>
    </row>
    <row r="136" spans="1:65" s="15" customFormat="1">
      <c r="B136" s="228"/>
      <c r="C136" s="229"/>
      <c r="D136" s="207" t="s">
        <v>272</v>
      </c>
      <c r="E136" s="230" t="s">
        <v>1</v>
      </c>
      <c r="F136" s="231" t="s">
        <v>280</v>
      </c>
      <c r="G136" s="229"/>
      <c r="H136" s="232">
        <v>17.132000000000001</v>
      </c>
      <c r="I136" s="233"/>
      <c r="J136" s="229"/>
      <c r="K136" s="229"/>
      <c r="L136" s="234"/>
      <c r="M136" s="235"/>
      <c r="N136" s="236"/>
      <c r="O136" s="236"/>
      <c r="P136" s="236"/>
      <c r="Q136" s="236"/>
      <c r="R136" s="236"/>
      <c r="S136" s="236"/>
      <c r="T136" s="237"/>
      <c r="AT136" s="238" t="s">
        <v>272</v>
      </c>
      <c r="AU136" s="238" t="s">
        <v>73</v>
      </c>
      <c r="AV136" s="15" t="s">
        <v>270</v>
      </c>
      <c r="AW136" s="15" t="s">
        <v>30</v>
      </c>
      <c r="AX136" s="15" t="s">
        <v>71</v>
      </c>
      <c r="AY136" s="238" t="s">
        <v>263</v>
      </c>
    </row>
    <row r="137" spans="1:65" s="2" customFormat="1" ht="21.75" customHeight="1">
      <c r="A137" s="35"/>
      <c r="B137" s="36"/>
      <c r="C137" s="191" t="s">
        <v>276</v>
      </c>
      <c r="D137" s="191" t="s">
        <v>266</v>
      </c>
      <c r="E137" s="192" t="s">
        <v>5993</v>
      </c>
      <c r="F137" s="193" t="s">
        <v>5994</v>
      </c>
      <c r="G137" s="194" t="s">
        <v>269</v>
      </c>
      <c r="H137" s="195">
        <v>178.06399999999999</v>
      </c>
      <c r="I137" s="196"/>
      <c r="J137" s="197">
        <f>ROUND(I137*H137,2)</f>
        <v>0</v>
      </c>
      <c r="K137" s="198"/>
      <c r="L137" s="40"/>
      <c r="M137" s="199" t="s">
        <v>1</v>
      </c>
      <c r="N137" s="200" t="s">
        <v>38</v>
      </c>
      <c r="O137" s="72"/>
      <c r="P137" s="201">
        <f>O137*H137</f>
        <v>0</v>
      </c>
      <c r="Q137" s="201">
        <v>8.4999999999999995E-4</v>
      </c>
      <c r="R137" s="201">
        <f>Q137*H137</f>
        <v>0.15135439999999997</v>
      </c>
      <c r="S137" s="201">
        <v>0</v>
      </c>
      <c r="T137" s="202">
        <f>S137*H137</f>
        <v>0</v>
      </c>
      <c r="U137" s="35"/>
      <c r="V137" s="35"/>
      <c r="W137" s="35"/>
      <c r="X137" s="35"/>
      <c r="Y137" s="35"/>
      <c r="Z137" s="35"/>
      <c r="AA137" s="35"/>
      <c r="AB137" s="35"/>
      <c r="AC137" s="35"/>
      <c r="AD137" s="35"/>
      <c r="AE137" s="35"/>
      <c r="AR137" s="203" t="s">
        <v>270</v>
      </c>
      <c r="AT137" s="203" t="s">
        <v>266</v>
      </c>
      <c r="AU137" s="203" t="s">
        <v>73</v>
      </c>
      <c r="AY137" s="18" t="s">
        <v>263</v>
      </c>
      <c r="BE137" s="204">
        <f>IF(N137="základní",J137,0)</f>
        <v>0</v>
      </c>
      <c r="BF137" s="204">
        <f>IF(N137="snížená",J137,0)</f>
        <v>0</v>
      </c>
      <c r="BG137" s="204">
        <f>IF(N137="zákl. přenesená",J137,0)</f>
        <v>0</v>
      </c>
      <c r="BH137" s="204">
        <f>IF(N137="sníž. přenesená",J137,0)</f>
        <v>0</v>
      </c>
      <c r="BI137" s="204">
        <f>IF(N137="nulová",J137,0)</f>
        <v>0</v>
      </c>
      <c r="BJ137" s="18" t="s">
        <v>71</v>
      </c>
      <c r="BK137" s="204">
        <f>ROUND(I137*H137,2)</f>
        <v>0</v>
      </c>
      <c r="BL137" s="18" t="s">
        <v>270</v>
      </c>
      <c r="BM137" s="203" t="s">
        <v>506</v>
      </c>
    </row>
    <row r="138" spans="1:65" s="13" customFormat="1">
      <c r="B138" s="205"/>
      <c r="C138" s="206"/>
      <c r="D138" s="207" t="s">
        <v>272</v>
      </c>
      <c r="E138" s="208" t="s">
        <v>1</v>
      </c>
      <c r="F138" s="209" t="s">
        <v>6875</v>
      </c>
      <c r="G138" s="206"/>
      <c r="H138" s="210">
        <v>113.694</v>
      </c>
      <c r="I138" s="211"/>
      <c r="J138" s="206"/>
      <c r="K138" s="206"/>
      <c r="L138" s="212"/>
      <c r="M138" s="213"/>
      <c r="N138" s="214"/>
      <c r="O138" s="214"/>
      <c r="P138" s="214"/>
      <c r="Q138" s="214"/>
      <c r="R138" s="214"/>
      <c r="S138" s="214"/>
      <c r="T138" s="215"/>
      <c r="AT138" s="216" t="s">
        <v>272</v>
      </c>
      <c r="AU138" s="216" t="s">
        <v>73</v>
      </c>
      <c r="AV138" s="13" t="s">
        <v>73</v>
      </c>
      <c r="AW138" s="13" t="s">
        <v>30</v>
      </c>
      <c r="AX138" s="13" t="s">
        <v>64</v>
      </c>
      <c r="AY138" s="216" t="s">
        <v>263</v>
      </c>
    </row>
    <row r="139" spans="1:65" s="13" customFormat="1">
      <c r="B139" s="205"/>
      <c r="C139" s="206"/>
      <c r="D139" s="207" t="s">
        <v>272</v>
      </c>
      <c r="E139" s="208" t="s">
        <v>1</v>
      </c>
      <c r="F139" s="209" t="s">
        <v>6876</v>
      </c>
      <c r="G139" s="206"/>
      <c r="H139" s="210">
        <v>64.37</v>
      </c>
      <c r="I139" s="211"/>
      <c r="J139" s="206"/>
      <c r="K139" s="206"/>
      <c r="L139" s="212"/>
      <c r="M139" s="213"/>
      <c r="N139" s="214"/>
      <c r="O139" s="214"/>
      <c r="P139" s="214"/>
      <c r="Q139" s="214"/>
      <c r="R139" s="214"/>
      <c r="S139" s="214"/>
      <c r="T139" s="215"/>
      <c r="AT139" s="216" t="s">
        <v>272</v>
      </c>
      <c r="AU139" s="216" t="s">
        <v>73</v>
      </c>
      <c r="AV139" s="13" t="s">
        <v>73</v>
      </c>
      <c r="AW139" s="13" t="s">
        <v>30</v>
      </c>
      <c r="AX139" s="13" t="s">
        <v>64</v>
      </c>
      <c r="AY139" s="216" t="s">
        <v>263</v>
      </c>
    </row>
    <row r="140" spans="1:65" s="15" customFormat="1">
      <c r="B140" s="228"/>
      <c r="C140" s="229"/>
      <c r="D140" s="207" t="s">
        <v>272</v>
      </c>
      <c r="E140" s="230" t="s">
        <v>1</v>
      </c>
      <c r="F140" s="231" t="s">
        <v>280</v>
      </c>
      <c r="G140" s="229"/>
      <c r="H140" s="232">
        <v>178.06399999999999</v>
      </c>
      <c r="I140" s="233"/>
      <c r="J140" s="229"/>
      <c r="K140" s="229"/>
      <c r="L140" s="234"/>
      <c r="M140" s="235"/>
      <c r="N140" s="236"/>
      <c r="O140" s="236"/>
      <c r="P140" s="236"/>
      <c r="Q140" s="236"/>
      <c r="R140" s="236"/>
      <c r="S140" s="236"/>
      <c r="T140" s="237"/>
      <c r="AT140" s="238" t="s">
        <v>272</v>
      </c>
      <c r="AU140" s="238" t="s">
        <v>73</v>
      </c>
      <c r="AV140" s="15" t="s">
        <v>270</v>
      </c>
      <c r="AW140" s="15" t="s">
        <v>30</v>
      </c>
      <c r="AX140" s="15" t="s">
        <v>71</v>
      </c>
      <c r="AY140" s="238" t="s">
        <v>263</v>
      </c>
    </row>
    <row r="141" spans="1:65" s="2" customFormat="1" ht="24.2" customHeight="1">
      <c r="A141" s="35"/>
      <c r="B141" s="36"/>
      <c r="C141" s="191" t="s">
        <v>270</v>
      </c>
      <c r="D141" s="191" t="s">
        <v>266</v>
      </c>
      <c r="E141" s="192" t="s">
        <v>5997</v>
      </c>
      <c r="F141" s="193" t="s">
        <v>5998</v>
      </c>
      <c r="G141" s="194" t="s">
        <v>269</v>
      </c>
      <c r="H141" s="195">
        <v>178.06399999999999</v>
      </c>
      <c r="I141" s="196"/>
      <c r="J141" s="197">
        <f>ROUND(I141*H141,2)</f>
        <v>0</v>
      </c>
      <c r="K141" s="198"/>
      <c r="L141" s="40"/>
      <c r="M141" s="199" t="s">
        <v>1</v>
      </c>
      <c r="N141" s="200" t="s">
        <v>38</v>
      </c>
      <c r="O141" s="72"/>
      <c r="P141" s="201">
        <f>O141*H141</f>
        <v>0</v>
      </c>
      <c r="Q141" s="201">
        <v>0</v>
      </c>
      <c r="R141" s="201">
        <f>Q141*H141</f>
        <v>0</v>
      </c>
      <c r="S141" s="201">
        <v>0</v>
      </c>
      <c r="T141" s="202">
        <f>S141*H141</f>
        <v>0</v>
      </c>
      <c r="U141" s="35"/>
      <c r="V141" s="35"/>
      <c r="W141" s="35"/>
      <c r="X141" s="35"/>
      <c r="Y141" s="35"/>
      <c r="Z141" s="35"/>
      <c r="AA141" s="35"/>
      <c r="AB141" s="35"/>
      <c r="AC141" s="35"/>
      <c r="AD141" s="35"/>
      <c r="AE141" s="35"/>
      <c r="AR141" s="203" t="s">
        <v>270</v>
      </c>
      <c r="AT141" s="203" t="s">
        <v>266</v>
      </c>
      <c r="AU141" s="203" t="s">
        <v>73</v>
      </c>
      <c r="AY141" s="18" t="s">
        <v>263</v>
      </c>
      <c r="BE141" s="204">
        <f>IF(N141="základní",J141,0)</f>
        <v>0</v>
      </c>
      <c r="BF141" s="204">
        <f>IF(N141="snížená",J141,0)</f>
        <v>0</v>
      </c>
      <c r="BG141" s="204">
        <f>IF(N141="zákl. přenesená",J141,0)</f>
        <v>0</v>
      </c>
      <c r="BH141" s="204">
        <f>IF(N141="sníž. přenesená",J141,0)</f>
        <v>0</v>
      </c>
      <c r="BI141" s="204">
        <f>IF(N141="nulová",J141,0)</f>
        <v>0</v>
      </c>
      <c r="BJ141" s="18" t="s">
        <v>71</v>
      </c>
      <c r="BK141" s="204">
        <f>ROUND(I141*H141,2)</f>
        <v>0</v>
      </c>
      <c r="BL141" s="18" t="s">
        <v>270</v>
      </c>
      <c r="BM141" s="203" t="s">
        <v>5999</v>
      </c>
    </row>
    <row r="142" spans="1:65" s="2" customFormat="1" ht="16.5" customHeight="1">
      <c r="A142" s="35"/>
      <c r="B142" s="36"/>
      <c r="C142" s="191" t="s">
        <v>297</v>
      </c>
      <c r="D142" s="191" t="s">
        <v>266</v>
      </c>
      <c r="E142" s="192" t="s">
        <v>6000</v>
      </c>
      <c r="F142" s="193" t="s">
        <v>6001</v>
      </c>
      <c r="G142" s="194" t="s">
        <v>448</v>
      </c>
      <c r="H142" s="195">
        <v>40</v>
      </c>
      <c r="I142" s="196"/>
      <c r="J142" s="197">
        <f>ROUND(I142*H142,2)</f>
        <v>0</v>
      </c>
      <c r="K142" s="198"/>
      <c r="L142" s="40"/>
      <c r="M142" s="199" t="s">
        <v>1</v>
      </c>
      <c r="N142" s="200" t="s">
        <v>38</v>
      </c>
      <c r="O142" s="72"/>
      <c r="P142" s="201">
        <f>O142*H142</f>
        <v>0</v>
      </c>
      <c r="Q142" s="201">
        <v>0</v>
      </c>
      <c r="R142" s="201">
        <f>Q142*H142</f>
        <v>0</v>
      </c>
      <c r="S142" s="201">
        <v>0</v>
      </c>
      <c r="T142" s="202">
        <f>S142*H142</f>
        <v>0</v>
      </c>
      <c r="U142" s="35"/>
      <c r="V142" s="35"/>
      <c r="W142" s="35"/>
      <c r="X142" s="35"/>
      <c r="Y142" s="35"/>
      <c r="Z142" s="35"/>
      <c r="AA142" s="35"/>
      <c r="AB142" s="35"/>
      <c r="AC142" s="35"/>
      <c r="AD142" s="35"/>
      <c r="AE142" s="35"/>
      <c r="AR142" s="203" t="s">
        <v>270</v>
      </c>
      <c r="AT142" s="203" t="s">
        <v>266</v>
      </c>
      <c r="AU142" s="203" t="s">
        <v>73</v>
      </c>
      <c r="AY142" s="18" t="s">
        <v>263</v>
      </c>
      <c r="BE142" s="204">
        <f>IF(N142="základní",J142,0)</f>
        <v>0</v>
      </c>
      <c r="BF142" s="204">
        <f>IF(N142="snížená",J142,0)</f>
        <v>0</v>
      </c>
      <c r="BG142" s="204">
        <f>IF(N142="zákl. přenesená",J142,0)</f>
        <v>0</v>
      </c>
      <c r="BH142" s="204">
        <f>IF(N142="sníž. přenesená",J142,0)</f>
        <v>0</v>
      </c>
      <c r="BI142" s="204">
        <f>IF(N142="nulová",J142,0)</f>
        <v>0</v>
      </c>
      <c r="BJ142" s="18" t="s">
        <v>71</v>
      </c>
      <c r="BK142" s="204">
        <f>ROUND(I142*H142,2)</f>
        <v>0</v>
      </c>
      <c r="BL142" s="18" t="s">
        <v>270</v>
      </c>
      <c r="BM142" s="203" t="s">
        <v>538</v>
      </c>
    </row>
    <row r="143" spans="1:65" s="2" customFormat="1" ht="24.2" customHeight="1">
      <c r="A143" s="35"/>
      <c r="B143" s="36"/>
      <c r="C143" s="191" t="s">
        <v>304</v>
      </c>
      <c r="D143" s="191" t="s">
        <v>266</v>
      </c>
      <c r="E143" s="192" t="s">
        <v>549</v>
      </c>
      <c r="F143" s="193" t="s">
        <v>550</v>
      </c>
      <c r="G143" s="194" t="s">
        <v>300</v>
      </c>
      <c r="H143" s="195">
        <v>20.646999999999998</v>
      </c>
      <c r="I143" s="196"/>
      <c r="J143" s="197">
        <f>ROUND(I143*H143,2)</f>
        <v>0</v>
      </c>
      <c r="K143" s="198"/>
      <c r="L143" s="40"/>
      <c r="M143" s="199" t="s">
        <v>1</v>
      </c>
      <c r="N143" s="200" t="s">
        <v>38</v>
      </c>
      <c r="O143" s="72"/>
      <c r="P143" s="201">
        <f>O143*H143</f>
        <v>0</v>
      </c>
      <c r="Q143" s="201">
        <v>0</v>
      </c>
      <c r="R143" s="201">
        <f>Q143*H143</f>
        <v>0</v>
      </c>
      <c r="S143" s="201">
        <v>0</v>
      </c>
      <c r="T143" s="202">
        <f>S143*H143</f>
        <v>0</v>
      </c>
      <c r="U143" s="35"/>
      <c r="V143" s="35"/>
      <c r="W143" s="35"/>
      <c r="X143" s="35"/>
      <c r="Y143" s="35"/>
      <c r="Z143" s="35"/>
      <c r="AA143" s="35"/>
      <c r="AB143" s="35"/>
      <c r="AC143" s="35"/>
      <c r="AD143" s="35"/>
      <c r="AE143" s="35"/>
      <c r="AR143" s="203" t="s">
        <v>270</v>
      </c>
      <c r="AT143" s="203" t="s">
        <v>266</v>
      </c>
      <c r="AU143" s="203" t="s">
        <v>73</v>
      </c>
      <c r="AY143" s="18" t="s">
        <v>263</v>
      </c>
      <c r="BE143" s="204">
        <f>IF(N143="základní",J143,0)</f>
        <v>0</v>
      </c>
      <c r="BF143" s="204">
        <f>IF(N143="snížená",J143,0)</f>
        <v>0</v>
      </c>
      <c r="BG143" s="204">
        <f>IF(N143="zákl. přenesená",J143,0)</f>
        <v>0</v>
      </c>
      <c r="BH143" s="204">
        <f>IF(N143="sníž. přenesená",J143,0)</f>
        <v>0</v>
      </c>
      <c r="BI143" s="204">
        <f>IF(N143="nulová",J143,0)</f>
        <v>0</v>
      </c>
      <c r="BJ143" s="18" t="s">
        <v>71</v>
      </c>
      <c r="BK143" s="204">
        <f>ROUND(I143*H143,2)</f>
        <v>0</v>
      </c>
      <c r="BL143" s="18" t="s">
        <v>270</v>
      </c>
      <c r="BM143" s="203" t="s">
        <v>304</v>
      </c>
    </row>
    <row r="144" spans="1:65" s="13" customFormat="1">
      <c r="B144" s="205"/>
      <c r="C144" s="206"/>
      <c r="D144" s="207" t="s">
        <v>272</v>
      </c>
      <c r="E144" s="208" t="s">
        <v>1</v>
      </c>
      <c r="F144" s="209" t="s">
        <v>6877</v>
      </c>
      <c r="G144" s="206"/>
      <c r="H144" s="210">
        <v>3.9670000000000001</v>
      </c>
      <c r="I144" s="211"/>
      <c r="J144" s="206"/>
      <c r="K144" s="206"/>
      <c r="L144" s="212"/>
      <c r="M144" s="213"/>
      <c r="N144" s="214"/>
      <c r="O144" s="214"/>
      <c r="P144" s="214"/>
      <c r="Q144" s="214"/>
      <c r="R144" s="214"/>
      <c r="S144" s="214"/>
      <c r="T144" s="215"/>
      <c r="AT144" s="216" t="s">
        <v>272</v>
      </c>
      <c r="AU144" s="216" t="s">
        <v>73</v>
      </c>
      <c r="AV144" s="13" t="s">
        <v>73</v>
      </c>
      <c r="AW144" s="13" t="s">
        <v>30</v>
      </c>
      <c r="AX144" s="13" t="s">
        <v>64</v>
      </c>
      <c r="AY144" s="216" t="s">
        <v>263</v>
      </c>
    </row>
    <row r="145" spans="1:65" s="13" customFormat="1">
      <c r="B145" s="205"/>
      <c r="C145" s="206"/>
      <c r="D145" s="207" t="s">
        <v>272</v>
      </c>
      <c r="E145" s="208" t="s">
        <v>1</v>
      </c>
      <c r="F145" s="209" t="s">
        <v>6878</v>
      </c>
      <c r="G145" s="206"/>
      <c r="H145" s="210">
        <v>1.34</v>
      </c>
      <c r="I145" s="211"/>
      <c r="J145" s="206"/>
      <c r="K145" s="206"/>
      <c r="L145" s="212"/>
      <c r="M145" s="213"/>
      <c r="N145" s="214"/>
      <c r="O145" s="214"/>
      <c r="P145" s="214"/>
      <c r="Q145" s="214"/>
      <c r="R145" s="214"/>
      <c r="S145" s="214"/>
      <c r="T145" s="215"/>
      <c r="AT145" s="216" t="s">
        <v>272</v>
      </c>
      <c r="AU145" s="216" t="s">
        <v>73</v>
      </c>
      <c r="AV145" s="13" t="s">
        <v>73</v>
      </c>
      <c r="AW145" s="13" t="s">
        <v>30</v>
      </c>
      <c r="AX145" s="13" t="s">
        <v>64</v>
      </c>
      <c r="AY145" s="216" t="s">
        <v>263</v>
      </c>
    </row>
    <row r="146" spans="1:65" s="13" customFormat="1">
      <c r="B146" s="205"/>
      <c r="C146" s="206"/>
      <c r="D146" s="207" t="s">
        <v>272</v>
      </c>
      <c r="E146" s="208" t="s">
        <v>1</v>
      </c>
      <c r="F146" s="209" t="s">
        <v>6879</v>
      </c>
      <c r="G146" s="206"/>
      <c r="H146" s="210">
        <v>2.83</v>
      </c>
      <c r="I146" s="211"/>
      <c r="J146" s="206"/>
      <c r="K146" s="206"/>
      <c r="L146" s="212"/>
      <c r="M146" s="213"/>
      <c r="N146" s="214"/>
      <c r="O146" s="214"/>
      <c r="P146" s="214"/>
      <c r="Q146" s="214"/>
      <c r="R146" s="214"/>
      <c r="S146" s="214"/>
      <c r="T146" s="215"/>
      <c r="AT146" s="216" t="s">
        <v>272</v>
      </c>
      <c r="AU146" s="216" t="s">
        <v>73</v>
      </c>
      <c r="AV146" s="13" t="s">
        <v>73</v>
      </c>
      <c r="AW146" s="13" t="s">
        <v>30</v>
      </c>
      <c r="AX146" s="13" t="s">
        <v>64</v>
      </c>
      <c r="AY146" s="216" t="s">
        <v>263</v>
      </c>
    </row>
    <row r="147" spans="1:65" s="13" customFormat="1">
      <c r="B147" s="205"/>
      <c r="C147" s="206"/>
      <c r="D147" s="207" t="s">
        <v>272</v>
      </c>
      <c r="E147" s="208" t="s">
        <v>1</v>
      </c>
      <c r="F147" s="209" t="s">
        <v>6880</v>
      </c>
      <c r="G147" s="206"/>
      <c r="H147" s="210">
        <v>2.23</v>
      </c>
      <c r="I147" s="211"/>
      <c r="J147" s="206"/>
      <c r="K147" s="206"/>
      <c r="L147" s="212"/>
      <c r="M147" s="213"/>
      <c r="N147" s="214"/>
      <c r="O147" s="214"/>
      <c r="P147" s="214"/>
      <c r="Q147" s="214"/>
      <c r="R147" s="214"/>
      <c r="S147" s="214"/>
      <c r="T147" s="215"/>
      <c r="AT147" s="216" t="s">
        <v>272</v>
      </c>
      <c r="AU147" s="216" t="s">
        <v>73</v>
      </c>
      <c r="AV147" s="13" t="s">
        <v>73</v>
      </c>
      <c r="AW147" s="13" t="s">
        <v>30</v>
      </c>
      <c r="AX147" s="13" t="s">
        <v>64</v>
      </c>
      <c r="AY147" s="216" t="s">
        <v>263</v>
      </c>
    </row>
    <row r="148" spans="1:65" s="13" customFormat="1">
      <c r="B148" s="205"/>
      <c r="C148" s="206"/>
      <c r="D148" s="207" t="s">
        <v>272</v>
      </c>
      <c r="E148" s="208" t="s">
        <v>1</v>
      </c>
      <c r="F148" s="209" t="s">
        <v>6881</v>
      </c>
      <c r="G148" s="206"/>
      <c r="H148" s="210">
        <v>10.28</v>
      </c>
      <c r="I148" s="211"/>
      <c r="J148" s="206"/>
      <c r="K148" s="206"/>
      <c r="L148" s="212"/>
      <c r="M148" s="213"/>
      <c r="N148" s="214"/>
      <c r="O148" s="214"/>
      <c r="P148" s="214"/>
      <c r="Q148" s="214"/>
      <c r="R148" s="214"/>
      <c r="S148" s="214"/>
      <c r="T148" s="215"/>
      <c r="AT148" s="216" t="s">
        <v>272</v>
      </c>
      <c r="AU148" s="216" t="s">
        <v>73</v>
      </c>
      <c r="AV148" s="13" t="s">
        <v>73</v>
      </c>
      <c r="AW148" s="13" t="s">
        <v>30</v>
      </c>
      <c r="AX148" s="13" t="s">
        <v>64</v>
      </c>
      <c r="AY148" s="216" t="s">
        <v>263</v>
      </c>
    </row>
    <row r="149" spans="1:65" s="15" customFormat="1">
      <c r="B149" s="228"/>
      <c r="C149" s="229"/>
      <c r="D149" s="207" t="s">
        <v>272</v>
      </c>
      <c r="E149" s="230" t="s">
        <v>1</v>
      </c>
      <c r="F149" s="231" t="s">
        <v>280</v>
      </c>
      <c r="G149" s="229"/>
      <c r="H149" s="232">
        <v>20.646999999999998</v>
      </c>
      <c r="I149" s="233"/>
      <c r="J149" s="229"/>
      <c r="K149" s="229"/>
      <c r="L149" s="234"/>
      <c r="M149" s="235"/>
      <c r="N149" s="236"/>
      <c r="O149" s="236"/>
      <c r="P149" s="236"/>
      <c r="Q149" s="236"/>
      <c r="R149" s="236"/>
      <c r="S149" s="236"/>
      <c r="T149" s="237"/>
      <c r="AT149" s="238" t="s">
        <v>272</v>
      </c>
      <c r="AU149" s="238" t="s">
        <v>73</v>
      </c>
      <c r="AV149" s="15" t="s">
        <v>270</v>
      </c>
      <c r="AW149" s="15" t="s">
        <v>30</v>
      </c>
      <c r="AX149" s="15" t="s">
        <v>71</v>
      </c>
      <c r="AY149" s="238" t="s">
        <v>263</v>
      </c>
    </row>
    <row r="150" spans="1:65" s="2" customFormat="1" ht="24.2" customHeight="1">
      <c r="A150" s="35"/>
      <c r="B150" s="36"/>
      <c r="C150" s="191" t="s">
        <v>309</v>
      </c>
      <c r="D150" s="191" t="s">
        <v>266</v>
      </c>
      <c r="E150" s="192" t="s">
        <v>1978</v>
      </c>
      <c r="F150" s="193" t="s">
        <v>1979</v>
      </c>
      <c r="G150" s="194" t="s">
        <v>300</v>
      </c>
      <c r="H150" s="195">
        <v>31.134</v>
      </c>
      <c r="I150" s="196"/>
      <c r="J150" s="197">
        <f>ROUND(I150*H150,2)</f>
        <v>0</v>
      </c>
      <c r="K150" s="198"/>
      <c r="L150" s="40"/>
      <c r="M150" s="199" t="s">
        <v>1</v>
      </c>
      <c r="N150" s="200" t="s">
        <v>38</v>
      </c>
      <c r="O150" s="72"/>
      <c r="P150" s="201">
        <f>O150*H150</f>
        <v>0</v>
      </c>
      <c r="Q150" s="201">
        <v>0</v>
      </c>
      <c r="R150" s="201">
        <f>Q150*H150</f>
        <v>0</v>
      </c>
      <c r="S150" s="201">
        <v>0</v>
      </c>
      <c r="T150" s="202">
        <f>S150*H150</f>
        <v>0</v>
      </c>
      <c r="U150" s="35"/>
      <c r="V150" s="35"/>
      <c r="W150" s="35"/>
      <c r="X150" s="35"/>
      <c r="Y150" s="35"/>
      <c r="Z150" s="35"/>
      <c r="AA150" s="35"/>
      <c r="AB150" s="35"/>
      <c r="AC150" s="35"/>
      <c r="AD150" s="35"/>
      <c r="AE150" s="35"/>
      <c r="AR150" s="203" t="s">
        <v>270</v>
      </c>
      <c r="AT150" s="203" t="s">
        <v>266</v>
      </c>
      <c r="AU150" s="203" t="s">
        <v>73</v>
      </c>
      <c r="AY150" s="18" t="s">
        <v>263</v>
      </c>
      <c r="BE150" s="204">
        <f>IF(N150="základní",J150,0)</f>
        <v>0</v>
      </c>
      <c r="BF150" s="204">
        <f>IF(N150="snížená",J150,0)</f>
        <v>0</v>
      </c>
      <c r="BG150" s="204">
        <f>IF(N150="zákl. přenesená",J150,0)</f>
        <v>0</v>
      </c>
      <c r="BH150" s="204">
        <f>IF(N150="sníž. přenesená",J150,0)</f>
        <v>0</v>
      </c>
      <c r="BI150" s="204">
        <f>IF(N150="nulová",J150,0)</f>
        <v>0</v>
      </c>
      <c r="BJ150" s="18" t="s">
        <v>71</v>
      </c>
      <c r="BK150" s="204">
        <f>ROUND(I150*H150,2)</f>
        <v>0</v>
      </c>
      <c r="BL150" s="18" t="s">
        <v>270</v>
      </c>
      <c r="BM150" s="203" t="s">
        <v>314</v>
      </c>
    </row>
    <row r="151" spans="1:65" s="13" customFormat="1">
      <c r="B151" s="205"/>
      <c r="C151" s="206"/>
      <c r="D151" s="207" t="s">
        <v>272</v>
      </c>
      <c r="E151" s="208" t="s">
        <v>1</v>
      </c>
      <c r="F151" s="209" t="s">
        <v>6882</v>
      </c>
      <c r="G151" s="206"/>
      <c r="H151" s="210">
        <v>14.544</v>
      </c>
      <c r="I151" s="211"/>
      <c r="J151" s="206"/>
      <c r="K151" s="206"/>
      <c r="L151" s="212"/>
      <c r="M151" s="213"/>
      <c r="N151" s="214"/>
      <c r="O151" s="214"/>
      <c r="P151" s="214"/>
      <c r="Q151" s="214"/>
      <c r="R151" s="214"/>
      <c r="S151" s="214"/>
      <c r="T151" s="215"/>
      <c r="AT151" s="216" t="s">
        <v>272</v>
      </c>
      <c r="AU151" s="216" t="s">
        <v>73</v>
      </c>
      <c r="AV151" s="13" t="s">
        <v>73</v>
      </c>
      <c r="AW151" s="13" t="s">
        <v>30</v>
      </c>
      <c r="AX151" s="13" t="s">
        <v>64</v>
      </c>
      <c r="AY151" s="216" t="s">
        <v>263</v>
      </c>
    </row>
    <row r="152" spans="1:65" s="13" customFormat="1">
      <c r="B152" s="205"/>
      <c r="C152" s="206"/>
      <c r="D152" s="207" t="s">
        <v>272</v>
      </c>
      <c r="E152" s="208" t="s">
        <v>1</v>
      </c>
      <c r="F152" s="209" t="s">
        <v>6883</v>
      </c>
      <c r="G152" s="206"/>
      <c r="H152" s="210">
        <v>0.99399999999999999</v>
      </c>
      <c r="I152" s="211"/>
      <c r="J152" s="206"/>
      <c r="K152" s="206"/>
      <c r="L152" s="212"/>
      <c r="M152" s="213"/>
      <c r="N152" s="214"/>
      <c r="O152" s="214"/>
      <c r="P152" s="214"/>
      <c r="Q152" s="214"/>
      <c r="R152" s="214"/>
      <c r="S152" s="214"/>
      <c r="T152" s="215"/>
      <c r="AT152" s="216" t="s">
        <v>272</v>
      </c>
      <c r="AU152" s="216" t="s">
        <v>73</v>
      </c>
      <c r="AV152" s="13" t="s">
        <v>73</v>
      </c>
      <c r="AW152" s="13" t="s">
        <v>30</v>
      </c>
      <c r="AX152" s="13" t="s">
        <v>64</v>
      </c>
      <c r="AY152" s="216" t="s">
        <v>263</v>
      </c>
    </row>
    <row r="153" spans="1:65" s="13" customFormat="1">
      <c r="B153" s="205"/>
      <c r="C153" s="206"/>
      <c r="D153" s="207" t="s">
        <v>272</v>
      </c>
      <c r="E153" s="208" t="s">
        <v>1</v>
      </c>
      <c r="F153" s="209" t="s">
        <v>6884</v>
      </c>
      <c r="G153" s="206"/>
      <c r="H153" s="210">
        <v>1.9019999999999999</v>
      </c>
      <c r="I153" s="211"/>
      <c r="J153" s="206"/>
      <c r="K153" s="206"/>
      <c r="L153" s="212"/>
      <c r="M153" s="213"/>
      <c r="N153" s="214"/>
      <c r="O153" s="214"/>
      <c r="P153" s="214"/>
      <c r="Q153" s="214"/>
      <c r="R153" s="214"/>
      <c r="S153" s="214"/>
      <c r="T153" s="215"/>
      <c r="AT153" s="216" t="s">
        <v>272</v>
      </c>
      <c r="AU153" s="216" t="s">
        <v>73</v>
      </c>
      <c r="AV153" s="13" t="s">
        <v>73</v>
      </c>
      <c r="AW153" s="13" t="s">
        <v>30</v>
      </c>
      <c r="AX153" s="13" t="s">
        <v>64</v>
      </c>
      <c r="AY153" s="216" t="s">
        <v>263</v>
      </c>
    </row>
    <row r="154" spans="1:65" s="13" customFormat="1">
      <c r="B154" s="205"/>
      <c r="C154" s="206"/>
      <c r="D154" s="207" t="s">
        <v>272</v>
      </c>
      <c r="E154" s="208" t="s">
        <v>1</v>
      </c>
      <c r="F154" s="209" t="s">
        <v>6885</v>
      </c>
      <c r="G154" s="206"/>
      <c r="H154" s="210">
        <v>1.5129999999999999</v>
      </c>
      <c r="I154" s="211"/>
      <c r="J154" s="206"/>
      <c r="K154" s="206"/>
      <c r="L154" s="212"/>
      <c r="M154" s="213"/>
      <c r="N154" s="214"/>
      <c r="O154" s="214"/>
      <c r="P154" s="214"/>
      <c r="Q154" s="214"/>
      <c r="R154" s="214"/>
      <c r="S154" s="214"/>
      <c r="T154" s="215"/>
      <c r="AT154" s="216" t="s">
        <v>272</v>
      </c>
      <c r="AU154" s="216" t="s">
        <v>73</v>
      </c>
      <c r="AV154" s="13" t="s">
        <v>73</v>
      </c>
      <c r="AW154" s="13" t="s">
        <v>30</v>
      </c>
      <c r="AX154" s="13" t="s">
        <v>64</v>
      </c>
      <c r="AY154" s="216" t="s">
        <v>263</v>
      </c>
    </row>
    <row r="155" spans="1:65" s="13" customFormat="1">
      <c r="B155" s="205"/>
      <c r="C155" s="206"/>
      <c r="D155" s="207" t="s">
        <v>272</v>
      </c>
      <c r="E155" s="208" t="s">
        <v>1</v>
      </c>
      <c r="F155" s="209" t="s">
        <v>6886</v>
      </c>
      <c r="G155" s="206"/>
      <c r="H155" s="210">
        <v>6.9169999999999998</v>
      </c>
      <c r="I155" s="211"/>
      <c r="J155" s="206"/>
      <c r="K155" s="206"/>
      <c r="L155" s="212"/>
      <c r="M155" s="213"/>
      <c r="N155" s="214"/>
      <c r="O155" s="214"/>
      <c r="P155" s="214"/>
      <c r="Q155" s="214"/>
      <c r="R155" s="214"/>
      <c r="S155" s="214"/>
      <c r="T155" s="215"/>
      <c r="AT155" s="216" t="s">
        <v>272</v>
      </c>
      <c r="AU155" s="216" t="s">
        <v>73</v>
      </c>
      <c r="AV155" s="13" t="s">
        <v>73</v>
      </c>
      <c r="AW155" s="13" t="s">
        <v>30</v>
      </c>
      <c r="AX155" s="13" t="s">
        <v>64</v>
      </c>
      <c r="AY155" s="216" t="s">
        <v>263</v>
      </c>
    </row>
    <row r="156" spans="1:65" s="14" customFormat="1">
      <c r="B156" s="217"/>
      <c r="C156" s="218"/>
      <c r="D156" s="207" t="s">
        <v>272</v>
      </c>
      <c r="E156" s="219" t="s">
        <v>1</v>
      </c>
      <c r="F156" s="220" t="s">
        <v>275</v>
      </c>
      <c r="G156" s="218"/>
      <c r="H156" s="221">
        <v>25.87</v>
      </c>
      <c r="I156" s="222"/>
      <c r="J156" s="218"/>
      <c r="K156" s="218"/>
      <c r="L156" s="223"/>
      <c r="M156" s="224"/>
      <c r="N156" s="225"/>
      <c r="O156" s="225"/>
      <c r="P156" s="225"/>
      <c r="Q156" s="225"/>
      <c r="R156" s="225"/>
      <c r="S156" s="225"/>
      <c r="T156" s="226"/>
      <c r="AT156" s="227" t="s">
        <v>272</v>
      </c>
      <c r="AU156" s="227" t="s">
        <v>73</v>
      </c>
      <c r="AV156" s="14" t="s">
        <v>276</v>
      </c>
      <c r="AW156" s="14" t="s">
        <v>30</v>
      </c>
      <c r="AX156" s="14" t="s">
        <v>64</v>
      </c>
      <c r="AY156" s="227" t="s">
        <v>263</v>
      </c>
    </row>
    <row r="157" spans="1:65" s="16" customFormat="1">
      <c r="B157" s="248"/>
      <c r="C157" s="249"/>
      <c r="D157" s="207" t="s">
        <v>272</v>
      </c>
      <c r="E157" s="250" t="s">
        <v>1</v>
      </c>
      <c r="F157" s="251" t="s">
        <v>6716</v>
      </c>
      <c r="G157" s="249"/>
      <c r="H157" s="250" t="s">
        <v>1</v>
      </c>
      <c r="I157" s="252"/>
      <c r="J157" s="249"/>
      <c r="K157" s="249"/>
      <c r="L157" s="253"/>
      <c r="M157" s="254"/>
      <c r="N157" s="255"/>
      <c r="O157" s="255"/>
      <c r="P157" s="255"/>
      <c r="Q157" s="255"/>
      <c r="R157" s="255"/>
      <c r="S157" s="255"/>
      <c r="T157" s="256"/>
      <c r="AT157" s="257" t="s">
        <v>272</v>
      </c>
      <c r="AU157" s="257" t="s">
        <v>73</v>
      </c>
      <c r="AV157" s="16" t="s">
        <v>71</v>
      </c>
      <c r="AW157" s="16" t="s">
        <v>30</v>
      </c>
      <c r="AX157" s="16" t="s">
        <v>64</v>
      </c>
      <c r="AY157" s="257" t="s">
        <v>263</v>
      </c>
    </row>
    <row r="158" spans="1:65" s="13" customFormat="1">
      <c r="B158" s="205"/>
      <c r="C158" s="206"/>
      <c r="D158" s="207" t="s">
        <v>272</v>
      </c>
      <c r="E158" s="208" t="s">
        <v>1</v>
      </c>
      <c r="F158" s="209" t="s">
        <v>6887</v>
      </c>
      <c r="G158" s="206"/>
      <c r="H158" s="210">
        <v>2.6440000000000001</v>
      </c>
      <c r="I158" s="211"/>
      <c r="J158" s="206"/>
      <c r="K158" s="206"/>
      <c r="L158" s="212"/>
      <c r="M158" s="213"/>
      <c r="N158" s="214"/>
      <c r="O158" s="214"/>
      <c r="P158" s="214"/>
      <c r="Q158" s="214"/>
      <c r="R158" s="214"/>
      <c r="S158" s="214"/>
      <c r="T158" s="215"/>
      <c r="AT158" s="216" t="s">
        <v>272</v>
      </c>
      <c r="AU158" s="216" t="s">
        <v>73</v>
      </c>
      <c r="AV158" s="13" t="s">
        <v>73</v>
      </c>
      <c r="AW158" s="13" t="s">
        <v>30</v>
      </c>
      <c r="AX158" s="13" t="s">
        <v>64</v>
      </c>
      <c r="AY158" s="216" t="s">
        <v>263</v>
      </c>
    </row>
    <row r="159" spans="1:65" s="13" customFormat="1">
      <c r="B159" s="205"/>
      <c r="C159" s="206"/>
      <c r="D159" s="207" t="s">
        <v>272</v>
      </c>
      <c r="E159" s="208" t="s">
        <v>1</v>
      </c>
      <c r="F159" s="209" t="s">
        <v>6888</v>
      </c>
      <c r="G159" s="206"/>
      <c r="H159" s="210">
        <v>0.23</v>
      </c>
      <c r="I159" s="211"/>
      <c r="J159" s="206"/>
      <c r="K159" s="206"/>
      <c r="L159" s="212"/>
      <c r="M159" s="213"/>
      <c r="N159" s="214"/>
      <c r="O159" s="214"/>
      <c r="P159" s="214"/>
      <c r="Q159" s="214"/>
      <c r="R159" s="214"/>
      <c r="S159" s="214"/>
      <c r="T159" s="215"/>
      <c r="AT159" s="216" t="s">
        <v>272</v>
      </c>
      <c r="AU159" s="216" t="s">
        <v>73</v>
      </c>
      <c r="AV159" s="13" t="s">
        <v>73</v>
      </c>
      <c r="AW159" s="13" t="s">
        <v>30</v>
      </c>
      <c r="AX159" s="13" t="s">
        <v>64</v>
      </c>
      <c r="AY159" s="216" t="s">
        <v>263</v>
      </c>
    </row>
    <row r="160" spans="1:65" s="13" customFormat="1">
      <c r="B160" s="205"/>
      <c r="C160" s="206"/>
      <c r="D160" s="207" t="s">
        <v>272</v>
      </c>
      <c r="E160" s="208" t="s">
        <v>1</v>
      </c>
      <c r="F160" s="209" t="s">
        <v>6889</v>
      </c>
      <c r="G160" s="206"/>
      <c r="H160" s="210">
        <v>0.44</v>
      </c>
      <c r="I160" s="211"/>
      <c r="J160" s="206"/>
      <c r="K160" s="206"/>
      <c r="L160" s="212"/>
      <c r="M160" s="213"/>
      <c r="N160" s="214"/>
      <c r="O160" s="214"/>
      <c r="P160" s="214"/>
      <c r="Q160" s="214"/>
      <c r="R160" s="214"/>
      <c r="S160" s="214"/>
      <c r="T160" s="215"/>
      <c r="AT160" s="216" t="s">
        <v>272</v>
      </c>
      <c r="AU160" s="216" t="s">
        <v>73</v>
      </c>
      <c r="AV160" s="13" t="s">
        <v>73</v>
      </c>
      <c r="AW160" s="13" t="s">
        <v>30</v>
      </c>
      <c r="AX160" s="13" t="s">
        <v>64</v>
      </c>
      <c r="AY160" s="216" t="s">
        <v>263</v>
      </c>
    </row>
    <row r="161" spans="1:65" s="13" customFormat="1">
      <c r="B161" s="205"/>
      <c r="C161" s="206"/>
      <c r="D161" s="207" t="s">
        <v>272</v>
      </c>
      <c r="E161" s="208" t="s">
        <v>1</v>
      </c>
      <c r="F161" s="209" t="s">
        <v>6890</v>
      </c>
      <c r="G161" s="206"/>
      <c r="H161" s="210">
        <v>0.35</v>
      </c>
      <c r="I161" s="211"/>
      <c r="J161" s="206"/>
      <c r="K161" s="206"/>
      <c r="L161" s="212"/>
      <c r="M161" s="213"/>
      <c r="N161" s="214"/>
      <c r="O161" s="214"/>
      <c r="P161" s="214"/>
      <c r="Q161" s="214"/>
      <c r="R161" s="214"/>
      <c r="S161" s="214"/>
      <c r="T161" s="215"/>
      <c r="AT161" s="216" t="s">
        <v>272</v>
      </c>
      <c r="AU161" s="216" t="s">
        <v>73</v>
      </c>
      <c r="AV161" s="13" t="s">
        <v>73</v>
      </c>
      <c r="AW161" s="13" t="s">
        <v>30</v>
      </c>
      <c r="AX161" s="13" t="s">
        <v>64</v>
      </c>
      <c r="AY161" s="216" t="s">
        <v>263</v>
      </c>
    </row>
    <row r="162" spans="1:65" s="13" customFormat="1">
      <c r="B162" s="205"/>
      <c r="C162" s="206"/>
      <c r="D162" s="207" t="s">
        <v>272</v>
      </c>
      <c r="E162" s="208" t="s">
        <v>1</v>
      </c>
      <c r="F162" s="209" t="s">
        <v>6891</v>
      </c>
      <c r="G162" s="206"/>
      <c r="H162" s="210">
        <v>1.6</v>
      </c>
      <c r="I162" s="211"/>
      <c r="J162" s="206"/>
      <c r="K162" s="206"/>
      <c r="L162" s="212"/>
      <c r="M162" s="213"/>
      <c r="N162" s="214"/>
      <c r="O162" s="214"/>
      <c r="P162" s="214"/>
      <c r="Q162" s="214"/>
      <c r="R162" s="214"/>
      <c r="S162" s="214"/>
      <c r="T162" s="215"/>
      <c r="AT162" s="216" t="s">
        <v>272</v>
      </c>
      <c r="AU162" s="216" t="s">
        <v>73</v>
      </c>
      <c r="AV162" s="13" t="s">
        <v>73</v>
      </c>
      <c r="AW162" s="13" t="s">
        <v>30</v>
      </c>
      <c r="AX162" s="13" t="s">
        <v>64</v>
      </c>
      <c r="AY162" s="216" t="s">
        <v>263</v>
      </c>
    </row>
    <row r="163" spans="1:65" s="14" customFormat="1">
      <c r="B163" s="217"/>
      <c r="C163" s="218"/>
      <c r="D163" s="207" t="s">
        <v>272</v>
      </c>
      <c r="E163" s="219" t="s">
        <v>1</v>
      </c>
      <c r="F163" s="220" t="s">
        <v>275</v>
      </c>
      <c r="G163" s="218"/>
      <c r="H163" s="221">
        <v>5.2640000000000002</v>
      </c>
      <c r="I163" s="222"/>
      <c r="J163" s="218"/>
      <c r="K163" s="218"/>
      <c r="L163" s="223"/>
      <c r="M163" s="224"/>
      <c r="N163" s="225"/>
      <c r="O163" s="225"/>
      <c r="P163" s="225"/>
      <c r="Q163" s="225"/>
      <c r="R163" s="225"/>
      <c r="S163" s="225"/>
      <c r="T163" s="226"/>
      <c r="AT163" s="227" t="s">
        <v>272</v>
      </c>
      <c r="AU163" s="227" t="s">
        <v>73</v>
      </c>
      <c r="AV163" s="14" t="s">
        <v>276</v>
      </c>
      <c r="AW163" s="14" t="s">
        <v>30</v>
      </c>
      <c r="AX163" s="14" t="s">
        <v>64</v>
      </c>
      <c r="AY163" s="227" t="s">
        <v>263</v>
      </c>
    </row>
    <row r="164" spans="1:65" s="15" customFormat="1">
      <c r="B164" s="228"/>
      <c r="C164" s="229"/>
      <c r="D164" s="207" t="s">
        <v>272</v>
      </c>
      <c r="E164" s="230" t="s">
        <v>1</v>
      </c>
      <c r="F164" s="231" t="s">
        <v>280</v>
      </c>
      <c r="G164" s="229"/>
      <c r="H164" s="232">
        <v>31.134</v>
      </c>
      <c r="I164" s="233"/>
      <c r="J164" s="229"/>
      <c r="K164" s="229"/>
      <c r="L164" s="234"/>
      <c r="M164" s="235"/>
      <c r="N164" s="236"/>
      <c r="O164" s="236"/>
      <c r="P164" s="236"/>
      <c r="Q164" s="236"/>
      <c r="R164" s="236"/>
      <c r="S164" s="236"/>
      <c r="T164" s="237"/>
      <c r="AT164" s="238" t="s">
        <v>272</v>
      </c>
      <c r="AU164" s="238" t="s">
        <v>73</v>
      </c>
      <c r="AV164" s="15" t="s">
        <v>270</v>
      </c>
      <c r="AW164" s="15" t="s">
        <v>30</v>
      </c>
      <c r="AX164" s="15" t="s">
        <v>71</v>
      </c>
      <c r="AY164" s="238" t="s">
        <v>263</v>
      </c>
    </row>
    <row r="165" spans="1:65" s="2" customFormat="1" ht="16.5" customHeight="1">
      <c r="A165" s="35"/>
      <c r="B165" s="36"/>
      <c r="C165" s="261" t="s">
        <v>314</v>
      </c>
      <c r="D165" s="261" t="s">
        <v>401</v>
      </c>
      <c r="E165" s="262" t="s">
        <v>1696</v>
      </c>
      <c r="F165" s="263" t="s">
        <v>1697</v>
      </c>
      <c r="G165" s="264" t="s">
        <v>307</v>
      </c>
      <c r="H165" s="265">
        <v>56.040999999999997</v>
      </c>
      <c r="I165" s="266"/>
      <c r="J165" s="267">
        <f>ROUND(I165*H165,2)</f>
        <v>0</v>
      </c>
      <c r="K165" s="268"/>
      <c r="L165" s="269"/>
      <c r="M165" s="270" t="s">
        <v>1</v>
      </c>
      <c r="N165" s="271" t="s">
        <v>38</v>
      </c>
      <c r="O165" s="72"/>
      <c r="P165" s="201">
        <f>O165*H165</f>
        <v>0</v>
      </c>
      <c r="Q165" s="201">
        <v>1</v>
      </c>
      <c r="R165" s="201">
        <f>Q165*H165</f>
        <v>56.040999999999997</v>
      </c>
      <c r="S165" s="201">
        <v>0</v>
      </c>
      <c r="T165" s="202">
        <f>S165*H165</f>
        <v>0</v>
      </c>
      <c r="U165" s="35"/>
      <c r="V165" s="35"/>
      <c r="W165" s="35"/>
      <c r="X165" s="35"/>
      <c r="Y165" s="35"/>
      <c r="Z165" s="35"/>
      <c r="AA165" s="35"/>
      <c r="AB165" s="35"/>
      <c r="AC165" s="35"/>
      <c r="AD165" s="35"/>
      <c r="AE165" s="35"/>
      <c r="AR165" s="203" t="s">
        <v>314</v>
      </c>
      <c r="AT165" s="203" t="s">
        <v>401</v>
      </c>
      <c r="AU165" s="203" t="s">
        <v>73</v>
      </c>
      <c r="AY165" s="18" t="s">
        <v>263</v>
      </c>
      <c r="BE165" s="204">
        <f>IF(N165="základní",J165,0)</f>
        <v>0</v>
      </c>
      <c r="BF165" s="204">
        <f>IF(N165="snížená",J165,0)</f>
        <v>0</v>
      </c>
      <c r="BG165" s="204">
        <f>IF(N165="zákl. přenesená",J165,0)</f>
        <v>0</v>
      </c>
      <c r="BH165" s="204">
        <f>IF(N165="sníž. přenesená",J165,0)</f>
        <v>0</v>
      </c>
      <c r="BI165" s="204">
        <f>IF(N165="nulová",J165,0)</f>
        <v>0</v>
      </c>
      <c r="BJ165" s="18" t="s">
        <v>71</v>
      </c>
      <c r="BK165" s="204">
        <f>ROUND(I165*H165,2)</f>
        <v>0</v>
      </c>
      <c r="BL165" s="18" t="s">
        <v>270</v>
      </c>
      <c r="BM165" s="203" t="s">
        <v>6038</v>
      </c>
    </row>
    <row r="166" spans="1:65" s="13" customFormat="1">
      <c r="B166" s="205"/>
      <c r="C166" s="206"/>
      <c r="D166" s="207" t="s">
        <v>272</v>
      </c>
      <c r="E166" s="208" t="s">
        <v>1</v>
      </c>
      <c r="F166" s="209" t="s">
        <v>6892</v>
      </c>
      <c r="G166" s="206"/>
      <c r="H166" s="210">
        <v>56.040999999999997</v>
      </c>
      <c r="I166" s="211"/>
      <c r="J166" s="206"/>
      <c r="K166" s="206"/>
      <c r="L166" s="212"/>
      <c r="M166" s="213"/>
      <c r="N166" s="214"/>
      <c r="O166" s="214"/>
      <c r="P166" s="214"/>
      <c r="Q166" s="214"/>
      <c r="R166" s="214"/>
      <c r="S166" s="214"/>
      <c r="T166" s="215"/>
      <c r="AT166" s="216" t="s">
        <v>272</v>
      </c>
      <c r="AU166" s="216" t="s">
        <v>73</v>
      </c>
      <c r="AV166" s="13" t="s">
        <v>73</v>
      </c>
      <c r="AW166" s="13" t="s">
        <v>30</v>
      </c>
      <c r="AX166" s="13" t="s">
        <v>71</v>
      </c>
      <c r="AY166" s="216" t="s">
        <v>263</v>
      </c>
    </row>
    <row r="167" spans="1:65" s="2" customFormat="1" ht="37.9" customHeight="1">
      <c r="A167" s="35"/>
      <c r="B167" s="36"/>
      <c r="C167" s="191" t="s">
        <v>264</v>
      </c>
      <c r="D167" s="191" t="s">
        <v>266</v>
      </c>
      <c r="E167" s="192" t="s">
        <v>6040</v>
      </c>
      <c r="F167" s="193" t="s">
        <v>6041</v>
      </c>
      <c r="G167" s="194" t="s">
        <v>300</v>
      </c>
      <c r="H167" s="195">
        <v>17.132000000000001</v>
      </c>
      <c r="I167" s="196"/>
      <c r="J167" s="197">
        <f>ROUND(I167*H167,2)</f>
        <v>0</v>
      </c>
      <c r="K167" s="198"/>
      <c r="L167" s="40"/>
      <c r="M167" s="199" t="s">
        <v>1</v>
      </c>
      <c r="N167" s="200" t="s">
        <v>38</v>
      </c>
      <c r="O167" s="72"/>
      <c r="P167" s="201">
        <f>O167*H167</f>
        <v>0</v>
      </c>
      <c r="Q167" s="201">
        <v>0</v>
      </c>
      <c r="R167" s="201">
        <f>Q167*H167</f>
        <v>0</v>
      </c>
      <c r="S167" s="201">
        <v>0</v>
      </c>
      <c r="T167" s="202">
        <f>S167*H167</f>
        <v>0</v>
      </c>
      <c r="U167" s="35"/>
      <c r="V167" s="35"/>
      <c r="W167" s="35"/>
      <c r="X167" s="35"/>
      <c r="Y167" s="35"/>
      <c r="Z167" s="35"/>
      <c r="AA167" s="35"/>
      <c r="AB167" s="35"/>
      <c r="AC167" s="35"/>
      <c r="AD167" s="35"/>
      <c r="AE167" s="35"/>
      <c r="AR167" s="203" t="s">
        <v>270</v>
      </c>
      <c r="AT167" s="203" t="s">
        <v>266</v>
      </c>
      <c r="AU167" s="203" t="s">
        <v>73</v>
      </c>
      <c r="AY167" s="18" t="s">
        <v>263</v>
      </c>
      <c r="BE167" s="204">
        <f>IF(N167="základní",J167,0)</f>
        <v>0</v>
      </c>
      <c r="BF167" s="204">
        <f>IF(N167="snížená",J167,0)</f>
        <v>0</v>
      </c>
      <c r="BG167" s="204">
        <f>IF(N167="zákl. přenesená",J167,0)</f>
        <v>0</v>
      </c>
      <c r="BH167" s="204">
        <f>IF(N167="sníž. přenesená",J167,0)</f>
        <v>0</v>
      </c>
      <c r="BI167" s="204">
        <f>IF(N167="nulová",J167,0)</f>
        <v>0</v>
      </c>
      <c r="BJ167" s="18" t="s">
        <v>71</v>
      </c>
      <c r="BK167" s="204">
        <f>ROUND(I167*H167,2)</f>
        <v>0</v>
      </c>
      <c r="BL167" s="18" t="s">
        <v>270</v>
      </c>
      <c r="BM167" s="203" t="s">
        <v>6042</v>
      </c>
    </row>
    <row r="168" spans="1:65" s="16" customFormat="1">
      <c r="B168" s="248"/>
      <c r="C168" s="249"/>
      <c r="D168" s="207" t="s">
        <v>272</v>
      </c>
      <c r="E168" s="250" t="s">
        <v>1</v>
      </c>
      <c r="F168" s="251" t="s">
        <v>6043</v>
      </c>
      <c r="G168" s="249"/>
      <c r="H168" s="250" t="s">
        <v>1</v>
      </c>
      <c r="I168" s="252"/>
      <c r="J168" s="249"/>
      <c r="K168" s="249"/>
      <c r="L168" s="253"/>
      <c r="M168" s="254"/>
      <c r="N168" s="255"/>
      <c r="O168" s="255"/>
      <c r="P168" s="255"/>
      <c r="Q168" s="255"/>
      <c r="R168" s="255"/>
      <c r="S168" s="255"/>
      <c r="T168" s="256"/>
      <c r="AT168" s="257" t="s">
        <v>272</v>
      </c>
      <c r="AU168" s="257" t="s">
        <v>73</v>
      </c>
      <c r="AV168" s="16" t="s">
        <v>71</v>
      </c>
      <c r="AW168" s="16" t="s">
        <v>30</v>
      </c>
      <c r="AX168" s="16" t="s">
        <v>64</v>
      </c>
      <c r="AY168" s="257" t="s">
        <v>263</v>
      </c>
    </row>
    <row r="169" spans="1:65" s="13" customFormat="1">
      <c r="B169" s="205"/>
      <c r="C169" s="206"/>
      <c r="D169" s="207" t="s">
        <v>272</v>
      </c>
      <c r="E169" s="208" t="s">
        <v>1</v>
      </c>
      <c r="F169" s="209" t="s">
        <v>6893</v>
      </c>
      <c r="G169" s="206"/>
      <c r="H169" s="210">
        <v>17.132000000000001</v>
      </c>
      <c r="I169" s="211"/>
      <c r="J169" s="206"/>
      <c r="K169" s="206"/>
      <c r="L169" s="212"/>
      <c r="M169" s="213"/>
      <c r="N169" s="214"/>
      <c r="O169" s="214"/>
      <c r="P169" s="214"/>
      <c r="Q169" s="214"/>
      <c r="R169" s="214"/>
      <c r="S169" s="214"/>
      <c r="T169" s="215"/>
      <c r="AT169" s="216" t="s">
        <v>272</v>
      </c>
      <c r="AU169" s="216" t="s">
        <v>73</v>
      </c>
      <c r="AV169" s="13" t="s">
        <v>73</v>
      </c>
      <c r="AW169" s="13" t="s">
        <v>30</v>
      </c>
      <c r="AX169" s="13" t="s">
        <v>71</v>
      </c>
      <c r="AY169" s="216" t="s">
        <v>263</v>
      </c>
    </row>
    <row r="170" spans="1:65" s="12" customFormat="1" ht="22.9" customHeight="1">
      <c r="B170" s="175"/>
      <c r="C170" s="176"/>
      <c r="D170" s="177" t="s">
        <v>63</v>
      </c>
      <c r="E170" s="189" t="s">
        <v>297</v>
      </c>
      <c r="F170" s="189" t="s">
        <v>1020</v>
      </c>
      <c r="G170" s="176"/>
      <c r="H170" s="176"/>
      <c r="I170" s="179"/>
      <c r="J170" s="190">
        <f>BK170</f>
        <v>0</v>
      </c>
      <c r="K170" s="176"/>
      <c r="L170" s="181"/>
      <c r="M170" s="182"/>
      <c r="N170" s="183"/>
      <c r="O170" s="183"/>
      <c r="P170" s="184">
        <f>SUM(P171:P172)</f>
        <v>0</v>
      </c>
      <c r="Q170" s="183"/>
      <c r="R170" s="184">
        <f>SUM(R171:R172)</f>
        <v>0</v>
      </c>
      <c r="S170" s="183"/>
      <c r="T170" s="185">
        <f>SUM(T171:T172)</f>
        <v>0</v>
      </c>
      <c r="AR170" s="186" t="s">
        <v>71</v>
      </c>
      <c r="AT170" s="187" t="s">
        <v>63</v>
      </c>
      <c r="AU170" s="187" t="s">
        <v>71</v>
      </c>
      <c r="AY170" s="186" t="s">
        <v>263</v>
      </c>
      <c r="BK170" s="188">
        <f>SUM(BK171:BK172)</f>
        <v>0</v>
      </c>
    </row>
    <row r="171" spans="1:65" s="2" customFormat="1" ht="33" customHeight="1">
      <c r="A171" s="35"/>
      <c r="B171" s="36"/>
      <c r="C171" s="191" t="s">
        <v>322</v>
      </c>
      <c r="D171" s="191" t="s">
        <v>6726</v>
      </c>
      <c r="E171" s="192" t="s">
        <v>6727</v>
      </c>
      <c r="F171" s="193" t="s">
        <v>6728</v>
      </c>
      <c r="G171" s="194" t="s">
        <v>269</v>
      </c>
      <c r="H171" s="195">
        <v>26.443999999999999</v>
      </c>
      <c r="I171" s="196"/>
      <c r="J171" s="197">
        <f>ROUND(I171*H171,2)</f>
        <v>0</v>
      </c>
      <c r="K171" s="198"/>
      <c r="L171" s="40"/>
      <c r="M171" s="199" t="s">
        <v>1</v>
      </c>
      <c r="N171" s="200" t="s">
        <v>38</v>
      </c>
      <c r="O171" s="72"/>
      <c r="P171" s="201">
        <f>O171*H171</f>
        <v>0</v>
      </c>
      <c r="Q171" s="201">
        <v>0</v>
      </c>
      <c r="R171" s="201">
        <f>Q171*H171</f>
        <v>0</v>
      </c>
      <c r="S171" s="201">
        <v>0</v>
      </c>
      <c r="T171" s="202">
        <f>S171*H171</f>
        <v>0</v>
      </c>
      <c r="U171" s="35"/>
      <c r="V171" s="35"/>
      <c r="W171" s="35"/>
      <c r="X171" s="35"/>
      <c r="Y171" s="35"/>
      <c r="Z171" s="35"/>
      <c r="AA171" s="35"/>
      <c r="AB171" s="35"/>
      <c r="AC171" s="35"/>
      <c r="AD171" s="35"/>
      <c r="AE171" s="35"/>
      <c r="AR171" s="203" t="s">
        <v>270</v>
      </c>
      <c r="AT171" s="203" t="s">
        <v>266</v>
      </c>
      <c r="AU171" s="203" t="s">
        <v>73</v>
      </c>
      <c r="AY171" s="18" t="s">
        <v>263</v>
      </c>
      <c r="BE171" s="204">
        <f>IF(N171="základní",J171,0)</f>
        <v>0</v>
      </c>
      <c r="BF171" s="204">
        <f>IF(N171="snížená",J171,0)</f>
        <v>0</v>
      </c>
      <c r="BG171" s="204">
        <f>IF(N171="zákl. přenesená",J171,0)</f>
        <v>0</v>
      </c>
      <c r="BH171" s="204">
        <f>IF(N171="sníž. přenesená",J171,0)</f>
        <v>0</v>
      </c>
      <c r="BI171" s="204">
        <f>IF(N171="nulová",J171,0)</f>
        <v>0</v>
      </c>
      <c r="BJ171" s="18" t="s">
        <v>71</v>
      </c>
      <c r="BK171" s="204">
        <f>ROUND(I171*H171,2)</f>
        <v>0</v>
      </c>
      <c r="BL171" s="18" t="s">
        <v>270</v>
      </c>
      <c r="BM171" s="203" t="s">
        <v>6894</v>
      </c>
    </row>
    <row r="172" spans="1:65" s="13" customFormat="1">
      <c r="B172" s="205"/>
      <c r="C172" s="206"/>
      <c r="D172" s="207" t="s">
        <v>272</v>
      </c>
      <c r="E172" s="208" t="s">
        <v>1</v>
      </c>
      <c r="F172" s="209" t="s">
        <v>6871</v>
      </c>
      <c r="G172" s="206"/>
      <c r="H172" s="210">
        <v>26.443999999999999</v>
      </c>
      <c r="I172" s="211"/>
      <c r="J172" s="206"/>
      <c r="K172" s="206"/>
      <c r="L172" s="212"/>
      <c r="M172" s="213"/>
      <c r="N172" s="214"/>
      <c r="O172" s="214"/>
      <c r="P172" s="214"/>
      <c r="Q172" s="214"/>
      <c r="R172" s="214"/>
      <c r="S172" s="214"/>
      <c r="T172" s="215"/>
      <c r="AT172" s="216" t="s">
        <v>272</v>
      </c>
      <c r="AU172" s="216" t="s">
        <v>73</v>
      </c>
      <c r="AV172" s="13" t="s">
        <v>73</v>
      </c>
      <c r="AW172" s="13" t="s">
        <v>30</v>
      </c>
      <c r="AX172" s="13" t="s">
        <v>71</v>
      </c>
      <c r="AY172" s="216" t="s">
        <v>263</v>
      </c>
    </row>
    <row r="173" spans="1:65" s="12" customFormat="1" ht="22.9" customHeight="1">
      <c r="B173" s="175"/>
      <c r="C173" s="176"/>
      <c r="D173" s="177" t="s">
        <v>63</v>
      </c>
      <c r="E173" s="189" t="s">
        <v>314</v>
      </c>
      <c r="F173" s="189" t="s">
        <v>1712</v>
      </c>
      <c r="G173" s="176"/>
      <c r="H173" s="176"/>
      <c r="I173" s="179"/>
      <c r="J173" s="190">
        <f>BK173</f>
        <v>0</v>
      </c>
      <c r="K173" s="176"/>
      <c r="L173" s="181"/>
      <c r="M173" s="182"/>
      <c r="N173" s="183"/>
      <c r="O173" s="183"/>
      <c r="P173" s="184">
        <f>SUM(P174:P185)</f>
        <v>0</v>
      </c>
      <c r="Q173" s="183"/>
      <c r="R173" s="184">
        <f>SUM(R174:R185)</f>
        <v>2.0717999999999996</v>
      </c>
      <c r="S173" s="183"/>
      <c r="T173" s="185">
        <f>SUM(T174:T185)</f>
        <v>0</v>
      </c>
      <c r="AR173" s="186" t="s">
        <v>71</v>
      </c>
      <c r="AT173" s="187" t="s">
        <v>63</v>
      </c>
      <c r="AU173" s="187" t="s">
        <v>71</v>
      </c>
      <c r="AY173" s="186" t="s">
        <v>263</v>
      </c>
      <c r="BK173" s="188">
        <f>SUM(BK174:BK185)</f>
        <v>0</v>
      </c>
    </row>
    <row r="174" spans="1:65" s="2" customFormat="1" ht="16.5" customHeight="1">
      <c r="A174" s="35"/>
      <c r="B174" s="36"/>
      <c r="C174" s="191" t="s">
        <v>327</v>
      </c>
      <c r="D174" s="191" t="s">
        <v>266</v>
      </c>
      <c r="E174" s="192" t="s">
        <v>6054</v>
      </c>
      <c r="F174" s="193" t="s">
        <v>6055</v>
      </c>
      <c r="G174" s="194" t="s">
        <v>796</v>
      </c>
      <c r="H174" s="195">
        <v>30</v>
      </c>
      <c r="I174" s="196"/>
      <c r="J174" s="197">
        <f>ROUND(I174*H174,2)</f>
        <v>0</v>
      </c>
      <c r="K174" s="198"/>
      <c r="L174" s="40"/>
      <c r="M174" s="199" t="s">
        <v>1</v>
      </c>
      <c r="N174" s="200" t="s">
        <v>38</v>
      </c>
      <c r="O174" s="72"/>
      <c r="P174" s="201">
        <f>O174*H174</f>
        <v>0</v>
      </c>
      <c r="Q174" s="201">
        <v>2.0000000000000002E-5</v>
      </c>
      <c r="R174" s="201">
        <f>Q174*H174</f>
        <v>6.0000000000000006E-4</v>
      </c>
      <c r="S174" s="201">
        <v>0</v>
      </c>
      <c r="T174" s="202">
        <f>S174*H174</f>
        <v>0</v>
      </c>
      <c r="U174" s="35"/>
      <c r="V174" s="35"/>
      <c r="W174" s="35"/>
      <c r="X174" s="35"/>
      <c r="Y174" s="35"/>
      <c r="Z174" s="35"/>
      <c r="AA174" s="35"/>
      <c r="AB174" s="35"/>
      <c r="AC174" s="35"/>
      <c r="AD174" s="35"/>
      <c r="AE174" s="35"/>
      <c r="AR174" s="203" t="s">
        <v>270</v>
      </c>
      <c r="AT174" s="203" t="s">
        <v>266</v>
      </c>
      <c r="AU174" s="203" t="s">
        <v>73</v>
      </c>
      <c r="AY174" s="18" t="s">
        <v>263</v>
      </c>
      <c r="BE174" s="204">
        <f>IF(N174="základní",J174,0)</f>
        <v>0</v>
      </c>
      <c r="BF174" s="204">
        <f>IF(N174="snížená",J174,0)</f>
        <v>0</v>
      </c>
      <c r="BG174" s="204">
        <f>IF(N174="zákl. přenesená",J174,0)</f>
        <v>0</v>
      </c>
      <c r="BH174" s="204">
        <f>IF(N174="sníž. přenesená",J174,0)</f>
        <v>0</v>
      </c>
      <c r="BI174" s="204">
        <f>IF(N174="nulová",J174,0)</f>
        <v>0</v>
      </c>
      <c r="BJ174" s="18" t="s">
        <v>71</v>
      </c>
      <c r="BK174" s="204">
        <f>ROUND(I174*H174,2)</f>
        <v>0</v>
      </c>
      <c r="BL174" s="18" t="s">
        <v>270</v>
      </c>
      <c r="BM174" s="203" t="s">
        <v>6730</v>
      </c>
    </row>
    <row r="175" spans="1:65" s="2" customFormat="1" ht="16.5" customHeight="1">
      <c r="A175" s="35"/>
      <c r="B175" s="36"/>
      <c r="C175" s="191" t="s">
        <v>8</v>
      </c>
      <c r="D175" s="191" t="s">
        <v>266</v>
      </c>
      <c r="E175" s="192" t="s">
        <v>6056</v>
      </c>
      <c r="F175" s="193" t="s">
        <v>6057</v>
      </c>
      <c r="G175" s="194" t="s">
        <v>796</v>
      </c>
      <c r="H175" s="195">
        <v>30</v>
      </c>
      <c r="I175" s="196"/>
      <c r="J175" s="197">
        <f>ROUND(I175*H175,2)</f>
        <v>0</v>
      </c>
      <c r="K175" s="198"/>
      <c r="L175" s="40"/>
      <c r="M175" s="199" t="s">
        <v>1</v>
      </c>
      <c r="N175" s="200" t="s">
        <v>38</v>
      </c>
      <c r="O175" s="72"/>
      <c r="P175" s="201">
        <f>O175*H175</f>
        <v>0</v>
      </c>
      <c r="Q175" s="201">
        <v>0</v>
      </c>
      <c r="R175" s="201">
        <f>Q175*H175</f>
        <v>0</v>
      </c>
      <c r="S175" s="201">
        <v>0</v>
      </c>
      <c r="T175" s="202">
        <f>S175*H175</f>
        <v>0</v>
      </c>
      <c r="U175" s="35"/>
      <c r="V175" s="35"/>
      <c r="W175" s="35"/>
      <c r="X175" s="35"/>
      <c r="Y175" s="35"/>
      <c r="Z175" s="35"/>
      <c r="AA175" s="35"/>
      <c r="AB175" s="35"/>
      <c r="AC175" s="35"/>
      <c r="AD175" s="35"/>
      <c r="AE175" s="35"/>
      <c r="AR175" s="203" t="s">
        <v>270</v>
      </c>
      <c r="AT175" s="203" t="s">
        <v>266</v>
      </c>
      <c r="AU175" s="203" t="s">
        <v>73</v>
      </c>
      <c r="AY175" s="18" t="s">
        <v>263</v>
      </c>
      <c r="BE175" s="204">
        <f>IF(N175="základní",J175,0)</f>
        <v>0</v>
      </c>
      <c r="BF175" s="204">
        <f>IF(N175="snížená",J175,0)</f>
        <v>0</v>
      </c>
      <c r="BG175" s="204">
        <f>IF(N175="zákl. přenesená",J175,0)</f>
        <v>0</v>
      </c>
      <c r="BH175" s="204">
        <f>IF(N175="sníž. přenesená",J175,0)</f>
        <v>0</v>
      </c>
      <c r="BI175" s="204">
        <f>IF(N175="nulová",J175,0)</f>
        <v>0</v>
      </c>
      <c r="BJ175" s="18" t="s">
        <v>71</v>
      </c>
      <c r="BK175" s="204">
        <f>ROUND(I175*H175,2)</f>
        <v>0</v>
      </c>
      <c r="BL175" s="18" t="s">
        <v>270</v>
      </c>
      <c r="BM175" s="203" t="s">
        <v>6731</v>
      </c>
    </row>
    <row r="176" spans="1:65" s="2" customFormat="1" ht="16.5" customHeight="1">
      <c r="A176" s="35"/>
      <c r="B176" s="36"/>
      <c r="C176" s="191" t="s">
        <v>397</v>
      </c>
      <c r="D176" s="191" t="s">
        <v>266</v>
      </c>
      <c r="E176" s="192" t="s">
        <v>6060</v>
      </c>
      <c r="F176" s="193" t="s">
        <v>6061</v>
      </c>
      <c r="G176" s="194" t="s">
        <v>796</v>
      </c>
      <c r="H176" s="195">
        <v>45</v>
      </c>
      <c r="I176" s="196"/>
      <c r="J176" s="197">
        <f>ROUND(I176*H176,2)</f>
        <v>0</v>
      </c>
      <c r="K176" s="198"/>
      <c r="L176" s="40"/>
      <c r="M176" s="199" t="s">
        <v>1</v>
      </c>
      <c r="N176" s="200" t="s">
        <v>38</v>
      </c>
      <c r="O176" s="72"/>
      <c r="P176" s="201">
        <f>O176*H176</f>
        <v>0</v>
      </c>
      <c r="Q176" s="201">
        <v>0</v>
      </c>
      <c r="R176" s="201">
        <f>Q176*H176</f>
        <v>0</v>
      </c>
      <c r="S176" s="201">
        <v>0</v>
      </c>
      <c r="T176" s="202">
        <f>S176*H176</f>
        <v>0</v>
      </c>
      <c r="U176" s="35"/>
      <c r="V176" s="35"/>
      <c r="W176" s="35"/>
      <c r="X176" s="35"/>
      <c r="Y176" s="35"/>
      <c r="Z176" s="35"/>
      <c r="AA176" s="35"/>
      <c r="AB176" s="35"/>
      <c r="AC176" s="35"/>
      <c r="AD176" s="35"/>
      <c r="AE176" s="35"/>
      <c r="AR176" s="203" t="s">
        <v>270</v>
      </c>
      <c r="AT176" s="203" t="s">
        <v>266</v>
      </c>
      <c r="AU176" s="203" t="s">
        <v>73</v>
      </c>
      <c r="AY176" s="18" t="s">
        <v>263</v>
      </c>
      <c r="BE176" s="204">
        <f>IF(N176="základní",J176,0)</f>
        <v>0</v>
      </c>
      <c r="BF176" s="204">
        <f>IF(N176="snížená",J176,0)</f>
        <v>0</v>
      </c>
      <c r="BG176" s="204">
        <f>IF(N176="zákl. přenesená",J176,0)</f>
        <v>0</v>
      </c>
      <c r="BH176" s="204">
        <f>IF(N176="sníž. přenesená",J176,0)</f>
        <v>0</v>
      </c>
      <c r="BI176" s="204">
        <f>IF(N176="nulová",J176,0)</f>
        <v>0</v>
      </c>
      <c r="BJ176" s="18" t="s">
        <v>71</v>
      </c>
      <c r="BK176" s="204">
        <f>ROUND(I176*H176,2)</f>
        <v>0</v>
      </c>
      <c r="BL176" s="18" t="s">
        <v>270</v>
      </c>
      <c r="BM176" s="203" t="s">
        <v>6732</v>
      </c>
    </row>
    <row r="177" spans="1:65" s="2" customFormat="1" ht="39">
      <c r="A177" s="35"/>
      <c r="B177" s="36"/>
      <c r="C177" s="37"/>
      <c r="D177" s="207" t="s">
        <v>294</v>
      </c>
      <c r="E177" s="37"/>
      <c r="F177" s="239" t="s">
        <v>6733</v>
      </c>
      <c r="G177" s="37"/>
      <c r="H177" s="37"/>
      <c r="I177" s="240"/>
      <c r="J177" s="37"/>
      <c r="K177" s="37"/>
      <c r="L177" s="40"/>
      <c r="M177" s="241"/>
      <c r="N177" s="242"/>
      <c r="O177" s="72"/>
      <c r="P177" s="72"/>
      <c r="Q177" s="72"/>
      <c r="R177" s="72"/>
      <c r="S177" s="72"/>
      <c r="T177" s="73"/>
      <c r="U177" s="35"/>
      <c r="V177" s="35"/>
      <c r="W177" s="35"/>
      <c r="X177" s="35"/>
      <c r="Y177" s="35"/>
      <c r="Z177" s="35"/>
      <c r="AA177" s="35"/>
      <c r="AB177" s="35"/>
      <c r="AC177" s="35"/>
      <c r="AD177" s="35"/>
      <c r="AE177" s="35"/>
      <c r="AT177" s="18" t="s">
        <v>294</v>
      </c>
      <c r="AU177" s="18" t="s">
        <v>73</v>
      </c>
    </row>
    <row r="178" spans="1:65" s="2" customFormat="1" ht="24.2" customHeight="1">
      <c r="A178" s="35"/>
      <c r="B178" s="36"/>
      <c r="C178" s="191" t="s">
        <v>405</v>
      </c>
      <c r="D178" s="191" t="s">
        <v>266</v>
      </c>
      <c r="E178" s="192" t="s">
        <v>6734</v>
      </c>
      <c r="F178" s="193" t="s">
        <v>6735</v>
      </c>
      <c r="G178" s="194" t="s">
        <v>1887</v>
      </c>
      <c r="H178" s="195">
        <v>1</v>
      </c>
      <c r="I178" s="196"/>
      <c r="J178" s="197">
        <f>ROUND(I178*H178,2)</f>
        <v>0</v>
      </c>
      <c r="K178" s="198"/>
      <c r="L178" s="40"/>
      <c r="M178" s="199" t="s">
        <v>1</v>
      </c>
      <c r="N178" s="200" t="s">
        <v>38</v>
      </c>
      <c r="O178" s="72"/>
      <c r="P178" s="201">
        <f>O178*H178</f>
        <v>0</v>
      </c>
      <c r="Q178" s="201">
        <v>2</v>
      </c>
      <c r="R178" s="201">
        <f>Q178*H178</f>
        <v>2</v>
      </c>
      <c r="S178" s="201">
        <v>0</v>
      </c>
      <c r="T178" s="202">
        <f>S178*H178</f>
        <v>0</v>
      </c>
      <c r="U178" s="35"/>
      <c r="V178" s="35"/>
      <c r="W178" s="35"/>
      <c r="X178" s="35"/>
      <c r="Y178" s="35"/>
      <c r="Z178" s="35"/>
      <c r="AA178" s="35"/>
      <c r="AB178" s="35"/>
      <c r="AC178" s="35"/>
      <c r="AD178" s="35"/>
      <c r="AE178" s="35"/>
      <c r="AR178" s="203" t="s">
        <v>270</v>
      </c>
      <c r="AT178" s="203" t="s">
        <v>266</v>
      </c>
      <c r="AU178" s="203" t="s">
        <v>73</v>
      </c>
      <c r="AY178" s="18" t="s">
        <v>263</v>
      </c>
      <c r="BE178" s="204">
        <f>IF(N178="základní",J178,0)</f>
        <v>0</v>
      </c>
      <c r="BF178" s="204">
        <f>IF(N178="snížená",J178,0)</f>
        <v>0</v>
      </c>
      <c r="BG178" s="204">
        <f>IF(N178="zákl. přenesená",J178,0)</f>
        <v>0</v>
      </c>
      <c r="BH178" s="204">
        <f>IF(N178="sníž. přenesená",J178,0)</f>
        <v>0</v>
      </c>
      <c r="BI178" s="204">
        <f>IF(N178="nulová",J178,0)</f>
        <v>0</v>
      </c>
      <c r="BJ178" s="18" t="s">
        <v>71</v>
      </c>
      <c r="BK178" s="204">
        <f>ROUND(I178*H178,2)</f>
        <v>0</v>
      </c>
      <c r="BL178" s="18" t="s">
        <v>270</v>
      </c>
      <c r="BM178" s="203" t="s">
        <v>6736</v>
      </c>
    </row>
    <row r="179" spans="1:65" s="2" customFormat="1" ht="29.25">
      <c r="A179" s="35"/>
      <c r="B179" s="36"/>
      <c r="C179" s="37"/>
      <c r="D179" s="207" t="s">
        <v>294</v>
      </c>
      <c r="E179" s="37"/>
      <c r="F179" s="239" t="s">
        <v>6737</v>
      </c>
      <c r="G179" s="37"/>
      <c r="H179" s="37"/>
      <c r="I179" s="240"/>
      <c r="J179" s="37"/>
      <c r="K179" s="37"/>
      <c r="L179" s="40"/>
      <c r="M179" s="241"/>
      <c r="N179" s="242"/>
      <c r="O179" s="72"/>
      <c r="P179" s="72"/>
      <c r="Q179" s="72"/>
      <c r="R179" s="72"/>
      <c r="S179" s="72"/>
      <c r="T179" s="73"/>
      <c r="U179" s="35"/>
      <c r="V179" s="35"/>
      <c r="W179" s="35"/>
      <c r="X179" s="35"/>
      <c r="Y179" s="35"/>
      <c r="Z179" s="35"/>
      <c r="AA179" s="35"/>
      <c r="AB179" s="35"/>
      <c r="AC179" s="35"/>
      <c r="AD179" s="35"/>
      <c r="AE179" s="35"/>
      <c r="AT179" s="18" t="s">
        <v>294</v>
      </c>
      <c r="AU179" s="18" t="s">
        <v>73</v>
      </c>
    </row>
    <row r="180" spans="1:65" s="13" customFormat="1">
      <c r="B180" s="205"/>
      <c r="C180" s="206"/>
      <c r="D180" s="207" t="s">
        <v>272</v>
      </c>
      <c r="E180" s="208" t="s">
        <v>1</v>
      </c>
      <c r="F180" s="209" t="s">
        <v>6895</v>
      </c>
      <c r="G180" s="206"/>
      <c r="H180" s="210">
        <v>1</v>
      </c>
      <c r="I180" s="211"/>
      <c r="J180" s="206"/>
      <c r="K180" s="206"/>
      <c r="L180" s="212"/>
      <c r="M180" s="213"/>
      <c r="N180" s="214"/>
      <c r="O180" s="214"/>
      <c r="P180" s="214"/>
      <c r="Q180" s="214"/>
      <c r="R180" s="214"/>
      <c r="S180" s="214"/>
      <c r="T180" s="215"/>
      <c r="AT180" s="216" t="s">
        <v>272</v>
      </c>
      <c r="AU180" s="216" t="s">
        <v>73</v>
      </c>
      <c r="AV180" s="13" t="s">
        <v>73</v>
      </c>
      <c r="AW180" s="13" t="s">
        <v>30</v>
      </c>
      <c r="AX180" s="13" t="s">
        <v>64</v>
      </c>
      <c r="AY180" s="216" t="s">
        <v>263</v>
      </c>
    </row>
    <row r="181" spans="1:65" s="15" customFormat="1">
      <c r="B181" s="228"/>
      <c r="C181" s="229"/>
      <c r="D181" s="207" t="s">
        <v>272</v>
      </c>
      <c r="E181" s="230" t="s">
        <v>1</v>
      </c>
      <c r="F181" s="231" t="s">
        <v>280</v>
      </c>
      <c r="G181" s="229"/>
      <c r="H181" s="232">
        <v>1</v>
      </c>
      <c r="I181" s="233"/>
      <c r="J181" s="229"/>
      <c r="K181" s="229"/>
      <c r="L181" s="234"/>
      <c r="M181" s="235"/>
      <c r="N181" s="236"/>
      <c r="O181" s="236"/>
      <c r="P181" s="236"/>
      <c r="Q181" s="236"/>
      <c r="R181" s="236"/>
      <c r="S181" s="236"/>
      <c r="T181" s="237"/>
      <c r="AT181" s="238" t="s">
        <v>272</v>
      </c>
      <c r="AU181" s="238" t="s">
        <v>73</v>
      </c>
      <c r="AV181" s="15" t="s">
        <v>270</v>
      </c>
      <c r="AW181" s="15" t="s">
        <v>30</v>
      </c>
      <c r="AX181" s="15" t="s">
        <v>71</v>
      </c>
      <c r="AY181" s="238" t="s">
        <v>263</v>
      </c>
    </row>
    <row r="182" spans="1:65" s="2" customFormat="1" ht="16.5" customHeight="1">
      <c r="A182" s="35"/>
      <c r="B182" s="36"/>
      <c r="C182" s="191" t="s">
        <v>412</v>
      </c>
      <c r="D182" s="191" t="s">
        <v>266</v>
      </c>
      <c r="E182" s="192" t="s">
        <v>6066</v>
      </c>
      <c r="F182" s="193" t="s">
        <v>6067</v>
      </c>
      <c r="G182" s="194" t="s">
        <v>1887</v>
      </c>
      <c r="H182" s="195">
        <v>1</v>
      </c>
      <c r="I182" s="196"/>
      <c r="J182" s="197">
        <f>ROUND(I182*H182,2)</f>
        <v>0</v>
      </c>
      <c r="K182" s="198"/>
      <c r="L182" s="40"/>
      <c r="M182" s="199" t="s">
        <v>1</v>
      </c>
      <c r="N182" s="200" t="s">
        <v>38</v>
      </c>
      <c r="O182" s="72"/>
      <c r="P182" s="201">
        <f>O182*H182</f>
        <v>0</v>
      </c>
      <c r="Q182" s="201">
        <v>7.0000000000000007E-2</v>
      </c>
      <c r="R182" s="201">
        <f>Q182*H182</f>
        <v>7.0000000000000007E-2</v>
      </c>
      <c r="S182" s="201">
        <v>0</v>
      </c>
      <c r="T182" s="202">
        <f>S182*H182</f>
        <v>0</v>
      </c>
      <c r="U182" s="35"/>
      <c r="V182" s="35"/>
      <c r="W182" s="35"/>
      <c r="X182" s="35"/>
      <c r="Y182" s="35"/>
      <c r="Z182" s="35"/>
      <c r="AA182" s="35"/>
      <c r="AB182" s="35"/>
      <c r="AC182" s="35"/>
      <c r="AD182" s="35"/>
      <c r="AE182" s="35"/>
      <c r="AR182" s="203" t="s">
        <v>270</v>
      </c>
      <c r="AT182" s="203" t="s">
        <v>266</v>
      </c>
      <c r="AU182" s="203" t="s">
        <v>73</v>
      </c>
      <c r="AY182" s="18" t="s">
        <v>263</v>
      </c>
      <c r="BE182" s="204">
        <f>IF(N182="základní",J182,0)</f>
        <v>0</v>
      </c>
      <c r="BF182" s="204">
        <f>IF(N182="snížená",J182,0)</f>
        <v>0</v>
      </c>
      <c r="BG182" s="204">
        <f>IF(N182="zákl. přenesená",J182,0)</f>
        <v>0</v>
      </c>
      <c r="BH182" s="204">
        <f>IF(N182="sníž. přenesená",J182,0)</f>
        <v>0</v>
      </c>
      <c r="BI182" s="204">
        <f>IF(N182="nulová",J182,0)</f>
        <v>0</v>
      </c>
      <c r="BJ182" s="18" t="s">
        <v>71</v>
      </c>
      <c r="BK182" s="204">
        <f>ROUND(I182*H182,2)</f>
        <v>0</v>
      </c>
      <c r="BL182" s="18" t="s">
        <v>270</v>
      </c>
      <c r="BM182" s="203" t="s">
        <v>6740</v>
      </c>
    </row>
    <row r="183" spans="1:65" s="2" customFormat="1" ht="16.5" customHeight="1">
      <c r="A183" s="35"/>
      <c r="B183" s="36"/>
      <c r="C183" s="191" t="s">
        <v>416</v>
      </c>
      <c r="D183" s="191" t="s">
        <v>266</v>
      </c>
      <c r="E183" s="192" t="s">
        <v>6070</v>
      </c>
      <c r="F183" s="193" t="s">
        <v>6071</v>
      </c>
      <c r="G183" s="194" t="s">
        <v>796</v>
      </c>
      <c r="H183" s="195">
        <v>60</v>
      </c>
      <c r="I183" s="196"/>
      <c r="J183" s="197">
        <f>ROUND(I183*H183,2)</f>
        <v>0</v>
      </c>
      <c r="K183" s="198"/>
      <c r="L183" s="40"/>
      <c r="M183" s="199" t="s">
        <v>1</v>
      </c>
      <c r="N183" s="200" t="s">
        <v>38</v>
      </c>
      <c r="O183" s="72"/>
      <c r="P183" s="201">
        <f>O183*H183</f>
        <v>0</v>
      </c>
      <c r="Q183" s="201">
        <v>2.0000000000000002E-5</v>
      </c>
      <c r="R183" s="201">
        <f>Q183*H183</f>
        <v>1.2000000000000001E-3</v>
      </c>
      <c r="S183" s="201">
        <v>0</v>
      </c>
      <c r="T183" s="202">
        <f>S183*H183</f>
        <v>0</v>
      </c>
      <c r="U183" s="35"/>
      <c r="V183" s="35"/>
      <c r="W183" s="35"/>
      <c r="X183" s="35"/>
      <c r="Y183" s="35"/>
      <c r="Z183" s="35"/>
      <c r="AA183" s="35"/>
      <c r="AB183" s="35"/>
      <c r="AC183" s="35"/>
      <c r="AD183" s="35"/>
      <c r="AE183" s="35"/>
      <c r="AR183" s="203" t="s">
        <v>270</v>
      </c>
      <c r="AT183" s="203" t="s">
        <v>266</v>
      </c>
      <c r="AU183" s="203" t="s">
        <v>73</v>
      </c>
      <c r="AY183" s="18" t="s">
        <v>263</v>
      </c>
      <c r="BE183" s="204">
        <f>IF(N183="základní",J183,0)</f>
        <v>0</v>
      </c>
      <c r="BF183" s="204">
        <f>IF(N183="snížená",J183,0)</f>
        <v>0</v>
      </c>
      <c r="BG183" s="204">
        <f>IF(N183="zákl. přenesená",J183,0)</f>
        <v>0</v>
      </c>
      <c r="BH183" s="204">
        <f>IF(N183="sníž. přenesená",J183,0)</f>
        <v>0</v>
      </c>
      <c r="BI183" s="204">
        <f>IF(N183="nulová",J183,0)</f>
        <v>0</v>
      </c>
      <c r="BJ183" s="18" t="s">
        <v>71</v>
      </c>
      <c r="BK183" s="204">
        <f>ROUND(I183*H183,2)</f>
        <v>0</v>
      </c>
      <c r="BL183" s="18" t="s">
        <v>270</v>
      </c>
      <c r="BM183" s="203" t="s">
        <v>6072</v>
      </c>
    </row>
    <row r="184" spans="1:65" s="16" customFormat="1">
      <c r="B184" s="248"/>
      <c r="C184" s="249"/>
      <c r="D184" s="207" t="s">
        <v>272</v>
      </c>
      <c r="E184" s="250" t="s">
        <v>1</v>
      </c>
      <c r="F184" s="251" t="s">
        <v>6073</v>
      </c>
      <c r="G184" s="249"/>
      <c r="H184" s="250" t="s">
        <v>1</v>
      </c>
      <c r="I184" s="252"/>
      <c r="J184" s="249"/>
      <c r="K184" s="249"/>
      <c r="L184" s="253"/>
      <c r="M184" s="254"/>
      <c r="N184" s="255"/>
      <c r="O184" s="255"/>
      <c r="P184" s="255"/>
      <c r="Q184" s="255"/>
      <c r="R184" s="255"/>
      <c r="S184" s="255"/>
      <c r="T184" s="256"/>
      <c r="AT184" s="257" t="s">
        <v>272</v>
      </c>
      <c r="AU184" s="257" t="s">
        <v>73</v>
      </c>
      <c r="AV184" s="16" t="s">
        <v>71</v>
      </c>
      <c r="AW184" s="16" t="s">
        <v>30</v>
      </c>
      <c r="AX184" s="16" t="s">
        <v>64</v>
      </c>
      <c r="AY184" s="257" t="s">
        <v>263</v>
      </c>
    </row>
    <row r="185" spans="1:65" s="13" customFormat="1">
      <c r="B185" s="205"/>
      <c r="C185" s="206"/>
      <c r="D185" s="207" t="s">
        <v>272</v>
      </c>
      <c r="E185" s="208" t="s">
        <v>1</v>
      </c>
      <c r="F185" s="209" t="s">
        <v>6896</v>
      </c>
      <c r="G185" s="206"/>
      <c r="H185" s="210">
        <v>60</v>
      </c>
      <c r="I185" s="211"/>
      <c r="J185" s="206"/>
      <c r="K185" s="206"/>
      <c r="L185" s="212"/>
      <c r="M185" s="213"/>
      <c r="N185" s="214"/>
      <c r="O185" s="214"/>
      <c r="P185" s="214"/>
      <c r="Q185" s="214"/>
      <c r="R185" s="214"/>
      <c r="S185" s="214"/>
      <c r="T185" s="215"/>
      <c r="AT185" s="216" t="s">
        <v>272</v>
      </c>
      <c r="AU185" s="216" t="s">
        <v>73</v>
      </c>
      <c r="AV185" s="13" t="s">
        <v>73</v>
      </c>
      <c r="AW185" s="13" t="s">
        <v>30</v>
      </c>
      <c r="AX185" s="13" t="s">
        <v>71</v>
      </c>
      <c r="AY185" s="216" t="s">
        <v>263</v>
      </c>
    </row>
    <row r="186" spans="1:65" s="12" customFormat="1" ht="22.9" customHeight="1">
      <c r="B186" s="175"/>
      <c r="C186" s="176"/>
      <c r="D186" s="177" t="s">
        <v>63</v>
      </c>
      <c r="E186" s="189" t="s">
        <v>302</v>
      </c>
      <c r="F186" s="189" t="s">
        <v>303</v>
      </c>
      <c r="G186" s="176"/>
      <c r="H186" s="176"/>
      <c r="I186" s="179"/>
      <c r="J186" s="190">
        <f>BK186</f>
        <v>0</v>
      </c>
      <c r="K186" s="176"/>
      <c r="L186" s="181"/>
      <c r="M186" s="182"/>
      <c r="N186" s="183"/>
      <c r="O186" s="183"/>
      <c r="P186" s="184">
        <f>SUM(P187:P191)</f>
        <v>0</v>
      </c>
      <c r="Q186" s="183"/>
      <c r="R186" s="184">
        <f>SUM(R187:R191)</f>
        <v>0</v>
      </c>
      <c r="S186" s="183"/>
      <c r="T186" s="185">
        <f>SUM(T187:T191)</f>
        <v>0</v>
      </c>
      <c r="AR186" s="186" t="s">
        <v>71</v>
      </c>
      <c r="AT186" s="187" t="s">
        <v>63</v>
      </c>
      <c r="AU186" s="187" t="s">
        <v>71</v>
      </c>
      <c r="AY186" s="186" t="s">
        <v>263</v>
      </c>
      <c r="BK186" s="188">
        <f>SUM(BK187:BK191)</f>
        <v>0</v>
      </c>
    </row>
    <row r="187" spans="1:65" s="2" customFormat="1" ht="33" customHeight="1">
      <c r="A187" s="35"/>
      <c r="B187" s="36"/>
      <c r="C187" s="191" t="s">
        <v>421</v>
      </c>
      <c r="D187" s="191" t="s">
        <v>266</v>
      </c>
      <c r="E187" s="192" t="s">
        <v>6075</v>
      </c>
      <c r="F187" s="193" t="s">
        <v>6076</v>
      </c>
      <c r="G187" s="194" t="s">
        <v>307</v>
      </c>
      <c r="H187" s="195">
        <v>16.66</v>
      </c>
      <c r="I187" s="196"/>
      <c r="J187" s="197">
        <f>ROUND(I187*H187,2)</f>
        <v>0</v>
      </c>
      <c r="K187" s="198"/>
      <c r="L187" s="40"/>
      <c r="M187" s="199" t="s">
        <v>1</v>
      </c>
      <c r="N187" s="200" t="s">
        <v>38</v>
      </c>
      <c r="O187" s="72"/>
      <c r="P187" s="201">
        <f>O187*H187</f>
        <v>0</v>
      </c>
      <c r="Q187" s="201">
        <v>0</v>
      </c>
      <c r="R187" s="201">
        <f>Q187*H187</f>
        <v>0</v>
      </c>
      <c r="S187" s="201">
        <v>0</v>
      </c>
      <c r="T187" s="202">
        <f>S187*H187</f>
        <v>0</v>
      </c>
      <c r="U187" s="35"/>
      <c r="V187" s="35"/>
      <c r="W187" s="35"/>
      <c r="X187" s="35"/>
      <c r="Y187" s="35"/>
      <c r="Z187" s="35"/>
      <c r="AA187" s="35"/>
      <c r="AB187" s="35"/>
      <c r="AC187" s="35"/>
      <c r="AD187" s="35"/>
      <c r="AE187" s="35"/>
      <c r="AR187" s="203" t="s">
        <v>270</v>
      </c>
      <c r="AT187" s="203" t="s">
        <v>266</v>
      </c>
      <c r="AU187" s="203" t="s">
        <v>73</v>
      </c>
      <c r="AY187" s="18" t="s">
        <v>263</v>
      </c>
      <c r="BE187" s="204">
        <f>IF(N187="základní",J187,0)</f>
        <v>0</v>
      </c>
      <c r="BF187" s="204">
        <f>IF(N187="snížená",J187,0)</f>
        <v>0</v>
      </c>
      <c r="BG187" s="204">
        <f>IF(N187="zákl. přenesená",J187,0)</f>
        <v>0</v>
      </c>
      <c r="BH187" s="204">
        <f>IF(N187="sníž. přenesená",J187,0)</f>
        <v>0</v>
      </c>
      <c r="BI187" s="204">
        <f>IF(N187="nulová",J187,0)</f>
        <v>0</v>
      </c>
      <c r="BJ187" s="18" t="s">
        <v>71</v>
      </c>
      <c r="BK187" s="204">
        <f>ROUND(I187*H187,2)</f>
        <v>0</v>
      </c>
      <c r="BL187" s="18" t="s">
        <v>270</v>
      </c>
      <c r="BM187" s="203" t="s">
        <v>6742</v>
      </c>
    </row>
    <row r="188" spans="1:65" s="2" customFormat="1" ht="24.2" customHeight="1">
      <c r="A188" s="35"/>
      <c r="B188" s="36"/>
      <c r="C188" s="191" t="s">
        <v>426</v>
      </c>
      <c r="D188" s="191" t="s">
        <v>266</v>
      </c>
      <c r="E188" s="192" t="s">
        <v>3335</v>
      </c>
      <c r="F188" s="193" t="s">
        <v>3336</v>
      </c>
      <c r="G188" s="194" t="s">
        <v>307</v>
      </c>
      <c r="H188" s="195">
        <v>233.24</v>
      </c>
      <c r="I188" s="196"/>
      <c r="J188" s="197">
        <f>ROUND(I188*H188,2)</f>
        <v>0</v>
      </c>
      <c r="K188" s="198"/>
      <c r="L188" s="40"/>
      <c r="M188" s="199" t="s">
        <v>1</v>
      </c>
      <c r="N188" s="200" t="s">
        <v>38</v>
      </c>
      <c r="O188" s="72"/>
      <c r="P188" s="201">
        <f>O188*H188</f>
        <v>0</v>
      </c>
      <c r="Q188" s="201">
        <v>0</v>
      </c>
      <c r="R188" s="201">
        <f>Q188*H188</f>
        <v>0</v>
      </c>
      <c r="S188" s="201">
        <v>0</v>
      </c>
      <c r="T188" s="202">
        <f>S188*H188</f>
        <v>0</v>
      </c>
      <c r="U188" s="35"/>
      <c r="V188" s="35"/>
      <c r="W188" s="35"/>
      <c r="X188" s="35"/>
      <c r="Y188" s="35"/>
      <c r="Z188" s="35"/>
      <c r="AA188" s="35"/>
      <c r="AB188" s="35"/>
      <c r="AC188" s="35"/>
      <c r="AD188" s="35"/>
      <c r="AE188" s="35"/>
      <c r="AR188" s="203" t="s">
        <v>270</v>
      </c>
      <c r="AT188" s="203" t="s">
        <v>266</v>
      </c>
      <c r="AU188" s="203" t="s">
        <v>73</v>
      </c>
      <c r="AY188" s="18" t="s">
        <v>263</v>
      </c>
      <c r="BE188" s="204">
        <f>IF(N188="základní",J188,0)</f>
        <v>0</v>
      </c>
      <c r="BF188" s="204">
        <f>IF(N188="snížená",J188,0)</f>
        <v>0</v>
      </c>
      <c r="BG188" s="204">
        <f>IF(N188="zákl. přenesená",J188,0)</f>
        <v>0</v>
      </c>
      <c r="BH188" s="204">
        <f>IF(N188="sníž. přenesená",J188,0)</f>
        <v>0</v>
      </c>
      <c r="BI188" s="204">
        <f>IF(N188="nulová",J188,0)</f>
        <v>0</v>
      </c>
      <c r="BJ188" s="18" t="s">
        <v>71</v>
      </c>
      <c r="BK188" s="204">
        <f>ROUND(I188*H188,2)</f>
        <v>0</v>
      </c>
      <c r="BL188" s="18" t="s">
        <v>270</v>
      </c>
      <c r="BM188" s="203" t="s">
        <v>6743</v>
      </c>
    </row>
    <row r="189" spans="1:65" s="2" customFormat="1" ht="29.25">
      <c r="A189" s="35"/>
      <c r="B189" s="36"/>
      <c r="C189" s="37"/>
      <c r="D189" s="207" t="s">
        <v>294</v>
      </c>
      <c r="E189" s="37"/>
      <c r="F189" s="239" t="s">
        <v>6079</v>
      </c>
      <c r="G189" s="37"/>
      <c r="H189" s="37"/>
      <c r="I189" s="240"/>
      <c r="J189" s="37"/>
      <c r="K189" s="37"/>
      <c r="L189" s="40"/>
      <c r="M189" s="241"/>
      <c r="N189" s="242"/>
      <c r="O189" s="72"/>
      <c r="P189" s="72"/>
      <c r="Q189" s="72"/>
      <c r="R189" s="72"/>
      <c r="S189" s="72"/>
      <c r="T189" s="73"/>
      <c r="U189" s="35"/>
      <c r="V189" s="35"/>
      <c r="W189" s="35"/>
      <c r="X189" s="35"/>
      <c r="Y189" s="35"/>
      <c r="Z189" s="35"/>
      <c r="AA189" s="35"/>
      <c r="AB189" s="35"/>
      <c r="AC189" s="35"/>
      <c r="AD189" s="35"/>
      <c r="AE189" s="35"/>
      <c r="AT189" s="18" t="s">
        <v>294</v>
      </c>
      <c r="AU189" s="18" t="s">
        <v>73</v>
      </c>
    </row>
    <row r="190" spans="1:65" s="13" customFormat="1">
      <c r="B190" s="205"/>
      <c r="C190" s="206"/>
      <c r="D190" s="207" t="s">
        <v>272</v>
      </c>
      <c r="E190" s="206"/>
      <c r="F190" s="209" t="s">
        <v>6897</v>
      </c>
      <c r="G190" s="206"/>
      <c r="H190" s="210">
        <v>233.24</v>
      </c>
      <c r="I190" s="211"/>
      <c r="J190" s="206"/>
      <c r="K190" s="206"/>
      <c r="L190" s="212"/>
      <c r="M190" s="213"/>
      <c r="N190" s="214"/>
      <c r="O190" s="214"/>
      <c r="P190" s="214"/>
      <c r="Q190" s="214"/>
      <c r="R190" s="214"/>
      <c r="S190" s="214"/>
      <c r="T190" s="215"/>
      <c r="AT190" s="216" t="s">
        <v>272</v>
      </c>
      <c r="AU190" s="216" t="s">
        <v>73</v>
      </c>
      <c r="AV190" s="13" t="s">
        <v>73</v>
      </c>
      <c r="AW190" s="13" t="s">
        <v>4</v>
      </c>
      <c r="AX190" s="13" t="s">
        <v>71</v>
      </c>
      <c r="AY190" s="216" t="s">
        <v>263</v>
      </c>
    </row>
    <row r="191" spans="1:65" s="2" customFormat="1" ht="44.25" customHeight="1">
      <c r="A191" s="35"/>
      <c r="B191" s="36"/>
      <c r="C191" s="191" t="s">
        <v>554</v>
      </c>
      <c r="D191" s="191" t="s">
        <v>266</v>
      </c>
      <c r="E191" s="192" t="s">
        <v>6081</v>
      </c>
      <c r="F191" s="193" t="s">
        <v>6082</v>
      </c>
      <c r="G191" s="194" t="s">
        <v>307</v>
      </c>
      <c r="H191" s="195">
        <v>16.66</v>
      </c>
      <c r="I191" s="196"/>
      <c r="J191" s="197">
        <f>ROUND(I191*H191,2)</f>
        <v>0</v>
      </c>
      <c r="K191" s="198"/>
      <c r="L191" s="40"/>
      <c r="M191" s="199" t="s">
        <v>1</v>
      </c>
      <c r="N191" s="200" t="s">
        <v>38</v>
      </c>
      <c r="O191" s="72"/>
      <c r="P191" s="201">
        <f>O191*H191</f>
        <v>0</v>
      </c>
      <c r="Q191" s="201">
        <v>0</v>
      </c>
      <c r="R191" s="201">
        <f>Q191*H191</f>
        <v>0</v>
      </c>
      <c r="S191" s="201">
        <v>0</v>
      </c>
      <c r="T191" s="202">
        <f>S191*H191</f>
        <v>0</v>
      </c>
      <c r="U191" s="35"/>
      <c r="V191" s="35"/>
      <c r="W191" s="35"/>
      <c r="X191" s="35"/>
      <c r="Y191" s="35"/>
      <c r="Z191" s="35"/>
      <c r="AA191" s="35"/>
      <c r="AB191" s="35"/>
      <c r="AC191" s="35"/>
      <c r="AD191" s="35"/>
      <c r="AE191" s="35"/>
      <c r="AR191" s="203" t="s">
        <v>270</v>
      </c>
      <c r="AT191" s="203" t="s">
        <v>266</v>
      </c>
      <c r="AU191" s="203" t="s">
        <v>73</v>
      </c>
      <c r="AY191" s="18" t="s">
        <v>263</v>
      </c>
      <c r="BE191" s="204">
        <f>IF(N191="základní",J191,0)</f>
        <v>0</v>
      </c>
      <c r="BF191" s="204">
        <f>IF(N191="snížená",J191,0)</f>
        <v>0</v>
      </c>
      <c r="BG191" s="204">
        <f>IF(N191="zákl. přenesená",J191,0)</f>
        <v>0</v>
      </c>
      <c r="BH191" s="204">
        <f>IF(N191="sníž. přenesená",J191,0)</f>
        <v>0</v>
      </c>
      <c r="BI191" s="204">
        <f>IF(N191="nulová",J191,0)</f>
        <v>0</v>
      </c>
      <c r="BJ191" s="18" t="s">
        <v>71</v>
      </c>
      <c r="BK191" s="204">
        <f>ROUND(I191*H191,2)</f>
        <v>0</v>
      </c>
      <c r="BL191" s="18" t="s">
        <v>270</v>
      </c>
      <c r="BM191" s="203" t="s">
        <v>6745</v>
      </c>
    </row>
    <row r="192" spans="1:65" s="12" customFormat="1" ht="22.9" customHeight="1">
      <c r="B192" s="175"/>
      <c r="C192" s="176"/>
      <c r="D192" s="177" t="s">
        <v>63</v>
      </c>
      <c r="E192" s="189" t="s">
        <v>395</v>
      </c>
      <c r="F192" s="189" t="s">
        <v>396</v>
      </c>
      <c r="G192" s="176"/>
      <c r="H192" s="176"/>
      <c r="I192" s="179"/>
      <c r="J192" s="190">
        <f>BK192</f>
        <v>0</v>
      </c>
      <c r="K192" s="176"/>
      <c r="L192" s="181"/>
      <c r="M192" s="182"/>
      <c r="N192" s="183"/>
      <c r="O192" s="183"/>
      <c r="P192" s="184">
        <f>P193</f>
        <v>0</v>
      </c>
      <c r="Q192" s="183"/>
      <c r="R192" s="184">
        <f>R193</f>
        <v>0</v>
      </c>
      <c r="S192" s="183"/>
      <c r="T192" s="185">
        <f>T193</f>
        <v>0</v>
      </c>
      <c r="AR192" s="186" t="s">
        <v>71</v>
      </c>
      <c r="AT192" s="187" t="s">
        <v>63</v>
      </c>
      <c r="AU192" s="187" t="s">
        <v>71</v>
      </c>
      <c r="AY192" s="186" t="s">
        <v>263</v>
      </c>
      <c r="BK192" s="188">
        <f>BK193</f>
        <v>0</v>
      </c>
    </row>
    <row r="193" spans="1:65" s="2" customFormat="1" ht="24.2" customHeight="1">
      <c r="A193" s="35"/>
      <c r="B193" s="36"/>
      <c r="C193" s="191" t="s">
        <v>493</v>
      </c>
      <c r="D193" s="191" t="s">
        <v>266</v>
      </c>
      <c r="E193" s="192" t="s">
        <v>1756</v>
      </c>
      <c r="F193" s="193" t="s">
        <v>1757</v>
      </c>
      <c r="G193" s="194" t="s">
        <v>307</v>
      </c>
      <c r="H193" s="195">
        <v>58.264000000000003</v>
      </c>
      <c r="I193" s="196"/>
      <c r="J193" s="197">
        <f>ROUND(I193*H193,2)</f>
        <v>0</v>
      </c>
      <c r="K193" s="198"/>
      <c r="L193" s="40"/>
      <c r="M193" s="243" t="s">
        <v>1</v>
      </c>
      <c r="N193" s="244" t="s">
        <v>38</v>
      </c>
      <c r="O193" s="245"/>
      <c r="P193" s="246">
        <f>O193*H193</f>
        <v>0</v>
      </c>
      <c r="Q193" s="246">
        <v>0</v>
      </c>
      <c r="R193" s="246">
        <f>Q193*H193</f>
        <v>0</v>
      </c>
      <c r="S193" s="246">
        <v>0</v>
      </c>
      <c r="T193" s="247">
        <f>S193*H193</f>
        <v>0</v>
      </c>
      <c r="U193" s="35"/>
      <c r="V193" s="35"/>
      <c r="W193" s="35"/>
      <c r="X193" s="35"/>
      <c r="Y193" s="35"/>
      <c r="Z193" s="35"/>
      <c r="AA193" s="35"/>
      <c r="AB193" s="35"/>
      <c r="AC193" s="35"/>
      <c r="AD193" s="35"/>
      <c r="AE193" s="35"/>
      <c r="AR193" s="203" t="s">
        <v>270</v>
      </c>
      <c r="AT193" s="203" t="s">
        <v>266</v>
      </c>
      <c r="AU193" s="203" t="s">
        <v>73</v>
      </c>
      <c r="AY193" s="18" t="s">
        <v>263</v>
      </c>
      <c r="BE193" s="204">
        <f>IF(N193="základní",J193,0)</f>
        <v>0</v>
      </c>
      <c r="BF193" s="204">
        <f>IF(N193="snížená",J193,0)</f>
        <v>0</v>
      </c>
      <c r="BG193" s="204">
        <f>IF(N193="zákl. přenesená",J193,0)</f>
        <v>0</v>
      </c>
      <c r="BH193" s="204">
        <f>IF(N193="sníž. přenesená",J193,0)</f>
        <v>0</v>
      </c>
      <c r="BI193" s="204">
        <f>IF(N193="nulová",J193,0)</f>
        <v>0</v>
      </c>
      <c r="BJ193" s="18" t="s">
        <v>71</v>
      </c>
      <c r="BK193" s="204">
        <f>ROUND(I193*H193,2)</f>
        <v>0</v>
      </c>
      <c r="BL193" s="18" t="s">
        <v>270</v>
      </c>
      <c r="BM193" s="203" t="s">
        <v>6084</v>
      </c>
    </row>
    <row r="194" spans="1:65" s="2" customFormat="1" ht="6.95" customHeight="1">
      <c r="A194" s="35"/>
      <c r="B194" s="55"/>
      <c r="C194" s="56"/>
      <c r="D194" s="56"/>
      <c r="E194" s="56"/>
      <c r="F194" s="56"/>
      <c r="G194" s="56"/>
      <c r="H194" s="56"/>
      <c r="I194" s="56"/>
      <c r="J194" s="56"/>
      <c r="K194" s="56"/>
      <c r="L194" s="40"/>
      <c r="M194" s="35"/>
      <c r="O194" s="35"/>
      <c r="P194" s="35"/>
      <c r="Q194" s="35"/>
      <c r="R194" s="35"/>
      <c r="S194" s="35"/>
      <c r="T194" s="35"/>
      <c r="U194" s="35"/>
      <c r="V194" s="35"/>
      <c r="W194" s="35"/>
      <c r="X194" s="35"/>
      <c r="Y194" s="35"/>
      <c r="Z194" s="35"/>
      <c r="AA194" s="35"/>
      <c r="AB194" s="35"/>
      <c r="AC194" s="35"/>
      <c r="AD194" s="35"/>
      <c r="AE194" s="35"/>
    </row>
  </sheetData>
  <sheetProtection formatColumns="0" formatRows="0" autoFilter="0"/>
  <autoFilter ref="C125:K193" xr:uid="{00000000-0009-0000-0000-00002E000000}"/>
  <mergeCells count="12">
    <mergeCell ref="E118:H118"/>
    <mergeCell ref="L2:V2"/>
    <mergeCell ref="E85:H85"/>
    <mergeCell ref="E87:H87"/>
    <mergeCell ref="E89:H89"/>
    <mergeCell ref="E114:H114"/>
    <mergeCell ref="E116:H116"/>
    <mergeCell ref="E7:H7"/>
    <mergeCell ref="E9:H9"/>
    <mergeCell ref="E11:H11"/>
    <mergeCell ref="E20:H20"/>
    <mergeCell ref="E29:H29"/>
  </mergeCells>
  <pageMargins left="0.39374999999999999" right="0.39374999999999999" top="0.39374999999999999" bottom="0.39374999999999999" header="0" footer="0"/>
  <pageSetup paperSize="9" scale="88" fitToHeight="100" orientation="portrait" blackAndWhite="1" r:id="rId1"/>
  <headerFooter>
    <oddHeader>&amp;L&amp;"Arial"&amp;8&amp;K000000INTERNAL&amp;1#</oddHeader>
    <oddFooter>&amp;CStrana &amp;P z &amp;N</oddFooter>
  </headerFooter>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List48">
    <pageSetUpPr fitToPage="1"/>
  </sheetPr>
  <dimension ref="A2:BM229"/>
  <sheetViews>
    <sheetView showGridLines="0" workbookViewId="0">
      <selection activeCell="E20" sqref="E20:H20"/>
    </sheetView>
  </sheetViews>
  <sheetFormatPr defaultRowHeight="11.25"/>
  <cols>
    <col min="1" max="1" width="8.33203125" style="1" customWidth="1"/>
    <col min="2" max="2" width="1.1640625" style="1" customWidth="1"/>
    <col min="3" max="3" width="4.1640625" style="1" customWidth="1"/>
    <col min="4" max="4" width="4.33203125" style="1" customWidth="1"/>
    <col min="5" max="5" width="17.1640625" style="1" customWidth="1"/>
    <col min="6" max="6" width="50.83203125" style="1" customWidth="1"/>
    <col min="7" max="7" width="7.5" style="1" customWidth="1"/>
    <col min="8" max="8" width="14" style="1" customWidth="1"/>
    <col min="9" max="9" width="15.83203125" style="1" customWidth="1"/>
    <col min="10" max="10" width="22.33203125" style="1" customWidth="1"/>
    <col min="11" max="11" width="22.33203125" style="1" hidden="1" customWidth="1"/>
    <col min="12" max="12" width="9.33203125" style="1" customWidth="1"/>
    <col min="13" max="13" width="10.83203125" style="1" hidden="1" customWidth="1"/>
    <col min="14" max="14" width="9.33203125" style="1" hidden="1"/>
    <col min="15" max="20" width="14.1640625" style="1" hidden="1" customWidth="1"/>
    <col min="21" max="21" width="16.33203125" style="1" hidden="1" customWidth="1"/>
    <col min="22" max="22" width="12.33203125" style="1" customWidth="1"/>
    <col min="23" max="23" width="16.33203125" style="1" customWidth="1"/>
    <col min="24" max="24" width="12.33203125" style="1" customWidth="1"/>
    <col min="25" max="25" width="15" style="1" customWidth="1"/>
    <col min="26" max="26" width="11" style="1" customWidth="1"/>
    <col min="27" max="27" width="15" style="1" customWidth="1"/>
    <col min="28" max="28" width="16.33203125" style="1" customWidth="1"/>
    <col min="29" max="29" width="11" style="1" customWidth="1"/>
    <col min="30" max="30" width="15" style="1" customWidth="1"/>
    <col min="31" max="31" width="16.33203125" style="1" customWidth="1"/>
    <col min="44" max="65" width="9.33203125" style="1" hidden="1"/>
  </cols>
  <sheetData>
    <row r="2" spans="1:46" s="1" customFormat="1" ht="36.950000000000003" customHeight="1">
      <c r="L2" s="383"/>
      <c r="M2" s="383"/>
      <c r="N2" s="383"/>
      <c r="O2" s="383"/>
      <c r="P2" s="383"/>
      <c r="Q2" s="383"/>
      <c r="R2" s="383"/>
      <c r="S2" s="383"/>
      <c r="T2" s="383"/>
      <c r="U2" s="383"/>
      <c r="V2" s="383"/>
      <c r="AT2" s="18" t="s">
        <v>210</v>
      </c>
    </row>
    <row r="3" spans="1:46" s="1" customFormat="1" ht="6.95" customHeight="1">
      <c r="B3" s="114"/>
      <c r="C3" s="115"/>
      <c r="D3" s="115"/>
      <c r="E3" s="115"/>
      <c r="F3" s="115"/>
      <c r="G3" s="115"/>
      <c r="H3" s="115"/>
      <c r="I3" s="115"/>
      <c r="J3" s="115"/>
      <c r="K3" s="115"/>
      <c r="L3" s="21"/>
      <c r="AT3" s="18" t="s">
        <v>73</v>
      </c>
    </row>
    <row r="4" spans="1:46" s="1" customFormat="1" ht="24.95" customHeight="1">
      <c r="B4" s="21"/>
      <c r="D4" s="116" t="s">
        <v>240</v>
      </c>
      <c r="L4" s="21"/>
      <c r="M4" s="117" t="s">
        <v>10</v>
      </c>
      <c r="AT4" s="18" t="s">
        <v>4</v>
      </c>
    </row>
    <row r="5" spans="1:46" s="1" customFormat="1" ht="6.95" customHeight="1">
      <c r="B5" s="21"/>
      <c r="L5" s="21"/>
    </row>
    <row r="6" spans="1:46" s="1" customFormat="1" ht="12" customHeight="1">
      <c r="B6" s="21"/>
      <c r="D6" s="118" t="s">
        <v>15</v>
      </c>
      <c r="L6" s="21"/>
    </row>
    <row r="7" spans="1:46" s="1" customFormat="1" ht="16.5" customHeight="1">
      <c r="B7" s="21"/>
      <c r="E7" s="412" t="str">
        <f>'Rekapitulace stavby'!K6</f>
        <v>Modernizace teplárny OB6</v>
      </c>
      <c r="F7" s="413"/>
      <c r="G7" s="413"/>
      <c r="H7" s="413"/>
      <c r="L7" s="21"/>
    </row>
    <row r="8" spans="1:46" s="1" customFormat="1" ht="12" customHeight="1">
      <c r="B8" s="21"/>
      <c r="D8" s="118" t="s">
        <v>241</v>
      </c>
      <c r="L8" s="21"/>
    </row>
    <row r="9" spans="1:46" s="2" customFormat="1" ht="16.5" customHeight="1">
      <c r="A9" s="35"/>
      <c r="B9" s="40"/>
      <c r="C9" s="35"/>
      <c r="D9" s="35"/>
      <c r="E9" s="412" t="s">
        <v>5915</v>
      </c>
      <c r="F9" s="415"/>
      <c r="G9" s="415"/>
      <c r="H9" s="415"/>
      <c r="I9" s="35"/>
      <c r="J9" s="35"/>
      <c r="K9" s="35"/>
      <c r="L9" s="52"/>
      <c r="S9" s="35"/>
      <c r="T9" s="35"/>
      <c r="U9" s="35"/>
      <c r="V9" s="35"/>
      <c r="W9" s="35"/>
      <c r="X9" s="35"/>
      <c r="Y9" s="35"/>
      <c r="Z9" s="35"/>
      <c r="AA9" s="35"/>
      <c r="AB9" s="35"/>
      <c r="AC9" s="35"/>
      <c r="AD9" s="35"/>
      <c r="AE9" s="35"/>
    </row>
    <row r="10" spans="1:46" s="2" customFormat="1" ht="12" customHeight="1">
      <c r="A10" s="35"/>
      <c r="B10" s="40"/>
      <c r="C10" s="35"/>
      <c r="D10" s="118" t="s">
        <v>432</v>
      </c>
      <c r="E10" s="35"/>
      <c r="F10" s="35"/>
      <c r="G10" s="35"/>
      <c r="H10" s="35"/>
      <c r="I10" s="35"/>
      <c r="J10" s="35"/>
      <c r="K10" s="35"/>
      <c r="L10" s="52"/>
      <c r="S10" s="35"/>
      <c r="T10" s="35"/>
      <c r="U10" s="35"/>
      <c r="V10" s="35"/>
      <c r="W10" s="35"/>
      <c r="X10" s="35"/>
      <c r="Y10" s="35"/>
      <c r="Z10" s="35"/>
      <c r="AA10" s="35"/>
      <c r="AB10" s="35"/>
      <c r="AC10" s="35"/>
      <c r="AD10" s="35"/>
      <c r="AE10" s="35"/>
    </row>
    <row r="11" spans="1:46" s="2" customFormat="1" ht="16.5" customHeight="1">
      <c r="A11" s="35"/>
      <c r="B11" s="40"/>
      <c r="C11" s="35"/>
      <c r="D11" s="35"/>
      <c r="E11" s="414" t="s">
        <v>6898</v>
      </c>
      <c r="F11" s="415"/>
      <c r="G11" s="415"/>
      <c r="H11" s="415"/>
      <c r="I11" s="35"/>
      <c r="J11" s="35"/>
      <c r="K11" s="35"/>
      <c r="L11" s="52"/>
      <c r="S11" s="35"/>
      <c r="T11" s="35"/>
      <c r="U11" s="35"/>
      <c r="V11" s="35"/>
      <c r="W11" s="35"/>
      <c r="X11" s="35"/>
      <c r="Y11" s="35"/>
      <c r="Z11" s="35"/>
      <c r="AA11" s="35"/>
      <c r="AB11" s="35"/>
      <c r="AC11" s="35"/>
      <c r="AD11" s="35"/>
      <c r="AE11" s="35"/>
    </row>
    <row r="12" spans="1:46" s="2" customFormat="1">
      <c r="A12" s="35"/>
      <c r="B12" s="40"/>
      <c r="C12" s="35"/>
      <c r="D12" s="35"/>
      <c r="E12" s="35"/>
      <c r="F12" s="35"/>
      <c r="G12" s="35"/>
      <c r="H12" s="35"/>
      <c r="I12" s="35"/>
      <c r="J12" s="35"/>
      <c r="K12" s="35"/>
      <c r="L12" s="52"/>
      <c r="S12" s="35"/>
      <c r="T12" s="35"/>
      <c r="U12" s="35"/>
      <c r="V12" s="35"/>
      <c r="W12" s="35"/>
      <c r="X12" s="35"/>
      <c r="Y12" s="35"/>
      <c r="Z12" s="35"/>
      <c r="AA12" s="35"/>
      <c r="AB12" s="35"/>
      <c r="AC12" s="35"/>
      <c r="AD12" s="35"/>
      <c r="AE12" s="35"/>
    </row>
    <row r="13" spans="1:46" s="2" customFormat="1" ht="12" customHeight="1">
      <c r="A13" s="35"/>
      <c r="B13" s="40"/>
      <c r="C13" s="35"/>
      <c r="D13" s="118" t="s">
        <v>17</v>
      </c>
      <c r="E13" s="35"/>
      <c r="F13" s="109" t="s">
        <v>1</v>
      </c>
      <c r="G13" s="35"/>
      <c r="H13" s="35"/>
      <c r="I13" s="118" t="s">
        <v>18</v>
      </c>
      <c r="J13" s="109" t="s">
        <v>1</v>
      </c>
      <c r="K13" s="35"/>
      <c r="L13" s="52"/>
      <c r="S13" s="35"/>
      <c r="T13" s="35"/>
      <c r="U13" s="35"/>
      <c r="V13" s="35"/>
      <c r="W13" s="35"/>
      <c r="X13" s="35"/>
      <c r="Y13" s="35"/>
      <c r="Z13" s="35"/>
      <c r="AA13" s="35"/>
      <c r="AB13" s="35"/>
      <c r="AC13" s="35"/>
      <c r="AD13" s="35"/>
      <c r="AE13" s="35"/>
    </row>
    <row r="14" spans="1:46" s="2" customFormat="1" ht="12" customHeight="1">
      <c r="A14" s="35"/>
      <c r="B14" s="40"/>
      <c r="C14" s="35"/>
      <c r="D14" s="118" t="s">
        <v>19</v>
      </c>
      <c r="E14" s="35"/>
      <c r="F14" s="109" t="s">
        <v>20</v>
      </c>
      <c r="G14" s="35"/>
      <c r="H14" s="35"/>
      <c r="I14" s="118" t="s">
        <v>21</v>
      </c>
      <c r="J14" s="119">
        <f>'Rekapitulace stavby'!AN8</f>
        <v>45363</v>
      </c>
      <c r="K14" s="35"/>
      <c r="L14" s="52"/>
      <c r="S14" s="35"/>
      <c r="T14" s="35"/>
      <c r="U14" s="35"/>
      <c r="V14" s="35"/>
      <c r="W14" s="35"/>
      <c r="X14" s="35"/>
      <c r="Y14" s="35"/>
      <c r="Z14" s="35"/>
      <c r="AA14" s="35"/>
      <c r="AB14" s="35"/>
      <c r="AC14" s="35"/>
      <c r="AD14" s="35"/>
      <c r="AE14" s="35"/>
    </row>
    <row r="15" spans="1:46" s="2" customFormat="1" ht="10.9" customHeight="1">
      <c r="A15" s="35"/>
      <c r="B15" s="40"/>
      <c r="C15" s="35"/>
      <c r="D15" s="35"/>
      <c r="E15" s="35"/>
      <c r="F15" s="35"/>
      <c r="G15" s="35"/>
      <c r="H15" s="35"/>
      <c r="I15" s="35"/>
      <c r="J15" s="35"/>
      <c r="K15" s="35"/>
      <c r="L15" s="52"/>
      <c r="S15" s="35"/>
      <c r="T15" s="35"/>
      <c r="U15" s="35"/>
      <c r="V15" s="35"/>
      <c r="W15" s="35"/>
      <c r="X15" s="35"/>
      <c r="Y15" s="35"/>
      <c r="Z15" s="35"/>
      <c r="AA15" s="35"/>
      <c r="AB15" s="35"/>
      <c r="AC15" s="35"/>
      <c r="AD15" s="35"/>
      <c r="AE15" s="35"/>
    </row>
    <row r="16" spans="1:46" s="2" customFormat="1" ht="12" customHeight="1">
      <c r="A16" s="35"/>
      <c r="B16" s="40"/>
      <c r="C16" s="35"/>
      <c r="D16" s="118" t="s">
        <v>22</v>
      </c>
      <c r="E16" s="35"/>
      <c r="F16" s="35"/>
      <c r="G16" s="35"/>
      <c r="H16" s="35"/>
      <c r="I16" s="118" t="s">
        <v>23</v>
      </c>
      <c r="J16" s="109" t="s">
        <v>1</v>
      </c>
      <c r="K16" s="35"/>
      <c r="L16" s="52"/>
      <c r="S16" s="35"/>
      <c r="T16" s="35"/>
      <c r="U16" s="35"/>
      <c r="V16" s="35"/>
      <c r="W16" s="35"/>
      <c r="X16" s="35"/>
      <c r="Y16" s="35"/>
      <c r="Z16" s="35"/>
      <c r="AA16" s="35"/>
      <c r="AB16" s="35"/>
      <c r="AC16" s="35"/>
      <c r="AD16" s="35"/>
      <c r="AE16" s="35"/>
    </row>
    <row r="17" spans="1:31" s="2" customFormat="1" ht="18" customHeight="1">
      <c r="A17" s="35"/>
      <c r="B17" s="40"/>
      <c r="C17" s="35"/>
      <c r="D17" s="35"/>
      <c r="E17" s="109" t="s">
        <v>24</v>
      </c>
      <c r="F17" s="35"/>
      <c r="G17" s="35"/>
      <c r="H17" s="35"/>
      <c r="I17" s="118" t="s">
        <v>25</v>
      </c>
      <c r="J17" s="109" t="s">
        <v>1</v>
      </c>
      <c r="K17" s="35"/>
      <c r="L17" s="52"/>
      <c r="S17" s="35"/>
      <c r="T17" s="35"/>
      <c r="U17" s="35"/>
      <c r="V17" s="35"/>
      <c r="W17" s="35"/>
      <c r="X17" s="35"/>
      <c r="Y17" s="35"/>
      <c r="Z17" s="35"/>
      <c r="AA17" s="35"/>
      <c r="AB17" s="35"/>
      <c r="AC17" s="35"/>
      <c r="AD17" s="35"/>
      <c r="AE17" s="35"/>
    </row>
    <row r="18" spans="1:31" s="2" customFormat="1" ht="6.95" customHeight="1">
      <c r="A18" s="35"/>
      <c r="B18" s="40"/>
      <c r="C18" s="35"/>
      <c r="D18" s="35"/>
      <c r="E18" s="35"/>
      <c r="F18" s="35"/>
      <c r="G18" s="35"/>
      <c r="H18" s="35"/>
      <c r="I18" s="35"/>
      <c r="J18" s="35"/>
      <c r="K18" s="35"/>
      <c r="L18" s="52"/>
      <c r="S18" s="35"/>
      <c r="T18" s="35"/>
      <c r="U18" s="35"/>
      <c r="V18" s="35"/>
      <c r="W18" s="35"/>
      <c r="X18" s="35"/>
      <c r="Y18" s="35"/>
      <c r="Z18" s="35"/>
      <c r="AA18" s="35"/>
      <c r="AB18" s="35"/>
      <c r="AC18" s="35"/>
      <c r="AD18" s="35"/>
      <c r="AE18" s="35"/>
    </row>
    <row r="19" spans="1:31" s="2" customFormat="1" ht="12" customHeight="1">
      <c r="A19" s="35"/>
      <c r="B19" s="40"/>
      <c r="C19" s="35"/>
      <c r="D19" s="118" t="s">
        <v>26</v>
      </c>
      <c r="E19" s="35"/>
      <c r="F19" s="35"/>
      <c r="G19" s="35"/>
      <c r="H19" s="35"/>
      <c r="I19" s="118" t="s">
        <v>23</v>
      </c>
      <c r="J19" s="31" t="str">
        <f>'Rekapitulace stavby'!AN13</f>
        <v>Vyplň údaj</v>
      </c>
      <c r="K19" s="35"/>
      <c r="L19" s="52"/>
      <c r="S19" s="35"/>
      <c r="T19" s="35"/>
      <c r="U19" s="35"/>
      <c r="V19" s="35"/>
      <c r="W19" s="35"/>
      <c r="X19" s="35"/>
      <c r="Y19" s="35"/>
      <c r="Z19" s="35"/>
      <c r="AA19" s="35"/>
      <c r="AB19" s="35"/>
      <c r="AC19" s="35"/>
      <c r="AD19" s="35"/>
      <c r="AE19" s="35"/>
    </row>
    <row r="20" spans="1:31" s="2" customFormat="1" ht="18" customHeight="1">
      <c r="A20" s="35"/>
      <c r="B20" s="40"/>
      <c r="C20" s="35"/>
      <c r="D20" s="35"/>
      <c r="E20" s="416" t="str">
        <f>'Rekapitulace stavby'!E14</f>
        <v>Vyplň údaj</v>
      </c>
      <c r="F20" s="417"/>
      <c r="G20" s="417"/>
      <c r="H20" s="417"/>
      <c r="I20" s="118" t="s">
        <v>25</v>
      </c>
      <c r="J20" s="31" t="str">
        <f>'Rekapitulace stavby'!AN14</f>
        <v>Vyplň údaj</v>
      </c>
      <c r="K20" s="35"/>
      <c r="L20" s="52"/>
      <c r="S20" s="35"/>
      <c r="T20" s="35"/>
      <c r="U20" s="35"/>
      <c r="V20" s="35"/>
      <c r="W20" s="35"/>
      <c r="X20" s="35"/>
      <c r="Y20" s="35"/>
      <c r="Z20" s="35"/>
      <c r="AA20" s="35"/>
      <c r="AB20" s="35"/>
      <c r="AC20" s="35"/>
      <c r="AD20" s="35"/>
      <c r="AE20" s="35"/>
    </row>
    <row r="21" spans="1:31" s="2" customFormat="1" ht="6.95" customHeight="1">
      <c r="A21" s="35"/>
      <c r="B21" s="40"/>
      <c r="C21" s="35"/>
      <c r="D21" s="35"/>
      <c r="E21" s="35"/>
      <c r="F21" s="35"/>
      <c r="G21" s="35"/>
      <c r="H21" s="35"/>
      <c r="I21" s="35"/>
      <c r="J21" s="35"/>
      <c r="K21" s="35"/>
      <c r="L21" s="52"/>
      <c r="S21" s="35"/>
      <c r="T21" s="35"/>
      <c r="U21" s="35"/>
      <c r="V21" s="35"/>
      <c r="W21" s="35"/>
      <c r="X21" s="35"/>
      <c r="Y21" s="35"/>
      <c r="Z21" s="35"/>
      <c r="AA21" s="35"/>
      <c r="AB21" s="35"/>
      <c r="AC21" s="35"/>
      <c r="AD21" s="35"/>
      <c r="AE21" s="35"/>
    </row>
    <row r="22" spans="1:31" s="2" customFormat="1" ht="12" customHeight="1">
      <c r="A22" s="35"/>
      <c r="B22" s="40"/>
      <c r="C22" s="35"/>
      <c r="D22" s="118" t="s">
        <v>28</v>
      </c>
      <c r="E22" s="35"/>
      <c r="F22" s="35"/>
      <c r="G22" s="35"/>
      <c r="H22" s="35"/>
      <c r="I22" s="118" t="s">
        <v>23</v>
      </c>
      <c r="J22" s="109" t="s">
        <v>1</v>
      </c>
      <c r="K22" s="35"/>
      <c r="L22" s="52"/>
      <c r="S22" s="35"/>
      <c r="T22" s="35"/>
      <c r="U22" s="35"/>
      <c r="V22" s="35"/>
      <c r="W22" s="35"/>
      <c r="X22" s="35"/>
      <c r="Y22" s="35"/>
      <c r="Z22" s="35"/>
      <c r="AA22" s="35"/>
      <c r="AB22" s="35"/>
      <c r="AC22" s="35"/>
      <c r="AD22" s="35"/>
      <c r="AE22" s="35"/>
    </row>
    <row r="23" spans="1:31" s="2" customFormat="1" ht="18" customHeight="1">
      <c r="A23" s="35"/>
      <c r="B23" s="40"/>
      <c r="C23" s="35"/>
      <c r="D23" s="35"/>
      <c r="E23" s="109" t="s">
        <v>29</v>
      </c>
      <c r="F23" s="35"/>
      <c r="G23" s="35"/>
      <c r="H23" s="35"/>
      <c r="I23" s="118" t="s">
        <v>25</v>
      </c>
      <c r="J23" s="109" t="s">
        <v>1</v>
      </c>
      <c r="K23" s="35"/>
      <c r="L23" s="52"/>
      <c r="S23" s="35"/>
      <c r="T23" s="35"/>
      <c r="U23" s="35"/>
      <c r="V23" s="35"/>
      <c r="W23" s="35"/>
      <c r="X23" s="35"/>
      <c r="Y23" s="35"/>
      <c r="Z23" s="35"/>
      <c r="AA23" s="35"/>
      <c r="AB23" s="35"/>
      <c r="AC23" s="35"/>
      <c r="AD23" s="35"/>
      <c r="AE23" s="35"/>
    </row>
    <row r="24" spans="1:31" s="2" customFormat="1" ht="6.95" customHeight="1">
      <c r="A24" s="35"/>
      <c r="B24" s="40"/>
      <c r="C24" s="35"/>
      <c r="D24" s="35"/>
      <c r="E24" s="35"/>
      <c r="F24" s="35"/>
      <c r="G24" s="35"/>
      <c r="H24" s="35"/>
      <c r="I24" s="35"/>
      <c r="J24" s="35"/>
      <c r="K24" s="35"/>
      <c r="L24" s="52"/>
      <c r="S24" s="35"/>
      <c r="T24" s="35"/>
      <c r="U24" s="35"/>
      <c r="V24" s="35"/>
      <c r="W24" s="35"/>
      <c r="X24" s="35"/>
      <c r="Y24" s="35"/>
      <c r="Z24" s="35"/>
      <c r="AA24" s="35"/>
      <c r="AB24" s="35"/>
      <c r="AC24" s="35"/>
      <c r="AD24" s="35"/>
      <c r="AE24" s="35"/>
    </row>
    <row r="25" spans="1:31" s="2" customFormat="1" ht="12" customHeight="1">
      <c r="A25" s="35"/>
      <c r="B25" s="40"/>
      <c r="C25" s="35"/>
      <c r="D25" s="118" t="s">
        <v>31</v>
      </c>
      <c r="E25" s="35"/>
      <c r="F25" s="35"/>
      <c r="G25" s="35"/>
      <c r="H25" s="35"/>
      <c r="I25" s="118" t="s">
        <v>23</v>
      </c>
      <c r="J25" s="109" t="s">
        <v>1</v>
      </c>
      <c r="K25" s="35"/>
      <c r="L25" s="52"/>
      <c r="S25" s="35"/>
      <c r="T25" s="35"/>
      <c r="U25" s="35"/>
      <c r="V25" s="35"/>
      <c r="W25" s="35"/>
      <c r="X25" s="35"/>
      <c r="Y25" s="35"/>
      <c r="Z25" s="35"/>
      <c r="AA25" s="35"/>
      <c r="AB25" s="35"/>
      <c r="AC25" s="35"/>
      <c r="AD25" s="35"/>
      <c r="AE25" s="35"/>
    </row>
    <row r="26" spans="1:31" s="2" customFormat="1" ht="18" customHeight="1">
      <c r="A26" s="35"/>
      <c r="B26" s="40"/>
      <c r="C26" s="35"/>
      <c r="D26" s="35"/>
      <c r="E26" s="109" t="s">
        <v>29</v>
      </c>
      <c r="F26" s="35"/>
      <c r="G26" s="35"/>
      <c r="H26" s="35"/>
      <c r="I26" s="118" t="s">
        <v>25</v>
      </c>
      <c r="J26" s="109" t="s">
        <v>1</v>
      </c>
      <c r="K26" s="35"/>
      <c r="L26" s="52"/>
      <c r="S26" s="35"/>
      <c r="T26" s="35"/>
      <c r="U26" s="35"/>
      <c r="V26" s="35"/>
      <c r="W26" s="35"/>
      <c r="X26" s="35"/>
      <c r="Y26" s="35"/>
      <c r="Z26" s="35"/>
      <c r="AA26" s="35"/>
      <c r="AB26" s="35"/>
      <c r="AC26" s="35"/>
      <c r="AD26" s="35"/>
      <c r="AE26" s="35"/>
    </row>
    <row r="27" spans="1:31" s="2" customFormat="1" ht="6.95" customHeight="1">
      <c r="A27" s="35"/>
      <c r="B27" s="40"/>
      <c r="C27" s="35"/>
      <c r="D27" s="35"/>
      <c r="E27" s="35"/>
      <c r="F27" s="35"/>
      <c r="G27" s="35"/>
      <c r="H27" s="35"/>
      <c r="I27" s="35"/>
      <c r="J27" s="35"/>
      <c r="K27" s="35"/>
      <c r="L27" s="52"/>
      <c r="S27" s="35"/>
      <c r="T27" s="35"/>
      <c r="U27" s="35"/>
      <c r="V27" s="35"/>
      <c r="W27" s="35"/>
      <c r="X27" s="35"/>
      <c r="Y27" s="35"/>
      <c r="Z27" s="35"/>
      <c r="AA27" s="35"/>
      <c r="AB27" s="35"/>
      <c r="AC27" s="35"/>
      <c r="AD27" s="35"/>
      <c r="AE27" s="35"/>
    </row>
    <row r="28" spans="1:31" s="2" customFormat="1" ht="12" customHeight="1">
      <c r="A28" s="35"/>
      <c r="B28" s="40"/>
      <c r="C28" s="35"/>
      <c r="D28" s="118" t="s">
        <v>32</v>
      </c>
      <c r="E28" s="35"/>
      <c r="F28" s="35"/>
      <c r="G28" s="35"/>
      <c r="H28" s="35"/>
      <c r="I28" s="35"/>
      <c r="J28" s="35"/>
      <c r="K28" s="35"/>
      <c r="L28" s="52"/>
      <c r="S28" s="35"/>
      <c r="T28" s="35"/>
      <c r="U28" s="35"/>
      <c r="V28" s="35"/>
      <c r="W28" s="35"/>
      <c r="X28" s="35"/>
      <c r="Y28" s="35"/>
      <c r="Z28" s="35"/>
      <c r="AA28" s="35"/>
      <c r="AB28" s="35"/>
      <c r="AC28" s="35"/>
      <c r="AD28" s="35"/>
      <c r="AE28" s="35"/>
    </row>
    <row r="29" spans="1:31" s="8" customFormat="1" ht="16.5" customHeight="1">
      <c r="A29" s="120"/>
      <c r="B29" s="121"/>
      <c r="C29" s="120"/>
      <c r="D29" s="120"/>
      <c r="E29" s="418" t="s">
        <v>1</v>
      </c>
      <c r="F29" s="418"/>
      <c r="G29" s="418"/>
      <c r="H29" s="418"/>
      <c r="I29" s="120"/>
      <c r="J29" s="120"/>
      <c r="K29" s="120"/>
      <c r="L29" s="122"/>
      <c r="S29" s="120"/>
      <c r="T29" s="120"/>
      <c r="U29" s="120"/>
      <c r="V29" s="120"/>
      <c r="W29" s="120"/>
      <c r="X29" s="120"/>
      <c r="Y29" s="120"/>
      <c r="Z29" s="120"/>
      <c r="AA29" s="120"/>
      <c r="AB29" s="120"/>
      <c r="AC29" s="120"/>
      <c r="AD29" s="120"/>
      <c r="AE29" s="120"/>
    </row>
    <row r="30" spans="1:31" s="2" customFormat="1" ht="6.95" customHeight="1">
      <c r="A30" s="35"/>
      <c r="B30" s="40"/>
      <c r="C30" s="35"/>
      <c r="D30" s="35"/>
      <c r="E30" s="35"/>
      <c r="F30" s="35"/>
      <c r="G30" s="35"/>
      <c r="H30" s="35"/>
      <c r="I30" s="35"/>
      <c r="J30" s="35"/>
      <c r="K30" s="35"/>
      <c r="L30" s="52"/>
      <c r="S30" s="35"/>
      <c r="T30" s="35"/>
      <c r="U30" s="35"/>
      <c r="V30" s="35"/>
      <c r="W30" s="35"/>
      <c r="X30" s="35"/>
      <c r="Y30" s="35"/>
      <c r="Z30" s="35"/>
      <c r="AA30" s="35"/>
      <c r="AB30" s="35"/>
      <c r="AC30" s="35"/>
      <c r="AD30" s="35"/>
      <c r="AE30" s="35"/>
    </row>
    <row r="31" spans="1:31" s="2" customFormat="1" ht="6.95" customHeight="1">
      <c r="A31" s="35"/>
      <c r="B31" s="40"/>
      <c r="C31" s="35"/>
      <c r="D31" s="123"/>
      <c r="E31" s="123"/>
      <c r="F31" s="123"/>
      <c r="G31" s="123"/>
      <c r="H31" s="123"/>
      <c r="I31" s="123"/>
      <c r="J31" s="123"/>
      <c r="K31" s="123"/>
      <c r="L31" s="52"/>
      <c r="S31" s="35"/>
      <c r="T31" s="35"/>
      <c r="U31" s="35"/>
      <c r="V31" s="35"/>
      <c r="W31" s="35"/>
      <c r="X31" s="35"/>
      <c r="Y31" s="35"/>
      <c r="Z31" s="35"/>
      <c r="AA31" s="35"/>
      <c r="AB31" s="35"/>
      <c r="AC31" s="35"/>
      <c r="AD31" s="35"/>
      <c r="AE31" s="35"/>
    </row>
    <row r="32" spans="1:31" s="2" customFormat="1" ht="25.35" customHeight="1">
      <c r="A32" s="35"/>
      <c r="B32" s="40"/>
      <c r="C32" s="35"/>
      <c r="D32" s="124" t="s">
        <v>33</v>
      </c>
      <c r="E32" s="35"/>
      <c r="F32" s="35"/>
      <c r="G32" s="35"/>
      <c r="H32" s="35"/>
      <c r="I32" s="35"/>
      <c r="J32" s="125">
        <f>ROUND(J124, 2)</f>
        <v>0</v>
      </c>
      <c r="K32" s="35"/>
      <c r="L32" s="52"/>
      <c r="S32" s="35"/>
      <c r="T32" s="35"/>
      <c r="U32" s="35"/>
      <c r="V32" s="35"/>
      <c r="W32" s="35"/>
      <c r="X32" s="35"/>
      <c r="Y32" s="35"/>
      <c r="Z32" s="35"/>
      <c r="AA32" s="35"/>
      <c r="AB32" s="35"/>
      <c r="AC32" s="35"/>
      <c r="AD32" s="35"/>
      <c r="AE32" s="35"/>
    </row>
    <row r="33" spans="1:31" s="2" customFormat="1" ht="6.95" customHeight="1">
      <c r="A33" s="35"/>
      <c r="B33" s="40"/>
      <c r="C33" s="35"/>
      <c r="D33" s="123"/>
      <c r="E33" s="123"/>
      <c r="F33" s="123"/>
      <c r="G33" s="123"/>
      <c r="H33" s="123"/>
      <c r="I33" s="123"/>
      <c r="J33" s="123"/>
      <c r="K33" s="123"/>
      <c r="L33" s="52"/>
      <c r="S33" s="35"/>
      <c r="T33" s="35"/>
      <c r="U33" s="35"/>
      <c r="V33" s="35"/>
      <c r="W33" s="35"/>
      <c r="X33" s="35"/>
      <c r="Y33" s="35"/>
      <c r="Z33" s="35"/>
      <c r="AA33" s="35"/>
      <c r="AB33" s="35"/>
      <c r="AC33" s="35"/>
      <c r="AD33" s="35"/>
      <c r="AE33" s="35"/>
    </row>
    <row r="34" spans="1:31" s="2" customFormat="1" ht="14.45" customHeight="1">
      <c r="A34" s="35"/>
      <c r="B34" s="40"/>
      <c r="C34" s="35"/>
      <c r="D34" s="35"/>
      <c r="E34" s="35"/>
      <c r="F34" s="126" t="s">
        <v>35</v>
      </c>
      <c r="G34" s="35"/>
      <c r="H34" s="35"/>
      <c r="I34" s="126" t="s">
        <v>34</v>
      </c>
      <c r="J34" s="126" t="s">
        <v>36</v>
      </c>
      <c r="K34" s="35"/>
      <c r="L34" s="52"/>
      <c r="S34" s="35"/>
      <c r="T34" s="35"/>
      <c r="U34" s="35"/>
      <c r="V34" s="35"/>
      <c r="W34" s="35"/>
      <c r="X34" s="35"/>
      <c r="Y34" s="35"/>
      <c r="Z34" s="35"/>
      <c r="AA34" s="35"/>
      <c r="AB34" s="35"/>
      <c r="AC34" s="35"/>
      <c r="AD34" s="35"/>
      <c r="AE34" s="35"/>
    </row>
    <row r="35" spans="1:31" s="2" customFormat="1" ht="14.45" customHeight="1">
      <c r="A35" s="35"/>
      <c r="B35" s="40"/>
      <c r="C35" s="35"/>
      <c r="D35" s="127" t="s">
        <v>37</v>
      </c>
      <c r="E35" s="118" t="s">
        <v>38</v>
      </c>
      <c r="F35" s="128">
        <f>ROUND((SUM(BE124:BE228)),  2)</f>
        <v>0</v>
      </c>
      <c r="G35" s="35"/>
      <c r="H35" s="35"/>
      <c r="I35" s="129">
        <v>0.21</v>
      </c>
      <c r="J35" s="128">
        <f>ROUND(((SUM(BE124:BE228))*I35),  2)</f>
        <v>0</v>
      </c>
      <c r="K35" s="35"/>
      <c r="L35" s="52"/>
      <c r="S35" s="35"/>
      <c r="T35" s="35"/>
      <c r="U35" s="35"/>
      <c r="V35" s="35"/>
      <c r="W35" s="35"/>
      <c r="X35" s="35"/>
      <c r="Y35" s="35"/>
      <c r="Z35" s="35"/>
      <c r="AA35" s="35"/>
      <c r="AB35" s="35"/>
      <c r="AC35" s="35"/>
      <c r="AD35" s="35"/>
      <c r="AE35" s="35"/>
    </row>
    <row r="36" spans="1:31" s="2" customFormat="1" ht="14.45" customHeight="1">
      <c r="A36" s="35"/>
      <c r="B36" s="40"/>
      <c r="C36" s="35"/>
      <c r="D36" s="35"/>
      <c r="E36" s="118" t="s">
        <v>39</v>
      </c>
      <c r="F36" s="128">
        <f>ROUND((SUM(BF124:BF228)),  2)</f>
        <v>0</v>
      </c>
      <c r="G36" s="35"/>
      <c r="H36" s="35"/>
      <c r="I36" s="129">
        <v>0.12</v>
      </c>
      <c r="J36" s="128">
        <f>ROUND(((SUM(BF124:BF228))*I36),  2)</f>
        <v>0</v>
      </c>
      <c r="K36" s="35"/>
      <c r="L36" s="52"/>
      <c r="S36" s="35"/>
      <c r="T36" s="35"/>
      <c r="U36" s="35"/>
      <c r="V36" s="35"/>
      <c r="W36" s="35"/>
      <c r="X36" s="35"/>
      <c r="Y36" s="35"/>
      <c r="Z36" s="35"/>
      <c r="AA36" s="35"/>
      <c r="AB36" s="35"/>
      <c r="AC36" s="35"/>
      <c r="AD36" s="35"/>
      <c r="AE36" s="35"/>
    </row>
    <row r="37" spans="1:31" s="2" customFormat="1" ht="14.45" hidden="1" customHeight="1">
      <c r="A37" s="35"/>
      <c r="B37" s="40"/>
      <c r="C37" s="35"/>
      <c r="D37" s="35"/>
      <c r="E37" s="118" t="s">
        <v>40</v>
      </c>
      <c r="F37" s="128">
        <f>ROUND((SUM(BG124:BG228)),  2)</f>
        <v>0</v>
      </c>
      <c r="G37" s="35"/>
      <c r="H37" s="35"/>
      <c r="I37" s="129">
        <v>0.21</v>
      </c>
      <c r="J37" s="128">
        <f>0</f>
        <v>0</v>
      </c>
      <c r="K37" s="35"/>
      <c r="L37" s="52"/>
      <c r="S37" s="35"/>
      <c r="T37" s="35"/>
      <c r="U37" s="35"/>
      <c r="V37" s="35"/>
      <c r="W37" s="35"/>
      <c r="X37" s="35"/>
      <c r="Y37" s="35"/>
      <c r="Z37" s="35"/>
      <c r="AA37" s="35"/>
      <c r="AB37" s="35"/>
      <c r="AC37" s="35"/>
      <c r="AD37" s="35"/>
      <c r="AE37" s="35"/>
    </row>
    <row r="38" spans="1:31" s="2" customFormat="1" ht="14.45" hidden="1" customHeight="1">
      <c r="A38" s="35"/>
      <c r="B38" s="40"/>
      <c r="C38" s="35"/>
      <c r="D38" s="35"/>
      <c r="E38" s="118" t="s">
        <v>41</v>
      </c>
      <c r="F38" s="128">
        <f>ROUND((SUM(BH124:BH228)),  2)</f>
        <v>0</v>
      </c>
      <c r="G38" s="35"/>
      <c r="H38" s="35"/>
      <c r="I38" s="129">
        <v>0.12</v>
      </c>
      <c r="J38" s="128">
        <f>0</f>
        <v>0</v>
      </c>
      <c r="K38" s="35"/>
      <c r="L38" s="52"/>
      <c r="S38" s="35"/>
      <c r="T38" s="35"/>
      <c r="U38" s="35"/>
      <c r="V38" s="35"/>
      <c r="W38" s="35"/>
      <c r="X38" s="35"/>
      <c r="Y38" s="35"/>
      <c r="Z38" s="35"/>
      <c r="AA38" s="35"/>
      <c r="AB38" s="35"/>
      <c r="AC38" s="35"/>
      <c r="AD38" s="35"/>
      <c r="AE38" s="35"/>
    </row>
    <row r="39" spans="1:31" s="2" customFormat="1" ht="14.45" hidden="1" customHeight="1">
      <c r="A39" s="35"/>
      <c r="B39" s="40"/>
      <c r="C39" s="35"/>
      <c r="D39" s="35"/>
      <c r="E39" s="118" t="s">
        <v>42</v>
      </c>
      <c r="F39" s="128">
        <f>ROUND((SUM(BI124:BI228)),  2)</f>
        <v>0</v>
      </c>
      <c r="G39" s="35"/>
      <c r="H39" s="35"/>
      <c r="I39" s="129">
        <v>0</v>
      </c>
      <c r="J39" s="128">
        <f>0</f>
        <v>0</v>
      </c>
      <c r="K39" s="35"/>
      <c r="L39" s="52"/>
      <c r="S39" s="35"/>
      <c r="T39" s="35"/>
      <c r="U39" s="35"/>
      <c r="V39" s="35"/>
      <c r="W39" s="35"/>
      <c r="X39" s="35"/>
      <c r="Y39" s="35"/>
      <c r="Z39" s="35"/>
      <c r="AA39" s="35"/>
      <c r="AB39" s="35"/>
      <c r="AC39" s="35"/>
      <c r="AD39" s="35"/>
      <c r="AE39" s="35"/>
    </row>
    <row r="40" spans="1:31" s="2" customFormat="1" ht="6.95" customHeight="1">
      <c r="A40" s="35"/>
      <c r="B40" s="40"/>
      <c r="C40" s="35"/>
      <c r="D40" s="35"/>
      <c r="E40" s="35"/>
      <c r="F40" s="35"/>
      <c r="G40" s="35"/>
      <c r="H40" s="35"/>
      <c r="I40" s="35"/>
      <c r="J40" s="35"/>
      <c r="K40" s="35"/>
      <c r="L40" s="52"/>
      <c r="S40" s="35"/>
      <c r="T40" s="35"/>
      <c r="U40" s="35"/>
      <c r="V40" s="35"/>
      <c r="W40" s="35"/>
      <c r="X40" s="35"/>
      <c r="Y40" s="35"/>
      <c r="Z40" s="35"/>
      <c r="AA40" s="35"/>
      <c r="AB40" s="35"/>
      <c r="AC40" s="35"/>
      <c r="AD40" s="35"/>
      <c r="AE40" s="35"/>
    </row>
    <row r="41" spans="1:31" s="2" customFormat="1" ht="25.35" customHeight="1">
      <c r="A41" s="35"/>
      <c r="B41" s="40"/>
      <c r="C41" s="130"/>
      <c r="D41" s="131" t="s">
        <v>43</v>
      </c>
      <c r="E41" s="132"/>
      <c r="F41" s="132"/>
      <c r="G41" s="133" t="s">
        <v>44</v>
      </c>
      <c r="H41" s="134" t="s">
        <v>7622</v>
      </c>
      <c r="I41" s="132"/>
      <c r="J41" s="135">
        <f>SUM(J32:J39)</f>
        <v>0</v>
      </c>
      <c r="K41" s="136"/>
      <c r="L41" s="52"/>
      <c r="S41" s="35"/>
      <c r="T41" s="35"/>
      <c r="U41" s="35"/>
      <c r="V41" s="35"/>
      <c r="W41" s="35"/>
      <c r="X41" s="35"/>
      <c r="Y41" s="35"/>
      <c r="Z41" s="35"/>
      <c r="AA41" s="35"/>
      <c r="AB41" s="35"/>
      <c r="AC41" s="35"/>
      <c r="AD41" s="35"/>
      <c r="AE41" s="35"/>
    </row>
    <row r="42" spans="1:31" s="2" customFormat="1" ht="14.45" customHeight="1">
      <c r="A42" s="35"/>
      <c r="B42" s="40"/>
      <c r="C42" s="35"/>
      <c r="D42" s="35"/>
      <c r="E42" s="35"/>
      <c r="F42" s="35"/>
      <c r="G42" s="35"/>
      <c r="H42" s="35"/>
      <c r="I42" s="35"/>
      <c r="J42" s="35"/>
      <c r="K42" s="35"/>
      <c r="L42" s="52"/>
      <c r="S42" s="35"/>
      <c r="T42" s="35"/>
      <c r="U42" s="35"/>
      <c r="V42" s="35"/>
      <c r="W42" s="35"/>
      <c r="X42" s="35"/>
      <c r="Y42" s="35"/>
      <c r="Z42" s="35"/>
      <c r="AA42" s="35"/>
      <c r="AB42" s="35"/>
      <c r="AC42" s="35"/>
      <c r="AD42" s="35"/>
      <c r="AE42" s="35"/>
    </row>
    <row r="43" spans="1:31" s="1" customFormat="1" ht="14.45" customHeight="1">
      <c r="B43" s="21"/>
      <c r="L43" s="21"/>
    </row>
    <row r="44" spans="1:31" s="1" customFormat="1" ht="14.45" customHeight="1">
      <c r="B44" s="21"/>
      <c r="L44" s="21"/>
    </row>
    <row r="45" spans="1:31" s="1" customFormat="1" ht="14.45" customHeight="1">
      <c r="B45" s="21"/>
      <c r="L45" s="21"/>
    </row>
    <row r="46" spans="1:31" s="1" customFormat="1" ht="14.45" customHeight="1">
      <c r="B46" s="21"/>
      <c r="L46" s="21"/>
    </row>
    <row r="47" spans="1:31" s="1" customFormat="1" ht="14.45" customHeight="1">
      <c r="B47" s="21"/>
      <c r="L47" s="21"/>
    </row>
    <row r="48" spans="1:31" s="1" customFormat="1" ht="14.45" customHeight="1">
      <c r="B48" s="21"/>
      <c r="L48" s="21"/>
    </row>
    <row r="49" spans="1:31" s="1" customFormat="1" ht="14.45" customHeight="1">
      <c r="B49" s="21"/>
      <c r="L49" s="21"/>
    </row>
    <row r="50" spans="1:31" s="2" customFormat="1" ht="14.45" customHeight="1">
      <c r="B50" s="52"/>
      <c r="D50" s="137" t="s">
        <v>45</v>
      </c>
      <c r="E50" s="138"/>
      <c r="F50" s="138"/>
      <c r="G50" s="137" t="s">
        <v>46</v>
      </c>
      <c r="H50" s="138"/>
      <c r="I50" s="138"/>
      <c r="J50" s="138"/>
      <c r="K50" s="138"/>
      <c r="L50" s="52"/>
    </row>
    <row r="51" spans="1:31">
      <c r="B51" s="21"/>
      <c r="L51" s="21"/>
    </row>
    <row r="52" spans="1:31">
      <c r="B52" s="21"/>
      <c r="L52" s="21"/>
    </row>
    <row r="53" spans="1:31">
      <c r="B53" s="21"/>
      <c r="L53" s="21"/>
    </row>
    <row r="54" spans="1:31">
      <c r="B54" s="21"/>
      <c r="L54" s="21"/>
    </row>
    <row r="55" spans="1:31">
      <c r="B55" s="21"/>
      <c r="L55" s="21"/>
    </row>
    <row r="56" spans="1:31">
      <c r="B56" s="21"/>
      <c r="L56" s="21"/>
    </row>
    <row r="57" spans="1:31">
      <c r="B57" s="21"/>
      <c r="L57" s="21"/>
    </row>
    <row r="58" spans="1:31">
      <c r="B58" s="21"/>
      <c r="L58" s="21"/>
    </row>
    <row r="59" spans="1:31">
      <c r="B59" s="21"/>
      <c r="L59" s="21"/>
    </row>
    <row r="60" spans="1:31">
      <c r="B60" s="21"/>
      <c r="L60" s="21"/>
    </row>
    <row r="61" spans="1:31" s="2" customFormat="1" ht="12.75">
      <c r="A61" s="35"/>
      <c r="B61" s="40"/>
      <c r="C61" s="35"/>
      <c r="D61" s="139" t="s">
        <v>47</v>
      </c>
      <c r="E61" s="140"/>
      <c r="F61" s="141" t="s">
        <v>48</v>
      </c>
      <c r="G61" s="139" t="s">
        <v>47</v>
      </c>
      <c r="H61" s="140"/>
      <c r="I61" s="140"/>
      <c r="J61" s="142" t="s">
        <v>48</v>
      </c>
      <c r="K61" s="140"/>
      <c r="L61" s="52"/>
      <c r="S61" s="35"/>
      <c r="T61" s="35"/>
      <c r="U61" s="35"/>
      <c r="V61" s="35"/>
      <c r="W61" s="35"/>
      <c r="X61" s="35"/>
      <c r="Y61" s="35"/>
      <c r="Z61" s="35"/>
      <c r="AA61" s="35"/>
      <c r="AB61" s="35"/>
      <c r="AC61" s="35"/>
      <c r="AD61" s="35"/>
      <c r="AE61" s="35"/>
    </row>
    <row r="62" spans="1:31">
      <c r="B62" s="21"/>
      <c r="L62" s="21"/>
    </row>
    <row r="63" spans="1:31">
      <c r="B63" s="21"/>
      <c r="L63" s="21"/>
    </row>
    <row r="64" spans="1:31">
      <c r="B64" s="21"/>
      <c r="L64" s="21"/>
    </row>
    <row r="65" spans="1:31" s="2" customFormat="1" ht="12.75">
      <c r="A65" s="35"/>
      <c r="B65" s="40"/>
      <c r="C65" s="35"/>
      <c r="D65" s="137" t="s">
        <v>49</v>
      </c>
      <c r="E65" s="143"/>
      <c r="F65" s="143"/>
      <c r="G65" s="137" t="s">
        <v>50</v>
      </c>
      <c r="H65" s="143"/>
      <c r="I65" s="143"/>
      <c r="J65" s="143"/>
      <c r="K65" s="143"/>
      <c r="L65" s="52"/>
      <c r="S65" s="35"/>
      <c r="T65" s="35"/>
      <c r="U65" s="35"/>
      <c r="V65" s="35"/>
      <c r="W65" s="35"/>
      <c r="X65" s="35"/>
      <c r="Y65" s="35"/>
      <c r="Z65" s="35"/>
      <c r="AA65" s="35"/>
      <c r="AB65" s="35"/>
      <c r="AC65" s="35"/>
      <c r="AD65" s="35"/>
      <c r="AE65" s="35"/>
    </row>
    <row r="66" spans="1:31">
      <c r="B66" s="21"/>
      <c r="L66" s="21"/>
    </row>
    <row r="67" spans="1:31">
      <c r="B67" s="21"/>
      <c r="L67" s="21"/>
    </row>
    <row r="68" spans="1:31">
      <c r="B68" s="21"/>
      <c r="L68" s="21"/>
    </row>
    <row r="69" spans="1:31">
      <c r="B69" s="21"/>
      <c r="L69" s="21"/>
    </row>
    <row r="70" spans="1:31">
      <c r="B70" s="21"/>
      <c r="L70" s="21"/>
    </row>
    <row r="71" spans="1:31">
      <c r="B71" s="21"/>
      <c r="L71" s="21"/>
    </row>
    <row r="72" spans="1:31">
      <c r="B72" s="21"/>
      <c r="L72" s="21"/>
    </row>
    <row r="73" spans="1:31">
      <c r="B73" s="21"/>
      <c r="L73" s="21"/>
    </row>
    <row r="74" spans="1:31">
      <c r="B74" s="21"/>
      <c r="L74" s="21"/>
    </row>
    <row r="75" spans="1:31">
      <c r="B75" s="21"/>
      <c r="L75" s="21"/>
    </row>
    <row r="76" spans="1:31" s="2" customFormat="1" ht="12.75">
      <c r="A76" s="35"/>
      <c r="B76" s="40"/>
      <c r="C76" s="35"/>
      <c r="D76" s="139" t="s">
        <v>47</v>
      </c>
      <c r="E76" s="140"/>
      <c r="F76" s="141" t="s">
        <v>48</v>
      </c>
      <c r="G76" s="139" t="s">
        <v>47</v>
      </c>
      <c r="H76" s="140"/>
      <c r="I76" s="140"/>
      <c r="J76" s="142" t="s">
        <v>48</v>
      </c>
      <c r="K76" s="140"/>
      <c r="L76" s="52"/>
      <c r="S76" s="35"/>
      <c r="T76" s="35"/>
      <c r="U76" s="35"/>
      <c r="V76" s="35"/>
      <c r="W76" s="35"/>
      <c r="X76" s="35"/>
      <c r="Y76" s="35"/>
      <c r="Z76" s="35"/>
      <c r="AA76" s="35"/>
      <c r="AB76" s="35"/>
      <c r="AC76" s="35"/>
      <c r="AD76" s="35"/>
      <c r="AE76" s="35"/>
    </row>
    <row r="77" spans="1:31" s="2" customFormat="1" ht="14.45" customHeight="1">
      <c r="A77" s="35"/>
      <c r="B77" s="144"/>
      <c r="C77" s="145"/>
      <c r="D77" s="145"/>
      <c r="E77" s="145"/>
      <c r="F77" s="145"/>
      <c r="G77" s="145"/>
      <c r="H77" s="145"/>
      <c r="I77" s="145"/>
      <c r="J77" s="145"/>
      <c r="K77" s="145"/>
      <c r="L77" s="52"/>
      <c r="S77" s="35"/>
      <c r="T77" s="35"/>
      <c r="U77" s="35"/>
      <c r="V77" s="35"/>
      <c r="W77" s="35"/>
      <c r="X77" s="35"/>
      <c r="Y77" s="35"/>
      <c r="Z77" s="35"/>
      <c r="AA77" s="35"/>
      <c r="AB77" s="35"/>
      <c r="AC77" s="35"/>
      <c r="AD77" s="35"/>
      <c r="AE77" s="35"/>
    </row>
    <row r="81" spans="1:31" s="2" customFormat="1" ht="6.95" customHeight="1">
      <c r="A81" s="35"/>
      <c r="B81" s="146"/>
      <c r="C81" s="147"/>
      <c r="D81" s="147"/>
      <c r="E81" s="147"/>
      <c r="F81" s="147"/>
      <c r="G81" s="147"/>
      <c r="H81" s="147"/>
      <c r="I81" s="147"/>
      <c r="J81" s="147"/>
      <c r="K81" s="147"/>
      <c r="L81" s="52"/>
      <c r="S81" s="35"/>
      <c r="T81" s="35"/>
      <c r="U81" s="35"/>
      <c r="V81" s="35"/>
      <c r="W81" s="35"/>
      <c r="X81" s="35"/>
      <c r="Y81" s="35"/>
      <c r="Z81" s="35"/>
      <c r="AA81" s="35"/>
      <c r="AB81" s="35"/>
      <c r="AC81" s="35"/>
      <c r="AD81" s="35"/>
      <c r="AE81" s="35"/>
    </row>
    <row r="82" spans="1:31" s="2" customFormat="1" ht="24.95" customHeight="1">
      <c r="A82" s="35"/>
      <c r="B82" s="36"/>
      <c r="C82" s="24" t="s">
        <v>242</v>
      </c>
      <c r="D82" s="37"/>
      <c r="E82" s="37"/>
      <c r="F82" s="37"/>
      <c r="G82" s="37"/>
      <c r="H82" s="37"/>
      <c r="I82" s="37"/>
      <c r="J82" s="37"/>
      <c r="K82" s="37"/>
      <c r="L82" s="52"/>
      <c r="S82" s="35"/>
      <c r="T82" s="35"/>
      <c r="U82" s="35"/>
      <c r="V82" s="35"/>
      <c r="W82" s="35"/>
      <c r="X82" s="35"/>
      <c r="Y82" s="35"/>
      <c r="Z82" s="35"/>
      <c r="AA82" s="35"/>
      <c r="AB82" s="35"/>
      <c r="AC82" s="35"/>
      <c r="AD82" s="35"/>
      <c r="AE82" s="35"/>
    </row>
    <row r="83" spans="1:31" s="2" customFormat="1" ht="6.95" customHeight="1">
      <c r="A83" s="35"/>
      <c r="B83" s="36"/>
      <c r="C83" s="37"/>
      <c r="D83" s="37"/>
      <c r="E83" s="37"/>
      <c r="F83" s="37"/>
      <c r="G83" s="37"/>
      <c r="H83" s="37"/>
      <c r="I83" s="37"/>
      <c r="J83" s="37"/>
      <c r="K83" s="37"/>
      <c r="L83" s="52"/>
      <c r="S83" s="35"/>
      <c r="T83" s="35"/>
      <c r="U83" s="35"/>
      <c r="V83" s="35"/>
      <c r="W83" s="35"/>
      <c r="X83" s="35"/>
      <c r="Y83" s="35"/>
      <c r="Z83" s="35"/>
      <c r="AA83" s="35"/>
      <c r="AB83" s="35"/>
      <c r="AC83" s="35"/>
      <c r="AD83" s="35"/>
      <c r="AE83" s="35"/>
    </row>
    <row r="84" spans="1:31" s="2" customFormat="1" ht="12" customHeight="1">
      <c r="A84" s="35"/>
      <c r="B84" s="36"/>
      <c r="C84" s="30" t="s">
        <v>15</v>
      </c>
      <c r="D84" s="37"/>
      <c r="E84" s="37"/>
      <c r="F84" s="37"/>
      <c r="G84" s="37"/>
      <c r="H84" s="37"/>
      <c r="I84" s="37"/>
      <c r="J84" s="37"/>
      <c r="K84" s="37"/>
      <c r="L84" s="52"/>
      <c r="S84" s="35"/>
      <c r="T84" s="35"/>
      <c r="U84" s="35"/>
      <c r="V84" s="35"/>
      <c r="W84" s="35"/>
      <c r="X84" s="35"/>
      <c r="Y84" s="35"/>
      <c r="Z84" s="35"/>
      <c r="AA84" s="35"/>
      <c r="AB84" s="35"/>
      <c r="AC84" s="35"/>
      <c r="AD84" s="35"/>
      <c r="AE84" s="35"/>
    </row>
    <row r="85" spans="1:31" s="2" customFormat="1" ht="16.5" customHeight="1">
      <c r="A85" s="35"/>
      <c r="B85" s="36"/>
      <c r="C85" s="37"/>
      <c r="D85" s="37"/>
      <c r="E85" s="410" t="str">
        <f>E7</f>
        <v>Modernizace teplárny OB6</v>
      </c>
      <c r="F85" s="411"/>
      <c r="G85" s="411"/>
      <c r="H85" s="411"/>
      <c r="I85" s="37"/>
      <c r="J85" s="37"/>
      <c r="K85" s="37"/>
      <c r="L85" s="52"/>
      <c r="S85" s="35"/>
      <c r="T85" s="35"/>
      <c r="U85" s="35"/>
      <c r="V85" s="35"/>
      <c r="W85" s="35"/>
      <c r="X85" s="35"/>
      <c r="Y85" s="35"/>
      <c r="Z85" s="35"/>
      <c r="AA85" s="35"/>
      <c r="AB85" s="35"/>
      <c r="AC85" s="35"/>
      <c r="AD85" s="35"/>
      <c r="AE85" s="35"/>
    </row>
    <row r="86" spans="1:31" s="1" customFormat="1" ht="12" customHeight="1">
      <c r="B86" s="22"/>
      <c r="C86" s="30" t="s">
        <v>241</v>
      </c>
      <c r="D86" s="23"/>
      <c r="E86" s="23"/>
      <c r="F86" s="23"/>
      <c r="G86" s="23"/>
      <c r="H86" s="23"/>
      <c r="I86" s="23"/>
      <c r="J86" s="23"/>
      <c r="K86" s="23"/>
      <c r="L86" s="21"/>
    </row>
    <row r="87" spans="1:31" s="2" customFormat="1" ht="16.5" customHeight="1">
      <c r="A87" s="35"/>
      <c r="B87" s="36"/>
      <c r="C87" s="37"/>
      <c r="D87" s="37"/>
      <c r="E87" s="410" t="s">
        <v>5915</v>
      </c>
      <c r="F87" s="409"/>
      <c r="G87" s="409"/>
      <c r="H87" s="409"/>
      <c r="I87" s="37"/>
      <c r="J87" s="37"/>
      <c r="K87" s="37"/>
      <c r="L87" s="52"/>
      <c r="S87" s="35"/>
      <c r="T87" s="35"/>
      <c r="U87" s="35"/>
      <c r="V87" s="35"/>
      <c r="W87" s="35"/>
      <c r="X87" s="35"/>
      <c r="Y87" s="35"/>
      <c r="Z87" s="35"/>
      <c r="AA87" s="35"/>
      <c r="AB87" s="35"/>
      <c r="AC87" s="35"/>
      <c r="AD87" s="35"/>
      <c r="AE87" s="35"/>
    </row>
    <row r="88" spans="1:31" s="2" customFormat="1" ht="12" customHeight="1">
      <c r="A88" s="35"/>
      <c r="B88" s="36"/>
      <c r="C88" s="30" t="s">
        <v>432</v>
      </c>
      <c r="D88" s="37"/>
      <c r="E88" s="37"/>
      <c r="F88" s="37"/>
      <c r="G88" s="37"/>
      <c r="H88" s="37"/>
      <c r="I88" s="37"/>
      <c r="J88" s="37"/>
      <c r="K88" s="37"/>
      <c r="L88" s="52"/>
      <c r="S88" s="35"/>
      <c r="T88" s="35"/>
      <c r="U88" s="35"/>
      <c r="V88" s="35"/>
      <c r="W88" s="35"/>
      <c r="X88" s="35"/>
      <c r="Y88" s="35"/>
      <c r="Z88" s="35"/>
      <c r="AA88" s="35"/>
      <c r="AB88" s="35"/>
      <c r="AC88" s="35"/>
      <c r="AD88" s="35"/>
      <c r="AE88" s="35"/>
    </row>
    <row r="89" spans="1:31" s="2" customFormat="1" ht="16.5" customHeight="1">
      <c r="A89" s="35"/>
      <c r="B89" s="36"/>
      <c r="C89" s="37"/>
      <c r="D89" s="37"/>
      <c r="E89" s="384" t="str">
        <f>E11</f>
        <v>IO 302-07 - Stoka DB</v>
      </c>
      <c r="F89" s="409"/>
      <c r="G89" s="409"/>
      <c r="H89" s="409"/>
      <c r="I89" s="37"/>
      <c r="J89" s="37"/>
      <c r="K89" s="37"/>
      <c r="L89" s="52"/>
      <c r="S89" s="35"/>
      <c r="T89" s="35"/>
      <c r="U89" s="35"/>
      <c r="V89" s="35"/>
      <c r="W89" s="35"/>
      <c r="X89" s="35"/>
      <c r="Y89" s="35"/>
      <c r="Z89" s="35"/>
      <c r="AA89" s="35"/>
      <c r="AB89" s="35"/>
      <c r="AC89" s="35"/>
      <c r="AD89" s="35"/>
      <c r="AE89" s="35"/>
    </row>
    <row r="90" spans="1:31" s="2" customFormat="1" ht="6.95" customHeight="1">
      <c r="A90" s="35"/>
      <c r="B90" s="36"/>
      <c r="C90" s="37"/>
      <c r="D90" s="37"/>
      <c r="E90" s="37"/>
      <c r="F90" s="37"/>
      <c r="G90" s="37"/>
      <c r="H90" s="37"/>
      <c r="I90" s="37"/>
      <c r="J90" s="37"/>
      <c r="K90" s="37"/>
      <c r="L90" s="52"/>
      <c r="S90" s="35"/>
      <c r="T90" s="35"/>
      <c r="U90" s="35"/>
      <c r="V90" s="35"/>
      <c r="W90" s="35"/>
      <c r="X90" s="35"/>
      <c r="Y90" s="35"/>
      <c r="Z90" s="35"/>
      <c r="AA90" s="35"/>
      <c r="AB90" s="35"/>
      <c r="AC90" s="35"/>
      <c r="AD90" s="35"/>
      <c r="AE90" s="35"/>
    </row>
    <row r="91" spans="1:31" s="2" customFormat="1" ht="12" customHeight="1">
      <c r="A91" s="35"/>
      <c r="B91" s="36"/>
      <c r="C91" s="30" t="s">
        <v>19</v>
      </c>
      <c r="D91" s="37"/>
      <c r="E91" s="37"/>
      <c r="F91" s="28" t="str">
        <f>F14</f>
        <v>Mladá Boleslav</v>
      </c>
      <c r="G91" s="37"/>
      <c r="H91" s="37"/>
      <c r="I91" s="30" t="s">
        <v>21</v>
      </c>
      <c r="J91" s="67">
        <f>IF(J14="","",J14)</f>
        <v>45363</v>
      </c>
      <c r="K91" s="37"/>
      <c r="L91" s="52"/>
      <c r="S91" s="35"/>
      <c r="T91" s="35"/>
      <c r="U91" s="35"/>
      <c r="V91" s="35"/>
      <c r="W91" s="35"/>
      <c r="X91" s="35"/>
      <c r="Y91" s="35"/>
      <c r="Z91" s="35"/>
      <c r="AA91" s="35"/>
      <c r="AB91" s="35"/>
      <c r="AC91" s="35"/>
      <c r="AD91" s="35"/>
      <c r="AE91" s="35"/>
    </row>
    <row r="92" spans="1:31" s="2" customFormat="1" ht="6.95" customHeight="1">
      <c r="A92" s="35"/>
      <c r="B92" s="36"/>
      <c r="C92" s="37"/>
      <c r="D92" s="37"/>
      <c r="E92" s="37"/>
      <c r="F92" s="37"/>
      <c r="G92" s="37"/>
      <c r="H92" s="37"/>
      <c r="I92" s="37"/>
      <c r="J92" s="37"/>
      <c r="K92" s="37"/>
      <c r="L92" s="52"/>
      <c r="S92" s="35"/>
      <c r="T92" s="35"/>
      <c r="U92" s="35"/>
      <c r="V92" s="35"/>
      <c r="W92" s="35"/>
      <c r="X92" s="35"/>
      <c r="Y92" s="35"/>
      <c r="Z92" s="35"/>
      <c r="AA92" s="35"/>
      <c r="AB92" s="35"/>
      <c r="AC92" s="35"/>
      <c r="AD92" s="35"/>
      <c r="AE92" s="35"/>
    </row>
    <row r="93" spans="1:31" s="2" customFormat="1" ht="15.2" customHeight="1">
      <c r="A93" s="35"/>
      <c r="B93" s="36"/>
      <c r="C93" s="30" t="s">
        <v>22</v>
      </c>
      <c r="D93" s="37"/>
      <c r="E93" s="37"/>
      <c r="F93" s="28" t="str">
        <f>E17</f>
        <v xml:space="preserve">ŠKO-ENERGO s.r.o. </v>
      </c>
      <c r="G93" s="37"/>
      <c r="H93" s="37"/>
      <c r="I93" s="30" t="s">
        <v>28</v>
      </c>
      <c r="J93" s="33" t="str">
        <f>E23</f>
        <v>AFRY CZ s.r.o.</v>
      </c>
      <c r="K93" s="37"/>
      <c r="L93" s="52"/>
      <c r="S93" s="35"/>
      <c r="T93" s="35"/>
      <c r="U93" s="35"/>
      <c r="V93" s="35"/>
      <c r="W93" s="35"/>
      <c r="X93" s="35"/>
      <c r="Y93" s="35"/>
      <c r="Z93" s="35"/>
      <c r="AA93" s="35"/>
      <c r="AB93" s="35"/>
      <c r="AC93" s="35"/>
      <c r="AD93" s="35"/>
      <c r="AE93" s="35"/>
    </row>
    <row r="94" spans="1:31" s="2" customFormat="1" ht="15.2" customHeight="1">
      <c r="A94" s="35"/>
      <c r="B94" s="36"/>
      <c r="C94" s="30" t="s">
        <v>26</v>
      </c>
      <c r="D94" s="37"/>
      <c r="E94" s="37"/>
      <c r="F94" s="28" t="str">
        <f>IF(E20="","",E20)</f>
        <v>Vyplň údaj</v>
      </c>
      <c r="G94" s="37"/>
      <c r="H94" s="37"/>
      <c r="I94" s="30" t="s">
        <v>31</v>
      </c>
      <c r="J94" s="33" t="str">
        <f>E26</f>
        <v>AFRY CZ s.r.o.</v>
      </c>
      <c r="K94" s="37"/>
      <c r="L94" s="52"/>
      <c r="S94" s="35"/>
      <c r="T94" s="35"/>
      <c r="U94" s="35"/>
      <c r="V94" s="35"/>
      <c r="W94" s="35"/>
      <c r="X94" s="35"/>
      <c r="Y94" s="35"/>
      <c r="Z94" s="35"/>
      <c r="AA94" s="35"/>
      <c r="AB94" s="35"/>
      <c r="AC94" s="35"/>
      <c r="AD94" s="35"/>
      <c r="AE94" s="35"/>
    </row>
    <row r="95" spans="1:31" s="2" customFormat="1" ht="10.35" customHeight="1">
      <c r="A95" s="35"/>
      <c r="B95" s="36"/>
      <c r="C95" s="37"/>
      <c r="D95" s="37"/>
      <c r="E95" s="37"/>
      <c r="F95" s="37"/>
      <c r="G95" s="37"/>
      <c r="H95" s="37"/>
      <c r="I95" s="37"/>
      <c r="J95" s="37"/>
      <c r="K95" s="37"/>
      <c r="L95" s="52"/>
      <c r="S95" s="35"/>
      <c r="T95" s="35"/>
      <c r="U95" s="35"/>
      <c r="V95" s="35"/>
      <c r="W95" s="35"/>
      <c r="X95" s="35"/>
      <c r="Y95" s="35"/>
      <c r="Z95" s="35"/>
      <c r="AA95" s="35"/>
      <c r="AB95" s="35"/>
      <c r="AC95" s="35"/>
      <c r="AD95" s="35"/>
      <c r="AE95" s="35"/>
    </row>
    <row r="96" spans="1:31" s="2" customFormat="1" ht="29.25" customHeight="1">
      <c r="A96" s="35"/>
      <c r="B96" s="36"/>
      <c r="C96" s="148" t="s">
        <v>243</v>
      </c>
      <c r="D96" s="149"/>
      <c r="E96" s="149"/>
      <c r="F96" s="149"/>
      <c r="G96" s="149"/>
      <c r="H96" s="149"/>
      <c r="I96" s="149"/>
      <c r="J96" s="150" t="s">
        <v>7631</v>
      </c>
      <c r="K96" s="149"/>
      <c r="L96" s="52"/>
      <c r="S96" s="35"/>
      <c r="T96" s="35"/>
      <c r="U96" s="35"/>
      <c r="V96" s="35"/>
      <c r="W96" s="35"/>
      <c r="X96" s="35"/>
      <c r="Y96" s="35"/>
      <c r="Z96" s="35"/>
      <c r="AA96" s="35"/>
      <c r="AB96" s="35"/>
      <c r="AC96" s="35"/>
      <c r="AD96" s="35"/>
      <c r="AE96" s="35"/>
    </row>
    <row r="97" spans="1:47" s="2" customFormat="1" ht="10.35" customHeight="1">
      <c r="A97" s="35"/>
      <c r="B97" s="36"/>
      <c r="C97" s="37"/>
      <c r="D97" s="37"/>
      <c r="E97" s="37"/>
      <c r="F97" s="37"/>
      <c r="G97" s="37"/>
      <c r="H97" s="37"/>
      <c r="I97" s="37"/>
      <c r="J97" s="37"/>
      <c r="K97" s="37"/>
      <c r="L97" s="52"/>
      <c r="S97" s="35"/>
      <c r="T97" s="35"/>
      <c r="U97" s="35"/>
      <c r="V97" s="35"/>
      <c r="W97" s="35"/>
      <c r="X97" s="35"/>
      <c r="Y97" s="35"/>
      <c r="Z97" s="35"/>
      <c r="AA97" s="35"/>
      <c r="AB97" s="35"/>
      <c r="AC97" s="35"/>
      <c r="AD97" s="35"/>
      <c r="AE97" s="35"/>
    </row>
    <row r="98" spans="1:47" s="2" customFormat="1" ht="22.9" customHeight="1">
      <c r="A98" s="35"/>
      <c r="B98" s="36"/>
      <c r="C98" s="151" t="s">
        <v>244</v>
      </c>
      <c r="D98" s="37"/>
      <c r="E98" s="37"/>
      <c r="F98" s="37"/>
      <c r="G98" s="37"/>
      <c r="H98" s="37"/>
      <c r="I98" s="37"/>
      <c r="J98" s="85">
        <f>J124</f>
        <v>0</v>
      </c>
      <c r="K98" s="37"/>
      <c r="L98" s="52"/>
      <c r="S98" s="35"/>
      <c r="T98" s="35"/>
      <c r="U98" s="35"/>
      <c r="V98" s="35"/>
      <c r="W98" s="35"/>
      <c r="X98" s="35"/>
      <c r="Y98" s="35"/>
      <c r="Z98" s="35"/>
      <c r="AA98" s="35"/>
      <c r="AB98" s="35"/>
      <c r="AC98" s="35"/>
      <c r="AD98" s="35"/>
      <c r="AE98" s="35"/>
      <c r="AU98" s="18" t="s">
        <v>245</v>
      </c>
    </row>
    <row r="99" spans="1:47" s="9" customFormat="1" ht="24.95" customHeight="1">
      <c r="B99" s="152"/>
      <c r="C99" s="153"/>
      <c r="D99" s="154" t="s">
        <v>246</v>
      </c>
      <c r="E99" s="155"/>
      <c r="F99" s="155"/>
      <c r="G99" s="155"/>
      <c r="H99" s="155"/>
      <c r="I99" s="155"/>
      <c r="J99" s="156">
        <f>J125</f>
        <v>0</v>
      </c>
      <c r="K99" s="153"/>
      <c r="L99" s="157"/>
    </row>
    <row r="100" spans="1:47" s="10" customFormat="1" ht="19.899999999999999" customHeight="1">
      <c r="B100" s="158"/>
      <c r="C100" s="103"/>
      <c r="D100" s="159" t="s">
        <v>331</v>
      </c>
      <c r="E100" s="160"/>
      <c r="F100" s="160"/>
      <c r="G100" s="160"/>
      <c r="H100" s="160"/>
      <c r="I100" s="160"/>
      <c r="J100" s="161">
        <f>J126</f>
        <v>0</v>
      </c>
      <c r="K100" s="103"/>
      <c r="L100" s="162"/>
    </row>
    <row r="101" spans="1:47" s="10" customFormat="1" ht="19.899999999999999" customHeight="1">
      <c r="B101" s="158"/>
      <c r="C101" s="103"/>
      <c r="D101" s="159" t="s">
        <v>1654</v>
      </c>
      <c r="E101" s="160"/>
      <c r="F101" s="160"/>
      <c r="G101" s="160"/>
      <c r="H101" s="160"/>
      <c r="I101" s="160"/>
      <c r="J101" s="161">
        <f>J212</f>
        <v>0</v>
      </c>
      <c r="K101" s="103"/>
      <c r="L101" s="162"/>
    </row>
    <row r="102" spans="1:47" s="10" customFormat="1" ht="19.899999999999999" customHeight="1">
      <c r="B102" s="158"/>
      <c r="C102" s="103"/>
      <c r="D102" s="159" t="s">
        <v>333</v>
      </c>
      <c r="E102" s="160"/>
      <c r="F102" s="160"/>
      <c r="G102" s="160"/>
      <c r="H102" s="160"/>
      <c r="I102" s="160"/>
      <c r="J102" s="161">
        <f>J227</f>
        <v>0</v>
      </c>
      <c r="K102" s="103"/>
      <c r="L102" s="162"/>
    </row>
    <row r="103" spans="1:47" s="2" customFormat="1" ht="21.75" customHeight="1">
      <c r="A103" s="35"/>
      <c r="B103" s="36"/>
      <c r="C103" s="37"/>
      <c r="D103" s="37"/>
      <c r="E103" s="37"/>
      <c r="F103" s="37"/>
      <c r="G103" s="37"/>
      <c r="H103" s="37"/>
      <c r="I103" s="37"/>
      <c r="J103" s="37"/>
      <c r="K103" s="37"/>
      <c r="L103" s="52"/>
      <c r="S103" s="35"/>
      <c r="T103" s="35"/>
      <c r="U103" s="35"/>
      <c r="V103" s="35"/>
      <c r="W103" s="35"/>
      <c r="X103" s="35"/>
      <c r="Y103" s="35"/>
      <c r="Z103" s="35"/>
      <c r="AA103" s="35"/>
      <c r="AB103" s="35"/>
      <c r="AC103" s="35"/>
      <c r="AD103" s="35"/>
      <c r="AE103" s="35"/>
    </row>
    <row r="104" spans="1:47" s="2" customFormat="1" ht="6.95" customHeight="1">
      <c r="A104" s="35"/>
      <c r="B104" s="55"/>
      <c r="C104" s="56"/>
      <c r="D104" s="56"/>
      <c r="E104" s="56"/>
      <c r="F104" s="56"/>
      <c r="G104" s="56"/>
      <c r="H104" s="56"/>
      <c r="I104" s="56"/>
      <c r="J104" s="56"/>
      <c r="K104" s="56"/>
      <c r="L104" s="52"/>
      <c r="S104" s="35"/>
      <c r="T104" s="35"/>
      <c r="U104" s="35"/>
      <c r="V104" s="35"/>
      <c r="W104" s="35"/>
      <c r="X104" s="35"/>
      <c r="Y104" s="35"/>
      <c r="Z104" s="35"/>
      <c r="AA104" s="35"/>
      <c r="AB104" s="35"/>
      <c r="AC104" s="35"/>
      <c r="AD104" s="35"/>
      <c r="AE104" s="35"/>
    </row>
    <row r="108" spans="1:47" s="2" customFormat="1" ht="6.95" customHeight="1">
      <c r="A108" s="35"/>
      <c r="B108" s="57"/>
      <c r="C108" s="58"/>
      <c r="D108" s="58"/>
      <c r="E108" s="58"/>
      <c r="F108" s="58"/>
      <c r="G108" s="58"/>
      <c r="H108" s="58"/>
      <c r="I108" s="58"/>
      <c r="J108" s="58"/>
      <c r="K108" s="58"/>
      <c r="L108" s="52"/>
      <c r="S108" s="35"/>
      <c r="T108" s="35"/>
      <c r="U108" s="35"/>
      <c r="V108" s="35"/>
      <c r="W108" s="35"/>
      <c r="X108" s="35"/>
      <c r="Y108" s="35"/>
      <c r="Z108" s="35"/>
      <c r="AA108" s="35"/>
      <c r="AB108" s="35"/>
      <c r="AC108" s="35"/>
      <c r="AD108" s="35"/>
      <c r="AE108" s="35"/>
    </row>
    <row r="109" spans="1:47" s="2" customFormat="1" ht="24.95" customHeight="1">
      <c r="A109" s="35"/>
      <c r="B109" s="36"/>
      <c r="C109" s="24" t="s">
        <v>249</v>
      </c>
      <c r="D109" s="37"/>
      <c r="E109" s="37"/>
      <c r="F109" s="37"/>
      <c r="G109" s="37"/>
      <c r="H109" s="37"/>
      <c r="I109" s="37"/>
      <c r="J109" s="37"/>
      <c r="K109" s="37"/>
      <c r="L109" s="52"/>
      <c r="S109" s="35"/>
      <c r="T109" s="35"/>
      <c r="U109" s="35"/>
      <c r="V109" s="35"/>
      <c r="W109" s="35"/>
      <c r="X109" s="35"/>
      <c r="Y109" s="35"/>
      <c r="Z109" s="35"/>
      <c r="AA109" s="35"/>
      <c r="AB109" s="35"/>
      <c r="AC109" s="35"/>
      <c r="AD109" s="35"/>
      <c r="AE109" s="35"/>
    </row>
    <row r="110" spans="1:47" s="2" customFormat="1" ht="6.95" customHeight="1">
      <c r="A110" s="35"/>
      <c r="B110" s="36"/>
      <c r="C110" s="37"/>
      <c r="D110" s="37"/>
      <c r="E110" s="37"/>
      <c r="F110" s="37"/>
      <c r="G110" s="37"/>
      <c r="H110" s="37"/>
      <c r="I110" s="37"/>
      <c r="J110" s="37"/>
      <c r="K110" s="37"/>
      <c r="L110" s="52"/>
      <c r="S110" s="35"/>
      <c r="T110" s="35"/>
      <c r="U110" s="35"/>
      <c r="V110" s="35"/>
      <c r="W110" s="35"/>
      <c r="X110" s="35"/>
      <c r="Y110" s="35"/>
      <c r="Z110" s="35"/>
      <c r="AA110" s="35"/>
      <c r="AB110" s="35"/>
      <c r="AC110" s="35"/>
      <c r="AD110" s="35"/>
      <c r="AE110" s="35"/>
    </row>
    <row r="111" spans="1:47" s="2" customFormat="1" ht="12" customHeight="1">
      <c r="A111" s="35"/>
      <c r="B111" s="36"/>
      <c r="C111" s="30" t="s">
        <v>15</v>
      </c>
      <c r="D111" s="37"/>
      <c r="E111" s="37"/>
      <c r="F111" s="37"/>
      <c r="G111" s="37"/>
      <c r="H111" s="37"/>
      <c r="I111" s="37"/>
      <c r="J111" s="37"/>
      <c r="K111" s="37"/>
      <c r="L111" s="52"/>
      <c r="S111" s="35"/>
      <c r="T111" s="35"/>
      <c r="U111" s="35"/>
      <c r="V111" s="35"/>
      <c r="W111" s="35"/>
      <c r="X111" s="35"/>
      <c r="Y111" s="35"/>
      <c r="Z111" s="35"/>
      <c r="AA111" s="35"/>
      <c r="AB111" s="35"/>
      <c r="AC111" s="35"/>
      <c r="AD111" s="35"/>
      <c r="AE111" s="35"/>
    </row>
    <row r="112" spans="1:47" s="2" customFormat="1" ht="16.5" customHeight="1">
      <c r="A112" s="35"/>
      <c r="B112" s="36"/>
      <c r="C112" s="37"/>
      <c r="D112" s="37"/>
      <c r="E112" s="410" t="str">
        <f>E7</f>
        <v>Modernizace teplárny OB6</v>
      </c>
      <c r="F112" s="411"/>
      <c r="G112" s="411"/>
      <c r="H112" s="411"/>
      <c r="I112" s="37"/>
      <c r="J112" s="37"/>
      <c r="K112" s="37"/>
      <c r="L112" s="52"/>
      <c r="S112" s="35"/>
      <c r="T112" s="35"/>
      <c r="U112" s="35"/>
      <c r="V112" s="35"/>
      <c r="W112" s="35"/>
      <c r="X112" s="35"/>
      <c r="Y112" s="35"/>
      <c r="Z112" s="35"/>
      <c r="AA112" s="35"/>
      <c r="AB112" s="35"/>
      <c r="AC112" s="35"/>
      <c r="AD112" s="35"/>
      <c r="AE112" s="35"/>
    </row>
    <row r="113" spans="1:65" s="1" customFormat="1" ht="12" customHeight="1">
      <c r="B113" s="22"/>
      <c r="C113" s="30" t="s">
        <v>241</v>
      </c>
      <c r="D113" s="23"/>
      <c r="E113" s="23"/>
      <c r="F113" s="23"/>
      <c r="G113" s="23"/>
      <c r="H113" s="23"/>
      <c r="I113" s="23"/>
      <c r="J113" s="23"/>
      <c r="K113" s="23"/>
      <c r="L113" s="21"/>
    </row>
    <row r="114" spans="1:65" s="2" customFormat="1" ht="16.5" customHeight="1">
      <c r="A114" s="35"/>
      <c r="B114" s="36"/>
      <c r="C114" s="37"/>
      <c r="D114" s="37"/>
      <c r="E114" s="410" t="s">
        <v>5915</v>
      </c>
      <c r="F114" s="409"/>
      <c r="G114" s="409"/>
      <c r="H114" s="409"/>
      <c r="I114" s="37"/>
      <c r="J114" s="37"/>
      <c r="K114" s="37"/>
      <c r="L114" s="52"/>
      <c r="S114" s="35"/>
      <c r="T114" s="35"/>
      <c r="U114" s="35"/>
      <c r="V114" s="35"/>
      <c r="W114" s="35"/>
      <c r="X114" s="35"/>
      <c r="Y114" s="35"/>
      <c r="Z114" s="35"/>
      <c r="AA114" s="35"/>
      <c r="AB114" s="35"/>
      <c r="AC114" s="35"/>
      <c r="AD114" s="35"/>
      <c r="AE114" s="35"/>
    </row>
    <row r="115" spans="1:65" s="2" customFormat="1" ht="12" customHeight="1">
      <c r="A115" s="35"/>
      <c r="B115" s="36"/>
      <c r="C115" s="30" t="s">
        <v>432</v>
      </c>
      <c r="D115" s="37"/>
      <c r="E115" s="37"/>
      <c r="F115" s="37"/>
      <c r="G115" s="37"/>
      <c r="H115" s="37"/>
      <c r="I115" s="37"/>
      <c r="J115" s="37"/>
      <c r="K115" s="37"/>
      <c r="L115" s="52"/>
      <c r="S115" s="35"/>
      <c r="T115" s="35"/>
      <c r="U115" s="35"/>
      <c r="V115" s="35"/>
      <c r="W115" s="35"/>
      <c r="X115" s="35"/>
      <c r="Y115" s="35"/>
      <c r="Z115" s="35"/>
      <c r="AA115" s="35"/>
      <c r="AB115" s="35"/>
      <c r="AC115" s="35"/>
      <c r="AD115" s="35"/>
      <c r="AE115" s="35"/>
    </row>
    <row r="116" spans="1:65" s="2" customFormat="1" ht="16.5" customHeight="1">
      <c r="A116" s="35"/>
      <c r="B116" s="36"/>
      <c r="C116" s="37"/>
      <c r="D116" s="37"/>
      <c r="E116" s="384" t="str">
        <f>E11</f>
        <v>IO 302-07 - Stoka DB</v>
      </c>
      <c r="F116" s="409"/>
      <c r="G116" s="409"/>
      <c r="H116" s="409"/>
      <c r="I116" s="37"/>
      <c r="J116" s="37"/>
      <c r="K116" s="37"/>
      <c r="L116" s="52"/>
      <c r="S116" s="35"/>
      <c r="T116" s="35"/>
      <c r="U116" s="35"/>
      <c r="V116" s="35"/>
      <c r="W116" s="35"/>
      <c r="X116" s="35"/>
      <c r="Y116" s="35"/>
      <c r="Z116" s="35"/>
      <c r="AA116" s="35"/>
      <c r="AB116" s="35"/>
      <c r="AC116" s="35"/>
      <c r="AD116" s="35"/>
      <c r="AE116" s="35"/>
    </row>
    <row r="117" spans="1:65" s="2" customFormat="1" ht="6.95" customHeight="1">
      <c r="A117" s="35"/>
      <c r="B117" s="36"/>
      <c r="C117" s="37"/>
      <c r="D117" s="37"/>
      <c r="E117" s="37"/>
      <c r="F117" s="37"/>
      <c r="G117" s="37"/>
      <c r="H117" s="37"/>
      <c r="I117" s="37"/>
      <c r="J117" s="37"/>
      <c r="K117" s="37"/>
      <c r="L117" s="52"/>
      <c r="S117" s="35"/>
      <c r="T117" s="35"/>
      <c r="U117" s="35"/>
      <c r="V117" s="35"/>
      <c r="W117" s="35"/>
      <c r="X117" s="35"/>
      <c r="Y117" s="35"/>
      <c r="Z117" s="35"/>
      <c r="AA117" s="35"/>
      <c r="AB117" s="35"/>
      <c r="AC117" s="35"/>
      <c r="AD117" s="35"/>
      <c r="AE117" s="35"/>
    </row>
    <row r="118" spans="1:65" s="2" customFormat="1" ht="12" customHeight="1">
      <c r="A118" s="35"/>
      <c r="B118" s="36"/>
      <c r="C118" s="30" t="s">
        <v>19</v>
      </c>
      <c r="D118" s="37"/>
      <c r="E118" s="37"/>
      <c r="F118" s="28" t="str">
        <f>F14</f>
        <v>Mladá Boleslav</v>
      </c>
      <c r="G118" s="37"/>
      <c r="H118" s="37"/>
      <c r="I118" s="30" t="s">
        <v>21</v>
      </c>
      <c r="J118" s="67">
        <f>IF(J14="","",J14)</f>
        <v>45363</v>
      </c>
      <c r="K118" s="37"/>
      <c r="L118" s="52"/>
      <c r="S118" s="35"/>
      <c r="T118" s="35"/>
      <c r="U118" s="35"/>
      <c r="V118" s="35"/>
      <c r="W118" s="35"/>
      <c r="X118" s="35"/>
      <c r="Y118" s="35"/>
      <c r="Z118" s="35"/>
      <c r="AA118" s="35"/>
      <c r="AB118" s="35"/>
      <c r="AC118" s="35"/>
      <c r="AD118" s="35"/>
      <c r="AE118" s="35"/>
    </row>
    <row r="119" spans="1:65" s="2" customFormat="1" ht="6.95" customHeight="1">
      <c r="A119" s="35"/>
      <c r="B119" s="36"/>
      <c r="C119" s="37"/>
      <c r="D119" s="37"/>
      <c r="E119" s="37"/>
      <c r="F119" s="37"/>
      <c r="G119" s="37"/>
      <c r="H119" s="37"/>
      <c r="I119" s="37"/>
      <c r="J119" s="37"/>
      <c r="K119" s="37"/>
      <c r="L119" s="52"/>
      <c r="S119" s="35"/>
      <c r="T119" s="35"/>
      <c r="U119" s="35"/>
      <c r="V119" s="35"/>
      <c r="W119" s="35"/>
      <c r="X119" s="35"/>
      <c r="Y119" s="35"/>
      <c r="Z119" s="35"/>
      <c r="AA119" s="35"/>
      <c r="AB119" s="35"/>
      <c r="AC119" s="35"/>
      <c r="AD119" s="35"/>
      <c r="AE119" s="35"/>
    </row>
    <row r="120" spans="1:65" s="2" customFormat="1" ht="15.2" customHeight="1">
      <c r="A120" s="35"/>
      <c r="B120" s="36"/>
      <c r="C120" s="30" t="s">
        <v>22</v>
      </c>
      <c r="D120" s="37"/>
      <c r="E120" s="37"/>
      <c r="F120" s="28" t="str">
        <f>E17</f>
        <v xml:space="preserve">ŠKO-ENERGO s.r.o. </v>
      </c>
      <c r="G120" s="37"/>
      <c r="H120" s="37"/>
      <c r="I120" s="30" t="s">
        <v>28</v>
      </c>
      <c r="J120" s="33" t="str">
        <f>E23</f>
        <v>AFRY CZ s.r.o.</v>
      </c>
      <c r="K120" s="37"/>
      <c r="L120" s="52"/>
      <c r="S120" s="35"/>
      <c r="T120" s="35"/>
      <c r="U120" s="35"/>
      <c r="V120" s="35"/>
      <c r="W120" s="35"/>
      <c r="X120" s="35"/>
      <c r="Y120" s="35"/>
      <c r="Z120" s="35"/>
      <c r="AA120" s="35"/>
      <c r="AB120" s="35"/>
      <c r="AC120" s="35"/>
      <c r="AD120" s="35"/>
      <c r="AE120" s="35"/>
    </row>
    <row r="121" spans="1:65" s="2" customFormat="1" ht="15.2" customHeight="1">
      <c r="A121" s="35"/>
      <c r="B121" s="36"/>
      <c r="C121" s="30" t="s">
        <v>26</v>
      </c>
      <c r="D121" s="37"/>
      <c r="E121" s="37"/>
      <c r="F121" s="28" t="str">
        <f>IF(E20="","",E20)</f>
        <v>Vyplň údaj</v>
      </c>
      <c r="G121" s="37"/>
      <c r="H121" s="37"/>
      <c r="I121" s="30" t="s">
        <v>31</v>
      </c>
      <c r="J121" s="33" t="str">
        <f>E26</f>
        <v>AFRY CZ s.r.o.</v>
      </c>
      <c r="K121" s="37"/>
      <c r="L121" s="52"/>
      <c r="S121" s="35"/>
      <c r="T121" s="35"/>
      <c r="U121" s="35"/>
      <c r="V121" s="35"/>
      <c r="W121" s="35"/>
      <c r="X121" s="35"/>
      <c r="Y121" s="35"/>
      <c r="Z121" s="35"/>
      <c r="AA121" s="35"/>
      <c r="AB121" s="35"/>
      <c r="AC121" s="35"/>
      <c r="AD121" s="35"/>
      <c r="AE121" s="35"/>
    </row>
    <row r="122" spans="1:65" s="2" customFormat="1" ht="10.35" customHeight="1">
      <c r="A122" s="35"/>
      <c r="B122" s="36"/>
      <c r="C122" s="37"/>
      <c r="D122" s="37"/>
      <c r="E122" s="37"/>
      <c r="F122" s="37"/>
      <c r="G122" s="37"/>
      <c r="H122" s="37"/>
      <c r="I122" s="37"/>
      <c r="J122" s="37"/>
      <c r="K122" s="37"/>
      <c r="L122" s="52"/>
      <c r="S122" s="35"/>
      <c r="T122" s="35"/>
      <c r="U122" s="35"/>
      <c r="V122" s="35"/>
      <c r="W122" s="35"/>
      <c r="X122" s="35"/>
      <c r="Y122" s="35"/>
      <c r="Z122" s="35"/>
      <c r="AA122" s="35"/>
      <c r="AB122" s="35"/>
      <c r="AC122" s="35"/>
      <c r="AD122" s="35"/>
      <c r="AE122" s="35"/>
    </row>
    <row r="123" spans="1:65" s="11" customFormat="1" ht="29.25" customHeight="1">
      <c r="A123" s="163"/>
      <c r="B123" s="164"/>
      <c r="C123" s="165" t="s">
        <v>250</v>
      </c>
      <c r="D123" s="166" t="s">
        <v>55</v>
      </c>
      <c r="E123" s="166" t="s">
        <v>53</v>
      </c>
      <c r="F123" s="166" t="s">
        <v>54</v>
      </c>
      <c r="G123" s="166" t="s">
        <v>251</v>
      </c>
      <c r="H123" s="166" t="s">
        <v>252</v>
      </c>
      <c r="I123" s="166" t="s">
        <v>7632</v>
      </c>
      <c r="J123" s="167" t="s">
        <v>7631</v>
      </c>
      <c r="K123" s="168" t="s">
        <v>253</v>
      </c>
      <c r="L123" s="169"/>
      <c r="M123" s="76" t="s">
        <v>1</v>
      </c>
      <c r="N123" s="77" t="s">
        <v>37</v>
      </c>
      <c r="O123" s="77" t="s">
        <v>254</v>
      </c>
      <c r="P123" s="77" t="s">
        <v>255</v>
      </c>
      <c r="Q123" s="77" t="s">
        <v>256</v>
      </c>
      <c r="R123" s="77" t="s">
        <v>257</v>
      </c>
      <c r="S123" s="77" t="s">
        <v>258</v>
      </c>
      <c r="T123" s="78" t="s">
        <v>259</v>
      </c>
      <c r="U123" s="163"/>
      <c r="V123" s="163"/>
      <c r="W123" s="163"/>
      <c r="X123" s="163"/>
      <c r="Y123" s="163"/>
      <c r="Z123" s="163"/>
      <c r="AA123" s="163"/>
      <c r="AB123" s="163"/>
      <c r="AC123" s="163"/>
      <c r="AD123" s="163"/>
      <c r="AE123" s="163"/>
    </row>
    <row r="124" spans="1:65" s="2" customFormat="1" ht="22.9" customHeight="1">
      <c r="A124" s="35"/>
      <c r="B124" s="36"/>
      <c r="C124" s="83" t="s">
        <v>260</v>
      </c>
      <c r="D124" s="37"/>
      <c r="E124" s="37"/>
      <c r="F124" s="37"/>
      <c r="G124" s="37"/>
      <c r="H124" s="37"/>
      <c r="I124" s="37"/>
      <c r="J124" s="170">
        <f>BK124</f>
        <v>0</v>
      </c>
      <c r="K124" s="37"/>
      <c r="L124" s="40"/>
      <c r="M124" s="79"/>
      <c r="N124" s="171"/>
      <c r="O124" s="80"/>
      <c r="P124" s="172">
        <f>P125</f>
        <v>0</v>
      </c>
      <c r="Q124" s="80"/>
      <c r="R124" s="172">
        <f>R125</f>
        <v>106.443471</v>
      </c>
      <c r="S124" s="80"/>
      <c r="T124" s="173">
        <f>T125</f>
        <v>0</v>
      </c>
      <c r="U124" s="35"/>
      <c r="V124" s="35"/>
      <c r="W124" s="35"/>
      <c r="X124" s="35"/>
      <c r="Y124" s="35"/>
      <c r="Z124" s="35"/>
      <c r="AA124" s="35"/>
      <c r="AB124" s="35"/>
      <c r="AC124" s="35"/>
      <c r="AD124" s="35"/>
      <c r="AE124" s="35"/>
      <c r="AT124" s="18" t="s">
        <v>63</v>
      </c>
      <c r="AU124" s="18" t="s">
        <v>245</v>
      </c>
      <c r="BK124" s="174">
        <f>BK125</f>
        <v>0</v>
      </c>
    </row>
    <row r="125" spans="1:65" s="12" customFormat="1" ht="25.9" customHeight="1">
      <c r="B125" s="175"/>
      <c r="C125" s="176"/>
      <c r="D125" s="177" t="s">
        <v>63</v>
      </c>
      <c r="E125" s="178" t="s">
        <v>261</v>
      </c>
      <c r="F125" s="178" t="s">
        <v>262</v>
      </c>
      <c r="G125" s="176"/>
      <c r="H125" s="176"/>
      <c r="I125" s="179"/>
      <c r="J125" s="180">
        <f>BK125</f>
        <v>0</v>
      </c>
      <c r="K125" s="176"/>
      <c r="L125" s="181"/>
      <c r="M125" s="182"/>
      <c r="N125" s="183"/>
      <c r="O125" s="183"/>
      <c r="P125" s="184">
        <f>P126+P212+P227</f>
        <v>0</v>
      </c>
      <c r="Q125" s="183"/>
      <c r="R125" s="184">
        <f>R126+R212+R227</f>
        <v>106.443471</v>
      </c>
      <c r="S125" s="183"/>
      <c r="T125" s="185">
        <f>T126+T212+T227</f>
        <v>0</v>
      </c>
      <c r="AR125" s="186" t="s">
        <v>71</v>
      </c>
      <c r="AT125" s="187" t="s">
        <v>63</v>
      </c>
      <c r="AU125" s="187" t="s">
        <v>64</v>
      </c>
      <c r="AY125" s="186" t="s">
        <v>263</v>
      </c>
      <c r="BK125" s="188">
        <f>BK126+BK212+BK227</f>
        <v>0</v>
      </c>
    </row>
    <row r="126" spans="1:65" s="12" customFormat="1" ht="22.9" customHeight="1">
      <c r="B126" s="175"/>
      <c r="C126" s="176"/>
      <c r="D126" s="177" t="s">
        <v>63</v>
      </c>
      <c r="E126" s="189" t="s">
        <v>71</v>
      </c>
      <c r="F126" s="189" t="s">
        <v>336</v>
      </c>
      <c r="G126" s="176"/>
      <c r="H126" s="176"/>
      <c r="I126" s="179"/>
      <c r="J126" s="190">
        <f>BK126</f>
        <v>0</v>
      </c>
      <c r="K126" s="176"/>
      <c r="L126" s="181"/>
      <c r="M126" s="182"/>
      <c r="N126" s="183"/>
      <c r="O126" s="183"/>
      <c r="P126" s="184">
        <f>SUM(P127:P211)</f>
        <v>0</v>
      </c>
      <c r="Q126" s="183"/>
      <c r="R126" s="184">
        <f>SUM(R127:R211)</f>
        <v>102.100571</v>
      </c>
      <c r="S126" s="183"/>
      <c r="T126" s="185">
        <f>SUM(T127:T211)</f>
        <v>0</v>
      </c>
      <c r="AR126" s="186" t="s">
        <v>71</v>
      </c>
      <c r="AT126" s="187" t="s">
        <v>63</v>
      </c>
      <c r="AU126" s="187" t="s">
        <v>71</v>
      </c>
      <c r="AY126" s="186" t="s">
        <v>263</v>
      </c>
      <c r="BK126" s="188">
        <f>SUM(BK127:BK211)</f>
        <v>0</v>
      </c>
    </row>
    <row r="127" spans="1:65" s="2" customFormat="1" ht="33" customHeight="1">
      <c r="A127" s="35"/>
      <c r="B127" s="36"/>
      <c r="C127" s="191" t="s">
        <v>71</v>
      </c>
      <c r="D127" s="191" t="s">
        <v>266</v>
      </c>
      <c r="E127" s="192" t="s">
        <v>6899</v>
      </c>
      <c r="F127" s="193" t="s">
        <v>6900</v>
      </c>
      <c r="G127" s="194" t="s">
        <v>300</v>
      </c>
      <c r="H127" s="195">
        <v>207.779</v>
      </c>
      <c r="I127" s="196"/>
      <c r="J127" s="197">
        <f>ROUND(I127*H127,2)</f>
        <v>0</v>
      </c>
      <c r="K127" s="198"/>
      <c r="L127" s="40"/>
      <c r="M127" s="199" t="s">
        <v>1</v>
      </c>
      <c r="N127" s="200" t="s">
        <v>38</v>
      </c>
      <c r="O127" s="72"/>
      <c r="P127" s="201">
        <f>O127*H127</f>
        <v>0</v>
      </c>
      <c r="Q127" s="201">
        <v>0</v>
      </c>
      <c r="R127" s="201">
        <f>Q127*H127</f>
        <v>0</v>
      </c>
      <c r="S127" s="201">
        <v>0</v>
      </c>
      <c r="T127" s="202">
        <f>S127*H127</f>
        <v>0</v>
      </c>
      <c r="U127" s="35"/>
      <c r="V127" s="35"/>
      <c r="W127" s="35"/>
      <c r="X127" s="35"/>
      <c r="Y127" s="35"/>
      <c r="Z127" s="35"/>
      <c r="AA127" s="35"/>
      <c r="AB127" s="35"/>
      <c r="AC127" s="35"/>
      <c r="AD127" s="35"/>
      <c r="AE127" s="35"/>
      <c r="AR127" s="203" t="s">
        <v>270</v>
      </c>
      <c r="AT127" s="203" t="s">
        <v>266</v>
      </c>
      <c r="AU127" s="203" t="s">
        <v>73</v>
      </c>
      <c r="AY127" s="18" t="s">
        <v>263</v>
      </c>
      <c r="BE127" s="204">
        <f>IF(N127="základní",J127,0)</f>
        <v>0</v>
      </c>
      <c r="BF127" s="204">
        <f>IF(N127="snížená",J127,0)</f>
        <v>0</v>
      </c>
      <c r="BG127" s="204">
        <f>IF(N127="zákl. přenesená",J127,0)</f>
        <v>0</v>
      </c>
      <c r="BH127" s="204">
        <f>IF(N127="sníž. přenesená",J127,0)</f>
        <v>0</v>
      </c>
      <c r="BI127" s="204">
        <f>IF(N127="nulová",J127,0)</f>
        <v>0</v>
      </c>
      <c r="BJ127" s="18" t="s">
        <v>71</v>
      </c>
      <c r="BK127" s="204">
        <f>ROUND(I127*H127,2)</f>
        <v>0</v>
      </c>
      <c r="BL127" s="18" t="s">
        <v>270</v>
      </c>
      <c r="BM127" s="203" t="s">
        <v>6901</v>
      </c>
    </row>
    <row r="128" spans="1:65" s="13" customFormat="1">
      <c r="B128" s="205"/>
      <c r="C128" s="206"/>
      <c r="D128" s="207" t="s">
        <v>272</v>
      </c>
      <c r="E128" s="208" t="s">
        <v>1</v>
      </c>
      <c r="F128" s="209" t="s">
        <v>6902</v>
      </c>
      <c r="G128" s="206"/>
      <c r="H128" s="210">
        <v>23.407</v>
      </c>
      <c r="I128" s="211"/>
      <c r="J128" s="206"/>
      <c r="K128" s="206"/>
      <c r="L128" s="212"/>
      <c r="M128" s="213"/>
      <c r="N128" s="214"/>
      <c r="O128" s="214"/>
      <c r="P128" s="214"/>
      <c r="Q128" s="214"/>
      <c r="R128" s="214"/>
      <c r="S128" s="214"/>
      <c r="T128" s="215"/>
      <c r="AT128" s="216" t="s">
        <v>272</v>
      </c>
      <c r="AU128" s="216" t="s">
        <v>73</v>
      </c>
      <c r="AV128" s="13" t="s">
        <v>73</v>
      </c>
      <c r="AW128" s="13" t="s">
        <v>30</v>
      </c>
      <c r="AX128" s="13" t="s">
        <v>64</v>
      </c>
      <c r="AY128" s="216" t="s">
        <v>263</v>
      </c>
    </row>
    <row r="129" spans="2:51" s="13" customFormat="1">
      <c r="B129" s="205"/>
      <c r="C129" s="206"/>
      <c r="D129" s="207" t="s">
        <v>272</v>
      </c>
      <c r="E129" s="208" t="s">
        <v>1</v>
      </c>
      <c r="F129" s="209" t="s">
        <v>6903</v>
      </c>
      <c r="G129" s="206"/>
      <c r="H129" s="210">
        <v>37.454000000000001</v>
      </c>
      <c r="I129" s="211"/>
      <c r="J129" s="206"/>
      <c r="K129" s="206"/>
      <c r="L129" s="212"/>
      <c r="M129" s="213"/>
      <c r="N129" s="214"/>
      <c r="O129" s="214"/>
      <c r="P129" s="214"/>
      <c r="Q129" s="214"/>
      <c r="R129" s="214"/>
      <c r="S129" s="214"/>
      <c r="T129" s="215"/>
      <c r="AT129" s="216" t="s">
        <v>272</v>
      </c>
      <c r="AU129" s="216" t="s">
        <v>73</v>
      </c>
      <c r="AV129" s="13" t="s">
        <v>73</v>
      </c>
      <c r="AW129" s="13" t="s">
        <v>30</v>
      </c>
      <c r="AX129" s="13" t="s">
        <v>64</v>
      </c>
      <c r="AY129" s="216" t="s">
        <v>263</v>
      </c>
    </row>
    <row r="130" spans="2:51" s="13" customFormat="1">
      <c r="B130" s="205"/>
      <c r="C130" s="206"/>
      <c r="D130" s="207" t="s">
        <v>272</v>
      </c>
      <c r="E130" s="208" t="s">
        <v>1</v>
      </c>
      <c r="F130" s="209" t="s">
        <v>6904</v>
      </c>
      <c r="G130" s="206"/>
      <c r="H130" s="210">
        <v>24.846</v>
      </c>
      <c r="I130" s="211"/>
      <c r="J130" s="206"/>
      <c r="K130" s="206"/>
      <c r="L130" s="212"/>
      <c r="M130" s="213"/>
      <c r="N130" s="214"/>
      <c r="O130" s="214"/>
      <c r="P130" s="214"/>
      <c r="Q130" s="214"/>
      <c r="R130" s="214"/>
      <c r="S130" s="214"/>
      <c r="T130" s="215"/>
      <c r="AT130" s="216" t="s">
        <v>272</v>
      </c>
      <c r="AU130" s="216" t="s">
        <v>73</v>
      </c>
      <c r="AV130" s="13" t="s">
        <v>73</v>
      </c>
      <c r="AW130" s="13" t="s">
        <v>30</v>
      </c>
      <c r="AX130" s="13" t="s">
        <v>64</v>
      </c>
      <c r="AY130" s="216" t="s">
        <v>263</v>
      </c>
    </row>
    <row r="131" spans="2:51" s="13" customFormat="1">
      <c r="B131" s="205"/>
      <c r="C131" s="206"/>
      <c r="D131" s="207" t="s">
        <v>272</v>
      </c>
      <c r="E131" s="208" t="s">
        <v>1</v>
      </c>
      <c r="F131" s="209" t="s">
        <v>6905</v>
      </c>
      <c r="G131" s="206"/>
      <c r="H131" s="210">
        <v>14.964</v>
      </c>
      <c r="I131" s="211"/>
      <c r="J131" s="206"/>
      <c r="K131" s="206"/>
      <c r="L131" s="212"/>
      <c r="M131" s="213"/>
      <c r="N131" s="214"/>
      <c r="O131" s="214"/>
      <c r="P131" s="214"/>
      <c r="Q131" s="214"/>
      <c r="R131" s="214"/>
      <c r="S131" s="214"/>
      <c r="T131" s="215"/>
      <c r="AT131" s="216" t="s">
        <v>272</v>
      </c>
      <c r="AU131" s="216" t="s">
        <v>73</v>
      </c>
      <c r="AV131" s="13" t="s">
        <v>73</v>
      </c>
      <c r="AW131" s="13" t="s">
        <v>30</v>
      </c>
      <c r="AX131" s="13" t="s">
        <v>64</v>
      </c>
      <c r="AY131" s="216" t="s">
        <v>263</v>
      </c>
    </row>
    <row r="132" spans="2:51" s="13" customFormat="1">
      <c r="B132" s="205"/>
      <c r="C132" s="206"/>
      <c r="D132" s="207" t="s">
        <v>272</v>
      </c>
      <c r="E132" s="208" t="s">
        <v>1</v>
      </c>
      <c r="F132" s="209" t="s">
        <v>6906</v>
      </c>
      <c r="G132" s="206"/>
      <c r="H132" s="210">
        <v>0.85799999999999998</v>
      </c>
      <c r="I132" s="211"/>
      <c r="J132" s="206"/>
      <c r="K132" s="206"/>
      <c r="L132" s="212"/>
      <c r="M132" s="213"/>
      <c r="N132" s="214"/>
      <c r="O132" s="214"/>
      <c r="P132" s="214"/>
      <c r="Q132" s="214"/>
      <c r="R132" s="214"/>
      <c r="S132" s="214"/>
      <c r="T132" s="215"/>
      <c r="AT132" s="216" t="s">
        <v>272</v>
      </c>
      <c r="AU132" s="216" t="s">
        <v>73</v>
      </c>
      <c r="AV132" s="13" t="s">
        <v>73</v>
      </c>
      <c r="AW132" s="13" t="s">
        <v>30</v>
      </c>
      <c r="AX132" s="13" t="s">
        <v>64</v>
      </c>
      <c r="AY132" s="216" t="s">
        <v>263</v>
      </c>
    </row>
    <row r="133" spans="2:51" s="13" customFormat="1">
      <c r="B133" s="205"/>
      <c r="C133" s="206"/>
      <c r="D133" s="207" t="s">
        <v>272</v>
      </c>
      <c r="E133" s="208" t="s">
        <v>1</v>
      </c>
      <c r="F133" s="209" t="s">
        <v>6907</v>
      </c>
      <c r="G133" s="206"/>
      <c r="H133" s="210">
        <v>11.058999999999999</v>
      </c>
      <c r="I133" s="211"/>
      <c r="J133" s="206"/>
      <c r="K133" s="206"/>
      <c r="L133" s="212"/>
      <c r="M133" s="213"/>
      <c r="N133" s="214"/>
      <c r="O133" s="214"/>
      <c r="P133" s="214"/>
      <c r="Q133" s="214"/>
      <c r="R133" s="214"/>
      <c r="S133" s="214"/>
      <c r="T133" s="215"/>
      <c r="AT133" s="216" t="s">
        <v>272</v>
      </c>
      <c r="AU133" s="216" t="s">
        <v>73</v>
      </c>
      <c r="AV133" s="13" t="s">
        <v>73</v>
      </c>
      <c r="AW133" s="13" t="s">
        <v>30</v>
      </c>
      <c r="AX133" s="13" t="s">
        <v>64</v>
      </c>
      <c r="AY133" s="216" t="s">
        <v>263</v>
      </c>
    </row>
    <row r="134" spans="2:51" s="13" customFormat="1">
      <c r="B134" s="205"/>
      <c r="C134" s="206"/>
      <c r="D134" s="207" t="s">
        <v>272</v>
      </c>
      <c r="E134" s="208" t="s">
        <v>1</v>
      </c>
      <c r="F134" s="209" t="s">
        <v>6908</v>
      </c>
      <c r="G134" s="206"/>
      <c r="H134" s="210">
        <v>11.558</v>
      </c>
      <c r="I134" s="211"/>
      <c r="J134" s="206"/>
      <c r="K134" s="206"/>
      <c r="L134" s="212"/>
      <c r="M134" s="213"/>
      <c r="N134" s="214"/>
      <c r="O134" s="214"/>
      <c r="P134" s="214"/>
      <c r="Q134" s="214"/>
      <c r="R134" s="214"/>
      <c r="S134" s="214"/>
      <c r="T134" s="215"/>
      <c r="AT134" s="216" t="s">
        <v>272</v>
      </c>
      <c r="AU134" s="216" t="s">
        <v>73</v>
      </c>
      <c r="AV134" s="13" t="s">
        <v>73</v>
      </c>
      <c r="AW134" s="13" t="s">
        <v>30</v>
      </c>
      <c r="AX134" s="13" t="s">
        <v>64</v>
      </c>
      <c r="AY134" s="216" t="s">
        <v>263</v>
      </c>
    </row>
    <row r="135" spans="2:51" s="16" customFormat="1">
      <c r="B135" s="248"/>
      <c r="C135" s="249"/>
      <c r="D135" s="207" t="s">
        <v>272</v>
      </c>
      <c r="E135" s="250" t="s">
        <v>1</v>
      </c>
      <c r="F135" s="251" t="s">
        <v>6909</v>
      </c>
      <c r="G135" s="249"/>
      <c r="H135" s="250" t="s">
        <v>1</v>
      </c>
      <c r="I135" s="252"/>
      <c r="J135" s="249"/>
      <c r="K135" s="249"/>
      <c r="L135" s="253"/>
      <c r="M135" s="254"/>
      <c r="N135" s="255"/>
      <c r="O135" s="255"/>
      <c r="P135" s="255"/>
      <c r="Q135" s="255"/>
      <c r="R135" s="255"/>
      <c r="S135" s="255"/>
      <c r="T135" s="256"/>
      <c r="AT135" s="257" t="s">
        <v>272</v>
      </c>
      <c r="AU135" s="257" t="s">
        <v>73</v>
      </c>
      <c r="AV135" s="16" t="s">
        <v>71</v>
      </c>
      <c r="AW135" s="16" t="s">
        <v>30</v>
      </c>
      <c r="AX135" s="16" t="s">
        <v>64</v>
      </c>
      <c r="AY135" s="257" t="s">
        <v>263</v>
      </c>
    </row>
    <row r="136" spans="2:51" s="13" customFormat="1">
      <c r="B136" s="205"/>
      <c r="C136" s="206"/>
      <c r="D136" s="207" t="s">
        <v>272</v>
      </c>
      <c r="E136" s="208" t="s">
        <v>1</v>
      </c>
      <c r="F136" s="209" t="s">
        <v>6910</v>
      </c>
      <c r="G136" s="206"/>
      <c r="H136" s="210">
        <v>12.6</v>
      </c>
      <c r="I136" s="211"/>
      <c r="J136" s="206"/>
      <c r="K136" s="206"/>
      <c r="L136" s="212"/>
      <c r="M136" s="213"/>
      <c r="N136" s="214"/>
      <c r="O136" s="214"/>
      <c r="P136" s="214"/>
      <c r="Q136" s="214"/>
      <c r="R136" s="214"/>
      <c r="S136" s="214"/>
      <c r="T136" s="215"/>
      <c r="AT136" s="216" t="s">
        <v>272</v>
      </c>
      <c r="AU136" s="216" t="s">
        <v>73</v>
      </c>
      <c r="AV136" s="13" t="s">
        <v>73</v>
      </c>
      <c r="AW136" s="13" t="s">
        <v>30</v>
      </c>
      <c r="AX136" s="13" t="s">
        <v>64</v>
      </c>
      <c r="AY136" s="216" t="s">
        <v>263</v>
      </c>
    </row>
    <row r="137" spans="2:51" s="16" customFormat="1">
      <c r="B137" s="248"/>
      <c r="C137" s="249"/>
      <c r="D137" s="207" t="s">
        <v>272</v>
      </c>
      <c r="E137" s="250" t="s">
        <v>1</v>
      </c>
      <c r="F137" s="251" t="s">
        <v>6911</v>
      </c>
      <c r="G137" s="249"/>
      <c r="H137" s="250" t="s">
        <v>1</v>
      </c>
      <c r="I137" s="252"/>
      <c r="J137" s="249"/>
      <c r="K137" s="249"/>
      <c r="L137" s="253"/>
      <c r="M137" s="254"/>
      <c r="N137" s="255"/>
      <c r="O137" s="255"/>
      <c r="P137" s="255"/>
      <c r="Q137" s="255"/>
      <c r="R137" s="255"/>
      <c r="S137" s="255"/>
      <c r="T137" s="256"/>
      <c r="AT137" s="257" t="s">
        <v>272</v>
      </c>
      <c r="AU137" s="257" t="s">
        <v>73</v>
      </c>
      <c r="AV137" s="16" t="s">
        <v>71</v>
      </c>
      <c r="AW137" s="16" t="s">
        <v>30</v>
      </c>
      <c r="AX137" s="16" t="s">
        <v>64</v>
      </c>
      <c r="AY137" s="257" t="s">
        <v>263</v>
      </c>
    </row>
    <row r="138" spans="2:51" s="13" customFormat="1">
      <c r="B138" s="205"/>
      <c r="C138" s="206"/>
      <c r="D138" s="207" t="s">
        <v>272</v>
      </c>
      <c r="E138" s="208" t="s">
        <v>1</v>
      </c>
      <c r="F138" s="209" t="s">
        <v>6912</v>
      </c>
      <c r="G138" s="206"/>
      <c r="H138" s="210">
        <v>11.61</v>
      </c>
      <c r="I138" s="211"/>
      <c r="J138" s="206"/>
      <c r="K138" s="206"/>
      <c r="L138" s="212"/>
      <c r="M138" s="213"/>
      <c r="N138" s="214"/>
      <c r="O138" s="214"/>
      <c r="P138" s="214"/>
      <c r="Q138" s="214"/>
      <c r="R138" s="214"/>
      <c r="S138" s="214"/>
      <c r="T138" s="215"/>
      <c r="AT138" s="216" t="s">
        <v>272</v>
      </c>
      <c r="AU138" s="216" t="s">
        <v>73</v>
      </c>
      <c r="AV138" s="13" t="s">
        <v>73</v>
      </c>
      <c r="AW138" s="13" t="s">
        <v>30</v>
      </c>
      <c r="AX138" s="13" t="s">
        <v>64</v>
      </c>
      <c r="AY138" s="216" t="s">
        <v>263</v>
      </c>
    </row>
    <row r="139" spans="2:51" s="16" customFormat="1">
      <c r="B139" s="248"/>
      <c r="C139" s="249"/>
      <c r="D139" s="207" t="s">
        <v>272</v>
      </c>
      <c r="E139" s="250" t="s">
        <v>1</v>
      </c>
      <c r="F139" s="251" t="s">
        <v>6913</v>
      </c>
      <c r="G139" s="249"/>
      <c r="H139" s="250" t="s">
        <v>1</v>
      </c>
      <c r="I139" s="252"/>
      <c r="J139" s="249"/>
      <c r="K139" s="249"/>
      <c r="L139" s="253"/>
      <c r="M139" s="254"/>
      <c r="N139" s="255"/>
      <c r="O139" s="255"/>
      <c r="P139" s="255"/>
      <c r="Q139" s="255"/>
      <c r="R139" s="255"/>
      <c r="S139" s="255"/>
      <c r="T139" s="256"/>
      <c r="AT139" s="257" t="s">
        <v>272</v>
      </c>
      <c r="AU139" s="257" t="s">
        <v>73</v>
      </c>
      <c r="AV139" s="16" t="s">
        <v>71</v>
      </c>
      <c r="AW139" s="16" t="s">
        <v>30</v>
      </c>
      <c r="AX139" s="16" t="s">
        <v>64</v>
      </c>
      <c r="AY139" s="257" t="s">
        <v>263</v>
      </c>
    </row>
    <row r="140" spans="2:51" s="13" customFormat="1">
      <c r="B140" s="205"/>
      <c r="C140" s="206"/>
      <c r="D140" s="207" t="s">
        <v>272</v>
      </c>
      <c r="E140" s="208" t="s">
        <v>1</v>
      </c>
      <c r="F140" s="209" t="s">
        <v>6914</v>
      </c>
      <c r="G140" s="206"/>
      <c r="H140" s="210">
        <v>9.0299999999999994</v>
      </c>
      <c r="I140" s="211"/>
      <c r="J140" s="206"/>
      <c r="K140" s="206"/>
      <c r="L140" s="212"/>
      <c r="M140" s="213"/>
      <c r="N140" s="214"/>
      <c r="O140" s="214"/>
      <c r="P140" s="214"/>
      <c r="Q140" s="214"/>
      <c r="R140" s="214"/>
      <c r="S140" s="214"/>
      <c r="T140" s="215"/>
      <c r="AT140" s="216" t="s">
        <v>272</v>
      </c>
      <c r="AU140" s="216" t="s">
        <v>73</v>
      </c>
      <c r="AV140" s="13" t="s">
        <v>73</v>
      </c>
      <c r="AW140" s="13" t="s">
        <v>30</v>
      </c>
      <c r="AX140" s="13" t="s">
        <v>64</v>
      </c>
      <c r="AY140" s="216" t="s">
        <v>263</v>
      </c>
    </row>
    <row r="141" spans="2:51" s="16" customFormat="1">
      <c r="B141" s="248"/>
      <c r="C141" s="249"/>
      <c r="D141" s="207" t="s">
        <v>272</v>
      </c>
      <c r="E141" s="250" t="s">
        <v>1</v>
      </c>
      <c r="F141" s="251" t="s">
        <v>6915</v>
      </c>
      <c r="G141" s="249"/>
      <c r="H141" s="250" t="s">
        <v>1</v>
      </c>
      <c r="I141" s="252"/>
      <c r="J141" s="249"/>
      <c r="K141" s="249"/>
      <c r="L141" s="253"/>
      <c r="M141" s="254"/>
      <c r="N141" s="255"/>
      <c r="O141" s="255"/>
      <c r="P141" s="255"/>
      <c r="Q141" s="255"/>
      <c r="R141" s="255"/>
      <c r="S141" s="255"/>
      <c r="T141" s="256"/>
      <c r="AT141" s="257" t="s">
        <v>272</v>
      </c>
      <c r="AU141" s="257" t="s">
        <v>73</v>
      </c>
      <c r="AV141" s="16" t="s">
        <v>71</v>
      </c>
      <c r="AW141" s="16" t="s">
        <v>30</v>
      </c>
      <c r="AX141" s="16" t="s">
        <v>64</v>
      </c>
      <c r="AY141" s="257" t="s">
        <v>263</v>
      </c>
    </row>
    <row r="142" spans="2:51" s="13" customFormat="1">
      <c r="B142" s="205"/>
      <c r="C142" s="206"/>
      <c r="D142" s="207" t="s">
        <v>272</v>
      </c>
      <c r="E142" s="208" t="s">
        <v>1</v>
      </c>
      <c r="F142" s="209" t="s">
        <v>6916</v>
      </c>
      <c r="G142" s="206"/>
      <c r="H142" s="210">
        <v>7.8650000000000002</v>
      </c>
      <c r="I142" s="211"/>
      <c r="J142" s="206"/>
      <c r="K142" s="206"/>
      <c r="L142" s="212"/>
      <c r="M142" s="213"/>
      <c r="N142" s="214"/>
      <c r="O142" s="214"/>
      <c r="P142" s="214"/>
      <c r="Q142" s="214"/>
      <c r="R142" s="214"/>
      <c r="S142" s="214"/>
      <c r="T142" s="215"/>
      <c r="AT142" s="216" t="s">
        <v>272</v>
      </c>
      <c r="AU142" s="216" t="s">
        <v>73</v>
      </c>
      <c r="AV142" s="13" t="s">
        <v>73</v>
      </c>
      <c r="AW142" s="13" t="s">
        <v>30</v>
      </c>
      <c r="AX142" s="13" t="s">
        <v>64</v>
      </c>
      <c r="AY142" s="216" t="s">
        <v>263</v>
      </c>
    </row>
    <row r="143" spans="2:51" s="16" customFormat="1">
      <c r="B143" s="248"/>
      <c r="C143" s="249"/>
      <c r="D143" s="207" t="s">
        <v>272</v>
      </c>
      <c r="E143" s="250" t="s">
        <v>1</v>
      </c>
      <c r="F143" s="251" t="s">
        <v>6917</v>
      </c>
      <c r="G143" s="249"/>
      <c r="H143" s="250" t="s">
        <v>1</v>
      </c>
      <c r="I143" s="252"/>
      <c r="J143" s="249"/>
      <c r="K143" s="249"/>
      <c r="L143" s="253"/>
      <c r="M143" s="254"/>
      <c r="N143" s="255"/>
      <c r="O143" s="255"/>
      <c r="P143" s="255"/>
      <c r="Q143" s="255"/>
      <c r="R143" s="255"/>
      <c r="S143" s="255"/>
      <c r="T143" s="256"/>
      <c r="AT143" s="257" t="s">
        <v>272</v>
      </c>
      <c r="AU143" s="257" t="s">
        <v>73</v>
      </c>
      <c r="AV143" s="16" t="s">
        <v>71</v>
      </c>
      <c r="AW143" s="16" t="s">
        <v>30</v>
      </c>
      <c r="AX143" s="16" t="s">
        <v>64</v>
      </c>
      <c r="AY143" s="257" t="s">
        <v>263</v>
      </c>
    </row>
    <row r="144" spans="2:51" s="13" customFormat="1">
      <c r="B144" s="205"/>
      <c r="C144" s="206"/>
      <c r="D144" s="207" t="s">
        <v>272</v>
      </c>
      <c r="E144" s="208" t="s">
        <v>1</v>
      </c>
      <c r="F144" s="209" t="s">
        <v>6918</v>
      </c>
      <c r="G144" s="206"/>
      <c r="H144" s="210">
        <v>4.6909999999999998</v>
      </c>
      <c r="I144" s="211"/>
      <c r="J144" s="206"/>
      <c r="K144" s="206"/>
      <c r="L144" s="212"/>
      <c r="M144" s="213"/>
      <c r="N144" s="214"/>
      <c r="O144" s="214"/>
      <c r="P144" s="214"/>
      <c r="Q144" s="214"/>
      <c r="R144" s="214"/>
      <c r="S144" s="214"/>
      <c r="T144" s="215"/>
      <c r="AT144" s="216" t="s">
        <v>272</v>
      </c>
      <c r="AU144" s="216" t="s">
        <v>73</v>
      </c>
      <c r="AV144" s="13" t="s">
        <v>73</v>
      </c>
      <c r="AW144" s="13" t="s">
        <v>30</v>
      </c>
      <c r="AX144" s="13" t="s">
        <v>64</v>
      </c>
      <c r="AY144" s="216" t="s">
        <v>263</v>
      </c>
    </row>
    <row r="145" spans="1:65" s="16" customFormat="1">
      <c r="B145" s="248"/>
      <c r="C145" s="249"/>
      <c r="D145" s="207" t="s">
        <v>272</v>
      </c>
      <c r="E145" s="250" t="s">
        <v>1</v>
      </c>
      <c r="F145" s="251" t="s">
        <v>6919</v>
      </c>
      <c r="G145" s="249"/>
      <c r="H145" s="250" t="s">
        <v>1</v>
      </c>
      <c r="I145" s="252"/>
      <c r="J145" s="249"/>
      <c r="K145" s="249"/>
      <c r="L145" s="253"/>
      <c r="M145" s="254"/>
      <c r="N145" s="255"/>
      <c r="O145" s="255"/>
      <c r="P145" s="255"/>
      <c r="Q145" s="255"/>
      <c r="R145" s="255"/>
      <c r="S145" s="255"/>
      <c r="T145" s="256"/>
      <c r="AT145" s="257" t="s">
        <v>272</v>
      </c>
      <c r="AU145" s="257" t="s">
        <v>73</v>
      </c>
      <c r="AV145" s="16" t="s">
        <v>71</v>
      </c>
      <c r="AW145" s="16" t="s">
        <v>30</v>
      </c>
      <c r="AX145" s="16" t="s">
        <v>64</v>
      </c>
      <c r="AY145" s="257" t="s">
        <v>263</v>
      </c>
    </row>
    <row r="146" spans="1:65" s="13" customFormat="1">
      <c r="B146" s="205"/>
      <c r="C146" s="206"/>
      <c r="D146" s="207" t="s">
        <v>272</v>
      </c>
      <c r="E146" s="208" t="s">
        <v>1</v>
      </c>
      <c r="F146" s="209" t="s">
        <v>6920</v>
      </c>
      <c r="G146" s="206"/>
      <c r="H146" s="210">
        <v>9.6349999999999998</v>
      </c>
      <c r="I146" s="211"/>
      <c r="J146" s="206"/>
      <c r="K146" s="206"/>
      <c r="L146" s="212"/>
      <c r="M146" s="213"/>
      <c r="N146" s="214"/>
      <c r="O146" s="214"/>
      <c r="P146" s="214"/>
      <c r="Q146" s="214"/>
      <c r="R146" s="214"/>
      <c r="S146" s="214"/>
      <c r="T146" s="215"/>
      <c r="AT146" s="216" t="s">
        <v>272</v>
      </c>
      <c r="AU146" s="216" t="s">
        <v>73</v>
      </c>
      <c r="AV146" s="13" t="s">
        <v>73</v>
      </c>
      <c r="AW146" s="13" t="s">
        <v>30</v>
      </c>
      <c r="AX146" s="13" t="s">
        <v>64</v>
      </c>
      <c r="AY146" s="216" t="s">
        <v>263</v>
      </c>
    </row>
    <row r="147" spans="1:65" s="16" customFormat="1">
      <c r="B147" s="248"/>
      <c r="C147" s="249"/>
      <c r="D147" s="207" t="s">
        <v>272</v>
      </c>
      <c r="E147" s="250" t="s">
        <v>1</v>
      </c>
      <c r="F147" s="251" t="s">
        <v>6921</v>
      </c>
      <c r="G147" s="249"/>
      <c r="H147" s="250" t="s">
        <v>1</v>
      </c>
      <c r="I147" s="252"/>
      <c r="J147" s="249"/>
      <c r="K147" s="249"/>
      <c r="L147" s="253"/>
      <c r="M147" s="254"/>
      <c r="N147" s="255"/>
      <c r="O147" s="255"/>
      <c r="P147" s="255"/>
      <c r="Q147" s="255"/>
      <c r="R147" s="255"/>
      <c r="S147" s="255"/>
      <c r="T147" s="256"/>
      <c r="AT147" s="257" t="s">
        <v>272</v>
      </c>
      <c r="AU147" s="257" t="s">
        <v>73</v>
      </c>
      <c r="AV147" s="16" t="s">
        <v>71</v>
      </c>
      <c r="AW147" s="16" t="s">
        <v>30</v>
      </c>
      <c r="AX147" s="16" t="s">
        <v>64</v>
      </c>
      <c r="AY147" s="257" t="s">
        <v>263</v>
      </c>
    </row>
    <row r="148" spans="1:65" s="13" customFormat="1">
      <c r="B148" s="205"/>
      <c r="C148" s="206"/>
      <c r="D148" s="207" t="s">
        <v>272</v>
      </c>
      <c r="E148" s="208" t="s">
        <v>1</v>
      </c>
      <c r="F148" s="209" t="s">
        <v>6922</v>
      </c>
      <c r="G148" s="206"/>
      <c r="H148" s="210">
        <v>9.1519999999999992</v>
      </c>
      <c r="I148" s="211"/>
      <c r="J148" s="206"/>
      <c r="K148" s="206"/>
      <c r="L148" s="212"/>
      <c r="M148" s="213"/>
      <c r="N148" s="214"/>
      <c r="O148" s="214"/>
      <c r="P148" s="214"/>
      <c r="Q148" s="214"/>
      <c r="R148" s="214"/>
      <c r="S148" s="214"/>
      <c r="T148" s="215"/>
      <c r="AT148" s="216" t="s">
        <v>272</v>
      </c>
      <c r="AU148" s="216" t="s">
        <v>73</v>
      </c>
      <c r="AV148" s="13" t="s">
        <v>73</v>
      </c>
      <c r="AW148" s="13" t="s">
        <v>30</v>
      </c>
      <c r="AX148" s="13" t="s">
        <v>64</v>
      </c>
      <c r="AY148" s="216" t="s">
        <v>263</v>
      </c>
    </row>
    <row r="149" spans="1:65" s="16" customFormat="1">
      <c r="B149" s="248"/>
      <c r="C149" s="249"/>
      <c r="D149" s="207" t="s">
        <v>272</v>
      </c>
      <c r="E149" s="250" t="s">
        <v>1</v>
      </c>
      <c r="F149" s="251" t="s">
        <v>6923</v>
      </c>
      <c r="G149" s="249"/>
      <c r="H149" s="250" t="s">
        <v>1</v>
      </c>
      <c r="I149" s="252"/>
      <c r="J149" s="249"/>
      <c r="K149" s="249"/>
      <c r="L149" s="253"/>
      <c r="M149" s="254"/>
      <c r="N149" s="255"/>
      <c r="O149" s="255"/>
      <c r="P149" s="255"/>
      <c r="Q149" s="255"/>
      <c r="R149" s="255"/>
      <c r="S149" s="255"/>
      <c r="T149" s="256"/>
      <c r="AT149" s="257" t="s">
        <v>272</v>
      </c>
      <c r="AU149" s="257" t="s">
        <v>73</v>
      </c>
      <c r="AV149" s="16" t="s">
        <v>71</v>
      </c>
      <c r="AW149" s="16" t="s">
        <v>30</v>
      </c>
      <c r="AX149" s="16" t="s">
        <v>64</v>
      </c>
      <c r="AY149" s="257" t="s">
        <v>263</v>
      </c>
    </row>
    <row r="150" spans="1:65" s="13" customFormat="1">
      <c r="B150" s="205"/>
      <c r="C150" s="206"/>
      <c r="D150" s="207" t="s">
        <v>272</v>
      </c>
      <c r="E150" s="208" t="s">
        <v>1</v>
      </c>
      <c r="F150" s="209" t="s">
        <v>6924</v>
      </c>
      <c r="G150" s="206"/>
      <c r="H150" s="210">
        <v>13</v>
      </c>
      <c r="I150" s="211"/>
      <c r="J150" s="206"/>
      <c r="K150" s="206"/>
      <c r="L150" s="212"/>
      <c r="M150" s="213"/>
      <c r="N150" s="214"/>
      <c r="O150" s="214"/>
      <c r="P150" s="214"/>
      <c r="Q150" s="214"/>
      <c r="R150" s="214"/>
      <c r="S150" s="214"/>
      <c r="T150" s="215"/>
      <c r="AT150" s="216" t="s">
        <v>272</v>
      </c>
      <c r="AU150" s="216" t="s">
        <v>73</v>
      </c>
      <c r="AV150" s="13" t="s">
        <v>73</v>
      </c>
      <c r="AW150" s="13" t="s">
        <v>30</v>
      </c>
      <c r="AX150" s="13" t="s">
        <v>64</v>
      </c>
      <c r="AY150" s="216" t="s">
        <v>263</v>
      </c>
    </row>
    <row r="151" spans="1:65" s="16" customFormat="1">
      <c r="B151" s="248"/>
      <c r="C151" s="249"/>
      <c r="D151" s="207" t="s">
        <v>272</v>
      </c>
      <c r="E151" s="250" t="s">
        <v>1</v>
      </c>
      <c r="F151" s="251" t="s">
        <v>6925</v>
      </c>
      <c r="G151" s="249"/>
      <c r="H151" s="250" t="s">
        <v>1</v>
      </c>
      <c r="I151" s="252"/>
      <c r="J151" s="249"/>
      <c r="K151" s="249"/>
      <c r="L151" s="253"/>
      <c r="M151" s="254"/>
      <c r="N151" s="255"/>
      <c r="O151" s="255"/>
      <c r="P151" s="255"/>
      <c r="Q151" s="255"/>
      <c r="R151" s="255"/>
      <c r="S151" s="255"/>
      <c r="T151" s="256"/>
      <c r="AT151" s="257" t="s">
        <v>272</v>
      </c>
      <c r="AU151" s="257" t="s">
        <v>73</v>
      </c>
      <c r="AV151" s="16" t="s">
        <v>71</v>
      </c>
      <c r="AW151" s="16" t="s">
        <v>30</v>
      </c>
      <c r="AX151" s="16" t="s">
        <v>64</v>
      </c>
      <c r="AY151" s="257" t="s">
        <v>263</v>
      </c>
    </row>
    <row r="152" spans="1:65" s="13" customFormat="1">
      <c r="B152" s="205"/>
      <c r="C152" s="206"/>
      <c r="D152" s="207" t="s">
        <v>272</v>
      </c>
      <c r="E152" s="208" t="s">
        <v>1</v>
      </c>
      <c r="F152" s="209" t="s">
        <v>6926</v>
      </c>
      <c r="G152" s="206"/>
      <c r="H152" s="210">
        <v>6.05</v>
      </c>
      <c r="I152" s="211"/>
      <c r="J152" s="206"/>
      <c r="K152" s="206"/>
      <c r="L152" s="212"/>
      <c r="M152" s="213"/>
      <c r="N152" s="214"/>
      <c r="O152" s="214"/>
      <c r="P152" s="214"/>
      <c r="Q152" s="214"/>
      <c r="R152" s="214"/>
      <c r="S152" s="214"/>
      <c r="T152" s="215"/>
      <c r="AT152" s="216" t="s">
        <v>272</v>
      </c>
      <c r="AU152" s="216" t="s">
        <v>73</v>
      </c>
      <c r="AV152" s="13" t="s">
        <v>73</v>
      </c>
      <c r="AW152" s="13" t="s">
        <v>30</v>
      </c>
      <c r="AX152" s="13" t="s">
        <v>64</v>
      </c>
      <c r="AY152" s="216" t="s">
        <v>263</v>
      </c>
    </row>
    <row r="153" spans="1:65" s="15" customFormat="1">
      <c r="B153" s="228"/>
      <c r="C153" s="229"/>
      <c r="D153" s="207" t="s">
        <v>272</v>
      </c>
      <c r="E153" s="230" t="s">
        <v>1</v>
      </c>
      <c r="F153" s="231" t="s">
        <v>280</v>
      </c>
      <c r="G153" s="229"/>
      <c r="H153" s="232">
        <v>207.779</v>
      </c>
      <c r="I153" s="233"/>
      <c r="J153" s="229"/>
      <c r="K153" s="229"/>
      <c r="L153" s="234"/>
      <c r="M153" s="235"/>
      <c r="N153" s="236"/>
      <c r="O153" s="236"/>
      <c r="P153" s="236"/>
      <c r="Q153" s="236"/>
      <c r="R153" s="236"/>
      <c r="S153" s="236"/>
      <c r="T153" s="237"/>
      <c r="AT153" s="238" t="s">
        <v>272</v>
      </c>
      <c r="AU153" s="238" t="s">
        <v>73</v>
      </c>
      <c r="AV153" s="15" t="s">
        <v>270</v>
      </c>
      <c r="AW153" s="15" t="s">
        <v>30</v>
      </c>
      <c r="AX153" s="15" t="s">
        <v>71</v>
      </c>
      <c r="AY153" s="238" t="s">
        <v>263</v>
      </c>
    </row>
    <row r="154" spans="1:65" s="2" customFormat="1" ht="21.75" customHeight="1">
      <c r="A154" s="35"/>
      <c r="B154" s="36"/>
      <c r="C154" s="191" t="s">
        <v>73</v>
      </c>
      <c r="D154" s="191" t="s">
        <v>266</v>
      </c>
      <c r="E154" s="192" t="s">
        <v>5993</v>
      </c>
      <c r="F154" s="193" t="s">
        <v>5994</v>
      </c>
      <c r="G154" s="194" t="s">
        <v>269</v>
      </c>
      <c r="H154" s="195">
        <v>391.26</v>
      </c>
      <c r="I154" s="196"/>
      <c r="J154" s="197">
        <f>ROUND(I154*H154,2)</f>
        <v>0</v>
      </c>
      <c r="K154" s="198"/>
      <c r="L154" s="40"/>
      <c r="M154" s="199" t="s">
        <v>1</v>
      </c>
      <c r="N154" s="200" t="s">
        <v>38</v>
      </c>
      <c r="O154" s="72"/>
      <c r="P154" s="201">
        <f>O154*H154</f>
        <v>0</v>
      </c>
      <c r="Q154" s="201">
        <v>8.4999999999999995E-4</v>
      </c>
      <c r="R154" s="201">
        <f>Q154*H154</f>
        <v>0.33257099999999995</v>
      </c>
      <c r="S154" s="201">
        <v>0</v>
      </c>
      <c r="T154" s="202">
        <f>S154*H154</f>
        <v>0</v>
      </c>
      <c r="U154" s="35"/>
      <c r="V154" s="35"/>
      <c r="W154" s="35"/>
      <c r="X154" s="35"/>
      <c r="Y154" s="35"/>
      <c r="Z154" s="35"/>
      <c r="AA154" s="35"/>
      <c r="AB154" s="35"/>
      <c r="AC154" s="35"/>
      <c r="AD154" s="35"/>
      <c r="AE154" s="35"/>
      <c r="AR154" s="203" t="s">
        <v>270</v>
      </c>
      <c r="AT154" s="203" t="s">
        <v>266</v>
      </c>
      <c r="AU154" s="203" t="s">
        <v>73</v>
      </c>
      <c r="AY154" s="18" t="s">
        <v>263</v>
      </c>
      <c r="BE154" s="204">
        <f>IF(N154="základní",J154,0)</f>
        <v>0</v>
      </c>
      <c r="BF154" s="204">
        <f>IF(N154="snížená",J154,0)</f>
        <v>0</v>
      </c>
      <c r="BG154" s="204">
        <f>IF(N154="zákl. přenesená",J154,0)</f>
        <v>0</v>
      </c>
      <c r="BH154" s="204">
        <f>IF(N154="sníž. přenesená",J154,0)</f>
        <v>0</v>
      </c>
      <c r="BI154" s="204">
        <f>IF(N154="nulová",J154,0)</f>
        <v>0</v>
      </c>
      <c r="BJ154" s="18" t="s">
        <v>71</v>
      </c>
      <c r="BK154" s="204">
        <f>ROUND(I154*H154,2)</f>
        <v>0</v>
      </c>
      <c r="BL154" s="18" t="s">
        <v>270</v>
      </c>
      <c r="BM154" s="203" t="s">
        <v>506</v>
      </c>
    </row>
    <row r="155" spans="1:65" s="13" customFormat="1">
      <c r="B155" s="205"/>
      <c r="C155" s="206"/>
      <c r="D155" s="207" t="s">
        <v>272</v>
      </c>
      <c r="E155" s="208" t="s">
        <v>1</v>
      </c>
      <c r="F155" s="209" t="s">
        <v>6927</v>
      </c>
      <c r="G155" s="206"/>
      <c r="H155" s="210">
        <v>224</v>
      </c>
      <c r="I155" s="211"/>
      <c r="J155" s="206"/>
      <c r="K155" s="206"/>
      <c r="L155" s="212"/>
      <c r="M155" s="213"/>
      <c r="N155" s="214"/>
      <c r="O155" s="214"/>
      <c r="P155" s="214"/>
      <c r="Q155" s="214"/>
      <c r="R155" s="214"/>
      <c r="S155" s="214"/>
      <c r="T155" s="215"/>
      <c r="AT155" s="216" t="s">
        <v>272</v>
      </c>
      <c r="AU155" s="216" t="s">
        <v>73</v>
      </c>
      <c r="AV155" s="13" t="s">
        <v>73</v>
      </c>
      <c r="AW155" s="13" t="s">
        <v>30</v>
      </c>
      <c r="AX155" s="13" t="s">
        <v>64</v>
      </c>
      <c r="AY155" s="216" t="s">
        <v>263</v>
      </c>
    </row>
    <row r="156" spans="1:65" s="13" customFormat="1">
      <c r="B156" s="205"/>
      <c r="C156" s="206"/>
      <c r="D156" s="207" t="s">
        <v>272</v>
      </c>
      <c r="E156" s="208" t="s">
        <v>1</v>
      </c>
      <c r="F156" s="209" t="s">
        <v>6928</v>
      </c>
      <c r="G156" s="206"/>
      <c r="H156" s="210">
        <v>167.26</v>
      </c>
      <c r="I156" s="211"/>
      <c r="J156" s="206"/>
      <c r="K156" s="206"/>
      <c r="L156" s="212"/>
      <c r="M156" s="213"/>
      <c r="N156" s="214"/>
      <c r="O156" s="214"/>
      <c r="P156" s="214"/>
      <c r="Q156" s="214"/>
      <c r="R156" s="214"/>
      <c r="S156" s="214"/>
      <c r="T156" s="215"/>
      <c r="AT156" s="216" t="s">
        <v>272</v>
      </c>
      <c r="AU156" s="216" t="s">
        <v>73</v>
      </c>
      <c r="AV156" s="13" t="s">
        <v>73</v>
      </c>
      <c r="AW156" s="13" t="s">
        <v>30</v>
      </c>
      <c r="AX156" s="13" t="s">
        <v>64</v>
      </c>
      <c r="AY156" s="216" t="s">
        <v>263</v>
      </c>
    </row>
    <row r="157" spans="1:65" s="15" customFormat="1">
      <c r="B157" s="228"/>
      <c r="C157" s="229"/>
      <c r="D157" s="207" t="s">
        <v>272</v>
      </c>
      <c r="E157" s="230" t="s">
        <v>1</v>
      </c>
      <c r="F157" s="231" t="s">
        <v>280</v>
      </c>
      <c r="G157" s="229"/>
      <c r="H157" s="232">
        <v>391.26</v>
      </c>
      <c r="I157" s="233"/>
      <c r="J157" s="229"/>
      <c r="K157" s="229"/>
      <c r="L157" s="234"/>
      <c r="M157" s="235"/>
      <c r="N157" s="236"/>
      <c r="O157" s="236"/>
      <c r="P157" s="236"/>
      <c r="Q157" s="236"/>
      <c r="R157" s="236"/>
      <c r="S157" s="236"/>
      <c r="T157" s="237"/>
      <c r="AT157" s="238" t="s">
        <v>272</v>
      </c>
      <c r="AU157" s="238" t="s">
        <v>73</v>
      </c>
      <c r="AV157" s="15" t="s">
        <v>270</v>
      </c>
      <c r="AW157" s="15" t="s">
        <v>30</v>
      </c>
      <c r="AX157" s="15" t="s">
        <v>71</v>
      </c>
      <c r="AY157" s="238" t="s">
        <v>263</v>
      </c>
    </row>
    <row r="158" spans="1:65" s="2" customFormat="1" ht="24.2" customHeight="1">
      <c r="A158" s="35"/>
      <c r="B158" s="36"/>
      <c r="C158" s="191" t="s">
        <v>276</v>
      </c>
      <c r="D158" s="191" t="s">
        <v>266</v>
      </c>
      <c r="E158" s="192" t="s">
        <v>5997</v>
      </c>
      <c r="F158" s="193" t="s">
        <v>5998</v>
      </c>
      <c r="G158" s="194" t="s">
        <v>269</v>
      </c>
      <c r="H158" s="195">
        <v>391.26</v>
      </c>
      <c r="I158" s="196"/>
      <c r="J158" s="197">
        <f>ROUND(I158*H158,2)</f>
        <v>0</v>
      </c>
      <c r="K158" s="198"/>
      <c r="L158" s="40"/>
      <c r="M158" s="199" t="s">
        <v>1</v>
      </c>
      <c r="N158" s="200" t="s">
        <v>38</v>
      </c>
      <c r="O158" s="72"/>
      <c r="P158" s="201">
        <f>O158*H158</f>
        <v>0</v>
      </c>
      <c r="Q158" s="201">
        <v>0</v>
      </c>
      <c r="R158" s="201">
        <f>Q158*H158</f>
        <v>0</v>
      </c>
      <c r="S158" s="201">
        <v>0</v>
      </c>
      <c r="T158" s="202">
        <f>S158*H158</f>
        <v>0</v>
      </c>
      <c r="U158" s="35"/>
      <c r="V158" s="35"/>
      <c r="W158" s="35"/>
      <c r="X158" s="35"/>
      <c r="Y158" s="35"/>
      <c r="Z158" s="35"/>
      <c r="AA158" s="35"/>
      <c r="AB158" s="35"/>
      <c r="AC158" s="35"/>
      <c r="AD158" s="35"/>
      <c r="AE158" s="35"/>
      <c r="AR158" s="203" t="s">
        <v>270</v>
      </c>
      <c r="AT158" s="203" t="s">
        <v>266</v>
      </c>
      <c r="AU158" s="203" t="s">
        <v>73</v>
      </c>
      <c r="AY158" s="18" t="s">
        <v>263</v>
      </c>
      <c r="BE158" s="204">
        <f>IF(N158="základní",J158,0)</f>
        <v>0</v>
      </c>
      <c r="BF158" s="204">
        <f>IF(N158="snížená",J158,0)</f>
        <v>0</v>
      </c>
      <c r="BG158" s="204">
        <f>IF(N158="zákl. přenesená",J158,0)</f>
        <v>0</v>
      </c>
      <c r="BH158" s="204">
        <f>IF(N158="sníž. přenesená",J158,0)</f>
        <v>0</v>
      </c>
      <c r="BI158" s="204">
        <f>IF(N158="nulová",J158,0)</f>
        <v>0</v>
      </c>
      <c r="BJ158" s="18" t="s">
        <v>71</v>
      </c>
      <c r="BK158" s="204">
        <f>ROUND(I158*H158,2)</f>
        <v>0</v>
      </c>
      <c r="BL158" s="18" t="s">
        <v>270</v>
      </c>
      <c r="BM158" s="203" t="s">
        <v>5999</v>
      </c>
    </row>
    <row r="159" spans="1:65" s="2" customFormat="1" ht="16.5" customHeight="1">
      <c r="A159" s="35"/>
      <c r="B159" s="36"/>
      <c r="C159" s="191" t="s">
        <v>270</v>
      </c>
      <c r="D159" s="191" t="s">
        <v>266</v>
      </c>
      <c r="E159" s="192" t="s">
        <v>6000</v>
      </c>
      <c r="F159" s="193" t="s">
        <v>6001</v>
      </c>
      <c r="G159" s="194" t="s">
        <v>448</v>
      </c>
      <c r="H159" s="195">
        <v>48</v>
      </c>
      <c r="I159" s="196"/>
      <c r="J159" s="197">
        <f>ROUND(I159*H159,2)</f>
        <v>0</v>
      </c>
      <c r="K159" s="198"/>
      <c r="L159" s="40"/>
      <c r="M159" s="199" t="s">
        <v>1</v>
      </c>
      <c r="N159" s="200" t="s">
        <v>38</v>
      </c>
      <c r="O159" s="72"/>
      <c r="P159" s="201">
        <f>O159*H159</f>
        <v>0</v>
      </c>
      <c r="Q159" s="201">
        <v>0</v>
      </c>
      <c r="R159" s="201">
        <f>Q159*H159</f>
        <v>0</v>
      </c>
      <c r="S159" s="201">
        <v>0</v>
      </c>
      <c r="T159" s="202">
        <f>S159*H159</f>
        <v>0</v>
      </c>
      <c r="U159" s="35"/>
      <c r="V159" s="35"/>
      <c r="W159" s="35"/>
      <c r="X159" s="35"/>
      <c r="Y159" s="35"/>
      <c r="Z159" s="35"/>
      <c r="AA159" s="35"/>
      <c r="AB159" s="35"/>
      <c r="AC159" s="35"/>
      <c r="AD159" s="35"/>
      <c r="AE159" s="35"/>
      <c r="AR159" s="203" t="s">
        <v>270</v>
      </c>
      <c r="AT159" s="203" t="s">
        <v>266</v>
      </c>
      <c r="AU159" s="203" t="s">
        <v>73</v>
      </c>
      <c r="AY159" s="18" t="s">
        <v>263</v>
      </c>
      <c r="BE159" s="204">
        <f>IF(N159="základní",J159,0)</f>
        <v>0</v>
      </c>
      <c r="BF159" s="204">
        <f>IF(N159="snížená",J159,0)</f>
        <v>0</v>
      </c>
      <c r="BG159" s="204">
        <f>IF(N159="zákl. přenesená",J159,0)</f>
        <v>0</v>
      </c>
      <c r="BH159" s="204">
        <f>IF(N159="sníž. přenesená",J159,0)</f>
        <v>0</v>
      </c>
      <c r="BI159" s="204">
        <f>IF(N159="nulová",J159,0)</f>
        <v>0</v>
      </c>
      <c r="BJ159" s="18" t="s">
        <v>71</v>
      </c>
      <c r="BK159" s="204">
        <f>ROUND(I159*H159,2)</f>
        <v>0</v>
      </c>
      <c r="BL159" s="18" t="s">
        <v>270</v>
      </c>
      <c r="BM159" s="203" t="s">
        <v>538</v>
      </c>
    </row>
    <row r="160" spans="1:65" s="2" customFormat="1" ht="24.2" customHeight="1">
      <c r="A160" s="35"/>
      <c r="B160" s="36"/>
      <c r="C160" s="191" t="s">
        <v>297</v>
      </c>
      <c r="D160" s="191" t="s">
        <v>266</v>
      </c>
      <c r="E160" s="192" t="s">
        <v>549</v>
      </c>
      <c r="F160" s="193" t="s">
        <v>550</v>
      </c>
      <c r="G160" s="194" t="s">
        <v>300</v>
      </c>
      <c r="H160" s="195">
        <v>60.697000000000003</v>
      </c>
      <c r="I160" s="196"/>
      <c r="J160" s="197">
        <f>ROUND(I160*H160,2)</f>
        <v>0</v>
      </c>
      <c r="K160" s="198"/>
      <c r="L160" s="40"/>
      <c r="M160" s="199" t="s">
        <v>1</v>
      </c>
      <c r="N160" s="200" t="s">
        <v>38</v>
      </c>
      <c r="O160" s="72"/>
      <c r="P160" s="201">
        <f>O160*H160</f>
        <v>0</v>
      </c>
      <c r="Q160" s="201">
        <v>0</v>
      </c>
      <c r="R160" s="201">
        <f>Q160*H160</f>
        <v>0</v>
      </c>
      <c r="S160" s="201">
        <v>0</v>
      </c>
      <c r="T160" s="202">
        <f>S160*H160</f>
        <v>0</v>
      </c>
      <c r="U160" s="35"/>
      <c r="V160" s="35"/>
      <c r="W160" s="35"/>
      <c r="X160" s="35"/>
      <c r="Y160" s="35"/>
      <c r="Z160" s="35"/>
      <c r="AA160" s="35"/>
      <c r="AB160" s="35"/>
      <c r="AC160" s="35"/>
      <c r="AD160" s="35"/>
      <c r="AE160" s="35"/>
      <c r="AR160" s="203" t="s">
        <v>270</v>
      </c>
      <c r="AT160" s="203" t="s">
        <v>266</v>
      </c>
      <c r="AU160" s="203" t="s">
        <v>73</v>
      </c>
      <c r="AY160" s="18" t="s">
        <v>263</v>
      </c>
      <c r="BE160" s="204">
        <f>IF(N160="základní",J160,0)</f>
        <v>0</v>
      </c>
      <c r="BF160" s="204">
        <f>IF(N160="snížená",J160,0)</f>
        <v>0</v>
      </c>
      <c r="BG160" s="204">
        <f>IF(N160="zákl. přenesená",J160,0)</f>
        <v>0</v>
      </c>
      <c r="BH160" s="204">
        <f>IF(N160="sníž. přenesená",J160,0)</f>
        <v>0</v>
      </c>
      <c r="BI160" s="204">
        <f>IF(N160="nulová",J160,0)</f>
        <v>0</v>
      </c>
      <c r="BJ160" s="18" t="s">
        <v>71</v>
      </c>
      <c r="BK160" s="204">
        <f>ROUND(I160*H160,2)</f>
        <v>0</v>
      </c>
      <c r="BL160" s="18" t="s">
        <v>270</v>
      </c>
      <c r="BM160" s="203" t="s">
        <v>304</v>
      </c>
    </row>
    <row r="161" spans="1:65" s="13" customFormat="1">
      <c r="B161" s="205"/>
      <c r="C161" s="206"/>
      <c r="D161" s="207" t="s">
        <v>272</v>
      </c>
      <c r="E161" s="208" t="s">
        <v>1</v>
      </c>
      <c r="F161" s="209" t="s">
        <v>6929</v>
      </c>
      <c r="G161" s="206"/>
      <c r="H161" s="210">
        <v>11.407</v>
      </c>
      <c r="I161" s="211"/>
      <c r="J161" s="206"/>
      <c r="K161" s="206"/>
      <c r="L161" s="212"/>
      <c r="M161" s="213"/>
      <c r="N161" s="214"/>
      <c r="O161" s="214"/>
      <c r="P161" s="214"/>
      <c r="Q161" s="214"/>
      <c r="R161" s="214"/>
      <c r="S161" s="214"/>
      <c r="T161" s="215"/>
      <c r="AT161" s="216" t="s">
        <v>272</v>
      </c>
      <c r="AU161" s="216" t="s">
        <v>73</v>
      </c>
      <c r="AV161" s="13" t="s">
        <v>73</v>
      </c>
      <c r="AW161" s="13" t="s">
        <v>30</v>
      </c>
      <c r="AX161" s="13" t="s">
        <v>64</v>
      </c>
      <c r="AY161" s="216" t="s">
        <v>263</v>
      </c>
    </row>
    <row r="162" spans="1:65" s="13" customFormat="1">
      <c r="B162" s="205"/>
      <c r="C162" s="206"/>
      <c r="D162" s="207" t="s">
        <v>272</v>
      </c>
      <c r="E162" s="208" t="s">
        <v>1</v>
      </c>
      <c r="F162" s="209" t="s">
        <v>6930</v>
      </c>
      <c r="G162" s="206"/>
      <c r="H162" s="210">
        <v>8.1</v>
      </c>
      <c r="I162" s="211"/>
      <c r="J162" s="206"/>
      <c r="K162" s="206"/>
      <c r="L162" s="212"/>
      <c r="M162" s="213"/>
      <c r="N162" s="214"/>
      <c r="O162" s="214"/>
      <c r="P162" s="214"/>
      <c r="Q162" s="214"/>
      <c r="R162" s="214"/>
      <c r="S162" s="214"/>
      <c r="T162" s="215"/>
      <c r="AT162" s="216" t="s">
        <v>272</v>
      </c>
      <c r="AU162" s="216" t="s">
        <v>73</v>
      </c>
      <c r="AV162" s="13" t="s">
        <v>73</v>
      </c>
      <c r="AW162" s="13" t="s">
        <v>30</v>
      </c>
      <c r="AX162" s="13" t="s">
        <v>64</v>
      </c>
      <c r="AY162" s="216" t="s">
        <v>263</v>
      </c>
    </row>
    <row r="163" spans="1:65" s="13" customFormat="1">
      <c r="B163" s="205"/>
      <c r="C163" s="206"/>
      <c r="D163" s="207" t="s">
        <v>272</v>
      </c>
      <c r="E163" s="208" t="s">
        <v>1</v>
      </c>
      <c r="F163" s="209" t="s">
        <v>6931</v>
      </c>
      <c r="G163" s="206"/>
      <c r="H163" s="210">
        <v>7.11</v>
      </c>
      <c r="I163" s="211"/>
      <c r="J163" s="206"/>
      <c r="K163" s="206"/>
      <c r="L163" s="212"/>
      <c r="M163" s="213"/>
      <c r="N163" s="214"/>
      <c r="O163" s="214"/>
      <c r="P163" s="214"/>
      <c r="Q163" s="214"/>
      <c r="R163" s="214"/>
      <c r="S163" s="214"/>
      <c r="T163" s="215"/>
      <c r="AT163" s="216" t="s">
        <v>272</v>
      </c>
      <c r="AU163" s="216" t="s">
        <v>73</v>
      </c>
      <c r="AV163" s="13" t="s">
        <v>73</v>
      </c>
      <c r="AW163" s="13" t="s">
        <v>30</v>
      </c>
      <c r="AX163" s="13" t="s">
        <v>64</v>
      </c>
      <c r="AY163" s="216" t="s">
        <v>263</v>
      </c>
    </row>
    <row r="164" spans="1:65" s="13" customFormat="1">
      <c r="B164" s="205"/>
      <c r="C164" s="206"/>
      <c r="D164" s="207" t="s">
        <v>272</v>
      </c>
      <c r="E164" s="208" t="s">
        <v>1</v>
      </c>
      <c r="F164" s="209" t="s">
        <v>6932</v>
      </c>
      <c r="G164" s="206"/>
      <c r="H164" s="210">
        <v>5.3</v>
      </c>
      <c r="I164" s="211"/>
      <c r="J164" s="206"/>
      <c r="K164" s="206"/>
      <c r="L164" s="212"/>
      <c r="M164" s="213"/>
      <c r="N164" s="214"/>
      <c r="O164" s="214"/>
      <c r="P164" s="214"/>
      <c r="Q164" s="214"/>
      <c r="R164" s="214"/>
      <c r="S164" s="214"/>
      <c r="T164" s="215"/>
      <c r="AT164" s="216" t="s">
        <v>272</v>
      </c>
      <c r="AU164" s="216" t="s">
        <v>73</v>
      </c>
      <c r="AV164" s="13" t="s">
        <v>73</v>
      </c>
      <c r="AW164" s="13" t="s">
        <v>30</v>
      </c>
      <c r="AX164" s="13" t="s">
        <v>64</v>
      </c>
      <c r="AY164" s="216" t="s">
        <v>263</v>
      </c>
    </row>
    <row r="165" spans="1:65" s="13" customFormat="1">
      <c r="B165" s="205"/>
      <c r="C165" s="206"/>
      <c r="D165" s="207" t="s">
        <v>272</v>
      </c>
      <c r="E165" s="208" t="s">
        <v>1</v>
      </c>
      <c r="F165" s="209" t="s">
        <v>6933</v>
      </c>
      <c r="G165" s="206"/>
      <c r="H165" s="210">
        <v>4.4000000000000004</v>
      </c>
      <c r="I165" s="211"/>
      <c r="J165" s="206"/>
      <c r="K165" s="206"/>
      <c r="L165" s="212"/>
      <c r="M165" s="213"/>
      <c r="N165" s="214"/>
      <c r="O165" s="214"/>
      <c r="P165" s="214"/>
      <c r="Q165" s="214"/>
      <c r="R165" s="214"/>
      <c r="S165" s="214"/>
      <c r="T165" s="215"/>
      <c r="AT165" s="216" t="s">
        <v>272</v>
      </c>
      <c r="AU165" s="216" t="s">
        <v>73</v>
      </c>
      <c r="AV165" s="13" t="s">
        <v>73</v>
      </c>
      <c r="AW165" s="13" t="s">
        <v>30</v>
      </c>
      <c r="AX165" s="13" t="s">
        <v>64</v>
      </c>
      <c r="AY165" s="216" t="s">
        <v>263</v>
      </c>
    </row>
    <row r="166" spans="1:65" s="13" customFormat="1">
      <c r="B166" s="205"/>
      <c r="C166" s="206"/>
      <c r="D166" s="207" t="s">
        <v>272</v>
      </c>
      <c r="E166" s="208" t="s">
        <v>1</v>
      </c>
      <c r="F166" s="209" t="s">
        <v>6934</v>
      </c>
      <c r="G166" s="206"/>
      <c r="H166" s="210">
        <v>2.4</v>
      </c>
      <c r="I166" s="211"/>
      <c r="J166" s="206"/>
      <c r="K166" s="206"/>
      <c r="L166" s="212"/>
      <c r="M166" s="213"/>
      <c r="N166" s="214"/>
      <c r="O166" s="214"/>
      <c r="P166" s="214"/>
      <c r="Q166" s="214"/>
      <c r="R166" s="214"/>
      <c r="S166" s="214"/>
      <c r="T166" s="215"/>
      <c r="AT166" s="216" t="s">
        <v>272</v>
      </c>
      <c r="AU166" s="216" t="s">
        <v>73</v>
      </c>
      <c r="AV166" s="13" t="s">
        <v>73</v>
      </c>
      <c r="AW166" s="13" t="s">
        <v>30</v>
      </c>
      <c r="AX166" s="13" t="s">
        <v>64</v>
      </c>
      <c r="AY166" s="216" t="s">
        <v>263</v>
      </c>
    </row>
    <row r="167" spans="1:65" s="13" customFormat="1">
      <c r="B167" s="205"/>
      <c r="C167" s="206"/>
      <c r="D167" s="207" t="s">
        <v>272</v>
      </c>
      <c r="E167" s="208" t="s">
        <v>1</v>
      </c>
      <c r="F167" s="209" t="s">
        <v>6935</v>
      </c>
      <c r="G167" s="206"/>
      <c r="H167" s="210">
        <v>5.53</v>
      </c>
      <c r="I167" s="211"/>
      <c r="J167" s="206"/>
      <c r="K167" s="206"/>
      <c r="L167" s="212"/>
      <c r="M167" s="213"/>
      <c r="N167" s="214"/>
      <c r="O167" s="214"/>
      <c r="P167" s="214"/>
      <c r="Q167" s="214"/>
      <c r="R167" s="214"/>
      <c r="S167" s="214"/>
      <c r="T167" s="215"/>
      <c r="AT167" s="216" t="s">
        <v>272</v>
      </c>
      <c r="AU167" s="216" t="s">
        <v>73</v>
      </c>
      <c r="AV167" s="13" t="s">
        <v>73</v>
      </c>
      <c r="AW167" s="13" t="s">
        <v>30</v>
      </c>
      <c r="AX167" s="13" t="s">
        <v>64</v>
      </c>
      <c r="AY167" s="216" t="s">
        <v>263</v>
      </c>
    </row>
    <row r="168" spans="1:65" s="13" customFormat="1">
      <c r="B168" s="205"/>
      <c r="C168" s="206"/>
      <c r="D168" s="207" t="s">
        <v>272</v>
      </c>
      <c r="E168" s="208" t="s">
        <v>1</v>
      </c>
      <c r="F168" s="209" t="s">
        <v>6936</v>
      </c>
      <c r="G168" s="206"/>
      <c r="H168" s="210">
        <v>5.15</v>
      </c>
      <c r="I168" s="211"/>
      <c r="J168" s="206"/>
      <c r="K168" s="206"/>
      <c r="L168" s="212"/>
      <c r="M168" s="213"/>
      <c r="N168" s="214"/>
      <c r="O168" s="214"/>
      <c r="P168" s="214"/>
      <c r="Q168" s="214"/>
      <c r="R168" s="214"/>
      <c r="S168" s="214"/>
      <c r="T168" s="215"/>
      <c r="AT168" s="216" t="s">
        <v>272</v>
      </c>
      <c r="AU168" s="216" t="s">
        <v>73</v>
      </c>
      <c r="AV168" s="13" t="s">
        <v>73</v>
      </c>
      <c r="AW168" s="13" t="s">
        <v>30</v>
      </c>
      <c r="AX168" s="13" t="s">
        <v>64</v>
      </c>
      <c r="AY168" s="216" t="s">
        <v>263</v>
      </c>
    </row>
    <row r="169" spans="1:65" s="13" customFormat="1">
      <c r="B169" s="205"/>
      <c r="C169" s="206"/>
      <c r="D169" s="207" t="s">
        <v>272</v>
      </c>
      <c r="E169" s="208" t="s">
        <v>1</v>
      </c>
      <c r="F169" s="209" t="s">
        <v>6937</v>
      </c>
      <c r="G169" s="206"/>
      <c r="H169" s="210">
        <v>8</v>
      </c>
      <c r="I169" s="211"/>
      <c r="J169" s="206"/>
      <c r="K169" s="206"/>
      <c r="L169" s="212"/>
      <c r="M169" s="213"/>
      <c r="N169" s="214"/>
      <c r="O169" s="214"/>
      <c r="P169" s="214"/>
      <c r="Q169" s="214"/>
      <c r="R169" s="214"/>
      <c r="S169" s="214"/>
      <c r="T169" s="215"/>
      <c r="AT169" s="216" t="s">
        <v>272</v>
      </c>
      <c r="AU169" s="216" t="s">
        <v>73</v>
      </c>
      <c r="AV169" s="13" t="s">
        <v>73</v>
      </c>
      <c r="AW169" s="13" t="s">
        <v>30</v>
      </c>
      <c r="AX169" s="13" t="s">
        <v>64</v>
      </c>
      <c r="AY169" s="216" t="s">
        <v>263</v>
      </c>
    </row>
    <row r="170" spans="1:65" s="13" customFormat="1">
      <c r="B170" s="205"/>
      <c r="C170" s="206"/>
      <c r="D170" s="207" t="s">
        <v>272</v>
      </c>
      <c r="E170" s="208" t="s">
        <v>1</v>
      </c>
      <c r="F170" s="209" t="s">
        <v>6938</v>
      </c>
      <c r="G170" s="206"/>
      <c r="H170" s="210">
        <v>3.3</v>
      </c>
      <c r="I170" s="211"/>
      <c r="J170" s="206"/>
      <c r="K170" s="206"/>
      <c r="L170" s="212"/>
      <c r="M170" s="213"/>
      <c r="N170" s="214"/>
      <c r="O170" s="214"/>
      <c r="P170" s="214"/>
      <c r="Q170" s="214"/>
      <c r="R170" s="214"/>
      <c r="S170" s="214"/>
      <c r="T170" s="215"/>
      <c r="AT170" s="216" t="s">
        <v>272</v>
      </c>
      <c r="AU170" s="216" t="s">
        <v>73</v>
      </c>
      <c r="AV170" s="13" t="s">
        <v>73</v>
      </c>
      <c r="AW170" s="13" t="s">
        <v>30</v>
      </c>
      <c r="AX170" s="13" t="s">
        <v>64</v>
      </c>
      <c r="AY170" s="216" t="s">
        <v>263</v>
      </c>
    </row>
    <row r="171" spans="1:65" s="15" customFormat="1">
      <c r="B171" s="228"/>
      <c r="C171" s="229"/>
      <c r="D171" s="207" t="s">
        <v>272</v>
      </c>
      <c r="E171" s="230" t="s">
        <v>1</v>
      </c>
      <c r="F171" s="231" t="s">
        <v>280</v>
      </c>
      <c r="G171" s="229"/>
      <c r="H171" s="232">
        <v>60.697000000000003</v>
      </c>
      <c r="I171" s="233"/>
      <c r="J171" s="229"/>
      <c r="K171" s="229"/>
      <c r="L171" s="234"/>
      <c r="M171" s="235"/>
      <c r="N171" s="236"/>
      <c r="O171" s="236"/>
      <c r="P171" s="236"/>
      <c r="Q171" s="236"/>
      <c r="R171" s="236"/>
      <c r="S171" s="236"/>
      <c r="T171" s="237"/>
      <c r="AT171" s="238" t="s">
        <v>272</v>
      </c>
      <c r="AU171" s="238" t="s">
        <v>73</v>
      </c>
      <c r="AV171" s="15" t="s">
        <v>270</v>
      </c>
      <c r="AW171" s="15" t="s">
        <v>30</v>
      </c>
      <c r="AX171" s="15" t="s">
        <v>71</v>
      </c>
      <c r="AY171" s="238" t="s">
        <v>263</v>
      </c>
    </row>
    <row r="172" spans="1:65" s="2" customFormat="1" ht="24.2" customHeight="1">
      <c r="A172" s="35"/>
      <c r="B172" s="36"/>
      <c r="C172" s="191" t="s">
        <v>304</v>
      </c>
      <c r="D172" s="191" t="s">
        <v>266</v>
      </c>
      <c r="E172" s="192" t="s">
        <v>1978</v>
      </c>
      <c r="F172" s="193" t="s">
        <v>1979</v>
      </c>
      <c r="G172" s="194" t="s">
        <v>300</v>
      </c>
      <c r="H172" s="195">
        <v>87.65</v>
      </c>
      <c r="I172" s="196"/>
      <c r="J172" s="197">
        <f>ROUND(I172*H172,2)</f>
        <v>0</v>
      </c>
      <c r="K172" s="198"/>
      <c r="L172" s="40"/>
      <c r="M172" s="199" t="s">
        <v>1</v>
      </c>
      <c r="N172" s="200" t="s">
        <v>38</v>
      </c>
      <c r="O172" s="72"/>
      <c r="P172" s="201">
        <f>O172*H172</f>
        <v>0</v>
      </c>
      <c r="Q172" s="201">
        <v>0</v>
      </c>
      <c r="R172" s="201">
        <f>Q172*H172</f>
        <v>0</v>
      </c>
      <c r="S172" s="201">
        <v>0</v>
      </c>
      <c r="T172" s="202">
        <f>S172*H172</f>
        <v>0</v>
      </c>
      <c r="U172" s="35"/>
      <c r="V172" s="35"/>
      <c r="W172" s="35"/>
      <c r="X172" s="35"/>
      <c r="Y172" s="35"/>
      <c r="Z172" s="35"/>
      <c r="AA172" s="35"/>
      <c r="AB172" s="35"/>
      <c r="AC172" s="35"/>
      <c r="AD172" s="35"/>
      <c r="AE172" s="35"/>
      <c r="AR172" s="203" t="s">
        <v>270</v>
      </c>
      <c r="AT172" s="203" t="s">
        <v>266</v>
      </c>
      <c r="AU172" s="203" t="s">
        <v>73</v>
      </c>
      <c r="AY172" s="18" t="s">
        <v>263</v>
      </c>
      <c r="BE172" s="204">
        <f>IF(N172="základní",J172,0)</f>
        <v>0</v>
      </c>
      <c r="BF172" s="204">
        <f>IF(N172="snížená",J172,0)</f>
        <v>0</v>
      </c>
      <c r="BG172" s="204">
        <f>IF(N172="zákl. přenesená",J172,0)</f>
        <v>0</v>
      </c>
      <c r="BH172" s="204">
        <f>IF(N172="sníž. přenesená",J172,0)</f>
        <v>0</v>
      </c>
      <c r="BI172" s="204">
        <f>IF(N172="nulová",J172,0)</f>
        <v>0</v>
      </c>
      <c r="BJ172" s="18" t="s">
        <v>71</v>
      </c>
      <c r="BK172" s="204">
        <f>ROUND(I172*H172,2)</f>
        <v>0</v>
      </c>
      <c r="BL172" s="18" t="s">
        <v>270</v>
      </c>
      <c r="BM172" s="203" t="s">
        <v>314</v>
      </c>
    </row>
    <row r="173" spans="1:65" s="16" customFormat="1">
      <c r="B173" s="248"/>
      <c r="C173" s="249"/>
      <c r="D173" s="207" t="s">
        <v>272</v>
      </c>
      <c r="E173" s="250" t="s">
        <v>1</v>
      </c>
      <c r="F173" s="251" t="s">
        <v>6818</v>
      </c>
      <c r="G173" s="249"/>
      <c r="H173" s="250" t="s">
        <v>1</v>
      </c>
      <c r="I173" s="252"/>
      <c r="J173" s="249"/>
      <c r="K173" s="249"/>
      <c r="L173" s="253"/>
      <c r="M173" s="254"/>
      <c r="N173" s="255"/>
      <c r="O173" s="255"/>
      <c r="P173" s="255"/>
      <c r="Q173" s="255"/>
      <c r="R173" s="255"/>
      <c r="S173" s="255"/>
      <c r="T173" s="256"/>
      <c r="AT173" s="257" t="s">
        <v>272</v>
      </c>
      <c r="AU173" s="257" t="s">
        <v>73</v>
      </c>
      <c r="AV173" s="16" t="s">
        <v>71</v>
      </c>
      <c r="AW173" s="16" t="s">
        <v>30</v>
      </c>
      <c r="AX173" s="16" t="s">
        <v>64</v>
      </c>
      <c r="AY173" s="257" t="s">
        <v>263</v>
      </c>
    </row>
    <row r="174" spans="1:65" s="13" customFormat="1">
      <c r="B174" s="205"/>
      <c r="C174" s="206"/>
      <c r="D174" s="207" t="s">
        <v>272</v>
      </c>
      <c r="E174" s="208" t="s">
        <v>1</v>
      </c>
      <c r="F174" s="209" t="s">
        <v>6939</v>
      </c>
      <c r="G174" s="206"/>
      <c r="H174" s="210">
        <v>45.985999999999997</v>
      </c>
      <c r="I174" s="211"/>
      <c r="J174" s="206"/>
      <c r="K174" s="206"/>
      <c r="L174" s="212"/>
      <c r="M174" s="213"/>
      <c r="N174" s="214"/>
      <c r="O174" s="214"/>
      <c r="P174" s="214"/>
      <c r="Q174" s="214"/>
      <c r="R174" s="214"/>
      <c r="S174" s="214"/>
      <c r="T174" s="215"/>
      <c r="AT174" s="216" t="s">
        <v>272</v>
      </c>
      <c r="AU174" s="216" t="s">
        <v>73</v>
      </c>
      <c r="AV174" s="13" t="s">
        <v>73</v>
      </c>
      <c r="AW174" s="13" t="s">
        <v>30</v>
      </c>
      <c r="AX174" s="13" t="s">
        <v>64</v>
      </c>
      <c r="AY174" s="216" t="s">
        <v>263</v>
      </c>
    </row>
    <row r="175" spans="1:65" s="13" customFormat="1">
      <c r="B175" s="205"/>
      <c r="C175" s="206"/>
      <c r="D175" s="207" t="s">
        <v>272</v>
      </c>
      <c r="E175" s="208" t="s">
        <v>1</v>
      </c>
      <c r="F175" s="209" t="s">
        <v>6940</v>
      </c>
      <c r="G175" s="206"/>
      <c r="H175" s="210">
        <v>3.6</v>
      </c>
      <c r="I175" s="211"/>
      <c r="J175" s="206"/>
      <c r="K175" s="206"/>
      <c r="L175" s="212"/>
      <c r="M175" s="213"/>
      <c r="N175" s="214"/>
      <c r="O175" s="214"/>
      <c r="P175" s="214"/>
      <c r="Q175" s="214"/>
      <c r="R175" s="214"/>
      <c r="S175" s="214"/>
      <c r="T175" s="215"/>
      <c r="AT175" s="216" t="s">
        <v>272</v>
      </c>
      <c r="AU175" s="216" t="s">
        <v>73</v>
      </c>
      <c r="AV175" s="13" t="s">
        <v>73</v>
      </c>
      <c r="AW175" s="13" t="s">
        <v>30</v>
      </c>
      <c r="AX175" s="13" t="s">
        <v>64</v>
      </c>
      <c r="AY175" s="216" t="s">
        <v>263</v>
      </c>
    </row>
    <row r="176" spans="1:65" s="13" customFormat="1">
      <c r="B176" s="205"/>
      <c r="C176" s="206"/>
      <c r="D176" s="207" t="s">
        <v>272</v>
      </c>
      <c r="E176" s="208" t="s">
        <v>1</v>
      </c>
      <c r="F176" s="209" t="s">
        <v>6941</v>
      </c>
      <c r="G176" s="206"/>
      <c r="H176" s="210">
        <v>3.6</v>
      </c>
      <c r="I176" s="211"/>
      <c r="J176" s="206"/>
      <c r="K176" s="206"/>
      <c r="L176" s="212"/>
      <c r="M176" s="213"/>
      <c r="N176" s="214"/>
      <c r="O176" s="214"/>
      <c r="P176" s="214"/>
      <c r="Q176" s="214"/>
      <c r="R176" s="214"/>
      <c r="S176" s="214"/>
      <c r="T176" s="215"/>
      <c r="AT176" s="216" t="s">
        <v>272</v>
      </c>
      <c r="AU176" s="216" t="s">
        <v>73</v>
      </c>
      <c r="AV176" s="13" t="s">
        <v>73</v>
      </c>
      <c r="AW176" s="13" t="s">
        <v>30</v>
      </c>
      <c r="AX176" s="13" t="s">
        <v>64</v>
      </c>
      <c r="AY176" s="216" t="s">
        <v>263</v>
      </c>
    </row>
    <row r="177" spans="2:51" s="13" customFormat="1">
      <c r="B177" s="205"/>
      <c r="C177" s="206"/>
      <c r="D177" s="207" t="s">
        <v>272</v>
      </c>
      <c r="E177" s="208" t="s">
        <v>1</v>
      </c>
      <c r="F177" s="209" t="s">
        <v>6942</v>
      </c>
      <c r="G177" s="206"/>
      <c r="H177" s="210">
        <v>3.03</v>
      </c>
      <c r="I177" s="211"/>
      <c r="J177" s="206"/>
      <c r="K177" s="206"/>
      <c r="L177" s="212"/>
      <c r="M177" s="213"/>
      <c r="N177" s="214"/>
      <c r="O177" s="214"/>
      <c r="P177" s="214"/>
      <c r="Q177" s="214"/>
      <c r="R177" s="214"/>
      <c r="S177" s="214"/>
      <c r="T177" s="215"/>
      <c r="AT177" s="216" t="s">
        <v>272</v>
      </c>
      <c r="AU177" s="216" t="s">
        <v>73</v>
      </c>
      <c r="AV177" s="13" t="s">
        <v>73</v>
      </c>
      <c r="AW177" s="13" t="s">
        <v>30</v>
      </c>
      <c r="AX177" s="13" t="s">
        <v>64</v>
      </c>
      <c r="AY177" s="216" t="s">
        <v>263</v>
      </c>
    </row>
    <row r="178" spans="2:51" s="13" customFormat="1">
      <c r="B178" s="205"/>
      <c r="C178" s="206"/>
      <c r="D178" s="207" t="s">
        <v>272</v>
      </c>
      <c r="E178" s="208" t="s">
        <v>1</v>
      </c>
      <c r="F178" s="209" t="s">
        <v>6943</v>
      </c>
      <c r="G178" s="206"/>
      <c r="H178" s="210">
        <v>2.81</v>
      </c>
      <c r="I178" s="211"/>
      <c r="J178" s="206"/>
      <c r="K178" s="206"/>
      <c r="L178" s="212"/>
      <c r="M178" s="213"/>
      <c r="N178" s="214"/>
      <c r="O178" s="214"/>
      <c r="P178" s="214"/>
      <c r="Q178" s="214"/>
      <c r="R178" s="214"/>
      <c r="S178" s="214"/>
      <c r="T178" s="215"/>
      <c r="AT178" s="216" t="s">
        <v>272</v>
      </c>
      <c r="AU178" s="216" t="s">
        <v>73</v>
      </c>
      <c r="AV178" s="13" t="s">
        <v>73</v>
      </c>
      <c r="AW178" s="13" t="s">
        <v>30</v>
      </c>
      <c r="AX178" s="13" t="s">
        <v>64</v>
      </c>
      <c r="AY178" s="216" t="s">
        <v>263</v>
      </c>
    </row>
    <row r="179" spans="2:51" s="13" customFormat="1">
      <c r="B179" s="205"/>
      <c r="C179" s="206"/>
      <c r="D179" s="207" t="s">
        <v>272</v>
      </c>
      <c r="E179" s="208" t="s">
        <v>1</v>
      </c>
      <c r="F179" s="209" t="s">
        <v>6944</v>
      </c>
      <c r="G179" s="206"/>
      <c r="H179" s="210">
        <v>1.86</v>
      </c>
      <c r="I179" s="211"/>
      <c r="J179" s="206"/>
      <c r="K179" s="206"/>
      <c r="L179" s="212"/>
      <c r="M179" s="213"/>
      <c r="N179" s="214"/>
      <c r="O179" s="214"/>
      <c r="P179" s="214"/>
      <c r="Q179" s="214"/>
      <c r="R179" s="214"/>
      <c r="S179" s="214"/>
      <c r="T179" s="215"/>
      <c r="AT179" s="216" t="s">
        <v>272</v>
      </c>
      <c r="AU179" s="216" t="s">
        <v>73</v>
      </c>
      <c r="AV179" s="13" t="s">
        <v>73</v>
      </c>
      <c r="AW179" s="13" t="s">
        <v>30</v>
      </c>
      <c r="AX179" s="13" t="s">
        <v>64</v>
      </c>
      <c r="AY179" s="216" t="s">
        <v>263</v>
      </c>
    </row>
    <row r="180" spans="2:51" s="13" customFormat="1">
      <c r="B180" s="205"/>
      <c r="C180" s="206"/>
      <c r="D180" s="207" t="s">
        <v>272</v>
      </c>
      <c r="E180" s="208" t="s">
        <v>1</v>
      </c>
      <c r="F180" s="209" t="s">
        <v>6945</v>
      </c>
      <c r="G180" s="206"/>
      <c r="H180" s="210">
        <v>3.28</v>
      </c>
      <c r="I180" s="211"/>
      <c r="J180" s="206"/>
      <c r="K180" s="206"/>
      <c r="L180" s="212"/>
      <c r="M180" s="213"/>
      <c r="N180" s="214"/>
      <c r="O180" s="214"/>
      <c r="P180" s="214"/>
      <c r="Q180" s="214"/>
      <c r="R180" s="214"/>
      <c r="S180" s="214"/>
      <c r="T180" s="215"/>
      <c r="AT180" s="216" t="s">
        <v>272</v>
      </c>
      <c r="AU180" s="216" t="s">
        <v>73</v>
      </c>
      <c r="AV180" s="13" t="s">
        <v>73</v>
      </c>
      <c r="AW180" s="13" t="s">
        <v>30</v>
      </c>
      <c r="AX180" s="13" t="s">
        <v>64</v>
      </c>
      <c r="AY180" s="216" t="s">
        <v>263</v>
      </c>
    </row>
    <row r="181" spans="2:51" s="13" customFormat="1">
      <c r="B181" s="205"/>
      <c r="C181" s="206"/>
      <c r="D181" s="207" t="s">
        <v>272</v>
      </c>
      <c r="E181" s="208" t="s">
        <v>1</v>
      </c>
      <c r="F181" s="209" t="s">
        <v>6946</v>
      </c>
      <c r="G181" s="206"/>
      <c r="H181" s="210">
        <v>3.2</v>
      </c>
      <c r="I181" s="211"/>
      <c r="J181" s="206"/>
      <c r="K181" s="206"/>
      <c r="L181" s="212"/>
      <c r="M181" s="213"/>
      <c r="N181" s="214"/>
      <c r="O181" s="214"/>
      <c r="P181" s="214"/>
      <c r="Q181" s="214"/>
      <c r="R181" s="214"/>
      <c r="S181" s="214"/>
      <c r="T181" s="215"/>
      <c r="AT181" s="216" t="s">
        <v>272</v>
      </c>
      <c r="AU181" s="216" t="s">
        <v>73</v>
      </c>
      <c r="AV181" s="13" t="s">
        <v>73</v>
      </c>
      <c r="AW181" s="13" t="s">
        <v>30</v>
      </c>
      <c r="AX181" s="13" t="s">
        <v>64</v>
      </c>
      <c r="AY181" s="216" t="s">
        <v>263</v>
      </c>
    </row>
    <row r="182" spans="2:51" s="13" customFormat="1">
      <c r="B182" s="205"/>
      <c r="C182" s="206"/>
      <c r="D182" s="207" t="s">
        <v>272</v>
      </c>
      <c r="E182" s="208" t="s">
        <v>1</v>
      </c>
      <c r="F182" s="209" t="s">
        <v>6947</v>
      </c>
      <c r="G182" s="206"/>
      <c r="H182" s="210">
        <v>4</v>
      </c>
      <c r="I182" s="211"/>
      <c r="J182" s="206"/>
      <c r="K182" s="206"/>
      <c r="L182" s="212"/>
      <c r="M182" s="213"/>
      <c r="N182" s="214"/>
      <c r="O182" s="214"/>
      <c r="P182" s="214"/>
      <c r="Q182" s="214"/>
      <c r="R182" s="214"/>
      <c r="S182" s="214"/>
      <c r="T182" s="215"/>
      <c r="AT182" s="216" t="s">
        <v>272</v>
      </c>
      <c r="AU182" s="216" t="s">
        <v>73</v>
      </c>
      <c r="AV182" s="13" t="s">
        <v>73</v>
      </c>
      <c r="AW182" s="13" t="s">
        <v>30</v>
      </c>
      <c r="AX182" s="13" t="s">
        <v>64</v>
      </c>
      <c r="AY182" s="216" t="s">
        <v>263</v>
      </c>
    </row>
    <row r="183" spans="2:51" s="13" customFormat="1">
      <c r="B183" s="205"/>
      <c r="C183" s="206"/>
      <c r="D183" s="207" t="s">
        <v>272</v>
      </c>
      <c r="E183" s="208" t="s">
        <v>1</v>
      </c>
      <c r="F183" s="209" t="s">
        <v>6948</v>
      </c>
      <c r="G183" s="206"/>
      <c r="H183" s="210">
        <v>2.2000000000000002</v>
      </c>
      <c r="I183" s="211"/>
      <c r="J183" s="206"/>
      <c r="K183" s="206"/>
      <c r="L183" s="212"/>
      <c r="M183" s="213"/>
      <c r="N183" s="214"/>
      <c r="O183" s="214"/>
      <c r="P183" s="214"/>
      <c r="Q183" s="214"/>
      <c r="R183" s="214"/>
      <c r="S183" s="214"/>
      <c r="T183" s="215"/>
      <c r="AT183" s="216" t="s">
        <v>272</v>
      </c>
      <c r="AU183" s="216" t="s">
        <v>73</v>
      </c>
      <c r="AV183" s="13" t="s">
        <v>73</v>
      </c>
      <c r="AW183" s="13" t="s">
        <v>30</v>
      </c>
      <c r="AX183" s="13" t="s">
        <v>64</v>
      </c>
      <c r="AY183" s="216" t="s">
        <v>263</v>
      </c>
    </row>
    <row r="184" spans="2:51" s="14" customFormat="1">
      <c r="B184" s="217"/>
      <c r="C184" s="218"/>
      <c r="D184" s="207" t="s">
        <v>272</v>
      </c>
      <c r="E184" s="219" t="s">
        <v>1</v>
      </c>
      <c r="F184" s="220" t="s">
        <v>275</v>
      </c>
      <c r="G184" s="218"/>
      <c r="H184" s="221">
        <v>73.566000000000003</v>
      </c>
      <c r="I184" s="222"/>
      <c r="J184" s="218"/>
      <c r="K184" s="218"/>
      <c r="L184" s="223"/>
      <c r="M184" s="224"/>
      <c r="N184" s="225"/>
      <c r="O184" s="225"/>
      <c r="P184" s="225"/>
      <c r="Q184" s="225"/>
      <c r="R184" s="225"/>
      <c r="S184" s="225"/>
      <c r="T184" s="226"/>
      <c r="AT184" s="227" t="s">
        <v>272</v>
      </c>
      <c r="AU184" s="227" t="s">
        <v>73</v>
      </c>
      <c r="AV184" s="14" t="s">
        <v>276</v>
      </c>
      <c r="AW184" s="14" t="s">
        <v>30</v>
      </c>
      <c r="AX184" s="14" t="s">
        <v>64</v>
      </c>
      <c r="AY184" s="227" t="s">
        <v>263</v>
      </c>
    </row>
    <row r="185" spans="2:51" s="16" customFormat="1">
      <c r="B185" s="248"/>
      <c r="C185" s="249"/>
      <c r="D185" s="207" t="s">
        <v>272</v>
      </c>
      <c r="E185" s="250" t="s">
        <v>1</v>
      </c>
      <c r="F185" s="251" t="s">
        <v>6716</v>
      </c>
      <c r="G185" s="249"/>
      <c r="H185" s="250" t="s">
        <v>1</v>
      </c>
      <c r="I185" s="252"/>
      <c r="J185" s="249"/>
      <c r="K185" s="249"/>
      <c r="L185" s="253"/>
      <c r="M185" s="254"/>
      <c r="N185" s="255"/>
      <c r="O185" s="255"/>
      <c r="P185" s="255"/>
      <c r="Q185" s="255"/>
      <c r="R185" s="255"/>
      <c r="S185" s="255"/>
      <c r="T185" s="256"/>
      <c r="AT185" s="257" t="s">
        <v>272</v>
      </c>
      <c r="AU185" s="257" t="s">
        <v>73</v>
      </c>
      <c r="AV185" s="16" t="s">
        <v>71</v>
      </c>
      <c r="AW185" s="16" t="s">
        <v>30</v>
      </c>
      <c r="AX185" s="16" t="s">
        <v>64</v>
      </c>
      <c r="AY185" s="257" t="s">
        <v>263</v>
      </c>
    </row>
    <row r="186" spans="2:51" s="13" customFormat="1">
      <c r="B186" s="205"/>
      <c r="C186" s="206"/>
      <c r="D186" s="207" t="s">
        <v>272</v>
      </c>
      <c r="E186" s="208" t="s">
        <v>1</v>
      </c>
      <c r="F186" s="209" t="s">
        <v>6949</v>
      </c>
      <c r="G186" s="206"/>
      <c r="H186" s="210">
        <v>7.6639999999999997</v>
      </c>
      <c r="I186" s="211"/>
      <c r="J186" s="206"/>
      <c r="K186" s="206"/>
      <c r="L186" s="212"/>
      <c r="M186" s="213"/>
      <c r="N186" s="214"/>
      <c r="O186" s="214"/>
      <c r="P186" s="214"/>
      <c r="Q186" s="214"/>
      <c r="R186" s="214"/>
      <c r="S186" s="214"/>
      <c r="T186" s="215"/>
      <c r="AT186" s="216" t="s">
        <v>272</v>
      </c>
      <c r="AU186" s="216" t="s">
        <v>73</v>
      </c>
      <c r="AV186" s="13" t="s">
        <v>73</v>
      </c>
      <c r="AW186" s="13" t="s">
        <v>30</v>
      </c>
      <c r="AX186" s="13" t="s">
        <v>64</v>
      </c>
      <c r="AY186" s="216" t="s">
        <v>263</v>
      </c>
    </row>
    <row r="187" spans="2:51" s="13" customFormat="1">
      <c r="B187" s="205"/>
      <c r="C187" s="206"/>
      <c r="D187" s="207" t="s">
        <v>272</v>
      </c>
      <c r="E187" s="208" t="s">
        <v>1</v>
      </c>
      <c r="F187" s="209" t="s">
        <v>6950</v>
      </c>
      <c r="G187" s="206"/>
      <c r="H187" s="210">
        <v>0.9</v>
      </c>
      <c r="I187" s="211"/>
      <c r="J187" s="206"/>
      <c r="K187" s="206"/>
      <c r="L187" s="212"/>
      <c r="M187" s="213"/>
      <c r="N187" s="214"/>
      <c r="O187" s="214"/>
      <c r="P187" s="214"/>
      <c r="Q187" s="214"/>
      <c r="R187" s="214"/>
      <c r="S187" s="214"/>
      <c r="T187" s="215"/>
      <c r="AT187" s="216" t="s">
        <v>272</v>
      </c>
      <c r="AU187" s="216" t="s">
        <v>73</v>
      </c>
      <c r="AV187" s="13" t="s">
        <v>73</v>
      </c>
      <c r="AW187" s="13" t="s">
        <v>30</v>
      </c>
      <c r="AX187" s="13" t="s">
        <v>64</v>
      </c>
      <c r="AY187" s="216" t="s">
        <v>263</v>
      </c>
    </row>
    <row r="188" spans="2:51" s="13" customFormat="1">
      <c r="B188" s="205"/>
      <c r="C188" s="206"/>
      <c r="D188" s="207" t="s">
        <v>272</v>
      </c>
      <c r="E188" s="208" t="s">
        <v>1</v>
      </c>
      <c r="F188" s="209" t="s">
        <v>6951</v>
      </c>
      <c r="G188" s="206"/>
      <c r="H188" s="210">
        <v>0.9</v>
      </c>
      <c r="I188" s="211"/>
      <c r="J188" s="206"/>
      <c r="K188" s="206"/>
      <c r="L188" s="212"/>
      <c r="M188" s="213"/>
      <c r="N188" s="214"/>
      <c r="O188" s="214"/>
      <c r="P188" s="214"/>
      <c r="Q188" s="214"/>
      <c r="R188" s="214"/>
      <c r="S188" s="214"/>
      <c r="T188" s="215"/>
      <c r="AT188" s="216" t="s">
        <v>272</v>
      </c>
      <c r="AU188" s="216" t="s">
        <v>73</v>
      </c>
      <c r="AV188" s="13" t="s">
        <v>73</v>
      </c>
      <c r="AW188" s="13" t="s">
        <v>30</v>
      </c>
      <c r="AX188" s="13" t="s">
        <v>64</v>
      </c>
      <c r="AY188" s="216" t="s">
        <v>263</v>
      </c>
    </row>
    <row r="189" spans="2:51" s="13" customFormat="1">
      <c r="B189" s="205"/>
      <c r="C189" s="206"/>
      <c r="D189" s="207" t="s">
        <v>272</v>
      </c>
      <c r="E189" s="208" t="s">
        <v>1</v>
      </c>
      <c r="F189" s="209" t="s">
        <v>6952</v>
      </c>
      <c r="G189" s="206"/>
      <c r="H189" s="210">
        <v>0.7</v>
      </c>
      <c r="I189" s="211"/>
      <c r="J189" s="206"/>
      <c r="K189" s="206"/>
      <c r="L189" s="212"/>
      <c r="M189" s="213"/>
      <c r="N189" s="214"/>
      <c r="O189" s="214"/>
      <c r="P189" s="214"/>
      <c r="Q189" s="214"/>
      <c r="R189" s="214"/>
      <c r="S189" s="214"/>
      <c r="T189" s="215"/>
      <c r="AT189" s="216" t="s">
        <v>272</v>
      </c>
      <c r="AU189" s="216" t="s">
        <v>73</v>
      </c>
      <c r="AV189" s="13" t="s">
        <v>73</v>
      </c>
      <c r="AW189" s="13" t="s">
        <v>30</v>
      </c>
      <c r="AX189" s="13" t="s">
        <v>64</v>
      </c>
      <c r="AY189" s="216" t="s">
        <v>263</v>
      </c>
    </row>
    <row r="190" spans="2:51" s="13" customFormat="1">
      <c r="B190" s="205"/>
      <c r="C190" s="206"/>
      <c r="D190" s="207" t="s">
        <v>272</v>
      </c>
      <c r="E190" s="208" t="s">
        <v>1</v>
      </c>
      <c r="F190" s="209" t="s">
        <v>6953</v>
      </c>
      <c r="G190" s="206"/>
      <c r="H190" s="210">
        <v>0.65</v>
      </c>
      <c r="I190" s="211"/>
      <c r="J190" s="206"/>
      <c r="K190" s="206"/>
      <c r="L190" s="212"/>
      <c r="M190" s="213"/>
      <c r="N190" s="214"/>
      <c r="O190" s="214"/>
      <c r="P190" s="214"/>
      <c r="Q190" s="214"/>
      <c r="R190" s="214"/>
      <c r="S190" s="214"/>
      <c r="T190" s="215"/>
      <c r="AT190" s="216" t="s">
        <v>272</v>
      </c>
      <c r="AU190" s="216" t="s">
        <v>73</v>
      </c>
      <c r="AV190" s="13" t="s">
        <v>73</v>
      </c>
      <c r="AW190" s="13" t="s">
        <v>30</v>
      </c>
      <c r="AX190" s="13" t="s">
        <v>64</v>
      </c>
      <c r="AY190" s="216" t="s">
        <v>263</v>
      </c>
    </row>
    <row r="191" spans="2:51" s="13" customFormat="1">
      <c r="B191" s="205"/>
      <c r="C191" s="206"/>
      <c r="D191" s="207" t="s">
        <v>272</v>
      </c>
      <c r="E191" s="208" t="s">
        <v>1</v>
      </c>
      <c r="F191" s="209" t="s">
        <v>6954</v>
      </c>
      <c r="G191" s="206"/>
      <c r="H191" s="210">
        <v>0.43</v>
      </c>
      <c r="I191" s="211"/>
      <c r="J191" s="206"/>
      <c r="K191" s="206"/>
      <c r="L191" s="212"/>
      <c r="M191" s="213"/>
      <c r="N191" s="214"/>
      <c r="O191" s="214"/>
      <c r="P191" s="214"/>
      <c r="Q191" s="214"/>
      <c r="R191" s="214"/>
      <c r="S191" s="214"/>
      <c r="T191" s="215"/>
      <c r="AT191" s="216" t="s">
        <v>272</v>
      </c>
      <c r="AU191" s="216" t="s">
        <v>73</v>
      </c>
      <c r="AV191" s="13" t="s">
        <v>73</v>
      </c>
      <c r="AW191" s="13" t="s">
        <v>30</v>
      </c>
      <c r="AX191" s="13" t="s">
        <v>64</v>
      </c>
      <c r="AY191" s="216" t="s">
        <v>263</v>
      </c>
    </row>
    <row r="192" spans="2:51" s="13" customFormat="1">
      <c r="B192" s="205"/>
      <c r="C192" s="206"/>
      <c r="D192" s="207" t="s">
        <v>272</v>
      </c>
      <c r="E192" s="208" t="s">
        <v>1</v>
      </c>
      <c r="F192" s="209" t="s">
        <v>6955</v>
      </c>
      <c r="G192" s="206"/>
      <c r="H192" s="210">
        <v>0.82</v>
      </c>
      <c r="I192" s="211"/>
      <c r="J192" s="206"/>
      <c r="K192" s="206"/>
      <c r="L192" s="212"/>
      <c r="M192" s="213"/>
      <c r="N192" s="214"/>
      <c r="O192" s="214"/>
      <c r="P192" s="214"/>
      <c r="Q192" s="214"/>
      <c r="R192" s="214"/>
      <c r="S192" s="214"/>
      <c r="T192" s="215"/>
      <c r="AT192" s="216" t="s">
        <v>272</v>
      </c>
      <c r="AU192" s="216" t="s">
        <v>73</v>
      </c>
      <c r="AV192" s="13" t="s">
        <v>73</v>
      </c>
      <c r="AW192" s="13" t="s">
        <v>30</v>
      </c>
      <c r="AX192" s="13" t="s">
        <v>64</v>
      </c>
      <c r="AY192" s="216" t="s">
        <v>263</v>
      </c>
    </row>
    <row r="193" spans="1:65" s="13" customFormat="1">
      <c r="B193" s="205"/>
      <c r="C193" s="206"/>
      <c r="D193" s="207" t="s">
        <v>272</v>
      </c>
      <c r="E193" s="208" t="s">
        <v>1</v>
      </c>
      <c r="F193" s="209" t="s">
        <v>6956</v>
      </c>
      <c r="G193" s="206"/>
      <c r="H193" s="210">
        <v>0.8</v>
      </c>
      <c r="I193" s="211"/>
      <c r="J193" s="206"/>
      <c r="K193" s="206"/>
      <c r="L193" s="212"/>
      <c r="M193" s="213"/>
      <c r="N193" s="214"/>
      <c r="O193" s="214"/>
      <c r="P193" s="214"/>
      <c r="Q193" s="214"/>
      <c r="R193" s="214"/>
      <c r="S193" s="214"/>
      <c r="T193" s="215"/>
      <c r="AT193" s="216" t="s">
        <v>272</v>
      </c>
      <c r="AU193" s="216" t="s">
        <v>73</v>
      </c>
      <c r="AV193" s="13" t="s">
        <v>73</v>
      </c>
      <c r="AW193" s="13" t="s">
        <v>30</v>
      </c>
      <c r="AX193" s="13" t="s">
        <v>64</v>
      </c>
      <c r="AY193" s="216" t="s">
        <v>263</v>
      </c>
    </row>
    <row r="194" spans="1:65" s="13" customFormat="1">
      <c r="B194" s="205"/>
      <c r="C194" s="206"/>
      <c r="D194" s="207" t="s">
        <v>272</v>
      </c>
      <c r="E194" s="208" t="s">
        <v>1</v>
      </c>
      <c r="F194" s="209" t="s">
        <v>6957</v>
      </c>
      <c r="G194" s="206"/>
      <c r="H194" s="210">
        <v>1</v>
      </c>
      <c r="I194" s="211"/>
      <c r="J194" s="206"/>
      <c r="K194" s="206"/>
      <c r="L194" s="212"/>
      <c r="M194" s="213"/>
      <c r="N194" s="214"/>
      <c r="O194" s="214"/>
      <c r="P194" s="214"/>
      <c r="Q194" s="214"/>
      <c r="R194" s="214"/>
      <c r="S194" s="214"/>
      <c r="T194" s="215"/>
      <c r="AT194" s="216" t="s">
        <v>272</v>
      </c>
      <c r="AU194" s="216" t="s">
        <v>73</v>
      </c>
      <c r="AV194" s="13" t="s">
        <v>73</v>
      </c>
      <c r="AW194" s="13" t="s">
        <v>30</v>
      </c>
      <c r="AX194" s="13" t="s">
        <v>64</v>
      </c>
      <c r="AY194" s="216" t="s">
        <v>263</v>
      </c>
    </row>
    <row r="195" spans="1:65" s="13" customFormat="1">
      <c r="B195" s="205"/>
      <c r="C195" s="206"/>
      <c r="D195" s="207" t="s">
        <v>272</v>
      </c>
      <c r="E195" s="208" t="s">
        <v>1</v>
      </c>
      <c r="F195" s="209" t="s">
        <v>6958</v>
      </c>
      <c r="G195" s="206"/>
      <c r="H195" s="210">
        <v>0.22</v>
      </c>
      <c r="I195" s="211"/>
      <c r="J195" s="206"/>
      <c r="K195" s="206"/>
      <c r="L195" s="212"/>
      <c r="M195" s="213"/>
      <c r="N195" s="214"/>
      <c r="O195" s="214"/>
      <c r="P195" s="214"/>
      <c r="Q195" s="214"/>
      <c r="R195" s="214"/>
      <c r="S195" s="214"/>
      <c r="T195" s="215"/>
      <c r="AT195" s="216" t="s">
        <v>272</v>
      </c>
      <c r="AU195" s="216" t="s">
        <v>73</v>
      </c>
      <c r="AV195" s="13" t="s">
        <v>73</v>
      </c>
      <c r="AW195" s="13" t="s">
        <v>30</v>
      </c>
      <c r="AX195" s="13" t="s">
        <v>64</v>
      </c>
      <c r="AY195" s="216" t="s">
        <v>263</v>
      </c>
    </row>
    <row r="196" spans="1:65" s="14" customFormat="1">
      <c r="B196" s="217"/>
      <c r="C196" s="218"/>
      <c r="D196" s="207" t="s">
        <v>272</v>
      </c>
      <c r="E196" s="219" t="s">
        <v>1</v>
      </c>
      <c r="F196" s="220" t="s">
        <v>275</v>
      </c>
      <c r="G196" s="218"/>
      <c r="H196" s="221">
        <v>14.084</v>
      </c>
      <c r="I196" s="222"/>
      <c r="J196" s="218"/>
      <c r="K196" s="218"/>
      <c r="L196" s="223"/>
      <c r="M196" s="224"/>
      <c r="N196" s="225"/>
      <c r="O196" s="225"/>
      <c r="P196" s="225"/>
      <c r="Q196" s="225"/>
      <c r="R196" s="225"/>
      <c r="S196" s="225"/>
      <c r="T196" s="226"/>
      <c r="AT196" s="227" t="s">
        <v>272</v>
      </c>
      <c r="AU196" s="227" t="s">
        <v>73</v>
      </c>
      <c r="AV196" s="14" t="s">
        <v>276</v>
      </c>
      <c r="AW196" s="14" t="s">
        <v>30</v>
      </c>
      <c r="AX196" s="14" t="s">
        <v>64</v>
      </c>
      <c r="AY196" s="227" t="s">
        <v>263</v>
      </c>
    </row>
    <row r="197" spans="1:65" s="15" customFormat="1">
      <c r="B197" s="228"/>
      <c r="C197" s="229"/>
      <c r="D197" s="207" t="s">
        <v>272</v>
      </c>
      <c r="E197" s="230" t="s">
        <v>1</v>
      </c>
      <c r="F197" s="231" t="s">
        <v>280</v>
      </c>
      <c r="G197" s="229"/>
      <c r="H197" s="232">
        <v>87.65</v>
      </c>
      <c r="I197" s="233"/>
      <c r="J197" s="229"/>
      <c r="K197" s="229"/>
      <c r="L197" s="234"/>
      <c r="M197" s="235"/>
      <c r="N197" s="236"/>
      <c r="O197" s="236"/>
      <c r="P197" s="236"/>
      <c r="Q197" s="236"/>
      <c r="R197" s="236"/>
      <c r="S197" s="236"/>
      <c r="T197" s="237"/>
      <c r="AT197" s="238" t="s">
        <v>272</v>
      </c>
      <c r="AU197" s="238" t="s">
        <v>73</v>
      </c>
      <c r="AV197" s="15" t="s">
        <v>270</v>
      </c>
      <c r="AW197" s="15" t="s">
        <v>30</v>
      </c>
      <c r="AX197" s="15" t="s">
        <v>71</v>
      </c>
      <c r="AY197" s="238" t="s">
        <v>263</v>
      </c>
    </row>
    <row r="198" spans="1:65" s="2" customFormat="1" ht="16.5" customHeight="1">
      <c r="A198" s="35"/>
      <c r="B198" s="36"/>
      <c r="C198" s="261" t="s">
        <v>309</v>
      </c>
      <c r="D198" s="261" t="s">
        <v>401</v>
      </c>
      <c r="E198" s="262" t="s">
        <v>1696</v>
      </c>
      <c r="F198" s="263" t="s">
        <v>1697</v>
      </c>
      <c r="G198" s="264" t="s">
        <v>307</v>
      </c>
      <c r="H198" s="265">
        <v>101.768</v>
      </c>
      <c r="I198" s="266"/>
      <c r="J198" s="267">
        <f>ROUND(I198*H198,2)</f>
        <v>0</v>
      </c>
      <c r="K198" s="268"/>
      <c r="L198" s="269"/>
      <c r="M198" s="270" t="s">
        <v>1</v>
      </c>
      <c r="N198" s="271" t="s">
        <v>38</v>
      </c>
      <c r="O198" s="72"/>
      <c r="P198" s="201">
        <f>O198*H198</f>
        <v>0</v>
      </c>
      <c r="Q198" s="201">
        <v>1</v>
      </c>
      <c r="R198" s="201">
        <f>Q198*H198</f>
        <v>101.768</v>
      </c>
      <c r="S198" s="201">
        <v>0</v>
      </c>
      <c r="T198" s="202">
        <f>S198*H198</f>
        <v>0</v>
      </c>
      <c r="U198" s="35"/>
      <c r="V198" s="35"/>
      <c r="W198" s="35"/>
      <c r="X198" s="35"/>
      <c r="Y198" s="35"/>
      <c r="Z198" s="35"/>
      <c r="AA198" s="35"/>
      <c r="AB198" s="35"/>
      <c r="AC198" s="35"/>
      <c r="AD198" s="35"/>
      <c r="AE198" s="35"/>
      <c r="AR198" s="203" t="s">
        <v>314</v>
      </c>
      <c r="AT198" s="203" t="s">
        <v>401</v>
      </c>
      <c r="AU198" s="203" t="s">
        <v>73</v>
      </c>
      <c r="AY198" s="18" t="s">
        <v>263</v>
      </c>
      <c r="BE198" s="204">
        <f>IF(N198="základní",J198,0)</f>
        <v>0</v>
      </c>
      <c r="BF198" s="204">
        <f>IF(N198="snížená",J198,0)</f>
        <v>0</v>
      </c>
      <c r="BG198" s="204">
        <f>IF(N198="zákl. přenesená",J198,0)</f>
        <v>0</v>
      </c>
      <c r="BH198" s="204">
        <f>IF(N198="sníž. přenesená",J198,0)</f>
        <v>0</v>
      </c>
      <c r="BI198" s="204">
        <f>IF(N198="nulová",J198,0)</f>
        <v>0</v>
      </c>
      <c r="BJ198" s="18" t="s">
        <v>71</v>
      </c>
      <c r="BK198" s="204">
        <f>ROUND(I198*H198,2)</f>
        <v>0</v>
      </c>
      <c r="BL198" s="18" t="s">
        <v>270</v>
      </c>
      <c r="BM198" s="203" t="s">
        <v>6038</v>
      </c>
    </row>
    <row r="199" spans="1:65" s="13" customFormat="1">
      <c r="B199" s="205"/>
      <c r="C199" s="206"/>
      <c r="D199" s="207" t="s">
        <v>272</v>
      </c>
      <c r="E199" s="208" t="s">
        <v>1</v>
      </c>
      <c r="F199" s="209" t="s">
        <v>6959</v>
      </c>
      <c r="G199" s="206"/>
      <c r="H199" s="210">
        <v>101.768</v>
      </c>
      <c r="I199" s="211"/>
      <c r="J199" s="206"/>
      <c r="K199" s="206"/>
      <c r="L199" s="212"/>
      <c r="M199" s="213"/>
      <c r="N199" s="214"/>
      <c r="O199" s="214"/>
      <c r="P199" s="214"/>
      <c r="Q199" s="214"/>
      <c r="R199" s="214"/>
      <c r="S199" s="214"/>
      <c r="T199" s="215"/>
      <c r="AT199" s="216" t="s">
        <v>272</v>
      </c>
      <c r="AU199" s="216" t="s">
        <v>73</v>
      </c>
      <c r="AV199" s="13" t="s">
        <v>73</v>
      </c>
      <c r="AW199" s="13" t="s">
        <v>30</v>
      </c>
      <c r="AX199" s="13" t="s">
        <v>71</v>
      </c>
      <c r="AY199" s="216" t="s">
        <v>263</v>
      </c>
    </row>
    <row r="200" spans="1:65" s="2" customFormat="1" ht="37.9" customHeight="1">
      <c r="A200" s="35"/>
      <c r="B200" s="36"/>
      <c r="C200" s="191" t="s">
        <v>314</v>
      </c>
      <c r="D200" s="191" t="s">
        <v>266</v>
      </c>
      <c r="E200" s="192" t="s">
        <v>6040</v>
      </c>
      <c r="F200" s="193" t="s">
        <v>6041</v>
      </c>
      <c r="G200" s="194" t="s">
        <v>300</v>
      </c>
      <c r="H200" s="195">
        <v>207.779</v>
      </c>
      <c r="I200" s="196"/>
      <c r="J200" s="197">
        <f>ROUND(I200*H200,2)</f>
        <v>0</v>
      </c>
      <c r="K200" s="198"/>
      <c r="L200" s="40"/>
      <c r="M200" s="199" t="s">
        <v>1</v>
      </c>
      <c r="N200" s="200" t="s">
        <v>38</v>
      </c>
      <c r="O200" s="72"/>
      <c r="P200" s="201">
        <f>O200*H200</f>
        <v>0</v>
      </c>
      <c r="Q200" s="201">
        <v>0</v>
      </c>
      <c r="R200" s="201">
        <f>Q200*H200</f>
        <v>0</v>
      </c>
      <c r="S200" s="201">
        <v>0</v>
      </c>
      <c r="T200" s="202">
        <f>S200*H200</f>
        <v>0</v>
      </c>
      <c r="U200" s="35"/>
      <c r="V200" s="35"/>
      <c r="W200" s="35"/>
      <c r="X200" s="35"/>
      <c r="Y200" s="35"/>
      <c r="Z200" s="35"/>
      <c r="AA200" s="35"/>
      <c r="AB200" s="35"/>
      <c r="AC200" s="35"/>
      <c r="AD200" s="35"/>
      <c r="AE200" s="35"/>
      <c r="AR200" s="203" t="s">
        <v>270</v>
      </c>
      <c r="AT200" s="203" t="s">
        <v>266</v>
      </c>
      <c r="AU200" s="203" t="s">
        <v>73</v>
      </c>
      <c r="AY200" s="18" t="s">
        <v>263</v>
      </c>
      <c r="BE200" s="204">
        <f>IF(N200="základní",J200,0)</f>
        <v>0</v>
      </c>
      <c r="BF200" s="204">
        <f>IF(N200="snížená",J200,0)</f>
        <v>0</v>
      </c>
      <c r="BG200" s="204">
        <f>IF(N200="zákl. přenesená",J200,0)</f>
        <v>0</v>
      </c>
      <c r="BH200" s="204">
        <f>IF(N200="sníž. přenesená",J200,0)</f>
        <v>0</v>
      </c>
      <c r="BI200" s="204">
        <f>IF(N200="nulová",J200,0)</f>
        <v>0</v>
      </c>
      <c r="BJ200" s="18" t="s">
        <v>71</v>
      </c>
      <c r="BK200" s="204">
        <f>ROUND(I200*H200,2)</f>
        <v>0</v>
      </c>
      <c r="BL200" s="18" t="s">
        <v>270</v>
      </c>
      <c r="BM200" s="203" t="s">
        <v>6042</v>
      </c>
    </row>
    <row r="201" spans="1:65" s="16" customFormat="1">
      <c r="B201" s="248"/>
      <c r="C201" s="249"/>
      <c r="D201" s="207" t="s">
        <v>272</v>
      </c>
      <c r="E201" s="250" t="s">
        <v>1</v>
      </c>
      <c r="F201" s="251" t="s">
        <v>6043</v>
      </c>
      <c r="G201" s="249"/>
      <c r="H201" s="250" t="s">
        <v>1</v>
      </c>
      <c r="I201" s="252"/>
      <c r="J201" s="249"/>
      <c r="K201" s="249"/>
      <c r="L201" s="253"/>
      <c r="M201" s="254"/>
      <c r="N201" s="255"/>
      <c r="O201" s="255"/>
      <c r="P201" s="255"/>
      <c r="Q201" s="255"/>
      <c r="R201" s="255"/>
      <c r="S201" s="255"/>
      <c r="T201" s="256"/>
      <c r="AT201" s="257" t="s">
        <v>272</v>
      </c>
      <c r="AU201" s="257" t="s">
        <v>73</v>
      </c>
      <c r="AV201" s="16" t="s">
        <v>71</v>
      </c>
      <c r="AW201" s="16" t="s">
        <v>30</v>
      </c>
      <c r="AX201" s="16" t="s">
        <v>64</v>
      </c>
      <c r="AY201" s="257" t="s">
        <v>263</v>
      </c>
    </row>
    <row r="202" spans="1:65" s="13" customFormat="1">
      <c r="B202" s="205"/>
      <c r="C202" s="206"/>
      <c r="D202" s="207" t="s">
        <v>272</v>
      </c>
      <c r="E202" s="208" t="s">
        <v>1</v>
      </c>
      <c r="F202" s="209" t="s">
        <v>6960</v>
      </c>
      <c r="G202" s="206"/>
      <c r="H202" s="210">
        <v>207.779</v>
      </c>
      <c r="I202" s="211"/>
      <c r="J202" s="206"/>
      <c r="K202" s="206"/>
      <c r="L202" s="212"/>
      <c r="M202" s="213"/>
      <c r="N202" s="214"/>
      <c r="O202" s="214"/>
      <c r="P202" s="214"/>
      <c r="Q202" s="214"/>
      <c r="R202" s="214"/>
      <c r="S202" s="214"/>
      <c r="T202" s="215"/>
      <c r="AT202" s="216" t="s">
        <v>272</v>
      </c>
      <c r="AU202" s="216" t="s">
        <v>73</v>
      </c>
      <c r="AV202" s="13" t="s">
        <v>73</v>
      </c>
      <c r="AW202" s="13" t="s">
        <v>30</v>
      </c>
      <c r="AX202" s="13" t="s">
        <v>71</v>
      </c>
      <c r="AY202" s="216" t="s">
        <v>263</v>
      </c>
    </row>
    <row r="203" spans="1:65" s="2" customFormat="1" ht="24.2" customHeight="1">
      <c r="A203" s="35"/>
      <c r="B203" s="36"/>
      <c r="C203" s="191" t="s">
        <v>264</v>
      </c>
      <c r="D203" s="191" t="s">
        <v>266</v>
      </c>
      <c r="E203" s="192" t="s">
        <v>4673</v>
      </c>
      <c r="F203" s="193" t="s">
        <v>4674</v>
      </c>
      <c r="G203" s="194" t="s">
        <v>300</v>
      </c>
      <c r="H203" s="195">
        <v>147.08199999999999</v>
      </c>
      <c r="I203" s="196"/>
      <c r="J203" s="197">
        <f>ROUND(I203*H203,2)</f>
        <v>0</v>
      </c>
      <c r="K203" s="198"/>
      <c r="L203" s="40"/>
      <c r="M203" s="199" t="s">
        <v>1</v>
      </c>
      <c r="N203" s="200" t="s">
        <v>38</v>
      </c>
      <c r="O203" s="72"/>
      <c r="P203" s="201">
        <f>O203*H203</f>
        <v>0</v>
      </c>
      <c r="Q203" s="201">
        <v>0</v>
      </c>
      <c r="R203" s="201">
        <f>Q203*H203</f>
        <v>0</v>
      </c>
      <c r="S203" s="201">
        <v>0</v>
      </c>
      <c r="T203" s="202">
        <f>S203*H203</f>
        <v>0</v>
      </c>
      <c r="U203" s="35"/>
      <c r="V203" s="35"/>
      <c r="W203" s="35"/>
      <c r="X203" s="35"/>
      <c r="Y203" s="35"/>
      <c r="Z203" s="35"/>
      <c r="AA203" s="35"/>
      <c r="AB203" s="35"/>
      <c r="AC203" s="35"/>
      <c r="AD203" s="35"/>
      <c r="AE203" s="35"/>
      <c r="AR203" s="203" t="s">
        <v>270</v>
      </c>
      <c r="AT203" s="203" t="s">
        <v>266</v>
      </c>
      <c r="AU203" s="203" t="s">
        <v>73</v>
      </c>
      <c r="AY203" s="18" t="s">
        <v>263</v>
      </c>
      <c r="BE203" s="204">
        <f>IF(N203="základní",J203,0)</f>
        <v>0</v>
      </c>
      <c r="BF203" s="204">
        <f>IF(N203="snížená",J203,0)</f>
        <v>0</v>
      </c>
      <c r="BG203" s="204">
        <f>IF(N203="zákl. přenesená",J203,0)</f>
        <v>0</v>
      </c>
      <c r="BH203" s="204">
        <f>IF(N203="sníž. přenesená",J203,0)</f>
        <v>0</v>
      </c>
      <c r="BI203" s="204">
        <f>IF(N203="nulová",J203,0)</f>
        <v>0</v>
      </c>
      <c r="BJ203" s="18" t="s">
        <v>71</v>
      </c>
      <c r="BK203" s="204">
        <f>ROUND(I203*H203,2)</f>
        <v>0</v>
      </c>
      <c r="BL203" s="18" t="s">
        <v>270</v>
      </c>
      <c r="BM203" s="203" t="s">
        <v>6045</v>
      </c>
    </row>
    <row r="204" spans="1:65" s="16" customFormat="1">
      <c r="B204" s="248"/>
      <c r="C204" s="249"/>
      <c r="D204" s="207" t="s">
        <v>272</v>
      </c>
      <c r="E204" s="250" t="s">
        <v>1</v>
      </c>
      <c r="F204" s="251" t="s">
        <v>6046</v>
      </c>
      <c r="G204" s="249"/>
      <c r="H204" s="250" t="s">
        <v>1</v>
      </c>
      <c r="I204" s="252"/>
      <c r="J204" s="249"/>
      <c r="K204" s="249"/>
      <c r="L204" s="253"/>
      <c r="M204" s="254"/>
      <c r="N204" s="255"/>
      <c r="O204" s="255"/>
      <c r="P204" s="255"/>
      <c r="Q204" s="255"/>
      <c r="R204" s="255"/>
      <c r="S204" s="255"/>
      <c r="T204" s="256"/>
      <c r="AT204" s="257" t="s">
        <v>272</v>
      </c>
      <c r="AU204" s="257" t="s">
        <v>73</v>
      </c>
      <c r="AV204" s="16" t="s">
        <v>71</v>
      </c>
      <c r="AW204" s="16" t="s">
        <v>30</v>
      </c>
      <c r="AX204" s="16" t="s">
        <v>64</v>
      </c>
      <c r="AY204" s="257" t="s">
        <v>263</v>
      </c>
    </row>
    <row r="205" spans="1:65" s="13" customFormat="1">
      <c r="B205" s="205"/>
      <c r="C205" s="206"/>
      <c r="D205" s="207" t="s">
        <v>272</v>
      </c>
      <c r="E205" s="208" t="s">
        <v>1</v>
      </c>
      <c r="F205" s="209" t="s">
        <v>6961</v>
      </c>
      <c r="G205" s="206"/>
      <c r="H205" s="210">
        <v>147.08199999999999</v>
      </c>
      <c r="I205" s="211"/>
      <c r="J205" s="206"/>
      <c r="K205" s="206"/>
      <c r="L205" s="212"/>
      <c r="M205" s="213"/>
      <c r="N205" s="214"/>
      <c r="O205" s="214"/>
      <c r="P205" s="214"/>
      <c r="Q205" s="214"/>
      <c r="R205" s="214"/>
      <c r="S205" s="214"/>
      <c r="T205" s="215"/>
      <c r="AT205" s="216" t="s">
        <v>272</v>
      </c>
      <c r="AU205" s="216" t="s">
        <v>73</v>
      </c>
      <c r="AV205" s="13" t="s">
        <v>73</v>
      </c>
      <c r="AW205" s="13" t="s">
        <v>30</v>
      </c>
      <c r="AX205" s="13" t="s">
        <v>71</v>
      </c>
      <c r="AY205" s="216" t="s">
        <v>263</v>
      </c>
    </row>
    <row r="206" spans="1:65" s="2" customFormat="1" ht="37.9" customHeight="1">
      <c r="A206" s="35"/>
      <c r="B206" s="36"/>
      <c r="C206" s="191" t="s">
        <v>322</v>
      </c>
      <c r="D206" s="191" t="s">
        <v>266</v>
      </c>
      <c r="E206" s="192" t="s">
        <v>504</v>
      </c>
      <c r="F206" s="193" t="s">
        <v>505</v>
      </c>
      <c r="G206" s="194" t="s">
        <v>300</v>
      </c>
      <c r="H206" s="195">
        <v>147.08199999999999</v>
      </c>
      <c r="I206" s="196"/>
      <c r="J206" s="197">
        <f>ROUND(I206*H206,2)</f>
        <v>0</v>
      </c>
      <c r="K206" s="198"/>
      <c r="L206" s="40"/>
      <c r="M206" s="199" t="s">
        <v>1</v>
      </c>
      <c r="N206" s="200" t="s">
        <v>38</v>
      </c>
      <c r="O206" s="72"/>
      <c r="P206" s="201">
        <f>O206*H206</f>
        <v>0</v>
      </c>
      <c r="Q206" s="201">
        <v>0</v>
      </c>
      <c r="R206" s="201">
        <f>Q206*H206</f>
        <v>0</v>
      </c>
      <c r="S206" s="201">
        <v>0</v>
      </c>
      <c r="T206" s="202">
        <f>S206*H206</f>
        <v>0</v>
      </c>
      <c r="U206" s="35"/>
      <c r="V206" s="35"/>
      <c r="W206" s="35"/>
      <c r="X206" s="35"/>
      <c r="Y206" s="35"/>
      <c r="Z206" s="35"/>
      <c r="AA206" s="35"/>
      <c r="AB206" s="35"/>
      <c r="AC206" s="35"/>
      <c r="AD206" s="35"/>
      <c r="AE206" s="35"/>
      <c r="AR206" s="203" t="s">
        <v>270</v>
      </c>
      <c r="AT206" s="203" t="s">
        <v>266</v>
      </c>
      <c r="AU206" s="203" t="s">
        <v>73</v>
      </c>
      <c r="AY206" s="18" t="s">
        <v>263</v>
      </c>
      <c r="BE206" s="204">
        <f>IF(N206="základní",J206,0)</f>
        <v>0</v>
      </c>
      <c r="BF206" s="204">
        <f>IF(N206="snížená",J206,0)</f>
        <v>0</v>
      </c>
      <c r="BG206" s="204">
        <f>IF(N206="zákl. přenesená",J206,0)</f>
        <v>0</v>
      </c>
      <c r="BH206" s="204">
        <f>IF(N206="sníž. přenesená",J206,0)</f>
        <v>0</v>
      </c>
      <c r="BI206" s="204">
        <f>IF(N206="nulová",J206,0)</f>
        <v>0</v>
      </c>
      <c r="BJ206" s="18" t="s">
        <v>71</v>
      </c>
      <c r="BK206" s="204">
        <f>ROUND(I206*H206,2)</f>
        <v>0</v>
      </c>
      <c r="BL206" s="18" t="s">
        <v>270</v>
      </c>
      <c r="BM206" s="203" t="s">
        <v>6048</v>
      </c>
    </row>
    <row r="207" spans="1:65" s="2" customFormat="1" ht="37.9" customHeight="1">
      <c r="A207" s="35"/>
      <c r="B207" s="36"/>
      <c r="C207" s="191" t="s">
        <v>327</v>
      </c>
      <c r="D207" s="191" t="s">
        <v>266</v>
      </c>
      <c r="E207" s="192" t="s">
        <v>531</v>
      </c>
      <c r="F207" s="193" t="s">
        <v>532</v>
      </c>
      <c r="G207" s="194" t="s">
        <v>300</v>
      </c>
      <c r="H207" s="195">
        <v>735.41</v>
      </c>
      <c r="I207" s="196"/>
      <c r="J207" s="197">
        <f>ROUND(I207*H207,2)</f>
        <v>0</v>
      </c>
      <c r="K207" s="198"/>
      <c r="L207" s="40"/>
      <c r="M207" s="199" t="s">
        <v>1</v>
      </c>
      <c r="N207" s="200" t="s">
        <v>38</v>
      </c>
      <c r="O207" s="72"/>
      <c r="P207" s="201">
        <f>O207*H207</f>
        <v>0</v>
      </c>
      <c r="Q207" s="201">
        <v>0</v>
      </c>
      <c r="R207" s="201">
        <f>Q207*H207</f>
        <v>0</v>
      </c>
      <c r="S207" s="201">
        <v>0</v>
      </c>
      <c r="T207" s="202">
        <f>S207*H207</f>
        <v>0</v>
      </c>
      <c r="U207" s="35"/>
      <c r="V207" s="35"/>
      <c r="W207" s="35"/>
      <c r="X207" s="35"/>
      <c r="Y207" s="35"/>
      <c r="Z207" s="35"/>
      <c r="AA207" s="35"/>
      <c r="AB207" s="35"/>
      <c r="AC207" s="35"/>
      <c r="AD207" s="35"/>
      <c r="AE207" s="35"/>
      <c r="AR207" s="203" t="s">
        <v>270</v>
      </c>
      <c r="AT207" s="203" t="s">
        <v>266</v>
      </c>
      <c r="AU207" s="203" t="s">
        <v>73</v>
      </c>
      <c r="AY207" s="18" t="s">
        <v>263</v>
      </c>
      <c r="BE207" s="204">
        <f>IF(N207="základní",J207,0)</f>
        <v>0</v>
      </c>
      <c r="BF207" s="204">
        <f>IF(N207="snížená",J207,0)</f>
        <v>0</v>
      </c>
      <c r="BG207" s="204">
        <f>IF(N207="zákl. přenesená",J207,0)</f>
        <v>0</v>
      </c>
      <c r="BH207" s="204">
        <f>IF(N207="sníž. přenesená",J207,0)</f>
        <v>0</v>
      </c>
      <c r="BI207" s="204">
        <f>IF(N207="nulová",J207,0)</f>
        <v>0</v>
      </c>
      <c r="BJ207" s="18" t="s">
        <v>71</v>
      </c>
      <c r="BK207" s="204">
        <f>ROUND(I207*H207,2)</f>
        <v>0</v>
      </c>
      <c r="BL207" s="18" t="s">
        <v>270</v>
      </c>
      <c r="BM207" s="203" t="s">
        <v>6049</v>
      </c>
    </row>
    <row r="208" spans="1:65" s="16" customFormat="1" ht="22.5">
      <c r="B208" s="248"/>
      <c r="C208" s="249"/>
      <c r="D208" s="207" t="s">
        <v>272</v>
      </c>
      <c r="E208" s="250" t="s">
        <v>1</v>
      </c>
      <c r="F208" s="251" t="s">
        <v>6050</v>
      </c>
      <c r="G208" s="249"/>
      <c r="H208" s="250" t="s">
        <v>1</v>
      </c>
      <c r="I208" s="252"/>
      <c r="J208" s="249"/>
      <c r="K208" s="249"/>
      <c r="L208" s="253"/>
      <c r="M208" s="254"/>
      <c r="N208" s="255"/>
      <c r="O208" s="255"/>
      <c r="P208" s="255"/>
      <c r="Q208" s="255"/>
      <c r="R208" s="255"/>
      <c r="S208" s="255"/>
      <c r="T208" s="256"/>
      <c r="AT208" s="257" t="s">
        <v>272</v>
      </c>
      <c r="AU208" s="257" t="s">
        <v>73</v>
      </c>
      <c r="AV208" s="16" t="s">
        <v>71</v>
      </c>
      <c r="AW208" s="16" t="s">
        <v>30</v>
      </c>
      <c r="AX208" s="16" t="s">
        <v>64</v>
      </c>
      <c r="AY208" s="257" t="s">
        <v>263</v>
      </c>
    </row>
    <row r="209" spans="1:65" s="13" customFormat="1">
      <c r="B209" s="205"/>
      <c r="C209" s="206"/>
      <c r="D209" s="207" t="s">
        <v>272</v>
      </c>
      <c r="E209" s="208" t="s">
        <v>1</v>
      </c>
      <c r="F209" s="209" t="s">
        <v>6962</v>
      </c>
      <c r="G209" s="206"/>
      <c r="H209" s="210">
        <v>735.41</v>
      </c>
      <c r="I209" s="211"/>
      <c r="J209" s="206"/>
      <c r="K209" s="206"/>
      <c r="L209" s="212"/>
      <c r="M209" s="213"/>
      <c r="N209" s="214"/>
      <c r="O209" s="214"/>
      <c r="P209" s="214"/>
      <c r="Q209" s="214"/>
      <c r="R209" s="214"/>
      <c r="S209" s="214"/>
      <c r="T209" s="215"/>
      <c r="AT209" s="216" t="s">
        <v>272</v>
      </c>
      <c r="AU209" s="216" t="s">
        <v>73</v>
      </c>
      <c r="AV209" s="13" t="s">
        <v>73</v>
      </c>
      <c r="AW209" s="13" t="s">
        <v>30</v>
      </c>
      <c r="AX209" s="13" t="s">
        <v>71</v>
      </c>
      <c r="AY209" s="216" t="s">
        <v>263</v>
      </c>
    </row>
    <row r="210" spans="1:65" s="2" customFormat="1" ht="33" customHeight="1">
      <c r="A210" s="35"/>
      <c r="B210" s="36"/>
      <c r="C210" s="191" t="s">
        <v>8</v>
      </c>
      <c r="D210" s="191" t="s">
        <v>266</v>
      </c>
      <c r="E210" s="192" t="s">
        <v>544</v>
      </c>
      <c r="F210" s="193" t="s">
        <v>545</v>
      </c>
      <c r="G210" s="194" t="s">
        <v>307</v>
      </c>
      <c r="H210" s="195">
        <v>264.74799999999999</v>
      </c>
      <c r="I210" s="196"/>
      <c r="J210" s="197">
        <f>ROUND(I210*H210,2)</f>
        <v>0</v>
      </c>
      <c r="K210" s="198"/>
      <c r="L210" s="40"/>
      <c r="M210" s="199" t="s">
        <v>1</v>
      </c>
      <c r="N210" s="200" t="s">
        <v>38</v>
      </c>
      <c r="O210" s="72"/>
      <c r="P210" s="201">
        <f>O210*H210</f>
        <v>0</v>
      </c>
      <c r="Q210" s="201">
        <v>0</v>
      </c>
      <c r="R210" s="201">
        <f>Q210*H210</f>
        <v>0</v>
      </c>
      <c r="S210" s="201">
        <v>0</v>
      </c>
      <c r="T210" s="202">
        <f>S210*H210</f>
        <v>0</v>
      </c>
      <c r="U210" s="35"/>
      <c r="V210" s="35"/>
      <c r="W210" s="35"/>
      <c r="X210" s="35"/>
      <c r="Y210" s="35"/>
      <c r="Z210" s="35"/>
      <c r="AA210" s="35"/>
      <c r="AB210" s="35"/>
      <c r="AC210" s="35"/>
      <c r="AD210" s="35"/>
      <c r="AE210" s="35"/>
      <c r="AR210" s="203" t="s">
        <v>270</v>
      </c>
      <c r="AT210" s="203" t="s">
        <v>266</v>
      </c>
      <c r="AU210" s="203" t="s">
        <v>73</v>
      </c>
      <c r="AY210" s="18" t="s">
        <v>263</v>
      </c>
      <c r="BE210" s="204">
        <f>IF(N210="základní",J210,0)</f>
        <v>0</v>
      </c>
      <c r="BF210" s="204">
        <f>IF(N210="snížená",J210,0)</f>
        <v>0</v>
      </c>
      <c r="BG210" s="204">
        <f>IF(N210="zákl. přenesená",J210,0)</f>
        <v>0</v>
      </c>
      <c r="BH210" s="204">
        <f>IF(N210="sníž. přenesená",J210,0)</f>
        <v>0</v>
      </c>
      <c r="BI210" s="204">
        <f>IF(N210="nulová",J210,0)</f>
        <v>0</v>
      </c>
      <c r="BJ210" s="18" t="s">
        <v>71</v>
      </c>
      <c r="BK210" s="204">
        <f>ROUND(I210*H210,2)</f>
        <v>0</v>
      </c>
      <c r="BL210" s="18" t="s">
        <v>270</v>
      </c>
      <c r="BM210" s="203" t="s">
        <v>6052</v>
      </c>
    </row>
    <row r="211" spans="1:65" s="13" customFormat="1">
      <c r="B211" s="205"/>
      <c r="C211" s="206"/>
      <c r="D211" s="207" t="s">
        <v>272</v>
      </c>
      <c r="E211" s="206"/>
      <c r="F211" s="209" t="s">
        <v>6963</v>
      </c>
      <c r="G211" s="206"/>
      <c r="H211" s="210">
        <v>264.74799999999999</v>
      </c>
      <c r="I211" s="211"/>
      <c r="J211" s="206"/>
      <c r="K211" s="206"/>
      <c r="L211" s="212"/>
      <c r="M211" s="213"/>
      <c r="N211" s="214"/>
      <c r="O211" s="214"/>
      <c r="P211" s="214"/>
      <c r="Q211" s="214"/>
      <c r="R211" s="214"/>
      <c r="S211" s="214"/>
      <c r="T211" s="215"/>
      <c r="AT211" s="216" t="s">
        <v>272</v>
      </c>
      <c r="AU211" s="216" t="s">
        <v>73</v>
      </c>
      <c r="AV211" s="13" t="s">
        <v>73</v>
      </c>
      <c r="AW211" s="13" t="s">
        <v>4</v>
      </c>
      <c r="AX211" s="13" t="s">
        <v>71</v>
      </c>
      <c r="AY211" s="216" t="s">
        <v>263</v>
      </c>
    </row>
    <row r="212" spans="1:65" s="12" customFormat="1" ht="22.9" customHeight="1">
      <c r="B212" s="175"/>
      <c r="C212" s="176"/>
      <c r="D212" s="177" t="s">
        <v>63</v>
      </c>
      <c r="E212" s="189" t="s">
        <v>314</v>
      </c>
      <c r="F212" s="189" t="s">
        <v>1712</v>
      </c>
      <c r="G212" s="176"/>
      <c r="H212" s="176"/>
      <c r="I212" s="179"/>
      <c r="J212" s="190">
        <f>BK212</f>
        <v>0</v>
      </c>
      <c r="K212" s="176"/>
      <c r="L212" s="181"/>
      <c r="M212" s="182"/>
      <c r="N212" s="183"/>
      <c r="O212" s="183"/>
      <c r="P212" s="184">
        <f>SUM(P213:P226)</f>
        <v>0</v>
      </c>
      <c r="Q212" s="183"/>
      <c r="R212" s="184">
        <f>SUM(R213:R226)</f>
        <v>4.3429000000000002</v>
      </c>
      <c r="S212" s="183"/>
      <c r="T212" s="185">
        <f>SUM(T213:T226)</f>
        <v>0</v>
      </c>
      <c r="AR212" s="186" t="s">
        <v>71</v>
      </c>
      <c r="AT212" s="187" t="s">
        <v>63</v>
      </c>
      <c r="AU212" s="187" t="s">
        <v>71</v>
      </c>
      <c r="AY212" s="186" t="s">
        <v>263</v>
      </c>
      <c r="BK212" s="188">
        <f>SUM(BK213:BK226)</f>
        <v>0</v>
      </c>
    </row>
    <row r="213" spans="1:65" s="2" customFormat="1" ht="16.5" customHeight="1">
      <c r="A213" s="35"/>
      <c r="B213" s="36"/>
      <c r="C213" s="191" t="s">
        <v>397</v>
      </c>
      <c r="D213" s="191" t="s">
        <v>266</v>
      </c>
      <c r="E213" s="192" t="s">
        <v>6403</v>
      </c>
      <c r="F213" s="193" t="s">
        <v>6400</v>
      </c>
      <c r="G213" s="194" t="s">
        <v>796</v>
      </c>
      <c r="H213" s="195">
        <v>70</v>
      </c>
      <c r="I213" s="196"/>
      <c r="J213" s="197">
        <f>ROUND(I213*H213,2)</f>
        <v>0</v>
      </c>
      <c r="K213" s="198"/>
      <c r="L213" s="40"/>
      <c r="M213" s="199" t="s">
        <v>1</v>
      </c>
      <c r="N213" s="200" t="s">
        <v>38</v>
      </c>
      <c r="O213" s="72"/>
      <c r="P213" s="201">
        <f>O213*H213</f>
        <v>0</v>
      </c>
      <c r="Q213" s="201">
        <v>0</v>
      </c>
      <c r="R213" s="201">
        <f>Q213*H213</f>
        <v>0</v>
      </c>
      <c r="S213" s="201">
        <v>0</v>
      </c>
      <c r="T213" s="202">
        <f>S213*H213</f>
        <v>0</v>
      </c>
      <c r="U213" s="35"/>
      <c r="V213" s="35"/>
      <c r="W213" s="35"/>
      <c r="X213" s="35"/>
      <c r="Y213" s="35"/>
      <c r="Z213" s="35"/>
      <c r="AA213" s="35"/>
      <c r="AB213" s="35"/>
      <c r="AC213" s="35"/>
      <c r="AD213" s="35"/>
      <c r="AE213" s="35"/>
      <c r="AR213" s="203" t="s">
        <v>270</v>
      </c>
      <c r="AT213" s="203" t="s">
        <v>266</v>
      </c>
      <c r="AU213" s="203" t="s">
        <v>73</v>
      </c>
      <c r="AY213" s="18" t="s">
        <v>263</v>
      </c>
      <c r="BE213" s="204">
        <f>IF(N213="základní",J213,0)</f>
        <v>0</v>
      </c>
      <c r="BF213" s="204">
        <f>IF(N213="snížená",J213,0)</f>
        <v>0</v>
      </c>
      <c r="BG213" s="204">
        <f>IF(N213="zákl. přenesená",J213,0)</f>
        <v>0</v>
      </c>
      <c r="BH213" s="204">
        <f>IF(N213="sníž. přenesená",J213,0)</f>
        <v>0</v>
      </c>
      <c r="BI213" s="204">
        <f>IF(N213="nulová",J213,0)</f>
        <v>0</v>
      </c>
      <c r="BJ213" s="18" t="s">
        <v>71</v>
      </c>
      <c r="BK213" s="204">
        <f>ROUND(I213*H213,2)</f>
        <v>0</v>
      </c>
      <c r="BL213" s="18" t="s">
        <v>270</v>
      </c>
      <c r="BM213" s="203" t="s">
        <v>6964</v>
      </c>
    </row>
    <row r="214" spans="1:65" s="2" customFormat="1" ht="16.5" customHeight="1">
      <c r="A214" s="35"/>
      <c r="B214" s="36"/>
      <c r="C214" s="191" t="s">
        <v>405</v>
      </c>
      <c r="D214" s="191" t="s">
        <v>266</v>
      </c>
      <c r="E214" s="192" t="s">
        <v>6406</v>
      </c>
      <c r="F214" s="193" t="s">
        <v>6057</v>
      </c>
      <c r="G214" s="194" t="s">
        <v>796</v>
      </c>
      <c r="H214" s="195">
        <v>20</v>
      </c>
      <c r="I214" s="196"/>
      <c r="J214" s="197">
        <f>ROUND(I214*H214,2)</f>
        <v>0</v>
      </c>
      <c r="K214" s="198"/>
      <c r="L214" s="40"/>
      <c r="M214" s="199" t="s">
        <v>1</v>
      </c>
      <c r="N214" s="200" t="s">
        <v>38</v>
      </c>
      <c r="O214" s="72"/>
      <c r="P214" s="201">
        <f>O214*H214</f>
        <v>0</v>
      </c>
      <c r="Q214" s="201">
        <v>0</v>
      </c>
      <c r="R214" s="201">
        <f>Q214*H214</f>
        <v>0</v>
      </c>
      <c r="S214" s="201">
        <v>0</v>
      </c>
      <c r="T214" s="202">
        <f>S214*H214</f>
        <v>0</v>
      </c>
      <c r="U214" s="35"/>
      <c r="V214" s="35"/>
      <c r="W214" s="35"/>
      <c r="X214" s="35"/>
      <c r="Y214" s="35"/>
      <c r="Z214" s="35"/>
      <c r="AA214" s="35"/>
      <c r="AB214" s="35"/>
      <c r="AC214" s="35"/>
      <c r="AD214" s="35"/>
      <c r="AE214" s="35"/>
      <c r="AR214" s="203" t="s">
        <v>270</v>
      </c>
      <c r="AT214" s="203" t="s">
        <v>266</v>
      </c>
      <c r="AU214" s="203" t="s">
        <v>73</v>
      </c>
      <c r="AY214" s="18" t="s">
        <v>263</v>
      </c>
      <c r="BE214" s="204">
        <f>IF(N214="základní",J214,0)</f>
        <v>0</v>
      </c>
      <c r="BF214" s="204">
        <f>IF(N214="snížená",J214,0)</f>
        <v>0</v>
      </c>
      <c r="BG214" s="204">
        <f>IF(N214="zákl. přenesená",J214,0)</f>
        <v>0</v>
      </c>
      <c r="BH214" s="204">
        <f>IF(N214="sníž. přenesená",J214,0)</f>
        <v>0</v>
      </c>
      <c r="BI214" s="204">
        <f>IF(N214="nulová",J214,0)</f>
        <v>0</v>
      </c>
      <c r="BJ214" s="18" t="s">
        <v>71</v>
      </c>
      <c r="BK214" s="204">
        <f>ROUND(I214*H214,2)</f>
        <v>0</v>
      </c>
      <c r="BL214" s="18" t="s">
        <v>270</v>
      </c>
      <c r="BM214" s="203" t="s">
        <v>6857</v>
      </c>
    </row>
    <row r="215" spans="1:65" s="2" customFormat="1" ht="16.5" customHeight="1">
      <c r="A215" s="35"/>
      <c r="B215" s="36"/>
      <c r="C215" s="191" t="s">
        <v>412</v>
      </c>
      <c r="D215" s="191" t="s">
        <v>266</v>
      </c>
      <c r="E215" s="192" t="s">
        <v>6409</v>
      </c>
      <c r="F215" s="193" t="s">
        <v>6059</v>
      </c>
      <c r="G215" s="194" t="s">
        <v>796</v>
      </c>
      <c r="H215" s="195">
        <v>55</v>
      </c>
      <c r="I215" s="196"/>
      <c r="J215" s="197">
        <f>ROUND(I215*H215,2)</f>
        <v>0</v>
      </c>
      <c r="K215" s="198"/>
      <c r="L215" s="40"/>
      <c r="M215" s="199" t="s">
        <v>1</v>
      </c>
      <c r="N215" s="200" t="s">
        <v>38</v>
      </c>
      <c r="O215" s="72"/>
      <c r="P215" s="201">
        <f>O215*H215</f>
        <v>0</v>
      </c>
      <c r="Q215" s="201">
        <v>0</v>
      </c>
      <c r="R215" s="201">
        <f>Q215*H215</f>
        <v>0</v>
      </c>
      <c r="S215" s="201">
        <v>0</v>
      </c>
      <c r="T215" s="202">
        <f>S215*H215</f>
        <v>0</v>
      </c>
      <c r="U215" s="35"/>
      <c r="V215" s="35"/>
      <c r="W215" s="35"/>
      <c r="X215" s="35"/>
      <c r="Y215" s="35"/>
      <c r="Z215" s="35"/>
      <c r="AA215" s="35"/>
      <c r="AB215" s="35"/>
      <c r="AC215" s="35"/>
      <c r="AD215" s="35"/>
      <c r="AE215" s="35"/>
      <c r="AR215" s="203" t="s">
        <v>270</v>
      </c>
      <c r="AT215" s="203" t="s">
        <v>266</v>
      </c>
      <c r="AU215" s="203" t="s">
        <v>73</v>
      </c>
      <c r="AY215" s="18" t="s">
        <v>263</v>
      </c>
      <c r="BE215" s="204">
        <f>IF(N215="základní",J215,0)</f>
        <v>0</v>
      </c>
      <c r="BF215" s="204">
        <f>IF(N215="snížená",J215,0)</f>
        <v>0</v>
      </c>
      <c r="BG215" s="204">
        <f>IF(N215="zákl. přenesená",J215,0)</f>
        <v>0</v>
      </c>
      <c r="BH215" s="204">
        <f>IF(N215="sníž. přenesená",J215,0)</f>
        <v>0</v>
      </c>
      <c r="BI215" s="204">
        <f>IF(N215="nulová",J215,0)</f>
        <v>0</v>
      </c>
      <c r="BJ215" s="18" t="s">
        <v>71</v>
      </c>
      <c r="BK215" s="204">
        <f>ROUND(I215*H215,2)</f>
        <v>0</v>
      </c>
      <c r="BL215" s="18" t="s">
        <v>270</v>
      </c>
      <c r="BM215" s="203" t="s">
        <v>6965</v>
      </c>
    </row>
    <row r="216" spans="1:65" s="2" customFormat="1" ht="16.5" customHeight="1">
      <c r="A216" s="35"/>
      <c r="B216" s="36"/>
      <c r="C216" s="191" t="s">
        <v>416</v>
      </c>
      <c r="D216" s="191" t="s">
        <v>266</v>
      </c>
      <c r="E216" s="192" t="s">
        <v>6060</v>
      </c>
      <c r="F216" s="193" t="s">
        <v>6061</v>
      </c>
      <c r="G216" s="194" t="s">
        <v>796</v>
      </c>
      <c r="H216" s="195">
        <v>150</v>
      </c>
      <c r="I216" s="196"/>
      <c r="J216" s="197">
        <f>ROUND(I216*H216,2)</f>
        <v>0</v>
      </c>
      <c r="K216" s="198"/>
      <c r="L216" s="40"/>
      <c r="M216" s="199" t="s">
        <v>1</v>
      </c>
      <c r="N216" s="200" t="s">
        <v>38</v>
      </c>
      <c r="O216" s="72"/>
      <c r="P216" s="201">
        <f>O216*H216</f>
        <v>0</v>
      </c>
      <c r="Q216" s="201">
        <v>0</v>
      </c>
      <c r="R216" s="201">
        <f>Q216*H216</f>
        <v>0</v>
      </c>
      <c r="S216" s="201">
        <v>0</v>
      </c>
      <c r="T216" s="202">
        <f>S216*H216</f>
        <v>0</v>
      </c>
      <c r="U216" s="35"/>
      <c r="V216" s="35"/>
      <c r="W216" s="35"/>
      <c r="X216" s="35"/>
      <c r="Y216" s="35"/>
      <c r="Z216" s="35"/>
      <c r="AA216" s="35"/>
      <c r="AB216" s="35"/>
      <c r="AC216" s="35"/>
      <c r="AD216" s="35"/>
      <c r="AE216" s="35"/>
      <c r="AR216" s="203" t="s">
        <v>270</v>
      </c>
      <c r="AT216" s="203" t="s">
        <v>266</v>
      </c>
      <c r="AU216" s="203" t="s">
        <v>73</v>
      </c>
      <c r="AY216" s="18" t="s">
        <v>263</v>
      </c>
      <c r="BE216" s="204">
        <f>IF(N216="základní",J216,0)</f>
        <v>0</v>
      </c>
      <c r="BF216" s="204">
        <f>IF(N216="snížená",J216,0)</f>
        <v>0</v>
      </c>
      <c r="BG216" s="204">
        <f>IF(N216="zákl. přenesená",J216,0)</f>
        <v>0</v>
      </c>
      <c r="BH216" s="204">
        <f>IF(N216="sníž. přenesená",J216,0)</f>
        <v>0</v>
      </c>
      <c r="BI216" s="204">
        <f>IF(N216="nulová",J216,0)</f>
        <v>0</v>
      </c>
      <c r="BJ216" s="18" t="s">
        <v>71</v>
      </c>
      <c r="BK216" s="204">
        <f>ROUND(I216*H216,2)</f>
        <v>0</v>
      </c>
      <c r="BL216" s="18" t="s">
        <v>270</v>
      </c>
      <c r="BM216" s="203" t="s">
        <v>6859</v>
      </c>
    </row>
    <row r="217" spans="1:65" s="2" customFormat="1" ht="39">
      <c r="A217" s="35"/>
      <c r="B217" s="36"/>
      <c r="C217" s="37"/>
      <c r="D217" s="207" t="s">
        <v>294</v>
      </c>
      <c r="E217" s="37"/>
      <c r="F217" s="239" t="s">
        <v>6733</v>
      </c>
      <c r="G217" s="37"/>
      <c r="H217" s="37"/>
      <c r="I217" s="240"/>
      <c r="J217" s="37"/>
      <c r="K217" s="37"/>
      <c r="L217" s="40"/>
      <c r="M217" s="241"/>
      <c r="N217" s="242"/>
      <c r="O217" s="72"/>
      <c r="P217" s="72"/>
      <c r="Q217" s="72"/>
      <c r="R217" s="72"/>
      <c r="S217" s="72"/>
      <c r="T217" s="73"/>
      <c r="U217" s="35"/>
      <c r="V217" s="35"/>
      <c r="W217" s="35"/>
      <c r="X217" s="35"/>
      <c r="Y217" s="35"/>
      <c r="Z217" s="35"/>
      <c r="AA217" s="35"/>
      <c r="AB217" s="35"/>
      <c r="AC217" s="35"/>
      <c r="AD217" s="35"/>
      <c r="AE217" s="35"/>
      <c r="AT217" s="18" t="s">
        <v>294</v>
      </c>
      <c r="AU217" s="18" t="s">
        <v>73</v>
      </c>
    </row>
    <row r="218" spans="1:65" s="2" customFormat="1" ht="24.2" customHeight="1">
      <c r="A218" s="35"/>
      <c r="B218" s="36"/>
      <c r="C218" s="191" t="s">
        <v>421</v>
      </c>
      <c r="D218" s="191" t="s">
        <v>266</v>
      </c>
      <c r="E218" s="192" t="s">
        <v>6668</v>
      </c>
      <c r="F218" s="193" t="s">
        <v>6669</v>
      </c>
      <c r="G218" s="194" t="s">
        <v>1887</v>
      </c>
      <c r="H218" s="195">
        <v>2</v>
      </c>
      <c r="I218" s="196"/>
      <c r="J218" s="197">
        <f>ROUND(I218*H218,2)</f>
        <v>0</v>
      </c>
      <c r="K218" s="198"/>
      <c r="L218" s="40"/>
      <c r="M218" s="199" t="s">
        <v>1</v>
      </c>
      <c r="N218" s="200" t="s">
        <v>38</v>
      </c>
      <c r="O218" s="72"/>
      <c r="P218" s="201">
        <f>O218*H218</f>
        <v>0</v>
      </c>
      <c r="Q218" s="201">
        <v>2.1</v>
      </c>
      <c r="R218" s="201">
        <f>Q218*H218</f>
        <v>4.2</v>
      </c>
      <c r="S218" s="201">
        <v>0</v>
      </c>
      <c r="T218" s="202">
        <f>S218*H218</f>
        <v>0</v>
      </c>
      <c r="U218" s="35"/>
      <c r="V218" s="35"/>
      <c r="W218" s="35"/>
      <c r="X218" s="35"/>
      <c r="Y218" s="35"/>
      <c r="Z218" s="35"/>
      <c r="AA218" s="35"/>
      <c r="AB218" s="35"/>
      <c r="AC218" s="35"/>
      <c r="AD218" s="35"/>
      <c r="AE218" s="35"/>
      <c r="AR218" s="203" t="s">
        <v>270</v>
      </c>
      <c r="AT218" s="203" t="s">
        <v>266</v>
      </c>
      <c r="AU218" s="203" t="s">
        <v>73</v>
      </c>
      <c r="AY218" s="18" t="s">
        <v>263</v>
      </c>
      <c r="BE218" s="204">
        <f>IF(N218="základní",J218,0)</f>
        <v>0</v>
      </c>
      <c r="BF218" s="204">
        <f>IF(N218="snížená",J218,0)</f>
        <v>0</v>
      </c>
      <c r="BG218" s="204">
        <f>IF(N218="zákl. přenesená",J218,0)</f>
        <v>0</v>
      </c>
      <c r="BH218" s="204">
        <f>IF(N218="sníž. přenesená",J218,0)</f>
        <v>0</v>
      </c>
      <c r="BI218" s="204">
        <f>IF(N218="nulová",J218,0)</f>
        <v>0</v>
      </c>
      <c r="BJ218" s="18" t="s">
        <v>71</v>
      </c>
      <c r="BK218" s="204">
        <f>ROUND(I218*H218,2)</f>
        <v>0</v>
      </c>
      <c r="BL218" s="18" t="s">
        <v>270</v>
      </c>
      <c r="BM218" s="203" t="s">
        <v>6966</v>
      </c>
    </row>
    <row r="219" spans="1:65" s="2" customFormat="1" ht="29.25">
      <c r="A219" s="35"/>
      <c r="B219" s="36"/>
      <c r="C219" s="37"/>
      <c r="D219" s="207" t="s">
        <v>294</v>
      </c>
      <c r="E219" s="37"/>
      <c r="F219" s="239" t="s">
        <v>6737</v>
      </c>
      <c r="G219" s="37"/>
      <c r="H219" s="37"/>
      <c r="I219" s="240"/>
      <c r="J219" s="37"/>
      <c r="K219" s="37"/>
      <c r="L219" s="40"/>
      <c r="M219" s="241"/>
      <c r="N219" s="242"/>
      <c r="O219" s="72"/>
      <c r="P219" s="72"/>
      <c r="Q219" s="72"/>
      <c r="R219" s="72"/>
      <c r="S219" s="72"/>
      <c r="T219" s="73"/>
      <c r="U219" s="35"/>
      <c r="V219" s="35"/>
      <c r="W219" s="35"/>
      <c r="X219" s="35"/>
      <c r="Y219" s="35"/>
      <c r="Z219" s="35"/>
      <c r="AA219" s="35"/>
      <c r="AB219" s="35"/>
      <c r="AC219" s="35"/>
      <c r="AD219" s="35"/>
      <c r="AE219" s="35"/>
      <c r="AT219" s="18" t="s">
        <v>294</v>
      </c>
      <c r="AU219" s="18" t="s">
        <v>73</v>
      </c>
    </row>
    <row r="220" spans="1:65" s="13" customFormat="1">
      <c r="B220" s="205"/>
      <c r="C220" s="206"/>
      <c r="D220" s="207" t="s">
        <v>272</v>
      </c>
      <c r="E220" s="208" t="s">
        <v>1</v>
      </c>
      <c r="F220" s="209" t="s">
        <v>6967</v>
      </c>
      <c r="G220" s="206"/>
      <c r="H220" s="210">
        <v>1</v>
      </c>
      <c r="I220" s="211"/>
      <c r="J220" s="206"/>
      <c r="K220" s="206"/>
      <c r="L220" s="212"/>
      <c r="M220" s="213"/>
      <c r="N220" s="214"/>
      <c r="O220" s="214"/>
      <c r="P220" s="214"/>
      <c r="Q220" s="214"/>
      <c r="R220" s="214"/>
      <c r="S220" s="214"/>
      <c r="T220" s="215"/>
      <c r="AT220" s="216" t="s">
        <v>272</v>
      </c>
      <c r="AU220" s="216" t="s">
        <v>73</v>
      </c>
      <c r="AV220" s="13" t="s">
        <v>73</v>
      </c>
      <c r="AW220" s="13" t="s">
        <v>30</v>
      </c>
      <c r="AX220" s="13" t="s">
        <v>64</v>
      </c>
      <c r="AY220" s="216" t="s">
        <v>263</v>
      </c>
    </row>
    <row r="221" spans="1:65" s="13" customFormat="1">
      <c r="B221" s="205"/>
      <c r="C221" s="206"/>
      <c r="D221" s="207" t="s">
        <v>272</v>
      </c>
      <c r="E221" s="208" t="s">
        <v>1</v>
      </c>
      <c r="F221" s="209" t="s">
        <v>6968</v>
      </c>
      <c r="G221" s="206"/>
      <c r="H221" s="210">
        <v>1</v>
      </c>
      <c r="I221" s="211"/>
      <c r="J221" s="206"/>
      <c r="K221" s="206"/>
      <c r="L221" s="212"/>
      <c r="M221" s="213"/>
      <c r="N221" s="214"/>
      <c r="O221" s="214"/>
      <c r="P221" s="214"/>
      <c r="Q221" s="214"/>
      <c r="R221" s="214"/>
      <c r="S221" s="214"/>
      <c r="T221" s="215"/>
      <c r="AT221" s="216" t="s">
        <v>272</v>
      </c>
      <c r="AU221" s="216" t="s">
        <v>73</v>
      </c>
      <c r="AV221" s="13" t="s">
        <v>73</v>
      </c>
      <c r="AW221" s="13" t="s">
        <v>30</v>
      </c>
      <c r="AX221" s="13" t="s">
        <v>64</v>
      </c>
      <c r="AY221" s="216" t="s">
        <v>263</v>
      </c>
    </row>
    <row r="222" spans="1:65" s="15" customFormat="1">
      <c r="B222" s="228"/>
      <c r="C222" s="229"/>
      <c r="D222" s="207" t="s">
        <v>272</v>
      </c>
      <c r="E222" s="230" t="s">
        <v>1</v>
      </c>
      <c r="F222" s="231" t="s">
        <v>280</v>
      </c>
      <c r="G222" s="229"/>
      <c r="H222" s="232">
        <v>2</v>
      </c>
      <c r="I222" s="233"/>
      <c r="J222" s="229"/>
      <c r="K222" s="229"/>
      <c r="L222" s="234"/>
      <c r="M222" s="235"/>
      <c r="N222" s="236"/>
      <c r="O222" s="236"/>
      <c r="P222" s="236"/>
      <c r="Q222" s="236"/>
      <c r="R222" s="236"/>
      <c r="S222" s="236"/>
      <c r="T222" s="237"/>
      <c r="AT222" s="238" t="s">
        <v>272</v>
      </c>
      <c r="AU222" s="238" t="s">
        <v>73</v>
      </c>
      <c r="AV222" s="15" t="s">
        <v>270</v>
      </c>
      <c r="AW222" s="15" t="s">
        <v>30</v>
      </c>
      <c r="AX222" s="15" t="s">
        <v>71</v>
      </c>
      <c r="AY222" s="238" t="s">
        <v>263</v>
      </c>
    </row>
    <row r="223" spans="1:65" s="2" customFormat="1" ht="16.5" customHeight="1">
      <c r="A223" s="35"/>
      <c r="B223" s="36"/>
      <c r="C223" s="191" t="s">
        <v>426</v>
      </c>
      <c r="D223" s="191" t="s">
        <v>266</v>
      </c>
      <c r="E223" s="192" t="s">
        <v>6066</v>
      </c>
      <c r="F223" s="193" t="s">
        <v>6067</v>
      </c>
      <c r="G223" s="194" t="s">
        <v>1887</v>
      </c>
      <c r="H223" s="195">
        <v>2</v>
      </c>
      <c r="I223" s="196"/>
      <c r="J223" s="197">
        <f>ROUND(I223*H223,2)</f>
        <v>0</v>
      </c>
      <c r="K223" s="198"/>
      <c r="L223" s="40"/>
      <c r="M223" s="199" t="s">
        <v>1</v>
      </c>
      <c r="N223" s="200" t="s">
        <v>38</v>
      </c>
      <c r="O223" s="72"/>
      <c r="P223" s="201">
        <f>O223*H223</f>
        <v>0</v>
      </c>
      <c r="Q223" s="201">
        <v>7.0000000000000007E-2</v>
      </c>
      <c r="R223" s="201">
        <f>Q223*H223</f>
        <v>0.14000000000000001</v>
      </c>
      <c r="S223" s="201">
        <v>0</v>
      </c>
      <c r="T223" s="202">
        <f>S223*H223</f>
        <v>0</v>
      </c>
      <c r="U223" s="35"/>
      <c r="V223" s="35"/>
      <c r="W223" s="35"/>
      <c r="X223" s="35"/>
      <c r="Y223" s="35"/>
      <c r="Z223" s="35"/>
      <c r="AA223" s="35"/>
      <c r="AB223" s="35"/>
      <c r="AC223" s="35"/>
      <c r="AD223" s="35"/>
      <c r="AE223" s="35"/>
      <c r="AR223" s="203" t="s">
        <v>270</v>
      </c>
      <c r="AT223" s="203" t="s">
        <v>266</v>
      </c>
      <c r="AU223" s="203" t="s">
        <v>73</v>
      </c>
      <c r="AY223" s="18" t="s">
        <v>263</v>
      </c>
      <c r="BE223" s="204">
        <f>IF(N223="základní",J223,0)</f>
        <v>0</v>
      </c>
      <c r="BF223" s="204">
        <f>IF(N223="snížená",J223,0)</f>
        <v>0</v>
      </c>
      <c r="BG223" s="204">
        <f>IF(N223="zákl. přenesená",J223,0)</f>
        <v>0</v>
      </c>
      <c r="BH223" s="204">
        <f>IF(N223="sníž. přenesená",J223,0)</f>
        <v>0</v>
      </c>
      <c r="BI223" s="204">
        <f>IF(N223="nulová",J223,0)</f>
        <v>0</v>
      </c>
      <c r="BJ223" s="18" t="s">
        <v>71</v>
      </c>
      <c r="BK223" s="204">
        <f>ROUND(I223*H223,2)</f>
        <v>0</v>
      </c>
      <c r="BL223" s="18" t="s">
        <v>270</v>
      </c>
      <c r="BM223" s="203" t="s">
        <v>6969</v>
      </c>
    </row>
    <row r="224" spans="1:65" s="2" customFormat="1" ht="16.5" customHeight="1">
      <c r="A224" s="35"/>
      <c r="B224" s="36"/>
      <c r="C224" s="191" t="s">
        <v>554</v>
      </c>
      <c r="D224" s="191" t="s">
        <v>266</v>
      </c>
      <c r="E224" s="192" t="s">
        <v>6070</v>
      </c>
      <c r="F224" s="193" t="s">
        <v>6071</v>
      </c>
      <c r="G224" s="194" t="s">
        <v>796</v>
      </c>
      <c r="H224" s="195">
        <v>145</v>
      </c>
      <c r="I224" s="196"/>
      <c r="J224" s="197">
        <f>ROUND(I224*H224,2)</f>
        <v>0</v>
      </c>
      <c r="K224" s="198"/>
      <c r="L224" s="40"/>
      <c r="M224" s="199" t="s">
        <v>1</v>
      </c>
      <c r="N224" s="200" t="s">
        <v>38</v>
      </c>
      <c r="O224" s="72"/>
      <c r="P224" s="201">
        <f>O224*H224</f>
        <v>0</v>
      </c>
      <c r="Q224" s="201">
        <v>2.0000000000000002E-5</v>
      </c>
      <c r="R224" s="201">
        <f>Q224*H224</f>
        <v>2.9000000000000002E-3</v>
      </c>
      <c r="S224" s="201">
        <v>0</v>
      </c>
      <c r="T224" s="202">
        <f>S224*H224</f>
        <v>0</v>
      </c>
      <c r="U224" s="35"/>
      <c r="V224" s="35"/>
      <c r="W224" s="35"/>
      <c r="X224" s="35"/>
      <c r="Y224" s="35"/>
      <c r="Z224" s="35"/>
      <c r="AA224" s="35"/>
      <c r="AB224" s="35"/>
      <c r="AC224" s="35"/>
      <c r="AD224" s="35"/>
      <c r="AE224" s="35"/>
      <c r="AR224" s="203" t="s">
        <v>270</v>
      </c>
      <c r="AT224" s="203" t="s">
        <v>266</v>
      </c>
      <c r="AU224" s="203" t="s">
        <v>73</v>
      </c>
      <c r="AY224" s="18" t="s">
        <v>263</v>
      </c>
      <c r="BE224" s="204">
        <f>IF(N224="základní",J224,0)</f>
        <v>0</v>
      </c>
      <c r="BF224" s="204">
        <f>IF(N224="snížená",J224,0)</f>
        <v>0</v>
      </c>
      <c r="BG224" s="204">
        <f>IF(N224="zákl. přenesená",J224,0)</f>
        <v>0</v>
      </c>
      <c r="BH224" s="204">
        <f>IF(N224="sníž. přenesená",J224,0)</f>
        <v>0</v>
      </c>
      <c r="BI224" s="204">
        <f>IF(N224="nulová",J224,0)</f>
        <v>0</v>
      </c>
      <c r="BJ224" s="18" t="s">
        <v>71</v>
      </c>
      <c r="BK224" s="204">
        <f>ROUND(I224*H224,2)</f>
        <v>0</v>
      </c>
      <c r="BL224" s="18" t="s">
        <v>270</v>
      </c>
      <c r="BM224" s="203" t="s">
        <v>6072</v>
      </c>
    </row>
    <row r="225" spans="1:65" s="16" customFormat="1">
      <c r="B225" s="248"/>
      <c r="C225" s="249"/>
      <c r="D225" s="207" t="s">
        <v>272</v>
      </c>
      <c r="E225" s="250" t="s">
        <v>1</v>
      </c>
      <c r="F225" s="251" t="s">
        <v>6073</v>
      </c>
      <c r="G225" s="249"/>
      <c r="H225" s="250" t="s">
        <v>1</v>
      </c>
      <c r="I225" s="252"/>
      <c r="J225" s="249"/>
      <c r="K225" s="249"/>
      <c r="L225" s="253"/>
      <c r="M225" s="254"/>
      <c r="N225" s="255"/>
      <c r="O225" s="255"/>
      <c r="P225" s="255"/>
      <c r="Q225" s="255"/>
      <c r="R225" s="255"/>
      <c r="S225" s="255"/>
      <c r="T225" s="256"/>
      <c r="AT225" s="257" t="s">
        <v>272</v>
      </c>
      <c r="AU225" s="257" t="s">
        <v>73</v>
      </c>
      <c r="AV225" s="16" t="s">
        <v>71</v>
      </c>
      <c r="AW225" s="16" t="s">
        <v>30</v>
      </c>
      <c r="AX225" s="16" t="s">
        <v>64</v>
      </c>
      <c r="AY225" s="257" t="s">
        <v>263</v>
      </c>
    </row>
    <row r="226" spans="1:65" s="13" customFormat="1">
      <c r="B226" s="205"/>
      <c r="C226" s="206"/>
      <c r="D226" s="207" t="s">
        <v>272</v>
      </c>
      <c r="E226" s="208" t="s">
        <v>1</v>
      </c>
      <c r="F226" s="209" t="s">
        <v>6970</v>
      </c>
      <c r="G226" s="206"/>
      <c r="H226" s="210">
        <v>145</v>
      </c>
      <c r="I226" s="211"/>
      <c r="J226" s="206"/>
      <c r="K226" s="206"/>
      <c r="L226" s="212"/>
      <c r="M226" s="213"/>
      <c r="N226" s="214"/>
      <c r="O226" s="214"/>
      <c r="P226" s="214"/>
      <c r="Q226" s="214"/>
      <c r="R226" s="214"/>
      <c r="S226" s="214"/>
      <c r="T226" s="215"/>
      <c r="AT226" s="216" t="s">
        <v>272</v>
      </c>
      <c r="AU226" s="216" t="s">
        <v>73</v>
      </c>
      <c r="AV226" s="13" t="s">
        <v>73</v>
      </c>
      <c r="AW226" s="13" t="s">
        <v>30</v>
      </c>
      <c r="AX226" s="13" t="s">
        <v>71</v>
      </c>
      <c r="AY226" s="216" t="s">
        <v>263</v>
      </c>
    </row>
    <row r="227" spans="1:65" s="12" customFormat="1" ht="22.9" customHeight="1">
      <c r="B227" s="175"/>
      <c r="C227" s="176"/>
      <c r="D227" s="177" t="s">
        <v>63</v>
      </c>
      <c r="E227" s="189" t="s">
        <v>395</v>
      </c>
      <c r="F227" s="189" t="s">
        <v>396</v>
      </c>
      <c r="G227" s="176"/>
      <c r="H227" s="176"/>
      <c r="I227" s="179"/>
      <c r="J227" s="190">
        <f>BK227</f>
        <v>0</v>
      </c>
      <c r="K227" s="176"/>
      <c r="L227" s="181"/>
      <c r="M227" s="182"/>
      <c r="N227" s="183"/>
      <c r="O227" s="183"/>
      <c r="P227" s="184">
        <f>P228</f>
        <v>0</v>
      </c>
      <c r="Q227" s="183"/>
      <c r="R227" s="184">
        <f>R228</f>
        <v>0</v>
      </c>
      <c r="S227" s="183"/>
      <c r="T227" s="185">
        <f>T228</f>
        <v>0</v>
      </c>
      <c r="AR227" s="186" t="s">
        <v>71</v>
      </c>
      <c r="AT227" s="187" t="s">
        <v>63</v>
      </c>
      <c r="AU227" s="187" t="s">
        <v>71</v>
      </c>
      <c r="AY227" s="186" t="s">
        <v>263</v>
      </c>
      <c r="BK227" s="188">
        <f>BK228</f>
        <v>0</v>
      </c>
    </row>
    <row r="228" spans="1:65" s="2" customFormat="1" ht="24.2" customHeight="1">
      <c r="A228" s="35"/>
      <c r="B228" s="36"/>
      <c r="C228" s="191" t="s">
        <v>493</v>
      </c>
      <c r="D228" s="191" t="s">
        <v>266</v>
      </c>
      <c r="E228" s="192" t="s">
        <v>1756</v>
      </c>
      <c r="F228" s="193" t="s">
        <v>1757</v>
      </c>
      <c r="G228" s="194" t="s">
        <v>307</v>
      </c>
      <c r="H228" s="195">
        <v>106.443</v>
      </c>
      <c r="I228" s="196"/>
      <c r="J228" s="197">
        <f>ROUND(I228*H228,2)</f>
        <v>0</v>
      </c>
      <c r="K228" s="198"/>
      <c r="L228" s="40"/>
      <c r="M228" s="243" t="s">
        <v>1</v>
      </c>
      <c r="N228" s="244" t="s">
        <v>38</v>
      </c>
      <c r="O228" s="245"/>
      <c r="P228" s="246">
        <f>O228*H228</f>
        <v>0</v>
      </c>
      <c r="Q228" s="246">
        <v>0</v>
      </c>
      <c r="R228" s="246">
        <f>Q228*H228</f>
        <v>0</v>
      </c>
      <c r="S228" s="246">
        <v>0</v>
      </c>
      <c r="T228" s="247">
        <f>S228*H228</f>
        <v>0</v>
      </c>
      <c r="U228" s="35"/>
      <c r="V228" s="35"/>
      <c r="W228" s="35"/>
      <c r="X228" s="35"/>
      <c r="Y228" s="35"/>
      <c r="Z228" s="35"/>
      <c r="AA228" s="35"/>
      <c r="AB228" s="35"/>
      <c r="AC228" s="35"/>
      <c r="AD228" s="35"/>
      <c r="AE228" s="35"/>
      <c r="AR228" s="203" t="s">
        <v>270</v>
      </c>
      <c r="AT228" s="203" t="s">
        <v>266</v>
      </c>
      <c r="AU228" s="203" t="s">
        <v>73</v>
      </c>
      <c r="AY228" s="18" t="s">
        <v>263</v>
      </c>
      <c r="BE228" s="204">
        <f>IF(N228="základní",J228,0)</f>
        <v>0</v>
      </c>
      <c r="BF228" s="204">
        <f>IF(N228="snížená",J228,0)</f>
        <v>0</v>
      </c>
      <c r="BG228" s="204">
        <f>IF(N228="zákl. přenesená",J228,0)</f>
        <v>0</v>
      </c>
      <c r="BH228" s="204">
        <f>IF(N228="sníž. přenesená",J228,0)</f>
        <v>0</v>
      </c>
      <c r="BI228" s="204">
        <f>IF(N228="nulová",J228,0)</f>
        <v>0</v>
      </c>
      <c r="BJ228" s="18" t="s">
        <v>71</v>
      </c>
      <c r="BK228" s="204">
        <f>ROUND(I228*H228,2)</f>
        <v>0</v>
      </c>
      <c r="BL228" s="18" t="s">
        <v>270</v>
      </c>
      <c r="BM228" s="203" t="s">
        <v>6084</v>
      </c>
    </row>
    <row r="229" spans="1:65" s="2" customFormat="1" ht="6.95" customHeight="1">
      <c r="A229" s="35"/>
      <c r="B229" s="55"/>
      <c r="C229" s="56"/>
      <c r="D229" s="56"/>
      <c r="E229" s="56"/>
      <c r="F229" s="56"/>
      <c r="G229" s="56"/>
      <c r="H229" s="56"/>
      <c r="I229" s="56"/>
      <c r="J229" s="56"/>
      <c r="K229" s="56"/>
      <c r="L229" s="40"/>
      <c r="M229" s="35"/>
      <c r="O229" s="35"/>
      <c r="P229" s="35"/>
      <c r="Q229" s="35"/>
      <c r="R229" s="35"/>
      <c r="S229" s="35"/>
      <c r="T229" s="35"/>
      <c r="U229" s="35"/>
      <c r="V229" s="35"/>
      <c r="W229" s="35"/>
      <c r="X229" s="35"/>
      <c r="Y229" s="35"/>
      <c r="Z229" s="35"/>
      <c r="AA229" s="35"/>
      <c r="AB229" s="35"/>
      <c r="AC229" s="35"/>
      <c r="AD229" s="35"/>
      <c r="AE229" s="35"/>
    </row>
  </sheetData>
  <sheetProtection algorithmName="SHA-512" hashValue="a68mjXCplr9EazC6czMraxB6OIqa2u7ToaTEXi/IPkaAMf82aKRSUY3aHJboWVfHXNiP+SDwDT7eOyFHbi0Ysw==" saltValue="Eg5iVcjWSUQNgumdp15dUA==" spinCount="100000" sheet="1" objects="1" scenarios="1" formatColumns="0" formatRows="0" autoFilter="0"/>
  <autoFilter ref="C123:K228" xr:uid="{00000000-0009-0000-0000-00002F000000}"/>
  <mergeCells count="12">
    <mergeCell ref="E116:H116"/>
    <mergeCell ref="L2:V2"/>
    <mergeCell ref="E85:H85"/>
    <mergeCell ref="E87:H87"/>
    <mergeCell ref="E89:H89"/>
    <mergeCell ref="E112:H112"/>
    <mergeCell ref="E114:H114"/>
    <mergeCell ref="E7:H7"/>
    <mergeCell ref="E9:H9"/>
    <mergeCell ref="E11:H11"/>
    <mergeCell ref="E20:H20"/>
    <mergeCell ref="E29:H29"/>
  </mergeCells>
  <pageMargins left="0.39374999999999999" right="0.39374999999999999" top="0.39374999999999999" bottom="0.39374999999999999" header="0" footer="0"/>
  <pageSetup paperSize="9" scale="88" fitToHeight="100" orientation="portrait" blackAndWhite="1" r:id="rId1"/>
  <headerFooter>
    <oddHeader>&amp;L&amp;"Arial"&amp;8&amp;K000000INTERNAL&amp;1#</oddHeader>
    <oddFooter>&amp;CStrana &amp;P z &amp;N</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List5">
    <pageSetUpPr fitToPage="1"/>
  </sheetPr>
  <dimension ref="A2:BM394"/>
  <sheetViews>
    <sheetView showGridLines="0" workbookViewId="0">
      <selection activeCell="I140" sqref="I140"/>
    </sheetView>
  </sheetViews>
  <sheetFormatPr defaultRowHeight="11.25"/>
  <cols>
    <col min="1" max="1" width="8.33203125" style="1" customWidth="1"/>
    <col min="2" max="2" width="1.1640625" style="1" customWidth="1"/>
    <col min="3" max="3" width="4.1640625" style="1" customWidth="1"/>
    <col min="4" max="4" width="4.33203125" style="1" customWidth="1"/>
    <col min="5" max="5" width="17.1640625" style="1" customWidth="1"/>
    <col min="6" max="6" width="50.83203125" style="1" customWidth="1"/>
    <col min="7" max="7" width="7.5" style="1" customWidth="1"/>
    <col min="8" max="8" width="14" style="1" customWidth="1"/>
    <col min="9" max="9" width="15.83203125" style="1" customWidth="1"/>
    <col min="10" max="10" width="22.33203125" style="1" customWidth="1"/>
    <col min="11" max="11" width="22.33203125" style="1" hidden="1" customWidth="1"/>
    <col min="12" max="12" width="9.33203125" style="1" customWidth="1"/>
    <col min="13" max="13" width="10.83203125" style="1" hidden="1" customWidth="1"/>
    <col min="14" max="14" width="9.33203125" style="1" hidden="1"/>
    <col min="15" max="20" width="14.1640625" style="1" hidden="1" customWidth="1"/>
    <col min="21" max="21" width="16.33203125" style="1" hidden="1" customWidth="1"/>
    <col min="22" max="22" width="12.33203125" style="1" customWidth="1"/>
    <col min="23" max="23" width="16.33203125" style="1" customWidth="1"/>
    <col min="24" max="24" width="12.33203125" style="1" customWidth="1"/>
    <col min="25" max="25" width="15" style="1" customWidth="1"/>
    <col min="26" max="26" width="11" style="1" customWidth="1"/>
    <col min="27" max="27" width="15" style="1" customWidth="1"/>
    <col min="28" max="28" width="16.33203125" style="1" customWidth="1"/>
    <col min="29" max="29" width="11" style="1" customWidth="1"/>
    <col min="30" max="30" width="15" style="1" customWidth="1"/>
    <col min="31" max="31" width="16.33203125" style="1" customWidth="1"/>
    <col min="44" max="65" width="9.33203125" style="1" hidden="1"/>
  </cols>
  <sheetData>
    <row r="2" spans="1:46" s="1" customFormat="1" ht="36.950000000000003" customHeight="1">
      <c r="L2" s="383"/>
      <c r="M2" s="383"/>
      <c r="N2" s="383"/>
      <c r="O2" s="383"/>
      <c r="P2" s="383"/>
      <c r="Q2" s="383"/>
      <c r="R2" s="383"/>
      <c r="S2" s="383"/>
      <c r="T2" s="383"/>
      <c r="U2" s="383"/>
      <c r="V2" s="383"/>
      <c r="AT2" s="18" t="s">
        <v>81</v>
      </c>
    </row>
    <row r="3" spans="1:46" s="1" customFormat="1" ht="6.95" customHeight="1">
      <c r="B3" s="114"/>
      <c r="C3" s="115"/>
      <c r="D3" s="115"/>
      <c r="E3" s="115"/>
      <c r="F3" s="115"/>
      <c r="G3" s="115"/>
      <c r="H3" s="115"/>
      <c r="I3" s="115"/>
      <c r="J3" s="115"/>
      <c r="K3" s="115"/>
      <c r="L3" s="21"/>
      <c r="AT3" s="18" t="s">
        <v>73</v>
      </c>
    </row>
    <row r="4" spans="1:46" s="1" customFormat="1" ht="24.95" customHeight="1">
      <c r="B4" s="21"/>
      <c r="D4" s="116" t="s">
        <v>240</v>
      </c>
      <c r="L4" s="21"/>
      <c r="M4" s="117" t="s">
        <v>10</v>
      </c>
      <c r="AT4" s="18" t="s">
        <v>4</v>
      </c>
    </row>
    <row r="5" spans="1:46" s="1" customFormat="1" ht="6.95" customHeight="1">
      <c r="B5" s="21"/>
      <c r="L5" s="21"/>
    </row>
    <row r="6" spans="1:46" s="1" customFormat="1" ht="12" customHeight="1">
      <c r="B6" s="21"/>
      <c r="D6" s="118" t="s">
        <v>15</v>
      </c>
      <c r="L6" s="21"/>
    </row>
    <row r="7" spans="1:46" s="1" customFormat="1" ht="16.5" customHeight="1">
      <c r="B7" s="21"/>
      <c r="E7" s="412" t="str">
        <f>'Rekapitulace stavby'!K6</f>
        <v>Modernizace teplárny OB6</v>
      </c>
      <c r="F7" s="413"/>
      <c r="G7" s="413"/>
      <c r="H7" s="413"/>
      <c r="L7" s="21"/>
    </row>
    <row r="8" spans="1:46" s="1" customFormat="1" ht="12" customHeight="1">
      <c r="B8" s="21"/>
      <c r="D8" s="118" t="s">
        <v>241</v>
      </c>
      <c r="L8" s="21"/>
    </row>
    <row r="9" spans="1:46" s="2" customFormat="1" ht="23.25" customHeight="1">
      <c r="A9" s="35"/>
      <c r="B9" s="40"/>
      <c r="C9" s="35"/>
      <c r="D9" s="35"/>
      <c r="E9" s="412" t="s">
        <v>431</v>
      </c>
      <c r="F9" s="415"/>
      <c r="G9" s="415"/>
      <c r="H9" s="415"/>
      <c r="I9" s="35"/>
      <c r="J9" s="35"/>
      <c r="K9" s="35"/>
      <c r="L9" s="52"/>
      <c r="S9" s="35"/>
      <c r="T9" s="35"/>
      <c r="U9" s="35"/>
      <c r="V9" s="35"/>
      <c r="W9" s="35"/>
      <c r="X9" s="35"/>
      <c r="Y9" s="35"/>
      <c r="Z9" s="35"/>
      <c r="AA9" s="35"/>
      <c r="AB9" s="35"/>
      <c r="AC9" s="35"/>
      <c r="AD9" s="35"/>
      <c r="AE9" s="35"/>
    </row>
    <row r="10" spans="1:46" s="2" customFormat="1" ht="12" customHeight="1">
      <c r="A10" s="35"/>
      <c r="B10" s="40"/>
      <c r="C10" s="35"/>
      <c r="D10" s="118" t="s">
        <v>432</v>
      </c>
      <c r="E10" s="35"/>
      <c r="F10" s="35"/>
      <c r="G10" s="35"/>
      <c r="H10" s="35"/>
      <c r="I10" s="35"/>
      <c r="J10" s="35"/>
      <c r="K10" s="35"/>
      <c r="L10" s="52"/>
      <c r="S10" s="35"/>
      <c r="T10" s="35"/>
      <c r="U10" s="35"/>
      <c r="V10" s="35"/>
      <c r="W10" s="35"/>
      <c r="X10" s="35"/>
      <c r="Y10" s="35"/>
      <c r="Z10" s="35"/>
      <c r="AA10" s="35"/>
      <c r="AB10" s="35"/>
      <c r="AC10" s="35"/>
      <c r="AD10" s="35"/>
      <c r="AE10" s="35"/>
    </row>
    <row r="11" spans="1:46" s="2" customFormat="1" ht="16.5" customHeight="1">
      <c r="A11" s="35"/>
      <c r="B11" s="40"/>
      <c r="C11" s="35"/>
      <c r="D11" s="35"/>
      <c r="E11" s="414" t="s">
        <v>1497</v>
      </c>
      <c r="F11" s="415"/>
      <c r="G11" s="415"/>
      <c r="H11" s="415"/>
      <c r="I11" s="35"/>
      <c r="J11" s="35"/>
      <c r="K11" s="35"/>
      <c r="L11" s="52"/>
      <c r="S11" s="35"/>
      <c r="T11" s="35"/>
      <c r="U11" s="35"/>
      <c r="V11" s="35"/>
      <c r="W11" s="35"/>
      <c r="X11" s="35"/>
      <c r="Y11" s="35"/>
      <c r="Z11" s="35"/>
      <c r="AA11" s="35"/>
      <c r="AB11" s="35"/>
      <c r="AC11" s="35"/>
      <c r="AD11" s="35"/>
      <c r="AE11" s="35"/>
    </row>
    <row r="12" spans="1:46" s="2" customFormat="1">
      <c r="A12" s="35"/>
      <c r="B12" s="40"/>
      <c r="C12" s="35"/>
      <c r="D12" s="35"/>
      <c r="E12" s="35"/>
      <c r="F12" s="35"/>
      <c r="G12" s="35"/>
      <c r="H12" s="35"/>
      <c r="I12" s="35"/>
      <c r="J12" s="35"/>
      <c r="K12" s="35"/>
      <c r="L12" s="52"/>
      <c r="S12" s="35"/>
      <c r="T12" s="35"/>
      <c r="U12" s="35"/>
      <c r="V12" s="35"/>
      <c r="W12" s="35"/>
      <c r="X12" s="35"/>
      <c r="Y12" s="35"/>
      <c r="Z12" s="35"/>
      <c r="AA12" s="35"/>
      <c r="AB12" s="35"/>
      <c r="AC12" s="35"/>
      <c r="AD12" s="35"/>
      <c r="AE12" s="35"/>
    </row>
    <row r="13" spans="1:46" s="2" customFormat="1" ht="12" customHeight="1">
      <c r="A13" s="35"/>
      <c r="B13" s="40"/>
      <c r="C13" s="35"/>
      <c r="D13" s="118" t="s">
        <v>17</v>
      </c>
      <c r="E13" s="35"/>
      <c r="F13" s="109" t="s">
        <v>1</v>
      </c>
      <c r="G13" s="35"/>
      <c r="H13" s="35"/>
      <c r="I13" s="118" t="s">
        <v>18</v>
      </c>
      <c r="J13" s="109" t="s">
        <v>1</v>
      </c>
      <c r="K13" s="35"/>
      <c r="L13" s="52"/>
      <c r="S13" s="35"/>
      <c r="T13" s="35"/>
      <c r="U13" s="35"/>
      <c r="V13" s="35"/>
      <c r="W13" s="35"/>
      <c r="X13" s="35"/>
      <c r="Y13" s="35"/>
      <c r="Z13" s="35"/>
      <c r="AA13" s="35"/>
      <c r="AB13" s="35"/>
      <c r="AC13" s="35"/>
      <c r="AD13" s="35"/>
      <c r="AE13" s="35"/>
    </row>
    <row r="14" spans="1:46" s="2" customFormat="1" ht="12" customHeight="1">
      <c r="A14" s="35"/>
      <c r="B14" s="40"/>
      <c r="C14" s="35"/>
      <c r="D14" s="118" t="s">
        <v>19</v>
      </c>
      <c r="E14" s="35"/>
      <c r="F14" s="109" t="s">
        <v>20</v>
      </c>
      <c r="G14" s="35"/>
      <c r="H14" s="35"/>
      <c r="I14" s="118" t="s">
        <v>21</v>
      </c>
      <c r="J14" s="119">
        <f>'Rekapitulace stavby'!AN8</f>
        <v>45363</v>
      </c>
      <c r="K14" s="35"/>
      <c r="L14" s="52"/>
      <c r="S14" s="35"/>
      <c r="T14" s="35"/>
      <c r="U14" s="35"/>
      <c r="V14" s="35"/>
      <c r="W14" s="35"/>
      <c r="X14" s="35"/>
      <c r="Y14" s="35"/>
      <c r="Z14" s="35"/>
      <c r="AA14" s="35"/>
      <c r="AB14" s="35"/>
      <c r="AC14" s="35"/>
      <c r="AD14" s="35"/>
      <c r="AE14" s="35"/>
    </row>
    <row r="15" spans="1:46" s="2" customFormat="1" ht="10.9" customHeight="1">
      <c r="A15" s="35"/>
      <c r="B15" s="40"/>
      <c r="C15" s="35"/>
      <c r="D15" s="35"/>
      <c r="E15" s="35"/>
      <c r="F15" s="35"/>
      <c r="G15" s="35"/>
      <c r="H15" s="35"/>
      <c r="I15" s="35"/>
      <c r="J15" s="35"/>
      <c r="K15" s="35"/>
      <c r="L15" s="52"/>
      <c r="S15" s="35"/>
      <c r="T15" s="35"/>
      <c r="U15" s="35"/>
      <c r="V15" s="35"/>
      <c r="W15" s="35"/>
      <c r="X15" s="35"/>
      <c r="Y15" s="35"/>
      <c r="Z15" s="35"/>
      <c r="AA15" s="35"/>
      <c r="AB15" s="35"/>
      <c r="AC15" s="35"/>
      <c r="AD15" s="35"/>
      <c r="AE15" s="35"/>
    </row>
    <row r="16" spans="1:46" s="2" customFormat="1" ht="12" customHeight="1">
      <c r="A16" s="35"/>
      <c r="B16" s="40"/>
      <c r="C16" s="35"/>
      <c r="D16" s="118" t="s">
        <v>22</v>
      </c>
      <c r="E16" s="35"/>
      <c r="F16" s="35"/>
      <c r="G16" s="35"/>
      <c r="H16" s="35"/>
      <c r="I16" s="118" t="s">
        <v>23</v>
      </c>
      <c r="J16" s="109" t="s">
        <v>1</v>
      </c>
      <c r="K16" s="35"/>
      <c r="L16" s="52"/>
      <c r="S16" s="35"/>
      <c r="T16" s="35"/>
      <c r="U16" s="35"/>
      <c r="V16" s="35"/>
      <c r="W16" s="35"/>
      <c r="X16" s="35"/>
      <c r="Y16" s="35"/>
      <c r="Z16" s="35"/>
      <c r="AA16" s="35"/>
      <c r="AB16" s="35"/>
      <c r="AC16" s="35"/>
      <c r="AD16" s="35"/>
      <c r="AE16" s="35"/>
    </row>
    <row r="17" spans="1:31" s="2" customFormat="1" ht="18" customHeight="1">
      <c r="A17" s="35"/>
      <c r="B17" s="40"/>
      <c r="C17" s="35"/>
      <c r="D17" s="35"/>
      <c r="E17" s="109" t="s">
        <v>24</v>
      </c>
      <c r="F17" s="35"/>
      <c r="G17" s="35"/>
      <c r="H17" s="35"/>
      <c r="I17" s="118" t="s">
        <v>25</v>
      </c>
      <c r="J17" s="109" t="s">
        <v>1</v>
      </c>
      <c r="K17" s="35"/>
      <c r="L17" s="52"/>
      <c r="S17" s="35"/>
      <c r="T17" s="35"/>
      <c r="U17" s="35"/>
      <c r="V17" s="35"/>
      <c r="W17" s="35"/>
      <c r="X17" s="35"/>
      <c r="Y17" s="35"/>
      <c r="Z17" s="35"/>
      <c r="AA17" s="35"/>
      <c r="AB17" s="35"/>
      <c r="AC17" s="35"/>
      <c r="AD17" s="35"/>
      <c r="AE17" s="35"/>
    </row>
    <row r="18" spans="1:31" s="2" customFormat="1" ht="6.95" customHeight="1">
      <c r="A18" s="35"/>
      <c r="B18" s="40"/>
      <c r="C18" s="35"/>
      <c r="D18" s="35"/>
      <c r="E18" s="35"/>
      <c r="F18" s="35"/>
      <c r="G18" s="35"/>
      <c r="H18" s="35"/>
      <c r="I18" s="35"/>
      <c r="J18" s="35"/>
      <c r="K18" s="35"/>
      <c r="L18" s="52"/>
      <c r="S18" s="35"/>
      <c r="T18" s="35"/>
      <c r="U18" s="35"/>
      <c r="V18" s="35"/>
      <c r="W18" s="35"/>
      <c r="X18" s="35"/>
      <c r="Y18" s="35"/>
      <c r="Z18" s="35"/>
      <c r="AA18" s="35"/>
      <c r="AB18" s="35"/>
      <c r="AC18" s="35"/>
      <c r="AD18" s="35"/>
      <c r="AE18" s="35"/>
    </row>
    <row r="19" spans="1:31" s="2" customFormat="1" ht="12" customHeight="1">
      <c r="A19" s="35"/>
      <c r="B19" s="40"/>
      <c r="C19" s="35"/>
      <c r="D19" s="118" t="s">
        <v>26</v>
      </c>
      <c r="E19" s="35"/>
      <c r="F19" s="35"/>
      <c r="G19" s="35"/>
      <c r="H19" s="35"/>
      <c r="I19" s="118" t="s">
        <v>23</v>
      </c>
      <c r="J19" s="31" t="str">
        <f>'Rekapitulace stavby'!AN13</f>
        <v>Vyplň údaj</v>
      </c>
      <c r="K19" s="35"/>
      <c r="L19" s="52"/>
      <c r="S19" s="35"/>
      <c r="T19" s="35"/>
      <c r="U19" s="35"/>
      <c r="V19" s="35"/>
      <c r="W19" s="35"/>
      <c r="X19" s="35"/>
      <c r="Y19" s="35"/>
      <c r="Z19" s="35"/>
      <c r="AA19" s="35"/>
      <c r="AB19" s="35"/>
      <c r="AC19" s="35"/>
      <c r="AD19" s="35"/>
      <c r="AE19" s="35"/>
    </row>
    <row r="20" spans="1:31" s="2" customFormat="1" ht="18" customHeight="1">
      <c r="A20" s="35"/>
      <c r="B20" s="40"/>
      <c r="C20" s="35"/>
      <c r="D20" s="35"/>
      <c r="E20" s="416" t="str">
        <f>'Rekapitulace stavby'!E14</f>
        <v>Vyplň údaj</v>
      </c>
      <c r="F20" s="417"/>
      <c r="G20" s="417"/>
      <c r="H20" s="417"/>
      <c r="I20" s="118" t="s">
        <v>25</v>
      </c>
      <c r="J20" s="31" t="str">
        <f>'Rekapitulace stavby'!AN14</f>
        <v>Vyplň údaj</v>
      </c>
      <c r="K20" s="35"/>
      <c r="L20" s="52"/>
      <c r="S20" s="35"/>
      <c r="T20" s="35"/>
      <c r="U20" s="35"/>
      <c r="V20" s="35"/>
      <c r="W20" s="35"/>
      <c r="X20" s="35"/>
      <c r="Y20" s="35"/>
      <c r="Z20" s="35"/>
      <c r="AA20" s="35"/>
      <c r="AB20" s="35"/>
      <c r="AC20" s="35"/>
      <c r="AD20" s="35"/>
      <c r="AE20" s="35"/>
    </row>
    <row r="21" spans="1:31" s="2" customFormat="1" ht="6.95" customHeight="1">
      <c r="A21" s="35"/>
      <c r="B21" s="40"/>
      <c r="C21" s="35"/>
      <c r="D21" s="35"/>
      <c r="E21" s="35"/>
      <c r="F21" s="35"/>
      <c r="G21" s="35"/>
      <c r="H21" s="35"/>
      <c r="I21" s="35"/>
      <c r="J21" s="35"/>
      <c r="K21" s="35"/>
      <c r="L21" s="52"/>
      <c r="S21" s="35"/>
      <c r="T21" s="35"/>
      <c r="U21" s="35"/>
      <c r="V21" s="35"/>
      <c r="W21" s="35"/>
      <c r="X21" s="35"/>
      <c r="Y21" s="35"/>
      <c r="Z21" s="35"/>
      <c r="AA21" s="35"/>
      <c r="AB21" s="35"/>
      <c r="AC21" s="35"/>
      <c r="AD21" s="35"/>
      <c r="AE21" s="35"/>
    </row>
    <row r="22" spans="1:31" s="2" customFormat="1" ht="12" customHeight="1">
      <c r="A22" s="35"/>
      <c r="B22" s="40"/>
      <c r="C22" s="35"/>
      <c r="D22" s="118" t="s">
        <v>28</v>
      </c>
      <c r="E22" s="35"/>
      <c r="F22" s="35"/>
      <c r="G22" s="35"/>
      <c r="H22" s="35"/>
      <c r="I22" s="118" t="s">
        <v>23</v>
      </c>
      <c r="J22" s="109" t="s">
        <v>1</v>
      </c>
      <c r="K22" s="35"/>
      <c r="L22" s="52"/>
      <c r="S22" s="35"/>
      <c r="T22" s="35"/>
      <c r="U22" s="35"/>
      <c r="V22" s="35"/>
      <c r="W22" s="35"/>
      <c r="X22" s="35"/>
      <c r="Y22" s="35"/>
      <c r="Z22" s="35"/>
      <c r="AA22" s="35"/>
      <c r="AB22" s="35"/>
      <c r="AC22" s="35"/>
      <c r="AD22" s="35"/>
      <c r="AE22" s="35"/>
    </row>
    <row r="23" spans="1:31" s="2" customFormat="1" ht="18" customHeight="1">
      <c r="A23" s="35"/>
      <c r="B23" s="40"/>
      <c r="C23" s="35"/>
      <c r="D23" s="35"/>
      <c r="E23" s="109" t="s">
        <v>29</v>
      </c>
      <c r="F23" s="35"/>
      <c r="G23" s="35"/>
      <c r="H23" s="35"/>
      <c r="I23" s="118" t="s">
        <v>25</v>
      </c>
      <c r="J23" s="109" t="s">
        <v>1</v>
      </c>
      <c r="K23" s="35"/>
      <c r="L23" s="52"/>
      <c r="S23" s="35"/>
      <c r="T23" s="35"/>
      <c r="U23" s="35"/>
      <c r="V23" s="35"/>
      <c r="W23" s="35"/>
      <c r="X23" s="35"/>
      <c r="Y23" s="35"/>
      <c r="Z23" s="35"/>
      <c r="AA23" s="35"/>
      <c r="AB23" s="35"/>
      <c r="AC23" s="35"/>
      <c r="AD23" s="35"/>
      <c r="AE23" s="35"/>
    </row>
    <row r="24" spans="1:31" s="2" customFormat="1" ht="6.95" customHeight="1">
      <c r="A24" s="35"/>
      <c r="B24" s="40"/>
      <c r="C24" s="35"/>
      <c r="D24" s="35"/>
      <c r="E24" s="35"/>
      <c r="F24" s="35"/>
      <c r="G24" s="35"/>
      <c r="H24" s="35"/>
      <c r="I24" s="35"/>
      <c r="J24" s="35"/>
      <c r="K24" s="35"/>
      <c r="L24" s="52"/>
      <c r="S24" s="35"/>
      <c r="T24" s="35"/>
      <c r="U24" s="35"/>
      <c r="V24" s="35"/>
      <c r="W24" s="35"/>
      <c r="X24" s="35"/>
      <c r="Y24" s="35"/>
      <c r="Z24" s="35"/>
      <c r="AA24" s="35"/>
      <c r="AB24" s="35"/>
      <c r="AC24" s="35"/>
      <c r="AD24" s="35"/>
      <c r="AE24" s="35"/>
    </row>
    <row r="25" spans="1:31" s="2" customFormat="1" ht="12" customHeight="1">
      <c r="A25" s="35"/>
      <c r="B25" s="40"/>
      <c r="C25" s="35"/>
      <c r="D25" s="118" t="s">
        <v>31</v>
      </c>
      <c r="E25" s="35"/>
      <c r="F25" s="35"/>
      <c r="G25" s="35"/>
      <c r="H25" s="35"/>
      <c r="I25" s="118" t="s">
        <v>23</v>
      </c>
      <c r="J25" s="109" t="s">
        <v>1</v>
      </c>
      <c r="K25" s="35"/>
      <c r="L25" s="52"/>
      <c r="S25" s="35"/>
      <c r="T25" s="35"/>
      <c r="U25" s="35"/>
      <c r="V25" s="35"/>
      <c r="W25" s="35"/>
      <c r="X25" s="35"/>
      <c r="Y25" s="35"/>
      <c r="Z25" s="35"/>
      <c r="AA25" s="35"/>
      <c r="AB25" s="35"/>
      <c r="AC25" s="35"/>
      <c r="AD25" s="35"/>
      <c r="AE25" s="35"/>
    </row>
    <row r="26" spans="1:31" s="2" customFormat="1" ht="18" customHeight="1">
      <c r="A26" s="35"/>
      <c r="B26" s="40"/>
      <c r="C26" s="35"/>
      <c r="D26" s="35"/>
      <c r="E26" s="109" t="s">
        <v>29</v>
      </c>
      <c r="F26" s="35"/>
      <c r="G26" s="35"/>
      <c r="H26" s="35"/>
      <c r="I26" s="118" t="s">
        <v>25</v>
      </c>
      <c r="J26" s="109" t="s">
        <v>1</v>
      </c>
      <c r="K26" s="35"/>
      <c r="L26" s="52"/>
      <c r="S26" s="35"/>
      <c r="T26" s="35"/>
      <c r="U26" s="35"/>
      <c r="V26" s="35"/>
      <c r="W26" s="35"/>
      <c r="X26" s="35"/>
      <c r="Y26" s="35"/>
      <c r="Z26" s="35"/>
      <c r="AA26" s="35"/>
      <c r="AB26" s="35"/>
      <c r="AC26" s="35"/>
      <c r="AD26" s="35"/>
      <c r="AE26" s="35"/>
    </row>
    <row r="27" spans="1:31" s="2" customFormat="1" ht="6.95" customHeight="1">
      <c r="A27" s="35"/>
      <c r="B27" s="40"/>
      <c r="C27" s="35"/>
      <c r="D27" s="35"/>
      <c r="E27" s="35"/>
      <c r="F27" s="35"/>
      <c r="G27" s="35"/>
      <c r="H27" s="35"/>
      <c r="I27" s="35"/>
      <c r="J27" s="35"/>
      <c r="K27" s="35"/>
      <c r="L27" s="52"/>
      <c r="S27" s="35"/>
      <c r="T27" s="35"/>
      <c r="U27" s="35"/>
      <c r="V27" s="35"/>
      <c r="W27" s="35"/>
      <c r="X27" s="35"/>
      <c r="Y27" s="35"/>
      <c r="Z27" s="35"/>
      <c r="AA27" s="35"/>
      <c r="AB27" s="35"/>
      <c r="AC27" s="35"/>
      <c r="AD27" s="35"/>
      <c r="AE27" s="35"/>
    </row>
    <row r="28" spans="1:31" s="2" customFormat="1" ht="12" customHeight="1">
      <c r="A28" s="35"/>
      <c r="B28" s="40"/>
      <c r="C28" s="35"/>
      <c r="D28" s="118" t="s">
        <v>32</v>
      </c>
      <c r="E28" s="35"/>
      <c r="F28" s="35"/>
      <c r="G28" s="35"/>
      <c r="H28" s="35"/>
      <c r="I28" s="35"/>
      <c r="J28" s="35"/>
      <c r="K28" s="35"/>
      <c r="L28" s="52"/>
      <c r="S28" s="35"/>
      <c r="T28" s="35"/>
      <c r="U28" s="35"/>
      <c r="V28" s="35"/>
      <c r="W28" s="35"/>
      <c r="X28" s="35"/>
      <c r="Y28" s="35"/>
      <c r="Z28" s="35"/>
      <c r="AA28" s="35"/>
      <c r="AB28" s="35"/>
      <c r="AC28" s="35"/>
      <c r="AD28" s="35"/>
      <c r="AE28" s="35"/>
    </row>
    <row r="29" spans="1:31" s="8" customFormat="1" ht="16.5" customHeight="1">
      <c r="A29" s="120"/>
      <c r="B29" s="121"/>
      <c r="C29" s="120"/>
      <c r="D29" s="120"/>
      <c r="E29" s="418" t="s">
        <v>1</v>
      </c>
      <c r="F29" s="418"/>
      <c r="G29" s="418"/>
      <c r="H29" s="418"/>
      <c r="I29" s="120"/>
      <c r="J29" s="120"/>
      <c r="K29" s="120"/>
      <c r="L29" s="122"/>
      <c r="S29" s="120"/>
      <c r="T29" s="120"/>
      <c r="U29" s="120"/>
      <c r="V29" s="120"/>
      <c r="W29" s="120"/>
      <c r="X29" s="120"/>
      <c r="Y29" s="120"/>
      <c r="Z29" s="120"/>
      <c r="AA29" s="120"/>
      <c r="AB29" s="120"/>
      <c r="AC29" s="120"/>
      <c r="AD29" s="120"/>
      <c r="AE29" s="120"/>
    </row>
    <row r="30" spans="1:31" s="2" customFormat="1" ht="6.95" customHeight="1">
      <c r="A30" s="35"/>
      <c r="B30" s="40"/>
      <c r="C30" s="35"/>
      <c r="D30" s="35"/>
      <c r="E30" s="35"/>
      <c r="F30" s="35"/>
      <c r="G30" s="35"/>
      <c r="H30" s="35"/>
      <c r="I30" s="35"/>
      <c r="J30" s="35"/>
      <c r="K30" s="35"/>
      <c r="L30" s="52"/>
      <c r="S30" s="35"/>
      <c r="T30" s="35"/>
      <c r="U30" s="35"/>
      <c r="V30" s="35"/>
      <c r="W30" s="35"/>
      <c r="X30" s="35"/>
      <c r="Y30" s="35"/>
      <c r="Z30" s="35"/>
      <c r="AA30" s="35"/>
      <c r="AB30" s="35"/>
      <c r="AC30" s="35"/>
      <c r="AD30" s="35"/>
      <c r="AE30" s="35"/>
    </row>
    <row r="31" spans="1:31" s="2" customFormat="1" ht="6.95" customHeight="1">
      <c r="A31" s="35"/>
      <c r="B31" s="40"/>
      <c r="C31" s="35"/>
      <c r="D31" s="123"/>
      <c r="E31" s="123"/>
      <c r="F31" s="123"/>
      <c r="G31" s="123"/>
      <c r="H31" s="123"/>
      <c r="I31" s="123"/>
      <c r="J31" s="123"/>
      <c r="K31" s="123"/>
      <c r="L31" s="52"/>
      <c r="S31" s="35"/>
      <c r="T31" s="35"/>
      <c r="U31" s="35"/>
      <c r="V31" s="35"/>
      <c r="W31" s="35"/>
      <c r="X31" s="35"/>
      <c r="Y31" s="35"/>
      <c r="Z31" s="35"/>
      <c r="AA31" s="35"/>
      <c r="AB31" s="35"/>
      <c r="AC31" s="35"/>
      <c r="AD31" s="35"/>
      <c r="AE31" s="35"/>
    </row>
    <row r="32" spans="1:31" s="2" customFormat="1" ht="25.35" customHeight="1">
      <c r="A32" s="35"/>
      <c r="B32" s="40"/>
      <c r="C32" s="35"/>
      <c r="D32" s="124" t="s">
        <v>33</v>
      </c>
      <c r="E32" s="35"/>
      <c r="F32" s="35"/>
      <c r="G32" s="35"/>
      <c r="H32" s="35"/>
      <c r="I32" s="35"/>
      <c r="J32" s="125">
        <f>ROUND(J137, 2)</f>
        <v>0</v>
      </c>
      <c r="K32" s="35"/>
      <c r="L32" s="52"/>
      <c r="S32" s="35"/>
      <c r="T32" s="35"/>
      <c r="U32" s="35"/>
      <c r="V32" s="35"/>
      <c r="W32" s="35"/>
      <c r="X32" s="35"/>
      <c r="Y32" s="35"/>
      <c r="Z32" s="35"/>
      <c r="AA32" s="35"/>
      <c r="AB32" s="35"/>
      <c r="AC32" s="35"/>
      <c r="AD32" s="35"/>
      <c r="AE32" s="35"/>
    </row>
    <row r="33" spans="1:31" s="2" customFormat="1" ht="6.95" customHeight="1">
      <c r="A33" s="35"/>
      <c r="B33" s="40"/>
      <c r="C33" s="35"/>
      <c r="D33" s="123"/>
      <c r="E33" s="123"/>
      <c r="F33" s="123"/>
      <c r="G33" s="123"/>
      <c r="H33" s="123"/>
      <c r="I33" s="123"/>
      <c r="J33" s="123"/>
      <c r="K33" s="123"/>
      <c r="L33" s="52"/>
      <c r="S33" s="35"/>
      <c r="T33" s="35"/>
      <c r="U33" s="35"/>
      <c r="V33" s="35"/>
      <c r="W33" s="35"/>
      <c r="X33" s="35"/>
      <c r="Y33" s="35"/>
      <c r="Z33" s="35"/>
      <c r="AA33" s="35"/>
      <c r="AB33" s="35"/>
      <c r="AC33" s="35"/>
      <c r="AD33" s="35"/>
      <c r="AE33" s="35"/>
    </row>
    <row r="34" spans="1:31" s="2" customFormat="1" ht="14.45" customHeight="1">
      <c r="A34" s="35"/>
      <c r="B34" s="40"/>
      <c r="C34" s="35"/>
      <c r="D34" s="35"/>
      <c r="E34" s="35"/>
      <c r="F34" s="126" t="s">
        <v>35</v>
      </c>
      <c r="G34" s="35"/>
      <c r="H34" s="35"/>
      <c r="I34" s="126" t="s">
        <v>34</v>
      </c>
      <c r="J34" s="126" t="s">
        <v>36</v>
      </c>
      <c r="K34" s="35"/>
      <c r="L34" s="52"/>
      <c r="S34" s="35"/>
      <c r="T34" s="35"/>
      <c r="U34" s="35"/>
      <c r="V34" s="35"/>
      <c r="W34" s="35"/>
      <c r="X34" s="35"/>
      <c r="Y34" s="35"/>
      <c r="Z34" s="35"/>
      <c r="AA34" s="35"/>
      <c r="AB34" s="35"/>
      <c r="AC34" s="35"/>
      <c r="AD34" s="35"/>
      <c r="AE34" s="35"/>
    </row>
    <row r="35" spans="1:31" s="2" customFormat="1" ht="14.45" customHeight="1">
      <c r="A35" s="35"/>
      <c r="B35" s="40"/>
      <c r="C35" s="35"/>
      <c r="D35" s="127" t="s">
        <v>37</v>
      </c>
      <c r="E35" s="118" t="s">
        <v>38</v>
      </c>
      <c r="F35" s="128">
        <f>ROUND((SUM(BE137:BE393)),  2)</f>
        <v>0</v>
      </c>
      <c r="G35" s="35"/>
      <c r="H35" s="35"/>
      <c r="I35" s="129">
        <v>0.21</v>
      </c>
      <c r="J35" s="128">
        <f>ROUND(((SUM(BE137:BE393))*I35),  2)</f>
        <v>0</v>
      </c>
      <c r="K35" s="35"/>
      <c r="L35" s="52"/>
      <c r="S35" s="35"/>
      <c r="T35" s="35"/>
      <c r="U35" s="35"/>
      <c r="V35" s="35"/>
      <c r="W35" s="35"/>
      <c r="X35" s="35"/>
      <c r="Y35" s="35"/>
      <c r="Z35" s="35"/>
      <c r="AA35" s="35"/>
      <c r="AB35" s="35"/>
      <c r="AC35" s="35"/>
      <c r="AD35" s="35"/>
      <c r="AE35" s="35"/>
    </row>
    <row r="36" spans="1:31" s="2" customFormat="1" ht="14.45" customHeight="1">
      <c r="A36" s="35"/>
      <c r="B36" s="40"/>
      <c r="C36" s="35"/>
      <c r="D36" s="35"/>
      <c r="E36" s="118" t="s">
        <v>39</v>
      </c>
      <c r="F36" s="128">
        <f>ROUND((SUM(BF137:BF393)),  2)</f>
        <v>0</v>
      </c>
      <c r="G36" s="35"/>
      <c r="H36" s="35"/>
      <c r="I36" s="129">
        <v>0.12</v>
      </c>
      <c r="J36" s="128">
        <f>ROUND(((SUM(BF137:BF393))*I36),  2)</f>
        <v>0</v>
      </c>
      <c r="K36" s="35"/>
      <c r="L36" s="52"/>
      <c r="S36" s="35"/>
      <c r="T36" s="35"/>
      <c r="U36" s="35"/>
      <c r="V36" s="35"/>
      <c r="W36" s="35"/>
      <c r="X36" s="35"/>
      <c r="Y36" s="35"/>
      <c r="Z36" s="35"/>
      <c r="AA36" s="35"/>
      <c r="AB36" s="35"/>
      <c r="AC36" s="35"/>
      <c r="AD36" s="35"/>
      <c r="AE36" s="35"/>
    </row>
    <row r="37" spans="1:31" s="2" customFormat="1" ht="14.45" hidden="1" customHeight="1">
      <c r="A37" s="35"/>
      <c r="B37" s="40"/>
      <c r="C37" s="35"/>
      <c r="D37" s="35"/>
      <c r="E37" s="118" t="s">
        <v>40</v>
      </c>
      <c r="F37" s="128">
        <f>ROUND((SUM(BG137:BG393)),  2)</f>
        <v>0</v>
      </c>
      <c r="G37" s="35"/>
      <c r="H37" s="35"/>
      <c r="I37" s="129">
        <v>0.21</v>
      </c>
      <c r="J37" s="128">
        <f>0</f>
        <v>0</v>
      </c>
      <c r="K37" s="35"/>
      <c r="L37" s="52"/>
      <c r="S37" s="35"/>
      <c r="T37" s="35"/>
      <c r="U37" s="35"/>
      <c r="V37" s="35"/>
      <c r="W37" s="35"/>
      <c r="X37" s="35"/>
      <c r="Y37" s="35"/>
      <c r="Z37" s="35"/>
      <c r="AA37" s="35"/>
      <c r="AB37" s="35"/>
      <c r="AC37" s="35"/>
      <c r="AD37" s="35"/>
      <c r="AE37" s="35"/>
    </row>
    <row r="38" spans="1:31" s="2" customFormat="1" ht="14.45" hidden="1" customHeight="1">
      <c r="A38" s="35"/>
      <c r="B38" s="40"/>
      <c r="C38" s="35"/>
      <c r="D38" s="35"/>
      <c r="E38" s="118" t="s">
        <v>41</v>
      </c>
      <c r="F38" s="128">
        <f>ROUND((SUM(BH137:BH393)),  2)</f>
        <v>0</v>
      </c>
      <c r="G38" s="35"/>
      <c r="H38" s="35"/>
      <c r="I38" s="129">
        <v>0.12</v>
      </c>
      <c r="J38" s="128">
        <f>0</f>
        <v>0</v>
      </c>
      <c r="K38" s="35"/>
      <c r="L38" s="52"/>
      <c r="S38" s="35"/>
      <c r="T38" s="35"/>
      <c r="U38" s="35"/>
      <c r="V38" s="35"/>
      <c r="W38" s="35"/>
      <c r="X38" s="35"/>
      <c r="Y38" s="35"/>
      <c r="Z38" s="35"/>
      <c r="AA38" s="35"/>
      <c r="AB38" s="35"/>
      <c r="AC38" s="35"/>
      <c r="AD38" s="35"/>
      <c r="AE38" s="35"/>
    </row>
    <row r="39" spans="1:31" s="2" customFormat="1" ht="14.45" hidden="1" customHeight="1">
      <c r="A39" s="35"/>
      <c r="B39" s="40"/>
      <c r="C39" s="35"/>
      <c r="D39" s="35"/>
      <c r="E39" s="118" t="s">
        <v>42</v>
      </c>
      <c r="F39" s="128">
        <f>ROUND((SUM(BI137:BI393)),  2)</f>
        <v>0</v>
      </c>
      <c r="G39" s="35"/>
      <c r="H39" s="35"/>
      <c r="I39" s="129">
        <v>0</v>
      </c>
      <c r="J39" s="128">
        <f>0</f>
        <v>0</v>
      </c>
      <c r="K39" s="35"/>
      <c r="L39" s="52"/>
      <c r="S39" s="35"/>
      <c r="T39" s="35"/>
      <c r="U39" s="35"/>
      <c r="V39" s="35"/>
      <c r="W39" s="35"/>
      <c r="X39" s="35"/>
      <c r="Y39" s="35"/>
      <c r="Z39" s="35"/>
      <c r="AA39" s="35"/>
      <c r="AB39" s="35"/>
      <c r="AC39" s="35"/>
      <c r="AD39" s="35"/>
      <c r="AE39" s="35"/>
    </row>
    <row r="40" spans="1:31" s="2" customFormat="1" ht="6.95" customHeight="1">
      <c r="A40" s="35"/>
      <c r="B40" s="40"/>
      <c r="C40" s="35"/>
      <c r="D40" s="35"/>
      <c r="E40" s="35"/>
      <c r="F40" s="35"/>
      <c r="G40" s="35"/>
      <c r="H40" s="35"/>
      <c r="I40" s="35"/>
      <c r="J40" s="35"/>
      <c r="K40" s="35"/>
      <c r="L40" s="52"/>
      <c r="S40" s="35"/>
      <c r="T40" s="35"/>
      <c r="U40" s="35"/>
      <c r="V40" s="35"/>
      <c r="W40" s="35"/>
      <c r="X40" s="35"/>
      <c r="Y40" s="35"/>
      <c r="Z40" s="35"/>
      <c r="AA40" s="35"/>
      <c r="AB40" s="35"/>
      <c r="AC40" s="35"/>
      <c r="AD40" s="35"/>
      <c r="AE40" s="35"/>
    </row>
    <row r="41" spans="1:31" s="2" customFormat="1" ht="25.35" customHeight="1">
      <c r="A41" s="35"/>
      <c r="B41" s="40"/>
      <c r="C41" s="130"/>
      <c r="D41" s="131" t="s">
        <v>43</v>
      </c>
      <c r="E41" s="132"/>
      <c r="F41" s="132"/>
      <c r="G41" s="133" t="s">
        <v>44</v>
      </c>
      <c r="H41" s="134" t="s">
        <v>7622</v>
      </c>
      <c r="I41" s="132"/>
      <c r="J41" s="135">
        <f>SUM(J32:J39)</f>
        <v>0</v>
      </c>
      <c r="K41" s="136"/>
      <c r="L41" s="52"/>
      <c r="S41" s="35"/>
      <c r="T41" s="35"/>
      <c r="U41" s="35"/>
      <c r="V41" s="35"/>
      <c r="W41" s="35"/>
      <c r="X41" s="35"/>
      <c r="Y41" s="35"/>
      <c r="Z41" s="35"/>
      <c r="AA41" s="35"/>
      <c r="AB41" s="35"/>
      <c r="AC41" s="35"/>
      <c r="AD41" s="35"/>
      <c r="AE41" s="35"/>
    </row>
    <row r="42" spans="1:31" s="2" customFormat="1" ht="14.45" customHeight="1">
      <c r="A42" s="35"/>
      <c r="B42" s="40"/>
      <c r="C42" s="35"/>
      <c r="D42" s="35"/>
      <c r="E42" s="35"/>
      <c r="F42" s="35"/>
      <c r="G42" s="35"/>
      <c r="H42" s="35"/>
      <c r="I42" s="35"/>
      <c r="J42" s="35"/>
      <c r="K42" s="35"/>
      <c r="L42" s="52"/>
      <c r="S42" s="35"/>
      <c r="T42" s="35"/>
      <c r="U42" s="35"/>
      <c r="V42" s="35"/>
      <c r="W42" s="35"/>
      <c r="X42" s="35"/>
      <c r="Y42" s="35"/>
      <c r="Z42" s="35"/>
      <c r="AA42" s="35"/>
      <c r="AB42" s="35"/>
      <c r="AC42" s="35"/>
      <c r="AD42" s="35"/>
      <c r="AE42" s="35"/>
    </row>
    <row r="43" spans="1:31" s="1" customFormat="1" ht="14.45" customHeight="1">
      <c r="B43" s="21"/>
      <c r="L43" s="21"/>
    </row>
    <row r="44" spans="1:31" s="1" customFormat="1" ht="14.45" customHeight="1">
      <c r="B44" s="21"/>
      <c r="L44" s="21"/>
    </row>
    <row r="45" spans="1:31" s="1" customFormat="1" ht="14.45" customHeight="1">
      <c r="B45" s="21"/>
      <c r="L45" s="21"/>
    </row>
    <row r="46" spans="1:31" s="1" customFormat="1" ht="14.45" customHeight="1">
      <c r="B46" s="21"/>
      <c r="L46" s="21"/>
    </row>
    <row r="47" spans="1:31" s="1" customFormat="1" ht="14.45" customHeight="1">
      <c r="B47" s="21"/>
      <c r="L47" s="21"/>
    </row>
    <row r="48" spans="1:31" s="1" customFormat="1" ht="14.45" customHeight="1">
      <c r="B48" s="21"/>
      <c r="L48" s="21"/>
    </row>
    <row r="49" spans="1:31" s="1" customFormat="1" ht="14.45" customHeight="1">
      <c r="B49" s="21"/>
      <c r="L49" s="21"/>
    </row>
    <row r="50" spans="1:31" s="2" customFormat="1" ht="14.45" customHeight="1">
      <c r="B50" s="52"/>
      <c r="D50" s="137" t="s">
        <v>45</v>
      </c>
      <c r="E50" s="138"/>
      <c r="F50" s="138"/>
      <c r="G50" s="137" t="s">
        <v>46</v>
      </c>
      <c r="H50" s="138"/>
      <c r="I50" s="138"/>
      <c r="J50" s="138"/>
      <c r="K50" s="138"/>
      <c r="L50" s="52"/>
    </row>
    <row r="51" spans="1:31">
      <c r="B51" s="21"/>
      <c r="L51" s="21"/>
    </row>
    <row r="52" spans="1:31">
      <c r="B52" s="21"/>
      <c r="L52" s="21"/>
    </row>
    <row r="53" spans="1:31">
      <c r="B53" s="21"/>
      <c r="L53" s="21"/>
    </row>
    <row r="54" spans="1:31">
      <c r="B54" s="21"/>
      <c r="L54" s="21"/>
    </row>
    <row r="55" spans="1:31">
      <c r="B55" s="21"/>
      <c r="L55" s="21"/>
    </row>
    <row r="56" spans="1:31">
      <c r="B56" s="21"/>
      <c r="L56" s="21"/>
    </row>
    <row r="57" spans="1:31">
      <c r="B57" s="21"/>
      <c r="L57" s="21"/>
    </row>
    <row r="58" spans="1:31">
      <c r="B58" s="21"/>
      <c r="L58" s="21"/>
    </row>
    <row r="59" spans="1:31">
      <c r="B59" s="21"/>
      <c r="L59" s="21"/>
    </row>
    <row r="60" spans="1:31">
      <c r="B60" s="21"/>
      <c r="L60" s="21"/>
    </row>
    <row r="61" spans="1:31" s="2" customFormat="1" ht="12.75">
      <c r="A61" s="35"/>
      <c r="B61" s="40"/>
      <c r="C61" s="35"/>
      <c r="D61" s="139" t="s">
        <v>47</v>
      </c>
      <c r="E61" s="140"/>
      <c r="F61" s="141" t="s">
        <v>48</v>
      </c>
      <c r="G61" s="139" t="s">
        <v>47</v>
      </c>
      <c r="H61" s="140"/>
      <c r="I61" s="140"/>
      <c r="J61" s="142" t="s">
        <v>48</v>
      </c>
      <c r="K61" s="140"/>
      <c r="L61" s="52"/>
      <c r="S61" s="35"/>
      <c r="T61" s="35"/>
      <c r="U61" s="35"/>
      <c r="V61" s="35"/>
      <c r="W61" s="35"/>
      <c r="X61" s="35"/>
      <c r="Y61" s="35"/>
      <c r="Z61" s="35"/>
      <c r="AA61" s="35"/>
      <c r="AB61" s="35"/>
      <c r="AC61" s="35"/>
      <c r="AD61" s="35"/>
      <c r="AE61" s="35"/>
    </row>
    <row r="62" spans="1:31">
      <c r="B62" s="21"/>
      <c r="L62" s="21"/>
    </row>
    <row r="63" spans="1:31">
      <c r="B63" s="21"/>
      <c r="L63" s="21"/>
    </row>
    <row r="64" spans="1:31">
      <c r="B64" s="21"/>
      <c r="L64" s="21"/>
    </row>
    <row r="65" spans="1:31" s="2" customFormat="1" ht="12.75">
      <c r="A65" s="35"/>
      <c r="B65" s="40"/>
      <c r="C65" s="35"/>
      <c r="D65" s="137" t="s">
        <v>49</v>
      </c>
      <c r="E65" s="143"/>
      <c r="F65" s="143"/>
      <c r="G65" s="137" t="s">
        <v>50</v>
      </c>
      <c r="H65" s="143"/>
      <c r="I65" s="143"/>
      <c r="J65" s="143"/>
      <c r="K65" s="143"/>
      <c r="L65" s="52"/>
      <c r="S65" s="35"/>
      <c r="T65" s="35"/>
      <c r="U65" s="35"/>
      <c r="V65" s="35"/>
      <c r="W65" s="35"/>
      <c r="X65" s="35"/>
      <c r="Y65" s="35"/>
      <c r="Z65" s="35"/>
      <c r="AA65" s="35"/>
      <c r="AB65" s="35"/>
      <c r="AC65" s="35"/>
      <c r="AD65" s="35"/>
      <c r="AE65" s="35"/>
    </row>
    <row r="66" spans="1:31">
      <c r="B66" s="21"/>
      <c r="L66" s="21"/>
    </row>
    <row r="67" spans="1:31">
      <c r="B67" s="21"/>
      <c r="L67" s="21"/>
    </row>
    <row r="68" spans="1:31">
      <c r="B68" s="21"/>
      <c r="L68" s="21"/>
    </row>
    <row r="69" spans="1:31">
      <c r="B69" s="21"/>
      <c r="L69" s="21"/>
    </row>
    <row r="70" spans="1:31">
      <c r="B70" s="21"/>
      <c r="L70" s="21"/>
    </row>
    <row r="71" spans="1:31">
      <c r="B71" s="21"/>
      <c r="L71" s="21"/>
    </row>
    <row r="72" spans="1:31">
      <c r="B72" s="21"/>
      <c r="L72" s="21"/>
    </row>
    <row r="73" spans="1:31">
      <c r="B73" s="21"/>
      <c r="L73" s="21"/>
    </row>
    <row r="74" spans="1:31">
      <c r="B74" s="21"/>
      <c r="L74" s="21"/>
    </row>
    <row r="75" spans="1:31">
      <c r="B75" s="21"/>
      <c r="L75" s="21"/>
    </row>
    <row r="76" spans="1:31" s="2" customFormat="1" ht="12.75">
      <c r="A76" s="35"/>
      <c r="B76" s="40"/>
      <c r="C76" s="35"/>
      <c r="D76" s="139" t="s">
        <v>47</v>
      </c>
      <c r="E76" s="140"/>
      <c r="F76" s="141" t="s">
        <v>48</v>
      </c>
      <c r="G76" s="139" t="s">
        <v>47</v>
      </c>
      <c r="H76" s="140"/>
      <c r="I76" s="140"/>
      <c r="J76" s="142" t="s">
        <v>48</v>
      </c>
      <c r="K76" s="140"/>
      <c r="L76" s="52"/>
      <c r="S76" s="35"/>
      <c r="T76" s="35"/>
      <c r="U76" s="35"/>
      <c r="V76" s="35"/>
      <c r="W76" s="35"/>
      <c r="X76" s="35"/>
      <c r="Y76" s="35"/>
      <c r="Z76" s="35"/>
      <c r="AA76" s="35"/>
      <c r="AB76" s="35"/>
      <c r="AC76" s="35"/>
      <c r="AD76" s="35"/>
      <c r="AE76" s="35"/>
    </row>
    <row r="77" spans="1:31" s="2" customFormat="1" ht="14.45" customHeight="1">
      <c r="A77" s="35"/>
      <c r="B77" s="144"/>
      <c r="C77" s="145"/>
      <c r="D77" s="145"/>
      <c r="E77" s="145"/>
      <c r="F77" s="145"/>
      <c r="G77" s="145"/>
      <c r="H77" s="145"/>
      <c r="I77" s="145"/>
      <c r="J77" s="145"/>
      <c r="K77" s="145"/>
      <c r="L77" s="52"/>
      <c r="S77" s="35"/>
      <c r="T77" s="35"/>
      <c r="U77" s="35"/>
      <c r="V77" s="35"/>
      <c r="W77" s="35"/>
      <c r="X77" s="35"/>
      <c r="Y77" s="35"/>
      <c r="Z77" s="35"/>
      <c r="AA77" s="35"/>
      <c r="AB77" s="35"/>
      <c r="AC77" s="35"/>
      <c r="AD77" s="35"/>
      <c r="AE77" s="35"/>
    </row>
    <row r="81" spans="1:31" s="2" customFormat="1" ht="6.95" customHeight="1">
      <c r="A81" s="35"/>
      <c r="B81" s="146"/>
      <c r="C81" s="147"/>
      <c r="D81" s="147"/>
      <c r="E81" s="147"/>
      <c r="F81" s="147"/>
      <c r="G81" s="147"/>
      <c r="H81" s="147"/>
      <c r="I81" s="147"/>
      <c r="J81" s="147"/>
      <c r="K81" s="147"/>
      <c r="L81" s="52"/>
      <c r="S81" s="35"/>
      <c r="T81" s="35"/>
      <c r="U81" s="35"/>
      <c r="V81" s="35"/>
      <c r="W81" s="35"/>
      <c r="X81" s="35"/>
      <c r="Y81" s="35"/>
      <c r="Z81" s="35"/>
      <c r="AA81" s="35"/>
      <c r="AB81" s="35"/>
      <c r="AC81" s="35"/>
      <c r="AD81" s="35"/>
      <c r="AE81" s="35"/>
    </row>
    <row r="82" spans="1:31" s="2" customFormat="1" ht="24.95" customHeight="1">
      <c r="A82" s="35"/>
      <c r="B82" s="36"/>
      <c r="C82" s="24" t="s">
        <v>242</v>
      </c>
      <c r="D82" s="37"/>
      <c r="E82" s="37"/>
      <c r="F82" s="37"/>
      <c r="G82" s="37"/>
      <c r="H82" s="37"/>
      <c r="I82" s="37"/>
      <c r="J82" s="37"/>
      <c r="K82" s="37"/>
      <c r="L82" s="52"/>
      <c r="S82" s="35"/>
      <c r="T82" s="35"/>
      <c r="U82" s="35"/>
      <c r="V82" s="35"/>
      <c r="W82" s="35"/>
      <c r="X82" s="35"/>
      <c r="Y82" s="35"/>
      <c r="Z82" s="35"/>
      <c r="AA82" s="35"/>
      <c r="AB82" s="35"/>
      <c r="AC82" s="35"/>
      <c r="AD82" s="35"/>
      <c r="AE82" s="35"/>
    </row>
    <row r="83" spans="1:31" s="2" customFormat="1" ht="6.95" customHeight="1">
      <c r="A83" s="35"/>
      <c r="B83" s="36"/>
      <c r="C83" s="37"/>
      <c r="D83" s="37"/>
      <c r="E83" s="37"/>
      <c r="F83" s="37"/>
      <c r="G83" s="37"/>
      <c r="H83" s="37"/>
      <c r="I83" s="37"/>
      <c r="J83" s="37"/>
      <c r="K83" s="37"/>
      <c r="L83" s="52"/>
      <c r="S83" s="35"/>
      <c r="T83" s="35"/>
      <c r="U83" s="35"/>
      <c r="V83" s="35"/>
      <c r="W83" s="35"/>
      <c r="X83" s="35"/>
      <c r="Y83" s="35"/>
      <c r="Z83" s="35"/>
      <c r="AA83" s="35"/>
      <c r="AB83" s="35"/>
      <c r="AC83" s="35"/>
      <c r="AD83" s="35"/>
      <c r="AE83" s="35"/>
    </row>
    <row r="84" spans="1:31" s="2" customFormat="1" ht="12" customHeight="1">
      <c r="A84" s="35"/>
      <c r="B84" s="36"/>
      <c r="C84" s="30" t="s">
        <v>15</v>
      </c>
      <c r="D84" s="37"/>
      <c r="E84" s="37"/>
      <c r="F84" s="37"/>
      <c r="G84" s="37"/>
      <c r="H84" s="37"/>
      <c r="I84" s="37"/>
      <c r="J84" s="37"/>
      <c r="K84" s="37"/>
      <c r="L84" s="52"/>
      <c r="S84" s="35"/>
      <c r="T84" s="35"/>
      <c r="U84" s="35"/>
      <c r="V84" s="35"/>
      <c r="W84" s="35"/>
      <c r="X84" s="35"/>
      <c r="Y84" s="35"/>
      <c r="Z84" s="35"/>
      <c r="AA84" s="35"/>
      <c r="AB84" s="35"/>
      <c r="AC84" s="35"/>
      <c r="AD84" s="35"/>
      <c r="AE84" s="35"/>
    </row>
    <row r="85" spans="1:31" s="2" customFormat="1" ht="16.5" customHeight="1">
      <c r="A85" s="35"/>
      <c r="B85" s="36"/>
      <c r="C85" s="37"/>
      <c r="D85" s="37"/>
      <c r="E85" s="410" t="str">
        <f>E7</f>
        <v>Modernizace teplárny OB6</v>
      </c>
      <c r="F85" s="411"/>
      <c r="G85" s="411"/>
      <c r="H85" s="411"/>
      <c r="I85" s="37"/>
      <c r="J85" s="37"/>
      <c r="K85" s="37"/>
      <c r="L85" s="52"/>
      <c r="S85" s="35"/>
      <c r="T85" s="35"/>
      <c r="U85" s="35"/>
      <c r="V85" s="35"/>
      <c r="W85" s="35"/>
      <c r="X85" s="35"/>
      <c r="Y85" s="35"/>
      <c r="Z85" s="35"/>
      <c r="AA85" s="35"/>
      <c r="AB85" s="35"/>
      <c r="AC85" s="35"/>
      <c r="AD85" s="35"/>
      <c r="AE85" s="35"/>
    </row>
    <row r="86" spans="1:31" s="1" customFormat="1" ht="12" customHeight="1">
      <c r="B86" s="22"/>
      <c r="C86" s="30" t="s">
        <v>241</v>
      </c>
      <c r="D86" s="23"/>
      <c r="E86" s="23"/>
      <c r="F86" s="23"/>
      <c r="G86" s="23"/>
      <c r="H86" s="23"/>
      <c r="I86" s="23"/>
      <c r="J86" s="23"/>
      <c r="K86" s="23"/>
      <c r="L86" s="21"/>
    </row>
    <row r="87" spans="1:31" s="2" customFormat="1" ht="23.25" customHeight="1">
      <c r="A87" s="35"/>
      <c r="B87" s="36"/>
      <c r="C87" s="37"/>
      <c r="D87" s="37"/>
      <c r="E87" s="410" t="s">
        <v>431</v>
      </c>
      <c r="F87" s="409"/>
      <c r="G87" s="409"/>
      <c r="H87" s="409"/>
      <c r="I87" s="37"/>
      <c r="J87" s="37"/>
      <c r="K87" s="37"/>
      <c r="L87" s="52"/>
      <c r="S87" s="35"/>
      <c r="T87" s="35"/>
      <c r="U87" s="35"/>
      <c r="V87" s="35"/>
      <c r="W87" s="35"/>
      <c r="X87" s="35"/>
      <c r="Y87" s="35"/>
      <c r="Z87" s="35"/>
      <c r="AA87" s="35"/>
      <c r="AB87" s="35"/>
      <c r="AC87" s="35"/>
      <c r="AD87" s="35"/>
      <c r="AE87" s="35"/>
    </row>
    <row r="88" spans="1:31" s="2" customFormat="1" ht="12" customHeight="1">
      <c r="A88" s="35"/>
      <c r="B88" s="36"/>
      <c r="C88" s="30" t="s">
        <v>432</v>
      </c>
      <c r="D88" s="37"/>
      <c r="E88" s="37"/>
      <c r="F88" s="37"/>
      <c r="G88" s="37"/>
      <c r="H88" s="37"/>
      <c r="I88" s="37"/>
      <c r="J88" s="37"/>
      <c r="K88" s="37"/>
      <c r="L88" s="52"/>
      <c r="S88" s="35"/>
      <c r="T88" s="35"/>
      <c r="U88" s="35"/>
      <c r="V88" s="35"/>
      <c r="W88" s="35"/>
      <c r="X88" s="35"/>
      <c r="Y88" s="35"/>
      <c r="Z88" s="35"/>
      <c r="AA88" s="35"/>
      <c r="AB88" s="35"/>
      <c r="AC88" s="35"/>
      <c r="AD88" s="35"/>
      <c r="AE88" s="35"/>
    </row>
    <row r="89" spans="1:31" s="2" customFormat="1" ht="16.5" customHeight="1">
      <c r="A89" s="35"/>
      <c r="B89" s="36"/>
      <c r="C89" s="37"/>
      <c r="D89" s="37"/>
      <c r="E89" s="384" t="str">
        <f>E11</f>
        <v>SO 106-D1.1 - Architektonicko-stavební a konstrukční část</v>
      </c>
      <c r="F89" s="409"/>
      <c r="G89" s="409"/>
      <c r="H89" s="409"/>
      <c r="I89" s="37"/>
      <c r="J89" s="37"/>
      <c r="K89" s="37"/>
      <c r="L89" s="52"/>
      <c r="S89" s="35"/>
      <c r="T89" s="35"/>
      <c r="U89" s="35"/>
      <c r="V89" s="35"/>
      <c r="W89" s="35"/>
      <c r="X89" s="35"/>
      <c r="Y89" s="35"/>
      <c r="Z89" s="35"/>
      <c r="AA89" s="35"/>
      <c r="AB89" s="35"/>
      <c r="AC89" s="35"/>
      <c r="AD89" s="35"/>
      <c r="AE89" s="35"/>
    </row>
    <row r="90" spans="1:31" s="2" customFormat="1" ht="6.95" customHeight="1">
      <c r="A90" s="35"/>
      <c r="B90" s="36"/>
      <c r="C90" s="37"/>
      <c r="D90" s="37"/>
      <c r="E90" s="37"/>
      <c r="F90" s="37"/>
      <c r="G90" s="37"/>
      <c r="H90" s="37"/>
      <c r="I90" s="37"/>
      <c r="J90" s="37"/>
      <c r="K90" s="37"/>
      <c r="L90" s="52"/>
      <c r="S90" s="35"/>
      <c r="T90" s="35"/>
      <c r="U90" s="35"/>
      <c r="V90" s="35"/>
      <c r="W90" s="35"/>
      <c r="X90" s="35"/>
      <c r="Y90" s="35"/>
      <c r="Z90" s="35"/>
      <c r="AA90" s="35"/>
      <c r="AB90" s="35"/>
      <c r="AC90" s="35"/>
      <c r="AD90" s="35"/>
      <c r="AE90" s="35"/>
    </row>
    <row r="91" spans="1:31" s="2" customFormat="1" ht="12" customHeight="1">
      <c r="A91" s="35"/>
      <c r="B91" s="36"/>
      <c r="C91" s="30" t="s">
        <v>19</v>
      </c>
      <c r="D91" s="37"/>
      <c r="E91" s="37"/>
      <c r="F91" s="28" t="str">
        <f>F14</f>
        <v>Mladá Boleslav</v>
      </c>
      <c r="G91" s="37"/>
      <c r="H91" s="37"/>
      <c r="I91" s="30" t="s">
        <v>21</v>
      </c>
      <c r="J91" s="67">
        <f>IF(J14="","",J14)</f>
        <v>45363</v>
      </c>
      <c r="K91" s="37"/>
      <c r="L91" s="52"/>
      <c r="S91" s="35"/>
      <c r="T91" s="35"/>
      <c r="U91" s="35"/>
      <c r="V91" s="35"/>
      <c r="W91" s="35"/>
      <c r="X91" s="35"/>
      <c r="Y91" s="35"/>
      <c r="Z91" s="35"/>
      <c r="AA91" s="35"/>
      <c r="AB91" s="35"/>
      <c r="AC91" s="35"/>
      <c r="AD91" s="35"/>
      <c r="AE91" s="35"/>
    </row>
    <row r="92" spans="1:31" s="2" customFormat="1" ht="6.95" customHeight="1">
      <c r="A92" s="35"/>
      <c r="B92" s="36"/>
      <c r="C92" s="37"/>
      <c r="D92" s="37"/>
      <c r="E92" s="37"/>
      <c r="F92" s="37"/>
      <c r="G92" s="37"/>
      <c r="H92" s="37"/>
      <c r="I92" s="37"/>
      <c r="J92" s="37"/>
      <c r="K92" s="37"/>
      <c r="L92" s="52"/>
      <c r="S92" s="35"/>
      <c r="T92" s="35"/>
      <c r="U92" s="35"/>
      <c r="V92" s="35"/>
      <c r="W92" s="35"/>
      <c r="X92" s="35"/>
      <c r="Y92" s="35"/>
      <c r="Z92" s="35"/>
      <c r="AA92" s="35"/>
      <c r="AB92" s="35"/>
      <c r="AC92" s="35"/>
      <c r="AD92" s="35"/>
      <c r="AE92" s="35"/>
    </row>
    <row r="93" spans="1:31" s="2" customFormat="1" ht="15.2" customHeight="1">
      <c r="A93" s="35"/>
      <c r="B93" s="36"/>
      <c r="C93" s="30" t="s">
        <v>22</v>
      </c>
      <c r="D93" s="37"/>
      <c r="E93" s="37"/>
      <c r="F93" s="28" t="str">
        <f>E17</f>
        <v xml:space="preserve">ŠKO-ENERGO s.r.o. </v>
      </c>
      <c r="G93" s="37"/>
      <c r="H93" s="37"/>
      <c r="I93" s="30" t="s">
        <v>28</v>
      </c>
      <c r="J93" s="33" t="str">
        <f>E23</f>
        <v>AFRY CZ s.r.o.</v>
      </c>
      <c r="K93" s="37"/>
      <c r="L93" s="52"/>
      <c r="S93" s="35"/>
      <c r="T93" s="35"/>
      <c r="U93" s="35"/>
      <c r="V93" s="35"/>
      <c r="W93" s="35"/>
      <c r="X93" s="35"/>
      <c r="Y93" s="35"/>
      <c r="Z93" s="35"/>
      <c r="AA93" s="35"/>
      <c r="AB93" s="35"/>
      <c r="AC93" s="35"/>
      <c r="AD93" s="35"/>
      <c r="AE93" s="35"/>
    </row>
    <row r="94" spans="1:31" s="2" customFormat="1" ht="15.2" customHeight="1">
      <c r="A94" s="35"/>
      <c r="B94" s="36"/>
      <c r="C94" s="30" t="s">
        <v>26</v>
      </c>
      <c r="D94" s="37"/>
      <c r="E94" s="37"/>
      <c r="F94" s="28" t="str">
        <f>IF(E20="","",E20)</f>
        <v>Vyplň údaj</v>
      </c>
      <c r="G94" s="37"/>
      <c r="H94" s="37"/>
      <c r="I94" s="30" t="s">
        <v>31</v>
      </c>
      <c r="J94" s="33" t="str">
        <f>E26</f>
        <v>AFRY CZ s.r.o.</v>
      </c>
      <c r="K94" s="37"/>
      <c r="L94" s="52"/>
      <c r="S94" s="35"/>
      <c r="T94" s="35"/>
      <c r="U94" s="35"/>
      <c r="V94" s="35"/>
      <c r="W94" s="35"/>
      <c r="X94" s="35"/>
      <c r="Y94" s="35"/>
      <c r="Z94" s="35"/>
      <c r="AA94" s="35"/>
      <c r="AB94" s="35"/>
      <c r="AC94" s="35"/>
      <c r="AD94" s="35"/>
      <c r="AE94" s="35"/>
    </row>
    <row r="95" spans="1:31" s="2" customFormat="1" ht="10.35" customHeight="1">
      <c r="A95" s="35"/>
      <c r="B95" s="36"/>
      <c r="C95" s="37"/>
      <c r="D95" s="37"/>
      <c r="E95" s="37"/>
      <c r="F95" s="37"/>
      <c r="G95" s="37"/>
      <c r="H95" s="37"/>
      <c r="I95" s="37"/>
      <c r="J95" s="37"/>
      <c r="K95" s="37"/>
      <c r="L95" s="52"/>
      <c r="S95" s="35"/>
      <c r="T95" s="35"/>
      <c r="U95" s="35"/>
      <c r="V95" s="35"/>
      <c r="W95" s="35"/>
      <c r="X95" s="35"/>
      <c r="Y95" s="35"/>
      <c r="Z95" s="35"/>
      <c r="AA95" s="35"/>
      <c r="AB95" s="35"/>
      <c r="AC95" s="35"/>
      <c r="AD95" s="35"/>
      <c r="AE95" s="35"/>
    </row>
    <row r="96" spans="1:31" s="2" customFormat="1" ht="29.25" customHeight="1">
      <c r="A96" s="35"/>
      <c r="B96" s="36"/>
      <c r="C96" s="148" t="s">
        <v>243</v>
      </c>
      <c r="D96" s="149"/>
      <c r="E96" s="149"/>
      <c r="F96" s="149"/>
      <c r="G96" s="149"/>
      <c r="H96" s="149"/>
      <c r="I96" s="149"/>
      <c r="J96" s="150" t="s">
        <v>7631</v>
      </c>
      <c r="K96" s="149"/>
      <c r="L96" s="52"/>
      <c r="S96" s="35"/>
      <c r="T96" s="35"/>
      <c r="U96" s="35"/>
      <c r="V96" s="35"/>
      <c r="W96" s="35"/>
      <c r="X96" s="35"/>
      <c r="Y96" s="35"/>
      <c r="Z96" s="35"/>
      <c r="AA96" s="35"/>
      <c r="AB96" s="35"/>
      <c r="AC96" s="35"/>
      <c r="AD96" s="35"/>
      <c r="AE96" s="35"/>
    </row>
    <row r="97" spans="1:47" s="2" customFormat="1" ht="10.35" customHeight="1">
      <c r="A97" s="35"/>
      <c r="B97" s="36"/>
      <c r="C97" s="37"/>
      <c r="D97" s="37"/>
      <c r="E97" s="37"/>
      <c r="F97" s="37"/>
      <c r="G97" s="37"/>
      <c r="H97" s="37"/>
      <c r="I97" s="37"/>
      <c r="J97" s="37"/>
      <c r="K97" s="37"/>
      <c r="L97" s="52"/>
      <c r="S97" s="35"/>
      <c r="T97" s="35"/>
      <c r="U97" s="35"/>
      <c r="V97" s="35"/>
      <c r="W97" s="35"/>
      <c r="X97" s="35"/>
      <c r="Y97" s="35"/>
      <c r="Z97" s="35"/>
      <c r="AA97" s="35"/>
      <c r="AB97" s="35"/>
      <c r="AC97" s="35"/>
      <c r="AD97" s="35"/>
      <c r="AE97" s="35"/>
    </row>
    <row r="98" spans="1:47" s="2" customFormat="1" ht="22.9" customHeight="1">
      <c r="A98" s="35"/>
      <c r="B98" s="36"/>
      <c r="C98" s="151" t="s">
        <v>244</v>
      </c>
      <c r="D98" s="37"/>
      <c r="E98" s="37"/>
      <c r="F98" s="37"/>
      <c r="G98" s="37"/>
      <c r="H98" s="37"/>
      <c r="I98" s="37"/>
      <c r="J98" s="85">
        <f>J137</f>
        <v>0</v>
      </c>
      <c r="K98" s="37"/>
      <c r="L98" s="52"/>
      <c r="S98" s="35"/>
      <c r="T98" s="35"/>
      <c r="U98" s="35"/>
      <c r="V98" s="35"/>
      <c r="W98" s="35"/>
      <c r="X98" s="35"/>
      <c r="Y98" s="35"/>
      <c r="Z98" s="35"/>
      <c r="AA98" s="35"/>
      <c r="AB98" s="35"/>
      <c r="AC98" s="35"/>
      <c r="AD98" s="35"/>
      <c r="AE98" s="35"/>
      <c r="AU98" s="18" t="s">
        <v>245</v>
      </c>
    </row>
    <row r="99" spans="1:47" s="9" customFormat="1" ht="24.95" customHeight="1">
      <c r="B99" s="152"/>
      <c r="C99" s="153"/>
      <c r="D99" s="154" t="s">
        <v>246</v>
      </c>
      <c r="E99" s="155"/>
      <c r="F99" s="155"/>
      <c r="G99" s="155"/>
      <c r="H99" s="155"/>
      <c r="I99" s="155"/>
      <c r="J99" s="156">
        <f>J138</f>
        <v>0</v>
      </c>
      <c r="K99" s="153"/>
      <c r="L99" s="157"/>
    </row>
    <row r="100" spans="1:47" s="10" customFormat="1" ht="19.899999999999999" customHeight="1">
      <c r="B100" s="158"/>
      <c r="C100" s="103"/>
      <c r="D100" s="159" t="s">
        <v>331</v>
      </c>
      <c r="E100" s="160"/>
      <c r="F100" s="160"/>
      <c r="G100" s="160"/>
      <c r="H100" s="160"/>
      <c r="I100" s="160"/>
      <c r="J100" s="161">
        <f>J139</f>
        <v>0</v>
      </c>
      <c r="K100" s="103"/>
      <c r="L100" s="162"/>
    </row>
    <row r="101" spans="1:47" s="10" customFormat="1" ht="19.899999999999999" customHeight="1">
      <c r="B101" s="158"/>
      <c r="C101" s="103"/>
      <c r="D101" s="159" t="s">
        <v>332</v>
      </c>
      <c r="E101" s="160"/>
      <c r="F101" s="160"/>
      <c r="G101" s="160"/>
      <c r="H101" s="160"/>
      <c r="I101" s="160"/>
      <c r="J101" s="161">
        <f>J162</f>
        <v>0</v>
      </c>
      <c r="K101" s="103"/>
      <c r="L101" s="162"/>
    </row>
    <row r="102" spans="1:47" s="10" customFormat="1" ht="19.899999999999999" customHeight="1">
      <c r="B102" s="158"/>
      <c r="C102" s="103"/>
      <c r="D102" s="159" t="s">
        <v>434</v>
      </c>
      <c r="E102" s="160"/>
      <c r="F102" s="160"/>
      <c r="G102" s="160"/>
      <c r="H102" s="160"/>
      <c r="I102" s="160"/>
      <c r="J102" s="161">
        <f>J182</f>
        <v>0</v>
      </c>
      <c r="K102" s="103"/>
      <c r="L102" s="162"/>
    </row>
    <row r="103" spans="1:47" s="10" customFormat="1" ht="19.899999999999999" customHeight="1">
      <c r="B103" s="158"/>
      <c r="C103" s="103"/>
      <c r="D103" s="159" t="s">
        <v>435</v>
      </c>
      <c r="E103" s="160"/>
      <c r="F103" s="160"/>
      <c r="G103" s="160"/>
      <c r="H103" s="160"/>
      <c r="I103" s="160"/>
      <c r="J103" s="161">
        <f>J193</f>
        <v>0</v>
      </c>
      <c r="K103" s="103"/>
      <c r="L103" s="162"/>
    </row>
    <row r="104" spans="1:47" s="10" customFormat="1" ht="19.899999999999999" customHeight="1">
      <c r="B104" s="158"/>
      <c r="C104" s="103"/>
      <c r="D104" s="159" t="s">
        <v>436</v>
      </c>
      <c r="E104" s="160"/>
      <c r="F104" s="160"/>
      <c r="G104" s="160"/>
      <c r="H104" s="160"/>
      <c r="I104" s="160"/>
      <c r="J104" s="161">
        <f>J219</f>
        <v>0</v>
      </c>
      <c r="K104" s="103"/>
      <c r="L104" s="162"/>
    </row>
    <row r="105" spans="1:47" s="10" customFormat="1" ht="19.899999999999999" customHeight="1">
      <c r="B105" s="158"/>
      <c r="C105" s="103"/>
      <c r="D105" s="159" t="s">
        <v>437</v>
      </c>
      <c r="E105" s="160"/>
      <c r="F105" s="160"/>
      <c r="G105" s="160"/>
      <c r="H105" s="160"/>
      <c r="I105" s="160"/>
      <c r="J105" s="161">
        <f>J225</f>
        <v>0</v>
      </c>
      <c r="K105" s="103"/>
      <c r="L105" s="162"/>
    </row>
    <row r="106" spans="1:47" s="10" customFormat="1" ht="19.899999999999999" customHeight="1">
      <c r="B106" s="158"/>
      <c r="C106" s="103"/>
      <c r="D106" s="159" t="s">
        <v>247</v>
      </c>
      <c r="E106" s="160"/>
      <c r="F106" s="160"/>
      <c r="G106" s="160"/>
      <c r="H106" s="160"/>
      <c r="I106" s="160"/>
      <c r="J106" s="161">
        <f>J270</f>
        <v>0</v>
      </c>
      <c r="K106" s="103"/>
      <c r="L106" s="162"/>
    </row>
    <row r="107" spans="1:47" s="10" customFormat="1" ht="19.899999999999999" customHeight="1">
      <c r="B107" s="158"/>
      <c r="C107" s="103"/>
      <c r="D107" s="159" t="s">
        <v>333</v>
      </c>
      <c r="E107" s="160"/>
      <c r="F107" s="160"/>
      <c r="G107" s="160"/>
      <c r="H107" s="160"/>
      <c r="I107" s="160"/>
      <c r="J107" s="161">
        <f>J275</f>
        <v>0</v>
      </c>
      <c r="K107" s="103"/>
      <c r="L107" s="162"/>
    </row>
    <row r="108" spans="1:47" s="9" customFormat="1" ht="24.95" customHeight="1">
      <c r="B108" s="152"/>
      <c r="C108" s="153"/>
      <c r="D108" s="154" t="s">
        <v>438</v>
      </c>
      <c r="E108" s="155"/>
      <c r="F108" s="155"/>
      <c r="G108" s="155"/>
      <c r="H108" s="155"/>
      <c r="I108" s="155"/>
      <c r="J108" s="156">
        <f>J277</f>
        <v>0</v>
      </c>
      <c r="K108" s="153"/>
      <c r="L108" s="157"/>
    </row>
    <row r="109" spans="1:47" s="10" customFormat="1" ht="19.899999999999999" customHeight="1">
      <c r="B109" s="158"/>
      <c r="C109" s="103"/>
      <c r="D109" s="159" t="s">
        <v>440</v>
      </c>
      <c r="E109" s="160"/>
      <c r="F109" s="160"/>
      <c r="G109" s="160"/>
      <c r="H109" s="160"/>
      <c r="I109" s="160"/>
      <c r="J109" s="161">
        <f>J278</f>
        <v>0</v>
      </c>
      <c r="K109" s="103"/>
      <c r="L109" s="162"/>
    </row>
    <row r="110" spans="1:47" s="10" customFormat="1" ht="19.899999999999999" customHeight="1">
      <c r="B110" s="158"/>
      <c r="C110" s="103"/>
      <c r="D110" s="159" t="s">
        <v>441</v>
      </c>
      <c r="E110" s="160"/>
      <c r="F110" s="160"/>
      <c r="G110" s="160"/>
      <c r="H110" s="160"/>
      <c r="I110" s="160"/>
      <c r="J110" s="161">
        <f>J318</f>
        <v>0</v>
      </c>
      <c r="K110" s="103"/>
      <c r="L110" s="162"/>
    </row>
    <row r="111" spans="1:47" s="10" customFormat="1" ht="19.899999999999999" customHeight="1">
      <c r="B111" s="158"/>
      <c r="C111" s="103"/>
      <c r="D111" s="159" t="s">
        <v>442</v>
      </c>
      <c r="E111" s="160"/>
      <c r="F111" s="160"/>
      <c r="G111" s="160"/>
      <c r="H111" s="160"/>
      <c r="I111" s="160"/>
      <c r="J111" s="161">
        <f>J332</f>
        <v>0</v>
      </c>
      <c r="K111" s="103"/>
      <c r="L111" s="162"/>
    </row>
    <row r="112" spans="1:47" s="10" customFormat="1" ht="19.899999999999999" customHeight="1">
      <c r="B112" s="158"/>
      <c r="C112" s="103"/>
      <c r="D112" s="159" t="s">
        <v>443</v>
      </c>
      <c r="E112" s="160"/>
      <c r="F112" s="160"/>
      <c r="G112" s="160"/>
      <c r="H112" s="160"/>
      <c r="I112" s="160"/>
      <c r="J112" s="161">
        <f>J339</f>
        <v>0</v>
      </c>
      <c r="K112" s="103"/>
      <c r="L112" s="162"/>
    </row>
    <row r="113" spans="1:31" s="10" customFormat="1" ht="19.899999999999999" customHeight="1">
      <c r="B113" s="158"/>
      <c r="C113" s="103"/>
      <c r="D113" s="159" t="s">
        <v>444</v>
      </c>
      <c r="E113" s="160"/>
      <c r="F113" s="160"/>
      <c r="G113" s="160"/>
      <c r="H113" s="160"/>
      <c r="I113" s="160"/>
      <c r="J113" s="161">
        <f>J350</f>
        <v>0</v>
      </c>
      <c r="K113" s="103"/>
      <c r="L113" s="162"/>
    </row>
    <row r="114" spans="1:31" s="9" customFormat="1" ht="24.95" customHeight="1">
      <c r="B114" s="152"/>
      <c r="C114" s="153"/>
      <c r="D114" s="154" t="s">
        <v>334</v>
      </c>
      <c r="E114" s="155"/>
      <c r="F114" s="155"/>
      <c r="G114" s="155"/>
      <c r="H114" s="155"/>
      <c r="I114" s="155"/>
      <c r="J114" s="156">
        <f>J385</f>
        <v>0</v>
      </c>
      <c r="K114" s="153"/>
      <c r="L114" s="157"/>
    </row>
    <row r="115" spans="1:31" s="10" customFormat="1" ht="19.899999999999999" customHeight="1">
      <c r="B115" s="158"/>
      <c r="C115" s="103"/>
      <c r="D115" s="159" t="s">
        <v>335</v>
      </c>
      <c r="E115" s="160"/>
      <c r="F115" s="160"/>
      <c r="G115" s="160"/>
      <c r="H115" s="160"/>
      <c r="I115" s="160"/>
      <c r="J115" s="161">
        <f>J386</f>
        <v>0</v>
      </c>
      <c r="K115" s="103"/>
      <c r="L115" s="162"/>
    </row>
    <row r="116" spans="1:31" s="2" customFormat="1" ht="21.75" customHeight="1">
      <c r="A116" s="35"/>
      <c r="B116" s="36"/>
      <c r="C116" s="37"/>
      <c r="D116" s="37"/>
      <c r="E116" s="37"/>
      <c r="F116" s="37"/>
      <c r="G116" s="37"/>
      <c r="H116" s="37"/>
      <c r="I116" s="37"/>
      <c r="J116" s="37"/>
      <c r="K116" s="37"/>
      <c r="L116" s="52"/>
      <c r="S116" s="35"/>
      <c r="T116" s="35"/>
      <c r="U116" s="35"/>
      <c r="V116" s="35"/>
      <c r="W116" s="35"/>
      <c r="X116" s="35"/>
      <c r="Y116" s="35"/>
      <c r="Z116" s="35"/>
      <c r="AA116" s="35"/>
      <c r="AB116" s="35"/>
      <c r="AC116" s="35"/>
      <c r="AD116" s="35"/>
      <c r="AE116" s="35"/>
    </row>
    <row r="117" spans="1:31" s="2" customFormat="1" ht="6.95" customHeight="1">
      <c r="A117" s="35"/>
      <c r="B117" s="55"/>
      <c r="C117" s="56"/>
      <c r="D117" s="56"/>
      <c r="E117" s="56"/>
      <c r="F117" s="56"/>
      <c r="G117" s="56"/>
      <c r="H117" s="56"/>
      <c r="I117" s="56"/>
      <c r="J117" s="56"/>
      <c r="K117" s="56"/>
      <c r="L117" s="52"/>
      <c r="S117" s="35"/>
      <c r="T117" s="35"/>
      <c r="U117" s="35"/>
      <c r="V117" s="35"/>
      <c r="W117" s="35"/>
      <c r="X117" s="35"/>
      <c r="Y117" s="35"/>
      <c r="Z117" s="35"/>
      <c r="AA117" s="35"/>
      <c r="AB117" s="35"/>
      <c r="AC117" s="35"/>
      <c r="AD117" s="35"/>
      <c r="AE117" s="35"/>
    </row>
    <row r="121" spans="1:31" s="2" customFormat="1" ht="6.95" customHeight="1">
      <c r="A121" s="35"/>
      <c r="B121" s="57"/>
      <c r="C121" s="58"/>
      <c r="D121" s="58"/>
      <c r="E121" s="58"/>
      <c r="F121" s="58"/>
      <c r="G121" s="58"/>
      <c r="H121" s="58"/>
      <c r="I121" s="58"/>
      <c r="J121" s="58"/>
      <c r="K121" s="58"/>
      <c r="L121" s="52"/>
      <c r="S121" s="35"/>
      <c r="T121" s="35"/>
      <c r="U121" s="35"/>
      <c r="V121" s="35"/>
      <c r="W121" s="35"/>
      <c r="X121" s="35"/>
      <c r="Y121" s="35"/>
      <c r="Z121" s="35"/>
      <c r="AA121" s="35"/>
      <c r="AB121" s="35"/>
      <c r="AC121" s="35"/>
      <c r="AD121" s="35"/>
      <c r="AE121" s="35"/>
    </row>
    <row r="122" spans="1:31" s="2" customFormat="1" ht="24.95" customHeight="1">
      <c r="A122" s="35"/>
      <c r="B122" s="36"/>
      <c r="C122" s="24" t="s">
        <v>249</v>
      </c>
      <c r="D122" s="37"/>
      <c r="E122" s="37"/>
      <c r="F122" s="37"/>
      <c r="G122" s="37"/>
      <c r="H122" s="37"/>
      <c r="I122" s="37"/>
      <c r="J122" s="37"/>
      <c r="K122" s="37"/>
      <c r="L122" s="52"/>
      <c r="S122" s="35"/>
      <c r="T122" s="35"/>
      <c r="U122" s="35"/>
      <c r="V122" s="35"/>
      <c r="W122" s="35"/>
      <c r="X122" s="35"/>
      <c r="Y122" s="35"/>
      <c r="Z122" s="35"/>
      <c r="AA122" s="35"/>
      <c r="AB122" s="35"/>
      <c r="AC122" s="35"/>
      <c r="AD122" s="35"/>
      <c r="AE122" s="35"/>
    </row>
    <row r="123" spans="1:31" s="2" customFormat="1" ht="6.95" customHeight="1">
      <c r="A123" s="35"/>
      <c r="B123" s="36"/>
      <c r="C123" s="37"/>
      <c r="D123" s="37"/>
      <c r="E123" s="37"/>
      <c r="F123" s="37"/>
      <c r="G123" s="37"/>
      <c r="H123" s="37"/>
      <c r="I123" s="37"/>
      <c r="J123" s="37"/>
      <c r="K123" s="37"/>
      <c r="L123" s="52"/>
      <c r="S123" s="35"/>
      <c r="T123" s="35"/>
      <c r="U123" s="35"/>
      <c r="V123" s="35"/>
      <c r="W123" s="35"/>
      <c r="X123" s="35"/>
      <c r="Y123" s="35"/>
      <c r="Z123" s="35"/>
      <c r="AA123" s="35"/>
      <c r="AB123" s="35"/>
      <c r="AC123" s="35"/>
      <c r="AD123" s="35"/>
      <c r="AE123" s="35"/>
    </row>
    <row r="124" spans="1:31" s="2" customFormat="1" ht="12" customHeight="1">
      <c r="A124" s="35"/>
      <c r="B124" s="36"/>
      <c r="C124" s="30" t="s">
        <v>15</v>
      </c>
      <c r="D124" s="37"/>
      <c r="E124" s="37"/>
      <c r="F124" s="37"/>
      <c r="G124" s="37"/>
      <c r="H124" s="37"/>
      <c r="I124" s="37"/>
      <c r="J124" s="37"/>
      <c r="K124" s="37"/>
      <c r="L124" s="52"/>
      <c r="S124" s="35"/>
      <c r="T124" s="35"/>
      <c r="U124" s="35"/>
      <c r="V124" s="35"/>
      <c r="W124" s="35"/>
      <c r="X124" s="35"/>
      <c r="Y124" s="35"/>
      <c r="Z124" s="35"/>
      <c r="AA124" s="35"/>
      <c r="AB124" s="35"/>
      <c r="AC124" s="35"/>
      <c r="AD124" s="35"/>
      <c r="AE124" s="35"/>
    </row>
    <row r="125" spans="1:31" s="2" customFormat="1" ht="16.5" customHeight="1">
      <c r="A125" s="35"/>
      <c r="B125" s="36"/>
      <c r="C125" s="37"/>
      <c r="D125" s="37"/>
      <c r="E125" s="410" t="str">
        <f>E7</f>
        <v>Modernizace teplárny OB6</v>
      </c>
      <c r="F125" s="411"/>
      <c r="G125" s="411"/>
      <c r="H125" s="411"/>
      <c r="I125" s="37"/>
      <c r="J125" s="37"/>
      <c r="K125" s="37"/>
      <c r="L125" s="52"/>
      <c r="S125" s="35"/>
      <c r="T125" s="35"/>
      <c r="U125" s="35"/>
      <c r="V125" s="35"/>
      <c r="W125" s="35"/>
      <c r="X125" s="35"/>
      <c r="Y125" s="35"/>
      <c r="Z125" s="35"/>
      <c r="AA125" s="35"/>
      <c r="AB125" s="35"/>
      <c r="AC125" s="35"/>
      <c r="AD125" s="35"/>
      <c r="AE125" s="35"/>
    </row>
    <row r="126" spans="1:31" s="1" customFormat="1" ht="12" customHeight="1">
      <c r="B126" s="22"/>
      <c r="C126" s="30" t="s">
        <v>241</v>
      </c>
      <c r="D126" s="23"/>
      <c r="E126" s="23"/>
      <c r="F126" s="23"/>
      <c r="G126" s="23"/>
      <c r="H126" s="23"/>
      <c r="I126" s="23"/>
      <c r="J126" s="23"/>
      <c r="K126" s="23"/>
      <c r="L126" s="21"/>
    </row>
    <row r="127" spans="1:31" s="2" customFormat="1" ht="23.25" customHeight="1">
      <c r="A127" s="35"/>
      <c r="B127" s="36"/>
      <c r="C127" s="37"/>
      <c r="D127" s="37"/>
      <c r="E127" s="410" t="s">
        <v>431</v>
      </c>
      <c r="F127" s="409"/>
      <c r="G127" s="409"/>
      <c r="H127" s="409"/>
      <c r="I127" s="37"/>
      <c r="J127" s="37"/>
      <c r="K127" s="37"/>
      <c r="L127" s="52"/>
      <c r="S127" s="35"/>
      <c r="T127" s="35"/>
      <c r="U127" s="35"/>
      <c r="V127" s="35"/>
      <c r="W127" s="35"/>
      <c r="X127" s="35"/>
      <c r="Y127" s="35"/>
      <c r="Z127" s="35"/>
      <c r="AA127" s="35"/>
      <c r="AB127" s="35"/>
      <c r="AC127" s="35"/>
      <c r="AD127" s="35"/>
      <c r="AE127" s="35"/>
    </row>
    <row r="128" spans="1:31" s="2" customFormat="1" ht="12" customHeight="1">
      <c r="A128" s="35"/>
      <c r="B128" s="36"/>
      <c r="C128" s="30" t="s">
        <v>432</v>
      </c>
      <c r="D128" s="37"/>
      <c r="E128" s="37"/>
      <c r="F128" s="37"/>
      <c r="G128" s="37"/>
      <c r="H128" s="37"/>
      <c r="I128" s="37"/>
      <c r="J128" s="37"/>
      <c r="K128" s="37"/>
      <c r="L128" s="52"/>
      <c r="S128" s="35"/>
      <c r="T128" s="35"/>
      <c r="U128" s="35"/>
      <c r="V128" s="35"/>
      <c r="W128" s="35"/>
      <c r="X128" s="35"/>
      <c r="Y128" s="35"/>
      <c r="Z128" s="35"/>
      <c r="AA128" s="35"/>
      <c r="AB128" s="35"/>
      <c r="AC128" s="35"/>
      <c r="AD128" s="35"/>
      <c r="AE128" s="35"/>
    </row>
    <row r="129" spans="1:65" s="2" customFormat="1" ht="16.5" customHeight="1">
      <c r="A129" s="35"/>
      <c r="B129" s="36"/>
      <c r="C129" s="37"/>
      <c r="D129" s="37"/>
      <c r="E129" s="384" t="str">
        <f>E11</f>
        <v>SO 106-D1.1 - Architektonicko-stavební a konstrukční část</v>
      </c>
      <c r="F129" s="409"/>
      <c r="G129" s="409"/>
      <c r="H129" s="409"/>
      <c r="I129" s="37"/>
      <c r="J129" s="37"/>
      <c r="K129" s="37"/>
      <c r="L129" s="52"/>
      <c r="S129" s="35"/>
      <c r="T129" s="35"/>
      <c r="U129" s="35"/>
      <c r="V129" s="35"/>
      <c r="W129" s="35"/>
      <c r="X129" s="35"/>
      <c r="Y129" s="35"/>
      <c r="Z129" s="35"/>
      <c r="AA129" s="35"/>
      <c r="AB129" s="35"/>
      <c r="AC129" s="35"/>
      <c r="AD129" s="35"/>
      <c r="AE129" s="35"/>
    </row>
    <row r="130" spans="1:65" s="2" customFormat="1" ht="6.95" customHeight="1">
      <c r="A130" s="35"/>
      <c r="B130" s="36"/>
      <c r="C130" s="37"/>
      <c r="D130" s="37"/>
      <c r="E130" s="37"/>
      <c r="F130" s="37"/>
      <c r="G130" s="37"/>
      <c r="H130" s="37"/>
      <c r="I130" s="37"/>
      <c r="J130" s="37"/>
      <c r="K130" s="37"/>
      <c r="L130" s="52"/>
      <c r="S130" s="35"/>
      <c r="T130" s="35"/>
      <c r="U130" s="35"/>
      <c r="V130" s="35"/>
      <c r="W130" s="35"/>
      <c r="X130" s="35"/>
      <c r="Y130" s="35"/>
      <c r="Z130" s="35"/>
      <c r="AA130" s="35"/>
      <c r="AB130" s="35"/>
      <c r="AC130" s="35"/>
      <c r="AD130" s="35"/>
      <c r="AE130" s="35"/>
    </row>
    <row r="131" spans="1:65" s="2" customFormat="1" ht="12" customHeight="1">
      <c r="A131" s="35"/>
      <c r="B131" s="36"/>
      <c r="C131" s="30" t="s">
        <v>19</v>
      </c>
      <c r="D131" s="37"/>
      <c r="E131" s="37"/>
      <c r="F131" s="28" t="str">
        <f>F14</f>
        <v>Mladá Boleslav</v>
      </c>
      <c r="G131" s="37"/>
      <c r="H131" s="37"/>
      <c r="I131" s="30" t="s">
        <v>21</v>
      </c>
      <c r="J131" s="67">
        <f>IF(J14="","",J14)</f>
        <v>45363</v>
      </c>
      <c r="K131" s="37"/>
      <c r="L131" s="52"/>
      <c r="S131" s="35"/>
      <c r="T131" s="35"/>
      <c r="U131" s="35"/>
      <c r="V131" s="35"/>
      <c r="W131" s="35"/>
      <c r="X131" s="35"/>
      <c r="Y131" s="35"/>
      <c r="Z131" s="35"/>
      <c r="AA131" s="35"/>
      <c r="AB131" s="35"/>
      <c r="AC131" s="35"/>
      <c r="AD131" s="35"/>
      <c r="AE131" s="35"/>
    </row>
    <row r="132" spans="1:65" s="2" customFormat="1" ht="6.95" customHeight="1">
      <c r="A132" s="35"/>
      <c r="B132" s="36"/>
      <c r="C132" s="37"/>
      <c r="D132" s="37"/>
      <c r="E132" s="37"/>
      <c r="F132" s="37"/>
      <c r="G132" s="37"/>
      <c r="H132" s="37"/>
      <c r="I132" s="37"/>
      <c r="J132" s="37"/>
      <c r="K132" s="37"/>
      <c r="L132" s="52"/>
      <c r="S132" s="35"/>
      <c r="T132" s="35"/>
      <c r="U132" s="35"/>
      <c r="V132" s="35"/>
      <c r="W132" s="35"/>
      <c r="X132" s="35"/>
      <c r="Y132" s="35"/>
      <c r="Z132" s="35"/>
      <c r="AA132" s="35"/>
      <c r="AB132" s="35"/>
      <c r="AC132" s="35"/>
      <c r="AD132" s="35"/>
      <c r="AE132" s="35"/>
    </row>
    <row r="133" spans="1:65" s="2" customFormat="1" ht="15.2" customHeight="1">
      <c r="A133" s="35"/>
      <c r="B133" s="36"/>
      <c r="C133" s="30" t="s">
        <v>22</v>
      </c>
      <c r="D133" s="37"/>
      <c r="E133" s="37"/>
      <c r="F133" s="28" t="str">
        <f>E17</f>
        <v xml:space="preserve">ŠKO-ENERGO s.r.o. </v>
      </c>
      <c r="G133" s="37"/>
      <c r="H133" s="37"/>
      <c r="I133" s="30" t="s">
        <v>28</v>
      </c>
      <c r="J133" s="33" t="str">
        <f>E23</f>
        <v>AFRY CZ s.r.o.</v>
      </c>
      <c r="K133" s="37"/>
      <c r="L133" s="52"/>
      <c r="S133" s="35"/>
      <c r="T133" s="35"/>
      <c r="U133" s="35"/>
      <c r="V133" s="35"/>
      <c r="W133" s="35"/>
      <c r="X133" s="35"/>
      <c r="Y133" s="35"/>
      <c r="Z133" s="35"/>
      <c r="AA133" s="35"/>
      <c r="AB133" s="35"/>
      <c r="AC133" s="35"/>
      <c r="AD133" s="35"/>
      <c r="AE133" s="35"/>
    </row>
    <row r="134" spans="1:65" s="2" customFormat="1" ht="15.2" customHeight="1">
      <c r="A134" s="35"/>
      <c r="B134" s="36"/>
      <c r="C134" s="30" t="s">
        <v>26</v>
      </c>
      <c r="D134" s="37"/>
      <c r="E134" s="37"/>
      <c r="F134" s="28" t="str">
        <f>IF(E20="","",E20)</f>
        <v>Vyplň údaj</v>
      </c>
      <c r="G134" s="37"/>
      <c r="H134" s="37"/>
      <c r="I134" s="30" t="s">
        <v>31</v>
      </c>
      <c r="J134" s="33" t="str">
        <f>E26</f>
        <v>AFRY CZ s.r.o.</v>
      </c>
      <c r="K134" s="37"/>
      <c r="L134" s="52"/>
      <c r="S134" s="35"/>
      <c r="T134" s="35"/>
      <c r="U134" s="35"/>
      <c r="V134" s="35"/>
      <c r="W134" s="35"/>
      <c r="X134" s="35"/>
      <c r="Y134" s="35"/>
      <c r="Z134" s="35"/>
      <c r="AA134" s="35"/>
      <c r="AB134" s="35"/>
      <c r="AC134" s="35"/>
      <c r="AD134" s="35"/>
      <c r="AE134" s="35"/>
    </row>
    <row r="135" spans="1:65" s="2" customFormat="1" ht="10.35" customHeight="1">
      <c r="A135" s="35"/>
      <c r="B135" s="36"/>
      <c r="C135" s="37"/>
      <c r="D135" s="37"/>
      <c r="E135" s="37"/>
      <c r="F135" s="37"/>
      <c r="G135" s="37"/>
      <c r="H135" s="37"/>
      <c r="I135" s="37"/>
      <c r="J135" s="37"/>
      <c r="K135" s="37"/>
      <c r="L135" s="52"/>
      <c r="S135" s="35"/>
      <c r="T135" s="35"/>
      <c r="U135" s="35"/>
      <c r="V135" s="35"/>
      <c r="W135" s="35"/>
      <c r="X135" s="35"/>
      <c r="Y135" s="35"/>
      <c r="Z135" s="35"/>
      <c r="AA135" s="35"/>
      <c r="AB135" s="35"/>
      <c r="AC135" s="35"/>
      <c r="AD135" s="35"/>
      <c r="AE135" s="35"/>
    </row>
    <row r="136" spans="1:65" s="11" customFormat="1" ht="29.25" customHeight="1">
      <c r="A136" s="163"/>
      <c r="B136" s="164"/>
      <c r="C136" s="165" t="s">
        <v>250</v>
      </c>
      <c r="D136" s="166" t="s">
        <v>55</v>
      </c>
      <c r="E136" s="166" t="s">
        <v>53</v>
      </c>
      <c r="F136" s="166" t="s">
        <v>54</v>
      </c>
      <c r="G136" s="166" t="s">
        <v>251</v>
      </c>
      <c r="H136" s="166" t="s">
        <v>252</v>
      </c>
      <c r="I136" s="166" t="s">
        <v>7632</v>
      </c>
      <c r="J136" s="167" t="s">
        <v>7631</v>
      </c>
      <c r="K136" s="168" t="s">
        <v>253</v>
      </c>
      <c r="L136" s="169"/>
      <c r="M136" s="76" t="s">
        <v>1</v>
      </c>
      <c r="N136" s="77" t="s">
        <v>37</v>
      </c>
      <c r="O136" s="77" t="s">
        <v>254</v>
      </c>
      <c r="P136" s="77" t="s">
        <v>255</v>
      </c>
      <c r="Q136" s="77" t="s">
        <v>256</v>
      </c>
      <c r="R136" s="77" t="s">
        <v>257</v>
      </c>
      <c r="S136" s="77" t="s">
        <v>258</v>
      </c>
      <c r="T136" s="78" t="s">
        <v>259</v>
      </c>
      <c r="U136" s="163"/>
      <c r="V136" s="163"/>
      <c r="W136" s="163"/>
      <c r="X136" s="163"/>
      <c r="Y136" s="163"/>
      <c r="Z136" s="163"/>
      <c r="AA136" s="163"/>
      <c r="AB136" s="163"/>
      <c r="AC136" s="163"/>
      <c r="AD136" s="163"/>
      <c r="AE136" s="163"/>
    </row>
    <row r="137" spans="1:65" s="2" customFormat="1" ht="22.9" customHeight="1">
      <c r="A137" s="35"/>
      <c r="B137" s="36"/>
      <c r="C137" s="83" t="s">
        <v>260</v>
      </c>
      <c r="D137" s="37"/>
      <c r="E137" s="37"/>
      <c r="F137" s="37"/>
      <c r="G137" s="37"/>
      <c r="H137" s="37"/>
      <c r="I137" s="37"/>
      <c r="J137" s="170">
        <f>BK137</f>
        <v>0</v>
      </c>
      <c r="K137" s="37"/>
      <c r="L137" s="40"/>
      <c r="M137" s="79"/>
      <c r="N137" s="171"/>
      <c r="O137" s="80"/>
      <c r="P137" s="172">
        <f>P138+P277+P385</f>
        <v>0</v>
      </c>
      <c r="Q137" s="80"/>
      <c r="R137" s="172">
        <f>R138+R277+R385</f>
        <v>611.64592179999988</v>
      </c>
      <c r="S137" s="80"/>
      <c r="T137" s="173">
        <f>T138+T277+T385</f>
        <v>0</v>
      </c>
      <c r="U137" s="35"/>
      <c r="V137" s="35"/>
      <c r="W137" s="35"/>
      <c r="X137" s="35"/>
      <c r="Y137" s="35"/>
      <c r="Z137" s="35"/>
      <c r="AA137" s="35"/>
      <c r="AB137" s="35"/>
      <c r="AC137" s="35"/>
      <c r="AD137" s="35"/>
      <c r="AE137" s="35"/>
      <c r="AT137" s="18" t="s">
        <v>63</v>
      </c>
      <c r="AU137" s="18" t="s">
        <v>245</v>
      </c>
      <c r="BK137" s="174">
        <f>BK138+BK277+BK385</f>
        <v>0</v>
      </c>
    </row>
    <row r="138" spans="1:65" s="12" customFormat="1" ht="25.9" customHeight="1">
      <c r="B138" s="175"/>
      <c r="C138" s="176"/>
      <c r="D138" s="177" t="s">
        <v>63</v>
      </c>
      <c r="E138" s="178" t="s">
        <v>261</v>
      </c>
      <c r="F138" s="178" t="s">
        <v>262</v>
      </c>
      <c r="G138" s="176"/>
      <c r="H138" s="176"/>
      <c r="I138" s="179"/>
      <c r="J138" s="180">
        <f>BK138</f>
        <v>0</v>
      </c>
      <c r="K138" s="176"/>
      <c r="L138" s="181"/>
      <c r="M138" s="182"/>
      <c r="N138" s="183"/>
      <c r="O138" s="183"/>
      <c r="P138" s="184">
        <f>P139+P162+P182+P193+P219+P225+P270+P275</f>
        <v>0</v>
      </c>
      <c r="Q138" s="183"/>
      <c r="R138" s="184">
        <f>R139+R162+R182+R193+R219+R225+R270+R275</f>
        <v>603.6973293399999</v>
      </c>
      <c r="S138" s="183"/>
      <c r="T138" s="185">
        <f>T139+T162+T182+T193+T219+T225+T270+T275</f>
        <v>0</v>
      </c>
      <c r="AR138" s="186" t="s">
        <v>71</v>
      </c>
      <c r="AT138" s="187" t="s">
        <v>63</v>
      </c>
      <c r="AU138" s="187" t="s">
        <v>64</v>
      </c>
      <c r="AY138" s="186" t="s">
        <v>263</v>
      </c>
      <c r="BK138" s="188">
        <f>BK139+BK162+BK182+BK193+BK219+BK225+BK270+BK275</f>
        <v>0</v>
      </c>
    </row>
    <row r="139" spans="1:65" s="12" customFormat="1" ht="22.9" customHeight="1">
      <c r="B139" s="175"/>
      <c r="C139" s="176"/>
      <c r="D139" s="177" t="s">
        <v>63</v>
      </c>
      <c r="E139" s="189" t="s">
        <v>71</v>
      </c>
      <c r="F139" s="189" t="s">
        <v>336</v>
      </c>
      <c r="G139" s="176"/>
      <c r="H139" s="176"/>
      <c r="I139" s="179"/>
      <c r="J139" s="190">
        <f>BK139</f>
        <v>0</v>
      </c>
      <c r="K139" s="176"/>
      <c r="L139" s="181"/>
      <c r="M139" s="182"/>
      <c r="N139" s="183"/>
      <c r="O139" s="183"/>
      <c r="P139" s="184">
        <f>SUM(P140:P161)</f>
        <v>0</v>
      </c>
      <c r="Q139" s="183"/>
      <c r="R139" s="184">
        <f>SUM(R140:R161)</f>
        <v>0</v>
      </c>
      <c r="S139" s="183"/>
      <c r="T139" s="185">
        <f>SUM(T140:T161)</f>
        <v>0</v>
      </c>
      <c r="AR139" s="186" t="s">
        <v>71</v>
      </c>
      <c r="AT139" s="187" t="s">
        <v>63</v>
      </c>
      <c r="AU139" s="187" t="s">
        <v>71</v>
      </c>
      <c r="AY139" s="186" t="s">
        <v>263</v>
      </c>
      <c r="BK139" s="188">
        <f>SUM(BK140:BK161)</f>
        <v>0</v>
      </c>
    </row>
    <row r="140" spans="1:65" s="2" customFormat="1" ht="33" customHeight="1">
      <c r="A140" s="35"/>
      <c r="B140" s="36"/>
      <c r="C140" s="191" t="s">
        <v>71</v>
      </c>
      <c r="D140" s="191" t="s">
        <v>266</v>
      </c>
      <c r="E140" s="192" t="s">
        <v>1498</v>
      </c>
      <c r="F140" s="193" t="s">
        <v>1499</v>
      </c>
      <c r="G140" s="194" t="s">
        <v>300</v>
      </c>
      <c r="H140" s="195">
        <v>139.64099999999999</v>
      </c>
      <c r="I140" s="196"/>
      <c r="J140" s="197">
        <f>ROUND(I140*H140,2)</f>
        <v>0</v>
      </c>
      <c r="K140" s="198"/>
      <c r="L140" s="40"/>
      <c r="M140" s="199" t="s">
        <v>1</v>
      </c>
      <c r="N140" s="200" t="s">
        <v>38</v>
      </c>
      <c r="O140" s="72"/>
      <c r="P140" s="201">
        <f>O140*H140</f>
        <v>0</v>
      </c>
      <c r="Q140" s="201">
        <v>0</v>
      </c>
      <c r="R140" s="201">
        <f>Q140*H140</f>
        <v>0</v>
      </c>
      <c r="S140" s="201">
        <v>0</v>
      </c>
      <c r="T140" s="202">
        <f>S140*H140</f>
        <v>0</v>
      </c>
      <c r="U140" s="35"/>
      <c r="V140" s="35"/>
      <c r="W140" s="35"/>
      <c r="X140" s="35"/>
      <c r="Y140" s="35"/>
      <c r="Z140" s="35"/>
      <c r="AA140" s="35"/>
      <c r="AB140" s="35"/>
      <c r="AC140" s="35"/>
      <c r="AD140" s="35"/>
      <c r="AE140" s="35"/>
      <c r="AR140" s="203" t="s">
        <v>270</v>
      </c>
      <c r="AT140" s="203" t="s">
        <v>266</v>
      </c>
      <c r="AU140" s="203" t="s">
        <v>73</v>
      </c>
      <c r="AY140" s="18" t="s">
        <v>263</v>
      </c>
      <c r="BE140" s="204">
        <f>IF(N140="základní",J140,0)</f>
        <v>0</v>
      </c>
      <c r="BF140" s="204">
        <f>IF(N140="snížená",J140,0)</f>
        <v>0</v>
      </c>
      <c r="BG140" s="204">
        <f>IF(N140="zákl. přenesená",J140,0)</f>
        <v>0</v>
      </c>
      <c r="BH140" s="204">
        <f>IF(N140="sníž. přenesená",J140,0)</f>
        <v>0</v>
      </c>
      <c r="BI140" s="204">
        <f>IF(N140="nulová",J140,0)</f>
        <v>0</v>
      </c>
      <c r="BJ140" s="18" t="s">
        <v>71</v>
      </c>
      <c r="BK140" s="204">
        <f>ROUND(I140*H140,2)</f>
        <v>0</v>
      </c>
      <c r="BL140" s="18" t="s">
        <v>270</v>
      </c>
      <c r="BM140" s="203" t="s">
        <v>1500</v>
      </c>
    </row>
    <row r="141" spans="1:65" s="16" customFormat="1">
      <c r="B141" s="248"/>
      <c r="C141" s="249"/>
      <c r="D141" s="207" t="s">
        <v>272</v>
      </c>
      <c r="E141" s="250" t="s">
        <v>1</v>
      </c>
      <c r="F141" s="251" t="s">
        <v>1501</v>
      </c>
      <c r="G141" s="249"/>
      <c r="H141" s="250" t="s">
        <v>1</v>
      </c>
      <c r="I141" s="252"/>
      <c r="J141" s="249"/>
      <c r="K141" s="249"/>
      <c r="L141" s="253"/>
      <c r="M141" s="254"/>
      <c r="N141" s="255"/>
      <c r="O141" s="255"/>
      <c r="P141" s="255"/>
      <c r="Q141" s="255"/>
      <c r="R141" s="255"/>
      <c r="S141" s="255"/>
      <c r="T141" s="256"/>
      <c r="AT141" s="257" t="s">
        <v>272</v>
      </c>
      <c r="AU141" s="257" t="s">
        <v>73</v>
      </c>
      <c r="AV141" s="16" t="s">
        <v>71</v>
      </c>
      <c r="AW141" s="16" t="s">
        <v>30</v>
      </c>
      <c r="AX141" s="16" t="s">
        <v>64</v>
      </c>
      <c r="AY141" s="257" t="s">
        <v>263</v>
      </c>
    </row>
    <row r="142" spans="1:65" s="13" customFormat="1">
      <c r="B142" s="205"/>
      <c r="C142" s="206"/>
      <c r="D142" s="207" t="s">
        <v>272</v>
      </c>
      <c r="E142" s="208" t="s">
        <v>1</v>
      </c>
      <c r="F142" s="209" t="s">
        <v>1502</v>
      </c>
      <c r="G142" s="206"/>
      <c r="H142" s="210">
        <v>139.64099999999999</v>
      </c>
      <c r="I142" s="211"/>
      <c r="J142" s="206"/>
      <c r="K142" s="206"/>
      <c r="L142" s="212"/>
      <c r="M142" s="213"/>
      <c r="N142" s="214"/>
      <c r="O142" s="214"/>
      <c r="P142" s="214"/>
      <c r="Q142" s="214"/>
      <c r="R142" s="214"/>
      <c r="S142" s="214"/>
      <c r="T142" s="215"/>
      <c r="AT142" s="216" t="s">
        <v>272</v>
      </c>
      <c r="AU142" s="216" t="s">
        <v>73</v>
      </c>
      <c r="AV142" s="13" t="s">
        <v>73</v>
      </c>
      <c r="AW142" s="13" t="s">
        <v>30</v>
      </c>
      <c r="AX142" s="13" t="s">
        <v>64</v>
      </c>
      <c r="AY142" s="216" t="s">
        <v>263</v>
      </c>
    </row>
    <row r="143" spans="1:65" s="15" customFormat="1">
      <c r="B143" s="228"/>
      <c r="C143" s="229"/>
      <c r="D143" s="207" t="s">
        <v>272</v>
      </c>
      <c r="E143" s="230" t="s">
        <v>1</v>
      </c>
      <c r="F143" s="231" t="s">
        <v>280</v>
      </c>
      <c r="G143" s="229"/>
      <c r="H143" s="232">
        <v>139.64099999999999</v>
      </c>
      <c r="I143" s="233"/>
      <c r="J143" s="229"/>
      <c r="K143" s="229"/>
      <c r="L143" s="234"/>
      <c r="M143" s="235"/>
      <c r="N143" s="236"/>
      <c r="O143" s="236"/>
      <c r="P143" s="236"/>
      <c r="Q143" s="236"/>
      <c r="R143" s="236"/>
      <c r="S143" s="236"/>
      <c r="T143" s="237"/>
      <c r="AT143" s="238" t="s">
        <v>272</v>
      </c>
      <c r="AU143" s="238" t="s">
        <v>73</v>
      </c>
      <c r="AV143" s="15" t="s">
        <v>270</v>
      </c>
      <c r="AW143" s="15" t="s">
        <v>30</v>
      </c>
      <c r="AX143" s="15" t="s">
        <v>71</v>
      </c>
      <c r="AY143" s="238" t="s">
        <v>263</v>
      </c>
    </row>
    <row r="144" spans="1:65" s="2" customFormat="1" ht="33" customHeight="1">
      <c r="A144" s="35"/>
      <c r="B144" s="36"/>
      <c r="C144" s="191" t="s">
        <v>73</v>
      </c>
      <c r="D144" s="191" t="s">
        <v>266</v>
      </c>
      <c r="E144" s="192" t="s">
        <v>1503</v>
      </c>
      <c r="F144" s="193" t="s">
        <v>1504</v>
      </c>
      <c r="G144" s="194" t="s">
        <v>300</v>
      </c>
      <c r="H144" s="195">
        <v>18.094999999999999</v>
      </c>
      <c r="I144" s="196"/>
      <c r="J144" s="197">
        <f>ROUND(I144*H144,2)</f>
        <v>0</v>
      </c>
      <c r="K144" s="198"/>
      <c r="L144" s="40"/>
      <c r="M144" s="199" t="s">
        <v>1</v>
      </c>
      <c r="N144" s="200" t="s">
        <v>38</v>
      </c>
      <c r="O144" s="72"/>
      <c r="P144" s="201">
        <f>O144*H144</f>
        <v>0</v>
      </c>
      <c r="Q144" s="201">
        <v>0</v>
      </c>
      <c r="R144" s="201">
        <f>Q144*H144</f>
        <v>0</v>
      </c>
      <c r="S144" s="201">
        <v>0</v>
      </c>
      <c r="T144" s="202">
        <f>S144*H144</f>
        <v>0</v>
      </c>
      <c r="U144" s="35"/>
      <c r="V144" s="35"/>
      <c r="W144" s="35"/>
      <c r="X144" s="35"/>
      <c r="Y144" s="35"/>
      <c r="Z144" s="35"/>
      <c r="AA144" s="35"/>
      <c r="AB144" s="35"/>
      <c r="AC144" s="35"/>
      <c r="AD144" s="35"/>
      <c r="AE144" s="35"/>
      <c r="AR144" s="203" t="s">
        <v>270</v>
      </c>
      <c r="AT144" s="203" t="s">
        <v>266</v>
      </c>
      <c r="AU144" s="203" t="s">
        <v>73</v>
      </c>
      <c r="AY144" s="18" t="s">
        <v>263</v>
      </c>
      <c r="BE144" s="204">
        <f>IF(N144="základní",J144,0)</f>
        <v>0</v>
      </c>
      <c r="BF144" s="204">
        <f>IF(N144="snížená",J144,0)</f>
        <v>0</v>
      </c>
      <c r="BG144" s="204">
        <f>IF(N144="zákl. přenesená",J144,0)</f>
        <v>0</v>
      </c>
      <c r="BH144" s="204">
        <f>IF(N144="sníž. přenesená",J144,0)</f>
        <v>0</v>
      </c>
      <c r="BI144" s="204">
        <f>IF(N144="nulová",J144,0)</f>
        <v>0</v>
      </c>
      <c r="BJ144" s="18" t="s">
        <v>71</v>
      </c>
      <c r="BK144" s="204">
        <f>ROUND(I144*H144,2)</f>
        <v>0</v>
      </c>
      <c r="BL144" s="18" t="s">
        <v>270</v>
      </c>
      <c r="BM144" s="203" t="s">
        <v>1505</v>
      </c>
    </row>
    <row r="145" spans="1:65" s="16" customFormat="1">
      <c r="B145" s="248"/>
      <c r="C145" s="249"/>
      <c r="D145" s="207" t="s">
        <v>272</v>
      </c>
      <c r="E145" s="250" t="s">
        <v>1</v>
      </c>
      <c r="F145" s="251" t="s">
        <v>1506</v>
      </c>
      <c r="G145" s="249"/>
      <c r="H145" s="250" t="s">
        <v>1</v>
      </c>
      <c r="I145" s="252"/>
      <c r="J145" s="249"/>
      <c r="K145" s="249"/>
      <c r="L145" s="253"/>
      <c r="M145" s="254"/>
      <c r="N145" s="255"/>
      <c r="O145" s="255"/>
      <c r="P145" s="255"/>
      <c r="Q145" s="255"/>
      <c r="R145" s="255"/>
      <c r="S145" s="255"/>
      <c r="T145" s="256"/>
      <c r="AT145" s="257" t="s">
        <v>272</v>
      </c>
      <c r="AU145" s="257" t="s">
        <v>73</v>
      </c>
      <c r="AV145" s="16" t="s">
        <v>71</v>
      </c>
      <c r="AW145" s="16" t="s">
        <v>30</v>
      </c>
      <c r="AX145" s="16" t="s">
        <v>64</v>
      </c>
      <c r="AY145" s="257" t="s">
        <v>263</v>
      </c>
    </row>
    <row r="146" spans="1:65" s="13" customFormat="1">
      <c r="B146" s="205"/>
      <c r="C146" s="206"/>
      <c r="D146" s="207" t="s">
        <v>272</v>
      </c>
      <c r="E146" s="208" t="s">
        <v>1</v>
      </c>
      <c r="F146" s="209" t="s">
        <v>1507</v>
      </c>
      <c r="G146" s="206"/>
      <c r="H146" s="210">
        <v>18.094999999999999</v>
      </c>
      <c r="I146" s="211"/>
      <c r="J146" s="206"/>
      <c r="K146" s="206"/>
      <c r="L146" s="212"/>
      <c r="M146" s="213"/>
      <c r="N146" s="214"/>
      <c r="O146" s="214"/>
      <c r="P146" s="214"/>
      <c r="Q146" s="214"/>
      <c r="R146" s="214"/>
      <c r="S146" s="214"/>
      <c r="T146" s="215"/>
      <c r="AT146" s="216" t="s">
        <v>272</v>
      </c>
      <c r="AU146" s="216" t="s">
        <v>73</v>
      </c>
      <c r="AV146" s="13" t="s">
        <v>73</v>
      </c>
      <c r="AW146" s="13" t="s">
        <v>30</v>
      </c>
      <c r="AX146" s="13" t="s">
        <v>64</v>
      </c>
      <c r="AY146" s="216" t="s">
        <v>263</v>
      </c>
    </row>
    <row r="147" spans="1:65" s="15" customFormat="1">
      <c r="B147" s="228"/>
      <c r="C147" s="229"/>
      <c r="D147" s="207" t="s">
        <v>272</v>
      </c>
      <c r="E147" s="230" t="s">
        <v>1</v>
      </c>
      <c r="F147" s="231" t="s">
        <v>280</v>
      </c>
      <c r="G147" s="229"/>
      <c r="H147" s="232">
        <v>18.094999999999999</v>
      </c>
      <c r="I147" s="233"/>
      <c r="J147" s="229"/>
      <c r="K147" s="229"/>
      <c r="L147" s="234"/>
      <c r="M147" s="235"/>
      <c r="N147" s="236"/>
      <c r="O147" s="236"/>
      <c r="P147" s="236"/>
      <c r="Q147" s="236"/>
      <c r="R147" s="236"/>
      <c r="S147" s="236"/>
      <c r="T147" s="237"/>
      <c r="AT147" s="238" t="s">
        <v>272</v>
      </c>
      <c r="AU147" s="238" t="s">
        <v>73</v>
      </c>
      <c r="AV147" s="15" t="s">
        <v>270</v>
      </c>
      <c r="AW147" s="15" t="s">
        <v>30</v>
      </c>
      <c r="AX147" s="15" t="s">
        <v>71</v>
      </c>
      <c r="AY147" s="238" t="s">
        <v>263</v>
      </c>
    </row>
    <row r="148" spans="1:65" s="2" customFormat="1" ht="37.9" customHeight="1">
      <c r="A148" s="35"/>
      <c r="B148" s="36"/>
      <c r="C148" s="191" t="s">
        <v>276</v>
      </c>
      <c r="D148" s="191" t="s">
        <v>266</v>
      </c>
      <c r="E148" s="192" t="s">
        <v>504</v>
      </c>
      <c r="F148" s="193" t="s">
        <v>505</v>
      </c>
      <c r="G148" s="194" t="s">
        <v>300</v>
      </c>
      <c r="H148" s="195">
        <v>157.73599999999999</v>
      </c>
      <c r="I148" s="196"/>
      <c r="J148" s="197">
        <f>ROUND(I148*H148,2)</f>
        <v>0</v>
      </c>
      <c r="K148" s="198"/>
      <c r="L148" s="40"/>
      <c r="M148" s="199" t="s">
        <v>1</v>
      </c>
      <c r="N148" s="200" t="s">
        <v>38</v>
      </c>
      <c r="O148" s="72"/>
      <c r="P148" s="201">
        <f>O148*H148</f>
        <v>0</v>
      </c>
      <c r="Q148" s="201">
        <v>0</v>
      </c>
      <c r="R148" s="201">
        <f>Q148*H148</f>
        <v>0</v>
      </c>
      <c r="S148" s="201">
        <v>0</v>
      </c>
      <c r="T148" s="202">
        <f>S148*H148</f>
        <v>0</v>
      </c>
      <c r="U148" s="35"/>
      <c r="V148" s="35"/>
      <c r="W148" s="35"/>
      <c r="X148" s="35"/>
      <c r="Y148" s="35"/>
      <c r="Z148" s="35"/>
      <c r="AA148" s="35"/>
      <c r="AB148" s="35"/>
      <c r="AC148" s="35"/>
      <c r="AD148" s="35"/>
      <c r="AE148" s="35"/>
      <c r="AR148" s="203" t="s">
        <v>270</v>
      </c>
      <c r="AT148" s="203" t="s">
        <v>266</v>
      </c>
      <c r="AU148" s="203" t="s">
        <v>73</v>
      </c>
      <c r="AY148" s="18" t="s">
        <v>263</v>
      </c>
      <c r="BE148" s="204">
        <f>IF(N148="základní",J148,0)</f>
        <v>0</v>
      </c>
      <c r="BF148" s="204">
        <f>IF(N148="snížená",J148,0)</f>
        <v>0</v>
      </c>
      <c r="BG148" s="204">
        <f>IF(N148="zákl. přenesená",J148,0)</f>
        <v>0</v>
      </c>
      <c r="BH148" s="204">
        <f>IF(N148="sníž. přenesená",J148,0)</f>
        <v>0</v>
      </c>
      <c r="BI148" s="204">
        <f>IF(N148="nulová",J148,0)</f>
        <v>0</v>
      </c>
      <c r="BJ148" s="18" t="s">
        <v>71</v>
      </c>
      <c r="BK148" s="204">
        <f>ROUND(I148*H148,2)</f>
        <v>0</v>
      </c>
      <c r="BL148" s="18" t="s">
        <v>270</v>
      </c>
      <c r="BM148" s="203" t="s">
        <v>1508</v>
      </c>
    </row>
    <row r="149" spans="1:65" s="16" customFormat="1">
      <c r="B149" s="248"/>
      <c r="C149" s="249"/>
      <c r="D149" s="207" t="s">
        <v>272</v>
      </c>
      <c r="E149" s="250" t="s">
        <v>1</v>
      </c>
      <c r="F149" s="251" t="s">
        <v>1501</v>
      </c>
      <c r="G149" s="249"/>
      <c r="H149" s="250" t="s">
        <v>1</v>
      </c>
      <c r="I149" s="252"/>
      <c r="J149" s="249"/>
      <c r="K149" s="249"/>
      <c r="L149" s="253"/>
      <c r="M149" s="254"/>
      <c r="N149" s="255"/>
      <c r="O149" s="255"/>
      <c r="P149" s="255"/>
      <c r="Q149" s="255"/>
      <c r="R149" s="255"/>
      <c r="S149" s="255"/>
      <c r="T149" s="256"/>
      <c r="AT149" s="257" t="s">
        <v>272</v>
      </c>
      <c r="AU149" s="257" t="s">
        <v>73</v>
      </c>
      <c r="AV149" s="16" t="s">
        <v>71</v>
      </c>
      <c r="AW149" s="16" t="s">
        <v>30</v>
      </c>
      <c r="AX149" s="16" t="s">
        <v>64</v>
      </c>
      <c r="AY149" s="257" t="s">
        <v>263</v>
      </c>
    </row>
    <row r="150" spans="1:65" s="13" customFormat="1">
      <c r="B150" s="205"/>
      <c r="C150" s="206"/>
      <c r="D150" s="207" t="s">
        <v>272</v>
      </c>
      <c r="E150" s="208" t="s">
        <v>1</v>
      </c>
      <c r="F150" s="209" t="s">
        <v>1502</v>
      </c>
      <c r="G150" s="206"/>
      <c r="H150" s="210">
        <v>139.64099999999999</v>
      </c>
      <c r="I150" s="211"/>
      <c r="J150" s="206"/>
      <c r="K150" s="206"/>
      <c r="L150" s="212"/>
      <c r="M150" s="213"/>
      <c r="N150" s="214"/>
      <c r="O150" s="214"/>
      <c r="P150" s="214"/>
      <c r="Q150" s="214"/>
      <c r="R150" s="214"/>
      <c r="S150" s="214"/>
      <c r="T150" s="215"/>
      <c r="AT150" s="216" t="s">
        <v>272</v>
      </c>
      <c r="AU150" s="216" t="s">
        <v>73</v>
      </c>
      <c r="AV150" s="13" t="s">
        <v>73</v>
      </c>
      <c r="AW150" s="13" t="s">
        <v>30</v>
      </c>
      <c r="AX150" s="13" t="s">
        <v>64</v>
      </c>
      <c r="AY150" s="216" t="s">
        <v>263</v>
      </c>
    </row>
    <row r="151" spans="1:65" s="16" customFormat="1">
      <c r="B151" s="248"/>
      <c r="C151" s="249"/>
      <c r="D151" s="207" t="s">
        <v>272</v>
      </c>
      <c r="E151" s="250" t="s">
        <v>1</v>
      </c>
      <c r="F151" s="251" t="s">
        <v>1506</v>
      </c>
      <c r="G151" s="249"/>
      <c r="H151" s="250" t="s">
        <v>1</v>
      </c>
      <c r="I151" s="252"/>
      <c r="J151" s="249"/>
      <c r="K151" s="249"/>
      <c r="L151" s="253"/>
      <c r="M151" s="254"/>
      <c r="N151" s="255"/>
      <c r="O151" s="255"/>
      <c r="P151" s="255"/>
      <c r="Q151" s="255"/>
      <c r="R151" s="255"/>
      <c r="S151" s="255"/>
      <c r="T151" s="256"/>
      <c r="AT151" s="257" t="s">
        <v>272</v>
      </c>
      <c r="AU151" s="257" t="s">
        <v>73</v>
      </c>
      <c r="AV151" s="16" t="s">
        <v>71</v>
      </c>
      <c r="AW151" s="16" t="s">
        <v>30</v>
      </c>
      <c r="AX151" s="16" t="s">
        <v>64</v>
      </c>
      <c r="AY151" s="257" t="s">
        <v>263</v>
      </c>
    </row>
    <row r="152" spans="1:65" s="13" customFormat="1">
      <c r="B152" s="205"/>
      <c r="C152" s="206"/>
      <c r="D152" s="207" t="s">
        <v>272</v>
      </c>
      <c r="E152" s="208" t="s">
        <v>1</v>
      </c>
      <c r="F152" s="209" t="s">
        <v>1507</v>
      </c>
      <c r="G152" s="206"/>
      <c r="H152" s="210">
        <v>18.094999999999999</v>
      </c>
      <c r="I152" s="211"/>
      <c r="J152" s="206"/>
      <c r="K152" s="206"/>
      <c r="L152" s="212"/>
      <c r="M152" s="213"/>
      <c r="N152" s="214"/>
      <c r="O152" s="214"/>
      <c r="P152" s="214"/>
      <c r="Q152" s="214"/>
      <c r="R152" s="214"/>
      <c r="S152" s="214"/>
      <c r="T152" s="215"/>
      <c r="AT152" s="216" t="s">
        <v>272</v>
      </c>
      <c r="AU152" s="216" t="s">
        <v>73</v>
      </c>
      <c r="AV152" s="13" t="s">
        <v>73</v>
      </c>
      <c r="AW152" s="13" t="s">
        <v>30</v>
      </c>
      <c r="AX152" s="13" t="s">
        <v>64</v>
      </c>
      <c r="AY152" s="216" t="s">
        <v>263</v>
      </c>
    </row>
    <row r="153" spans="1:65" s="15" customFormat="1">
      <c r="B153" s="228"/>
      <c r="C153" s="229"/>
      <c r="D153" s="207" t="s">
        <v>272</v>
      </c>
      <c r="E153" s="230" t="s">
        <v>1</v>
      </c>
      <c r="F153" s="231" t="s">
        <v>280</v>
      </c>
      <c r="G153" s="229"/>
      <c r="H153" s="232">
        <v>157.73599999999999</v>
      </c>
      <c r="I153" s="233"/>
      <c r="J153" s="229"/>
      <c r="K153" s="229"/>
      <c r="L153" s="234"/>
      <c r="M153" s="235"/>
      <c r="N153" s="236"/>
      <c r="O153" s="236"/>
      <c r="P153" s="236"/>
      <c r="Q153" s="236"/>
      <c r="R153" s="236"/>
      <c r="S153" s="236"/>
      <c r="T153" s="237"/>
      <c r="AT153" s="238" t="s">
        <v>272</v>
      </c>
      <c r="AU153" s="238" t="s">
        <v>73</v>
      </c>
      <c r="AV153" s="15" t="s">
        <v>270</v>
      </c>
      <c r="AW153" s="15" t="s">
        <v>30</v>
      </c>
      <c r="AX153" s="15" t="s">
        <v>71</v>
      </c>
      <c r="AY153" s="238" t="s">
        <v>263</v>
      </c>
    </row>
    <row r="154" spans="1:65" s="2" customFormat="1" ht="37.9" customHeight="1">
      <c r="A154" s="35"/>
      <c r="B154" s="36"/>
      <c r="C154" s="191" t="s">
        <v>270</v>
      </c>
      <c r="D154" s="191" t="s">
        <v>266</v>
      </c>
      <c r="E154" s="192" t="s">
        <v>531</v>
      </c>
      <c r="F154" s="193" t="s">
        <v>532</v>
      </c>
      <c r="G154" s="194" t="s">
        <v>300</v>
      </c>
      <c r="H154" s="195">
        <v>1577.36</v>
      </c>
      <c r="I154" s="196"/>
      <c r="J154" s="197">
        <f>ROUND(I154*H154,2)</f>
        <v>0</v>
      </c>
      <c r="K154" s="198"/>
      <c r="L154" s="40"/>
      <c r="M154" s="199" t="s">
        <v>1</v>
      </c>
      <c r="N154" s="200" t="s">
        <v>38</v>
      </c>
      <c r="O154" s="72"/>
      <c r="P154" s="201">
        <f>O154*H154</f>
        <v>0</v>
      </c>
      <c r="Q154" s="201">
        <v>0</v>
      </c>
      <c r="R154" s="201">
        <f>Q154*H154</f>
        <v>0</v>
      </c>
      <c r="S154" s="201">
        <v>0</v>
      </c>
      <c r="T154" s="202">
        <f>S154*H154</f>
        <v>0</v>
      </c>
      <c r="U154" s="35"/>
      <c r="V154" s="35"/>
      <c r="W154" s="35"/>
      <c r="X154" s="35"/>
      <c r="Y154" s="35"/>
      <c r="Z154" s="35"/>
      <c r="AA154" s="35"/>
      <c r="AB154" s="35"/>
      <c r="AC154" s="35"/>
      <c r="AD154" s="35"/>
      <c r="AE154" s="35"/>
      <c r="AR154" s="203" t="s">
        <v>270</v>
      </c>
      <c r="AT154" s="203" t="s">
        <v>266</v>
      </c>
      <c r="AU154" s="203" t="s">
        <v>73</v>
      </c>
      <c r="AY154" s="18" t="s">
        <v>263</v>
      </c>
      <c r="BE154" s="204">
        <f>IF(N154="základní",J154,0)</f>
        <v>0</v>
      </c>
      <c r="BF154" s="204">
        <f>IF(N154="snížená",J154,0)</f>
        <v>0</v>
      </c>
      <c r="BG154" s="204">
        <f>IF(N154="zákl. přenesená",J154,0)</f>
        <v>0</v>
      </c>
      <c r="BH154" s="204">
        <f>IF(N154="sníž. přenesená",J154,0)</f>
        <v>0</v>
      </c>
      <c r="BI154" s="204">
        <f>IF(N154="nulová",J154,0)</f>
        <v>0</v>
      </c>
      <c r="BJ154" s="18" t="s">
        <v>71</v>
      </c>
      <c r="BK154" s="204">
        <f>ROUND(I154*H154,2)</f>
        <v>0</v>
      </c>
      <c r="BL154" s="18" t="s">
        <v>270</v>
      </c>
      <c r="BM154" s="203" t="s">
        <v>1509</v>
      </c>
    </row>
    <row r="155" spans="1:65" s="16" customFormat="1">
      <c r="B155" s="248"/>
      <c r="C155" s="249"/>
      <c r="D155" s="207" t="s">
        <v>272</v>
      </c>
      <c r="E155" s="250" t="s">
        <v>1</v>
      </c>
      <c r="F155" s="251" t="s">
        <v>534</v>
      </c>
      <c r="G155" s="249"/>
      <c r="H155" s="250" t="s">
        <v>1</v>
      </c>
      <c r="I155" s="252"/>
      <c r="J155" s="249"/>
      <c r="K155" s="249"/>
      <c r="L155" s="253"/>
      <c r="M155" s="254"/>
      <c r="N155" s="255"/>
      <c r="O155" s="255"/>
      <c r="P155" s="255"/>
      <c r="Q155" s="255"/>
      <c r="R155" s="255"/>
      <c r="S155" s="255"/>
      <c r="T155" s="256"/>
      <c r="AT155" s="257" t="s">
        <v>272</v>
      </c>
      <c r="AU155" s="257" t="s">
        <v>73</v>
      </c>
      <c r="AV155" s="16" t="s">
        <v>71</v>
      </c>
      <c r="AW155" s="16" t="s">
        <v>30</v>
      </c>
      <c r="AX155" s="16" t="s">
        <v>64</v>
      </c>
      <c r="AY155" s="257" t="s">
        <v>263</v>
      </c>
    </row>
    <row r="156" spans="1:65" s="13" customFormat="1">
      <c r="B156" s="205"/>
      <c r="C156" s="206"/>
      <c r="D156" s="207" t="s">
        <v>272</v>
      </c>
      <c r="E156" s="208" t="s">
        <v>1</v>
      </c>
      <c r="F156" s="209" t="s">
        <v>1510</v>
      </c>
      <c r="G156" s="206"/>
      <c r="H156" s="210">
        <v>1577.36</v>
      </c>
      <c r="I156" s="211"/>
      <c r="J156" s="206"/>
      <c r="K156" s="206"/>
      <c r="L156" s="212"/>
      <c r="M156" s="213"/>
      <c r="N156" s="214"/>
      <c r="O156" s="214"/>
      <c r="P156" s="214"/>
      <c r="Q156" s="214"/>
      <c r="R156" s="214"/>
      <c r="S156" s="214"/>
      <c r="T156" s="215"/>
      <c r="AT156" s="216" t="s">
        <v>272</v>
      </c>
      <c r="AU156" s="216" t="s">
        <v>73</v>
      </c>
      <c r="AV156" s="13" t="s">
        <v>73</v>
      </c>
      <c r="AW156" s="13" t="s">
        <v>30</v>
      </c>
      <c r="AX156" s="13" t="s">
        <v>64</v>
      </c>
      <c r="AY156" s="216" t="s">
        <v>263</v>
      </c>
    </row>
    <row r="157" spans="1:65" s="15" customFormat="1">
      <c r="B157" s="228"/>
      <c r="C157" s="229"/>
      <c r="D157" s="207" t="s">
        <v>272</v>
      </c>
      <c r="E157" s="230" t="s">
        <v>1</v>
      </c>
      <c r="F157" s="231" t="s">
        <v>280</v>
      </c>
      <c r="G157" s="229"/>
      <c r="H157" s="232">
        <v>1577.36</v>
      </c>
      <c r="I157" s="233"/>
      <c r="J157" s="229"/>
      <c r="K157" s="229"/>
      <c r="L157" s="234"/>
      <c r="M157" s="235"/>
      <c r="N157" s="236"/>
      <c r="O157" s="236"/>
      <c r="P157" s="236"/>
      <c r="Q157" s="236"/>
      <c r="R157" s="236"/>
      <c r="S157" s="236"/>
      <c r="T157" s="237"/>
      <c r="AT157" s="238" t="s">
        <v>272</v>
      </c>
      <c r="AU157" s="238" t="s">
        <v>73</v>
      </c>
      <c r="AV157" s="15" t="s">
        <v>270</v>
      </c>
      <c r="AW157" s="15" t="s">
        <v>30</v>
      </c>
      <c r="AX157" s="15" t="s">
        <v>71</v>
      </c>
      <c r="AY157" s="238" t="s">
        <v>263</v>
      </c>
    </row>
    <row r="158" spans="1:65" s="2" customFormat="1" ht="33" customHeight="1">
      <c r="A158" s="35"/>
      <c r="B158" s="36"/>
      <c r="C158" s="191" t="s">
        <v>297</v>
      </c>
      <c r="D158" s="191" t="s">
        <v>266</v>
      </c>
      <c r="E158" s="192" t="s">
        <v>544</v>
      </c>
      <c r="F158" s="193" t="s">
        <v>545</v>
      </c>
      <c r="G158" s="194" t="s">
        <v>307</v>
      </c>
      <c r="H158" s="195">
        <v>283.92500000000001</v>
      </c>
      <c r="I158" s="196"/>
      <c r="J158" s="197">
        <f>ROUND(I158*H158,2)</f>
        <v>0</v>
      </c>
      <c r="K158" s="198"/>
      <c r="L158" s="40"/>
      <c r="M158" s="199" t="s">
        <v>1</v>
      </c>
      <c r="N158" s="200" t="s">
        <v>38</v>
      </c>
      <c r="O158" s="72"/>
      <c r="P158" s="201">
        <f>O158*H158</f>
        <v>0</v>
      </c>
      <c r="Q158" s="201">
        <v>0</v>
      </c>
      <c r="R158" s="201">
        <f>Q158*H158</f>
        <v>0</v>
      </c>
      <c r="S158" s="201">
        <v>0</v>
      </c>
      <c r="T158" s="202">
        <f>S158*H158</f>
        <v>0</v>
      </c>
      <c r="U158" s="35"/>
      <c r="V158" s="35"/>
      <c r="W158" s="35"/>
      <c r="X158" s="35"/>
      <c r="Y158" s="35"/>
      <c r="Z158" s="35"/>
      <c r="AA158" s="35"/>
      <c r="AB158" s="35"/>
      <c r="AC158" s="35"/>
      <c r="AD158" s="35"/>
      <c r="AE158" s="35"/>
      <c r="AR158" s="203" t="s">
        <v>270</v>
      </c>
      <c r="AT158" s="203" t="s">
        <v>266</v>
      </c>
      <c r="AU158" s="203" t="s">
        <v>73</v>
      </c>
      <c r="AY158" s="18" t="s">
        <v>263</v>
      </c>
      <c r="BE158" s="204">
        <f>IF(N158="základní",J158,0)</f>
        <v>0</v>
      </c>
      <c r="BF158" s="204">
        <f>IF(N158="snížená",J158,0)</f>
        <v>0</v>
      </c>
      <c r="BG158" s="204">
        <f>IF(N158="zákl. přenesená",J158,0)</f>
        <v>0</v>
      </c>
      <c r="BH158" s="204">
        <f>IF(N158="sníž. přenesená",J158,0)</f>
        <v>0</v>
      </c>
      <c r="BI158" s="204">
        <f>IF(N158="nulová",J158,0)</f>
        <v>0</v>
      </c>
      <c r="BJ158" s="18" t="s">
        <v>71</v>
      </c>
      <c r="BK158" s="204">
        <f>ROUND(I158*H158,2)</f>
        <v>0</v>
      </c>
      <c r="BL158" s="18" t="s">
        <v>270</v>
      </c>
      <c r="BM158" s="203" t="s">
        <v>1511</v>
      </c>
    </row>
    <row r="159" spans="1:65" s="16" customFormat="1">
      <c r="B159" s="248"/>
      <c r="C159" s="249"/>
      <c r="D159" s="207" t="s">
        <v>272</v>
      </c>
      <c r="E159" s="250" t="s">
        <v>1</v>
      </c>
      <c r="F159" s="251" t="s">
        <v>547</v>
      </c>
      <c r="G159" s="249"/>
      <c r="H159" s="250" t="s">
        <v>1</v>
      </c>
      <c r="I159" s="252"/>
      <c r="J159" s="249"/>
      <c r="K159" s="249"/>
      <c r="L159" s="253"/>
      <c r="M159" s="254"/>
      <c r="N159" s="255"/>
      <c r="O159" s="255"/>
      <c r="P159" s="255"/>
      <c r="Q159" s="255"/>
      <c r="R159" s="255"/>
      <c r="S159" s="255"/>
      <c r="T159" s="256"/>
      <c r="AT159" s="257" t="s">
        <v>272</v>
      </c>
      <c r="AU159" s="257" t="s">
        <v>73</v>
      </c>
      <c r="AV159" s="16" t="s">
        <v>71</v>
      </c>
      <c r="AW159" s="16" t="s">
        <v>30</v>
      </c>
      <c r="AX159" s="16" t="s">
        <v>64</v>
      </c>
      <c r="AY159" s="257" t="s">
        <v>263</v>
      </c>
    </row>
    <row r="160" spans="1:65" s="13" customFormat="1">
      <c r="B160" s="205"/>
      <c r="C160" s="206"/>
      <c r="D160" s="207" t="s">
        <v>272</v>
      </c>
      <c r="E160" s="208" t="s">
        <v>1</v>
      </c>
      <c r="F160" s="209" t="s">
        <v>1512</v>
      </c>
      <c r="G160" s="206"/>
      <c r="H160" s="210">
        <v>283.92500000000001</v>
      </c>
      <c r="I160" s="211"/>
      <c r="J160" s="206"/>
      <c r="K160" s="206"/>
      <c r="L160" s="212"/>
      <c r="M160" s="213"/>
      <c r="N160" s="214"/>
      <c r="O160" s="214"/>
      <c r="P160" s="214"/>
      <c r="Q160" s="214"/>
      <c r="R160" s="214"/>
      <c r="S160" s="214"/>
      <c r="T160" s="215"/>
      <c r="AT160" s="216" t="s">
        <v>272</v>
      </c>
      <c r="AU160" s="216" t="s">
        <v>73</v>
      </c>
      <c r="AV160" s="13" t="s">
        <v>73</v>
      </c>
      <c r="AW160" s="13" t="s">
        <v>30</v>
      </c>
      <c r="AX160" s="13" t="s">
        <v>64</v>
      </c>
      <c r="AY160" s="216" t="s">
        <v>263</v>
      </c>
    </row>
    <row r="161" spans="1:65" s="15" customFormat="1">
      <c r="B161" s="228"/>
      <c r="C161" s="229"/>
      <c r="D161" s="207" t="s">
        <v>272</v>
      </c>
      <c r="E161" s="230" t="s">
        <v>1</v>
      </c>
      <c r="F161" s="231" t="s">
        <v>280</v>
      </c>
      <c r="G161" s="229"/>
      <c r="H161" s="232">
        <v>283.92500000000001</v>
      </c>
      <c r="I161" s="233"/>
      <c r="J161" s="229"/>
      <c r="K161" s="229"/>
      <c r="L161" s="234"/>
      <c r="M161" s="235"/>
      <c r="N161" s="236"/>
      <c r="O161" s="236"/>
      <c r="P161" s="236"/>
      <c r="Q161" s="236"/>
      <c r="R161" s="236"/>
      <c r="S161" s="236"/>
      <c r="T161" s="237"/>
      <c r="AT161" s="238" t="s">
        <v>272</v>
      </c>
      <c r="AU161" s="238" t="s">
        <v>73</v>
      </c>
      <c r="AV161" s="15" t="s">
        <v>270</v>
      </c>
      <c r="AW161" s="15" t="s">
        <v>30</v>
      </c>
      <c r="AX161" s="15" t="s">
        <v>71</v>
      </c>
      <c r="AY161" s="238" t="s">
        <v>263</v>
      </c>
    </row>
    <row r="162" spans="1:65" s="12" customFormat="1" ht="22.9" customHeight="1">
      <c r="B162" s="175"/>
      <c r="C162" s="176"/>
      <c r="D162" s="177" t="s">
        <v>63</v>
      </c>
      <c r="E162" s="189" t="s">
        <v>73</v>
      </c>
      <c r="F162" s="189" t="s">
        <v>361</v>
      </c>
      <c r="G162" s="176"/>
      <c r="H162" s="176"/>
      <c r="I162" s="179"/>
      <c r="J162" s="190">
        <f>BK162</f>
        <v>0</v>
      </c>
      <c r="K162" s="176"/>
      <c r="L162" s="181"/>
      <c r="M162" s="182"/>
      <c r="N162" s="183"/>
      <c r="O162" s="183"/>
      <c r="P162" s="184">
        <f>SUM(P163:P181)</f>
        <v>0</v>
      </c>
      <c r="Q162" s="183"/>
      <c r="R162" s="184">
        <f>SUM(R163:R181)</f>
        <v>175.64668479999997</v>
      </c>
      <c r="S162" s="183"/>
      <c r="T162" s="185">
        <f>SUM(T163:T181)</f>
        <v>0</v>
      </c>
      <c r="AR162" s="186" t="s">
        <v>71</v>
      </c>
      <c r="AT162" s="187" t="s">
        <v>63</v>
      </c>
      <c r="AU162" s="187" t="s">
        <v>71</v>
      </c>
      <c r="AY162" s="186" t="s">
        <v>263</v>
      </c>
      <c r="BK162" s="188">
        <f>SUM(BK163:BK181)</f>
        <v>0</v>
      </c>
    </row>
    <row r="163" spans="1:65" s="2" customFormat="1" ht="24.2" customHeight="1">
      <c r="A163" s="35"/>
      <c r="B163" s="36"/>
      <c r="C163" s="191" t="s">
        <v>304</v>
      </c>
      <c r="D163" s="191" t="s">
        <v>266</v>
      </c>
      <c r="E163" s="192" t="s">
        <v>582</v>
      </c>
      <c r="F163" s="193" t="s">
        <v>583</v>
      </c>
      <c r="G163" s="194" t="s">
        <v>269</v>
      </c>
      <c r="H163" s="195">
        <v>236.68</v>
      </c>
      <c r="I163" s="196"/>
      <c r="J163" s="197">
        <f>ROUND(I163*H163,2)</f>
        <v>0</v>
      </c>
      <c r="K163" s="198"/>
      <c r="L163" s="40"/>
      <c r="M163" s="199" t="s">
        <v>1</v>
      </c>
      <c r="N163" s="200" t="s">
        <v>38</v>
      </c>
      <c r="O163" s="72"/>
      <c r="P163" s="201">
        <f>O163*H163</f>
        <v>0</v>
      </c>
      <c r="Q163" s="201">
        <v>1E-4</v>
      </c>
      <c r="R163" s="201">
        <f>Q163*H163</f>
        <v>2.3668000000000002E-2</v>
      </c>
      <c r="S163" s="201">
        <v>0</v>
      </c>
      <c r="T163" s="202">
        <f>S163*H163</f>
        <v>0</v>
      </c>
      <c r="U163" s="35"/>
      <c r="V163" s="35"/>
      <c r="W163" s="35"/>
      <c r="X163" s="35"/>
      <c r="Y163" s="35"/>
      <c r="Z163" s="35"/>
      <c r="AA163" s="35"/>
      <c r="AB163" s="35"/>
      <c r="AC163" s="35"/>
      <c r="AD163" s="35"/>
      <c r="AE163" s="35"/>
      <c r="AR163" s="203" t="s">
        <v>270</v>
      </c>
      <c r="AT163" s="203" t="s">
        <v>266</v>
      </c>
      <c r="AU163" s="203" t="s">
        <v>73</v>
      </c>
      <c r="AY163" s="18" t="s">
        <v>263</v>
      </c>
      <c r="BE163" s="204">
        <f>IF(N163="základní",J163,0)</f>
        <v>0</v>
      </c>
      <c r="BF163" s="204">
        <f>IF(N163="snížená",J163,0)</f>
        <v>0</v>
      </c>
      <c r="BG163" s="204">
        <f>IF(N163="zákl. přenesená",J163,0)</f>
        <v>0</v>
      </c>
      <c r="BH163" s="204">
        <f>IF(N163="sníž. přenesená",J163,0)</f>
        <v>0</v>
      </c>
      <c r="BI163" s="204">
        <f>IF(N163="nulová",J163,0)</f>
        <v>0</v>
      </c>
      <c r="BJ163" s="18" t="s">
        <v>71</v>
      </c>
      <c r="BK163" s="204">
        <f>ROUND(I163*H163,2)</f>
        <v>0</v>
      </c>
      <c r="BL163" s="18" t="s">
        <v>270</v>
      </c>
      <c r="BM163" s="203" t="s">
        <v>1513</v>
      </c>
    </row>
    <row r="164" spans="1:65" s="16" customFormat="1">
      <c r="B164" s="248"/>
      <c r="C164" s="249"/>
      <c r="D164" s="207" t="s">
        <v>272</v>
      </c>
      <c r="E164" s="250" t="s">
        <v>1</v>
      </c>
      <c r="F164" s="251" t="s">
        <v>1501</v>
      </c>
      <c r="G164" s="249"/>
      <c r="H164" s="250" t="s">
        <v>1</v>
      </c>
      <c r="I164" s="252"/>
      <c r="J164" s="249"/>
      <c r="K164" s="249"/>
      <c r="L164" s="253"/>
      <c r="M164" s="254"/>
      <c r="N164" s="255"/>
      <c r="O164" s="255"/>
      <c r="P164" s="255"/>
      <c r="Q164" s="255"/>
      <c r="R164" s="255"/>
      <c r="S164" s="255"/>
      <c r="T164" s="256"/>
      <c r="AT164" s="257" t="s">
        <v>272</v>
      </c>
      <c r="AU164" s="257" t="s">
        <v>73</v>
      </c>
      <c r="AV164" s="16" t="s">
        <v>71</v>
      </c>
      <c r="AW164" s="16" t="s">
        <v>30</v>
      </c>
      <c r="AX164" s="16" t="s">
        <v>64</v>
      </c>
      <c r="AY164" s="257" t="s">
        <v>263</v>
      </c>
    </row>
    <row r="165" spans="1:65" s="13" customFormat="1">
      <c r="B165" s="205"/>
      <c r="C165" s="206"/>
      <c r="D165" s="207" t="s">
        <v>272</v>
      </c>
      <c r="E165" s="208" t="s">
        <v>1</v>
      </c>
      <c r="F165" s="209" t="s">
        <v>1514</v>
      </c>
      <c r="G165" s="206"/>
      <c r="H165" s="210">
        <v>236.68</v>
      </c>
      <c r="I165" s="211"/>
      <c r="J165" s="206"/>
      <c r="K165" s="206"/>
      <c r="L165" s="212"/>
      <c r="M165" s="213"/>
      <c r="N165" s="214"/>
      <c r="O165" s="214"/>
      <c r="P165" s="214"/>
      <c r="Q165" s="214"/>
      <c r="R165" s="214"/>
      <c r="S165" s="214"/>
      <c r="T165" s="215"/>
      <c r="AT165" s="216" t="s">
        <v>272</v>
      </c>
      <c r="AU165" s="216" t="s">
        <v>73</v>
      </c>
      <c r="AV165" s="13" t="s">
        <v>73</v>
      </c>
      <c r="AW165" s="13" t="s">
        <v>30</v>
      </c>
      <c r="AX165" s="13" t="s">
        <v>64</v>
      </c>
      <c r="AY165" s="216" t="s">
        <v>263</v>
      </c>
    </row>
    <row r="166" spans="1:65" s="15" customFormat="1">
      <c r="B166" s="228"/>
      <c r="C166" s="229"/>
      <c r="D166" s="207" t="s">
        <v>272</v>
      </c>
      <c r="E166" s="230" t="s">
        <v>1</v>
      </c>
      <c r="F166" s="231" t="s">
        <v>280</v>
      </c>
      <c r="G166" s="229"/>
      <c r="H166" s="232">
        <v>236.68</v>
      </c>
      <c r="I166" s="233"/>
      <c r="J166" s="229"/>
      <c r="K166" s="229"/>
      <c r="L166" s="234"/>
      <c r="M166" s="235"/>
      <c r="N166" s="236"/>
      <c r="O166" s="236"/>
      <c r="P166" s="236"/>
      <c r="Q166" s="236"/>
      <c r="R166" s="236"/>
      <c r="S166" s="236"/>
      <c r="T166" s="237"/>
      <c r="AT166" s="238" t="s">
        <v>272</v>
      </c>
      <c r="AU166" s="238" t="s">
        <v>73</v>
      </c>
      <c r="AV166" s="15" t="s">
        <v>270</v>
      </c>
      <c r="AW166" s="15" t="s">
        <v>30</v>
      </c>
      <c r="AX166" s="15" t="s">
        <v>71</v>
      </c>
      <c r="AY166" s="238" t="s">
        <v>263</v>
      </c>
    </row>
    <row r="167" spans="1:65" s="2" customFormat="1" ht="24.2" customHeight="1">
      <c r="A167" s="35"/>
      <c r="B167" s="36"/>
      <c r="C167" s="261" t="s">
        <v>309</v>
      </c>
      <c r="D167" s="261" t="s">
        <v>401</v>
      </c>
      <c r="E167" s="262" t="s">
        <v>588</v>
      </c>
      <c r="F167" s="263" t="s">
        <v>589</v>
      </c>
      <c r="G167" s="264" t="s">
        <v>269</v>
      </c>
      <c r="H167" s="265">
        <v>280.34699999999998</v>
      </c>
      <c r="I167" s="266"/>
      <c r="J167" s="267">
        <f>ROUND(I167*H167,2)</f>
        <v>0</v>
      </c>
      <c r="K167" s="268"/>
      <c r="L167" s="269"/>
      <c r="M167" s="270" t="s">
        <v>1</v>
      </c>
      <c r="N167" s="271" t="s">
        <v>38</v>
      </c>
      <c r="O167" s="72"/>
      <c r="P167" s="201">
        <f>O167*H167</f>
        <v>0</v>
      </c>
      <c r="Q167" s="201">
        <v>5.0000000000000001E-4</v>
      </c>
      <c r="R167" s="201">
        <f>Q167*H167</f>
        <v>0.14017350000000001</v>
      </c>
      <c r="S167" s="201">
        <v>0</v>
      </c>
      <c r="T167" s="202">
        <f>S167*H167</f>
        <v>0</v>
      </c>
      <c r="U167" s="35"/>
      <c r="V167" s="35"/>
      <c r="W167" s="35"/>
      <c r="X167" s="35"/>
      <c r="Y167" s="35"/>
      <c r="Z167" s="35"/>
      <c r="AA167" s="35"/>
      <c r="AB167" s="35"/>
      <c r="AC167" s="35"/>
      <c r="AD167" s="35"/>
      <c r="AE167" s="35"/>
      <c r="AR167" s="203" t="s">
        <v>314</v>
      </c>
      <c r="AT167" s="203" t="s">
        <v>401</v>
      </c>
      <c r="AU167" s="203" t="s">
        <v>73</v>
      </c>
      <c r="AY167" s="18" t="s">
        <v>263</v>
      </c>
      <c r="BE167" s="204">
        <f>IF(N167="základní",J167,0)</f>
        <v>0</v>
      </c>
      <c r="BF167" s="204">
        <f>IF(N167="snížená",J167,0)</f>
        <v>0</v>
      </c>
      <c r="BG167" s="204">
        <f>IF(N167="zákl. přenesená",J167,0)</f>
        <v>0</v>
      </c>
      <c r="BH167" s="204">
        <f>IF(N167="sníž. přenesená",J167,0)</f>
        <v>0</v>
      </c>
      <c r="BI167" s="204">
        <f>IF(N167="nulová",J167,0)</f>
        <v>0</v>
      </c>
      <c r="BJ167" s="18" t="s">
        <v>71</v>
      </c>
      <c r="BK167" s="204">
        <f>ROUND(I167*H167,2)</f>
        <v>0</v>
      </c>
      <c r="BL167" s="18" t="s">
        <v>270</v>
      </c>
      <c r="BM167" s="203" t="s">
        <v>1515</v>
      </c>
    </row>
    <row r="168" spans="1:65" s="13" customFormat="1">
      <c r="B168" s="205"/>
      <c r="C168" s="206"/>
      <c r="D168" s="207" t="s">
        <v>272</v>
      </c>
      <c r="E168" s="208" t="s">
        <v>1</v>
      </c>
      <c r="F168" s="209" t="s">
        <v>1516</v>
      </c>
      <c r="G168" s="206"/>
      <c r="H168" s="210">
        <v>280.34699999999998</v>
      </c>
      <c r="I168" s="211"/>
      <c r="J168" s="206"/>
      <c r="K168" s="206"/>
      <c r="L168" s="212"/>
      <c r="M168" s="213"/>
      <c r="N168" s="214"/>
      <c r="O168" s="214"/>
      <c r="P168" s="214"/>
      <c r="Q168" s="214"/>
      <c r="R168" s="214"/>
      <c r="S168" s="214"/>
      <c r="T168" s="215"/>
      <c r="AT168" s="216" t="s">
        <v>272</v>
      </c>
      <c r="AU168" s="216" t="s">
        <v>73</v>
      </c>
      <c r="AV168" s="13" t="s">
        <v>73</v>
      </c>
      <c r="AW168" s="13" t="s">
        <v>30</v>
      </c>
      <c r="AX168" s="13" t="s">
        <v>64</v>
      </c>
      <c r="AY168" s="216" t="s">
        <v>263</v>
      </c>
    </row>
    <row r="169" spans="1:65" s="15" customFormat="1">
      <c r="B169" s="228"/>
      <c r="C169" s="229"/>
      <c r="D169" s="207" t="s">
        <v>272</v>
      </c>
      <c r="E169" s="230" t="s">
        <v>1</v>
      </c>
      <c r="F169" s="231" t="s">
        <v>280</v>
      </c>
      <c r="G169" s="229"/>
      <c r="H169" s="232">
        <v>280.34699999999998</v>
      </c>
      <c r="I169" s="233"/>
      <c r="J169" s="229"/>
      <c r="K169" s="229"/>
      <c r="L169" s="234"/>
      <c r="M169" s="235"/>
      <c r="N169" s="236"/>
      <c r="O169" s="236"/>
      <c r="P169" s="236"/>
      <c r="Q169" s="236"/>
      <c r="R169" s="236"/>
      <c r="S169" s="236"/>
      <c r="T169" s="237"/>
      <c r="AT169" s="238" t="s">
        <v>272</v>
      </c>
      <c r="AU169" s="238" t="s">
        <v>73</v>
      </c>
      <c r="AV169" s="15" t="s">
        <v>270</v>
      </c>
      <c r="AW169" s="15" t="s">
        <v>30</v>
      </c>
      <c r="AX169" s="15" t="s">
        <v>71</v>
      </c>
      <c r="AY169" s="238" t="s">
        <v>263</v>
      </c>
    </row>
    <row r="170" spans="1:65" s="2" customFormat="1" ht="16.5" customHeight="1">
      <c r="A170" s="35"/>
      <c r="B170" s="36"/>
      <c r="C170" s="191" t="s">
        <v>314</v>
      </c>
      <c r="D170" s="191" t="s">
        <v>266</v>
      </c>
      <c r="E170" s="192" t="s">
        <v>1517</v>
      </c>
      <c r="F170" s="193" t="s">
        <v>1518</v>
      </c>
      <c r="G170" s="194" t="s">
        <v>300</v>
      </c>
      <c r="H170" s="195">
        <v>47.335999999999999</v>
      </c>
      <c r="I170" s="196"/>
      <c r="J170" s="197">
        <f>ROUND(I170*H170,2)</f>
        <v>0</v>
      </c>
      <c r="K170" s="198"/>
      <c r="L170" s="40"/>
      <c r="M170" s="199" t="s">
        <v>1</v>
      </c>
      <c r="N170" s="200" t="s">
        <v>38</v>
      </c>
      <c r="O170" s="72"/>
      <c r="P170" s="201">
        <f>O170*H170</f>
        <v>0</v>
      </c>
      <c r="Q170" s="201">
        <v>2.5018699999999998</v>
      </c>
      <c r="R170" s="201">
        <f>Q170*H170</f>
        <v>118.42851831999998</v>
      </c>
      <c r="S170" s="201">
        <v>0</v>
      </c>
      <c r="T170" s="202">
        <f>S170*H170</f>
        <v>0</v>
      </c>
      <c r="U170" s="35"/>
      <c r="V170" s="35"/>
      <c r="W170" s="35"/>
      <c r="X170" s="35"/>
      <c r="Y170" s="35"/>
      <c r="Z170" s="35"/>
      <c r="AA170" s="35"/>
      <c r="AB170" s="35"/>
      <c r="AC170" s="35"/>
      <c r="AD170" s="35"/>
      <c r="AE170" s="35"/>
      <c r="AR170" s="203" t="s">
        <v>270</v>
      </c>
      <c r="AT170" s="203" t="s">
        <v>266</v>
      </c>
      <c r="AU170" s="203" t="s">
        <v>73</v>
      </c>
      <c r="AY170" s="18" t="s">
        <v>263</v>
      </c>
      <c r="BE170" s="204">
        <f>IF(N170="základní",J170,0)</f>
        <v>0</v>
      </c>
      <c r="BF170" s="204">
        <f>IF(N170="snížená",J170,0)</f>
        <v>0</v>
      </c>
      <c r="BG170" s="204">
        <f>IF(N170="zákl. přenesená",J170,0)</f>
        <v>0</v>
      </c>
      <c r="BH170" s="204">
        <f>IF(N170="sníž. přenesená",J170,0)</f>
        <v>0</v>
      </c>
      <c r="BI170" s="204">
        <f>IF(N170="nulová",J170,0)</f>
        <v>0</v>
      </c>
      <c r="BJ170" s="18" t="s">
        <v>71</v>
      </c>
      <c r="BK170" s="204">
        <f>ROUND(I170*H170,2)</f>
        <v>0</v>
      </c>
      <c r="BL170" s="18" t="s">
        <v>270</v>
      </c>
      <c r="BM170" s="203" t="s">
        <v>1519</v>
      </c>
    </row>
    <row r="171" spans="1:65" s="16" customFormat="1">
      <c r="B171" s="248"/>
      <c r="C171" s="249"/>
      <c r="D171" s="207" t="s">
        <v>272</v>
      </c>
      <c r="E171" s="250" t="s">
        <v>1</v>
      </c>
      <c r="F171" s="251" t="s">
        <v>1520</v>
      </c>
      <c r="G171" s="249"/>
      <c r="H171" s="250" t="s">
        <v>1</v>
      </c>
      <c r="I171" s="252"/>
      <c r="J171" s="249"/>
      <c r="K171" s="249"/>
      <c r="L171" s="253"/>
      <c r="M171" s="254"/>
      <c r="N171" s="255"/>
      <c r="O171" s="255"/>
      <c r="P171" s="255"/>
      <c r="Q171" s="255"/>
      <c r="R171" s="255"/>
      <c r="S171" s="255"/>
      <c r="T171" s="256"/>
      <c r="AT171" s="257" t="s">
        <v>272</v>
      </c>
      <c r="AU171" s="257" t="s">
        <v>73</v>
      </c>
      <c r="AV171" s="16" t="s">
        <v>71</v>
      </c>
      <c r="AW171" s="16" t="s">
        <v>30</v>
      </c>
      <c r="AX171" s="16" t="s">
        <v>64</v>
      </c>
      <c r="AY171" s="257" t="s">
        <v>263</v>
      </c>
    </row>
    <row r="172" spans="1:65" s="13" customFormat="1">
      <c r="B172" s="205"/>
      <c r="C172" s="206"/>
      <c r="D172" s="207" t="s">
        <v>272</v>
      </c>
      <c r="E172" s="208" t="s">
        <v>1</v>
      </c>
      <c r="F172" s="209" t="s">
        <v>1521</v>
      </c>
      <c r="G172" s="206"/>
      <c r="H172" s="210">
        <v>47.335999999999999</v>
      </c>
      <c r="I172" s="211"/>
      <c r="J172" s="206"/>
      <c r="K172" s="206"/>
      <c r="L172" s="212"/>
      <c r="M172" s="213"/>
      <c r="N172" s="214"/>
      <c r="O172" s="214"/>
      <c r="P172" s="214"/>
      <c r="Q172" s="214"/>
      <c r="R172" s="214"/>
      <c r="S172" s="214"/>
      <c r="T172" s="215"/>
      <c r="AT172" s="216" t="s">
        <v>272</v>
      </c>
      <c r="AU172" s="216" t="s">
        <v>73</v>
      </c>
      <c r="AV172" s="13" t="s">
        <v>73</v>
      </c>
      <c r="AW172" s="13" t="s">
        <v>30</v>
      </c>
      <c r="AX172" s="13" t="s">
        <v>64</v>
      </c>
      <c r="AY172" s="216" t="s">
        <v>263</v>
      </c>
    </row>
    <row r="173" spans="1:65" s="15" customFormat="1">
      <c r="B173" s="228"/>
      <c r="C173" s="229"/>
      <c r="D173" s="207" t="s">
        <v>272</v>
      </c>
      <c r="E173" s="230" t="s">
        <v>1</v>
      </c>
      <c r="F173" s="231" t="s">
        <v>280</v>
      </c>
      <c r="G173" s="229"/>
      <c r="H173" s="232">
        <v>47.335999999999999</v>
      </c>
      <c r="I173" s="233"/>
      <c r="J173" s="229"/>
      <c r="K173" s="229"/>
      <c r="L173" s="234"/>
      <c r="M173" s="235"/>
      <c r="N173" s="236"/>
      <c r="O173" s="236"/>
      <c r="P173" s="236"/>
      <c r="Q173" s="236"/>
      <c r="R173" s="236"/>
      <c r="S173" s="236"/>
      <c r="T173" s="237"/>
      <c r="AT173" s="238" t="s">
        <v>272</v>
      </c>
      <c r="AU173" s="238" t="s">
        <v>73</v>
      </c>
      <c r="AV173" s="15" t="s">
        <v>270</v>
      </c>
      <c r="AW173" s="15" t="s">
        <v>30</v>
      </c>
      <c r="AX173" s="15" t="s">
        <v>71</v>
      </c>
      <c r="AY173" s="238" t="s">
        <v>263</v>
      </c>
    </row>
    <row r="174" spans="1:65" s="2" customFormat="1" ht="16.5" customHeight="1">
      <c r="A174" s="35"/>
      <c r="B174" s="36"/>
      <c r="C174" s="191" t="s">
        <v>264</v>
      </c>
      <c r="D174" s="191" t="s">
        <v>266</v>
      </c>
      <c r="E174" s="192" t="s">
        <v>622</v>
      </c>
      <c r="F174" s="193" t="s">
        <v>623</v>
      </c>
      <c r="G174" s="194" t="s">
        <v>307</v>
      </c>
      <c r="H174" s="195">
        <v>0.72899999999999998</v>
      </c>
      <c r="I174" s="196"/>
      <c r="J174" s="197">
        <f>ROUND(I174*H174,2)</f>
        <v>0</v>
      </c>
      <c r="K174" s="198"/>
      <c r="L174" s="40"/>
      <c r="M174" s="199" t="s">
        <v>1</v>
      </c>
      <c r="N174" s="200" t="s">
        <v>38</v>
      </c>
      <c r="O174" s="72"/>
      <c r="P174" s="201">
        <f>O174*H174</f>
        <v>0</v>
      </c>
      <c r="Q174" s="201">
        <v>1.06277</v>
      </c>
      <c r="R174" s="201">
        <f>Q174*H174</f>
        <v>0.77475932999999997</v>
      </c>
      <c r="S174" s="201">
        <v>0</v>
      </c>
      <c r="T174" s="202">
        <f>S174*H174</f>
        <v>0</v>
      </c>
      <c r="U174" s="35"/>
      <c r="V174" s="35"/>
      <c r="W174" s="35"/>
      <c r="X174" s="35"/>
      <c r="Y174" s="35"/>
      <c r="Z174" s="35"/>
      <c r="AA174" s="35"/>
      <c r="AB174" s="35"/>
      <c r="AC174" s="35"/>
      <c r="AD174" s="35"/>
      <c r="AE174" s="35"/>
      <c r="AR174" s="203" t="s">
        <v>270</v>
      </c>
      <c r="AT174" s="203" t="s">
        <v>266</v>
      </c>
      <c r="AU174" s="203" t="s">
        <v>73</v>
      </c>
      <c r="AY174" s="18" t="s">
        <v>263</v>
      </c>
      <c r="BE174" s="204">
        <f>IF(N174="základní",J174,0)</f>
        <v>0</v>
      </c>
      <c r="BF174" s="204">
        <f>IF(N174="snížená",J174,0)</f>
        <v>0</v>
      </c>
      <c r="BG174" s="204">
        <f>IF(N174="zákl. přenesená",J174,0)</f>
        <v>0</v>
      </c>
      <c r="BH174" s="204">
        <f>IF(N174="sníž. přenesená",J174,0)</f>
        <v>0</v>
      </c>
      <c r="BI174" s="204">
        <f>IF(N174="nulová",J174,0)</f>
        <v>0</v>
      </c>
      <c r="BJ174" s="18" t="s">
        <v>71</v>
      </c>
      <c r="BK174" s="204">
        <f>ROUND(I174*H174,2)</f>
        <v>0</v>
      </c>
      <c r="BL174" s="18" t="s">
        <v>270</v>
      </c>
      <c r="BM174" s="203" t="s">
        <v>1522</v>
      </c>
    </row>
    <row r="175" spans="1:65" s="16" customFormat="1">
      <c r="B175" s="248"/>
      <c r="C175" s="249"/>
      <c r="D175" s="207" t="s">
        <v>272</v>
      </c>
      <c r="E175" s="250" t="s">
        <v>1</v>
      </c>
      <c r="F175" s="251" t="s">
        <v>1501</v>
      </c>
      <c r="G175" s="249"/>
      <c r="H175" s="250" t="s">
        <v>1</v>
      </c>
      <c r="I175" s="252"/>
      <c r="J175" s="249"/>
      <c r="K175" s="249"/>
      <c r="L175" s="253"/>
      <c r="M175" s="254"/>
      <c r="N175" s="255"/>
      <c r="O175" s="255"/>
      <c r="P175" s="255"/>
      <c r="Q175" s="255"/>
      <c r="R175" s="255"/>
      <c r="S175" s="255"/>
      <c r="T175" s="256"/>
      <c r="AT175" s="257" t="s">
        <v>272</v>
      </c>
      <c r="AU175" s="257" t="s">
        <v>73</v>
      </c>
      <c r="AV175" s="16" t="s">
        <v>71</v>
      </c>
      <c r="AW175" s="16" t="s">
        <v>30</v>
      </c>
      <c r="AX175" s="16" t="s">
        <v>64</v>
      </c>
      <c r="AY175" s="257" t="s">
        <v>263</v>
      </c>
    </row>
    <row r="176" spans="1:65" s="13" customFormat="1">
      <c r="B176" s="205"/>
      <c r="C176" s="206"/>
      <c r="D176" s="207" t="s">
        <v>272</v>
      </c>
      <c r="E176" s="208" t="s">
        <v>1</v>
      </c>
      <c r="F176" s="209" t="s">
        <v>1523</v>
      </c>
      <c r="G176" s="206"/>
      <c r="H176" s="210">
        <v>0.72899999999999998</v>
      </c>
      <c r="I176" s="211"/>
      <c r="J176" s="206"/>
      <c r="K176" s="206"/>
      <c r="L176" s="212"/>
      <c r="M176" s="213"/>
      <c r="N176" s="214"/>
      <c r="O176" s="214"/>
      <c r="P176" s="214"/>
      <c r="Q176" s="214"/>
      <c r="R176" s="214"/>
      <c r="S176" s="214"/>
      <c r="T176" s="215"/>
      <c r="AT176" s="216" t="s">
        <v>272</v>
      </c>
      <c r="AU176" s="216" t="s">
        <v>73</v>
      </c>
      <c r="AV176" s="13" t="s">
        <v>73</v>
      </c>
      <c r="AW176" s="13" t="s">
        <v>30</v>
      </c>
      <c r="AX176" s="13" t="s">
        <v>64</v>
      </c>
      <c r="AY176" s="216" t="s">
        <v>263</v>
      </c>
    </row>
    <row r="177" spans="1:65" s="15" customFormat="1">
      <c r="B177" s="228"/>
      <c r="C177" s="229"/>
      <c r="D177" s="207" t="s">
        <v>272</v>
      </c>
      <c r="E177" s="230" t="s">
        <v>1</v>
      </c>
      <c r="F177" s="231" t="s">
        <v>280</v>
      </c>
      <c r="G177" s="229"/>
      <c r="H177" s="232">
        <v>0.72899999999999998</v>
      </c>
      <c r="I177" s="233"/>
      <c r="J177" s="229"/>
      <c r="K177" s="229"/>
      <c r="L177" s="234"/>
      <c r="M177" s="235"/>
      <c r="N177" s="236"/>
      <c r="O177" s="236"/>
      <c r="P177" s="236"/>
      <c r="Q177" s="236"/>
      <c r="R177" s="236"/>
      <c r="S177" s="236"/>
      <c r="T177" s="237"/>
      <c r="AT177" s="238" t="s">
        <v>272</v>
      </c>
      <c r="AU177" s="238" t="s">
        <v>73</v>
      </c>
      <c r="AV177" s="15" t="s">
        <v>270</v>
      </c>
      <c r="AW177" s="15" t="s">
        <v>30</v>
      </c>
      <c r="AX177" s="15" t="s">
        <v>71</v>
      </c>
      <c r="AY177" s="238" t="s">
        <v>263</v>
      </c>
    </row>
    <row r="178" spans="1:65" s="2" customFormat="1" ht="16.5" customHeight="1">
      <c r="A178" s="35"/>
      <c r="B178" s="36"/>
      <c r="C178" s="191" t="s">
        <v>322</v>
      </c>
      <c r="D178" s="191" t="s">
        <v>266</v>
      </c>
      <c r="E178" s="192" t="s">
        <v>1524</v>
      </c>
      <c r="F178" s="193" t="s">
        <v>1525</v>
      </c>
      <c r="G178" s="194" t="s">
        <v>300</v>
      </c>
      <c r="H178" s="195">
        <v>22.495000000000001</v>
      </c>
      <c r="I178" s="196"/>
      <c r="J178" s="197">
        <f>ROUND(I178*H178,2)</f>
        <v>0</v>
      </c>
      <c r="K178" s="198"/>
      <c r="L178" s="40"/>
      <c r="M178" s="199" t="s">
        <v>1</v>
      </c>
      <c r="N178" s="200" t="s">
        <v>38</v>
      </c>
      <c r="O178" s="72"/>
      <c r="P178" s="201">
        <f>O178*H178</f>
        <v>0</v>
      </c>
      <c r="Q178" s="201">
        <v>2.5018699999999998</v>
      </c>
      <c r="R178" s="201">
        <f>Q178*H178</f>
        <v>56.279565649999995</v>
      </c>
      <c r="S178" s="201">
        <v>0</v>
      </c>
      <c r="T178" s="202">
        <f>S178*H178</f>
        <v>0</v>
      </c>
      <c r="U178" s="35"/>
      <c r="V178" s="35"/>
      <c r="W178" s="35"/>
      <c r="X178" s="35"/>
      <c r="Y178" s="35"/>
      <c r="Z178" s="35"/>
      <c r="AA178" s="35"/>
      <c r="AB178" s="35"/>
      <c r="AC178" s="35"/>
      <c r="AD178" s="35"/>
      <c r="AE178" s="35"/>
      <c r="AR178" s="203" t="s">
        <v>270</v>
      </c>
      <c r="AT178" s="203" t="s">
        <v>266</v>
      </c>
      <c r="AU178" s="203" t="s">
        <v>73</v>
      </c>
      <c r="AY178" s="18" t="s">
        <v>263</v>
      </c>
      <c r="BE178" s="204">
        <f>IF(N178="základní",J178,0)</f>
        <v>0</v>
      </c>
      <c r="BF178" s="204">
        <f>IF(N178="snížená",J178,0)</f>
        <v>0</v>
      </c>
      <c r="BG178" s="204">
        <f>IF(N178="zákl. přenesená",J178,0)</f>
        <v>0</v>
      </c>
      <c r="BH178" s="204">
        <f>IF(N178="sníž. přenesená",J178,0)</f>
        <v>0</v>
      </c>
      <c r="BI178" s="204">
        <f>IF(N178="nulová",J178,0)</f>
        <v>0</v>
      </c>
      <c r="BJ178" s="18" t="s">
        <v>71</v>
      </c>
      <c r="BK178" s="204">
        <f>ROUND(I178*H178,2)</f>
        <v>0</v>
      </c>
      <c r="BL178" s="18" t="s">
        <v>270</v>
      </c>
      <c r="BM178" s="203" t="s">
        <v>1526</v>
      </c>
    </row>
    <row r="179" spans="1:65" s="16" customFormat="1">
      <c r="B179" s="248"/>
      <c r="C179" s="249"/>
      <c r="D179" s="207" t="s">
        <v>272</v>
      </c>
      <c r="E179" s="250" t="s">
        <v>1</v>
      </c>
      <c r="F179" s="251" t="s">
        <v>1527</v>
      </c>
      <c r="G179" s="249"/>
      <c r="H179" s="250" t="s">
        <v>1</v>
      </c>
      <c r="I179" s="252"/>
      <c r="J179" s="249"/>
      <c r="K179" s="249"/>
      <c r="L179" s="253"/>
      <c r="M179" s="254"/>
      <c r="N179" s="255"/>
      <c r="O179" s="255"/>
      <c r="P179" s="255"/>
      <c r="Q179" s="255"/>
      <c r="R179" s="255"/>
      <c r="S179" s="255"/>
      <c r="T179" s="256"/>
      <c r="AT179" s="257" t="s">
        <v>272</v>
      </c>
      <c r="AU179" s="257" t="s">
        <v>73</v>
      </c>
      <c r="AV179" s="16" t="s">
        <v>71</v>
      </c>
      <c r="AW179" s="16" t="s">
        <v>30</v>
      </c>
      <c r="AX179" s="16" t="s">
        <v>64</v>
      </c>
      <c r="AY179" s="257" t="s">
        <v>263</v>
      </c>
    </row>
    <row r="180" spans="1:65" s="13" customFormat="1">
      <c r="B180" s="205"/>
      <c r="C180" s="206"/>
      <c r="D180" s="207" t="s">
        <v>272</v>
      </c>
      <c r="E180" s="208" t="s">
        <v>1</v>
      </c>
      <c r="F180" s="209" t="s">
        <v>1528</v>
      </c>
      <c r="G180" s="206"/>
      <c r="H180" s="210">
        <v>22.495000000000001</v>
      </c>
      <c r="I180" s="211"/>
      <c r="J180" s="206"/>
      <c r="K180" s="206"/>
      <c r="L180" s="212"/>
      <c r="M180" s="213"/>
      <c r="N180" s="214"/>
      <c r="O180" s="214"/>
      <c r="P180" s="214"/>
      <c r="Q180" s="214"/>
      <c r="R180" s="214"/>
      <c r="S180" s="214"/>
      <c r="T180" s="215"/>
      <c r="AT180" s="216" t="s">
        <v>272</v>
      </c>
      <c r="AU180" s="216" t="s">
        <v>73</v>
      </c>
      <c r="AV180" s="13" t="s">
        <v>73</v>
      </c>
      <c r="AW180" s="13" t="s">
        <v>30</v>
      </c>
      <c r="AX180" s="13" t="s">
        <v>64</v>
      </c>
      <c r="AY180" s="216" t="s">
        <v>263</v>
      </c>
    </row>
    <row r="181" spans="1:65" s="15" customFormat="1">
      <c r="B181" s="228"/>
      <c r="C181" s="229"/>
      <c r="D181" s="207" t="s">
        <v>272</v>
      </c>
      <c r="E181" s="230" t="s">
        <v>1</v>
      </c>
      <c r="F181" s="231" t="s">
        <v>280</v>
      </c>
      <c r="G181" s="229"/>
      <c r="H181" s="232">
        <v>22.495000000000001</v>
      </c>
      <c r="I181" s="233"/>
      <c r="J181" s="229"/>
      <c r="K181" s="229"/>
      <c r="L181" s="234"/>
      <c r="M181" s="235"/>
      <c r="N181" s="236"/>
      <c r="O181" s="236"/>
      <c r="P181" s="236"/>
      <c r="Q181" s="236"/>
      <c r="R181" s="236"/>
      <c r="S181" s="236"/>
      <c r="T181" s="237"/>
      <c r="AT181" s="238" t="s">
        <v>272</v>
      </c>
      <c r="AU181" s="238" t="s">
        <v>73</v>
      </c>
      <c r="AV181" s="15" t="s">
        <v>270</v>
      </c>
      <c r="AW181" s="15" t="s">
        <v>30</v>
      </c>
      <c r="AX181" s="15" t="s">
        <v>71</v>
      </c>
      <c r="AY181" s="238" t="s">
        <v>263</v>
      </c>
    </row>
    <row r="182" spans="1:65" s="12" customFormat="1" ht="22.9" customHeight="1">
      <c r="B182" s="175"/>
      <c r="C182" s="176"/>
      <c r="D182" s="177" t="s">
        <v>63</v>
      </c>
      <c r="E182" s="189" t="s">
        <v>276</v>
      </c>
      <c r="F182" s="189" t="s">
        <v>705</v>
      </c>
      <c r="G182" s="176"/>
      <c r="H182" s="176"/>
      <c r="I182" s="179"/>
      <c r="J182" s="190">
        <f>BK182</f>
        <v>0</v>
      </c>
      <c r="K182" s="176"/>
      <c r="L182" s="181"/>
      <c r="M182" s="182"/>
      <c r="N182" s="183"/>
      <c r="O182" s="183"/>
      <c r="P182" s="184">
        <f>SUM(P183:P192)</f>
        <v>0</v>
      </c>
      <c r="Q182" s="183"/>
      <c r="R182" s="184">
        <f>SUM(R183:R192)</f>
        <v>81.865012399999998</v>
      </c>
      <c r="S182" s="183"/>
      <c r="T182" s="185">
        <f>SUM(T183:T192)</f>
        <v>0</v>
      </c>
      <c r="AR182" s="186" t="s">
        <v>71</v>
      </c>
      <c r="AT182" s="187" t="s">
        <v>63</v>
      </c>
      <c r="AU182" s="187" t="s">
        <v>71</v>
      </c>
      <c r="AY182" s="186" t="s">
        <v>263</v>
      </c>
      <c r="BK182" s="188">
        <f>SUM(BK183:BK192)</f>
        <v>0</v>
      </c>
    </row>
    <row r="183" spans="1:65" s="2" customFormat="1" ht="24.2" customHeight="1">
      <c r="A183" s="35"/>
      <c r="B183" s="36"/>
      <c r="C183" s="191" t="s">
        <v>327</v>
      </c>
      <c r="D183" s="191" t="s">
        <v>266</v>
      </c>
      <c r="E183" s="192" t="s">
        <v>706</v>
      </c>
      <c r="F183" s="193" t="s">
        <v>707</v>
      </c>
      <c r="G183" s="194" t="s">
        <v>269</v>
      </c>
      <c r="H183" s="195">
        <v>304.58</v>
      </c>
      <c r="I183" s="196"/>
      <c r="J183" s="197">
        <f>ROUND(I183*H183,2)</f>
        <v>0</v>
      </c>
      <c r="K183" s="198"/>
      <c r="L183" s="40"/>
      <c r="M183" s="199" t="s">
        <v>1</v>
      </c>
      <c r="N183" s="200" t="s">
        <v>38</v>
      </c>
      <c r="O183" s="72"/>
      <c r="P183" s="201">
        <f>O183*H183</f>
        <v>0</v>
      </c>
      <c r="Q183" s="201">
        <v>0.26878000000000002</v>
      </c>
      <c r="R183" s="201">
        <f>Q183*H183</f>
        <v>81.865012399999998</v>
      </c>
      <c r="S183" s="201">
        <v>0</v>
      </c>
      <c r="T183" s="202">
        <f>S183*H183</f>
        <v>0</v>
      </c>
      <c r="U183" s="35"/>
      <c r="V183" s="35"/>
      <c r="W183" s="35"/>
      <c r="X183" s="35"/>
      <c r="Y183" s="35"/>
      <c r="Z183" s="35"/>
      <c r="AA183" s="35"/>
      <c r="AB183" s="35"/>
      <c r="AC183" s="35"/>
      <c r="AD183" s="35"/>
      <c r="AE183" s="35"/>
      <c r="AR183" s="203" t="s">
        <v>270</v>
      </c>
      <c r="AT183" s="203" t="s">
        <v>266</v>
      </c>
      <c r="AU183" s="203" t="s">
        <v>73</v>
      </c>
      <c r="AY183" s="18" t="s">
        <v>263</v>
      </c>
      <c r="BE183" s="204">
        <f>IF(N183="základní",J183,0)</f>
        <v>0</v>
      </c>
      <c r="BF183" s="204">
        <f>IF(N183="snížená",J183,0)</f>
        <v>0</v>
      </c>
      <c r="BG183" s="204">
        <f>IF(N183="zákl. přenesená",J183,0)</f>
        <v>0</v>
      </c>
      <c r="BH183" s="204">
        <f>IF(N183="sníž. přenesená",J183,0)</f>
        <v>0</v>
      </c>
      <c r="BI183" s="204">
        <f>IF(N183="nulová",J183,0)</f>
        <v>0</v>
      </c>
      <c r="BJ183" s="18" t="s">
        <v>71</v>
      </c>
      <c r="BK183" s="204">
        <f>ROUND(I183*H183,2)</f>
        <v>0</v>
      </c>
      <c r="BL183" s="18" t="s">
        <v>270</v>
      </c>
      <c r="BM183" s="203" t="s">
        <v>1529</v>
      </c>
    </row>
    <row r="184" spans="1:65" s="16" customFormat="1">
      <c r="B184" s="248"/>
      <c r="C184" s="249"/>
      <c r="D184" s="207" t="s">
        <v>272</v>
      </c>
      <c r="E184" s="250" t="s">
        <v>1</v>
      </c>
      <c r="F184" s="251" t="s">
        <v>1530</v>
      </c>
      <c r="G184" s="249"/>
      <c r="H184" s="250" t="s">
        <v>1</v>
      </c>
      <c r="I184" s="252"/>
      <c r="J184" s="249"/>
      <c r="K184" s="249"/>
      <c r="L184" s="253"/>
      <c r="M184" s="254"/>
      <c r="N184" s="255"/>
      <c r="O184" s="255"/>
      <c r="P184" s="255"/>
      <c r="Q184" s="255"/>
      <c r="R184" s="255"/>
      <c r="S184" s="255"/>
      <c r="T184" s="256"/>
      <c r="AT184" s="257" t="s">
        <v>272</v>
      </c>
      <c r="AU184" s="257" t="s">
        <v>73</v>
      </c>
      <c r="AV184" s="16" t="s">
        <v>71</v>
      </c>
      <c r="AW184" s="16" t="s">
        <v>30</v>
      </c>
      <c r="AX184" s="16" t="s">
        <v>64</v>
      </c>
      <c r="AY184" s="257" t="s">
        <v>263</v>
      </c>
    </row>
    <row r="185" spans="1:65" s="13" customFormat="1">
      <c r="B185" s="205"/>
      <c r="C185" s="206"/>
      <c r="D185" s="207" t="s">
        <v>272</v>
      </c>
      <c r="E185" s="208" t="s">
        <v>1</v>
      </c>
      <c r="F185" s="209" t="s">
        <v>1531</v>
      </c>
      <c r="G185" s="206"/>
      <c r="H185" s="210">
        <v>265.60000000000002</v>
      </c>
      <c r="I185" s="211"/>
      <c r="J185" s="206"/>
      <c r="K185" s="206"/>
      <c r="L185" s="212"/>
      <c r="M185" s="213"/>
      <c r="N185" s="214"/>
      <c r="O185" s="214"/>
      <c r="P185" s="214"/>
      <c r="Q185" s="214"/>
      <c r="R185" s="214"/>
      <c r="S185" s="214"/>
      <c r="T185" s="215"/>
      <c r="AT185" s="216" t="s">
        <v>272</v>
      </c>
      <c r="AU185" s="216" t="s">
        <v>73</v>
      </c>
      <c r="AV185" s="13" t="s">
        <v>73</v>
      </c>
      <c r="AW185" s="13" t="s">
        <v>30</v>
      </c>
      <c r="AX185" s="13" t="s">
        <v>64</v>
      </c>
      <c r="AY185" s="216" t="s">
        <v>263</v>
      </c>
    </row>
    <row r="186" spans="1:65" s="13" customFormat="1">
      <c r="B186" s="205"/>
      <c r="C186" s="206"/>
      <c r="D186" s="207" t="s">
        <v>272</v>
      </c>
      <c r="E186" s="208" t="s">
        <v>1</v>
      </c>
      <c r="F186" s="209" t="s">
        <v>1532</v>
      </c>
      <c r="G186" s="206"/>
      <c r="H186" s="210">
        <v>17.2</v>
      </c>
      <c r="I186" s="211"/>
      <c r="J186" s="206"/>
      <c r="K186" s="206"/>
      <c r="L186" s="212"/>
      <c r="M186" s="213"/>
      <c r="N186" s="214"/>
      <c r="O186" s="214"/>
      <c r="P186" s="214"/>
      <c r="Q186" s="214"/>
      <c r="R186" s="214"/>
      <c r="S186" s="214"/>
      <c r="T186" s="215"/>
      <c r="AT186" s="216" t="s">
        <v>272</v>
      </c>
      <c r="AU186" s="216" t="s">
        <v>73</v>
      </c>
      <c r="AV186" s="13" t="s">
        <v>73</v>
      </c>
      <c r="AW186" s="13" t="s">
        <v>30</v>
      </c>
      <c r="AX186" s="13" t="s">
        <v>64</v>
      </c>
      <c r="AY186" s="216" t="s">
        <v>263</v>
      </c>
    </row>
    <row r="187" spans="1:65" s="13" customFormat="1">
      <c r="B187" s="205"/>
      <c r="C187" s="206"/>
      <c r="D187" s="207" t="s">
        <v>272</v>
      </c>
      <c r="E187" s="208" t="s">
        <v>1</v>
      </c>
      <c r="F187" s="209" t="s">
        <v>1533</v>
      </c>
      <c r="G187" s="206"/>
      <c r="H187" s="210">
        <v>-28.02</v>
      </c>
      <c r="I187" s="211"/>
      <c r="J187" s="206"/>
      <c r="K187" s="206"/>
      <c r="L187" s="212"/>
      <c r="M187" s="213"/>
      <c r="N187" s="214"/>
      <c r="O187" s="214"/>
      <c r="P187" s="214"/>
      <c r="Q187" s="214"/>
      <c r="R187" s="214"/>
      <c r="S187" s="214"/>
      <c r="T187" s="215"/>
      <c r="AT187" s="216" t="s">
        <v>272</v>
      </c>
      <c r="AU187" s="216" t="s">
        <v>73</v>
      </c>
      <c r="AV187" s="13" t="s">
        <v>73</v>
      </c>
      <c r="AW187" s="13" t="s">
        <v>30</v>
      </c>
      <c r="AX187" s="13" t="s">
        <v>64</v>
      </c>
      <c r="AY187" s="216" t="s">
        <v>263</v>
      </c>
    </row>
    <row r="188" spans="1:65" s="14" customFormat="1">
      <c r="B188" s="217"/>
      <c r="C188" s="218"/>
      <c r="D188" s="207" t="s">
        <v>272</v>
      </c>
      <c r="E188" s="219" t="s">
        <v>1</v>
      </c>
      <c r="F188" s="220" t="s">
        <v>275</v>
      </c>
      <c r="G188" s="218"/>
      <c r="H188" s="221">
        <v>254.78</v>
      </c>
      <c r="I188" s="222"/>
      <c r="J188" s="218"/>
      <c r="K188" s="218"/>
      <c r="L188" s="223"/>
      <c r="M188" s="224"/>
      <c r="N188" s="225"/>
      <c r="O188" s="225"/>
      <c r="P188" s="225"/>
      <c r="Q188" s="225"/>
      <c r="R188" s="225"/>
      <c r="S188" s="225"/>
      <c r="T188" s="226"/>
      <c r="AT188" s="227" t="s">
        <v>272</v>
      </c>
      <c r="AU188" s="227" t="s">
        <v>73</v>
      </c>
      <c r="AV188" s="14" t="s">
        <v>276</v>
      </c>
      <c r="AW188" s="14" t="s">
        <v>30</v>
      </c>
      <c r="AX188" s="14" t="s">
        <v>64</v>
      </c>
      <c r="AY188" s="227" t="s">
        <v>263</v>
      </c>
    </row>
    <row r="189" spans="1:65" s="16" customFormat="1">
      <c r="B189" s="248"/>
      <c r="C189" s="249"/>
      <c r="D189" s="207" t="s">
        <v>272</v>
      </c>
      <c r="E189" s="250" t="s">
        <v>1</v>
      </c>
      <c r="F189" s="251" t="s">
        <v>1534</v>
      </c>
      <c r="G189" s="249"/>
      <c r="H189" s="250" t="s">
        <v>1</v>
      </c>
      <c r="I189" s="252"/>
      <c r="J189" s="249"/>
      <c r="K189" s="249"/>
      <c r="L189" s="253"/>
      <c r="M189" s="254"/>
      <c r="N189" s="255"/>
      <c r="O189" s="255"/>
      <c r="P189" s="255"/>
      <c r="Q189" s="255"/>
      <c r="R189" s="255"/>
      <c r="S189" s="255"/>
      <c r="T189" s="256"/>
      <c r="AT189" s="257" t="s">
        <v>272</v>
      </c>
      <c r="AU189" s="257" t="s">
        <v>73</v>
      </c>
      <c r="AV189" s="16" t="s">
        <v>71</v>
      </c>
      <c r="AW189" s="16" t="s">
        <v>30</v>
      </c>
      <c r="AX189" s="16" t="s">
        <v>64</v>
      </c>
      <c r="AY189" s="257" t="s">
        <v>263</v>
      </c>
    </row>
    <row r="190" spans="1:65" s="13" customFormat="1">
      <c r="B190" s="205"/>
      <c r="C190" s="206"/>
      <c r="D190" s="207" t="s">
        <v>272</v>
      </c>
      <c r="E190" s="208" t="s">
        <v>1</v>
      </c>
      <c r="F190" s="209" t="s">
        <v>1535</v>
      </c>
      <c r="G190" s="206"/>
      <c r="H190" s="210">
        <v>49.8</v>
      </c>
      <c r="I190" s="211"/>
      <c r="J190" s="206"/>
      <c r="K190" s="206"/>
      <c r="L190" s="212"/>
      <c r="M190" s="213"/>
      <c r="N190" s="214"/>
      <c r="O190" s="214"/>
      <c r="P190" s="214"/>
      <c r="Q190" s="214"/>
      <c r="R190" s="214"/>
      <c r="S190" s="214"/>
      <c r="T190" s="215"/>
      <c r="AT190" s="216" t="s">
        <v>272</v>
      </c>
      <c r="AU190" s="216" t="s">
        <v>73</v>
      </c>
      <c r="AV190" s="13" t="s">
        <v>73</v>
      </c>
      <c r="AW190" s="13" t="s">
        <v>30</v>
      </c>
      <c r="AX190" s="13" t="s">
        <v>64</v>
      </c>
      <c r="AY190" s="216" t="s">
        <v>263</v>
      </c>
    </row>
    <row r="191" spans="1:65" s="14" customFormat="1">
      <c r="B191" s="217"/>
      <c r="C191" s="218"/>
      <c r="D191" s="207" t="s">
        <v>272</v>
      </c>
      <c r="E191" s="219" t="s">
        <v>1</v>
      </c>
      <c r="F191" s="220" t="s">
        <v>275</v>
      </c>
      <c r="G191" s="218"/>
      <c r="H191" s="221">
        <v>49.8</v>
      </c>
      <c r="I191" s="222"/>
      <c r="J191" s="218"/>
      <c r="K191" s="218"/>
      <c r="L191" s="223"/>
      <c r="M191" s="224"/>
      <c r="N191" s="225"/>
      <c r="O191" s="225"/>
      <c r="P191" s="225"/>
      <c r="Q191" s="225"/>
      <c r="R191" s="225"/>
      <c r="S191" s="225"/>
      <c r="T191" s="226"/>
      <c r="AT191" s="227" t="s">
        <v>272</v>
      </c>
      <c r="AU191" s="227" t="s">
        <v>73</v>
      </c>
      <c r="AV191" s="14" t="s">
        <v>276</v>
      </c>
      <c r="AW191" s="14" t="s">
        <v>30</v>
      </c>
      <c r="AX191" s="14" t="s">
        <v>64</v>
      </c>
      <c r="AY191" s="227" t="s">
        <v>263</v>
      </c>
    </row>
    <row r="192" spans="1:65" s="15" customFormat="1">
      <c r="B192" s="228"/>
      <c r="C192" s="229"/>
      <c r="D192" s="207" t="s">
        <v>272</v>
      </c>
      <c r="E192" s="230" t="s">
        <v>1</v>
      </c>
      <c r="F192" s="231" t="s">
        <v>280</v>
      </c>
      <c r="G192" s="229"/>
      <c r="H192" s="232">
        <v>304.58</v>
      </c>
      <c r="I192" s="233"/>
      <c r="J192" s="229"/>
      <c r="K192" s="229"/>
      <c r="L192" s="234"/>
      <c r="M192" s="235"/>
      <c r="N192" s="236"/>
      <c r="O192" s="236"/>
      <c r="P192" s="236"/>
      <c r="Q192" s="236"/>
      <c r="R192" s="236"/>
      <c r="S192" s="236"/>
      <c r="T192" s="237"/>
      <c r="AT192" s="238" t="s">
        <v>272</v>
      </c>
      <c r="AU192" s="238" t="s">
        <v>73</v>
      </c>
      <c r="AV192" s="15" t="s">
        <v>270</v>
      </c>
      <c r="AW192" s="15" t="s">
        <v>30</v>
      </c>
      <c r="AX192" s="15" t="s">
        <v>71</v>
      </c>
      <c r="AY192" s="238" t="s">
        <v>263</v>
      </c>
    </row>
    <row r="193" spans="1:65" s="12" customFormat="1" ht="22.9" customHeight="1">
      <c r="B193" s="175"/>
      <c r="C193" s="176"/>
      <c r="D193" s="177" t="s">
        <v>63</v>
      </c>
      <c r="E193" s="189" t="s">
        <v>270</v>
      </c>
      <c r="F193" s="189" t="s">
        <v>829</v>
      </c>
      <c r="G193" s="176"/>
      <c r="H193" s="176"/>
      <c r="I193" s="179"/>
      <c r="J193" s="190">
        <f>BK193</f>
        <v>0</v>
      </c>
      <c r="K193" s="176"/>
      <c r="L193" s="181"/>
      <c r="M193" s="182"/>
      <c r="N193" s="183"/>
      <c r="O193" s="183"/>
      <c r="P193" s="184">
        <f>SUM(P194:P218)</f>
        <v>0</v>
      </c>
      <c r="Q193" s="183"/>
      <c r="R193" s="184">
        <f>SUM(R194:R218)</f>
        <v>32.140759109999998</v>
      </c>
      <c r="S193" s="183"/>
      <c r="T193" s="185">
        <f>SUM(T194:T218)</f>
        <v>0</v>
      </c>
      <c r="AR193" s="186" t="s">
        <v>71</v>
      </c>
      <c r="AT193" s="187" t="s">
        <v>63</v>
      </c>
      <c r="AU193" s="187" t="s">
        <v>71</v>
      </c>
      <c r="AY193" s="186" t="s">
        <v>263</v>
      </c>
      <c r="BK193" s="188">
        <f>SUM(BK194:BK218)</f>
        <v>0</v>
      </c>
    </row>
    <row r="194" spans="1:65" s="2" customFormat="1" ht="24.2" customHeight="1">
      <c r="A194" s="35"/>
      <c r="B194" s="36"/>
      <c r="C194" s="191" t="s">
        <v>8</v>
      </c>
      <c r="D194" s="191" t="s">
        <v>266</v>
      </c>
      <c r="E194" s="192" t="s">
        <v>840</v>
      </c>
      <c r="F194" s="193" t="s">
        <v>841</v>
      </c>
      <c r="G194" s="194" t="s">
        <v>374</v>
      </c>
      <c r="H194" s="195">
        <v>21</v>
      </c>
      <c r="I194" s="196"/>
      <c r="J194" s="197">
        <f>ROUND(I194*H194,2)</f>
        <v>0</v>
      </c>
      <c r="K194" s="198"/>
      <c r="L194" s="40"/>
      <c r="M194" s="199" t="s">
        <v>1</v>
      </c>
      <c r="N194" s="200" t="s">
        <v>38</v>
      </c>
      <c r="O194" s="72"/>
      <c r="P194" s="201">
        <f>O194*H194</f>
        <v>0</v>
      </c>
      <c r="Q194" s="201">
        <v>0.19292999999999999</v>
      </c>
      <c r="R194" s="201">
        <f>Q194*H194</f>
        <v>4.0515299999999996</v>
      </c>
      <c r="S194" s="201">
        <v>0</v>
      </c>
      <c r="T194" s="202">
        <f>S194*H194</f>
        <v>0</v>
      </c>
      <c r="U194" s="35"/>
      <c r="V194" s="35"/>
      <c r="W194" s="35"/>
      <c r="X194" s="35"/>
      <c r="Y194" s="35"/>
      <c r="Z194" s="35"/>
      <c r="AA194" s="35"/>
      <c r="AB194" s="35"/>
      <c r="AC194" s="35"/>
      <c r="AD194" s="35"/>
      <c r="AE194" s="35"/>
      <c r="AR194" s="203" t="s">
        <v>270</v>
      </c>
      <c r="AT194" s="203" t="s">
        <v>266</v>
      </c>
      <c r="AU194" s="203" t="s">
        <v>73</v>
      </c>
      <c r="AY194" s="18" t="s">
        <v>263</v>
      </c>
      <c r="BE194" s="204">
        <f>IF(N194="základní",J194,0)</f>
        <v>0</v>
      </c>
      <c r="BF194" s="204">
        <f>IF(N194="snížená",J194,0)</f>
        <v>0</v>
      </c>
      <c r="BG194" s="204">
        <f>IF(N194="zákl. přenesená",J194,0)</f>
        <v>0</v>
      </c>
      <c r="BH194" s="204">
        <f>IF(N194="sníž. přenesená",J194,0)</f>
        <v>0</v>
      </c>
      <c r="BI194" s="204">
        <f>IF(N194="nulová",J194,0)</f>
        <v>0</v>
      </c>
      <c r="BJ194" s="18" t="s">
        <v>71</v>
      </c>
      <c r="BK194" s="204">
        <f>ROUND(I194*H194,2)</f>
        <v>0</v>
      </c>
      <c r="BL194" s="18" t="s">
        <v>270</v>
      </c>
      <c r="BM194" s="203" t="s">
        <v>1536</v>
      </c>
    </row>
    <row r="195" spans="1:65" s="16" customFormat="1">
      <c r="B195" s="248"/>
      <c r="C195" s="249"/>
      <c r="D195" s="207" t="s">
        <v>272</v>
      </c>
      <c r="E195" s="250" t="s">
        <v>1</v>
      </c>
      <c r="F195" s="251" t="s">
        <v>843</v>
      </c>
      <c r="G195" s="249"/>
      <c r="H195" s="250" t="s">
        <v>1</v>
      </c>
      <c r="I195" s="252"/>
      <c r="J195" s="249"/>
      <c r="K195" s="249"/>
      <c r="L195" s="253"/>
      <c r="M195" s="254"/>
      <c r="N195" s="255"/>
      <c r="O195" s="255"/>
      <c r="P195" s="255"/>
      <c r="Q195" s="255"/>
      <c r="R195" s="255"/>
      <c r="S195" s="255"/>
      <c r="T195" s="256"/>
      <c r="AT195" s="257" t="s">
        <v>272</v>
      </c>
      <c r="AU195" s="257" t="s">
        <v>73</v>
      </c>
      <c r="AV195" s="16" t="s">
        <v>71</v>
      </c>
      <c r="AW195" s="16" t="s">
        <v>30</v>
      </c>
      <c r="AX195" s="16" t="s">
        <v>64</v>
      </c>
      <c r="AY195" s="257" t="s">
        <v>263</v>
      </c>
    </row>
    <row r="196" spans="1:65" s="16" customFormat="1">
      <c r="B196" s="248"/>
      <c r="C196" s="249"/>
      <c r="D196" s="207" t="s">
        <v>272</v>
      </c>
      <c r="E196" s="250" t="s">
        <v>1</v>
      </c>
      <c r="F196" s="251" t="s">
        <v>1537</v>
      </c>
      <c r="G196" s="249"/>
      <c r="H196" s="250" t="s">
        <v>1</v>
      </c>
      <c r="I196" s="252"/>
      <c r="J196" s="249"/>
      <c r="K196" s="249"/>
      <c r="L196" s="253"/>
      <c r="M196" s="254"/>
      <c r="N196" s="255"/>
      <c r="O196" s="255"/>
      <c r="P196" s="255"/>
      <c r="Q196" s="255"/>
      <c r="R196" s="255"/>
      <c r="S196" s="255"/>
      <c r="T196" s="256"/>
      <c r="AT196" s="257" t="s">
        <v>272</v>
      </c>
      <c r="AU196" s="257" t="s">
        <v>73</v>
      </c>
      <c r="AV196" s="16" t="s">
        <v>71</v>
      </c>
      <c r="AW196" s="16" t="s">
        <v>30</v>
      </c>
      <c r="AX196" s="16" t="s">
        <v>64</v>
      </c>
      <c r="AY196" s="257" t="s">
        <v>263</v>
      </c>
    </row>
    <row r="197" spans="1:65" s="13" customFormat="1">
      <c r="B197" s="205"/>
      <c r="C197" s="206"/>
      <c r="D197" s="207" t="s">
        <v>272</v>
      </c>
      <c r="E197" s="208" t="s">
        <v>1</v>
      </c>
      <c r="F197" s="209" t="s">
        <v>7</v>
      </c>
      <c r="G197" s="206"/>
      <c r="H197" s="210">
        <v>21</v>
      </c>
      <c r="I197" s="211"/>
      <c r="J197" s="206"/>
      <c r="K197" s="206"/>
      <c r="L197" s="212"/>
      <c r="M197" s="213"/>
      <c r="N197" s="214"/>
      <c r="O197" s="214"/>
      <c r="P197" s="214"/>
      <c r="Q197" s="214"/>
      <c r="R197" s="214"/>
      <c r="S197" s="214"/>
      <c r="T197" s="215"/>
      <c r="AT197" s="216" t="s">
        <v>272</v>
      </c>
      <c r="AU197" s="216" t="s">
        <v>73</v>
      </c>
      <c r="AV197" s="13" t="s">
        <v>73</v>
      </c>
      <c r="AW197" s="13" t="s">
        <v>30</v>
      </c>
      <c r="AX197" s="13" t="s">
        <v>64</v>
      </c>
      <c r="AY197" s="216" t="s">
        <v>263</v>
      </c>
    </row>
    <row r="198" spans="1:65" s="15" customFormat="1">
      <c r="B198" s="228"/>
      <c r="C198" s="229"/>
      <c r="D198" s="207" t="s">
        <v>272</v>
      </c>
      <c r="E198" s="230" t="s">
        <v>1</v>
      </c>
      <c r="F198" s="231" t="s">
        <v>280</v>
      </c>
      <c r="G198" s="229"/>
      <c r="H198" s="232">
        <v>21</v>
      </c>
      <c r="I198" s="233"/>
      <c r="J198" s="229"/>
      <c r="K198" s="229"/>
      <c r="L198" s="234"/>
      <c r="M198" s="235"/>
      <c r="N198" s="236"/>
      <c r="O198" s="236"/>
      <c r="P198" s="236"/>
      <c r="Q198" s="236"/>
      <c r="R198" s="236"/>
      <c r="S198" s="236"/>
      <c r="T198" s="237"/>
      <c r="AT198" s="238" t="s">
        <v>272</v>
      </c>
      <c r="AU198" s="238" t="s">
        <v>73</v>
      </c>
      <c r="AV198" s="15" t="s">
        <v>270</v>
      </c>
      <c r="AW198" s="15" t="s">
        <v>30</v>
      </c>
      <c r="AX198" s="15" t="s">
        <v>71</v>
      </c>
      <c r="AY198" s="238" t="s">
        <v>263</v>
      </c>
    </row>
    <row r="199" spans="1:65" s="2" customFormat="1" ht="16.5" customHeight="1">
      <c r="A199" s="35"/>
      <c r="B199" s="36"/>
      <c r="C199" s="261" t="s">
        <v>397</v>
      </c>
      <c r="D199" s="261" t="s">
        <v>401</v>
      </c>
      <c r="E199" s="262" t="s">
        <v>1538</v>
      </c>
      <c r="F199" s="263" t="s">
        <v>1539</v>
      </c>
      <c r="G199" s="264" t="s">
        <v>374</v>
      </c>
      <c r="H199" s="265">
        <v>21</v>
      </c>
      <c r="I199" s="266"/>
      <c r="J199" s="267">
        <f>ROUND(I199*H199,2)</f>
        <v>0</v>
      </c>
      <c r="K199" s="268"/>
      <c r="L199" s="269"/>
      <c r="M199" s="270" t="s">
        <v>1</v>
      </c>
      <c r="N199" s="271" t="s">
        <v>38</v>
      </c>
      <c r="O199" s="72"/>
      <c r="P199" s="201">
        <f>O199*H199</f>
        <v>0</v>
      </c>
      <c r="Q199" s="201">
        <v>0.35</v>
      </c>
      <c r="R199" s="201">
        <f>Q199*H199</f>
        <v>7.35</v>
      </c>
      <c r="S199" s="201">
        <v>0</v>
      </c>
      <c r="T199" s="202">
        <f>S199*H199</f>
        <v>0</v>
      </c>
      <c r="U199" s="35"/>
      <c r="V199" s="35"/>
      <c r="W199" s="35"/>
      <c r="X199" s="35"/>
      <c r="Y199" s="35"/>
      <c r="Z199" s="35"/>
      <c r="AA199" s="35"/>
      <c r="AB199" s="35"/>
      <c r="AC199" s="35"/>
      <c r="AD199" s="35"/>
      <c r="AE199" s="35"/>
      <c r="AR199" s="203" t="s">
        <v>314</v>
      </c>
      <c r="AT199" s="203" t="s">
        <v>401</v>
      </c>
      <c r="AU199" s="203" t="s">
        <v>73</v>
      </c>
      <c r="AY199" s="18" t="s">
        <v>263</v>
      </c>
      <c r="BE199" s="204">
        <f>IF(N199="základní",J199,0)</f>
        <v>0</v>
      </c>
      <c r="BF199" s="204">
        <f>IF(N199="snížená",J199,0)</f>
        <v>0</v>
      </c>
      <c r="BG199" s="204">
        <f>IF(N199="zákl. přenesená",J199,0)</f>
        <v>0</v>
      </c>
      <c r="BH199" s="204">
        <f>IF(N199="sníž. přenesená",J199,0)</f>
        <v>0</v>
      </c>
      <c r="BI199" s="204">
        <f>IF(N199="nulová",J199,0)</f>
        <v>0</v>
      </c>
      <c r="BJ199" s="18" t="s">
        <v>71</v>
      </c>
      <c r="BK199" s="204">
        <f>ROUND(I199*H199,2)</f>
        <v>0</v>
      </c>
      <c r="BL199" s="18" t="s">
        <v>270</v>
      </c>
      <c r="BM199" s="203" t="s">
        <v>1540</v>
      </c>
    </row>
    <row r="200" spans="1:65" s="2" customFormat="1" ht="24.2" customHeight="1">
      <c r="A200" s="35"/>
      <c r="B200" s="36"/>
      <c r="C200" s="191" t="s">
        <v>405</v>
      </c>
      <c r="D200" s="191" t="s">
        <v>266</v>
      </c>
      <c r="E200" s="192" t="s">
        <v>1541</v>
      </c>
      <c r="F200" s="193" t="s">
        <v>1542</v>
      </c>
      <c r="G200" s="194" t="s">
        <v>374</v>
      </c>
      <c r="H200" s="195">
        <v>12</v>
      </c>
      <c r="I200" s="196"/>
      <c r="J200" s="197">
        <f>ROUND(I200*H200,2)</f>
        <v>0</v>
      </c>
      <c r="K200" s="198"/>
      <c r="L200" s="40"/>
      <c r="M200" s="199" t="s">
        <v>1</v>
      </c>
      <c r="N200" s="200" t="s">
        <v>38</v>
      </c>
      <c r="O200" s="72"/>
      <c r="P200" s="201">
        <f>O200*H200</f>
        <v>0</v>
      </c>
      <c r="Q200" s="201">
        <v>0</v>
      </c>
      <c r="R200" s="201">
        <f>Q200*H200</f>
        <v>0</v>
      </c>
      <c r="S200" s="201">
        <v>0</v>
      </c>
      <c r="T200" s="202">
        <f>S200*H200</f>
        <v>0</v>
      </c>
      <c r="U200" s="35"/>
      <c r="V200" s="35"/>
      <c r="W200" s="35"/>
      <c r="X200" s="35"/>
      <c r="Y200" s="35"/>
      <c r="Z200" s="35"/>
      <c r="AA200" s="35"/>
      <c r="AB200" s="35"/>
      <c r="AC200" s="35"/>
      <c r="AD200" s="35"/>
      <c r="AE200" s="35"/>
      <c r="AR200" s="203" t="s">
        <v>270</v>
      </c>
      <c r="AT200" s="203" t="s">
        <v>266</v>
      </c>
      <c r="AU200" s="203" t="s">
        <v>73</v>
      </c>
      <c r="AY200" s="18" t="s">
        <v>263</v>
      </c>
      <c r="BE200" s="204">
        <f>IF(N200="základní",J200,0)</f>
        <v>0</v>
      </c>
      <c r="BF200" s="204">
        <f>IF(N200="snížená",J200,0)</f>
        <v>0</v>
      </c>
      <c r="BG200" s="204">
        <f>IF(N200="zákl. přenesená",J200,0)</f>
        <v>0</v>
      </c>
      <c r="BH200" s="204">
        <f>IF(N200="sníž. přenesená",J200,0)</f>
        <v>0</v>
      </c>
      <c r="BI200" s="204">
        <f>IF(N200="nulová",J200,0)</f>
        <v>0</v>
      </c>
      <c r="BJ200" s="18" t="s">
        <v>71</v>
      </c>
      <c r="BK200" s="204">
        <f>ROUND(I200*H200,2)</f>
        <v>0</v>
      </c>
      <c r="BL200" s="18" t="s">
        <v>270</v>
      </c>
      <c r="BM200" s="203" t="s">
        <v>1543</v>
      </c>
    </row>
    <row r="201" spans="1:65" s="16" customFormat="1">
      <c r="B201" s="248"/>
      <c r="C201" s="249"/>
      <c r="D201" s="207" t="s">
        <v>272</v>
      </c>
      <c r="E201" s="250" t="s">
        <v>1</v>
      </c>
      <c r="F201" s="251" t="s">
        <v>843</v>
      </c>
      <c r="G201" s="249"/>
      <c r="H201" s="250" t="s">
        <v>1</v>
      </c>
      <c r="I201" s="252"/>
      <c r="J201" s="249"/>
      <c r="K201" s="249"/>
      <c r="L201" s="253"/>
      <c r="M201" s="254"/>
      <c r="N201" s="255"/>
      <c r="O201" s="255"/>
      <c r="P201" s="255"/>
      <c r="Q201" s="255"/>
      <c r="R201" s="255"/>
      <c r="S201" s="255"/>
      <c r="T201" s="256"/>
      <c r="AT201" s="257" t="s">
        <v>272</v>
      </c>
      <c r="AU201" s="257" t="s">
        <v>73</v>
      </c>
      <c r="AV201" s="16" t="s">
        <v>71</v>
      </c>
      <c r="AW201" s="16" t="s">
        <v>30</v>
      </c>
      <c r="AX201" s="16" t="s">
        <v>64</v>
      </c>
      <c r="AY201" s="257" t="s">
        <v>263</v>
      </c>
    </row>
    <row r="202" spans="1:65" s="16" customFormat="1">
      <c r="B202" s="248"/>
      <c r="C202" s="249"/>
      <c r="D202" s="207" t="s">
        <v>272</v>
      </c>
      <c r="E202" s="250" t="s">
        <v>1</v>
      </c>
      <c r="F202" s="251" t="s">
        <v>844</v>
      </c>
      <c r="G202" s="249"/>
      <c r="H202" s="250" t="s">
        <v>1</v>
      </c>
      <c r="I202" s="252"/>
      <c r="J202" s="249"/>
      <c r="K202" s="249"/>
      <c r="L202" s="253"/>
      <c r="M202" s="254"/>
      <c r="N202" s="255"/>
      <c r="O202" s="255"/>
      <c r="P202" s="255"/>
      <c r="Q202" s="255"/>
      <c r="R202" s="255"/>
      <c r="S202" s="255"/>
      <c r="T202" s="256"/>
      <c r="AT202" s="257" t="s">
        <v>272</v>
      </c>
      <c r="AU202" s="257" t="s">
        <v>73</v>
      </c>
      <c r="AV202" s="16" t="s">
        <v>71</v>
      </c>
      <c r="AW202" s="16" t="s">
        <v>30</v>
      </c>
      <c r="AX202" s="16" t="s">
        <v>64</v>
      </c>
      <c r="AY202" s="257" t="s">
        <v>263</v>
      </c>
    </row>
    <row r="203" spans="1:65" s="13" customFormat="1">
      <c r="B203" s="205"/>
      <c r="C203" s="206"/>
      <c r="D203" s="207" t="s">
        <v>272</v>
      </c>
      <c r="E203" s="208" t="s">
        <v>1</v>
      </c>
      <c r="F203" s="209" t="s">
        <v>8</v>
      </c>
      <c r="G203" s="206"/>
      <c r="H203" s="210">
        <v>12</v>
      </c>
      <c r="I203" s="211"/>
      <c r="J203" s="206"/>
      <c r="K203" s="206"/>
      <c r="L203" s="212"/>
      <c r="M203" s="213"/>
      <c r="N203" s="214"/>
      <c r="O203" s="214"/>
      <c r="P203" s="214"/>
      <c r="Q203" s="214"/>
      <c r="R203" s="214"/>
      <c r="S203" s="214"/>
      <c r="T203" s="215"/>
      <c r="AT203" s="216" t="s">
        <v>272</v>
      </c>
      <c r="AU203" s="216" t="s">
        <v>73</v>
      </c>
      <c r="AV203" s="13" t="s">
        <v>73</v>
      </c>
      <c r="AW203" s="13" t="s">
        <v>30</v>
      </c>
      <c r="AX203" s="13" t="s">
        <v>64</v>
      </c>
      <c r="AY203" s="216" t="s">
        <v>263</v>
      </c>
    </row>
    <row r="204" spans="1:65" s="15" customFormat="1">
      <c r="B204" s="228"/>
      <c r="C204" s="229"/>
      <c r="D204" s="207" t="s">
        <v>272</v>
      </c>
      <c r="E204" s="230" t="s">
        <v>1</v>
      </c>
      <c r="F204" s="231" t="s">
        <v>280</v>
      </c>
      <c r="G204" s="229"/>
      <c r="H204" s="232">
        <v>12</v>
      </c>
      <c r="I204" s="233"/>
      <c r="J204" s="229"/>
      <c r="K204" s="229"/>
      <c r="L204" s="234"/>
      <c r="M204" s="235"/>
      <c r="N204" s="236"/>
      <c r="O204" s="236"/>
      <c r="P204" s="236"/>
      <c r="Q204" s="236"/>
      <c r="R204" s="236"/>
      <c r="S204" s="236"/>
      <c r="T204" s="237"/>
      <c r="AT204" s="238" t="s">
        <v>272</v>
      </c>
      <c r="AU204" s="238" t="s">
        <v>73</v>
      </c>
      <c r="AV204" s="15" t="s">
        <v>270</v>
      </c>
      <c r="AW204" s="15" t="s">
        <v>30</v>
      </c>
      <c r="AX204" s="15" t="s">
        <v>71</v>
      </c>
      <c r="AY204" s="238" t="s">
        <v>263</v>
      </c>
    </row>
    <row r="205" spans="1:65" s="2" customFormat="1" ht="21.75" customHeight="1">
      <c r="A205" s="35"/>
      <c r="B205" s="36"/>
      <c r="C205" s="261" t="s">
        <v>412</v>
      </c>
      <c r="D205" s="261" t="s">
        <v>401</v>
      </c>
      <c r="E205" s="262" t="s">
        <v>846</v>
      </c>
      <c r="F205" s="263" t="s">
        <v>847</v>
      </c>
      <c r="G205" s="264" t="s">
        <v>374</v>
      </c>
      <c r="H205" s="265">
        <v>12</v>
      </c>
      <c r="I205" s="266"/>
      <c r="J205" s="267">
        <f>ROUND(I205*H205,2)</f>
        <v>0</v>
      </c>
      <c r="K205" s="268"/>
      <c r="L205" s="269"/>
      <c r="M205" s="270" t="s">
        <v>1</v>
      </c>
      <c r="N205" s="271" t="s">
        <v>38</v>
      </c>
      <c r="O205" s="72"/>
      <c r="P205" s="201">
        <f>O205*H205</f>
        <v>0</v>
      </c>
      <c r="Q205" s="201">
        <v>0.4</v>
      </c>
      <c r="R205" s="201">
        <f>Q205*H205</f>
        <v>4.8000000000000007</v>
      </c>
      <c r="S205" s="201">
        <v>0</v>
      </c>
      <c r="T205" s="202">
        <f>S205*H205</f>
        <v>0</v>
      </c>
      <c r="U205" s="35"/>
      <c r="V205" s="35"/>
      <c r="W205" s="35"/>
      <c r="X205" s="35"/>
      <c r="Y205" s="35"/>
      <c r="Z205" s="35"/>
      <c r="AA205" s="35"/>
      <c r="AB205" s="35"/>
      <c r="AC205" s="35"/>
      <c r="AD205" s="35"/>
      <c r="AE205" s="35"/>
      <c r="AR205" s="203" t="s">
        <v>314</v>
      </c>
      <c r="AT205" s="203" t="s">
        <v>401</v>
      </c>
      <c r="AU205" s="203" t="s">
        <v>73</v>
      </c>
      <c r="AY205" s="18" t="s">
        <v>263</v>
      </c>
      <c r="BE205" s="204">
        <f>IF(N205="základní",J205,0)</f>
        <v>0</v>
      </c>
      <c r="BF205" s="204">
        <f>IF(N205="snížená",J205,0)</f>
        <v>0</v>
      </c>
      <c r="BG205" s="204">
        <f>IF(N205="zákl. přenesená",J205,0)</f>
        <v>0</v>
      </c>
      <c r="BH205" s="204">
        <f>IF(N205="sníž. přenesená",J205,0)</f>
        <v>0</v>
      </c>
      <c r="BI205" s="204">
        <f>IF(N205="nulová",J205,0)</f>
        <v>0</v>
      </c>
      <c r="BJ205" s="18" t="s">
        <v>71</v>
      </c>
      <c r="BK205" s="204">
        <f>ROUND(I205*H205,2)</f>
        <v>0</v>
      </c>
      <c r="BL205" s="18" t="s">
        <v>270</v>
      </c>
      <c r="BM205" s="203" t="s">
        <v>1544</v>
      </c>
    </row>
    <row r="206" spans="1:65" s="2" customFormat="1" ht="16.5" customHeight="1">
      <c r="A206" s="35"/>
      <c r="B206" s="36"/>
      <c r="C206" s="191" t="s">
        <v>416</v>
      </c>
      <c r="D206" s="191" t="s">
        <v>266</v>
      </c>
      <c r="E206" s="192" t="s">
        <v>924</v>
      </c>
      <c r="F206" s="193" t="s">
        <v>925</v>
      </c>
      <c r="G206" s="194" t="s">
        <v>300</v>
      </c>
      <c r="H206" s="195">
        <v>5.8479999999999999</v>
      </c>
      <c r="I206" s="196"/>
      <c r="J206" s="197">
        <f>ROUND(I206*H206,2)</f>
        <v>0</v>
      </c>
      <c r="K206" s="198"/>
      <c r="L206" s="40"/>
      <c r="M206" s="199" t="s">
        <v>1</v>
      </c>
      <c r="N206" s="200" t="s">
        <v>38</v>
      </c>
      <c r="O206" s="72"/>
      <c r="P206" s="201">
        <f>O206*H206</f>
        <v>0</v>
      </c>
      <c r="Q206" s="201">
        <v>2.5019800000000001</v>
      </c>
      <c r="R206" s="201">
        <f>Q206*H206</f>
        <v>14.63157904</v>
      </c>
      <c r="S206" s="201">
        <v>0</v>
      </c>
      <c r="T206" s="202">
        <f>S206*H206</f>
        <v>0</v>
      </c>
      <c r="U206" s="35"/>
      <c r="V206" s="35"/>
      <c r="W206" s="35"/>
      <c r="X206" s="35"/>
      <c r="Y206" s="35"/>
      <c r="Z206" s="35"/>
      <c r="AA206" s="35"/>
      <c r="AB206" s="35"/>
      <c r="AC206" s="35"/>
      <c r="AD206" s="35"/>
      <c r="AE206" s="35"/>
      <c r="AR206" s="203" t="s">
        <v>270</v>
      </c>
      <c r="AT206" s="203" t="s">
        <v>266</v>
      </c>
      <c r="AU206" s="203" t="s">
        <v>73</v>
      </c>
      <c r="AY206" s="18" t="s">
        <v>263</v>
      </c>
      <c r="BE206" s="204">
        <f>IF(N206="základní",J206,0)</f>
        <v>0</v>
      </c>
      <c r="BF206" s="204">
        <f>IF(N206="snížená",J206,0)</f>
        <v>0</v>
      </c>
      <c r="BG206" s="204">
        <f>IF(N206="zákl. přenesená",J206,0)</f>
        <v>0</v>
      </c>
      <c r="BH206" s="204">
        <f>IF(N206="sníž. přenesená",J206,0)</f>
        <v>0</v>
      </c>
      <c r="BI206" s="204">
        <f>IF(N206="nulová",J206,0)</f>
        <v>0</v>
      </c>
      <c r="BJ206" s="18" t="s">
        <v>71</v>
      </c>
      <c r="BK206" s="204">
        <f>ROUND(I206*H206,2)</f>
        <v>0</v>
      </c>
      <c r="BL206" s="18" t="s">
        <v>270</v>
      </c>
      <c r="BM206" s="203" t="s">
        <v>1545</v>
      </c>
    </row>
    <row r="207" spans="1:65" s="16" customFormat="1">
      <c r="B207" s="248"/>
      <c r="C207" s="249"/>
      <c r="D207" s="207" t="s">
        <v>272</v>
      </c>
      <c r="E207" s="250" t="s">
        <v>1</v>
      </c>
      <c r="F207" s="251" t="s">
        <v>1537</v>
      </c>
      <c r="G207" s="249"/>
      <c r="H207" s="250" t="s">
        <v>1</v>
      </c>
      <c r="I207" s="252"/>
      <c r="J207" s="249"/>
      <c r="K207" s="249"/>
      <c r="L207" s="253"/>
      <c r="M207" s="254"/>
      <c r="N207" s="255"/>
      <c r="O207" s="255"/>
      <c r="P207" s="255"/>
      <c r="Q207" s="255"/>
      <c r="R207" s="255"/>
      <c r="S207" s="255"/>
      <c r="T207" s="256"/>
      <c r="AT207" s="257" t="s">
        <v>272</v>
      </c>
      <c r="AU207" s="257" t="s">
        <v>73</v>
      </c>
      <c r="AV207" s="16" t="s">
        <v>71</v>
      </c>
      <c r="AW207" s="16" t="s">
        <v>30</v>
      </c>
      <c r="AX207" s="16" t="s">
        <v>64</v>
      </c>
      <c r="AY207" s="257" t="s">
        <v>263</v>
      </c>
    </row>
    <row r="208" spans="1:65" s="13" customFormat="1">
      <c r="B208" s="205"/>
      <c r="C208" s="206"/>
      <c r="D208" s="207" t="s">
        <v>272</v>
      </c>
      <c r="E208" s="208" t="s">
        <v>1</v>
      </c>
      <c r="F208" s="209" t="s">
        <v>1546</v>
      </c>
      <c r="G208" s="206"/>
      <c r="H208" s="210">
        <v>5.8479999999999999</v>
      </c>
      <c r="I208" s="211"/>
      <c r="J208" s="206"/>
      <c r="K208" s="206"/>
      <c r="L208" s="212"/>
      <c r="M208" s="213"/>
      <c r="N208" s="214"/>
      <c r="O208" s="214"/>
      <c r="P208" s="214"/>
      <c r="Q208" s="214"/>
      <c r="R208" s="214"/>
      <c r="S208" s="214"/>
      <c r="T208" s="215"/>
      <c r="AT208" s="216" t="s">
        <v>272</v>
      </c>
      <c r="AU208" s="216" t="s">
        <v>73</v>
      </c>
      <c r="AV208" s="13" t="s">
        <v>73</v>
      </c>
      <c r="AW208" s="13" t="s">
        <v>30</v>
      </c>
      <c r="AX208" s="13" t="s">
        <v>64</v>
      </c>
      <c r="AY208" s="216" t="s">
        <v>263</v>
      </c>
    </row>
    <row r="209" spans="1:65" s="15" customFormat="1">
      <c r="B209" s="228"/>
      <c r="C209" s="229"/>
      <c r="D209" s="207" t="s">
        <v>272</v>
      </c>
      <c r="E209" s="230" t="s">
        <v>1</v>
      </c>
      <c r="F209" s="231" t="s">
        <v>280</v>
      </c>
      <c r="G209" s="229"/>
      <c r="H209" s="232">
        <v>5.8479999999999999</v>
      </c>
      <c r="I209" s="233"/>
      <c r="J209" s="229"/>
      <c r="K209" s="229"/>
      <c r="L209" s="234"/>
      <c r="M209" s="235"/>
      <c r="N209" s="236"/>
      <c r="O209" s="236"/>
      <c r="P209" s="236"/>
      <c r="Q209" s="236"/>
      <c r="R209" s="236"/>
      <c r="S209" s="236"/>
      <c r="T209" s="237"/>
      <c r="AT209" s="238" t="s">
        <v>272</v>
      </c>
      <c r="AU209" s="238" t="s">
        <v>73</v>
      </c>
      <c r="AV209" s="15" t="s">
        <v>270</v>
      </c>
      <c r="AW209" s="15" t="s">
        <v>30</v>
      </c>
      <c r="AX209" s="15" t="s">
        <v>71</v>
      </c>
      <c r="AY209" s="238" t="s">
        <v>263</v>
      </c>
    </row>
    <row r="210" spans="1:65" s="2" customFormat="1" ht="16.5" customHeight="1">
      <c r="A210" s="35"/>
      <c r="B210" s="36"/>
      <c r="C210" s="191" t="s">
        <v>421</v>
      </c>
      <c r="D210" s="191" t="s">
        <v>266</v>
      </c>
      <c r="E210" s="192" t="s">
        <v>933</v>
      </c>
      <c r="F210" s="193" t="s">
        <v>934</v>
      </c>
      <c r="G210" s="194" t="s">
        <v>269</v>
      </c>
      <c r="H210" s="195">
        <v>34.4</v>
      </c>
      <c r="I210" s="196"/>
      <c r="J210" s="197">
        <f>ROUND(I210*H210,2)</f>
        <v>0</v>
      </c>
      <c r="K210" s="198"/>
      <c r="L210" s="40"/>
      <c r="M210" s="199" t="s">
        <v>1</v>
      </c>
      <c r="N210" s="200" t="s">
        <v>38</v>
      </c>
      <c r="O210" s="72"/>
      <c r="P210" s="201">
        <f>O210*H210</f>
        <v>0</v>
      </c>
      <c r="Q210" s="201">
        <v>1.1169999999999999E-2</v>
      </c>
      <c r="R210" s="201">
        <f>Q210*H210</f>
        <v>0.38424799999999998</v>
      </c>
      <c r="S210" s="201">
        <v>0</v>
      </c>
      <c r="T210" s="202">
        <f>S210*H210</f>
        <v>0</v>
      </c>
      <c r="U210" s="35"/>
      <c r="V210" s="35"/>
      <c r="W210" s="35"/>
      <c r="X210" s="35"/>
      <c r="Y210" s="35"/>
      <c r="Z210" s="35"/>
      <c r="AA210" s="35"/>
      <c r="AB210" s="35"/>
      <c r="AC210" s="35"/>
      <c r="AD210" s="35"/>
      <c r="AE210" s="35"/>
      <c r="AR210" s="203" t="s">
        <v>270</v>
      </c>
      <c r="AT210" s="203" t="s">
        <v>266</v>
      </c>
      <c r="AU210" s="203" t="s">
        <v>73</v>
      </c>
      <c r="AY210" s="18" t="s">
        <v>263</v>
      </c>
      <c r="BE210" s="204">
        <f>IF(N210="základní",J210,0)</f>
        <v>0</v>
      </c>
      <c r="BF210" s="204">
        <f>IF(N210="snížená",J210,0)</f>
        <v>0</v>
      </c>
      <c r="BG210" s="204">
        <f>IF(N210="zákl. přenesená",J210,0)</f>
        <v>0</v>
      </c>
      <c r="BH210" s="204">
        <f>IF(N210="sníž. přenesená",J210,0)</f>
        <v>0</v>
      </c>
      <c r="BI210" s="204">
        <f>IF(N210="nulová",J210,0)</f>
        <v>0</v>
      </c>
      <c r="BJ210" s="18" t="s">
        <v>71</v>
      </c>
      <c r="BK210" s="204">
        <f>ROUND(I210*H210,2)</f>
        <v>0</v>
      </c>
      <c r="BL210" s="18" t="s">
        <v>270</v>
      </c>
      <c r="BM210" s="203" t="s">
        <v>1547</v>
      </c>
    </row>
    <row r="211" spans="1:65" s="16" customFormat="1">
      <c r="B211" s="248"/>
      <c r="C211" s="249"/>
      <c r="D211" s="207" t="s">
        <v>272</v>
      </c>
      <c r="E211" s="250" t="s">
        <v>1</v>
      </c>
      <c r="F211" s="251" t="s">
        <v>1537</v>
      </c>
      <c r="G211" s="249"/>
      <c r="H211" s="250" t="s">
        <v>1</v>
      </c>
      <c r="I211" s="252"/>
      <c r="J211" s="249"/>
      <c r="K211" s="249"/>
      <c r="L211" s="253"/>
      <c r="M211" s="254"/>
      <c r="N211" s="255"/>
      <c r="O211" s="255"/>
      <c r="P211" s="255"/>
      <c r="Q211" s="255"/>
      <c r="R211" s="255"/>
      <c r="S211" s="255"/>
      <c r="T211" s="256"/>
      <c r="AT211" s="257" t="s">
        <v>272</v>
      </c>
      <c r="AU211" s="257" t="s">
        <v>73</v>
      </c>
      <c r="AV211" s="16" t="s">
        <v>71</v>
      </c>
      <c r="AW211" s="16" t="s">
        <v>30</v>
      </c>
      <c r="AX211" s="16" t="s">
        <v>64</v>
      </c>
      <c r="AY211" s="257" t="s">
        <v>263</v>
      </c>
    </row>
    <row r="212" spans="1:65" s="13" customFormat="1">
      <c r="B212" s="205"/>
      <c r="C212" s="206"/>
      <c r="D212" s="207" t="s">
        <v>272</v>
      </c>
      <c r="E212" s="208" t="s">
        <v>1</v>
      </c>
      <c r="F212" s="209" t="s">
        <v>1548</v>
      </c>
      <c r="G212" s="206"/>
      <c r="H212" s="210">
        <v>34.4</v>
      </c>
      <c r="I212" s="211"/>
      <c r="J212" s="206"/>
      <c r="K212" s="206"/>
      <c r="L212" s="212"/>
      <c r="M212" s="213"/>
      <c r="N212" s="214"/>
      <c r="O212" s="214"/>
      <c r="P212" s="214"/>
      <c r="Q212" s="214"/>
      <c r="R212" s="214"/>
      <c r="S212" s="214"/>
      <c r="T212" s="215"/>
      <c r="AT212" s="216" t="s">
        <v>272</v>
      </c>
      <c r="AU212" s="216" t="s">
        <v>73</v>
      </c>
      <c r="AV212" s="13" t="s">
        <v>73</v>
      </c>
      <c r="AW212" s="13" t="s">
        <v>30</v>
      </c>
      <c r="AX212" s="13" t="s">
        <v>64</v>
      </c>
      <c r="AY212" s="216" t="s">
        <v>263</v>
      </c>
    </row>
    <row r="213" spans="1:65" s="15" customFormat="1">
      <c r="B213" s="228"/>
      <c r="C213" s="229"/>
      <c r="D213" s="207" t="s">
        <v>272</v>
      </c>
      <c r="E213" s="230" t="s">
        <v>1</v>
      </c>
      <c r="F213" s="231" t="s">
        <v>280</v>
      </c>
      <c r="G213" s="229"/>
      <c r="H213" s="232">
        <v>34.4</v>
      </c>
      <c r="I213" s="233"/>
      <c r="J213" s="229"/>
      <c r="K213" s="229"/>
      <c r="L213" s="234"/>
      <c r="M213" s="235"/>
      <c r="N213" s="236"/>
      <c r="O213" s="236"/>
      <c r="P213" s="236"/>
      <c r="Q213" s="236"/>
      <c r="R213" s="236"/>
      <c r="S213" s="236"/>
      <c r="T213" s="237"/>
      <c r="AT213" s="238" t="s">
        <v>272</v>
      </c>
      <c r="AU213" s="238" t="s">
        <v>73</v>
      </c>
      <c r="AV213" s="15" t="s">
        <v>270</v>
      </c>
      <c r="AW213" s="15" t="s">
        <v>30</v>
      </c>
      <c r="AX213" s="15" t="s">
        <v>71</v>
      </c>
      <c r="AY213" s="238" t="s">
        <v>263</v>
      </c>
    </row>
    <row r="214" spans="1:65" s="2" customFormat="1" ht="16.5" customHeight="1">
      <c r="A214" s="35"/>
      <c r="B214" s="36"/>
      <c r="C214" s="191" t="s">
        <v>426</v>
      </c>
      <c r="D214" s="191" t="s">
        <v>266</v>
      </c>
      <c r="E214" s="192" t="s">
        <v>939</v>
      </c>
      <c r="F214" s="193" t="s">
        <v>940</v>
      </c>
      <c r="G214" s="194" t="s">
        <v>269</v>
      </c>
      <c r="H214" s="195">
        <v>34.4</v>
      </c>
      <c r="I214" s="196"/>
      <c r="J214" s="197">
        <f>ROUND(I214*H214,2)</f>
        <v>0</v>
      </c>
      <c r="K214" s="198"/>
      <c r="L214" s="40"/>
      <c r="M214" s="199" t="s">
        <v>1</v>
      </c>
      <c r="N214" s="200" t="s">
        <v>38</v>
      </c>
      <c r="O214" s="72"/>
      <c r="P214" s="201">
        <f>O214*H214</f>
        <v>0</v>
      </c>
      <c r="Q214" s="201">
        <v>0</v>
      </c>
      <c r="R214" s="201">
        <f>Q214*H214</f>
        <v>0</v>
      </c>
      <c r="S214" s="201">
        <v>0</v>
      </c>
      <c r="T214" s="202">
        <f>S214*H214</f>
        <v>0</v>
      </c>
      <c r="U214" s="35"/>
      <c r="V214" s="35"/>
      <c r="W214" s="35"/>
      <c r="X214" s="35"/>
      <c r="Y214" s="35"/>
      <c r="Z214" s="35"/>
      <c r="AA214" s="35"/>
      <c r="AB214" s="35"/>
      <c r="AC214" s="35"/>
      <c r="AD214" s="35"/>
      <c r="AE214" s="35"/>
      <c r="AR214" s="203" t="s">
        <v>270</v>
      </c>
      <c r="AT214" s="203" t="s">
        <v>266</v>
      </c>
      <c r="AU214" s="203" t="s">
        <v>73</v>
      </c>
      <c r="AY214" s="18" t="s">
        <v>263</v>
      </c>
      <c r="BE214" s="204">
        <f>IF(N214="základní",J214,0)</f>
        <v>0</v>
      </c>
      <c r="BF214" s="204">
        <f>IF(N214="snížená",J214,0)</f>
        <v>0</v>
      </c>
      <c r="BG214" s="204">
        <f>IF(N214="zákl. přenesená",J214,0)</f>
        <v>0</v>
      </c>
      <c r="BH214" s="204">
        <f>IF(N214="sníž. přenesená",J214,0)</f>
        <v>0</v>
      </c>
      <c r="BI214" s="204">
        <f>IF(N214="nulová",J214,0)</f>
        <v>0</v>
      </c>
      <c r="BJ214" s="18" t="s">
        <v>71</v>
      </c>
      <c r="BK214" s="204">
        <f>ROUND(I214*H214,2)</f>
        <v>0</v>
      </c>
      <c r="BL214" s="18" t="s">
        <v>270</v>
      </c>
      <c r="BM214" s="203" t="s">
        <v>1549</v>
      </c>
    </row>
    <row r="215" spans="1:65" s="2" customFormat="1" ht="24.2" customHeight="1">
      <c r="A215" s="35"/>
      <c r="B215" s="36"/>
      <c r="C215" s="191" t="s">
        <v>554</v>
      </c>
      <c r="D215" s="191" t="s">
        <v>266</v>
      </c>
      <c r="E215" s="192" t="s">
        <v>943</v>
      </c>
      <c r="F215" s="193" t="s">
        <v>944</v>
      </c>
      <c r="G215" s="194" t="s">
        <v>307</v>
      </c>
      <c r="H215" s="195">
        <v>0.877</v>
      </c>
      <c r="I215" s="196"/>
      <c r="J215" s="197">
        <f>ROUND(I215*H215,2)</f>
        <v>0</v>
      </c>
      <c r="K215" s="198"/>
      <c r="L215" s="40"/>
      <c r="M215" s="199" t="s">
        <v>1</v>
      </c>
      <c r="N215" s="200" t="s">
        <v>38</v>
      </c>
      <c r="O215" s="72"/>
      <c r="P215" s="201">
        <f>O215*H215</f>
        <v>0</v>
      </c>
      <c r="Q215" s="201">
        <v>1.05291</v>
      </c>
      <c r="R215" s="201">
        <f>Q215*H215</f>
        <v>0.92340206999999996</v>
      </c>
      <c r="S215" s="201">
        <v>0</v>
      </c>
      <c r="T215" s="202">
        <f>S215*H215</f>
        <v>0</v>
      </c>
      <c r="U215" s="35"/>
      <c r="V215" s="35"/>
      <c r="W215" s="35"/>
      <c r="X215" s="35"/>
      <c r="Y215" s="35"/>
      <c r="Z215" s="35"/>
      <c r="AA215" s="35"/>
      <c r="AB215" s="35"/>
      <c r="AC215" s="35"/>
      <c r="AD215" s="35"/>
      <c r="AE215" s="35"/>
      <c r="AR215" s="203" t="s">
        <v>270</v>
      </c>
      <c r="AT215" s="203" t="s">
        <v>266</v>
      </c>
      <c r="AU215" s="203" t="s">
        <v>73</v>
      </c>
      <c r="AY215" s="18" t="s">
        <v>263</v>
      </c>
      <c r="BE215" s="204">
        <f>IF(N215="základní",J215,0)</f>
        <v>0</v>
      </c>
      <c r="BF215" s="204">
        <f>IF(N215="snížená",J215,0)</f>
        <v>0</v>
      </c>
      <c r="BG215" s="204">
        <f>IF(N215="zákl. přenesená",J215,0)</f>
        <v>0</v>
      </c>
      <c r="BH215" s="204">
        <f>IF(N215="sníž. přenesená",J215,0)</f>
        <v>0</v>
      </c>
      <c r="BI215" s="204">
        <f>IF(N215="nulová",J215,0)</f>
        <v>0</v>
      </c>
      <c r="BJ215" s="18" t="s">
        <v>71</v>
      </c>
      <c r="BK215" s="204">
        <f>ROUND(I215*H215,2)</f>
        <v>0</v>
      </c>
      <c r="BL215" s="18" t="s">
        <v>270</v>
      </c>
      <c r="BM215" s="203" t="s">
        <v>1550</v>
      </c>
    </row>
    <row r="216" spans="1:65" s="16" customFormat="1">
      <c r="B216" s="248"/>
      <c r="C216" s="249"/>
      <c r="D216" s="207" t="s">
        <v>272</v>
      </c>
      <c r="E216" s="250" t="s">
        <v>1</v>
      </c>
      <c r="F216" s="251" t="s">
        <v>1537</v>
      </c>
      <c r="G216" s="249"/>
      <c r="H216" s="250" t="s">
        <v>1</v>
      </c>
      <c r="I216" s="252"/>
      <c r="J216" s="249"/>
      <c r="K216" s="249"/>
      <c r="L216" s="253"/>
      <c r="M216" s="254"/>
      <c r="N216" s="255"/>
      <c r="O216" s="255"/>
      <c r="P216" s="255"/>
      <c r="Q216" s="255"/>
      <c r="R216" s="255"/>
      <c r="S216" s="255"/>
      <c r="T216" s="256"/>
      <c r="AT216" s="257" t="s">
        <v>272</v>
      </c>
      <c r="AU216" s="257" t="s">
        <v>73</v>
      </c>
      <c r="AV216" s="16" t="s">
        <v>71</v>
      </c>
      <c r="AW216" s="16" t="s">
        <v>30</v>
      </c>
      <c r="AX216" s="16" t="s">
        <v>64</v>
      </c>
      <c r="AY216" s="257" t="s">
        <v>263</v>
      </c>
    </row>
    <row r="217" spans="1:65" s="13" customFormat="1">
      <c r="B217" s="205"/>
      <c r="C217" s="206"/>
      <c r="D217" s="207" t="s">
        <v>272</v>
      </c>
      <c r="E217" s="208" t="s">
        <v>1</v>
      </c>
      <c r="F217" s="209" t="s">
        <v>1551</v>
      </c>
      <c r="G217" s="206"/>
      <c r="H217" s="210">
        <v>0.877</v>
      </c>
      <c r="I217" s="211"/>
      <c r="J217" s="206"/>
      <c r="K217" s="206"/>
      <c r="L217" s="212"/>
      <c r="M217" s="213"/>
      <c r="N217" s="214"/>
      <c r="O217" s="214"/>
      <c r="P217" s="214"/>
      <c r="Q217" s="214"/>
      <c r="R217" s="214"/>
      <c r="S217" s="214"/>
      <c r="T217" s="215"/>
      <c r="AT217" s="216" t="s">
        <v>272</v>
      </c>
      <c r="AU217" s="216" t="s">
        <v>73</v>
      </c>
      <c r="AV217" s="13" t="s">
        <v>73</v>
      </c>
      <c r="AW217" s="13" t="s">
        <v>30</v>
      </c>
      <c r="AX217" s="13" t="s">
        <v>64</v>
      </c>
      <c r="AY217" s="216" t="s">
        <v>263</v>
      </c>
    </row>
    <row r="218" spans="1:65" s="15" customFormat="1">
      <c r="B218" s="228"/>
      <c r="C218" s="229"/>
      <c r="D218" s="207" t="s">
        <v>272</v>
      </c>
      <c r="E218" s="230" t="s">
        <v>1</v>
      </c>
      <c r="F218" s="231" t="s">
        <v>280</v>
      </c>
      <c r="G218" s="229"/>
      <c r="H218" s="232">
        <v>0.877</v>
      </c>
      <c r="I218" s="233"/>
      <c r="J218" s="229"/>
      <c r="K218" s="229"/>
      <c r="L218" s="234"/>
      <c r="M218" s="235"/>
      <c r="N218" s="236"/>
      <c r="O218" s="236"/>
      <c r="P218" s="236"/>
      <c r="Q218" s="236"/>
      <c r="R218" s="236"/>
      <c r="S218" s="236"/>
      <c r="T218" s="237"/>
      <c r="AT218" s="238" t="s">
        <v>272</v>
      </c>
      <c r="AU218" s="238" t="s">
        <v>73</v>
      </c>
      <c r="AV218" s="15" t="s">
        <v>270</v>
      </c>
      <c r="AW218" s="15" t="s">
        <v>30</v>
      </c>
      <c r="AX218" s="15" t="s">
        <v>71</v>
      </c>
      <c r="AY218" s="238" t="s">
        <v>263</v>
      </c>
    </row>
    <row r="219" spans="1:65" s="12" customFormat="1" ht="22.9" customHeight="1">
      <c r="B219" s="175"/>
      <c r="C219" s="176"/>
      <c r="D219" s="177" t="s">
        <v>63</v>
      </c>
      <c r="E219" s="189" t="s">
        <v>297</v>
      </c>
      <c r="F219" s="189" t="s">
        <v>1020</v>
      </c>
      <c r="G219" s="176"/>
      <c r="H219" s="176"/>
      <c r="I219" s="179"/>
      <c r="J219" s="190">
        <f>BK219</f>
        <v>0</v>
      </c>
      <c r="K219" s="176"/>
      <c r="L219" s="181"/>
      <c r="M219" s="182"/>
      <c r="N219" s="183"/>
      <c r="O219" s="183"/>
      <c r="P219" s="184">
        <f>SUM(P220:P224)</f>
        <v>0</v>
      </c>
      <c r="Q219" s="183"/>
      <c r="R219" s="184">
        <f>SUM(R220:R224)</f>
        <v>217.74560000000002</v>
      </c>
      <c r="S219" s="183"/>
      <c r="T219" s="185">
        <f>SUM(T220:T224)</f>
        <v>0</v>
      </c>
      <c r="AR219" s="186" t="s">
        <v>71</v>
      </c>
      <c r="AT219" s="187" t="s">
        <v>63</v>
      </c>
      <c r="AU219" s="187" t="s">
        <v>71</v>
      </c>
      <c r="AY219" s="186" t="s">
        <v>263</v>
      </c>
      <c r="BK219" s="188">
        <f>SUM(BK220:BK224)</f>
        <v>0</v>
      </c>
    </row>
    <row r="220" spans="1:65" s="2" customFormat="1" ht="24.2" customHeight="1">
      <c r="A220" s="35"/>
      <c r="B220" s="36"/>
      <c r="C220" s="191" t="s">
        <v>493</v>
      </c>
      <c r="D220" s="191" t="s">
        <v>266</v>
      </c>
      <c r="E220" s="192" t="s">
        <v>1552</v>
      </c>
      <c r="F220" s="193" t="s">
        <v>1553</v>
      </c>
      <c r="G220" s="194" t="s">
        <v>269</v>
      </c>
      <c r="H220" s="195">
        <v>473.36</v>
      </c>
      <c r="I220" s="196"/>
      <c r="J220" s="197">
        <f>ROUND(I220*H220,2)</f>
        <v>0</v>
      </c>
      <c r="K220" s="198"/>
      <c r="L220" s="40"/>
      <c r="M220" s="199" t="s">
        <v>1</v>
      </c>
      <c r="N220" s="200" t="s">
        <v>38</v>
      </c>
      <c r="O220" s="72"/>
      <c r="P220" s="201">
        <f>O220*H220</f>
        <v>0</v>
      </c>
      <c r="Q220" s="201">
        <v>0.46</v>
      </c>
      <c r="R220" s="201">
        <f>Q220*H220</f>
        <v>217.74560000000002</v>
      </c>
      <c r="S220" s="201">
        <v>0</v>
      </c>
      <c r="T220" s="202">
        <f>S220*H220</f>
        <v>0</v>
      </c>
      <c r="U220" s="35"/>
      <c r="V220" s="35"/>
      <c r="W220" s="35"/>
      <c r="X220" s="35"/>
      <c r="Y220" s="35"/>
      <c r="Z220" s="35"/>
      <c r="AA220" s="35"/>
      <c r="AB220" s="35"/>
      <c r="AC220" s="35"/>
      <c r="AD220" s="35"/>
      <c r="AE220" s="35"/>
      <c r="AR220" s="203" t="s">
        <v>270</v>
      </c>
      <c r="AT220" s="203" t="s">
        <v>266</v>
      </c>
      <c r="AU220" s="203" t="s">
        <v>73</v>
      </c>
      <c r="AY220" s="18" t="s">
        <v>263</v>
      </c>
      <c r="BE220" s="204">
        <f>IF(N220="základní",J220,0)</f>
        <v>0</v>
      </c>
      <c r="BF220" s="204">
        <f>IF(N220="snížená",J220,0)</f>
        <v>0</v>
      </c>
      <c r="BG220" s="204">
        <f>IF(N220="zákl. přenesená",J220,0)</f>
        <v>0</v>
      </c>
      <c r="BH220" s="204">
        <f>IF(N220="sníž. přenesená",J220,0)</f>
        <v>0</v>
      </c>
      <c r="BI220" s="204">
        <f>IF(N220="nulová",J220,0)</f>
        <v>0</v>
      </c>
      <c r="BJ220" s="18" t="s">
        <v>71</v>
      </c>
      <c r="BK220" s="204">
        <f>ROUND(I220*H220,2)</f>
        <v>0</v>
      </c>
      <c r="BL220" s="18" t="s">
        <v>270</v>
      </c>
      <c r="BM220" s="203" t="s">
        <v>1554</v>
      </c>
    </row>
    <row r="221" spans="1:65" s="16" customFormat="1">
      <c r="B221" s="248"/>
      <c r="C221" s="249"/>
      <c r="D221" s="207" t="s">
        <v>272</v>
      </c>
      <c r="E221" s="250" t="s">
        <v>1</v>
      </c>
      <c r="F221" s="251" t="s">
        <v>1501</v>
      </c>
      <c r="G221" s="249"/>
      <c r="H221" s="250" t="s">
        <v>1</v>
      </c>
      <c r="I221" s="252"/>
      <c r="J221" s="249"/>
      <c r="K221" s="249"/>
      <c r="L221" s="253"/>
      <c r="M221" s="254"/>
      <c r="N221" s="255"/>
      <c r="O221" s="255"/>
      <c r="P221" s="255"/>
      <c r="Q221" s="255"/>
      <c r="R221" s="255"/>
      <c r="S221" s="255"/>
      <c r="T221" s="256"/>
      <c r="AT221" s="257" t="s">
        <v>272</v>
      </c>
      <c r="AU221" s="257" t="s">
        <v>73</v>
      </c>
      <c r="AV221" s="16" t="s">
        <v>71</v>
      </c>
      <c r="AW221" s="16" t="s">
        <v>30</v>
      </c>
      <c r="AX221" s="16" t="s">
        <v>64</v>
      </c>
      <c r="AY221" s="257" t="s">
        <v>263</v>
      </c>
    </row>
    <row r="222" spans="1:65" s="13" customFormat="1">
      <c r="B222" s="205"/>
      <c r="C222" s="206"/>
      <c r="D222" s="207" t="s">
        <v>272</v>
      </c>
      <c r="E222" s="208" t="s">
        <v>1</v>
      </c>
      <c r="F222" s="209" t="s">
        <v>1514</v>
      </c>
      <c r="G222" s="206"/>
      <c r="H222" s="210">
        <v>236.68</v>
      </c>
      <c r="I222" s="211"/>
      <c r="J222" s="206"/>
      <c r="K222" s="206"/>
      <c r="L222" s="212"/>
      <c r="M222" s="213"/>
      <c r="N222" s="214"/>
      <c r="O222" s="214"/>
      <c r="P222" s="214"/>
      <c r="Q222" s="214"/>
      <c r="R222" s="214"/>
      <c r="S222" s="214"/>
      <c r="T222" s="215"/>
      <c r="AT222" s="216" t="s">
        <v>272</v>
      </c>
      <c r="AU222" s="216" t="s">
        <v>73</v>
      </c>
      <c r="AV222" s="13" t="s">
        <v>73</v>
      </c>
      <c r="AW222" s="13" t="s">
        <v>30</v>
      </c>
      <c r="AX222" s="13" t="s">
        <v>64</v>
      </c>
      <c r="AY222" s="216" t="s">
        <v>263</v>
      </c>
    </row>
    <row r="223" spans="1:65" s="13" customFormat="1">
      <c r="B223" s="205"/>
      <c r="C223" s="206"/>
      <c r="D223" s="207" t="s">
        <v>272</v>
      </c>
      <c r="E223" s="208" t="s">
        <v>1</v>
      </c>
      <c r="F223" s="209" t="s">
        <v>1514</v>
      </c>
      <c r="G223" s="206"/>
      <c r="H223" s="210">
        <v>236.68</v>
      </c>
      <c r="I223" s="211"/>
      <c r="J223" s="206"/>
      <c r="K223" s="206"/>
      <c r="L223" s="212"/>
      <c r="M223" s="213"/>
      <c r="N223" s="214"/>
      <c r="O223" s="214"/>
      <c r="P223" s="214"/>
      <c r="Q223" s="214"/>
      <c r="R223" s="214"/>
      <c r="S223" s="214"/>
      <c r="T223" s="215"/>
      <c r="AT223" s="216" t="s">
        <v>272</v>
      </c>
      <c r="AU223" s="216" t="s">
        <v>73</v>
      </c>
      <c r="AV223" s="13" t="s">
        <v>73</v>
      </c>
      <c r="AW223" s="13" t="s">
        <v>30</v>
      </c>
      <c r="AX223" s="13" t="s">
        <v>64</v>
      </c>
      <c r="AY223" s="216" t="s">
        <v>263</v>
      </c>
    </row>
    <row r="224" spans="1:65" s="15" customFormat="1">
      <c r="B224" s="228"/>
      <c r="C224" s="229"/>
      <c r="D224" s="207" t="s">
        <v>272</v>
      </c>
      <c r="E224" s="230" t="s">
        <v>1</v>
      </c>
      <c r="F224" s="231" t="s">
        <v>280</v>
      </c>
      <c r="G224" s="229"/>
      <c r="H224" s="232">
        <v>473.36</v>
      </c>
      <c r="I224" s="233"/>
      <c r="J224" s="229"/>
      <c r="K224" s="229"/>
      <c r="L224" s="234"/>
      <c r="M224" s="235"/>
      <c r="N224" s="236"/>
      <c r="O224" s="236"/>
      <c r="P224" s="236"/>
      <c r="Q224" s="236"/>
      <c r="R224" s="236"/>
      <c r="S224" s="236"/>
      <c r="T224" s="237"/>
      <c r="AT224" s="238" t="s">
        <v>272</v>
      </c>
      <c r="AU224" s="238" t="s">
        <v>73</v>
      </c>
      <c r="AV224" s="15" t="s">
        <v>270</v>
      </c>
      <c r="AW224" s="15" t="s">
        <v>30</v>
      </c>
      <c r="AX224" s="15" t="s">
        <v>71</v>
      </c>
      <c r="AY224" s="238" t="s">
        <v>263</v>
      </c>
    </row>
    <row r="225" spans="1:65" s="12" customFormat="1" ht="22.9" customHeight="1">
      <c r="B225" s="175"/>
      <c r="C225" s="176"/>
      <c r="D225" s="177" t="s">
        <v>63</v>
      </c>
      <c r="E225" s="189" t="s">
        <v>304</v>
      </c>
      <c r="F225" s="189" t="s">
        <v>1034</v>
      </c>
      <c r="G225" s="176"/>
      <c r="H225" s="176"/>
      <c r="I225" s="179"/>
      <c r="J225" s="190">
        <f>BK225</f>
        <v>0</v>
      </c>
      <c r="K225" s="176"/>
      <c r="L225" s="181"/>
      <c r="M225" s="182"/>
      <c r="N225" s="183"/>
      <c r="O225" s="183"/>
      <c r="P225" s="184">
        <f>SUM(P226:P269)</f>
        <v>0</v>
      </c>
      <c r="Q225" s="183"/>
      <c r="R225" s="184">
        <f>SUM(R226:R269)</f>
        <v>96.220321429999998</v>
      </c>
      <c r="S225" s="183"/>
      <c r="T225" s="185">
        <f>SUM(T226:T269)</f>
        <v>0</v>
      </c>
      <c r="AR225" s="186" t="s">
        <v>71</v>
      </c>
      <c r="AT225" s="187" t="s">
        <v>63</v>
      </c>
      <c r="AU225" s="187" t="s">
        <v>71</v>
      </c>
      <c r="AY225" s="186" t="s">
        <v>263</v>
      </c>
      <c r="BK225" s="188">
        <f>SUM(BK226:BK269)</f>
        <v>0</v>
      </c>
    </row>
    <row r="226" spans="1:65" s="2" customFormat="1" ht="24.2" customHeight="1">
      <c r="A226" s="35"/>
      <c r="B226" s="36"/>
      <c r="C226" s="191" t="s">
        <v>7</v>
      </c>
      <c r="D226" s="191" t="s">
        <v>266</v>
      </c>
      <c r="E226" s="192" t="s">
        <v>1035</v>
      </c>
      <c r="F226" s="193" t="s">
        <v>1036</v>
      </c>
      <c r="G226" s="194" t="s">
        <v>269</v>
      </c>
      <c r="H226" s="195">
        <v>213.8</v>
      </c>
      <c r="I226" s="196"/>
      <c r="J226" s="197">
        <f>ROUND(I226*H226,2)</f>
        <v>0</v>
      </c>
      <c r="K226" s="198"/>
      <c r="L226" s="40"/>
      <c r="M226" s="199" t="s">
        <v>1</v>
      </c>
      <c r="N226" s="200" t="s">
        <v>38</v>
      </c>
      <c r="O226" s="72"/>
      <c r="P226" s="201">
        <f>O226*H226</f>
        <v>0</v>
      </c>
      <c r="Q226" s="201">
        <v>2.5999999999999998E-4</v>
      </c>
      <c r="R226" s="201">
        <f>Q226*H226</f>
        <v>5.5587999999999999E-2</v>
      </c>
      <c r="S226" s="201">
        <v>0</v>
      </c>
      <c r="T226" s="202">
        <f>S226*H226</f>
        <v>0</v>
      </c>
      <c r="U226" s="35"/>
      <c r="V226" s="35"/>
      <c r="W226" s="35"/>
      <c r="X226" s="35"/>
      <c r="Y226" s="35"/>
      <c r="Z226" s="35"/>
      <c r="AA226" s="35"/>
      <c r="AB226" s="35"/>
      <c r="AC226" s="35"/>
      <c r="AD226" s="35"/>
      <c r="AE226" s="35"/>
      <c r="AR226" s="203" t="s">
        <v>270</v>
      </c>
      <c r="AT226" s="203" t="s">
        <v>266</v>
      </c>
      <c r="AU226" s="203" t="s">
        <v>73</v>
      </c>
      <c r="AY226" s="18" t="s">
        <v>263</v>
      </c>
      <c r="BE226" s="204">
        <f>IF(N226="základní",J226,0)</f>
        <v>0</v>
      </c>
      <c r="BF226" s="204">
        <f>IF(N226="snížená",J226,0)</f>
        <v>0</v>
      </c>
      <c r="BG226" s="204">
        <f>IF(N226="zákl. přenesená",J226,0)</f>
        <v>0</v>
      </c>
      <c r="BH226" s="204">
        <f>IF(N226="sníž. přenesená",J226,0)</f>
        <v>0</v>
      </c>
      <c r="BI226" s="204">
        <f>IF(N226="nulová",J226,0)</f>
        <v>0</v>
      </c>
      <c r="BJ226" s="18" t="s">
        <v>71</v>
      </c>
      <c r="BK226" s="204">
        <f>ROUND(I226*H226,2)</f>
        <v>0</v>
      </c>
      <c r="BL226" s="18" t="s">
        <v>270</v>
      </c>
      <c r="BM226" s="203" t="s">
        <v>1555</v>
      </c>
    </row>
    <row r="227" spans="1:65" s="16" customFormat="1">
      <c r="B227" s="248"/>
      <c r="C227" s="249"/>
      <c r="D227" s="207" t="s">
        <v>272</v>
      </c>
      <c r="E227" s="250" t="s">
        <v>1</v>
      </c>
      <c r="F227" s="251" t="s">
        <v>1556</v>
      </c>
      <c r="G227" s="249"/>
      <c r="H227" s="250" t="s">
        <v>1</v>
      </c>
      <c r="I227" s="252"/>
      <c r="J227" s="249"/>
      <c r="K227" s="249"/>
      <c r="L227" s="253"/>
      <c r="M227" s="254"/>
      <c r="N227" s="255"/>
      <c r="O227" s="255"/>
      <c r="P227" s="255"/>
      <c r="Q227" s="255"/>
      <c r="R227" s="255"/>
      <c r="S227" s="255"/>
      <c r="T227" s="256"/>
      <c r="AT227" s="257" t="s">
        <v>272</v>
      </c>
      <c r="AU227" s="257" t="s">
        <v>73</v>
      </c>
      <c r="AV227" s="16" t="s">
        <v>71</v>
      </c>
      <c r="AW227" s="16" t="s">
        <v>30</v>
      </c>
      <c r="AX227" s="16" t="s">
        <v>64</v>
      </c>
      <c r="AY227" s="257" t="s">
        <v>263</v>
      </c>
    </row>
    <row r="228" spans="1:65" s="13" customFormat="1">
      <c r="B228" s="205"/>
      <c r="C228" s="206"/>
      <c r="D228" s="207" t="s">
        <v>272</v>
      </c>
      <c r="E228" s="208" t="s">
        <v>1</v>
      </c>
      <c r="F228" s="209" t="s">
        <v>1557</v>
      </c>
      <c r="G228" s="206"/>
      <c r="H228" s="210">
        <v>213.8</v>
      </c>
      <c r="I228" s="211"/>
      <c r="J228" s="206"/>
      <c r="K228" s="206"/>
      <c r="L228" s="212"/>
      <c r="M228" s="213"/>
      <c r="N228" s="214"/>
      <c r="O228" s="214"/>
      <c r="P228" s="214"/>
      <c r="Q228" s="214"/>
      <c r="R228" s="214"/>
      <c r="S228" s="214"/>
      <c r="T228" s="215"/>
      <c r="AT228" s="216" t="s">
        <v>272</v>
      </c>
      <c r="AU228" s="216" t="s">
        <v>73</v>
      </c>
      <c r="AV228" s="13" t="s">
        <v>73</v>
      </c>
      <c r="AW228" s="13" t="s">
        <v>30</v>
      </c>
      <c r="AX228" s="13" t="s">
        <v>64</v>
      </c>
      <c r="AY228" s="216" t="s">
        <v>263</v>
      </c>
    </row>
    <row r="229" spans="1:65" s="15" customFormat="1">
      <c r="B229" s="228"/>
      <c r="C229" s="229"/>
      <c r="D229" s="207" t="s">
        <v>272</v>
      </c>
      <c r="E229" s="230" t="s">
        <v>1</v>
      </c>
      <c r="F229" s="231" t="s">
        <v>280</v>
      </c>
      <c r="G229" s="229"/>
      <c r="H229" s="232">
        <v>213.8</v>
      </c>
      <c r="I229" s="233"/>
      <c r="J229" s="229"/>
      <c r="K229" s="229"/>
      <c r="L229" s="234"/>
      <c r="M229" s="235"/>
      <c r="N229" s="236"/>
      <c r="O229" s="236"/>
      <c r="P229" s="236"/>
      <c r="Q229" s="236"/>
      <c r="R229" s="236"/>
      <c r="S229" s="236"/>
      <c r="T229" s="237"/>
      <c r="AT229" s="238" t="s">
        <v>272</v>
      </c>
      <c r="AU229" s="238" t="s">
        <v>73</v>
      </c>
      <c r="AV229" s="15" t="s">
        <v>270</v>
      </c>
      <c r="AW229" s="15" t="s">
        <v>30</v>
      </c>
      <c r="AX229" s="15" t="s">
        <v>71</v>
      </c>
      <c r="AY229" s="238" t="s">
        <v>263</v>
      </c>
    </row>
    <row r="230" spans="1:65" s="2" customFormat="1" ht="24.2" customHeight="1">
      <c r="A230" s="35"/>
      <c r="B230" s="36"/>
      <c r="C230" s="191" t="s">
        <v>496</v>
      </c>
      <c r="D230" s="191" t="s">
        <v>266</v>
      </c>
      <c r="E230" s="192" t="s">
        <v>1040</v>
      </c>
      <c r="F230" s="193" t="s">
        <v>1041</v>
      </c>
      <c r="G230" s="194" t="s">
        <v>269</v>
      </c>
      <c r="H230" s="195">
        <v>213.8</v>
      </c>
      <c r="I230" s="196"/>
      <c r="J230" s="197">
        <f>ROUND(I230*H230,2)</f>
        <v>0</v>
      </c>
      <c r="K230" s="198"/>
      <c r="L230" s="40"/>
      <c r="M230" s="199" t="s">
        <v>1</v>
      </c>
      <c r="N230" s="200" t="s">
        <v>38</v>
      </c>
      <c r="O230" s="72"/>
      <c r="P230" s="201">
        <f>O230*H230</f>
        <v>0</v>
      </c>
      <c r="Q230" s="201">
        <v>4.3800000000000002E-3</v>
      </c>
      <c r="R230" s="201">
        <f>Q230*H230</f>
        <v>0.93644400000000005</v>
      </c>
      <c r="S230" s="201">
        <v>0</v>
      </c>
      <c r="T230" s="202">
        <f>S230*H230</f>
        <v>0</v>
      </c>
      <c r="U230" s="35"/>
      <c r="V230" s="35"/>
      <c r="W230" s="35"/>
      <c r="X230" s="35"/>
      <c r="Y230" s="35"/>
      <c r="Z230" s="35"/>
      <c r="AA230" s="35"/>
      <c r="AB230" s="35"/>
      <c r="AC230" s="35"/>
      <c r="AD230" s="35"/>
      <c r="AE230" s="35"/>
      <c r="AR230" s="203" t="s">
        <v>270</v>
      </c>
      <c r="AT230" s="203" t="s">
        <v>266</v>
      </c>
      <c r="AU230" s="203" t="s">
        <v>73</v>
      </c>
      <c r="AY230" s="18" t="s">
        <v>263</v>
      </c>
      <c r="BE230" s="204">
        <f>IF(N230="základní",J230,0)</f>
        <v>0</v>
      </c>
      <c r="BF230" s="204">
        <f>IF(N230="snížená",J230,0)</f>
        <v>0</v>
      </c>
      <c r="BG230" s="204">
        <f>IF(N230="zákl. přenesená",J230,0)</f>
        <v>0</v>
      </c>
      <c r="BH230" s="204">
        <f>IF(N230="sníž. přenesená",J230,0)</f>
        <v>0</v>
      </c>
      <c r="BI230" s="204">
        <f>IF(N230="nulová",J230,0)</f>
        <v>0</v>
      </c>
      <c r="BJ230" s="18" t="s">
        <v>71</v>
      </c>
      <c r="BK230" s="204">
        <f>ROUND(I230*H230,2)</f>
        <v>0</v>
      </c>
      <c r="BL230" s="18" t="s">
        <v>270</v>
      </c>
      <c r="BM230" s="203" t="s">
        <v>1558</v>
      </c>
    </row>
    <row r="231" spans="1:65" s="16" customFormat="1">
      <c r="B231" s="248"/>
      <c r="C231" s="249"/>
      <c r="D231" s="207" t="s">
        <v>272</v>
      </c>
      <c r="E231" s="250" t="s">
        <v>1</v>
      </c>
      <c r="F231" s="251" t="s">
        <v>1556</v>
      </c>
      <c r="G231" s="249"/>
      <c r="H231" s="250" t="s">
        <v>1</v>
      </c>
      <c r="I231" s="252"/>
      <c r="J231" s="249"/>
      <c r="K231" s="249"/>
      <c r="L231" s="253"/>
      <c r="M231" s="254"/>
      <c r="N231" s="255"/>
      <c r="O231" s="255"/>
      <c r="P231" s="255"/>
      <c r="Q231" s="255"/>
      <c r="R231" s="255"/>
      <c r="S231" s="255"/>
      <c r="T231" s="256"/>
      <c r="AT231" s="257" t="s">
        <v>272</v>
      </c>
      <c r="AU231" s="257" t="s">
        <v>73</v>
      </c>
      <c r="AV231" s="16" t="s">
        <v>71</v>
      </c>
      <c r="AW231" s="16" t="s">
        <v>30</v>
      </c>
      <c r="AX231" s="16" t="s">
        <v>64</v>
      </c>
      <c r="AY231" s="257" t="s">
        <v>263</v>
      </c>
    </row>
    <row r="232" spans="1:65" s="13" customFormat="1">
      <c r="B232" s="205"/>
      <c r="C232" s="206"/>
      <c r="D232" s="207" t="s">
        <v>272</v>
      </c>
      <c r="E232" s="208" t="s">
        <v>1</v>
      </c>
      <c r="F232" s="209" t="s">
        <v>1557</v>
      </c>
      <c r="G232" s="206"/>
      <c r="H232" s="210">
        <v>213.8</v>
      </c>
      <c r="I232" s="211"/>
      <c r="J232" s="206"/>
      <c r="K232" s="206"/>
      <c r="L232" s="212"/>
      <c r="M232" s="213"/>
      <c r="N232" s="214"/>
      <c r="O232" s="214"/>
      <c r="P232" s="214"/>
      <c r="Q232" s="214"/>
      <c r="R232" s="214"/>
      <c r="S232" s="214"/>
      <c r="T232" s="215"/>
      <c r="AT232" s="216" t="s">
        <v>272</v>
      </c>
      <c r="AU232" s="216" t="s">
        <v>73</v>
      </c>
      <c r="AV232" s="13" t="s">
        <v>73</v>
      </c>
      <c r="AW232" s="13" t="s">
        <v>30</v>
      </c>
      <c r="AX232" s="13" t="s">
        <v>64</v>
      </c>
      <c r="AY232" s="216" t="s">
        <v>263</v>
      </c>
    </row>
    <row r="233" spans="1:65" s="15" customFormat="1">
      <c r="B233" s="228"/>
      <c r="C233" s="229"/>
      <c r="D233" s="207" t="s">
        <v>272</v>
      </c>
      <c r="E233" s="230" t="s">
        <v>1</v>
      </c>
      <c r="F233" s="231" t="s">
        <v>280</v>
      </c>
      <c r="G233" s="229"/>
      <c r="H233" s="232">
        <v>213.8</v>
      </c>
      <c r="I233" s="233"/>
      <c r="J233" s="229"/>
      <c r="K233" s="229"/>
      <c r="L233" s="234"/>
      <c r="M233" s="235"/>
      <c r="N233" s="236"/>
      <c r="O233" s="236"/>
      <c r="P233" s="236"/>
      <c r="Q233" s="236"/>
      <c r="R233" s="236"/>
      <c r="S233" s="236"/>
      <c r="T233" s="237"/>
      <c r="AT233" s="238" t="s">
        <v>272</v>
      </c>
      <c r="AU233" s="238" t="s">
        <v>73</v>
      </c>
      <c r="AV233" s="15" t="s">
        <v>270</v>
      </c>
      <c r="AW233" s="15" t="s">
        <v>30</v>
      </c>
      <c r="AX233" s="15" t="s">
        <v>71</v>
      </c>
      <c r="AY233" s="238" t="s">
        <v>263</v>
      </c>
    </row>
    <row r="234" spans="1:65" s="2" customFormat="1" ht="24.2" customHeight="1">
      <c r="A234" s="35"/>
      <c r="B234" s="36"/>
      <c r="C234" s="191" t="s">
        <v>576</v>
      </c>
      <c r="D234" s="191" t="s">
        <v>266</v>
      </c>
      <c r="E234" s="192" t="s">
        <v>1043</v>
      </c>
      <c r="F234" s="193" t="s">
        <v>1044</v>
      </c>
      <c r="G234" s="194" t="s">
        <v>269</v>
      </c>
      <c r="H234" s="195">
        <v>213.8</v>
      </c>
      <c r="I234" s="196"/>
      <c r="J234" s="197">
        <f>ROUND(I234*H234,2)</f>
        <v>0</v>
      </c>
      <c r="K234" s="198"/>
      <c r="L234" s="40"/>
      <c r="M234" s="199" t="s">
        <v>1</v>
      </c>
      <c r="N234" s="200" t="s">
        <v>38</v>
      </c>
      <c r="O234" s="72"/>
      <c r="P234" s="201">
        <f>O234*H234</f>
        <v>0</v>
      </c>
      <c r="Q234" s="201">
        <v>1.54E-2</v>
      </c>
      <c r="R234" s="201">
        <f>Q234*H234</f>
        <v>3.2925200000000001</v>
      </c>
      <c r="S234" s="201">
        <v>0</v>
      </c>
      <c r="T234" s="202">
        <f>S234*H234</f>
        <v>0</v>
      </c>
      <c r="U234" s="35"/>
      <c r="V234" s="35"/>
      <c r="W234" s="35"/>
      <c r="X234" s="35"/>
      <c r="Y234" s="35"/>
      <c r="Z234" s="35"/>
      <c r="AA234" s="35"/>
      <c r="AB234" s="35"/>
      <c r="AC234" s="35"/>
      <c r="AD234" s="35"/>
      <c r="AE234" s="35"/>
      <c r="AR234" s="203" t="s">
        <v>270</v>
      </c>
      <c r="AT234" s="203" t="s">
        <v>266</v>
      </c>
      <c r="AU234" s="203" t="s">
        <v>73</v>
      </c>
      <c r="AY234" s="18" t="s">
        <v>263</v>
      </c>
      <c r="BE234" s="204">
        <f>IF(N234="základní",J234,0)</f>
        <v>0</v>
      </c>
      <c r="BF234" s="204">
        <f>IF(N234="snížená",J234,0)</f>
        <v>0</v>
      </c>
      <c r="BG234" s="204">
        <f>IF(N234="zákl. přenesená",J234,0)</f>
        <v>0</v>
      </c>
      <c r="BH234" s="204">
        <f>IF(N234="sníž. přenesená",J234,0)</f>
        <v>0</v>
      </c>
      <c r="BI234" s="204">
        <f>IF(N234="nulová",J234,0)</f>
        <v>0</v>
      </c>
      <c r="BJ234" s="18" t="s">
        <v>71</v>
      </c>
      <c r="BK234" s="204">
        <f>ROUND(I234*H234,2)</f>
        <v>0</v>
      </c>
      <c r="BL234" s="18" t="s">
        <v>270</v>
      </c>
      <c r="BM234" s="203" t="s">
        <v>1559</v>
      </c>
    </row>
    <row r="235" spans="1:65" s="16" customFormat="1">
      <c r="B235" s="248"/>
      <c r="C235" s="249"/>
      <c r="D235" s="207" t="s">
        <v>272</v>
      </c>
      <c r="E235" s="250" t="s">
        <v>1</v>
      </c>
      <c r="F235" s="251" t="s">
        <v>1556</v>
      </c>
      <c r="G235" s="249"/>
      <c r="H235" s="250" t="s">
        <v>1</v>
      </c>
      <c r="I235" s="252"/>
      <c r="J235" s="249"/>
      <c r="K235" s="249"/>
      <c r="L235" s="253"/>
      <c r="M235" s="254"/>
      <c r="N235" s="255"/>
      <c r="O235" s="255"/>
      <c r="P235" s="255"/>
      <c r="Q235" s="255"/>
      <c r="R235" s="255"/>
      <c r="S235" s="255"/>
      <c r="T235" s="256"/>
      <c r="AT235" s="257" t="s">
        <v>272</v>
      </c>
      <c r="AU235" s="257" t="s">
        <v>73</v>
      </c>
      <c r="AV235" s="16" t="s">
        <v>71</v>
      </c>
      <c r="AW235" s="16" t="s">
        <v>30</v>
      </c>
      <c r="AX235" s="16" t="s">
        <v>64</v>
      </c>
      <c r="AY235" s="257" t="s">
        <v>263</v>
      </c>
    </row>
    <row r="236" spans="1:65" s="13" customFormat="1">
      <c r="B236" s="205"/>
      <c r="C236" s="206"/>
      <c r="D236" s="207" t="s">
        <v>272</v>
      </c>
      <c r="E236" s="208" t="s">
        <v>1</v>
      </c>
      <c r="F236" s="209" t="s">
        <v>1557</v>
      </c>
      <c r="G236" s="206"/>
      <c r="H236" s="210">
        <v>213.8</v>
      </c>
      <c r="I236" s="211"/>
      <c r="J236" s="206"/>
      <c r="K236" s="206"/>
      <c r="L236" s="212"/>
      <c r="M236" s="213"/>
      <c r="N236" s="214"/>
      <c r="O236" s="214"/>
      <c r="P236" s="214"/>
      <c r="Q236" s="214"/>
      <c r="R236" s="214"/>
      <c r="S236" s="214"/>
      <c r="T236" s="215"/>
      <c r="AT236" s="216" t="s">
        <v>272</v>
      </c>
      <c r="AU236" s="216" t="s">
        <v>73</v>
      </c>
      <c r="AV236" s="13" t="s">
        <v>73</v>
      </c>
      <c r="AW236" s="13" t="s">
        <v>30</v>
      </c>
      <c r="AX236" s="13" t="s">
        <v>64</v>
      </c>
      <c r="AY236" s="216" t="s">
        <v>263</v>
      </c>
    </row>
    <row r="237" spans="1:65" s="15" customFormat="1">
      <c r="B237" s="228"/>
      <c r="C237" s="229"/>
      <c r="D237" s="207" t="s">
        <v>272</v>
      </c>
      <c r="E237" s="230" t="s">
        <v>1</v>
      </c>
      <c r="F237" s="231" t="s">
        <v>280</v>
      </c>
      <c r="G237" s="229"/>
      <c r="H237" s="232">
        <v>213.8</v>
      </c>
      <c r="I237" s="233"/>
      <c r="J237" s="229"/>
      <c r="K237" s="229"/>
      <c r="L237" s="234"/>
      <c r="M237" s="235"/>
      <c r="N237" s="236"/>
      <c r="O237" s="236"/>
      <c r="P237" s="236"/>
      <c r="Q237" s="236"/>
      <c r="R237" s="236"/>
      <c r="S237" s="236"/>
      <c r="T237" s="237"/>
      <c r="AT237" s="238" t="s">
        <v>272</v>
      </c>
      <c r="AU237" s="238" t="s">
        <v>73</v>
      </c>
      <c r="AV237" s="15" t="s">
        <v>270</v>
      </c>
      <c r="AW237" s="15" t="s">
        <v>30</v>
      </c>
      <c r="AX237" s="15" t="s">
        <v>71</v>
      </c>
      <c r="AY237" s="238" t="s">
        <v>263</v>
      </c>
    </row>
    <row r="238" spans="1:65" s="2" customFormat="1" ht="24.2" customHeight="1">
      <c r="A238" s="35"/>
      <c r="B238" s="36"/>
      <c r="C238" s="191" t="s">
        <v>500</v>
      </c>
      <c r="D238" s="191" t="s">
        <v>266</v>
      </c>
      <c r="E238" s="192" t="s">
        <v>1047</v>
      </c>
      <c r="F238" s="193" t="s">
        <v>1048</v>
      </c>
      <c r="G238" s="194" t="s">
        <v>269</v>
      </c>
      <c r="H238" s="195">
        <v>254.78</v>
      </c>
      <c r="I238" s="196"/>
      <c r="J238" s="197">
        <f>ROUND(I238*H238,2)</f>
        <v>0</v>
      </c>
      <c r="K238" s="198"/>
      <c r="L238" s="40"/>
      <c r="M238" s="199" t="s">
        <v>1</v>
      </c>
      <c r="N238" s="200" t="s">
        <v>38</v>
      </c>
      <c r="O238" s="72"/>
      <c r="P238" s="201">
        <f>O238*H238</f>
        <v>0</v>
      </c>
      <c r="Q238" s="201">
        <v>1.54E-2</v>
      </c>
      <c r="R238" s="201">
        <f>Q238*H238</f>
        <v>3.9236120000000003</v>
      </c>
      <c r="S238" s="201">
        <v>0</v>
      </c>
      <c r="T238" s="202">
        <f>S238*H238</f>
        <v>0</v>
      </c>
      <c r="U238" s="35"/>
      <c r="V238" s="35"/>
      <c r="W238" s="35"/>
      <c r="X238" s="35"/>
      <c r="Y238" s="35"/>
      <c r="Z238" s="35"/>
      <c r="AA238" s="35"/>
      <c r="AB238" s="35"/>
      <c r="AC238" s="35"/>
      <c r="AD238" s="35"/>
      <c r="AE238" s="35"/>
      <c r="AR238" s="203" t="s">
        <v>270</v>
      </c>
      <c r="AT238" s="203" t="s">
        <v>266</v>
      </c>
      <c r="AU238" s="203" t="s">
        <v>73</v>
      </c>
      <c r="AY238" s="18" t="s">
        <v>263</v>
      </c>
      <c r="BE238" s="204">
        <f>IF(N238="základní",J238,0)</f>
        <v>0</v>
      </c>
      <c r="BF238" s="204">
        <f>IF(N238="snížená",J238,0)</f>
        <v>0</v>
      </c>
      <c r="BG238" s="204">
        <f>IF(N238="zákl. přenesená",J238,0)</f>
        <v>0</v>
      </c>
      <c r="BH238" s="204">
        <f>IF(N238="sníž. přenesená",J238,0)</f>
        <v>0</v>
      </c>
      <c r="BI238" s="204">
        <f>IF(N238="nulová",J238,0)</f>
        <v>0</v>
      </c>
      <c r="BJ238" s="18" t="s">
        <v>71</v>
      </c>
      <c r="BK238" s="204">
        <f>ROUND(I238*H238,2)</f>
        <v>0</v>
      </c>
      <c r="BL238" s="18" t="s">
        <v>270</v>
      </c>
      <c r="BM238" s="203" t="s">
        <v>1560</v>
      </c>
    </row>
    <row r="239" spans="1:65" s="16" customFormat="1">
      <c r="B239" s="248"/>
      <c r="C239" s="249"/>
      <c r="D239" s="207" t="s">
        <v>272</v>
      </c>
      <c r="E239" s="250" t="s">
        <v>1</v>
      </c>
      <c r="F239" s="251" t="s">
        <v>1530</v>
      </c>
      <c r="G239" s="249"/>
      <c r="H239" s="250" t="s">
        <v>1</v>
      </c>
      <c r="I239" s="252"/>
      <c r="J239" s="249"/>
      <c r="K239" s="249"/>
      <c r="L239" s="253"/>
      <c r="M239" s="254"/>
      <c r="N239" s="255"/>
      <c r="O239" s="255"/>
      <c r="P239" s="255"/>
      <c r="Q239" s="255"/>
      <c r="R239" s="255"/>
      <c r="S239" s="255"/>
      <c r="T239" s="256"/>
      <c r="AT239" s="257" t="s">
        <v>272</v>
      </c>
      <c r="AU239" s="257" t="s">
        <v>73</v>
      </c>
      <c r="AV239" s="16" t="s">
        <v>71</v>
      </c>
      <c r="AW239" s="16" t="s">
        <v>30</v>
      </c>
      <c r="AX239" s="16" t="s">
        <v>64</v>
      </c>
      <c r="AY239" s="257" t="s">
        <v>263</v>
      </c>
    </row>
    <row r="240" spans="1:65" s="13" customFormat="1">
      <c r="B240" s="205"/>
      <c r="C240" s="206"/>
      <c r="D240" s="207" t="s">
        <v>272</v>
      </c>
      <c r="E240" s="208" t="s">
        <v>1</v>
      </c>
      <c r="F240" s="209" t="s">
        <v>1531</v>
      </c>
      <c r="G240" s="206"/>
      <c r="H240" s="210">
        <v>265.60000000000002</v>
      </c>
      <c r="I240" s="211"/>
      <c r="J240" s="206"/>
      <c r="K240" s="206"/>
      <c r="L240" s="212"/>
      <c r="M240" s="213"/>
      <c r="N240" s="214"/>
      <c r="O240" s="214"/>
      <c r="P240" s="214"/>
      <c r="Q240" s="214"/>
      <c r="R240" s="214"/>
      <c r="S240" s="214"/>
      <c r="T240" s="215"/>
      <c r="AT240" s="216" t="s">
        <v>272</v>
      </c>
      <c r="AU240" s="216" t="s">
        <v>73</v>
      </c>
      <c r="AV240" s="13" t="s">
        <v>73</v>
      </c>
      <c r="AW240" s="13" t="s">
        <v>30</v>
      </c>
      <c r="AX240" s="13" t="s">
        <v>64</v>
      </c>
      <c r="AY240" s="216" t="s">
        <v>263</v>
      </c>
    </row>
    <row r="241" spans="1:65" s="13" customFormat="1">
      <c r="B241" s="205"/>
      <c r="C241" s="206"/>
      <c r="D241" s="207" t="s">
        <v>272</v>
      </c>
      <c r="E241" s="208" t="s">
        <v>1</v>
      </c>
      <c r="F241" s="209" t="s">
        <v>1532</v>
      </c>
      <c r="G241" s="206"/>
      <c r="H241" s="210">
        <v>17.2</v>
      </c>
      <c r="I241" s="211"/>
      <c r="J241" s="206"/>
      <c r="K241" s="206"/>
      <c r="L241" s="212"/>
      <c r="M241" s="213"/>
      <c r="N241" s="214"/>
      <c r="O241" s="214"/>
      <c r="P241" s="214"/>
      <c r="Q241" s="214"/>
      <c r="R241" s="214"/>
      <c r="S241" s="214"/>
      <c r="T241" s="215"/>
      <c r="AT241" s="216" t="s">
        <v>272</v>
      </c>
      <c r="AU241" s="216" t="s">
        <v>73</v>
      </c>
      <c r="AV241" s="13" t="s">
        <v>73</v>
      </c>
      <c r="AW241" s="13" t="s">
        <v>30</v>
      </c>
      <c r="AX241" s="13" t="s">
        <v>64</v>
      </c>
      <c r="AY241" s="216" t="s">
        <v>263</v>
      </c>
    </row>
    <row r="242" spans="1:65" s="13" customFormat="1">
      <c r="B242" s="205"/>
      <c r="C242" s="206"/>
      <c r="D242" s="207" t="s">
        <v>272</v>
      </c>
      <c r="E242" s="208" t="s">
        <v>1</v>
      </c>
      <c r="F242" s="209" t="s">
        <v>1533</v>
      </c>
      <c r="G242" s="206"/>
      <c r="H242" s="210">
        <v>-28.02</v>
      </c>
      <c r="I242" s="211"/>
      <c r="J242" s="206"/>
      <c r="K242" s="206"/>
      <c r="L242" s="212"/>
      <c r="M242" s="213"/>
      <c r="N242" s="214"/>
      <c r="O242" s="214"/>
      <c r="P242" s="214"/>
      <c r="Q242" s="214"/>
      <c r="R242" s="214"/>
      <c r="S242" s="214"/>
      <c r="T242" s="215"/>
      <c r="AT242" s="216" t="s">
        <v>272</v>
      </c>
      <c r="AU242" s="216" t="s">
        <v>73</v>
      </c>
      <c r="AV242" s="13" t="s">
        <v>73</v>
      </c>
      <c r="AW242" s="13" t="s">
        <v>30</v>
      </c>
      <c r="AX242" s="13" t="s">
        <v>64</v>
      </c>
      <c r="AY242" s="216" t="s">
        <v>263</v>
      </c>
    </row>
    <row r="243" spans="1:65" s="15" customFormat="1">
      <c r="B243" s="228"/>
      <c r="C243" s="229"/>
      <c r="D243" s="207" t="s">
        <v>272</v>
      </c>
      <c r="E243" s="230" t="s">
        <v>1</v>
      </c>
      <c r="F243" s="231" t="s">
        <v>280</v>
      </c>
      <c r="G243" s="229"/>
      <c r="H243" s="232">
        <v>254.78</v>
      </c>
      <c r="I243" s="233"/>
      <c r="J243" s="229"/>
      <c r="K243" s="229"/>
      <c r="L243" s="234"/>
      <c r="M243" s="235"/>
      <c r="N243" s="236"/>
      <c r="O243" s="236"/>
      <c r="P243" s="236"/>
      <c r="Q243" s="236"/>
      <c r="R243" s="236"/>
      <c r="S243" s="236"/>
      <c r="T243" s="237"/>
      <c r="AT243" s="238" t="s">
        <v>272</v>
      </c>
      <c r="AU243" s="238" t="s">
        <v>73</v>
      </c>
      <c r="AV243" s="15" t="s">
        <v>270</v>
      </c>
      <c r="AW243" s="15" t="s">
        <v>30</v>
      </c>
      <c r="AX243" s="15" t="s">
        <v>71</v>
      </c>
      <c r="AY243" s="238" t="s">
        <v>263</v>
      </c>
    </row>
    <row r="244" spans="1:65" s="2" customFormat="1" ht="24.2" customHeight="1">
      <c r="A244" s="35"/>
      <c r="B244" s="36"/>
      <c r="C244" s="191" t="s">
        <v>587</v>
      </c>
      <c r="D244" s="191" t="s">
        <v>266</v>
      </c>
      <c r="E244" s="192" t="s">
        <v>1561</v>
      </c>
      <c r="F244" s="193" t="s">
        <v>1562</v>
      </c>
      <c r="G244" s="194" t="s">
        <v>269</v>
      </c>
      <c r="H244" s="195">
        <v>325.82799999999997</v>
      </c>
      <c r="I244" s="196"/>
      <c r="J244" s="197">
        <f>ROUND(I244*H244,2)</f>
        <v>0</v>
      </c>
      <c r="K244" s="198"/>
      <c r="L244" s="40"/>
      <c r="M244" s="199" t="s">
        <v>1</v>
      </c>
      <c r="N244" s="200" t="s">
        <v>38</v>
      </c>
      <c r="O244" s="72"/>
      <c r="P244" s="201">
        <f>O244*H244</f>
        <v>0</v>
      </c>
      <c r="Q244" s="201">
        <v>2.6360000000000001E-2</v>
      </c>
      <c r="R244" s="201">
        <f>Q244*H244</f>
        <v>8.5888260800000005</v>
      </c>
      <c r="S244" s="201">
        <v>0</v>
      </c>
      <c r="T244" s="202">
        <f>S244*H244</f>
        <v>0</v>
      </c>
      <c r="U244" s="35"/>
      <c r="V244" s="35"/>
      <c r="W244" s="35"/>
      <c r="X244" s="35"/>
      <c r="Y244" s="35"/>
      <c r="Z244" s="35"/>
      <c r="AA244" s="35"/>
      <c r="AB244" s="35"/>
      <c r="AC244" s="35"/>
      <c r="AD244" s="35"/>
      <c r="AE244" s="35"/>
      <c r="AR244" s="203" t="s">
        <v>270</v>
      </c>
      <c r="AT244" s="203" t="s">
        <v>266</v>
      </c>
      <c r="AU244" s="203" t="s">
        <v>73</v>
      </c>
      <c r="AY244" s="18" t="s">
        <v>263</v>
      </c>
      <c r="BE244" s="204">
        <f>IF(N244="základní",J244,0)</f>
        <v>0</v>
      </c>
      <c r="BF244" s="204">
        <f>IF(N244="snížená",J244,0)</f>
        <v>0</v>
      </c>
      <c r="BG244" s="204">
        <f>IF(N244="zákl. přenesená",J244,0)</f>
        <v>0</v>
      </c>
      <c r="BH244" s="204">
        <f>IF(N244="sníž. přenesená",J244,0)</f>
        <v>0</v>
      </c>
      <c r="BI244" s="204">
        <f>IF(N244="nulová",J244,0)</f>
        <v>0</v>
      </c>
      <c r="BJ244" s="18" t="s">
        <v>71</v>
      </c>
      <c r="BK244" s="204">
        <f>ROUND(I244*H244,2)</f>
        <v>0</v>
      </c>
      <c r="BL244" s="18" t="s">
        <v>270</v>
      </c>
      <c r="BM244" s="203" t="s">
        <v>1563</v>
      </c>
    </row>
    <row r="245" spans="1:65" s="16" customFormat="1">
      <c r="B245" s="248"/>
      <c r="C245" s="249"/>
      <c r="D245" s="207" t="s">
        <v>272</v>
      </c>
      <c r="E245" s="250" t="s">
        <v>1</v>
      </c>
      <c r="F245" s="251" t="s">
        <v>1530</v>
      </c>
      <c r="G245" s="249"/>
      <c r="H245" s="250" t="s">
        <v>1</v>
      </c>
      <c r="I245" s="252"/>
      <c r="J245" s="249"/>
      <c r="K245" s="249"/>
      <c r="L245" s="253"/>
      <c r="M245" s="254"/>
      <c r="N245" s="255"/>
      <c r="O245" s="255"/>
      <c r="P245" s="255"/>
      <c r="Q245" s="255"/>
      <c r="R245" s="255"/>
      <c r="S245" s="255"/>
      <c r="T245" s="256"/>
      <c r="AT245" s="257" t="s">
        <v>272</v>
      </c>
      <c r="AU245" s="257" t="s">
        <v>73</v>
      </c>
      <c r="AV245" s="16" t="s">
        <v>71</v>
      </c>
      <c r="AW245" s="16" t="s">
        <v>30</v>
      </c>
      <c r="AX245" s="16" t="s">
        <v>64</v>
      </c>
      <c r="AY245" s="257" t="s">
        <v>263</v>
      </c>
    </row>
    <row r="246" spans="1:65" s="13" customFormat="1">
      <c r="B246" s="205"/>
      <c r="C246" s="206"/>
      <c r="D246" s="207" t="s">
        <v>272</v>
      </c>
      <c r="E246" s="208" t="s">
        <v>1</v>
      </c>
      <c r="F246" s="209" t="s">
        <v>1531</v>
      </c>
      <c r="G246" s="206"/>
      <c r="H246" s="210">
        <v>265.60000000000002</v>
      </c>
      <c r="I246" s="211"/>
      <c r="J246" s="206"/>
      <c r="K246" s="206"/>
      <c r="L246" s="212"/>
      <c r="M246" s="213"/>
      <c r="N246" s="214"/>
      <c r="O246" s="214"/>
      <c r="P246" s="214"/>
      <c r="Q246" s="214"/>
      <c r="R246" s="214"/>
      <c r="S246" s="214"/>
      <c r="T246" s="215"/>
      <c r="AT246" s="216" t="s">
        <v>272</v>
      </c>
      <c r="AU246" s="216" t="s">
        <v>73</v>
      </c>
      <c r="AV246" s="13" t="s">
        <v>73</v>
      </c>
      <c r="AW246" s="13" t="s">
        <v>30</v>
      </c>
      <c r="AX246" s="13" t="s">
        <v>64</v>
      </c>
      <c r="AY246" s="216" t="s">
        <v>263</v>
      </c>
    </row>
    <row r="247" spans="1:65" s="13" customFormat="1">
      <c r="B247" s="205"/>
      <c r="C247" s="206"/>
      <c r="D247" s="207" t="s">
        <v>272</v>
      </c>
      <c r="E247" s="208" t="s">
        <v>1</v>
      </c>
      <c r="F247" s="209" t="s">
        <v>1532</v>
      </c>
      <c r="G247" s="206"/>
      <c r="H247" s="210">
        <v>17.2</v>
      </c>
      <c r="I247" s="211"/>
      <c r="J247" s="206"/>
      <c r="K247" s="206"/>
      <c r="L247" s="212"/>
      <c r="M247" s="213"/>
      <c r="N247" s="214"/>
      <c r="O247" s="214"/>
      <c r="P247" s="214"/>
      <c r="Q247" s="214"/>
      <c r="R247" s="214"/>
      <c r="S247" s="214"/>
      <c r="T247" s="215"/>
      <c r="AT247" s="216" t="s">
        <v>272</v>
      </c>
      <c r="AU247" s="216" t="s">
        <v>73</v>
      </c>
      <c r="AV247" s="13" t="s">
        <v>73</v>
      </c>
      <c r="AW247" s="13" t="s">
        <v>30</v>
      </c>
      <c r="AX247" s="13" t="s">
        <v>64</v>
      </c>
      <c r="AY247" s="216" t="s">
        <v>263</v>
      </c>
    </row>
    <row r="248" spans="1:65" s="13" customFormat="1">
      <c r="B248" s="205"/>
      <c r="C248" s="206"/>
      <c r="D248" s="207" t="s">
        <v>272</v>
      </c>
      <c r="E248" s="208" t="s">
        <v>1</v>
      </c>
      <c r="F248" s="209" t="s">
        <v>1533</v>
      </c>
      <c r="G248" s="206"/>
      <c r="H248" s="210">
        <v>-28.02</v>
      </c>
      <c r="I248" s="211"/>
      <c r="J248" s="206"/>
      <c r="K248" s="206"/>
      <c r="L248" s="212"/>
      <c r="M248" s="213"/>
      <c r="N248" s="214"/>
      <c r="O248" s="214"/>
      <c r="P248" s="214"/>
      <c r="Q248" s="214"/>
      <c r="R248" s="214"/>
      <c r="S248" s="214"/>
      <c r="T248" s="215"/>
      <c r="AT248" s="216" t="s">
        <v>272</v>
      </c>
      <c r="AU248" s="216" t="s">
        <v>73</v>
      </c>
      <c r="AV248" s="13" t="s">
        <v>73</v>
      </c>
      <c r="AW248" s="13" t="s">
        <v>30</v>
      </c>
      <c r="AX248" s="13" t="s">
        <v>64</v>
      </c>
      <c r="AY248" s="216" t="s">
        <v>263</v>
      </c>
    </row>
    <row r="249" spans="1:65" s="14" customFormat="1">
      <c r="B249" s="217"/>
      <c r="C249" s="218"/>
      <c r="D249" s="207" t="s">
        <v>272</v>
      </c>
      <c r="E249" s="219" t="s">
        <v>1</v>
      </c>
      <c r="F249" s="220" t="s">
        <v>275</v>
      </c>
      <c r="G249" s="218"/>
      <c r="H249" s="221">
        <v>254.78</v>
      </c>
      <c r="I249" s="222"/>
      <c r="J249" s="218"/>
      <c r="K249" s="218"/>
      <c r="L249" s="223"/>
      <c r="M249" s="224"/>
      <c r="N249" s="225"/>
      <c r="O249" s="225"/>
      <c r="P249" s="225"/>
      <c r="Q249" s="225"/>
      <c r="R249" s="225"/>
      <c r="S249" s="225"/>
      <c r="T249" s="226"/>
      <c r="AT249" s="227" t="s">
        <v>272</v>
      </c>
      <c r="AU249" s="227" t="s">
        <v>73</v>
      </c>
      <c r="AV249" s="14" t="s">
        <v>276</v>
      </c>
      <c r="AW249" s="14" t="s">
        <v>30</v>
      </c>
      <c r="AX249" s="14" t="s">
        <v>64</v>
      </c>
      <c r="AY249" s="227" t="s">
        <v>263</v>
      </c>
    </row>
    <row r="250" spans="1:65" s="16" customFormat="1">
      <c r="B250" s="248"/>
      <c r="C250" s="249"/>
      <c r="D250" s="207" t="s">
        <v>272</v>
      </c>
      <c r="E250" s="250" t="s">
        <v>1</v>
      </c>
      <c r="F250" s="251" t="s">
        <v>1534</v>
      </c>
      <c r="G250" s="249"/>
      <c r="H250" s="250" t="s">
        <v>1</v>
      </c>
      <c r="I250" s="252"/>
      <c r="J250" s="249"/>
      <c r="K250" s="249"/>
      <c r="L250" s="253"/>
      <c r="M250" s="254"/>
      <c r="N250" s="255"/>
      <c r="O250" s="255"/>
      <c r="P250" s="255"/>
      <c r="Q250" s="255"/>
      <c r="R250" s="255"/>
      <c r="S250" s="255"/>
      <c r="T250" s="256"/>
      <c r="AT250" s="257" t="s">
        <v>272</v>
      </c>
      <c r="AU250" s="257" t="s">
        <v>73</v>
      </c>
      <c r="AV250" s="16" t="s">
        <v>71</v>
      </c>
      <c r="AW250" s="16" t="s">
        <v>30</v>
      </c>
      <c r="AX250" s="16" t="s">
        <v>64</v>
      </c>
      <c r="AY250" s="257" t="s">
        <v>263</v>
      </c>
    </row>
    <row r="251" spans="1:65" s="13" customFormat="1">
      <c r="B251" s="205"/>
      <c r="C251" s="206"/>
      <c r="D251" s="207" t="s">
        <v>272</v>
      </c>
      <c r="E251" s="208" t="s">
        <v>1</v>
      </c>
      <c r="F251" s="209" t="s">
        <v>1535</v>
      </c>
      <c r="G251" s="206"/>
      <c r="H251" s="210">
        <v>49.8</v>
      </c>
      <c r="I251" s="211"/>
      <c r="J251" s="206"/>
      <c r="K251" s="206"/>
      <c r="L251" s="212"/>
      <c r="M251" s="213"/>
      <c r="N251" s="214"/>
      <c r="O251" s="214"/>
      <c r="P251" s="214"/>
      <c r="Q251" s="214"/>
      <c r="R251" s="214"/>
      <c r="S251" s="214"/>
      <c r="T251" s="215"/>
      <c r="AT251" s="216" t="s">
        <v>272</v>
      </c>
      <c r="AU251" s="216" t="s">
        <v>73</v>
      </c>
      <c r="AV251" s="13" t="s">
        <v>73</v>
      </c>
      <c r="AW251" s="13" t="s">
        <v>30</v>
      </c>
      <c r="AX251" s="13" t="s">
        <v>64</v>
      </c>
      <c r="AY251" s="216" t="s">
        <v>263</v>
      </c>
    </row>
    <row r="252" spans="1:65" s="14" customFormat="1">
      <c r="B252" s="217"/>
      <c r="C252" s="218"/>
      <c r="D252" s="207" t="s">
        <v>272</v>
      </c>
      <c r="E252" s="219" t="s">
        <v>1</v>
      </c>
      <c r="F252" s="220" t="s">
        <v>275</v>
      </c>
      <c r="G252" s="218"/>
      <c r="H252" s="221">
        <v>49.8</v>
      </c>
      <c r="I252" s="222"/>
      <c r="J252" s="218"/>
      <c r="K252" s="218"/>
      <c r="L252" s="223"/>
      <c r="M252" s="224"/>
      <c r="N252" s="225"/>
      <c r="O252" s="225"/>
      <c r="P252" s="225"/>
      <c r="Q252" s="225"/>
      <c r="R252" s="225"/>
      <c r="S252" s="225"/>
      <c r="T252" s="226"/>
      <c r="AT252" s="227" t="s">
        <v>272</v>
      </c>
      <c r="AU252" s="227" t="s">
        <v>73</v>
      </c>
      <c r="AV252" s="14" t="s">
        <v>276</v>
      </c>
      <c r="AW252" s="14" t="s">
        <v>30</v>
      </c>
      <c r="AX252" s="14" t="s">
        <v>64</v>
      </c>
      <c r="AY252" s="227" t="s">
        <v>263</v>
      </c>
    </row>
    <row r="253" spans="1:65" s="16" customFormat="1">
      <c r="B253" s="248"/>
      <c r="C253" s="249"/>
      <c r="D253" s="207" t="s">
        <v>272</v>
      </c>
      <c r="E253" s="250" t="s">
        <v>1</v>
      </c>
      <c r="F253" s="251" t="s">
        <v>1564</v>
      </c>
      <c r="G253" s="249"/>
      <c r="H253" s="250" t="s">
        <v>1</v>
      </c>
      <c r="I253" s="252"/>
      <c r="J253" s="249"/>
      <c r="K253" s="249"/>
      <c r="L253" s="253"/>
      <c r="M253" s="254"/>
      <c r="N253" s="255"/>
      <c r="O253" s="255"/>
      <c r="P253" s="255"/>
      <c r="Q253" s="255"/>
      <c r="R253" s="255"/>
      <c r="S253" s="255"/>
      <c r="T253" s="256"/>
      <c r="AT253" s="257" t="s">
        <v>272</v>
      </c>
      <c r="AU253" s="257" t="s">
        <v>73</v>
      </c>
      <c r="AV253" s="16" t="s">
        <v>71</v>
      </c>
      <c r="AW253" s="16" t="s">
        <v>30</v>
      </c>
      <c r="AX253" s="16" t="s">
        <v>64</v>
      </c>
      <c r="AY253" s="257" t="s">
        <v>263</v>
      </c>
    </row>
    <row r="254" spans="1:65" s="13" customFormat="1">
      <c r="B254" s="205"/>
      <c r="C254" s="206"/>
      <c r="D254" s="207" t="s">
        <v>272</v>
      </c>
      <c r="E254" s="208" t="s">
        <v>1</v>
      </c>
      <c r="F254" s="209" t="s">
        <v>1565</v>
      </c>
      <c r="G254" s="206"/>
      <c r="H254" s="210">
        <v>21.248000000000001</v>
      </c>
      <c r="I254" s="211"/>
      <c r="J254" s="206"/>
      <c r="K254" s="206"/>
      <c r="L254" s="212"/>
      <c r="M254" s="213"/>
      <c r="N254" s="214"/>
      <c r="O254" s="214"/>
      <c r="P254" s="214"/>
      <c r="Q254" s="214"/>
      <c r="R254" s="214"/>
      <c r="S254" s="214"/>
      <c r="T254" s="215"/>
      <c r="AT254" s="216" t="s">
        <v>272</v>
      </c>
      <c r="AU254" s="216" t="s">
        <v>73</v>
      </c>
      <c r="AV254" s="13" t="s">
        <v>73</v>
      </c>
      <c r="AW254" s="13" t="s">
        <v>30</v>
      </c>
      <c r="AX254" s="13" t="s">
        <v>64</v>
      </c>
      <c r="AY254" s="216" t="s">
        <v>263</v>
      </c>
    </row>
    <row r="255" spans="1:65" s="14" customFormat="1">
      <c r="B255" s="217"/>
      <c r="C255" s="218"/>
      <c r="D255" s="207" t="s">
        <v>272</v>
      </c>
      <c r="E255" s="219" t="s">
        <v>1</v>
      </c>
      <c r="F255" s="220" t="s">
        <v>275</v>
      </c>
      <c r="G255" s="218"/>
      <c r="H255" s="221">
        <v>21.248000000000001</v>
      </c>
      <c r="I255" s="222"/>
      <c r="J255" s="218"/>
      <c r="K255" s="218"/>
      <c r="L255" s="223"/>
      <c r="M255" s="224"/>
      <c r="N255" s="225"/>
      <c r="O255" s="225"/>
      <c r="P255" s="225"/>
      <c r="Q255" s="225"/>
      <c r="R255" s="225"/>
      <c r="S255" s="225"/>
      <c r="T255" s="226"/>
      <c r="AT255" s="227" t="s">
        <v>272</v>
      </c>
      <c r="AU255" s="227" t="s">
        <v>73</v>
      </c>
      <c r="AV255" s="14" t="s">
        <v>276</v>
      </c>
      <c r="AW255" s="14" t="s">
        <v>30</v>
      </c>
      <c r="AX255" s="14" t="s">
        <v>64</v>
      </c>
      <c r="AY255" s="227" t="s">
        <v>263</v>
      </c>
    </row>
    <row r="256" spans="1:65" s="15" customFormat="1">
      <c r="B256" s="228"/>
      <c r="C256" s="229"/>
      <c r="D256" s="207" t="s">
        <v>272</v>
      </c>
      <c r="E256" s="230" t="s">
        <v>1</v>
      </c>
      <c r="F256" s="231" t="s">
        <v>280</v>
      </c>
      <c r="G256" s="229"/>
      <c r="H256" s="232">
        <v>325.82799999999997</v>
      </c>
      <c r="I256" s="233"/>
      <c r="J256" s="229"/>
      <c r="K256" s="229"/>
      <c r="L256" s="234"/>
      <c r="M256" s="235"/>
      <c r="N256" s="236"/>
      <c r="O256" s="236"/>
      <c r="P256" s="236"/>
      <c r="Q256" s="236"/>
      <c r="R256" s="236"/>
      <c r="S256" s="236"/>
      <c r="T256" s="237"/>
      <c r="AT256" s="238" t="s">
        <v>272</v>
      </c>
      <c r="AU256" s="238" t="s">
        <v>73</v>
      </c>
      <c r="AV256" s="15" t="s">
        <v>270</v>
      </c>
      <c r="AW256" s="15" t="s">
        <v>30</v>
      </c>
      <c r="AX256" s="15" t="s">
        <v>71</v>
      </c>
      <c r="AY256" s="238" t="s">
        <v>263</v>
      </c>
    </row>
    <row r="257" spans="1:65" s="2" customFormat="1" ht="33" customHeight="1">
      <c r="A257" s="35"/>
      <c r="B257" s="36"/>
      <c r="C257" s="191" t="s">
        <v>506</v>
      </c>
      <c r="D257" s="191" t="s">
        <v>266</v>
      </c>
      <c r="E257" s="192" t="s">
        <v>1060</v>
      </c>
      <c r="F257" s="193" t="s">
        <v>1061</v>
      </c>
      <c r="G257" s="194" t="s">
        <v>300</v>
      </c>
      <c r="H257" s="195">
        <v>10.965999999999999</v>
      </c>
      <c r="I257" s="196"/>
      <c r="J257" s="197">
        <f>ROUND(I257*H257,2)</f>
        <v>0</v>
      </c>
      <c r="K257" s="198"/>
      <c r="L257" s="40"/>
      <c r="M257" s="199" t="s">
        <v>1</v>
      </c>
      <c r="N257" s="200" t="s">
        <v>38</v>
      </c>
      <c r="O257" s="72"/>
      <c r="P257" s="201">
        <f>O257*H257</f>
        <v>0</v>
      </c>
      <c r="Q257" s="201">
        <v>2.3010199999999998</v>
      </c>
      <c r="R257" s="201">
        <f>Q257*H257</f>
        <v>25.232985319999997</v>
      </c>
      <c r="S257" s="201">
        <v>0</v>
      </c>
      <c r="T257" s="202">
        <f>S257*H257</f>
        <v>0</v>
      </c>
      <c r="U257" s="35"/>
      <c r="V257" s="35"/>
      <c r="W257" s="35"/>
      <c r="X257" s="35"/>
      <c r="Y257" s="35"/>
      <c r="Z257" s="35"/>
      <c r="AA257" s="35"/>
      <c r="AB257" s="35"/>
      <c r="AC257" s="35"/>
      <c r="AD257" s="35"/>
      <c r="AE257" s="35"/>
      <c r="AR257" s="203" t="s">
        <v>270</v>
      </c>
      <c r="AT257" s="203" t="s">
        <v>266</v>
      </c>
      <c r="AU257" s="203" t="s">
        <v>73</v>
      </c>
      <c r="AY257" s="18" t="s">
        <v>263</v>
      </c>
      <c r="BE257" s="204">
        <f>IF(N257="základní",J257,0)</f>
        <v>0</v>
      </c>
      <c r="BF257" s="204">
        <f>IF(N257="snížená",J257,0)</f>
        <v>0</v>
      </c>
      <c r="BG257" s="204">
        <f>IF(N257="zákl. přenesená",J257,0)</f>
        <v>0</v>
      </c>
      <c r="BH257" s="204">
        <f>IF(N257="sníž. přenesená",J257,0)</f>
        <v>0</v>
      </c>
      <c r="BI257" s="204">
        <f>IF(N257="nulová",J257,0)</f>
        <v>0</v>
      </c>
      <c r="BJ257" s="18" t="s">
        <v>71</v>
      </c>
      <c r="BK257" s="204">
        <f>ROUND(I257*H257,2)</f>
        <v>0</v>
      </c>
      <c r="BL257" s="18" t="s">
        <v>270</v>
      </c>
      <c r="BM257" s="203" t="s">
        <v>1566</v>
      </c>
    </row>
    <row r="258" spans="1:65" s="16" customFormat="1">
      <c r="B258" s="248"/>
      <c r="C258" s="249"/>
      <c r="D258" s="207" t="s">
        <v>272</v>
      </c>
      <c r="E258" s="250" t="s">
        <v>1</v>
      </c>
      <c r="F258" s="251" t="s">
        <v>1185</v>
      </c>
      <c r="G258" s="249"/>
      <c r="H258" s="250" t="s">
        <v>1</v>
      </c>
      <c r="I258" s="252"/>
      <c r="J258" s="249"/>
      <c r="K258" s="249"/>
      <c r="L258" s="253"/>
      <c r="M258" s="254"/>
      <c r="N258" s="255"/>
      <c r="O258" s="255"/>
      <c r="P258" s="255"/>
      <c r="Q258" s="255"/>
      <c r="R258" s="255"/>
      <c r="S258" s="255"/>
      <c r="T258" s="256"/>
      <c r="AT258" s="257" t="s">
        <v>272</v>
      </c>
      <c r="AU258" s="257" t="s">
        <v>73</v>
      </c>
      <c r="AV258" s="16" t="s">
        <v>71</v>
      </c>
      <c r="AW258" s="16" t="s">
        <v>30</v>
      </c>
      <c r="AX258" s="16" t="s">
        <v>64</v>
      </c>
      <c r="AY258" s="257" t="s">
        <v>263</v>
      </c>
    </row>
    <row r="259" spans="1:65" s="13" customFormat="1">
      <c r="B259" s="205"/>
      <c r="C259" s="206"/>
      <c r="D259" s="207" t="s">
        <v>272</v>
      </c>
      <c r="E259" s="208" t="s">
        <v>1</v>
      </c>
      <c r="F259" s="209" t="s">
        <v>1567</v>
      </c>
      <c r="G259" s="206"/>
      <c r="H259" s="210">
        <v>10.965999999999999</v>
      </c>
      <c r="I259" s="211"/>
      <c r="J259" s="206"/>
      <c r="K259" s="206"/>
      <c r="L259" s="212"/>
      <c r="M259" s="213"/>
      <c r="N259" s="214"/>
      <c r="O259" s="214"/>
      <c r="P259" s="214"/>
      <c r="Q259" s="214"/>
      <c r="R259" s="214"/>
      <c r="S259" s="214"/>
      <c r="T259" s="215"/>
      <c r="AT259" s="216" t="s">
        <v>272</v>
      </c>
      <c r="AU259" s="216" t="s">
        <v>73</v>
      </c>
      <c r="AV259" s="13" t="s">
        <v>73</v>
      </c>
      <c r="AW259" s="13" t="s">
        <v>30</v>
      </c>
      <c r="AX259" s="13" t="s">
        <v>64</v>
      </c>
      <c r="AY259" s="216" t="s">
        <v>263</v>
      </c>
    </row>
    <row r="260" spans="1:65" s="15" customFormat="1">
      <c r="B260" s="228"/>
      <c r="C260" s="229"/>
      <c r="D260" s="207" t="s">
        <v>272</v>
      </c>
      <c r="E260" s="230" t="s">
        <v>1</v>
      </c>
      <c r="F260" s="231" t="s">
        <v>280</v>
      </c>
      <c r="G260" s="229"/>
      <c r="H260" s="232">
        <v>10.965999999999999</v>
      </c>
      <c r="I260" s="233"/>
      <c r="J260" s="229"/>
      <c r="K260" s="229"/>
      <c r="L260" s="234"/>
      <c r="M260" s="235"/>
      <c r="N260" s="236"/>
      <c r="O260" s="236"/>
      <c r="P260" s="236"/>
      <c r="Q260" s="236"/>
      <c r="R260" s="236"/>
      <c r="S260" s="236"/>
      <c r="T260" s="237"/>
      <c r="AT260" s="238" t="s">
        <v>272</v>
      </c>
      <c r="AU260" s="238" t="s">
        <v>73</v>
      </c>
      <c r="AV260" s="15" t="s">
        <v>270</v>
      </c>
      <c r="AW260" s="15" t="s">
        <v>30</v>
      </c>
      <c r="AX260" s="15" t="s">
        <v>71</v>
      </c>
      <c r="AY260" s="238" t="s">
        <v>263</v>
      </c>
    </row>
    <row r="261" spans="1:65" s="2" customFormat="1" ht="33" customHeight="1">
      <c r="A261" s="35"/>
      <c r="B261" s="36"/>
      <c r="C261" s="191" t="s">
        <v>595</v>
      </c>
      <c r="D261" s="191" t="s">
        <v>266</v>
      </c>
      <c r="E261" s="192" t="s">
        <v>1568</v>
      </c>
      <c r="F261" s="193" t="s">
        <v>1569</v>
      </c>
      <c r="G261" s="194" t="s">
        <v>300</v>
      </c>
      <c r="H261" s="195">
        <v>21.38</v>
      </c>
      <c r="I261" s="196"/>
      <c r="J261" s="197">
        <f>ROUND(I261*H261,2)</f>
        <v>0</v>
      </c>
      <c r="K261" s="198"/>
      <c r="L261" s="40"/>
      <c r="M261" s="199" t="s">
        <v>1</v>
      </c>
      <c r="N261" s="200" t="s">
        <v>38</v>
      </c>
      <c r="O261" s="72"/>
      <c r="P261" s="201">
        <f>O261*H261</f>
        <v>0</v>
      </c>
      <c r="Q261" s="201">
        <v>2.5018699999999998</v>
      </c>
      <c r="R261" s="201">
        <f>Q261*H261</f>
        <v>53.489980599999996</v>
      </c>
      <c r="S261" s="201">
        <v>0</v>
      </c>
      <c r="T261" s="202">
        <f>S261*H261</f>
        <v>0</v>
      </c>
      <c r="U261" s="35"/>
      <c r="V261" s="35"/>
      <c r="W261" s="35"/>
      <c r="X261" s="35"/>
      <c r="Y261" s="35"/>
      <c r="Z261" s="35"/>
      <c r="AA261" s="35"/>
      <c r="AB261" s="35"/>
      <c r="AC261" s="35"/>
      <c r="AD261" s="35"/>
      <c r="AE261" s="35"/>
      <c r="AR261" s="203" t="s">
        <v>270</v>
      </c>
      <c r="AT261" s="203" t="s">
        <v>266</v>
      </c>
      <c r="AU261" s="203" t="s">
        <v>73</v>
      </c>
      <c r="AY261" s="18" t="s">
        <v>263</v>
      </c>
      <c r="BE261" s="204">
        <f>IF(N261="základní",J261,0)</f>
        <v>0</v>
      </c>
      <c r="BF261" s="204">
        <f>IF(N261="snížená",J261,0)</f>
        <v>0</v>
      </c>
      <c r="BG261" s="204">
        <f>IF(N261="zákl. přenesená",J261,0)</f>
        <v>0</v>
      </c>
      <c r="BH261" s="204">
        <f>IF(N261="sníž. přenesená",J261,0)</f>
        <v>0</v>
      </c>
      <c r="BI261" s="204">
        <f>IF(N261="nulová",J261,0)</f>
        <v>0</v>
      </c>
      <c r="BJ261" s="18" t="s">
        <v>71</v>
      </c>
      <c r="BK261" s="204">
        <f>ROUND(I261*H261,2)</f>
        <v>0</v>
      </c>
      <c r="BL261" s="18" t="s">
        <v>270</v>
      </c>
      <c r="BM261" s="203" t="s">
        <v>1570</v>
      </c>
    </row>
    <row r="262" spans="1:65" s="16" customFormat="1">
      <c r="B262" s="248"/>
      <c r="C262" s="249"/>
      <c r="D262" s="207" t="s">
        <v>272</v>
      </c>
      <c r="E262" s="250" t="s">
        <v>1</v>
      </c>
      <c r="F262" s="251" t="s">
        <v>1571</v>
      </c>
      <c r="G262" s="249"/>
      <c r="H262" s="250" t="s">
        <v>1</v>
      </c>
      <c r="I262" s="252"/>
      <c r="J262" s="249"/>
      <c r="K262" s="249"/>
      <c r="L262" s="253"/>
      <c r="M262" s="254"/>
      <c r="N262" s="255"/>
      <c r="O262" s="255"/>
      <c r="P262" s="255"/>
      <c r="Q262" s="255"/>
      <c r="R262" s="255"/>
      <c r="S262" s="255"/>
      <c r="T262" s="256"/>
      <c r="AT262" s="257" t="s">
        <v>272</v>
      </c>
      <c r="AU262" s="257" t="s">
        <v>73</v>
      </c>
      <c r="AV262" s="16" t="s">
        <v>71</v>
      </c>
      <c r="AW262" s="16" t="s">
        <v>30</v>
      </c>
      <c r="AX262" s="16" t="s">
        <v>64</v>
      </c>
      <c r="AY262" s="257" t="s">
        <v>263</v>
      </c>
    </row>
    <row r="263" spans="1:65" s="13" customFormat="1">
      <c r="B263" s="205"/>
      <c r="C263" s="206"/>
      <c r="D263" s="207" t="s">
        <v>272</v>
      </c>
      <c r="E263" s="208" t="s">
        <v>1</v>
      </c>
      <c r="F263" s="209" t="s">
        <v>1572</v>
      </c>
      <c r="G263" s="206"/>
      <c r="H263" s="210">
        <v>21.38</v>
      </c>
      <c r="I263" s="211"/>
      <c r="J263" s="206"/>
      <c r="K263" s="206"/>
      <c r="L263" s="212"/>
      <c r="M263" s="213"/>
      <c r="N263" s="214"/>
      <c r="O263" s="214"/>
      <c r="P263" s="214"/>
      <c r="Q263" s="214"/>
      <c r="R263" s="214"/>
      <c r="S263" s="214"/>
      <c r="T263" s="215"/>
      <c r="AT263" s="216" t="s">
        <v>272</v>
      </c>
      <c r="AU263" s="216" t="s">
        <v>73</v>
      </c>
      <c r="AV263" s="13" t="s">
        <v>73</v>
      </c>
      <c r="AW263" s="13" t="s">
        <v>30</v>
      </c>
      <c r="AX263" s="13" t="s">
        <v>64</v>
      </c>
      <c r="AY263" s="216" t="s">
        <v>263</v>
      </c>
    </row>
    <row r="264" spans="1:65" s="15" customFormat="1">
      <c r="B264" s="228"/>
      <c r="C264" s="229"/>
      <c r="D264" s="207" t="s">
        <v>272</v>
      </c>
      <c r="E264" s="230" t="s">
        <v>1</v>
      </c>
      <c r="F264" s="231" t="s">
        <v>280</v>
      </c>
      <c r="G264" s="229"/>
      <c r="H264" s="232">
        <v>21.38</v>
      </c>
      <c r="I264" s="233"/>
      <c r="J264" s="229"/>
      <c r="K264" s="229"/>
      <c r="L264" s="234"/>
      <c r="M264" s="235"/>
      <c r="N264" s="236"/>
      <c r="O264" s="236"/>
      <c r="P264" s="236"/>
      <c r="Q264" s="236"/>
      <c r="R264" s="236"/>
      <c r="S264" s="236"/>
      <c r="T264" s="237"/>
      <c r="AT264" s="238" t="s">
        <v>272</v>
      </c>
      <c r="AU264" s="238" t="s">
        <v>73</v>
      </c>
      <c r="AV264" s="15" t="s">
        <v>270</v>
      </c>
      <c r="AW264" s="15" t="s">
        <v>30</v>
      </c>
      <c r="AX264" s="15" t="s">
        <v>71</v>
      </c>
      <c r="AY264" s="238" t="s">
        <v>263</v>
      </c>
    </row>
    <row r="265" spans="1:65" s="2" customFormat="1" ht="24.2" customHeight="1">
      <c r="A265" s="35"/>
      <c r="B265" s="36"/>
      <c r="C265" s="191" t="s">
        <v>533</v>
      </c>
      <c r="D265" s="191" t="s">
        <v>266</v>
      </c>
      <c r="E265" s="192" t="s">
        <v>1073</v>
      </c>
      <c r="F265" s="193" t="s">
        <v>1074</v>
      </c>
      <c r="G265" s="194" t="s">
        <v>300</v>
      </c>
      <c r="H265" s="195">
        <v>21.38</v>
      </c>
      <c r="I265" s="196"/>
      <c r="J265" s="197">
        <f>ROUND(I265*H265,2)</f>
        <v>0</v>
      </c>
      <c r="K265" s="198"/>
      <c r="L265" s="40"/>
      <c r="M265" s="199" t="s">
        <v>1</v>
      </c>
      <c r="N265" s="200" t="s">
        <v>38</v>
      </c>
      <c r="O265" s="72"/>
      <c r="P265" s="201">
        <f>O265*H265</f>
        <v>0</v>
      </c>
      <c r="Q265" s="201">
        <v>0</v>
      </c>
      <c r="R265" s="201">
        <f>Q265*H265</f>
        <v>0</v>
      </c>
      <c r="S265" s="201">
        <v>0</v>
      </c>
      <c r="T265" s="202">
        <f>S265*H265</f>
        <v>0</v>
      </c>
      <c r="U265" s="35"/>
      <c r="V265" s="35"/>
      <c r="W265" s="35"/>
      <c r="X265" s="35"/>
      <c r="Y265" s="35"/>
      <c r="Z265" s="35"/>
      <c r="AA265" s="35"/>
      <c r="AB265" s="35"/>
      <c r="AC265" s="35"/>
      <c r="AD265" s="35"/>
      <c r="AE265" s="35"/>
      <c r="AR265" s="203" t="s">
        <v>270</v>
      </c>
      <c r="AT265" s="203" t="s">
        <v>266</v>
      </c>
      <c r="AU265" s="203" t="s">
        <v>73</v>
      </c>
      <c r="AY265" s="18" t="s">
        <v>263</v>
      </c>
      <c r="BE265" s="204">
        <f>IF(N265="základní",J265,0)</f>
        <v>0</v>
      </c>
      <c r="BF265" s="204">
        <f>IF(N265="snížená",J265,0)</f>
        <v>0</v>
      </c>
      <c r="BG265" s="204">
        <f>IF(N265="zákl. přenesená",J265,0)</f>
        <v>0</v>
      </c>
      <c r="BH265" s="204">
        <f>IF(N265="sníž. přenesená",J265,0)</f>
        <v>0</v>
      </c>
      <c r="BI265" s="204">
        <f>IF(N265="nulová",J265,0)</f>
        <v>0</v>
      </c>
      <c r="BJ265" s="18" t="s">
        <v>71</v>
      </c>
      <c r="BK265" s="204">
        <f>ROUND(I265*H265,2)</f>
        <v>0</v>
      </c>
      <c r="BL265" s="18" t="s">
        <v>270</v>
      </c>
      <c r="BM265" s="203" t="s">
        <v>1573</v>
      </c>
    </row>
    <row r="266" spans="1:65" s="2" customFormat="1" ht="16.5" customHeight="1">
      <c r="A266" s="35"/>
      <c r="B266" s="36"/>
      <c r="C266" s="191" t="s">
        <v>604</v>
      </c>
      <c r="D266" s="191" t="s">
        <v>266</v>
      </c>
      <c r="E266" s="192" t="s">
        <v>1080</v>
      </c>
      <c r="F266" s="193" t="s">
        <v>1081</v>
      </c>
      <c r="G266" s="194" t="s">
        <v>307</v>
      </c>
      <c r="H266" s="195">
        <v>0.65900000000000003</v>
      </c>
      <c r="I266" s="196"/>
      <c r="J266" s="197">
        <f>ROUND(I266*H266,2)</f>
        <v>0</v>
      </c>
      <c r="K266" s="198"/>
      <c r="L266" s="40"/>
      <c r="M266" s="199" t="s">
        <v>1</v>
      </c>
      <c r="N266" s="200" t="s">
        <v>38</v>
      </c>
      <c r="O266" s="72"/>
      <c r="P266" s="201">
        <f>O266*H266</f>
        <v>0</v>
      </c>
      <c r="Q266" s="201">
        <v>1.06277</v>
      </c>
      <c r="R266" s="201">
        <f>Q266*H266</f>
        <v>0.70036543000000007</v>
      </c>
      <c r="S266" s="201">
        <v>0</v>
      </c>
      <c r="T266" s="202">
        <f>S266*H266</f>
        <v>0</v>
      </c>
      <c r="U266" s="35"/>
      <c r="V266" s="35"/>
      <c r="W266" s="35"/>
      <c r="X266" s="35"/>
      <c r="Y266" s="35"/>
      <c r="Z266" s="35"/>
      <c r="AA266" s="35"/>
      <c r="AB266" s="35"/>
      <c r="AC266" s="35"/>
      <c r="AD266" s="35"/>
      <c r="AE266" s="35"/>
      <c r="AR266" s="203" t="s">
        <v>270</v>
      </c>
      <c r="AT266" s="203" t="s">
        <v>266</v>
      </c>
      <c r="AU266" s="203" t="s">
        <v>73</v>
      </c>
      <c r="AY266" s="18" t="s">
        <v>263</v>
      </c>
      <c r="BE266" s="204">
        <f>IF(N266="základní",J266,0)</f>
        <v>0</v>
      </c>
      <c r="BF266" s="204">
        <f>IF(N266="snížená",J266,0)</f>
        <v>0</v>
      </c>
      <c r="BG266" s="204">
        <f>IF(N266="zákl. přenesená",J266,0)</f>
        <v>0</v>
      </c>
      <c r="BH266" s="204">
        <f>IF(N266="sníž. přenesená",J266,0)</f>
        <v>0</v>
      </c>
      <c r="BI266" s="204">
        <f>IF(N266="nulová",J266,0)</f>
        <v>0</v>
      </c>
      <c r="BJ266" s="18" t="s">
        <v>71</v>
      </c>
      <c r="BK266" s="204">
        <f>ROUND(I266*H266,2)</f>
        <v>0</v>
      </c>
      <c r="BL266" s="18" t="s">
        <v>270</v>
      </c>
      <c r="BM266" s="203" t="s">
        <v>1574</v>
      </c>
    </row>
    <row r="267" spans="1:65" s="16" customFormat="1">
      <c r="B267" s="248"/>
      <c r="C267" s="249"/>
      <c r="D267" s="207" t="s">
        <v>272</v>
      </c>
      <c r="E267" s="250" t="s">
        <v>1</v>
      </c>
      <c r="F267" s="251" t="s">
        <v>1571</v>
      </c>
      <c r="G267" s="249"/>
      <c r="H267" s="250" t="s">
        <v>1</v>
      </c>
      <c r="I267" s="252"/>
      <c r="J267" s="249"/>
      <c r="K267" s="249"/>
      <c r="L267" s="253"/>
      <c r="M267" s="254"/>
      <c r="N267" s="255"/>
      <c r="O267" s="255"/>
      <c r="P267" s="255"/>
      <c r="Q267" s="255"/>
      <c r="R267" s="255"/>
      <c r="S267" s="255"/>
      <c r="T267" s="256"/>
      <c r="AT267" s="257" t="s">
        <v>272</v>
      </c>
      <c r="AU267" s="257" t="s">
        <v>73</v>
      </c>
      <c r="AV267" s="16" t="s">
        <v>71</v>
      </c>
      <c r="AW267" s="16" t="s">
        <v>30</v>
      </c>
      <c r="AX267" s="16" t="s">
        <v>64</v>
      </c>
      <c r="AY267" s="257" t="s">
        <v>263</v>
      </c>
    </row>
    <row r="268" spans="1:65" s="13" customFormat="1">
      <c r="B268" s="205"/>
      <c r="C268" s="206"/>
      <c r="D268" s="207" t="s">
        <v>272</v>
      </c>
      <c r="E268" s="208" t="s">
        <v>1</v>
      </c>
      <c r="F268" s="209" t="s">
        <v>1575</v>
      </c>
      <c r="G268" s="206"/>
      <c r="H268" s="210">
        <v>0.65900000000000003</v>
      </c>
      <c r="I268" s="211"/>
      <c r="J268" s="206"/>
      <c r="K268" s="206"/>
      <c r="L268" s="212"/>
      <c r="M268" s="213"/>
      <c r="N268" s="214"/>
      <c r="O268" s="214"/>
      <c r="P268" s="214"/>
      <c r="Q268" s="214"/>
      <c r="R268" s="214"/>
      <c r="S268" s="214"/>
      <c r="T268" s="215"/>
      <c r="AT268" s="216" t="s">
        <v>272</v>
      </c>
      <c r="AU268" s="216" t="s">
        <v>73</v>
      </c>
      <c r="AV268" s="13" t="s">
        <v>73</v>
      </c>
      <c r="AW268" s="13" t="s">
        <v>30</v>
      </c>
      <c r="AX268" s="13" t="s">
        <v>64</v>
      </c>
      <c r="AY268" s="216" t="s">
        <v>263</v>
      </c>
    </row>
    <row r="269" spans="1:65" s="15" customFormat="1">
      <c r="B269" s="228"/>
      <c r="C269" s="229"/>
      <c r="D269" s="207" t="s">
        <v>272</v>
      </c>
      <c r="E269" s="230" t="s">
        <v>1</v>
      </c>
      <c r="F269" s="231" t="s">
        <v>280</v>
      </c>
      <c r="G269" s="229"/>
      <c r="H269" s="232">
        <v>0.65900000000000003</v>
      </c>
      <c r="I269" s="233"/>
      <c r="J269" s="229"/>
      <c r="K269" s="229"/>
      <c r="L269" s="234"/>
      <c r="M269" s="235"/>
      <c r="N269" s="236"/>
      <c r="O269" s="236"/>
      <c r="P269" s="236"/>
      <c r="Q269" s="236"/>
      <c r="R269" s="236"/>
      <c r="S269" s="236"/>
      <c r="T269" s="237"/>
      <c r="AT269" s="238" t="s">
        <v>272</v>
      </c>
      <c r="AU269" s="238" t="s">
        <v>73</v>
      </c>
      <c r="AV269" s="15" t="s">
        <v>270</v>
      </c>
      <c r="AW269" s="15" t="s">
        <v>30</v>
      </c>
      <c r="AX269" s="15" t="s">
        <v>71</v>
      </c>
      <c r="AY269" s="238" t="s">
        <v>263</v>
      </c>
    </row>
    <row r="270" spans="1:65" s="12" customFormat="1" ht="22.9" customHeight="1">
      <c r="B270" s="175"/>
      <c r="C270" s="176"/>
      <c r="D270" s="177" t="s">
        <v>63</v>
      </c>
      <c r="E270" s="189" t="s">
        <v>264</v>
      </c>
      <c r="F270" s="189" t="s">
        <v>265</v>
      </c>
      <c r="G270" s="176"/>
      <c r="H270" s="176"/>
      <c r="I270" s="179"/>
      <c r="J270" s="190">
        <f>BK270</f>
        <v>0</v>
      </c>
      <c r="K270" s="176"/>
      <c r="L270" s="181"/>
      <c r="M270" s="182"/>
      <c r="N270" s="183"/>
      <c r="O270" s="183"/>
      <c r="P270" s="184">
        <f>SUM(P271:P274)</f>
        <v>0</v>
      </c>
      <c r="Q270" s="183"/>
      <c r="R270" s="184">
        <f>SUM(R271:R274)</f>
        <v>7.8951600000000011E-2</v>
      </c>
      <c r="S270" s="183"/>
      <c r="T270" s="185">
        <f>SUM(T271:T274)</f>
        <v>0</v>
      </c>
      <c r="AR270" s="186" t="s">
        <v>71</v>
      </c>
      <c r="AT270" s="187" t="s">
        <v>63</v>
      </c>
      <c r="AU270" s="187" t="s">
        <v>71</v>
      </c>
      <c r="AY270" s="186" t="s">
        <v>263</v>
      </c>
      <c r="BK270" s="188">
        <f>SUM(BK271:BK274)</f>
        <v>0</v>
      </c>
    </row>
    <row r="271" spans="1:65" s="2" customFormat="1" ht="24.2" customHeight="1">
      <c r="A271" s="35"/>
      <c r="B271" s="36"/>
      <c r="C271" s="191" t="s">
        <v>538</v>
      </c>
      <c r="D271" s="191" t="s">
        <v>266</v>
      </c>
      <c r="E271" s="192" t="s">
        <v>1089</v>
      </c>
      <c r="F271" s="193" t="s">
        <v>1090</v>
      </c>
      <c r="G271" s="194" t="s">
        <v>269</v>
      </c>
      <c r="H271" s="195">
        <v>219.31</v>
      </c>
      <c r="I271" s="196"/>
      <c r="J271" s="197">
        <f>ROUND(I271*H271,2)</f>
        <v>0</v>
      </c>
      <c r="K271" s="198"/>
      <c r="L271" s="40"/>
      <c r="M271" s="199" t="s">
        <v>1</v>
      </c>
      <c r="N271" s="200" t="s">
        <v>38</v>
      </c>
      <c r="O271" s="72"/>
      <c r="P271" s="201">
        <f>O271*H271</f>
        <v>0</v>
      </c>
      <c r="Q271" s="201">
        <v>3.6000000000000002E-4</v>
      </c>
      <c r="R271" s="201">
        <f>Q271*H271</f>
        <v>7.8951600000000011E-2</v>
      </c>
      <c r="S271" s="201">
        <v>0</v>
      </c>
      <c r="T271" s="202">
        <f>S271*H271</f>
        <v>0</v>
      </c>
      <c r="U271" s="35"/>
      <c r="V271" s="35"/>
      <c r="W271" s="35"/>
      <c r="X271" s="35"/>
      <c r="Y271" s="35"/>
      <c r="Z271" s="35"/>
      <c r="AA271" s="35"/>
      <c r="AB271" s="35"/>
      <c r="AC271" s="35"/>
      <c r="AD271" s="35"/>
      <c r="AE271" s="35"/>
      <c r="AR271" s="203" t="s">
        <v>270</v>
      </c>
      <c r="AT271" s="203" t="s">
        <v>266</v>
      </c>
      <c r="AU271" s="203" t="s">
        <v>73</v>
      </c>
      <c r="AY271" s="18" t="s">
        <v>263</v>
      </c>
      <c r="BE271" s="204">
        <f>IF(N271="základní",J271,0)</f>
        <v>0</v>
      </c>
      <c r="BF271" s="204">
        <f>IF(N271="snížená",J271,0)</f>
        <v>0</v>
      </c>
      <c r="BG271" s="204">
        <f>IF(N271="zákl. přenesená",J271,0)</f>
        <v>0</v>
      </c>
      <c r="BH271" s="204">
        <f>IF(N271="sníž. přenesená",J271,0)</f>
        <v>0</v>
      </c>
      <c r="BI271" s="204">
        <f>IF(N271="nulová",J271,0)</f>
        <v>0</v>
      </c>
      <c r="BJ271" s="18" t="s">
        <v>71</v>
      </c>
      <c r="BK271" s="204">
        <f>ROUND(I271*H271,2)</f>
        <v>0</v>
      </c>
      <c r="BL271" s="18" t="s">
        <v>270</v>
      </c>
      <c r="BM271" s="203" t="s">
        <v>1576</v>
      </c>
    </row>
    <row r="272" spans="1:65" s="16" customFormat="1">
      <c r="B272" s="248"/>
      <c r="C272" s="249"/>
      <c r="D272" s="207" t="s">
        <v>272</v>
      </c>
      <c r="E272" s="250" t="s">
        <v>1</v>
      </c>
      <c r="F272" s="251" t="s">
        <v>1185</v>
      </c>
      <c r="G272" s="249"/>
      <c r="H272" s="250" t="s">
        <v>1</v>
      </c>
      <c r="I272" s="252"/>
      <c r="J272" s="249"/>
      <c r="K272" s="249"/>
      <c r="L272" s="253"/>
      <c r="M272" s="254"/>
      <c r="N272" s="255"/>
      <c r="O272" s="255"/>
      <c r="P272" s="255"/>
      <c r="Q272" s="255"/>
      <c r="R272" s="255"/>
      <c r="S272" s="255"/>
      <c r="T272" s="256"/>
      <c r="AT272" s="257" t="s">
        <v>272</v>
      </c>
      <c r="AU272" s="257" t="s">
        <v>73</v>
      </c>
      <c r="AV272" s="16" t="s">
        <v>71</v>
      </c>
      <c r="AW272" s="16" t="s">
        <v>30</v>
      </c>
      <c r="AX272" s="16" t="s">
        <v>64</v>
      </c>
      <c r="AY272" s="257" t="s">
        <v>263</v>
      </c>
    </row>
    <row r="273" spans="1:65" s="13" customFormat="1">
      <c r="B273" s="205"/>
      <c r="C273" s="206"/>
      <c r="D273" s="207" t="s">
        <v>272</v>
      </c>
      <c r="E273" s="208" t="s">
        <v>1</v>
      </c>
      <c r="F273" s="209" t="s">
        <v>1186</v>
      </c>
      <c r="G273" s="206"/>
      <c r="H273" s="210">
        <v>219.31</v>
      </c>
      <c r="I273" s="211"/>
      <c r="J273" s="206"/>
      <c r="K273" s="206"/>
      <c r="L273" s="212"/>
      <c r="M273" s="213"/>
      <c r="N273" s="214"/>
      <c r="O273" s="214"/>
      <c r="P273" s="214"/>
      <c r="Q273" s="214"/>
      <c r="R273" s="214"/>
      <c r="S273" s="214"/>
      <c r="T273" s="215"/>
      <c r="AT273" s="216" t="s">
        <v>272</v>
      </c>
      <c r="AU273" s="216" t="s">
        <v>73</v>
      </c>
      <c r="AV273" s="13" t="s">
        <v>73</v>
      </c>
      <c r="AW273" s="13" t="s">
        <v>30</v>
      </c>
      <c r="AX273" s="13" t="s">
        <v>64</v>
      </c>
      <c r="AY273" s="216" t="s">
        <v>263</v>
      </c>
    </row>
    <row r="274" spans="1:65" s="15" customFormat="1">
      <c r="B274" s="228"/>
      <c r="C274" s="229"/>
      <c r="D274" s="207" t="s">
        <v>272</v>
      </c>
      <c r="E274" s="230" t="s">
        <v>1</v>
      </c>
      <c r="F274" s="231" t="s">
        <v>280</v>
      </c>
      <c r="G274" s="229"/>
      <c r="H274" s="232">
        <v>219.31</v>
      </c>
      <c r="I274" s="233"/>
      <c r="J274" s="229"/>
      <c r="K274" s="229"/>
      <c r="L274" s="234"/>
      <c r="M274" s="235"/>
      <c r="N274" s="236"/>
      <c r="O274" s="236"/>
      <c r="P274" s="236"/>
      <c r="Q274" s="236"/>
      <c r="R274" s="236"/>
      <c r="S274" s="236"/>
      <c r="T274" s="237"/>
      <c r="AT274" s="238" t="s">
        <v>272</v>
      </c>
      <c r="AU274" s="238" t="s">
        <v>73</v>
      </c>
      <c r="AV274" s="15" t="s">
        <v>270</v>
      </c>
      <c r="AW274" s="15" t="s">
        <v>30</v>
      </c>
      <c r="AX274" s="15" t="s">
        <v>71</v>
      </c>
      <c r="AY274" s="238" t="s">
        <v>263</v>
      </c>
    </row>
    <row r="275" spans="1:65" s="12" customFormat="1" ht="22.9" customHeight="1">
      <c r="B275" s="175"/>
      <c r="C275" s="176"/>
      <c r="D275" s="177" t="s">
        <v>63</v>
      </c>
      <c r="E275" s="189" t="s">
        <v>395</v>
      </c>
      <c r="F275" s="189" t="s">
        <v>396</v>
      </c>
      <c r="G275" s="176"/>
      <c r="H275" s="176"/>
      <c r="I275" s="179"/>
      <c r="J275" s="190">
        <f>BK275</f>
        <v>0</v>
      </c>
      <c r="K275" s="176"/>
      <c r="L275" s="181"/>
      <c r="M275" s="182"/>
      <c r="N275" s="183"/>
      <c r="O275" s="183"/>
      <c r="P275" s="184">
        <f>P276</f>
        <v>0</v>
      </c>
      <c r="Q275" s="183"/>
      <c r="R275" s="184">
        <f>R276</f>
        <v>0</v>
      </c>
      <c r="S275" s="183"/>
      <c r="T275" s="185">
        <f>T276</f>
        <v>0</v>
      </c>
      <c r="AR275" s="186" t="s">
        <v>71</v>
      </c>
      <c r="AT275" s="187" t="s">
        <v>63</v>
      </c>
      <c r="AU275" s="187" t="s">
        <v>71</v>
      </c>
      <c r="AY275" s="186" t="s">
        <v>263</v>
      </c>
      <c r="BK275" s="188">
        <f>BK276</f>
        <v>0</v>
      </c>
    </row>
    <row r="276" spans="1:65" s="2" customFormat="1" ht="21.75" customHeight="1">
      <c r="A276" s="35"/>
      <c r="B276" s="36"/>
      <c r="C276" s="191" t="s">
        <v>615</v>
      </c>
      <c r="D276" s="191" t="s">
        <v>266</v>
      </c>
      <c r="E276" s="192" t="s">
        <v>1577</v>
      </c>
      <c r="F276" s="193" t="s">
        <v>1578</v>
      </c>
      <c r="G276" s="194" t="s">
        <v>307</v>
      </c>
      <c r="H276" s="195">
        <v>611.64599999999996</v>
      </c>
      <c r="I276" s="196"/>
      <c r="J276" s="197">
        <f>ROUND(I276*H276,2)</f>
        <v>0</v>
      </c>
      <c r="K276" s="198"/>
      <c r="L276" s="40"/>
      <c r="M276" s="199" t="s">
        <v>1</v>
      </c>
      <c r="N276" s="200" t="s">
        <v>38</v>
      </c>
      <c r="O276" s="72"/>
      <c r="P276" s="201">
        <f>O276*H276</f>
        <v>0</v>
      </c>
      <c r="Q276" s="201">
        <v>0</v>
      </c>
      <c r="R276" s="201">
        <f>Q276*H276</f>
        <v>0</v>
      </c>
      <c r="S276" s="201">
        <v>0</v>
      </c>
      <c r="T276" s="202">
        <f>S276*H276</f>
        <v>0</v>
      </c>
      <c r="U276" s="35"/>
      <c r="V276" s="35"/>
      <c r="W276" s="35"/>
      <c r="X276" s="35"/>
      <c r="Y276" s="35"/>
      <c r="Z276" s="35"/>
      <c r="AA276" s="35"/>
      <c r="AB276" s="35"/>
      <c r="AC276" s="35"/>
      <c r="AD276" s="35"/>
      <c r="AE276" s="35"/>
      <c r="AR276" s="203" t="s">
        <v>270</v>
      </c>
      <c r="AT276" s="203" t="s">
        <v>266</v>
      </c>
      <c r="AU276" s="203" t="s">
        <v>73</v>
      </c>
      <c r="AY276" s="18" t="s">
        <v>263</v>
      </c>
      <c r="BE276" s="204">
        <f>IF(N276="základní",J276,0)</f>
        <v>0</v>
      </c>
      <c r="BF276" s="204">
        <f>IF(N276="snížená",J276,0)</f>
        <v>0</v>
      </c>
      <c r="BG276" s="204">
        <f>IF(N276="zákl. přenesená",J276,0)</f>
        <v>0</v>
      </c>
      <c r="BH276" s="204">
        <f>IF(N276="sníž. přenesená",J276,0)</f>
        <v>0</v>
      </c>
      <c r="BI276" s="204">
        <f>IF(N276="nulová",J276,0)</f>
        <v>0</v>
      </c>
      <c r="BJ276" s="18" t="s">
        <v>71</v>
      </c>
      <c r="BK276" s="204">
        <f>ROUND(I276*H276,2)</f>
        <v>0</v>
      </c>
      <c r="BL276" s="18" t="s">
        <v>270</v>
      </c>
      <c r="BM276" s="203" t="s">
        <v>1579</v>
      </c>
    </row>
    <row r="277" spans="1:65" s="12" customFormat="1" ht="25.9" customHeight="1">
      <c r="B277" s="175"/>
      <c r="C277" s="176"/>
      <c r="D277" s="177" t="s">
        <v>63</v>
      </c>
      <c r="E277" s="178" t="s">
        <v>1134</v>
      </c>
      <c r="F277" s="178" t="s">
        <v>1135</v>
      </c>
      <c r="G277" s="176"/>
      <c r="H277" s="176"/>
      <c r="I277" s="179"/>
      <c r="J277" s="180">
        <f>BK277</f>
        <v>0</v>
      </c>
      <c r="K277" s="176"/>
      <c r="L277" s="181"/>
      <c r="M277" s="182"/>
      <c r="N277" s="183"/>
      <c r="O277" s="183"/>
      <c r="P277" s="184">
        <f>P278+P318+P332+P339+P350</f>
        <v>0</v>
      </c>
      <c r="Q277" s="183"/>
      <c r="R277" s="184">
        <f>R278+R318+R332+R339+R350</f>
        <v>7.9485924600000004</v>
      </c>
      <c r="S277" s="183"/>
      <c r="T277" s="185">
        <f>T278+T318+T332+T339+T350</f>
        <v>0</v>
      </c>
      <c r="AR277" s="186" t="s">
        <v>73</v>
      </c>
      <c r="AT277" s="187" t="s">
        <v>63</v>
      </c>
      <c r="AU277" s="187" t="s">
        <v>64</v>
      </c>
      <c r="AY277" s="186" t="s">
        <v>263</v>
      </c>
      <c r="BK277" s="188">
        <f>BK278+BK318+BK332+BK339+BK350</f>
        <v>0</v>
      </c>
    </row>
    <row r="278" spans="1:65" s="12" customFormat="1" ht="22.9" customHeight="1">
      <c r="B278" s="175"/>
      <c r="C278" s="176"/>
      <c r="D278" s="177" t="s">
        <v>63</v>
      </c>
      <c r="E278" s="189" t="s">
        <v>1180</v>
      </c>
      <c r="F278" s="189" t="s">
        <v>1181</v>
      </c>
      <c r="G278" s="176"/>
      <c r="H278" s="176"/>
      <c r="I278" s="179"/>
      <c r="J278" s="190">
        <f>BK278</f>
        <v>0</v>
      </c>
      <c r="K278" s="176"/>
      <c r="L278" s="181"/>
      <c r="M278" s="182"/>
      <c r="N278" s="183"/>
      <c r="O278" s="183"/>
      <c r="P278" s="184">
        <f>SUM(P279:P317)</f>
        <v>0</v>
      </c>
      <c r="Q278" s="183"/>
      <c r="R278" s="184">
        <f>SUM(R279:R317)</f>
        <v>2.3276759</v>
      </c>
      <c r="S278" s="183"/>
      <c r="T278" s="185">
        <f>SUM(T279:T317)</f>
        <v>0</v>
      </c>
      <c r="AR278" s="186" t="s">
        <v>73</v>
      </c>
      <c r="AT278" s="187" t="s">
        <v>63</v>
      </c>
      <c r="AU278" s="187" t="s">
        <v>71</v>
      </c>
      <c r="AY278" s="186" t="s">
        <v>263</v>
      </c>
      <c r="BK278" s="188">
        <f>SUM(BK279:BK317)</f>
        <v>0</v>
      </c>
    </row>
    <row r="279" spans="1:65" s="2" customFormat="1" ht="24.2" customHeight="1">
      <c r="A279" s="35"/>
      <c r="B279" s="36"/>
      <c r="C279" s="191" t="s">
        <v>542</v>
      </c>
      <c r="D279" s="191" t="s">
        <v>266</v>
      </c>
      <c r="E279" s="192" t="s">
        <v>1182</v>
      </c>
      <c r="F279" s="193" t="s">
        <v>1183</v>
      </c>
      <c r="G279" s="194" t="s">
        <v>269</v>
      </c>
      <c r="H279" s="195">
        <v>219.31</v>
      </c>
      <c r="I279" s="196"/>
      <c r="J279" s="197">
        <f>ROUND(I279*H279,2)</f>
        <v>0</v>
      </c>
      <c r="K279" s="198"/>
      <c r="L279" s="40"/>
      <c r="M279" s="199" t="s">
        <v>1</v>
      </c>
      <c r="N279" s="200" t="s">
        <v>38</v>
      </c>
      <c r="O279" s="72"/>
      <c r="P279" s="201">
        <f>O279*H279</f>
        <v>0</v>
      </c>
      <c r="Q279" s="201">
        <v>0</v>
      </c>
      <c r="R279" s="201">
        <f>Q279*H279</f>
        <v>0</v>
      </c>
      <c r="S279" s="201">
        <v>0</v>
      </c>
      <c r="T279" s="202">
        <f>S279*H279</f>
        <v>0</v>
      </c>
      <c r="U279" s="35"/>
      <c r="V279" s="35"/>
      <c r="W279" s="35"/>
      <c r="X279" s="35"/>
      <c r="Y279" s="35"/>
      <c r="Z279" s="35"/>
      <c r="AA279" s="35"/>
      <c r="AB279" s="35"/>
      <c r="AC279" s="35"/>
      <c r="AD279" s="35"/>
      <c r="AE279" s="35"/>
      <c r="AR279" s="203" t="s">
        <v>416</v>
      </c>
      <c r="AT279" s="203" t="s">
        <v>266</v>
      </c>
      <c r="AU279" s="203" t="s">
        <v>73</v>
      </c>
      <c r="AY279" s="18" t="s">
        <v>263</v>
      </c>
      <c r="BE279" s="204">
        <f>IF(N279="základní",J279,0)</f>
        <v>0</v>
      </c>
      <c r="BF279" s="204">
        <f>IF(N279="snížená",J279,0)</f>
        <v>0</v>
      </c>
      <c r="BG279" s="204">
        <f>IF(N279="zákl. přenesená",J279,0)</f>
        <v>0</v>
      </c>
      <c r="BH279" s="204">
        <f>IF(N279="sníž. přenesená",J279,0)</f>
        <v>0</v>
      </c>
      <c r="BI279" s="204">
        <f>IF(N279="nulová",J279,0)</f>
        <v>0</v>
      </c>
      <c r="BJ279" s="18" t="s">
        <v>71</v>
      </c>
      <c r="BK279" s="204">
        <f>ROUND(I279*H279,2)</f>
        <v>0</v>
      </c>
      <c r="BL279" s="18" t="s">
        <v>416</v>
      </c>
      <c r="BM279" s="203" t="s">
        <v>1580</v>
      </c>
    </row>
    <row r="280" spans="1:65" s="16" customFormat="1">
      <c r="B280" s="248"/>
      <c r="C280" s="249"/>
      <c r="D280" s="207" t="s">
        <v>272</v>
      </c>
      <c r="E280" s="250" t="s">
        <v>1</v>
      </c>
      <c r="F280" s="251" t="s">
        <v>1185</v>
      </c>
      <c r="G280" s="249"/>
      <c r="H280" s="250" t="s">
        <v>1</v>
      </c>
      <c r="I280" s="252"/>
      <c r="J280" s="249"/>
      <c r="K280" s="249"/>
      <c r="L280" s="253"/>
      <c r="M280" s="254"/>
      <c r="N280" s="255"/>
      <c r="O280" s="255"/>
      <c r="P280" s="255"/>
      <c r="Q280" s="255"/>
      <c r="R280" s="255"/>
      <c r="S280" s="255"/>
      <c r="T280" s="256"/>
      <c r="AT280" s="257" t="s">
        <v>272</v>
      </c>
      <c r="AU280" s="257" t="s">
        <v>73</v>
      </c>
      <c r="AV280" s="16" t="s">
        <v>71</v>
      </c>
      <c r="AW280" s="16" t="s">
        <v>30</v>
      </c>
      <c r="AX280" s="16" t="s">
        <v>64</v>
      </c>
      <c r="AY280" s="257" t="s">
        <v>263</v>
      </c>
    </row>
    <row r="281" spans="1:65" s="13" customFormat="1">
      <c r="B281" s="205"/>
      <c r="C281" s="206"/>
      <c r="D281" s="207" t="s">
        <v>272</v>
      </c>
      <c r="E281" s="208" t="s">
        <v>1</v>
      </c>
      <c r="F281" s="209" t="s">
        <v>1186</v>
      </c>
      <c r="G281" s="206"/>
      <c r="H281" s="210">
        <v>219.31</v>
      </c>
      <c r="I281" s="211"/>
      <c r="J281" s="206"/>
      <c r="K281" s="206"/>
      <c r="L281" s="212"/>
      <c r="M281" s="213"/>
      <c r="N281" s="214"/>
      <c r="O281" s="214"/>
      <c r="P281" s="214"/>
      <c r="Q281" s="214"/>
      <c r="R281" s="214"/>
      <c r="S281" s="214"/>
      <c r="T281" s="215"/>
      <c r="AT281" s="216" t="s">
        <v>272</v>
      </c>
      <c r="AU281" s="216" t="s">
        <v>73</v>
      </c>
      <c r="AV281" s="13" t="s">
        <v>73</v>
      </c>
      <c r="AW281" s="13" t="s">
        <v>30</v>
      </c>
      <c r="AX281" s="13" t="s">
        <v>64</v>
      </c>
      <c r="AY281" s="216" t="s">
        <v>263</v>
      </c>
    </row>
    <row r="282" spans="1:65" s="15" customFormat="1">
      <c r="B282" s="228"/>
      <c r="C282" s="229"/>
      <c r="D282" s="207" t="s">
        <v>272</v>
      </c>
      <c r="E282" s="230" t="s">
        <v>1</v>
      </c>
      <c r="F282" s="231" t="s">
        <v>280</v>
      </c>
      <c r="G282" s="229"/>
      <c r="H282" s="232">
        <v>219.31</v>
      </c>
      <c r="I282" s="233"/>
      <c r="J282" s="229"/>
      <c r="K282" s="229"/>
      <c r="L282" s="234"/>
      <c r="M282" s="235"/>
      <c r="N282" s="236"/>
      <c r="O282" s="236"/>
      <c r="P282" s="236"/>
      <c r="Q282" s="236"/>
      <c r="R282" s="236"/>
      <c r="S282" s="236"/>
      <c r="T282" s="237"/>
      <c r="AT282" s="238" t="s">
        <v>272</v>
      </c>
      <c r="AU282" s="238" t="s">
        <v>73</v>
      </c>
      <c r="AV282" s="15" t="s">
        <v>270</v>
      </c>
      <c r="AW282" s="15" t="s">
        <v>30</v>
      </c>
      <c r="AX282" s="15" t="s">
        <v>71</v>
      </c>
      <c r="AY282" s="238" t="s">
        <v>263</v>
      </c>
    </row>
    <row r="283" spans="1:65" s="2" customFormat="1" ht="16.5" customHeight="1">
      <c r="A283" s="35"/>
      <c r="B283" s="36"/>
      <c r="C283" s="261" t="s">
        <v>621</v>
      </c>
      <c r="D283" s="261" t="s">
        <v>401</v>
      </c>
      <c r="E283" s="262" t="s">
        <v>1143</v>
      </c>
      <c r="F283" s="263" t="s">
        <v>1144</v>
      </c>
      <c r="G283" s="264" t="s">
        <v>307</v>
      </c>
      <c r="H283" s="265">
        <v>7.0000000000000007E-2</v>
      </c>
      <c r="I283" s="266"/>
      <c r="J283" s="267">
        <f>ROUND(I283*H283,2)</f>
        <v>0</v>
      </c>
      <c r="K283" s="268"/>
      <c r="L283" s="269"/>
      <c r="M283" s="270" t="s">
        <v>1</v>
      </c>
      <c r="N283" s="271" t="s">
        <v>38</v>
      </c>
      <c r="O283" s="72"/>
      <c r="P283" s="201">
        <f>O283*H283</f>
        <v>0</v>
      </c>
      <c r="Q283" s="201">
        <v>1</v>
      </c>
      <c r="R283" s="201">
        <f>Q283*H283</f>
        <v>7.0000000000000007E-2</v>
      </c>
      <c r="S283" s="201">
        <v>0</v>
      </c>
      <c r="T283" s="202">
        <f>S283*H283</f>
        <v>0</v>
      </c>
      <c r="U283" s="35"/>
      <c r="V283" s="35"/>
      <c r="W283" s="35"/>
      <c r="X283" s="35"/>
      <c r="Y283" s="35"/>
      <c r="Z283" s="35"/>
      <c r="AA283" s="35"/>
      <c r="AB283" s="35"/>
      <c r="AC283" s="35"/>
      <c r="AD283" s="35"/>
      <c r="AE283" s="35"/>
      <c r="AR283" s="203" t="s">
        <v>542</v>
      </c>
      <c r="AT283" s="203" t="s">
        <v>401</v>
      </c>
      <c r="AU283" s="203" t="s">
        <v>73</v>
      </c>
      <c r="AY283" s="18" t="s">
        <v>263</v>
      </c>
      <c r="BE283" s="204">
        <f>IF(N283="základní",J283,0)</f>
        <v>0</v>
      </c>
      <c r="BF283" s="204">
        <f>IF(N283="snížená",J283,0)</f>
        <v>0</v>
      </c>
      <c r="BG283" s="204">
        <f>IF(N283="zákl. přenesená",J283,0)</f>
        <v>0</v>
      </c>
      <c r="BH283" s="204">
        <f>IF(N283="sníž. přenesená",J283,0)</f>
        <v>0</v>
      </c>
      <c r="BI283" s="204">
        <f>IF(N283="nulová",J283,0)</f>
        <v>0</v>
      </c>
      <c r="BJ283" s="18" t="s">
        <v>71</v>
      </c>
      <c r="BK283" s="204">
        <f>ROUND(I283*H283,2)</f>
        <v>0</v>
      </c>
      <c r="BL283" s="18" t="s">
        <v>416</v>
      </c>
      <c r="BM283" s="203" t="s">
        <v>1581</v>
      </c>
    </row>
    <row r="284" spans="1:65" s="13" customFormat="1">
      <c r="B284" s="205"/>
      <c r="C284" s="206"/>
      <c r="D284" s="207" t="s">
        <v>272</v>
      </c>
      <c r="E284" s="208" t="s">
        <v>1</v>
      </c>
      <c r="F284" s="209" t="s">
        <v>1582</v>
      </c>
      <c r="G284" s="206"/>
      <c r="H284" s="210">
        <v>7.0000000000000007E-2</v>
      </c>
      <c r="I284" s="211"/>
      <c r="J284" s="206"/>
      <c r="K284" s="206"/>
      <c r="L284" s="212"/>
      <c r="M284" s="213"/>
      <c r="N284" s="214"/>
      <c r="O284" s="214"/>
      <c r="P284" s="214"/>
      <c r="Q284" s="214"/>
      <c r="R284" s="214"/>
      <c r="S284" s="214"/>
      <c r="T284" s="215"/>
      <c r="AT284" s="216" t="s">
        <v>272</v>
      </c>
      <c r="AU284" s="216" t="s">
        <v>73</v>
      </c>
      <c r="AV284" s="13" t="s">
        <v>73</v>
      </c>
      <c r="AW284" s="13" t="s">
        <v>30</v>
      </c>
      <c r="AX284" s="13" t="s">
        <v>64</v>
      </c>
      <c r="AY284" s="216" t="s">
        <v>263</v>
      </c>
    </row>
    <row r="285" spans="1:65" s="15" customFormat="1">
      <c r="B285" s="228"/>
      <c r="C285" s="229"/>
      <c r="D285" s="207" t="s">
        <v>272</v>
      </c>
      <c r="E285" s="230" t="s">
        <v>1</v>
      </c>
      <c r="F285" s="231" t="s">
        <v>280</v>
      </c>
      <c r="G285" s="229"/>
      <c r="H285" s="232">
        <v>7.0000000000000007E-2</v>
      </c>
      <c r="I285" s="233"/>
      <c r="J285" s="229"/>
      <c r="K285" s="229"/>
      <c r="L285" s="234"/>
      <c r="M285" s="235"/>
      <c r="N285" s="236"/>
      <c r="O285" s="236"/>
      <c r="P285" s="236"/>
      <c r="Q285" s="236"/>
      <c r="R285" s="236"/>
      <c r="S285" s="236"/>
      <c r="T285" s="237"/>
      <c r="AT285" s="238" t="s">
        <v>272</v>
      </c>
      <c r="AU285" s="238" t="s">
        <v>73</v>
      </c>
      <c r="AV285" s="15" t="s">
        <v>270</v>
      </c>
      <c r="AW285" s="15" t="s">
        <v>30</v>
      </c>
      <c r="AX285" s="15" t="s">
        <v>71</v>
      </c>
      <c r="AY285" s="238" t="s">
        <v>263</v>
      </c>
    </row>
    <row r="286" spans="1:65" s="2" customFormat="1" ht="24.2" customHeight="1">
      <c r="A286" s="35"/>
      <c r="B286" s="36"/>
      <c r="C286" s="191" t="s">
        <v>546</v>
      </c>
      <c r="D286" s="191" t="s">
        <v>266</v>
      </c>
      <c r="E286" s="192" t="s">
        <v>1190</v>
      </c>
      <c r="F286" s="193" t="s">
        <v>1191</v>
      </c>
      <c r="G286" s="194" t="s">
        <v>269</v>
      </c>
      <c r="H286" s="195">
        <v>219.31</v>
      </c>
      <c r="I286" s="196"/>
      <c r="J286" s="197">
        <f>ROUND(I286*H286,2)</f>
        <v>0</v>
      </c>
      <c r="K286" s="198"/>
      <c r="L286" s="40"/>
      <c r="M286" s="199" t="s">
        <v>1</v>
      </c>
      <c r="N286" s="200" t="s">
        <v>38</v>
      </c>
      <c r="O286" s="72"/>
      <c r="P286" s="201">
        <f>O286*H286</f>
        <v>0</v>
      </c>
      <c r="Q286" s="201">
        <v>8.8000000000000003E-4</v>
      </c>
      <c r="R286" s="201">
        <f>Q286*H286</f>
        <v>0.19299280000000002</v>
      </c>
      <c r="S286" s="201">
        <v>0</v>
      </c>
      <c r="T286" s="202">
        <f>S286*H286</f>
        <v>0</v>
      </c>
      <c r="U286" s="35"/>
      <c r="V286" s="35"/>
      <c r="W286" s="35"/>
      <c r="X286" s="35"/>
      <c r="Y286" s="35"/>
      <c r="Z286" s="35"/>
      <c r="AA286" s="35"/>
      <c r="AB286" s="35"/>
      <c r="AC286" s="35"/>
      <c r="AD286" s="35"/>
      <c r="AE286" s="35"/>
      <c r="AR286" s="203" t="s">
        <v>416</v>
      </c>
      <c r="AT286" s="203" t="s">
        <v>266</v>
      </c>
      <c r="AU286" s="203" t="s">
        <v>73</v>
      </c>
      <c r="AY286" s="18" t="s">
        <v>263</v>
      </c>
      <c r="BE286" s="204">
        <f>IF(N286="základní",J286,0)</f>
        <v>0</v>
      </c>
      <c r="BF286" s="204">
        <f>IF(N286="snížená",J286,0)</f>
        <v>0</v>
      </c>
      <c r="BG286" s="204">
        <f>IF(N286="zákl. přenesená",J286,0)</f>
        <v>0</v>
      </c>
      <c r="BH286" s="204">
        <f>IF(N286="sníž. přenesená",J286,0)</f>
        <v>0</v>
      </c>
      <c r="BI286" s="204">
        <f>IF(N286="nulová",J286,0)</f>
        <v>0</v>
      </c>
      <c r="BJ286" s="18" t="s">
        <v>71</v>
      </c>
      <c r="BK286" s="204">
        <f>ROUND(I286*H286,2)</f>
        <v>0</v>
      </c>
      <c r="BL286" s="18" t="s">
        <v>416</v>
      </c>
      <c r="BM286" s="203" t="s">
        <v>1583</v>
      </c>
    </row>
    <row r="287" spans="1:65" s="16" customFormat="1">
      <c r="B287" s="248"/>
      <c r="C287" s="249"/>
      <c r="D287" s="207" t="s">
        <v>272</v>
      </c>
      <c r="E287" s="250" t="s">
        <v>1</v>
      </c>
      <c r="F287" s="251" t="s">
        <v>1185</v>
      </c>
      <c r="G287" s="249"/>
      <c r="H287" s="250" t="s">
        <v>1</v>
      </c>
      <c r="I287" s="252"/>
      <c r="J287" s="249"/>
      <c r="K287" s="249"/>
      <c r="L287" s="253"/>
      <c r="M287" s="254"/>
      <c r="N287" s="255"/>
      <c r="O287" s="255"/>
      <c r="P287" s="255"/>
      <c r="Q287" s="255"/>
      <c r="R287" s="255"/>
      <c r="S287" s="255"/>
      <c r="T287" s="256"/>
      <c r="AT287" s="257" t="s">
        <v>272</v>
      </c>
      <c r="AU287" s="257" t="s">
        <v>73</v>
      </c>
      <c r="AV287" s="16" t="s">
        <v>71</v>
      </c>
      <c r="AW287" s="16" t="s">
        <v>30</v>
      </c>
      <c r="AX287" s="16" t="s">
        <v>64</v>
      </c>
      <c r="AY287" s="257" t="s">
        <v>263</v>
      </c>
    </row>
    <row r="288" spans="1:65" s="13" customFormat="1">
      <c r="B288" s="205"/>
      <c r="C288" s="206"/>
      <c r="D288" s="207" t="s">
        <v>272</v>
      </c>
      <c r="E288" s="208" t="s">
        <v>1</v>
      </c>
      <c r="F288" s="209" t="s">
        <v>1186</v>
      </c>
      <c r="G288" s="206"/>
      <c r="H288" s="210">
        <v>219.31</v>
      </c>
      <c r="I288" s="211"/>
      <c r="J288" s="206"/>
      <c r="K288" s="206"/>
      <c r="L288" s="212"/>
      <c r="M288" s="213"/>
      <c r="N288" s="214"/>
      <c r="O288" s="214"/>
      <c r="P288" s="214"/>
      <c r="Q288" s="214"/>
      <c r="R288" s="214"/>
      <c r="S288" s="214"/>
      <c r="T288" s="215"/>
      <c r="AT288" s="216" t="s">
        <v>272</v>
      </c>
      <c r="AU288" s="216" t="s">
        <v>73</v>
      </c>
      <c r="AV288" s="13" t="s">
        <v>73</v>
      </c>
      <c r="AW288" s="13" t="s">
        <v>30</v>
      </c>
      <c r="AX288" s="13" t="s">
        <v>64</v>
      </c>
      <c r="AY288" s="216" t="s">
        <v>263</v>
      </c>
    </row>
    <row r="289" spans="1:65" s="15" customFormat="1">
      <c r="B289" s="228"/>
      <c r="C289" s="229"/>
      <c r="D289" s="207" t="s">
        <v>272</v>
      </c>
      <c r="E289" s="230" t="s">
        <v>1</v>
      </c>
      <c r="F289" s="231" t="s">
        <v>280</v>
      </c>
      <c r="G289" s="229"/>
      <c r="H289" s="232">
        <v>219.31</v>
      </c>
      <c r="I289" s="233"/>
      <c r="J289" s="229"/>
      <c r="K289" s="229"/>
      <c r="L289" s="234"/>
      <c r="M289" s="235"/>
      <c r="N289" s="236"/>
      <c r="O289" s="236"/>
      <c r="P289" s="236"/>
      <c r="Q289" s="236"/>
      <c r="R289" s="236"/>
      <c r="S289" s="236"/>
      <c r="T289" s="237"/>
      <c r="AT289" s="238" t="s">
        <v>272</v>
      </c>
      <c r="AU289" s="238" t="s">
        <v>73</v>
      </c>
      <c r="AV289" s="15" t="s">
        <v>270</v>
      </c>
      <c r="AW289" s="15" t="s">
        <v>30</v>
      </c>
      <c r="AX289" s="15" t="s">
        <v>71</v>
      </c>
      <c r="AY289" s="238" t="s">
        <v>263</v>
      </c>
    </row>
    <row r="290" spans="1:65" s="2" customFormat="1" ht="49.15" customHeight="1">
      <c r="A290" s="35"/>
      <c r="B290" s="36"/>
      <c r="C290" s="261" t="s">
        <v>630</v>
      </c>
      <c r="D290" s="261" t="s">
        <v>401</v>
      </c>
      <c r="E290" s="262" t="s">
        <v>1165</v>
      </c>
      <c r="F290" s="263" t="s">
        <v>1166</v>
      </c>
      <c r="G290" s="264" t="s">
        <v>269</v>
      </c>
      <c r="H290" s="265">
        <v>255.60599999999999</v>
      </c>
      <c r="I290" s="266"/>
      <c r="J290" s="267">
        <f>ROUND(I290*H290,2)</f>
        <v>0</v>
      </c>
      <c r="K290" s="268"/>
      <c r="L290" s="269"/>
      <c r="M290" s="270" t="s">
        <v>1</v>
      </c>
      <c r="N290" s="271" t="s">
        <v>38</v>
      </c>
      <c r="O290" s="72"/>
      <c r="P290" s="201">
        <f>O290*H290</f>
        <v>0</v>
      </c>
      <c r="Q290" s="201">
        <v>5.4000000000000003E-3</v>
      </c>
      <c r="R290" s="201">
        <f>Q290*H290</f>
        <v>1.3802724</v>
      </c>
      <c r="S290" s="201">
        <v>0</v>
      </c>
      <c r="T290" s="202">
        <f>S290*H290</f>
        <v>0</v>
      </c>
      <c r="U290" s="35"/>
      <c r="V290" s="35"/>
      <c r="W290" s="35"/>
      <c r="X290" s="35"/>
      <c r="Y290" s="35"/>
      <c r="Z290" s="35"/>
      <c r="AA290" s="35"/>
      <c r="AB290" s="35"/>
      <c r="AC290" s="35"/>
      <c r="AD290" s="35"/>
      <c r="AE290" s="35"/>
      <c r="AR290" s="203" t="s">
        <v>542</v>
      </c>
      <c r="AT290" s="203" t="s">
        <v>401</v>
      </c>
      <c r="AU290" s="203" t="s">
        <v>73</v>
      </c>
      <c r="AY290" s="18" t="s">
        <v>263</v>
      </c>
      <c r="BE290" s="204">
        <f>IF(N290="základní",J290,0)</f>
        <v>0</v>
      </c>
      <c r="BF290" s="204">
        <f>IF(N290="snížená",J290,0)</f>
        <v>0</v>
      </c>
      <c r="BG290" s="204">
        <f>IF(N290="zákl. přenesená",J290,0)</f>
        <v>0</v>
      </c>
      <c r="BH290" s="204">
        <f>IF(N290="sníž. přenesená",J290,0)</f>
        <v>0</v>
      </c>
      <c r="BI290" s="204">
        <f>IF(N290="nulová",J290,0)</f>
        <v>0</v>
      </c>
      <c r="BJ290" s="18" t="s">
        <v>71</v>
      </c>
      <c r="BK290" s="204">
        <f>ROUND(I290*H290,2)</f>
        <v>0</v>
      </c>
      <c r="BL290" s="18" t="s">
        <v>416</v>
      </c>
      <c r="BM290" s="203" t="s">
        <v>1584</v>
      </c>
    </row>
    <row r="291" spans="1:65" s="13" customFormat="1">
      <c r="B291" s="205"/>
      <c r="C291" s="206"/>
      <c r="D291" s="207" t="s">
        <v>272</v>
      </c>
      <c r="E291" s="208" t="s">
        <v>1</v>
      </c>
      <c r="F291" s="209" t="s">
        <v>1585</v>
      </c>
      <c r="G291" s="206"/>
      <c r="H291" s="210">
        <v>255.60599999999999</v>
      </c>
      <c r="I291" s="211"/>
      <c r="J291" s="206"/>
      <c r="K291" s="206"/>
      <c r="L291" s="212"/>
      <c r="M291" s="213"/>
      <c r="N291" s="214"/>
      <c r="O291" s="214"/>
      <c r="P291" s="214"/>
      <c r="Q291" s="214"/>
      <c r="R291" s="214"/>
      <c r="S291" s="214"/>
      <c r="T291" s="215"/>
      <c r="AT291" s="216" t="s">
        <v>272</v>
      </c>
      <c r="AU291" s="216" t="s">
        <v>73</v>
      </c>
      <c r="AV291" s="13" t="s">
        <v>73</v>
      </c>
      <c r="AW291" s="13" t="s">
        <v>30</v>
      </c>
      <c r="AX291" s="13" t="s">
        <v>64</v>
      </c>
      <c r="AY291" s="216" t="s">
        <v>263</v>
      </c>
    </row>
    <row r="292" spans="1:65" s="15" customFormat="1">
      <c r="B292" s="228"/>
      <c r="C292" s="229"/>
      <c r="D292" s="207" t="s">
        <v>272</v>
      </c>
      <c r="E292" s="230" t="s">
        <v>1</v>
      </c>
      <c r="F292" s="231" t="s">
        <v>280</v>
      </c>
      <c r="G292" s="229"/>
      <c r="H292" s="232">
        <v>255.60599999999999</v>
      </c>
      <c r="I292" s="233"/>
      <c r="J292" s="229"/>
      <c r="K292" s="229"/>
      <c r="L292" s="234"/>
      <c r="M292" s="235"/>
      <c r="N292" s="236"/>
      <c r="O292" s="236"/>
      <c r="P292" s="236"/>
      <c r="Q292" s="236"/>
      <c r="R292" s="236"/>
      <c r="S292" s="236"/>
      <c r="T292" s="237"/>
      <c r="AT292" s="238" t="s">
        <v>272</v>
      </c>
      <c r="AU292" s="238" t="s">
        <v>73</v>
      </c>
      <c r="AV292" s="15" t="s">
        <v>270</v>
      </c>
      <c r="AW292" s="15" t="s">
        <v>30</v>
      </c>
      <c r="AX292" s="15" t="s">
        <v>71</v>
      </c>
      <c r="AY292" s="238" t="s">
        <v>263</v>
      </c>
    </row>
    <row r="293" spans="1:65" s="2" customFormat="1" ht="37.9" customHeight="1">
      <c r="A293" s="35"/>
      <c r="B293" s="36"/>
      <c r="C293" s="191" t="s">
        <v>551</v>
      </c>
      <c r="D293" s="191" t="s">
        <v>266</v>
      </c>
      <c r="E293" s="192" t="s">
        <v>1232</v>
      </c>
      <c r="F293" s="193" t="s">
        <v>1233</v>
      </c>
      <c r="G293" s="194" t="s">
        <v>269</v>
      </c>
      <c r="H293" s="195">
        <v>163.11000000000001</v>
      </c>
      <c r="I293" s="196"/>
      <c r="J293" s="197">
        <f>ROUND(I293*H293,2)</f>
        <v>0</v>
      </c>
      <c r="K293" s="198"/>
      <c r="L293" s="40"/>
      <c r="M293" s="199" t="s">
        <v>1</v>
      </c>
      <c r="N293" s="200" t="s">
        <v>38</v>
      </c>
      <c r="O293" s="72"/>
      <c r="P293" s="201">
        <f>O293*H293</f>
        <v>0</v>
      </c>
      <c r="Q293" s="201">
        <v>1.3999999999999999E-4</v>
      </c>
      <c r="R293" s="201">
        <f>Q293*H293</f>
        <v>2.2835399999999999E-2</v>
      </c>
      <c r="S293" s="201">
        <v>0</v>
      </c>
      <c r="T293" s="202">
        <f>S293*H293</f>
        <v>0</v>
      </c>
      <c r="U293" s="35"/>
      <c r="V293" s="35"/>
      <c r="W293" s="35"/>
      <c r="X293" s="35"/>
      <c r="Y293" s="35"/>
      <c r="Z293" s="35"/>
      <c r="AA293" s="35"/>
      <c r="AB293" s="35"/>
      <c r="AC293" s="35"/>
      <c r="AD293" s="35"/>
      <c r="AE293" s="35"/>
      <c r="AR293" s="203" t="s">
        <v>416</v>
      </c>
      <c r="AT293" s="203" t="s">
        <v>266</v>
      </c>
      <c r="AU293" s="203" t="s">
        <v>73</v>
      </c>
      <c r="AY293" s="18" t="s">
        <v>263</v>
      </c>
      <c r="BE293" s="204">
        <f>IF(N293="základní",J293,0)</f>
        <v>0</v>
      </c>
      <c r="BF293" s="204">
        <f>IF(N293="snížená",J293,0)</f>
        <v>0</v>
      </c>
      <c r="BG293" s="204">
        <f>IF(N293="zákl. přenesená",J293,0)</f>
        <v>0</v>
      </c>
      <c r="BH293" s="204">
        <f>IF(N293="sníž. přenesená",J293,0)</f>
        <v>0</v>
      </c>
      <c r="BI293" s="204">
        <f>IF(N293="nulová",J293,0)</f>
        <v>0</v>
      </c>
      <c r="BJ293" s="18" t="s">
        <v>71</v>
      </c>
      <c r="BK293" s="204">
        <f>ROUND(I293*H293,2)</f>
        <v>0</v>
      </c>
      <c r="BL293" s="18" t="s">
        <v>416</v>
      </c>
      <c r="BM293" s="203" t="s">
        <v>1586</v>
      </c>
    </row>
    <row r="294" spans="1:65" s="16" customFormat="1">
      <c r="B294" s="248"/>
      <c r="C294" s="249"/>
      <c r="D294" s="207" t="s">
        <v>272</v>
      </c>
      <c r="E294" s="250" t="s">
        <v>1</v>
      </c>
      <c r="F294" s="251" t="s">
        <v>1185</v>
      </c>
      <c r="G294" s="249"/>
      <c r="H294" s="250" t="s">
        <v>1</v>
      </c>
      <c r="I294" s="252"/>
      <c r="J294" s="249"/>
      <c r="K294" s="249"/>
      <c r="L294" s="253"/>
      <c r="M294" s="254"/>
      <c r="N294" s="255"/>
      <c r="O294" s="255"/>
      <c r="P294" s="255"/>
      <c r="Q294" s="255"/>
      <c r="R294" s="255"/>
      <c r="S294" s="255"/>
      <c r="T294" s="256"/>
      <c r="AT294" s="257" t="s">
        <v>272</v>
      </c>
      <c r="AU294" s="257" t="s">
        <v>73</v>
      </c>
      <c r="AV294" s="16" t="s">
        <v>71</v>
      </c>
      <c r="AW294" s="16" t="s">
        <v>30</v>
      </c>
      <c r="AX294" s="16" t="s">
        <v>64</v>
      </c>
      <c r="AY294" s="257" t="s">
        <v>263</v>
      </c>
    </row>
    <row r="295" spans="1:65" s="13" customFormat="1">
      <c r="B295" s="205"/>
      <c r="C295" s="206"/>
      <c r="D295" s="207" t="s">
        <v>272</v>
      </c>
      <c r="E295" s="208" t="s">
        <v>1</v>
      </c>
      <c r="F295" s="209" t="s">
        <v>1186</v>
      </c>
      <c r="G295" s="206"/>
      <c r="H295" s="210">
        <v>219.31</v>
      </c>
      <c r="I295" s="211"/>
      <c r="J295" s="206"/>
      <c r="K295" s="206"/>
      <c r="L295" s="212"/>
      <c r="M295" s="213"/>
      <c r="N295" s="214"/>
      <c r="O295" s="214"/>
      <c r="P295" s="214"/>
      <c r="Q295" s="214"/>
      <c r="R295" s="214"/>
      <c r="S295" s="214"/>
      <c r="T295" s="215"/>
      <c r="AT295" s="216" t="s">
        <v>272</v>
      </c>
      <c r="AU295" s="216" t="s">
        <v>73</v>
      </c>
      <c r="AV295" s="13" t="s">
        <v>73</v>
      </c>
      <c r="AW295" s="13" t="s">
        <v>30</v>
      </c>
      <c r="AX295" s="13" t="s">
        <v>64</v>
      </c>
      <c r="AY295" s="216" t="s">
        <v>263</v>
      </c>
    </row>
    <row r="296" spans="1:65" s="13" customFormat="1">
      <c r="B296" s="205"/>
      <c r="C296" s="206"/>
      <c r="D296" s="207" t="s">
        <v>272</v>
      </c>
      <c r="E296" s="208" t="s">
        <v>1</v>
      </c>
      <c r="F296" s="209" t="s">
        <v>1587</v>
      </c>
      <c r="G296" s="206"/>
      <c r="H296" s="210">
        <v>-48.2</v>
      </c>
      <c r="I296" s="211"/>
      <c r="J296" s="206"/>
      <c r="K296" s="206"/>
      <c r="L296" s="212"/>
      <c r="M296" s="213"/>
      <c r="N296" s="214"/>
      <c r="O296" s="214"/>
      <c r="P296" s="214"/>
      <c r="Q296" s="214"/>
      <c r="R296" s="214"/>
      <c r="S296" s="214"/>
      <c r="T296" s="215"/>
      <c r="AT296" s="216" t="s">
        <v>272</v>
      </c>
      <c r="AU296" s="216" t="s">
        <v>73</v>
      </c>
      <c r="AV296" s="13" t="s">
        <v>73</v>
      </c>
      <c r="AW296" s="13" t="s">
        <v>30</v>
      </c>
      <c r="AX296" s="13" t="s">
        <v>64</v>
      </c>
      <c r="AY296" s="216" t="s">
        <v>263</v>
      </c>
    </row>
    <row r="297" spans="1:65" s="13" customFormat="1">
      <c r="B297" s="205"/>
      <c r="C297" s="206"/>
      <c r="D297" s="207" t="s">
        <v>272</v>
      </c>
      <c r="E297" s="208" t="s">
        <v>1</v>
      </c>
      <c r="F297" s="209" t="s">
        <v>1588</v>
      </c>
      <c r="G297" s="206"/>
      <c r="H297" s="210">
        <v>-8</v>
      </c>
      <c r="I297" s="211"/>
      <c r="J297" s="206"/>
      <c r="K297" s="206"/>
      <c r="L297" s="212"/>
      <c r="M297" s="213"/>
      <c r="N297" s="214"/>
      <c r="O297" s="214"/>
      <c r="P297" s="214"/>
      <c r="Q297" s="214"/>
      <c r="R297" s="214"/>
      <c r="S297" s="214"/>
      <c r="T297" s="215"/>
      <c r="AT297" s="216" t="s">
        <v>272</v>
      </c>
      <c r="AU297" s="216" t="s">
        <v>73</v>
      </c>
      <c r="AV297" s="13" t="s">
        <v>73</v>
      </c>
      <c r="AW297" s="13" t="s">
        <v>30</v>
      </c>
      <c r="AX297" s="13" t="s">
        <v>64</v>
      </c>
      <c r="AY297" s="216" t="s">
        <v>263</v>
      </c>
    </row>
    <row r="298" spans="1:65" s="15" customFormat="1">
      <c r="B298" s="228"/>
      <c r="C298" s="229"/>
      <c r="D298" s="207" t="s">
        <v>272</v>
      </c>
      <c r="E298" s="230" t="s">
        <v>1</v>
      </c>
      <c r="F298" s="231" t="s">
        <v>280</v>
      </c>
      <c r="G298" s="229"/>
      <c r="H298" s="232">
        <v>163.11000000000001</v>
      </c>
      <c r="I298" s="233"/>
      <c r="J298" s="229"/>
      <c r="K298" s="229"/>
      <c r="L298" s="234"/>
      <c r="M298" s="235"/>
      <c r="N298" s="236"/>
      <c r="O298" s="236"/>
      <c r="P298" s="236"/>
      <c r="Q298" s="236"/>
      <c r="R298" s="236"/>
      <c r="S298" s="236"/>
      <c r="T298" s="237"/>
      <c r="AT298" s="238" t="s">
        <v>272</v>
      </c>
      <c r="AU298" s="238" t="s">
        <v>73</v>
      </c>
      <c r="AV298" s="15" t="s">
        <v>270</v>
      </c>
      <c r="AW298" s="15" t="s">
        <v>30</v>
      </c>
      <c r="AX298" s="15" t="s">
        <v>71</v>
      </c>
      <c r="AY298" s="238" t="s">
        <v>263</v>
      </c>
    </row>
    <row r="299" spans="1:65" s="2" customFormat="1" ht="33" customHeight="1">
      <c r="A299" s="35"/>
      <c r="B299" s="36"/>
      <c r="C299" s="191" t="s">
        <v>640</v>
      </c>
      <c r="D299" s="191" t="s">
        <v>266</v>
      </c>
      <c r="E299" s="192" t="s">
        <v>1237</v>
      </c>
      <c r="F299" s="193" t="s">
        <v>1238</v>
      </c>
      <c r="G299" s="194" t="s">
        <v>269</v>
      </c>
      <c r="H299" s="195">
        <v>48.2</v>
      </c>
      <c r="I299" s="196"/>
      <c r="J299" s="197">
        <f>ROUND(I299*H299,2)</f>
        <v>0</v>
      </c>
      <c r="K299" s="198"/>
      <c r="L299" s="40"/>
      <c r="M299" s="199" t="s">
        <v>1</v>
      </c>
      <c r="N299" s="200" t="s">
        <v>38</v>
      </c>
      <c r="O299" s="72"/>
      <c r="P299" s="201">
        <f>O299*H299</f>
        <v>0</v>
      </c>
      <c r="Q299" s="201">
        <v>2.7999999999999998E-4</v>
      </c>
      <c r="R299" s="201">
        <f>Q299*H299</f>
        <v>1.3495999999999999E-2</v>
      </c>
      <c r="S299" s="201">
        <v>0</v>
      </c>
      <c r="T299" s="202">
        <f>S299*H299</f>
        <v>0</v>
      </c>
      <c r="U299" s="35"/>
      <c r="V299" s="35"/>
      <c r="W299" s="35"/>
      <c r="X299" s="35"/>
      <c r="Y299" s="35"/>
      <c r="Z299" s="35"/>
      <c r="AA299" s="35"/>
      <c r="AB299" s="35"/>
      <c r="AC299" s="35"/>
      <c r="AD299" s="35"/>
      <c r="AE299" s="35"/>
      <c r="AR299" s="203" t="s">
        <v>416</v>
      </c>
      <c r="AT299" s="203" t="s">
        <v>266</v>
      </c>
      <c r="AU299" s="203" t="s">
        <v>73</v>
      </c>
      <c r="AY299" s="18" t="s">
        <v>263</v>
      </c>
      <c r="BE299" s="204">
        <f>IF(N299="základní",J299,0)</f>
        <v>0</v>
      </c>
      <c r="BF299" s="204">
        <f>IF(N299="snížená",J299,0)</f>
        <v>0</v>
      </c>
      <c r="BG299" s="204">
        <f>IF(N299="zákl. přenesená",J299,0)</f>
        <v>0</v>
      </c>
      <c r="BH299" s="204">
        <f>IF(N299="sníž. přenesená",J299,0)</f>
        <v>0</v>
      </c>
      <c r="BI299" s="204">
        <f>IF(N299="nulová",J299,0)</f>
        <v>0</v>
      </c>
      <c r="BJ299" s="18" t="s">
        <v>71</v>
      </c>
      <c r="BK299" s="204">
        <f>ROUND(I299*H299,2)</f>
        <v>0</v>
      </c>
      <c r="BL299" s="18" t="s">
        <v>416</v>
      </c>
      <c r="BM299" s="203" t="s">
        <v>1589</v>
      </c>
    </row>
    <row r="300" spans="1:65" s="16" customFormat="1">
      <c r="B300" s="248"/>
      <c r="C300" s="249"/>
      <c r="D300" s="207" t="s">
        <v>272</v>
      </c>
      <c r="E300" s="250" t="s">
        <v>1</v>
      </c>
      <c r="F300" s="251" t="s">
        <v>1185</v>
      </c>
      <c r="G300" s="249"/>
      <c r="H300" s="250" t="s">
        <v>1</v>
      </c>
      <c r="I300" s="252"/>
      <c r="J300" s="249"/>
      <c r="K300" s="249"/>
      <c r="L300" s="253"/>
      <c r="M300" s="254"/>
      <c r="N300" s="255"/>
      <c r="O300" s="255"/>
      <c r="P300" s="255"/>
      <c r="Q300" s="255"/>
      <c r="R300" s="255"/>
      <c r="S300" s="255"/>
      <c r="T300" s="256"/>
      <c r="AT300" s="257" t="s">
        <v>272</v>
      </c>
      <c r="AU300" s="257" t="s">
        <v>73</v>
      </c>
      <c r="AV300" s="16" t="s">
        <v>71</v>
      </c>
      <c r="AW300" s="16" t="s">
        <v>30</v>
      </c>
      <c r="AX300" s="16" t="s">
        <v>64</v>
      </c>
      <c r="AY300" s="257" t="s">
        <v>263</v>
      </c>
    </row>
    <row r="301" spans="1:65" s="13" customFormat="1">
      <c r="B301" s="205"/>
      <c r="C301" s="206"/>
      <c r="D301" s="207" t="s">
        <v>272</v>
      </c>
      <c r="E301" s="208" t="s">
        <v>1</v>
      </c>
      <c r="F301" s="209" t="s">
        <v>1590</v>
      </c>
      <c r="G301" s="206"/>
      <c r="H301" s="210">
        <v>48.2</v>
      </c>
      <c r="I301" s="211"/>
      <c r="J301" s="206"/>
      <c r="K301" s="206"/>
      <c r="L301" s="212"/>
      <c r="M301" s="213"/>
      <c r="N301" s="214"/>
      <c r="O301" s="214"/>
      <c r="P301" s="214"/>
      <c r="Q301" s="214"/>
      <c r="R301" s="214"/>
      <c r="S301" s="214"/>
      <c r="T301" s="215"/>
      <c r="AT301" s="216" t="s">
        <v>272</v>
      </c>
      <c r="AU301" s="216" t="s">
        <v>73</v>
      </c>
      <c r="AV301" s="13" t="s">
        <v>73</v>
      </c>
      <c r="AW301" s="13" t="s">
        <v>30</v>
      </c>
      <c r="AX301" s="13" t="s">
        <v>64</v>
      </c>
      <c r="AY301" s="216" t="s">
        <v>263</v>
      </c>
    </row>
    <row r="302" spans="1:65" s="15" customFormat="1">
      <c r="B302" s="228"/>
      <c r="C302" s="229"/>
      <c r="D302" s="207" t="s">
        <v>272</v>
      </c>
      <c r="E302" s="230" t="s">
        <v>1</v>
      </c>
      <c r="F302" s="231" t="s">
        <v>280</v>
      </c>
      <c r="G302" s="229"/>
      <c r="H302" s="232">
        <v>48.2</v>
      </c>
      <c r="I302" s="233"/>
      <c r="J302" s="229"/>
      <c r="K302" s="229"/>
      <c r="L302" s="234"/>
      <c r="M302" s="235"/>
      <c r="N302" s="236"/>
      <c r="O302" s="236"/>
      <c r="P302" s="236"/>
      <c r="Q302" s="236"/>
      <c r="R302" s="236"/>
      <c r="S302" s="236"/>
      <c r="T302" s="237"/>
      <c r="AT302" s="238" t="s">
        <v>272</v>
      </c>
      <c r="AU302" s="238" t="s">
        <v>73</v>
      </c>
      <c r="AV302" s="15" t="s">
        <v>270</v>
      </c>
      <c r="AW302" s="15" t="s">
        <v>30</v>
      </c>
      <c r="AX302" s="15" t="s">
        <v>71</v>
      </c>
      <c r="AY302" s="238" t="s">
        <v>263</v>
      </c>
    </row>
    <row r="303" spans="1:65" s="2" customFormat="1" ht="37.9" customHeight="1">
      <c r="A303" s="35"/>
      <c r="B303" s="36"/>
      <c r="C303" s="191" t="s">
        <v>557</v>
      </c>
      <c r="D303" s="191" t="s">
        <v>266</v>
      </c>
      <c r="E303" s="192" t="s">
        <v>1241</v>
      </c>
      <c r="F303" s="193" t="s">
        <v>1242</v>
      </c>
      <c r="G303" s="194" t="s">
        <v>269</v>
      </c>
      <c r="H303" s="195">
        <v>8</v>
      </c>
      <c r="I303" s="196"/>
      <c r="J303" s="197">
        <f>ROUND(I303*H303,2)</f>
        <v>0</v>
      </c>
      <c r="K303" s="198"/>
      <c r="L303" s="40"/>
      <c r="M303" s="199" t="s">
        <v>1</v>
      </c>
      <c r="N303" s="200" t="s">
        <v>38</v>
      </c>
      <c r="O303" s="72"/>
      <c r="P303" s="201">
        <f>O303*H303</f>
        <v>0</v>
      </c>
      <c r="Q303" s="201">
        <v>4.2999999999999999E-4</v>
      </c>
      <c r="R303" s="201">
        <f>Q303*H303</f>
        <v>3.4399999999999999E-3</v>
      </c>
      <c r="S303" s="201">
        <v>0</v>
      </c>
      <c r="T303" s="202">
        <f>S303*H303</f>
        <v>0</v>
      </c>
      <c r="U303" s="35"/>
      <c r="V303" s="35"/>
      <c r="W303" s="35"/>
      <c r="X303" s="35"/>
      <c r="Y303" s="35"/>
      <c r="Z303" s="35"/>
      <c r="AA303" s="35"/>
      <c r="AB303" s="35"/>
      <c r="AC303" s="35"/>
      <c r="AD303" s="35"/>
      <c r="AE303" s="35"/>
      <c r="AR303" s="203" t="s">
        <v>416</v>
      </c>
      <c r="AT303" s="203" t="s">
        <v>266</v>
      </c>
      <c r="AU303" s="203" t="s">
        <v>73</v>
      </c>
      <c r="AY303" s="18" t="s">
        <v>263</v>
      </c>
      <c r="BE303" s="204">
        <f>IF(N303="základní",J303,0)</f>
        <v>0</v>
      </c>
      <c r="BF303" s="204">
        <f>IF(N303="snížená",J303,0)</f>
        <v>0</v>
      </c>
      <c r="BG303" s="204">
        <f>IF(N303="zákl. přenesená",J303,0)</f>
        <v>0</v>
      </c>
      <c r="BH303" s="204">
        <f>IF(N303="sníž. přenesená",J303,0)</f>
        <v>0</v>
      </c>
      <c r="BI303" s="204">
        <f>IF(N303="nulová",J303,0)</f>
        <v>0</v>
      </c>
      <c r="BJ303" s="18" t="s">
        <v>71</v>
      </c>
      <c r="BK303" s="204">
        <f>ROUND(I303*H303,2)</f>
        <v>0</v>
      </c>
      <c r="BL303" s="18" t="s">
        <v>416</v>
      </c>
      <c r="BM303" s="203" t="s">
        <v>1591</v>
      </c>
    </row>
    <row r="304" spans="1:65" s="13" customFormat="1">
      <c r="B304" s="205"/>
      <c r="C304" s="206"/>
      <c r="D304" s="207" t="s">
        <v>272</v>
      </c>
      <c r="E304" s="208" t="s">
        <v>1</v>
      </c>
      <c r="F304" s="209" t="s">
        <v>1592</v>
      </c>
      <c r="G304" s="206"/>
      <c r="H304" s="210">
        <v>8</v>
      </c>
      <c r="I304" s="211"/>
      <c r="J304" s="206"/>
      <c r="K304" s="206"/>
      <c r="L304" s="212"/>
      <c r="M304" s="213"/>
      <c r="N304" s="214"/>
      <c r="O304" s="214"/>
      <c r="P304" s="214"/>
      <c r="Q304" s="214"/>
      <c r="R304" s="214"/>
      <c r="S304" s="214"/>
      <c r="T304" s="215"/>
      <c r="AT304" s="216" t="s">
        <v>272</v>
      </c>
      <c r="AU304" s="216" t="s">
        <v>73</v>
      </c>
      <c r="AV304" s="13" t="s">
        <v>73</v>
      </c>
      <c r="AW304" s="13" t="s">
        <v>30</v>
      </c>
      <c r="AX304" s="13" t="s">
        <v>64</v>
      </c>
      <c r="AY304" s="216" t="s">
        <v>263</v>
      </c>
    </row>
    <row r="305" spans="1:65" s="15" customFormat="1">
      <c r="B305" s="228"/>
      <c r="C305" s="229"/>
      <c r="D305" s="207" t="s">
        <v>272</v>
      </c>
      <c r="E305" s="230" t="s">
        <v>1</v>
      </c>
      <c r="F305" s="231" t="s">
        <v>280</v>
      </c>
      <c r="G305" s="229"/>
      <c r="H305" s="232">
        <v>8</v>
      </c>
      <c r="I305" s="233"/>
      <c r="J305" s="229"/>
      <c r="K305" s="229"/>
      <c r="L305" s="234"/>
      <c r="M305" s="235"/>
      <c r="N305" s="236"/>
      <c r="O305" s="236"/>
      <c r="P305" s="236"/>
      <c r="Q305" s="236"/>
      <c r="R305" s="236"/>
      <c r="S305" s="236"/>
      <c r="T305" s="237"/>
      <c r="AT305" s="238" t="s">
        <v>272</v>
      </c>
      <c r="AU305" s="238" t="s">
        <v>73</v>
      </c>
      <c r="AV305" s="15" t="s">
        <v>270</v>
      </c>
      <c r="AW305" s="15" t="s">
        <v>30</v>
      </c>
      <c r="AX305" s="15" t="s">
        <v>71</v>
      </c>
      <c r="AY305" s="238" t="s">
        <v>263</v>
      </c>
    </row>
    <row r="306" spans="1:65" s="2" customFormat="1" ht="24.2" customHeight="1">
      <c r="A306" s="35"/>
      <c r="B306" s="36"/>
      <c r="C306" s="261" t="s">
        <v>649</v>
      </c>
      <c r="D306" s="261" t="s">
        <v>401</v>
      </c>
      <c r="E306" s="262" t="s">
        <v>1228</v>
      </c>
      <c r="F306" s="263" t="s">
        <v>1229</v>
      </c>
      <c r="G306" s="264" t="s">
        <v>269</v>
      </c>
      <c r="H306" s="265">
        <v>252.20699999999999</v>
      </c>
      <c r="I306" s="266"/>
      <c r="J306" s="267">
        <f>ROUND(I306*H306,2)</f>
        <v>0</v>
      </c>
      <c r="K306" s="268"/>
      <c r="L306" s="269"/>
      <c r="M306" s="270" t="s">
        <v>1</v>
      </c>
      <c r="N306" s="271" t="s">
        <v>38</v>
      </c>
      <c r="O306" s="72"/>
      <c r="P306" s="201">
        <f>O306*H306</f>
        <v>0</v>
      </c>
      <c r="Q306" s="201">
        <v>1.9E-3</v>
      </c>
      <c r="R306" s="201">
        <f>Q306*H306</f>
        <v>0.47919329999999999</v>
      </c>
      <c r="S306" s="201">
        <v>0</v>
      </c>
      <c r="T306" s="202">
        <f>S306*H306</f>
        <v>0</v>
      </c>
      <c r="U306" s="35"/>
      <c r="V306" s="35"/>
      <c r="W306" s="35"/>
      <c r="X306" s="35"/>
      <c r="Y306" s="35"/>
      <c r="Z306" s="35"/>
      <c r="AA306" s="35"/>
      <c r="AB306" s="35"/>
      <c r="AC306" s="35"/>
      <c r="AD306" s="35"/>
      <c r="AE306" s="35"/>
      <c r="AR306" s="203" t="s">
        <v>542</v>
      </c>
      <c r="AT306" s="203" t="s">
        <v>401</v>
      </c>
      <c r="AU306" s="203" t="s">
        <v>73</v>
      </c>
      <c r="AY306" s="18" t="s">
        <v>263</v>
      </c>
      <c r="BE306" s="204">
        <f>IF(N306="základní",J306,0)</f>
        <v>0</v>
      </c>
      <c r="BF306" s="204">
        <f>IF(N306="snížená",J306,0)</f>
        <v>0</v>
      </c>
      <c r="BG306" s="204">
        <f>IF(N306="zákl. přenesená",J306,0)</f>
        <v>0</v>
      </c>
      <c r="BH306" s="204">
        <f>IF(N306="sníž. přenesená",J306,0)</f>
        <v>0</v>
      </c>
      <c r="BI306" s="204">
        <f>IF(N306="nulová",J306,0)</f>
        <v>0</v>
      </c>
      <c r="BJ306" s="18" t="s">
        <v>71</v>
      </c>
      <c r="BK306" s="204">
        <f>ROUND(I306*H306,2)</f>
        <v>0</v>
      </c>
      <c r="BL306" s="18" t="s">
        <v>416</v>
      </c>
      <c r="BM306" s="203" t="s">
        <v>1593</v>
      </c>
    </row>
    <row r="307" spans="1:65" s="16" customFormat="1">
      <c r="B307" s="248"/>
      <c r="C307" s="249"/>
      <c r="D307" s="207" t="s">
        <v>272</v>
      </c>
      <c r="E307" s="250" t="s">
        <v>1</v>
      </c>
      <c r="F307" s="251" t="s">
        <v>1185</v>
      </c>
      <c r="G307" s="249"/>
      <c r="H307" s="250" t="s">
        <v>1</v>
      </c>
      <c r="I307" s="252"/>
      <c r="J307" s="249"/>
      <c r="K307" s="249"/>
      <c r="L307" s="253"/>
      <c r="M307" s="254"/>
      <c r="N307" s="255"/>
      <c r="O307" s="255"/>
      <c r="P307" s="255"/>
      <c r="Q307" s="255"/>
      <c r="R307" s="255"/>
      <c r="S307" s="255"/>
      <c r="T307" s="256"/>
      <c r="AT307" s="257" t="s">
        <v>272</v>
      </c>
      <c r="AU307" s="257" t="s">
        <v>73</v>
      </c>
      <c r="AV307" s="16" t="s">
        <v>71</v>
      </c>
      <c r="AW307" s="16" t="s">
        <v>30</v>
      </c>
      <c r="AX307" s="16" t="s">
        <v>64</v>
      </c>
      <c r="AY307" s="257" t="s">
        <v>263</v>
      </c>
    </row>
    <row r="308" spans="1:65" s="13" customFormat="1">
      <c r="B308" s="205"/>
      <c r="C308" s="206"/>
      <c r="D308" s="207" t="s">
        <v>272</v>
      </c>
      <c r="E308" s="208" t="s">
        <v>1</v>
      </c>
      <c r="F308" s="209" t="s">
        <v>1594</v>
      </c>
      <c r="G308" s="206"/>
      <c r="H308" s="210">
        <v>252.20699999999999</v>
      </c>
      <c r="I308" s="211"/>
      <c r="J308" s="206"/>
      <c r="K308" s="206"/>
      <c r="L308" s="212"/>
      <c r="M308" s="213"/>
      <c r="N308" s="214"/>
      <c r="O308" s="214"/>
      <c r="P308" s="214"/>
      <c r="Q308" s="214"/>
      <c r="R308" s="214"/>
      <c r="S308" s="214"/>
      <c r="T308" s="215"/>
      <c r="AT308" s="216" t="s">
        <v>272</v>
      </c>
      <c r="AU308" s="216" t="s">
        <v>73</v>
      </c>
      <c r="AV308" s="13" t="s">
        <v>73</v>
      </c>
      <c r="AW308" s="13" t="s">
        <v>30</v>
      </c>
      <c r="AX308" s="13" t="s">
        <v>64</v>
      </c>
      <c r="AY308" s="216" t="s">
        <v>263</v>
      </c>
    </row>
    <row r="309" spans="1:65" s="15" customFormat="1">
      <c r="B309" s="228"/>
      <c r="C309" s="229"/>
      <c r="D309" s="207" t="s">
        <v>272</v>
      </c>
      <c r="E309" s="230" t="s">
        <v>1</v>
      </c>
      <c r="F309" s="231" t="s">
        <v>280</v>
      </c>
      <c r="G309" s="229"/>
      <c r="H309" s="232">
        <v>252.20699999999999</v>
      </c>
      <c r="I309" s="233"/>
      <c r="J309" s="229"/>
      <c r="K309" s="229"/>
      <c r="L309" s="234"/>
      <c r="M309" s="235"/>
      <c r="N309" s="236"/>
      <c r="O309" s="236"/>
      <c r="P309" s="236"/>
      <c r="Q309" s="236"/>
      <c r="R309" s="236"/>
      <c r="S309" s="236"/>
      <c r="T309" s="237"/>
      <c r="AT309" s="238" t="s">
        <v>272</v>
      </c>
      <c r="AU309" s="238" t="s">
        <v>73</v>
      </c>
      <c r="AV309" s="15" t="s">
        <v>270</v>
      </c>
      <c r="AW309" s="15" t="s">
        <v>30</v>
      </c>
      <c r="AX309" s="15" t="s">
        <v>71</v>
      </c>
      <c r="AY309" s="238" t="s">
        <v>263</v>
      </c>
    </row>
    <row r="310" spans="1:65" s="2" customFormat="1" ht="24.2" customHeight="1">
      <c r="A310" s="35"/>
      <c r="B310" s="36"/>
      <c r="C310" s="191" t="s">
        <v>560</v>
      </c>
      <c r="D310" s="191" t="s">
        <v>266</v>
      </c>
      <c r="E310" s="192" t="s">
        <v>1246</v>
      </c>
      <c r="F310" s="193" t="s">
        <v>1247</v>
      </c>
      <c r="G310" s="194" t="s">
        <v>269</v>
      </c>
      <c r="H310" s="195">
        <v>51.6</v>
      </c>
      <c r="I310" s="196"/>
      <c r="J310" s="197">
        <f>ROUND(I310*H310,2)</f>
        <v>0</v>
      </c>
      <c r="K310" s="198"/>
      <c r="L310" s="40"/>
      <c r="M310" s="199" t="s">
        <v>1</v>
      </c>
      <c r="N310" s="200" t="s">
        <v>38</v>
      </c>
      <c r="O310" s="72"/>
      <c r="P310" s="201">
        <f>O310*H310</f>
        <v>0</v>
      </c>
      <c r="Q310" s="201">
        <v>7.6999999999999996E-4</v>
      </c>
      <c r="R310" s="201">
        <f>Q310*H310</f>
        <v>3.9731999999999996E-2</v>
      </c>
      <c r="S310" s="201">
        <v>0</v>
      </c>
      <c r="T310" s="202">
        <f>S310*H310</f>
        <v>0</v>
      </c>
      <c r="U310" s="35"/>
      <c r="V310" s="35"/>
      <c r="W310" s="35"/>
      <c r="X310" s="35"/>
      <c r="Y310" s="35"/>
      <c r="Z310" s="35"/>
      <c r="AA310" s="35"/>
      <c r="AB310" s="35"/>
      <c r="AC310" s="35"/>
      <c r="AD310" s="35"/>
      <c r="AE310" s="35"/>
      <c r="AR310" s="203" t="s">
        <v>416</v>
      </c>
      <c r="AT310" s="203" t="s">
        <v>266</v>
      </c>
      <c r="AU310" s="203" t="s">
        <v>73</v>
      </c>
      <c r="AY310" s="18" t="s">
        <v>263</v>
      </c>
      <c r="BE310" s="204">
        <f>IF(N310="základní",J310,0)</f>
        <v>0</v>
      </c>
      <c r="BF310" s="204">
        <f>IF(N310="snížená",J310,0)</f>
        <v>0</v>
      </c>
      <c r="BG310" s="204">
        <f>IF(N310="zákl. přenesená",J310,0)</f>
        <v>0</v>
      </c>
      <c r="BH310" s="204">
        <f>IF(N310="sníž. přenesená",J310,0)</f>
        <v>0</v>
      </c>
      <c r="BI310" s="204">
        <f>IF(N310="nulová",J310,0)</f>
        <v>0</v>
      </c>
      <c r="BJ310" s="18" t="s">
        <v>71</v>
      </c>
      <c r="BK310" s="204">
        <f>ROUND(I310*H310,2)</f>
        <v>0</v>
      </c>
      <c r="BL310" s="18" t="s">
        <v>416</v>
      </c>
      <c r="BM310" s="203" t="s">
        <v>1595</v>
      </c>
    </row>
    <row r="311" spans="1:65" s="16" customFormat="1">
      <c r="B311" s="248"/>
      <c r="C311" s="249"/>
      <c r="D311" s="207" t="s">
        <v>272</v>
      </c>
      <c r="E311" s="250" t="s">
        <v>1</v>
      </c>
      <c r="F311" s="251" t="s">
        <v>1537</v>
      </c>
      <c r="G311" s="249"/>
      <c r="H311" s="250" t="s">
        <v>1</v>
      </c>
      <c r="I311" s="252"/>
      <c r="J311" s="249"/>
      <c r="K311" s="249"/>
      <c r="L311" s="253"/>
      <c r="M311" s="254"/>
      <c r="N311" s="255"/>
      <c r="O311" s="255"/>
      <c r="P311" s="255"/>
      <c r="Q311" s="255"/>
      <c r="R311" s="255"/>
      <c r="S311" s="255"/>
      <c r="T311" s="256"/>
      <c r="AT311" s="257" t="s">
        <v>272</v>
      </c>
      <c r="AU311" s="257" t="s">
        <v>73</v>
      </c>
      <c r="AV311" s="16" t="s">
        <v>71</v>
      </c>
      <c r="AW311" s="16" t="s">
        <v>30</v>
      </c>
      <c r="AX311" s="16" t="s">
        <v>64</v>
      </c>
      <c r="AY311" s="257" t="s">
        <v>263</v>
      </c>
    </row>
    <row r="312" spans="1:65" s="13" customFormat="1">
      <c r="B312" s="205"/>
      <c r="C312" s="206"/>
      <c r="D312" s="207" t="s">
        <v>272</v>
      </c>
      <c r="E312" s="208" t="s">
        <v>1</v>
      </c>
      <c r="F312" s="209" t="s">
        <v>1596</v>
      </c>
      <c r="G312" s="206"/>
      <c r="H312" s="210">
        <v>51.6</v>
      </c>
      <c r="I312" s="211"/>
      <c r="J312" s="206"/>
      <c r="K312" s="206"/>
      <c r="L312" s="212"/>
      <c r="M312" s="213"/>
      <c r="N312" s="214"/>
      <c r="O312" s="214"/>
      <c r="P312" s="214"/>
      <c r="Q312" s="214"/>
      <c r="R312" s="214"/>
      <c r="S312" s="214"/>
      <c r="T312" s="215"/>
      <c r="AT312" s="216" t="s">
        <v>272</v>
      </c>
      <c r="AU312" s="216" t="s">
        <v>73</v>
      </c>
      <c r="AV312" s="13" t="s">
        <v>73</v>
      </c>
      <c r="AW312" s="13" t="s">
        <v>30</v>
      </c>
      <c r="AX312" s="13" t="s">
        <v>64</v>
      </c>
      <c r="AY312" s="216" t="s">
        <v>263</v>
      </c>
    </row>
    <row r="313" spans="1:65" s="15" customFormat="1">
      <c r="B313" s="228"/>
      <c r="C313" s="229"/>
      <c r="D313" s="207" t="s">
        <v>272</v>
      </c>
      <c r="E313" s="230" t="s">
        <v>1</v>
      </c>
      <c r="F313" s="231" t="s">
        <v>280</v>
      </c>
      <c r="G313" s="229"/>
      <c r="H313" s="232">
        <v>51.6</v>
      </c>
      <c r="I313" s="233"/>
      <c r="J313" s="229"/>
      <c r="K313" s="229"/>
      <c r="L313" s="234"/>
      <c r="M313" s="235"/>
      <c r="N313" s="236"/>
      <c r="O313" s="236"/>
      <c r="P313" s="236"/>
      <c r="Q313" s="236"/>
      <c r="R313" s="236"/>
      <c r="S313" s="236"/>
      <c r="T313" s="237"/>
      <c r="AT313" s="238" t="s">
        <v>272</v>
      </c>
      <c r="AU313" s="238" t="s">
        <v>73</v>
      </c>
      <c r="AV313" s="15" t="s">
        <v>270</v>
      </c>
      <c r="AW313" s="15" t="s">
        <v>30</v>
      </c>
      <c r="AX313" s="15" t="s">
        <v>71</v>
      </c>
      <c r="AY313" s="238" t="s">
        <v>263</v>
      </c>
    </row>
    <row r="314" spans="1:65" s="2" customFormat="1" ht="24.2" customHeight="1">
      <c r="A314" s="35"/>
      <c r="B314" s="36"/>
      <c r="C314" s="261" t="s">
        <v>659</v>
      </c>
      <c r="D314" s="261" t="s">
        <v>401</v>
      </c>
      <c r="E314" s="262" t="s">
        <v>1209</v>
      </c>
      <c r="F314" s="263" t="s">
        <v>1210</v>
      </c>
      <c r="G314" s="264" t="s">
        <v>269</v>
      </c>
      <c r="H314" s="265">
        <v>59.34</v>
      </c>
      <c r="I314" s="266"/>
      <c r="J314" s="267">
        <f>ROUND(I314*H314,2)</f>
        <v>0</v>
      </c>
      <c r="K314" s="268"/>
      <c r="L314" s="269"/>
      <c r="M314" s="270" t="s">
        <v>1</v>
      </c>
      <c r="N314" s="271" t="s">
        <v>38</v>
      </c>
      <c r="O314" s="72"/>
      <c r="P314" s="201">
        <f>O314*H314</f>
        <v>0</v>
      </c>
      <c r="Q314" s="201">
        <v>2.0999999999999999E-3</v>
      </c>
      <c r="R314" s="201">
        <f>Q314*H314</f>
        <v>0.124614</v>
      </c>
      <c r="S314" s="201">
        <v>0</v>
      </c>
      <c r="T314" s="202">
        <f>S314*H314</f>
        <v>0</v>
      </c>
      <c r="U314" s="35"/>
      <c r="V314" s="35"/>
      <c r="W314" s="35"/>
      <c r="X314" s="35"/>
      <c r="Y314" s="35"/>
      <c r="Z314" s="35"/>
      <c r="AA314" s="35"/>
      <c r="AB314" s="35"/>
      <c r="AC314" s="35"/>
      <c r="AD314" s="35"/>
      <c r="AE314" s="35"/>
      <c r="AR314" s="203" t="s">
        <v>542</v>
      </c>
      <c r="AT314" s="203" t="s">
        <v>401</v>
      </c>
      <c r="AU314" s="203" t="s">
        <v>73</v>
      </c>
      <c r="AY314" s="18" t="s">
        <v>263</v>
      </c>
      <c r="BE314" s="204">
        <f>IF(N314="základní",J314,0)</f>
        <v>0</v>
      </c>
      <c r="BF314" s="204">
        <f>IF(N314="snížená",J314,0)</f>
        <v>0</v>
      </c>
      <c r="BG314" s="204">
        <f>IF(N314="zákl. přenesená",J314,0)</f>
        <v>0</v>
      </c>
      <c r="BH314" s="204">
        <f>IF(N314="sníž. přenesená",J314,0)</f>
        <v>0</v>
      </c>
      <c r="BI314" s="204">
        <f>IF(N314="nulová",J314,0)</f>
        <v>0</v>
      </c>
      <c r="BJ314" s="18" t="s">
        <v>71</v>
      </c>
      <c r="BK314" s="204">
        <f>ROUND(I314*H314,2)</f>
        <v>0</v>
      </c>
      <c r="BL314" s="18" t="s">
        <v>416</v>
      </c>
      <c r="BM314" s="203" t="s">
        <v>1597</v>
      </c>
    </row>
    <row r="315" spans="1:65" s="2" customFormat="1" ht="16.5" customHeight="1">
      <c r="A315" s="35"/>
      <c r="B315" s="36"/>
      <c r="C315" s="191" t="s">
        <v>568</v>
      </c>
      <c r="D315" s="191" t="s">
        <v>266</v>
      </c>
      <c r="E315" s="192" t="s">
        <v>1598</v>
      </c>
      <c r="F315" s="193" t="s">
        <v>1599</v>
      </c>
      <c r="G315" s="194" t="s">
        <v>374</v>
      </c>
      <c r="H315" s="195">
        <v>1</v>
      </c>
      <c r="I315" s="196"/>
      <c r="J315" s="197">
        <f>ROUND(I315*H315,2)</f>
        <v>0</v>
      </c>
      <c r="K315" s="198"/>
      <c r="L315" s="40"/>
      <c r="M315" s="199" t="s">
        <v>1</v>
      </c>
      <c r="N315" s="200" t="s">
        <v>38</v>
      </c>
      <c r="O315" s="72"/>
      <c r="P315" s="201">
        <f>O315*H315</f>
        <v>0</v>
      </c>
      <c r="Q315" s="201">
        <v>1E-4</v>
      </c>
      <c r="R315" s="201">
        <f>Q315*H315</f>
        <v>1E-4</v>
      </c>
      <c r="S315" s="201">
        <v>0</v>
      </c>
      <c r="T315" s="202">
        <f>S315*H315</f>
        <v>0</v>
      </c>
      <c r="U315" s="35"/>
      <c r="V315" s="35"/>
      <c r="W315" s="35"/>
      <c r="X315" s="35"/>
      <c r="Y315" s="35"/>
      <c r="Z315" s="35"/>
      <c r="AA315" s="35"/>
      <c r="AB315" s="35"/>
      <c r="AC315" s="35"/>
      <c r="AD315" s="35"/>
      <c r="AE315" s="35"/>
      <c r="AR315" s="203" t="s">
        <v>416</v>
      </c>
      <c r="AT315" s="203" t="s">
        <v>266</v>
      </c>
      <c r="AU315" s="203" t="s">
        <v>73</v>
      </c>
      <c r="AY315" s="18" t="s">
        <v>263</v>
      </c>
      <c r="BE315" s="204">
        <f>IF(N315="základní",J315,0)</f>
        <v>0</v>
      </c>
      <c r="BF315" s="204">
        <f>IF(N315="snížená",J315,0)</f>
        <v>0</v>
      </c>
      <c r="BG315" s="204">
        <f>IF(N315="zákl. přenesená",J315,0)</f>
        <v>0</v>
      </c>
      <c r="BH315" s="204">
        <f>IF(N315="sníž. přenesená",J315,0)</f>
        <v>0</v>
      </c>
      <c r="BI315" s="204">
        <f>IF(N315="nulová",J315,0)</f>
        <v>0</v>
      </c>
      <c r="BJ315" s="18" t="s">
        <v>71</v>
      </c>
      <c r="BK315" s="204">
        <f>ROUND(I315*H315,2)</f>
        <v>0</v>
      </c>
      <c r="BL315" s="18" t="s">
        <v>416</v>
      </c>
      <c r="BM315" s="203" t="s">
        <v>1600</v>
      </c>
    </row>
    <row r="316" spans="1:65" s="2" customFormat="1" ht="24.2" customHeight="1">
      <c r="A316" s="35"/>
      <c r="B316" s="36"/>
      <c r="C316" s="261" t="s">
        <v>694</v>
      </c>
      <c r="D316" s="261" t="s">
        <v>401</v>
      </c>
      <c r="E316" s="262" t="s">
        <v>1601</v>
      </c>
      <c r="F316" s="263" t="s">
        <v>1602</v>
      </c>
      <c r="G316" s="264" t="s">
        <v>374</v>
      </c>
      <c r="H316" s="265">
        <v>1</v>
      </c>
      <c r="I316" s="266"/>
      <c r="J316" s="267">
        <f>ROUND(I316*H316,2)</f>
        <v>0</v>
      </c>
      <c r="K316" s="268"/>
      <c r="L316" s="269"/>
      <c r="M316" s="270" t="s">
        <v>1</v>
      </c>
      <c r="N316" s="271" t="s">
        <v>38</v>
      </c>
      <c r="O316" s="72"/>
      <c r="P316" s="201">
        <f>O316*H316</f>
        <v>0</v>
      </c>
      <c r="Q316" s="201">
        <v>1E-3</v>
      </c>
      <c r="R316" s="201">
        <f>Q316*H316</f>
        <v>1E-3</v>
      </c>
      <c r="S316" s="201">
        <v>0</v>
      </c>
      <c r="T316" s="202">
        <f>S316*H316</f>
        <v>0</v>
      </c>
      <c r="U316" s="35"/>
      <c r="V316" s="35"/>
      <c r="W316" s="35"/>
      <c r="X316" s="35"/>
      <c r="Y316" s="35"/>
      <c r="Z316" s="35"/>
      <c r="AA316" s="35"/>
      <c r="AB316" s="35"/>
      <c r="AC316" s="35"/>
      <c r="AD316" s="35"/>
      <c r="AE316" s="35"/>
      <c r="AR316" s="203" t="s">
        <v>542</v>
      </c>
      <c r="AT316" s="203" t="s">
        <v>401</v>
      </c>
      <c r="AU316" s="203" t="s">
        <v>73</v>
      </c>
      <c r="AY316" s="18" t="s">
        <v>263</v>
      </c>
      <c r="BE316" s="204">
        <f>IF(N316="základní",J316,0)</f>
        <v>0</v>
      </c>
      <c r="BF316" s="204">
        <f>IF(N316="snížená",J316,0)</f>
        <v>0</v>
      </c>
      <c r="BG316" s="204">
        <f>IF(N316="zákl. přenesená",J316,0)</f>
        <v>0</v>
      </c>
      <c r="BH316" s="204">
        <f>IF(N316="sníž. přenesená",J316,0)</f>
        <v>0</v>
      </c>
      <c r="BI316" s="204">
        <f>IF(N316="nulová",J316,0)</f>
        <v>0</v>
      </c>
      <c r="BJ316" s="18" t="s">
        <v>71</v>
      </c>
      <c r="BK316" s="204">
        <f>ROUND(I316*H316,2)</f>
        <v>0</v>
      </c>
      <c r="BL316" s="18" t="s">
        <v>416</v>
      </c>
      <c r="BM316" s="203" t="s">
        <v>1603</v>
      </c>
    </row>
    <row r="317" spans="1:65" s="2" customFormat="1" ht="24.2" customHeight="1">
      <c r="A317" s="35"/>
      <c r="B317" s="36"/>
      <c r="C317" s="191" t="s">
        <v>573</v>
      </c>
      <c r="D317" s="191" t="s">
        <v>266</v>
      </c>
      <c r="E317" s="192" t="s">
        <v>1604</v>
      </c>
      <c r="F317" s="193" t="s">
        <v>1605</v>
      </c>
      <c r="G317" s="194" t="s">
        <v>307</v>
      </c>
      <c r="H317" s="195">
        <v>2.3279999999999998</v>
      </c>
      <c r="I317" s="196"/>
      <c r="J317" s="197">
        <f>ROUND(I317*H317,2)</f>
        <v>0</v>
      </c>
      <c r="K317" s="198"/>
      <c r="L317" s="40"/>
      <c r="M317" s="199" t="s">
        <v>1</v>
      </c>
      <c r="N317" s="200" t="s">
        <v>38</v>
      </c>
      <c r="O317" s="72"/>
      <c r="P317" s="201">
        <f>O317*H317</f>
        <v>0</v>
      </c>
      <c r="Q317" s="201">
        <v>0</v>
      </c>
      <c r="R317" s="201">
        <f>Q317*H317</f>
        <v>0</v>
      </c>
      <c r="S317" s="201">
        <v>0</v>
      </c>
      <c r="T317" s="202">
        <f>S317*H317</f>
        <v>0</v>
      </c>
      <c r="U317" s="35"/>
      <c r="V317" s="35"/>
      <c r="W317" s="35"/>
      <c r="X317" s="35"/>
      <c r="Y317" s="35"/>
      <c r="Z317" s="35"/>
      <c r="AA317" s="35"/>
      <c r="AB317" s="35"/>
      <c r="AC317" s="35"/>
      <c r="AD317" s="35"/>
      <c r="AE317" s="35"/>
      <c r="AR317" s="203" t="s">
        <v>416</v>
      </c>
      <c r="AT317" s="203" t="s">
        <v>266</v>
      </c>
      <c r="AU317" s="203" t="s">
        <v>73</v>
      </c>
      <c r="AY317" s="18" t="s">
        <v>263</v>
      </c>
      <c r="BE317" s="204">
        <f>IF(N317="základní",J317,0)</f>
        <v>0</v>
      </c>
      <c r="BF317" s="204">
        <f>IF(N317="snížená",J317,0)</f>
        <v>0</v>
      </c>
      <c r="BG317" s="204">
        <f>IF(N317="zákl. přenesená",J317,0)</f>
        <v>0</v>
      </c>
      <c r="BH317" s="204">
        <f>IF(N317="sníž. přenesená",J317,0)</f>
        <v>0</v>
      </c>
      <c r="BI317" s="204">
        <f>IF(N317="nulová",J317,0)</f>
        <v>0</v>
      </c>
      <c r="BJ317" s="18" t="s">
        <v>71</v>
      </c>
      <c r="BK317" s="204">
        <f>ROUND(I317*H317,2)</f>
        <v>0</v>
      </c>
      <c r="BL317" s="18" t="s">
        <v>416</v>
      </c>
      <c r="BM317" s="203" t="s">
        <v>1606</v>
      </c>
    </row>
    <row r="318" spans="1:65" s="12" customFormat="1" ht="22.9" customHeight="1">
      <c r="B318" s="175"/>
      <c r="C318" s="176"/>
      <c r="D318" s="177" t="s">
        <v>63</v>
      </c>
      <c r="E318" s="189" t="s">
        <v>1255</v>
      </c>
      <c r="F318" s="189" t="s">
        <v>1256</v>
      </c>
      <c r="G318" s="176"/>
      <c r="H318" s="176"/>
      <c r="I318" s="179"/>
      <c r="J318" s="190">
        <f>BK318</f>
        <v>0</v>
      </c>
      <c r="K318" s="176"/>
      <c r="L318" s="181"/>
      <c r="M318" s="182"/>
      <c r="N318" s="183"/>
      <c r="O318" s="183"/>
      <c r="P318" s="184">
        <f>SUM(P319:P331)</f>
        <v>0</v>
      </c>
      <c r="Q318" s="183"/>
      <c r="R318" s="184">
        <f>SUM(R319:R331)</f>
        <v>5.0006813999999995</v>
      </c>
      <c r="S318" s="183"/>
      <c r="T318" s="185">
        <f>SUM(T319:T331)</f>
        <v>0</v>
      </c>
      <c r="AR318" s="186" t="s">
        <v>73</v>
      </c>
      <c r="AT318" s="187" t="s">
        <v>63</v>
      </c>
      <c r="AU318" s="187" t="s">
        <v>71</v>
      </c>
      <c r="AY318" s="186" t="s">
        <v>263</v>
      </c>
      <c r="BK318" s="188">
        <f>SUM(BK319:BK331)</f>
        <v>0</v>
      </c>
    </row>
    <row r="319" spans="1:65" s="2" customFormat="1" ht="33" customHeight="1">
      <c r="A319" s="35"/>
      <c r="B319" s="36"/>
      <c r="C319" s="191" t="s">
        <v>701</v>
      </c>
      <c r="D319" s="191" t="s">
        <v>266</v>
      </c>
      <c r="E319" s="192" t="s">
        <v>1607</v>
      </c>
      <c r="F319" s="193" t="s">
        <v>1608</v>
      </c>
      <c r="G319" s="194" t="s">
        <v>269</v>
      </c>
      <c r="H319" s="195">
        <v>219.31</v>
      </c>
      <c r="I319" s="196"/>
      <c r="J319" s="197">
        <f>ROUND(I319*H319,2)</f>
        <v>0</v>
      </c>
      <c r="K319" s="198"/>
      <c r="L319" s="40"/>
      <c r="M319" s="199" t="s">
        <v>1</v>
      </c>
      <c r="N319" s="200" t="s">
        <v>38</v>
      </c>
      <c r="O319" s="72"/>
      <c r="P319" s="201">
        <f>O319*H319</f>
        <v>0</v>
      </c>
      <c r="Q319" s="201">
        <v>1.2E-4</v>
      </c>
      <c r="R319" s="201">
        <f>Q319*H319</f>
        <v>2.6317200000000002E-2</v>
      </c>
      <c r="S319" s="201">
        <v>0</v>
      </c>
      <c r="T319" s="202">
        <f>S319*H319</f>
        <v>0</v>
      </c>
      <c r="U319" s="35"/>
      <c r="V319" s="35"/>
      <c r="W319" s="35"/>
      <c r="X319" s="35"/>
      <c r="Y319" s="35"/>
      <c r="Z319" s="35"/>
      <c r="AA319" s="35"/>
      <c r="AB319" s="35"/>
      <c r="AC319" s="35"/>
      <c r="AD319" s="35"/>
      <c r="AE319" s="35"/>
      <c r="AR319" s="203" t="s">
        <v>416</v>
      </c>
      <c r="AT319" s="203" t="s">
        <v>266</v>
      </c>
      <c r="AU319" s="203" t="s">
        <v>73</v>
      </c>
      <c r="AY319" s="18" t="s">
        <v>263</v>
      </c>
      <c r="BE319" s="204">
        <f>IF(N319="základní",J319,0)</f>
        <v>0</v>
      </c>
      <c r="BF319" s="204">
        <f>IF(N319="snížená",J319,0)</f>
        <v>0</v>
      </c>
      <c r="BG319" s="204">
        <f>IF(N319="zákl. přenesená",J319,0)</f>
        <v>0</v>
      </c>
      <c r="BH319" s="204">
        <f>IF(N319="sníž. přenesená",J319,0)</f>
        <v>0</v>
      </c>
      <c r="BI319" s="204">
        <f>IF(N319="nulová",J319,0)</f>
        <v>0</v>
      </c>
      <c r="BJ319" s="18" t="s">
        <v>71</v>
      </c>
      <c r="BK319" s="204">
        <f>ROUND(I319*H319,2)</f>
        <v>0</v>
      </c>
      <c r="BL319" s="18" t="s">
        <v>416</v>
      </c>
      <c r="BM319" s="203" t="s">
        <v>1609</v>
      </c>
    </row>
    <row r="320" spans="1:65" s="16" customFormat="1">
      <c r="B320" s="248"/>
      <c r="C320" s="249"/>
      <c r="D320" s="207" t="s">
        <v>272</v>
      </c>
      <c r="E320" s="250" t="s">
        <v>1</v>
      </c>
      <c r="F320" s="251" t="s">
        <v>1185</v>
      </c>
      <c r="G320" s="249"/>
      <c r="H320" s="250" t="s">
        <v>1</v>
      </c>
      <c r="I320" s="252"/>
      <c r="J320" s="249"/>
      <c r="K320" s="249"/>
      <c r="L320" s="253"/>
      <c r="M320" s="254"/>
      <c r="N320" s="255"/>
      <c r="O320" s="255"/>
      <c r="P320" s="255"/>
      <c r="Q320" s="255"/>
      <c r="R320" s="255"/>
      <c r="S320" s="255"/>
      <c r="T320" s="256"/>
      <c r="AT320" s="257" t="s">
        <v>272</v>
      </c>
      <c r="AU320" s="257" t="s">
        <v>73</v>
      </c>
      <c r="AV320" s="16" t="s">
        <v>71</v>
      </c>
      <c r="AW320" s="16" t="s">
        <v>30</v>
      </c>
      <c r="AX320" s="16" t="s">
        <v>64</v>
      </c>
      <c r="AY320" s="257" t="s">
        <v>263</v>
      </c>
    </row>
    <row r="321" spans="1:65" s="13" customFormat="1">
      <c r="B321" s="205"/>
      <c r="C321" s="206"/>
      <c r="D321" s="207" t="s">
        <v>272</v>
      </c>
      <c r="E321" s="208" t="s">
        <v>1</v>
      </c>
      <c r="F321" s="209" t="s">
        <v>1186</v>
      </c>
      <c r="G321" s="206"/>
      <c r="H321" s="210">
        <v>219.31</v>
      </c>
      <c r="I321" s="211"/>
      <c r="J321" s="206"/>
      <c r="K321" s="206"/>
      <c r="L321" s="212"/>
      <c r="M321" s="213"/>
      <c r="N321" s="214"/>
      <c r="O321" s="214"/>
      <c r="P321" s="214"/>
      <c r="Q321" s="214"/>
      <c r="R321" s="214"/>
      <c r="S321" s="214"/>
      <c r="T321" s="215"/>
      <c r="AT321" s="216" t="s">
        <v>272</v>
      </c>
      <c r="AU321" s="216" t="s">
        <v>73</v>
      </c>
      <c r="AV321" s="13" t="s">
        <v>73</v>
      </c>
      <c r="AW321" s="13" t="s">
        <v>30</v>
      </c>
      <c r="AX321" s="13" t="s">
        <v>64</v>
      </c>
      <c r="AY321" s="216" t="s">
        <v>263</v>
      </c>
    </row>
    <row r="322" spans="1:65" s="15" customFormat="1">
      <c r="B322" s="228"/>
      <c r="C322" s="229"/>
      <c r="D322" s="207" t="s">
        <v>272</v>
      </c>
      <c r="E322" s="230" t="s">
        <v>1</v>
      </c>
      <c r="F322" s="231" t="s">
        <v>280</v>
      </c>
      <c r="G322" s="229"/>
      <c r="H322" s="232">
        <v>219.31</v>
      </c>
      <c r="I322" s="233"/>
      <c r="J322" s="229"/>
      <c r="K322" s="229"/>
      <c r="L322" s="234"/>
      <c r="M322" s="235"/>
      <c r="N322" s="236"/>
      <c r="O322" s="236"/>
      <c r="P322" s="236"/>
      <c r="Q322" s="236"/>
      <c r="R322" s="236"/>
      <c r="S322" s="236"/>
      <c r="T322" s="237"/>
      <c r="AT322" s="238" t="s">
        <v>272</v>
      </c>
      <c r="AU322" s="238" t="s">
        <v>73</v>
      </c>
      <c r="AV322" s="15" t="s">
        <v>270</v>
      </c>
      <c r="AW322" s="15" t="s">
        <v>30</v>
      </c>
      <c r="AX322" s="15" t="s">
        <v>71</v>
      </c>
      <c r="AY322" s="238" t="s">
        <v>263</v>
      </c>
    </row>
    <row r="323" spans="1:65" s="2" customFormat="1" ht="24.2" customHeight="1">
      <c r="A323" s="35"/>
      <c r="B323" s="36"/>
      <c r="C323" s="261" t="s">
        <v>579</v>
      </c>
      <c r="D323" s="261" t="s">
        <v>401</v>
      </c>
      <c r="E323" s="262" t="s">
        <v>1610</v>
      </c>
      <c r="F323" s="263" t="s">
        <v>1611</v>
      </c>
      <c r="G323" s="264" t="s">
        <v>269</v>
      </c>
      <c r="H323" s="265">
        <v>230.27600000000001</v>
      </c>
      <c r="I323" s="266"/>
      <c r="J323" s="267">
        <f>ROUND(I323*H323,2)</f>
        <v>0</v>
      </c>
      <c r="K323" s="268"/>
      <c r="L323" s="269"/>
      <c r="M323" s="270" t="s">
        <v>1</v>
      </c>
      <c r="N323" s="271" t="s">
        <v>38</v>
      </c>
      <c r="O323" s="72"/>
      <c r="P323" s="201">
        <f>O323*H323</f>
        <v>0</v>
      </c>
      <c r="Q323" s="201">
        <v>1.2E-2</v>
      </c>
      <c r="R323" s="201">
        <f>Q323*H323</f>
        <v>2.763312</v>
      </c>
      <c r="S323" s="201">
        <v>0</v>
      </c>
      <c r="T323" s="202">
        <f>S323*H323</f>
        <v>0</v>
      </c>
      <c r="U323" s="35"/>
      <c r="V323" s="35"/>
      <c r="W323" s="35"/>
      <c r="X323" s="35"/>
      <c r="Y323" s="35"/>
      <c r="Z323" s="35"/>
      <c r="AA323" s="35"/>
      <c r="AB323" s="35"/>
      <c r="AC323" s="35"/>
      <c r="AD323" s="35"/>
      <c r="AE323" s="35"/>
      <c r="AR323" s="203" t="s">
        <v>542</v>
      </c>
      <c r="AT323" s="203" t="s">
        <v>401</v>
      </c>
      <c r="AU323" s="203" t="s">
        <v>73</v>
      </c>
      <c r="AY323" s="18" t="s">
        <v>263</v>
      </c>
      <c r="BE323" s="204">
        <f>IF(N323="základní",J323,0)</f>
        <v>0</v>
      </c>
      <c r="BF323" s="204">
        <f>IF(N323="snížená",J323,0)</f>
        <v>0</v>
      </c>
      <c r="BG323" s="204">
        <f>IF(N323="zákl. přenesená",J323,0)</f>
        <v>0</v>
      </c>
      <c r="BH323" s="204">
        <f>IF(N323="sníž. přenesená",J323,0)</f>
        <v>0</v>
      </c>
      <c r="BI323" s="204">
        <f>IF(N323="nulová",J323,0)</f>
        <v>0</v>
      </c>
      <c r="BJ323" s="18" t="s">
        <v>71</v>
      </c>
      <c r="BK323" s="204">
        <f>ROUND(I323*H323,2)</f>
        <v>0</v>
      </c>
      <c r="BL323" s="18" t="s">
        <v>416</v>
      </c>
      <c r="BM323" s="203" t="s">
        <v>1612</v>
      </c>
    </row>
    <row r="324" spans="1:65" s="13" customFormat="1">
      <c r="B324" s="205"/>
      <c r="C324" s="206"/>
      <c r="D324" s="207" t="s">
        <v>272</v>
      </c>
      <c r="E324" s="208" t="s">
        <v>1</v>
      </c>
      <c r="F324" s="209" t="s">
        <v>1613</v>
      </c>
      <c r="G324" s="206"/>
      <c r="H324" s="210">
        <v>230.27600000000001</v>
      </c>
      <c r="I324" s="211"/>
      <c r="J324" s="206"/>
      <c r="K324" s="206"/>
      <c r="L324" s="212"/>
      <c r="M324" s="213"/>
      <c r="N324" s="214"/>
      <c r="O324" s="214"/>
      <c r="P324" s="214"/>
      <c r="Q324" s="214"/>
      <c r="R324" s="214"/>
      <c r="S324" s="214"/>
      <c r="T324" s="215"/>
      <c r="AT324" s="216" t="s">
        <v>272</v>
      </c>
      <c r="AU324" s="216" t="s">
        <v>73</v>
      </c>
      <c r="AV324" s="13" t="s">
        <v>73</v>
      </c>
      <c r="AW324" s="13" t="s">
        <v>30</v>
      </c>
      <c r="AX324" s="13" t="s">
        <v>64</v>
      </c>
      <c r="AY324" s="216" t="s">
        <v>263</v>
      </c>
    </row>
    <row r="325" spans="1:65" s="15" customFormat="1">
      <c r="B325" s="228"/>
      <c r="C325" s="229"/>
      <c r="D325" s="207" t="s">
        <v>272</v>
      </c>
      <c r="E325" s="230" t="s">
        <v>1</v>
      </c>
      <c r="F325" s="231" t="s">
        <v>280</v>
      </c>
      <c r="G325" s="229"/>
      <c r="H325" s="232">
        <v>230.27600000000001</v>
      </c>
      <c r="I325" s="233"/>
      <c r="J325" s="229"/>
      <c r="K325" s="229"/>
      <c r="L325" s="234"/>
      <c r="M325" s="235"/>
      <c r="N325" s="236"/>
      <c r="O325" s="236"/>
      <c r="P325" s="236"/>
      <c r="Q325" s="236"/>
      <c r="R325" s="236"/>
      <c r="S325" s="236"/>
      <c r="T325" s="237"/>
      <c r="AT325" s="238" t="s">
        <v>272</v>
      </c>
      <c r="AU325" s="238" t="s">
        <v>73</v>
      </c>
      <c r="AV325" s="15" t="s">
        <v>270</v>
      </c>
      <c r="AW325" s="15" t="s">
        <v>30</v>
      </c>
      <c r="AX325" s="15" t="s">
        <v>71</v>
      </c>
      <c r="AY325" s="238" t="s">
        <v>263</v>
      </c>
    </row>
    <row r="326" spans="1:65" s="2" customFormat="1" ht="33" customHeight="1">
      <c r="A326" s="35"/>
      <c r="B326" s="36"/>
      <c r="C326" s="191" t="s">
        <v>717</v>
      </c>
      <c r="D326" s="191" t="s">
        <v>266</v>
      </c>
      <c r="E326" s="192" t="s">
        <v>1277</v>
      </c>
      <c r="F326" s="193" t="s">
        <v>1278</v>
      </c>
      <c r="G326" s="194" t="s">
        <v>269</v>
      </c>
      <c r="H326" s="195">
        <v>219.31</v>
      </c>
      <c r="I326" s="196"/>
      <c r="J326" s="197">
        <f>ROUND(I326*H326,2)</f>
        <v>0</v>
      </c>
      <c r="K326" s="198"/>
      <c r="L326" s="40"/>
      <c r="M326" s="199" t="s">
        <v>1</v>
      </c>
      <c r="N326" s="200" t="s">
        <v>38</v>
      </c>
      <c r="O326" s="72"/>
      <c r="P326" s="201">
        <f>O326*H326</f>
        <v>0</v>
      </c>
      <c r="Q326" s="201">
        <v>1.2E-4</v>
      </c>
      <c r="R326" s="201">
        <f>Q326*H326</f>
        <v>2.6317200000000002E-2</v>
      </c>
      <c r="S326" s="201">
        <v>0</v>
      </c>
      <c r="T326" s="202">
        <f>S326*H326</f>
        <v>0</v>
      </c>
      <c r="U326" s="35"/>
      <c r="V326" s="35"/>
      <c r="W326" s="35"/>
      <c r="X326" s="35"/>
      <c r="Y326" s="35"/>
      <c r="Z326" s="35"/>
      <c r="AA326" s="35"/>
      <c r="AB326" s="35"/>
      <c r="AC326" s="35"/>
      <c r="AD326" s="35"/>
      <c r="AE326" s="35"/>
      <c r="AR326" s="203" t="s">
        <v>416</v>
      </c>
      <c r="AT326" s="203" t="s">
        <v>266</v>
      </c>
      <c r="AU326" s="203" t="s">
        <v>73</v>
      </c>
      <c r="AY326" s="18" t="s">
        <v>263</v>
      </c>
      <c r="BE326" s="204">
        <f>IF(N326="základní",J326,0)</f>
        <v>0</v>
      </c>
      <c r="BF326" s="204">
        <f>IF(N326="snížená",J326,0)</f>
        <v>0</v>
      </c>
      <c r="BG326" s="204">
        <f>IF(N326="zákl. přenesená",J326,0)</f>
        <v>0</v>
      </c>
      <c r="BH326" s="204">
        <f>IF(N326="sníž. přenesená",J326,0)</f>
        <v>0</v>
      </c>
      <c r="BI326" s="204">
        <f>IF(N326="nulová",J326,0)</f>
        <v>0</v>
      </c>
      <c r="BJ326" s="18" t="s">
        <v>71</v>
      </c>
      <c r="BK326" s="204">
        <f>ROUND(I326*H326,2)</f>
        <v>0</v>
      </c>
      <c r="BL326" s="18" t="s">
        <v>416</v>
      </c>
      <c r="BM326" s="203" t="s">
        <v>1614</v>
      </c>
    </row>
    <row r="327" spans="1:65" s="16" customFormat="1">
      <c r="B327" s="248"/>
      <c r="C327" s="249"/>
      <c r="D327" s="207" t="s">
        <v>272</v>
      </c>
      <c r="E327" s="250" t="s">
        <v>1</v>
      </c>
      <c r="F327" s="251" t="s">
        <v>1615</v>
      </c>
      <c r="G327" s="249"/>
      <c r="H327" s="250" t="s">
        <v>1</v>
      </c>
      <c r="I327" s="252"/>
      <c r="J327" s="249"/>
      <c r="K327" s="249"/>
      <c r="L327" s="253"/>
      <c r="M327" s="254"/>
      <c r="N327" s="255"/>
      <c r="O327" s="255"/>
      <c r="P327" s="255"/>
      <c r="Q327" s="255"/>
      <c r="R327" s="255"/>
      <c r="S327" s="255"/>
      <c r="T327" s="256"/>
      <c r="AT327" s="257" t="s">
        <v>272</v>
      </c>
      <c r="AU327" s="257" t="s">
        <v>73</v>
      </c>
      <c r="AV327" s="16" t="s">
        <v>71</v>
      </c>
      <c r="AW327" s="16" t="s">
        <v>30</v>
      </c>
      <c r="AX327" s="16" t="s">
        <v>64</v>
      </c>
      <c r="AY327" s="257" t="s">
        <v>263</v>
      </c>
    </row>
    <row r="328" spans="1:65" s="13" customFormat="1">
      <c r="B328" s="205"/>
      <c r="C328" s="206"/>
      <c r="D328" s="207" t="s">
        <v>272</v>
      </c>
      <c r="E328" s="208" t="s">
        <v>1</v>
      </c>
      <c r="F328" s="209" t="s">
        <v>1186</v>
      </c>
      <c r="G328" s="206"/>
      <c r="H328" s="210">
        <v>219.31</v>
      </c>
      <c r="I328" s="211"/>
      <c r="J328" s="206"/>
      <c r="K328" s="206"/>
      <c r="L328" s="212"/>
      <c r="M328" s="213"/>
      <c r="N328" s="214"/>
      <c r="O328" s="214"/>
      <c r="P328" s="214"/>
      <c r="Q328" s="214"/>
      <c r="R328" s="214"/>
      <c r="S328" s="214"/>
      <c r="T328" s="215"/>
      <c r="AT328" s="216" t="s">
        <v>272</v>
      </c>
      <c r="AU328" s="216" t="s">
        <v>73</v>
      </c>
      <c r="AV328" s="13" t="s">
        <v>73</v>
      </c>
      <c r="AW328" s="13" t="s">
        <v>30</v>
      </c>
      <c r="AX328" s="13" t="s">
        <v>64</v>
      </c>
      <c r="AY328" s="216" t="s">
        <v>263</v>
      </c>
    </row>
    <row r="329" spans="1:65" s="15" customFormat="1">
      <c r="B329" s="228"/>
      <c r="C329" s="229"/>
      <c r="D329" s="207" t="s">
        <v>272</v>
      </c>
      <c r="E329" s="230" t="s">
        <v>1</v>
      </c>
      <c r="F329" s="231" t="s">
        <v>280</v>
      </c>
      <c r="G329" s="229"/>
      <c r="H329" s="232">
        <v>219.31</v>
      </c>
      <c r="I329" s="233"/>
      <c r="J329" s="229"/>
      <c r="K329" s="229"/>
      <c r="L329" s="234"/>
      <c r="M329" s="235"/>
      <c r="N329" s="236"/>
      <c r="O329" s="236"/>
      <c r="P329" s="236"/>
      <c r="Q329" s="236"/>
      <c r="R329" s="236"/>
      <c r="S329" s="236"/>
      <c r="T329" s="237"/>
      <c r="AT329" s="238" t="s">
        <v>272</v>
      </c>
      <c r="AU329" s="238" t="s">
        <v>73</v>
      </c>
      <c r="AV329" s="15" t="s">
        <v>270</v>
      </c>
      <c r="AW329" s="15" t="s">
        <v>30</v>
      </c>
      <c r="AX329" s="15" t="s">
        <v>71</v>
      </c>
      <c r="AY329" s="238" t="s">
        <v>263</v>
      </c>
    </row>
    <row r="330" spans="1:65" s="2" customFormat="1" ht="21.75" customHeight="1">
      <c r="A330" s="35"/>
      <c r="B330" s="36"/>
      <c r="C330" s="261" t="s">
        <v>584</v>
      </c>
      <c r="D330" s="261" t="s">
        <v>401</v>
      </c>
      <c r="E330" s="262" t="s">
        <v>1281</v>
      </c>
      <c r="F330" s="263" t="s">
        <v>1282</v>
      </c>
      <c r="G330" s="264" t="s">
        <v>300</v>
      </c>
      <c r="H330" s="265">
        <v>83.227999999999994</v>
      </c>
      <c r="I330" s="266"/>
      <c r="J330" s="267">
        <f>ROUND(I330*H330,2)</f>
        <v>0</v>
      </c>
      <c r="K330" s="268"/>
      <c r="L330" s="269"/>
      <c r="M330" s="270" t="s">
        <v>1</v>
      </c>
      <c r="N330" s="271" t="s">
        <v>38</v>
      </c>
      <c r="O330" s="72"/>
      <c r="P330" s="201">
        <f>O330*H330</f>
        <v>0</v>
      </c>
      <c r="Q330" s="201">
        <v>2.6249999999999999E-2</v>
      </c>
      <c r="R330" s="201">
        <f>Q330*H330</f>
        <v>2.1847349999999999</v>
      </c>
      <c r="S330" s="201">
        <v>0</v>
      </c>
      <c r="T330" s="202">
        <f>S330*H330</f>
        <v>0</v>
      </c>
      <c r="U330" s="35"/>
      <c r="V330" s="35"/>
      <c r="W330" s="35"/>
      <c r="X330" s="35"/>
      <c r="Y330" s="35"/>
      <c r="Z330" s="35"/>
      <c r="AA330" s="35"/>
      <c r="AB330" s="35"/>
      <c r="AC330" s="35"/>
      <c r="AD330" s="35"/>
      <c r="AE330" s="35"/>
      <c r="AR330" s="203" t="s">
        <v>542</v>
      </c>
      <c r="AT330" s="203" t="s">
        <v>401</v>
      </c>
      <c r="AU330" s="203" t="s">
        <v>73</v>
      </c>
      <c r="AY330" s="18" t="s">
        <v>263</v>
      </c>
      <c r="BE330" s="204">
        <f>IF(N330="základní",J330,0)</f>
        <v>0</v>
      </c>
      <c r="BF330" s="204">
        <f>IF(N330="snížená",J330,0)</f>
        <v>0</v>
      </c>
      <c r="BG330" s="204">
        <f>IF(N330="zákl. přenesená",J330,0)</f>
        <v>0</v>
      </c>
      <c r="BH330" s="204">
        <f>IF(N330="sníž. přenesená",J330,0)</f>
        <v>0</v>
      </c>
      <c r="BI330" s="204">
        <f>IF(N330="nulová",J330,0)</f>
        <v>0</v>
      </c>
      <c r="BJ330" s="18" t="s">
        <v>71</v>
      </c>
      <c r="BK330" s="204">
        <f>ROUND(I330*H330,2)</f>
        <v>0</v>
      </c>
      <c r="BL330" s="18" t="s">
        <v>416</v>
      </c>
      <c r="BM330" s="203" t="s">
        <v>1616</v>
      </c>
    </row>
    <row r="331" spans="1:65" s="2" customFormat="1" ht="24.2" customHeight="1">
      <c r="A331" s="35"/>
      <c r="B331" s="36"/>
      <c r="C331" s="191" t="s">
        <v>733</v>
      </c>
      <c r="D331" s="191" t="s">
        <v>266</v>
      </c>
      <c r="E331" s="192" t="s">
        <v>1617</v>
      </c>
      <c r="F331" s="193" t="s">
        <v>1618</v>
      </c>
      <c r="G331" s="194" t="s">
        <v>307</v>
      </c>
      <c r="H331" s="195">
        <v>5.0010000000000003</v>
      </c>
      <c r="I331" s="196"/>
      <c r="J331" s="197">
        <f>ROUND(I331*H331,2)</f>
        <v>0</v>
      </c>
      <c r="K331" s="198"/>
      <c r="L331" s="40"/>
      <c r="M331" s="199" t="s">
        <v>1</v>
      </c>
      <c r="N331" s="200" t="s">
        <v>38</v>
      </c>
      <c r="O331" s="72"/>
      <c r="P331" s="201">
        <f>O331*H331</f>
        <v>0</v>
      </c>
      <c r="Q331" s="201">
        <v>0</v>
      </c>
      <c r="R331" s="201">
        <f>Q331*H331</f>
        <v>0</v>
      </c>
      <c r="S331" s="201">
        <v>0</v>
      </c>
      <c r="T331" s="202">
        <f>S331*H331</f>
        <v>0</v>
      </c>
      <c r="U331" s="35"/>
      <c r="V331" s="35"/>
      <c r="W331" s="35"/>
      <c r="X331" s="35"/>
      <c r="Y331" s="35"/>
      <c r="Z331" s="35"/>
      <c r="AA331" s="35"/>
      <c r="AB331" s="35"/>
      <c r="AC331" s="35"/>
      <c r="AD331" s="35"/>
      <c r="AE331" s="35"/>
      <c r="AR331" s="203" t="s">
        <v>416</v>
      </c>
      <c r="AT331" s="203" t="s">
        <v>266</v>
      </c>
      <c r="AU331" s="203" t="s">
        <v>73</v>
      </c>
      <c r="AY331" s="18" t="s">
        <v>263</v>
      </c>
      <c r="BE331" s="204">
        <f>IF(N331="základní",J331,0)</f>
        <v>0</v>
      </c>
      <c r="BF331" s="204">
        <f>IF(N331="snížená",J331,0)</f>
        <v>0</v>
      </c>
      <c r="BG331" s="204">
        <f>IF(N331="zákl. přenesená",J331,0)</f>
        <v>0</v>
      </c>
      <c r="BH331" s="204">
        <f>IF(N331="sníž. přenesená",J331,0)</f>
        <v>0</v>
      </c>
      <c r="BI331" s="204">
        <f>IF(N331="nulová",J331,0)</f>
        <v>0</v>
      </c>
      <c r="BJ331" s="18" t="s">
        <v>71</v>
      </c>
      <c r="BK331" s="204">
        <f>ROUND(I331*H331,2)</f>
        <v>0</v>
      </c>
      <c r="BL331" s="18" t="s">
        <v>416</v>
      </c>
      <c r="BM331" s="203" t="s">
        <v>1619</v>
      </c>
    </row>
    <row r="332" spans="1:65" s="12" customFormat="1" ht="22.9" customHeight="1">
      <c r="B332" s="175"/>
      <c r="C332" s="176"/>
      <c r="D332" s="177" t="s">
        <v>63</v>
      </c>
      <c r="E332" s="189" t="s">
        <v>1291</v>
      </c>
      <c r="F332" s="189" t="s">
        <v>1292</v>
      </c>
      <c r="G332" s="176"/>
      <c r="H332" s="176"/>
      <c r="I332" s="179"/>
      <c r="J332" s="190">
        <f>BK332</f>
        <v>0</v>
      </c>
      <c r="K332" s="176"/>
      <c r="L332" s="181"/>
      <c r="M332" s="182"/>
      <c r="N332" s="183"/>
      <c r="O332" s="183"/>
      <c r="P332" s="184">
        <f>SUM(P333:P338)</f>
        <v>0</v>
      </c>
      <c r="Q332" s="183"/>
      <c r="R332" s="184">
        <f>SUM(R333:R338)</f>
        <v>0.24148800000000001</v>
      </c>
      <c r="S332" s="183"/>
      <c r="T332" s="185">
        <f>SUM(T333:T338)</f>
        <v>0</v>
      </c>
      <c r="AR332" s="186" t="s">
        <v>73</v>
      </c>
      <c r="AT332" s="187" t="s">
        <v>63</v>
      </c>
      <c r="AU332" s="187" t="s">
        <v>71</v>
      </c>
      <c r="AY332" s="186" t="s">
        <v>263</v>
      </c>
      <c r="BK332" s="188">
        <f>SUM(BK333:BK338)</f>
        <v>0</v>
      </c>
    </row>
    <row r="333" spans="1:65" s="2" customFormat="1" ht="33" customHeight="1">
      <c r="A333" s="35"/>
      <c r="B333" s="36"/>
      <c r="C333" s="191" t="s">
        <v>590</v>
      </c>
      <c r="D333" s="191" t="s">
        <v>266</v>
      </c>
      <c r="E333" s="192" t="s">
        <v>1294</v>
      </c>
      <c r="F333" s="193" t="s">
        <v>1295</v>
      </c>
      <c r="G333" s="194" t="s">
        <v>796</v>
      </c>
      <c r="H333" s="195">
        <v>68.8</v>
      </c>
      <c r="I333" s="196"/>
      <c r="J333" s="197">
        <f>ROUND(I333*H333,2)</f>
        <v>0</v>
      </c>
      <c r="K333" s="198"/>
      <c r="L333" s="40"/>
      <c r="M333" s="199" t="s">
        <v>1</v>
      </c>
      <c r="N333" s="200" t="s">
        <v>38</v>
      </c>
      <c r="O333" s="72"/>
      <c r="P333" s="201">
        <f>O333*H333</f>
        <v>0</v>
      </c>
      <c r="Q333" s="201">
        <v>3.5100000000000001E-3</v>
      </c>
      <c r="R333" s="201">
        <f>Q333*H333</f>
        <v>0.24148800000000001</v>
      </c>
      <c r="S333" s="201">
        <v>0</v>
      </c>
      <c r="T333" s="202">
        <f>S333*H333</f>
        <v>0</v>
      </c>
      <c r="U333" s="35"/>
      <c r="V333" s="35"/>
      <c r="W333" s="35"/>
      <c r="X333" s="35"/>
      <c r="Y333" s="35"/>
      <c r="Z333" s="35"/>
      <c r="AA333" s="35"/>
      <c r="AB333" s="35"/>
      <c r="AC333" s="35"/>
      <c r="AD333" s="35"/>
      <c r="AE333" s="35"/>
      <c r="AR333" s="203" t="s">
        <v>416</v>
      </c>
      <c r="AT333" s="203" t="s">
        <v>266</v>
      </c>
      <c r="AU333" s="203" t="s">
        <v>73</v>
      </c>
      <c r="AY333" s="18" t="s">
        <v>263</v>
      </c>
      <c r="BE333" s="204">
        <f>IF(N333="základní",J333,0)</f>
        <v>0</v>
      </c>
      <c r="BF333" s="204">
        <f>IF(N333="snížená",J333,0)</f>
        <v>0</v>
      </c>
      <c r="BG333" s="204">
        <f>IF(N333="zákl. přenesená",J333,0)</f>
        <v>0</v>
      </c>
      <c r="BH333" s="204">
        <f>IF(N333="sníž. přenesená",J333,0)</f>
        <v>0</v>
      </c>
      <c r="BI333" s="204">
        <f>IF(N333="nulová",J333,0)</f>
        <v>0</v>
      </c>
      <c r="BJ333" s="18" t="s">
        <v>71</v>
      </c>
      <c r="BK333" s="204">
        <f>ROUND(I333*H333,2)</f>
        <v>0</v>
      </c>
      <c r="BL333" s="18" t="s">
        <v>416</v>
      </c>
      <c r="BM333" s="203" t="s">
        <v>1620</v>
      </c>
    </row>
    <row r="334" spans="1:65" s="16" customFormat="1">
      <c r="B334" s="248"/>
      <c r="C334" s="249"/>
      <c r="D334" s="207" t="s">
        <v>272</v>
      </c>
      <c r="E334" s="250" t="s">
        <v>1</v>
      </c>
      <c r="F334" s="251" t="s">
        <v>1537</v>
      </c>
      <c r="G334" s="249"/>
      <c r="H334" s="250" t="s">
        <v>1</v>
      </c>
      <c r="I334" s="252"/>
      <c r="J334" s="249"/>
      <c r="K334" s="249"/>
      <c r="L334" s="253"/>
      <c r="M334" s="254"/>
      <c r="N334" s="255"/>
      <c r="O334" s="255"/>
      <c r="P334" s="255"/>
      <c r="Q334" s="255"/>
      <c r="R334" s="255"/>
      <c r="S334" s="255"/>
      <c r="T334" s="256"/>
      <c r="AT334" s="257" t="s">
        <v>272</v>
      </c>
      <c r="AU334" s="257" t="s">
        <v>73</v>
      </c>
      <c r="AV334" s="16" t="s">
        <v>71</v>
      </c>
      <c r="AW334" s="16" t="s">
        <v>30</v>
      </c>
      <c r="AX334" s="16" t="s">
        <v>64</v>
      </c>
      <c r="AY334" s="257" t="s">
        <v>263</v>
      </c>
    </row>
    <row r="335" spans="1:65" s="13" customFormat="1">
      <c r="B335" s="205"/>
      <c r="C335" s="206"/>
      <c r="D335" s="207" t="s">
        <v>272</v>
      </c>
      <c r="E335" s="208" t="s">
        <v>1</v>
      </c>
      <c r="F335" s="209" t="s">
        <v>1621</v>
      </c>
      <c r="G335" s="206"/>
      <c r="H335" s="210">
        <v>68.8</v>
      </c>
      <c r="I335" s="211"/>
      <c r="J335" s="206"/>
      <c r="K335" s="206"/>
      <c r="L335" s="212"/>
      <c r="M335" s="213"/>
      <c r="N335" s="214"/>
      <c r="O335" s="214"/>
      <c r="P335" s="214"/>
      <c r="Q335" s="214"/>
      <c r="R335" s="214"/>
      <c r="S335" s="214"/>
      <c r="T335" s="215"/>
      <c r="AT335" s="216" t="s">
        <v>272</v>
      </c>
      <c r="AU335" s="216" t="s">
        <v>73</v>
      </c>
      <c r="AV335" s="13" t="s">
        <v>73</v>
      </c>
      <c r="AW335" s="13" t="s">
        <v>30</v>
      </c>
      <c r="AX335" s="13" t="s">
        <v>64</v>
      </c>
      <c r="AY335" s="216" t="s">
        <v>263</v>
      </c>
    </row>
    <row r="336" spans="1:65" s="15" customFormat="1">
      <c r="B336" s="228"/>
      <c r="C336" s="229"/>
      <c r="D336" s="207" t="s">
        <v>272</v>
      </c>
      <c r="E336" s="230" t="s">
        <v>1</v>
      </c>
      <c r="F336" s="231" t="s">
        <v>280</v>
      </c>
      <c r="G336" s="229"/>
      <c r="H336" s="232">
        <v>68.8</v>
      </c>
      <c r="I336" s="233"/>
      <c r="J336" s="229"/>
      <c r="K336" s="229"/>
      <c r="L336" s="234"/>
      <c r="M336" s="235"/>
      <c r="N336" s="236"/>
      <c r="O336" s="236"/>
      <c r="P336" s="236"/>
      <c r="Q336" s="236"/>
      <c r="R336" s="236"/>
      <c r="S336" s="236"/>
      <c r="T336" s="237"/>
      <c r="AT336" s="238" t="s">
        <v>272</v>
      </c>
      <c r="AU336" s="238" t="s">
        <v>73</v>
      </c>
      <c r="AV336" s="15" t="s">
        <v>270</v>
      </c>
      <c r="AW336" s="15" t="s">
        <v>30</v>
      </c>
      <c r="AX336" s="15" t="s">
        <v>71</v>
      </c>
      <c r="AY336" s="238" t="s">
        <v>263</v>
      </c>
    </row>
    <row r="337" spans="1:65" s="2" customFormat="1" ht="16.5" customHeight="1">
      <c r="A337" s="35"/>
      <c r="B337" s="36"/>
      <c r="C337" s="191" t="s">
        <v>740</v>
      </c>
      <c r="D337" s="191" t="s">
        <v>266</v>
      </c>
      <c r="E337" s="192" t="s">
        <v>1328</v>
      </c>
      <c r="F337" s="193" t="s">
        <v>1622</v>
      </c>
      <c r="G337" s="194" t="s">
        <v>374</v>
      </c>
      <c r="H337" s="195">
        <v>1</v>
      </c>
      <c r="I337" s="196"/>
      <c r="J337" s="197">
        <f>ROUND(I337*H337,2)</f>
        <v>0</v>
      </c>
      <c r="K337" s="198"/>
      <c r="L337" s="40"/>
      <c r="M337" s="199" t="s">
        <v>1</v>
      </c>
      <c r="N337" s="200" t="s">
        <v>38</v>
      </c>
      <c r="O337" s="72"/>
      <c r="P337" s="201">
        <f>O337*H337</f>
        <v>0</v>
      </c>
      <c r="Q337" s="201">
        <v>0</v>
      </c>
      <c r="R337" s="201">
        <f>Q337*H337</f>
        <v>0</v>
      </c>
      <c r="S337" s="201">
        <v>0</v>
      </c>
      <c r="T337" s="202">
        <f>S337*H337</f>
        <v>0</v>
      </c>
      <c r="U337" s="35"/>
      <c r="V337" s="35"/>
      <c r="W337" s="35"/>
      <c r="X337" s="35"/>
      <c r="Y337" s="35"/>
      <c r="Z337" s="35"/>
      <c r="AA337" s="35"/>
      <c r="AB337" s="35"/>
      <c r="AC337" s="35"/>
      <c r="AD337" s="35"/>
      <c r="AE337" s="35"/>
      <c r="AR337" s="203" t="s">
        <v>416</v>
      </c>
      <c r="AT337" s="203" t="s">
        <v>266</v>
      </c>
      <c r="AU337" s="203" t="s">
        <v>73</v>
      </c>
      <c r="AY337" s="18" t="s">
        <v>263</v>
      </c>
      <c r="BE337" s="204">
        <f>IF(N337="základní",J337,0)</f>
        <v>0</v>
      </c>
      <c r="BF337" s="204">
        <f>IF(N337="snížená",J337,0)</f>
        <v>0</v>
      </c>
      <c r="BG337" s="204">
        <f>IF(N337="zákl. přenesená",J337,0)</f>
        <v>0</v>
      </c>
      <c r="BH337" s="204">
        <f>IF(N337="sníž. přenesená",J337,0)</f>
        <v>0</v>
      </c>
      <c r="BI337" s="204">
        <f>IF(N337="nulová",J337,0)</f>
        <v>0</v>
      </c>
      <c r="BJ337" s="18" t="s">
        <v>71</v>
      </c>
      <c r="BK337" s="204">
        <f>ROUND(I337*H337,2)</f>
        <v>0</v>
      </c>
      <c r="BL337" s="18" t="s">
        <v>416</v>
      </c>
      <c r="BM337" s="203" t="s">
        <v>1623</v>
      </c>
    </row>
    <row r="338" spans="1:65" s="2" customFormat="1" ht="24.2" customHeight="1">
      <c r="A338" s="35"/>
      <c r="B338" s="36"/>
      <c r="C338" s="191" t="s">
        <v>594</v>
      </c>
      <c r="D338" s="191" t="s">
        <v>266</v>
      </c>
      <c r="E338" s="192" t="s">
        <v>1624</v>
      </c>
      <c r="F338" s="193" t="s">
        <v>1625</v>
      </c>
      <c r="G338" s="194" t="s">
        <v>307</v>
      </c>
      <c r="H338" s="195">
        <v>0.24099999999999999</v>
      </c>
      <c r="I338" s="196"/>
      <c r="J338" s="197">
        <f>ROUND(I338*H338,2)</f>
        <v>0</v>
      </c>
      <c r="K338" s="198"/>
      <c r="L338" s="40"/>
      <c r="M338" s="199" t="s">
        <v>1</v>
      </c>
      <c r="N338" s="200" t="s">
        <v>38</v>
      </c>
      <c r="O338" s="72"/>
      <c r="P338" s="201">
        <f>O338*H338</f>
        <v>0</v>
      </c>
      <c r="Q338" s="201">
        <v>0</v>
      </c>
      <c r="R338" s="201">
        <f>Q338*H338</f>
        <v>0</v>
      </c>
      <c r="S338" s="201">
        <v>0</v>
      </c>
      <c r="T338" s="202">
        <f>S338*H338</f>
        <v>0</v>
      </c>
      <c r="U338" s="35"/>
      <c r="V338" s="35"/>
      <c r="W338" s="35"/>
      <c r="X338" s="35"/>
      <c r="Y338" s="35"/>
      <c r="Z338" s="35"/>
      <c r="AA338" s="35"/>
      <c r="AB338" s="35"/>
      <c r="AC338" s="35"/>
      <c r="AD338" s="35"/>
      <c r="AE338" s="35"/>
      <c r="AR338" s="203" t="s">
        <v>416</v>
      </c>
      <c r="AT338" s="203" t="s">
        <v>266</v>
      </c>
      <c r="AU338" s="203" t="s">
        <v>73</v>
      </c>
      <c r="AY338" s="18" t="s">
        <v>263</v>
      </c>
      <c r="BE338" s="204">
        <f>IF(N338="základní",J338,0)</f>
        <v>0</v>
      </c>
      <c r="BF338" s="204">
        <f>IF(N338="snížená",J338,0)</f>
        <v>0</v>
      </c>
      <c r="BG338" s="204">
        <f>IF(N338="zákl. přenesená",J338,0)</f>
        <v>0</v>
      </c>
      <c r="BH338" s="204">
        <f>IF(N338="sníž. přenesená",J338,0)</f>
        <v>0</v>
      </c>
      <c r="BI338" s="204">
        <f>IF(N338="nulová",J338,0)</f>
        <v>0</v>
      </c>
      <c r="BJ338" s="18" t="s">
        <v>71</v>
      </c>
      <c r="BK338" s="204">
        <f>ROUND(I338*H338,2)</f>
        <v>0</v>
      </c>
      <c r="BL338" s="18" t="s">
        <v>416</v>
      </c>
      <c r="BM338" s="203" t="s">
        <v>1626</v>
      </c>
    </row>
    <row r="339" spans="1:65" s="12" customFormat="1" ht="22.9" customHeight="1">
      <c r="B339" s="175"/>
      <c r="C339" s="176"/>
      <c r="D339" s="177" t="s">
        <v>63</v>
      </c>
      <c r="E339" s="189" t="s">
        <v>1335</v>
      </c>
      <c r="F339" s="189" t="s">
        <v>1336</v>
      </c>
      <c r="G339" s="176"/>
      <c r="H339" s="176"/>
      <c r="I339" s="179"/>
      <c r="J339" s="190">
        <f>BK339</f>
        <v>0</v>
      </c>
      <c r="K339" s="176"/>
      <c r="L339" s="181"/>
      <c r="M339" s="182"/>
      <c r="N339" s="183"/>
      <c r="O339" s="183"/>
      <c r="P339" s="184">
        <f>SUM(P340:P349)</f>
        <v>0</v>
      </c>
      <c r="Q339" s="183"/>
      <c r="R339" s="184">
        <f>SUM(R340:R349)</f>
        <v>9.3051999999999996E-2</v>
      </c>
      <c r="S339" s="183"/>
      <c r="T339" s="185">
        <f>SUM(T340:T349)</f>
        <v>0</v>
      </c>
      <c r="AR339" s="186" t="s">
        <v>73</v>
      </c>
      <c r="AT339" s="187" t="s">
        <v>63</v>
      </c>
      <c r="AU339" s="187" t="s">
        <v>71</v>
      </c>
      <c r="AY339" s="186" t="s">
        <v>263</v>
      </c>
      <c r="BK339" s="188">
        <f>SUM(BK340:BK349)</f>
        <v>0</v>
      </c>
    </row>
    <row r="340" spans="1:65" s="2" customFormat="1" ht="24.2" customHeight="1">
      <c r="A340" s="35"/>
      <c r="B340" s="36"/>
      <c r="C340" s="191" t="s">
        <v>767</v>
      </c>
      <c r="D340" s="191" t="s">
        <v>266</v>
      </c>
      <c r="E340" s="192" t="s">
        <v>1403</v>
      </c>
      <c r="F340" s="193" t="s">
        <v>1404</v>
      </c>
      <c r="G340" s="194" t="s">
        <v>374</v>
      </c>
      <c r="H340" s="195">
        <v>1</v>
      </c>
      <c r="I340" s="196"/>
      <c r="J340" s="197">
        <f>ROUND(I340*H340,2)</f>
        <v>0</v>
      </c>
      <c r="K340" s="198"/>
      <c r="L340" s="40"/>
      <c r="M340" s="199" t="s">
        <v>1</v>
      </c>
      <c r="N340" s="200" t="s">
        <v>38</v>
      </c>
      <c r="O340" s="72"/>
      <c r="P340" s="201">
        <f>O340*H340</f>
        <v>0</v>
      </c>
      <c r="Q340" s="201">
        <v>0</v>
      </c>
      <c r="R340" s="201">
        <f>Q340*H340</f>
        <v>0</v>
      </c>
      <c r="S340" s="201">
        <v>0</v>
      </c>
      <c r="T340" s="202">
        <f>S340*H340</f>
        <v>0</v>
      </c>
      <c r="U340" s="35"/>
      <c r="V340" s="35"/>
      <c r="W340" s="35"/>
      <c r="X340" s="35"/>
      <c r="Y340" s="35"/>
      <c r="Z340" s="35"/>
      <c r="AA340" s="35"/>
      <c r="AB340" s="35"/>
      <c r="AC340" s="35"/>
      <c r="AD340" s="35"/>
      <c r="AE340" s="35"/>
      <c r="AR340" s="203" t="s">
        <v>416</v>
      </c>
      <c r="AT340" s="203" t="s">
        <v>266</v>
      </c>
      <c r="AU340" s="203" t="s">
        <v>73</v>
      </c>
      <c r="AY340" s="18" t="s">
        <v>263</v>
      </c>
      <c r="BE340" s="204">
        <f>IF(N340="základní",J340,0)</f>
        <v>0</v>
      </c>
      <c r="BF340" s="204">
        <f>IF(N340="snížená",J340,0)</f>
        <v>0</v>
      </c>
      <c r="BG340" s="204">
        <f>IF(N340="zákl. přenesená",J340,0)</f>
        <v>0</v>
      </c>
      <c r="BH340" s="204">
        <f>IF(N340="sníž. přenesená",J340,0)</f>
        <v>0</v>
      </c>
      <c r="BI340" s="204">
        <f>IF(N340="nulová",J340,0)</f>
        <v>0</v>
      </c>
      <c r="BJ340" s="18" t="s">
        <v>71</v>
      </c>
      <c r="BK340" s="204">
        <f>ROUND(I340*H340,2)</f>
        <v>0</v>
      </c>
      <c r="BL340" s="18" t="s">
        <v>416</v>
      </c>
      <c r="BM340" s="203" t="s">
        <v>1627</v>
      </c>
    </row>
    <row r="341" spans="1:65" s="2" customFormat="1" ht="24.2" customHeight="1">
      <c r="A341" s="35"/>
      <c r="B341" s="36"/>
      <c r="C341" s="261" t="s">
        <v>598</v>
      </c>
      <c r="D341" s="261" t="s">
        <v>401</v>
      </c>
      <c r="E341" s="262" t="s">
        <v>1407</v>
      </c>
      <c r="F341" s="263" t="s">
        <v>1408</v>
      </c>
      <c r="G341" s="264" t="s">
        <v>374</v>
      </c>
      <c r="H341" s="265">
        <v>1</v>
      </c>
      <c r="I341" s="266"/>
      <c r="J341" s="267">
        <f>ROUND(I341*H341,2)</f>
        <v>0</v>
      </c>
      <c r="K341" s="268"/>
      <c r="L341" s="269"/>
      <c r="M341" s="270" t="s">
        <v>1</v>
      </c>
      <c r="N341" s="271" t="s">
        <v>38</v>
      </c>
      <c r="O341" s="72"/>
      <c r="P341" s="201">
        <f>O341*H341</f>
        <v>0</v>
      </c>
      <c r="Q341" s="201">
        <v>7.5999999999999998E-2</v>
      </c>
      <c r="R341" s="201">
        <f>Q341*H341</f>
        <v>7.5999999999999998E-2</v>
      </c>
      <c r="S341" s="201">
        <v>0</v>
      </c>
      <c r="T341" s="202">
        <f>S341*H341</f>
        <v>0</v>
      </c>
      <c r="U341" s="35"/>
      <c r="V341" s="35"/>
      <c r="W341" s="35"/>
      <c r="X341" s="35"/>
      <c r="Y341" s="35"/>
      <c r="Z341" s="35"/>
      <c r="AA341" s="35"/>
      <c r="AB341" s="35"/>
      <c r="AC341" s="35"/>
      <c r="AD341" s="35"/>
      <c r="AE341" s="35"/>
      <c r="AR341" s="203" t="s">
        <v>542</v>
      </c>
      <c r="AT341" s="203" t="s">
        <v>401</v>
      </c>
      <c r="AU341" s="203" t="s">
        <v>73</v>
      </c>
      <c r="AY341" s="18" t="s">
        <v>263</v>
      </c>
      <c r="BE341" s="204">
        <f>IF(N341="základní",J341,0)</f>
        <v>0</v>
      </c>
      <c r="BF341" s="204">
        <f>IF(N341="snížená",J341,0)</f>
        <v>0</v>
      </c>
      <c r="BG341" s="204">
        <f>IF(N341="zákl. přenesená",J341,0)</f>
        <v>0</v>
      </c>
      <c r="BH341" s="204">
        <f>IF(N341="sníž. přenesená",J341,0)</f>
        <v>0</v>
      </c>
      <c r="BI341" s="204">
        <f>IF(N341="nulová",J341,0)</f>
        <v>0</v>
      </c>
      <c r="BJ341" s="18" t="s">
        <v>71</v>
      </c>
      <c r="BK341" s="204">
        <f>ROUND(I341*H341,2)</f>
        <v>0</v>
      </c>
      <c r="BL341" s="18" t="s">
        <v>416</v>
      </c>
      <c r="BM341" s="203" t="s">
        <v>1628</v>
      </c>
    </row>
    <row r="342" spans="1:65" s="2" customFormat="1" ht="24.2" customHeight="1">
      <c r="A342" s="35"/>
      <c r="B342" s="36"/>
      <c r="C342" s="191" t="s">
        <v>775</v>
      </c>
      <c r="D342" s="191" t="s">
        <v>266</v>
      </c>
      <c r="E342" s="192" t="s">
        <v>1410</v>
      </c>
      <c r="F342" s="193" t="s">
        <v>1411</v>
      </c>
      <c r="G342" s="194" t="s">
        <v>374</v>
      </c>
      <c r="H342" s="195">
        <v>3</v>
      </c>
      <c r="I342" s="196"/>
      <c r="J342" s="197">
        <f>ROUND(I342*H342,2)</f>
        <v>0</v>
      </c>
      <c r="K342" s="198"/>
      <c r="L342" s="40"/>
      <c r="M342" s="199" t="s">
        <v>1</v>
      </c>
      <c r="N342" s="200" t="s">
        <v>38</v>
      </c>
      <c r="O342" s="72"/>
      <c r="P342" s="201">
        <f>O342*H342</f>
        <v>0</v>
      </c>
      <c r="Q342" s="201">
        <v>0</v>
      </c>
      <c r="R342" s="201">
        <f>Q342*H342</f>
        <v>0</v>
      </c>
      <c r="S342" s="201">
        <v>0</v>
      </c>
      <c r="T342" s="202">
        <f>S342*H342</f>
        <v>0</v>
      </c>
      <c r="U342" s="35"/>
      <c r="V342" s="35"/>
      <c r="W342" s="35"/>
      <c r="X342" s="35"/>
      <c r="Y342" s="35"/>
      <c r="Z342" s="35"/>
      <c r="AA342" s="35"/>
      <c r="AB342" s="35"/>
      <c r="AC342" s="35"/>
      <c r="AD342" s="35"/>
      <c r="AE342" s="35"/>
      <c r="AR342" s="203" t="s">
        <v>416</v>
      </c>
      <c r="AT342" s="203" t="s">
        <v>266</v>
      </c>
      <c r="AU342" s="203" t="s">
        <v>73</v>
      </c>
      <c r="AY342" s="18" t="s">
        <v>263</v>
      </c>
      <c r="BE342" s="204">
        <f>IF(N342="základní",J342,0)</f>
        <v>0</v>
      </c>
      <c r="BF342" s="204">
        <f>IF(N342="snížená",J342,0)</f>
        <v>0</v>
      </c>
      <c r="BG342" s="204">
        <f>IF(N342="zákl. přenesená",J342,0)</f>
        <v>0</v>
      </c>
      <c r="BH342" s="204">
        <f>IF(N342="sníž. přenesená",J342,0)</f>
        <v>0</v>
      </c>
      <c r="BI342" s="204">
        <f>IF(N342="nulová",J342,0)</f>
        <v>0</v>
      </c>
      <c r="BJ342" s="18" t="s">
        <v>71</v>
      </c>
      <c r="BK342" s="204">
        <f>ROUND(I342*H342,2)</f>
        <v>0</v>
      </c>
      <c r="BL342" s="18" t="s">
        <v>416</v>
      </c>
      <c r="BM342" s="203" t="s">
        <v>1629</v>
      </c>
    </row>
    <row r="343" spans="1:65" s="2" customFormat="1" ht="16.5" customHeight="1">
      <c r="A343" s="35"/>
      <c r="B343" s="36"/>
      <c r="C343" s="261" t="s">
        <v>601</v>
      </c>
      <c r="D343" s="261" t="s">
        <v>401</v>
      </c>
      <c r="E343" s="262" t="s">
        <v>1414</v>
      </c>
      <c r="F343" s="263" t="s">
        <v>1415</v>
      </c>
      <c r="G343" s="264" t="s">
        <v>374</v>
      </c>
      <c r="H343" s="265">
        <v>3</v>
      </c>
      <c r="I343" s="266"/>
      <c r="J343" s="267">
        <f>ROUND(I343*H343,2)</f>
        <v>0</v>
      </c>
      <c r="K343" s="268"/>
      <c r="L343" s="269"/>
      <c r="M343" s="270" t="s">
        <v>1</v>
      </c>
      <c r="N343" s="271" t="s">
        <v>38</v>
      </c>
      <c r="O343" s="72"/>
      <c r="P343" s="201">
        <f>O343*H343</f>
        <v>0</v>
      </c>
      <c r="Q343" s="201">
        <v>0</v>
      </c>
      <c r="R343" s="201">
        <f>Q343*H343</f>
        <v>0</v>
      </c>
      <c r="S343" s="201">
        <v>0</v>
      </c>
      <c r="T343" s="202">
        <f>S343*H343</f>
        <v>0</v>
      </c>
      <c r="U343" s="35"/>
      <c r="V343" s="35"/>
      <c r="W343" s="35"/>
      <c r="X343" s="35"/>
      <c r="Y343" s="35"/>
      <c r="Z343" s="35"/>
      <c r="AA343" s="35"/>
      <c r="AB343" s="35"/>
      <c r="AC343" s="35"/>
      <c r="AD343" s="35"/>
      <c r="AE343" s="35"/>
      <c r="AR343" s="203" t="s">
        <v>542</v>
      </c>
      <c r="AT343" s="203" t="s">
        <v>401</v>
      </c>
      <c r="AU343" s="203" t="s">
        <v>73</v>
      </c>
      <c r="AY343" s="18" t="s">
        <v>263</v>
      </c>
      <c r="BE343" s="204">
        <f>IF(N343="základní",J343,0)</f>
        <v>0</v>
      </c>
      <c r="BF343" s="204">
        <f>IF(N343="snížená",J343,0)</f>
        <v>0</v>
      </c>
      <c r="BG343" s="204">
        <f>IF(N343="zákl. přenesená",J343,0)</f>
        <v>0</v>
      </c>
      <c r="BH343" s="204">
        <f>IF(N343="sníž. přenesená",J343,0)</f>
        <v>0</v>
      </c>
      <c r="BI343" s="204">
        <f>IF(N343="nulová",J343,0)</f>
        <v>0</v>
      </c>
      <c r="BJ343" s="18" t="s">
        <v>71</v>
      </c>
      <c r="BK343" s="204">
        <f>ROUND(I343*H343,2)</f>
        <v>0</v>
      </c>
      <c r="BL343" s="18" t="s">
        <v>416</v>
      </c>
      <c r="BM343" s="203" t="s">
        <v>1630</v>
      </c>
    </row>
    <row r="344" spans="1:65" s="2" customFormat="1" ht="24.2" customHeight="1">
      <c r="A344" s="35"/>
      <c r="B344" s="36"/>
      <c r="C344" s="191" t="s">
        <v>784</v>
      </c>
      <c r="D344" s="191" t="s">
        <v>266</v>
      </c>
      <c r="E344" s="192" t="s">
        <v>1424</v>
      </c>
      <c r="F344" s="193" t="s">
        <v>1425</v>
      </c>
      <c r="G344" s="194" t="s">
        <v>796</v>
      </c>
      <c r="H344" s="195">
        <v>5.88</v>
      </c>
      <c r="I344" s="196"/>
      <c r="J344" s="197">
        <f>ROUND(I344*H344,2)</f>
        <v>0</v>
      </c>
      <c r="K344" s="198"/>
      <c r="L344" s="40"/>
      <c r="M344" s="199" t="s">
        <v>1</v>
      </c>
      <c r="N344" s="200" t="s">
        <v>38</v>
      </c>
      <c r="O344" s="72"/>
      <c r="P344" s="201">
        <f>O344*H344</f>
        <v>0</v>
      </c>
      <c r="Q344" s="201">
        <v>0</v>
      </c>
      <c r="R344" s="201">
        <f>Q344*H344</f>
        <v>0</v>
      </c>
      <c r="S344" s="201">
        <v>0</v>
      </c>
      <c r="T344" s="202">
        <f>S344*H344</f>
        <v>0</v>
      </c>
      <c r="U344" s="35"/>
      <c r="V344" s="35"/>
      <c r="W344" s="35"/>
      <c r="X344" s="35"/>
      <c r="Y344" s="35"/>
      <c r="Z344" s="35"/>
      <c r="AA344" s="35"/>
      <c r="AB344" s="35"/>
      <c r="AC344" s="35"/>
      <c r="AD344" s="35"/>
      <c r="AE344" s="35"/>
      <c r="AR344" s="203" t="s">
        <v>416</v>
      </c>
      <c r="AT344" s="203" t="s">
        <v>266</v>
      </c>
      <c r="AU344" s="203" t="s">
        <v>73</v>
      </c>
      <c r="AY344" s="18" t="s">
        <v>263</v>
      </c>
      <c r="BE344" s="204">
        <f>IF(N344="základní",J344,0)</f>
        <v>0</v>
      </c>
      <c r="BF344" s="204">
        <f>IF(N344="snížená",J344,0)</f>
        <v>0</v>
      </c>
      <c r="BG344" s="204">
        <f>IF(N344="zákl. přenesená",J344,0)</f>
        <v>0</v>
      </c>
      <c r="BH344" s="204">
        <f>IF(N344="sníž. přenesená",J344,0)</f>
        <v>0</v>
      </c>
      <c r="BI344" s="204">
        <f>IF(N344="nulová",J344,0)</f>
        <v>0</v>
      </c>
      <c r="BJ344" s="18" t="s">
        <v>71</v>
      </c>
      <c r="BK344" s="204">
        <f>ROUND(I344*H344,2)</f>
        <v>0</v>
      </c>
      <c r="BL344" s="18" t="s">
        <v>416</v>
      </c>
      <c r="BM344" s="203" t="s">
        <v>1631</v>
      </c>
    </row>
    <row r="345" spans="1:65" s="13" customFormat="1">
      <c r="B345" s="205"/>
      <c r="C345" s="206"/>
      <c r="D345" s="207" t="s">
        <v>272</v>
      </c>
      <c r="E345" s="208" t="s">
        <v>1</v>
      </c>
      <c r="F345" s="209" t="s">
        <v>1632</v>
      </c>
      <c r="G345" s="206"/>
      <c r="H345" s="210">
        <v>5.88</v>
      </c>
      <c r="I345" s="211"/>
      <c r="J345" s="206"/>
      <c r="K345" s="206"/>
      <c r="L345" s="212"/>
      <c r="M345" s="213"/>
      <c r="N345" s="214"/>
      <c r="O345" s="214"/>
      <c r="P345" s="214"/>
      <c r="Q345" s="214"/>
      <c r="R345" s="214"/>
      <c r="S345" s="214"/>
      <c r="T345" s="215"/>
      <c r="AT345" s="216" t="s">
        <v>272</v>
      </c>
      <c r="AU345" s="216" t="s">
        <v>73</v>
      </c>
      <c r="AV345" s="13" t="s">
        <v>73</v>
      </c>
      <c r="AW345" s="13" t="s">
        <v>30</v>
      </c>
      <c r="AX345" s="13" t="s">
        <v>64</v>
      </c>
      <c r="AY345" s="216" t="s">
        <v>263</v>
      </c>
    </row>
    <row r="346" spans="1:65" s="15" customFormat="1">
      <c r="B346" s="228"/>
      <c r="C346" s="229"/>
      <c r="D346" s="207" t="s">
        <v>272</v>
      </c>
      <c r="E346" s="230" t="s">
        <v>1</v>
      </c>
      <c r="F346" s="231" t="s">
        <v>280</v>
      </c>
      <c r="G346" s="229"/>
      <c r="H346" s="232">
        <v>5.88</v>
      </c>
      <c r="I346" s="233"/>
      <c r="J346" s="229"/>
      <c r="K346" s="229"/>
      <c r="L346" s="234"/>
      <c r="M346" s="235"/>
      <c r="N346" s="236"/>
      <c r="O346" s="236"/>
      <c r="P346" s="236"/>
      <c r="Q346" s="236"/>
      <c r="R346" s="236"/>
      <c r="S346" s="236"/>
      <c r="T346" s="237"/>
      <c r="AT346" s="238" t="s">
        <v>272</v>
      </c>
      <c r="AU346" s="238" t="s">
        <v>73</v>
      </c>
      <c r="AV346" s="15" t="s">
        <v>270</v>
      </c>
      <c r="AW346" s="15" t="s">
        <v>30</v>
      </c>
      <c r="AX346" s="15" t="s">
        <v>71</v>
      </c>
      <c r="AY346" s="238" t="s">
        <v>263</v>
      </c>
    </row>
    <row r="347" spans="1:65" s="2" customFormat="1" ht="21.75" customHeight="1">
      <c r="A347" s="35"/>
      <c r="B347" s="36"/>
      <c r="C347" s="261" t="s">
        <v>607</v>
      </c>
      <c r="D347" s="261" t="s">
        <v>401</v>
      </c>
      <c r="E347" s="262" t="s">
        <v>1431</v>
      </c>
      <c r="F347" s="263" t="s">
        <v>1432</v>
      </c>
      <c r="G347" s="264" t="s">
        <v>796</v>
      </c>
      <c r="H347" s="265">
        <v>5.88</v>
      </c>
      <c r="I347" s="266"/>
      <c r="J347" s="267">
        <f>ROUND(I347*H347,2)</f>
        <v>0</v>
      </c>
      <c r="K347" s="268"/>
      <c r="L347" s="269"/>
      <c r="M347" s="270" t="s">
        <v>1</v>
      </c>
      <c r="N347" s="271" t="s">
        <v>38</v>
      </c>
      <c r="O347" s="72"/>
      <c r="P347" s="201">
        <f>O347*H347</f>
        <v>0</v>
      </c>
      <c r="Q347" s="201">
        <v>2.8999999999999998E-3</v>
      </c>
      <c r="R347" s="201">
        <f>Q347*H347</f>
        <v>1.7051999999999998E-2</v>
      </c>
      <c r="S347" s="201">
        <v>0</v>
      </c>
      <c r="T347" s="202">
        <f>S347*H347</f>
        <v>0</v>
      </c>
      <c r="U347" s="35"/>
      <c r="V347" s="35"/>
      <c r="W347" s="35"/>
      <c r="X347" s="35"/>
      <c r="Y347" s="35"/>
      <c r="Z347" s="35"/>
      <c r="AA347" s="35"/>
      <c r="AB347" s="35"/>
      <c r="AC347" s="35"/>
      <c r="AD347" s="35"/>
      <c r="AE347" s="35"/>
      <c r="AR347" s="203" t="s">
        <v>542</v>
      </c>
      <c r="AT347" s="203" t="s">
        <v>401</v>
      </c>
      <c r="AU347" s="203" t="s">
        <v>73</v>
      </c>
      <c r="AY347" s="18" t="s">
        <v>263</v>
      </c>
      <c r="BE347" s="204">
        <f>IF(N347="základní",J347,0)</f>
        <v>0</v>
      </c>
      <c r="BF347" s="204">
        <f>IF(N347="snížená",J347,0)</f>
        <v>0</v>
      </c>
      <c r="BG347" s="204">
        <f>IF(N347="zákl. přenesená",J347,0)</f>
        <v>0</v>
      </c>
      <c r="BH347" s="204">
        <f>IF(N347="sníž. přenesená",J347,0)</f>
        <v>0</v>
      </c>
      <c r="BI347" s="204">
        <f>IF(N347="nulová",J347,0)</f>
        <v>0</v>
      </c>
      <c r="BJ347" s="18" t="s">
        <v>71</v>
      </c>
      <c r="BK347" s="204">
        <f>ROUND(I347*H347,2)</f>
        <v>0</v>
      </c>
      <c r="BL347" s="18" t="s">
        <v>416</v>
      </c>
      <c r="BM347" s="203" t="s">
        <v>1633</v>
      </c>
    </row>
    <row r="348" spans="1:65" s="2" customFormat="1" ht="21.75" customHeight="1">
      <c r="A348" s="35"/>
      <c r="B348" s="36"/>
      <c r="C348" s="191" t="s">
        <v>793</v>
      </c>
      <c r="D348" s="191" t="s">
        <v>266</v>
      </c>
      <c r="E348" s="192" t="s">
        <v>1634</v>
      </c>
      <c r="F348" s="193" t="s">
        <v>1635</v>
      </c>
      <c r="G348" s="194" t="s">
        <v>292</v>
      </c>
      <c r="H348" s="195">
        <v>1</v>
      </c>
      <c r="I348" s="196"/>
      <c r="J348" s="197">
        <f>ROUND(I348*H348,2)</f>
        <v>0</v>
      </c>
      <c r="K348" s="198"/>
      <c r="L348" s="40"/>
      <c r="M348" s="199" t="s">
        <v>1</v>
      </c>
      <c r="N348" s="200" t="s">
        <v>38</v>
      </c>
      <c r="O348" s="72"/>
      <c r="P348" s="201">
        <f>O348*H348</f>
        <v>0</v>
      </c>
      <c r="Q348" s="201">
        <v>0</v>
      </c>
      <c r="R348" s="201">
        <f>Q348*H348</f>
        <v>0</v>
      </c>
      <c r="S348" s="201">
        <v>0</v>
      </c>
      <c r="T348" s="202">
        <f>S348*H348</f>
        <v>0</v>
      </c>
      <c r="U348" s="35"/>
      <c r="V348" s="35"/>
      <c r="W348" s="35"/>
      <c r="X348" s="35"/>
      <c r="Y348" s="35"/>
      <c r="Z348" s="35"/>
      <c r="AA348" s="35"/>
      <c r="AB348" s="35"/>
      <c r="AC348" s="35"/>
      <c r="AD348" s="35"/>
      <c r="AE348" s="35"/>
      <c r="AR348" s="203" t="s">
        <v>416</v>
      </c>
      <c r="AT348" s="203" t="s">
        <v>266</v>
      </c>
      <c r="AU348" s="203" t="s">
        <v>73</v>
      </c>
      <c r="AY348" s="18" t="s">
        <v>263</v>
      </c>
      <c r="BE348" s="204">
        <f>IF(N348="základní",J348,0)</f>
        <v>0</v>
      </c>
      <c r="BF348" s="204">
        <f>IF(N348="snížená",J348,0)</f>
        <v>0</v>
      </c>
      <c r="BG348" s="204">
        <f>IF(N348="zákl. přenesená",J348,0)</f>
        <v>0</v>
      </c>
      <c r="BH348" s="204">
        <f>IF(N348="sníž. přenesená",J348,0)</f>
        <v>0</v>
      </c>
      <c r="BI348" s="204">
        <f>IF(N348="nulová",J348,0)</f>
        <v>0</v>
      </c>
      <c r="BJ348" s="18" t="s">
        <v>71</v>
      </c>
      <c r="BK348" s="204">
        <f>ROUND(I348*H348,2)</f>
        <v>0</v>
      </c>
      <c r="BL348" s="18" t="s">
        <v>416</v>
      </c>
      <c r="BM348" s="203" t="s">
        <v>1636</v>
      </c>
    </row>
    <row r="349" spans="1:65" s="2" customFormat="1" ht="24.2" customHeight="1">
      <c r="A349" s="35"/>
      <c r="B349" s="36"/>
      <c r="C349" s="191" t="s">
        <v>612</v>
      </c>
      <c r="D349" s="191" t="s">
        <v>266</v>
      </c>
      <c r="E349" s="192" t="s">
        <v>1637</v>
      </c>
      <c r="F349" s="193" t="s">
        <v>1638</v>
      </c>
      <c r="G349" s="194" t="s">
        <v>307</v>
      </c>
      <c r="H349" s="195">
        <v>9.2999999999999999E-2</v>
      </c>
      <c r="I349" s="196"/>
      <c r="J349" s="197">
        <f>ROUND(I349*H349,2)</f>
        <v>0</v>
      </c>
      <c r="K349" s="198"/>
      <c r="L349" s="40"/>
      <c r="M349" s="199" t="s">
        <v>1</v>
      </c>
      <c r="N349" s="200" t="s">
        <v>38</v>
      </c>
      <c r="O349" s="72"/>
      <c r="P349" s="201">
        <f>O349*H349</f>
        <v>0</v>
      </c>
      <c r="Q349" s="201">
        <v>0</v>
      </c>
      <c r="R349" s="201">
        <f>Q349*H349</f>
        <v>0</v>
      </c>
      <c r="S349" s="201">
        <v>0</v>
      </c>
      <c r="T349" s="202">
        <f>S349*H349</f>
        <v>0</v>
      </c>
      <c r="U349" s="35"/>
      <c r="V349" s="35"/>
      <c r="W349" s="35"/>
      <c r="X349" s="35"/>
      <c r="Y349" s="35"/>
      <c r="Z349" s="35"/>
      <c r="AA349" s="35"/>
      <c r="AB349" s="35"/>
      <c r="AC349" s="35"/>
      <c r="AD349" s="35"/>
      <c r="AE349" s="35"/>
      <c r="AR349" s="203" t="s">
        <v>416</v>
      </c>
      <c r="AT349" s="203" t="s">
        <v>266</v>
      </c>
      <c r="AU349" s="203" t="s">
        <v>73</v>
      </c>
      <c r="AY349" s="18" t="s">
        <v>263</v>
      </c>
      <c r="BE349" s="204">
        <f>IF(N349="základní",J349,0)</f>
        <v>0</v>
      </c>
      <c r="BF349" s="204">
        <f>IF(N349="snížená",J349,0)</f>
        <v>0</v>
      </c>
      <c r="BG349" s="204">
        <f>IF(N349="zákl. přenesená",J349,0)</f>
        <v>0</v>
      </c>
      <c r="BH349" s="204">
        <f>IF(N349="sníž. přenesená",J349,0)</f>
        <v>0</v>
      </c>
      <c r="BI349" s="204">
        <f>IF(N349="nulová",J349,0)</f>
        <v>0</v>
      </c>
      <c r="BJ349" s="18" t="s">
        <v>71</v>
      </c>
      <c r="BK349" s="204">
        <f>ROUND(I349*H349,2)</f>
        <v>0</v>
      </c>
      <c r="BL349" s="18" t="s">
        <v>416</v>
      </c>
      <c r="BM349" s="203" t="s">
        <v>1639</v>
      </c>
    </row>
    <row r="350" spans="1:65" s="12" customFormat="1" ht="22.9" customHeight="1">
      <c r="B350" s="175"/>
      <c r="C350" s="176"/>
      <c r="D350" s="177" t="s">
        <v>63</v>
      </c>
      <c r="E350" s="189" t="s">
        <v>1451</v>
      </c>
      <c r="F350" s="189" t="s">
        <v>1452</v>
      </c>
      <c r="G350" s="176"/>
      <c r="H350" s="176"/>
      <c r="I350" s="179"/>
      <c r="J350" s="190">
        <f>BK350</f>
        <v>0</v>
      </c>
      <c r="K350" s="176"/>
      <c r="L350" s="181"/>
      <c r="M350" s="182"/>
      <c r="N350" s="183"/>
      <c r="O350" s="183"/>
      <c r="P350" s="184">
        <f>SUM(P351:P384)</f>
        <v>0</v>
      </c>
      <c r="Q350" s="183"/>
      <c r="R350" s="184">
        <f>SUM(R351:R384)</f>
        <v>0.28569516</v>
      </c>
      <c r="S350" s="183"/>
      <c r="T350" s="185">
        <f>SUM(T351:T384)</f>
        <v>0</v>
      </c>
      <c r="AR350" s="186" t="s">
        <v>73</v>
      </c>
      <c r="AT350" s="187" t="s">
        <v>63</v>
      </c>
      <c r="AU350" s="187" t="s">
        <v>71</v>
      </c>
      <c r="AY350" s="186" t="s">
        <v>263</v>
      </c>
      <c r="BK350" s="188">
        <f>SUM(BK351:BK384)</f>
        <v>0</v>
      </c>
    </row>
    <row r="351" spans="1:65" s="2" customFormat="1" ht="24.2" customHeight="1">
      <c r="A351" s="35"/>
      <c r="B351" s="36"/>
      <c r="C351" s="191" t="s">
        <v>803</v>
      </c>
      <c r="D351" s="191" t="s">
        <v>266</v>
      </c>
      <c r="E351" s="192" t="s">
        <v>1454</v>
      </c>
      <c r="F351" s="193" t="s">
        <v>1455</v>
      </c>
      <c r="G351" s="194" t="s">
        <v>269</v>
      </c>
      <c r="H351" s="195">
        <v>325.82799999999997</v>
      </c>
      <c r="I351" s="196"/>
      <c r="J351" s="197">
        <f>ROUND(I351*H351,2)</f>
        <v>0</v>
      </c>
      <c r="K351" s="198"/>
      <c r="L351" s="40"/>
      <c r="M351" s="199" t="s">
        <v>1</v>
      </c>
      <c r="N351" s="200" t="s">
        <v>38</v>
      </c>
      <c r="O351" s="72"/>
      <c r="P351" s="201">
        <f>O351*H351</f>
        <v>0</v>
      </c>
      <c r="Q351" s="201">
        <v>1.1E-4</v>
      </c>
      <c r="R351" s="201">
        <f>Q351*H351</f>
        <v>3.5841079999999997E-2</v>
      </c>
      <c r="S351" s="201">
        <v>0</v>
      </c>
      <c r="T351" s="202">
        <f>S351*H351</f>
        <v>0</v>
      </c>
      <c r="U351" s="35"/>
      <c r="V351" s="35"/>
      <c r="W351" s="35"/>
      <c r="X351" s="35"/>
      <c r="Y351" s="35"/>
      <c r="Z351" s="35"/>
      <c r="AA351" s="35"/>
      <c r="AB351" s="35"/>
      <c r="AC351" s="35"/>
      <c r="AD351" s="35"/>
      <c r="AE351" s="35"/>
      <c r="AR351" s="203" t="s">
        <v>416</v>
      </c>
      <c r="AT351" s="203" t="s">
        <v>266</v>
      </c>
      <c r="AU351" s="203" t="s">
        <v>73</v>
      </c>
      <c r="AY351" s="18" t="s">
        <v>263</v>
      </c>
      <c r="BE351" s="204">
        <f>IF(N351="základní",J351,0)</f>
        <v>0</v>
      </c>
      <c r="BF351" s="204">
        <f>IF(N351="snížená",J351,0)</f>
        <v>0</v>
      </c>
      <c r="BG351" s="204">
        <f>IF(N351="zákl. přenesená",J351,0)</f>
        <v>0</v>
      </c>
      <c r="BH351" s="204">
        <f>IF(N351="sníž. přenesená",J351,0)</f>
        <v>0</v>
      </c>
      <c r="BI351" s="204">
        <f>IF(N351="nulová",J351,0)</f>
        <v>0</v>
      </c>
      <c r="BJ351" s="18" t="s">
        <v>71</v>
      </c>
      <c r="BK351" s="204">
        <f>ROUND(I351*H351,2)</f>
        <v>0</v>
      </c>
      <c r="BL351" s="18" t="s">
        <v>416</v>
      </c>
      <c r="BM351" s="203" t="s">
        <v>1640</v>
      </c>
    </row>
    <row r="352" spans="1:65" s="16" customFormat="1">
      <c r="B352" s="248"/>
      <c r="C352" s="249"/>
      <c r="D352" s="207" t="s">
        <v>272</v>
      </c>
      <c r="E352" s="250" t="s">
        <v>1</v>
      </c>
      <c r="F352" s="251" t="s">
        <v>1530</v>
      </c>
      <c r="G352" s="249"/>
      <c r="H352" s="250" t="s">
        <v>1</v>
      </c>
      <c r="I352" s="252"/>
      <c r="J352" s="249"/>
      <c r="K352" s="249"/>
      <c r="L352" s="253"/>
      <c r="M352" s="254"/>
      <c r="N352" s="255"/>
      <c r="O352" s="255"/>
      <c r="P352" s="255"/>
      <c r="Q352" s="255"/>
      <c r="R352" s="255"/>
      <c r="S352" s="255"/>
      <c r="T352" s="256"/>
      <c r="AT352" s="257" t="s">
        <v>272</v>
      </c>
      <c r="AU352" s="257" t="s">
        <v>73</v>
      </c>
      <c r="AV352" s="16" t="s">
        <v>71</v>
      </c>
      <c r="AW352" s="16" t="s">
        <v>30</v>
      </c>
      <c r="AX352" s="16" t="s">
        <v>64</v>
      </c>
      <c r="AY352" s="257" t="s">
        <v>263</v>
      </c>
    </row>
    <row r="353" spans="1:65" s="13" customFormat="1">
      <c r="B353" s="205"/>
      <c r="C353" s="206"/>
      <c r="D353" s="207" t="s">
        <v>272</v>
      </c>
      <c r="E353" s="208" t="s">
        <v>1</v>
      </c>
      <c r="F353" s="209" t="s">
        <v>1531</v>
      </c>
      <c r="G353" s="206"/>
      <c r="H353" s="210">
        <v>265.60000000000002</v>
      </c>
      <c r="I353" s="211"/>
      <c r="J353" s="206"/>
      <c r="K353" s="206"/>
      <c r="L353" s="212"/>
      <c r="M353" s="213"/>
      <c r="N353" s="214"/>
      <c r="O353" s="214"/>
      <c r="P353" s="214"/>
      <c r="Q353" s="214"/>
      <c r="R353" s="214"/>
      <c r="S353" s="214"/>
      <c r="T353" s="215"/>
      <c r="AT353" s="216" t="s">
        <v>272</v>
      </c>
      <c r="AU353" s="216" t="s">
        <v>73</v>
      </c>
      <c r="AV353" s="13" t="s">
        <v>73</v>
      </c>
      <c r="AW353" s="13" t="s">
        <v>30</v>
      </c>
      <c r="AX353" s="13" t="s">
        <v>64</v>
      </c>
      <c r="AY353" s="216" t="s">
        <v>263</v>
      </c>
    </row>
    <row r="354" spans="1:65" s="13" customFormat="1">
      <c r="B354" s="205"/>
      <c r="C354" s="206"/>
      <c r="D354" s="207" t="s">
        <v>272</v>
      </c>
      <c r="E354" s="208" t="s">
        <v>1</v>
      </c>
      <c r="F354" s="209" t="s">
        <v>1532</v>
      </c>
      <c r="G354" s="206"/>
      <c r="H354" s="210">
        <v>17.2</v>
      </c>
      <c r="I354" s="211"/>
      <c r="J354" s="206"/>
      <c r="K354" s="206"/>
      <c r="L354" s="212"/>
      <c r="M354" s="213"/>
      <c r="N354" s="214"/>
      <c r="O354" s="214"/>
      <c r="P354" s="214"/>
      <c r="Q354" s="214"/>
      <c r="R354" s="214"/>
      <c r="S354" s="214"/>
      <c r="T354" s="215"/>
      <c r="AT354" s="216" t="s">
        <v>272</v>
      </c>
      <c r="AU354" s="216" t="s">
        <v>73</v>
      </c>
      <c r="AV354" s="13" t="s">
        <v>73</v>
      </c>
      <c r="AW354" s="13" t="s">
        <v>30</v>
      </c>
      <c r="AX354" s="13" t="s">
        <v>64</v>
      </c>
      <c r="AY354" s="216" t="s">
        <v>263</v>
      </c>
    </row>
    <row r="355" spans="1:65" s="13" customFormat="1">
      <c r="B355" s="205"/>
      <c r="C355" s="206"/>
      <c r="D355" s="207" t="s">
        <v>272</v>
      </c>
      <c r="E355" s="208" t="s">
        <v>1</v>
      </c>
      <c r="F355" s="209" t="s">
        <v>1533</v>
      </c>
      <c r="G355" s="206"/>
      <c r="H355" s="210">
        <v>-28.02</v>
      </c>
      <c r="I355" s="211"/>
      <c r="J355" s="206"/>
      <c r="K355" s="206"/>
      <c r="L355" s="212"/>
      <c r="M355" s="213"/>
      <c r="N355" s="214"/>
      <c r="O355" s="214"/>
      <c r="P355" s="214"/>
      <c r="Q355" s="214"/>
      <c r="R355" s="214"/>
      <c r="S355" s="214"/>
      <c r="T355" s="215"/>
      <c r="AT355" s="216" t="s">
        <v>272</v>
      </c>
      <c r="AU355" s="216" t="s">
        <v>73</v>
      </c>
      <c r="AV355" s="13" t="s">
        <v>73</v>
      </c>
      <c r="AW355" s="13" t="s">
        <v>30</v>
      </c>
      <c r="AX355" s="13" t="s">
        <v>64</v>
      </c>
      <c r="AY355" s="216" t="s">
        <v>263</v>
      </c>
    </row>
    <row r="356" spans="1:65" s="14" customFormat="1">
      <c r="B356" s="217"/>
      <c r="C356" s="218"/>
      <c r="D356" s="207" t="s">
        <v>272</v>
      </c>
      <c r="E356" s="219" t="s">
        <v>1</v>
      </c>
      <c r="F356" s="220" t="s">
        <v>275</v>
      </c>
      <c r="G356" s="218"/>
      <c r="H356" s="221">
        <v>254.78</v>
      </c>
      <c r="I356" s="222"/>
      <c r="J356" s="218"/>
      <c r="K356" s="218"/>
      <c r="L356" s="223"/>
      <c r="M356" s="224"/>
      <c r="N356" s="225"/>
      <c r="O356" s="225"/>
      <c r="P356" s="225"/>
      <c r="Q356" s="225"/>
      <c r="R356" s="225"/>
      <c r="S356" s="225"/>
      <c r="T356" s="226"/>
      <c r="AT356" s="227" t="s">
        <v>272</v>
      </c>
      <c r="AU356" s="227" t="s">
        <v>73</v>
      </c>
      <c r="AV356" s="14" t="s">
        <v>276</v>
      </c>
      <c r="AW356" s="14" t="s">
        <v>30</v>
      </c>
      <c r="AX356" s="14" t="s">
        <v>64</v>
      </c>
      <c r="AY356" s="227" t="s">
        <v>263</v>
      </c>
    </row>
    <row r="357" spans="1:65" s="16" customFormat="1">
      <c r="B357" s="248"/>
      <c r="C357" s="249"/>
      <c r="D357" s="207" t="s">
        <v>272</v>
      </c>
      <c r="E357" s="250" t="s">
        <v>1</v>
      </c>
      <c r="F357" s="251" t="s">
        <v>1534</v>
      </c>
      <c r="G357" s="249"/>
      <c r="H357" s="250" t="s">
        <v>1</v>
      </c>
      <c r="I357" s="252"/>
      <c r="J357" s="249"/>
      <c r="K357" s="249"/>
      <c r="L357" s="253"/>
      <c r="M357" s="254"/>
      <c r="N357" s="255"/>
      <c r="O357" s="255"/>
      <c r="P357" s="255"/>
      <c r="Q357" s="255"/>
      <c r="R357" s="255"/>
      <c r="S357" s="255"/>
      <c r="T357" s="256"/>
      <c r="AT357" s="257" t="s">
        <v>272</v>
      </c>
      <c r="AU357" s="257" t="s">
        <v>73</v>
      </c>
      <c r="AV357" s="16" t="s">
        <v>71</v>
      </c>
      <c r="AW357" s="16" t="s">
        <v>30</v>
      </c>
      <c r="AX357" s="16" t="s">
        <v>64</v>
      </c>
      <c r="AY357" s="257" t="s">
        <v>263</v>
      </c>
    </row>
    <row r="358" spans="1:65" s="13" customFormat="1">
      <c r="B358" s="205"/>
      <c r="C358" s="206"/>
      <c r="D358" s="207" t="s">
        <v>272</v>
      </c>
      <c r="E358" s="208" t="s">
        <v>1</v>
      </c>
      <c r="F358" s="209" t="s">
        <v>1535</v>
      </c>
      <c r="G358" s="206"/>
      <c r="H358" s="210">
        <v>49.8</v>
      </c>
      <c r="I358" s="211"/>
      <c r="J358" s="206"/>
      <c r="K358" s="206"/>
      <c r="L358" s="212"/>
      <c r="M358" s="213"/>
      <c r="N358" s="214"/>
      <c r="O358" s="214"/>
      <c r="P358" s="214"/>
      <c r="Q358" s="214"/>
      <c r="R358" s="214"/>
      <c r="S358" s="214"/>
      <c r="T358" s="215"/>
      <c r="AT358" s="216" t="s">
        <v>272</v>
      </c>
      <c r="AU358" s="216" t="s">
        <v>73</v>
      </c>
      <c r="AV358" s="13" t="s">
        <v>73</v>
      </c>
      <c r="AW358" s="13" t="s">
        <v>30</v>
      </c>
      <c r="AX358" s="13" t="s">
        <v>64</v>
      </c>
      <c r="AY358" s="216" t="s">
        <v>263</v>
      </c>
    </row>
    <row r="359" spans="1:65" s="14" customFormat="1">
      <c r="B359" s="217"/>
      <c r="C359" s="218"/>
      <c r="D359" s="207" t="s">
        <v>272</v>
      </c>
      <c r="E359" s="219" t="s">
        <v>1</v>
      </c>
      <c r="F359" s="220" t="s">
        <v>275</v>
      </c>
      <c r="G359" s="218"/>
      <c r="H359" s="221">
        <v>49.8</v>
      </c>
      <c r="I359" s="222"/>
      <c r="J359" s="218"/>
      <c r="K359" s="218"/>
      <c r="L359" s="223"/>
      <c r="M359" s="224"/>
      <c r="N359" s="225"/>
      <c r="O359" s="225"/>
      <c r="P359" s="225"/>
      <c r="Q359" s="225"/>
      <c r="R359" s="225"/>
      <c r="S359" s="225"/>
      <c r="T359" s="226"/>
      <c r="AT359" s="227" t="s">
        <v>272</v>
      </c>
      <c r="AU359" s="227" t="s">
        <v>73</v>
      </c>
      <c r="AV359" s="14" t="s">
        <v>276</v>
      </c>
      <c r="AW359" s="14" t="s">
        <v>30</v>
      </c>
      <c r="AX359" s="14" t="s">
        <v>64</v>
      </c>
      <c r="AY359" s="227" t="s">
        <v>263</v>
      </c>
    </row>
    <row r="360" spans="1:65" s="16" customFormat="1">
      <c r="B360" s="248"/>
      <c r="C360" s="249"/>
      <c r="D360" s="207" t="s">
        <v>272</v>
      </c>
      <c r="E360" s="250" t="s">
        <v>1</v>
      </c>
      <c r="F360" s="251" t="s">
        <v>1564</v>
      </c>
      <c r="G360" s="249"/>
      <c r="H360" s="250" t="s">
        <v>1</v>
      </c>
      <c r="I360" s="252"/>
      <c r="J360" s="249"/>
      <c r="K360" s="249"/>
      <c r="L360" s="253"/>
      <c r="M360" s="254"/>
      <c r="N360" s="255"/>
      <c r="O360" s="255"/>
      <c r="P360" s="255"/>
      <c r="Q360" s="255"/>
      <c r="R360" s="255"/>
      <c r="S360" s="255"/>
      <c r="T360" s="256"/>
      <c r="AT360" s="257" t="s">
        <v>272</v>
      </c>
      <c r="AU360" s="257" t="s">
        <v>73</v>
      </c>
      <c r="AV360" s="16" t="s">
        <v>71</v>
      </c>
      <c r="AW360" s="16" t="s">
        <v>30</v>
      </c>
      <c r="AX360" s="16" t="s">
        <v>64</v>
      </c>
      <c r="AY360" s="257" t="s">
        <v>263</v>
      </c>
    </row>
    <row r="361" spans="1:65" s="13" customFormat="1">
      <c r="B361" s="205"/>
      <c r="C361" s="206"/>
      <c r="D361" s="207" t="s">
        <v>272</v>
      </c>
      <c r="E361" s="208" t="s">
        <v>1</v>
      </c>
      <c r="F361" s="209" t="s">
        <v>1565</v>
      </c>
      <c r="G361" s="206"/>
      <c r="H361" s="210">
        <v>21.248000000000001</v>
      </c>
      <c r="I361" s="211"/>
      <c r="J361" s="206"/>
      <c r="K361" s="206"/>
      <c r="L361" s="212"/>
      <c r="M361" s="213"/>
      <c r="N361" s="214"/>
      <c r="O361" s="214"/>
      <c r="P361" s="214"/>
      <c r="Q361" s="214"/>
      <c r="R361" s="214"/>
      <c r="S361" s="214"/>
      <c r="T361" s="215"/>
      <c r="AT361" s="216" t="s">
        <v>272</v>
      </c>
      <c r="AU361" s="216" t="s">
        <v>73</v>
      </c>
      <c r="AV361" s="13" t="s">
        <v>73</v>
      </c>
      <c r="AW361" s="13" t="s">
        <v>30</v>
      </c>
      <c r="AX361" s="13" t="s">
        <v>64</v>
      </c>
      <c r="AY361" s="216" t="s">
        <v>263</v>
      </c>
    </row>
    <row r="362" spans="1:65" s="14" customFormat="1">
      <c r="B362" s="217"/>
      <c r="C362" s="218"/>
      <c r="D362" s="207" t="s">
        <v>272</v>
      </c>
      <c r="E362" s="219" t="s">
        <v>1</v>
      </c>
      <c r="F362" s="220" t="s">
        <v>275</v>
      </c>
      <c r="G362" s="218"/>
      <c r="H362" s="221">
        <v>21.248000000000001</v>
      </c>
      <c r="I362" s="222"/>
      <c r="J362" s="218"/>
      <c r="K362" s="218"/>
      <c r="L362" s="223"/>
      <c r="M362" s="224"/>
      <c r="N362" s="225"/>
      <c r="O362" s="225"/>
      <c r="P362" s="225"/>
      <c r="Q362" s="225"/>
      <c r="R362" s="225"/>
      <c r="S362" s="225"/>
      <c r="T362" s="226"/>
      <c r="AT362" s="227" t="s">
        <v>272</v>
      </c>
      <c r="AU362" s="227" t="s">
        <v>73</v>
      </c>
      <c r="AV362" s="14" t="s">
        <v>276</v>
      </c>
      <c r="AW362" s="14" t="s">
        <v>30</v>
      </c>
      <c r="AX362" s="14" t="s">
        <v>64</v>
      </c>
      <c r="AY362" s="227" t="s">
        <v>263</v>
      </c>
    </row>
    <row r="363" spans="1:65" s="15" customFormat="1">
      <c r="B363" s="228"/>
      <c r="C363" s="229"/>
      <c r="D363" s="207" t="s">
        <v>272</v>
      </c>
      <c r="E363" s="230" t="s">
        <v>1</v>
      </c>
      <c r="F363" s="231" t="s">
        <v>280</v>
      </c>
      <c r="G363" s="229"/>
      <c r="H363" s="232">
        <v>325.82799999999997</v>
      </c>
      <c r="I363" s="233"/>
      <c r="J363" s="229"/>
      <c r="K363" s="229"/>
      <c r="L363" s="234"/>
      <c r="M363" s="235"/>
      <c r="N363" s="236"/>
      <c r="O363" s="236"/>
      <c r="P363" s="236"/>
      <c r="Q363" s="236"/>
      <c r="R363" s="236"/>
      <c r="S363" s="236"/>
      <c r="T363" s="237"/>
      <c r="AT363" s="238" t="s">
        <v>272</v>
      </c>
      <c r="AU363" s="238" t="s">
        <v>73</v>
      </c>
      <c r="AV363" s="15" t="s">
        <v>270</v>
      </c>
      <c r="AW363" s="15" t="s">
        <v>30</v>
      </c>
      <c r="AX363" s="15" t="s">
        <v>71</v>
      </c>
      <c r="AY363" s="238" t="s">
        <v>263</v>
      </c>
    </row>
    <row r="364" spans="1:65" s="2" customFormat="1" ht="24.2" customHeight="1">
      <c r="A364" s="35"/>
      <c r="B364" s="36"/>
      <c r="C364" s="191" t="s">
        <v>618</v>
      </c>
      <c r="D364" s="191" t="s">
        <v>266</v>
      </c>
      <c r="E364" s="192" t="s">
        <v>1457</v>
      </c>
      <c r="F364" s="193" t="s">
        <v>1458</v>
      </c>
      <c r="G364" s="194" t="s">
        <v>269</v>
      </c>
      <c r="H364" s="195">
        <v>325.82799999999997</v>
      </c>
      <c r="I364" s="196"/>
      <c r="J364" s="197">
        <f>ROUND(I364*H364,2)</f>
        <v>0</v>
      </c>
      <c r="K364" s="198"/>
      <c r="L364" s="40"/>
      <c r="M364" s="199" t="s">
        <v>1</v>
      </c>
      <c r="N364" s="200" t="s">
        <v>38</v>
      </c>
      <c r="O364" s="72"/>
      <c r="P364" s="201">
        <f>O364*H364</f>
        <v>0</v>
      </c>
      <c r="Q364" s="201">
        <v>3.6000000000000002E-4</v>
      </c>
      <c r="R364" s="201">
        <f>Q364*H364</f>
        <v>0.11729808</v>
      </c>
      <c r="S364" s="201">
        <v>0</v>
      </c>
      <c r="T364" s="202">
        <f>S364*H364</f>
        <v>0</v>
      </c>
      <c r="U364" s="35"/>
      <c r="V364" s="35"/>
      <c r="W364" s="35"/>
      <c r="X364" s="35"/>
      <c r="Y364" s="35"/>
      <c r="Z364" s="35"/>
      <c r="AA364" s="35"/>
      <c r="AB364" s="35"/>
      <c r="AC364" s="35"/>
      <c r="AD364" s="35"/>
      <c r="AE364" s="35"/>
      <c r="AR364" s="203" t="s">
        <v>416</v>
      </c>
      <c r="AT364" s="203" t="s">
        <v>266</v>
      </c>
      <c r="AU364" s="203" t="s">
        <v>73</v>
      </c>
      <c r="AY364" s="18" t="s">
        <v>263</v>
      </c>
      <c r="BE364" s="204">
        <f>IF(N364="základní",J364,0)</f>
        <v>0</v>
      </c>
      <c r="BF364" s="204">
        <f>IF(N364="snížená",J364,0)</f>
        <v>0</v>
      </c>
      <c r="BG364" s="204">
        <f>IF(N364="zákl. přenesená",J364,0)</f>
        <v>0</v>
      </c>
      <c r="BH364" s="204">
        <f>IF(N364="sníž. přenesená",J364,0)</f>
        <v>0</v>
      </c>
      <c r="BI364" s="204">
        <f>IF(N364="nulová",J364,0)</f>
        <v>0</v>
      </c>
      <c r="BJ364" s="18" t="s">
        <v>71</v>
      </c>
      <c r="BK364" s="204">
        <f>ROUND(I364*H364,2)</f>
        <v>0</v>
      </c>
      <c r="BL364" s="18" t="s">
        <v>416</v>
      </c>
      <c r="BM364" s="203" t="s">
        <v>1641</v>
      </c>
    </row>
    <row r="365" spans="1:65" s="16" customFormat="1">
      <c r="B365" s="248"/>
      <c r="C365" s="249"/>
      <c r="D365" s="207" t="s">
        <v>272</v>
      </c>
      <c r="E365" s="250" t="s">
        <v>1</v>
      </c>
      <c r="F365" s="251" t="s">
        <v>1530</v>
      </c>
      <c r="G365" s="249"/>
      <c r="H365" s="250" t="s">
        <v>1</v>
      </c>
      <c r="I365" s="252"/>
      <c r="J365" s="249"/>
      <c r="K365" s="249"/>
      <c r="L365" s="253"/>
      <c r="M365" s="254"/>
      <c r="N365" s="255"/>
      <c r="O365" s="255"/>
      <c r="P365" s="255"/>
      <c r="Q365" s="255"/>
      <c r="R365" s="255"/>
      <c r="S365" s="255"/>
      <c r="T365" s="256"/>
      <c r="AT365" s="257" t="s">
        <v>272</v>
      </c>
      <c r="AU365" s="257" t="s">
        <v>73</v>
      </c>
      <c r="AV365" s="16" t="s">
        <v>71</v>
      </c>
      <c r="AW365" s="16" t="s">
        <v>30</v>
      </c>
      <c r="AX365" s="16" t="s">
        <v>64</v>
      </c>
      <c r="AY365" s="257" t="s">
        <v>263</v>
      </c>
    </row>
    <row r="366" spans="1:65" s="13" customFormat="1">
      <c r="B366" s="205"/>
      <c r="C366" s="206"/>
      <c r="D366" s="207" t="s">
        <v>272</v>
      </c>
      <c r="E366" s="208" t="s">
        <v>1</v>
      </c>
      <c r="F366" s="209" t="s">
        <v>1531</v>
      </c>
      <c r="G366" s="206"/>
      <c r="H366" s="210">
        <v>265.60000000000002</v>
      </c>
      <c r="I366" s="211"/>
      <c r="J366" s="206"/>
      <c r="K366" s="206"/>
      <c r="L366" s="212"/>
      <c r="M366" s="213"/>
      <c r="N366" s="214"/>
      <c r="O366" s="214"/>
      <c r="P366" s="214"/>
      <c r="Q366" s="214"/>
      <c r="R366" s="214"/>
      <c r="S366" s="214"/>
      <c r="T366" s="215"/>
      <c r="AT366" s="216" t="s">
        <v>272</v>
      </c>
      <c r="AU366" s="216" t="s">
        <v>73</v>
      </c>
      <c r="AV366" s="13" t="s">
        <v>73</v>
      </c>
      <c r="AW366" s="13" t="s">
        <v>30</v>
      </c>
      <c r="AX366" s="13" t="s">
        <v>64</v>
      </c>
      <c r="AY366" s="216" t="s">
        <v>263</v>
      </c>
    </row>
    <row r="367" spans="1:65" s="13" customFormat="1">
      <c r="B367" s="205"/>
      <c r="C367" s="206"/>
      <c r="D367" s="207" t="s">
        <v>272</v>
      </c>
      <c r="E367" s="208" t="s">
        <v>1</v>
      </c>
      <c r="F367" s="209" t="s">
        <v>1532</v>
      </c>
      <c r="G367" s="206"/>
      <c r="H367" s="210">
        <v>17.2</v>
      </c>
      <c r="I367" s="211"/>
      <c r="J367" s="206"/>
      <c r="K367" s="206"/>
      <c r="L367" s="212"/>
      <c r="M367" s="213"/>
      <c r="N367" s="214"/>
      <c r="O367" s="214"/>
      <c r="P367" s="214"/>
      <c r="Q367" s="214"/>
      <c r="R367" s="214"/>
      <c r="S367" s="214"/>
      <c r="T367" s="215"/>
      <c r="AT367" s="216" t="s">
        <v>272</v>
      </c>
      <c r="AU367" s="216" t="s">
        <v>73</v>
      </c>
      <c r="AV367" s="13" t="s">
        <v>73</v>
      </c>
      <c r="AW367" s="13" t="s">
        <v>30</v>
      </c>
      <c r="AX367" s="13" t="s">
        <v>64</v>
      </c>
      <c r="AY367" s="216" t="s">
        <v>263</v>
      </c>
    </row>
    <row r="368" spans="1:65" s="13" customFormat="1">
      <c r="B368" s="205"/>
      <c r="C368" s="206"/>
      <c r="D368" s="207" t="s">
        <v>272</v>
      </c>
      <c r="E368" s="208" t="s">
        <v>1</v>
      </c>
      <c r="F368" s="209" t="s">
        <v>1533</v>
      </c>
      <c r="G368" s="206"/>
      <c r="H368" s="210">
        <v>-28.02</v>
      </c>
      <c r="I368" s="211"/>
      <c r="J368" s="206"/>
      <c r="K368" s="206"/>
      <c r="L368" s="212"/>
      <c r="M368" s="213"/>
      <c r="N368" s="214"/>
      <c r="O368" s="214"/>
      <c r="P368" s="214"/>
      <c r="Q368" s="214"/>
      <c r="R368" s="214"/>
      <c r="S368" s="214"/>
      <c r="T368" s="215"/>
      <c r="AT368" s="216" t="s">
        <v>272</v>
      </c>
      <c r="AU368" s="216" t="s">
        <v>73</v>
      </c>
      <c r="AV368" s="13" t="s">
        <v>73</v>
      </c>
      <c r="AW368" s="13" t="s">
        <v>30</v>
      </c>
      <c r="AX368" s="13" t="s">
        <v>64</v>
      </c>
      <c r="AY368" s="216" t="s">
        <v>263</v>
      </c>
    </row>
    <row r="369" spans="1:65" s="14" customFormat="1">
      <c r="B369" s="217"/>
      <c r="C369" s="218"/>
      <c r="D369" s="207" t="s">
        <v>272</v>
      </c>
      <c r="E369" s="219" t="s">
        <v>1</v>
      </c>
      <c r="F369" s="220" t="s">
        <v>275</v>
      </c>
      <c r="G369" s="218"/>
      <c r="H369" s="221">
        <v>254.78</v>
      </c>
      <c r="I369" s="222"/>
      <c r="J369" s="218"/>
      <c r="K369" s="218"/>
      <c r="L369" s="223"/>
      <c r="M369" s="224"/>
      <c r="N369" s="225"/>
      <c r="O369" s="225"/>
      <c r="P369" s="225"/>
      <c r="Q369" s="225"/>
      <c r="R369" s="225"/>
      <c r="S369" s="225"/>
      <c r="T369" s="226"/>
      <c r="AT369" s="227" t="s">
        <v>272</v>
      </c>
      <c r="AU369" s="227" t="s">
        <v>73</v>
      </c>
      <c r="AV369" s="14" t="s">
        <v>276</v>
      </c>
      <c r="AW369" s="14" t="s">
        <v>30</v>
      </c>
      <c r="AX369" s="14" t="s">
        <v>64</v>
      </c>
      <c r="AY369" s="227" t="s">
        <v>263</v>
      </c>
    </row>
    <row r="370" spans="1:65" s="16" customFormat="1">
      <c r="B370" s="248"/>
      <c r="C370" s="249"/>
      <c r="D370" s="207" t="s">
        <v>272</v>
      </c>
      <c r="E370" s="250" t="s">
        <v>1</v>
      </c>
      <c r="F370" s="251" t="s">
        <v>1534</v>
      </c>
      <c r="G370" s="249"/>
      <c r="H370" s="250" t="s">
        <v>1</v>
      </c>
      <c r="I370" s="252"/>
      <c r="J370" s="249"/>
      <c r="K370" s="249"/>
      <c r="L370" s="253"/>
      <c r="M370" s="254"/>
      <c r="N370" s="255"/>
      <c r="O370" s="255"/>
      <c r="P370" s="255"/>
      <c r="Q370" s="255"/>
      <c r="R370" s="255"/>
      <c r="S370" s="255"/>
      <c r="T370" s="256"/>
      <c r="AT370" s="257" t="s">
        <v>272</v>
      </c>
      <c r="AU370" s="257" t="s">
        <v>73</v>
      </c>
      <c r="AV370" s="16" t="s">
        <v>71</v>
      </c>
      <c r="AW370" s="16" t="s">
        <v>30</v>
      </c>
      <c r="AX370" s="16" t="s">
        <v>64</v>
      </c>
      <c r="AY370" s="257" t="s">
        <v>263</v>
      </c>
    </row>
    <row r="371" spans="1:65" s="13" customFormat="1">
      <c r="B371" s="205"/>
      <c r="C371" s="206"/>
      <c r="D371" s="207" t="s">
        <v>272</v>
      </c>
      <c r="E371" s="208" t="s">
        <v>1</v>
      </c>
      <c r="F371" s="209" t="s">
        <v>1535</v>
      </c>
      <c r="G371" s="206"/>
      <c r="H371" s="210">
        <v>49.8</v>
      </c>
      <c r="I371" s="211"/>
      <c r="J371" s="206"/>
      <c r="K371" s="206"/>
      <c r="L371" s="212"/>
      <c r="M371" s="213"/>
      <c r="N371" s="214"/>
      <c r="O371" s="214"/>
      <c r="P371" s="214"/>
      <c r="Q371" s="214"/>
      <c r="R371" s="214"/>
      <c r="S371" s="214"/>
      <c r="T371" s="215"/>
      <c r="AT371" s="216" t="s">
        <v>272</v>
      </c>
      <c r="AU371" s="216" t="s">
        <v>73</v>
      </c>
      <c r="AV371" s="13" t="s">
        <v>73</v>
      </c>
      <c r="AW371" s="13" t="s">
        <v>30</v>
      </c>
      <c r="AX371" s="13" t="s">
        <v>64</v>
      </c>
      <c r="AY371" s="216" t="s">
        <v>263</v>
      </c>
    </row>
    <row r="372" spans="1:65" s="14" customFormat="1">
      <c r="B372" s="217"/>
      <c r="C372" s="218"/>
      <c r="D372" s="207" t="s">
        <v>272</v>
      </c>
      <c r="E372" s="219" t="s">
        <v>1</v>
      </c>
      <c r="F372" s="220" t="s">
        <v>275</v>
      </c>
      <c r="G372" s="218"/>
      <c r="H372" s="221">
        <v>49.8</v>
      </c>
      <c r="I372" s="222"/>
      <c r="J372" s="218"/>
      <c r="K372" s="218"/>
      <c r="L372" s="223"/>
      <c r="M372" s="224"/>
      <c r="N372" s="225"/>
      <c r="O372" s="225"/>
      <c r="P372" s="225"/>
      <c r="Q372" s="225"/>
      <c r="R372" s="225"/>
      <c r="S372" s="225"/>
      <c r="T372" s="226"/>
      <c r="AT372" s="227" t="s">
        <v>272</v>
      </c>
      <c r="AU372" s="227" t="s">
        <v>73</v>
      </c>
      <c r="AV372" s="14" t="s">
        <v>276</v>
      </c>
      <c r="AW372" s="14" t="s">
        <v>30</v>
      </c>
      <c r="AX372" s="14" t="s">
        <v>64</v>
      </c>
      <c r="AY372" s="227" t="s">
        <v>263</v>
      </c>
    </row>
    <row r="373" spans="1:65" s="16" customFormat="1">
      <c r="B373" s="248"/>
      <c r="C373" s="249"/>
      <c r="D373" s="207" t="s">
        <v>272</v>
      </c>
      <c r="E373" s="250" t="s">
        <v>1</v>
      </c>
      <c r="F373" s="251" t="s">
        <v>1564</v>
      </c>
      <c r="G373" s="249"/>
      <c r="H373" s="250" t="s">
        <v>1</v>
      </c>
      <c r="I373" s="252"/>
      <c r="J373" s="249"/>
      <c r="K373" s="249"/>
      <c r="L373" s="253"/>
      <c r="M373" s="254"/>
      <c r="N373" s="255"/>
      <c r="O373" s="255"/>
      <c r="P373" s="255"/>
      <c r="Q373" s="255"/>
      <c r="R373" s="255"/>
      <c r="S373" s="255"/>
      <c r="T373" s="256"/>
      <c r="AT373" s="257" t="s">
        <v>272</v>
      </c>
      <c r="AU373" s="257" t="s">
        <v>73</v>
      </c>
      <c r="AV373" s="16" t="s">
        <v>71</v>
      </c>
      <c r="AW373" s="16" t="s">
        <v>30</v>
      </c>
      <c r="AX373" s="16" t="s">
        <v>64</v>
      </c>
      <c r="AY373" s="257" t="s">
        <v>263</v>
      </c>
    </row>
    <row r="374" spans="1:65" s="13" customFormat="1">
      <c r="B374" s="205"/>
      <c r="C374" s="206"/>
      <c r="D374" s="207" t="s">
        <v>272</v>
      </c>
      <c r="E374" s="208" t="s">
        <v>1</v>
      </c>
      <c r="F374" s="209" t="s">
        <v>1565</v>
      </c>
      <c r="G374" s="206"/>
      <c r="H374" s="210">
        <v>21.248000000000001</v>
      </c>
      <c r="I374" s="211"/>
      <c r="J374" s="206"/>
      <c r="K374" s="206"/>
      <c r="L374" s="212"/>
      <c r="M374" s="213"/>
      <c r="N374" s="214"/>
      <c r="O374" s="214"/>
      <c r="P374" s="214"/>
      <c r="Q374" s="214"/>
      <c r="R374" s="214"/>
      <c r="S374" s="214"/>
      <c r="T374" s="215"/>
      <c r="AT374" s="216" t="s">
        <v>272</v>
      </c>
      <c r="AU374" s="216" t="s">
        <v>73</v>
      </c>
      <c r="AV374" s="13" t="s">
        <v>73</v>
      </c>
      <c r="AW374" s="13" t="s">
        <v>30</v>
      </c>
      <c r="AX374" s="13" t="s">
        <v>64</v>
      </c>
      <c r="AY374" s="216" t="s">
        <v>263</v>
      </c>
    </row>
    <row r="375" spans="1:65" s="14" customFormat="1">
      <c r="B375" s="217"/>
      <c r="C375" s="218"/>
      <c r="D375" s="207" t="s">
        <v>272</v>
      </c>
      <c r="E375" s="219" t="s">
        <v>1</v>
      </c>
      <c r="F375" s="220" t="s">
        <v>275</v>
      </c>
      <c r="G375" s="218"/>
      <c r="H375" s="221">
        <v>21.248000000000001</v>
      </c>
      <c r="I375" s="222"/>
      <c r="J375" s="218"/>
      <c r="K375" s="218"/>
      <c r="L375" s="223"/>
      <c r="M375" s="224"/>
      <c r="N375" s="225"/>
      <c r="O375" s="225"/>
      <c r="P375" s="225"/>
      <c r="Q375" s="225"/>
      <c r="R375" s="225"/>
      <c r="S375" s="225"/>
      <c r="T375" s="226"/>
      <c r="AT375" s="227" t="s">
        <v>272</v>
      </c>
      <c r="AU375" s="227" t="s">
        <v>73</v>
      </c>
      <c r="AV375" s="14" t="s">
        <v>276</v>
      </c>
      <c r="AW375" s="14" t="s">
        <v>30</v>
      </c>
      <c r="AX375" s="14" t="s">
        <v>64</v>
      </c>
      <c r="AY375" s="227" t="s">
        <v>263</v>
      </c>
    </row>
    <row r="376" spans="1:65" s="15" customFormat="1">
      <c r="B376" s="228"/>
      <c r="C376" s="229"/>
      <c r="D376" s="207" t="s">
        <v>272</v>
      </c>
      <c r="E376" s="230" t="s">
        <v>1</v>
      </c>
      <c r="F376" s="231" t="s">
        <v>280</v>
      </c>
      <c r="G376" s="229"/>
      <c r="H376" s="232">
        <v>325.82799999999997</v>
      </c>
      <c r="I376" s="233"/>
      <c r="J376" s="229"/>
      <c r="K376" s="229"/>
      <c r="L376" s="234"/>
      <c r="M376" s="235"/>
      <c r="N376" s="236"/>
      <c r="O376" s="236"/>
      <c r="P376" s="236"/>
      <c r="Q376" s="236"/>
      <c r="R376" s="236"/>
      <c r="S376" s="236"/>
      <c r="T376" s="237"/>
      <c r="AT376" s="238" t="s">
        <v>272</v>
      </c>
      <c r="AU376" s="238" t="s">
        <v>73</v>
      </c>
      <c r="AV376" s="15" t="s">
        <v>270</v>
      </c>
      <c r="AW376" s="15" t="s">
        <v>30</v>
      </c>
      <c r="AX376" s="15" t="s">
        <v>71</v>
      </c>
      <c r="AY376" s="238" t="s">
        <v>263</v>
      </c>
    </row>
    <row r="377" spans="1:65" s="2" customFormat="1" ht="24.2" customHeight="1">
      <c r="A377" s="35"/>
      <c r="B377" s="36"/>
      <c r="C377" s="191" t="s">
        <v>813</v>
      </c>
      <c r="D377" s="191" t="s">
        <v>266</v>
      </c>
      <c r="E377" s="192" t="s">
        <v>1461</v>
      </c>
      <c r="F377" s="193" t="s">
        <v>1462</v>
      </c>
      <c r="G377" s="194" t="s">
        <v>269</v>
      </c>
      <c r="H377" s="195">
        <v>213.8</v>
      </c>
      <c r="I377" s="196"/>
      <c r="J377" s="197">
        <f>ROUND(I377*H377,2)</f>
        <v>0</v>
      </c>
      <c r="K377" s="198"/>
      <c r="L377" s="40"/>
      <c r="M377" s="199" t="s">
        <v>1</v>
      </c>
      <c r="N377" s="200" t="s">
        <v>38</v>
      </c>
      <c r="O377" s="72"/>
      <c r="P377" s="201">
        <f>O377*H377</f>
        <v>0</v>
      </c>
      <c r="Q377" s="201">
        <v>2.9E-4</v>
      </c>
      <c r="R377" s="201">
        <f>Q377*H377</f>
        <v>6.2002000000000002E-2</v>
      </c>
      <c r="S377" s="201">
        <v>0</v>
      </c>
      <c r="T377" s="202">
        <f>S377*H377</f>
        <v>0</v>
      </c>
      <c r="U377" s="35"/>
      <c r="V377" s="35"/>
      <c r="W377" s="35"/>
      <c r="X377" s="35"/>
      <c r="Y377" s="35"/>
      <c r="Z377" s="35"/>
      <c r="AA377" s="35"/>
      <c r="AB377" s="35"/>
      <c r="AC377" s="35"/>
      <c r="AD377" s="35"/>
      <c r="AE377" s="35"/>
      <c r="AR377" s="203" t="s">
        <v>416</v>
      </c>
      <c r="AT377" s="203" t="s">
        <v>266</v>
      </c>
      <c r="AU377" s="203" t="s">
        <v>73</v>
      </c>
      <c r="AY377" s="18" t="s">
        <v>263</v>
      </c>
      <c r="BE377" s="204">
        <f>IF(N377="základní",J377,0)</f>
        <v>0</v>
      </c>
      <c r="BF377" s="204">
        <f>IF(N377="snížená",J377,0)</f>
        <v>0</v>
      </c>
      <c r="BG377" s="204">
        <f>IF(N377="zákl. přenesená",J377,0)</f>
        <v>0</v>
      </c>
      <c r="BH377" s="204">
        <f>IF(N377="sníž. přenesená",J377,0)</f>
        <v>0</v>
      </c>
      <c r="BI377" s="204">
        <f>IF(N377="nulová",J377,0)</f>
        <v>0</v>
      </c>
      <c r="BJ377" s="18" t="s">
        <v>71</v>
      </c>
      <c r="BK377" s="204">
        <f>ROUND(I377*H377,2)</f>
        <v>0</v>
      </c>
      <c r="BL377" s="18" t="s">
        <v>416</v>
      </c>
      <c r="BM377" s="203" t="s">
        <v>1642</v>
      </c>
    </row>
    <row r="378" spans="1:65" s="16" customFormat="1">
      <c r="B378" s="248"/>
      <c r="C378" s="249"/>
      <c r="D378" s="207" t="s">
        <v>272</v>
      </c>
      <c r="E378" s="250" t="s">
        <v>1</v>
      </c>
      <c r="F378" s="251" t="s">
        <v>1571</v>
      </c>
      <c r="G378" s="249"/>
      <c r="H378" s="250" t="s">
        <v>1</v>
      </c>
      <c r="I378" s="252"/>
      <c r="J378" s="249"/>
      <c r="K378" s="249"/>
      <c r="L378" s="253"/>
      <c r="M378" s="254"/>
      <c r="N378" s="255"/>
      <c r="O378" s="255"/>
      <c r="P378" s="255"/>
      <c r="Q378" s="255"/>
      <c r="R378" s="255"/>
      <c r="S378" s="255"/>
      <c r="T378" s="256"/>
      <c r="AT378" s="257" t="s">
        <v>272</v>
      </c>
      <c r="AU378" s="257" t="s">
        <v>73</v>
      </c>
      <c r="AV378" s="16" t="s">
        <v>71</v>
      </c>
      <c r="AW378" s="16" t="s">
        <v>30</v>
      </c>
      <c r="AX378" s="16" t="s">
        <v>64</v>
      </c>
      <c r="AY378" s="257" t="s">
        <v>263</v>
      </c>
    </row>
    <row r="379" spans="1:65" s="13" customFormat="1">
      <c r="B379" s="205"/>
      <c r="C379" s="206"/>
      <c r="D379" s="207" t="s">
        <v>272</v>
      </c>
      <c r="E379" s="208" t="s">
        <v>1</v>
      </c>
      <c r="F379" s="209" t="s">
        <v>1557</v>
      </c>
      <c r="G379" s="206"/>
      <c r="H379" s="210">
        <v>213.8</v>
      </c>
      <c r="I379" s="211"/>
      <c r="J379" s="206"/>
      <c r="K379" s="206"/>
      <c r="L379" s="212"/>
      <c r="M379" s="213"/>
      <c r="N379" s="214"/>
      <c r="O379" s="214"/>
      <c r="P379" s="214"/>
      <c r="Q379" s="214"/>
      <c r="R379" s="214"/>
      <c r="S379" s="214"/>
      <c r="T379" s="215"/>
      <c r="AT379" s="216" t="s">
        <v>272</v>
      </c>
      <c r="AU379" s="216" t="s">
        <v>73</v>
      </c>
      <c r="AV379" s="13" t="s">
        <v>73</v>
      </c>
      <c r="AW379" s="13" t="s">
        <v>30</v>
      </c>
      <c r="AX379" s="13" t="s">
        <v>64</v>
      </c>
      <c r="AY379" s="216" t="s">
        <v>263</v>
      </c>
    </row>
    <row r="380" spans="1:65" s="15" customFormat="1">
      <c r="B380" s="228"/>
      <c r="C380" s="229"/>
      <c r="D380" s="207" t="s">
        <v>272</v>
      </c>
      <c r="E380" s="230" t="s">
        <v>1</v>
      </c>
      <c r="F380" s="231" t="s">
        <v>280</v>
      </c>
      <c r="G380" s="229"/>
      <c r="H380" s="232">
        <v>213.8</v>
      </c>
      <c r="I380" s="233"/>
      <c r="J380" s="229"/>
      <c r="K380" s="229"/>
      <c r="L380" s="234"/>
      <c r="M380" s="235"/>
      <c r="N380" s="236"/>
      <c r="O380" s="236"/>
      <c r="P380" s="236"/>
      <c r="Q380" s="236"/>
      <c r="R380" s="236"/>
      <c r="S380" s="236"/>
      <c r="T380" s="237"/>
      <c r="AT380" s="238" t="s">
        <v>272</v>
      </c>
      <c r="AU380" s="238" t="s">
        <v>73</v>
      </c>
      <c r="AV380" s="15" t="s">
        <v>270</v>
      </c>
      <c r="AW380" s="15" t="s">
        <v>30</v>
      </c>
      <c r="AX380" s="15" t="s">
        <v>71</v>
      </c>
      <c r="AY380" s="238" t="s">
        <v>263</v>
      </c>
    </row>
    <row r="381" spans="1:65" s="2" customFormat="1" ht="24.2" customHeight="1">
      <c r="A381" s="35"/>
      <c r="B381" s="36"/>
      <c r="C381" s="191" t="s">
        <v>408</v>
      </c>
      <c r="D381" s="191" t="s">
        <v>266</v>
      </c>
      <c r="E381" s="192" t="s">
        <v>1464</v>
      </c>
      <c r="F381" s="193" t="s">
        <v>1465</v>
      </c>
      <c r="G381" s="194" t="s">
        <v>269</v>
      </c>
      <c r="H381" s="195">
        <v>213.8</v>
      </c>
      <c r="I381" s="196"/>
      <c r="J381" s="197">
        <f>ROUND(I381*H381,2)</f>
        <v>0</v>
      </c>
      <c r="K381" s="198"/>
      <c r="L381" s="40"/>
      <c r="M381" s="199" t="s">
        <v>1</v>
      </c>
      <c r="N381" s="200" t="s">
        <v>38</v>
      </c>
      <c r="O381" s="72"/>
      <c r="P381" s="201">
        <f>O381*H381</f>
        <v>0</v>
      </c>
      <c r="Q381" s="201">
        <v>3.3E-4</v>
      </c>
      <c r="R381" s="201">
        <f>Q381*H381</f>
        <v>7.0554000000000006E-2</v>
      </c>
      <c r="S381" s="201">
        <v>0</v>
      </c>
      <c r="T381" s="202">
        <f>S381*H381</f>
        <v>0</v>
      </c>
      <c r="U381" s="35"/>
      <c r="V381" s="35"/>
      <c r="W381" s="35"/>
      <c r="X381" s="35"/>
      <c r="Y381" s="35"/>
      <c r="Z381" s="35"/>
      <c r="AA381" s="35"/>
      <c r="AB381" s="35"/>
      <c r="AC381" s="35"/>
      <c r="AD381" s="35"/>
      <c r="AE381" s="35"/>
      <c r="AR381" s="203" t="s">
        <v>416</v>
      </c>
      <c r="AT381" s="203" t="s">
        <v>266</v>
      </c>
      <c r="AU381" s="203" t="s">
        <v>73</v>
      </c>
      <c r="AY381" s="18" t="s">
        <v>263</v>
      </c>
      <c r="BE381" s="204">
        <f>IF(N381="základní",J381,0)</f>
        <v>0</v>
      </c>
      <c r="BF381" s="204">
        <f>IF(N381="snížená",J381,0)</f>
        <v>0</v>
      </c>
      <c r="BG381" s="204">
        <f>IF(N381="zákl. přenesená",J381,0)</f>
        <v>0</v>
      </c>
      <c r="BH381" s="204">
        <f>IF(N381="sníž. přenesená",J381,0)</f>
        <v>0</v>
      </c>
      <c r="BI381" s="204">
        <f>IF(N381="nulová",J381,0)</f>
        <v>0</v>
      </c>
      <c r="BJ381" s="18" t="s">
        <v>71</v>
      </c>
      <c r="BK381" s="204">
        <f>ROUND(I381*H381,2)</f>
        <v>0</v>
      </c>
      <c r="BL381" s="18" t="s">
        <v>416</v>
      </c>
      <c r="BM381" s="203" t="s">
        <v>1643</v>
      </c>
    </row>
    <row r="382" spans="1:65" s="16" customFormat="1">
      <c r="B382" s="248"/>
      <c r="C382" s="249"/>
      <c r="D382" s="207" t="s">
        <v>272</v>
      </c>
      <c r="E382" s="250" t="s">
        <v>1</v>
      </c>
      <c r="F382" s="251" t="s">
        <v>1571</v>
      </c>
      <c r="G382" s="249"/>
      <c r="H382" s="250" t="s">
        <v>1</v>
      </c>
      <c r="I382" s="252"/>
      <c r="J382" s="249"/>
      <c r="K382" s="249"/>
      <c r="L382" s="253"/>
      <c r="M382" s="254"/>
      <c r="N382" s="255"/>
      <c r="O382" s="255"/>
      <c r="P382" s="255"/>
      <c r="Q382" s="255"/>
      <c r="R382" s="255"/>
      <c r="S382" s="255"/>
      <c r="T382" s="256"/>
      <c r="AT382" s="257" t="s">
        <v>272</v>
      </c>
      <c r="AU382" s="257" t="s">
        <v>73</v>
      </c>
      <c r="AV382" s="16" t="s">
        <v>71</v>
      </c>
      <c r="AW382" s="16" t="s">
        <v>30</v>
      </c>
      <c r="AX382" s="16" t="s">
        <v>64</v>
      </c>
      <c r="AY382" s="257" t="s">
        <v>263</v>
      </c>
    </row>
    <row r="383" spans="1:65" s="13" customFormat="1">
      <c r="B383" s="205"/>
      <c r="C383" s="206"/>
      <c r="D383" s="207" t="s">
        <v>272</v>
      </c>
      <c r="E383" s="208" t="s">
        <v>1</v>
      </c>
      <c r="F383" s="209" t="s">
        <v>1557</v>
      </c>
      <c r="G383" s="206"/>
      <c r="H383" s="210">
        <v>213.8</v>
      </c>
      <c r="I383" s="211"/>
      <c r="J383" s="206"/>
      <c r="K383" s="206"/>
      <c r="L383" s="212"/>
      <c r="M383" s="213"/>
      <c r="N383" s="214"/>
      <c r="O383" s="214"/>
      <c r="P383" s="214"/>
      <c r="Q383" s="214"/>
      <c r="R383" s="214"/>
      <c r="S383" s="214"/>
      <c r="T383" s="215"/>
      <c r="AT383" s="216" t="s">
        <v>272</v>
      </c>
      <c r="AU383" s="216" t="s">
        <v>73</v>
      </c>
      <c r="AV383" s="13" t="s">
        <v>73</v>
      </c>
      <c r="AW383" s="13" t="s">
        <v>30</v>
      </c>
      <c r="AX383" s="13" t="s">
        <v>64</v>
      </c>
      <c r="AY383" s="216" t="s">
        <v>263</v>
      </c>
    </row>
    <row r="384" spans="1:65" s="15" customFormat="1">
      <c r="B384" s="228"/>
      <c r="C384" s="229"/>
      <c r="D384" s="207" t="s">
        <v>272</v>
      </c>
      <c r="E384" s="230" t="s">
        <v>1</v>
      </c>
      <c r="F384" s="231" t="s">
        <v>280</v>
      </c>
      <c r="G384" s="229"/>
      <c r="H384" s="232">
        <v>213.8</v>
      </c>
      <c r="I384" s="233"/>
      <c r="J384" s="229"/>
      <c r="K384" s="229"/>
      <c r="L384" s="234"/>
      <c r="M384" s="235"/>
      <c r="N384" s="236"/>
      <c r="O384" s="236"/>
      <c r="P384" s="236"/>
      <c r="Q384" s="236"/>
      <c r="R384" s="236"/>
      <c r="S384" s="236"/>
      <c r="T384" s="237"/>
      <c r="AT384" s="238" t="s">
        <v>272</v>
      </c>
      <c r="AU384" s="238" t="s">
        <v>73</v>
      </c>
      <c r="AV384" s="15" t="s">
        <v>270</v>
      </c>
      <c r="AW384" s="15" t="s">
        <v>30</v>
      </c>
      <c r="AX384" s="15" t="s">
        <v>71</v>
      </c>
      <c r="AY384" s="238" t="s">
        <v>263</v>
      </c>
    </row>
    <row r="385" spans="1:65" s="12" customFormat="1" ht="25.9" customHeight="1">
      <c r="B385" s="175"/>
      <c r="C385" s="176"/>
      <c r="D385" s="177" t="s">
        <v>63</v>
      </c>
      <c r="E385" s="178" t="s">
        <v>401</v>
      </c>
      <c r="F385" s="178" t="s">
        <v>402</v>
      </c>
      <c r="G385" s="176"/>
      <c r="H385" s="176"/>
      <c r="I385" s="179"/>
      <c r="J385" s="180">
        <f>BK385</f>
        <v>0</v>
      </c>
      <c r="K385" s="176"/>
      <c r="L385" s="181"/>
      <c r="M385" s="182"/>
      <c r="N385" s="183"/>
      <c r="O385" s="183"/>
      <c r="P385" s="184">
        <f>P386</f>
        <v>0</v>
      </c>
      <c r="Q385" s="183"/>
      <c r="R385" s="184">
        <f>R386</f>
        <v>0</v>
      </c>
      <c r="S385" s="183"/>
      <c r="T385" s="185">
        <f>T386</f>
        <v>0</v>
      </c>
      <c r="AR385" s="186" t="s">
        <v>276</v>
      </c>
      <c r="AT385" s="187" t="s">
        <v>63</v>
      </c>
      <c r="AU385" s="187" t="s">
        <v>64</v>
      </c>
      <c r="AY385" s="186" t="s">
        <v>263</v>
      </c>
      <c r="BK385" s="188">
        <f>BK386</f>
        <v>0</v>
      </c>
    </row>
    <row r="386" spans="1:65" s="12" customFormat="1" ht="22.9" customHeight="1">
      <c r="B386" s="175"/>
      <c r="C386" s="176"/>
      <c r="D386" s="177" t="s">
        <v>63</v>
      </c>
      <c r="E386" s="189" t="s">
        <v>403</v>
      </c>
      <c r="F386" s="189" t="s">
        <v>404</v>
      </c>
      <c r="G386" s="176"/>
      <c r="H386" s="176"/>
      <c r="I386" s="179"/>
      <c r="J386" s="190">
        <f>BK386</f>
        <v>0</v>
      </c>
      <c r="K386" s="176"/>
      <c r="L386" s="181"/>
      <c r="M386" s="182"/>
      <c r="N386" s="183"/>
      <c r="O386" s="183"/>
      <c r="P386" s="184">
        <f>SUM(P387:P393)</f>
        <v>0</v>
      </c>
      <c r="Q386" s="183"/>
      <c r="R386" s="184">
        <f>SUM(R387:R393)</f>
        <v>0</v>
      </c>
      <c r="S386" s="183"/>
      <c r="T386" s="185">
        <f>SUM(T387:T393)</f>
        <v>0</v>
      </c>
      <c r="AR386" s="186" t="s">
        <v>276</v>
      </c>
      <c r="AT386" s="187" t="s">
        <v>63</v>
      </c>
      <c r="AU386" s="187" t="s">
        <v>71</v>
      </c>
      <c r="AY386" s="186" t="s">
        <v>263</v>
      </c>
      <c r="BK386" s="188">
        <f>SUM(BK387:BK393)</f>
        <v>0</v>
      </c>
    </row>
    <row r="387" spans="1:65" s="2" customFormat="1" ht="16.5" customHeight="1">
      <c r="A387" s="35"/>
      <c r="B387" s="36"/>
      <c r="C387" s="191" t="s">
        <v>824</v>
      </c>
      <c r="D387" s="191" t="s">
        <v>266</v>
      </c>
      <c r="E387" s="192" t="s">
        <v>1644</v>
      </c>
      <c r="F387" s="193" t="s">
        <v>1645</v>
      </c>
      <c r="G387" s="194" t="s">
        <v>269</v>
      </c>
      <c r="H387" s="195">
        <v>160.19999999999999</v>
      </c>
      <c r="I387" s="196"/>
      <c r="J387" s="197">
        <f>ROUND(I387*H387,2)</f>
        <v>0</v>
      </c>
      <c r="K387" s="198"/>
      <c r="L387" s="40"/>
      <c r="M387" s="199" t="s">
        <v>1</v>
      </c>
      <c r="N387" s="200" t="s">
        <v>38</v>
      </c>
      <c r="O387" s="72"/>
      <c r="P387" s="201">
        <f>O387*H387</f>
        <v>0</v>
      </c>
      <c r="Q387" s="201">
        <v>0</v>
      </c>
      <c r="R387" s="201">
        <f>Q387*H387</f>
        <v>0</v>
      </c>
      <c r="S387" s="201">
        <v>0</v>
      </c>
      <c r="T387" s="202">
        <f>S387*H387</f>
        <v>0</v>
      </c>
      <c r="U387" s="35"/>
      <c r="V387" s="35"/>
      <c r="W387" s="35"/>
      <c r="X387" s="35"/>
      <c r="Y387" s="35"/>
      <c r="Z387" s="35"/>
      <c r="AA387" s="35"/>
      <c r="AB387" s="35"/>
      <c r="AC387" s="35"/>
      <c r="AD387" s="35"/>
      <c r="AE387" s="35"/>
      <c r="AR387" s="203" t="s">
        <v>408</v>
      </c>
      <c r="AT387" s="203" t="s">
        <v>266</v>
      </c>
      <c r="AU387" s="203" t="s">
        <v>73</v>
      </c>
      <c r="AY387" s="18" t="s">
        <v>263</v>
      </c>
      <c r="BE387" s="204">
        <f>IF(N387="základní",J387,0)</f>
        <v>0</v>
      </c>
      <c r="BF387" s="204">
        <f>IF(N387="snížená",J387,0)</f>
        <v>0</v>
      </c>
      <c r="BG387" s="204">
        <f>IF(N387="zákl. přenesená",J387,0)</f>
        <v>0</v>
      </c>
      <c r="BH387" s="204">
        <f>IF(N387="sníž. přenesená",J387,0)</f>
        <v>0</v>
      </c>
      <c r="BI387" s="204">
        <f>IF(N387="nulová",J387,0)</f>
        <v>0</v>
      </c>
      <c r="BJ387" s="18" t="s">
        <v>71</v>
      </c>
      <c r="BK387" s="204">
        <f>ROUND(I387*H387,2)</f>
        <v>0</v>
      </c>
      <c r="BL387" s="18" t="s">
        <v>408</v>
      </c>
      <c r="BM387" s="203" t="s">
        <v>1646</v>
      </c>
    </row>
    <row r="388" spans="1:65" s="16" customFormat="1">
      <c r="B388" s="248"/>
      <c r="C388" s="249"/>
      <c r="D388" s="207" t="s">
        <v>272</v>
      </c>
      <c r="E388" s="250" t="s">
        <v>1</v>
      </c>
      <c r="F388" s="251" t="s">
        <v>1647</v>
      </c>
      <c r="G388" s="249"/>
      <c r="H388" s="250" t="s">
        <v>1</v>
      </c>
      <c r="I388" s="252"/>
      <c r="J388" s="249"/>
      <c r="K388" s="249"/>
      <c r="L388" s="253"/>
      <c r="M388" s="254"/>
      <c r="N388" s="255"/>
      <c r="O388" s="255"/>
      <c r="P388" s="255"/>
      <c r="Q388" s="255"/>
      <c r="R388" s="255"/>
      <c r="S388" s="255"/>
      <c r="T388" s="256"/>
      <c r="AT388" s="257" t="s">
        <v>272</v>
      </c>
      <c r="AU388" s="257" t="s">
        <v>73</v>
      </c>
      <c r="AV388" s="16" t="s">
        <v>71</v>
      </c>
      <c r="AW388" s="16" t="s">
        <v>30</v>
      </c>
      <c r="AX388" s="16" t="s">
        <v>64</v>
      </c>
      <c r="AY388" s="257" t="s">
        <v>263</v>
      </c>
    </row>
    <row r="389" spans="1:65" s="13" customFormat="1">
      <c r="B389" s="205"/>
      <c r="C389" s="206"/>
      <c r="D389" s="207" t="s">
        <v>272</v>
      </c>
      <c r="E389" s="208" t="s">
        <v>1</v>
      </c>
      <c r="F389" s="209" t="s">
        <v>1648</v>
      </c>
      <c r="G389" s="206"/>
      <c r="H389" s="210">
        <v>160.19999999999999</v>
      </c>
      <c r="I389" s="211"/>
      <c r="J389" s="206"/>
      <c r="K389" s="206"/>
      <c r="L389" s="212"/>
      <c r="M389" s="213"/>
      <c r="N389" s="214"/>
      <c r="O389" s="214"/>
      <c r="P389" s="214"/>
      <c r="Q389" s="214"/>
      <c r="R389" s="214"/>
      <c r="S389" s="214"/>
      <c r="T389" s="215"/>
      <c r="AT389" s="216" t="s">
        <v>272</v>
      </c>
      <c r="AU389" s="216" t="s">
        <v>73</v>
      </c>
      <c r="AV389" s="13" t="s">
        <v>73</v>
      </c>
      <c r="AW389" s="13" t="s">
        <v>30</v>
      </c>
      <c r="AX389" s="13" t="s">
        <v>64</v>
      </c>
      <c r="AY389" s="216" t="s">
        <v>263</v>
      </c>
    </row>
    <row r="390" spans="1:65" s="15" customFormat="1">
      <c r="B390" s="228"/>
      <c r="C390" s="229"/>
      <c r="D390" s="207" t="s">
        <v>272</v>
      </c>
      <c r="E390" s="230" t="s">
        <v>1</v>
      </c>
      <c r="F390" s="231" t="s">
        <v>280</v>
      </c>
      <c r="G390" s="229"/>
      <c r="H390" s="232">
        <v>160.19999999999999</v>
      </c>
      <c r="I390" s="233"/>
      <c r="J390" s="229"/>
      <c r="K390" s="229"/>
      <c r="L390" s="234"/>
      <c r="M390" s="235"/>
      <c r="N390" s="236"/>
      <c r="O390" s="236"/>
      <c r="P390" s="236"/>
      <c r="Q390" s="236"/>
      <c r="R390" s="236"/>
      <c r="S390" s="236"/>
      <c r="T390" s="237"/>
      <c r="AT390" s="238" t="s">
        <v>272</v>
      </c>
      <c r="AU390" s="238" t="s">
        <v>73</v>
      </c>
      <c r="AV390" s="15" t="s">
        <v>270</v>
      </c>
      <c r="AW390" s="15" t="s">
        <v>30</v>
      </c>
      <c r="AX390" s="15" t="s">
        <v>71</v>
      </c>
      <c r="AY390" s="238" t="s">
        <v>263</v>
      </c>
    </row>
    <row r="391" spans="1:65" s="2" customFormat="1" ht="16.5" customHeight="1">
      <c r="A391" s="35"/>
      <c r="B391" s="36"/>
      <c r="C391" s="261" t="s">
        <v>624</v>
      </c>
      <c r="D391" s="261" t="s">
        <v>401</v>
      </c>
      <c r="E391" s="262" t="s">
        <v>1649</v>
      </c>
      <c r="F391" s="263" t="s">
        <v>1650</v>
      </c>
      <c r="G391" s="264" t="s">
        <v>269</v>
      </c>
      <c r="H391" s="265">
        <v>184.23</v>
      </c>
      <c r="I391" s="266"/>
      <c r="J391" s="267">
        <f>ROUND(I391*H391,2)</f>
        <v>0</v>
      </c>
      <c r="K391" s="268"/>
      <c r="L391" s="269"/>
      <c r="M391" s="270" t="s">
        <v>1</v>
      </c>
      <c r="N391" s="271" t="s">
        <v>38</v>
      </c>
      <c r="O391" s="72"/>
      <c r="P391" s="201">
        <f>O391*H391</f>
        <v>0</v>
      </c>
      <c r="Q391" s="201">
        <v>0</v>
      </c>
      <c r="R391" s="201">
        <f>Q391*H391</f>
        <v>0</v>
      </c>
      <c r="S391" s="201">
        <v>0</v>
      </c>
      <c r="T391" s="202">
        <f>S391*H391</f>
        <v>0</v>
      </c>
      <c r="U391" s="35"/>
      <c r="V391" s="35"/>
      <c r="W391" s="35"/>
      <c r="X391" s="35"/>
      <c r="Y391" s="35"/>
      <c r="Z391" s="35"/>
      <c r="AA391" s="35"/>
      <c r="AB391" s="35"/>
      <c r="AC391" s="35"/>
      <c r="AD391" s="35"/>
      <c r="AE391" s="35"/>
      <c r="AR391" s="203" t="s">
        <v>1157</v>
      </c>
      <c r="AT391" s="203" t="s">
        <v>401</v>
      </c>
      <c r="AU391" s="203" t="s">
        <v>73</v>
      </c>
      <c r="AY391" s="18" t="s">
        <v>263</v>
      </c>
      <c r="BE391" s="204">
        <f>IF(N391="základní",J391,0)</f>
        <v>0</v>
      </c>
      <c r="BF391" s="204">
        <f>IF(N391="snížená",J391,0)</f>
        <v>0</v>
      </c>
      <c r="BG391" s="204">
        <f>IF(N391="zákl. přenesená",J391,0)</f>
        <v>0</v>
      </c>
      <c r="BH391" s="204">
        <f>IF(N391="sníž. přenesená",J391,0)</f>
        <v>0</v>
      </c>
      <c r="BI391" s="204">
        <f>IF(N391="nulová",J391,0)</f>
        <v>0</v>
      </c>
      <c r="BJ391" s="18" t="s">
        <v>71</v>
      </c>
      <c r="BK391" s="204">
        <f>ROUND(I391*H391,2)</f>
        <v>0</v>
      </c>
      <c r="BL391" s="18" t="s">
        <v>408</v>
      </c>
      <c r="BM391" s="203" t="s">
        <v>1651</v>
      </c>
    </row>
    <row r="392" spans="1:65" s="13" customFormat="1">
      <c r="B392" s="205"/>
      <c r="C392" s="206"/>
      <c r="D392" s="207" t="s">
        <v>272</v>
      </c>
      <c r="E392" s="208" t="s">
        <v>1</v>
      </c>
      <c r="F392" s="209" t="s">
        <v>1652</v>
      </c>
      <c r="G392" s="206"/>
      <c r="H392" s="210">
        <v>184.23</v>
      </c>
      <c r="I392" s="211"/>
      <c r="J392" s="206"/>
      <c r="K392" s="206"/>
      <c r="L392" s="212"/>
      <c r="M392" s="213"/>
      <c r="N392" s="214"/>
      <c r="O392" s="214"/>
      <c r="P392" s="214"/>
      <c r="Q392" s="214"/>
      <c r="R392" s="214"/>
      <c r="S392" s="214"/>
      <c r="T392" s="215"/>
      <c r="AT392" s="216" t="s">
        <v>272</v>
      </c>
      <c r="AU392" s="216" t="s">
        <v>73</v>
      </c>
      <c r="AV392" s="13" t="s">
        <v>73</v>
      </c>
      <c r="AW392" s="13" t="s">
        <v>30</v>
      </c>
      <c r="AX392" s="13" t="s">
        <v>64</v>
      </c>
      <c r="AY392" s="216" t="s">
        <v>263</v>
      </c>
    </row>
    <row r="393" spans="1:65" s="15" customFormat="1">
      <c r="B393" s="228"/>
      <c r="C393" s="229"/>
      <c r="D393" s="207" t="s">
        <v>272</v>
      </c>
      <c r="E393" s="230" t="s">
        <v>1</v>
      </c>
      <c r="F393" s="231" t="s">
        <v>280</v>
      </c>
      <c r="G393" s="229"/>
      <c r="H393" s="232">
        <v>184.23</v>
      </c>
      <c r="I393" s="233"/>
      <c r="J393" s="229"/>
      <c r="K393" s="229"/>
      <c r="L393" s="234"/>
      <c r="M393" s="258"/>
      <c r="N393" s="259"/>
      <c r="O393" s="259"/>
      <c r="P393" s="259"/>
      <c r="Q393" s="259"/>
      <c r="R393" s="259"/>
      <c r="S393" s="259"/>
      <c r="T393" s="260"/>
      <c r="AT393" s="238" t="s">
        <v>272</v>
      </c>
      <c r="AU393" s="238" t="s">
        <v>73</v>
      </c>
      <c r="AV393" s="15" t="s">
        <v>270</v>
      </c>
      <c r="AW393" s="15" t="s">
        <v>30</v>
      </c>
      <c r="AX393" s="15" t="s">
        <v>71</v>
      </c>
      <c r="AY393" s="238" t="s">
        <v>263</v>
      </c>
    </row>
    <row r="394" spans="1:65" s="2" customFormat="1" ht="6.95" customHeight="1">
      <c r="A394" s="35"/>
      <c r="B394" s="55"/>
      <c r="C394" s="56"/>
      <c r="D394" s="56"/>
      <c r="E394" s="56"/>
      <c r="F394" s="56"/>
      <c r="G394" s="56"/>
      <c r="H394" s="56"/>
      <c r="I394" s="56"/>
      <c r="J394" s="56"/>
      <c r="K394" s="56"/>
      <c r="L394" s="40"/>
      <c r="M394" s="35"/>
      <c r="O394" s="35"/>
      <c r="P394" s="35"/>
      <c r="Q394" s="35"/>
      <c r="R394" s="35"/>
      <c r="S394" s="35"/>
      <c r="T394" s="35"/>
      <c r="U394" s="35"/>
      <c r="V394" s="35"/>
      <c r="W394" s="35"/>
      <c r="X394" s="35"/>
      <c r="Y394" s="35"/>
      <c r="Z394" s="35"/>
      <c r="AA394" s="35"/>
      <c r="AB394" s="35"/>
      <c r="AC394" s="35"/>
      <c r="AD394" s="35"/>
      <c r="AE394" s="35"/>
    </row>
  </sheetData>
  <sheetProtection algorithmName="SHA-512" hashValue="rOkiU4hvlspARA/l46VIZ1MxtQJK1BONXI3/c+hlWJDfhalI5ATym5MkE+oX7X76C1B4T/lMx5775C+aKURNJA==" saltValue="LKq19uCOFwwPATbO66vXnQ==" spinCount="100000" sheet="1" objects="1" scenarios="1" formatColumns="0" formatRows="0" autoFilter="0"/>
  <autoFilter ref="C136:K393" xr:uid="{00000000-0009-0000-0000-000004000000}"/>
  <mergeCells count="12">
    <mergeCell ref="E129:H129"/>
    <mergeCell ref="L2:V2"/>
    <mergeCell ref="E85:H85"/>
    <mergeCell ref="E87:H87"/>
    <mergeCell ref="E89:H89"/>
    <mergeCell ref="E125:H125"/>
    <mergeCell ref="E127:H127"/>
    <mergeCell ref="E7:H7"/>
    <mergeCell ref="E9:H9"/>
    <mergeCell ref="E11:H11"/>
    <mergeCell ref="E20:H20"/>
    <mergeCell ref="E29:H29"/>
  </mergeCells>
  <pageMargins left="0.39374999999999999" right="0.39374999999999999" top="0.39374999999999999" bottom="0.39374999999999999" header="0" footer="0"/>
  <pageSetup paperSize="9" scale="88" fitToHeight="100" orientation="portrait" blackAndWhite="1" r:id="rId1"/>
  <headerFooter>
    <oddHeader>&amp;L&amp;"Arial"&amp;8&amp;K000000INTERNAL&amp;1#</oddHeader>
    <oddFooter>&amp;CStrana &amp;P z &amp;N</oddFooter>
  </headerFooter>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List49">
    <pageSetUpPr fitToPage="1"/>
  </sheetPr>
  <dimension ref="A2:BM242"/>
  <sheetViews>
    <sheetView showGridLines="0" topLeftCell="A2" workbookViewId="0">
      <selection activeCell="E29" sqref="E29:H29"/>
    </sheetView>
  </sheetViews>
  <sheetFormatPr defaultRowHeight="11.25"/>
  <cols>
    <col min="1" max="1" width="8.33203125" style="1" customWidth="1"/>
    <col min="2" max="2" width="1.1640625" style="1" customWidth="1"/>
    <col min="3" max="3" width="4.1640625" style="1" customWidth="1"/>
    <col min="4" max="4" width="4.33203125" style="1" customWidth="1"/>
    <col min="5" max="5" width="17.1640625" style="1" customWidth="1"/>
    <col min="6" max="6" width="50.83203125" style="1" customWidth="1"/>
    <col min="7" max="7" width="7.5" style="1" customWidth="1"/>
    <col min="8" max="8" width="14" style="1" customWidth="1"/>
    <col min="9" max="9" width="15.83203125" style="1" customWidth="1"/>
    <col min="10" max="10" width="22.33203125" style="1" customWidth="1"/>
    <col min="11" max="11" width="22.33203125" style="1" hidden="1" customWidth="1"/>
    <col min="12" max="12" width="9.33203125" style="1" customWidth="1"/>
    <col min="13" max="13" width="10.83203125" style="1" hidden="1" customWidth="1"/>
    <col min="14" max="14" width="9.33203125" style="1" hidden="1"/>
    <col min="15" max="20" width="14.1640625" style="1" hidden="1" customWidth="1"/>
    <col min="21" max="21" width="16.33203125" style="1" hidden="1" customWidth="1"/>
    <col min="22" max="22" width="12.33203125" style="1" customWidth="1"/>
    <col min="23" max="23" width="16.33203125" style="1" customWidth="1"/>
    <col min="24" max="24" width="12.33203125" style="1" customWidth="1"/>
    <col min="25" max="25" width="15" style="1" customWidth="1"/>
    <col min="26" max="26" width="11" style="1" customWidth="1"/>
    <col min="27" max="27" width="15" style="1" customWidth="1"/>
    <col min="28" max="28" width="16.33203125" style="1" customWidth="1"/>
    <col min="29" max="29" width="11" style="1" customWidth="1"/>
    <col min="30" max="30" width="15" style="1" customWidth="1"/>
    <col min="31" max="31" width="16.33203125" style="1" customWidth="1"/>
    <col min="44" max="65" width="9.33203125" style="1" hidden="1"/>
  </cols>
  <sheetData>
    <row r="2" spans="1:46" s="1" customFormat="1" ht="36.950000000000003" customHeight="1">
      <c r="L2" s="383"/>
      <c r="M2" s="383"/>
      <c r="N2" s="383"/>
      <c r="O2" s="383"/>
      <c r="P2" s="383"/>
      <c r="Q2" s="383"/>
      <c r="R2" s="383"/>
      <c r="S2" s="383"/>
      <c r="T2" s="383"/>
      <c r="U2" s="383"/>
      <c r="V2" s="383"/>
      <c r="AT2" s="18" t="s">
        <v>212</v>
      </c>
    </row>
    <row r="3" spans="1:46" s="1" customFormat="1" ht="6.95" customHeight="1">
      <c r="B3" s="114"/>
      <c r="C3" s="115"/>
      <c r="D3" s="115"/>
      <c r="E3" s="115"/>
      <c r="F3" s="115"/>
      <c r="G3" s="115"/>
      <c r="H3" s="115"/>
      <c r="I3" s="115"/>
      <c r="J3" s="115"/>
      <c r="K3" s="115"/>
      <c r="L3" s="21"/>
      <c r="AT3" s="18" t="s">
        <v>73</v>
      </c>
    </row>
    <row r="4" spans="1:46" s="1" customFormat="1" ht="24.95" customHeight="1">
      <c r="B4" s="21"/>
      <c r="D4" s="116" t="s">
        <v>240</v>
      </c>
      <c r="L4" s="21"/>
      <c r="M4" s="117" t="s">
        <v>10</v>
      </c>
      <c r="AT4" s="18" t="s">
        <v>4</v>
      </c>
    </row>
    <row r="5" spans="1:46" s="1" customFormat="1" ht="6.95" customHeight="1">
      <c r="B5" s="21"/>
      <c r="L5" s="21"/>
    </row>
    <row r="6" spans="1:46" s="1" customFormat="1" ht="12" customHeight="1">
      <c r="B6" s="21"/>
      <c r="D6" s="118" t="s">
        <v>15</v>
      </c>
      <c r="L6" s="21"/>
    </row>
    <row r="7" spans="1:46" s="1" customFormat="1" ht="16.5" customHeight="1">
      <c r="B7" s="21"/>
      <c r="E7" s="412" t="str">
        <f>'Rekapitulace stavby'!K6</f>
        <v>Modernizace teplárny OB6</v>
      </c>
      <c r="F7" s="413"/>
      <c r="G7" s="413"/>
      <c r="H7" s="413"/>
      <c r="L7" s="21"/>
    </row>
    <row r="8" spans="1:46" s="1" customFormat="1" ht="12" customHeight="1">
      <c r="B8" s="21"/>
      <c r="D8" s="118" t="s">
        <v>241</v>
      </c>
      <c r="L8" s="21"/>
    </row>
    <row r="9" spans="1:46" s="2" customFormat="1" ht="16.5" customHeight="1">
      <c r="A9" s="35"/>
      <c r="B9" s="40"/>
      <c r="C9" s="35"/>
      <c r="D9" s="35"/>
      <c r="E9" s="412" t="s">
        <v>5915</v>
      </c>
      <c r="F9" s="415"/>
      <c r="G9" s="415"/>
      <c r="H9" s="415"/>
      <c r="I9" s="35"/>
      <c r="J9" s="35"/>
      <c r="K9" s="35"/>
      <c r="L9" s="52"/>
      <c r="S9" s="35"/>
      <c r="T9" s="35"/>
      <c r="U9" s="35"/>
      <c r="V9" s="35"/>
      <c r="W9" s="35"/>
      <c r="X9" s="35"/>
      <c r="Y9" s="35"/>
      <c r="Z9" s="35"/>
      <c r="AA9" s="35"/>
      <c r="AB9" s="35"/>
      <c r="AC9" s="35"/>
      <c r="AD9" s="35"/>
      <c r="AE9" s="35"/>
    </row>
    <row r="10" spans="1:46" s="2" customFormat="1" ht="12" customHeight="1">
      <c r="A10" s="35"/>
      <c r="B10" s="40"/>
      <c r="C10" s="35"/>
      <c r="D10" s="118" t="s">
        <v>432</v>
      </c>
      <c r="E10" s="35"/>
      <c r="F10" s="35"/>
      <c r="G10" s="35"/>
      <c r="H10" s="35"/>
      <c r="I10" s="35"/>
      <c r="J10" s="35"/>
      <c r="K10" s="35"/>
      <c r="L10" s="52"/>
      <c r="S10" s="35"/>
      <c r="T10" s="35"/>
      <c r="U10" s="35"/>
      <c r="V10" s="35"/>
      <c r="W10" s="35"/>
      <c r="X10" s="35"/>
      <c r="Y10" s="35"/>
      <c r="Z10" s="35"/>
      <c r="AA10" s="35"/>
      <c r="AB10" s="35"/>
      <c r="AC10" s="35"/>
      <c r="AD10" s="35"/>
      <c r="AE10" s="35"/>
    </row>
    <row r="11" spans="1:46" s="2" customFormat="1" ht="16.5" customHeight="1">
      <c r="A11" s="35"/>
      <c r="B11" s="40"/>
      <c r="C11" s="35"/>
      <c r="D11" s="35"/>
      <c r="E11" s="414" t="s">
        <v>7587</v>
      </c>
      <c r="F11" s="415"/>
      <c r="G11" s="415"/>
      <c r="H11" s="415"/>
      <c r="I11" s="35"/>
      <c r="J11" s="35"/>
      <c r="K11" s="35"/>
      <c r="L11" s="52"/>
      <c r="S11" s="35"/>
      <c r="T11" s="35"/>
      <c r="U11" s="35"/>
      <c r="V11" s="35"/>
      <c r="W11" s="35"/>
      <c r="X11" s="35"/>
      <c r="Y11" s="35"/>
      <c r="Z11" s="35"/>
      <c r="AA11" s="35"/>
      <c r="AB11" s="35"/>
      <c r="AC11" s="35"/>
      <c r="AD11" s="35"/>
      <c r="AE11" s="35"/>
    </row>
    <row r="12" spans="1:46" s="2" customFormat="1">
      <c r="A12" s="35"/>
      <c r="B12" s="40"/>
      <c r="C12" s="35"/>
      <c r="D12" s="35"/>
      <c r="E12" s="35"/>
      <c r="F12" s="35"/>
      <c r="G12" s="35"/>
      <c r="H12" s="35"/>
      <c r="I12" s="35"/>
      <c r="J12" s="35"/>
      <c r="K12" s="35"/>
      <c r="L12" s="52"/>
      <c r="S12" s="35"/>
      <c r="T12" s="35"/>
      <c r="U12" s="35"/>
      <c r="V12" s="35"/>
      <c r="W12" s="35"/>
      <c r="X12" s="35"/>
      <c r="Y12" s="35"/>
      <c r="Z12" s="35"/>
      <c r="AA12" s="35"/>
      <c r="AB12" s="35"/>
      <c r="AC12" s="35"/>
      <c r="AD12" s="35"/>
      <c r="AE12" s="35"/>
    </row>
    <row r="13" spans="1:46" s="2" customFormat="1" ht="12" customHeight="1">
      <c r="A13" s="35"/>
      <c r="B13" s="40"/>
      <c r="C13" s="35"/>
      <c r="D13" s="118" t="s">
        <v>17</v>
      </c>
      <c r="E13" s="35"/>
      <c r="F13" s="109" t="s">
        <v>1</v>
      </c>
      <c r="G13" s="35"/>
      <c r="H13" s="35"/>
      <c r="I13" s="118" t="s">
        <v>18</v>
      </c>
      <c r="J13" s="109" t="s">
        <v>1</v>
      </c>
      <c r="K13" s="35"/>
      <c r="L13" s="52"/>
      <c r="S13" s="35"/>
      <c r="T13" s="35"/>
      <c r="U13" s="35"/>
      <c r="V13" s="35"/>
      <c r="W13" s="35"/>
      <c r="X13" s="35"/>
      <c r="Y13" s="35"/>
      <c r="Z13" s="35"/>
      <c r="AA13" s="35"/>
      <c r="AB13" s="35"/>
      <c r="AC13" s="35"/>
      <c r="AD13" s="35"/>
      <c r="AE13" s="35"/>
    </row>
    <row r="14" spans="1:46" s="2" customFormat="1" ht="12" customHeight="1">
      <c r="A14" s="35"/>
      <c r="B14" s="40"/>
      <c r="C14" s="35"/>
      <c r="D14" s="118" t="s">
        <v>19</v>
      </c>
      <c r="E14" s="35"/>
      <c r="F14" s="109" t="s">
        <v>20</v>
      </c>
      <c r="G14" s="35"/>
      <c r="H14" s="35"/>
      <c r="I14" s="118" t="s">
        <v>21</v>
      </c>
      <c r="J14" s="119">
        <f>'Rekapitulace stavby'!AN8</f>
        <v>45363</v>
      </c>
      <c r="K14" s="35"/>
      <c r="L14" s="52"/>
      <c r="S14" s="35"/>
      <c r="T14" s="35"/>
      <c r="U14" s="35"/>
      <c r="V14" s="35"/>
      <c r="W14" s="35"/>
      <c r="X14" s="35"/>
      <c r="Y14" s="35"/>
      <c r="Z14" s="35"/>
      <c r="AA14" s="35"/>
      <c r="AB14" s="35"/>
      <c r="AC14" s="35"/>
      <c r="AD14" s="35"/>
      <c r="AE14" s="35"/>
    </row>
    <row r="15" spans="1:46" s="2" customFormat="1" ht="10.9" customHeight="1">
      <c r="A15" s="35"/>
      <c r="B15" s="40"/>
      <c r="C15" s="35"/>
      <c r="D15" s="35"/>
      <c r="E15" s="35"/>
      <c r="F15" s="35"/>
      <c r="G15" s="35"/>
      <c r="H15" s="35"/>
      <c r="I15" s="35"/>
      <c r="J15" s="35"/>
      <c r="K15" s="35"/>
      <c r="L15" s="52"/>
      <c r="S15" s="35"/>
      <c r="T15" s="35"/>
      <c r="U15" s="35"/>
      <c r="V15" s="35"/>
      <c r="W15" s="35"/>
      <c r="X15" s="35"/>
      <c r="Y15" s="35"/>
      <c r="Z15" s="35"/>
      <c r="AA15" s="35"/>
      <c r="AB15" s="35"/>
      <c r="AC15" s="35"/>
      <c r="AD15" s="35"/>
      <c r="AE15" s="35"/>
    </row>
    <row r="16" spans="1:46" s="2" customFormat="1" ht="12" customHeight="1">
      <c r="A16" s="35"/>
      <c r="B16" s="40"/>
      <c r="C16" s="35"/>
      <c r="D16" s="118" t="s">
        <v>22</v>
      </c>
      <c r="E16" s="35"/>
      <c r="F16" s="35"/>
      <c r="G16" s="35"/>
      <c r="H16" s="35"/>
      <c r="I16" s="118" t="s">
        <v>23</v>
      </c>
      <c r="J16" s="109" t="s">
        <v>1</v>
      </c>
      <c r="K16" s="35"/>
      <c r="L16" s="52"/>
      <c r="S16" s="35"/>
      <c r="T16" s="35"/>
      <c r="U16" s="35"/>
      <c r="V16" s="35"/>
      <c r="W16" s="35"/>
      <c r="X16" s="35"/>
      <c r="Y16" s="35"/>
      <c r="Z16" s="35"/>
      <c r="AA16" s="35"/>
      <c r="AB16" s="35"/>
      <c r="AC16" s="35"/>
      <c r="AD16" s="35"/>
      <c r="AE16" s="35"/>
    </row>
    <row r="17" spans="1:31" s="2" customFormat="1" ht="18" customHeight="1">
      <c r="A17" s="35"/>
      <c r="B17" s="40"/>
      <c r="C17" s="35"/>
      <c r="D17" s="35"/>
      <c r="E17" s="109" t="s">
        <v>24</v>
      </c>
      <c r="F17" s="35"/>
      <c r="G17" s="35"/>
      <c r="H17" s="35"/>
      <c r="I17" s="118" t="s">
        <v>25</v>
      </c>
      <c r="J17" s="109" t="s">
        <v>1</v>
      </c>
      <c r="K17" s="35"/>
      <c r="L17" s="52"/>
      <c r="S17" s="35"/>
      <c r="T17" s="35"/>
      <c r="U17" s="35"/>
      <c r="V17" s="35"/>
      <c r="W17" s="35"/>
      <c r="X17" s="35"/>
      <c r="Y17" s="35"/>
      <c r="Z17" s="35"/>
      <c r="AA17" s="35"/>
      <c r="AB17" s="35"/>
      <c r="AC17" s="35"/>
      <c r="AD17" s="35"/>
      <c r="AE17" s="35"/>
    </row>
    <row r="18" spans="1:31" s="2" customFormat="1" ht="6.95" customHeight="1">
      <c r="A18" s="35"/>
      <c r="B18" s="40"/>
      <c r="C18" s="35"/>
      <c r="D18" s="35"/>
      <c r="E18" s="35"/>
      <c r="F18" s="35"/>
      <c r="G18" s="35"/>
      <c r="H18" s="35"/>
      <c r="I18" s="35"/>
      <c r="J18" s="35"/>
      <c r="K18" s="35"/>
      <c r="L18" s="52"/>
      <c r="S18" s="35"/>
      <c r="T18" s="35"/>
      <c r="U18" s="35"/>
      <c r="V18" s="35"/>
      <c r="W18" s="35"/>
      <c r="X18" s="35"/>
      <c r="Y18" s="35"/>
      <c r="Z18" s="35"/>
      <c r="AA18" s="35"/>
      <c r="AB18" s="35"/>
      <c r="AC18" s="35"/>
      <c r="AD18" s="35"/>
      <c r="AE18" s="35"/>
    </row>
    <row r="19" spans="1:31" s="2" customFormat="1" ht="12" customHeight="1">
      <c r="A19" s="35"/>
      <c r="B19" s="40"/>
      <c r="C19" s="35"/>
      <c r="D19" s="118" t="s">
        <v>26</v>
      </c>
      <c r="E19" s="35"/>
      <c r="F19" s="35"/>
      <c r="G19" s="35"/>
      <c r="H19" s="35"/>
      <c r="I19" s="118" t="s">
        <v>23</v>
      </c>
      <c r="J19" s="31" t="str">
        <f>'Rekapitulace stavby'!AN13</f>
        <v>Vyplň údaj</v>
      </c>
      <c r="K19" s="35"/>
      <c r="L19" s="52"/>
      <c r="S19" s="35"/>
      <c r="T19" s="35"/>
      <c r="U19" s="35"/>
      <c r="V19" s="35"/>
      <c r="W19" s="35"/>
      <c r="X19" s="35"/>
      <c r="Y19" s="35"/>
      <c r="Z19" s="35"/>
      <c r="AA19" s="35"/>
      <c r="AB19" s="35"/>
      <c r="AC19" s="35"/>
      <c r="AD19" s="35"/>
      <c r="AE19" s="35"/>
    </row>
    <row r="20" spans="1:31" s="2" customFormat="1" ht="18" customHeight="1">
      <c r="A20" s="35"/>
      <c r="B20" s="40"/>
      <c r="C20" s="35"/>
      <c r="D20" s="35"/>
      <c r="E20" s="416" t="str">
        <f>'Rekapitulace stavby'!E14</f>
        <v>Vyplň údaj</v>
      </c>
      <c r="F20" s="417"/>
      <c r="G20" s="417"/>
      <c r="H20" s="417"/>
      <c r="I20" s="118" t="s">
        <v>25</v>
      </c>
      <c r="J20" s="31" t="str">
        <f>'Rekapitulace stavby'!AN14</f>
        <v>Vyplň údaj</v>
      </c>
      <c r="K20" s="35"/>
      <c r="L20" s="52"/>
      <c r="S20" s="35"/>
      <c r="T20" s="35"/>
      <c r="U20" s="35"/>
      <c r="V20" s="35"/>
      <c r="W20" s="35"/>
      <c r="X20" s="35"/>
      <c r="Y20" s="35"/>
      <c r="Z20" s="35"/>
      <c r="AA20" s="35"/>
      <c r="AB20" s="35"/>
      <c r="AC20" s="35"/>
      <c r="AD20" s="35"/>
      <c r="AE20" s="35"/>
    </row>
    <row r="21" spans="1:31" s="2" customFormat="1" ht="6.95" customHeight="1">
      <c r="A21" s="35"/>
      <c r="B21" s="40"/>
      <c r="C21" s="35"/>
      <c r="D21" s="35"/>
      <c r="E21" s="35"/>
      <c r="F21" s="35"/>
      <c r="G21" s="35"/>
      <c r="H21" s="35"/>
      <c r="I21" s="35"/>
      <c r="J21" s="35"/>
      <c r="K21" s="35"/>
      <c r="L21" s="52"/>
      <c r="S21" s="35"/>
      <c r="T21" s="35"/>
      <c r="U21" s="35"/>
      <c r="V21" s="35"/>
      <c r="W21" s="35"/>
      <c r="X21" s="35"/>
      <c r="Y21" s="35"/>
      <c r="Z21" s="35"/>
      <c r="AA21" s="35"/>
      <c r="AB21" s="35"/>
      <c r="AC21" s="35"/>
      <c r="AD21" s="35"/>
      <c r="AE21" s="35"/>
    </row>
    <row r="22" spans="1:31" s="2" customFormat="1" ht="12" customHeight="1">
      <c r="A22" s="35"/>
      <c r="B22" s="40"/>
      <c r="C22" s="35"/>
      <c r="D22" s="118" t="s">
        <v>28</v>
      </c>
      <c r="E22" s="35"/>
      <c r="F22" s="35"/>
      <c r="G22" s="35"/>
      <c r="H22" s="35"/>
      <c r="I22" s="118" t="s">
        <v>23</v>
      </c>
      <c r="J22" s="109" t="s">
        <v>1</v>
      </c>
      <c r="K22" s="35"/>
      <c r="L22" s="52"/>
      <c r="S22" s="35"/>
      <c r="T22" s="35"/>
      <c r="U22" s="35"/>
      <c r="V22" s="35"/>
      <c r="W22" s="35"/>
      <c r="X22" s="35"/>
      <c r="Y22" s="35"/>
      <c r="Z22" s="35"/>
      <c r="AA22" s="35"/>
      <c r="AB22" s="35"/>
      <c r="AC22" s="35"/>
      <c r="AD22" s="35"/>
      <c r="AE22" s="35"/>
    </row>
    <row r="23" spans="1:31" s="2" customFormat="1" ht="18" customHeight="1">
      <c r="A23" s="35"/>
      <c r="B23" s="40"/>
      <c r="C23" s="35"/>
      <c r="D23" s="35"/>
      <c r="E23" s="109" t="s">
        <v>29</v>
      </c>
      <c r="F23" s="35"/>
      <c r="G23" s="35"/>
      <c r="H23" s="35"/>
      <c r="I23" s="118" t="s">
        <v>25</v>
      </c>
      <c r="J23" s="109" t="s">
        <v>1</v>
      </c>
      <c r="K23" s="35"/>
      <c r="L23" s="52"/>
      <c r="S23" s="35"/>
      <c r="T23" s="35"/>
      <c r="U23" s="35"/>
      <c r="V23" s="35"/>
      <c r="W23" s="35"/>
      <c r="X23" s="35"/>
      <c r="Y23" s="35"/>
      <c r="Z23" s="35"/>
      <c r="AA23" s="35"/>
      <c r="AB23" s="35"/>
      <c r="AC23" s="35"/>
      <c r="AD23" s="35"/>
      <c r="AE23" s="35"/>
    </row>
    <row r="24" spans="1:31" s="2" customFormat="1" ht="6.95" customHeight="1">
      <c r="A24" s="35"/>
      <c r="B24" s="40"/>
      <c r="C24" s="35"/>
      <c r="D24" s="35"/>
      <c r="E24" s="35"/>
      <c r="F24" s="35"/>
      <c r="G24" s="35"/>
      <c r="H24" s="35"/>
      <c r="I24" s="35"/>
      <c r="J24" s="35"/>
      <c r="K24" s="35"/>
      <c r="L24" s="52"/>
      <c r="S24" s="35"/>
      <c r="T24" s="35"/>
      <c r="U24" s="35"/>
      <c r="V24" s="35"/>
      <c r="W24" s="35"/>
      <c r="X24" s="35"/>
      <c r="Y24" s="35"/>
      <c r="Z24" s="35"/>
      <c r="AA24" s="35"/>
      <c r="AB24" s="35"/>
      <c r="AC24" s="35"/>
      <c r="AD24" s="35"/>
      <c r="AE24" s="35"/>
    </row>
    <row r="25" spans="1:31" s="2" customFormat="1" ht="12" customHeight="1">
      <c r="A25" s="35"/>
      <c r="B25" s="40"/>
      <c r="C25" s="35"/>
      <c r="D25" s="118" t="s">
        <v>31</v>
      </c>
      <c r="E25" s="35"/>
      <c r="F25" s="35"/>
      <c r="G25" s="35"/>
      <c r="H25" s="35"/>
      <c r="I25" s="118" t="s">
        <v>23</v>
      </c>
      <c r="J25" s="109" t="s">
        <v>1</v>
      </c>
      <c r="K25" s="35"/>
      <c r="L25" s="52"/>
      <c r="S25" s="35"/>
      <c r="T25" s="35"/>
      <c r="U25" s="35"/>
      <c r="V25" s="35"/>
      <c r="W25" s="35"/>
      <c r="X25" s="35"/>
      <c r="Y25" s="35"/>
      <c r="Z25" s="35"/>
      <c r="AA25" s="35"/>
      <c r="AB25" s="35"/>
      <c r="AC25" s="35"/>
      <c r="AD25" s="35"/>
      <c r="AE25" s="35"/>
    </row>
    <row r="26" spans="1:31" s="2" customFormat="1" ht="18" customHeight="1">
      <c r="A26" s="35"/>
      <c r="B26" s="40"/>
      <c r="C26" s="35"/>
      <c r="D26" s="35"/>
      <c r="E26" s="109" t="s">
        <v>29</v>
      </c>
      <c r="F26" s="35"/>
      <c r="G26" s="35"/>
      <c r="H26" s="35"/>
      <c r="I26" s="118" t="s">
        <v>25</v>
      </c>
      <c r="J26" s="109" t="s">
        <v>1</v>
      </c>
      <c r="K26" s="35"/>
      <c r="L26" s="52"/>
      <c r="S26" s="35"/>
      <c r="T26" s="35"/>
      <c r="U26" s="35"/>
      <c r="V26" s="35"/>
      <c r="W26" s="35"/>
      <c r="X26" s="35"/>
      <c r="Y26" s="35"/>
      <c r="Z26" s="35"/>
      <c r="AA26" s="35"/>
      <c r="AB26" s="35"/>
      <c r="AC26" s="35"/>
      <c r="AD26" s="35"/>
      <c r="AE26" s="35"/>
    </row>
    <row r="27" spans="1:31" s="2" customFormat="1" ht="6.95" customHeight="1">
      <c r="A27" s="35"/>
      <c r="B27" s="40"/>
      <c r="C27" s="35"/>
      <c r="D27" s="35"/>
      <c r="E27" s="35"/>
      <c r="F27" s="35"/>
      <c r="G27" s="35"/>
      <c r="H27" s="35"/>
      <c r="I27" s="35"/>
      <c r="J27" s="35"/>
      <c r="K27" s="35"/>
      <c r="L27" s="52"/>
      <c r="S27" s="35"/>
      <c r="T27" s="35"/>
      <c r="U27" s="35"/>
      <c r="V27" s="35"/>
      <c r="W27" s="35"/>
      <c r="X27" s="35"/>
      <c r="Y27" s="35"/>
      <c r="Z27" s="35"/>
      <c r="AA27" s="35"/>
      <c r="AB27" s="35"/>
      <c r="AC27" s="35"/>
      <c r="AD27" s="35"/>
      <c r="AE27" s="35"/>
    </row>
    <row r="28" spans="1:31" s="2" customFormat="1" ht="12" customHeight="1">
      <c r="A28" s="35"/>
      <c r="B28" s="40"/>
      <c r="C28" s="35"/>
      <c r="D28" s="118" t="s">
        <v>32</v>
      </c>
      <c r="E28" s="35"/>
      <c r="F28" s="35"/>
      <c r="G28" s="35"/>
      <c r="H28" s="35"/>
      <c r="I28" s="35"/>
      <c r="J28" s="35"/>
      <c r="K28" s="35"/>
      <c r="L28" s="52"/>
      <c r="S28" s="35"/>
      <c r="T28" s="35"/>
      <c r="U28" s="35"/>
      <c r="V28" s="35"/>
      <c r="W28" s="35"/>
      <c r="X28" s="35"/>
      <c r="Y28" s="35"/>
      <c r="Z28" s="35"/>
      <c r="AA28" s="35"/>
      <c r="AB28" s="35"/>
      <c r="AC28" s="35"/>
      <c r="AD28" s="35"/>
      <c r="AE28" s="35"/>
    </row>
    <row r="29" spans="1:31" s="8" customFormat="1" ht="16.5" customHeight="1">
      <c r="A29" s="120"/>
      <c r="B29" s="121"/>
      <c r="C29" s="120"/>
      <c r="D29" s="120"/>
      <c r="E29" s="418" t="s">
        <v>1</v>
      </c>
      <c r="F29" s="418"/>
      <c r="G29" s="418"/>
      <c r="H29" s="418"/>
      <c r="I29" s="120"/>
      <c r="J29" s="120"/>
      <c r="K29" s="120"/>
      <c r="L29" s="122"/>
      <c r="S29" s="120"/>
      <c r="T29" s="120"/>
      <c r="U29" s="120"/>
      <c r="V29" s="120"/>
      <c r="W29" s="120"/>
      <c r="X29" s="120"/>
      <c r="Y29" s="120"/>
      <c r="Z29" s="120"/>
      <c r="AA29" s="120"/>
      <c r="AB29" s="120"/>
      <c r="AC29" s="120"/>
      <c r="AD29" s="120"/>
      <c r="AE29" s="120"/>
    </row>
    <row r="30" spans="1:31" s="2" customFormat="1" ht="6.95" customHeight="1">
      <c r="A30" s="35"/>
      <c r="B30" s="40"/>
      <c r="C30" s="35"/>
      <c r="D30" s="35"/>
      <c r="E30" s="35"/>
      <c r="F30" s="35"/>
      <c r="G30" s="35"/>
      <c r="H30" s="35"/>
      <c r="I30" s="35"/>
      <c r="J30" s="35"/>
      <c r="K30" s="35"/>
      <c r="L30" s="52"/>
      <c r="S30" s="35"/>
      <c r="T30" s="35"/>
      <c r="U30" s="35"/>
      <c r="V30" s="35"/>
      <c r="W30" s="35"/>
      <c r="X30" s="35"/>
      <c r="Y30" s="35"/>
      <c r="Z30" s="35"/>
      <c r="AA30" s="35"/>
      <c r="AB30" s="35"/>
      <c r="AC30" s="35"/>
      <c r="AD30" s="35"/>
      <c r="AE30" s="35"/>
    </row>
    <row r="31" spans="1:31" s="2" customFormat="1" ht="6.95" customHeight="1">
      <c r="A31" s="35"/>
      <c r="B31" s="40"/>
      <c r="C31" s="35"/>
      <c r="D31" s="123"/>
      <c r="E31" s="123"/>
      <c r="F31" s="123"/>
      <c r="G31" s="123"/>
      <c r="H31" s="123"/>
      <c r="I31" s="123"/>
      <c r="J31" s="123"/>
      <c r="K31" s="123"/>
      <c r="L31" s="52"/>
      <c r="S31" s="35"/>
      <c r="T31" s="35"/>
      <c r="U31" s="35"/>
      <c r="V31" s="35"/>
      <c r="W31" s="35"/>
      <c r="X31" s="35"/>
      <c r="Y31" s="35"/>
      <c r="Z31" s="35"/>
      <c r="AA31" s="35"/>
      <c r="AB31" s="35"/>
      <c r="AC31" s="35"/>
      <c r="AD31" s="35"/>
      <c r="AE31" s="35"/>
    </row>
    <row r="32" spans="1:31" s="2" customFormat="1" ht="25.35" customHeight="1">
      <c r="A32" s="35"/>
      <c r="B32" s="40"/>
      <c r="C32" s="35"/>
      <c r="D32" s="124" t="s">
        <v>33</v>
      </c>
      <c r="E32" s="35"/>
      <c r="F32" s="35"/>
      <c r="G32" s="35"/>
      <c r="H32" s="35"/>
      <c r="I32" s="35"/>
      <c r="J32" s="125">
        <f>ROUND(J125, 2)</f>
        <v>0</v>
      </c>
      <c r="K32" s="35"/>
      <c r="L32" s="52"/>
      <c r="S32" s="35"/>
      <c r="T32" s="35"/>
      <c r="U32" s="35"/>
      <c r="V32" s="35"/>
      <c r="W32" s="35"/>
      <c r="X32" s="35"/>
      <c r="Y32" s="35"/>
      <c r="Z32" s="35"/>
      <c r="AA32" s="35"/>
      <c r="AB32" s="35"/>
      <c r="AC32" s="35"/>
      <c r="AD32" s="35"/>
      <c r="AE32" s="35"/>
    </row>
    <row r="33" spans="1:31" s="2" customFormat="1" ht="6.95" customHeight="1">
      <c r="A33" s="35"/>
      <c r="B33" s="40"/>
      <c r="C33" s="35"/>
      <c r="D33" s="123"/>
      <c r="E33" s="123"/>
      <c r="F33" s="123"/>
      <c r="G33" s="123"/>
      <c r="H33" s="123"/>
      <c r="I33" s="123"/>
      <c r="J33" s="123"/>
      <c r="K33" s="123"/>
      <c r="L33" s="52"/>
      <c r="S33" s="35"/>
      <c r="T33" s="35"/>
      <c r="U33" s="35"/>
      <c r="V33" s="35"/>
      <c r="W33" s="35"/>
      <c r="X33" s="35"/>
      <c r="Y33" s="35"/>
      <c r="Z33" s="35"/>
      <c r="AA33" s="35"/>
      <c r="AB33" s="35"/>
      <c r="AC33" s="35"/>
      <c r="AD33" s="35"/>
      <c r="AE33" s="35"/>
    </row>
    <row r="34" spans="1:31" s="2" customFormat="1" ht="14.45" customHeight="1">
      <c r="A34" s="35"/>
      <c r="B34" s="40"/>
      <c r="C34" s="35"/>
      <c r="D34" s="35"/>
      <c r="E34" s="35"/>
      <c r="F34" s="126" t="s">
        <v>35</v>
      </c>
      <c r="G34" s="35"/>
      <c r="H34" s="35"/>
      <c r="I34" s="126" t="s">
        <v>34</v>
      </c>
      <c r="J34" s="126" t="s">
        <v>36</v>
      </c>
      <c r="K34" s="35"/>
      <c r="L34" s="52"/>
      <c r="S34" s="35"/>
      <c r="T34" s="35"/>
      <c r="U34" s="35"/>
      <c r="V34" s="35"/>
      <c r="W34" s="35"/>
      <c r="X34" s="35"/>
      <c r="Y34" s="35"/>
      <c r="Z34" s="35"/>
      <c r="AA34" s="35"/>
      <c r="AB34" s="35"/>
      <c r="AC34" s="35"/>
      <c r="AD34" s="35"/>
      <c r="AE34" s="35"/>
    </row>
    <row r="35" spans="1:31" s="2" customFormat="1" ht="14.45" customHeight="1">
      <c r="A35" s="35"/>
      <c r="B35" s="40"/>
      <c r="C35" s="35"/>
      <c r="D35" s="127" t="s">
        <v>37</v>
      </c>
      <c r="E35" s="118" t="s">
        <v>38</v>
      </c>
      <c r="F35" s="128">
        <f>ROUND((SUM(BE125:BE241)),  2)</f>
        <v>0</v>
      </c>
      <c r="G35" s="35"/>
      <c r="H35" s="35"/>
      <c r="I35" s="129">
        <v>0.21</v>
      </c>
      <c r="J35" s="128">
        <f>ROUND(((SUM(BE125:BE241))*I35),  2)</f>
        <v>0</v>
      </c>
      <c r="K35" s="35"/>
      <c r="L35" s="52"/>
      <c r="S35" s="35"/>
      <c r="T35" s="35"/>
      <c r="U35" s="35"/>
      <c r="V35" s="35"/>
      <c r="W35" s="35"/>
      <c r="X35" s="35"/>
      <c r="Y35" s="35"/>
      <c r="Z35" s="35"/>
      <c r="AA35" s="35"/>
      <c r="AB35" s="35"/>
      <c r="AC35" s="35"/>
      <c r="AD35" s="35"/>
      <c r="AE35" s="35"/>
    </row>
    <row r="36" spans="1:31" s="2" customFormat="1" ht="14.45" customHeight="1">
      <c r="A36" s="35"/>
      <c r="B36" s="40"/>
      <c r="C36" s="35"/>
      <c r="D36" s="35"/>
      <c r="E36" s="118" t="s">
        <v>39</v>
      </c>
      <c r="F36" s="128">
        <f>ROUND((SUM(BF125:BF241)),  2)</f>
        <v>0</v>
      </c>
      <c r="G36" s="35"/>
      <c r="H36" s="35"/>
      <c r="I36" s="129">
        <v>0.12</v>
      </c>
      <c r="J36" s="128">
        <f>ROUND(((SUM(BF125:BF241))*I36),  2)</f>
        <v>0</v>
      </c>
      <c r="K36" s="35"/>
      <c r="L36" s="52"/>
      <c r="S36" s="35"/>
      <c r="T36" s="35"/>
      <c r="U36" s="35"/>
      <c r="V36" s="35"/>
      <c r="W36" s="35"/>
      <c r="X36" s="35"/>
      <c r="Y36" s="35"/>
      <c r="Z36" s="35"/>
      <c r="AA36" s="35"/>
      <c r="AB36" s="35"/>
      <c r="AC36" s="35"/>
      <c r="AD36" s="35"/>
      <c r="AE36" s="35"/>
    </row>
    <row r="37" spans="1:31" s="2" customFormat="1" ht="14.45" hidden="1" customHeight="1">
      <c r="A37" s="35"/>
      <c r="B37" s="40"/>
      <c r="C37" s="35"/>
      <c r="D37" s="35"/>
      <c r="E37" s="118" t="s">
        <v>40</v>
      </c>
      <c r="F37" s="128">
        <f>ROUND((SUM(BG125:BG241)),  2)</f>
        <v>0</v>
      </c>
      <c r="G37" s="35"/>
      <c r="H37" s="35"/>
      <c r="I37" s="129">
        <v>0.21</v>
      </c>
      <c r="J37" s="128">
        <f>0</f>
        <v>0</v>
      </c>
      <c r="K37" s="35"/>
      <c r="L37" s="52"/>
      <c r="S37" s="35"/>
      <c r="T37" s="35"/>
      <c r="U37" s="35"/>
      <c r="V37" s="35"/>
      <c r="W37" s="35"/>
      <c r="X37" s="35"/>
      <c r="Y37" s="35"/>
      <c r="Z37" s="35"/>
      <c r="AA37" s="35"/>
      <c r="AB37" s="35"/>
      <c r="AC37" s="35"/>
      <c r="AD37" s="35"/>
      <c r="AE37" s="35"/>
    </row>
    <row r="38" spans="1:31" s="2" customFormat="1" ht="14.45" hidden="1" customHeight="1">
      <c r="A38" s="35"/>
      <c r="B38" s="40"/>
      <c r="C38" s="35"/>
      <c r="D38" s="35"/>
      <c r="E38" s="118" t="s">
        <v>41</v>
      </c>
      <c r="F38" s="128">
        <f>ROUND((SUM(BH125:BH241)),  2)</f>
        <v>0</v>
      </c>
      <c r="G38" s="35"/>
      <c r="H38" s="35"/>
      <c r="I38" s="129">
        <v>0.12</v>
      </c>
      <c r="J38" s="128">
        <f>0</f>
        <v>0</v>
      </c>
      <c r="K38" s="35"/>
      <c r="L38" s="52"/>
      <c r="S38" s="35"/>
      <c r="T38" s="35"/>
      <c r="U38" s="35"/>
      <c r="V38" s="35"/>
      <c r="W38" s="35"/>
      <c r="X38" s="35"/>
      <c r="Y38" s="35"/>
      <c r="Z38" s="35"/>
      <c r="AA38" s="35"/>
      <c r="AB38" s="35"/>
      <c r="AC38" s="35"/>
      <c r="AD38" s="35"/>
      <c r="AE38" s="35"/>
    </row>
    <row r="39" spans="1:31" s="2" customFormat="1" ht="14.45" hidden="1" customHeight="1">
      <c r="A39" s="35"/>
      <c r="B39" s="40"/>
      <c r="C39" s="35"/>
      <c r="D39" s="35"/>
      <c r="E39" s="118" t="s">
        <v>42</v>
      </c>
      <c r="F39" s="128">
        <f>ROUND((SUM(BI125:BI241)),  2)</f>
        <v>0</v>
      </c>
      <c r="G39" s="35"/>
      <c r="H39" s="35"/>
      <c r="I39" s="129">
        <v>0</v>
      </c>
      <c r="J39" s="128">
        <f>0</f>
        <v>0</v>
      </c>
      <c r="K39" s="35"/>
      <c r="L39" s="52"/>
      <c r="S39" s="35"/>
      <c r="T39" s="35"/>
      <c r="U39" s="35"/>
      <c r="V39" s="35"/>
      <c r="W39" s="35"/>
      <c r="X39" s="35"/>
      <c r="Y39" s="35"/>
      <c r="Z39" s="35"/>
      <c r="AA39" s="35"/>
      <c r="AB39" s="35"/>
      <c r="AC39" s="35"/>
      <c r="AD39" s="35"/>
      <c r="AE39" s="35"/>
    </row>
    <row r="40" spans="1:31" s="2" customFormat="1" ht="6.95" customHeight="1">
      <c r="A40" s="35"/>
      <c r="B40" s="40"/>
      <c r="C40" s="35"/>
      <c r="D40" s="35"/>
      <c r="E40" s="35"/>
      <c r="F40" s="35"/>
      <c r="G40" s="35"/>
      <c r="H40" s="35"/>
      <c r="I40" s="35"/>
      <c r="J40" s="35"/>
      <c r="K40" s="35"/>
      <c r="L40" s="52"/>
      <c r="S40" s="35"/>
      <c r="T40" s="35"/>
      <c r="U40" s="35"/>
      <c r="V40" s="35"/>
      <c r="W40" s="35"/>
      <c r="X40" s="35"/>
      <c r="Y40" s="35"/>
      <c r="Z40" s="35"/>
      <c r="AA40" s="35"/>
      <c r="AB40" s="35"/>
      <c r="AC40" s="35"/>
      <c r="AD40" s="35"/>
      <c r="AE40" s="35"/>
    </row>
    <row r="41" spans="1:31" s="2" customFormat="1" ht="25.35" customHeight="1">
      <c r="A41" s="35"/>
      <c r="B41" s="40"/>
      <c r="C41" s="130"/>
      <c r="D41" s="131" t="s">
        <v>43</v>
      </c>
      <c r="E41" s="132"/>
      <c r="F41" s="132"/>
      <c r="G41" s="133" t="s">
        <v>44</v>
      </c>
      <c r="H41" s="134" t="s">
        <v>7622</v>
      </c>
      <c r="I41" s="132"/>
      <c r="J41" s="135">
        <f>SUM(J32:J39)</f>
        <v>0</v>
      </c>
      <c r="K41" s="136"/>
      <c r="L41" s="52"/>
      <c r="S41" s="35"/>
      <c r="T41" s="35"/>
      <c r="U41" s="35"/>
      <c r="V41" s="35"/>
      <c r="W41" s="35"/>
      <c r="X41" s="35"/>
      <c r="Y41" s="35"/>
      <c r="Z41" s="35"/>
      <c r="AA41" s="35"/>
      <c r="AB41" s="35"/>
      <c r="AC41" s="35"/>
      <c r="AD41" s="35"/>
      <c r="AE41" s="35"/>
    </row>
    <row r="42" spans="1:31" s="2" customFormat="1" ht="14.45" customHeight="1">
      <c r="A42" s="35"/>
      <c r="B42" s="40"/>
      <c r="C42" s="35"/>
      <c r="D42" s="35"/>
      <c r="E42" s="35"/>
      <c r="F42" s="35"/>
      <c r="G42" s="35"/>
      <c r="H42" s="35"/>
      <c r="I42" s="35"/>
      <c r="J42" s="35"/>
      <c r="K42" s="35"/>
      <c r="L42" s="52"/>
      <c r="S42" s="35"/>
      <c r="T42" s="35"/>
      <c r="U42" s="35"/>
      <c r="V42" s="35"/>
      <c r="W42" s="35"/>
      <c r="X42" s="35"/>
      <c r="Y42" s="35"/>
      <c r="Z42" s="35"/>
      <c r="AA42" s="35"/>
      <c r="AB42" s="35"/>
      <c r="AC42" s="35"/>
      <c r="AD42" s="35"/>
      <c r="AE42" s="35"/>
    </row>
    <row r="43" spans="1:31" s="1" customFormat="1" ht="14.45" customHeight="1">
      <c r="B43" s="21"/>
      <c r="L43" s="21"/>
    </row>
    <row r="44" spans="1:31" s="1" customFormat="1" ht="14.45" customHeight="1">
      <c r="B44" s="21"/>
      <c r="L44" s="21"/>
    </row>
    <row r="45" spans="1:31" s="1" customFormat="1" ht="14.45" customHeight="1">
      <c r="B45" s="21"/>
      <c r="L45" s="21"/>
    </row>
    <row r="46" spans="1:31" s="1" customFormat="1" ht="14.45" customHeight="1">
      <c r="B46" s="21"/>
      <c r="L46" s="21"/>
    </row>
    <row r="47" spans="1:31" s="1" customFormat="1" ht="14.45" customHeight="1">
      <c r="B47" s="21"/>
      <c r="L47" s="21"/>
    </row>
    <row r="48" spans="1:31" s="1" customFormat="1" ht="14.45" customHeight="1">
      <c r="B48" s="21"/>
      <c r="L48" s="21"/>
    </row>
    <row r="49" spans="1:31" s="1" customFormat="1" ht="14.45" customHeight="1">
      <c r="B49" s="21"/>
      <c r="L49" s="21"/>
    </row>
    <row r="50" spans="1:31" s="2" customFormat="1" ht="14.45" customHeight="1">
      <c r="B50" s="52"/>
      <c r="D50" s="137" t="s">
        <v>45</v>
      </c>
      <c r="E50" s="138"/>
      <c r="F50" s="138"/>
      <c r="G50" s="137" t="s">
        <v>46</v>
      </c>
      <c r="H50" s="138"/>
      <c r="I50" s="138"/>
      <c r="J50" s="138"/>
      <c r="K50" s="138"/>
      <c r="L50" s="52"/>
    </row>
    <row r="51" spans="1:31">
      <c r="B51" s="21"/>
      <c r="L51" s="21"/>
    </row>
    <row r="52" spans="1:31">
      <c r="B52" s="21"/>
      <c r="L52" s="21"/>
    </row>
    <row r="53" spans="1:31">
      <c r="B53" s="21"/>
      <c r="L53" s="21"/>
    </row>
    <row r="54" spans="1:31">
      <c r="B54" s="21"/>
      <c r="L54" s="21"/>
    </row>
    <row r="55" spans="1:31">
      <c r="B55" s="21"/>
      <c r="L55" s="21"/>
    </row>
    <row r="56" spans="1:31">
      <c r="B56" s="21"/>
      <c r="L56" s="21"/>
    </row>
    <row r="57" spans="1:31">
      <c r="B57" s="21"/>
      <c r="L57" s="21"/>
    </row>
    <row r="58" spans="1:31">
      <c r="B58" s="21"/>
      <c r="L58" s="21"/>
    </row>
    <row r="59" spans="1:31">
      <c r="B59" s="21"/>
      <c r="L59" s="21"/>
    </row>
    <row r="60" spans="1:31">
      <c r="B60" s="21"/>
      <c r="L60" s="21"/>
    </row>
    <row r="61" spans="1:31" s="2" customFormat="1" ht="12.75">
      <c r="A61" s="35"/>
      <c r="B61" s="40"/>
      <c r="C61" s="35"/>
      <c r="D61" s="139" t="s">
        <v>47</v>
      </c>
      <c r="E61" s="140"/>
      <c r="F61" s="141" t="s">
        <v>48</v>
      </c>
      <c r="G61" s="139" t="s">
        <v>47</v>
      </c>
      <c r="H61" s="140"/>
      <c r="I61" s="140"/>
      <c r="J61" s="142" t="s">
        <v>48</v>
      </c>
      <c r="K61" s="140"/>
      <c r="L61" s="52"/>
      <c r="S61" s="35"/>
      <c r="T61" s="35"/>
      <c r="U61" s="35"/>
      <c r="V61" s="35"/>
      <c r="W61" s="35"/>
      <c r="X61" s="35"/>
      <c r="Y61" s="35"/>
      <c r="Z61" s="35"/>
      <c r="AA61" s="35"/>
      <c r="AB61" s="35"/>
      <c r="AC61" s="35"/>
      <c r="AD61" s="35"/>
      <c r="AE61" s="35"/>
    </row>
    <row r="62" spans="1:31">
      <c r="B62" s="21"/>
      <c r="L62" s="21"/>
    </row>
    <row r="63" spans="1:31">
      <c r="B63" s="21"/>
      <c r="L63" s="21"/>
    </row>
    <row r="64" spans="1:31">
      <c r="B64" s="21"/>
      <c r="L64" s="21"/>
    </row>
    <row r="65" spans="1:31" s="2" customFormat="1" ht="12.75">
      <c r="A65" s="35"/>
      <c r="B65" s="40"/>
      <c r="C65" s="35"/>
      <c r="D65" s="137" t="s">
        <v>49</v>
      </c>
      <c r="E65" s="143"/>
      <c r="F65" s="143"/>
      <c r="G65" s="137" t="s">
        <v>50</v>
      </c>
      <c r="H65" s="143"/>
      <c r="I65" s="143"/>
      <c r="J65" s="143"/>
      <c r="K65" s="143"/>
      <c r="L65" s="52"/>
      <c r="S65" s="35"/>
      <c r="T65" s="35"/>
      <c r="U65" s="35"/>
      <c r="V65" s="35"/>
      <c r="W65" s="35"/>
      <c r="X65" s="35"/>
      <c r="Y65" s="35"/>
      <c r="Z65" s="35"/>
      <c r="AA65" s="35"/>
      <c r="AB65" s="35"/>
      <c r="AC65" s="35"/>
      <c r="AD65" s="35"/>
      <c r="AE65" s="35"/>
    </row>
    <row r="66" spans="1:31">
      <c r="B66" s="21"/>
      <c r="L66" s="21"/>
    </row>
    <row r="67" spans="1:31">
      <c r="B67" s="21"/>
      <c r="L67" s="21"/>
    </row>
    <row r="68" spans="1:31">
      <c r="B68" s="21"/>
      <c r="L68" s="21"/>
    </row>
    <row r="69" spans="1:31">
      <c r="B69" s="21"/>
      <c r="L69" s="21"/>
    </row>
    <row r="70" spans="1:31">
      <c r="B70" s="21"/>
      <c r="L70" s="21"/>
    </row>
    <row r="71" spans="1:31">
      <c r="B71" s="21"/>
      <c r="L71" s="21"/>
    </row>
    <row r="72" spans="1:31">
      <c r="B72" s="21"/>
      <c r="L72" s="21"/>
    </row>
    <row r="73" spans="1:31">
      <c r="B73" s="21"/>
      <c r="L73" s="21"/>
    </row>
    <row r="74" spans="1:31">
      <c r="B74" s="21"/>
      <c r="L74" s="21"/>
    </row>
    <row r="75" spans="1:31">
      <c r="B75" s="21"/>
      <c r="L75" s="21"/>
    </row>
    <row r="76" spans="1:31" s="2" customFormat="1" ht="12.75">
      <c r="A76" s="35"/>
      <c r="B76" s="40"/>
      <c r="C76" s="35"/>
      <c r="D76" s="139" t="s">
        <v>47</v>
      </c>
      <c r="E76" s="140"/>
      <c r="F76" s="141" t="s">
        <v>48</v>
      </c>
      <c r="G76" s="139" t="s">
        <v>47</v>
      </c>
      <c r="H76" s="140"/>
      <c r="I76" s="140"/>
      <c r="J76" s="142" t="s">
        <v>48</v>
      </c>
      <c r="K76" s="140"/>
      <c r="L76" s="52"/>
      <c r="S76" s="35"/>
      <c r="T76" s="35"/>
      <c r="U76" s="35"/>
      <c r="V76" s="35"/>
      <c r="W76" s="35"/>
      <c r="X76" s="35"/>
      <c r="Y76" s="35"/>
      <c r="Z76" s="35"/>
      <c r="AA76" s="35"/>
      <c r="AB76" s="35"/>
      <c r="AC76" s="35"/>
      <c r="AD76" s="35"/>
      <c r="AE76" s="35"/>
    </row>
    <row r="77" spans="1:31" s="2" customFormat="1" ht="14.45" customHeight="1">
      <c r="A77" s="35"/>
      <c r="B77" s="144"/>
      <c r="C77" s="145"/>
      <c r="D77" s="145"/>
      <c r="E77" s="145"/>
      <c r="F77" s="145"/>
      <c r="G77" s="145"/>
      <c r="H77" s="145"/>
      <c r="I77" s="145"/>
      <c r="J77" s="145"/>
      <c r="K77" s="145"/>
      <c r="L77" s="52"/>
      <c r="S77" s="35"/>
      <c r="T77" s="35"/>
      <c r="U77" s="35"/>
      <c r="V77" s="35"/>
      <c r="W77" s="35"/>
      <c r="X77" s="35"/>
      <c r="Y77" s="35"/>
      <c r="Z77" s="35"/>
      <c r="AA77" s="35"/>
      <c r="AB77" s="35"/>
      <c r="AC77" s="35"/>
      <c r="AD77" s="35"/>
      <c r="AE77" s="35"/>
    </row>
    <row r="81" spans="1:31" s="2" customFormat="1" ht="6.95" customHeight="1">
      <c r="A81" s="35"/>
      <c r="B81" s="146"/>
      <c r="C81" s="147"/>
      <c r="D81" s="147"/>
      <c r="E81" s="147"/>
      <c r="F81" s="147"/>
      <c r="G81" s="147"/>
      <c r="H81" s="147"/>
      <c r="I81" s="147"/>
      <c r="J81" s="147"/>
      <c r="K81" s="147"/>
      <c r="L81" s="52"/>
      <c r="S81" s="35"/>
      <c r="T81" s="35"/>
      <c r="U81" s="35"/>
      <c r="V81" s="35"/>
      <c r="W81" s="35"/>
      <c r="X81" s="35"/>
      <c r="Y81" s="35"/>
      <c r="Z81" s="35"/>
      <c r="AA81" s="35"/>
      <c r="AB81" s="35"/>
      <c r="AC81" s="35"/>
      <c r="AD81" s="35"/>
      <c r="AE81" s="35"/>
    </row>
    <row r="82" spans="1:31" s="2" customFormat="1" ht="24.95" customHeight="1">
      <c r="A82" s="35"/>
      <c r="B82" s="36"/>
      <c r="C82" s="24" t="s">
        <v>242</v>
      </c>
      <c r="D82" s="37"/>
      <c r="E82" s="37"/>
      <c r="F82" s="37"/>
      <c r="G82" s="37"/>
      <c r="H82" s="37"/>
      <c r="I82" s="37"/>
      <c r="J82" s="37"/>
      <c r="K82" s="37"/>
      <c r="L82" s="52"/>
      <c r="S82" s="35"/>
      <c r="T82" s="35"/>
      <c r="U82" s="35"/>
      <c r="V82" s="35"/>
      <c r="W82" s="35"/>
      <c r="X82" s="35"/>
      <c r="Y82" s="35"/>
      <c r="Z82" s="35"/>
      <c r="AA82" s="35"/>
      <c r="AB82" s="35"/>
      <c r="AC82" s="35"/>
      <c r="AD82" s="35"/>
      <c r="AE82" s="35"/>
    </row>
    <row r="83" spans="1:31" s="2" customFormat="1" ht="6.95" customHeight="1">
      <c r="A83" s="35"/>
      <c r="B83" s="36"/>
      <c r="C83" s="37"/>
      <c r="D83" s="37"/>
      <c r="E83" s="37"/>
      <c r="F83" s="37"/>
      <c r="G83" s="37"/>
      <c r="H83" s="37"/>
      <c r="I83" s="37"/>
      <c r="J83" s="37"/>
      <c r="K83" s="37"/>
      <c r="L83" s="52"/>
      <c r="S83" s="35"/>
      <c r="T83" s="35"/>
      <c r="U83" s="35"/>
      <c r="V83" s="35"/>
      <c r="W83" s="35"/>
      <c r="X83" s="35"/>
      <c r="Y83" s="35"/>
      <c r="Z83" s="35"/>
      <c r="AA83" s="35"/>
      <c r="AB83" s="35"/>
      <c r="AC83" s="35"/>
      <c r="AD83" s="35"/>
      <c r="AE83" s="35"/>
    </row>
    <row r="84" spans="1:31" s="2" customFormat="1" ht="12" customHeight="1">
      <c r="A84" s="35"/>
      <c r="B84" s="36"/>
      <c r="C84" s="30" t="s">
        <v>15</v>
      </c>
      <c r="D84" s="37"/>
      <c r="E84" s="37"/>
      <c r="F84" s="37"/>
      <c r="G84" s="37"/>
      <c r="H84" s="37"/>
      <c r="I84" s="37"/>
      <c r="J84" s="37"/>
      <c r="K84" s="37"/>
      <c r="L84" s="52"/>
      <c r="S84" s="35"/>
      <c r="T84" s="35"/>
      <c r="U84" s="35"/>
      <c r="V84" s="35"/>
      <c r="W84" s="35"/>
      <c r="X84" s="35"/>
      <c r="Y84" s="35"/>
      <c r="Z84" s="35"/>
      <c r="AA84" s="35"/>
      <c r="AB84" s="35"/>
      <c r="AC84" s="35"/>
      <c r="AD84" s="35"/>
      <c r="AE84" s="35"/>
    </row>
    <row r="85" spans="1:31" s="2" customFormat="1" ht="16.5" customHeight="1">
      <c r="A85" s="35"/>
      <c r="B85" s="36"/>
      <c r="C85" s="37"/>
      <c r="D85" s="37"/>
      <c r="E85" s="410" t="str">
        <f>E7</f>
        <v>Modernizace teplárny OB6</v>
      </c>
      <c r="F85" s="411"/>
      <c r="G85" s="411"/>
      <c r="H85" s="411"/>
      <c r="I85" s="37"/>
      <c r="J85" s="37"/>
      <c r="K85" s="37"/>
      <c r="L85" s="52"/>
      <c r="S85" s="35"/>
      <c r="T85" s="35"/>
      <c r="U85" s="35"/>
      <c r="V85" s="35"/>
      <c r="W85" s="35"/>
      <c r="X85" s="35"/>
      <c r="Y85" s="35"/>
      <c r="Z85" s="35"/>
      <c r="AA85" s="35"/>
      <c r="AB85" s="35"/>
      <c r="AC85" s="35"/>
      <c r="AD85" s="35"/>
      <c r="AE85" s="35"/>
    </row>
    <row r="86" spans="1:31" s="1" customFormat="1" ht="12" customHeight="1">
      <c r="B86" s="22"/>
      <c r="C86" s="30" t="s">
        <v>241</v>
      </c>
      <c r="D86" s="23"/>
      <c r="E86" s="23"/>
      <c r="F86" s="23"/>
      <c r="G86" s="23"/>
      <c r="H86" s="23"/>
      <c r="I86" s="23"/>
      <c r="J86" s="23"/>
      <c r="K86" s="23"/>
      <c r="L86" s="21"/>
    </row>
    <row r="87" spans="1:31" s="2" customFormat="1" ht="16.5" customHeight="1">
      <c r="A87" s="35"/>
      <c r="B87" s="36"/>
      <c r="C87" s="37"/>
      <c r="D87" s="37"/>
      <c r="E87" s="410" t="s">
        <v>5915</v>
      </c>
      <c r="F87" s="409"/>
      <c r="G87" s="409"/>
      <c r="H87" s="409"/>
      <c r="I87" s="37"/>
      <c r="J87" s="37"/>
      <c r="K87" s="37"/>
      <c r="L87" s="52"/>
      <c r="S87" s="35"/>
      <c r="T87" s="35"/>
      <c r="U87" s="35"/>
      <c r="V87" s="35"/>
      <c r="W87" s="35"/>
      <c r="X87" s="35"/>
      <c r="Y87" s="35"/>
      <c r="Z87" s="35"/>
      <c r="AA87" s="35"/>
      <c r="AB87" s="35"/>
      <c r="AC87" s="35"/>
      <c r="AD87" s="35"/>
      <c r="AE87" s="35"/>
    </row>
    <row r="88" spans="1:31" s="2" customFormat="1" ht="12" customHeight="1">
      <c r="A88" s="35"/>
      <c r="B88" s="36"/>
      <c r="C88" s="30" t="s">
        <v>432</v>
      </c>
      <c r="D88" s="37"/>
      <c r="E88" s="37"/>
      <c r="F88" s="37"/>
      <c r="G88" s="37"/>
      <c r="H88" s="37"/>
      <c r="I88" s="37"/>
      <c r="J88" s="37"/>
      <c r="K88" s="37"/>
      <c r="L88" s="52"/>
      <c r="S88" s="35"/>
      <c r="T88" s="35"/>
      <c r="U88" s="35"/>
      <c r="V88" s="35"/>
      <c r="W88" s="35"/>
      <c r="X88" s="35"/>
      <c r="Y88" s="35"/>
      <c r="Z88" s="35"/>
      <c r="AA88" s="35"/>
      <c r="AB88" s="35"/>
      <c r="AC88" s="35"/>
      <c r="AD88" s="35"/>
      <c r="AE88" s="35"/>
    </row>
    <row r="89" spans="1:31" s="2" customFormat="1" ht="16.5" customHeight="1">
      <c r="A89" s="35"/>
      <c r="B89" s="36"/>
      <c r="C89" s="37"/>
      <c r="D89" s="37"/>
      <c r="E89" s="384" t="str">
        <f>E11</f>
        <v>IO 302-08 - Stoka U (II. Etapa)</v>
      </c>
      <c r="F89" s="409"/>
      <c r="G89" s="409"/>
      <c r="H89" s="409"/>
      <c r="I89" s="37"/>
      <c r="J89" s="37"/>
      <c r="K89" s="37"/>
      <c r="L89" s="52"/>
      <c r="S89" s="35"/>
      <c r="T89" s="35"/>
      <c r="U89" s="35"/>
      <c r="V89" s="35"/>
      <c r="W89" s="35"/>
      <c r="X89" s="35"/>
      <c r="Y89" s="35"/>
      <c r="Z89" s="35"/>
      <c r="AA89" s="35"/>
      <c r="AB89" s="35"/>
      <c r="AC89" s="35"/>
      <c r="AD89" s="35"/>
      <c r="AE89" s="35"/>
    </row>
    <row r="90" spans="1:31" s="2" customFormat="1" ht="6.95" customHeight="1">
      <c r="A90" s="35"/>
      <c r="B90" s="36"/>
      <c r="C90" s="37"/>
      <c r="D90" s="37"/>
      <c r="E90" s="37"/>
      <c r="F90" s="37"/>
      <c r="G90" s="37"/>
      <c r="H90" s="37"/>
      <c r="I90" s="37"/>
      <c r="J90" s="37"/>
      <c r="K90" s="37"/>
      <c r="L90" s="52"/>
      <c r="S90" s="35"/>
      <c r="T90" s="35"/>
      <c r="U90" s="35"/>
      <c r="V90" s="35"/>
      <c r="W90" s="35"/>
      <c r="X90" s="35"/>
      <c r="Y90" s="35"/>
      <c r="Z90" s="35"/>
      <c r="AA90" s="35"/>
      <c r="AB90" s="35"/>
      <c r="AC90" s="35"/>
      <c r="AD90" s="35"/>
      <c r="AE90" s="35"/>
    </row>
    <row r="91" spans="1:31" s="2" customFormat="1" ht="12" customHeight="1">
      <c r="A91" s="35"/>
      <c r="B91" s="36"/>
      <c r="C91" s="30" t="s">
        <v>19</v>
      </c>
      <c r="D91" s="37"/>
      <c r="E91" s="37"/>
      <c r="F91" s="28" t="str">
        <f>F14</f>
        <v>Mladá Boleslav</v>
      </c>
      <c r="G91" s="37"/>
      <c r="H91" s="37"/>
      <c r="I91" s="30" t="s">
        <v>21</v>
      </c>
      <c r="J91" s="67">
        <f>IF(J14="","",J14)</f>
        <v>45363</v>
      </c>
      <c r="K91" s="37"/>
      <c r="L91" s="52"/>
      <c r="S91" s="35"/>
      <c r="T91" s="35"/>
      <c r="U91" s="35"/>
      <c r="V91" s="35"/>
      <c r="W91" s="35"/>
      <c r="X91" s="35"/>
      <c r="Y91" s="35"/>
      <c r="Z91" s="35"/>
      <c r="AA91" s="35"/>
      <c r="AB91" s="35"/>
      <c r="AC91" s="35"/>
      <c r="AD91" s="35"/>
      <c r="AE91" s="35"/>
    </row>
    <row r="92" spans="1:31" s="2" customFormat="1" ht="6.95" customHeight="1">
      <c r="A92" s="35"/>
      <c r="B92" s="36"/>
      <c r="C92" s="37"/>
      <c r="D92" s="37"/>
      <c r="E92" s="37"/>
      <c r="F92" s="37"/>
      <c r="G92" s="37"/>
      <c r="H92" s="37"/>
      <c r="I92" s="37"/>
      <c r="J92" s="37"/>
      <c r="K92" s="37"/>
      <c r="L92" s="52"/>
      <c r="S92" s="35"/>
      <c r="T92" s="35"/>
      <c r="U92" s="35"/>
      <c r="V92" s="35"/>
      <c r="W92" s="35"/>
      <c r="X92" s="35"/>
      <c r="Y92" s="35"/>
      <c r="Z92" s="35"/>
      <c r="AA92" s="35"/>
      <c r="AB92" s="35"/>
      <c r="AC92" s="35"/>
      <c r="AD92" s="35"/>
      <c r="AE92" s="35"/>
    </row>
    <row r="93" spans="1:31" s="2" customFormat="1" ht="15.2" customHeight="1">
      <c r="A93" s="35"/>
      <c r="B93" s="36"/>
      <c r="C93" s="30" t="s">
        <v>22</v>
      </c>
      <c r="D93" s="37"/>
      <c r="E93" s="37"/>
      <c r="F93" s="28" t="str">
        <f>E17</f>
        <v xml:space="preserve">ŠKO-ENERGO s.r.o. </v>
      </c>
      <c r="G93" s="37"/>
      <c r="H93" s="37"/>
      <c r="I93" s="30" t="s">
        <v>28</v>
      </c>
      <c r="J93" s="33" t="str">
        <f>E23</f>
        <v>AFRY CZ s.r.o.</v>
      </c>
      <c r="K93" s="37"/>
      <c r="L93" s="52"/>
      <c r="S93" s="35"/>
      <c r="T93" s="35"/>
      <c r="U93" s="35"/>
      <c r="V93" s="35"/>
      <c r="W93" s="35"/>
      <c r="X93" s="35"/>
      <c r="Y93" s="35"/>
      <c r="Z93" s="35"/>
      <c r="AA93" s="35"/>
      <c r="AB93" s="35"/>
      <c r="AC93" s="35"/>
      <c r="AD93" s="35"/>
      <c r="AE93" s="35"/>
    </row>
    <row r="94" spans="1:31" s="2" customFormat="1" ht="15.2" customHeight="1">
      <c r="A94" s="35"/>
      <c r="B94" s="36"/>
      <c r="C94" s="30" t="s">
        <v>26</v>
      </c>
      <c r="D94" s="37"/>
      <c r="E94" s="37"/>
      <c r="F94" s="28" t="str">
        <f>IF(E20="","",E20)</f>
        <v>Vyplň údaj</v>
      </c>
      <c r="G94" s="37"/>
      <c r="H94" s="37"/>
      <c r="I94" s="30" t="s">
        <v>31</v>
      </c>
      <c r="J94" s="33" t="str">
        <f>E26</f>
        <v>AFRY CZ s.r.o.</v>
      </c>
      <c r="K94" s="37"/>
      <c r="L94" s="52"/>
      <c r="S94" s="35"/>
      <c r="T94" s="35"/>
      <c r="U94" s="35"/>
      <c r="V94" s="35"/>
      <c r="W94" s="35"/>
      <c r="X94" s="35"/>
      <c r="Y94" s="35"/>
      <c r="Z94" s="35"/>
      <c r="AA94" s="35"/>
      <c r="AB94" s="35"/>
      <c r="AC94" s="35"/>
      <c r="AD94" s="35"/>
      <c r="AE94" s="35"/>
    </row>
    <row r="95" spans="1:31" s="2" customFormat="1" ht="10.35" customHeight="1">
      <c r="A95" s="35"/>
      <c r="B95" s="36"/>
      <c r="C95" s="37"/>
      <c r="D95" s="37"/>
      <c r="E95" s="37"/>
      <c r="F95" s="37"/>
      <c r="G95" s="37"/>
      <c r="H95" s="37"/>
      <c r="I95" s="37"/>
      <c r="J95" s="37"/>
      <c r="K95" s="37"/>
      <c r="L95" s="52"/>
      <c r="S95" s="35"/>
      <c r="T95" s="35"/>
      <c r="U95" s="35"/>
      <c r="V95" s="35"/>
      <c r="W95" s="35"/>
      <c r="X95" s="35"/>
      <c r="Y95" s="35"/>
      <c r="Z95" s="35"/>
      <c r="AA95" s="35"/>
      <c r="AB95" s="35"/>
      <c r="AC95" s="35"/>
      <c r="AD95" s="35"/>
      <c r="AE95" s="35"/>
    </row>
    <row r="96" spans="1:31" s="2" customFormat="1" ht="29.25" customHeight="1">
      <c r="A96" s="35"/>
      <c r="B96" s="36"/>
      <c r="C96" s="148" t="s">
        <v>243</v>
      </c>
      <c r="D96" s="149"/>
      <c r="E96" s="149"/>
      <c r="F96" s="149"/>
      <c r="G96" s="149"/>
      <c r="H96" s="149"/>
      <c r="I96" s="149"/>
      <c r="J96" s="150" t="s">
        <v>7631</v>
      </c>
      <c r="K96" s="149"/>
      <c r="L96" s="52"/>
      <c r="S96" s="35"/>
      <c r="T96" s="35"/>
      <c r="U96" s="35"/>
      <c r="V96" s="35"/>
      <c r="W96" s="35"/>
      <c r="X96" s="35"/>
      <c r="Y96" s="35"/>
      <c r="Z96" s="35"/>
      <c r="AA96" s="35"/>
      <c r="AB96" s="35"/>
      <c r="AC96" s="35"/>
      <c r="AD96" s="35"/>
      <c r="AE96" s="35"/>
    </row>
    <row r="97" spans="1:47" s="2" customFormat="1" ht="10.35" customHeight="1">
      <c r="A97" s="35"/>
      <c r="B97" s="36"/>
      <c r="C97" s="37"/>
      <c r="D97" s="37"/>
      <c r="E97" s="37"/>
      <c r="F97" s="37"/>
      <c r="G97" s="37"/>
      <c r="H97" s="37"/>
      <c r="I97" s="37"/>
      <c r="J97" s="37"/>
      <c r="K97" s="37"/>
      <c r="L97" s="52"/>
      <c r="S97" s="35"/>
      <c r="T97" s="35"/>
      <c r="U97" s="35"/>
      <c r="V97" s="35"/>
      <c r="W97" s="35"/>
      <c r="X97" s="35"/>
      <c r="Y97" s="35"/>
      <c r="Z97" s="35"/>
      <c r="AA97" s="35"/>
      <c r="AB97" s="35"/>
      <c r="AC97" s="35"/>
      <c r="AD97" s="35"/>
      <c r="AE97" s="35"/>
    </row>
    <row r="98" spans="1:47" s="2" customFormat="1" ht="22.9" customHeight="1">
      <c r="A98" s="35"/>
      <c r="B98" s="36"/>
      <c r="C98" s="151" t="s">
        <v>244</v>
      </c>
      <c r="D98" s="37"/>
      <c r="E98" s="37"/>
      <c r="F98" s="37"/>
      <c r="G98" s="37"/>
      <c r="H98" s="37"/>
      <c r="I98" s="37"/>
      <c r="J98" s="85">
        <f>J125</f>
        <v>0</v>
      </c>
      <c r="K98" s="37"/>
      <c r="L98" s="52"/>
      <c r="S98" s="35"/>
      <c r="T98" s="35"/>
      <c r="U98" s="35"/>
      <c r="V98" s="35"/>
      <c r="W98" s="35"/>
      <c r="X98" s="35"/>
      <c r="Y98" s="35"/>
      <c r="Z98" s="35"/>
      <c r="AA98" s="35"/>
      <c r="AB98" s="35"/>
      <c r="AC98" s="35"/>
      <c r="AD98" s="35"/>
      <c r="AE98" s="35"/>
      <c r="AU98" s="18" t="s">
        <v>245</v>
      </c>
    </row>
    <row r="99" spans="1:47" s="9" customFormat="1" ht="24.95" customHeight="1">
      <c r="B99" s="152"/>
      <c r="C99" s="153"/>
      <c r="D99" s="154" t="s">
        <v>246</v>
      </c>
      <c r="E99" s="155"/>
      <c r="F99" s="155"/>
      <c r="G99" s="155"/>
      <c r="H99" s="155"/>
      <c r="I99" s="155"/>
      <c r="J99" s="156">
        <f>J126</f>
        <v>0</v>
      </c>
      <c r="K99" s="153"/>
      <c r="L99" s="157"/>
    </row>
    <row r="100" spans="1:47" s="10" customFormat="1" ht="19.899999999999999" customHeight="1">
      <c r="B100" s="158"/>
      <c r="C100" s="103"/>
      <c r="D100" s="159" t="s">
        <v>331</v>
      </c>
      <c r="E100" s="160"/>
      <c r="F100" s="160"/>
      <c r="G100" s="160"/>
      <c r="H100" s="160"/>
      <c r="I100" s="160"/>
      <c r="J100" s="161">
        <f>J127</f>
        <v>0</v>
      </c>
      <c r="K100" s="103"/>
      <c r="L100" s="162"/>
    </row>
    <row r="101" spans="1:47" s="10" customFormat="1" ht="19.899999999999999" customHeight="1">
      <c r="B101" s="158"/>
      <c r="C101" s="103"/>
      <c r="D101" s="159" t="s">
        <v>1654</v>
      </c>
      <c r="E101" s="160"/>
      <c r="F101" s="160"/>
      <c r="G101" s="160"/>
      <c r="H101" s="160"/>
      <c r="I101" s="160"/>
      <c r="J101" s="161">
        <f>J213</f>
        <v>0</v>
      </c>
      <c r="K101" s="103"/>
      <c r="L101" s="162"/>
    </row>
    <row r="102" spans="1:47" s="10" customFormat="1" ht="19.899999999999999" customHeight="1">
      <c r="B102" s="158"/>
      <c r="C102" s="103"/>
      <c r="D102" s="159" t="s">
        <v>248</v>
      </c>
      <c r="E102" s="160"/>
      <c r="F102" s="160"/>
      <c r="G102" s="160"/>
      <c r="H102" s="160"/>
      <c r="I102" s="160"/>
      <c r="J102" s="161">
        <f>J234</f>
        <v>0</v>
      </c>
      <c r="K102" s="103"/>
      <c r="L102" s="162"/>
    </row>
    <row r="103" spans="1:47" s="10" customFormat="1" ht="19.899999999999999" customHeight="1">
      <c r="B103" s="158"/>
      <c r="C103" s="103"/>
      <c r="D103" s="159" t="s">
        <v>333</v>
      </c>
      <c r="E103" s="160"/>
      <c r="F103" s="160"/>
      <c r="G103" s="160"/>
      <c r="H103" s="160"/>
      <c r="I103" s="160"/>
      <c r="J103" s="161">
        <f>J240</f>
        <v>0</v>
      </c>
      <c r="K103" s="103"/>
      <c r="L103" s="162"/>
    </row>
    <row r="104" spans="1:47" s="2" customFormat="1" ht="21.75" customHeight="1">
      <c r="A104" s="35"/>
      <c r="B104" s="36"/>
      <c r="C104" s="37"/>
      <c r="D104" s="37"/>
      <c r="E104" s="37"/>
      <c r="F104" s="37"/>
      <c r="G104" s="37"/>
      <c r="H104" s="37"/>
      <c r="I104" s="37"/>
      <c r="J104" s="37"/>
      <c r="K104" s="37"/>
      <c r="L104" s="52"/>
      <c r="S104" s="35"/>
      <c r="T104" s="35"/>
      <c r="U104" s="35"/>
      <c r="V104" s="35"/>
      <c r="W104" s="35"/>
      <c r="X104" s="35"/>
      <c r="Y104" s="35"/>
      <c r="Z104" s="35"/>
      <c r="AA104" s="35"/>
      <c r="AB104" s="35"/>
      <c r="AC104" s="35"/>
      <c r="AD104" s="35"/>
      <c r="AE104" s="35"/>
    </row>
    <row r="105" spans="1:47" s="2" customFormat="1" ht="6.95" customHeight="1">
      <c r="A105" s="35"/>
      <c r="B105" s="55"/>
      <c r="C105" s="56"/>
      <c r="D105" s="56"/>
      <c r="E105" s="56"/>
      <c r="F105" s="56"/>
      <c r="G105" s="56"/>
      <c r="H105" s="56"/>
      <c r="I105" s="56"/>
      <c r="J105" s="56"/>
      <c r="K105" s="56"/>
      <c r="L105" s="52"/>
      <c r="S105" s="35"/>
      <c r="T105" s="35"/>
      <c r="U105" s="35"/>
      <c r="V105" s="35"/>
      <c r="W105" s="35"/>
      <c r="X105" s="35"/>
      <c r="Y105" s="35"/>
      <c r="Z105" s="35"/>
      <c r="AA105" s="35"/>
      <c r="AB105" s="35"/>
      <c r="AC105" s="35"/>
      <c r="AD105" s="35"/>
      <c r="AE105" s="35"/>
    </row>
    <row r="109" spans="1:47" s="2" customFormat="1" ht="6.95" customHeight="1">
      <c r="A109" s="35"/>
      <c r="B109" s="57"/>
      <c r="C109" s="58"/>
      <c r="D109" s="58"/>
      <c r="E109" s="58"/>
      <c r="F109" s="58"/>
      <c r="G109" s="58"/>
      <c r="H109" s="58"/>
      <c r="I109" s="58"/>
      <c r="J109" s="58"/>
      <c r="K109" s="58"/>
      <c r="L109" s="52"/>
      <c r="S109" s="35"/>
      <c r="T109" s="35"/>
      <c r="U109" s="35"/>
      <c r="V109" s="35"/>
      <c r="W109" s="35"/>
      <c r="X109" s="35"/>
      <c r="Y109" s="35"/>
      <c r="Z109" s="35"/>
      <c r="AA109" s="35"/>
      <c r="AB109" s="35"/>
      <c r="AC109" s="35"/>
      <c r="AD109" s="35"/>
      <c r="AE109" s="35"/>
    </row>
    <row r="110" spans="1:47" s="2" customFormat="1" ht="24.95" customHeight="1">
      <c r="A110" s="35"/>
      <c r="B110" s="36"/>
      <c r="C110" s="24" t="s">
        <v>249</v>
      </c>
      <c r="D110" s="37"/>
      <c r="E110" s="37"/>
      <c r="F110" s="37"/>
      <c r="G110" s="37"/>
      <c r="H110" s="37"/>
      <c r="I110" s="37"/>
      <c r="J110" s="37"/>
      <c r="K110" s="37"/>
      <c r="L110" s="52"/>
      <c r="S110" s="35"/>
      <c r="T110" s="35"/>
      <c r="U110" s="35"/>
      <c r="V110" s="35"/>
      <c r="W110" s="35"/>
      <c r="X110" s="35"/>
      <c r="Y110" s="35"/>
      <c r="Z110" s="35"/>
      <c r="AA110" s="35"/>
      <c r="AB110" s="35"/>
      <c r="AC110" s="35"/>
      <c r="AD110" s="35"/>
      <c r="AE110" s="35"/>
    </row>
    <row r="111" spans="1:47" s="2" customFormat="1" ht="6.95" customHeight="1">
      <c r="A111" s="35"/>
      <c r="B111" s="36"/>
      <c r="C111" s="37"/>
      <c r="D111" s="37"/>
      <c r="E111" s="37"/>
      <c r="F111" s="37"/>
      <c r="G111" s="37"/>
      <c r="H111" s="37"/>
      <c r="I111" s="37"/>
      <c r="J111" s="37"/>
      <c r="K111" s="37"/>
      <c r="L111" s="52"/>
      <c r="S111" s="35"/>
      <c r="T111" s="35"/>
      <c r="U111" s="35"/>
      <c r="V111" s="35"/>
      <c r="W111" s="35"/>
      <c r="X111" s="35"/>
      <c r="Y111" s="35"/>
      <c r="Z111" s="35"/>
      <c r="AA111" s="35"/>
      <c r="AB111" s="35"/>
      <c r="AC111" s="35"/>
      <c r="AD111" s="35"/>
      <c r="AE111" s="35"/>
    </row>
    <row r="112" spans="1:47" s="2" customFormat="1" ht="12" customHeight="1">
      <c r="A112" s="35"/>
      <c r="B112" s="36"/>
      <c r="C112" s="30" t="s">
        <v>15</v>
      </c>
      <c r="D112" s="37"/>
      <c r="E112" s="37"/>
      <c r="F112" s="37"/>
      <c r="G112" s="37"/>
      <c r="H112" s="37"/>
      <c r="I112" s="37"/>
      <c r="J112" s="37"/>
      <c r="K112" s="37"/>
      <c r="L112" s="52"/>
      <c r="S112" s="35"/>
      <c r="T112" s="35"/>
      <c r="U112" s="35"/>
      <c r="V112" s="35"/>
      <c r="W112" s="35"/>
      <c r="X112" s="35"/>
      <c r="Y112" s="35"/>
      <c r="Z112" s="35"/>
      <c r="AA112" s="35"/>
      <c r="AB112" s="35"/>
      <c r="AC112" s="35"/>
      <c r="AD112" s="35"/>
      <c r="AE112" s="35"/>
    </row>
    <row r="113" spans="1:65" s="2" customFormat="1" ht="16.5" customHeight="1">
      <c r="A113" s="35"/>
      <c r="B113" s="36"/>
      <c r="C113" s="37"/>
      <c r="D113" s="37"/>
      <c r="E113" s="410" t="str">
        <f>E7</f>
        <v>Modernizace teplárny OB6</v>
      </c>
      <c r="F113" s="411"/>
      <c r="G113" s="411"/>
      <c r="H113" s="411"/>
      <c r="I113" s="37"/>
      <c r="J113" s="37"/>
      <c r="K113" s="37"/>
      <c r="L113" s="52"/>
      <c r="S113" s="35"/>
      <c r="T113" s="35"/>
      <c r="U113" s="35"/>
      <c r="V113" s="35"/>
      <c r="W113" s="35"/>
      <c r="X113" s="35"/>
      <c r="Y113" s="35"/>
      <c r="Z113" s="35"/>
      <c r="AA113" s="35"/>
      <c r="AB113" s="35"/>
      <c r="AC113" s="35"/>
      <c r="AD113" s="35"/>
      <c r="AE113" s="35"/>
    </row>
    <row r="114" spans="1:65" s="1" customFormat="1" ht="12" customHeight="1">
      <c r="B114" s="22"/>
      <c r="C114" s="30" t="s">
        <v>241</v>
      </c>
      <c r="D114" s="23"/>
      <c r="E114" s="23"/>
      <c r="F114" s="23"/>
      <c r="G114" s="23"/>
      <c r="H114" s="23"/>
      <c r="I114" s="23"/>
      <c r="J114" s="23"/>
      <c r="K114" s="23"/>
      <c r="L114" s="21"/>
    </row>
    <row r="115" spans="1:65" s="2" customFormat="1" ht="16.5" customHeight="1">
      <c r="A115" s="35"/>
      <c r="B115" s="36"/>
      <c r="C115" s="37"/>
      <c r="D115" s="37"/>
      <c r="E115" s="410" t="s">
        <v>5915</v>
      </c>
      <c r="F115" s="409"/>
      <c r="G115" s="409"/>
      <c r="H115" s="409"/>
      <c r="I115" s="37"/>
      <c r="J115" s="37"/>
      <c r="K115" s="37"/>
      <c r="L115" s="52"/>
      <c r="S115" s="35"/>
      <c r="T115" s="35"/>
      <c r="U115" s="35"/>
      <c r="V115" s="35"/>
      <c r="W115" s="35"/>
      <c r="X115" s="35"/>
      <c r="Y115" s="35"/>
      <c r="Z115" s="35"/>
      <c r="AA115" s="35"/>
      <c r="AB115" s="35"/>
      <c r="AC115" s="35"/>
      <c r="AD115" s="35"/>
      <c r="AE115" s="35"/>
    </row>
    <row r="116" spans="1:65" s="2" customFormat="1" ht="12" customHeight="1">
      <c r="A116" s="35"/>
      <c r="B116" s="36"/>
      <c r="C116" s="30" t="s">
        <v>432</v>
      </c>
      <c r="D116" s="37"/>
      <c r="E116" s="37"/>
      <c r="F116" s="37"/>
      <c r="G116" s="37"/>
      <c r="H116" s="37"/>
      <c r="I116" s="37"/>
      <c r="J116" s="37"/>
      <c r="K116" s="37"/>
      <c r="L116" s="52"/>
      <c r="S116" s="35"/>
      <c r="T116" s="35"/>
      <c r="U116" s="35"/>
      <c r="V116" s="35"/>
      <c r="W116" s="35"/>
      <c r="X116" s="35"/>
      <c r="Y116" s="35"/>
      <c r="Z116" s="35"/>
      <c r="AA116" s="35"/>
      <c r="AB116" s="35"/>
      <c r="AC116" s="35"/>
      <c r="AD116" s="35"/>
      <c r="AE116" s="35"/>
    </row>
    <row r="117" spans="1:65" s="2" customFormat="1" ht="16.5" customHeight="1">
      <c r="A117" s="35"/>
      <c r="B117" s="36"/>
      <c r="C117" s="37"/>
      <c r="D117" s="37"/>
      <c r="E117" s="384" t="str">
        <f>E11</f>
        <v>IO 302-08 - Stoka U (II. Etapa)</v>
      </c>
      <c r="F117" s="409"/>
      <c r="G117" s="409"/>
      <c r="H117" s="409"/>
      <c r="I117" s="37"/>
      <c r="J117" s="37"/>
      <c r="K117" s="37"/>
      <c r="L117" s="52"/>
      <c r="S117" s="35"/>
      <c r="T117" s="35"/>
      <c r="U117" s="35"/>
      <c r="V117" s="35"/>
      <c r="W117" s="35"/>
      <c r="X117" s="35"/>
      <c r="Y117" s="35"/>
      <c r="Z117" s="35"/>
      <c r="AA117" s="35"/>
      <c r="AB117" s="35"/>
      <c r="AC117" s="35"/>
      <c r="AD117" s="35"/>
      <c r="AE117" s="35"/>
    </row>
    <row r="118" spans="1:65" s="2" customFormat="1" ht="6.95" customHeight="1">
      <c r="A118" s="35"/>
      <c r="B118" s="36"/>
      <c r="C118" s="37"/>
      <c r="D118" s="37"/>
      <c r="E118" s="37"/>
      <c r="F118" s="37"/>
      <c r="G118" s="37"/>
      <c r="H118" s="37"/>
      <c r="I118" s="37"/>
      <c r="J118" s="37"/>
      <c r="K118" s="37"/>
      <c r="L118" s="52"/>
      <c r="S118" s="35"/>
      <c r="T118" s="35"/>
      <c r="U118" s="35"/>
      <c r="V118" s="35"/>
      <c r="W118" s="35"/>
      <c r="X118" s="35"/>
      <c r="Y118" s="35"/>
      <c r="Z118" s="35"/>
      <c r="AA118" s="35"/>
      <c r="AB118" s="35"/>
      <c r="AC118" s="35"/>
      <c r="AD118" s="35"/>
      <c r="AE118" s="35"/>
    </row>
    <row r="119" spans="1:65" s="2" customFormat="1" ht="12" customHeight="1">
      <c r="A119" s="35"/>
      <c r="B119" s="36"/>
      <c r="C119" s="30" t="s">
        <v>19</v>
      </c>
      <c r="D119" s="37"/>
      <c r="E119" s="37"/>
      <c r="F119" s="28" t="str">
        <f>F14</f>
        <v>Mladá Boleslav</v>
      </c>
      <c r="G119" s="37"/>
      <c r="H119" s="37"/>
      <c r="I119" s="30" t="s">
        <v>21</v>
      </c>
      <c r="J119" s="67">
        <f>IF(J14="","",J14)</f>
        <v>45363</v>
      </c>
      <c r="K119" s="37"/>
      <c r="L119" s="52"/>
      <c r="S119" s="35"/>
      <c r="T119" s="35"/>
      <c r="U119" s="35"/>
      <c r="V119" s="35"/>
      <c r="W119" s="35"/>
      <c r="X119" s="35"/>
      <c r="Y119" s="35"/>
      <c r="Z119" s="35"/>
      <c r="AA119" s="35"/>
      <c r="AB119" s="35"/>
      <c r="AC119" s="35"/>
      <c r="AD119" s="35"/>
      <c r="AE119" s="35"/>
    </row>
    <row r="120" spans="1:65" s="2" customFormat="1" ht="6.95" customHeight="1">
      <c r="A120" s="35"/>
      <c r="B120" s="36"/>
      <c r="C120" s="37"/>
      <c r="D120" s="37"/>
      <c r="E120" s="37"/>
      <c r="F120" s="37"/>
      <c r="G120" s="37"/>
      <c r="H120" s="37"/>
      <c r="I120" s="37"/>
      <c r="J120" s="37"/>
      <c r="K120" s="37"/>
      <c r="L120" s="52"/>
      <c r="S120" s="35"/>
      <c r="T120" s="35"/>
      <c r="U120" s="35"/>
      <c r="V120" s="35"/>
      <c r="W120" s="35"/>
      <c r="X120" s="35"/>
      <c r="Y120" s="35"/>
      <c r="Z120" s="35"/>
      <c r="AA120" s="35"/>
      <c r="AB120" s="35"/>
      <c r="AC120" s="35"/>
      <c r="AD120" s="35"/>
      <c r="AE120" s="35"/>
    </row>
    <row r="121" spans="1:65" s="2" customFormat="1" ht="15.2" customHeight="1">
      <c r="A121" s="35"/>
      <c r="B121" s="36"/>
      <c r="C121" s="30" t="s">
        <v>22</v>
      </c>
      <c r="D121" s="37"/>
      <c r="E121" s="37"/>
      <c r="F121" s="28" t="str">
        <f>E17</f>
        <v xml:space="preserve">ŠKO-ENERGO s.r.o. </v>
      </c>
      <c r="G121" s="37"/>
      <c r="H121" s="37"/>
      <c r="I121" s="30" t="s">
        <v>28</v>
      </c>
      <c r="J121" s="33" t="str">
        <f>E23</f>
        <v>AFRY CZ s.r.o.</v>
      </c>
      <c r="K121" s="37"/>
      <c r="L121" s="52"/>
      <c r="S121" s="35"/>
      <c r="T121" s="35"/>
      <c r="U121" s="35"/>
      <c r="V121" s="35"/>
      <c r="W121" s="35"/>
      <c r="X121" s="35"/>
      <c r="Y121" s="35"/>
      <c r="Z121" s="35"/>
      <c r="AA121" s="35"/>
      <c r="AB121" s="35"/>
      <c r="AC121" s="35"/>
      <c r="AD121" s="35"/>
      <c r="AE121" s="35"/>
    </row>
    <row r="122" spans="1:65" s="2" customFormat="1" ht="15.2" customHeight="1">
      <c r="A122" s="35"/>
      <c r="B122" s="36"/>
      <c r="C122" s="30" t="s">
        <v>26</v>
      </c>
      <c r="D122" s="37"/>
      <c r="E122" s="37"/>
      <c r="F122" s="28" t="str">
        <f>IF(E20="","",E20)</f>
        <v>Vyplň údaj</v>
      </c>
      <c r="G122" s="37"/>
      <c r="H122" s="37"/>
      <c r="I122" s="30" t="s">
        <v>31</v>
      </c>
      <c r="J122" s="33" t="str">
        <f>E26</f>
        <v>AFRY CZ s.r.o.</v>
      </c>
      <c r="K122" s="37"/>
      <c r="L122" s="52"/>
      <c r="S122" s="35"/>
      <c r="T122" s="35"/>
      <c r="U122" s="35"/>
      <c r="V122" s="35"/>
      <c r="W122" s="35"/>
      <c r="X122" s="35"/>
      <c r="Y122" s="35"/>
      <c r="Z122" s="35"/>
      <c r="AA122" s="35"/>
      <c r="AB122" s="35"/>
      <c r="AC122" s="35"/>
      <c r="AD122" s="35"/>
      <c r="AE122" s="35"/>
    </row>
    <row r="123" spans="1:65" s="2" customFormat="1" ht="10.35" customHeight="1">
      <c r="A123" s="35"/>
      <c r="B123" s="36"/>
      <c r="C123" s="37"/>
      <c r="D123" s="37"/>
      <c r="E123" s="37"/>
      <c r="F123" s="37"/>
      <c r="G123" s="37"/>
      <c r="H123" s="37"/>
      <c r="I123" s="37"/>
      <c r="J123" s="37"/>
      <c r="K123" s="37"/>
      <c r="L123" s="52"/>
      <c r="S123" s="35"/>
      <c r="T123" s="35"/>
      <c r="U123" s="35"/>
      <c r="V123" s="35"/>
      <c r="W123" s="35"/>
      <c r="X123" s="35"/>
      <c r="Y123" s="35"/>
      <c r="Z123" s="35"/>
      <c r="AA123" s="35"/>
      <c r="AB123" s="35"/>
      <c r="AC123" s="35"/>
      <c r="AD123" s="35"/>
      <c r="AE123" s="35"/>
    </row>
    <row r="124" spans="1:65" s="11" customFormat="1" ht="29.25" customHeight="1">
      <c r="A124" s="163"/>
      <c r="B124" s="164"/>
      <c r="C124" s="165" t="s">
        <v>250</v>
      </c>
      <c r="D124" s="166" t="s">
        <v>55</v>
      </c>
      <c r="E124" s="166" t="s">
        <v>53</v>
      </c>
      <c r="F124" s="166" t="s">
        <v>54</v>
      </c>
      <c r="G124" s="166" t="s">
        <v>251</v>
      </c>
      <c r="H124" s="166" t="s">
        <v>252</v>
      </c>
      <c r="I124" s="166" t="s">
        <v>7632</v>
      </c>
      <c r="J124" s="167" t="s">
        <v>7631</v>
      </c>
      <c r="K124" s="168" t="s">
        <v>253</v>
      </c>
      <c r="L124" s="169"/>
      <c r="M124" s="76" t="s">
        <v>1</v>
      </c>
      <c r="N124" s="77" t="s">
        <v>37</v>
      </c>
      <c r="O124" s="77" t="s">
        <v>254</v>
      </c>
      <c r="P124" s="77" t="s">
        <v>255</v>
      </c>
      <c r="Q124" s="77" t="s">
        <v>256</v>
      </c>
      <c r="R124" s="77" t="s">
        <v>257</v>
      </c>
      <c r="S124" s="77" t="s">
        <v>258</v>
      </c>
      <c r="T124" s="78" t="s">
        <v>259</v>
      </c>
      <c r="U124" s="163"/>
      <c r="V124" s="163"/>
      <c r="W124" s="163"/>
      <c r="X124" s="163"/>
      <c r="Y124" s="163"/>
      <c r="Z124" s="163"/>
      <c r="AA124" s="163"/>
      <c r="AB124" s="163"/>
      <c r="AC124" s="163"/>
      <c r="AD124" s="163"/>
      <c r="AE124" s="163"/>
    </row>
    <row r="125" spans="1:65" s="2" customFormat="1" ht="22.9" customHeight="1">
      <c r="A125" s="35"/>
      <c r="B125" s="36"/>
      <c r="C125" s="83" t="s">
        <v>260</v>
      </c>
      <c r="D125" s="37"/>
      <c r="E125" s="37"/>
      <c r="F125" s="37"/>
      <c r="G125" s="37"/>
      <c r="H125" s="37"/>
      <c r="I125" s="37"/>
      <c r="J125" s="170">
        <f>BK125</f>
        <v>0</v>
      </c>
      <c r="K125" s="37"/>
      <c r="L125" s="40"/>
      <c r="M125" s="79"/>
      <c r="N125" s="171"/>
      <c r="O125" s="80"/>
      <c r="P125" s="172">
        <f>P126</f>
        <v>0</v>
      </c>
      <c r="Q125" s="80"/>
      <c r="R125" s="172">
        <f>R126</f>
        <v>309.56116500000002</v>
      </c>
      <c r="S125" s="80"/>
      <c r="T125" s="173">
        <f>T126</f>
        <v>156.62556000000001</v>
      </c>
      <c r="U125" s="35"/>
      <c r="V125" s="35"/>
      <c r="W125" s="35"/>
      <c r="X125" s="35"/>
      <c r="Y125" s="35"/>
      <c r="Z125" s="35"/>
      <c r="AA125" s="35"/>
      <c r="AB125" s="35"/>
      <c r="AC125" s="35"/>
      <c r="AD125" s="35"/>
      <c r="AE125" s="35"/>
      <c r="AT125" s="18" t="s">
        <v>63</v>
      </c>
      <c r="AU125" s="18" t="s">
        <v>245</v>
      </c>
      <c r="BK125" s="174">
        <f>BK126</f>
        <v>0</v>
      </c>
    </row>
    <row r="126" spans="1:65" s="12" customFormat="1" ht="25.9" customHeight="1">
      <c r="B126" s="175"/>
      <c r="C126" s="176"/>
      <c r="D126" s="177" t="s">
        <v>63</v>
      </c>
      <c r="E126" s="178" t="s">
        <v>261</v>
      </c>
      <c r="F126" s="178" t="s">
        <v>262</v>
      </c>
      <c r="G126" s="176"/>
      <c r="H126" s="176"/>
      <c r="I126" s="179"/>
      <c r="J126" s="180">
        <f>BK126</f>
        <v>0</v>
      </c>
      <c r="K126" s="176"/>
      <c r="L126" s="181"/>
      <c r="M126" s="182"/>
      <c r="N126" s="183"/>
      <c r="O126" s="183"/>
      <c r="P126" s="184">
        <f>P127+P213+P234+P240</f>
        <v>0</v>
      </c>
      <c r="Q126" s="183"/>
      <c r="R126" s="184">
        <f>R127+R213+R234+R240</f>
        <v>309.56116500000002</v>
      </c>
      <c r="S126" s="183"/>
      <c r="T126" s="185">
        <f>T127+T213+T234+T240</f>
        <v>156.62556000000001</v>
      </c>
      <c r="AR126" s="186" t="s">
        <v>71</v>
      </c>
      <c r="AT126" s="187" t="s">
        <v>63</v>
      </c>
      <c r="AU126" s="187" t="s">
        <v>64</v>
      </c>
      <c r="AY126" s="186" t="s">
        <v>263</v>
      </c>
      <c r="BK126" s="188">
        <f>BK127+BK213+BK234+BK240</f>
        <v>0</v>
      </c>
    </row>
    <row r="127" spans="1:65" s="12" customFormat="1" ht="22.9" customHeight="1">
      <c r="B127" s="175"/>
      <c r="C127" s="176"/>
      <c r="D127" s="177" t="s">
        <v>63</v>
      </c>
      <c r="E127" s="189" t="s">
        <v>71</v>
      </c>
      <c r="F127" s="189" t="s">
        <v>336</v>
      </c>
      <c r="G127" s="176"/>
      <c r="H127" s="176"/>
      <c r="I127" s="179"/>
      <c r="J127" s="190">
        <f>BK127</f>
        <v>0</v>
      </c>
      <c r="K127" s="176"/>
      <c r="L127" s="181"/>
      <c r="M127" s="182"/>
      <c r="N127" s="183"/>
      <c r="O127" s="183"/>
      <c r="P127" s="184">
        <f>SUM(P128:P212)</f>
        <v>0</v>
      </c>
      <c r="Q127" s="183"/>
      <c r="R127" s="184">
        <f>SUM(R128:R212)</f>
        <v>309.13676500000003</v>
      </c>
      <c r="S127" s="183"/>
      <c r="T127" s="185">
        <f>SUM(T128:T212)</f>
        <v>156.62556000000001</v>
      </c>
      <c r="AR127" s="186" t="s">
        <v>71</v>
      </c>
      <c r="AT127" s="187" t="s">
        <v>63</v>
      </c>
      <c r="AU127" s="187" t="s">
        <v>71</v>
      </c>
      <c r="AY127" s="186" t="s">
        <v>263</v>
      </c>
      <c r="BK127" s="188">
        <f>SUM(BK128:BK212)</f>
        <v>0</v>
      </c>
    </row>
    <row r="128" spans="1:65" s="2" customFormat="1" ht="24.2" customHeight="1">
      <c r="A128" s="35"/>
      <c r="B128" s="36"/>
      <c r="C128" s="191" t="s">
        <v>71</v>
      </c>
      <c r="D128" s="191" t="s">
        <v>266</v>
      </c>
      <c r="E128" s="192" t="s">
        <v>5917</v>
      </c>
      <c r="F128" s="193" t="s">
        <v>5918</v>
      </c>
      <c r="G128" s="194" t="s">
        <v>269</v>
      </c>
      <c r="H128" s="195">
        <v>248.61199999999999</v>
      </c>
      <c r="I128" s="196"/>
      <c r="J128" s="197">
        <f>ROUND(I128*H128,2)</f>
        <v>0</v>
      </c>
      <c r="K128" s="198"/>
      <c r="L128" s="40"/>
      <c r="M128" s="199" t="s">
        <v>1</v>
      </c>
      <c r="N128" s="200" t="s">
        <v>38</v>
      </c>
      <c r="O128" s="72"/>
      <c r="P128" s="201">
        <f>O128*H128</f>
        <v>0</v>
      </c>
      <c r="Q128" s="201">
        <v>0</v>
      </c>
      <c r="R128" s="201">
        <f>Q128*H128</f>
        <v>0</v>
      </c>
      <c r="S128" s="201">
        <v>0.63</v>
      </c>
      <c r="T128" s="202">
        <f>S128*H128</f>
        <v>156.62556000000001</v>
      </c>
      <c r="U128" s="35"/>
      <c r="V128" s="35"/>
      <c r="W128" s="35"/>
      <c r="X128" s="35"/>
      <c r="Y128" s="35"/>
      <c r="Z128" s="35"/>
      <c r="AA128" s="35"/>
      <c r="AB128" s="35"/>
      <c r="AC128" s="35"/>
      <c r="AD128" s="35"/>
      <c r="AE128" s="35"/>
      <c r="AR128" s="203" t="s">
        <v>270</v>
      </c>
      <c r="AT128" s="203" t="s">
        <v>266</v>
      </c>
      <c r="AU128" s="203" t="s">
        <v>73</v>
      </c>
      <c r="AY128" s="18" t="s">
        <v>263</v>
      </c>
      <c r="BE128" s="204">
        <f>IF(N128="základní",J128,0)</f>
        <v>0</v>
      </c>
      <c r="BF128" s="204">
        <f>IF(N128="snížená",J128,0)</f>
        <v>0</v>
      </c>
      <c r="BG128" s="204">
        <f>IF(N128="zákl. přenesená",J128,0)</f>
        <v>0</v>
      </c>
      <c r="BH128" s="204">
        <f>IF(N128="sníž. přenesená",J128,0)</f>
        <v>0</v>
      </c>
      <c r="BI128" s="204">
        <f>IF(N128="nulová",J128,0)</f>
        <v>0</v>
      </c>
      <c r="BJ128" s="18" t="s">
        <v>71</v>
      </c>
      <c r="BK128" s="204">
        <f>ROUND(I128*H128,2)</f>
        <v>0</v>
      </c>
      <c r="BL128" s="18" t="s">
        <v>270</v>
      </c>
      <c r="BM128" s="203" t="s">
        <v>6971</v>
      </c>
    </row>
    <row r="129" spans="2:51" s="13" customFormat="1">
      <c r="B129" s="205"/>
      <c r="C129" s="206"/>
      <c r="D129" s="207" t="s">
        <v>272</v>
      </c>
      <c r="E129" s="208" t="s">
        <v>1</v>
      </c>
      <c r="F129" s="209" t="s">
        <v>6972</v>
      </c>
      <c r="G129" s="206"/>
      <c r="H129" s="210">
        <v>9.8759999999999994</v>
      </c>
      <c r="I129" s="211"/>
      <c r="J129" s="206"/>
      <c r="K129" s="206"/>
      <c r="L129" s="212"/>
      <c r="M129" s="213"/>
      <c r="N129" s="214"/>
      <c r="O129" s="214"/>
      <c r="P129" s="214"/>
      <c r="Q129" s="214"/>
      <c r="R129" s="214"/>
      <c r="S129" s="214"/>
      <c r="T129" s="215"/>
      <c r="AT129" s="216" t="s">
        <v>272</v>
      </c>
      <c r="AU129" s="216" t="s">
        <v>73</v>
      </c>
      <c r="AV129" s="13" t="s">
        <v>73</v>
      </c>
      <c r="AW129" s="13" t="s">
        <v>30</v>
      </c>
      <c r="AX129" s="13" t="s">
        <v>64</v>
      </c>
      <c r="AY129" s="216" t="s">
        <v>263</v>
      </c>
    </row>
    <row r="130" spans="2:51" s="13" customFormat="1">
      <c r="B130" s="205"/>
      <c r="C130" s="206"/>
      <c r="D130" s="207" t="s">
        <v>272</v>
      </c>
      <c r="E130" s="208" t="s">
        <v>1</v>
      </c>
      <c r="F130" s="209" t="s">
        <v>6973</v>
      </c>
      <c r="G130" s="206"/>
      <c r="H130" s="210">
        <v>25.391999999999999</v>
      </c>
      <c r="I130" s="211"/>
      <c r="J130" s="206"/>
      <c r="K130" s="206"/>
      <c r="L130" s="212"/>
      <c r="M130" s="213"/>
      <c r="N130" s="214"/>
      <c r="O130" s="214"/>
      <c r="P130" s="214"/>
      <c r="Q130" s="214"/>
      <c r="R130" s="214"/>
      <c r="S130" s="214"/>
      <c r="T130" s="215"/>
      <c r="AT130" s="216" t="s">
        <v>272</v>
      </c>
      <c r="AU130" s="216" t="s">
        <v>73</v>
      </c>
      <c r="AV130" s="13" t="s">
        <v>73</v>
      </c>
      <c r="AW130" s="13" t="s">
        <v>30</v>
      </c>
      <c r="AX130" s="13" t="s">
        <v>64</v>
      </c>
      <c r="AY130" s="216" t="s">
        <v>263</v>
      </c>
    </row>
    <row r="131" spans="2:51" s="13" customFormat="1">
      <c r="B131" s="205"/>
      <c r="C131" s="206"/>
      <c r="D131" s="207" t="s">
        <v>272</v>
      </c>
      <c r="E131" s="208" t="s">
        <v>1</v>
      </c>
      <c r="F131" s="209" t="s">
        <v>6974</v>
      </c>
      <c r="G131" s="206"/>
      <c r="H131" s="210">
        <v>24.731999999999999</v>
      </c>
      <c r="I131" s="211"/>
      <c r="J131" s="206"/>
      <c r="K131" s="206"/>
      <c r="L131" s="212"/>
      <c r="M131" s="213"/>
      <c r="N131" s="214"/>
      <c r="O131" s="214"/>
      <c r="P131" s="214"/>
      <c r="Q131" s="214"/>
      <c r="R131" s="214"/>
      <c r="S131" s="214"/>
      <c r="T131" s="215"/>
      <c r="AT131" s="216" t="s">
        <v>272</v>
      </c>
      <c r="AU131" s="216" t="s">
        <v>73</v>
      </c>
      <c r="AV131" s="13" t="s">
        <v>73</v>
      </c>
      <c r="AW131" s="13" t="s">
        <v>30</v>
      </c>
      <c r="AX131" s="13" t="s">
        <v>64</v>
      </c>
      <c r="AY131" s="216" t="s">
        <v>263</v>
      </c>
    </row>
    <row r="132" spans="2:51" s="13" customFormat="1">
      <c r="B132" s="205"/>
      <c r="C132" s="206"/>
      <c r="D132" s="207" t="s">
        <v>272</v>
      </c>
      <c r="E132" s="208" t="s">
        <v>1</v>
      </c>
      <c r="F132" s="209" t="s">
        <v>6975</v>
      </c>
      <c r="G132" s="206"/>
      <c r="H132" s="210">
        <v>0.6</v>
      </c>
      <c r="I132" s="211"/>
      <c r="J132" s="206"/>
      <c r="K132" s="206"/>
      <c r="L132" s="212"/>
      <c r="M132" s="213"/>
      <c r="N132" s="214"/>
      <c r="O132" s="214"/>
      <c r="P132" s="214"/>
      <c r="Q132" s="214"/>
      <c r="R132" s="214"/>
      <c r="S132" s="214"/>
      <c r="T132" s="215"/>
      <c r="AT132" s="216" t="s">
        <v>272</v>
      </c>
      <c r="AU132" s="216" t="s">
        <v>73</v>
      </c>
      <c r="AV132" s="13" t="s">
        <v>73</v>
      </c>
      <c r="AW132" s="13" t="s">
        <v>30</v>
      </c>
      <c r="AX132" s="13" t="s">
        <v>64</v>
      </c>
      <c r="AY132" s="216" t="s">
        <v>263</v>
      </c>
    </row>
    <row r="133" spans="2:51" s="13" customFormat="1">
      <c r="B133" s="205"/>
      <c r="C133" s="206"/>
      <c r="D133" s="207" t="s">
        <v>272</v>
      </c>
      <c r="E133" s="208" t="s">
        <v>1</v>
      </c>
      <c r="F133" s="209" t="s">
        <v>6976</v>
      </c>
      <c r="G133" s="206"/>
      <c r="H133" s="210">
        <v>60</v>
      </c>
      <c r="I133" s="211"/>
      <c r="J133" s="206"/>
      <c r="K133" s="206"/>
      <c r="L133" s="212"/>
      <c r="M133" s="213"/>
      <c r="N133" s="214"/>
      <c r="O133" s="214"/>
      <c r="P133" s="214"/>
      <c r="Q133" s="214"/>
      <c r="R133" s="214"/>
      <c r="S133" s="214"/>
      <c r="T133" s="215"/>
      <c r="AT133" s="216" t="s">
        <v>272</v>
      </c>
      <c r="AU133" s="216" t="s">
        <v>73</v>
      </c>
      <c r="AV133" s="13" t="s">
        <v>73</v>
      </c>
      <c r="AW133" s="13" t="s">
        <v>30</v>
      </c>
      <c r="AX133" s="13" t="s">
        <v>64</v>
      </c>
      <c r="AY133" s="216" t="s">
        <v>263</v>
      </c>
    </row>
    <row r="134" spans="2:51" s="13" customFormat="1">
      <c r="B134" s="205"/>
      <c r="C134" s="206"/>
      <c r="D134" s="207" t="s">
        <v>272</v>
      </c>
      <c r="E134" s="208" t="s">
        <v>1</v>
      </c>
      <c r="F134" s="209" t="s">
        <v>6975</v>
      </c>
      <c r="G134" s="206"/>
      <c r="H134" s="210">
        <v>0.6</v>
      </c>
      <c r="I134" s="211"/>
      <c r="J134" s="206"/>
      <c r="K134" s="206"/>
      <c r="L134" s="212"/>
      <c r="M134" s="213"/>
      <c r="N134" s="214"/>
      <c r="O134" s="214"/>
      <c r="P134" s="214"/>
      <c r="Q134" s="214"/>
      <c r="R134" s="214"/>
      <c r="S134" s="214"/>
      <c r="T134" s="215"/>
      <c r="AT134" s="216" t="s">
        <v>272</v>
      </c>
      <c r="AU134" s="216" t="s">
        <v>73</v>
      </c>
      <c r="AV134" s="13" t="s">
        <v>73</v>
      </c>
      <c r="AW134" s="13" t="s">
        <v>30</v>
      </c>
      <c r="AX134" s="13" t="s">
        <v>64</v>
      </c>
      <c r="AY134" s="216" t="s">
        <v>263</v>
      </c>
    </row>
    <row r="135" spans="2:51" s="13" customFormat="1">
      <c r="B135" s="205"/>
      <c r="C135" s="206"/>
      <c r="D135" s="207" t="s">
        <v>272</v>
      </c>
      <c r="E135" s="208" t="s">
        <v>1</v>
      </c>
      <c r="F135" s="209" t="s">
        <v>6977</v>
      </c>
      <c r="G135" s="206"/>
      <c r="H135" s="210">
        <v>31.488</v>
      </c>
      <c r="I135" s="211"/>
      <c r="J135" s="206"/>
      <c r="K135" s="206"/>
      <c r="L135" s="212"/>
      <c r="M135" s="213"/>
      <c r="N135" s="214"/>
      <c r="O135" s="214"/>
      <c r="P135" s="214"/>
      <c r="Q135" s="214"/>
      <c r="R135" s="214"/>
      <c r="S135" s="214"/>
      <c r="T135" s="215"/>
      <c r="AT135" s="216" t="s">
        <v>272</v>
      </c>
      <c r="AU135" s="216" t="s">
        <v>73</v>
      </c>
      <c r="AV135" s="13" t="s">
        <v>73</v>
      </c>
      <c r="AW135" s="13" t="s">
        <v>30</v>
      </c>
      <c r="AX135" s="13" t="s">
        <v>64</v>
      </c>
      <c r="AY135" s="216" t="s">
        <v>263</v>
      </c>
    </row>
    <row r="136" spans="2:51" s="13" customFormat="1">
      <c r="B136" s="205"/>
      <c r="C136" s="206"/>
      <c r="D136" s="207" t="s">
        <v>272</v>
      </c>
      <c r="E136" s="208" t="s">
        <v>1</v>
      </c>
      <c r="F136" s="209" t="s">
        <v>6978</v>
      </c>
      <c r="G136" s="206"/>
      <c r="H136" s="210">
        <v>28.524000000000001</v>
      </c>
      <c r="I136" s="211"/>
      <c r="J136" s="206"/>
      <c r="K136" s="206"/>
      <c r="L136" s="212"/>
      <c r="M136" s="213"/>
      <c r="N136" s="214"/>
      <c r="O136" s="214"/>
      <c r="P136" s="214"/>
      <c r="Q136" s="214"/>
      <c r="R136" s="214"/>
      <c r="S136" s="214"/>
      <c r="T136" s="215"/>
      <c r="AT136" s="216" t="s">
        <v>272</v>
      </c>
      <c r="AU136" s="216" t="s">
        <v>73</v>
      </c>
      <c r="AV136" s="13" t="s">
        <v>73</v>
      </c>
      <c r="AW136" s="13" t="s">
        <v>30</v>
      </c>
      <c r="AX136" s="13" t="s">
        <v>64</v>
      </c>
      <c r="AY136" s="216" t="s">
        <v>263</v>
      </c>
    </row>
    <row r="137" spans="2:51" s="13" customFormat="1">
      <c r="B137" s="205"/>
      <c r="C137" s="206"/>
      <c r="D137" s="207" t="s">
        <v>272</v>
      </c>
      <c r="E137" s="208" t="s">
        <v>1</v>
      </c>
      <c r="F137" s="209" t="s">
        <v>6975</v>
      </c>
      <c r="G137" s="206"/>
      <c r="H137" s="210">
        <v>0.6</v>
      </c>
      <c r="I137" s="211"/>
      <c r="J137" s="206"/>
      <c r="K137" s="206"/>
      <c r="L137" s="212"/>
      <c r="M137" s="213"/>
      <c r="N137" s="214"/>
      <c r="O137" s="214"/>
      <c r="P137" s="214"/>
      <c r="Q137" s="214"/>
      <c r="R137" s="214"/>
      <c r="S137" s="214"/>
      <c r="T137" s="215"/>
      <c r="AT137" s="216" t="s">
        <v>272</v>
      </c>
      <c r="AU137" s="216" t="s">
        <v>73</v>
      </c>
      <c r="AV137" s="13" t="s">
        <v>73</v>
      </c>
      <c r="AW137" s="13" t="s">
        <v>30</v>
      </c>
      <c r="AX137" s="13" t="s">
        <v>64</v>
      </c>
      <c r="AY137" s="216" t="s">
        <v>263</v>
      </c>
    </row>
    <row r="138" spans="2:51" s="13" customFormat="1">
      <c r="B138" s="205"/>
      <c r="C138" s="206"/>
      <c r="D138" s="207" t="s">
        <v>272</v>
      </c>
      <c r="E138" s="208" t="s">
        <v>1</v>
      </c>
      <c r="F138" s="209" t="s">
        <v>6979</v>
      </c>
      <c r="G138" s="206"/>
      <c r="H138" s="210">
        <v>27.6</v>
      </c>
      <c r="I138" s="211"/>
      <c r="J138" s="206"/>
      <c r="K138" s="206"/>
      <c r="L138" s="212"/>
      <c r="M138" s="213"/>
      <c r="N138" s="214"/>
      <c r="O138" s="214"/>
      <c r="P138" s="214"/>
      <c r="Q138" s="214"/>
      <c r="R138" s="214"/>
      <c r="S138" s="214"/>
      <c r="T138" s="215"/>
      <c r="AT138" s="216" t="s">
        <v>272</v>
      </c>
      <c r="AU138" s="216" t="s">
        <v>73</v>
      </c>
      <c r="AV138" s="13" t="s">
        <v>73</v>
      </c>
      <c r="AW138" s="13" t="s">
        <v>30</v>
      </c>
      <c r="AX138" s="13" t="s">
        <v>64</v>
      </c>
      <c r="AY138" s="216" t="s">
        <v>263</v>
      </c>
    </row>
    <row r="139" spans="2:51" s="13" customFormat="1">
      <c r="B139" s="205"/>
      <c r="C139" s="206"/>
      <c r="D139" s="207" t="s">
        <v>272</v>
      </c>
      <c r="E139" s="208" t="s">
        <v>1</v>
      </c>
      <c r="F139" s="209" t="s">
        <v>6980</v>
      </c>
      <c r="G139" s="206"/>
      <c r="H139" s="210">
        <v>22.8</v>
      </c>
      <c r="I139" s="211"/>
      <c r="J139" s="206"/>
      <c r="K139" s="206"/>
      <c r="L139" s="212"/>
      <c r="M139" s="213"/>
      <c r="N139" s="214"/>
      <c r="O139" s="214"/>
      <c r="P139" s="214"/>
      <c r="Q139" s="214"/>
      <c r="R139" s="214"/>
      <c r="S139" s="214"/>
      <c r="T139" s="215"/>
      <c r="AT139" s="216" t="s">
        <v>272</v>
      </c>
      <c r="AU139" s="216" t="s">
        <v>73</v>
      </c>
      <c r="AV139" s="13" t="s">
        <v>73</v>
      </c>
      <c r="AW139" s="13" t="s">
        <v>30</v>
      </c>
      <c r="AX139" s="13" t="s">
        <v>64</v>
      </c>
      <c r="AY139" s="216" t="s">
        <v>263</v>
      </c>
    </row>
    <row r="140" spans="2:51" s="16" customFormat="1">
      <c r="B140" s="248"/>
      <c r="C140" s="249"/>
      <c r="D140" s="207" t="s">
        <v>272</v>
      </c>
      <c r="E140" s="250" t="s">
        <v>1</v>
      </c>
      <c r="F140" s="251" t="s">
        <v>6981</v>
      </c>
      <c r="G140" s="249"/>
      <c r="H140" s="250" t="s">
        <v>1</v>
      </c>
      <c r="I140" s="252"/>
      <c r="J140" s="249"/>
      <c r="K140" s="249"/>
      <c r="L140" s="253"/>
      <c r="M140" s="254"/>
      <c r="N140" s="255"/>
      <c r="O140" s="255"/>
      <c r="P140" s="255"/>
      <c r="Q140" s="255"/>
      <c r="R140" s="255"/>
      <c r="S140" s="255"/>
      <c r="T140" s="256"/>
      <c r="AT140" s="257" t="s">
        <v>272</v>
      </c>
      <c r="AU140" s="257" t="s">
        <v>73</v>
      </c>
      <c r="AV140" s="16" t="s">
        <v>71</v>
      </c>
      <c r="AW140" s="16" t="s">
        <v>30</v>
      </c>
      <c r="AX140" s="16" t="s">
        <v>64</v>
      </c>
      <c r="AY140" s="257" t="s">
        <v>263</v>
      </c>
    </row>
    <row r="141" spans="2:51" s="13" customFormat="1">
      <c r="B141" s="205"/>
      <c r="C141" s="206"/>
      <c r="D141" s="207" t="s">
        <v>272</v>
      </c>
      <c r="E141" s="208" t="s">
        <v>1</v>
      </c>
      <c r="F141" s="209" t="s">
        <v>6982</v>
      </c>
      <c r="G141" s="206"/>
      <c r="H141" s="210">
        <v>2</v>
      </c>
      <c r="I141" s="211"/>
      <c r="J141" s="206"/>
      <c r="K141" s="206"/>
      <c r="L141" s="212"/>
      <c r="M141" s="213"/>
      <c r="N141" s="214"/>
      <c r="O141" s="214"/>
      <c r="P141" s="214"/>
      <c r="Q141" s="214"/>
      <c r="R141" s="214"/>
      <c r="S141" s="214"/>
      <c r="T141" s="215"/>
      <c r="AT141" s="216" t="s">
        <v>272</v>
      </c>
      <c r="AU141" s="216" t="s">
        <v>73</v>
      </c>
      <c r="AV141" s="13" t="s">
        <v>73</v>
      </c>
      <c r="AW141" s="13" t="s">
        <v>30</v>
      </c>
      <c r="AX141" s="13" t="s">
        <v>64</v>
      </c>
      <c r="AY141" s="216" t="s">
        <v>263</v>
      </c>
    </row>
    <row r="142" spans="2:51" s="16" customFormat="1">
      <c r="B142" s="248"/>
      <c r="C142" s="249"/>
      <c r="D142" s="207" t="s">
        <v>272</v>
      </c>
      <c r="E142" s="250" t="s">
        <v>1</v>
      </c>
      <c r="F142" s="251" t="s">
        <v>6983</v>
      </c>
      <c r="G142" s="249"/>
      <c r="H142" s="250" t="s">
        <v>1</v>
      </c>
      <c r="I142" s="252"/>
      <c r="J142" s="249"/>
      <c r="K142" s="249"/>
      <c r="L142" s="253"/>
      <c r="M142" s="254"/>
      <c r="N142" s="255"/>
      <c r="O142" s="255"/>
      <c r="P142" s="255"/>
      <c r="Q142" s="255"/>
      <c r="R142" s="255"/>
      <c r="S142" s="255"/>
      <c r="T142" s="256"/>
      <c r="AT142" s="257" t="s">
        <v>272</v>
      </c>
      <c r="AU142" s="257" t="s">
        <v>73</v>
      </c>
      <c r="AV142" s="16" t="s">
        <v>71</v>
      </c>
      <c r="AW142" s="16" t="s">
        <v>30</v>
      </c>
      <c r="AX142" s="16" t="s">
        <v>64</v>
      </c>
      <c r="AY142" s="257" t="s">
        <v>263</v>
      </c>
    </row>
    <row r="143" spans="2:51" s="13" customFormat="1">
      <c r="B143" s="205"/>
      <c r="C143" s="206"/>
      <c r="D143" s="207" t="s">
        <v>272</v>
      </c>
      <c r="E143" s="208" t="s">
        <v>1</v>
      </c>
      <c r="F143" s="209" t="s">
        <v>6984</v>
      </c>
      <c r="G143" s="206"/>
      <c r="H143" s="210">
        <v>1.2</v>
      </c>
      <c r="I143" s="211"/>
      <c r="J143" s="206"/>
      <c r="K143" s="206"/>
      <c r="L143" s="212"/>
      <c r="M143" s="213"/>
      <c r="N143" s="214"/>
      <c r="O143" s="214"/>
      <c r="P143" s="214"/>
      <c r="Q143" s="214"/>
      <c r="R143" s="214"/>
      <c r="S143" s="214"/>
      <c r="T143" s="215"/>
      <c r="AT143" s="216" t="s">
        <v>272</v>
      </c>
      <c r="AU143" s="216" t="s">
        <v>73</v>
      </c>
      <c r="AV143" s="13" t="s">
        <v>73</v>
      </c>
      <c r="AW143" s="13" t="s">
        <v>30</v>
      </c>
      <c r="AX143" s="13" t="s">
        <v>64</v>
      </c>
      <c r="AY143" s="216" t="s">
        <v>263</v>
      </c>
    </row>
    <row r="144" spans="2:51" s="16" customFormat="1">
      <c r="B144" s="248"/>
      <c r="C144" s="249"/>
      <c r="D144" s="207" t="s">
        <v>272</v>
      </c>
      <c r="E144" s="250" t="s">
        <v>1</v>
      </c>
      <c r="F144" s="251" t="s">
        <v>6985</v>
      </c>
      <c r="G144" s="249"/>
      <c r="H144" s="250" t="s">
        <v>1</v>
      </c>
      <c r="I144" s="252"/>
      <c r="J144" s="249"/>
      <c r="K144" s="249"/>
      <c r="L144" s="253"/>
      <c r="M144" s="254"/>
      <c r="N144" s="255"/>
      <c r="O144" s="255"/>
      <c r="P144" s="255"/>
      <c r="Q144" s="255"/>
      <c r="R144" s="255"/>
      <c r="S144" s="255"/>
      <c r="T144" s="256"/>
      <c r="AT144" s="257" t="s">
        <v>272</v>
      </c>
      <c r="AU144" s="257" t="s">
        <v>73</v>
      </c>
      <c r="AV144" s="16" t="s">
        <v>71</v>
      </c>
      <c r="AW144" s="16" t="s">
        <v>30</v>
      </c>
      <c r="AX144" s="16" t="s">
        <v>64</v>
      </c>
      <c r="AY144" s="257" t="s">
        <v>263</v>
      </c>
    </row>
    <row r="145" spans="1:65" s="13" customFormat="1">
      <c r="B145" s="205"/>
      <c r="C145" s="206"/>
      <c r="D145" s="207" t="s">
        <v>272</v>
      </c>
      <c r="E145" s="208" t="s">
        <v>1</v>
      </c>
      <c r="F145" s="209" t="s">
        <v>6984</v>
      </c>
      <c r="G145" s="206"/>
      <c r="H145" s="210">
        <v>1.2</v>
      </c>
      <c r="I145" s="211"/>
      <c r="J145" s="206"/>
      <c r="K145" s="206"/>
      <c r="L145" s="212"/>
      <c r="M145" s="213"/>
      <c r="N145" s="214"/>
      <c r="O145" s="214"/>
      <c r="P145" s="214"/>
      <c r="Q145" s="214"/>
      <c r="R145" s="214"/>
      <c r="S145" s="214"/>
      <c r="T145" s="215"/>
      <c r="AT145" s="216" t="s">
        <v>272</v>
      </c>
      <c r="AU145" s="216" t="s">
        <v>73</v>
      </c>
      <c r="AV145" s="13" t="s">
        <v>73</v>
      </c>
      <c r="AW145" s="13" t="s">
        <v>30</v>
      </c>
      <c r="AX145" s="13" t="s">
        <v>64</v>
      </c>
      <c r="AY145" s="216" t="s">
        <v>263</v>
      </c>
    </row>
    <row r="146" spans="1:65" s="16" customFormat="1">
      <c r="B146" s="248"/>
      <c r="C146" s="249"/>
      <c r="D146" s="207" t="s">
        <v>272</v>
      </c>
      <c r="E146" s="250" t="s">
        <v>1</v>
      </c>
      <c r="F146" s="251" t="s">
        <v>6986</v>
      </c>
      <c r="G146" s="249"/>
      <c r="H146" s="250" t="s">
        <v>1</v>
      </c>
      <c r="I146" s="252"/>
      <c r="J146" s="249"/>
      <c r="K146" s="249"/>
      <c r="L146" s="253"/>
      <c r="M146" s="254"/>
      <c r="N146" s="255"/>
      <c r="O146" s="255"/>
      <c r="P146" s="255"/>
      <c r="Q146" s="255"/>
      <c r="R146" s="255"/>
      <c r="S146" s="255"/>
      <c r="T146" s="256"/>
      <c r="AT146" s="257" t="s">
        <v>272</v>
      </c>
      <c r="AU146" s="257" t="s">
        <v>73</v>
      </c>
      <c r="AV146" s="16" t="s">
        <v>71</v>
      </c>
      <c r="AW146" s="16" t="s">
        <v>30</v>
      </c>
      <c r="AX146" s="16" t="s">
        <v>64</v>
      </c>
      <c r="AY146" s="257" t="s">
        <v>263</v>
      </c>
    </row>
    <row r="147" spans="1:65" s="13" customFormat="1">
      <c r="B147" s="205"/>
      <c r="C147" s="206"/>
      <c r="D147" s="207" t="s">
        <v>272</v>
      </c>
      <c r="E147" s="208" t="s">
        <v>1</v>
      </c>
      <c r="F147" s="209" t="s">
        <v>6987</v>
      </c>
      <c r="G147" s="206"/>
      <c r="H147" s="210">
        <v>12</v>
      </c>
      <c r="I147" s="211"/>
      <c r="J147" s="206"/>
      <c r="K147" s="206"/>
      <c r="L147" s="212"/>
      <c r="M147" s="213"/>
      <c r="N147" s="214"/>
      <c r="O147" s="214"/>
      <c r="P147" s="214"/>
      <c r="Q147" s="214"/>
      <c r="R147" s="214"/>
      <c r="S147" s="214"/>
      <c r="T147" s="215"/>
      <c r="AT147" s="216" t="s">
        <v>272</v>
      </c>
      <c r="AU147" s="216" t="s">
        <v>73</v>
      </c>
      <c r="AV147" s="13" t="s">
        <v>73</v>
      </c>
      <c r="AW147" s="13" t="s">
        <v>30</v>
      </c>
      <c r="AX147" s="13" t="s">
        <v>64</v>
      </c>
      <c r="AY147" s="216" t="s">
        <v>263</v>
      </c>
    </row>
    <row r="148" spans="1:65" s="15" customFormat="1">
      <c r="B148" s="228"/>
      <c r="C148" s="229"/>
      <c r="D148" s="207" t="s">
        <v>272</v>
      </c>
      <c r="E148" s="230" t="s">
        <v>1</v>
      </c>
      <c r="F148" s="231" t="s">
        <v>280</v>
      </c>
      <c r="G148" s="229"/>
      <c r="H148" s="232">
        <v>248.61199999999999</v>
      </c>
      <c r="I148" s="233"/>
      <c r="J148" s="229"/>
      <c r="K148" s="229"/>
      <c r="L148" s="234"/>
      <c r="M148" s="235"/>
      <c r="N148" s="236"/>
      <c r="O148" s="236"/>
      <c r="P148" s="236"/>
      <c r="Q148" s="236"/>
      <c r="R148" s="236"/>
      <c r="S148" s="236"/>
      <c r="T148" s="237"/>
      <c r="AT148" s="238" t="s">
        <v>272</v>
      </c>
      <c r="AU148" s="238" t="s">
        <v>73</v>
      </c>
      <c r="AV148" s="15" t="s">
        <v>270</v>
      </c>
      <c r="AW148" s="15" t="s">
        <v>30</v>
      </c>
      <c r="AX148" s="15" t="s">
        <v>71</v>
      </c>
      <c r="AY148" s="238" t="s">
        <v>263</v>
      </c>
    </row>
    <row r="149" spans="1:65" s="2" customFormat="1" ht="33" customHeight="1">
      <c r="A149" s="35"/>
      <c r="B149" s="36"/>
      <c r="C149" s="191" t="s">
        <v>73</v>
      </c>
      <c r="D149" s="191" t="s">
        <v>266</v>
      </c>
      <c r="E149" s="192" t="s">
        <v>5959</v>
      </c>
      <c r="F149" s="193" t="s">
        <v>5960</v>
      </c>
      <c r="G149" s="194" t="s">
        <v>300</v>
      </c>
      <c r="H149" s="195">
        <v>475.024</v>
      </c>
      <c r="I149" s="196"/>
      <c r="J149" s="197">
        <f>ROUND(I149*H149,2)</f>
        <v>0</v>
      </c>
      <c r="K149" s="198"/>
      <c r="L149" s="40"/>
      <c r="M149" s="199" t="s">
        <v>1</v>
      </c>
      <c r="N149" s="200" t="s">
        <v>38</v>
      </c>
      <c r="O149" s="72"/>
      <c r="P149" s="201">
        <f>O149*H149</f>
        <v>0</v>
      </c>
      <c r="Q149" s="201">
        <v>0</v>
      </c>
      <c r="R149" s="201">
        <f>Q149*H149</f>
        <v>0</v>
      </c>
      <c r="S149" s="201">
        <v>0</v>
      </c>
      <c r="T149" s="202">
        <f>S149*H149</f>
        <v>0</v>
      </c>
      <c r="U149" s="35"/>
      <c r="V149" s="35"/>
      <c r="W149" s="35"/>
      <c r="X149" s="35"/>
      <c r="Y149" s="35"/>
      <c r="Z149" s="35"/>
      <c r="AA149" s="35"/>
      <c r="AB149" s="35"/>
      <c r="AC149" s="35"/>
      <c r="AD149" s="35"/>
      <c r="AE149" s="35"/>
      <c r="AR149" s="203" t="s">
        <v>270</v>
      </c>
      <c r="AT149" s="203" t="s">
        <v>266</v>
      </c>
      <c r="AU149" s="203" t="s">
        <v>73</v>
      </c>
      <c r="AY149" s="18" t="s">
        <v>263</v>
      </c>
      <c r="BE149" s="204">
        <f>IF(N149="základní",J149,0)</f>
        <v>0</v>
      </c>
      <c r="BF149" s="204">
        <f>IF(N149="snížená",J149,0)</f>
        <v>0</v>
      </c>
      <c r="BG149" s="204">
        <f>IF(N149="zákl. přenesená",J149,0)</f>
        <v>0</v>
      </c>
      <c r="BH149" s="204">
        <f>IF(N149="sníž. přenesená",J149,0)</f>
        <v>0</v>
      </c>
      <c r="BI149" s="204">
        <f>IF(N149="nulová",J149,0)</f>
        <v>0</v>
      </c>
      <c r="BJ149" s="18" t="s">
        <v>71</v>
      </c>
      <c r="BK149" s="204">
        <f>ROUND(I149*H149,2)</f>
        <v>0</v>
      </c>
      <c r="BL149" s="18" t="s">
        <v>270</v>
      </c>
      <c r="BM149" s="203" t="s">
        <v>73</v>
      </c>
    </row>
    <row r="150" spans="1:65" s="13" customFormat="1">
      <c r="B150" s="205"/>
      <c r="C150" s="206"/>
      <c r="D150" s="207" t="s">
        <v>272</v>
      </c>
      <c r="E150" s="208" t="s">
        <v>1</v>
      </c>
      <c r="F150" s="209" t="s">
        <v>6988</v>
      </c>
      <c r="G150" s="206"/>
      <c r="H150" s="210">
        <v>20.640999999999998</v>
      </c>
      <c r="I150" s="211"/>
      <c r="J150" s="206"/>
      <c r="K150" s="206"/>
      <c r="L150" s="212"/>
      <c r="M150" s="213"/>
      <c r="N150" s="214"/>
      <c r="O150" s="214"/>
      <c r="P150" s="214"/>
      <c r="Q150" s="214"/>
      <c r="R150" s="214"/>
      <c r="S150" s="214"/>
      <c r="T150" s="215"/>
      <c r="AT150" s="216" t="s">
        <v>272</v>
      </c>
      <c r="AU150" s="216" t="s">
        <v>73</v>
      </c>
      <c r="AV150" s="13" t="s">
        <v>73</v>
      </c>
      <c r="AW150" s="13" t="s">
        <v>30</v>
      </c>
      <c r="AX150" s="13" t="s">
        <v>64</v>
      </c>
      <c r="AY150" s="216" t="s">
        <v>263</v>
      </c>
    </row>
    <row r="151" spans="1:65" s="13" customFormat="1">
      <c r="B151" s="205"/>
      <c r="C151" s="206"/>
      <c r="D151" s="207" t="s">
        <v>272</v>
      </c>
      <c r="E151" s="208" t="s">
        <v>1</v>
      </c>
      <c r="F151" s="209" t="s">
        <v>6989</v>
      </c>
      <c r="G151" s="206"/>
      <c r="H151" s="210">
        <v>44.182000000000002</v>
      </c>
      <c r="I151" s="211"/>
      <c r="J151" s="206"/>
      <c r="K151" s="206"/>
      <c r="L151" s="212"/>
      <c r="M151" s="213"/>
      <c r="N151" s="214"/>
      <c r="O151" s="214"/>
      <c r="P151" s="214"/>
      <c r="Q151" s="214"/>
      <c r="R151" s="214"/>
      <c r="S151" s="214"/>
      <c r="T151" s="215"/>
      <c r="AT151" s="216" t="s">
        <v>272</v>
      </c>
      <c r="AU151" s="216" t="s">
        <v>73</v>
      </c>
      <c r="AV151" s="13" t="s">
        <v>73</v>
      </c>
      <c r="AW151" s="13" t="s">
        <v>30</v>
      </c>
      <c r="AX151" s="13" t="s">
        <v>64</v>
      </c>
      <c r="AY151" s="216" t="s">
        <v>263</v>
      </c>
    </row>
    <row r="152" spans="1:65" s="13" customFormat="1">
      <c r="B152" s="205"/>
      <c r="C152" s="206"/>
      <c r="D152" s="207" t="s">
        <v>272</v>
      </c>
      <c r="E152" s="208" t="s">
        <v>1</v>
      </c>
      <c r="F152" s="209" t="s">
        <v>6990</v>
      </c>
      <c r="G152" s="206"/>
      <c r="H152" s="210">
        <v>45.753999999999998</v>
      </c>
      <c r="I152" s="211"/>
      <c r="J152" s="206"/>
      <c r="K152" s="206"/>
      <c r="L152" s="212"/>
      <c r="M152" s="213"/>
      <c r="N152" s="214"/>
      <c r="O152" s="214"/>
      <c r="P152" s="214"/>
      <c r="Q152" s="214"/>
      <c r="R152" s="214"/>
      <c r="S152" s="214"/>
      <c r="T152" s="215"/>
      <c r="AT152" s="216" t="s">
        <v>272</v>
      </c>
      <c r="AU152" s="216" t="s">
        <v>73</v>
      </c>
      <c r="AV152" s="13" t="s">
        <v>73</v>
      </c>
      <c r="AW152" s="13" t="s">
        <v>30</v>
      </c>
      <c r="AX152" s="13" t="s">
        <v>64</v>
      </c>
      <c r="AY152" s="216" t="s">
        <v>263</v>
      </c>
    </row>
    <row r="153" spans="1:65" s="13" customFormat="1">
      <c r="B153" s="205"/>
      <c r="C153" s="206"/>
      <c r="D153" s="207" t="s">
        <v>272</v>
      </c>
      <c r="E153" s="208" t="s">
        <v>1</v>
      </c>
      <c r="F153" s="209" t="s">
        <v>6991</v>
      </c>
      <c r="G153" s="206"/>
      <c r="H153" s="210">
        <v>1.2</v>
      </c>
      <c r="I153" s="211"/>
      <c r="J153" s="206"/>
      <c r="K153" s="206"/>
      <c r="L153" s="212"/>
      <c r="M153" s="213"/>
      <c r="N153" s="214"/>
      <c r="O153" s="214"/>
      <c r="P153" s="214"/>
      <c r="Q153" s="214"/>
      <c r="R153" s="214"/>
      <c r="S153" s="214"/>
      <c r="T153" s="215"/>
      <c r="AT153" s="216" t="s">
        <v>272</v>
      </c>
      <c r="AU153" s="216" t="s">
        <v>73</v>
      </c>
      <c r="AV153" s="13" t="s">
        <v>73</v>
      </c>
      <c r="AW153" s="13" t="s">
        <v>30</v>
      </c>
      <c r="AX153" s="13" t="s">
        <v>64</v>
      </c>
      <c r="AY153" s="216" t="s">
        <v>263</v>
      </c>
    </row>
    <row r="154" spans="1:65" s="13" customFormat="1">
      <c r="B154" s="205"/>
      <c r="C154" s="206"/>
      <c r="D154" s="207" t="s">
        <v>272</v>
      </c>
      <c r="E154" s="208" t="s">
        <v>1</v>
      </c>
      <c r="F154" s="209" t="s">
        <v>6992</v>
      </c>
      <c r="G154" s="206"/>
      <c r="H154" s="210">
        <v>130.19999999999999</v>
      </c>
      <c r="I154" s="211"/>
      <c r="J154" s="206"/>
      <c r="K154" s="206"/>
      <c r="L154" s="212"/>
      <c r="M154" s="213"/>
      <c r="N154" s="214"/>
      <c r="O154" s="214"/>
      <c r="P154" s="214"/>
      <c r="Q154" s="214"/>
      <c r="R154" s="214"/>
      <c r="S154" s="214"/>
      <c r="T154" s="215"/>
      <c r="AT154" s="216" t="s">
        <v>272</v>
      </c>
      <c r="AU154" s="216" t="s">
        <v>73</v>
      </c>
      <c r="AV154" s="13" t="s">
        <v>73</v>
      </c>
      <c r="AW154" s="13" t="s">
        <v>30</v>
      </c>
      <c r="AX154" s="13" t="s">
        <v>64</v>
      </c>
      <c r="AY154" s="216" t="s">
        <v>263</v>
      </c>
    </row>
    <row r="155" spans="1:65" s="13" customFormat="1">
      <c r="B155" s="205"/>
      <c r="C155" s="206"/>
      <c r="D155" s="207" t="s">
        <v>272</v>
      </c>
      <c r="E155" s="208" t="s">
        <v>1</v>
      </c>
      <c r="F155" s="209" t="s">
        <v>6991</v>
      </c>
      <c r="G155" s="206"/>
      <c r="H155" s="210">
        <v>1.2</v>
      </c>
      <c r="I155" s="211"/>
      <c r="J155" s="206"/>
      <c r="K155" s="206"/>
      <c r="L155" s="212"/>
      <c r="M155" s="213"/>
      <c r="N155" s="214"/>
      <c r="O155" s="214"/>
      <c r="P155" s="214"/>
      <c r="Q155" s="214"/>
      <c r="R155" s="214"/>
      <c r="S155" s="214"/>
      <c r="T155" s="215"/>
      <c r="AT155" s="216" t="s">
        <v>272</v>
      </c>
      <c r="AU155" s="216" t="s">
        <v>73</v>
      </c>
      <c r="AV155" s="13" t="s">
        <v>73</v>
      </c>
      <c r="AW155" s="13" t="s">
        <v>30</v>
      </c>
      <c r="AX155" s="13" t="s">
        <v>64</v>
      </c>
      <c r="AY155" s="216" t="s">
        <v>263</v>
      </c>
    </row>
    <row r="156" spans="1:65" s="13" customFormat="1">
      <c r="B156" s="205"/>
      <c r="C156" s="206"/>
      <c r="D156" s="207" t="s">
        <v>272</v>
      </c>
      <c r="E156" s="208" t="s">
        <v>1</v>
      </c>
      <c r="F156" s="209" t="s">
        <v>6993</v>
      </c>
      <c r="G156" s="206"/>
      <c r="H156" s="210">
        <v>62.345999999999997</v>
      </c>
      <c r="I156" s="211"/>
      <c r="J156" s="206"/>
      <c r="K156" s="206"/>
      <c r="L156" s="212"/>
      <c r="M156" s="213"/>
      <c r="N156" s="214"/>
      <c r="O156" s="214"/>
      <c r="P156" s="214"/>
      <c r="Q156" s="214"/>
      <c r="R156" s="214"/>
      <c r="S156" s="214"/>
      <c r="T156" s="215"/>
      <c r="AT156" s="216" t="s">
        <v>272</v>
      </c>
      <c r="AU156" s="216" t="s">
        <v>73</v>
      </c>
      <c r="AV156" s="13" t="s">
        <v>73</v>
      </c>
      <c r="AW156" s="13" t="s">
        <v>30</v>
      </c>
      <c r="AX156" s="13" t="s">
        <v>64</v>
      </c>
      <c r="AY156" s="216" t="s">
        <v>263</v>
      </c>
    </row>
    <row r="157" spans="1:65" s="13" customFormat="1">
      <c r="B157" s="205"/>
      <c r="C157" s="206"/>
      <c r="D157" s="207" t="s">
        <v>272</v>
      </c>
      <c r="E157" s="208" t="s">
        <v>1</v>
      </c>
      <c r="F157" s="209" t="s">
        <v>6994</v>
      </c>
      <c r="G157" s="206"/>
      <c r="H157" s="210">
        <v>53.625</v>
      </c>
      <c r="I157" s="211"/>
      <c r="J157" s="206"/>
      <c r="K157" s="206"/>
      <c r="L157" s="212"/>
      <c r="M157" s="213"/>
      <c r="N157" s="214"/>
      <c r="O157" s="214"/>
      <c r="P157" s="214"/>
      <c r="Q157" s="214"/>
      <c r="R157" s="214"/>
      <c r="S157" s="214"/>
      <c r="T157" s="215"/>
      <c r="AT157" s="216" t="s">
        <v>272</v>
      </c>
      <c r="AU157" s="216" t="s">
        <v>73</v>
      </c>
      <c r="AV157" s="13" t="s">
        <v>73</v>
      </c>
      <c r="AW157" s="13" t="s">
        <v>30</v>
      </c>
      <c r="AX157" s="13" t="s">
        <v>64</v>
      </c>
      <c r="AY157" s="216" t="s">
        <v>263</v>
      </c>
    </row>
    <row r="158" spans="1:65" s="13" customFormat="1">
      <c r="B158" s="205"/>
      <c r="C158" s="206"/>
      <c r="D158" s="207" t="s">
        <v>272</v>
      </c>
      <c r="E158" s="208" t="s">
        <v>1</v>
      </c>
      <c r="F158" s="209" t="s">
        <v>6995</v>
      </c>
      <c r="G158" s="206"/>
      <c r="H158" s="210">
        <v>1.08</v>
      </c>
      <c r="I158" s="211"/>
      <c r="J158" s="206"/>
      <c r="K158" s="206"/>
      <c r="L158" s="212"/>
      <c r="M158" s="213"/>
      <c r="N158" s="214"/>
      <c r="O158" s="214"/>
      <c r="P158" s="214"/>
      <c r="Q158" s="214"/>
      <c r="R158" s="214"/>
      <c r="S158" s="214"/>
      <c r="T158" s="215"/>
      <c r="AT158" s="216" t="s">
        <v>272</v>
      </c>
      <c r="AU158" s="216" t="s">
        <v>73</v>
      </c>
      <c r="AV158" s="13" t="s">
        <v>73</v>
      </c>
      <c r="AW158" s="13" t="s">
        <v>30</v>
      </c>
      <c r="AX158" s="13" t="s">
        <v>64</v>
      </c>
      <c r="AY158" s="216" t="s">
        <v>263</v>
      </c>
    </row>
    <row r="159" spans="1:65" s="13" customFormat="1">
      <c r="B159" s="205"/>
      <c r="C159" s="206"/>
      <c r="D159" s="207" t="s">
        <v>272</v>
      </c>
      <c r="E159" s="208" t="s">
        <v>1</v>
      </c>
      <c r="F159" s="209" t="s">
        <v>6996</v>
      </c>
      <c r="G159" s="206"/>
      <c r="H159" s="210">
        <v>49.404000000000003</v>
      </c>
      <c r="I159" s="211"/>
      <c r="J159" s="206"/>
      <c r="K159" s="206"/>
      <c r="L159" s="212"/>
      <c r="M159" s="213"/>
      <c r="N159" s="214"/>
      <c r="O159" s="214"/>
      <c r="P159" s="214"/>
      <c r="Q159" s="214"/>
      <c r="R159" s="214"/>
      <c r="S159" s="214"/>
      <c r="T159" s="215"/>
      <c r="AT159" s="216" t="s">
        <v>272</v>
      </c>
      <c r="AU159" s="216" t="s">
        <v>73</v>
      </c>
      <c r="AV159" s="13" t="s">
        <v>73</v>
      </c>
      <c r="AW159" s="13" t="s">
        <v>30</v>
      </c>
      <c r="AX159" s="13" t="s">
        <v>64</v>
      </c>
      <c r="AY159" s="216" t="s">
        <v>263</v>
      </c>
    </row>
    <row r="160" spans="1:65" s="13" customFormat="1">
      <c r="B160" s="205"/>
      <c r="C160" s="206"/>
      <c r="D160" s="207" t="s">
        <v>272</v>
      </c>
      <c r="E160" s="208" t="s">
        <v>1</v>
      </c>
      <c r="F160" s="209" t="s">
        <v>6997</v>
      </c>
      <c r="G160" s="206"/>
      <c r="H160" s="210">
        <v>36.479999999999997</v>
      </c>
      <c r="I160" s="211"/>
      <c r="J160" s="206"/>
      <c r="K160" s="206"/>
      <c r="L160" s="212"/>
      <c r="M160" s="213"/>
      <c r="N160" s="214"/>
      <c r="O160" s="214"/>
      <c r="P160" s="214"/>
      <c r="Q160" s="214"/>
      <c r="R160" s="214"/>
      <c r="S160" s="214"/>
      <c r="T160" s="215"/>
      <c r="AT160" s="216" t="s">
        <v>272</v>
      </c>
      <c r="AU160" s="216" t="s">
        <v>73</v>
      </c>
      <c r="AV160" s="13" t="s">
        <v>73</v>
      </c>
      <c r="AW160" s="13" t="s">
        <v>30</v>
      </c>
      <c r="AX160" s="13" t="s">
        <v>64</v>
      </c>
      <c r="AY160" s="216" t="s">
        <v>263</v>
      </c>
    </row>
    <row r="161" spans="1:65" s="16" customFormat="1">
      <c r="B161" s="248"/>
      <c r="C161" s="249"/>
      <c r="D161" s="207" t="s">
        <v>272</v>
      </c>
      <c r="E161" s="250" t="s">
        <v>1</v>
      </c>
      <c r="F161" s="251" t="s">
        <v>6981</v>
      </c>
      <c r="G161" s="249"/>
      <c r="H161" s="250" t="s">
        <v>1</v>
      </c>
      <c r="I161" s="252"/>
      <c r="J161" s="249"/>
      <c r="K161" s="249"/>
      <c r="L161" s="253"/>
      <c r="M161" s="254"/>
      <c r="N161" s="255"/>
      <c r="O161" s="255"/>
      <c r="P161" s="255"/>
      <c r="Q161" s="255"/>
      <c r="R161" s="255"/>
      <c r="S161" s="255"/>
      <c r="T161" s="256"/>
      <c r="AT161" s="257" t="s">
        <v>272</v>
      </c>
      <c r="AU161" s="257" t="s">
        <v>73</v>
      </c>
      <c r="AV161" s="16" t="s">
        <v>71</v>
      </c>
      <c r="AW161" s="16" t="s">
        <v>30</v>
      </c>
      <c r="AX161" s="16" t="s">
        <v>64</v>
      </c>
      <c r="AY161" s="257" t="s">
        <v>263</v>
      </c>
    </row>
    <row r="162" spans="1:65" s="13" customFormat="1">
      <c r="B162" s="205"/>
      <c r="C162" s="206"/>
      <c r="D162" s="207" t="s">
        <v>272</v>
      </c>
      <c r="E162" s="208" t="s">
        <v>1</v>
      </c>
      <c r="F162" s="209" t="s">
        <v>6998</v>
      </c>
      <c r="G162" s="206"/>
      <c r="H162" s="210">
        <v>2.5</v>
      </c>
      <c r="I162" s="211"/>
      <c r="J162" s="206"/>
      <c r="K162" s="206"/>
      <c r="L162" s="212"/>
      <c r="M162" s="213"/>
      <c r="N162" s="214"/>
      <c r="O162" s="214"/>
      <c r="P162" s="214"/>
      <c r="Q162" s="214"/>
      <c r="R162" s="214"/>
      <c r="S162" s="214"/>
      <c r="T162" s="215"/>
      <c r="AT162" s="216" t="s">
        <v>272</v>
      </c>
      <c r="AU162" s="216" t="s">
        <v>73</v>
      </c>
      <c r="AV162" s="13" t="s">
        <v>73</v>
      </c>
      <c r="AW162" s="13" t="s">
        <v>30</v>
      </c>
      <c r="AX162" s="13" t="s">
        <v>64</v>
      </c>
      <c r="AY162" s="216" t="s">
        <v>263</v>
      </c>
    </row>
    <row r="163" spans="1:65" s="16" customFormat="1">
      <c r="B163" s="248"/>
      <c r="C163" s="249"/>
      <c r="D163" s="207" t="s">
        <v>272</v>
      </c>
      <c r="E163" s="250" t="s">
        <v>1</v>
      </c>
      <c r="F163" s="251" t="s">
        <v>6983</v>
      </c>
      <c r="G163" s="249"/>
      <c r="H163" s="250" t="s">
        <v>1</v>
      </c>
      <c r="I163" s="252"/>
      <c r="J163" s="249"/>
      <c r="K163" s="249"/>
      <c r="L163" s="253"/>
      <c r="M163" s="254"/>
      <c r="N163" s="255"/>
      <c r="O163" s="255"/>
      <c r="P163" s="255"/>
      <c r="Q163" s="255"/>
      <c r="R163" s="255"/>
      <c r="S163" s="255"/>
      <c r="T163" s="256"/>
      <c r="AT163" s="257" t="s">
        <v>272</v>
      </c>
      <c r="AU163" s="257" t="s">
        <v>73</v>
      </c>
      <c r="AV163" s="16" t="s">
        <v>71</v>
      </c>
      <c r="AW163" s="16" t="s">
        <v>30</v>
      </c>
      <c r="AX163" s="16" t="s">
        <v>64</v>
      </c>
      <c r="AY163" s="257" t="s">
        <v>263</v>
      </c>
    </row>
    <row r="164" spans="1:65" s="13" customFormat="1">
      <c r="B164" s="205"/>
      <c r="C164" s="206"/>
      <c r="D164" s="207" t="s">
        <v>272</v>
      </c>
      <c r="E164" s="208" t="s">
        <v>1</v>
      </c>
      <c r="F164" s="209" t="s">
        <v>6999</v>
      </c>
      <c r="G164" s="206"/>
      <c r="H164" s="210">
        <v>1.968</v>
      </c>
      <c r="I164" s="211"/>
      <c r="J164" s="206"/>
      <c r="K164" s="206"/>
      <c r="L164" s="212"/>
      <c r="M164" s="213"/>
      <c r="N164" s="214"/>
      <c r="O164" s="214"/>
      <c r="P164" s="214"/>
      <c r="Q164" s="214"/>
      <c r="R164" s="214"/>
      <c r="S164" s="214"/>
      <c r="T164" s="215"/>
      <c r="AT164" s="216" t="s">
        <v>272</v>
      </c>
      <c r="AU164" s="216" t="s">
        <v>73</v>
      </c>
      <c r="AV164" s="13" t="s">
        <v>73</v>
      </c>
      <c r="AW164" s="13" t="s">
        <v>30</v>
      </c>
      <c r="AX164" s="13" t="s">
        <v>64</v>
      </c>
      <c r="AY164" s="216" t="s">
        <v>263</v>
      </c>
    </row>
    <row r="165" spans="1:65" s="16" customFormat="1">
      <c r="B165" s="248"/>
      <c r="C165" s="249"/>
      <c r="D165" s="207" t="s">
        <v>272</v>
      </c>
      <c r="E165" s="250" t="s">
        <v>1</v>
      </c>
      <c r="F165" s="251" t="s">
        <v>6985</v>
      </c>
      <c r="G165" s="249"/>
      <c r="H165" s="250" t="s">
        <v>1</v>
      </c>
      <c r="I165" s="252"/>
      <c r="J165" s="249"/>
      <c r="K165" s="249"/>
      <c r="L165" s="253"/>
      <c r="M165" s="254"/>
      <c r="N165" s="255"/>
      <c r="O165" s="255"/>
      <c r="P165" s="255"/>
      <c r="Q165" s="255"/>
      <c r="R165" s="255"/>
      <c r="S165" s="255"/>
      <c r="T165" s="256"/>
      <c r="AT165" s="257" t="s">
        <v>272</v>
      </c>
      <c r="AU165" s="257" t="s">
        <v>73</v>
      </c>
      <c r="AV165" s="16" t="s">
        <v>71</v>
      </c>
      <c r="AW165" s="16" t="s">
        <v>30</v>
      </c>
      <c r="AX165" s="16" t="s">
        <v>64</v>
      </c>
      <c r="AY165" s="257" t="s">
        <v>263</v>
      </c>
    </row>
    <row r="166" spans="1:65" s="13" customFormat="1">
      <c r="B166" s="205"/>
      <c r="C166" s="206"/>
      <c r="D166" s="207" t="s">
        <v>272</v>
      </c>
      <c r="E166" s="208" t="s">
        <v>1</v>
      </c>
      <c r="F166" s="209" t="s">
        <v>7000</v>
      </c>
      <c r="G166" s="206"/>
      <c r="H166" s="210">
        <v>1.3440000000000001</v>
      </c>
      <c r="I166" s="211"/>
      <c r="J166" s="206"/>
      <c r="K166" s="206"/>
      <c r="L166" s="212"/>
      <c r="M166" s="213"/>
      <c r="N166" s="214"/>
      <c r="O166" s="214"/>
      <c r="P166" s="214"/>
      <c r="Q166" s="214"/>
      <c r="R166" s="214"/>
      <c r="S166" s="214"/>
      <c r="T166" s="215"/>
      <c r="AT166" s="216" t="s">
        <v>272</v>
      </c>
      <c r="AU166" s="216" t="s">
        <v>73</v>
      </c>
      <c r="AV166" s="13" t="s">
        <v>73</v>
      </c>
      <c r="AW166" s="13" t="s">
        <v>30</v>
      </c>
      <c r="AX166" s="13" t="s">
        <v>64</v>
      </c>
      <c r="AY166" s="216" t="s">
        <v>263</v>
      </c>
    </row>
    <row r="167" spans="1:65" s="16" customFormat="1">
      <c r="B167" s="248"/>
      <c r="C167" s="249"/>
      <c r="D167" s="207" t="s">
        <v>272</v>
      </c>
      <c r="E167" s="250" t="s">
        <v>1</v>
      </c>
      <c r="F167" s="251" t="s">
        <v>6986</v>
      </c>
      <c r="G167" s="249"/>
      <c r="H167" s="250" t="s">
        <v>1</v>
      </c>
      <c r="I167" s="252"/>
      <c r="J167" s="249"/>
      <c r="K167" s="249"/>
      <c r="L167" s="253"/>
      <c r="M167" s="254"/>
      <c r="N167" s="255"/>
      <c r="O167" s="255"/>
      <c r="P167" s="255"/>
      <c r="Q167" s="255"/>
      <c r="R167" s="255"/>
      <c r="S167" s="255"/>
      <c r="T167" s="256"/>
      <c r="AT167" s="257" t="s">
        <v>272</v>
      </c>
      <c r="AU167" s="257" t="s">
        <v>73</v>
      </c>
      <c r="AV167" s="16" t="s">
        <v>71</v>
      </c>
      <c r="AW167" s="16" t="s">
        <v>30</v>
      </c>
      <c r="AX167" s="16" t="s">
        <v>64</v>
      </c>
      <c r="AY167" s="257" t="s">
        <v>263</v>
      </c>
    </row>
    <row r="168" spans="1:65" s="13" customFormat="1">
      <c r="B168" s="205"/>
      <c r="C168" s="206"/>
      <c r="D168" s="207" t="s">
        <v>272</v>
      </c>
      <c r="E168" s="208" t="s">
        <v>1</v>
      </c>
      <c r="F168" s="209" t="s">
        <v>7001</v>
      </c>
      <c r="G168" s="206"/>
      <c r="H168" s="210">
        <v>23.1</v>
      </c>
      <c r="I168" s="211"/>
      <c r="J168" s="206"/>
      <c r="K168" s="206"/>
      <c r="L168" s="212"/>
      <c r="M168" s="213"/>
      <c r="N168" s="214"/>
      <c r="O168" s="214"/>
      <c r="P168" s="214"/>
      <c r="Q168" s="214"/>
      <c r="R168" s="214"/>
      <c r="S168" s="214"/>
      <c r="T168" s="215"/>
      <c r="AT168" s="216" t="s">
        <v>272</v>
      </c>
      <c r="AU168" s="216" t="s">
        <v>73</v>
      </c>
      <c r="AV168" s="13" t="s">
        <v>73</v>
      </c>
      <c r="AW168" s="13" t="s">
        <v>30</v>
      </c>
      <c r="AX168" s="13" t="s">
        <v>64</v>
      </c>
      <c r="AY168" s="216" t="s">
        <v>263</v>
      </c>
    </row>
    <row r="169" spans="1:65" s="15" customFormat="1">
      <c r="B169" s="228"/>
      <c r="C169" s="229"/>
      <c r="D169" s="207" t="s">
        <v>272</v>
      </c>
      <c r="E169" s="230" t="s">
        <v>1</v>
      </c>
      <c r="F169" s="231" t="s">
        <v>280</v>
      </c>
      <c r="G169" s="229"/>
      <c r="H169" s="232">
        <v>475.024</v>
      </c>
      <c r="I169" s="233"/>
      <c r="J169" s="229"/>
      <c r="K169" s="229"/>
      <c r="L169" s="234"/>
      <c r="M169" s="235"/>
      <c r="N169" s="236"/>
      <c r="O169" s="236"/>
      <c r="P169" s="236"/>
      <c r="Q169" s="236"/>
      <c r="R169" s="236"/>
      <c r="S169" s="236"/>
      <c r="T169" s="237"/>
      <c r="AT169" s="238" t="s">
        <v>272</v>
      </c>
      <c r="AU169" s="238" t="s">
        <v>73</v>
      </c>
      <c r="AV169" s="15" t="s">
        <v>270</v>
      </c>
      <c r="AW169" s="15" t="s">
        <v>30</v>
      </c>
      <c r="AX169" s="15" t="s">
        <v>71</v>
      </c>
      <c r="AY169" s="238" t="s">
        <v>263</v>
      </c>
    </row>
    <row r="170" spans="1:65" s="2" customFormat="1" ht="21.75" customHeight="1">
      <c r="A170" s="35"/>
      <c r="B170" s="36"/>
      <c r="C170" s="191" t="s">
        <v>276</v>
      </c>
      <c r="D170" s="191" t="s">
        <v>266</v>
      </c>
      <c r="E170" s="192" t="s">
        <v>5993</v>
      </c>
      <c r="F170" s="193" t="s">
        <v>5994</v>
      </c>
      <c r="G170" s="194" t="s">
        <v>269</v>
      </c>
      <c r="H170" s="195">
        <v>1000.9</v>
      </c>
      <c r="I170" s="196"/>
      <c r="J170" s="197">
        <f>ROUND(I170*H170,2)</f>
        <v>0</v>
      </c>
      <c r="K170" s="198"/>
      <c r="L170" s="40"/>
      <c r="M170" s="199" t="s">
        <v>1</v>
      </c>
      <c r="N170" s="200" t="s">
        <v>38</v>
      </c>
      <c r="O170" s="72"/>
      <c r="P170" s="201">
        <f>O170*H170</f>
        <v>0</v>
      </c>
      <c r="Q170" s="201">
        <v>8.4999999999999995E-4</v>
      </c>
      <c r="R170" s="201">
        <f>Q170*H170</f>
        <v>0.85076499999999988</v>
      </c>
      <c r="S170" s="201">
        <v>0</v>
      </c>
      <c r="T170" s="202">
        <f>S170*H170</f>
        <v>0</v>
      </c>
      <c r="U170" s="35"/>
      <c r="V170" s="35"/>
      <c r="W170" s="35"/>
      <c r="X170" s="35"/>
      <c r="Y170" s="35"/>
      <c r="Z170" s="35"/>
      <c r="AA170" s="35"/>
      <c r="AB170" s="35"/>
      <c r="AC170" s="35"/>
      <c r="AD170" s="35"/>
      <c r="AE170" s="35"/>
      <c r="AR170" s="203" t="s">
        <v>270</v>
      </c>
      <c r="AT170" s="203" t="s">
        <v>266</v>
      </c>
      <c r="AU170" s="203" t="s">
        <v>73</v>
      </c>
      <c r="AY170" s="18" t="s">
        <v>263</v>
      </c>
      <c r="BE170" s="204">
        <f>IF(N170="základní",J170,0)</f>
        <v>0</v>
      </c>
      <c r="BF170" s="204">
        <f>IF(N170="snížená",J170,0)</f>
        <v>0</v>
      </c>
      <c r="BG170" s="204">
        <f>IF(N170="zákl. přenesená",J170,0)</f>
        <v>0</v>
      </c>
      <c r="BH170" s="204">
        <f>IF(N170="sníž. přenesená",J170,0)</f>
        <v>0</v>
      </c>
      <c r="BI170" s="204">
        <f>IF(N170="nulová",J170,0)</f>
        <v>0</v>
      </c>
      <c r="BJ170" s="18" t="s">
        <v>71</v>
      </c>
      <c r="BK170" s="204">
        <f>ROUND(I170*H170,2)</f>
        <v>0</v>
      </c>
      <c r="BL170" s="18" t="s">
        <v>270</v>
      </c>
      <c r="BM170" s="203" t="s">
        <v>506</v>
      </c>
    </row>
    <row r="171" spans="1:65" s="13" customFormat="1">
      <c r="B171" s="205"/>
      <c r="C171" s="206"/>
      <c r="D171" s="207" t="s">
        <v>272</v>
      </c>
      <c r="E171" s="208" t="s">
        <v>1</v>
      </c>
      <c r="F171" s="209" t="s">
        <v>7002</v>
      </c>
      <c r="G171" s="206"/>
      <c r="H171" s="210">
        <v>950.96</v>
      </c>
      <c r="I171" s="211"/>
      <c r="J171" s="206"/>
      <c r="K171" s="206"/>
      <c r="L171" s="212"/>
      <c r="M171" s="213"/>
      <c r="N171" s="214"/>
      <c r="O171" s="214"/>
      <c r="P171" s="214"/>
      <c r="Q171" s="214"/>
      <c r="R171" s="214"/>
      <c r="S171" s="214"/>
      <c r="T171" s="215"/>
      <c r="AT171" s="216" t="s">
        <v>272</v>
      </c>
      <c r="AU171" s="216" t="s">
        <v>73</v>
      </c>
      <c r="AV171" s="13" t="s">
        <v>73</v>
      </c>
      <c r="AW171" s="13" t="s">
        <v>30</v>
      </c>
      <c r="AX171" s="13" t="s">
        <v>64</v>
      </c>
      <c r="AY171" s="216" t="s">
        <v>263</v>
      </c>
    </row>
    <row r="172" spans="1:65" s="13" customFormat="1">
      <c r="B172" s="205"/>
      <c r="C172" s="206"/>
      <c r="D172" s="207" t="s">
        <v>272</v>
      </c>
      <c r="E172" s="208" t="s">
        <v>1</v>
      </c>
      <c r="F172" s="209" t="s">
        <v>7003</v>
      </c>
      <c r="G172" s="206"/>
      <c r="H172" s="210">
        <v>49.94</v>
      </c>
      <c r="I172" s="211"/>
      <c r="J172" s="206"/>
      <c r="K172" s="206"/>
      <c r="L172" s="212"/>
      <c r="M172" s="213"/>
      <c r="N172" s="214"/>
      <c r="O172" s="214"/>
      <c r="P172" s="214"/>
      <c r="Q172" s="214"/>
      <c r="R172" s="214"/>
      <c r="S172" s="214"/>
      <c r="T172" s="215"/>
      <c r="AT172" s="216" t="s">
        <v>272</v>
      </c>
      <c r="AU172" s="216" t="s">
        <v>73</v>
      </c>
      <c r="AV172" s="13" t="s">
        <v>73</v>
      </c>
      <c r="AW172" s="13" t="s">
        <v>30</v>
      </c>
      <c r="AX172" s="13" t="s">
        <v>64</v>
      </c>
      <c r="AY172" s="216" t="s">
        <v>263</v>
      </c>
    </row>
    <row r="173" spans="1:65" s="15" customFormat="1">
      <c r="B173" s="228"/>
      <c r="C173" s="229"/>
      <c r="D173" s="207" t="s">
        <v>272</v>
      </c>
      <c r="E173" s="230" t="s">
        <v>1</v>
      </c>
      <c r="F173" s="231" t="s">
        <v>280</v>
      </c>
      <c r="G173" s="229"/>
      <c r="H173" s="232">
        <v>1000.9</v>
      </c>
      <c r="I173" s="233"/>
      <c r="J173" s="229"/>
      <c r="K173" s="229"/>
      <c r="L173" s="234"/>
      <c r="M173" s="235"/>
      <c r="N173" s="236"/>
      <c r="O173" s="236"/>
      <c r="P173" s="236"/>
      <c r="Q173" s="236"/>
      <c r="R173" s="236"/>
      <c r="S173" s="236"/>
      <c r="T173" s="237"/>
      <c r="AT173" s="238" t="s">
        <v>272</v>
      </c>
      <c r="AU173" s="238" t="s">
        <v>73</v>
      </c>
      <c r="AV173" s="15" t="s">
        <v>270</v>
      </c>
      <c r="AW173" s="15" t="s">
        <v>30</v>
      </c>
      <c r="AX173" s="15" t="s">
        <v>71</v>
      </c>
      <c r="AY173" s="238" t="s">
        <v>263</v>
      </c>
    </row>
    <row r="174" spans="1:65" s="2" customFormat="1" ht="24.2" customHeight="1">
      <c r="A174" s="35"/>
      <c r="B174" s="36"/>
      <c r="C174" s="191" t="s">
        <v>270</v>
      </c>
      <c r="D174" s="191" t="s">
        <v>266</v>
      </c>
      <c r="E174" s="192" t="s">
        <v>5997</v>
      </c>
      <c r="F174" s="193" t="s">
        <v>5998</v>
      </c>
      <c r="G174" s="194" t="s">
        <v>269</v>
      </c>
      <c r="H174" s="195">
        <v>1000.9</v>
      </c>
      <c r="I174" s="196"/>
      <c r="J174" s="197">
        <f>ROUND(I174*H174,2)</f>
        <v>0</v>
      </c>
      <c r="K174" s="198"/>
      <c r="L174" s="40"/>
      <c r="M174" s="199" t="s">
        <v>1</v>
      </c>
      <c r="N174" s="200" t="s">
        <v>38</v>
      </c>
      <c r="O174" s="72"/>
      <c r="P174" s="201">
        <f>O174*H174</f>
        <v>0</v>
      </c>
      <c r="Q174" s="201">
        <v>0</v>
      </c>
      <c r="R174" s="201">
        <f>Q174*H174</f>
        <v>0</v>
      </c>
      <c r="S174" s="201">
        <v>0</v>
      </c>
      <c r="T174" s="202">
        <f>S174*H174</f>
        <v>0</v>
      </c>
      <c r="U174" s="35"/>
      <c r="V174" s="35"/>
      <c r="W174" s="35"/>
      <c r="X174" s="35"/>
      <c r="Y174" s="35"/>
      <c r="Z174" s="35"/>
      <c r="AA174" s="35"/>
      <c r="AB174" s="35"/>
      <c r="AC174" s="35"/>
      <c r="AD174" s="35"/>
      <c r="AE174" s="35"/>
      <c r="AR174" s="203" t="s">
        <v>270</v>
      </c>
      <c r="AT174" s="203" t="s">
        <v>266</v>
      </c>
      <c r="AU174" s="203" t="s">
        <v>73</v>
      </c>
      <c r="AY174" s="18" t="s">
        <v>263</v>
      </c>
      <c r="BE174" s="204">
        <f>IF(N174="základní",J174,0)</f>
        <v>0</v>
      </c>
      <c r="BF174" s="204">
        <f>IF(N174="snížená",J174,0)</f>
        <v>0</v>
      </c>
      <c r="BG174" s="204">
        <f>IF(N174="zákl. přenesená",J174,0)</f>
        <v>0</v>
      </c>
      <c r="BH174" s="204">
        <f>IF(N174="sníž. přenesená",J174,0)</f>
        <v>0</v>
      </c>
      <c r="BI174" s="204">
        <f>IF(N174="nulová",J174,0)</f>
        <v>0</v>
      </c>
      <c r="BJ174" s="18" t="s">
        <v>71</v>
      </c>
      <c r="BK174" s="204">
        <f>ROUND(I174*H174,2)</f>
        <v>0</v>
      </c>
      <c r="BL174" s="18" t="s">
        <v>270</v>
      </c>
      <c r="BM174" s="203" t="s">
        <v>5999</v>
      </c>
    </row>
    <row r="175" spans="1:65" s="2" customFormat="1" ht="16.5" customHeight="1">
      <c r="A175" s="35"/>
      <c r="B175" s="36"/>
      <c r="C175" s="191" t="s">
        <v>297</v>
      </c>
      <c r="D175" s="191" t="s">
        <v>266</v>
      </c>
      <c r="E175" s="192" t="s">
        <v>6000</v>
      </c>
      <c r="F175" s="193" t="s">
        <v>6001</v>
      </c>
      <c r="G175" s="194" t="s">
        <v>448</v>
      </c>
      <c r="H175" s="195">
        <v>48</v>
      </c>
      <c r="I175" s="196"/>
      <c r="J175" s="197">
        <f>ROUND(I175*H175,2)</f>
        <v>0</v>
      </c>
      <c r="K175" s="198"/>
      <c r="L175" s="40"/>
      <c r="M175" s="199" t="s">
        <v>1</v>
      </c>
      <c r="N175" s="200" t="s">
        <v>38</v>
      </c>
      <c r="O175" s="72"/>
      <c r="P175" s="201">
        <f>O175*H175</f>
        <v>0</v>
      </c>
      <c r="Q175" s="201">
        <v>0</v>
      </c>
      <c r="R175" s="201">
        <f>Q175*H175</f>
        <v>0</v>
      </c>
      <c r="S175" s="201">
        <v>0</v>
      </c>
      <c r="T175" s="202">
        <f>S175*H175</f>
        <v>0</v>
      </c>
      <c r="U175" s="35"/>
      <c r="V175" s="35"/>
      <c r="W175" s="35"/>
      <c r="X175" s="35"/>
      <c r="Y175" s="35"/>
      <c r="Z175" s="35"/>
      <c r="AA175" s="35"/>
      <c r="AB175" s="35"/>
      <c r="AC175" s="35"/>
      <c r="AD175" s="35"/>
      <c r="AE175" s="35"/>
      <c r="AR175" s="203" t="s">
        <v>270</v>
      </c>
      <c r="AT175" s="203" t="s">
        <v>266</v>
      </c>
      <c r="AU175" s="203" t="s">
        <v>73</v>
      </c>
      <c r="AY175" s="18" t="s">
        <v>263</v>
      </c>
      <c r="BE175" s="204">
        <f>IF(N175="základní",J175,0)</f>
        <v>0</v>
      </c>
      <c r="BF175" s="204">
        <f>IF(N175="snížená",J175,0)</f>
        <v>0</v>
      </c>
      <c r="BG175" s="204">
        <f>IF(N175="zákl. přenesená",J175,0)</f>
        <v>0</v>
      </c>
      <c r="BH175" s="204">
        <f>IF(N175="sníž. přenesená",J175,0)</f>
        <v>0</v>
      </c>
      <c r="BI175" s="204">
        <f>IF(N175="nulová",J175,0)</f>
        <v>0</v>
      </c>
      <c r="BJ175" s="18" t="s">
        <v>71</v>
      </c>
      <c r="BK175" s="204">
        <f>ROUND(I175*H175,2)</f>
        <v>0</v>
      </c>
      <c r="BL175" s="18" t="s">
        <v>270</v>
      </c>
      <c r="BM175" s="203" t="s">
        <v>538</v>
      </c>
    </row>
    <row r="176" spans="1:65" s="2" customFormat="1" ht="24.2" customHeight="1">
      <c r="A176" s="35"/>
      <c r="B176" s="36"/>
      <c r="C176" s="191" t="s">
        <v>304</v>
      </c>
      <c r="D176" s="191" t="s">
        <v>266</v>
      </c>
      <c r="E176" s="192" t="s">
        <v>549</v>
      </c>
      <c r="F176" s="193" t="s">
        <v>550</v>
      </c>
      <c r="G176" s="194" t="s">
        <v>300</v>
      </c>
      <c r="H176" s="195">
        <v>54.75</v>
      </c>
      <c r="I176" s="196"/>
      <c r="J176" s="197">
        <f>ROUND(I176*H176,2)</f>
        <v>0</v>
      </c>
      <c r="K176" s="198"/>
      <c r="L176" s="40"/>
      <c r="M176" s="199" t="s">
        <v>1</v>
      </c>
      <c r="N176" s="200" t="s">
        <v>38</v>
      </c>
      <c r="O176" s="72"/>
      <c r="P176" s="201">
        <f>O176*H176</f>
        <v>0</v>
      </c>
      <c r="Q176" s="201">
        <v>0</v>
      </c>
      <c r="R176" s="201">
        <f>Q176*H176</f>
        <v>0</v>
      </c>
      <c r="S176" s="201">
        <v>0</v>
      </c>
      <c r="T176" s="202">
        <f>S176*H176</f>
        <v>0</v>
      </c>
      <c r="U176" s="35"/>
      <c r="V176" s="35"/>
      <c r="W176" s="35"/>
      <c r="X176" s="35"/>
      <c r="Y176" s="35"/>
      <c r="Z176" s="35"/>
      <c r="AA176" s="35"/>
      <c r="AB176" s="35"/>
      <c r="AC176" s="35"/>
      <c r="AD176" s="35"/>
      <c r="AE176" s="35"/>
      <c r="AR176" s="203" t="s">
        <v>270</v>
      </c>
      <c r="AT176" s="203" t="s">
        <v>266</v>
      </c>
      <c r="AU176" s="203" t="s">
        <v>73</v>
      </c>
      <c r="AY176" s="18" t="s">
        <v>263</v>
      </c>
      <c r="BE176" s="204">
        <f>IF(N176="základní",J176,0)</f>
        <v>0</v>
      </c>
      <c r="BF176" s="204">
        <f>IF(N176="snížená",J176,0)</f>
        <v>0</v>
      </c>
      <c r="BG176" s="204">
        <f>IF(N176="zákl. přenesená",J176,0)</f>
        <v>0</v>
      </c>
      <c r="BH176" s="204">
        <f>IF(N176="sníž. přenesená",J176,0)</f>
        <v>0</v>
      </c>
      <c r="BI176" s="204">
        <f>IF(N176="nulová",J176,0)</f>
        <v>0</v>
      </c>
      <c r="BJ176" s="18" t="s">
        <v>71</v>
      </c>
      <c r="BK176" s="204">
        <f>ROUND(I176*H176,2)</f>
        <v>0</v>
      </c>
      <c r="BL176" s="18" t="s">
        <v>270</v>
      </c>
      <c r="BM176" s="203" t="s">
        <v>304</v>
      </c>
    </row>
    <row r="177" spans="1:65" s="13" customFormat="1">
      <c r="B177" s="205"/>
      <c r="C177" s="206"/>
      <c r="D177" s="207" t="s">
        <v>272</v>
      </c>
      <c r="E177" s="208" t="s">
        <v>1</v>
      </c>
      <c r="F177" s="209" t="s">
        <v>7004</v>
      </c>
      <c r="G177" s="206"/>
      <c r="H177" s="210">
        <v>34.56</v>
      </c>
      <c r="I177" s="211"/>
      <c r="J177" s="206"/>
      <c r="K177" s="206"/>
      <c r="L177" s="212"/>
      <c r="M177" s="213"/>
      <c r="N177" s="214"/>
      <c r="O177" s="214"/>
      <c r="P177" s="214"/>
      <c r="Q177" s="214"/>
      <c r="R177" s="214"/>
      <c r="S177" s="214"/>
      <c r="T177" s="215"/>
      <c r="AT177" s="216" t="s">
        <v>272</v>
      </c>
      <c r="AU177" s="216" t="s">
        <v>73</v>
      </c>
      <c r="AV177" s="13" t="s">
        <v>73</v>
      </c>
      <c r="AW177" s="13" t="s">
        <v>30</v>
      </c>
      <c r="AX177" s="13" t="s">
        <v>64</v>
      </c>
      <c r="AY177" s="216" t="s">
        <v>263</v>
      </c>
    </row>
    <row r="178" spans="1:65" s="13" customFormat="1">
      <c r="B178" s="205"/>
      <c r="C178" s="206"/>
      <c r="D178" s="207" t="s">
        <v>272</v>
      </c>
      <c r="E178" s="208" t="s">
        <v>1</v>
      </c>
      <c r="F178" s="209" t="s">
        <v>7005</v>
      </c>
      <c r="G178" s="206"/>
      <c r="H178" s="210">
        <v>1.44</v>
      </c>
      <c r="I178" s="211"/>
      <c r="J178" s="206"/>
      <c r="K178" s="206"/>
      <c r="L178" s="212"/>
      <c r="M178" s="213"/>
      <c r="N178" s="214"/>
      <c r="O178" s="214"/>
      <c r="P178" s="214"/>
      <c r="Q178" s="214"/>
      <c r="R178" s="214"/>
      <c r="S178" s="214"/>
      <c r="T178" s="215"/>
      <c r="AT178" s="216" t="s">
        <v>272</v>
      </c>
      <c r="AU178" s="216" t="s">
        <v>73</v>
      </c>
      <c r="AV178" s="13" t="s">
        <v>73</v>
      </c>
      <c r="AW178" s="13" t="s">
        <v>30</v>
      </c>
      <c r="AX178" s="13" t="s">
        <v>64</v>
      </c>
      <c r="AY178" s="216" t="s">
        <v>263</v>
      </c>
    </row>
    <row r="179" spans="1:65" s="13" customFormat="1">
      <c r="B179" s="205"/>
      <c r="C179" s="206"/>
      <c r="D179" s="207" t="s">
        <v>272</v>
      </c>
      <c r="E179" s="208" t="s">
        <v>1</v>
      </c>
      <c r="F179" s="209" t="s">
        <v>7006</v>
      </c>
      <c r="G179" s="206"/>
      <c r="H179" s="210">
        <v>1.33</v>
      </c>
      <c r="I179" s="211"/>
      <c r="J179" s="206"/>
      <c r="K179" s="206"/>
      <c r="L179" s="212"/>
      <c r="M179" s="213"/>
      <c r="N179" s="214"/>
      <c r="O179" s="214"/>
      <c r="P179" s="214"/>
      <c r="Q179" s="214"/>
      <c r="R179" s="214"/>
      <c r="S179" s="214"/>
      <c r="T179" s="215"/>
      <c r="AT179" s="216" t="s">
        <v>272</v>
      </c>
      <c r="AU179" s="216" t="s">
        <v>73</v>
      </c>
      <c r="AV179" s="13" t="s">
        <v>73</v>
      </c>
      <c r="AW179" s="13" t="s">
        <v>30</v>
      </c>
      <c r="AX179" s="13" t="s">
        <v>64</v>
      </c>
      <c r="AY179" s="216" t="s">
        <v>263</v>
      </c>
    </row>
    <row r="180" spans="1:65" s="13" customFormat="1">
      <c r="B180" s="205"/>
      <c r="C180" s="206"/>
      <c r="D180" s="207" t="s">
        <v>272</v>
      </c>
      <c r="E180" s="208" t="s">
        <v>1</v>
      </c>
      <c r="F180" s="209" t="s">
        <v>7007</v>
      </c>
      <c r="G180" s="206"/>
      <c r="H180" s="210">
        <v>0.71</v>
      </c>
      <c r="I180" s="211"/>
      <c r="J180" s="206"/>
      <c r="K180" s="206"/>
      <c r="L180" s="212"/>
      <c r="M180" s="213"/>
      <c r="N180" s="214"/>
      <c r="O180" s="214"/>
      <c r="P180" s="214"/>
      <c r="Q180" s="214"/>
      <c r="R180" s="214"/>
      <c r="S180" s="214"/>
      <c r="T180" s="215"/>
      <c r="AT180" s="216" t="s">
        <v>272</v>
      </c>
      <c r="AU180" s="216" t="s">
        <v>73</v>
      </c>
      <c r="AV180" s="13" t="s">
        <v>73</v>
      </c>
      <c r="AW180" s="13" t="s">
        <v>30</v>
      </c>
      <c r="AX180" s="13" t="s">
        <v>64</v>
      </c>
      <c r="AY180" s="216" t="s">
        <v>263</v>
      </c>
    </row>
    <row r="181" spans="1:65" s="13" customFormat="1">
      <c r="B181" s="205"/>
      <c r="C181" s="206"/>
      <c r="D181" s="207" t="s">
        <v>272</v>
      </c>
      <c r="E181" s="208" t="s">
        <v>1</v>
      </c>
      <c r="F181" s="209" t="s">
        <v>7008</v>
      </c>
      <c r="G181" s="206"/>
      <c r="H181" s="210">
        <v>16.71</v>
      </c>
      <c r="I181" s="211"/>
      <c r="J181" s="206"/>
      <c r="K181" s="206"/>
      <c r="L181" s="212"/>
      <c r="M181" s="213"/>
      <c r="N181" s="214"/>
      <c r="O181" s="214"/>
      <c r="P181" s="214"/>
      <c r="Q181" s="214"/>
      <c r="R181" s="214"/>
      <c r="S181" s="214"/>
      <c r="T181" s="215"/>
      <c r="AT181" s="216" t="s">
        <v>272</v>
      </c>
      <c r="AU181" s="216" t="s">
        <v>73</v>
      </c>
      <c r="AV181" s="13" t="s">
        <v>73</v>
      </c>
      <c r="AW181" s="13" t="s">
        <v>30</v>
      </c>
      <c r="AX181" s="13" t="s">
        <v>64</v>
      </c>
      <c r="AY181" s="216" t="s">
        <v>263</v>
      </c>
    </row>
    <row r="182" spans="1:65" s="15" customFormat="1">
      <c r="B182" s="228"/>
      <c r="C182" s="229"/>
      <c r="D182" s="207" t="s">
        <v>272</v>
      </c>
      <c r="E182" s="230" t="s">
        <v>1</v>
      </c>
      <c r="F182" s="231" t="s">
        <v>280</v>
      </c>
      <c r="G182" s="229"/>
      <c r="H182" s="232">
        <v>54.75</v>
      </c>
      <c r="I182" s="233"/>
      <c r="J182" s="229"/>
      <c r="K182" s="229"/>
      <c r="L182" s="234"/>
      <c r="M182" s="235"/>
      <c r="N182" s="236"/>
      <c r="O182" s="236"/>
      <c r="P182" s="236"/>
      <c r="Q182" s="236"/>
      <c r="R182" s="236"/>
      <c r="S182" s="236"/>
      <c r="T182" s="237"/>
      <c r="AT182" s="238" t="s">
        <v>272</v>
      </c>
      <c r="AU182" s="238" t="s">
        <v>73</v>
      </c>
      <c r="AV182" s="15" t="s">
        <v>270</v>
      </c>
      <c r="AW182" s="15" t="s">
        <v>30</v>
      </c>
      <c r="AX182" s="15" t="s">
        <v>71</v>
      </c>
      <c r="AY182" s="238" t="s">
        <v>263</v>
      </c>
    </row>
    <row r="183" spans="1:65" s="2" customFormat="1" ht="24.2" customHeight="1">
      <c r="A183" s="35"/>
      <c r="B183" s="36"/>
      <c r="C183" s="191" t="s">
        <v>309</v>
      </c>
      <c r="D183" s="191" t="s">
        <v>266</v>
      </c>
      <c r="E183" s="192" t="s">
        <v>1978</v>
      </c>
      <c r="F183" s="193" t="s">
        <v>1979</v>
      </c>
      <c r="G183" s="194" t="s">
        <v>300</v>
      </c>
      <c r="H183" s="195">
        <v>171.27</v>
      </c>
      <c r="I183" s="196"/>
      <c r="J183" s="197">
        <f>ROUND(I183*H183,2)</f>
        <v>0</v>
      </c>
      <c r="K183" s="198"/>
      <c r="L183" s="40"/>
      <c r="M183" s="199" t="s">
        <v>1</v>
      </c>
      <c r="N183" s="200" t="s">
        <v>38</v>
      </c>
      <c r="O183" s="72"/>
      <c r="P183" s="201">
        <f>O183*H183</f>
        <v>0</v>
      </c>
      <c r="Q183" s="201">
        <v>0</v>
      </c>
      <c r="R183" s="201">
        <f>Q183*H183</f>
        <v>0</v>
      </c>
      <c r="S183" s="201">
        <v>0</v>
      </c>
      <c r="T183" s="202">
        <f>S183*H183</f>
        <v>0</v>
      </c>
      <c r="U183" s="35"/>
      <c r="V183" s="35"/>
      <c r="W183" s="35"/>
      <c r="X183" s="35"/>
      <c r="Y183" s="35"/>
      <c r="Z183" s="35"/>
      <c r="AA183" s="35"/>
      <c r="AB183" s="35"/>
      <c r="AC183" s="35"/>
      <c r="AD183" s="35"/>
      <c r="AE183" s="35"/>
      <c r="AR183" s="203" t="s">
        <v>270</v>
      </c>
      <c r="AT183" s="203" t="s">
        <v>266</v>
      </c>
      <c r="AU183" s="203" t="s">
        <v>73</v>
      </c>
      <c r="AY183" s="18" t="s">
        <v>263</v>
      </c>
      <c r="BE183" s="204">
        <f>IF(N183="základní",J183,0)</f>
        <v>0</v>
      </c>
      <c r="BF183" s="204">
        <f>IF(N183="snížená",J183,0)</f>
        <v>0</v>
      </c>
      <c r="BG183" s="204">
        <f>IF(N183="zákl. přenesená",J183,0)</f>
        <v>0</v>
      </c>
      <c r="BH183" s="204">
        <f>IF(N183="sníž. přenesená",J183,0)</f>
        <v>0</v>
      </c>
      <c r="BI183" s="204">
        <f>IF(N183="nulová",J183,0)</f>
        <v>0</v>
      </c>
      <c r="BJ183" s="18" t="s">
        <v>71</v>
      </c>
      <c r="BK183" s="204">
        <f>ROUND(I183*H183,2)</f>
        <v>0</v>
      </c>
      <c r="BL183" s="18" t="s">
        <v>270</v>
      </c>
      <c r="BM183" s="203" t="s">
        <v>314</v>
      </c>
    </row>
    <row r="184" spans="1:65" s="16" customFormat="1">
      <c r="B184" s="248"/>
      <c r="C184" s="249"/>
      <c r="D184" s="207" t="s">
        <v>272</v>
      </c>
      <c r="E184" s="250" t="s">
        <v>1</v>
      </c>
      <c r="F184" s="251" t="s">
        <v>6818</v>
      </c>
      <c r="G184" s="249"/>
      <c r="H184" s="250" t="s">
        <v>1</v>
      </c>
      <c r="I184" s="252"/>
      <c r="J184" s="249"/>
      <c r="K184" s="249"/>
      <c r="L184" s="253"/>
      <c r="M184" s="254"/>
      <c r="N184" s="255"/>
      <c r="O184" s="255"/>
      <c r="P184" s="255"/>
      <c r="Q184" s="255"/>
      <c r="R184" s="255"/>
      <c r="S184" s="255"/>
      <c r="T184" s="256"/>
      <c r="AT184" s="257" t="s">
        <v>272</v>
      </c>
      <c r="AU184" s="257" t="s">
        <v>73</v>
      </c>
      <c r="AV184" s="16" t="s">
        <v>71</v>
      </c>
      <c r="AW184" s="16" t="s">
        <v>30</v>
      </c>
      <c r="AX184" s="16" t="s">
        <v>64</v>
      </c>
      <c r="AY184" s="257" t="s">
        <v>263</v>
      </c>
    </row>
    <row r="185" spans="1:65" s="13" customFormat="1">
      <c r="B185" s="205"/>
      <c r="C185" s="206"/>
      <c r="D185" s="207" t="s">
        <v>272</v>
      </c>
      <c r="E185" s="208" t="s">
        <v>1</v>
      </c>
      <c r="F185" s="209" t="s">
        <v>7009</v>
      </c>
      <c r="G185" s="206"/>
      <c r="H185" s="210">
        <v>139.32</v>
      </c>
      <c r="I185" s="211"/>
      <c r="J185" s="206"/>
      <c r="K185" s="206"/>
      <c r="L185" s="212"/>
      <c r="M185" s="213"/>
      <c r="N185" s="214"/>
      <c r="O185" s="214"/>
      <c r="P185" s="214"/>
      <c r="Q185" s="214"/>
      <c r="R185" s="214"/>
      <c r="S185" s="214"/>
      <c r="T185" s="215"/>
      <c r="AT185" s="216" t="s">
        <v>272</v>
      </c>
      <c r="AU185" s="216" t="s">
        <v>73</v>
      </c>
      <c r="AV185" s="13" t="s">
        <v>73</v>
      </c>
      <c r="AW185" s="13" t="s">
        <v>30</v>
      </c>
      <c r="AX185" s="13" t="s">
        <v>64</v>
      </c>
      <c r="AY185" s="216" t="s">
        <v>263</v>
      </c>
    </row>
    <row r="186" spans="1:65" s="13" customFormat="1">
      <c r="B186" s="205"/>
      <c r="C186" s="206"/>
      <c r="D186" s="207" t="s">
        <v>272</v>
      </c>
      <c r="E186" s="208" t="s">
        <v>1</v>
      </c>
      <c r="F186" s="209" t="s">
        <v>7010</v>
      </c>
      <c r="G186" s="206"/>
      <c r="H186" s="210">
        <v>0.86</v>
      </c>
      <c r="I186" s="211"/>
      <c r="J186" s="206"/>
      <c r="K186" s="206"/>
      <c r="L186" s="212"/>
      <c r="M186" s="213"/>
      <c r="N186" s="214"/>
      <c r="O186" s="214"/>
      <c r="P186" s="214"/>
      <c r="Q186" s="214"/>
      <c r="R186" s="214"/>
      <c r="S186" s="214"/>
      <c r="T186" s="215"/>
      <c r="AT186" s="216" t="s">
        <v>272</v>
      </c>
      <c r="AU186" s="216" t="s">
        <v>73</v>
      </c>
      <c r="AV186" s="13" t="s">
        <v>73</v>
      </c>
      <c r="AW186" s="13" t="s">
        <v>30</v>
      </c>
      <c r="AX186" s="13" t="s">
        <v>64</v>
      </c>
      <c r="AY186" s="216" t="s">
        <v>263</v>
      </c>
    </row>
    <row r="187" spans="1:65" s="13" customFormat="1">
      <c r="B187" s="205"/>
      <c r="C187" s="206"/>
      <c r="D187" s="207" t="s">
        <v>272</v>
      </c>
      <c r="E187" s="208" t="s">
        <v>1</v>
      </c>
      <c r="F187" s="209" t="s">
        <v>7011</v>
      </c>
      <c r="G187" s="206"/>
      <c r="H187" s="210">
        <v>0.52</v>
      </c>
      <c r="I187" s="211"/>
      <c r="J187" s="206"/>
      <c r="K187" s="206"/>
      <c r="L187" s="212"/>
      <c r="M187" s="213"/>
      <c r="N187" s="214"/>
      <c r="O187" s="214"/>
      <c r="P187" s="214"/>
      <c r="Q187" s="214"/>
      <c r="R187" s="214"/>
      <c r="S187" s="214"/>
      <c r="T187" s="215"/>
      <c r="AT187" s="216" t="s">
        <v>272</v>
      </c>
      <c r="AU187" s="216" t="s">
        <v>73</v>
      </c>
      <c r="AV187" s="13" t="s">
        <v>73</v>
      </c>
      <c r="AW187" s="13" t="s">
        <v>30</v>
      </c>
      <c r="AX187" s="13" t="s">
        <v>64</v>
      </c>
      <c r="AY187" s="216" t="s">
        <v>263</v>
      </c>
    </row>
    <row r="188" spans="1:65" s="13" customFormat="1">
      <c r="B188" s="205"/>
      <c r="C188" s="206"/>
      <c r="D188" s="207" t="s">
        <v>272</v>
      </c>
      <c r="E188" s="208" t="s">
        <v>1</v>
      </c>
      <c r="F188" s="209" t="s">
        <v>7012</v>
      </c>
      <c r="G188" s="206"/>
      <c r="H188" s="210">
        <v>0.52</v>
      </c>
      <c r="I188" s="211"/>
      <c r="J188" s="206"/>
      <c r="K188" s="206"/>
      <c r="L188" s="212"/>
      <c r="M188" s="213"/>
      <c r="N188" s="214"/>
      <c r="O188" s="214"/>
      <c r="P188" s="214"/>
      <c r="Q188" s="214"/>
      <c r="R188" s="214"/>
      <c r="S188" s="214"/>
      <c r="T188" s="215"/>
      <c r="AT188" s="216" t="s">
        <v>272</v>
      </c>
      <c r="AU188" s="216" t="s">
        <v>73</v>
      </c>
      <c r="AV188" s="13" t="s">
        <v>73</v>
      </c>
      <c r="AW188" s="13" t="s">
        <v>30</v>
      </c>
      <c r="AX188" s="13" t="s">
        <v>64</v>
      </c>
      <c r="AY188" s="216" t="s">
        <v>263</v>
      </c>
    </row>
    <row r="189" spans="1:65" s="13" customFormat="1">
      <c r="B189" s="205"/>
      <c r="C189" s="206"/>
      <c r="D189" s="207" t="s">
        <v>272</v>
      </c>
      <c r="E189" s="208" t="s">
        <v>1</v>
      </c>
      <c r="F189" s="209" t="s">
        <v>7013</v>
      </c>
      <c r="G189" s="206"/>
      <c r="H189" s="210">
        <v>5.19</v>
      </c>
      <c r="I189" s="211"/>
      <c r="J189" s="206"/>
      <c r="K189" s="206"/>
      <c r="L189" s="212"/>
      <c r="M189" s="213"/>
      <c r="N189" s="214"/>
      <c r="O189" s="214"/>
      <c r="P189" s="214"/>
      <c r="Q189" s="214"/>
      <c r="R189" s="214"/>
      <c r="S189" s="214"/>
      <c r="T189" s="215"/>
      <c r="AT189" s="216" t="s">
        <v>272</v>
      </c>
      <c r="AU189" s="216" t="s">
        <v>73</v>
      </c>
      <c r="AV189" s="13" t="s">
        <v>73</v>
      </c>
      <c r="AW189" s="13" t="s">
        <v>30</v>
      </c>
      <c r="AX189" s="13" t="s">
        <v>64</v>
      </c>
      <c r="AY189" s="216" t="s">
        <v>263</v>
      </c>
    </row>
    <row r="190" spans="1:65" s="14" customFormat="1">
      <c r="B190" s="217"/>
      <c r="C190" s="218"/>
      <c r="D190" s="207" t="s">
        <v>272</v>
      </c>
      <c r="E190" s="219" t="s">
        <v>1</v>
      </c>
      <c r="F190" s="220" t="s">
        <v>275</v>
      </c>
      <c r="G190" s="218"/>
      <c r="H190" s="221">
        <v>146.41</v>
      </c>
      <c r="I190" s="222"/>
      <c r="J190" s="218"/>
      <c r="K190" s="218"/>
      <c r="L190" s="223"/>
      <c r="M190" s="224"/>
      <c r="N190" s="225"/>
      <c r="O190" s="225"/>
      <c r="P190" s="225"/>
      <c r="Q190" s="225"/>
      <c r="R190" s="225"/>
      <c r="S190" s="225"/>
      <c r="T190" s="226"/>
      <c r="AT190" s="227" t="s">
        <v>272</v>
      </c>
      <c r="AU190" s="227" t="s">
        <v>73</v>
      </c>
      <c r="AV190" s="14" t="s">
        <v>276</v>
      </c>
      <c r="AW190" s="14" t="s">
        <v>30</v>
      </c>
      <c r="AX190" s="14" t="s">
        <v>64</v>
      </c>
      <c r="AY190" s="227" t="s">
        <v>263</v>
      </c>
    </row>
    <row r="191" spans="1:65" s="16" customFormat="1">
      <c r="B191" s="248"/>
      <c r="C191" s="249"/>
      <c r="D191" s="207" t="s">
        <v>272</v>
      </c>
      <c r="E191" s="250" t="s">
        <v>1</v>
      </c>
      <c r="F191" s="251" t="s">
        <v>6716</v>
      </c>
      <c r="G191" s="249"/>
      <c r="H191" s="250" t="s">
        <v>1</v>
      </c>
      <c r="I191" s="252"/>
      <c r="J191" s="249"/>
      <c r="K191" s="249"/>
      <c r="L191" s="253"/>
      <c r="M191" s="254"/>
      <c r="N191" s="255"/>
      <c r="O191" s="255"/>
      <c r="P191" s="255"/>
      <c r="Q191" s="255"/>
      <c r="R191" s="255"/>
      <c r="S191" s="255"/>
      <c r="T191" s="256"/>
      <c r="AT191" s="257" t="s">
        <v>272</v>
      </c>
      <c r="AU191" s="257" t="s">
        <v>73</v>
      </c>
      <c r="AV191" s="16" t="s">
        <v>71</v>
      </c>
      <c r="AW191" s="16" t="s">
        <v>30</v>
      </c>
      <c r="AX191" s="16" t="s">
        <v>64</v>
      </c>
      <c r="AY191" s="257" t="s">
        <v>263</v>
      </c>
    </row>
    <row r="192" spans="1:65" s="13" customFormat="1">
      <c r="B192" s="205"/>
      <c r="C192" s="206"/>
      <c r="D192" s="207" t="s">
        <v>272</v>
      </c>
      <c r="E192" s="208" t="s">
        <v>1</v>
      </c>
      <c r="F192" s="209" t="s">
        <v>7014</v>
      </c>
      <c r="G192" s="206"/>
      <c r="H192" s="210">
        <v>23.22</v>
      </c>
      <c r="I192" s="211"/>
      <c r="J192" s="206"/>
      <c r="K192" s="206"/>
      <c r="L192" s="212"/>
      <c r="M192" s="213"/>
      <c r="N192" s="214"/>
      <c r="O192" s="214"/>
      <c r="P192" s="214"/>
      <c r="Q192" s="214"/>
      <c r="R192" s="214"/>
      <c r="S192" s="214"/>
      <c r="T192" s="215"/>
      <c r="AT192" s="216" t="s">
        <v>272</v>
      </c>
      <c r="AU192" s="216" t="s">
        <v>73</v>
      </c>
      <c r="AV192" s="13" t="s">
        <v>73</v>
      </c>
      <c r="AW192" s="13" t="s">
        <v>30</v>
      </c>
      <c r="AX192" s="13" t="s">
        <v>64</v>
      </c>
      <c r="AY192" s="216" t="s">
        <v>263</v>
      </c>
    </row>
    <row r="193" spans="1:65" s="13" customFormat="1">
      <c r="B193" s="205"/>
      <c r="C193" s="206"/>
      <c r="D193" s="207" t="s">
        <v>272</v>
      </c>
      <c r="E193" s="208" t="s">
        <v>1</v>
      </c>
      <c r="F193" s="209" t="s">
        <v>7015</v>
      </c>
      <c r="G193" s="206"/>
      <c r="H193" s="210">
        <v>0.2</v>
      </c>
      <c r="I193" s="211"/>
      <c r="J193" s="206"/>
      <c r="K193" s="206"/>
      <c r="L193" s="212"/>
      <c r="M193" s="213"/>
      <c r="N193" s="214"/>
      <c r="O193" s="214"/>
      <c r="P193" s="214"/>
      <c r="Q193" s="214"/>
      <c r="R193" s="214"/>
      <c r="S193" s="214"/>
      <c r="T193" s="215"/>
      <c r="AT193" s="216" t="s">
        <v>272</v>
      </c>
      <c r="AU193" s="216" t="s">
        <v>73</v>
      </c>
      <c r="AV193" s="13" t="s">
        <v>73</v>
      </c>
      <c r="AW193" s="13" t="s">
        <v>30</v>
      </c>
      <c r="AX193" s="13" t="s">
        <v>64</v>
      </c>
      <c r="AY193" s="216" t="s">
        <v>263</v>
      </c>
    </row>
    <row r="194" spans="1:65" s="13" customFormat="1">
      <c r="B194" s="205"/>
      <c r="C194" s="206"/>
      <c r="D194" s="207" t="s">
        <v>272</v>
      </c>
      <c r="E194" s="208" t="s">
        <v>1</v>
      </c>
      <c r="F194" s="209" t="s">
        <v>7016</v>
      </c>
      <c r="G194" s="206"/>
      <c r="H194" s="210">
        <v>0.12</v>
      </c>
      <c r="I194" s="211"/>
      <c r="J194" s="206"/>
      <c r="K194" s="206"/>
      <c r="L194" s="212"/>
      <c r="M194" s="213"/>
      <c r="N194" s="214"/>
      <c r="O194" s="214"/>
      <c r="P194" s="214"/>
      <c r="Q194" s="214"/>
      <c r="R194" s="214"/>
      <c r="S194" s="214"/>
      <c r="T194" s="215"/>
      <c r="AT194" s="216" t="s">
        <v>272</v>
      </c>
      <c r="AU194" s="216" t="s">
        <v>73</v>
      </c>
      <c r="AV194" s="13" t="s">
        <v>73</v>
      </c>
      <c r="AW194" s="13" t="s">
        <v>30</v>
      </c>
      <c r="AX194" s="13" t="s">
        <v>64</v>
      </c>
      <c r="AY194" s="216" t="s">
        <v>263</v>
      </c>
    </row>
    <row r="195" spans="1:65" s="13" customFormat="1">
      <c r="B195" s="205"/>
      <c r="C195" s="206"/>
      <c r="D195" s="207" t="s">
        <v>272</v>
      </c>
      <c r="E195" s="208" t="s">
        <v>1</v>
      </c>
      <c r="F195" s="209" t="s">
        <v>7017</v>
      </c>
      <c r="G195" s="206"/>
      <c r="H195" s="210">
        <v>0.12</v>
      </c>
      <c r="I195" s="211"/>
      <c r="J195" s="206"/>
      <c r="K195" s="206"/>
      <c r="L195" s="212"/>
      <c r="M195" s="213"/>
      <c r="N195" s="214"/>
      <c r="O195" s="214"/>
      <c r="P195" s="214"/>
      <c r="Q195" s="214"/>
      <c r="R195" s="214"/>
      <c r="S195" s="214"/>
      <c r="T195" s="215"/>
      <c r="AT195" s="216" t="s">
        <v>272</v>
      </c>
      <c r="AU195" s="216" t="s">
        <v>73</v>
      </c>
      <c r="AV195" s="13" t="s">
        <v>73</v>
      </c>
      <c r="AW195" s="13" t="s">
        <v>30</v>
      </c>
      <c r="AX195" s="13" t="s">
        <v>64</v>
      </c>
      <c r="AY195" s="216" t="s">
        <v>263</v>
      </c>
    </row>
    <row r="196" spans="1:65" s="13" customFormat="1">
      <c r="B196" s="205"/>
      <c r="C196" s="206"/>
      <c r="D196" s="207" t="s">
        <v>272</v>
      </c>
      <c r="E196" s="208" t="s">
        <v>1</v>
      </c>
      <c r="F196" s="209" t="s">
        <v>7018</v>
      </c>
      <c r="G196" s="206"/>
      <c r="H196" s="210">
        <v>1.2</v>
      </c>
      <c r="I196" s="211"/>
      <c r="J196" s="206"/>
      <c r="K196" s="206"/>
      <c r="L196" s="212"/>
      <c r="M196" s="213"/>
      <c r="N196" s="214"/>
      <c r="O196" s="214"/>
      <c r="P196" s="214"/>
      <c r="Q196" s="214"/>
      <c r="R196" s="214"/>
      <c r="S196" s="214"/>
      <c r="T196" s="215"/>
      <c r="AT196" s="216" t="s">
        <v>272</v>
      </c>
      <c r="AU196" s="216" t="s">
        <v>73</v>
      </c>
      <c r="AV196" s="13" t="s">
        <v>73</v>
      </c>
      <c r="AW196" s="13" t="s">
        <v>30</v>
      </c>
      <c r="AX196" s="13" t="s">
        <v>64</v>
      </c>
      <c r="AY196" s="216" t="s">
        <v>263</v>
      </c>
    </row>
    <row r="197" spans="1:65" s="14" customFormat="1">
      <c r="B197" s="217"/>
      <c r="C197" s="218"/>
      <c r="D197" s="207" t="s">
        <v>272</v>
      </c>
      <c r="E197" s="219" t="s">
        <v>1</v>
      </c>
      <c r="F197" s="220" t="s">
        <v>275</v>
      </c>
      <c r="G197" s="218"/>
      <c r="H197" s="221">
        <v>24.86</v>
      </c>
      <c r="I197" s="222"/>
      <c r="J197" s="218"/>
      <c r="K197" s="218"/>
      <c r="L197" s="223"/>
      <c r="M197" s="224"/>
      <c r="N197" s="225"/>
      <c r="O197" s="225"/>
      <c r="P197" s="225"/>
      <c r="Q197" s="225"/>
      <c r="R197" s="225"/>
      <c r="S197" s="225"/>
      <c r="T197" s="226"/>
      <c r="AT197" s="227" t="s">
        <v>272</v>
      </c>
      <c r="AU197" s="227" t="s">
        <v>73</v>
      </c>
      <c r="AV197" s="14" t="s">
        <v>276</v>
      </c>
      <c r="AW197" s="14" t="s">
        <v>30</v>
      </c>
      <c r="AX197" s="14" t="s">
        <v>64</v>
      </c>
      <c r="AY197" s="227" t="s">
        <v>263</v>
      </c>
    </row>
    <row r="198" spans="1:65" s="15" customFormat="1">
      <c r="B198" s="228"/>
      <c r="C198" s="229"/>
      <c r="D198" s="207" t="s">
        <v>272</v>
      </c>
      <c r="E198" s="230" t="s">
        <v>1</v>
      </c>
      <c r="F198" s="231" t="s">
        <v>280</v>
      </c>
      <c r="G198" s="229"/>
      <c r="H198" s="232">
        <v>171.27</v>
      </c>
      <c r="I198" s="233"/>
      <c r="J198" s="229"/>
      <c r="K198" s="229"/>
      <c r="L198" s="234"/>
      <c r="M198" s="235"/>
      <c r="N198" s="236"/>
      <c r="O198" s="236"/>
      <c r="P198" s="236"/>
      <c r="Q198" s="236"/>
      <c r="R198" s="236"/>
      <c r="S198" s="236"/>
      <c r="T198" s="237"/>
      <c r="AT198" s="238" t="s">
        <v>272</v>
      </c>
      <c r="AU198" s="238" t="s">
        <v>73</v>
      </c>
      <c r="AV198" s="15" t="s">
        <v>270</v>
      </c>
      <c r="AW198" s="15" t="s">
        <v>30</v>
      </c>
      <c r="AX198" s="15" t="s">
        <v>71</v>
      </c>
      <c r="AY198" s="238" t="s">
        <v>263</v>
      </c>
    </row>
    <row r="199" spans="1:65" s="2" customFormat="1" ht="16.5" customHeight="1">
      <c r="A199" s="35"/>
      <c r="B199" s="36"/>
      <c r="C199" s="261" t="s">
        <v>314</v>
      </c>
      <c r="D199" s="261" t="s">
        <v>401</v>
      </c>
      <c r="E199" s="262" t="s">
        <v>1696</v>
      </c>
      <c r="F199" s="263" t="s">
        <v>1697</v>
      </c>
      <c r="G199" s="264" t="s">
        <v>307</v>
      </c>
      <c r="H199" s="265">
        <v>308.286</v>
      </c>
      <c r="I199" s="266"/>
      <c r="J199" s="267">
        <f>ROUND(I199*H199,2)</f>
        <v>0</v>
      </c>
      <c r="K199" s="268"/>
      <c r="L199" s="269"/>
      <c r="M199" s="270" t="s">
        <v>1</v>
      </c>
      <c r="N199" s="271" t="s">
        <v>38</v>
      </c>
      <c r="O199" s="72"/>
      <c r="P199" s="201">
        <f>O199*H199</f>
        <v>0</v>
      </c>
      <c r="Q199" s="201">
        <v>1</v>
      </c>
      <c r="R199" s="201">
        <f>Q199*H199</f>
        <v>308.286</v>
      </c>
      <c r="S199" s="201">
        <v>0</v>
      </c>
      <c r="T199" s="202">
        <f>S199*H199</f>
        <v>0</v>
      </c>
      <c r="U199" s="35"/>
      <c r="V199" s="35"/>
      <c r="W199" s="35"/>
      <c r="X199" s="35"/>
      <c r="Y199" s="35"/>
      <c r="Z199" s="35"/>
      <c r="AA199" s="35"/>
      <c r="AB199" s="35"/>
      <c r="AC199" s="35"/>
      <c r="AD199" s="35"/>
      <c r="AE199" s="35"/>
      <c r="AR199" s="203" t="s">
        <v>314</v>
      </c>
      <c r="AT199" s="203" t="s">
        <v>401</v>
      </c>
      <c r="AU199" s="203" t="s">
        <v>73</v>
      </c>
      <c r="AY199" s="18" t="s">
        <v>263</v>
      </c>
      <c r="BE199" s="204">
        <f>IF(N199="základní",J199,0)</f>
        <v>0</v>
      </c>
      <c r="BF199" s="204">
        <f>IF(N199="snížená",J199,0)</f>
        <v>0</v>
      </c>
      <c r="BG199" s="204">
        <f>IF(N199="zákl. přenesená",J199,0)</f>
        <v>0</v>
      </c>
      <c r="BH199" s="204">
        <f>IF(N199="sníž. přenesená",J199,0)</f>
        <v>0</v>
      </c>
      <c r="BI199" s="204">
        <f>IF(N199="nulová",J199,0)</f>
        <v>0</v>
      </c>
      <c r="BJ199" s="18" t="s">
        <v>71</v>
      </c>
      <c r="BK199" s="204">
        <f>ROUND(I199*H199,2)</f>
        <v>0</v>
      </c>
      <c r="BL199" s="18" t="s">
        <v>270</v>
      </c>
      <c r="BM199" s="203" t="s">
        <v>6038</v>
      </c>
    </row>
    <row r="200" spans="1:65" s="13" customFormat="1">
      <c r="B200" s="205"/>
      <c r="C200" s="206"/>
      <c r="D200" s="207" t="s">
        <v>272</v>
      </c>
      <c r="E200" s="208" t="s">
        <v>1</v>
      </c>
      <c r="F200" s="209" t="s">
        <v>7019</v>
      </c>
      <c r="G200" s="206"/>
      <c r="H200" s="210">
        <v>308.286</v>
      </c>
      <c r="I200" s="211"/>
      <c r="J200" s="206"/>
      <c r="K200" s="206"/>
      <c r="L200" s="212"/>
      <c r="M200" s="213"/>
      <c r="N200" s="214"/>
      <c r="O200" s="214"/>
      <c r="P200" s="214"/>
      <c r="Q200" s="214"/>
      <c r="R200" s="214"/>
      <c r="S200" s="214"/>
      <c r="T200" s="215"/>
      <c r="AT200" s="216" t="s">
        <v>272</v>
      </c>
      <c r="AU200" s="216" t="s">
        <v>73</v>
      </c>
      <c r="AV200" s="13" t="s">
        <v>73</v>
      </c>
      <c r="AW200" s="13" t="s">
        <v>30</v>
      </c>
      <c r="AX200" s="13" t="s">
        <v>71</v>
      </c>
      <c r="AY200" s="216" t="s">
        <v>263</v>
      </c>
    </row>
    <row r="201" spans="1:65" s="2" customFormat="1" ht="37.9" customHeight="1">
      <c r="A201" s="35"/>
      <c r="B201" s="36"/>
      <c r="C201" s="191" t="s">
        <v>264</v>
      </c>
      <c r="D201" s="191" t="s">
        <v>266</v>
      </c>
      <c r="E201" s="192" t="s">
        <v>6040</v>
      </c>
      <c r="F201" s="193" t="s">
        <v>6041</v>
      </c>
      <c r="G201" s="194" t="s">
        <v>300</v>
      </c>
      <c r="H201" s="195">
        <v>475.024</v>
      </c>
      <c r="I201" s="196"/>
      <c r="J201" s="197">
        <f>ROUND(I201*H201,2)</f>
        <v>0</v>
      </c>
      <c r="K201" s="198"/>
      <c r="L201" s="40"/>
      <c r="M201" s="199" t="s">
        <v>1</v>
      </c>
      <c r="N201" s="200" t="s">
        <v>38</v>
      </c>
      <c r="O201" s="72"/>
      <c r="P201" s="201">
        <f>O201*H201</f>
        <v>0</v>
      </c>
      <c r="Q201" s="201">
        <v>0</v>
      </c>
      <c r="R201" s="201">
        <f>Q201*H201</f>
        <v>0</v>
      </c>
      <c r="S201" s="201">
        <v>0</v>
      </c>
      <c r="T201" s="202">
        <f>S201*H201</f>
        <v>0</v>
      </c>
      <c r="U201" s="35"/>
      <c r="V201" s="35"/>
      <c r="W201" s="35"/>
      <c r="X201" s="35"/>
      <c r="Y201" s="35"/>
      <c r="Z201" s="35"/>
      <c r="AA201" s="35"/>
      <c r="AB201" s="35"/>
      <c r="AC201" s="35"/>
      <c r="AD201" s="35"/>
      <c r="AE201" s="35"/>
      <c r="AR201" s="203" t="s">
        <v>270</v>
      </c>
      <c r="AT201" s="203" t="s">
        <v>266</v>
      </c>
      <c r="AU201" s="203" t="s">
        <v>73</v>
      </c>
      <c r="AY201" s="18" t="s">
        <v>263</v>
      </c>
      <c r="BE201" s="204">
        <f>IF(N201="základní",J201,0)</f>
        <v>0</v>
      </c>
      <c r="BF201" s="204">
        <f>IF(N201="snížená",J201,0)</f>
        <v>0</v>
      </c>
      <c r="BG201" s="204">
        <f>IF(N201="zákl. přenesená",J201,0)</f>
        <v>0</v>
      </c>
      <c r="BH201" s="204">
        <f>IF(N201="sníž. přenesená",J201,0)</f>
        <v>0</v>
      </c>
      <c r="BI201" s="204">
        <f>IF(N201="nulová",J201,0)</f>
        <v>0</v>
      </c>
      <c r="BJ201" s="18" t="s">
        <v>71</v>
      </c>
      <c r="BK201" s="204">
        <f>ROUND(I201*H201,2)</f>
        <v>0</v>
      </c>
      <c r="BL201" s="18" t="s">
        <v>270</v>
      </c>
      <c r="BM201" s="203" t="s">
        <v>6042</v>
      </c>
    </row>
    <row r="202" spans="1:65" s="16" customFormat="1">
      <c r="B202" s="248"/>
      <c r="C202" s="249"/>
      <c r="D202" s="207" t="s">
        <v>272</v>
      </c>
      <c r="E202" s="250" t="s">
        <v>1</v>
      </c>
      <c r="F202" s="251" t="s">
        <v>6043</v>
      </c>
      <c r="G202" s="249"/>
      <c r="H202" s="250" t="s">
        <v>1</v>
      </c>
      <c r="I202" s="252"/>
      <c r="J202" s="249"/>
      <c r="K202" s="249"/>
      <c r="L202" s="253"/>
      <c r="M202" s="254"/>
      <c r="N202" s="255"/>
      <c r="O202" s="255"/>
      <c r="P202" s="255"/>
      <c r="Q202" s="255"/>
      <c r="R202" s="255"/>
      <c r="S202" s="255"/>
      <c r="T202" s="256"/>
      <c r="AT202" s="257" t="s">
        <v>272</v>
      </c>
      <c r="AU202" s="257" t="s">
        <v>73</v>
      </c>
      <c r="AV202" s="16" t="s">
        <v>71</v>
      </c>
      <c r="AW202" s="16" t="s">
        <v>30</v>
      </c>
      <c r="AX202" s="16" t="s">
        <v>64</v>
      </c>
      <c r="AY202" s="257" t="s">
        <v>263</v>
      </c>
    </row>
    <row r="203" spans="1:65" s="13" customFormat="1">
      <c r="B203" s="205"/>
      <c r="C203" s="206"/>
      <c r="D203" s="207" t="s">
        <v>272</v>
      </c>
      <c r="E203" s="208" t="s">
        <v>1</v>
      </c>
      <c r="F203" s="209" t="s">
        <v>7020</v>
      </c>
      <c r="G203" s="206"/>
      <c r="H203" s="210">
        <v>475.024</v>
      </c>
      <c r="I203" s="211"/>
      <c r="J203" s="206"/>
      <c r="K203" s="206"/>
      <c r="L203" s="212"/>
      <c r="M203" s="213"/>
      <c r="N203" s="214"/>
      <c r="O203" s="214"/>
      <c r="P203" s="214"/>
      <c r="Q203" s="214"/>
      <c r="R203" s="214"/>
      <c r="S203" s="214"/>
      <c r="T203" s="215"/>
      <c r="AT203" s="216" t="s">
        <v>272</v>
      </c>
      <c r="AU203" s="216" t="s">
        <v>73</v>
      </c>
      <c r="AV203" s="13" t="s">
        <v>73</v>
      </c>
      <c r="AW203" s="13" t="s">
        <v>30</v>
      </c>
      <c r="AX203" s="13" t="s">
        <v>71</v>
      </c>
      <c r="AY203" s="216" t="s">
        <v>263</v>
      </c>
    </row>
    <row r="204" spans="1:65" s="2" customFormat="1" ht="24.2" customHeight="1">
      <c r="A204" s="35"/>
      <c r="B204" s="36"/>
      <c r="C204" s="191" t="s">
        <v>322</v>
      </c>
      <c r="D204" s="191" t="s">
        <v>266</v>
      </c>
      <c r="E204" s="192" t="s">
        <v>4673</v>
      </c>
      <c r="F204" s="193" t="s">
        <v>4674</v>
      </c>
      <c r="G204" s="194" t="s">
        <v>300</v>
      </c>
      <c r="H204" s="195">
        <v>420.274</v>
      </c>
      <c r="I204" s="196"/>
      <c r="J204" s="197">
        <f>ROUND(I204*H204,2)</f>
        <v>0</v>
      </c>
      <c r="K204" s="198"/>
      <c r="L204" s="40"/>
      <c r="M204" s="199" t="s">
        <v>1</v>
      </c>
      <c r="N204" s="200" t="s">
        <v>38</v>
      </c>
      <c r="O204" s="72"/>
      <c r="P204" s="201">
        <f>O204*H204</f>
        <v>0</v>
      </c>
      <c r="Q204" s="201">
        <v>0</v>
      </c>
      <c r="R204" s="201">
        <f>Q204*H204</f>
        <v>0</v>
      </c>
      <c r="S204" s="201">
        <v>0</v>
      </c>
      <c r="T204" s="202">
        <f>S204*H204</f>
        <v>0</v>
      </c>
      <c r="U204" s="35"/>
      <c r="V204" s="35"/>
      <c r="W204" s="35"/>
      <c r="X204" s="35"/>
      <c r="Y204" s="35"/>
      <c r="Z204" s="35"/>
      <c r="AA204" s="35"/>
      <c r="AB204" s="35"/>
      <c r="AC204" s="35"/>
      <c r="AD204" s="35"/>
      <c r="AE204" s="35"/>
      <c r="AR204" s="203" t="s">
        <v>270</v>
      </c>
      <c r="AT204" s="203" t="s">
        <v>266</v>
      </c>
      <c r="AU204" s="203" t="s">
        <v>73</v>
      </c>
      <c r="AY204" s="18" t="s">
        <v>263</v>
      </c>
      <c r="BE204" s="204">
        <f>IF(N204="základní",J204,0)</f>
        <v>0</v>
      </c>
      <c r="BF204" s="204">
        <f>IF(N204="snížená",J204,0)</f>
        <v>0</v>
      </c>
      <c r="BG204" s="204">
        <f>IF(N204="zákl. přenesená",J204,0)</f>
        <v>0</v>
      </c>
      <c r="BH204" s="204">
        <f>IF(N204="sníž. přenesená",J204,0)</f>
        <v>0</v>
      </c>
      <c r="BI204" s="204">
        <f>IF(N204="nulová",J204,0)</f>
        <v>0</v>
      </c>
      <c r="BJ204" s="18" t="s">
        <v>71</v>
      </c>
      <c r="BK204" s="204">
        <f>ROUND(I204*H204,2)</f>
        <v>0</v>
      </c>
      <c r="BL204" s="18" t="s">
        <v>270</v>
      </c>
      <c r="BM204" s="203" t="s">
        <v>6045</v>
      </c>
    </row>
    <row r="205" spans="1:65" s="16" customFormat="1">
      <c r="B205" s="248"/>
      <c r="C205" s="249"/>
      <c r="D205" s="207" t="s">
        <v>272</v>
      </c>
      <c r="E205" s="250" t="s">
        <v>1</v>
      </c>
      <c r="F205" s="251" t="s">
        <v>6046</v>
      </c>
      <c r="G205" s="249"/>
      <c r="H205" s="250" t="s">
        <v>1</v>
      </c>
      <c r="I205" s="252"/>
      <c r="J205" s="249"/>
      <c r="K205" s="249"/>
      <c r="L205" s="253"/>
      <c r="M205" s="254"/>
      <c r="N205" s="255"/>
      <c r="O205" s="255"/>
      <c r="P205" s="255"/>
      <c r="Q205" s="255"/>
      <c r="R205" s="255"/>
      <c r="S205" s="255"/>
      <c r="T205" s="256"/>
      <c r="AT205" s="257" t="s">
        <v>272</v>
      </c>
      <c r="AU205" s="257" t="s">
        <v>73</v>
      </c>
      <c r="AV205" s="16" t="s">
        <v>71</v>
      </c>
      <c r="AW205" s="16" t="s">
        <v>30</v>
      </c>
      <c r="AX205" s="16" t="s">
        <v>64</v>
      </c>
      <c r="AY205" s="257" t="s">
        <v>263</v>
      </c>
    </row>
    <row r="206" spans="1:65" s="13" customFormat="1">
      <c r="B206" s="205"/>
      <c r="C206" s="206"/>
      <c r="D206" s="207" t="s">
        <v>272</v>
      </c>
      <c r="E206" s="208" t="s">
        <v>1</v>
      </c>
      <c r="F206" s="209" t="s">
        <v>7021</v>
      </c>
      <c r="G206" s="206"/>
      <c r="H206" s="210">
        <v>420.274</v>
      </c>
      <c r="I206" s="211"/>
      <c r="J206" s="206"/>
      <c r="K206" s="206"/>
      <c r="L206" s="212"/>
      <c r="M206" s="213"/>
      <c r="N206" s="214"/>
      <c r="O206" s="214"/>
      <c r="P206" s="214"/>
      <c r="Q206" s="214"/>
      <c r="R206" s="214"/>
      <c r="S206" s="214"/>
      <c r="T206" s="215"/>
      <c r="AT206" s="216" t="s">
        <v>272</v>
      </c>
      <c r="AU206" s="216" t="s">
        <v>73</v>
      </c>
      <c r="AV206" s="13" t="s">
        <v>73</v>
      </c>
      <c r="AW206" s="13" t="s">
        <v>30</v>
      </c>
      <c r="AX206" s="13" t="s">
        <v>71</v>
      </c>
      <c r="AY206" s="216" t="s">
        <v>263</v>
      </c>
    </row>
    <row r="207" spans="1:65" s="2" customFormat="1" ht="37.9" customHeight="1">
      <c r="A207" s="35"/>
      <c r="B207" s="36"/>
      <c r="C207" s="191" t="s">
        <v>327</v>
      </c>
      <c r="D207" s="191" t="s">
        <v>266</v>
      </c>
      <c r="E207" s="192" t="s">
        <v>504</v>
      </c>
      <c r="F207" s="193" t="s">
        <v>505</v>
      </c>
      <c r="G207" s="194" t="s">
        <v>300</v>
      </c>
      <c r="H207" s="195">
        <v>420.274</v>
      </c>
      <c r="I207" s="196"/>
      <c r="J207" s="197">
        <f>ROUND(I207*H207,2)</f>
        <v>0</v>
      </c>
      <c r="K207" s="198"/>
      <c r="L207" s="40"/>
      <c r="M207" s="199" t="s">
        <v>1</v>
      </c>
      <c r="N207" s="200" t="s">
        <v>38</v>
      </c>
      <c r="O207" s="72"/>
      <c r="P207" s="201">
        <f>O207*H207</f>
        <v>0</v>
      </c>
      <c r="Q207" s="201">
        <v>0</v>
      </c>
      <c r="R207" s="201">
        <f>Q207*H207</f>
        <v>0</v>
      </c>
      <c r="S207" s="201">
        <v>0</v>
      </c>
      <c r="T207" s="202">
        <f>S207*H207</f>
        <v>0</v>
      </c>
      <c r="U207" s="35"/>
      <c r="V207" s="35"/>
      <c r="W207" s="35"/>
      <c r="X207" s="35"/>
      <c r="Y207" s="35"/>
      <c r="Z207" s="35"/>
      <c r="AA207" s="35"/>
      <c r="AB207" s="35"/>
      <c r="AC207" s="35"/>
      <c r="AD207" s="35"/>
      <c r="AE207" s="35"/>
      <c r="AR207" s="203" t="s">
        <v>270</v>
      </c>
      <c r="AT207" s="203" t="s">
        <v>266</v>
      </c>
      <c r="AU207" s="203" t="s">
        <v>73</v>
      </c>
      <c r="AY207" s="18" t="s">
        <v>263</v>
      </c>
      <c r="BE207" s="204">
        <f>IF(N207="základní",J207,0)</f>
        <v>0</v>
      </c>
      <c r="BF207" s="204">
        <f>IF(N207="snížená",J207,0)</f>
        <v>0</v>
      </c>
      <c r="BG207" s="204">
        <f>IF(N207="zákl. přenesená",J207,0)</f>
        <v>0</v>
      </c>
      <c r="BH207" s="204">
        <f>IF(N207="sníž. přenesená",J207,0)</f>
        <v>0</v>
      </c>
      <c r="BI207" s="204">
        <f>IF(N207="nulová",J207,0)</f>
        <v>0</v>
      </c>
      <c r="BJ207" s="18" t="s">
        <v>71</v>
      </c>
      <c r="BK207" s="204">
        <f>ROUND(I207*H207,2)</f>
        <v>0</v>
      </c>
      <c r="BL207" s="18" t="s">
        <v>270</v>
      </c>
      <c r="BM207" s="203" t="s">
        <v>6048</v>
      </c>
    </row>
    <row r="208" spans="1:65" s="2" customFormat="1" ht="37.9" customHeight="1">
      <c r="A208" s="35"/>
      <c r="B208" s="36"/>
      <c r="C208" s="191" t="s">
        <v>8</v>
      </c>
      <c r="D208" s="191" t="s">
        <v>266</v>
      </c>
      <c r="E208" s="192" t="s">
        <v>531</v>
      </c>
      <c r="F208" s="193" t="s">
        <v>532</v>
      </c>
      <c r="G208" s="194" t="s">
        <v>300</v>
      </c>
      <c r="H208" s="195">
        <v>2101.37</v>
      </c>
      <c r="I208" s="196"/>
      <c r="J208" s="197">
        <f>ROUND(I208*H208,2)</f>
        <v>0</v>
      </c>
      <c r="K208" s="198"/>
      <c r="L208" s="40"/>
      <c r="M208" s="199" t="s">
        <v>1</v>
      </c>
      <c r="N208" s="200" t="s">
        <v>38</v>
      </c>
      <c r="O208" s="72"/>
      <c r="P208" s="201">
        <f>O208*H208</f>
        <v>0</v>
      </c>
      <c r="Q208" s="201">
        <v>0</v>
      </c>
      <c r="R208" s="201">
        <f>Q208*H208</f>
        <v>0</v>
      </c>
      <c r="S208" s="201">
        <v>0</v>
      </c>
      <c r="T208" s="202">
        <f>S208*H208</f>
        <v>0</v>
      </c>
      <c r="U208" s="35"/>
      <c r="V208" s="35"/>
      <c r="W208" s="35"/>
      <c r="X208" s="35"/>
      <c r="Y208" s="35"/>
      <c r="Z208" s="35"/>
      <c r="AA208" s="35"/>
      <c r="AB208" s="35"/>
      <c r="AC208" s="35"/>
      <c r="AD208" s="35"/>
      <c r="AE208" s="35"/>
      <c r="AR208" s="203" t="s">
        <v>270</v>
      </c>
      <c r="AT208" s="203" t="s">
        <v>266</v>
      </c>
      <c r="AU208" s="203" t="s">
        <v>73</v>
      </c>
      <c r="AY208" s="18" t="s">
        <v>263</v>
      </c>
      <c r="BE208" s="204">
        <f>IF(N208="základní",J208,0)</f>
        <v>0</v>
      </c>
      <c r="BF208" s="204">
        <f>IF(N208="snížená",J208,0)</f>
        <v>0</v>
      </c>
      <c r="BG208" s="204">
        <f>IF(N208="zákl. přenesená",J208,0)</f>
        <v>0</v>
      </c>
      <c r="BH208" s="204">
        <f>IF(N208="sníž. přenesená",J208,0)</f>
        <v>0</v>
      </c>
      <c r="BI208" s="204">
        <f>IF(N208="nulová",J208,0)</f>
        <v>0</v>
      </c>
      <c r="BJ208" s="18" t="s">
        <v>71</v>
      </c>
      <c r="BK208" s="204">
        <f>ROUND(I208*H208,2)</f>
        <v>0</v>
      </c>
      <c r="BL208" s="18" t="s">
        <v>270</v>
      </c>
      <c r="BM208" s="203" t="s">
        <v>6049</v>
      </c>
    </row>
    <row r="209" spans="1:65" s="16" customFormat="1" ht="22.5">
      <c r="B209" s="248"/>
      <c r="C209" s="249"/>
      <c r="D209" s="207" t="s">
        <v>272</v>
      </c>
      <c r="E209" s="250" t="s">
        <v>1</v>
      </c>
      <c r="F209" s="251" t="s">
        <v>6050</v>
      </c>
      <c r="G209" s="249"/>
      <c r="H209" s="250" t="s">
        <v>1</v>
      </c>
      <c r="I209" s="252"/>
      <c r="J209" s="249"/>
      <c r="K209" s="249"/>
      <c r="L209" s="253"/>
      <c r="M209" s="254"/>
      <c r="N209" s="255"/>
      <c r="O209" s="255"/>
      <c r="P209" s="255"/>
      <c r="Q209" s="255"/>
      <c r="R209" s="255"/>
      <c r="S209" s="255"/>
      <c r="T209" s="256"/>
      <c r="AT209" s="257" t="s">
        <v>272</v>
      </c>
      <c r="AU209" s="257" t="s">
        <v>73</v>
      </c>
      <c r="AV209" s="16" t="s">
        <v>71</v>
      </c>
      <c r="AW209" s="16" t="s">
        <v>30</v>
      </c>
      <c r="AX209" s="16" t="s">
        <v>64</v>
      </c>
      <c r="AY209" s="257" t="s">
        <v>263</v>
      </c>
    </row>
    <row r="210" spans="1:65" s="13" customFormat="1">
      <c r="B210" s="205"/>
      <c r="C210" s="206"/>
      <c r="D210" s="207" t="s">
        <v>272</v>
      </c>
      <c r="E210" s="208" t="s">
        <v>1</v>
      </c>
      <c r="F210" s="209" t="s">
        <v>7022</v>
      </c>
      <c r="G210" s="206"/>
      <c r="H210" s="210">
        <v>2101.37</v>
      </c>
      <c r="I210" s="211"/>
      <c r="J210" s="206"/>
      <c r="K210" s="206"/>
      <c r="L210" s="212"/>
      <c r="M210" s="213"/>
      <c r="N210" s="214"/>
      <c r="O210" s="214"/>
      <c r="P210" s="214"/>
      <c r="Q210" s="214"/>
      <c r="R210" s="214"/>
      <c r="S210" s="214"/>
      <c r="T210" s="215"/>
      <c r="AT210" s="216" t="s">
        <v>272</v>
      </c>
      <c r="AU210" s="216" t="s">
        <v>73</v>
      </c>
      <c r="AV210" s="13" t="s">
        <v>73</v>
      </c>
      <c r="AW210" s="13" t="s">
        <v>30</v>
      </c>
      <c r="AX210" s="13" t="s">
        <v>71</v>
      </c>
      <c r="AY210" s="216" t="s">
        <v>263</v>
      </c>
    </row>
    <row r="211" spans="1:65" s="2" customFormat="1" ht="33" customHeight="1">
      <c r="A211" s="35"/>
      <c r="B211" s="36"/>
      <c r="C211" s="191" t="s">
        <v>397</v>
      </c>
      <c r="D211" s="191" t="s">
        <v>266</v>
      </c>
      <c r="E211" s="192" t="s">
        <v>544</v>
      </c>
      <c r="F211" s="193" t="s">
        <v>545</v>
      </c>
      <c r="G211" s="194" t="s">
        <v>307</v>
      </c>
      <c r="H211" s="195">
        <v>756.49300000000005</v>
      </c>
      <c r="I211" s="196"/>
      <c r="J211" s="197">
        <f>ROUND(I211*H211,2)</f>
        <v>0</v>
      </c>
      <c r="K211" s="198"/>
      <c r="L211" s="40"/>
      <c r="M211" s="199" t="s">
        <v>1</v>
      </c>
      <c r="N211" s="200" t="s">
        <v>38</v>
      </c>
      <c r="O211" s="72"/>
      <c r="P211" s="201">
        <f>O211*H211</f>
        <v>0</v>
      </c>
      <c r="Q211" s="201">
        <v>0</v>
      </c>
      <c r="R211" s="201">
        <f>Q211*H211</f>
        <v>0</v>
      </c>
      <c r="S211" s="201">
        <v>0</v>
      </c>
      <c r="T211" s="202">
        <f>S211*H211</f>
        <v>0</v>
      </c>
      <c r="U211" s="35"/>
      <c r="V211" s="35"/>
      <c r="W211" s="35"/>
      <c r="X211" s="35"/>
      <c r="Y211" s="35"/>
      <c r="Z211" s="35"/>
      <c r="AA211" s="35"/>
      <c r="AB211" s="35"/>
      <c r="AC211" s="35"/>
      <c r="AD211" s="35"/>
      <c r="AE211" s="35"/>
      <c r="AR211" s="203" t="s">
        <v>270</v>
      </c>
      <c r="AT211" s="203" t="s">
        <v>266</v>
      </c>
      <c r="AU211" s="203" t="s">
        <v>73</v>
      </c>
      <c r="AY211" s="18" t="s">
        <v>263</v>
      </c>
      <c r="BE211" s="204">
        <f>IF(N211="základní",J211,0)</f>
        <v>0</v>
      </c>
      <c r="BF211" s="204">
        <f>IF(N211="snížená",J211,0)</f>
        <v>0</v>
      </c>
      <c r="BG211" s="204">
        <f>IF(N211="zákl. přenesená",J211,0)</f>
        <v>0</v>
      </c>
      <c r="BH211" s="204">
        <f>IF(N211="sníž. přenesená",J211,0)</f>
        <v>0</v>
      </c>
      <c r="BI211" s="204">
        <f>IF(N211="nulová",J211,0)</f>
        <v>0</v>
      </c>
      <c r="BJ211" s="18" t="s">
        <v>71</v>
      </c>
      <c r="BK211" s="204">
        <f>ROUND(I211*H211,2)</f>
        <v>0</v>
      </c>
      <c r="BL211" s="18" t="s">
        <v>270</v>
      </c>
      <c r="BM211" s="203" t="s">
        <v>6052</v>
      </c>
    </row>
    <row r="212" spans="1:65" s="13" customFormat="1">
      <c r="B212" s="205"/>
      <c r="C212" s="206"/>
      <c r="D212" s="207" t="s">
        <v>272</v>
      </c>
      <c r="E212" s="206"/>
      <c r="F212" s="209" t="s">
        <v>7023</v>
      </c>
      <c r="G212" s="206"/>
      <c r="H212" s="210">
        <v>756.49300000000005</v>
      </c>
      <c r="I212" s="211"/>
      <c r="J212" s="206"/>
      <c r="K212" s="206"/>
      <c r="L212" s="212"/>
      <c r="M212" s="213"/>
      <c r="N212" s="214"/>
      <c r="O212" s="214"/>
      <c r="P212" s="214"/>
      <c r="Q212" s="214"/>
      <c r="R212" s="214"/>
      <c r="S212" s="214"/>
      <c r="T212" s="215"/>
      <c r="AT212" s="216" t="s">
        <v>272</v>
      </c>
      <c r="AU212" s="216" t="s">
        <v>73</v>
      </c>
      <c r="AV212" s="13" t="s">
        <v>73</v>
      </c>
      <c r="AW212" s="13" t="s">
        <v>4</v>
      </c>
      <c r="AX212" s="13" t="s">
        <v>71</v>
      </c>
      <c r="AY212" s="216" t="s">
        <v>263</v>
      </c>
    </row>
    <row r="213" spans="1:65" s="12" customFormat="1" ht="22.9" customHeight="1">
      <c r="B213" s="175"/>
      <c r="C213" s="176"/>
      <c r="D213" s="177" t="s">
        <v>63</v>
      </c>
      <c r="E213" s="189" t="s">
        <v>314</v>
      </c>
      <c r="F213" s="189" t="s">
        <v>1712</v>
      </c>
      <c r="G213" s="176"/>
      <c r="H213" s="176"/>
      <c r="I213" s="179"/>
      <c r="J213" s="190">
        <f>BK213</f>
        <v>0</v>
      </c>
      <c r="K213" s="176"/>
      <c r="L213" s="181"/>
      <c r="M213" s="182"/>
      <c r="N213" s="183"/>
      <c r="O213" s="183"/>
      <c r="P213" s="184">
        <f>SUM(P214:P233)</f>
        <v>0</v>
      </c>
      <c r="Q213" s="183"/>
      <c r="R213" s="184">
        <f>SUM(R214:R233)</f>
        <v>0.42440000000000005</v>
      </c>
      <c r="S213" s="183"/>
      <c r="T213" s="185">
        <f>SUM(T214:T233)</f>
        <v>0</v>
      </c>
      <c r="AR213" s="186" t="s">
        <v>71</v>
      </c>
      <c r="AT213" s="187" t="s">
        <v>63</v>
      </c>
      <c r="AU213" s="187" t="s">
        <v>71</v>
      </c>
      <c r="AY213" s="186" t="s">
        <v>263</v>
      </c>
      <c r="BK213" s="188">
        <f>SUM(BK214:BK233)</f>
        <v>0</v>
      </c>
    </row>
    <row r="214" spans="1:65" s="2" customFormat="1" ht="16.5" customHeight="1">
      <c r="A214" s="35"/>
      <c r="B214" s="36"/>
      <c r="C214" s="191" t="s">
        <v>405</v>
      </c>
      <c r="D214" s="191" t="s">
        <v>266</v>
      </c>
      <c r="E214" s="192" t="s">
        <v>6399</v>
      </c>
      <c r="F214" s="193" t="s">
        <v>6400</v>
      </c>
      <c r="G214" s="194" t="s">
        <v>796</v>
      </c>
      <c r="H214" s="195">
        <v>205</v>
      </c>
      <c r="I214" s="196"/>
      <c r="J214" s="197">
        <f>ROUND(I214*H214,2)</f>
        <v>0</v>
      </c>
      <c r="K214" s="198"/>
      <c r="L214" s="40"/>
      <c r="M214" s="199" t="s">
        <v>1</v>
      </c>
      <c r="N214" s="200" t="s">
        <v>38</v>
      </c>
      <c r="O214" s="72"/>
      <c r="P214" s="201">
        <f>O214*H214</f>
        <v>0</v>
      </c>
      <c r="Q214" s="201">
        <v>0</v>
      </c>
      <c r="R214" s="201">
        <f>Q214*H214</f>
        <v>0</v>
      </c>
      <c r="S214" s="201">
        <v>0</v>
      </c>
      <c r="T214" s="202">
        <f>S214*H214</f>
        <v>0</v>
      </c>
      <c r="U214" s="35"/>
      <c r="V214" s="35"/>
      <c r="W214" s="35"/>
      <c r="X214" s="35"/>
      <c r="Y214" s="35"/>
      <c r="Z214" s="35"/>
      <c r="AA214" s="35"/>
      <c r="AB214" s="35"/>
      <c r="AC214" s="35"/>
      <c r="AD214" s="35"/>
      <c r="AE214" s="35"/>
      <c r="AR214" s="203" t="s">
        <v>270</v>
      </c>
      <c r="AT214" s="203" t="s">
        <v>266</v>
      </c>
      <c r="AU214" s="203" t="s">
        <v>73</v>
      </c>
      <c r="AY214" s="18" t="s">
        <v>263</v>
      </c>
      <c r="BE214" s="204">
        <f>IF(N214="základní",J214,0)</f>
        <v>0</v>
      </c>
      <c r="BF214" s="204">
        <f>IF(N214="snížená",J214,0)</f>
        <v>0</v>
      </c>
      <c r="BG214" s="204">
        <f>IF(N214="zákl. přenesená",J214,0)</f>
        <v>0</v>
      </c>
      <c r="BH214" s="204">
        <f>IF(N214="sníž. přenesená",J214,0)</f>
        <v>0</v>
      </c>
      <c r="BI214" s="204">
        <f>IF(N214="nulová",J214,0)</f>
        <v>0</v>
      </c>
      <c r="BJ214" s="18" t="s">
        <v>71</v>
      </c>
      <c r="BK214" s="204">
        <f>ROUND(I214*H214,2)</f>
        <v>0</v>
      </c>
      <c r="BL214" s="18" t="s">
        <v>270</v>
      </c>
      <c r="BM214" s="203" t="s">
        <v>6856</v>
      </c>
    </row>
    <row r="215" spans="1:65" s="2" customFormat="1" ht="16.5" customHeight="1">
      <c r="A215" s="35"/>
      <c r="B215" s="36"/>
      <c r="C215" s="191" t="s">
        <v>412</v>
      </c>
      <c r="D215" s="191" t="s">
        <v>266</v>
      </c>
      <c r="E215" s="192" t="s">
        <v>6406</v>
      </c>
      <c r="F215" s="193" t="s">
        <v>6057</v>
      </c>
      <c r="G215" s="194" t="s">
        <v>796</v>
      </c>
      <c r="H215" s="195">
        <v>15</v>
      </c>
      <c r="I215" s="196"/>
      <c r="J215" s="197">
        <f>ROUND(I215*H215,2)</f>
        <v>0</v>
      </c>
      <c r="K215" s="198"/>
      <c r="L215" s="40"/>
      <c r="M215" s="199" t="s">
        <v>1</v>
      </c>
      <c r="N215" s="200" t="s">
        <v>38</v>
      </c>
      <c r="O215" s="72"/>
      <c r="P215" s="201">
        <f>O215*H215</f>
        <v>0</v>
      </c>
      <c r="Q215" s="201">
        <v>0</v>
      </c>
      <c r="R215" s="201">
        <f>Q215*H215</f>
        <v>0</v>
      </c>
      <c r="S215" s="201">
        <v>0</v>
      </c>
      <c r="T215" s="202">
        <f>S215*H215</f>
        <v>0</v>
      </c>
      <c r="U215" s="35"/>
      <c r="V215" s="35"/>
      <c r="W215" s="35"/>
      <c r="X215" s="35"/>
      <c r="Y215" s="35"/>
      <c r="Z215" s="35"/>
      <c r="AA215" s="35"/>
      <c r="AB215" s="35"/>
      <c r="AC215" s="35"/>
      <c r="AD215" s="35"/>
      <c r="AE215" s="35"/>
      <c r="AR215" s="203" t="s">
        <v>270</v>
      </c>
      <c r="AT215" s="203" t="s">
        <v>266</v>
      </c>
      <c r="AU215" s="203" t="s">
        <v>73</v>
      </c>
      <c r="AY215" s="18" t="s">
        <v>263</v>
      </c>
      <c r="BE215" s="204">
        <f>IF(N215="základní",J215,0)</f>
        <v>0</v>
      </c>
      <c r="BF215" s="204">
        <f>IF(N215="snížená",J215,0)</f>
        <v>0</v>
      </c>
      <c r="BG215" s="204">
        <f>IF(N215="zákl. přenesená",J215,0)</f>
        <v>0</v>
      </c>
      <c r="BH215" s="204">
        <f>IF(N215="sníž. přenesená",J215,0)</f>
        <v>0</v>
      </c>
      <c r="BI215" s="204">
        <f>IF(N215="nulová",J215,0)</f>
        <v>0</v>
      </c>
      <c r="BJ215" s="18" t="s">
        <v>71</v>
      </c>
      <c r="BK215" s="204">
        <f>ROUND(I215*H215,2)</f>
        <v>0</v>
      </c>
      <c r="BL215" s="18" t="s">
        <v>270</v>
      </c>
      <c r="BM215" s="203" t="s">
        <v>6857</v>
      </c>
    </row>
    <row r="216" spans="1:65" s="2" customFormat="1" ht="16.5" customHeight="1">
      <c r="A216" s="35"/>
      <c r="B216" s="36"/>
      <c r="C216" s="191" t="s">
        <v>416</v>
      </c>
      <c r="D216" s="191" t="s">
        <v>266</v>
      </c>
      <c r="E216" s="192" t="s">
        <v>6060</v>
      </c>
      <c r="F216" s="193" t="s">
        <v>6061</v>
      </c>
      <c r="G216" s="194" t="s">
        <v>796</v>
      </c>
      <c r="H216" s="195">
        <v>150</v>
      </c>
      <c r="I216" s="196"/>
      <c r="J216" s="197">
        <f>ROUND(I216*H216,2)</f>
        <v>0</v>
      </c>
      <c r="K216" s="198"/>
      <c r="L216" s="40"/>
      <c r="M216" s="199" t="s">
        <v>1</v>
      </c>
      <c r="N216" s="200" t="s">
        <v>38</v>
      </c>
      <c r="O216" s="72"/>
      <c r="P216" s="201">
        <f>O216*H216</f>
        <v>0</v>
      </c>
      <c r="Q216" s="201">
        <v>0</v>
      </c>
      <c r="R216" s="201">
        <f>Q216*H216</f>
        <v>0</v>
      </c>
      <c r="S216" s="201">
        <v>0</v>
      </c>
      <c r="T216" s="202">
        <f>S216*H216</f>
        <v>0</v>
      </c>
      <c r="U216" s="35"/>
      <c r="V216" s="35"/>
      <c r="W216" s="35"/>
      <c r="X216" s="35"/>
      <c r="Y216" s="35"/>
      <c r="Z216" s="35"/>
      <c r="AA216" s="35"/>
      <c r="AB216" s="35"/>
      <c r="AC216" s="35"/>
      <c r="AD216" s="35"/>
      <c r="AE216" s="35"/>
      <c r="AR216" s="203" t="s">
        <v>270</v>
      </c>
      <c r="AT216" s="203" t="s">
        <v>266</v>
      </c>
      <c r="AU216" s="203" t="s">
        <v>73</v>
      </c>
      <c r="AY216" s="18" t="s">
        <v>263</v>
      </c>
      <c r="BE216" s="204">
        <f>IF(N216="základní",J216,0)</f>
        <v>0</v>
      </c>
      <c r="BF216" s="204">
        <f>IF(N216="snížená",J216,0)</f>
        <v>0</v>
      </c>
      <c r="BG216" s="204">
        <f>IF(N216="zákl. přenesená",J216,0)</f>
        <v>0</v>
      </c>
      <c r="BH216" s="204">
        <f>IF(N216="sníž. přenesená",J216,0)</f>
        <v>0</v>
      </c>
      <c r="BI216" s="204">
        <f>IF(N216="nulová",J216,0)</f>
        <v>0</v>
      </c>
      <c r="BJ216" s="18" t="s">
        <v>71</v>
      </c>
      <c r="BK216" s="204">
        <f>ROUND(I216*H216,2)</f>
        <v>0</v>
      </c>
      <c r="BL216" s="18" t="s">
        <v>270</v>
      </c>
      <c r="BM216" s="203" t="s">
        <v>6859</v>
      </c>
    </row>
    <row r="217" spans="1:65" s="2" customFormat="1" ht="39">
      <c r="A217" s="35"/>
      <c r="B217" s="36"/>
      <c r="C217" s="37"/>
      <c r="D217" s="207" t="s">
        <v>294</v>
      </c>
      <c r="E217" s="37"/>
      <c r="F217" s="239" t="s">
        <v>6733</v>
      </c>
      <c r="G217" s="37"/>
      <c r="H217" s="37"/>
      <c r="I217" s="240"/>
      <c r="J217" s="37"/>
      <c r="K217" s="37"/>
      <c r="L217" s="40"/>
      <c r="M217" s="241"/>
      <c r="N217" s="242"/>
      <c r="O217" s="72"/>
      <c r="P217" s="72"/>
      <c r="Q217" s="72"/>
      <c r="R217" s="72"/>
      <c r="S217" s="72"/>
      <c r="T217" s="73"/>
      <c r="U217" s="35"/>
      <c r="V217" s="35"/>
      <c r="W217" s="35"/>
      <c r="X217" s="35"/>
      <c r="Y217" s="35"/>
      <c r="Z217" s="35"/>
      <c r="AA217" s="35"/>
      <c r="AB217" s="35"/>
      <c r="AC217" s="35"/>
      <c r="AD217" s="35"/>
      <c r="AE217" s="35"/>
      <c r="AT217" s="18" t="s">
        <v>294</v>
      </c>
      <c r="AU217" s="18" t="s">
        <v>73</v>
      </c>
    </row>
    <row r="218" spans="1:65" s="2" customFormat="1" ht="24.2" customHeight="1">
      <c r="A218" s="35"/>
      <c r="B218" s="36"/>
      <c r="C218" s="191" t="s">
        <v>421</v>
      </c>
      <c r="D218" s="191" t="s">
        <v>266</v>
      </c>
      <c r="E218" s="192" t="s">
        <v>6668</v>
      </c>
      <c r="F218" s="193" t="s">
        <v>6669</v>
      </c>
      <c r="G218" s="194" t="s">
        <v>1887</v>
      </c>
      <c r="H218" s="195">
        <v>6</v>
      </c>
      <c r="I218" s="196"/>
      <c r="J218" s="197">
        <f>ROUND(I218*H218,2)</f>
        <v>0</v>
      </c>
      <c r="K218" s="198"/>
      <c r="L218" s="40"/>
      <c r="M218" s="199" t="s">
        <v>1</v>
      </c>
      <c r="N218" s="200" t="s">
        <v>38</v>
      </c>
      <c r="O218" s="72"/>
      <c r="P218" s="201">
        <f>O218*H218</f>
        <v>0</v>
      </c>
      <c r="Q218" s="201">
        <v>0</v>
      </c>
      <c r="R218" s="201">
        <f>Q218*H218</f>
        <v>0</v>
      </c>
      <c r="S218" s="201">
        <v>0</v>
      </c>
      <c r="T218" s="202">
        <f>S218*H218</f>
        <v>0</v>
      </c>
      <c r="U218" s="35"/>
      <c r="V218" s="35"/>
      <c r="W218" s="35"/>
      <c r="X218" s="35"/>
      <c r="Y218" s="35"/>
      <c r="Z218" s="35"/>
      <c r="AA218" s="35"/>
      <c r="AB218" s="35"/>
      <c r="AC218" s="35"/>
      <c r="AD218" s="35"/>
      <c r="AE218" s="35"/>
      <c r="AR218" s="203" t="s">
        <v>270</v>
      </c>
      <c r="AT218" s="203" t="s">
        <v>266</v>
      </c>
      <c r="AU218" s="203" t="s">
        <v>73</v>
      </c>
      <c r="AY218" s="18" t="s">
        <v>263</v>
      </c>
      <c r="BE218" s="204">
        <f>IF(N218="základní",J218,0)</f>
        <v>0</v>
      </c>
      <c r="BF218" s="204">
        <f>IF(N218="snížená",J218,0)</f>
        <v>0</v>
      </c>
      <c r="BG218" s="204">
        <f>IF(N218="zákl. přenesená",J218,0)</f>
        <v>0</v>
      </c>
      <c r="BH218" s="204">
        <f>IF(N218="sníž. přenesená",J218,0)</f>
        <v>0</v>
      </c>
      <c r="BI218" s="204">
        <f>IF(N218="nulová",J218,0)</f>
        <v>0</v>
      </c>
      <c r="BJ218" s="18" t="s">
        <v>71</v>
      </c>
      <c r="BK218" s="204">
        <f>ROUND(I218*H218,2)</f>
        <v>0</v>
      </c>
      <c r="BL218" s="18" t="s">
        <v>270</v>
      </c>
      <c r="BM218" s="203" t="s">
        <v>7024</v>
      </c>
    </row>
    <row r="219" spans="1:65" s="2" customFormat="1" ht="29.25">
      <c r="A219" s="35"/>
      <c r="B219" s="36"/>
      <c r="C219" s="37"/>
      <c r="D219" s="207" t="s">
        <v>294</v>
      </c>
      <c r="E219" s="37"/>
      <c r="F219" s="239" t="s">
        <v>6737</v>
      </c>
      <c r="G219" s="37"/>
      <c r="H219" s="37"/>
      <c r="I219" s="240"/>
      <c r="J219" s="37"/>
      <c r="K219" s="37"/>
      <c r="L219" s="40"/>
      <c r="M219" s="241"/>
      <c r="N219" s="242"/>
      <c r="O219" s="72"/>
      <c r="P219" s="72"/>
      <c r="Q219" s="72"/>
      <c r="R219" s="72"/>
      <c r="S219" s="72"/>
      <c r="T219" s="73"/>
      <c r="U219" s="35"/>
      <c r="V219" s="35"/>
      <c r="W219" s="35"/>
      <c r="X219" s="35"/>
      <c r="Y219" s="35"/>
      <c r="Z219" s="35"/>
      <c r="AA219" s="35"/>
      <c r="AB219" s="35"/>
      <c r="AC219" s="35"/>
      <c r="AD219" s="35"/>
      <c r="AE219" s="35"/>
      <c r="AT219" s="18" t="s">
        <v>294</v>
      </c>
      <c r="AU219" s="18" t="s">
        <v>73</v>
      </c>
    </row>
    <row r="220" spans="1:65" s="13" customFormat="1">
      <c r="B220" s="205"/>
      <c r="C220" s="206"/>
      <c r="D220" s="207" t="s">
        <v>272</v>
      </c>
      <c r="E220" s="208" t="s">
        <v>1</v>
      </c>
      <c r="F220" s="209" t="s">
        <v>7025</v>
      </c>
      <c r="G220" s="206"/>
      <c r="H220" s="210">
        <v>1</v>
      </c>
      <c r="I220" s="211"/>
      <c r="J220" s="206"/>
      <c r="K220" s="206"/>
      <c r="L220" s="212"/>
      <c r="M220" s="213"/>
      <c r="N220" s="214"/>
      <c r="O220" s="214"/>
      <c r="P220" s="214"/>
      <c r="Q220" s="214"/>
      <c r="R220" s="214"/>
      <c r="S220" s="214"/>
      <c r="T220" s="215"/>
      <c r="AT220" s="216" t="s">
        <v>272</v>
      </c>
      <c r="AU220" s="216" t="s">
        <v>73</v>
      </c>
      <c r="AV220" s="13" t="s">
        <v>73</v>
      </c>
      <c r="AW220" s="13" t="s">
        <v>30</v>
      </c>
      <c r="AX220" s="13" t="s">
        <v>64</v>
      </c>
      <c r="AY220" s="216" t="s">
        <v>263</v>
      </c>
    </row>
    <row r="221" spans="1:65" s="13" customFormat="1">
      <c r="B221" s="205"/>
      <c r="C221" s="206"/>
      <c r="D221" s="207" t="s">
        <v>272</v>
      </c>
      <c r="E221" s="208" t="s">
        <v>1</v>
      </c>
      <c r="F221" s="209" t="s">
        <v>7026</v>
      </c>
      <c r="G221" s="206"/>
      <c r="H221" s="210">
        <v>1</v>
      </c>
      <c r="I221" s="211"/>
      <c r="J221" s="206"/>
      <c r="K221" s="206"/>
      <c r="L221" s="212"/>
      <c r="M221" s="213"/>
      <c r="N221" s="214"/>
      <c r="O221" s="214"/>
      <c r="P221" s="214"/>
      <c r="Q221" s="214"/>
      <c r="R221" s="214"/>
      <c r="S221" s="214"/>
      <c r="T221" s="215"/>
      <c r="AT221" s="216" t="s">
        <v>272</v>
      </c>
      <c r="AU221" s="216" t="s">
        <v>73</v>
      </c>
      <c r="AV221" s="13" t="s">
        <v>73</v>
      </c>
      <c r="AW221" s="13" t="s">
        <v>30</v>
      </c>
      <c r="AX221" s="13" t="s">
        <v>64</v>
      </c>
      <c r="AY221" s="216" t="s">
        <v>263</v>
      </c>
    </row>
    <row r="222" spans="1:65" s="16" customFormat="1">
      <c r="B222" s="248"/>
      <c r="C222" s="249"/>
      <c r="D222" s="207" t="s">
        <v>272</v>
      </c>
      <c r="E222" s="250" t="s">
        <v>1</v>
      </c>
      <c r="F222" s="251" t="s">
        <v>7027</v>
      </c>
      <c r="G222" s="249"/>
      <c r="H222" s="250" t="s">
        <v>1</v>
      </c>
      <c r="I222" s="252"/>
      <c r="J222" s="249"/>
      <c r="K222" s="249"/>
      <c r="L222" s="253"/>
      <c r="M222" s="254"/>
      <c r="N222" s="255"/>
      <c r="O222" s="255"/>
      <c r="P222" s="255"/>
      <c r="Q222" s="255"/>
      <c r="R222" s="255"/>
      <c r="S222" s="255"/>
      <c r="T222" s="256"/>
      <c r="AT222" s="257" t="s">
        <v>272</v>
      </c>
      <c r="AU222" s="257" t="s">
        <v>73</v>
      </c>
      <c r="AV222" s="16" t="s">
        <v>71</v>
      </c>
      <c r="AW222" s="16" t="s">
        <v>30</v>
      </c>
      <c r="AX222" s="16" t="s">
        <v>64</v>
      </c>
      <c r="AY222" s="257" t="s">
        <v>263</v>
      </c>
    </row>
    <row r="223" spans="1:65" s="13" customFormat="1">
      <c r="B223" s="205"/>
      <c r="C223" s="206"/>
      <c r="D223" s="207" t="s">
        <v>272</v>
      </c>
      <c r="E223" s="208" t="s">
        <v>1</v>
      </c>
      <c r="F223" s="209" t="s">
        <v>7028</v>
      </c>
      <c r="G223" s="206"/>
      <c r="H223" s="210">
        <v>1</v>
      </c>
      <c r="I223" s="211"/>
      <c r="J223" s="206"/>
      <c r="K223" s="206"/>
      <c r="L223" s="212"/>
      <c r="M223" s="213"/>
      <c r="N223" s="214"/>
      <c r="O223" s="214"/>
      <c r="P223" s="214"/>
      <c r="Q223" s="214"/>
      <c r="R223" s="214"/>
      <c r="S223" s="214"/>
      <c r="T223" s="215"/>
      <c r="AT223" s="216" t="s">
        <v>272</v>
      </c>
      <c r="AU223" s="216" t="s">
        <v>73</v>
      </c>
      <c r="AV223" s="13" t="s">
        <v>73</v>
      </c>
      <c r="AW223" s="13" t="s">
        <v>30</v>
      </c>
      <c r="AX223" s="13" t="s">
        <v>64</v>
      </c>
      <c r="AY223" s="216" t="s">
        <v>263</v>
      </c>
    </row>
    <row r="224" spans="1:65" s="16" customFormat="1">
      <c r="B224" s="248"/>
      <c r="C224" s="249"/>
      <c r="D224" s="207" t="s">
        <v>272</v>
      </c>
      <c r="E224" s="250" t="s">
        <v>1</v>
      </c>
      <c r="F224" s="251" t="s">
        <v>7029</v>
      </c>
      <c r="G224" s="249"/>
      <c r="H224" s="250" t="s">
        <v>1</v>
      </c>
      <c r="I224" s="252"/>
      <c r="J224" s="249"/>
      <c r="K224" s="249"/>
      <c r="L224" s="253"/>
      <c r="M224" s="254"/>
      <c r="N224" s="255"/>
      <c r="O224" s="255"/>
      <c r="P224" s="255"/>
      <c r="Q224" s="255"/>
      <c r="R224" s="255"/>
      <c r="S224" s="255"/>
      <c r="T224" s="256"/>
      <c r="AT224" s="257" t="s">
        <v>272</v>
      </c>
      <c r="AU224" s="257" t="s">
        <v>73</v>
      </c>
      <c r="AV224" s="16" t="s">
        <v>71</v>
      </c>
      <c r="AW224" s="16" t="s">
        <v>30</v>
      </c>
      <c r="AX224" s="16" t="s">
        <v>64</v>
      </c>
      <c r="AY224" s="257" t="s">
        <v>263</v>
      </c>
    </row>
    <row r="225" spans="1:65" s="13" customFormat="1">
      <c r="B225" s="205"/>
      <c r="C225" s="206"/>
      <c r="D225" s="207" t="s">
        <v>272</v>
      </c>
      <c r="E225" s="208" t="s">
        <v>1</v>
      </c>
      <c r="F225" s="209" t="s">
        <v>7030</v>
      </c>
      <c r="G225" s="206"/>
      <c r="H225" s="210">
        <v>1</v>
      </c>
      <c r="I225" s="211"/>
      <c r="J225" s="206"/>
      <c r="K225" s="206"/>
      <c r="L225" s="212"/>
      <c r="M225" s="213"/>
      <c r="N225" s="214"/>
      <c r="O225" s="214"/>
      <c r="P225" s="214"/>
      <c r="Q225" s="214"/>
      <c r="R225" s="214"/>
      <c r="S225" s="214"/>
      <c r="T225" s="215"/>
      <c r="AT225" s="216" t="s">
        <v>272</v>
      </c>
      <c r="AU225" s="216" t="s">
        <v>73</v>
      </c>
      <c r="AV225" s="13" t="s">
        <v>73</v>
      </c>
      <c r="AW225" s="13" t="s">
        <v>30</v>
      </c>
      <c r="AX225" s="13" t="s">
        <v>64</v>
      </c>
      <c r="AY225" s="216" t="s">
        <v>263</v>
      </c>
    </row>
    <row r="226" spans="1:65" s="13" customFormat="1">
      <c r="B226" s="205"/>
      <c r="C226" s="206"/>
      <c r="D226" s="207" t="s">
        <v>272</v>
      </c>
      <c r="E226" s="208" t="s">
        <v>1</v>
      </c>
      <c r="F226" s="209" t="s">
        <v>7031</v>
      </c>
      <c r="G226" s="206"/>
      <c r="H226" s="210">
        <v>1</v>
      </c>
      <c r="I226" s="211"/>
      <c r="J226" s="206"/>
      <c r="K226" s="206"/>
      <c r="L226" s="212"/>
      <c r="M226" s="213"/>
      <c r="N226" s="214"/>
      <c r="O226" s="214"/>
      <c r="P226" s="214"/>
      <c r="Q226" s="214"/>
      <c r="R226" s="214"/>
      <c r="S226" s="214"/>
      <c r="T226" s="215"/>
      <c r="AT226" s="216" t="s">
        <v>272</v>
      </c>
      <c r="AU226" s="216" t="s">
        <v>73</v>
      </c>
      <c r="AV226" s="13" t="s">
        <v>73</v>
      </c>
      <c r="AW226" s="13" t="s">
        <v>30</v>
      </c>
      <c r="AX226" s="13" t="s">
        <v>64</v>
      </c>
      <c r="AY226" s="216" t="s">
        <v>263</v>
      </c>
    </row>
    <row r="227" spans="1:65" s="13" customFormat="1">
      <c r="B227" s="205"/>
      <c r="C227" s="206"/>
      <c r="D227" s="207" t="s">
        <v>272</v>
      </c>
      <c r="E227" s="208" t="s">
        <v>1</v>
      </c>
      <c r="F227" s="209" t="s">
        <v>7032</v>
      </c>
      <c r="G227" s="206"/>
      <c r="H227" s="210">
        <v>1</v>
      </c>
      <c r="I227" s="211"/>
      <c r="J227" s="206"/>
      <c r="K227" s="206"/>
      <c r="L227" s="212"/>
      <c r="M227" s="213"/>
      <c r="N227" s="214"/>
      <c r="O227" s="214"/>
      <c r="P227" s="214"/>
      <c r="Q227" s="214"/>
      <c r="R227" s="214"/>
      <c r="S227" s="214"/>
      <c r="T227" s="215"/>
      <c r="AT227" s="216" t="s">
        <v>272</v>
      </c>
      <c r="AU227" s="216" t="s">
        <v>73</v>
      </c>
      <c r="AV227" s="13" t="s">
        <v>73</v>
      </c>
      <c r="AW227" s="13" t="s">
        <v>30</v>
      </c>
      <c r="AX227" s="13" t="s">
        <v>64</v>
      </c>
      <c r="AY227" s="216" t="s">
        <v>263</v>
      </c>
    </row>
    <row r="228" spans="1:65" s="16" customFormat="1">
      <c r="B228" s="248"/>
      <c r="C228" s="249"/>
      <c r="D228" s="207" t="s">
        <v>272</v>
      </c>
      <c r="E228" s="250" t="s">
        <v>1</v>
      </c>
      <c r="F228" s="251" t="s">
        <v>7029</v>
      </c>
      <c r="G228" s="249"/>
      <c r="H228" s="250" t="s">
        <v>1</v>
      </c>
      <c r="I228" s="252"/>
      <c r="J228" s="249"/>
      <c r="K228" s="249"/>
      <c r="L228" s="253"/>
      <c r="M228" s="254"/>
      <c r="N228" s="255"/>
      <c r="O228" s="255"/>
      <c r="P228" s="255"/>
      <c r="Q228" s="255"/>
      <c r="R228" s="255"/>
      <c r="S228" s="255"/>
      <c r="T228" s="256"/>
      <c r="AT228" s="257" t="s">
        <v>272</v>
      </c>
      <c r="AU228" s="257" t="s">
        <v>73</v>
      </c>
      <c r="AV228" s="16" t="s">
        <v>71</v>
      </c>
      <c r="AW228" s="16" t="s">
        <v>30</v>
      </c>
      <c r="AX228" s="16" t="s">
        <v>64</v>
      </c>
      <c r="AY228" s="257" t="s">
        <v>263</v>
      </c>
    </row>
    <row r="229" spans="1:65" s="15" customFormat="1">
      <c r="B229" s="228"/>
      <c r="C229" s="229"/>
      <c r="D229" s="207" t="s">
        <v>272</v>
      </c>
      <c r="E229" s="230" t="s">
        <v>1</v>
      </c>
      <c r="F229" s="231" t="s">
        <v>280</v>
      </c>
      <c r="G229" s="229"/>
      <c r="H229" s="232">
        <v>6</v>
      </c>
      <c r="I229" s="233"/>
      <c r="J229" s="229"/>
      <c r="K229" s="229"/>
      <c r="L229" s="234"/>
      <c r="M229" s="235"/>
      <c r="N229" s="236"/>
      <c r="O229" s="236"/>
      <c r="P229" s="236"/>
      <c r="Q229" s="236"/>
      <c r="R229" s="236"/>
      <c r="S229" s="236"/>
      <c r="T229" s="237"/>
      <c r="AT229" s="238" t="s">
        <v>272</v>
      </c>
      <c r="AU229" s="238" t="s">
        <v>73</v>
      </c>
      <c r="AV229" s="15" t="s">
        <v>270</v>
      </c>
      <c r="AW229" s="15" t="s">
        <v>30</v>
      </c>
      <c r="AX229" s="15" t="s">
        <v>71</v>
      </c>
      <c r="AY229" s="238" t="s">
        <v>263</v>
      </c>
    </row>
    <row r="230" spans="1:65" s="2" customFormat="1" ht="16.5" customHeight="1">
      <c r="A230" s="35"/>
      <c r="B230" s="36"/>
      <c r="C230" s="191" t="s">
        <v>426</v>
      </c>
      <c r="D230" s="191" t="s">
        <v>266</v>
      </c>
      <c r="E230" s="192" t="s">
        <v>6066</v>
      </c>
      <c r="F230" s="193" t="s">
        <v>6067</v>
      </c>
      <c r="G230" s="194" t="s">
        <v>1887</v>
      </c>
      <c r="H230" s="195">
        <v>6</v>
      </c>
      <c r="I230" s="196"/>
      <c r="J230" s="197">
        <f>ROUND(I230*H230,2)</f>
        <v>0</v>
      </c>
      <c r="K230" s="198"/>
      <c r="L230" s="40"/>
      <c r="M230" s="199" t="s">
        <v>1</v>
      </c>
      <c r="N230" s="200" t="s">
        <v>38</v>
      </c>
      <c r="O230" s="72"/>
      <c r="P230" s="201">
        <f>O230*H230</f>
        <v>0</v>
      </c>
      <c r="Q230" s="201">
        <v>7.0000000000000007E-2</v>
      </c>
      <c r="R230" s="201">
        <f>Q230*H230</f>
        <v>0.42000000000000004</v>
      </c>
      <c r="S230" s="201">
        <v>0</v>
      </c>
      <c r="T230" s="202">
        <f>S230*H230</f>
        <v>0</v>
      </c>
      <c r="U230" s="35"/>
      <c r="V230" s="35"/>
      <c r="W230" s="35"/>
      <c r="X230" s="35"/>
      <c r="Y230" s="35"/>
      <c r="Z230" s="35"/>
      <c r="AA230" s="35"/>
      <c r="AB230" s="35"/>
      <c r="AC230" s="35"/>
      <c r="AD230" s="35"/>
      <c r="AE230" s="35"/>
      <c r="AR230" s="203" t="s">
        <v>270</v>
      </c>
      <c r="AT230" s="203" t="s">
        <v>266</v>
      </c>
      <c r="AU230" s="203" t="s">
        <v>73</v>
      </c>
      <c r="AY230" s="18" t="s">
        <v>263</v>
      </c>
      <c r="BE230" s="204">
        <f>IF(N230="základní",J230,0)</f>
        <v>0</v>
      </c>
      <c r="BF230" s="204">
        <f>IF(N230="snížená",J230,0)</f>
        <v>0</v>
      </c>
      <c r="BG230" s="204">
        <f>IF(N230="zákl. přenesená",J230,0)</f>
        <v>0</v>
      </c>
      <c r="BH230" s="204">
        <f>IF(N230="sníž. přenesená",J230,0)</f>
        <v>0</v>
      </c>
      <c r="BI230" s="204">
        <f>IF(N230="nulová",J230,0)</f>
        <v>0</v>
      </c>
      <c r="BJ230" s="18" t="s">
        <v>71</v>
      </c>
      <c r="BK230" s="204">
        <f>ROUND(I230*H230,2)</f>
        <v>0</v>
      </c>
      <c r="BL230" s="18" t="s">
        <v>270</v>
      </c>
      <c r="BM230" s="203" t="s">
        <v>6864</v>
      </c>
    </row>
    <row r="231" spans="1:65" s="2" customFormat="1" ht="16.5" customHeight="1">
      <c r="A231" s="35"/>
      <c r="B231" s="36"/>
      <c r="C231" s="191" t="s">
        <v>554</v>
      </c>
      <c r="D231" s="191" t="s">
        <v>266</v>
      </c>
      <c r="E231" s="192" t="s">
        <v>6070</v>
      </c>
      <c r="F231" s="193" t="s">
        <v>6071</v>
      </c>
      <c r="G231" s="194" t="s">
        <v>796</v>
      </c>
      <c r="H231" s="195">
        <v>220</v>
      </c>
      <c r="I231" s="196"/>
      <c r="J231" s="197">
        <f>ROUND(I231*H231,2)</f>
        <v>0</v>
      </c>
      <c r="K231" s="198"/>
      <c r="L231" s="40"/>
      <c r="M231" s="199" t="s">
        <v>1</v>
      </c>
      <c r="N231" s="200" t="s">
        <v>38</v>
      </c>
      <c r="O231" s="72"/>
      <c r="P231" s="201">
        <f>O231*H231</f>
        <v>0</v>
      </c>
      <c r="Q231" s="201">
        <v>2.0000000000000002E-5</v>
      </c>
      <c r="R231" s="201">
        <f>Q231*H231</f>
        <v>4.4000000000000003E-3</v>
      </c>
      <c r="S231" s="201">
        <v>0</v>
      </c>
      <c r="T231" s="202">
        <f>S231*H231</f>
        <v>0</v>
      </c>
      <c r="U231" s="35"/>
      <c r="V231" s="35"/>
      <c r="W231" s="35"/>
      <c r="X231" s="35"/>
      <c r="Y231" s="35"/>
      <c r="Z231" s="35"/>
      <c r="AA231" s="35"/>
      <c r="AB231" s="35"/>
      <c r="AC231" s="35"/>
      <c r="AD231" s="35"/>
      <c r="AE231" s="35"/>
      <c r="AR231" s="203" t="s">
        <v>270</v>
      </c>
      <c r="AT231" s="203" t="s">
        <v>266</v>
      </c>
      <c r="AU231" s="203" t="s">
        <v>73</v>
      </c>
      <c r="AY231" s="18" t="s">
        <v>263</v>
      </c>
      <c r="BE231" s="204">
        <f>IF(N231="základní",J231,0)</f>
        <v>0</v>
      </c>
      <c r="BF231" s="204">
        <f>IF(N231="snížená",J231,0)</f>
        <v>0</v>
      </c>
      <c r="BG231" s="204">
        <f>IF(N231="zákl. přenesená",J231,0)</f>
        <v>0</v>
      </c>
      <c r="BH231" s="204">
        <f>IF(N231="sníž. přenesená",J231,0)</f>
        <v>0</v>
      </c>
      <c r="BI231" s="204">
        <f>IF(N231="nulová",J231,0)</f>
        <v>0</v>
      </c>
      <c r="BJ231" s="18" t="s">
        <v>71</v>
      </c>
      <c r="BK231" s="204">
        <f>ROUND(I231*H231,2)</f>
        <v>0</v>
      </c>
      <c r="BL231" s="18" t="s">
        <v>270</v>
      </c>
      <c r="BM231" s="203" t="s">
        <v>6072</v>
      </c>
    </row>
    <row r="232" spans="1:65" s="16" customFormat="1">
      <c r="B232" s="248"/>
      <c r="C232" s="249"/>
      <c r="D232" s="207" t="s">
        <v>272</v>
      </c>
      <c r="E232" s="250" t="s">
        <v>1</v>
      </c>
      <c r="F232" s="251" t="s">
        <v>6073</v>
      </c>
      <c r="G232" s="249"/>
      <c r="H232" s="250" t="s">
        <v>1</v>
      </c>
      <c r="I232" s="252"/>
      <c r="J232" s="249"/>
      <c r="K232" s="249"/>
      <c r="L232" s="253"/>
      <c r="M232" s="254"/>
      <c r="N232" s="255"/>
      <c r="O232" s="255"/>
      <c r="P232" s="255"/>
      <c r="Q232" s="255"/>
      <c r="R232" s="255"/>
      <c r="S232" s="255"/>
      <c r="T232" s="256"/>
      <c r="AT232" s="257" t="s">
        <v>272</v>
      </c>
      <c r="AU232" s="257" t="s">
        <v>73</v>
      </c>
      <c r="AV232" s="16" t="s">
        <v>71</v>
      </c>
      <c r="AW232" s="16" t="s">
        <v>30</v>
      </c>
      <c r="AX232" s="16" t="s">
        <v>64</v>
      </c>
      <c r="AY232" s="257" t="s">
        <v>263</v>
      </c>
    </row>
    <row r="233" spans="1:65" s="13" customFormat="1">
      <c r="B233" s="205"/>
      <c r="C233" s="206"/>
      <c r="D233" s="207" t="s">
        <v>272</v>
      </c>
      <c r="E233" s="208" t="s">
        <v>1</v>
      </c>
      <c r="F233" s="209" t="s">
        <v>7033</v>
      </c>
      <c r="G233" s="206"/>
      <c r="H233" s="210">
        <v>220</v>
      </c>
      <c r="I233" s="211"/>
      <c r="J233" s="206"/>
      <c r="K233" s="206"/>
      <c r="L233" s="212"/>
      <c r="M233" s="213"/>
      <c r="N233" s="214"/>
      <c r="O233" s="214"/>
      <c r="P233" s="214"/>
      <c r="Q233" s="214"/>
      <c r="R233" s="214"/>
      <c r="S233" s="214"/>
      <c r="T233" s="215"/>
      <c r="AT233" s="216" t="s">
        <v>272</v>
      </c>
      <c r="AU233" s="216" t="s">
        <v>73</v>
      </c>
      <c r="AV233" s="13" t="s">
        <v>73</v>
      </c>
      <c r="AW233" s="13" t="s">
        <v>30</v>
      </c>
      <c r="AX233" s="13" t="s">
        <v>71</v>
      </c>
      <c r="AY233" s="216" t="s">
        <v>263</v>
      </c>
    </row>
    <row r="234" spans="1:65" s="12" customFormat="1" ht="22.9" customHeight="1">
      <c r="B234" s="175"/>
      <c r="C234" s="176"/>
      <c r="D234" s="177" t="s">
        <v>63</v>
      </c>
      <c r="E234" s="189" t="s">
        <v>302</v>
      </c>
      <c r="F234" s="189" t="s">
        <v>303</v>
      </c>
      <c r="G234" s="176"/>
      <c r="H234" s="176"/>
      <c r="I234" s="179"/>
      <c r="J234" s="190">
        <f>BK234</f>
        <v>0</v>
      </c>
      <c r="K234" s="176"/>
      <c r="L234" s="181"/>
      <c r="M234" s="182"/>
      <c r="N234" s="183"/>
      <c r="O234" s="183"/>
      <c r="P234" s="184">
        <f>SUM(P235:P239)</f>
        <v>0</v>
      </c>
      <c r="Q234" s="183"/>
      <c r="R234" s="184">
        <f>SUM(R235:R239)</f>
        <v>0</v>
      </c>
      <c r="S234" s="183"/>
      <c r="T234" s="185">
        <f>SUM(T235:T239)</f>
        <v>0</v>
      </c>
      <c r="AR234" s="186" t="s">
        <v>71</v>
      </c>
      <c r="AT234" s="187" t="s">
        <v>63</v>
      </c>
      <c r="AU234" s="187" t="s">
        <v>71</v>
      </c>
      <c r="AY234" s="186" t="s">
        <v>263</v>
      </c>
      <c r="BK234" s="188">
        <f>SUM(BK235:BK239)</f>
        <v>0</v>
      </c>
    </row>
    <row r="235" spans="1:65" s="2" customFormat="1" ht="24.2" customHeight="1">
      <c r="A235" s="35"/>
      <c r="B235" s="36"/>
      <c r="C235" s="191" t="s">
        <v>493</v>
      </c>
      <c r="D235" s="191" t="s">
        <v>266</v>
      </c>
      <c r="E235" s="192" t="s">
        <v>3335</v>
      </c>
      <c r="F235" s="193" t="s">
        <v>3336</v>
      </c>
      <c r="G235" s="194" t="s">
        <v>307</v>
      </c>
      <c r="H235" s="195">
        <v>2975.8939999999998</v>
      </c>
      <c r="I235" s="196"/>
      <c r="J235" s="197">
        <f>ROUND(I235*H235,2)</f>
        <v>0</v>
      </c>
      <c r="K235" s="198"/>
      <c r="L235" s="40"/>
      <c r="M235" s="199" t="s">
        <v>1</v>
      </c>
      <c r="N235" s="200" t="s">
        <v>38</v>
      </c>
      <c r="O235" s="72"/>
      <c r="P235" s="201">
        <f>O235*H235</f>
        <v>0</v>
      </c>
      <c r="Q235" s="201">
        <v>0</v>
      </c>
      <c r="R235" s="201">
        <f>Q235*H235</f>
        <v>0</v>
      </c>
      <c r="S235" s="201">
        <v>0</v>
      </c>
      <c r="T235" s="202">
        <f>S235*H235</f>
        <v>0</v>
      </c>
      <c r="U235" s="35"/>
      <c r="V235" s="35"/>
      <c r="W235" s="35"/>
      <c r="X235" s="35"/>
      <c r="Y235" s="35"/>
      <c r="Z235" s="35"/>
      <c r="AA235" s="35"/>
      <c r="AB235" s="35"/>
      <c r="AC235" s="35"/>
      <c r="AD235" s="35"/>
      <c r="AE235" s="35"/>
      <c r="AR235" s="203" t="s">
        <v>270</v>
      </c>
      <c r="AT235" s="203" t="s">
        <v>266</v>
      </c>
      <c r="AU235" s="203" t="s">
        <v>73</v>
      </c>
      <c r="AY235" s="18" t="s">
        <v>263</v>
      </c>
      <c r="BE235" s="204">
        <f>IF(N235="základní",J235,0)</f>
        <v>0</v>
      </c>
      <c r="BF235" s="204">
        <f>IF(N235="snížená",J235,0)</f>
        <v>0</v>
      </c>
      <c r="BG235" s="204">
        <f>IF(N235="zákl. přenesená",J235,0)</f>
        <v>0</v>
      </c>
      <c r="BH235" s="204">
        <f>IF(N235="sníž. přenesená",J235,0)</f>
        <v>0</v>
      </c>
      <c r="BI235" s="204">
        <f>IF(N235="nulová",J235,0)</f>
        <v>0</v>
      </c>
      <c r="BJ235" s="18" t="s">
        <v>71</v>
      </c>
      <c r="BK235" s="204">
        <f>ROUND(I235*H235,2)</f>
        <v>0</v>
      </c>
      <c r="BL235" s="18" t="s">
        <v>270</v>
      </c>
      <c r="BM235" s="203" t="s">
        <v>7034</v>
      </c>
    </row>
    <row r="236" spans="1:65" s="2" customFormat="1" ht="29.25">
      <c r="A236" s="35"/>
      <c r="B236" s="36"/>
      <c r="C236" s="37"/>
      <c r="D236" s="207" t="s">
        <v>294</v>
      </c>
      <c r="E236" s="37"/>
      <c r="F236" s="239" t="s">
        <v>6079</v>
      </c>
      <c r="G236" s="37"/>
      <c r="H236" s="37"/>
      <c r="I236" s="240"/>
      <c r="J236" s="37"/>
      <c r="K236" s="37"/>
      <c r="L236" s="40"/>
      <c r="M236" s="241"/>
      <c r="N236" s="242"/>
      <c r="O236" s="72"/>
      <c r="P236" s="72"/>
      <c r="Q236" s="72"/>
      <c r="R236" s="72"/>
      <c r="S236" s="72"/>
      <c r="T236" s="73"/>
      <c r="U236" s="35"/>
      <c r="V236" s="35"/>
      <c r="W236" s="35"/>
      <c r="X236" s="35"/>
      <c r="Y236" s="35"/>
      <c r="Z236" s="35"/>
      <c r="AA236" s="35"/>
      <c r="AB236" s="35"/>
      <c r="AC236" s="35"/>
      <c r="AD236" s="35"/>
      <c r="AE236" s="35"/>
      <c r="AT236" s="18" t="s">
        <v>294</v>
      </c>
      <c r="AU236" s="18" t="s">
        <v>73</v>
      </c>
    </row>
    <row r="237" spans="1:65" s="13" customFormat="1">
      <c r="B237" s="205"/>
      <c r="C237" s="206"/>
      <c r="D237" s="207" t="s">
        <v>272</v>
      </c>
      <c r="E237" s="206"/>
      <c r="F237" s="209" t="s">
        <v>7035</v>
      </c>
      <c r="G237" s="206"/>
      <c r="H237" s="210">
        <v>2975.8939999999998</v>
      </c>
      <c r="I237" s="211"/>
      <c r="J237" s="206"/>
      <c r="K237" s="206"/>
      <c r="L237" s="212"/>
      <c r="M237" s="213"/>
      <c r="N237" s="214"/>
      <c r="O237" s="214"/>
      <c r="P237" s="214"/>
      <c r="Q237" s="214"/>
      <c r="R237" s="214"/>
      <c r="S237" s="214"/>
      <c r="T237" s="215"/>
      <c r="AT237" s="216" t="s">
        <v>272</v>
      </c>
      <c r="AU237" s="216" t="s">
        <v>73</v>
      </c>
      <c r="AV237" s="13" t="s">
        <v>73</v>
      </c>
      <c r="AW237" s="13" t="s">
        <v>4</v>
      </c>
      <c r="AX237" s="13" t="s">
        <v>71</v>
      </c>
      <c r="AY237" s="216" t="s">
        <v>263</v>
      </c>
    </row>
    <row r="238" spans="1:65" s="2" customFormat="1" ht="33" customHeight="1">
      <c r="A238" s="35"/>
      <c r="B238" s="36"/>
      <c r="C238" s="191" t="s">
        <v>7</v>
      </c>
      <c r="D238" s="191" t="s">
        <v>266</v>
      </c>
      <c r="E238" s="192" t="s">
        <v>6075</v>
      </c>
      <c r="F238" s="193" t="s">
        <v>6076</v>
      </c>
      <c r="G238" s="194" t="s">
        <v>307</v>
      </c>
      <c r="H238" s="195">
        <v>156.626</v>
      </c>
      <c r="I238" s="196"/>
      <c r="J238" s="197">
        <f>ROUND(I238*H238,2)</f>
        <v>0</v>
      </c>
      <c r="K238" s="198"/>
      <c r="L238" s="40"/>
      <c r="M238" s="199" t="s">
        <v>1</v>
      </c>
      <c r="N238" s="200" t="s">
        <v>38</v>
      </c>
      <c r="O238" s="72"/>
      <c r="P238" s="201">
        <f>O238*H238</f>
        <v>0</v>
      </c>
      <c r="Q238" s="201">
        <v>0</v>
      </c>
      <c r="R238" s="201">
        <f>Q238*H238</f>
        <v>0</v>
      </c>
      <c r="S238" s="201">
        <v>0</v>
      </c>
      <c r="T238" s="202">
        <f>S238*H238</f>
        <v>0</v>
      </c>
      <c r="U238" s="35"/>
      <c r="V238" s="35"/>
      <c r="W238" s="35"/>
      <c r="X238" s="35"/>
      <c r="Y238" s="35"/>
      <c r="Z238" s="35"/>
      <c r="AA238" s="35"/>
      <c r="AB238" s="35"/>
      <c r="AC238" s="35"/>
      <c r="AD238" s="35"/>
      <c r="AE238" s="35"/>
      <c r="AR238" s="203" t="s">
        <v>270</v>
      </c>
      <c r="AT238" s="203" t="s">
        <v>266</v>
      </c>
      <c r="AU238" s="203" t="s">
        <v>73</v>
      </c>
      <c r="AY238" s="18" t="s">
        <v>263</v>
      </c>
      <c r="BE238" s="204">
        <f>IF(N238="základní",J238,0)</f>
        <v>0</v>
      </c>
      <c r="BF238" s="204">
        <f>IF(N238="snížená",J238,0)</f>
        <v>0</v>
      </c>
      <c r="BG238" s="204">
        <f>IF(N238="zákl. přenesená",J238,0)</f>
        <v>0</v>
      </c>
      <c r="BH238" s="204">
        <f>IF(N238="sníž. přenesená",J238,0)</f>
        <v>0</v>
      </c>
      <c r="BI238" s="204">
        <f>IF(N238="nulová",J238,0)</f>
        <v>0</v>
      </c>
      <c r="BJ238" s="18" t="s">
        <v>71</v>
      </c>
      <c r="BK238" s="204">
        <f>ROUND(I238*H238,2)</f>
        <v>0</v>
      </c>
      <c r="BL238" s="18" t="s">
        <v>270</v>
      </c>
      <c r="BM238" s="203" t="s">
        <v>7036</v>
      </c>
    </row>
    <row r="239" spans="1:65" s="2" customFormat="1" ht="44.25" customHeight="1">
      <c r="A239" s="35"/>
      <c r="B239" s="36"/>
      <c r="C239" s="191" t="s">
        <v>496</v>
      </c>
      <c r="D239" s="191" t="s">
        <v>266</v>
      </c>
      <c r="E239" s="192" t="s">
        <v>6081</v>
      </c>
      <c r="F239" s="193" t="s">
        <v>6082</v>
      </c>
      <c r="G239" s="194" t="s">
        <v>307</v>
      </c>
      <c r="H239" s="195">
        <v>156.626</v>
      </c>
      <c r="I239" s="196"/>
      <c r="J239" s="197">
        <f>ROUND(I239*H239,2)</f>
        <v>0</v>
      </c>
      <c r="K239" s="198"/>
      <c r="L239" s="40"/>
      <c r="M239" s="199" t="s">
        <v>1</v>
      </c>
      <c r="N239" s="200" t="s">
        <v>38</v>
      </c>
      <c r="O239" s="72"/>
      <c r="P239" s="201">
        <f>O239*H239</f>
        <v>0</v>
      </c>
      <c r="Q239" s="201">
        <v>0</v>
      </c>
      <c r="R239" s="201">
        <f>Q239*H239</f>
        <v>0</v>
      </c>
      <c r="S239" s="201">
        <v>0</v>
      </c>
      <c r="T239" s="202">
        <f>S239*H239</f>
        <v>0</v>
      </c>
      <c r="U239" s="35"/>
      <c r="V239" s="35"/>
      <c r="W239" s="35"/>
      <c r="X239" s="35"/>
      <c r="Y239" s="35"/>
      <c r="Z239" s="35"/>
      <c r="AA239" s="35"/>
      <c r="AB239" s="35"/>
      <c r="AC239" s="35"/>
      <c r="AD239" s="35"/>
      <c r="AE239" s="35"/>
      <c r="AR239" s="203" t="s">
        <v>270</v>
      </c>
      <c r="AT239" s="203" t="s">
        <v>266</v>
      </c>
      <c r="AU239" s="203" t="s">
        <v>73</v>
      </c>
      <c r="AY239" s="18" t="s">
        <v>263</v>
      </c>
      <c r="BE239" s="204">
        <f>IF(N239="základní",J239,0)</f>
        <v>0</v>
      </c>
      <c r="BF239" s="204">
        <f>IF(N239="snížená",J239,0)</f>
        <v>0</v>
      </c>
      <c r="BG239" s="204">
        <f>IF(N239="zákl. přenesená",J239,0)</f>
        <v>0</v>
      </c>
      <c r="BH239" s="204">
        <f>IF(N239="sníž. přenesená",J239,0)</f>
        <v>0</v>
      </c>
      <c r="BI239" s="204">
        <f>IF(N239="nulová",J239,0)</f>
        <v>0</v>
      </c>
      <c r="BJ239" s="18" t="s">
        <v>71</v>
      </c>
      <c r="BK239" s="204">
        <f>ROUND(I239*H239,2)</f>
        <v>0</v>
      </c>
      <c r="BL239" s="18" t="s">
        <v>270</v>
      </c>
      <c r="BM239" s="203" t="s">
        <v>7037</v>
      </c>
    </row>
    <row r="240" spans="1:65" s="12" customFormat="1" ht="22.9" customHeight="1">
      <c r="B240" s="175"/>
      <c r="C240" s="176"/>
      <c r="D240" s="177" t="s">
        <v>63</v>
      </c>
      <c r="E240" s="189" t="s">
        <v>395</v>
      </c>
      <c r="F240" s="189" t="s">
        <v>396</v>
      </c>
      <c r="G240" s="176"/>
      <c r="H240" s="176"/>
      <c r="I240" s="179"/>
      <c r="J240" s="190">
        <f>BK240</f>
        <v>0</v>
      </c>
      <c r="K240" s="176"/>
      <c r="L240" s="181"/>
      <c r="M240" s="182"/>
      <c r="N240" s="183"/>
      <c r="O240" s="183"/>
      <c r="P240" s="184">
        <f>P241</f>
        <v>0</v>
      </c>
      <c r="Q240" s="183"/>
      <c r="R240" s="184">
        <f>R241</f>
        <v>0</v>
      </c>
      <c r="S240" s="183"/>
      <c r="T240" s="185">
        <f>T241</f>
        <v>0</v>
      </c>
      <c r="AR240" s="186" t="s">
        <v>71</v>
      </c>
      <c r="AT240" s="187" t="s">
        <v>63</v>
      </c>
      <c r="AU240" s="187" t="s">
        <v>71</v>
      </c>
      <c r="AY240" s="186" t="s">
        <v>263</v>
      </c>
      <c r="BK240" s="188">
        <f>BK241</f>
        <v>0</v>
      </c>
    </row>
    <row r="241" spans="1:65" s="2" customFormat="1" ht="24.2" customHeight="1">
      <c r="A241" s="35"/>
      <c r="B241" s="36"/>
      <c r="C241" s="191" t="s">
        <v>576</v>
      </c>
      <c r="D241" s="191" t="s">
        <v>266</v>
      </c>
      <c r="E241" s="192" t="s">
        <v>1756</v>
      </c>
      <c r="F241" s="193" t="s">
        <v>1757</v>
      </c>
      <c r="G241" s="194" t="s">
        <v>307</v>
      </c>
      <c r="H241" s="195">
        <v>309.56099999999998</v>
      </c>
      <c r="I241" s="196"/>
      <c r="J241" s="197">
        <f>ROUND(I241*H241,2)</f>
        <v>0</v>
      </c>
      <c r="K241" s="198"/>
      <c r="L241" s="40"/>
      <c r="M241" s="243" t="s">
        <v>1</v>
      </c>
      <c r="N241" s="244" t="s">
        <v>38</v>
      </c>
      <c r="O241" s="245"/>
      <c r="P241" s="246">
        <f>O241*H241</f>
        <v>0</v>
      </c>
      <c r="Q241" s="246">
        <v>0</v>
      </c>
      <c r="R241" s="246">
        <f>Q241*H241</f>
        <v>0</v>
      </c>
      <c r="S241" s="246">
        <v>0</v>
      </c>
      <c r="T241" s="247">
        <f>S241*H241</f>
        <v>0</v>
      </c>
      <c r="U241" s="35"/>
      <c r="V241" s="35"/>
      <c r="W241" s="35"/>
      <c r="X241" s="35"/>
      <c r="Y241" s="35"/>
      <c r="Z241" s="35"/>
      <c r="AA241" s="35"/>
      <c r="AB241" s="35"/>
      <c r="AC241" s="35"/>
      <c r="AD241" s="35"/>
      <c r="AE241" s="35"/>
      <c r="AR241" s="203" t="s">
        <v>270</v>
      </c>
      <c r="AT241" s="203" t="s">
        <v>266</v>
      </c>
      <c r="AU241" s="203" t="s">
        <v>73</v>
      </c>
      <c r="AY241" s="18" t="s">
        <v>263</v>
      </c>
      <c r="BE241" s="204">
        <f>IF(N241="základní",J241,0)</f>
        <v>0</v>
      </c>
      <c r="BF241" s="204">
        <f>IF(N241="snížená",J241,0)</f>
        <v>0</v>
      </c>
      <c r="BG241" s="204">
        <f>IF(N241="zákl. přenesená",J241,0)</f>
        <v>0</v>
      </c>
      <c r="BH241" s="204">
        <f>IF(N241="sníž. přenesená",J241,0)</f>
        <v>0</v>
      </c>
      <c r="BI241" s="204">
        <f>IF(N241="nulová",J241,0)</f>
        <v>0</v>
      </c>
      <c r="BJ241" s="18" t="s">
        <v>71</v>
      </c>
      <c r="BK241" s="204">
        <f>ROUND(I241*H241,2)</f>
        <v>0</v>
      </c>
      <c r="BL241" s="18" t="s">
        <v>270</v>
      </c>
      <c r="BM241" s="203" t="s">
        <v>6084</v>
      </c>
    </row>
    <row r="242" spans="1:65" s="2" customFormat="1" ht="6.95" customHeight="1">
      <c r="A242" s="35"/>
      <c r="B242" s="55"/>
      <c r="C242" s="56"/>
      <c r="D242" s="56"/>
      <c r="E242" s="56"/>
      <c r="F242" s="56"/>
      <c r="G242" s="56"/>
      <c r="H242" s="56"/>
      <c r="I242" s="56"/>
      <c r="J242" s="56"/>
      <c r="K242" s="56"/>
      <c r="L242" s="40"/>
      <c r="M242" s="35"/>
      <c r="O242" s="35"/>
      <c r="P242" s="35"/>
      <c r="Q242" s="35"/>
      <c r="R242" s="35"/>
      <c r="S242" s="35"/>
      <c r="T242" s="35"/>
      <c r="U242" s="35"/>
      <c r="V242" s="35"/>
      <c r="W242" s="35"/>
      <c r="X242" s="35"/>
      <c r="Y242" s="35"/>
      <c r="Z242" s="35"/>
      <c r="AA242" s="35"/>
      <c r="AB242" s="35"/>
      <c r="AC242" s="35"/>
      <c r="AD242" s="35"/>
      <c r="AE242" s="35"/>
    </row>
  </sheetData>
  <sheetProtection algorithmName="SHA-512" hashValue="BTQ+nLzO/02b7KPaODHnITijvY0ydSMjztCM/WqqMsFZ/THPy7EJamCuUXYVrl/ZTJ/Zj9Q/69yD7eWxYJhrCg==" saltValue="6acattg8fMmm4l8ePu6AGg==" spinCount="100000" sheet="1" formatColumns="0" formatRows="0" autoFilter="0"/>
  <autoFilter ref="C124:K241" xr:uid="{00000000-0009-0000-0000-000030000000}"/>
  <mergeCells count="12">
    <mergeCell ref="E117:H117"/>
    <mergeCell ref="L2:V2"/>
    <mergeCell ref="E85:H85"/>
    <mergeCell ref="E87:H87"/>
    <mergeCell ref="E89:H89"/>
    <mergeCell ref="E113:H113"/>
    <mergeCell ref="E115:H115"/>
    <mergeCell ref="E7:H7"/>
    <mergeCell ref="E9:H9"/>
    <mergeCell ref="E11:H11"/>
    <mergeCell ref="E20:H20"/>
    <mergeCell ref="E29:H29"/>
  </mergeCells>
  <pageMargins left="0.39374999999999999" right="0.39374999999999999" top="0.39374999999999999" bottom="0.39374999999999999" header="0" footer="0"/>
  <pageSetup paperSize="9" scale="88" fitToHeight="100" orientation="portrait" blackAndWhite="1" r:id="rId1"/>
  <headerFooter>
    <oddHeader>&amp;L&amp;"Arial"&amp;8&amp;K000000INTERNAL&amp;1#</oddHeader>
    <oddFooter>&amp;CStrana &amp;P z &amp;N</oddFooter>
  </headerFooter>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List50">
    <pageSetUpPr fitToPage="1"/>
  </sheetPr>
  <dimension ref="A2:BM190"/>
  <sheetViews>
    <sheetView showGridLines="0" workbookViewId="0">
      <selection activeCell="E20" sqref="E20:H20"/>
    </sheetView>
  </sheetViews>
  <sheetFormatPr defaultRowHeight="11.25"/>
  <cols>
    <col min="1" max="1" width="8.33203125" style="1" customWidth="1"/>
    <col min="2" max="2" width="1.1640625" style="1" customWidth="1"/>
    <col min="3" max="3" width="4.1640625" style="1" customWidth="1"/>
    <col min="4" max="4" width="4.33203125" style="1" customWidth="1"/>
    <col min="5" max="5" width="17.1640625" style="1" customWidth="1"/>
    <col min="6" max="6" width="50.83203125" style="1" customWidth="1"/>
    <col min="7" max="7" width="7.5" style="1" customWidth="1"/>
    <col min="8" max="8" width="14" style="1" customWidth="1"/>
    <col min="9" max="9" width="15.83203125" style="1" customWidth="1"/>
    <col min="10" max="10" width="22.33203125" style="1" customWidth="1"/>
    <col min="11" max="11" width="22.33203125" style="1" hidden="1" customWidth="1"/>
    <col min="12" max="12" width="9.33203125" style="1" customWidth="1"/>
    <col min="13" max="13" width="10.83203125" style="1" hidden="1" customWidth="1"/>
    <col min="14" max="14" width="9.33203125" style="1" hidden="1"/>
    <col min="15" max="20" width="14.1640625" style="1" hidden="1" customWidth="1"/>
    <col min="21" max="21" width="16.33203125" style="1" hidden="1" customWidth="1"/>
    <col min="22" max="22" width="12.33203125" style="1" customWidth="1"/>
    <col min="23" max="23" width="16.33203125" style="1" customWidth="1"/>
    <col min="24" max="24" width="12.33203125" style="1" customWidth="1"/>
    <col min="25" max="25" width="15" style="1" customWidth="1"/>
    <col min="26" max="26" width="11" style="1" customWidth="1"/>
    <col min="27" max="27" width="15" style="1" customWidth="1"/>
    <col min="28" max="28" width="16.33203125" style="1" customWidth="1"/>
    <col min="29" max="29" width="11" style="1" customWidth="1"/>
    <col min="30" max="30" width="15" style="1" customWidth="1"/>
    <col min="31" max="31" width="16.33203125" style="1" customWidth="1"/>
    <col min="44" max="65" width="9.33203125" style="1" hidden="1"/>
  </cols>
  <sheetData>
    <row r="2" spans="1:46" s="1" customFormat="1" ht="36.950000000000003" customHeight="1">
      <c r="L2" s="383"/>
      <c r="M2" s="383"/>
      <c r="N2" s="383"/>
      <c r="O2" s="383"/>
      <c r="P2" s="383"/>
      <c r="Q2" s="383"/>
      <c r="R2" s="383"/>
      <c r="S2" s="383"/>
      <c r="T2" s="383"/>
      <c r="U2" s="383"/>
      <c r="V2" s="383"/>
      <c r="AT2" s="18" t="s">
        <v>215</v>
      </c>
    </row>
    <row r="3" spans="1:46" s="1" customFormat="1" ht="6.95" customHeight="1">
      <c r="B3" s="114"/>
      <c r="C3" s="115"/>
      <c r="D3" s="115"/>
      <c r="E3" s="115"/>
      <c r="F3" s="115"/>
      <c r="G3" s="115"/>
      <c r="H3" s="115"/>
      <c r="I3" s="115"/>
      <c r="J3" s="115"/>
      <c r="K3" s="115"/>
      <c r="L3" s="21"/>
      <c r="AT3" s="18" t="s">
        <v>73</v>
      </c>
    </row>
    <row r="4" spans="1:46" s="1" customFormat="1" ht="24.95" customHeight="1">
      <c r="B4" s="21"/>
      <c r="D4" s="116" t="s">
        <v>240</v>
      </c>
      <c r="L4" s="21"/>
      <c r="M4" s="117" t="s">
        <v>10</v>
      </c>
      <c r="AT4" s="18" t="s">
        <v>4</v>
      </c>
    </row>
    <row r="5" spans="1:46" s="1" customFormat="1" ht="6.95" customHeight="1">
      <c r="B5" s="21"/>
      <c r="L5" s="21"/>
    </row>
    <row r="6" spans="1:46" s="1" customFormat="1" ht="12" customHeight="1">
      <c r="B6" s="21"/>
      <c r="D6" s="118" t="s">
        <v>15</v>
      </c>
      <c r="L6" s="21"/>
    </row>
    <row r="7" spans="1:46" s="1" customFormat="1" ht="16.5" customHeight="1">
      <c r="B7" s="21"/>
      <c r="E7" s="412" t="str">
        <f>'Rekapitulace stavby'!K6</f>
        <v>Modernizace teplárny OB6</v>
      </c>
      <c r="F7" s="413"/>
      <c r="G7" s="413"/>
      <c r="H7" s="413"/>
      <c r="L7" s="21"/>
    </row>
    <row r="8" spans="1:46" s="1" customFormat="1" ht="12" customHeight="1">
      <c r="B8" s="21"/>
      <c r="D8" s="118" t="s">
        <v>241</v>
      </c>
      <c r="L8" s="21"/>
    </row>
    <row r="9" spans="1:46" s="2" customFormat="1" ht="16.5" customHeight="1">
      <c r="A9" s="35"/>
      <c r="B9" s="40"/>
      <c r="C9" s="35"/>
      <c r="D9" s="35"/>
      <c r="E9" s="412" t="s">
        <v>5915</v>
      </c>
      <c r="F9" s="415"/>
      <c r="G9" s="415"/>
      <c r="H9" s="415"/>
      <c r="I9" s="35"/>
      <c r="J9" s="35"/>
      <c r="K9" s="35"/>
      <c r="L9" s="52"/>
      <c r="S9" s="35"/>
      <c r="T9" s="35"/>
      <c r="U9" s="35"/>
      <c r="V9" s="35"/>
      <c r="W9" s="35"/>
      <c r="X9" s="35"/>
      <c r="Y9" s="35"/>
      <c r="Z9" s="35"/>
      <c r="AA9" s="35"/>
      <c r="AB9" s="35"/>
      <c r="AC9" s="35"/>
      <c r="AD9" s="35"/>
      <c r="AE9" s="35"/>
    </row>
    <row r="10" spans="1:46" s="2" customFormat="1" ht="12" customHeight="1">
      <c r="A10" s="35"/>
      <c r="B10" s="40"/>
      <c r="C10" s="35"/>
      <c r="D10" s="118" t="s">
        <v>432</v>
      </c>
      <c r="E10" s="35"/>
      <c r="F10" s="35"/>
      <c r="G10" s="35"/>
      <c r="H10" s="35"/>
      <c r="I10" s="35"/>
      <c r="J10" s="35"/>
      <c r="K10" s="35"/>
      <c r="L10" s="52"/>
      <c r="S10" s="35"/>
      <c r="T10" s="35"/>
      <c r="U10" s="35"/>
      <c r="V10" s="35"/>
      <c r="W10" s="35"/>
      <c r="X10" s="35"/>
      <c r="Y10" s="35"/>
      <c r="Z10" s="35"/>
      <c r="AA10" s="35"/>
      <c r="AB10" s="35"/>
      <c r="AC10" s="35"/>
      <c r="AD10" s="35"/>
      <c r="AE10" s="35"/>
    </row>
    <row r="11" spans="1:46" s="2" customFormat="1" ht="16.5" customHeight="1">
      <c r="A11" s="35"/>
      <c r="B11" s="40"/>
      <c r="C11" s="35"/>
      <c r="D11" s="35"/>
      <c r="E11" s="414" t="s">
        <v>7038</v>
      </c>
      <c r="F11" s="415"/>
      <c r="G11" s="415"/>
      <c r="H11" s="415"/>
      <c r="I11" s="35"/>
      <c r="J11" s="35"/>
      <c r="K11" s="35"/>
      <c r="L11" s="52"/>
      <c r="S11" s="35"/>
      <c r="T11" s="35"/>
      <c r="U11" s="35"/>
      <c r="V11" s="35"/>
      <c r="W11" s="35"/>
      <c r="X11" s="35"/>
      <c r="Y11" s="35"/>
      <c r="Z11" s="35"/>
      <c r="AA11" s="35"/>
      <c r="AB11" s="35"/>
      <c r="AC11" s="35"/>
      <c r="AD11" s="35"/>
      <c r="AE11" s="35"/>
    </row>
    <row r="12" spans="1:46" s="2" customFormat="1">
      <c r="A12" s="35"/>
      <c r="B12" s="40"/>
      <c r="C12" s="35"/>
      <c r="D12" s="35"/>
      <c r="E12" s="35"/>
      <c r="F12" s="35"/>
      <c r="G12" s="35"/>
      <c r="H12" s="35"/>
      <c r="I12" s="35"/>
      <c r="J12" s="35"/>
      <c r="K12" s="35"/>
      <c r="L12" s="52"/>
      <c r="S12" s="35"/>
      <c r="T12" s="35"/>
      <c r="U12" s="35"/>
      <c r="V12" s="35"/>
      <c r="W12" s="35"/>
      <c r="X12" s="35"/>
      <c r="Y12" s="35"/>
      <c r="Z12" s="35"/>
      <c r="AA12" s="35"/>
      <c r="AB12" s="35"/>
      <c r="AC12" s="35"/>
      <c r="AD12" s="35"/>
      <c r="AE12" s="35"/>
    </row>
    <row r="13" spans="1:46" s="2" customFormat="1" ht="12" customHeight="1">
      <c r="A13" s="35"/>
      <c r="B13" s="40"/>
      <c r="C13" s="35"/>
      <c r="D13" s="118" t="s">
        <v>17</v>
      </c>
      <c r="E13" s="35"/>
      <c r="F13" s="109" t="s">
        <v>1</v>
      </c>
      <c r="G13" s="35"/>
      <c r="H13" s="35"/>
      <c r="I13" s="118" t="s">
        <v>18</v>
      </c>
      <c r="J13" s="109" t="s">
        <v>1</v>
      </c>
      <c r="K13" s="35"/>
      <c r="L13" s="52"/>
      <c r="S13" s="35"/>
      <c r="T13" s="35"/>
      <c r="U13" s="35"/>
      <c r="V13" s="35"/>
      <c r="W13" s="35"/>
      <c r="X13" s="35"/>
      <c r="Y13" s="35"/>
      <c r="Z13" s="35"/>
      <c r="AA13" s="35"/>
      <c r="AB13" s="35"/>
      <c r="AC13" s="35"/>
      <c r="AD13" s="35"/>
      <c r="AE13" s="35"/>
    </row>
    <row r="14" spans="1:46" s="2" customFormat="1" ht="12" customHeight="1">
      <c r="A14" s="35"/>
      <c r="B14" s="40"/>
      <c r="C14" s="35"/>
      <c r="D14" s="118" t="s">
        <v>19</v>
      </c>
      <c r="E14" s="35"/>
      <c r="F14" s="109" t="s">
        <v>20</v>
      </c>
      <c r="G14" s="35"/>
      <c r="H14" s="35"/>
      <c r="I14" s="118" t="s">
        <v>21</v>
      </c>
      <c r="J14" s="119">
        <f>'Rekapitulace stavby'!AN8</f>
        <v>45363</v>
      </c>
      <c r="K14" s="35"/>
      <c r="L14" s="52"/>
      <c r="S14" s="35"/>
      <c r="T14" s="35"/>
      <c r="U14" s="35"/>
      <c r="V14" s="35"/>
      <c r="W14" s="35"/>
      <c r="X14" s="35"/>
      <c r="Y14" s="35"/>
      <c r="Z14" s="35"/>
      <c r="AA14" s="35"/>
      <c r="AB14" s="35"/>
      <c r="AC14" s="35"/>
      <c r="AD14" s="35"/>
      <c r="AE14" s="35"/>
    </row>
    <row r="15" spans="1:46" s="2" customFormat="1" ht="10.9" customHeight="1">
      <c r="A15" s="35"/>
      <c r="B15" s="40"/>
      <c r="C15" s="35"/>
      <c r="D15" s="35"/>
      <c r="E15" s="35"/>
      <c r="F15" s="35"/>
      <c r="G15" s="35"/>
      <c r="H15" s="35"/>
      <c r="I15" s="35"/>
      <c r="J15" s="35"/>
      <c r="K15" s="35"/>
      <c r="L15" s="52"/>
      <c r="S15" s="35"/>
      <c r="T15" s="35"/>
      <c r="U15" s="35"/>
      <c r="V15" s="35"/>
      <c r="W15" s="35"/>
      <c r="X15" s="35"/>
      <c r="Y15" s="35"/>
      <c r="Z15" s="35"/>
      <c r="AA15" s="35"/>
      <c r="AB15" s="35"/>
      <c r="AC15" s="35"/>
      <c r="AD15" s="35"/>
      <c r="AE15" s="35"/>
    </row>
    <row r="16" spans="1:46" s="2" customFormat="1" ht="12" customHeight="1">
      <c r="A16" s="35"/>
      <c r="B16" s="40"/>
      <c r="C16" s="35"/>
      <c r="D16" s="118" t="s">
        <v>22</v>
      </c>
      <c r="E16" s="35"/>
      <c r="F16" s="35"/>
      <c r="G16" s="35"/>
      <c r="H16" s="35"/>
      <c r="I16" s="118" t="s">
        <v>23</v>
      </c>
      <c r="J16" s="109" t="s">
        <v>1</v>
      </c>
      <c r="K16" s="35"/>
      <c r="L16" s="52"/>
      <c r="S16" s="35"/>
      <c r="T16" s="35"/>
      <c r="U16" s="35"/>
      <c r="V16" s="35"/>
      <c r="W16" s="35"/>
      <c r="X16" s="35"/>
      <c r="Y16" s="35"/>
      <c r="Z16" s="35"/>
      <c r="AA16" s="35"/>
      <c r="AB16" s="35"/>
      <c r="AC16" s="35"/>
      <c r="AD16" s="35"/>
      <c r="AE16" s="35"/>
    </row>
    <row r="17" spans="1:31" s="2" customFormat="1" ht="18" customHeight="1">
      <c r="A17" s="35"/>
      <c r="B17" s="40"/>
      <c r="C17" s="35"/>
      <c r="D17" s="35"/>
      <c r="E17" s="109" t="s">
        <v>24</v>
      </c>
      <c r="F17" s="35"/>
      <c r="G17" s="35"/>
      <c r="H17" s="35"/>
      <c r="I17" s="118" t="s">
        <v>25</v>
      </c>
      <c r="J17" s="109" t="s">
        <v>1</v>
      </c>
      <c r="K17" s="35"/>
      <c r="L17" s="52"/>
      <c r="S17" s="35"/>
      <c r="T17" s="35"/>
      <c r="U17" s="35"/>
      <c r="V17" s="35"/>
      <c r="W17" s="35"/>
      <c r="X17" s="35"/>
      <c r="Y17" s="35"/>
      <c r="Z17" s="35"/>
      <c r="AA17" s="35"/>
      <c r="AB17" s="35"/>
      <c r="AC17" s="35"/>
      <c r="AD17" s="35"/>
      <c r="AE17" s="35"/>
    </row>
    <row r="18" spans="1:31" s="2" customFormat="1" ht="6.95" customHeight="1">
      <c r="A18" s="35"/>
      <c r="B18" s="40"/>
      <c r="C18" s="35"/>
      <c r="D18" s="35"/>
      <c r="E18" s="35"/>
      <c r="F18" s="35"/>
      <c r="G18" s="35"/>
      <c r="H18" s="35"/>
      <c r="I18" s="35"/>
      <c r="J18" s="35"/>
      <c r="K18" s="35"/>
      <c r="L18" s="52"/>
      <c r="S18" s="35"/>
      <c r="T18" s="35"/>
      <c r="U18" s="35"/>
      <c r="V18" s="35"/>
      <c r="W18" s="35"/>
      <c r="X18" s="35"/>
      <c r="Y18" s="35"/>
      <c r="Z18" s="35"/>
      <c r="AA18" s="35"/>
      <c r="AB18" s="35"/>
      <c r="AC18" s="35"/>
      <c r="AD18" s="35"/>
      <c r="AE18" s="35"/>
    </row>
    <row r="19" spans="1:31" s="2" customFormat="1" ht="12" customHeight="1">
      <c r="A19" s="35"/>
      <c r="B19" s="40"/>
      <c r="C19" s="35"/>
      <c r="D19" s="118" t="s">
        <v>26</v>
      </c>
      <c r="E19" s="35"/>
      <c r="F19" s="35"/>
      <c r="G19" s="35"/>
      <c r="H19" s="35"/>
      <c r="I19" s="118" t="s">
        <v>23</v>
      </c>
      <c r="J19" s="31" t="str">
        <f>'Rekapitulace stavby'!AN13</f>
        <v>Vyplň údaj</v>
      </c>
      <c r="K19" s="35"/>
      <c r="L19" s="52"/>
      <c r="S19" s="35"/>
      <c r="T19" s="35"/>
      <c r="U19" s="35"/>
      <c r="V19" s="35"/>
      <c r="W19" s="35"/>
      <c r="X19" s="35"/>
      <c r="Y19" s="35"/>
      <c r="Z19" s="35"/>
      <c r="AA19" s="35"/>
      <c r="AB19" s="35"/>
      <c r="AC19" s="35"/>
      <c r="AD19" s="35"/>
      <c r="AE19" s="35"/>
    </row>
    <row r="20" spans="1:31" s="2" customFormat="1" ht="18" customHeight="1">
      <c r="A20" s="35"/>
      <c r="B20" s="40"/>
      <c r="C20" s="35"/>
      <c r="D20" s="35"/>
      <c r="E20" s="416" t="str">
        <f>'Rekapitulace stavby'!E14</f>
        <v>Vyplň údaj</v>
      </c>
      <c r="F20" s="417"/>
      <c r="G20" s="417"/>
      <c r="H20" s="417"/>
      <c r="I20" s="118" t="s">
        <v>25</v>
      </c>
      <c r="J20" s="31" t="str">
        <f>'Rekapitulace stavby'!AN14</f>
        <v>Vyplň údaj</v>
      </c>
      <c r="K20" s="35"/>
      <c r="L20" s="52"/>
      <c r="S20" s="35"/>
      <c r="T20" s="35"/>
      <c r="U20" s="35"/>
      <c r="V20" s="35"/>
      <c r="W20" s="35"/>
      <c r="X20" s="35"/>
      <c r="Y20" s="35"/>
      <c r="Z20" s="35"/>
      <c r="AA20" s="35"/>
      <c r="AB20" s="35"/>
      <c r="AC20" s="35"/>
      <c r="AD20" s="35"/>
      <c r="AE20" s="35"/>
    </row>
    <row r="21" spans="1:31" s="2" customFormat="1" ht="6.95" customHeight="1">
      <c r="A21" s="35"/>
      <c r="B21" s="40"/>
      <c r="C21" s="35"/>
      <c r="D21" s="35"/>
      <c r="E21" s="35"/>
      <c r="F21" s="35"/>
      <c r="G21" s="35"/>
      <c r="H21" s="35"/>
      <c r="I21" s="35"/>
      <c r="J21" s="35"/>
      <c r="K21" s="35"/>
      <c r="L21" s="52"/>
      <c r="S21" s="35"/>
      <c r="T21" s="35"/>
      <c r="U21" s="35"/>
      <c r="V21" s="35"/>
      <c r="W21" s="35"/>
      <c r="X21" s="35"/>
      <c r="Y21" s="35"/>
      <c r="Z21" s="35"/>
      <c r="AA21" s="35"/>
      <c r="AB21" s="35"/>
      <c r="AC21" s="35"/>
      <c r="AD21" s="35"/>
      <c r="AE21" s="35"/>
    </row>
    <row r="22" spans="1:31" s="2" customFormat="1" ht="12" customHeight="1">
      <c r="A22" s="35"/>
      <c r="B22" s="40"/>
      <c r="C22" s="35"/>
      <c r="D22" s="118" t="s">
        <v>28</v>
      </c>
      <c r="E22" s="35"/>
      <c r="F22" s="35"/>
      <c r="G22" s="35"/>
      <c r="H22" s="35"/>
      <c r="I22" s="118" t="s">
        <v>23</v>
      </c>
      <c r="J22" s="109" t="s">
        <v>1</v>
      </c>
      <c r="K22" s="35"/>
      <c r="L22" s="52"/>
      <c r="S22" s="35"/>
      <c r="T22" s="35"/>
      <c r="U22" s="35"/>
      <c r="V22" s="35"/>
      <c r="W22" s="35"/>
      <c r="X22" s="35"/>
      <c r="Y22" s="35"/>
      <c r="Z22" s="35"/>
      <c r="AA22" s="35"/>
      <c r="AB22" s="35"/>
      <c r="AC22" s="35"/>
      <c r="AD22" s="35"/>
      <c r="AE22" s="35"/>
    </row>
    <row r="23" spans="1:31" s="2" customFormat="1" ht="18" customHeight="1">
      <c r="A23" s="35"/>
      <c r="B23" s="40"/>
      <c r="C23" s="35"/>
      <c r="D23" s="35"/>
      <c r="E23" s="109" t="s">
        <v>29</v>
      </c>
      <c r="F23" s="35"/>
      <c r="G23" s="35"/>
      <c r="H23" s="35"/>
      <c r="I23" s="118" t="s">
        <v>25</v>
      </c>
      <c r="J23" s="109" t="s">
        <v>1</v>
      </c>
      <c r="K23" s="35"/>
      <c r="L23" s="52"/>
      <c r="S23" s="35"/>
      <c r="T23" s="35"/>
      <c r="U23" s="35"/>
      <c r="V23" s="35"/>
      <c r="W23" s="35"/>
      <c r="X23" s="35"/>
      <c r="Y23" s="35"/>
      <c r="Z23" s="35"/>
      <c r="AA23" s="35"/>
      <c r="AB23" s="35"/>
      <c r="AC23" s="35"/>
      <c r="AD23" s="35"/>
      <c r="AE23" s="35"/>
    </row>
    <row r="24" spans="1:31" s="2" customFormat="1" ht="6.95" customHeight="1">
      <c r="A24" s="35"/>
      <c r="B24" s="40"/>
      <c r="C24" s="35"/>
      <c r="D24" s="35"/>
      <c r="E24" s="35"/>
      <c r="F24" s="35"/>
      <c r="G24" s="35"/>
      <c r="H24" s="35"/>
      <c r="I24" s="35"/>
      <c r="J24" s="35"/>
      <c r="K24" s="35"/>
      <c r="L24" s="52"/>
      <c r="S24" s="35"/>
      <c r="T24" s="35"/>
      <c r="U24" s="35"/>
      <c r="V24" s="35"/>
      <c r="W24" s="35"/>
      <c r="X24" s="35"/>
      <c r="Y24" s="35"/>
      <c r="Z24" s="35"/>
      <c r="AA24" s="35"/>
      <c r="AB24" s="35"/>
      <c r="AC24" s="35"/>
      <c r="AD24" s="35"/>
      <c r="AE24" s="35"/>
    </row>
    <row r="25" spans="1:31" s="2" customFormat="1" ht="12" customHeight="1">
      <c r="A25" s="35"/>
      <c r="B25" s="40"/>
      <c r="C25" s="35"/>
      <c r="D25" s="118" t="s">
        <v>31</v>
      </c>
      <c r="E25" s="35"/>
      <c r="F25" s="35"/>
      <c r="G25" s="35"/>
      <c r="H25" s="35"/>
      <c r="I25" s="118" t="s">
        <v>23</v>
      </c>
      <c r="J25" s="109" t="s">
        <v>1</v>
      </c>
      <c r="K25" s="35"/>
      <c r="L25" s="52"/>
      <c r="S25" s="35"/>
      <c r="T25" s="35"/>
      <c r="U25" s="35"/>
      <c r="V25" s="35"/>
      <c r="W25" s="35"/>
      <c r="X25" s="35"/>
      <c r="Y25" s="35"/>
      <c r="Z25" s="35"/>
      <c r="AA25" s="35"/>
      <c r="AB25" s="35"/>
      <c r="AC25" s="35"/>
      <c r="AD25" s="35"/>
      <c r="AE25" s="35"/>
    </row>
    <row r="26" spans="1:31" s="2" customFormat="1" ht="18" customHeight="1">
      <c r="A26" s="35"/>
      <c r="B26" s="40"/>
      <c r="C26" s="35"/>
      <c r="D26" s="35"/>
      <c r="E26" s="109" t="s">
        <v>29</v>
      </c>
      <c r="F26" s="35"/>
      <c r="G26" s="35"/>
      <c r="H26" s="35"/>
      <c r="I26" s="118" t="s">
        <v>25</v>
      </c>
      <c r="J26" s="109" t="s">
        <v>1</v>
      </c>
      <c r="K26" s="35"/>
      <c r="L26" s="52"/>
      <c r="S26" s="35"/>
      <c r="T26" s="35"/>
      <c r="U26" s="35"/>
      <c r="V26" s="35"/>
      <c r="W26" s="35"/>
      <c r="X26" s="35"/>
      <c r="Y26" s="35"/>
      <c r="Z26" s="35"/>
      <c r="AA26" s="35"/>
      <c r="AB26" s="35"/>
      <c r="AC26" s="35"/>
      <c r="AD26" s="35"/>
      <c r="AE26" s="35"/>
    </row>
    <row r="27" spans="1:31" s="2" customFormat="1" ht="6.95" customHeight="1">
      <c r="A27" s="35"/>
      <c r="B27" s="40"/>
      <c r="C27" s="35"/>
      <c r="D27" s="35"/>
      <c r="E27" s="35"/>
      <c r="F27" s="35"/>
      <c r="G27" s="35"/>
      <c r="H27" s="35"/>
      <c r="I27" s="35"/>
      <c r="J27" s="35"/>
      <c r="K27" s="35"/>
      <c r="L27" s="52"/>
      <c r="S27" s="35"/>
      <c r="T27" s="35"/>
      <c r="U27" s="35"/>
      <c r="V27" s="35"/>
      <c r="W27" s="35"/>
      <c r="X27" s="35"/>
      <c r="Y27" s="35"/>
      <c r="Z27" s="35"/>
      <c r="AA27" s="35"/>
      <c r="AB27" s="35"/>
      <c r="AC27" s="35"/>
      <c r="AD27" s="35"/>
      <c r="AE27" s="35"/>
    </row>
    <row r="28" spans="1:31" s="2" customFormat="1" ht="12" customHeight="1">
      <c r="A28" s="35"/>
      <c r="B28" s="40"/>
      <c r="C28" s="35"/>
      <c r="D28" s="118" t="s">
        <v>32</v>
      </c>
      <c r="E28" s="35"/>
      <c r="F28" s="35"/>
      <c r="G28" s="35"/>
      <c r="H28" s="35"/>
      <c r="I28" s="35"/>
      <c r="J28" s="35"/>
      <c r="K28" s="35"/>
      <c r="L28" s="52"/>
      <c r="S28" s="35"/>
      <c r="T28" s="35"/>
      <c r="U28" s="35"/>
      <c r="V28" s="35"/>
      <c r="W28" s="35"/>
      <c r="X28" s="35"/>
      <c r="Y28" s="35"/>
      <c r="Z28" s="35"/>
      <c r="AA28" s="35"/>
      <c r="AB28" s="35"/>
      <c r="AC28" s="35"/>
      <c r="AD28" s="35"/>
      <c r="AE28" s="35"/>
    </row>
    <row r="29" spans="1:31" s="8" customFormat="1" ht="16.5" customHeight="1">
      <c r="A29" s="120"/>
      <c r="B29" s="121"/>
      <c r="C29" s="120"/>
      <c r="D29" s="120"/>
      <c r="E29" s="418" t="s">
        <v>1</v>
      </c>
      <c r="F29" s="418"/>
      <c r="G29" s="418"/>
      <c r="H29" s="418"/>
      <c r="I29" s="120"/>
      <c r="J29" s="120"/>
      <c r="K29" s="120"/>
      <c r="L29" s="122"/>
      <c r="S29" s="120"/>
      <c r="T29" s="120"/>
      <c r="U29" s="120"/>
      <c r="V29" s="120"/>
      <c r="W29" s="120"/>
      <c r="X29" s="120"/>
      <c r="Y29" s="120"/>
      <c r="Z29" s="120"/>
      <c r="AA29" s="120"/>
      <c r="AB29" s="120"/>
      <c r="AC29" s="120"/>
      <c r="AD29" s="120"/>
      <c r="AE29" s="120"/>
    </row>
    <row r="30" spans="1:31" s="2" customFormat="1" ht="6.95" customHeight="1">
      <c r="A30" s="35"/>
      <c r="B30" s="40"/>
      <c r="C30" s="35"/>
      <c r="D30" s="35"/>
      <c r="E30" s="35"/>
      <c r="F30" s="35"/>
      <c r="G30" s="35"/>
      <c r="H30" s="35"/>
      <c r="I30" s="35"/>
      <c r="J30" s="35"/>
      <c r="K30" s="35"/>
      <c r="L30" s="52"/>
      <c r="S30" s="35"/>
      <c r="T30" s="35"/>
      <c r="U30" s="35"/>
      <c r="V30" s="35"/>
      <c r="W30" s="35"/>
      <c r="X30" s="35"/>
      <c r="Y30" s="35"/>
      <c r="Z30" s="35"/>
      <c r="AA30" s="35"/>
      <c r="AB30" s="35"/>
      <c r="AC30" s="35"/>
      <c r="AD30" s="35"/>
      <c r="AE30" s="35"/>
    </row>
    <row r="31" spans="1:31" s="2" customFormat="1" ht="6.95" customHeight="1">
      <c r="A31" s="35"/>
      <c r="B31" s="40"/>
      <c r="C31" s="35"/>
      <c r="D31" s="123"/>
      <c r="E31" s="123"/>
      <c r="F31" s="123"/>
      <c r="G31" s="123"/>
      <c r="H31" s="123"/>
      <c r="I31" s="123"/>
      <c r="J31" s="123"/>
      <c r="K31" s="123"/>
      <c r="L31" s="52"/>
      <c r="S31" s="35"/>
      <c r="T31" s="35"/>
      <c r="U31" s="35"/>
      <c r="V31" s="35"/>
      <c r="W31" s="35"/>
      <c r="X31" s="35"/>
      <c r="Y31" s="35"/>
      <c r="Z31" s="35"/>
      <c r="AA31" s="35"/>
      <c r="AB31" s="35"/>
      <c r="AC31" s="35"/>
      <c r="AD31" s="35"/>
      <c r="AE31" s="35"/>
    </row>
    <row r="32" spans="1:31" s="2" customFormat="1" ht="25.35" customHeight="1">
      <c r="A32" s="35"/>
      <c r="B32" s="40"/>
      <c r="C32" s="35"/>
      <c r="D32" s="124" t="s">
        <v>33</v>
      </c>
      <c r="E32" s="35"/>
      <c r="F32" s="35"/>
      <c r="G32" s="35"/>
      <c r="H32" s="35"/>
      <c r="I32" s="35"/>
      <c r="J32" s="125">
        <f>ROUND(J126, 2)</f>
        <v>0</v>
      </c>
      <c r="K32" s="35"/>
      <c r="L32" s="52"/>
      <c r="S32" s="35"/>
      <c r="T32" s="35"/>
      <c r="U32" s="35"/>
      <c r="V32" s="35"/>
      <c r="W32" s="35"/>
      <c r="X32" s="35"/>
      <c r="Y32" s="35"/>
      <c r="Z32" s="35"/>
      <c r="AA32" s="35"/>
      <c r="AB32" s="35"/>
      <c r="AC32" s="35"/>
      <c r="AD32" s="35"/>
      <c r="AE32" s="35"/>
    </row>
    <row r="33" spans="1:31" s="2" customFormat="1" ht="6.95" customHeight="1">
      <c r="A33" s="35"/>
      <c r="B33" s="40"/>
      <c r="C33" s="35"/>
      <c r="D33" s="123"/>
      <c r="E33" s="123"/>
      <c r="F33" s="123"/>
      <c r="G33" s="123"/>
      <c r="H33" s="123"/>
      <c r="I33" s="123"/>
      <c r="J33" s="123"/>
      <c r="K33" s="123"/>
      <c r="L33" s="52"/>
      <c r="S33" s="35"/>
      <c r="T33" s="35"/>
      <c r="U33" s="35"/>
      <c r="V33" s="35"/>
      <c r="W33" s="35"/>
      <c r="X33" s="35"/>
      <c r="Y33" s="35"/>
      <c r="Z33" s="35"/>
      <c r="AA33" s="35"/>
      <c r="AB33" s="35"/>
      <c r="AC33" s="35"/>
      <c r="AD33" s="35"/>
      <c r="AE33" s="35"/>
    </row>
    <row r="34" spans="1:31" s="2" customFormat="1" ht="14.45" customHeight="1">
      <c r="A34" s="35"/>
      <c r="B34" s="40"/>
      <c r="C34" s="35"/>
      <c r="D34" s="35"/>
      <c r="E34" s="35"/>
      <c r="F34" s="126" t="s">
        <v>35</v>
      </c>
      <c r="G34" s="35"/>
      <c r="H34" s="35"/>
      <c r="I34" s="126" t="s">
        <v>34</v>
      </c>
      <c r="J34" s="126" t="s">
        <v>36</v>
      </c>
      <c r="K34" s="35"/>
      <c r="L34" s="52"/>
      <c r="S34" s="35"/>
      <c r="T34" s="35"/>
      <c r="U34" s="35"/>
      <c r="V34" s="35"/>
      <c r="W34" s="35"/>
      <c r="X34" s="35"/>
      <c r="Y34" s="35"/>
      <c r="Z34" s="35"/>
      <c r="AA34" s="35"/>
      <c r="AB34" s="35"/>
      <c r="AC34" s="35"/>
      <c r="AD34" s="35"/>
      <c r="AE34" s="35"/>
    </row>
    <row r="35" spans="1:31" s="2" customFormat="1" ht="14.45" customHeight="1">
      <c r="A35" s="35"/>
      <c r="B35" s="40"/>
      <c r="C35" s="35"/>
      <c r="D35" s="127" t="s">
        <v>37</v>
      </c>
      <c r="E35" s="118" t="s">
        <v>38</v>
      </c>
      <c r="F35" s="128">
        <f>ROUND((SUM(BE126:BE189)),  2)</f>
        <v>0</v>
      </c>
      <c r="G35" s="35"/>
      <c r="H35" s="35"/>
      <c r="I35" s="129">
        <v>0.21</v>
      </c>
      <c r="J35" s="128">
        <f>ROUND(((SUM(BE126:BE189))*I35),  2)</f>
        <v>0</v>
      </c>
      <c r="K35" s="35"/>
      <c r="L35" s="52"/>
      <c r="S35" s="35"/>
      <c r="T35" s="35"/>
      <c r="U35" s="35"/>
      <c r="V35" s="35"/>
      <c r="W35" s="35"/>
      <c r="X35" s="35"/>
      <c r="Y35" s="35"/>
      <c r="Z35" s="35"/>
      <c r="AA35" s="35"/>
      <c r="AB35" s="35"/>
      <c r="AC35" s="35"/>
      <c r="AD35" s="35"/>
      <c r="AE35" s="35"/>
    </row>
    <row r="36" spans="1:31" s="2" customFormat="1" ht="14.45" customHeight="1">
      <c r="A36" s="35"/>
      <c r="B36" s="40"/>
      <c r="C36" s="35"/>
      <c r="D36" s="35"/>
      <c r="E36" s="118" t="s">
        <v>39</v>
      </c>
      <c r="F36" s="128">
        <f>ROUND((SUM(BF126:BF189)),  2)</f>
        <v>0</v>
      </c>
      <c r="G36" s="35"/>
      <c r="H36" s="35"/>
      <c r="I36" s="129">
        <v>0.12</v>
      </c>
      <c r="J36" s="128">
        <f>ROUND(((SUM(BF126:BF189))*I36),  2)</f>
        <v>0</v>
      </c>
      <c r="K36" s="35"/>
      <c r="L36" s="52"/>
      <c r="S36" s="35"/>
      <c r="T36" s="35"/>
      <c r="U36" s="35"/>
      <c r="V36" s="35"/>
      <c r="W36" s="35"/>
      <c r="X36" s="35"/>
      <c r="Y36" s="35"/>
      <c r="Z36" s="35"/>
      <c r="AA36" s="35"/>
      <c r="AB36" s="35"/>
      <c r="AC36" s="35"/>
      <c r="AD36" s="35"/>
      <c r="AE36" s="35"/>
    </row>
    <row r="37" spans="1:31" s="2" customFormat="1" ht="14.45" hidden="1" customHeight="1">
      <c r="A37" s="35"/>
      <c r="B37" s="40"/>
      <c r="C37" s="35"/>
      <c r="D37" s="35"/>
      <c r="E37" s="118" t="s">
        <v>40</v>
      </c>
      <c r="F37" s="128">
        <f>ROUND((SUM(BG126:BG189)),  2)</f>
        <v>0</v>
      </c>
      <c r="G37" s="35"/>
      <c r="H37" s="35"/>
      <c r="I37" s="129">
        <v>0.21</v>
      </c>
      <c r="J37" s="128">
        <f>0</f>
        <v>0</v>
      </c>
      <c r="K37" s="35"/>
      <c r="L37" s="52"/>
      <c r="S37" s="35"/>
      <c r="T37" s="35"/>
      <c r="U37" s="35"/>
      <c r="V37" s="35"/>
      <c r="W37" s="35"/>
      <c r="X37" s="35"/>
      <c r="Y37" s="35"/>
      <c r="Z37" s="35"/>
      <c r="AA37" s="35"/>
      <c r="AB37" s="35"/>
      <c r="AC37" s="35"/>
      <c r="AD37" s="35"/>
      <c r="AE37" s="35"/>
    </row>
    <row r="38" spans="1:31" s="2" customFormat="1" ht="14.45" hidden="1" customHeight="1">
      <c r="A38" s="35"/>
      <c r="B38" s="40"/>
      <c r="C38" s="35"/>
      <c r="D38" s="35"/>
      <c r="E38" s="118" t="s">
        <v>41</v>
      </c>
      <c r="F38" s="128">
        <f>ROUND((SUM(BH126:BH189)),  2)</f>
        <v>0</v>
      </c>
      <c r="G38" s="35"/>
      <c r="H38" s="35"/>
      <c r="I38" s="129">
        <v>0.12</v>
      </c>
      <c r="J38" s="128">
        <f>0</f>
        <v>0</v>
      </c>
      <c r="K38" s="35"/>
      <c r="L38" s="52"/>
      <c r="S38" s="35"/>
      <c r="T38" s="35"/>
      <c r="U38" s="35"/>
      <c r="V38" s="35"/>
      <c r="W38" s="35"/>
      <c r="X38" s="35"/>
      <c r="Y38" s="35"/>
      <c r="Z38" s="35"/>
      <c r="AA38" s="35"/>
      <c r="AB38" s="35"/>
      <c r="AC38" s="35"/>
      <c r="AD38" s="35"/>
      <c r="AE38" s="35"/>
    </row>
    <row r="39" spans="1:31" s="2" customFormat="1" ht="14.45" hidden="1" customHeight="1">
      <c r="A39" s="35"/>
      <c r="B39" s="40"/>
      <c r="C39" s="35"/>
      <c r="D39" s="35"/>
      <c r="E39" s="118" t="s">
        <v>42</v>
      </c>
      <c r="F39" s="128">
        <f>ROUND((SUM(BI126:BI189)),  2)</f>
        <v>0</v>
      </c>
      <c r="G39" s="35"/>
      <c r="H39" s="35"/>
      <c r="I39" s="129">
        <v>0</v>
      </c>
      <c r="J39" s="128">
        <f>0</f>
        <v>0</v>
      </c>
      <c r="K39" s="35"/>
      <c r="L39" s="52"/>
      <c r="S39" s="35"/>
      <c r="T39" s="35"/>
      <c r="U39" s="35"/>
      <c r="V39" s="35"/>
      <c r="W39" s="35"/>
      <c r="X39" s="35"/>
      <c r="Y39" s="35"/>
      <c r="Z39" s="35"/>
      <c r="AA39" s="35"/>
      <c r="AB39" s="35"/>
      <c r="AC39" s="35"/>
      <c r="AD39" s="35"/>
      <c r="AE39" s="35"/>
    </row>
    <row r="40" spans="1:31" s="2" customFormat="1" ht="6.95" customHeight="1">
      <c r="A40" s="35"/>
      <c r="B40" s="40"/>
      <c r="C40" s="35"/>
      <c r="D40" s="35"/>
      <c r="E40" s="35"/>
      <c r="F40" s="35"/>
      <c r="G40" s="35"/>
      <c r="H40" s="35"/>
      <c r="I40" s="35"/>
      <c r="J40" s="35"/>
      <c r="K40" s="35"/>
      <c r="L40" s="52"/>
      <c r="S40" s="35"/>
      <c r="T40" s="35"/>
      <c r="U40" s="35"/>
      <c r="V40" s="35"/>
      <c r="W40" s="35"/>
      <c r="X40" s="35"/>
      <c r="Y40" s="35"/>
      <c r="Z40" s="35"/>
      <c r="AA40" s="35"/>
      <c r="AB40" s="35"/>
      <c r="AC40" s="35"/>
      <c r="AD40" s="35"/>
      <c r="AE40" s="35"/>
    </row>
    <row r="41" spans="1:31" s="2" customFormat="1" ht="25.35" customHeight="1">
      <c r="A41" s="35"/>
      <c r="B41" s="40"/>
      <c r="C41" s="130"/>
      <c r="D41" s="131" t="s">
        <v>43</v>
      </c>
      <c r="E41" s="132"/>
      <c r="F41" s="132"/>
      <c r="G41" s="133" t="s">
        <v>44</v>
      </c>
      <c r="H41" s="134" t="s">
        <v>7622</v>
      </c>
      <c r="I41" s="132"/>
      <c r="J41" s="135">
        <f>SUM(J32:J39)</f>
        <v>0</v>
      </c>
      <c r="K41" s="136"/>
      <c r="L41" s="52"/>
      <c r="S41" s="35"/>
      <c r="T41" s="35"/>
      <c r="U41" s="35"/>
      <c r="V41" s="35"/>
      <c r="W41" s="35"/>
      <c r="X41" s="35"/>
      <c r="Y41" s="35"/>
      <c r="Z41" s="35"/>
      <c r="AA41" s="35"/>
      <c r="AB41" s="35"/>
      <c r="AC41" s="35"/>
      <c r="AD41" s="35"/>
      <c r="AE41" s="35"/>
    </row>
    <row r="42" spans="1:31" s="2" customFormat="1" ht="14.45" customHeight="1">
      <c r="A42" s="35"/>
      <c r="B42" s="40"/>
      <c r="C42" s="35"/>
      <c r="D42" s="35"/>
      <c r="E42" s="35"/>
      <c r="F42" s="35"/>
      <c r="G42" s="35"/>
      <c r="H42" s="35"/>
      <c r="I42" s="35"/>
      <c r="J42" s="35"/>
      <c r="K42" s="35"/>
      <c r="L42" s="52"/>
      <c r="S42" s="35"/>
      <c r="T42" s="35"/>
      <c r="U42" s="35"/>
      <c r="V42" s="35"/>
      <c r="W42" s="35"/>
      <c r="X42" s="35"/>
      <c r="Y42" s="35"/>
      <c r="Z42" s="35"/>
      <c r="AA42" s="35"/>
      <c r="AB42" s="35"/>
      <c r="AC42" s="35"/>
      <c r="AD42" s="35"/>
      <c r="AE42" s="35"/>
    </row>
    <row r="43" spans="1:31" s="1" customFormat="1" ht="14.45" customHeight="1">
      <c r="B43" s="21"/>
      <c r="L43" s="21"/>
    </row>
    <row r="44" spans="1:31" s="1" customFormat="1" ht="14.45" customHeight="1">
      <c r="B44" s="21"/>
      <c r="L44" s="21"/>
    </row>
    <row r="45" spans="1:31" s="1" customFormat="1" ht="14.45" customHeight="1">
      <c r="B45" s="21"/>
      <c r="L45" s="21"/>
    </row>
    <row r="46" spans="1:31" s="1" customFormat="1" ht="14.45" customHeight="1">
      <c r="B46" s="21"/>
      <c r="L46" s="21"/>
    </row>
    <row r="47" spans="1:31" s="1" customFormat="1" ht="14.45" customHeight="1">
      <c r="B47" s="21"/>
      <c r="L47" s="21"/>
    </row>
    <row r="48" spans="1:31" s="1" customFormat="1" ht="14.45" customHeight="1">
      <c r="B48" s="21"/>
      <c r="L48" s="21"/>
    </row>
    <row r="49" spans="1:31" s="1" customFormat="1" ht="14.45" customHeight="1">
      <c r="B49" s="21"/>
      <c r="L49" s="21"/>
    </row>
    <row r="50" spans="1:31" s="2" customFormat="1" ht="14.45" customHeight="1">
      <c r="B50" s="52"/>
      <c r="D50" s="137" t="s">
        <v>45</v>
      </c>
      <c r="E50" s="138"/>
      <c r="F50" s="138"/>
      <c r="G50" s="137" t="s">
        <v>46</v>
      </c>
      <c r="H50" s="138"/>
      <c r="I50" s="138"/>
      <c r="J50" s="138"/>
      <c r="K50" s="138"/>
      <c r="L50" s="52"/>
    </row>
    <row r="51" spans="1:31">
      <c r="B51" s="21"/>
      <c r="L51" s="21"/>
    </row>
    <row r="52" spans="1:31">
      <c r="B52" s="21"/>
      <c r="L52" s="21"/>
    </row>
    <row r="53" spans="1:31">
      <c r="B53" s="21"/>
      <c r="L53" s="21"/>
    </row>
    <row r="54" spans="1:31">
      <c r="B54" s="21"/>
      <c r="L54" s="21"/>
    </row>
    <row r="55" spans="1:31">
      <c r="B55" s="21"/>
      <c r="L55" s="21"/>
    </row>
    <row r="56" spans="1:31">
      <c r="B56" s="21"/>
      <c r="L56" s="21"/>
    </row>
    <row r="57" spans="1:31">
      <c r="B57" s="21"/>
      <c r="L57" s="21"/>
    </row>
    <row r="58" spans="1:31">
      <c r="B58" s="21"/>
      <c r="L58" s="21"/>
    </row>
    <row r="59" spans="1:31">
      <c r="B59" s="21"/>
      <c r="L59" s="21"/>
    </row>
    <row r="60" spans="1:31">
      <c r="B60" s="21"/>
      <c r="L60" s="21"/>
    </row>
    <row r="61" spans="1:31" s="2" customFormat="1" ht="12.75">
      <c r="A61" s="35"/>
      <c r="B61" s="40"/>
      <c r="C61" s="35"/>
      <c r="D61" s="139" t="s">
        <v>47</v>
      </c>
      <c r="E61" s="140"/>
      <c r="F61" s="141" t="s">
        <v>48</v>
      </c>
      <c r="G61" s="139" t="s">
        <v>47</v>
      </c>
      <c r="H61" s="140"/>
      <c r="I61" s="140"/>
      <c r="J61" s="142" t="s">
        <v>48</v>
      </c>
      <c r="K61" s="140"/>
      <c r="L61" s="52"/>
      <c r="S61" s="35"/>
      <c r="T61" s="35"/>
      <c r="U61" s="35"/>
      <c r="V61" s="35"/>
      <c r="W61" s="35"/>
      <c r="X61" s="35"/>
      <c r="Y61" s="35"/>
      <c r="Z61" s="35"/>
      <c r="AA61" s="35"/>
      <c r="AB61" s="35"/>
      <c r="AC61" s="35"/>
      <c r="AD61" s="35"/>
      <c r="AE61" s="35"/>
    </row>
    <row r="62" spans="1:31">
      <c r="B62" s="21"/>
      <c r="L62" s="21"/>
    </row>
    <row r="63" spans="1:31">
      <c r="B63" s="21"/>
      <c r="L63" s="21"/>
    </row>
    <row r="64" spans="1:31">
      <c r="B64" s="21"/>
      <c r="L64" s="21"/>
    </row>
    <row r="65" spans="1:31" s="2" customFormat="1" ht="12.75">
      <c r="A65" s="35"/>
      <c r="B65" s="40"/>
      <c r="C65" s="35"/>
      <c r="D65" s="137" t="s">
        <v>49</v>
      </c>
      <c r="E65" s="143"/>
      <c r="F65" s="143"/>
      <c r="G65" s="137" t="s">
        <v>50</v>
      </c>
      <c r="H65" s="143"/>
      <c r="I65" s="143"/>
      <c r="J65" s="143"/>
      <c r="K65" s="143"/>
      <c r="L65" s="52"/>
      <c r="S65" s="35"/>
      <c r="T65" s="35"/>
      <c r="U65" s="35"/>
      <c r="V65" s="35"/>
      <c r="W65" s="35"/>
      <c r="X65" s="35"/>
      <c r="Y65" s="35"/>
      <c r="Z65" s="35"/>
      <c r="AA65" s="35"/>
      <c r="AB65" s="35"/>
      <c r="AC65" s="35"/>
      <c r="AD65" s="35"/>
      <c r="AE65" s="35"/>
    </row>
    <row r="66" spans="1:31">
      <c r="B66" s="21"/>
      <c r="L66" s="21"/>
    </row>
    <row r="67" spans="1:31">
      <c r="B67" s="21"/>
      <c r="L67" s="21"/>
    </row>
    <row r="68" spans="1:31">
      <c r="B68" s="21"/>
      <c r="L68" s="21"/>
    </row>
    <row r="69" spans="1:31">
      <c r="B69" s="21"/>
      <c r="L69" s="21"/>
    </row>
    <row r="70" spans="1:31">
      <c r="B70" s="21"/>
      <c r="L70" s="21"/>
    </row>
    <row r="71" spans="1:31">
      <c r="B71" s="21"/>
      <c r="L71" s="21"/>
    </row>
    <row r="72" spans="1:31">
      <c r="B72" s="21"/>
      <c r="L72" s="21"/>
    </row>
    <row r="73" spans="1:31">
      <c r="B73" s="21"/>
      <c r="L73" s="21"/>
    </row>
    <row r="74" spans="1:31">
      <c r="B74" s="21"/>
      <c r="L74" s="21"/>
    </row>
    <row r="75" spans="1:31">
      <c r="B75" s="21"/>
      <c r="L75" s="21"/>
    </row>
    <row r="76" spans="1:31" s="2" customFormat="1" ht="12.75">
      <c r="A76" s="35"/>
      <c r="B76" s="40"/>
      <c r="C76" s="35"/>
      <c r="D76" s="139" t="s">
        <v>47</v>
      </c>
      <c r="E76" s="140"/>
      <c r="F76" s="141" t="s">
        <v>48</v>
      </c>
      <c r="G76" s="139" t="s">
        <v>47</v>
      </c>
      <c r="H76" s="140"/>
      <c r="I76" s="140"/>
      <c r="J76" s="142" t="s">
        <v>48</v>
      </c>
      <c r="K76" s="140"/>
      <c r="L76" s="52"/>
      <c r="S76" s="35"/>
      <c r="T76" s="35"/>
      <c r="U76" s="35"/>
      <c r="V76" s="35"/>
      <c r="W76" s="35"/>
      <c r="X76" s="35"/>
      <c r="Y76" s="35"/>
      <c r="Z76" s="35"/>
      <c r="AA76" s="35"/>
      <c r="AB76" s="35"/>
      <c r="AC76" s="35"/>
      <c r="AD76" s="35"/>
      <c r="AE76" s="35"/>
    </row>
    <row r="77" spans="1:31" s="2" customFormat="1" ht="14.45" customHeight="1">
      <c r="A77" s="35"/>
      <c r="B77" s="144"/>
      <c r="C77" s="145"/>
      <c r="D77" s="145"/>
      <c r="E77" s="145"/>
      <c r="F77" s="145"/>
      <c r="G77" s="145"/>
      <c r="H77" s="145"/>
      <c r="I77" s="145"/>
      <c r="J77" s="145"/>
      <c r="K77" s="145"/>
      <c r="L77" s="52"/>
      <c r="S77" s="35"/>
      <c r="T77" s="35"/>
      <c r="U77" s="35"/>
      <c r="V77" s="35"/>
      <c r="W77" s="35"/>
      <c r="X77" s="35"/>
      <c r="Y77" s="35"/>
      <c r="Z77" s="35"/>
      <c r="AA77" s="35"/>
      <c r="AB77" s="35"/>
      <c r="AC77" s="35"/>
      <c r="AD77" s="35"/>
      <c r="AE77" s="35"/>
    </row>
    <row r="81" spans="1:31" s="2" customFormat="1" ht="6.95" customHeight="1">
      <c r="A81" s="35"/>
      <c r="B81" s="146"/>
      <c r="C81" s="147"/>
      <c r="D81" s="147"/>
      <c r="E81" s="147"/>
      <c r="F81" s="147"/>
      <c r="G81" s="147"/>
      <c r="H81" s="147"/>
      <c r="I81" s="147"/>
      <c r="J81" s="147"/>
      <c r="K81" s="147"/>
      <c r="L81" s="52"/>
      <c r="S81" s="35"/>
      <c r="T81" s="35"/>
      <c r="U81" s="35"/>
      <c r="V81" s="35"/>
      <c r="W81" s="35"/>
      <c r="X81" s="35"/>
      <c r="Y81" s="35"/>
      <c r="Z81" s="35"/>
      <c r="AA81" s="35"/>
      <c r="AB81" s="35"/>
      <c r="AC81" s="35"/>
      <c r="AD81" s="35"/>
      <c r="AE81" s="35"/>
    </row>
    <row r="82" spans="1:31" s="2" customFormat="1" ht="24.95" customHeight="1">
      <c r="A82" s="35"/>
      <c r="B82" s="36"/>
      <c r="C82" s="24" t="s">
        <v>242</v>
      </c>
      <c r="D82" s="37"/>
      <c r="E82" s="37"/>
      <c r="F82" s="37"/>
      <c r="G82" s="37"/>
      <c r="H82" s="37"/>
      <c r="I82" s="37"/>
      <c r="J82" s="37"/>
      <c r="K82" s="37"/>
      <c r="L82" s="52"/>
      <c r="S82" s="35"/>
      <c r="T82" s="35"/>
      <c r="U82" s="35"/>
      <c r="V82" s="35"/>
      <c r="W82" s="35"/>
      <c r="X82" s="35"/>
      <c r="Y82" s="35"/>
      <c r="Z82" s="35"/>
      <c r="AA82" s="35"/>
      <c r="AB82" s="35"/>
      <c r="AC82" s="35"/>
      <c r="AD82" s="35"/>
      <c r="AE82" s="35"/>
    </row>
    <row r="83" spans="1:31" s="2" customFormat="1" ht="6.95" customHeight="1">
      <c r="A83" s="35"/>
      <c r="B83" s="36"/>
      <c r="C83" s="37"/>
      <c r="D83" s="37"/>
      <c r="E83" s="37"/>
      <c r="F83" s="37"/>
      <c r="G83" s="37"/>
      <c r="H83" s="37"/>
      <c r="I83" s="37"/>
      <c r="J83" s="37"/>
      <c r="K83" s="37"/>
      <c r="L83" s="52"/>
      <c r="S83" s="35"/>
      <c r="T83" s="35"/>
      <c r="U83" s="35"/>
      <c r="V83" s="35"/>
      <c r="W83" s="35"/>
      <c r="X83" s="35"/>
      <c r="Y83" s="35"/>
      <c r="Z83" s="35"/>
      <c r="AA83" s="35"/>
      <c r="AB83" s="35"/>
      <c r="AC83" s="35"/>
      <c r="AD83" s="35"/>
      <c r="AE83" s="35"/>
    </row>
    <row r="84" spans="1:31" s="2" customFormat="1" ht="12" customHeight="1">
      <c r="A84" s="35"/>
      <c r="B84" s="36"/>
      <c r="C84" s="30" t="s">
        <v>15</v>
      </c>
      <c r="D84" s="37"/>
      <c r="E84" s="37"/>
      <c r="F84" s="37"/>
      <c r="G84" s="37"/>
      <c r="H84" s="37"/>
      <c r="I84" s="37"/>
      <c r="J84" s="37"/>
      <c r="K84" s="37"/>
      <c r="L84" s="52"/>
      <c r="S84" s="35"/>
      <c r="T84" s="35"/>
      <c r="U84" s="35"/>
      <c r="V84" s="35"/>
      <c r="W84" s="35"/>
      <c r="X84" s="35"/>
      <c r="Y84" s="35"/>
      <c r="Z84" s="35"/>
      <c r="AA84" s="35"/>
      <c r="AB84" s="35"/>
      <c r="AC84" s="35"/>
      <c r="AD84" s="35"/>
      <c r="AE84" s="35"/>
    </row>
    <row r="85" spans="1:31" s="2" customFormat="1" ht="16.5" customHeight="1">
      <c r="A85" s="35"/>
      <c r="B85" s="36"/>
      <c r="C85" s="37"/>
      <c r="D85" s="37"/>
      <c r="E85" s="410" t="str">
        <f>E7</f>
        <v>Modernizace teplárny OB6</v>
      </c>
      <c r="F85" s="411"/>
      <c r="G85" s="411"/>
      <c r="H85" s="411"/>
      <c r="I85" s="37"/>
      <c r="J85" s="37"/>
      <c r="K85" s="37"/>
      <c r="L85" s="52"/>
      <c r="S85" s="35"/>
      <c r="T85" s="35"/>
      <c r="U85" s="35"/>
      <c r="V85" s="35"/>
      <c r="W85" s="35"/>
      <c r="X85" s="35"/>
      <c r="Y85" s="35"/>
      <c r="Z85" s="35"/>
      <c r="AA85" s="35"/>
      <c r="AB85" s="35"/>
      <c r="AC85" s="35"/>
      <c r="AD85" s="35"/>
      <c r="AE85" s="35"/>
    </row>
    <row r="86" spans="1:31" s="1" customFormat="1" ht="12" customHeight="1">
      <c r="B86" s="22"/>
      <c r="C86" s="30" t="s">
        <v>241</v>
      </c>
      <c r="D86" s="23"/>
      <c r="E86" s="23"/>
      <c r="F86" s="23"/>
      <c r="G86" s="23"/>
      <c r="H86" s="23"/>
      <c r="I86" s="23"/>
      <c r="J86" s="23"/>
      <c r="K86" s="23"/>
      <c r="L86" s="21"/>
    </row>
    <row r="87" spans="1:31" s="2" customFormat="1" ht="16.5" customHeight="1">
      <c r="A87" s="35"/>
      <c r="B87" s="36"/>
      <c r="C87" s="37"/>
      <c r="D87" s="37"/>
      <c r="E87" s="410" t="s">
        <v>5915</v>
      </c>
      <c r="F87" s="409"/>
      <c r="G87" s="409"/>
      <c r="H87" s="409"/>
      <c r="I87" s="37"/>
      <c r="J87" s="37"/>
      <c r="K87" s="37"/>
      <c r="L87" s="52"/>
      <c r="S87" s="35"/>
      <c r="T87" s="35"/>
      <c r="U87" s="35"/>
      <c r="V87" s="35"/>
      <c r="W87" s="35"/>
      <c r="X87" s="35"/>
      <c r="Y87" s="35"/>
      <c r="Z87" s="35"/>
      <c r="AA87" s="35"/>
      <c r="AB87" s="35"/>
      <c r="AC87" s="35"/>
      <c r="AD87" s="35"/>
      <c r="AE87" s="35"/>
    </row>
    <row r="88" spans="1:31" s="2" customFormat="1" ht="12" customHeight="1">
      <c r="A88" s="35"/>
      <c r="B88" s="36"/>
      <c r="C88" s="30" t="s">
        <v>432</v>
      </c>
      <c r="D88" s="37"/>
      <c r="E88" s="37"/>
      <c r="F88" s="37"/>
      <c r="G88" s="37"/>
      <c r="H88" s="37"/>
      <c r="I88" s="37"/>
      <c r="J88" s="37"/>
      <c r="K88" s="37"/>
      <c r="L88" s="52"/>
      <c r="S88" s="35"/>
      <c r="T88" s="35"/>
      <c r="U88" s="35"/>
      <c r="V88" s="35"/>
      <c r="W88" s="35"/>
      <c r="X88" s="35"/>
      <c r="Y88" s="35"/>
      <c r="Z88" s="35"/>
      <c r="AA88" s="35"/>
      <c r="AB88" s="35"/>
      <c r="AC88" s="35"/>
      <c r="AD88" s="35"/>
      <c r="AE88" s="35"/>
    </row>
    <row r="89" spans="1:31" s="2" customFormat="1" ht="16.5" customHeight="1">
      <c r="A89" s="35"/>
      <c r="B89" s="36"/>
      <c r="C89" s="37"/>
      <c r="D89" s="37"/>
      <c r="E89" s="384" t="str">
        <f>E11</f>
        <v>IO 302-09 - Výtlak A</v>
      </c>
      <c r="F89" s="409"/>
      <c r="G89" s="409"/>
      <c r="H89" s="409"/>
      <c r="I89" s="37"/>
      <c r="J89" s="37"/>
      <c r="K89" s="37"/>
      <c r="L89" s="52"/>
      <c r="S89" s="35"/>
      <c r="T89" s="35"/>
      <c r="U89" s="35"/>
      <c r="V89" s="35"/>
      <c r="W89" s="35"/>
      <c r="X89" s="35"/>
      <c r="Y89" s="35"/>
      <c r="Z89" s="35"/>
      <c r="AA89" s="35"/>
      <c r="AB89" s="35"/>
      <c r="AC89" s="35"/>
      <c r="AD89" s="35"/>
      <c r="AE89" s="35"/>
    </row>
    <row r="90" spans="1:31" s="2" customFormat="1" ht="6.95" customHeight="1">
      <c r="A90" s="35"/>
      <c r="B90" s="36"/>
      <c r="C90" s="37"/>
      <c r="D90" s="37"/>
      <c r="E90" s="37"/>
      <c r="F90" s="37"/>
      <c r="G90" s="37"/>
      <c r="H90" s="37"/>
      <c r="I90" s="37"/>
      <c r="J90" s="37"/>
      <c r="K90" s="37"/>
      <c r="L90" s="52"/>
      <c r="S90" s="35"/>
      <c r="T90" s="35"/>
      <c r="U90" s="35"/>
      <c r="V90" s="35"/>
      <c r="W90" s="35"/>
      <c r="X90" s="35"/>
      <c r="Y90" s="35"/>
      <c r="Z90" s="35"/>
      <c r="AA90" s="35"/>
      <c r="AB90" s="35"/>
      <c r="AC90" s="35"/>
      <c r="AD90" s="35"/>
      <c r="AE90" s="35"/>
    </row>
    <row r="91" spans="1:31" s="2" customFormat="1" ht="12" customHeight="1">
      <c r="A91" s="35"/>
      <c r="B91" s="36"/>
      <c r="C91" s="30" t="s">
        <v>19</v>
      </c>
      <c r="D91" s="37"/>
      <c r="E91" s="37"/>
      <c r="F91" s="28" t="str">
        <f>F14</f>
        <v>Mladá Boleslav</v>
      </c>
      <c r="G91" s="37"/>
      <c r="H91" s="37"/>
      <c r="I91" s="30" t="s">
        <v>21</v>
      </c>
      <c r="J91" s="67">
        <f>IF(J14="","",J14)</f>
        <v>45363</v>
      </c>
      <c r="K91" s="37"/>
      <c r="L91" s="52"/>
      <c r="S91" s="35"/>
      <c r="T91" s="35"/>
      <c r="U91" s="35"/>
      <c r="V91" s="35"/>
      <c r="W91" s="35"/>
      <c r="X91" s="35"/>
      <c r="Y91" s="35"/>
      <c r="Z91" s="35"/>
      <c r="AA91" s="35"/>
      <c r="AB91" s="35"/>
      <c r="AC91" s="35"/>
      <c r="AD91" s="35"/>
      <c r="AE91" s="35"/>
    </row>
    <row r="92" spans="1:31" s="2" customFormat="1" ht="6.95" customHeight="1">
      <c r="A92" s="35"/>
      <c r="B92" s="36"/>
      <c r="C92" s="37"/>
      <c r="D92" s="37"/>
      <c r="E92" s="37"/>
      <c r="F92" s="37"/>
      <c r="G92" s="37"/>
      <c r="H92" s="37"/>
      <c r="I92" s="37"/>
      <c r="J92" s="37"/>
      <c r="K92" s="37"/>
      <c r="L92" s="52"/>
      <c r="S92" s="35"/>
      <c r="T92" s="35"/>
      <c r="U92" s="35"/>
      <c r="V92" s="35"/>
      <c r="W92" s="35"/>
      <c r="X92" s="35"/>
      <c r="Y92" s="35"/>
      <c r="Z92" s="35"/>
      <c r="AA92" s="35"/>
      <c r="AB92" s="35"/>
      <c r="AC92" s="35"/>
      <c r="AD92" s="35"/>
      <c r="AE92" s="35"/>
    </row>
    <row r="93" spans="1:31" s="2" customFormat="1" ht="15.2" customHeight="1">
      <c r="A93" s="35"/>
      <c r="B93" s="36"/>
      <c r="C93" s="30" t="s">
        <v>22</v>
      </c>
      <c r="D93" s="37"/>
      <c r="E93" s="37"/>
      <c r="F93" s="28" t="str">
        <f>E17</f>
        <v xml:space="preserve">ŠKO-ENERGO s.r.o. </v>
      </c>
      <c r="G93" s="37"/>
      <c r="H93" s="37"/>
      <c r="I93" s="30" t="s">
        <v>28</v>
      </c>
      <c r="J93" s="33" t="str">
        <f>E23</f>
        <v>AFRY CZ s.r.o.</v>
      </c>
      <c r="K93" s="37"/>
      <c r="L93" s="52"/>
      <c r="S93" s="35"/>
      <c r="T93" s="35"/>
      <c r="U93" s="35"/>
      <c r="V93" s="35"/>
      <c r="W93" s="35"/>
      <c r="X93" s="35"/>
      <c r="Y93" s="35"/>
      <c r="Z93" s="35"/>
      <c r="AA93" s="35"/>
      <c r="AB93" s="35"/>
      <c r="AC93" s="35"/>
      <c r="AD93" s="35"/>
      <c r="AE93" s="35"/>
    </row>
    <row r="94" spans="1:31" s="2" customFormat="1" ht="15.2" customHeight="1">
      <c r="A94" s="35"/>
      <c r="B94" s="36"/>
      <c r="C94" s="30" t="s">
        <v>26</v>
      </c>
      <c r="D94" s="37"/>
      <c r="E94" s="37"/>
      <c r="F94" s="28" t="str">
        <f>IF(E20="","",E20)</f>
        <v>Vyplň údaj</v>
      </c>
      <c r="G94" s="37"/>
      <c r="H94" s="37"/>
      <c r="I94" s="30" t="s">
        <v>31</v>
      </c>
      <c r="J94" s="33" t="str">
        <f>E26</f>
        <v>AFRY CZ s.r.o.</v>
      </c>
      <c r="K94" s="37"/>
      <c r="L94" s="52"/>
      <c r="S94" s="35"/>
      <c r="T94" s="35"/>
      <c r="U94" s="35"/>
      <c r="V94" s="35"/>
      <c r="W94" s="35"/>
      <c r="X94" s="35"/>
      <c r="Y94" s="35"/>
      <c r="Z94" s="35"/>
      <c r="AA94" s="35"/>
      <c r="AB94" s="35"/>
      <c r="AC94" s="35"/>
      <c r="AD94" s="35"/>
      <c r="AE94" s="35"/>
    </row>
    <row r="95" spans="1:31" s="2" customFormat="1" ht="10.35" customHeight="1">
      <c r="A95" s="35"/>
      <c r="B95" s="36"/>
      <c r="C95" s="37"/>
      <c r="D95" s="37"/>
      <c r="E95" s="37"/>
      <c r="F95" s="37"/>
      <c r="G95" s="37"/>
      <c r="H95" s="37"/>
      <c r="I95" s="37"/>
      <c r="J95" s="37"/>
      <c r="K95" s="37"/>
      <c r="L95" s="52"/>
      <c r="S95" s="35"/>
      <c r="T95" s="35"/>
      <c r="U95" s="35"/>
      <c r="V95" s="35"/>
      <c r="W95" s="35"/>
      <c r="X95" s="35"/>
      <c r="Y95" s="35"/>
      <c r="Z95" s="35"/>
      <c r="AA95" s="35"/>
      <c r="AB95" s="35"/>
      <c r="AC95" s="35"/>
      <c r="AD95" s="35"/>
      <c r="AE95" s="35"/>
    </row>
    <row r="96" spans="1:31" s="2" customFormat="1" ht="29.25" customHeight="1">
      <c r="A96" s="35"/>
      <c r="B96" s="36"/>
      <c r="C96" s="148" t="s">
        <v>243</v>
      </c>
      <c r="D96" s="149"/>
      <c r="E96" s="149"/>
      <c r="F96" s="149"/>
      <c r="G96" s="149"/>
      <c r="H96" s="149"/>
      <c r="I96" s="149"/>
      <c r="J96" s="150" t="s">
        <v>7631</v>
      </c>
      <c r="K96" s="149"/>
      <c r="L96" s="52"/>
      <c r="S96" s="35"/>
      <c r="T96" s="35"/>
      <c r="U96" s="35"/>
      <c r="V96" s="35"/>
      <c r="W96" s="35"/>
      <c r="X96" s="35"/>
      <c r="Y96" s="35"/>
      <c r="Z96" s="35"/>
      <c r="AA96" s="35"/>
      <c r="AB96" s="35"/>
      <c r="AC96" s="35"/>
      <c r="AD96" s="35"/>
      <c r="AE96" s="35"/>
    </row>
    <row r="97" spans="1:47" s="2" customFormat="1" ht="10.35" customHeight="1">
      <c r="A97" s="35"/>
      <c r="B97" s="36"/>
      <c r="C97" s="37"/>
      <c r="D97" s="37"/>
      <c r="E97" s="37"/>
      <c r="F97" s="37"/>
      <c r="G97" s="37"/>
      <c r="H97" s="37"/>
      <c r="I97" s="37"/>
      <c r="J97" s="37"/>
      <c r="K97" s="37"/>
      <c r="L97" s="52"/>
      <c r="S97" s="35"/>
      <c r="T97" s="35"/>
      <c r="U97" s="35"/>
      <c r="V97" s="35"/>
      <c r="W97" s="35"/>
      <c r="X97" s="35"/>
      <c r="Y97" s="35"/>
      <c r="Z97" s="35"/>
      <c r="AA97" s="35"/>
      <c r="AB97" s="35"/>
      <c r="AC97" s="35"/>
      <c r="AD97" s="35"/>
      <c r="AE97" s="35"/>
    </row>
    <row r="98" spans="1:47" s="2" customFormat="1" ht="22.9" customHeight="1">
      <c r="A98" s="35"/>
      <c r="B98" s="36"/>
      <c r="C98" s="151" t="s">
        <v>244</v>
      </c>
      <c r="D98" s="37"/>
      <c r="E98" s="37"/>
      <c r="F98" s="37"/>
      <c r="G98" s="37"/>
      <c r="H98" s="37"/>
      <c r="I98" s="37"/>
      <c r="J98" s="85">
        <f>J126</f>
        <v>0</v>
      </c>
      <c r="K98" s="37"/>
      <c r="L98" s="52"/>
      <c r="S98" s="35"/>
      <c r="T98" s="35"/>
      <c r="U98" s="35"/>
      <c r="V98" s="35"/>
      <c r="W98" s="35"/>
      <c r="X98" s="35"/>
      <c r="Y98" s="35"/>
      <c r="Z98" s="35"/>
      <c r="AA98" s="35"/>
      <c r="AB98" s="35"/>
      <c r="AC98" s="35"/>
      <c r="AD98" s="35"/>
      <c r="AE98" s="35"/>
      <c r="AU98" s="18" t="s">
        <v>245</v>
      </c>
    </row>
    <row r="99" spans="1:47" s="9" customFormat="1" ht="24.95" customHeight="1">
      <c r="B99" s="152"/>
      <c r="C99" s="153"/>
      <c r="D99" s="154" t="s">
        <v>246</v>
      </c>
      <c r="E99" s="155"/>
      <c r="F99" s="155"/>
      <c r="G99" s="155"/>
      <c r="H99" s="155"/>
      <c r="I99" s="155"/>
      <c r="J99" s="156">
        <f>J127</f>
        <v>0</v>
      </c>
      <c r="K99" s="153"/>
      <c r="L99" s="157"/>
    </row>
    <row r="100" spans="1:47" s="10" customFormat="1" ht="19.899999999999999" customHeight="1">
      <c r="B100" s="158"/>
      <c r="C100" s="103"/>
      <c r="D100" s="159" t="s">
        <v>331</v>
      </c>
      <c r="E100" s="160"/>
      <c r="F100" s="160"/>
      <c r="G100" s="160"/>
      <c r="H100" s="160"/>
      <c r="I100" s="160"/>
      <c r="J100" s="161">
        <f>J128</f>
        <v>0</v>
      </c>
      <c r="K100" s="103"/>
      <c r="L100" s="162"/>
    </row>
    <row r="101" spans="1:47" s="10" customFormat="1" ht="19.899999999999999" customHeight="1">
      <c r="B101" s="158"/>
      <c r="C101" s="103"/>
      <c r="D101" s="159" t="s">
        <v>436</v>
      </c>
      <c r="E101" s="160"/>
      <c r="F101" s="160"/>
      <c r="G101" s="160"/>
      <c r="H101" s="160"/>
      <c r="I101" s="160"/>
      <c r="J101" s="161">
        <f>J171</f>
        <v>0</v>
      </c>
      <c r="K101" s="103"/>
      <c r="L101" s="162"/>
    </row>
    <row r="102" spans="1:47" s="10" customFormat="1" ht="19.899999999999999" customHeight="1">
      <c r="B102" s="158"/>
      <c r="C102" s="103"/>
      <c r="D102" s="159" t="s">
        <v>1654</v>
      </c>
      <c r="E102" s="160"/>
      <c r="F102" s="160"/>
      <c r="G102" s="160"/>
      <c r="H102" s="160"/>
      <c r="I102" s="160"/>
      <c r="J102" s="161">
        <f>J174</f>
        <v>0</v>
      </c>
      <c r="K102" s="103"/>
      <c r="L102" s="162"/>
    </row>
    <row r="103" spans="1:47" s="10" customFormat="1" ht="19.899999999999999" customHeight="1">
      <c r="B103" s="158"/>
      <c r="C103" s="103"/>
      <c r="D103" s="159" t="s">
        <v>248</v>
      </c>
      <c r="E103" s="160"/>
      <c r="F103" s="160"/>
      <c r="G103" s="160"/>
      <c r="H103" s="160"/>
      <c r="I103" s="160"/>
      <c r="J103" s="161">
        <f>J182</f>
        <v>0</v>
      </c>
      <c r="K103" s="103"/>
      <c r="L103" s="162"/>
    </row>
    <row r="104" spans="1:47" s="10" customFormat="1" ht="19.899999999999999" customHeight="1">
      <c r="B104" s="158"/>
      <c r="C104" s="103"/>
      <c r="D104" s="159" t="s">
        <v>333</v>
      </c>
      <c r="E104" s="160"/>
      <c r="F104" s="160"/>
      <c r="G104" s="160"/>
      <c r="H104" s="160"/>
      <c r="I104" s="160"/>
      <c r="J104" s="161">
        <f>J188</f>
        <v>0</v>
      </c>
      <c r="K104" s="103"/>
      <c r="L104" s="162"/>
    </row>
    <row r="105" spans="1:47" s="2" customFormat="1" ht="21.75" customHeight="1">
      <c r="A105" s="35"/>
      <c r="B105" s="36"/>
      <c r="C105" s="37"/>
      <c r="D105" s="37"/>
      <c r="E105" s="37"/>
      <c r="F105" s="37"/>
      <c r="G105" s="37"/>
      <c r="H105" s="37"/>
      <c r="I105" s="37"/>
      <c r="J105" s="37"/>
      <c r="K105" s="37"/>
      <c r="L105" s="52"/>
      <c r="S105" s="35"/>
      <c r="T105" s="35"/>
      <c r="U105" s="35"/>
      <c r="V105" s="35"/>
      <c r="W105" s="35"/>
      <c r="X105" s="35"/>
      <c r="Y105" s="35"/>
      <c r="Z105" s="35"/>
      <c r="AA105" s="35"/>
      <c r="AB105" s="35"/>
      <c r="AC105" s="35"/>
      <c r="AD105" s="35"/>
      <c r="AE105" s="35"/>
    </row>
    <row r="106" spans="1:47" s="2" customFormat="1" ht="6.95" customHeight="1">
      <c r="A106" s="35"/>
      <c r="B106" s="55"/>
      <c r="C106" s="56"/>
      <c r="D106" s="56"/>
      <c r="E106" s="56"/>
      <c r="F106" s="56"/>
      <c r="G106" s="56"/>
      <c r="H106" s="56"/>
      <c r="I106" s="56"/>
      <c r="J106" s="56"/>
      <c r="K106" s="56"/>
      <c r="L106" s="52"/>
      <c r="S106" s="35"/>
      <c r="T106" s="35"/>
      <c r="U106" s="35"/>
      <c r="V106" s="35"/>
      <c r="W106" s="35"/>
      <c r="X106" s="35"/>
      <c r="Y106" s="35"/>
      <c r="Z106" s="35"/>
      <c r="AA106" s="35"/>
      <c r="AB106" s="35"/>
      <c r="AC106" s="35"/>
      <c r="AD106" s="35"/>
      <c r="AE106" s="35"/>
    </row>
    <row r="110" spans="1:47" s="2" customFormat="1" ht="6.95" customHeight="1">
      <c r="A110" s="35"/>
      <c r="B110" s="57"/>
      <c r="C110" s="58"/>
      <c r="D110" s="58"/>
      <c r="E110" s="58"/>
      <c r="F110" s="58"/>
      <c r="G110" s="58"/>
      <c r="H110" s="58"/>
      <c r="I110" s="58"/>
      <c r="J110" s="58"/>
      <c r="K110" s="58"/>
      <c r="L110" s="52"/>
      <c r="S110" s="35"/>
      <c r="T110" s="35"/>
      <c r="U110" s="35"/>
      <c r="V110" s="35"/>
      <c r="W110" s="35"/>
      <c r="X110" s="35"/>
      <c r="Y110" s="35"/>
      <c r="Z110" s="35"/>
      <c r="AA110" s="35"/>
      <c r="AB110" s="35"/>
      <c r="AC110" s="35"/>
      <c r="AD110" s="35"/>
      <c r="AE110" s="35"/>
    </row>
    <row r="111" spans="1:47" s="2" customFormat="1" ht="24.95" customHeight="1">
      <c r="A111" s="35"/>
      <c r="B111" s="36"/>
      <c r="C111" s="24" t="s">
        <v>249</v>
      </c>
      <c r="D111" s="37"/>
      <c r="E111" s="37"/>
      <c r="F111" s="37"/>
      <c r="G111" s="37"/>
      <c r="H111" s="37"/>
      <c r="I111" s="37"/>
      <c r="J111" s="37"/>
      <c r="K111" s="37"/>
      <c r="L111" s="52"/>
      <c r="S111" s="35"/>
      <c r="T111" s="35"/>
      <c r="U111" s="35"/>
      <c r="V111" s="35"/>
      <c r="W111" s="35"/>
      <c r="X111" s="35"/>
      <c r="Y111" s="35"/>
      <c r="Z111" s="35"/>
      <c r="AA111" s="35"/>
      <c r="AB111" s="35"/>
      <c r="AC111" s="35"/>
      <c r="AD111" s="35"/>
      <c r="AE111" s="35"/>
    </row>
    <row r="112" spans="1:47" s="2" customFormat="1" ht="6.95" customHeight="1">
      <c r="A112" s="35"/>
      <c r="B112" s="36"/>
      <c r="C112" s="37"/>
      <c r="D112" s="37"/>
      <c r="E112" s="37"/>
      <c r="F112" s="37"/>
      <c r="G112" s="37"/>
      <c r="H112" s="37"/>
      <c r="I112" s="37"/>
      <c r="J112" s="37"/>
      <c r="K112" s="37"/>
      <c r="L112" s="52"/>
      <c r="S112" s="35"/>
      <c r="T112" s="35"/>
      <c r="U112" s="35"/>
      <c r="V112" s="35"/>
      <c r="W112" s="35"/>
      <c r="X112" s="35"/>
      <c r="Y112" s="35"/>
      <c r="Z112" s="35"/>
      <c r="AA112" s="35"/>
      <c r="AB112" s="35"/>
      <c r="AC112" s="35"/>
      <c r="AD112" s="35"/>
      <c r="AE112" s="35"/>
    </row>
    <row r="113" spans="1:63" s="2" customFormat="1" ht="12" customHeight="1">
      <c r="A113" s="35"/>
      <c r="B113" s="36"/>
      <c r="C113" s="30" t="s">
        <v>15</v>
      </c>
      <c r="D113" s="37"/>
      <c r="E113" s="37"/>
      <c r="F113" s="37"/>
      <c r="G113" s="37"/>
      <c r="H113" s="37"/>
      <c r="I113" s="37"/>
      <c r="J113" s="37"/>
      <c r="K113" s="37"/>
      <c r="L113" s="52"/>
      <c r="S113" s="35"/>
      <c r="T113" s="35"/>
      <c r="U113" s="35"/>
      <c r="V113" s="35"/>
      <c r="W113" s="35"/>
      <c r="X113" s="35"/>
      <c r="Y113" s="35"/>
      <c r="Z113" s="35"/>
      <c r="AA113" s="35"/>
      <c r="AB113" s="35"/>
      <c r="AC113" s="35"/>
      <c r="AD113" s="35"/>
      <c r="AE113" s="35"/>
    </row>
    <row r="114" spans="1:63" s="2" customFormat="1" ht="16.5" customHeight="1">
      <c r="A114" s="35"/>
      <c r="B114" s="36"/>
      <c r="C114" s="37"/>
      <c r="D114" s="37"/>
      <c r="E114" s="410" t="str">
        <f>E7</f>
        <v>Modernizace teplárny OB6</v>
      </c>
      <c r="F114" s="411"/>
      <c r="G114" s="411"/>
      <c r="H114" s="411"/>
      <c r="I114" s="37"/>
      <c r="J114" s="37"/>
      <c r="K114" s="37"/>
      <c r="L114" s="52"/>
      <c r="S114" s="35"/>
      <c r="T114" s="35"/>
      <c r="U114" s="35"/>
      <c r="V114" s="35"/>
      <c r="W114" s="35"/>
      <c r="X114" s="35"/>
      <c r="Y114" s="35"/>
      <c r="Z114" s="35"/>
      <c r="AA114" s="35"/>
      <c r="AB114" s="35"/>
      <c r="AC114" s="35"/>
      <c r="AD114" s="35"/>
      <c r="AE114" s="35"/>
    </row>
    <row r="115" spans="1:63" s="1" customFormat="1" ht="12" customHeight="1">
      <c r="B115" s="22"/>
      <c r="C115" s="30" t="s">
        <v>241</v>
      </c>
      <c r="D115" s="23"/>
      <c r="E115" s="23"/>
      <c r="F115" s="23"/>
      <c r="G115" s="23"/>
      <c r="H115" s="23"/>
      <c r="I115" s="23"/>
      <c r="J115" s="23"/>
      <c r="K115" s="23"/>
      <c r="L115" s="21"/>
    </row>
    <row r="116" spans="1:63" s="2" customFormat="1" ht="16.5" customHeight="1">
      <c r="A116" s="35"/>
      <c r="B116" s="36"/>
      <c r="C116" s="37"/>
      <c r="D116" s="37"/>
      <c r="E116" s="410" t="s">
        <v>5915</v>
      </c>
      <c r="F116" s="409"/>
      <c r="G116" s="409"/>
      <c r="H116" s="409"/>
      <c r="I116" s="37"/>
      <c r="J116" s="37"/>
      <c r="K116" s="37"/>
      <c r="L116" s="52"/>
      <c r="S116" s="35"/>
      <c r="T116" s="35"/>
      <c r="U116" s="35"/>
      <c r="V116" s="35"/>
      <c r="W116" s="35"/>
      <c r="X116" s="35"/>
      <c r="Y116" s="35"/>
      <c r="Z116" s="35"/>
      <c r="AA116" s="35"/>
      <c r="AB116" s="35"/>
      <c r="AC116" s="35"/>
      <c r="AD116" s="35"/>
      <c r="AE116" s="35"/>
    </row>
    <row r="117" spans="1:63" s="2" customFormat="1" ht="12" customHeight="1">
      <c r="A117" s="35"/>
      <c r="B117" s="36"/>
      <c r="C117" s="30" t="s">
        <v>432</v>
      </c>
      <c r="D117" s="37"/>
      <c r="E117" s="37"/>
      <c r="F117" s="37"/>
      <c r="G117" s="37"/>
      <c r="H117" s="37"/>
      <c r="I117" s="37"/>
      <c r="J117" s="37"/>
      <c r="K117" s="37"/>
      <c r="L117" s="52"/>
      <c r="S117" s="35"/>
      <c r="T117" s="35"/>
      <c r="U117" s="35"/>
      <c r="V117" s="35"/>
      <c r="W117" s="35"/>
      <c r="X117" s="35"/>
      <c r="Y117" s="35"/>
      <c r="Z117" s="35"/>
      <c r="AA117" s="35"/>
      <c r="AB117" s="35"/>
      <c r="AC117" s="35"/>
      <c r="AD117" s="35"/>
      <c r="AE117" s="35"/>
    </row>
    <row r="118" spans="1:63" s="2" customFormat="1" ht="16.5" customHeight="1">
      <c r="A118" s="35"/>
      <c r="B118" s="36"/>
      <c r="C118" s="37"/>
      <c r="D118" s="37"/>
      <c r="E118" s="384" t="str">
        <f>E11</f>
        <v>IO 302-09 - Výtlak A</v>
      </c>
      <c r="F118" s="409"/>
      <c r="G118" s="409"/>
      <c r="H118" s="409"/>
      <c r="I118" s="37"/>
      <c r="J118" s="37"/>
      <c r="K118" s="37"/>
      <c r="L118" s="52"/>
      <c r="S118" s="35"/>
      <c r="T118" s="35"/>
      <c r="U118" s="35"/>
      <c r="V118" s="35"/>
      <c r="W118" s="35"/>
      <c r="X118" s="35"/>
      <c r="Y118" s="35"/>
      <c r="Z118" s="35"/>
      <c r="AA118" s="35"/>
      <c r="AB118" s="35"/>
      <c r="AC118" s="35"/>
      <c r="AD118" s="35"/>
      <c r="AE118" s="35"/>
    </row>
    <row r="119" spans="1:63" s="2" customFormat="1" ht="6.95" customHeight="1">
      <c r="A119" s="35"/>
      <c r="B119" s="36"/>
      <c r="C119" s="37"/>
      <c r="D119" s="37"/>
      <c r="E119" s="37"/>
      <c r="F119" s="37"/>
      <c r="G119" s="37"/>
      <c r="H119" s="37"/>
      <c r="I119" s="37"/>
      <c r="J119" s="37"/>
      <c r="K119" s="37"/>
      <c r="L119" s="52"/>
      <c r="S119" s="35"/>
      <c r="T119" s="35"/>
      <c r="U119" s="35"/>
      <c r="V119" s="35"/>
      <c r="W119" s="35"/>
      <c r="X119" s="35"/>
      <c r="Y119" s="35"/>
      <c r="Z119" s="35"/>
      <c r="AA119" s="35"/>
      <c r="AB119" s="35"/>
      <c r="AC119" s="35"/>
      <c r="AD119" s="35"/>
      <c r="AE119" s="35"/>
    </row>
    <row r="120" spans="1:63" s="2" customFormat="1" ht="12" customHeight="1">
      <c r="A120" s="35"/>
      <c r="B120" s="36"/>
      <c r="C120" s="30" t="s">
        <v>19</v>
      </c>
      <c r="D120" s="37"/>
      <c r="E120" s="37"/>
      <c r="F120" s="28" t="str">
        <f>F14</f>
        <v>Mladá Boleslav</v>
      </c>
      <c r="G120" s="37"/>
      <c r="H120" s="37"/>
      <c r="I120" s="30" t="s">
        <v>21</v>
      </c>
      <c r="J120" s="67">
        <f>IF(J14="","",J14)</f>
        <v>45363</v>
      </c>
      <c r="K120" s="37"/>
      <c r="L120" s="52"/>
      <c r="S120" s="35"/>
      <c r="T120" s="35"/>
      <c r="U120" s="35"/>
      <c r="V120" s="35"/>
      <c r="W120" s="35"/>
      <c r="X120" s="35"/>
      <c r="Y120" s="35"/>
      <c r="Z120" s="35"/>
      <c r="AA120" s="35"/>
      <c r="AB120" s="35"/>
      <c r="AC120" s="35"/>
      <c r="AD120" s="35"/>
      <c r="AE120" s="35"/>
    </row>
    <row r="121" spans="1:63" s="2" customFormat="1" ht="6.95" customHeight="1">
      <c r="A121" s="35"/>
      <c r="B121" s="36"/>
      <c r="C121" s="37"/>
      <c r="D121" s="37"/>
      <c r="E121" s="37"/>
      <c r="F121" s="37"/>
      <c r="G121" s="37"/>
      <c r="H121" s="37"/>
      <c r="I121" s="37"/>
      <c r="J121" s="37"/>
      <c r="K121" s="37"/>
      <c r="L121" s="52"/>
      <c r="S121" s="35"/>
      <c r="T121" s="35"/>
      <c r="U121" s="35"/>
      <c r="V121" s="35"/>
      <c r="W121" s="35"/>
      <c r="X121" s="35"/>
      <c r="Y121" s="35"/>
      <c r="Z121" s="35"/>
      <c r="AA121" s="35"/>
      <c r="AB121" s="35"/>
      <c r="AC121" s="35"/>
      <c r="AD121" s="35"/>
      <c r="AE121" s="35"/>
    </row>
    <row r="122" spans="1:63" s="2" customFormat="1" ht="15.2" customHeight="1">
      <c r="A122" s="35"/>
      <c r="B122" s="36"/>
      <c r="C122" s="30" t="s">
        <v>22</v>
      </c>
      <c r="D122" s="37"/>
      <c r="E122" s="37"/>
      <c r="F122" s="28" t="str">
        <f>E17</f>
        <v xml:space="preserve">ŠKO-ENERGO s.r.o. </v>
      </c>
      <c r="G122" s="37"/>
      <c r="H122" s="37"/>
      <c r="I122" s="30" t="s">
        <v>28</v>
      </c>
      <c r="J122" s="33" t="str">
        <f>E23</f>
        <v>AFRY CZ s.r.o.</v>
      </c>
      <c r="K122" s="37"/>
      <c r="L122" s="52"/>
      <c r="S122" s="35"/>
      <c r="T122" s="35"/>
      <c r="U122" s="35"/>
      <c r="V122" s="35"/>
      <c r="W122" s="35"/>
      <c r="X122" s="35"/>
      <c r="Y122" s="35"/>
      <c r="Z122" s="35"/>
      <c r="AA122" s="35"/>
      <c r="AB122" s="35"/>
      <c r="AC122" s="35"/>
      <c r="AD122" s="35"/>
      <c r="AE122" s="35"/>
    </row>
    <row r="123" spans="1:63" s="2" customFormat="1" ht="15.2" customHeight="1">
      <c r="A123" s="35"/>
      <c r="B123" s="36"/>
      <c r="C123" s="30" t="s">
        <v>26</v>
      </c>
      <c r="D123" s="37"/>
      <c r="E123" s="37"/>
      <c r="F123" s="28" t="str">
        <f>IF(E20="","",E20)</f>
        <v>Vyplň údaj</v>
      </c>
      <c r="G123" s="37"/>
      <c r="H123" s="37"/>
      <c r="I123" s="30" t="s">
        <v>31</v>
      </c>
      <c r="J123" s="33" t="str">
        <f>E26</f>
        <v>AFRY CZ s.r.o.</v>
      </c>
      <c r="K123" s="37"/>
      <c r="L123" s="52"/>
      <c r="S123" s="35"/>
      <c r="T123" s="35"/>
      <c r="U123" s="35"/>
      <c r="V123" s="35"/>
      <c r="W123" s="35"/>
      <c r="X123" s="35"/>
      <c r="Y123" s="35"/>
      <c r="Z123" s="35"/>
      <c r="AA123" s="35"/>
      <c r="AB123" s="35"/>
      <c r="AC123" s="35"/>
      <c r="AD123" s="35"/>
      <c r="AE123" s="35"/>
    </row>
    <row r="124" spans="1:63" s="2" customFormat="1" ht="10.35" customHeight="1">
      <c r="A124" s="35"/>
      <c r="B124" s="36"/>
      <c r="C124" s="37"/>
      <c r="D124" s="37"/>
      <c r="E124" s="37"/>
      <c r="F124" s="37"/>
      <c r="G124" s="37"/>
      <c r="H124" s="37"/>
      <c r="I124" s="37"/>
      <c r="J124" s="37"/>
      <c r="K124" s="37"/>
      <c r="L124" s="52"/>
      <c r="S124" s="35"/>
      <c r="T124" s="35"/>
      <c r="U124" s="35"/>
      <c r="V124" s="35"/>
      <c r="W124" s="35"/>
      <c r="X124" s="35"/>
      <c r="Y124" s="35"/>
      <c r="Z124" s="35"/>
      <c r="AA124" s="35"/>
      <c r="AB124" s="35"/>
      <c r="AC124" s="35"/>
      <c r="AD124" s="35"/>
      <c r="AE124" s="35"/>
    </row>
    <row r="125" spans="1:63" s="11" customFormat="1" ht="29.25" customHeight="1">
      <c r="A125" s="163"/>
      <c r="B125" s="164"/>
      <c r="C125" s="165" t="s">
        <v>250</v>
      </c>
      <c r="D125" s="166" t="s">
        <v>55</v>
      </c>
      <c r="E125" s="166" t="s">
        <v>53</v>
      </c>
      <c r="F125" s="166" t="s">
        <v>54</v>
      </c>
      <c r="G125" s="166" t="s">
        <v>251</v>
      </c>
      <c r="H125" s="166" t="s">
        <v>252</v>
      </c>
      <c r="I125" s="166" t="s">
        <v>7632</v>
      </c>
      <c r="J125" s="167" t="s">
        <v>7631</v>
      </c>
      <c r="K125" s="168" t="s">
        <v>253</v>
      </c>
      <c r="L125" s="169"/>
      <c r="M125" s="76" t="s">
        <v>1</v>
      </c>
      <c r="N125" s="77" t="s">
        <v>37</v>
      </c>
      <c r="O125" s="77" t="s">
        <v>254</v>
      </c>
      <c r="P125" s="77" t="s">
        <v>255</v>
      </c>
      <c r="Q125" s="77" t="s">
        <v>256</v>
      </c>
      <c r="R125" s="77" t="s">
        <v>257</v>
      </c>
      <c r="S125" s="77" t="s">
        <v>258</v>
      </c>
      <c r="T125" s="78" t="s">
        <v>259</v>
      </c>
      <c r="U125" s="163"/>
      <c r="V125" s="163"/>
      <c r="W125" s="163"/>
      <c r="X125" s="163"/>
      <c r="Y125" s="163"/>
      <c r="Z125" s="163"/>
      <c r="AA125" s="163"/>
      <c r="AB125" s="163"/>
      <c r="AC125" s="163"/>
      <c r="AD125" s="163"/>
      <c r="AE125" s="163"/>
    </row>
    <row r="126" spans="1:63" s="2" customFormat="1" ht="22.9" customHeight="1">
      <c r="A126" s="35"/>
      <c r="B126" s="36"/>
      <c r="C126" s="83" t="s">
        <v>260</v>
      </c>
      <c r="D126" s="37"/>
      <c r="E126" s="37"/>
      <c r="F126" s="37"/>
      <c r="G126" s="37"/>
      <c r="H126" s="37"/>
      <c r="I126" s="37"/>
      <c r="J126" s="170">
        <f>BK126</f>
        <v>0</v>
      </c>
      <c r="K126" s="37"/>
      <c r="L126" s="40"/>
      <c r="M126" s="79"/>
      <c r="N126" s="171"/>
      <c r="O126" s="80"/>
      <c r="P126" s="172">
        <f>P127</f>
        <v>0</v>
      </c>
      <c r="Q126" s="80"/>
      <c r="R126" s="172">
        <f>R127</f>
        <v>176.36225999999999</v>
      </c>
      <c r="S126" s="80"/>
      <c r="T126" s="173">
        <f>T127</f>
        <v>88.010999999999996</v>
      </c>
      <c r="U126" s="35"/>
      <c r="V126" s="35"/>
      <c r="W126" s="35"/>
      <c r="X126" s="35"/>
      <c r="Y126" s="35"/>
      <c r="Z126" s="35"/>
      <c r="AA126" s="35"/>
      <c r="AB126" s="35"/>
      <c r="AC126" s="35"/>
      <c r="AD126" s="35"/>
      <c r="AE126" s="35"/>
      <c r="AT126" s="18" t="s">
        <v>63</v>
      </c>
      <c r="AU126" s="18" t="s">
        <v>245</v>
      </c>
      <c r="BK126" s="174">
        <f>BK127</f>
        <v>0</v>
      </c>
    </row>
    <row r="127" spans="1:63" s="12" customFormat="1" ht="25.9" customHeight="1">
      <c r="B127" s="175"/>
      <c r="C127" s="176"/>
      <c r="D127" s="177" t="s">
        <v>63</v>
      </c>
      <c r="E127" s="178" t="s">
        <v>261</v>
      </c>
      <c r="F127" s="178" t="s">
        <v>262</v>
      </c>
      <c r="G127" s="176"/>
      <c r="H127" s="176"/>
      <c r="I127" s="179"/>
      <c r="J127" s="180">
        <f>BK127</f>
        <v>0</v>
      </c>
      <c r="K127" s="176"/>
      <c r="L127" s="181"/>
      <c r="M127" s="182"/>
      <c r="N127" s="183"/>
      <c r="O127" s="183"/>
      <c r="P127" s="184">
        <f>P128+P171+P174+P182+P188</f>
        <v>0</v>
      </c>
      <c r="Q127" s="183"/>
      <c r="R127" s="184">
        <f>R128+R171+R174+R182+R188</f>
        <v>176.36225999999999</v>
      </c>
      <c r="S127" s="183"/>
      <c r="T127" s="185">
        <f>T128+T171+T174+T182+T188</f>
        <v>88.010999999999996</v>
      </c>
      <c r="AR127" s="186" t="s">
        <v>71</v>
      </c>
      <c r="AT127" s="187" t="s">
        <v>63</v>
      </c>
      <c r="AU127" s="187" t="s">
        <v>64</v>
      </c>
      <c r="AY127" s="186" t="s">
        <v>263</v>
      </c>
      <c r="BK127" s="188">
        <f>BK128+BK171+BK174+BK182+BK188</f>
        <v>0</v>
      </c>
    </row>
    <row r="128" spans="1:63" s="12" customFormat="1" ht="22.9" customHeight="1">
      <c r="B128" s="175"/>
      <c r="C128" s="176"/>
      <c r="D128" s="177" t="s">
        <v>63</v>
      </c>
      <c r="E128" s="189" t="s">
        <v>71</v>
      </c>
      <c r="F128" s="189" t="s">
        <v>336</v>
      </c>
      <c r="G128" s="176"/>
      <c r="H128" s="176"/>
      <c r="I128" s="179"/>
      <c r="J128" s="190">
        <f>BK128</f>
        <v>0</v>
      </c>
      <c r="K128" s="176"/>
      <c r="L128" s="181"/>
      <c r="M128" s="182"/>
      <c r="N128" s="183"/>
      <c r="O128" s="183"/>
      <c r="P128" s="184">
        <f>SUM(P129:P170)</f>
        <v>0</v>
      </c>
      <c r="Q128" s="183"/>
      <c r="R128" s="184">
        <f>SUM(R129:R170)</f>
        <v>176.35961999999998</v>
      </c>
      <c r="S128" s="183"/>
      <c r="T128" s="185">
        <f>SUM(T129:T170)</f>
        <v>88.010999999999996</v>
      </c>
      <c r="AR128" s="186" t="s">
        <v>71</v>
      </c>
      <c r="AT128" s="187" t="s">
        <v>63</v>
      </c>
      <c r="AU128" s="187" t="s">
        <v>71</v>
      </c>
      <c r="AY128" s="186" t="s">
        <v>263</v>
      </c>
      <c r="BK128" s="188">
        <f>SUM(BK129:BK170)</f>
        <v>0</v>
      </c>
    </row>
    <row r="129" spans="1:65" s="2" customFormat="1" ht="24.2" customHeight="1">
      <c r="A129" s="35"/>
      <c r="B129" s="36"/>
      <c r="C129" s="191" t="s">
        <v>71</v>
      </c>
      <c r="D129" s="191" t="s">
        <v>266</v>
      </c>
      <c r="E129" s="192" t="s">
        <v>5917</v>
      </c>
      <c r="F129" s="193" t="s">
        <v>5918</v>
      </c>
      <c r="G129" s="194" t="s">
        <v>269</v>
      </c>
      <c r="H129" s="195">
        <v>139.69999999999999</v>
      </c>
      <c r="I129" s="196"/>
      <c r="J129" s="197">
        <f>ROUND(I129*H129,2)</f>
        <v>0</v>
      </c>
      <c r="K129" s="198"/>
      <c r="L129" s="40"/>
      <c r="M129" s="199" t="s">
        <v>1</v>
      </c>
      <c r="N129" s="200" t="s">
        <v>38</v>
      </c>
      <c r="O129" s="72"/>
      <c r="P129" s="201">
        <f>O129*H129</f>
        <v>0</v>
      </c>
      <c r="Q129" s="201">
        <v>0</v>
      </c>
      <c r="R129" s="201">
        <f>Q129*H129</f>
        <v>0</v>
      </c>
      <c r="S129" s="201">
        <v>0.63</v>
      </c>
      <c r="T129" s="202">
        <f>S129*H129</f>
        <v>88.010999999999996</v>
      </c>
      <c r="U129" s="35"/>
      <c r="V129" s="35"/>
      <c r="W129" s="35"/>
      <c r="X129" s="35"/>
      <c r="Y129" s="35"/>
      <c r="Z129" s="35"/>
      <c r="AA129" s="35"/>
      <c r="AB129" s="35"/>
      <c r="AC129" s="35"/>
      <c r="AD129" s="35"/>
      <c r="AE129" s="35"/>
      <c r="AR129" s="203" t="s">
        <v>270</v>
      </c>
      <c r="AT129" s="203" t="s">
        <v>266</v>
      </c>
      <c r="AU129" s="203" t="s">
        <v>73</v>
      </c>
      <c r="AY129" s="18" t="s">
        <v>263</v>
      </c>
      <c r="BE129" s="204">
        <f>IF(N129="základní",J129,0)</f>
        <v>0</v>
      </c>
      <c r="BF129" s="204">
        <f>IF(N129="snížená",J129,0)</f>
        <v>0</v>
      </c>
      <c r="BG129" s="204">
        <f>IF(N129="zákl. přenesená",J129,0)</f>
        <v>0</v>
      </c>
      <c r="BH129" s="204">
        <f>IF(N129="sníž. přenesená",J129,0)</f>
        <v>0</v>
      </c>
      <c r="BI129" s="204">
        <f>IF(N129="nulová",J129,0)</f>
        <v>0</v>
      </c>
      <c r="BJ129" s="18" t="s">
        <v>71</v>
      </c>
      <c r="BK129" s="204">
        <f>ROUND(I129*H129,2)</f>
        <v>0</v>
      </c>
      <c r="BL129" s="18" t="s">
        <v>270</v>
      </c>
      <c r="BM129" s="203" t="s">
        <v>7039</v>
      </c>
    </row>
    <row r="130" spans="1:65" s="13" customFormat="1">
      <c r="B130" s="205"/>
      <c r="C130" s="206"/>
      <c r="D130" s="207" t="s">
        <v>272</v>
      </c>
      <c r="E130" s="208" t="s">
        <v>1</v>
      </c>
      <c r="F130" s="209" t="s">
        <v>7040</v>
      </c>
      <c r="G130" s="206"/>
      <c r="H130" s="210">
        <v>139.69999999999999</v>
      </c>
      <c r="I130" s="211"/>
      <c r="J130" s="206"/>
      <c r="K130" s="206"/>
      <c r="L130" s="212"/>
      <c r="M130" s="213"/>
      <c r="N130" s="214"/>
      <c r="O130" s="214"/>
      <c r="P130" s="214"/>
      <c r="Q130" s="214"/>
      <c r="R130" s="214"/>
      <c r="S130" s="214"/>
      <c r="T130" s="215"/>
      <c r="AT130" s="216" t="s">
        <v>272</v>
      </c>
      <c r="AU130" s="216" t="s">
        <v>73</v>
      </c>
      <c r="AV130" s="13" t="s">
        <v>73</v>
      </c>
      <c r="AW130" s="13" t="s">
        <v>30</v>
      </c>
      <c r="AX130" s="13" t="s">
        <v>71</v>
      </c>
      <c r="AY130" s="216" t="s">
        <v>263</v>
      </c>
    </row>
    <row r="131" spans="1:65" s="2" customFormat="1" ht="33" customHeight="1">
      <c r="A131" s="35"/>
      <c r="B131" s="36"/>
      <c r="C131" s="191" t="s">
        <v>73</v>
      </c>
      <c r="D131" s="191" t="s">
        <v>266</v>
      </c>
      <c r="E131" s="192" t="s">
        <v>5959</v>
      </c>
      <c r="F131" s="193" t="s">
        <v>5960</v>
      </c>
      <c r="G131" s="194" t="s">
        <v>300</v>
      </c>
      <c r="H131" s="195">
        <v>194.41900000000001</v>
      </c>
      <c r="I131" s="196"/>
      <c r="J131" s="197">
        <f>ROUND(I131*H131,2)</f>
        <v>0</v>
      </c>
      <c r="K131" s="198"/>
      <c r="L131" s="40"/>
      <c r="M131" s="199" t="s">
        <v>1</v>
      </c>
      <c r="N131" s="200" t="s">
        <v>38</v>
      </c>
      <c r="O131" s="72"/>
      <c r="P131" s="201">
        <f>O131*H131</f>
        <v>0</v>
      </c>
      <c r="Q131" s="201">
        <v>0</v>
      </c>
      <c r="R131" s="201">
        <f>Q131*H131</f>
        <v>0</v>
      </c>
      <c r="S131" s="201">
        <v>0</v>
      </c>
      <c r="T131" s="202">
        <f>S131*H131</f>
        <v>0</v>
      </c>
      <c r="U131" s="35"/>
      <c r="V131" s="35"/>
      <c r="W131" s="35"/>
      <c r="X131" s="35"/>
      <c r="Y131" s="35"/>
      <c r="Z131" s="35"/>
      <c r="AA131" s="35"/>
      <c r="AB131" s="35"/>
      <c r="AC131" s="35"/>
      <c r="AD131" s="35"/>
      <c r="AE131" s="35"/>
      <c r="AR131" s="203" t="s">
        <v>270</v>
      </c>
      <c r="AT131" s="203" t="s">
        <v>266</v>
      </c>
      <c r="AU131" s="203" t="s">
        <v>73</v>
      </c>
      <c r="AY131" s="18" t="s">
        <v>263</v>
      </c>
      <c r="BE131" s="204">
        <f>IF(N131="základní",J131,0)</f>
        <v>0</v>
      </c>
      <c r="BF131" s="204">
        <f>IF(N131="snížená",J131,0)</f>
        <v>0</v>
      </c>
      <c r="BG131" s="204">
        <f>IF(N131="zákl. přenesená",J131,0)</f>
        <v>0</v>
      </c>
      <c r="BH131" s="204">
        <f>IF(N131="sníž. přenesená",J131,0)</f>
        <v>0</v>
      </c>
      <c r="BI131" s="204">
        <f>IF(N131="nulová",J131,0)</f>
        <v>0</v>
      </c>
      <c r="BJ131" s="18" t="s">
        <v>71</v>
      </c>
      <c r="BK131" s="204">
        <f>ROUND(I131*H131,2)</f>
        <v>0</v>
      </c>
      <c r="BL131" s="18" t="s">
        <v>270</v>
      </c>
      <c r="BM131" s="203" t="s">
        <v>73</v>
      </c>
    </row>
    <row r="132" spans="1:65" s="13" customFormat="1">
      <c r="B132" s="205"/>
      <c r="C132" s="206"/>
      <c r="D132" s="207" t="s">
        <v>272</v>
      </c>
      <c r="E132" s="208" t="s">
        <v>1</v>
      </c>
      <c r="F132" s="209" t="s">
        <v>7041</v>
      </c>
      <c r="G132" s="206"/>
      <c r="H132" s="210">
        <v>4.6369999999999996</v>
      </c>
      <c r="I132" s="211"/>
      <c r="J132" s="206"/>
      <c r="K132" s="206"/>
      <c r="L132" s="212"/>
      <c r="M132" s="213"/>
      <c r="N132" s="214"/>
      <c r="O132" s="214"/>
      <c r="P132" s="214"/>
      <c r="Q132" s="214"/>
      <c r="R132" s="214"/>
      <c r="S132" s="214"/>
      <c r="T132" s="215"/>
      <c r="AT132" s="216" t="s">
        <v>272</v>
      </c>
      <c r="AU132" s="216" t="s">
        <v>73</v>
      </c>
      <c r="AV132" s="13" t="s">
        <v>73</v>
      </c>
      <c r="AW132" s="13" t="s">
        <v>30</v>
      </c>
      <c r="AX132" s="13" t="s">
        <v>64</v>
      </c>
      <c r="AY132" s="216" t="s">
        <v>263</v>
      </c>
    </row>
    <row r="133" spans="1:65" s="13" customFormat="1">
      <c r="B133" s="205"/>
      <c r="C133" s="206"/>
      <c r="D133" s="207" t="s">
        <v>272</v>
      </c>
      <c r="E133" s="208" t="s">
        <v>1</v>
      </c>
      <c r="F133" s="209" t="s">
        <v>7042</v>
      </c>
      <c r="G133" s="206"/>
      <c r="H133" s="210">
        <v>9.3350000000000009</v>
      </c>
      <c r="I133" s="211"/>
      <c r="J133" s="206"/>
      <c r="K133" s="206"/>
      <c r="L133" s="212"/>
      <c r="M133" s="213"/>
      <c r="N133" s="214"/>
      <c r="O133" s="214"/>
      <c r="P133" s="214"/>
      <c r="Q133" s="214"/>
      <c r="R133" s="214"/>
      <c r="S133" s="214"/>
      <c r="T133" s="215"/>
      <c r="AT133" s="216" t="s">
        <v>272</v>
      </c>
      <c r="AU133" s="216" t="s">
        <v>73</v>
      </c>
      <c r="AV133" s="13" t="s">
        <v>73</v>
      </c>
      <c r="AW133" s="13" t="s">
        <v>30</v>
      </c>
      <c r="AX133" s="13" t="s">
        <v>64</v>
      </c>
      <c r="AY133" s="216" t="s">
        <v>263</v>
      </c>
    </row>
    <row r="134" spans="1:65" s="13" customFormat="1">
      <c r="B134" s="205"/>
      <c r="C134" s="206"/>
      <c r="D134" s="207" t="s">
        <v>272</v>
      </c>
      <c r="E134" s="208" t="s">
        <v>1</v>
      </c>
      <c r="F134" s="209" t="s">
        <v>7043</v>
      </c>
      <c r="G134" s="206"/>
      <c r="H134" s="210">
        <v>22.693999999999999</v>
      </c>
      <c r="I134" s="211"/>
      <c r="J134" s="206"/>
      <c r="K134" s="206"/>
      <c r="L134" s="212"/>
      <c r="M134" s="213"/>
      <c r="N134" s="214"/>
      <c r="O134" s="214"/>
      <c r="P134" s="214"/>
      <c r="Q134" s="214"/>
      <c r="R134" s="214"/>
      <c r="S134" s="214"/>
      <c r="T134" s="215"/>
      <c r="AT134" s="216" t="s">
        <v>272</v>
      </c>
      <c r="AU134" s="216" t="s">
        <v>73</v>
      </c>
      <c r="AV134" s="13" t="s">
        <v>73</v>
      </c>
      <c r="AW134" s="13" t="s">
        <v>30</v>
      </c>
      <c r="AX134" s="13" t="s">
        <v>64</v>
      </c>
      <c r="AY134" s="216" t="s">
        <v>263</v>
      </c>
    </row>
    <row r="135" spans="1:65" s="13" customFormat="1">
      <c r="B135" s="205"/>
      <c r="C135" s="206"/>
      <c r="D135" s="207" t="s">
        <v>272</v>
      </c>
      <c r="E135" s="208" t="s">
        <v>1</v>
      </c>
      <c r="F135" s="209" t="s">
        <v>7044</v>
      </c>
      <c r="G135" s="206"/>
      <c r="H135" s="210">
        <v>41.485999999999997</v>
      </c>
      <c r="I135" s="211"/>
      <c r="J135" s="206"/>
      <c r="K135" s="206"/>
      <c r="L135" s="212"/>
      <c r="M135" s="213"/>
      <c r="N135" s="214"/>
      <c r="O135" s="214"/>
      <c r="P135" s="214"/>
      <c r="Q135" s="214"/>
      <c r="R135" s="214"/>
      <c r="S135" s="214"/>
      <c r="T135" s="215"/>
      <c r="AT135" s="216" t="s">
        <v>272</v>
      </c>
      <c r="AU135" s="216" t="s">
        <v>73</v>
      </c>
      <c r="AV135" s="13" t="s">
        <v>73</v>
      </c>
      <c r="AW135" s="13" t="s">
        <v>30</v>
      </c>
      <c r="AX135" s="13" t="s">
        <v>64</v>
      </c>
      <c r="AY135" s="216" t="s">
        <v>263</v>
      </c>
    </row>
    <row r="136" spans="1:65" s="13" customFormat="1">
      <c r="B136" s="205"/>
      <c r="C136" s="206"/>
      <c r="D136" s="207" t="s">
        <v>272</v>
      </c>
      <c r="E136" s="208" t="s">
        <v>1</v>
      </c>
      <c r="F136" s="209" t="s">
        <v>7045</v>
      </c>
      <c r="G136" s="206"/>
      <c r="H136" s="210">
        <v>0.77</v>
      </c>
      <c r="I136" s="211"/>
      <c r="J136" s="206"/>
      <c r="K136" s="206"/>
      <c r="L136" s="212"/>
      <c r="M136" s="213"/>
      <c r="N136" s="214"/>
      <c r="O136" s="214"/>
      <c r="P136" s="214"/>
      <c r="Q136" s="214"/>
      <c r="R136" s="214"/>
      <c r="S136" s="214"/>
      <c r="T136" s="215"/>
      <c r="AT136" s="216" t="s">
        <v>272</v>
      </c>
      <c r="AU136" s="216" t="s">
        <v>73</v>
      </c>
      <c r="AV136" s="13" t="s">
        <v>73</v>
      </c>
      <c r="AW136" s="13" t="s">
        <v>30</v>
      </c>
      <c r="AX136" s="13" t="s">
        <v>64</v>
      </c>
      <c r="AY136" s="216" t="s">
        <v>263</v>
      </c>
    </row>
    <row r="137" spans="1:65" s="13" customFormat="1">
      <c r="B137" s="205"/>
      <c r="C137" s="206"/>
      <c r="D137" s="207" t="s">
        <v>272</v>
      </c>
      <c r="E137" s="208" t="s">
        <v>1</v>
      </c>
      <c r="F137" s="209" t="s">
        <v>7046</v>
      </c>
      <c r="G137" s="206"/>
      <c r="H137" s="210">
        <v>72.05</v>
      </c>
      <c r="I137" s="211"/>
      <c r="J137" s="206"/>
      <c r="K137" s="206"/>
      <c r="L137" s="212"/>
      <c r="M137" s="213"/>
      <c r="N137" s="214"/>
      <c r="O137" s="214"/>
      <c r="P137" s="214"/>
      <c r="Q137" s="214"/>
      <c r="R137" s="214"/>
      <c r="S137" s="214"/>
      <c r="T137" s="215"/>
      <c r="AT137" s="216" t="s">
        <v>272</v>
      </c>
      <c r="AU137" s="216" t="s">
        <v>73</v>
      </c>
      <c r="AV137" s="13" t="s">
        <v>73</v>
      </c>
      <c r="AW137" s="13" t="s">
        <v>30</v>
      </c>
      <c r="AX137" s="13" t="s">
        <v>64</v>
      </c>
      <c r="AY137" s="216" t="s">
        <v>263</v>
      </c>
    </row>
    <row r="138" spans="1:65" s="13" customFormat="1">
      <c r="B138" s="205"/>
      <c r="C138" s="206"/>
      <c r="D138" s="207" t="s">
        <v>272</v>
      </c>
      <c r="E138" s="208" t="s">
        <v>1</v>
      </c>
      <c r="F138" s="209" t="s">
        <v>7045</v>
      </c>
      <c r="G138" s="206"/>
      <c r="H138" s="210">
        <v>0.77</v>
      </c>
      <c r="I138" s="211"/>
      <c r="J138" s="206"/>
      <c r="K138" s="206"/>
      <c r="L138" s="212"/>
      <c r="M138" s="213"/>
      <c r="N138" s="214"/>
      <c r="O138" s="214"/>
      <c r="P138" s="214"/>
      <c r="Q138" s="214"/>
      <c r="R138" s="214"/>
      <c r="S138" s="214"/>
      <c r="T138" s="215"/>
      <c r="AT138" s="216" t="s">
        <v>272</v>
      </c>
      <c r="AU138" s="216" t="s">
        <v>73</v>
      </c>
      <c r="AV138" s="13" t="s">
        <v>73</v>
      </c>
      <c r="AW138" s="13" t="s">
        <v>30</v>
      </c>
      <c r="AX138" s="13" t="s">
        <v>64</v>
      </c>
      <c r="AY138" s="216" t="s">
        <v>263</v>
      </c>
    </row>
    <row r="139" spans="1:65" s="13" customFormat="1">
      <c r="B139" s="205"/>
      <c r="C139" s="206"/>
      <c r="D139" s="207" t="s">
        <v>272</v>
      </c>
      <c r="E139" s="208" t="s">
        <v>1</v>
      </c>
      <c r="F139" s="209" t="s">
        <v>7047</v>
      </c>
      <c r="G139" s="206"/>
      <c r="H139" s="210">
        <v>31.221</v>
      </c>
      <c r="I139" s="211"/>
      <c r="J139" s="206"/>
      <c r="K139" s="206"/>
      <c r="L139" s="212"/>
      <c r="M139" s="213"/>
      <c r="N139" s="214"/>
      <c r="O139" s="214"/>
      <c r="P139" s="214"/>
      <c r="Q139" s="214"/>
      <c r="R139" s="214"/>
      <c r="S139" s="214"/>
      <c r="T139" s="215"/>
      <c r="AT139" s="216" t="s">
        <v>272</v>
      </c>
      <c r="AU139" s="216" t="s">
        <v>73</v>
      </c>
      <c r="AV139" s="13" t="s">
        <v>73</v>
      </c>
      <c r="AW139" s="13" t="s">
        <v>30</v>
      </c>
      <c r="AX139" s="13" t="s">
        <v>64</v>
      </c>
      <c r="AY139" s="216" t="s">
        <v>263</v>
      </c>
    </row>
    <row r="140" spans="1:65" s="13" customFormat="1">
      <c r="B140" s="205"/>
      <c r="C140" s="206"/>
      <c r="D140" s="207" t="s">
        <v>272</v>
      </c>
      <c r="E140" s="208" t="s">
        <v>1</v>
      </c>
      <c r="F140" s="209" t="s">
        <v>7048</v>
      </c>
      <c r="G140" s="206"/>
      <c r="H140" s="210">
        <v>11.456</v>
      </c>
      <c r="I140" s="211"/>
      <c r="J140" s="206"/>
      <c r="K140" s="206"/>
      <c r="L140" s="212"/>
      <c r="M140" s="213"/>
      <c r="N140" s="214"/>
      <c r="O140" s="214"/>
      <c r="P140" s="214"/>
      <c r="Q140" s="214"/>
      <c r="R140" s="214"/>
      <c r="S140" s="214"/>
      <c r="T140" s="215"/>
      <c r="AT140" s="216" t="s">
        <v>272</v>
      </c>
      <c r="AU140" s="216" t="s">
        <v>73</v>
      </c>
      <c r="AV140" s="13" t="s">
        <v>73</v>
      </c>
      <c r="AW140" s="13" t="s">
        <v>30</v>
      </c>
      <c r="AX140" s="13" t="s">
        <v>64</v>
      </c>
      <c r="AY140" s="216" t="s">
        <v>263</v>
      </c>
    </row>
    <row r="141" spans="1:65" s="15" customFormat="1">
      <c r="B141" s="228"/>
      <c r="C141" s="229"/>
      <c r="D141" s="207" t="s">
        <v>272</v>
      </c>
      <c r="E141" s="230" t="s">
        <v>1</v>
      </c>
      <c r="F141" s="231" t="s">
        <v>280</v>
      </c>
      <c r="G141" s="229"/>
      <c r="H141" s="232">
        <v>194.41900000000001</v>
      </c>
      <c r="I141" s="233"/>
      <c r="J141" s="229"/>
      <c r="K141" s="229"/>
      <c r="L141" s="234"/>
      <c r="M141" s="235"/>
      <c r="N141" s="236"/>
      <c r="O141" s="236"/>
      <c r="P141" s="236"/>
      <c r="Q141" s="236"/>
      <c r="R141" s="236"/>
      <c r="S141" s="236"/>
      <c r="T141" s="237"/>
      <c r="AT141" s="238" t="s">
        <v>272</v>
      </c>
      <c r="AU141" s="238" t="s">
        <v>73</v>
      </c>
      <c r="AV141" s="15" t="s">
        <v>270</v>
      </c>
      <c r="AW141" s="15" t="s">
        <v>30</v>
      </c>
      <c r="AX141" s="15" t="s">
        <v>71</v>
      </c>
      <c r="AY141" s="238" t="s">
        <v>263</v>
      </c>
    </row>
    <row r="142" spans="1:65" s="2" customFormat="1" ht="21.75" customHeight="1">
      <c r="A142" s="35"/>
      <c r="B142" s="36"/>
      <c r="C142" s="191" t="s">
        <v>276</v>
      </c>
      <c r="D142" s="191" t="s">
        <v>266</v>
      </c>
      <c r="E142" s="192" t="s">
        <v>5993</v>
      </c>
      <c r="F142" s="193" t="s">
        <v>5994</v>
      </c>
      <c r="G142" s="194" t="s">
        <v>269</v>
      </c>
      <c r="H142" s="195">
        <v>397.2</v>
      </c>
      <c r="I142" s="196"/>
      <c r="J142" s="197">
        <f>ROUND(I142*H142,2)</f>
        <v>0</v>
      </c>
      <c r="K142" s="198"/>
      <c r="L142" s="40"/>
      <c r="M142" s="199" t="s">
        <v>1</v>
      </c>
      <c r="N142" s="200" t="s">
        <v>38</v>
      </c>
      <c r="O142" s="72"/>
      <c r="P142" s="201">
        <f>O142*H142</f>
        <v>0</v>
      </c>
      <c r="Q142" s="201">
        <v>8.4999999999999995E-4</v>
      </c>
      <c r="R142" s="201">
        <f>Q142*H142</f>
        <v>0.33761999999999998</v>
      </c>
      <c r="S142" s="201">
        <v>0</v>
      </c>
      <c r="T142" s="202">
        <f>S142*H142</f>
        <v>0</v>
      </c>
      <c r="U142" s="35"/>
      <c r="V142" s="35"/>
      <c r="W142" s="35"/>
      <c r="X142" s="35"/>
      <c r="Y142" s="35"/>
      <c r="Z142" s="35"/>
      <c r="AA142" s="35"/>
      <c r="AB142" s="35"/>
      <c r="AC142" s="35"/>
      <c r="AD142" s="35"/>
      <c r="AE142" s="35"/>
      <c r="AR142" s="203" t="s">
        <v>270</v>
      </c>
      <c r="AT142" s="203" t="s">
        <v>266</v>
      </c>
      <c r="AU142" s="203" t="s">
        <v>73</v>
      </c>
      <c r="AY142" s="18" t="s">
        <v>263</v>
      </c>
      <c r="BE142" s="204">
        <f>IF(N142="základní",J142,0)</f>
        <v>0</v>
      </c>
      <c r="BF142" s="204">
        <f>IF(N142="snížená",J142,0)</f>
        <v>0</v>
      </c>
      <c r="BG142" s="204">
        <f>IF(N142="zákl. přenesená",J142,0)</f>
        <v>0</v>
      </c>
      <c r="BH142" s="204">
        <f>IF(N142="sníž. přenesená",J142,0)</f>
        <v>0</v>
      </c>
      <c r="BI142" s="204">
        <f>IF(N142="nulová",J142,0)</f>
        <v>0</v>
      </c>
      <c r="BJ142" s="18" t="s">
        <v>71</v>
      </c>
      <c r="BK142" s="204">
        <f>ROUND(I142*H142,2)</f>
        <v>0</v>
      </c>
      <c r="BL142" s="18" t="s">
        <v>270</v>
      </c>
      <c r="BM142" s="203" t="s">
        <v>506</v>
      </c>
    </row>
    <row r="143" spans="1:65" s="13" customFormat="1">
      <c r="B143" s="205"/>
      <c r="C143" s="206"/>
      <c r="D143" s="207" t="s">
        <v>272</v>
      </c>
      <c r="E143" s="208" t="s">
        <v>1</v>
      </c>
      <c r="F143" s="209" t="s">
        <v>7049</v>
      </c>
      <c r="G143" s="206"/>
      <c r="H143" s="210">
        <v>397.2</v>
      </c>
      <c r="I143" s="211"/>
      <c r="J143" s="206"/>
      <c r="K143" s="206"/>
      <c r="L143" s="212"/>
      <c r="M143" s="213"/>
      <c r="N143" s="214"/>
      <c r="O143" s="214"/>
      <c r="P143" s="214"/>
      <c r="Q143" s="214"/>
      <c r="R143" s="214"/>
      <c r="S143" s="214"/>
      <c r="T143" s="215"/>
      <c r="AT143" s="216" t="s">
        <v>272</v>
      </c>
      <c r="AU143" s="216" t="s">
        <v>73</v>
      </c>
      <c r="AV143" s="13" t="s">
        <v>73</v>
      </c>
      <c r="AW143" s="13" t="s">
        <v>30</v>
      </c>
      <c r="AX143" s="13" t="s">
        <v>64</v>
      </c>
      <c r="AY143" s="216" t="s">
        <v>263</v>
      </c>
    </row>
    <row r="144" spans="1:65" s="15" customFormat="1">
      <c r="B144" s="228"/>
      <c r="C144" s="229"/>
      <c r="D144" s="207" t="s">
        <v>272</v>
      </c>
      <c r="E144" s="230" t="s">
        <v>1</v>
      </c>
      <c r="F144" s="231" t="s">
        <v>280</v>
      </c>
      <c r="G144" s="229"/>
      <c r="H144" s="232">
        <v>397.2</v>
      </c>
      <c r="I144" s="233"/>
      <c r="J144" s="229"/>
      <c r="K144" s="229"/>
      <c r="L144" s="234"/>
      <c r="M144" s="235"/>
      <c r="N144" s="236"/>
      <c r="O144" s="236"/>
      <c r="P144" s="236"/>
      <c r="Q144" s="236"/>
      <c r="R144" s="236"/>
      <c r="S144" s="236"/>
      <c r="T144" s="237"/>
      <c r="AT144" s="238" t="s">
        <v>272</v>
      </c>
      <c r="AU144" s="238" t="s">
        <v>73</v>
      </c>
      <c r="AV144" s="15" t="s">
        <v>270</v>
      </c>
      <c r="AW144" s="15" t="s">
        <v>30</v>
      </c>
      <c r="AX144" s="15" t="s">
        <v>71</v>
      </c>
      <c r="AY144" s="238" t="s">
        <v>263</v>
      </c>
    </row>
    <row r="145" spans="1:65" s="2" customFormat="1" ht="24.2" customHeight="1">
      <c r="A145" s="35"/>
      <c r="B145" s="36"/>
      <c r="C145" s="191" t="s">
        <v>270</v>
      </c>
      <c r="D145" s="191" t="s">
        <v>266</v>
      </c>
      <c r="E145" s="192" t="s">
        <v>5997</v>
      </c>
      <c r="F145" s="193" t="s">
        <v>5998</v>
      </c>
      <c r="G145" s="194" t="s">
        <v>269</v>
      </c>
      <c r="H145" s="195">
        <v>397.2</v>
      </c>
      <c r="I145" s="196"/>
      <c r="J145" s="197">
        <f>ROUND(I145*H145,2)</f>
        <v>0</v>
      </c>
      <c r="K145" s="198"/>
      <c r="L145" s="40"/>
      <c r="M145" s="199" t="s">
        <v>1</v>
      </c>
      <c r="N145" s="200" t="s">
        <v>38</v>
      </c>
      <c r="O145" s="72"/>
      <c r="P145" s="201">
        <f>O145*H145</f>
        <v>0</v>
      </c>
      <c r="Q145" s="201">
        <v>0</v>
      </c>
      <c r="R145" s="201">
        <f>Q145*H145</f>
        <v>0</v>
      </c>
      <c r="S145" s="201">
        <v>0</v>
      </c>
      <c r="T145" s="202">
        <f>S145*H145</f>
        <v>0</v>
      </c>
      <c r="U145" s="35"/>
      <c r="V145" s="35"/>
      <c r="W145" s="35"/>
      <c r="X145" s="35"/>
      <c r="Y145" s="35"/>
      <c r="Z145" s="35"/>
      <c r="AA145" s="35"/>
      <c r="AB145" s="35"/>
      <c r="AC145" s="35"/>
      <c r="AD145" s="35"/>
      <c r="AE145" s="35"/>
      <c r="AR145" s="203" t="s">
        <v>270</v>
      </c>
      <c r="AT145" s="203" t="s">
        <v>266</v>
      </c>
      <c r="AU145" s="203" t="s">
        <v>73</v>
      </c>
      <c r="AY145" s="18" t="s">
        <v>263</v>
      </c>
      <c r="BE145" s="204">
        <f>IF(N145="základní",J145,0)</f>
        <v>0</v>
      </c>
      <c r="BF145" s="204">
        <f>IF(N145="snížená",J145,0)</f>
        <v>0</v>
      </c>
      <c r="BG145" s="204">
        <f>IF(N145="zákl. přenesená",J145,0)</f>
        <v>0</v>
      </c>
      <c r="BH145" s="204">
        <f>IF(N145="sníž. přenesená",J145,0)</f>
        <v>0</v>
      </c>
      <c r="BI145" s="204">
        <f>IF(N145="nulová",J145,0)</f>
        <v>0</v>
      </c>
      <c r="BJ145" s="18" t="s">
        <v>71</v>
      </c>
      <c r="BK145" s="204">
        <f>ROUND(I145*H145,2)</f>
        <v>0</v>
      </c>
      <c r="BL145" s="18" t="s">
        <v>270</v>
      </c>
      <c r="BM145" s="203" t="s">
        <v>5999</v>
      </c>
    </row>
    <row r="146" spans="1:65" s="2" customFormat="1" ht="16.5" customHeight="1">
      <c r="A146" s="35"/>
      <c r="B146" s="36"/>
      <c r="C146" s="191" t="s">
        <v>297</v>
      </c>
      <c r="D146" s="191" t="s">
        <v>266</v>
      </c>
      <c r="E146" s="192" t="s">
        <v>6000</v>
      </c>
      <c r="F146" s="193" t="s">
        <v>6001</v>
      </c>
      <c r="G146" s="194" t="s">
        <v>448</v>
      </c>
      <c r="H146" s="195">
        <v>48</v>
      </c>
      <c r="I146" s="196"/>
      <c r="J146" s="197">
        <f>ROUND(I146*H146,2)</f>
        <v>0</v>
      </c>
      <c r="K146" s="198"/>
      <c r="L146" s="40"/>
      <c r="M146" s="199" t="s">
        <v>1</v>
      </c>
      <c r="N146" s="200" t="s">
        <v>38</v>
      </c>
      <c r="O146" s="72"/>
      <c r="P146" s="201">
        <f>O146*H146</f>
        <v>0</v>
      </c>
      <c r="Q146" s="201">
        <v>0</v>
      </c>
      <c r="R146" s="201">
        <f>Q146*H146</f>
        <v>0</v>
      </c>
      <c r="S146" s="201">
        <v>0</v>
      </c>
      <c r="T146" s="202">
        <f>S146*H146</f>
        <v>0</v>
      </c>
      <c r="U146" s="35"/>
      <c r="V146" s="35"/>
      <c r="W146" s="35"/>
      <c r="X146" s="35"/>
      <c r="Y146" s="35"/>
      <c r="Z146" s="35"/>
      <c r="AA146" s="35"/>
      <c r="AB146" s="35"/>
      <c r="AC146" s="35"/>
      <c r="AD146" s="35"/>
      <c r="AE146" s="35"/>
      <c r="AR146" s="203" t="s">
        <v>270</v>
      </c>
      <c r="AT146" s="203" t="s">
        <v>266</v>
      </c>
      <c r="AU146" s="203" t="s">
        <v>73</v>
      </c>
      <c r="AY146" s="18" t="s">
        <v>263</v>
      </c>
      <c r="BE146" s="204">
        <f>IF(N146="základní",J146,0)</f>
        <v>0</v>
      </c>
      <c r="BF146" s="204">
        <f>IF(N146="snížená",J146,0)</f>
        <v>0</v>
      </c>
      <c r="BG146" s="204">
        <f>IF(N146="zákl. přenesená",J146,0)</f>
        <v>0</v>
      </c>
      <c r="BH146" s="204">
        <f>IF(N146="sníž. přenesená",J146,0)</f>
        <v>0</v>
      </c>
      <c r="BI146" s="204">
        <f>IF(N146="nulová",J146,0)</f>
        <v>0</v>
      </c>
      <c r="BJ146" s="18" t="s">
        <v>71</v>
      </c>
      <c r="BK146" s="204">
        <f>ROUND(I146*H146,2)</f>
        <v>0</v>
      </c>
      <c r="BL146" s="18" t="s">
        <v>270</v>
      </c>
      <c r="BM146" s="203" t="s">
        <v>538</v>
      </c>
    </row>
    <row r="147" spans="1:65" s="2" customFormat="1" ht="24.2" customHeight="1">
      <c r="A147" s="35"/>
      <c r="B147" s="36"/>
      <c r="C147" s="191" t="s">
        <v>304</v>
      </c>
      <c r="D147" s="191" t="s">
        <v>266</v>
      </c>
      <c r="E147" s="192" t="s">
        <v>549</v>
      </c>
      <c r="F147" s="193" t="s">
        <v>550</v>
      </c>
      <c r="G147" s="194" t="s">
        <v>300</v>
      </c>
      <c r="H147" s="195">
        <v>20.79</v>
      </c>
      <c r="I147" s="196"/>
      <c r="J147" s="197">
        <f>ROUND(I147*H147,2)</f>
        <v>0</v>
      </c>
      <c r="K147" s="198"/>
      <c r="L147" s="40"/>
      <c r="M147" s="199" t="s">
        <v>1</v>
      </c>
      <c r="N147" s="200" t="s">
        <v>38</v>
      </c>
      <c r="O147" s="72"/>
      <c r="P147" s="201">
        <f>O147*H147</f>
        <v>0</v>
      </c>
      <c r="Q147" s="201">
        <v>0</v>
      </c>
      <c r="R147" s="201">
        <f>Q147*H147</f>
        <v>0</v>
      </c>
      <c r="S147" s="201">
        <v>0</v>
      </c>
      <c r="T147" s="202">
        <f>S147*H147</f>
        <v>0</v>
      </c>
      <c r="U147" s="35"/>
      <c r="V147" s="35"/>
      <c r="W147" s="35"/>
      <c r="X147" s="35"/>
      <c r="Y147" s="35"/>
      <c r="Z147" s="35"/>
      <c r="AA147" s="35"/>
      <c r="AB147" s="35"/>
      <c r="AC147" s="35"/>
      <c r="AD147" s="35"/>
      <c r="AE147" s="35"/>
      <c r="AR147" s="203" t="s">
        <v>270</v>
      </c>
      <c r="AT147" s="203" t="s">
        <v>266</v>
      </c>
      <c r="AU147" s="203" t="s">
        <v>73</v>
      </c>
      <c r="AY147" s="18" t="s">
        <v>263</v>
      </c>
      <c r="BE147" s="204">
        <f>IF(N147="základní",J147,0)</f>
        <v>0</v>
      </c>
      <c r="BF147" s="204">
        <f>IF(N147="snížená",J147,0)</f>
        <v>0</v>
      </c>
      <c r="BG147" s="204">
        <f>IF(N147="zákl. přenesená",J147,0)</f>
        <v>0</v>
      </c>
      <c r="BH147" s="204">
        <f>IF(N147="sníž. přenesená",J147,0)</f>
        <v>0</v>
      </c>
      <c r="BI147" s="204">
        <f>IF(N147="nulová",J147,0)</f>
        <v>0</v>
      </c>
      <c r="BJ147" s="18" t="s">
        <v>71</v>
      </c>
      <c r="BK147" s="204">
        <f>ROUND(I147*H147,2)</f>
        <v>0</v>
      </c>
      <c r="BL147" s="18" t="s">
        <v>270</v>
      </c>
      <c r="BM147" s="203" t="s">
        <v>304</v>
      </c>
    </row>
    <row r="148" spans="1:65" s="13" customFormat="1">
      <c r="B148" s="205"/>
      <c r="C148" s="206"/>
      <c r="D148" s="207" t="s">
        <v>272</v>
      </c>
      <c r="E148" s="208" t="s">
        <v>1</v>
      </c>
      <c r="F148" s="209" t="s">
        <v>7050</v>
      </c>
      <c r="G148" s="206"/>
      <c r="H148" s="210">
        <v>20.79</v>
      </c>
      <c r="I148" s="211"/>
      <c r="J148" s="206"/>
      <c r="K148" s="206"/>
      <c r="L148" s="212"/>
      <c r="M148" s="213"/>
      <c r="N148" s="214"/>
      <c r="O148" s="214"/>
      <c r="P148" s="214"/>
      <c r="Q148" s="214"/>
      <c r="R148" s="214"/>
      <c r="S148" s="214"/>
      <c r="T148" s="215"/>
      <c r="AT148" s="216" t="s">
        <v>272</v>
      </c>
      <c r="AU148" s="216" t="s">
        <v>73</v>
      </c>
      <c r="AV148" s="13" t="s">
        <v>73</v>
      </c>
      <c r="AW148" s="13" t="s">
        <v>30</v>
      </c>
      <c r="AX148" s="13" t="s">
        <v>71</v>
      </c>
      <c r="AY148" s="216" t="s">
        <v>263</v>
      </c>
    </row>
    <row r="149" spans="1:65" s="2" customFormat="1" ht="24.2" customHeight="1">
      <c r="A149" s="35"/>
      <c r="B149" s="36"/>
      <c r="C149" s="191" t="s">
        <v>309</v>
      </c>
      <c r="D149" s="191" t="s">
        <v>266</v>
      </c>
      <c r="E149" s="192" t="s">
        <v>1978</v>
      </c>
      <c r="F149" s="193" t="s">
        <v>1979</v>
      </c>
      <c r="G149" s="194" t="s">
        <v>300</v>
      </c>
      <c r="H149" s="195">
        <v>97.79</v>
      </c>
      <c r="I149" s="196"/>
      <c r="J149" s="197">
        <f>ROUND(I149*H149,2)</f>
        <v>0</v>
      </c>
      <c r="K149" s="198"/>
      <c r="L149" s="40"/>
      <c r="M149" s="199" t="s">
        <v>1</v>
      </c>
      <c r="N149" s="200" t="s">
        <v>38</v>
      </c>
      <c r="O149" s="72"/>
      <c r="P149" s="201">
        <f>O149*H149</f>
        <v>0</v>
      </c>
      <c r="Q149" s="201">
        <v>0</v>
      </c>
      <c r="R149" s="201">
        <f>Q149*H149</f>
        <v>0</v>
      </c>
      <c r="S149" s="201">
        <v>0</v>
      </c>
      <c r="T149" s="202">
        <f>S149*H149</f>
        <v>0</v>
      </c>
      <c r="U149" s="35"/>
      <c r="V149" s="35"/>
      <c r="W149" s="35"/>
      <c r="X149" s="35"/>
      <c r="Y149" s="35"/>
      <c r="Z149" s="35"/>
      <c r="AA149" s="35"/>
      <c r="AB149" s="35"/>
      <c r="AC149" s="35"/>
      <c r="AD149" s="35"/>
      <c r="AE149" s="35"/>
      <c r="AR149" s="203" t="s">
        <v>270</v>
      </c>
      <c r="AT149" s="203" t="s">
        <v>266</v>
      </c>
      <c r="AU149" s="203" t="s">
        <v>73</v>
      </c>
      <c r="AY149" s="18" t="s">
        <v>263</v>
      </c>
      <c r="BE149" s="204">
        <f>IF(N149="základní",J149,0)</f>
        <v>0</v>
      </c>
      <c r="BF149" s="204">
        <f>IF(N149="snížená",J149,0)</f>
        <v>0</v>
      </c>
      <c r="BG149" s="204">
        <f>IF(N149="zákl. přenesená",J149,0)</f>
        <v>0</v>
      </c>
      <c r="BH149" s="204">
        <f>IF(N149="sníž. přenesená",J149,0)</f>
        <v>0</v>
      </c>
      <c r="BI149" s="204">
        <f>IF(N149="nulová",J149,0)</f>
        <v>0</v>
      </c>
      <c r="BJ149" s="18" t="s">
        <v>71</v>
      </c>
      <c r="BK149" s="204">
        <f>ROUND(I149*H149,2)</f>
        <v>0</v>
      </c>
      <c r="BL149" s="18" t="s">
        <v>270</v>
      </c>
      <c r="BM149" s="203" t="s">
        <v>314</v>
      </c>
    </row>
    <row r="150" spans="1:65" s="16" customFormat="1">
      <c r="B150" s="248"/>
      <c r="C150" s="249"/>
      <c r="D150" s="207" t="s">
        <v>272</v>
      </c>
      <c r="E150" s="250" t="s">
        <v>1</v>
      </c>
      <c r="F150" s="251" t="s">
        <v>6818</v>
      </c>
      <c r="G150" s="249"/>
      <c r="H150" s="250" t="s">
        <v>1</v>
      </c>
      <c r="I150" s="252"/>
      <c r="J150" s="249"/>
      <c r="K150" s="249"/>
      <c r="L150" s="253"/>
      <c r="M150" s="254"/>
      <c r="N150" s="255"/>
      <c r="O150" s="255"/>
      <c r="P150" s="255"/>
      <c r="Q150" s="255"/>
      <c r="R150" s="255"/>
      <c r="S150" s="255"/>
      <c r="T150" s="256"/>
      <c r="AT150" s="257" t="s">
        <v>272</v>
      </c>
      <c r="AU150" s="257" t="s">
        <v>73</v>
      </c>
      <c r="AV150" s="16" t="s">
        <v>71</v>
      </c>
      <c r="AW150" s="16" t="s">
        <v>30</v>
      </c>
      <c r="AX150" s="16" t="s">
        <v>64</v>
      </c>
      <c r="AY150" s="257" t="s">
        <v>263</v>
      </c>
    </row>
    <row r="151" spans="1:65" s="13" customFormat="1">
      <c r="B151" s="205"/>
      <c r="C151" s="206"/>
      <c r="D151" s="207" t="s">
        <v>272</v>
      </c>
      <c r="E151" s="208" t="s">
        <v>1</v>
      </c>
      <c r="F151" s="209" t="s">
        <v>7051</v>
      </c>
      <c r="G151" s="206"/>
      <c r="H151" s="210">
        <v>76.834999999999994</v>
      </c>
      <c r="I151" s="211"/>
      <c r="J151" s="206"/>
      <c r="K151" s="206"/>
      <c r="L151" s="212"/>
      <c r="M151" s="213"/>
      <c r="N151" s="214"/>
      <c r="O151" s="214"/>
      <c r="P151" s="214"/>
      <c r="Q151" s="214"/>
      <c r="R151" s="214"/>
      <c r="S151" s="214"/>
      <c r="T151" s="215"/>
      <c r="AT151" s="216" t="s">
        <v>272</v>
      </c>
      <c r="AU151" s="216" t="s">
        <v>73</v>
      </c>
      <c r="AV151" s="13" t="s">
        <v>73</v>
      </c>
      <c r="AW151" s="13" t="s">
        <v>30</v>
      </c>
      <c r="AX151" s="13" t="s">
        <v>64</v>
      </c>
      <c r="AY151" s="216" t="s">
        <v>263</v>
      </c>
    </row>
    <row r="152" spans="1:65" s="14" customFormat="1">
      <c r="B152" s="217"/>
      <c r="C152" s="218"/>
      <c r="D152" s="207" t="s">
        <v>272</v>
      </c>
      <c r="E152" s="219" t="s">
        <v>1</v>
      </c>
      <c r="F152" s="220" t="s">
        <v>275</v>
      </c>
      <c r="G152" s="218"/>
      <c r="H152" s="221">
        <v>76.834999999999994</v>
      </c>
      <c r="I152" s="222"/>
      <c r="J152" s="218"/>
      <c r="K152" s="218"/>
      <c r="L152" s="223"/>
      <c r="M152" s="224"/>
      <c r="N152" s="225"/>
      <c r="O152" s="225"/>
      <c r="P152" s="225"/>
      <c r="Q152" s="225"/>
      <c r="R152" s="225"/>
      <c r="S152" s="225"/>
      <c r="T152" s="226"/>
      <c r="AT152" s="227" t="s">
        <v>272</v>
      </c>
      <c r="AU152" s="227" t="s">
        <v>73</v>
      </c>
      <c r="AV152" s="14" t="s">
        <v>276</v>
      </c>
      <c r="AW152" s="14" t="s">
        <v>30</v>
      </c>
      <c r="AX152" s="14" t="s">
        <v>64</v>
      </c>
      <c r="AY152" s="227" t="s">
        <v>263</v>
      </c>
    </row>
    <row r="153" spans="1:65" s="16" customFormat="1">
      <c r="B153" s="248"/>
      <c r="C153" s="249"/>
      <c r="D153" s="207" t="s">
        <v>272</v>
      </c>
      <c r="E153" s="250" t="s">
        <v>1</v>
      </c>
      <c r="F153" s="251" t="s">
        <v>6716</v>
      </c>
      <c r="G153" s="249"/>
      <c r="H153" s="250" t="s">
        <v>1</v>
      </c>
      <c r="I153" s="252"/>
      <c r="J153" s="249"/>
      <c r="K153" s="249"/>
      <c r="L153" s="253"/>
      <c r="M153" s="254"/>
      <c r="N153" s="255"/>
      <c r="O153" s="255"/>
      <c r="P153" s="255"/>
      <c r="Q153" s="255"/>
      <c r="R153" s="255"/>
      <c r="S153" s="255"/>
      <c r="T153" s="256"/>
      <c r="AT153" s="257" t="s">
        <v>272</v>
      </c>
      <c r="AU153" s="257" t="s">
        <v>73</v>
      </c>
      <c r="AV153" s="16" t="s">
        <v>71</v>
      </c>
      <c r="AW153" s="16" t="s">
        <v>30</v>
      </c>
      <c r="AX153" s="16" t="s">
        <v>64</v>
      </c>
      <c r="AY153" s="257" t="s">
        <v>263</v>
      </c>
    </row>
    <row r="154" spans="1:65" s="13" customFormat="1">
      <c r="B154" s="205"/>
      <c r="C154" s="206"/>
      <c r="D154" s="207" t="s">
        <v>272</v>
      </c>
      <c r="E154" s="208" t="s">
        <v>1</v>
      </c>
      <c r="F154" s="209" t="s">
        <v>7052</v>
      </c>
      <c r="G154" s="206"/>
      <c r="H154" s="210">
        <v>20.954999999999998</v>
      </c>
      <c r="I154" s="211"/>
      <c r="J154" s="206"/>
      <c r="K154" s="206"/>
      <c r="L154" s="212"/>
      <c r="M154" s="213"/>
      <c r="N154" s="214"/>
      <c r="O154" s="214"/>
      <c r="P154" s="214"/>
      <c r="Q154" s="214"/>
      <c r="R154" s="214"/>
      <c r="S154" s="214"/>
      <c r="T154" s="215"/>
      <c r="AT154" s="216" t="s">
        <v>272</v>
      </c>
      <c r="AU154" s="216" t="s">
        <v>73</v>
      </c>
      <c r="AV154" s="13" t="s">
        <v>73</v>
      </c>
      <c r="AW154" s="13" t="s">
        <v>30</v>
      </c>
      <c r="AX154" s="13" t="s">
        <v>64</v>
      </c>
      <c r="AY154" s="216" t="s">
        <v>263</v>
      </c>
    </row>
    <row r="155" spans="1:65" s="14" customFormat="1">
      <c r="B155" s="217"/>
      <c r="C155" s="218"/>
      <c r="D155" s="207" t="s">
        <v>272</v>
      </c>
      <c r="E155" s="219" t="s">
        <v>1</v>
      </c>
      <c r="F155" s="220" t="s">
        <v>275</v>
      </c>
      <c r="G155" s="218"/>
      <c r="H155" s="221">
        <v>20.954999999999998</v>
      </c>
      <c r="I155" s="222"/>
      <c r="J155" s="218"/>
      <c r="K155" s="218"/>
      <c r="L155" s="223"/>
      <c r="M155" s="224"/>
      <c r="N155" s="225"/>
      <c r="O155" s="225"/>
      <c r="P155" s="225"/>
      <c r="Q155" s="225"/>
      <c r="R155" s="225"/>
      <c r="S155" s="225"/>
      <c r="T155" s="226"/>
      <c r="AT155" s="227" t="s">
        <v>272</v>
      </c>
      <c r="AU155" s="227" t="s">
        <v>73</v>
      </c>
      <c r="AV155" s="14" t="s">
        <v>276</v>
      </c>
      <c r="AW155" s="14" t="s">
        <v>30</v>
      </c>
      <c r="AX155" s="14" t="s">
        <v>64</v>
      </c>
      <c r="AY155" s="227" t="s">
        <v>263</v>
      </c>
    </row>
    <row r="156" spans="1:65" s="15" customFormat="1">
      <c r="B156" s="228"/>
      <c r="C156" s="229"/>
      <c r="D156" s="207" t="s">
        <v>272</v>
      </c>
      <c r="E156" s="230" t="s">
        <v>1</v>
      </c>
      <c r="F156" s="231" t="s">
        <v>280</v>
      </c>
      <c r="G156" s="229"/>
      <c r="H156" s="232">
        <v>97.79</v>
      </c>
      <c r="I156" s="233"/>
      <c r="J156" s="229"/>
      <c r="K156" s="229"/>
      <c r="L156" s="234"/>
      <c r="M156" s="235"/>
      <c r="N156" s="236"/>
      <c r="O156" s="236"/>
      <c r="P156" s="236"/>
      <c r="Q156" s="236"/>
      <c r="R156" s="236"/>
      <c r="S156" s="236"/>
      <c r="T156" s="237"/>
      <c r="AT156" s="238" t="s">
        <v>272</v>
      </c>
      <c r="AU156" s="238" t="s">
        <v>73</v>
      </c>
      <c r="AV156" s="15" t="s">
        <v>270</v>
      </c>
      <c r="AW156" s="15" t="s">
        <v>30</v>
      </c>
      <c r="AX156" s="15" t="s">
        <v>71</v>
      </c>
      <c r="AY156" s="238" t="s">
        <v>263</v>
      </c>
    </row>
    <row r="157" spans="1:65" s="2" customFormat="1" ht="16.5" customHeight="1">
      <c r="A157" s="35"/>
      <c r="B157" s="36"/>
      <c r="C157" s="261" t="s">
        <v>314</v>
      </c>
      <c r="D157" s="261" t="s">
        <v>401</v>
      </c>
      <c r="E157" s="262" t="s">
        <v>1696</v>
      </c>
      <c r="F157" s="263" t="s">
        <v>1697</v>
      </c>
      <c r="G157" s="264" t="s">
        <v>307</v>
      </c>
      <c r="H157" s="265">
        <v>176.02199999999999</v>
      </c>
      <c r="I157" s="266"/>
      <c r="J157" s="267">
        <f>ROUND(I157*H157,2)</f>
        <v>0</v>
      </c>
      <c r="K157" s="268"/>
      <c r="L157" s="269"/>
      <c r="M157" s="270" t="s">
        <v>1</v>
      </c>
      <c r="N157" s="271" t="s">
        <v>38</v>
      </c>
      <c r="O157" s="72"/>
      <c r="P157" s="201">
        <f>O157*H157</f>
        <v>0</v>
      </c>
      <c r="Q157" s="201">
        <v>1</v>
      </c>
      <c r="R157" s="201">
        <f>Q157*H157</f>
        <v>176.02199999999999</v>
      </c>
      <c r="S157" s="201">
        <v>0</v>
      </c>
      <c r="T157" s="202">
        <f>S157*H157</f>
        <v>0</v>
      </c>
      <c r="U157" s="35"/>
      <c r="V157" s="35"/>
      <c r="W157" s="35"/>
      <c r="X157" s="35"/>
      <c r="Y157" s="35"/>
      <c r="Z157" s="35"/>
      <c r="AA157" s="35"/>
      <c r="AB157" s="35"/>
      <c r="AC157" s="35"/>
      <c r="AD157" s="35"/>
      <c r="AE157" s="35"/>
      <c r="AR157" s="203" t="s">
        <v>314</v>
      </c>
      <c r="AT157" s="203" t="s">
        <v>401</v>
      </c>
      <c r="AU157" s="203" t="s">
        <v>73</v>
      </c>
      <c r="AY157" s="18" t="s">
        <v>263</v>
      </c>
      <c r="BE157" s="204">
        <f>IF(N157="základní",J157,0)</f>
        <v>0</v>
      </c>
      <c r="BF157" s="204">
        <f>IF(N157="snížená",J157,0)</f>
        <v>0</v>
      </c>
      <c r="BG157" s="204">
        <f>IF(N157="zákl. přenesená",J157,0)</f>
        <v>0</v>
      </c>
      <c r="BH157" s="204">
        <f>IF(N157="sníž. přenesená",J157,0)</f>
        <v>0</v>
      </c>
      <c r="BI157" s="204">
        <f>IF(N157="nulová",J157,0)</f>
        <v>0</v>
      </c>
      <c r="BJ157" s="18" t="s">
        <v>71</v>
      </c>
      <c r="BK157" s="204">
        <f>ROUND(I157*H157,2)</f>
        <v>0</v>
      </c>
      <c r="BL157" s="18" t="s">
        <v>270</v>
      </c>
      <c r="BM157" s="203" t="s">
        <v>6038</v>
      </c>
    </row>
    <row r="158" spans="1:65" s="13" customFormat="1">
      <c r="B158" s="205"/>
      <c r="C158" s="206"/>
      <c r="D158" s="207" t="s">
        <v>272</v>
      </c>
      <c r="E158" s="208" t="s">
        <v>1</v>
      </c>
      <c r="F158" s="209" t="s">
        <v>7053</v>
      </c>
      <c r="G158" s="206"/>
      <c r="H158" s="210">
        <v>176.02199999999999</v>
      </c>
      <c r="I158" s="211"/>
      <c r="J158" s="206"/>
      <c r="K158" s="206"/>
      <c r="L158" s="212"/>
      <c r="M158" s="213"/>
      <c r="N158" s="214"/>
      <c r="O158" s="214"/>
      <c r="P158" s="214"/>
      <c r="Q158" s="214"/>
      <c r="R158" s="214"/>
      <c r="S158" s="214"/>
      <c r="T158" s="215"/>
      <c r="AT158" s="216" t="s">
        <v>272</v>
      </c>
      <c r="AU158" s="216" t="s">
        <v>73</v>
      </c>
      <c r="AV158" s="13" t="s">
        <v>73</v>
      </c>
      <c r="AW158" s="13" t="s">
        <v>30</v>
      </c>
      <c r="AX158" s="13" t="s">
        <v>71</v>
      </c>
      <c r="AY158" s="216" t="s">
        <v>263</v>
      </c>
    </row>
    <row r="159" spans="1:65" s="2" customFormat="1" ht="37.9" customHeight="1">
      <c r="A159" s="35"/>
      <c r="B159" s="36"/>
      <c r="C159" s="191" t="s">
        <v>264</v>
      </c>
      <c r="D159" s="191" t="s">
        <v>266</v>
      </c>
      <c r="E159" s="192" t="s">
        <v>6040</v>
      </c>
      <c r="F159" s="193" t="s">
        <v>6041</v>
      </c>
      <c r="G159" s="194" t="s">
        <v>300</v>
      </c>
      <c r="H159" s="195">
        <v>194.41900000000001</v>
      </c>
      <c r="I159" s="196"/>
      <c r="J159" s="197">
        <f>ROUND(I159*H159,2)</f>
        <v>0</v>
      </c>
      <c r="K159" s="198"/>
      <c r="L159" s="40"/>
      <c r="M159" s="199" t="s">
        <v>1</v>
      </c>
      <c r="N159" s="200" t="s">
        <v>38</v>
      </c>
      <c r="O159" s="72"/>
      <c r="P159" s="201">
        <f>O159*H159</f>
        <v>0</v>
      </c>
      <c r="Q159" s="201">
        <v>0</v>
      </c>
      <c r="R159" s="201">
        <f>Q159*H159</f>
        <v>0</v>
      </c>
      <c r="S159" s="201">
        <v>0</v>
      </c>
      <c r="T159" s="202">
        <f>S159*H159</f>
        <v>0</v>
      </c>
      <c r="U159" s="35"/>
      <c r="V159" s="35"/>
      <c r="W159" s="35"/>
      <c r="X159" s="35"/>
      <c r="Y159" s="35"/>
      <c r="Z159" s="35"/>
      <c r="AA159" s="35"/>
      <c r="AB159" s="35"/>
      <c r="AC159" s="35"/>
      <c r="AD159" s="35"/>
      <c r="AE159" s="35"/>
      <c r="AR159" s="203" t="s">
        <v>270</v>
      </c>
      <c r="AT159" s="203" t="s">
        <v>266</v>
      </c>
      <c r="AU159" s="203" t="s">
        <v>73</v>
      </c>
      <c r="AY159" s="18" t="s">
        <v>263</v>
      </c>
      <c r="BE159" s="204">
        <f>IF(N159="základní",J159,0)</f>
        <v>0</v>
      </c>
      <c r="BF159" s="204">
        <f>IF(N159="snížená",J159,0)</f>
        <v>0</v>
      </c>
      <c r="BG159" s="204">
        <f>IF(N159="zákl. přenesená",J159,0)</f>
        <v>0</v>
      </c>
      <c r="BH159" s="204">
        <f>IF(N159="sníž. přenesená",J159,0)</f>
        <v>0</v>
      </c>
      <c r="BI159" s="204">
        <f>IF(N159="nulová",J159,0)</f>
        <v>0</v>
      </c>
      <c r="BJ159" s="18" t="s">
        <v>71</v>
      </c>
      <c r="BK159" s="204">
        <f>ROUND(I159*H159,2)</f>
        <v>0</v>
      </c>
      <c r="BL159" s="18" t="s">
        <v>270</v>
      </c>
      <c r="BM159" s="203" t="s">
        <v>6042</v>
      </c>
    </row>
    <row r="160" spans="1:65" s="16" customFormat="1">
      <c r="B160" s="248"/>
      <c r="C160" s="249"/>
      <c r="D160" s="207" t="s">
        <v>272</v>
      </c>
      <c r="E160" s="250" t="s">
        <v>1</v>
      </c>
      <c r="F160" s="251" t="s">
        <v>6043</v>
      </c>
      <c r="G160" s="249"/>
      <c r="H160" s="250" t="s">
        <v>1</v>
      </c>
      <c r="I160" s="252"/>
      <c r="J160" s="249"/>
      <c r="K160" s="249"/>
      <c r="L160" s="253"/>
      <c r="M160" s="254"/>
      <c r="N160" s="255"/>
      <c r="O160" s="255"/>
      <c r="P160" s="255"/>
      <c r="Q160" s="255"/>
      <c r="R160" s="255"/>
      <c r="S160" s="255"/>
      <c r="T160" s="256"/>
      <c r="AT160" s="257" t="s">
        <v>272</v>
      </c>
      <c r="AU160" s="257" t="s">
        <v>73</v>
      </c>
      <c r="AV160" s="16" t="s">
        <v>71</v>
      </c>
      <c r="AW160" s="16" t="s">
        <v>30</v>
      </c>
      <c r="AX160" s="16" t="s">
        <v>64</v>
      </c>
      <c r="AY160" s="257" t="s">
        <v>263</v>
      </c>
    </row>
    <row r="161" spans="1:65" s="13" customFormat="1">
      <c r="B161" s="205"/>
      <c r="C161" s="206"/>
      <c r="D161" s="207" t="s">
        <v>272</v>
      </c>
      <c r="E161" s="208" t="s">
        <v>1</v>
      </c>
      <c r="F161" s="209" t="s">
        <v>7054</v>
      </c>
      <c r="G161" s="206"/>
      <c r="H161" s="210">
        <v>194.41900000000001</v>
      </c>
      <c r="I161" s="211"/>
      <c r="J161" s="206"/>
      <c r="K161" s="206"/>
      <c r="L161" s="212"/>
      <c r="M161" s="213"/>
      <c r="N161" s="214"/>
      <c r="O161" s="214"/>
      <c r="P161" s="214"/>
      <c r="Q161" s="214"/>
      <c r="R161" s="214"/>
      <c r="S161" s="214"/>
      <c r="T161" s="215"/>
      <c r="AT161" s="216" t="s">
        <v>272</v>
      </c>
      <c r="AU161" s="216" t="s">
        <v>73</v>
      </c>
      <c r="AV161" s="13" t="s">
        <v>73</v>
      </c>
      <c r="AW161" s="13" t="s">
        <v>30</v>
      </c>
      <c r="AX161" s="13" t="s">
        <v>71</v>
      </c>
      <c r="AY161" s="216" t="s">
        <v>263</v>
      </c>
    </row>
    <row r="162" spans="1:65" s="2" customFormat="1" ht="24.2" customHeight="1">
      <c r="A162" s="35"/>
      <c r="B162" s="36"/>
      <c r="C162" s="191" t="s">
        <v>322</v>
      </c>
      <c r="D162" s="191" t="s">
        <v>266</v>
      </c>
      <c r="E162" s="192" t="s">
        <v>4673</v>
      </c>
      <c r="F162" s="193" t="s">
        <v>4674</v>
      </c>
      <c r="G162" s="194" t="s">
        <v>300</v>
      </c>
      <c r="H162" s="195">
        <v>173.62899999999999</v>
      </c>
      <c r="I162" s="196"/>
      <c r="J162" s="197">
        <f>ROUND(I162*H162,2)</f>
        <v>0</v>
      </c>
      <c r="K162" s="198"/>
      <c r="L162" s="40"/>
      <c r="M162" s="199" t="s">
        <v>1</v>
      </c>
      <c r="N162" s="200" t="s">
        <v>38</v>
      </c>
      <c r="O162" s="72"/>
      <c r="P162" s="201">
        <f>O162*H162</f>
        <v>0</v>
      </c>
      <c r="Q162" s="201">
        <v>0</v>
      </c>
      <c r="R162" s="201">
        <f>Q162*H162</f>
        <v>0</v>
      </c>
      <c r="S162" s="201">
        <v>0</v>
      </c>
      <c r="T162" s="202">
        <f>S162*H162</f>
        <v>0</v>
      </c>
      <c r="U162" s="35"/>
      <c r="V162" s="35"/>
      <c r="W162" s="35"/>
      <c r="X162" s="35"/>
      <c r="Y162" s="35"/>
      <c r="Z162" s="35"/>
      <c r="AA162" s="35"/>
      <c r="AB162" s="35"/>
      <c r="AC162" s="35"/>
      <c r="AD162" s="35"/>
      <c r="AE162" s="35"/>
      <c r="AR162" s="203" t="s">
        <v>270</v>
      </c>
      <c r="AT162" s="203" t="s">
        <v>266</v>
      </c>
      <c r="AU162" s="203" t="s">
        <v>73</v>
      </c>
      <c r="AY162" s="18" t="s">
        <v>263</v>
      </c>
      <c r="BE162" s="204">
        <f>IF(N162="základní",J162,0)</f>
        <v>0</v>
      </c>
      <c r="BF162" s="204">
        <f>IF(N162="snížená",J162,0)</f>
        <v>0</v>
      </c>
      <c r="BG162" s="204">
        <f>IF(N162="zákl. přenesená",J162,0)</f>
        <v>0</v>
      </c>
      <c r="BH162" s="204">
        <f>IF(N162="sníž. přenesená",J162,0)</f>
        <v>0</v>
      </c>
      <c r="BI162" s="204">
        <f>IF(N162="nulová",J162,0)</f>
        <v>0</v>
      </c>
      <c r="BJ162" s="18" t="s">
        <v>71</v>
      </c>
      <c r="BK162" s="204">
        <f>ROUND(I162*H162,2)</f>
        <v>0</v>
      </c>
      <c r="BL162" s="18" t="s">
        <v>270</v>
      </c>
      <c r="BM162" s="203" t="s">
        <v>6045</v>
      </c>
    </row>
    <row r="163" spans="1:65" s="16" customFormat="1">
      <c r="B163" s="248"/>
      <c r="C163" s="249"/>
      <c r="D163" s="207" t="s">
        <v>272</v>
      </c>
      <c r="E163" s="250" t="s">
        <v>1</v>
      </c>
      <c r="F163" s="251" t="s">
        <v>6046</v>
      </c>
      <c r="G163" s="249"/>
      <c r="H163" s="250" t="s">
        <v>1</v>
      </c>
      <c r="I163" s="252"/>
      <c r="J163" s="249"/>
      <c r="K163" s="249"/>
      <c r="L163" s="253"/>
      <c r="M163" s="254"/>
      <c r="N163" s="255"/>
      <c r="O163" s="255"/>
      <c r="P163" s="255"/>
      <c r="Q163" s="255"/>
      <c r="R163" s="255"/>
      <c r="S163" s="255"/>
      <c r="T163" s="256"/>
      <c r="AT163" s="257" t="s">
        <v>272</v>
      </c>
      <c r="AU163" s="257" t="s">
        <v>73</v>
      </c>
      <c r="AV163" s="16" t="s">
        <v>71</v>
      </c>
      <c r="AW163" s="16" t="s">
        <v>30</v>
      </c>
      <c r="AX163" s="16" t="s">
        <v>64</v>
      </c>
      <c r="AY163" s="257" t="s">
        <v>263</v>
      </c>
    </row>
    <row r="164" spans="1:65" s="13" customFormat="1">
      <c r="B164" s="205"/>
      <c r="C164" s="206"/>
      <c r="D164" s="207" t="s">
        <v>272</v>
      </c>
      <c r="E164" s="208" t="s">
        <v>1</v>
      </c>
      <c r="F164" s="209" t="s">
        <v>7055</v>
      </c>
      <c r="G164" s="206"/>
      <c r="H164" s="210">
        <v>173.62899999999999</v>
      </c>
      <c r="I164" s="211"/>
      <c r="J164" s="206"/>
      <c r="K164" s="206"/>
      <c r="L164" s="212"/>
      <c r="M164" s="213"/>
      <c r="N164" s="214"/>
      <c r="O164" s="214"/>
      <c r="P164" s="214"/>
      <c r="Q164" s="214"/>
      <c r="R164" s="214"/>
      <c r="S164" s="214"/>
      <c r="T164" s="215"/>
      <c r="AT164" s="216" t="s">
        <v>272</v>
      </c>
      <c r="AU164" s="216" t="s">
        <v>73</v>
      </c>
      <c r="AV164" s="13" t="s">
        <v>73</v>
      </c>
      <c r="AW164" s="13" t="s">
        <v>30</v>
      </c>
      <c r="AX164" s="13" t="s">
        <v>71</v>
      </c>
      <c r="AY164" s="216" t="s">
        <v>263</v>
      </c>
    </row>
    <row r="165" spans="1:65" s="2" customFormat="1" ht="37.9" customHeight="1">
      <c r="A165" s="35"/>
      <c r="B165" s="36"/>
      <c r="C165" s="191" t="s">
        <v>327</v>
      </c>
      <c r="D165" s="191" t="s">
        <v>266</v>
      </c>
      <c r="E165" s="192" t="s">
        <v>504</v>
      </c>
      <c r="F165" s="193" t="s">
        <v>505</v>
      </c>
      <c r="G165" s="194" t="s">
        <v>300</v>
      </c>
      <c r="H165" s="195">
        <v>173.62899999999999</v>
      </c>
      <c r="I165" s="196"/>
      <c r="J165" s="197">
        <f>ROUND(I165*H165,2)</f>
        <v>0</v>
      </c>
      <c r="K165" s="198"/>
      <c r="L165" s="40"/>
      <c r="M165" s="199" t="s">
        <v>1</v>
      </c>
      <c r="N165" s="200" t="s">
        <v>38</v>
      </c>
      <c r="O165" s="72"/>
      <c r="P165" s="201">
        <f>O165*H165</f>
        <v>0</v>
      </c>
      <c r="Q165" s="201">
        <v>0</v>
      </c>
      <c r="R165" s="201">
        <f>Q165*H165</f>
        <v>0</v>
      </c>
      <c r="S165" s="201">
        <v>0</v>
      </c>
      <c r="T165" s="202">
        <f>S165*H165</f>
        <v>0</v>
      </c>
      <c r="U165" s="35"/>
      <c r="V165" s="35"/>
      <c r="W165" s="35"/>
      <c r="X165" s="35"/>
      <c r="Y165" s="35"/>
      <c r="Z165" s="35"/>
      <c r="AA165" s="35"/>
      <c r="AB165" s="35"/>
      <c r="AC165" s="35"/>
      <c r="AD165" s="35"/>
      <c r="AE165" s="35"/>
      <c r="AR165" s="203" t="s">
        <v>270</v>
      </c>
      <c r="AT165" s="203" t="s">
        <v>266</v>
      </c>
      <c r="AU165" s="203" t="s">
        <v>73</v>
      </c>
      <c r="AY165" s="18" t="s">
        <v>263</v>
      </c>
      <c r="BE165" s="204">
        <f>IF(N165="základní",J165,0)</f>
        <v>0</v>
      </c>
      <c r="BF165" s="204">
        <f>IF(N165="snížená",J165,0)</f>
        <v>0</v>
      </c>
      <c r="BG165" s="204">
        <f>IF(N165="zákl. přenesená",J165,0)</f>
        <v>0</v>
      </c>
      <c r="BH165" s="204">
        <f>IF(N165="sníž. přenesená",J165,0)</f>
        <v>0</v>
      </c>
      <c r="BI165" s="204">
        <f>IF(N165="nulová",J165,0)</f>
        <v>0</v>
      </c>
      <c r="BJ165" s="18" t="s">
        <v>71</v>
      </c>
      <c r="BK165" s="204">
        <f>ROUND(I165*H165,2)</f>
        <v>0</v>
      </c>
      <c r="BL165" s="18" t="s">
        <v>270</v>
      </c>
      <c r="BM165" s="203" t="s">
        <v>6048</v>
      </c>
    </row>
    <row r="166" spans="1:65" s="2" customFormat="1" ht="37.9" customHeight="1">
      <c r="A166" s="35"/>
      <c r="B166" s="36"/>
      <c r="C166" s="191" t="s">
        <v>8</v>
      </c>
      <c r="D166" s="191" t="s">
        <v>266</v>
      </c>
      <c r="E166" s="192" t="s">
        <v>531</v>
      </c>
      <c r="F166" s="193" t="s">
        <v>532</v>
      </c>
      <c r="G166" s="194" t="s">
        <v>300</v>
      </c>
      <c r="H166" s="195">
        <v>868.14499999999998</v>
      </c>
      <c r="I166" s="196"/>
      <c r="J166" s="197">
        <f>ROUND(I166*H166,2)</f>
        <v>0</v>
      </c>
      <c r="K166" s="198"/>
      <c r="L166" s="40"/>
      <c r="M166" s="199" t="s">
        <v>1</v>
      </c>
      <c r="N166" s="200" t="s">
        <v>38</v>
      </c>
      <c r="O166" s="72"/>
      <c r="P166" s="201">
        <f>O166*H166</f>
        <v>0</v>
      </c>
      <c r="Q166" s="201">
        <v>0</v>
      </c>
      <c r="R166" s="201">
        <f>Q166*H166</f>
        <v>0</v>
      </c>
      <c r="S166" s="201">
        <v>0</v>
      </c>
      <c r="T166" s="202">
        <f>S166*H166</f>
        <v>0</v>
      </c>
      <c r="U166" s="35"/>
      <c r="V166" s="35"/>
      <c r="W166" s="35"/>
      <c r="X166" s="35"/>
      <c r="Y166" s="35"/>
      <c r="Z166" s="35"/>
      <c r="AA166" s="35"/>
      <c r="AB166" s="35"/>
      <c r="AC166" s="35"/>
      <c r="AD166" s="35"/>
      <c r="AE166" s="35"/>
      <c r="AR166" s="203" t="s">
        <v>270</v>
      </c>
      <c r="AT166" s="203" t="s">
        <v>266</v>
      </c>
      <c r="AU166" s="203" t="s">
        <v>73</v>
      </c>
      <c r="AY166" s="18" t="s">
        <v>263</v>
      </c>
      <c r="BE166" s="204">
        <f>IF(N166="základní",J166,0)</f>
        <v>0</v>
      </c>
      <c r="BF166" s="204">
        <f>IF(N166="snížená",J166,0)</f>
        <v>0</v>
      </c>
      <c r="BG166" s="204">
        <f>IF(N166="zákl. přenesená",J166,0)</f>
        <v>0</v>
      </c>
      <c r="BH166" s="204">
        <f>IF(N166="sníž. přenesená",J166,0)</f>
        <v>0</v>
      </c>
      <c r="BI166" s="204">
        <f>IF(N166="nulová",J166,0)</f>
        <v>0</v>
      </c>
      <c r="BJ166" s="18" t="s">
        <v>71</v>
      </c>
      <c r="BK166" s="204">
        <f>ROUND(I166*H166,2)</f>
        <v>0</v>
      </c>
      <c r="BL166" s="18" t="s">
        <v>270</v>
      </c>
      <c r="BM166" s="203" t="s">
        <v>6049</v>
      </c>
    </row>
    <row r="167" spans="1:65" s="16" customFormat="1" ht="22.5">
      <c r="B167" s="248"/>
      <c r="C167" s="249"/>
      <c r="D167" s="207" t="s">
        <v>272</v>
      </c>
      <c r="E167" s="250" t="s">
        <v>1</v>
      </c>
      <c r="F167" s="251" t="s">
        <v>6050</v>
      </c>
      <c r="G167" s="249"/>
      <c r="H167" s="250" t="s">
        <v>1</v>
      </c>
      <c r="I167" s="252"/>
      <c r="J167" s="249"/>
      <c r="K167" s="249"/>
      <c r="L167" s="253"/>
      <c r="M167" s="254"/>
      <c r="N167" s="255"/>
      <c r="O167" s="255"/>
      <c r="P167" s="255"/>
      <c r="Q167" s="255"/>
      <c r="R167" s="255"/>
      <c r="S167" s="255"/>
      <c r="T167" s="256"/>
      <c r="AT167" s="257" t="s">
        <v>272</v>
      </c>
      <c r="AU167" s="257" t="s">
        <v>73</v>
      </c>
      <c r="AV167" s="16" t="s">
        <v>71</v>
      </c>
      <c r="AW167" s="16" t="s">
        <v>30</v>
      </c>
      <c r="AX167" s="16" t="s">
        <v>64</v>
      </c>
      <c r="AY167" s="257" t="s">
        <v>263</v>
      </c>
    </row>
    <row r="168" spans="1:65" s="13" customFormat="1">
      <c r="B168" s="205"/>
      <c r="C168" s="206"/>
      <c r="D168" s="207" t="s">
        <v>272</v>
      </c>
      <c r="E168" s="208" t="s">
        <v>1</v>
      </c>
      <c r="F168" s="209" t="s">
        <v>7056</v>
      </c>
      <c r="G168" s="206"/>
      <c r="H168" s="210">
        <v>868.14499999999998</v>
      </c>
      <c r="I168" s="211"/>
      <c r="J168" s="206"/>
      <c r="K168" s="206"/>
      <c r="L168" s="212"/>
      <c r="M168" s="213"/>
      <c r="N168" s="214"/>
      <c r="O168" s="214"/>
      <c r="P168" s="214"/>
      <c r="Q168" s="214"/>
      <c r="R168" s="214"/>
      <c r="S168" s="214"/>
      <c r="T168" s="215"/>
      <c r="AT168" s="216" t="s">
        <v>272</v>
      </c>
      <c r="AU168" s="216" t="s">
        <v>73</v>
      </c>
      <c r="AV168" s="13" t="s">
        <v>73</v>
      </c>
      <c r="AW168" s="13" t="s">
        <v>30</v>
      </c>
      <c r="AX168" s="13" t="s">
        <v>71</v>
      </c>
      <c r="AY168" s="216" t="s">
        <v>263</v>
      </c>
    </row>
    <row r="169" spans="1:65" s="2" customFormat="1" ht="33" customHeight="1">
      <c r="A169" s="35"/>
      <c r="B169" s="36"/>
      <c r="C169" s="191" t="s">
        <v>397</v>
      </c>
      <c r="D169" s="191" t="s">
        <v>266</v>
      </c>
      <c r="E169" s="192" t="s">
        <v>544</v>
      </c>
      <c r="F169" s="193" t="s">
        <v>545</v>
      </c>
      <c r="G169" s="194" t="s">
        <v>307</v>
      </c>
      <c r="H169" s="195">
        <v>312.53199999999998</v>
      </c>
      <c r="I169" s="196"/>
      <c r="J169" s="197">
        <f>ROUND(I169*H169,2)</f>
        <v>0</v>
      </c>
      <c r="K169" s="198"/>
      <c r="L169" s="40"/>
      <c r="M169" s="199" t="s">
        <v>1</v>
      </c>
      <c r="N169" s="200" t="s">
        <v>38</v>
      </c>
      <c r="O169" s="72"/>
      <c r="P169" s="201">
        <f>O169*H169</f>
        <v>0</v>
      </c>
      <c r="Q169" s="201">
        <v>0</v>
      </c>
      <c r="R169" s="201">
        <f>Q169*H169</f>
        <v>0</v>
      </c>
      <c r="S169" s="201">
        <v>0</v>
      </c>
      <c r="T169" s="202">
        <f>S169*H169</f>
        <v>0</v>
      </c>
      <c r="U169" s="35"/>
      <c r="V169" s="35"/>
      <c r="W169" s="35"/>
      <c r="X169" s="35"/>
      <c r="Y169" s="35"/>
      <c r="Z169" s="35"/>
      <c r="AA169" s="35"/>
      <c r="AB169" s="35"/>
      <c r="AC169" s="35"/>
      <c r="AD169" s="35"/>
      <c r="AE169" s="35"/>
      <c r="AR169" s="203" t="s">
        <v>270</v>
      </c>
      <c r="AT169" s="203" t="s">
        <v>266</v>
      </c>
      <c r="AU169" s="203" t="s">
        <v>73</v>
      </c>
      <c r="AY169" s="18" t="s">
        <v>263</v>
      </c>
      <c r="BE169" s="204">
        <f>IF(N169="základní",J169,0)</f>
        <v>0</v>
      </c>
      <c r="BF169" s="204">
        <f>IF(N169="snížená",J169,0)</f>
        <v>0</v>
      </c>
      <c r="BG169" s="204">
        <f>IF(N169="zákl. přenesená",J169,0)</f>
        <v>0</v>
      </c>
      <c r="BH169" s="204">
        <f>IF(N169="sníž. přenesená",J169,0)</f>
        <v>0</v>
      </c>
      <c r="BI169" s="204">
        <f>IF(N169="nulová",J169,0)</f>
        <v>0</v>
      </c>
      <c r="BJ169" s="18" t="s">
        <v>71</v>
      </c>
      <c r="BK169" s="204">
        <f>ROUND(I169*H169,2)</f>
        <v>0</v>
      </c>
      <c r="BL169" s="18" t="s">
        <v>270</v>
      </c>
      <c r="BM169" s="203" t="s">
        <v>6052</v>
      </c>
    </row>
    <row r="170" spans="1:65" s="13" customFormat="1">
      <c r="B170" s="205"/>
      <c r="C170" s="206"/>
      <c r="D170" s="207" t="s">
        <v>272</v>
      </c>
      <c r="E170" s="206"/>
      <c r="F170" s="209" t="s">
        <v>7057</v>
      </c>
      <c r="G170" s="206"/>
      <c r="H170" s="210">
        <v>312.53199999999998</v>
      </c>
      <c r="I170" s="211"/>
      <c r="J170" s="206"/>
      <c r="K170" s="206"/>
      <c r="L170" s="212"/>
      <c r="M170" s="213"/>
      <c r="N170" s="214"/>
      <c r="O170" s="214"/>
      <c r="P170" s="214"/>
      <c r="Q170" s="214"/>
      <c r="R170" s="214"/>
      <c r="S170" s="214"/>
      <c r="T170" s="215"/>
      <c r="AT170" s="216" t="s">
        <v>272</v>
      </c>
      <c r="AU170" s="216" t="s">
        <v>73</v>
      </c>
      <c r="AV170" s="13" t="s">
        <v>73</v>
      </c>
      <c r="AW170" s="13" t="s">
        <v>4</v>
      </c>
      <c r="AX170" s="13" t="s">
        <v>71</v>
      </c>
      <c r="AY170" s="216" t="s">
        <v>263</v>
      </c>
    </row>
    <row r="171" spans="1:65" s="12" customFormat="1" ht="22.9" customHeight="1">
      <c r="B171" s="175"/>
      <c r="C171" s="176"/>
      <c r="D171" s="177" t="s">
        <v>63</v>
      </c>
      <c r="E171" s="189" t="s">
        <v>297</v>
      </c>
      <c r="F171" s="189" t="s">
        <v>1020</v>
      </c>
      <c r="G171" s="176"/>
      <c r="H171" s="176"/>
      <c r="I171" s="179"/>
      <c r="J171" s="190">
        <f>BK171</f>
        <v>0</v>
      </c>
      <c r="K171" s="176"/>
      <c r="L171" s="181"/>
      <c r="M171" s="182"/>
      <c r="N171" s="183"/>
      <c r="O171" s="183"/>
      <c r="P171" s="184">
        <f>SUM(P172:P173)</f>
        <v>0</v>
      </c>
      <c r="Q171" s="183"/>
      <c r="R171" s="184">
        <f>SUM(R172:R173)</f>
        <v>0</v>
      </c>
      <c r="S171" s="183"/>
      <c r="T171" s="185">
        <f>SUM(T172:T173)</f>
        <v>0</v>
      </c>
      <c r="AR171" s="186" t="s">
        <v>71</v>
      </c>
      <c r="AT171" s="187" t="s">
        <v>63</v>
      </c>
      <c r="AU171" s="187" t="s">
        <v>71</v>
      </c>
      <c r="AY171" s="186" t="s">
        <v>263</v>
      </c>
      <c r="BK171" s="188">
        <f>SUM(BK172:BK173)</f>
        <v>0</v>
      </c>
    </row>
    <row r="172" spans="1:65" s="2" customFormat="1" ht="33" customHeight="1">
      <c r="A172" s="35"/>
      <c r="B172" s="36"/>
      <c r="C172" s="191" t="s">
        <v>405</v>
      </c>
      <c r="D172" s="191" t="s">
        <v>6726</v>
      </c>
      <c r="E172" s="192" t="s">
        <v>6727</v>
      </c>
      <c r="F172" s="193" t="s">
        <v>6728</v>
      </c>
      <c r="G172" s="194" t="s">
        <v>269</v>
      </c>
      <c r="H172" s="195">
        <v>139.69999999999999</v>
      </c>
      <c r="I172" s="196"/>
      <c r="J172" s="197">
        <f>ROUND(I172*H172,2)</f>
        <v>0</v>
      </c>
      <c r="K172" s="198"/>
      <c r="L172" s="40"/>
      <c r="M172" s="199" t="s">
        <v>1</v>
      </c>
      <c r="N172" s="200" t="s">
        <v>38</v>
      </c>
      <c r="O172" s="72"/>
      <c r="P172" s="201">
        <f>O172*H172</f>
        <v>0</v>
      </c>
      <c r="Q172" s="201">
        <v>0</v>
      </c>
      <c r="R172" s="201">
        <f>Q172*H172</f>
        <v>0</v>
      </c>
      <c r="S172" s="201">
        <v>0</v>
      </c>
      <c r="T172" s="202">
        <f>S172*H172</f>
        <v>0</v>
      </c>
      <c r="U172" s="35"/>
      <c r="V172" s="35"/>
      <c r="W172" s="35"/>
      <c r="X172" s="35"/>
      <c r="Y172" s="35"/>
      <c r="Z172" s="35"/>
      <c r="AA172" s="35"/>
      <c r="AB172" s="35"/>
      <c r="AC172" s="35"/>
      <c r="AD172" s="35"/>
      <c r="AE172" s="35"/>
      <c r="AR172" s="203" t="s">
        <v>270</v>
      </c>
      <c r="AT172" s="203" t="s">
        <v>266</v>
      </c>
      <c r="AU172" s="203" t="s">
        <v>73</v>
      </c>
      <c r="AY172" s="18" t="s">
        <v>263</v>
      </c>
      <c r="BE172" s="204">
        <f>IF(N172="základní",J172,0)</f>
        <v>0</v>
      </c>
      <c r="BF172" s="204">
        <f>IF(N172="snížená",J172,0)</f>
        <v>0</v>
      </c>
      <c r="BG172" s="204">
        <f>IF(N172="zákl. přenesená",J172,0)</f>
        <v>0</v>
      </c>
      <c r="BH172" s="204">
        <f>IF(N172="sníž. přenesená",J172,0)</f>
        <v>0</v>
      </c>
      <c r="BI172" s="204">
        <f>IF(N172="nulová",J172,0)</f>
        <v>0</v>
      </c>
      <c r="BJ172" s="18" t="s">
        <v>71</v>
      </c>
      <c r="BK172" s="204">
        <f>ROUND(I172*H172,2)</f>
        <v>0</v>
      </c>
      <c r="BL172" s="18" t="s">
        <v>270</v>
      </c>
      <c r="BM172" s="203" t="s">
        <v>7058</v>
      </c>
    </row>
    <row r="173" spans="1:65" s="13" customFormat="1">
      <c r="B173" s="205"/>
      <c r="C173" s="206"/>
      <c r="D173" s="207" t="s">
        <v>272</v>
      </c>
      <c r="E173" s="208" t="s">
        <v>1</v>
      </c>
      <c r="F173" s="209" t="s">
        <v>7040</v>
      </c>
      <c r="G173" s="206"/>
      <c r="H173" s="210">
        <v>139.69999999999999</v>
      </c>
      <c r="I173" s="211"/>
      <c r="J173" s="206"/>
      <c r="K173" s="206"/>
      <c r="L173" s="212"/>
      <c r="M173" s="213"/>
      <c r="N173" s="214"/>
      <c r="O173" s="214"/>
      <c r="P173" s="214"/>
      <c r="Q173" s="214"/>
      <c r="R173" s="214"/>
      <c r="S173" s="214"/>
      <c r="T173" s="215"/>
      <c r="AT173" s="216" t="s">
        <v>272</v>
      </c>
      <c r="AU173" s="216" t="s">
        <v>73</v>
      </c>
      <c r="AV173" s="13" t="s">
        <v>73</v>
      </c>
      <c r="AW173" s="13" t="s">
        <v>30</v>
      </c>
      <c r="AX173" s="13" t="s">
        <v>71</v>
      </c>
      <c r="AY173" s="216" t="s">
        <v>263</v>
      </c>
    </row>
    <row r="174" spans="1:65" s="12" customFormat="1" ht="22.9" customHeight="1">
      <c r="B174" s="175"/>
      <c r="C174" s="176"/>
      <c r="D174" s="177" t="s">
        <v>63</v>
      </c>
      <c r="E174" s="189" t="s">
        <v>314</v>
      </c>
      <c r="F174" s="189" t="s">
        <v>1712</v>
      </c>
      <c r="G174" s="176"/>
      <c r="H174" s="176"/>
      <c r="I174" s="179"/>
      <c r="J174" s="190">
        <f>BK174</f>
        <v>0</v>
      </c>
      <c r="K174" s="176"/>
      <c r="L174" s="181"/>
      <c r="M174" s="182"/>
      <c r="N174" s="183"/>
      <c r="O174" s="183"/>
      <c r="P174" s="184">
        <f>SUM(P175:P181)</f>
        <v>0</v>
      </c>
      <c r="Q174" s="183"/>
      <c r="R174" s="184">
        <f>SUM(R175:R181)</f>
        <v>2.6400000000000004E-3</v>
      </c>
      <c r="S174" s="183"/>
      <c r="T174" s="185">
        <f>SUM(T175:T181)</f>
        <v>0</v>
      </c>
      <c r="AR174" s="186" t="s">
        <v>71</v>
      </c>
      <c r="AT174" s="187" t="s">
        <v>63</v>
      </c>
      <c r="AU174" s="187" t="s">
        <v>71</v>
      </c>
      <c r="AY174" s="186" t="s">
        <v>263</v>
      </c>
      <c r="BK174" s="188">
        <f>SUM(BK175:BK181)</f>
        <v>0</v>
      </c>
    </row>
    <row r="175" spans="1:65" s="2" customFormat="1" ht="24.2" customHeight="1">
      <c r="A175" s="35"/>
      <c r="B175" s="36"/>
      <c r="C175" s="191" t="s">
        <v>412</v>
      </c>
      <c r="D175" s="191" t="s">
        <v>266</v>
      </c>
      <c r="E175" s="192" t="s">
        <v>6406</v>
      </c>
      <c r="F175" s="193" t="s">
        <v>7059</v>
      </c>
      <c r="G175" s="194" t="s">
        <v>796</v>
      </c>
      <c r="H175" s="195">
        <v>132</v>
      </c>
      <c r="I175" s="196"/>
      <c r="J175" s="197">
        <f>ROUND(I175*H175,2)</f>
        <v>0</v>
      </c>
      <c r="K175" s="198"/>
      <c r="L175" s="40"/>
      <c r="M175" s="199" t="s">
        <v>1</v>
      </c>
      <c r="N175" s="200" t="s">
        <v>38</v>
      </c>
      <c r="O175" s="72"/>
      <c r="P175" s="201">
        <f>O175*H175</f>
        <v>0</v>
      </c>
      <c r="Q175" s="201">
        <v>0</v>
      </c>
      <c r="R175" s="201">
        <f>Q175*H175</f>
        <v>0</v>
      </c>
      <c r="S175" s="201">
        <v>0</v>
      </c>
      <c r="T175" s="202">
        <f>S175*H175</f>
        <v>0</v>
      </c>
      <c r="U175" s="35"/>
      <c r="V175" s="35"/>
      <c r="W175" s="35"/>
      <c r="X175" s="35"/>
      <c r="Y175" s="35"/>
      <c r="Z175" s="35"/>
      <c r="AA175" s="35"/>
      <c r="AB175" s="35"/>
      <c r="AC175" s="35"/>
      <c r="AD175" s="35"/>
      <c r="AE175" s="35"/>
      <c r="AR175" s="203" t="s">
        <v>270</v>
      </c>
      <c r="AT175" s="203" t="s">
        <v>266</v>
      </c>
      <c r="AU175" s="203" t="s">
        <v>73</v>
      </c>
      <c r="AY175" s="18" t="s">
        <v>263</v>
      </c>
      <c r="BE175" s="204">
        <f>IF(N175="základní",J175,0)</f>
        <v>0</v>
      </c>
      <c r="BF175" s="204">
        <f>IF(N175="snížená",J175,0)</f>
        <v>0</v>
      </c>
      <c r="BG175" s="204">
        <f>IF(N175="zákl. přenesená",J175,0)</f>
        <v>0</v>
      </c>
      <c r="BH175" s="204">
        <f>IF(N175="sníž. přenesená",J175,0)</f>
        <v>0</v>
      </c>
      <c r="BI175" s="204">
        <f>IF(N175="nulová",J175,0)</f>
        <v>0</v>
      </c>
      <c r="BJ175" s="18" t="s">
        <v>71</v>
      </c>
      <c r="BK175" s="204">
        <f>ROUND(I175*H175,2)</f>
        <v>0</v>
      </c>
      <c r="BL175" s="18" t="s">
        <v>270</v>
      </c>
      <c r="BM175" s="203" t="s">
        <v>6857</v>
      </c>
    </row>
    <row r="176" spans="1:65" s="2" customFormat="1" ht="19.5">
      <c r="A176" s="35"/>
      <c r="B176" s="36"/>
      <c r="C176" s="37"/>
      <c r="D176" s="207" t="s">
        <v>294</v>
      </c>
      <c r="E176" s="37"/>
      <c r="F176" s="239" t="s">
        <v>7060</v>
      </c>
      <c r="G176" s="37"/>
      <c r="H176" s="37"/>
      <c r="I176" s="240"/>
      <c r="J176" s="37"/>
      <c r="K176" s="37"/>
      <c r="L176" s="40"/>
      <c r="M176" s="241"/>
      <c r="N176" s="242"/>
      <c r="O176" s="72"/>
      <c r="P176" s="72"/>
      <c r="Q176" s="72"/>
      <c r="R176" s="72"/>
      <c r="S176" s="72"/>
      <c r="T176" s="73"/>
      <c r="U176" s="35"/>
      <c r="V176" s="35"/>
      <c r="W176" s="35"/>
      <c r="X176" s="35"/>
      <c r="Y176" s="35"/>
      <c r="Z176" s="35"/>
      <c r="AA176" s="35"/>
      <c r="AB176" s="35"/>
      <c r="AC176" s="35"/>
      <c r="AD176" s="35"/>
      <c r="AE176" s="35"/>
      <c r="AT176" s="18" t="s">
        <v>294</v>
      </c>
      <c r="AU176" s="18" t="s">
        <v>73</v>
      </c>
    </row>
    <row r="177" spans="1:65" s="2" customFormat="1" ht="16.5" customHeight="1">
      <c r="A177" s="35"/>
      <c r="B177" s="36"/>
      <c r="C177" s="191" t="s">
        <v>416</v>
      </c>
      <c r="D177" s="191" t="s">
        <v>266</v>
      </c>
      <c r="E177" s="192" t="s">
        <v>6060</v>
      </c>
      <c r="F177" s="193" t="s">
        <v>6061</v>
      </c>
      <c r="G177" s="194" t="s">
        <v>796</v>
      </c>
      <c r="H177" s="195">
        <v>132</v>
      </c>
      <c r="I177" s="196"/>
      <c r="J177" s="197">
        <f>ROUND(I177*H177,2)</f>
        <v>0</v>
      </c>
      <c r="K177" s="198"/>
      <c r="L177" s="40"/>
      <c r="M177" s="199" t="s">
        <v>1</v>
      </c>
      <c r="N177" s="200" t="s">
        <v>38</v>
      </c>
      <c r="O177" s="72"/>
      <c r="P177" s="201">
        <f>O177*H177</f>
        <v>0</v>
      </c>
      <c r="Q177" s="201">
        <v>0</v>
      </c>
      <c r="R177" s="201">
        <f>Q177*H177</f>
        <v>0</v>
      </c>
      <c r="S177" s="201">
        <v>0</v>
      </c>
      <c r="T177" s="202">
        <f>S177*H177</f>
        <v>0</v>
      </c>
      <c r="U177" s="35"/>
      <c r="V177" s="35"/>
      <c r="W177" s="35"/>
      <c r="X177" s="35"/>
      <c r="Y177" s="35"/>
      <c r="Z177" s="35"/>
      <c r="AA177" s="35"/>
      <c r="AB177" s="35"/>
      <c r="AC177" s="35"/>
      <c r="AD177" s="35"/>
      <c r="AE177" s="35"/>
      <c r="AR177" s="203" t="s">
        <v>270</v>
      </c>
      <c r="AT177" s="203" t="s">
        <v>266</v>
      </c>
      <c r="AU177" s="203" t="s">
        <v>73</v>
      </c>
      <c r="AY177" s="18" t="s">
        <v>263</v>
      </c>
      <c r="BE177" s="204">
        <f>IF(N177="základní",J177,0)</f>
        <v>0</v>
      </c>
      <c r="BF177" s="204">
        <f>IF(N177="snížená",J177,0)</f>
        <v>0</v>
      </c>
      <c r="BG177" s="204">
        <f>IF(N177="zákl. přenesená",J177,0)</f>
        <v>0</v>
      </c>
      <c r="BH177" s="204">
        <f>IF(N177="sníž. přenesená",J177,0)</f>
        <v>0</v>
      </c>
      <c r="BI177" s="204">
        <f>IF(N177="nulová",J177,0)</f>
        <v>0</v>
      </c>
      <c r="BJ177" s="18" t="s">
        <v>71</v>
      </c>
      <c r="BK177" s="204">
        <f>ROUND(I177*H177,2)</f>
        <v>0</v>
      </c>
      <c r="BL177" s="18" t="s">
        <v>270</v>
      </c>
      <c r="BM177" s="203" t="s">
        <v>6859</v>
      </c>
    </row>
    <row r="178" spans="1:65" s="2" customFormat="1" ht="39">
      <c r="A178" s="35"/>
      <c r="B178" s="36"/>
      <c r="C178" s="37"/>
      <c r="D178" s="207" t="s">
        <v>294</v>
      </c>
      <c r="E178" s="37"/>
      <c r="F178" s="239" t="s">
        <v>6733</v>
      </c>
      <c r="G178" s="37"/>
      <c r="H178" s="37"/>
      <c r="I178" s="240"/>
      <c r="J178" s="37"/>
      <c r="K178" s="37"/>
      <c r="L178" s="40"/>
      <c r="M178" s="241"/>
      <c r="N178" s="242"/>
      <c r="O178" s="72"/>
      <c r="P178" s="72"/>
      <c r="Q178" s="72"/>
      <c r="R178" s="72"/>
      <c r="S178" s="72"/>
      <c r="T178" s="73"/>
      <c r="U178" s="35"/>
      <c r="V178" s="35"/>
      <c r="W178" s="35"/>
      <c r="X178" s="35"/>
      <c r="Y178" s="35"/>
      <c r="Z178" s="35"/>
      <c r="AA178" s="35"/>
      <c r="AB178" s="35"/>
      <c r="AC178" s="35"/>
      <c r="AD178" s="35"/>
      <c r="AE178" s="35"/>
      <c r="AT178" s="18" t="s">
        <v>294</v>
      </c>
      <c r="AU178" s="18" t="s">
        <v>73</v>
      </c>
    </row>
    <row r="179" spans="1:65" s="2" customFormat="1" ht="16.5" customHeight="1">
      <c r="A179" s="35"/>
      <c r="B179" s="36"/>
      <c r="C179" s="191" t="s">
        <v>421</v>
      </c>
      <c r="D179" s="191" t="s">
        <v>266</v>
      </c>
      <c r="E179" s="192" t="s">
        <v>6070</v>
      </c>
      <c r="F179" s="193" t="s">
        <v>6071</v>
      </c>
      <c r="G179" s="194" t="s">
        <v>796</v>
      </c>
      <c r="H179" s="195">
        <v>132</v>
      </c>
      <c r="I179" s="196"/>
      <c r="J179" s="197">
        <f>ROUND(I179*H179,2)</f>
        <v>0</v>
      </c>
      <c r="K179" s="198"/>
      <c r="L179" s="40"/>
      <c r="M179" s="199" t="s">
        <v>1</v>
      </c>
      <c r="N179" s="200" t="s">
        <v>38</v>
      </c>
      <c r="O179" s="72"/>
      <c r="P179" s="201">
        <f>O179*H179</f>
        <v>0</v>
      </c>
      <c r="Q179" s="201">
        <v>2.0000000000000002E-5</v>
      </c>
      <c r="R179" s="201">
        <f>Q179*H179</f>
        <v>2.6400000000000004E-3</v>
      </c>
      <c r="S179" s="201">
        <v>0</v>
      </c>
      <c r="T179" s="202">
        <f>S179*H179</f>
        <v>0</v>
      </c>
      <c r="U179" s="35"/>
      <c r="V179" s="35"/>
      <c r="W179" s="35"/>
      <c r="X179" s="35"/>
      <c r="Y179" s="35"/>
      <c r="Z179" s="35"/>
      <c r="AA179" s="35"/>
      <c r="AB179" s="35"/>
      <c r="AC179" s="35"/>
      <c r="AD179" s="35"/>
      <c r="AE179" s="35"/>
      <c r="AR179" s="203" t="s">
        <v>270</v>
      </c>
      <c r="AT179" s="203" t="s">
        <v>266</v>
      </c>
      <c r="AU179" s="203" t="s">
        <v>73</v>
      </c>
      <c r="AY179" s="18" t="s">
        <v>263</v>
      </c>
      <c r="BE179" s="204">
        <f>IF(N179="základní",J179,0)</f>
        <v>0</v>
      </c>
      <c r="BF179" s="204">
        <f>IF(N179="snížená",J179,0)</f>
        <v>0</v>
      </c>
      <c r="BG179" s="204">
        <f>IF(N179="zákl. přenesená",J179,0)</f>
        <v>0</v>
      </c>
      <c r="BH179" s="204">
        <f>IF(N179="sníž. přenesená",J179,0)</f>
        <v>0</v>
      </c>
      <c r="BI179" s="204">
        <f>IF(N179="nulová",J179,0)</f>
        <v>0</v>
      </c>
      <c r="BJ179" s="18" t="s">
        <v>71</v>
      </c>
      <c r="BK179" s="204">
        <f>ROUND(I179*H179,2)</f>
        <v>0</v>
      </c>
      <c r="BL179" s="18" t="s">
        <v>270</v>
      </c>
      <c r="BM179" s="203" t="s">
        <v>6072</v>
      </c>
    </row>
    <row r="180" spans="1:65" s="16" customFormat="1">
      <c r="B180" s="248"/>
      <c r="C180" s="249"/>
      <c r="D180" s="207" t="s">
        <v>272</v>
      </c>
      <c r="E180" s="250" t="s">
        <v>1</v>
      </c>
      <c r="F180" s="251" t="s">
        <v>6073</v>
      </c>
      <c r="G180" s="249"/>
      <c r="H180" s="250" t="s">
        <v>1</v>
      </c>
      <c r="I180" s="252"/>
      <c r="J180" s="249"/>
      <c r="K180" s="249"/>
      <c r="L180" s="253"/>
      <c r="M180" s="254"/>
      <c r="N180" s="255"/>
      <c r="O180" s="255"/>
      <c r="P180" s="255"/>
      <c r="Q180" s="255"/>
      <c r="R180" s="255"/>
      <c r="S180" s="255"/>
      <c r="T180" s="256"/>
      <c r="AT180" s="257" t="s">
        <v>272</v>
      </c>
      <c r="AU180" s="257" t="s">
        <v>73</v>
      </c>
      <c r="AV180" s="16" t="s">
        <v>71</v>
      </c>
      <c r="AW180" s="16" t="s">
        <v>30</v>
      </c>
      <c r="AX180" s="16" t="s">
        <v>64</v>
      </c>
      <c r="AY180" s="257" t="s">
        <v>263</v>
      </c>
    </row>
    <row r="181" spans="1:65" s="13" customFormat="1">
      <c r="B181" s="205"/>
      <c r="C181" s="206"/>
      <c r="D181" s="207" t="s">
        <v>272</v>
      </c>
      <c r="E181" s="208" t="s">
        <v>1</v>
      </c>
      <c r="F181" s="209" t="s">
        <v>832</v>
      </c>
      <c r="G181" s="206"/>
      <c r="H181" s="210">
        <v>132</v>
      </c>
      <c r="I181" s="211"/>
      <c r="J181" s="206"/>
      <c r="K181" s="206"/>
      <c r="L181" s="212"/>
      <c r="M181" s="213"/>
      <c r="N181" s="214"/>
      <c r="O181" s="214"/>
      <c r="P181" s="214"/>
      <c r="Q181" s="214"/>
      <c r="R181" s="214"/>
      <c r="S181" s="214"/>
      <c r="T181" s="215"/>
      <c r="AT181" s="216" t="s">
        <v>272</v>
      </c>
      <c r="AU181" s="216" t="s">
        <v>73</v>
      </c>
      <c r="AV181" s="13" t="s">
        <v>73</v>
      </c>
      <c r="AW181" s="13" t="s">
        <v>30</v>
      </c>
      <c r="AX181" s="13" t="s">
        <v>71</v>
      </c>
      <c r="AY181" s="216" t="s">
        <v>263</v>
      </c>
    </row>
    <row r="182" spans="1:65" s="12" customFormat="1" ht="22.9" customHeight="1">
      <c r="B182" s="175"/>
      <c r="C182" s="176"/>
      <c r="D182" s="177" t="s">
        <v>63</v>
      </c>
      <c r="E182" s="189" t="s">
        <v>302</v>
      </c>
      <c r="F182" s="189" t="s">
        <v>303</v>
      </c>
      <c r="G182" s="176"/>
      <c r="H182" s="176"/>
      <c r="I182" s="179"/>
      <c r="J182" s="190">
        <f>BK182</f>
        <v>0</v>
      </c>
      <c r="K182" s="176"/>
      <c r="L182" s="181"/>
      <c r="M182" s="182"/>
      <c r="N182" s="183"/>
      <c r="O182" s="183"/>
      <c r="P182" s="184">
        <f>SUM(P183:P187)</f>
        <v>0</v>
      </c>
      <c r="Q182" s="183"/>
      <c r="R182" s="184">
        <f>SUM(R183:R187)</f>
        <v>0</v>
      </c>
      <c r="S182" s="183"/>
      <c r="T182" s="185">
        <f>SUM(T183:T187)</f>
        <v>0</v>
      </c>
      <c r="AR182" s="186" t="s">
        <v>71</v>
      </c>
      <c r="AT182" s="187" t="s">
        <v>63</v>
      </c>
      <c r="AU182" s="187" t="s">
        <v>71</v>
      </c>
      <c r="AY182" s="186" t="s">
        <v>263</v>
      </c>
      <c r="BK182" s="188">
        <f>SUM(BK183:BK187)</f>
        <v>0</v>
      </c>
    </row>
    <row r="183" spans="1:65" s="2" customFormat="1" ht="33" customHeight="1">
      <c r="A183" s="35"/>
      <c r="B183" s="36"/>
      <c r="C183" s="191" t="s">
        <v>426</v>
      </c>
      <c r="D183" s="191" t="s">
        <v>266</v>
      </c>
      <c r="E183" s="192" t="s">
        <v>6075</v>
      </c>
      <c r="F183" s="193" t="s">
        <v>6076</v>
      </c>
      <c r="G183" s="194" t="s">
        <v>307</v>
      </c>
      <c r="H183" s="195">
        <v>88.010999999999996</v>
      </c>
      <c r="I183" s="196"/>
      <c r="J183" s="197">
        <f>ROUND(I183*H183,2)</f>
        <v>0</v>
      </c>
      <c r="K183" s="198"/>
      <c r="L183" s="40"/>
      <c r="M183" s="199" t="s">
        <v>1</v>
      </c>
      <c r="N183" s="200" t="s">
        <v>38</v>
      </c>
      <c r="O183" s="72"/>
      <c r="P183" s="201">
        <f>O183*H183</f>
        <v>0</v>
      </c>
      <c r="Q183" s="201">
        <v>0</v>
      </c>
      <c r="R183" s="201">
        <f>Q183*H183</f>
        <v>0</v>
      </c>
      <c r="S183" s="201">
        <v>0</v>
      </c>
      <c r="T183" s="202">
        <f>S183*H183</f>
        <v>0</v>
      </c>
      <c r="U183" s="35"/>
      <c r="V183" s="35"/>
      <c r="W183" s="35"/>
      <c r="X183" s="35"/>
      <c r="Y183" s="35"/>
      <c r="Z183" s="35"/>
      <c r="AA183" s="35"/>
      <c r="AB183" s="35"/>
      <c r="AC183" s="35"/>
      <c r="AD183" s="35"/>
      <c r="AE183" s="35"/>
      <c r="AR183" s="203" t="s">
        <v>270</v>
      </c>
      <c r="AT183" s="203" t="s">
        <v>266</v>
      </c>
      <c r="AU183" s="203" t="s">
        <v>73</v>
      </c>
      <c r="AY183" s="18" t="s">
        <v>263</v>
      </c>
      <c r="BE183" s="204">
        <f>IF(N183="základní",J183,0)</f>
        <v>0</v>
      </c>
      <c r="BF183" s="204">
        <f>IF(N183="snížená",J183,0)</f>
        <v>0</v>
      </c>
      <c r="BG183" s="204">
        <f>IF(N183="zákl. přenesená",J183,0)</f>
        <v>0</v>
      </c>
      <c r="BH183" s="204">
        <f>IF(N183="sníž. přenesená",J183,0)</f>
        <v>0</v>
      </c>
      <c r="BI183" s="204">
        <f>IF(N183="nulová",J183,0)</f>
        <v>0</v>
      </c>
      <c r="BJ183" s="18" t="s">
        <v>71</v>
      </c>
      <c r="BK183" s="204">
        <f>ROUND(I183*H183,2)</f>
        <v>0</v>
      </c>
      <c r="BL183" s="18" t="s">
        <v>270</v>
      </c>
      <c r="BM183" s="203" t="s">
        <v>7061</v>
      </c>
    </row>
    <row r="184" spans="1:65" s="2" customFormat="1" ht="24.2" customHeight="1">
      <c r="A184" s="35"/>
      <c r="B184" s="36"/>
      <c r="C184" s="191" t="s">
        <v>554</v>
      </c>
      <c r="D184" s="191" t="s">
        <v>266</v>
      </c>
      <c r="E184" s="192" t="s">
        <v>3335</v>
      </c>
      <c r="F184" s="193" t="s">
        <v>3336</v>
      </c>
      <c r="G184" s="194" t="s">
        <v>307</v>
      </c>
      <c r="H184" s="195">
        <v>1232.154</v>
      </c>
      <c r="I184" s="196"/>
      <c r="J184" s="197">
        <f>ROUND(I184*H184,2)</f>
        <v>0</v>
      </c>
      <c r="K184" s="198"/>
      <c r="L184" s="40"/>
      <c r="M184" s="199" t="s">
        <v>1</v>
      </c>
      <c r="N184" s="200" t="s">
        <v>38</v>
      </c>
      <c r="O184" s="72"/>
      <c r="P184" s="201">
        <f>O184*H184</f>
        <v>0</v>
      </c>
      <c r="Q184" s="201">
        <v>0</v>
      </c>
      <c r="R184" s="201">
        <f>Q184*H184</f>
        <v>0</v>
      </c>
      <c r="S184" s="201">
        <v>0</v>
      </c>
      <c r="T184" s="202">
        <f>S184*H184</f>
        <v>0</v>
      </c>
      <c r="U184" s="35"/>
      <c r="V184" s="35"/>
      <c r="W184" s="35"/>
      <c r="X184" s="35"/>
      <c r="Y184" s="35"/>
      <c r="Z184" s="35"/>
      <c r="AA184" s="35"/>
      <c r="AB184" s="35"/>
      <c r="AC184" s="35"/>
      <c r="AD184" s="35"/>
      <c r="AE184" s="35"/>
      <c r="AR184" s="203" t="s">
        <v>270</v>
      </c>
      <c r="AT184" s="203" t="s">
        <v>266</v>
      </c>
      <c r="AU184" s="203" t="s">
        <v>73</v>
      </c>
      <c r="AY184" s="18" t="s">
        <v>263</v>
      </c>
      <c r="BE184" s="204">
        <f>IF(N184="základní",J184,0)</f>
        <v>0</v>
      </c>
      <c r="BF184" s="204">
        <f>IF(N184="snížená",J184,0)</f>
        <v>0</v>
      </c>
      <c r="BG184" s="204">
        <f>IF(N184="zákl. přenesená",J184,0)</f>
        <v>0</v>
      </c>
      <c r="BH184" s="204">
        <f>IF(N184="sníž. přenesená",J184,0)</f>
        <v>0</v>
      </c>
      <c r="BI184" s="204">
        <f>IF(N184="nulová",J184,0)</f>
        <v>0</v>
      </c>
      <c r="BJ184" s="18" t="s">
        <v>71</v>
      </c>
      <c r="BK184" s="204">
        <f>ROUND(I184*H184,2)</f>
        <v>0</v>
      </c>
      <c r="BL184" s="18" t="s">
        <v>270</v>
      </c>
      <c r="BM184" s="203" t="s">
        <v>7062</v>
      </c>
    </row>
    <row r="185" spans="1:65" s="2" customFormat="1" ht="29.25">
      <c r="A185" s="35"/>
      <c r="B185" s="36"/>
      <c r="C185" s="37"/>
      <c r="D185" s="207" t="s">
        <v>294</v>
      </c>
      <c r="E185" s="37"/>
      <c r="F185" s="239" t="s">
        <v>6079</v>
      </c>
      <c r="G185" s="37"/>
      <c r="H185" s="37"/>
      <c r="I185" s="240"/>
      <c r="J185" s="37"/>
      <c r="K185" s="37"/>
      <c r="L185" s="40"/>
      <c r="M185" s="241"/>
      <c r="N185" s="242"/>
      <c r="O185" s="72"/>
      <c r="P185" s="72"/>
      <c r="Q185" s="72"/>
      <c r="R185" s="72"/>
      <c r="S185" s="72"/>
      <c r="T185" s="73"/>
      <c r="U185" s="35"/>
      <c r="V185" s="35"/>
      <c r="W185" s="35"/>
      <c r="X185" s="35"/>
      <c r="Y185" s="35"/>
      <c r="Z185" s="35"/>
      <c r="AA185" s="35"/>
      <c r="AB185" s="35"/>
      <c r="AC185" s="35"/>
      <c r="AD185" s="35"/>
      <c r="AE185" s="35"/>
      <c r="AT185" s="18" t="s">
        <v>294</v>
      </c>
      <c r="AU185" s="18" t="s">
        <v>73</v>
      </c>
    </row>
    <row r="186" spans="1:65" s="13" customFormat="1">
      <c r="B186" s="205"/>
      <c r="C186" s="206"/>
      <c r="D186" s="207" t="s">
        <v>272</v>
      </c>
      <c r="E186" s="206"/>
      <c r="F186" s="209" t="s">
        <v>7063</v>
      </c>
      <c r="G186" s="206"/>
      <c r="H186" s="210">
        <v>1232.154</v>
      </c>
      <c r="I186" s="211"/>
      <c r="J186" s="206"/>
      <c r="K186" s="206"/>
      <c r="L186" s="212"/>
      <c r="M186" s="213"/>
      <c r="N186" s="214"/>
      <c r="O186" s="214"/>
      <c r="P186" s="214"/>
      <c r="Q186" s="214"/>
      <c r="R186" s="214"/>
      <c r="S186" s="214"/>
      <c r="T186" s="215"/>
      <c r="AT186" s="216" t="s">
        <v>272</v>
      </c>
      <c r="AU186" s="216" t="s">
        <v>73</v>
      </c>
      <c r="AV186" s="13" t="s">
        <v>73</v>
      </c>
      <c r="AW186" s="13" t="s">
        <v>4</v>
      </c>
      <c r="AX186" s="13" t="s">
        <v>71</v>
      </c>
      <c r="AY186" s="216" t="s">
        <v>263</v>
      </c>
    </row>
    <row r="187" spans="1:65" s="2" customFormat="1" ht="44.25" customHeight="1">
      <c r="A187" s="35"/>
      <c r="B187" s="36"/>
      <c r="C187" s="191" t="s">
        <v>493</v>
      </c>
      <c r="D187" s="191" t="s">
        <v>266</v>
      </c>
      <c r="E187" s="192" t="s">
        <v>6081</v>
      </c>
      <c r="F187" s="193" t="s">
        <v>6082</v>
      </c>
      <c r="G187" s="194" t="s">
        <v>307</v>
      </c>
      <c r="H187" s="195">
        <v>88.010999999999996</v>
      </c>
      <c r="I187" s="196"/>
      <c r="J187" s="197">
        <f>ROUND(I187*H187,2)</f>
        <v>0</v>
      </c>
      <c r="K187" s="198"/>
      <c r="L187" s="40"/>
      <c r="M187" s="199" t="s">
        <v>1</v>
      </c>
      <c r="N187" s="200" t="s">
        <v>38</v>
      </c>
      <c r="O187" s="72"/>
      <c r="P187" s="201">
        <f>O187*H187</f>
        <v>0</v>
      </c>
      <c r="Q187" s="201">
        <v>0</v>
      </c>
      <c r="R187" s="201">
        <f>Q187*H187</f>
        <v>0</v>
      </c>
      <c r="S187" s="201">
        <v>0</v>
      </c>
      <c r="T187" s="202">
        <f>S187*H187</f>
        <v>0</v>
      </c>
      <c r="U187" s="35"/>
      <c r="V187" s="35"/>
      <c r="W187" s="35"/>
      <c r="X187" s="35"/>
      <c r="Y187" s="35"/>
      <c r="Z187" s="35"/>
      <c r="AA187" s="35"/>
      <c r="AB187" s="35"/>
      <c r="AC187" s="35"/>
      <c r="AD187" s="35"/>
      <c r="AE187" s="35"/>
      <c r="AR187" s="203" t="s">
        <v>270</v>
      </c>
      <c r="AT187" s="203" t="s">
        <v>266</v>
      </c>
      <c r="AU187" s="203" t="s">
        <v>73</v>
      </c>
      <c r="AY187" s="18" t="s">
        <v>263</v>
      </c>
      <c r="BE187" s="204">
        <f>IF(N187="základní",J187,0)</f>
        <v>0</v>
      </c>
      <c r="BF187" s="204">
        <f>IF(N187="snížená",J187,0)</f>
        <v>0</v>
      </c>
      <c r="BG187" s="204">
        <f>IF(N187="zákl. přenesená",J187,0)</f>
        <v>0</v>
      </c>
      <c r="BH187" s="204">
        <f>IF(N187="sníž. přenesená",J187,0)</f>
        <v>0</v>
      </c>
      <c r="BI187" s="204">
        <f>IF(N187="nulová",J187,0)</f>
        <v>0</v>
      </c>
      <c r="BJ187" s="18" t="s">
        <v>71</v>
      </c>
      <c r="BK187" s="204">
        <f>ROUND(I187*H187,2)</f>
        <v>0</v>
      </c>
      <c r="BL187" s="18" t="s">
        <v>270</v>
      </c>
      <c r="BM187" s="203" t="s">
        <v>7064</v>
      </c>
    </row>
    <row r="188" spans="1:65" s="12" customFormat="1" ht="22.9" customHeight="1">
      <c r="B188" s="175"/>
      <c r="C188" s="176"/>
      <c r="D188" s="177" t="s">
        <v>63</v>
      </c>
      <c r="E188" s="189" t="s">
        <v>395</v>
      </c>
      <c r="F188" s="189" t="s">
        <v>396</v>
      </c>
      <c r="G188" s="176"/>
      <c r="H188" s="176"/>
      <c r="I188" s="179"/>
      <c r="J188" s="190">
        <f>BK188</f>
        <v>0</v>
      </c>
      <c r="K188" s="176"/>
      <c r="L188" s="181"/>
      <c r="M188" s="182"/>
      <c r="N188" s="183"/>
      <c r="O188" s="183"/>
      <c r="P188" s="184">
        <f>P189</f>
        <v>0</v>
      </c>
      <c r="Q188" s="183"/>
      <c r="R188" s="184">
        <f>R189</f>
        <v>0</v>
      </c>
      <c r="S188" s="183"/>
      <c r="T188" s="185">
        <f>T189</f>
        <v>0</v>
      </c>
      <c r="AR188" s="186" t="s">
        <v>71</v>
      </c>
      <c r="AT188" s="187" t="s">
        <v>63</v>
      </c>
      <c r="AU188" s="187" t="s">
        <v>71</v>
      </c>
      <c r="AY188" s="186" t="s">
        <v>263</v>
      </c>
      <c r="BK188" s="188">
        <f>BK189</f>
        <v>0</v>
      </c>
    </row>
    <row r="189" spans="1:65" s="2" customFormat="1" ht="24.2" customHeight="1">
      <c r="A189" s="35"/>
      <c r="B189" s="36"/>
      <c r="C189" s="191" t="s">
        <v>7</v>
      </c>
      <c r="D189" s="191" t="s">
        <v>266</v>
      </c>
      <c r="E189" s="192" t="s">
        <v>1756</v>
      </c>
      <c r="F189" s="193" t="s">
        <v>1757</v>
      </c>
      <c r="G189" s="194" t="s">
        <v>307</v>
      </c>
      <c r="H189" s="195">
        <v>176.36199999999999</v>
      </c>
      <c r="I189" s="196"/>
      <c r="J189" s="197">
        <f>ROUND(I189*H189,2)</f>
        <v>0</v>
      </c>
      <c r="K189" s="198"/>
      <c r="L189" s="40"/>
      <c r="M189" s="243" t="s">
        <v>1</v>
      </c>
      <c r="N189" s="244" t="s">
        <v>38</v>
      </c>
      <c r="O189" s="245"/>
      <c r="P189" s="246">
        <f>O189*H189</f>
        <v>0</v>
      </c>
      <c r="Q189" s="246">
        <v>0</v>
      </c>
      <c r="R189" s="246">
        <f>Q189*H189</f>
        <v>0</v>
      </c>
      <c r="S189" s="246">
        <v>0</v>
      </c>
      <c r="T189" s="247">
        <f>S189*H189</f>
        <v>0</v>
      </c>
      <c r="U189" s="35"/>
      <c r="V189" s="35"/>
      <c r="W189" s="35"/>
      <c r="X189" s="35"/>
      <c r="Y189" s="35"/>
      <c r="Z189" s="35"/>
      <c r="AA189" s="35"/>
      <c r="AB189" s="35"/>
      <c r="AC189" s="35"/>
      <c r="AD189" s="35"/>
      <c r="AE189" s="35"/>
      <c r="AR189" s="203" t="s">
        <v>270</v>
      </c>
      <c r="AT189" s="203" t="s">
        <v>266</v>
      </c>
      <c r="AU189" s="203" t="s">
        <v>73</v>
      </c>
      <c r="AY189" s="18" t="s">
        <v>263</v>
      </c>
      <c r="BE189" s="204">
        <f>IF(N189="základní",J189,0)</f>
        <v>0</v>
      </c>
      <c r="BF189" s="204">
        <f>IF(N189="snížená",J189,0)</f>
        <v>0</v>
      </c>
      <c r="BG189" s="204">
        <f>IF(N189="zákl. přenesená",J189,0)</f>
        <v>0</v>
      </c>
      <c r="BH189" s="204">
        <f>IF(N189="sníž. přenesená",J189,0)</f>
        <v>0</v>
      </c>
      <c r="BI189" s="204">
        <f>IF(N189="nulová",J189,0)</f>
        <v>0</v>
      </c>
      <c r="BJ189" s="18" t="s">
        <v>71</v>
      </c>
      <c r="BK189" s="204">
        <f>ROUND(I189*H189,2)</f>
        <v>0</v>
      </c>
      <c r="BL189" s="18" t="s">
        <v>270</v>
      </c>
      <c r="BM189" s="203" t="s">
        <v>6084</v>
      </c>
    </row>
    <row r="190" spans="1:65" s="2" customFormat="1" ht="6.95" customHeight="1">
      <c r="A190" s="35"/>
      <c r="B190" s="55"/>
      <c r="C190" s="56"/>
      <c r="D190" s="56"/>
      <c r="E190" s="56"/>
      <c r="F190" s="56"/>
      <c r="G190" s="56"/>
      <c r="H190" s="56"/>
      <c r="I190" s="56"/>
      <c r="J190" s="56"/>
      <c r="K190" s="56"/>
      <c r="L190" s="40"/>
      <c r="M190" s="35"/>
      <c r="O190" s="35"/>
      <c r="P190" s="35"/>
      <c r="Q190" s="35"/>
      <c r="R190" s="35"/>
      <c r="S190" s="35"/>
      <c r="T190" s="35"/>
      <c r="U190" s="35"/>
      <c r="V190" s="35"/>
      <c r="W190" s="35"/>
      <c r="X190" s="35"/>
      <c r="Y190" s="35"/>
      <c r="Z190" s="35"/>
      <c r="AA190" s="35"/>
      <c r="AB190" s="35"/>
      <c r="AC190" s="35"/>
      <c r="AD190" s="35"/>
      <c r="AE190" s="35"/>
    </row>
  </sheetData>
  <sheetProtection algorithmName="SHA-512" hashValue="Zo6/fQ/zbd9zZ6sj4PePL7zrFQQPBm52gcUoHskZMuJNcBjREbT7R3c/Kc3E8XDB/oc86rdWT9qnrjHIS0LQZg==" saltValue="3DsJoK2xL5cgn6hT7fF4fw==" spinCount="100000" sheet="1" objects="1" scenarios="1" formatColumns="0" formatRows="0" autoFilter="0"/>
  <autoFilter ref="C125:K189" xr:uid="{00000000-0009-0000-0000-000031000000}"/>
  <mergeCells count="12">
    <mergeCell ref="E118:H118"/>
    <mergeCell ref="L2:V2"/>
    <mergeCell ref="E85:H85"/>
    <mergeCell ref="E87:H87"/>
    <mergeCell ref="E89:H89"/>
    <mergeCell ref="E114:H114"/>
    <mergeCell ref="E116:H116"/>
    <mergeCell ref="E7:H7"/>
    <mergeCell ref="E9:H9"/>
    <mergeCell ref="E11:H11"/>
    <mergeCell ref="E20:H20"/>
    <mergeCell ref="E29:H29"/>
  </mergeCells>
  <pageMargins left="0.39374999999999999" right="0.39374999999999999" top="0.39374999999999999" bottom="0.39374999999999999" header="0" footer="0"/>
  <pageSetup paperSize="9" scale="88" fitToHeight="100" orientation="portrait" blackAndWhite="1" r:id="rId1"/>
  <headerFooter>
    <oddHeader>&amp;L&amp;"Arial"&amp;8&amp;K000000INTERNAL&amp;1#</oddHeader>
    <oddFooter>&amp;CStrana &amp;P z &amp;N</oddFooter>
  </headerFooter>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List51">
    <pageSetUpPr fitToPage="1"/>
  </sheetPr>
  <dimension ref="A2:BM179"/>
  <sheetViews>
    <sheetView showGridLines="0" workbookViewId="0">
      <selection activeCell="E20" sqref="E20:H20"/>
    </sheetView>
  </sheetViews>
  <sheetFormatPr defaultRowHeight="11.25"/>
  <cols>
    <col min="1" max="1" width="8.33203125" style="1" customWidth="1"/>
    <col min="2" max="2" width="1.1640625" style="1" customWidth="1"/>
    <col min="3" max="3" width="4.1640625" style="1" customWidth="1"/>
    <col min="4" max="4" width="4.33203125" style="1" customWidth="1"/>
    <col min="5" max="5" width="17.1640625" style="1" customWidth="1"/>
    <col min="6" max="6" width="50.83203125" style="1" customWidth="1"/>
    <col min="7" max="7" width="7.5" style="1" customWidth="1"/>
    <col min="8" max="8" width="14" style="1" customWidth="1"/>
    <col min="9" max="9" width="15.83203125" style="1" customWidth="1"/>
    <col min="10" max="10" width="22.33203125" style="1" customWidth="1"/>
    <col min="11" max="11" width="22.33203125" style="1" hidden="1" customWidth="1"/>
    <col min="12" max="12" width="9.33203125" style="1" customWidth="1"/>
    <col min="13" max="13" width="10.83203125" style="1" hidden="1" customWidth="1"/>
    <col min="14" max="14" width="9.33203125" style="1" hidden="1"/>
    <col min="15" max="20" width="14.1640625" style="1" hidden="1" customWidth="1"/>
    <col min="21" max="21" width="16.33203125" style="1" hidden="1" customWidth="1"/>
    <col min="22" max="22" width="12.33203125" style="1" customWidth="1"/>
    <col min="23" max="23" width="16.33203125" style="1" customWidth="1"/>
    <col min="24" max="24" width="12.33203125" style="1" customWidth="1"/>
    <col min="25" max="25" width="15" style="1" customWidth="1"/>
    <col min="26" max="26" width="11" style="1" customWidth="1"/>
    <col min="27" max="27" width="15" style="1" customWidth="1"/>
    <col min="28" max="28" width="16.33203125" style="1" customWidth="1"/>
    <col min="29" max="29" width="11" style="1" customWidth="1"/>
    <col min="30" max="30" width="15" style="1" customWidth="1"/>
    <col min="31" max="31" width="16.33203125" style="1" customWidth="1"/>
    <col min="44" max="65" width="9.33203125" style="1" hidden="1"/>
  </cols>
  <sheetData>
    <row r="2" spans="1:46" s="1" customFormat="1" ht="36.950000000000003" customHeight="1">
      <c r="L2" s="383"/>
      <c r="M2" s="383"/>
      <c r="N2" s="383"/>
      <c r="O2" s="383"/>
      <c r="P2" s="383"/>
      <c r="Q2" s="383"/>
      <c r="R2" s="383"/>
      <c r="S2" s="383"/>
      <c r="T2" s="383"/>
      <c r="U2" s="383"/>
      <c r="V2" s="383"/>
      <c r="AT2" s="18" t="s">
        <v>218</v>
      </c>
    </row>
    <row r="3" spans="1:46" s="1" customFormat="1" ht="6.95" customHeight="1">
      <c r="B3" s="114"/>
      <c r="C3" s="115"/>
      <c r="D3" s="115"/>
      <c r="E3" s="115"/>
      <c r="F3" s="115"/>
      <c r="G3" s="115"/>
      <c r="H3" s="115"/>
      <c r="I3" s="115"/>
      <c r="J3" s="115"/>
      <c r="K3" s="115"/>
      <c r="L3" s="21"/>
      <c r="AT3" s="18" t="s">
        <v>73</v>
      </c>
    </row>
    <row r="4" spans="1:46" s="1" customFormat="1" ht="24.95" customHeight="1">
      <c r="B4" s="21"/>
      <c r="D4" s="116" t="s">
        <v>240</v>
      </c>
      <c r="L4" s="21"/>
      <c r="M4" s="117" t="s">
        <v>10</v>
      </c>
      <c r="AT4" s="18" t="s">
        <v>4</v>
      </c>
    </row>
    <row r="5" spans="1:46" s="1" customFormat="1" ht="6.95" customHeight="1">
      <c r="B5" s="21"/>
      <c r="L5" s="21"/>
    </row>
    <row r="6" spans="1:46" s="1" customFormat="1" ht="12" customHeight="1">
      <c r="B6" s="21"/>
      <c r="D6" s="118" t="s">
        <v>15</v>
      </c>
      <c r="L6" s="21"/>
    </row>
    <row r="7" spans="1:46" s="1" customFormat="1" ht="16.5" customHeight="1">
      <c r="B7" s="21"/>
      <c r="E7" s="412" t="str">
        <f>'Rekapitulace stavby'!K6</f>
        <v>Modernizace teplárny OB6</v>
      </c>
      <c r="F7" s="413"/>
      <c r="G7" s="413"/>
      <c r="H7" s="413"/>
      <c r="L7" s="21"/>
    </row>
    <row r="8" spans="1:46" s="1" customFormat="1" ht="12" customHeight="1">
      <c r="B8" s="21"/>
      <c r="D8" s="118" t="s">
        <v>241</v>
      </c>
      <c r="L8" s="21"/>
    </row>
    <row r="9" spans="1:46" s="2" customFormat="1" ht="16.5" customHeight="1">
      <c r="A9" s="35"/>
      <c r="B9" s="40"/>
      <c r="C9" s="35"/>
      <c r="D9" s="35"/>
      <c r="E9" s="412" t="s">
        <v>5915</v>
      </c>
      <c r="F9" s="415"/>
      <c r="G9" s="415"/>
      <c r="H9" s="415"/>
      <c r="I9" s="35"/>
      <c r="J9" s="35"/>
      <c r="K9" s="35"/>
      <c r="L9" s="52"/>
      <c r="S9" s="35"/>
      <c r="T9" s="35"/>
      <c r="U9" s="35"/>
      <c r="V9" s="35"/>
      <c r="W9" s="35"/>
      <c r="X9" s="35"/>
      <c r="Y9" s="35"/>
      <c r="Z9" s="35"/>
      <c r="AA9" s="35"/>
      <c r="AB9" s="35"/>
      <c r="AC9" s="35"/>
      <c r="AD9" s="35"/>
      <c r="AE9" s="35"/>
    </row>
    <row r="10" spans="1:46" s="2" customFormat="1" ht="12" customHeight="1">
      <c r="A10" s="35"/>
      <c r="B10" s="40"/>
      <c r="C10" s="35"/>
      <c r="D10" s="118" t="s">
        <v>432</v>
      </c>
      <c r="E10" s="35"/>
      <c r="F10" s="35"/>
      <c r="G10" s="35"/>
      <c r="H10" s="35"/>
      <c r="I10" s="35"/>
      <c r="J10" s="35"/>
      <c r="K10" s="35"/>
      <c r="L10" s="52"/>
      <c r="S10" s="35"/>
      <c r="T10" s="35"/>
      <c r="U10" s="35"/>
      <c r="V10" s="35"/>
      <c r="W10" s="35"/>
      <c r="X10" s="35"/>
      <c r="Y10" s="35"/>
      <c r="Z10" s="35"/>
      <c r="AA10" s="35"/>
      <c r="AB10" s="35"/>
      <c r="AC10" s="35"/>
      <c r="AD10" s="35"/>
      <c r="AE10" s="35"/>
    </row>
    <row r="11" spans="1:46" s="2" customFormat="1" ht="16.5" customHeight="1">
      <c r="A11" s="35"/>
      <c r="B11" s="40"/>
      <c r="C11" s="35"/>
      <c r="D11" s="35"/>
      <c r="E11" s="414" t="s">
        <v>7065</v>
      </c>
      <c r="F11" s="415"/>
      <c r="G11" s="415"/>
      <c r="H11" s="415"/>
      <c r="I11" s="35"/>
      <c r="J11" s="35"/>
      <c r="K11" s="35"/>
      <c r="L11" s="52"/>
      <c r="S11" s="35"/>
      <c r="T11" s="35"/>
      <c r="U11" s="35"/>
      <c r="V11" s="35"/>
      <c r="W11" s="35"/>
      <c r="X11" s="35"/>
      <c r="Y11" s="35"/>
      <c r="Z11" s="35"/>
      <c r="AA11" s="35"/>
      <c r="AB11" s="35"/>
      <c r="AC11" s="35"/>
      <c r="AD11" s="35"/>
      <c r="AE11" s="35"/>
    </row>
    <row r="12" spans="1:46" s="2" customFormat="1">
      <c r="A12" s="35"/>
      <c r="B12" s="40"/>
      <c r="C12" s="35"/>
      <c r="D12" s="35"/>
      <c r="E12" s="35"/>
      <c r="F12" s="35"/>
      <c r="G12" s="35"/>
      <c r="H12" s="35"/>
      <c r="I12" s="35"/>
      <c r="J12" s="35"/>
      <c r="K12" s="35"/>
      <c r="L12" s="52"/>
      <c r="S12" s="35"/>
      <c r="T12" s="35"/>
      <c r="U12" s="35"/>
      <c r="V12" s="35"/>
      <c r="W12" s="35"/>
      <c r="X12" s="35"/>
      <c r="Y12" s="35"/>
      <c r="Z12" s="35"/>
      <c r="AA12" s="35"/>
      <c r="AB12" s="35"/>
      <c r="AC12" s="35"/>
      <c r="AD12" s="35"/>
      <c r="AE12" s="35"/>
    </row>
    <row r="13" spans="1:46" s="2" customFormat="1" ht="12" customHeight="1">
      <c r="A13" s="35"/>
      <c r="B13" s="40"/>
      <c r="C13" s="35"/>
      <c r="D13" s="118" t="s">
        <v>17</v>
      </c>
      <c r="E13" s="35"/>
      <c r="F13" s="109" t="s">
        <v>1</v>
      </c>
      <c r="G13" s="35"/>
      <c r="H13" s="35"/>
      <c r="I13" s="118" t="s">
        <v>18</v>
      </c>
      <c r="J13" s="109" t="s">
        <v>1</v>
      </c>
      <c r="K13" s="35"/>
      <c r="L13" s="52"/>
      <c r="S13" s="35"/>
      <c r="T13" s="35"/>
      <c r="U13" s="35"/>
      <c r="V13" s="35"/>
      <c r="W13" s="35"/>
      <c r="X13" s="35"/>
      <c r="Y13" s="35"/>
      <c r="Z13" s="35"/>
      <c r="AA13" s="35"/>
      <c r="AB13" s="35"/>
      <c r="AC13" s="35"/>
      <c r="AD13" s="35"/>
      <c r="AE13" s="35"/>
    </row>
    <row r="14" spans="1:46" s="2" customFormat="1" ht="12" customHeight="1">
      <c r="A14" s="35"/>
      <c r="B14" s="40"/>
      <c r="C14" s="35"/>
      <c r="D14" s="118" t="s">
        <v>19</v>
      </c>
      <c r="E14" s="35"/>
      <c r="F14" s="109" t="s">
        <v>20</v>
      </c>
      <c r="G14" s="35"/>
      <c r="H14" s="35"/>
      <c r="I14" s="118" t="s">
        <v>21</v>
      </c>
      <c r="J14" s="119">
        <f>'Rekapitulace stavby'!AN8</f>
        <v>45363</v>
      </c>
      <c r="K14" s="35"/>
      <c r="L14" s="52"/>
      <c r="S14" s="35"/>
      <c r="T14" s="35"/>
      <c r="U14" s="35"/>
      <c r="V14" s="35"/>
      <c r="W14" s="35"/>
      <c r="X14" s="35"/>
      <c r="Y14" s="35"/>
      <c r="Z14" s="35"/>
      <c r="AA14" s="35"/>
      <c r="AB14" s="35"/>
      <c r="AC14" s="35"/>
      <c r="AD14" s="35"/>
      <c r="AE14" s="35"/>
    </row>
    <row r="15" spans="1:46" s="2" customFormat="1" ht="10.9" customHeight="1">
      <c r="A15" s="35"/>
      <c r="B15" s="40"/>
      <c r="C15" s="35"/>
      <c r="D15" s="35"/>
      <c r="E15" s="35"/>
      <c r="F15" s="35"/>
      <c r="G15" s="35"/>
      <c r="H15" s="35"/>
      <c r="I15" s="35"/>
      <c r="J15" s="35"/>
      <c r="K15" s="35"/>
      <c r="L15" s="52"/>
      <c r="S15" s="35"/>
      <c r="T15" s="35"/>
      <c r="U15" s="35"/>
      <c r="V15" s="35"/>
      <c r="W15" s="35"/>
      <c r="X15" s="35"/>
      <c r="Y15" s="35"/>
      <c r="Z15" s="35"/>
      <c r="AA15" s="35"/>
      <c r="AB15" s="35"/>
      <c r="AC15" s="35"/>
      <c r="AD15" s="35"/>
      <c r="AE15" s="35"/>
    </row>
    <row r="16" spans="1:46" s="2" customFormat="1" ht="12" customHeight="1">
      <c r="A16" s="35"/>
      <c r="B16" s="40"/>
      <c r="C16" s="35"/>
      <c r="D16" s="118" t="s">
        <v>22</v>
      </c>
      <c r="E16" s="35"/>
      <c r="F16" s="35"/>
      <c r="G16" s="35"/>
      <c r="H16" s="35"/>
      <c r="I16" s="118" t="s">
        <v>23</v>
      </c>
      <c r="J16" s="109" t="s">
        <v>1</v>
      </c>
      <c r="K16" s="35"/>
      <c r="L16" s="52"/>
      <c r="S16" s="35"/>
      <c r="T16" s="35"/>
      <c r="U16" s="35"/>
      <c r="V16" s="35"/>
      <c r="W16" s="35"/>
      <c r="X16" s="35"/>
      <c r="Y16" s="35"/>
      <c r="Z16" s="35"/>
      <c r="AA16" s="35"/>
      <c r="AB16" s="35"/>
      <c r="AC16" s="35"/>
      <c r="AD16" s="35"/>
      <c r="AE16" s="35"/>
    </row>
    <row r="17" spans="1:31" s="2" customFormat="1" ht="18" customHeight="1">
      <c r="A17" s="35"/>
      <c r="B17" s="40"/>
      <c r="C17" s="35"/>
      <c r="D17" s="35"/>
      <c r="E17" s="109" t="s">
        <v>24</v>
      </c>
      <c r="F17" s="35"/>
      <c r="G17" s="35"/>
      <c r="H17" s="35"/>
      <c r="I17" s="118" t="s">
        <v>25</v>
      </c>
      <c r="J17" s="109" t="s">
        <v>1</v>
      </c>
      <c r="K17" s="35"/>
      <c r="L17" s="52"/>
      <c r="S17" s="35"/>
      <c r="T17" s="35"/>
      <c r="U17" s="35"/>
      <c r="V17" s="35"/>
      <c r="W17" s="35"/>
      <c r="X17" s="35"/>
      <c r="Y17" s="35"/>
      <c r="Z17" s="35"/>
      <c r="AA17" s="35"/>
      <c r="AB17" s="35"/>
      <c r="AC17" s="35"/>
      <c r="AD17" s="35"/>
      <c r="AE17" s="35"/>
    </row>
    <row r="18" spans="1:31" s="2" customFormat="1" ht="6.95" customHeight="1">
      <c r="A18" s="35"/>
      <c r="B18" s="40"/>
      <c r="C18" s="35"/>
      <c r="D18" s="35"/>
      <c r="E18" s="35"/>
      <c r="F18" s="35"/>
      <c r="G18" s="35"/>
      <c r="H18" s="35"/>
      <c r="I18" s="35"/>
      <c r="J18" s="35"/>
      <c r="K18" s="35"/>
      <c r="L18" s="52"/>
      <c r="S18" s="35"/>
      <c r="T18" s="35"/>
      <c r="U18" s="35"/>
      <c r="V18" s="35"/>
      <c r="W18" s="35"/>
      <c r="X18" s="35"/>
      <c r="Y18" s="35"/>
      <c r="Z18" s="35"/>
      <c r="AA18" s="35"/>
      <c r="AB18" s="35"/>
      <c r="AC18" s="35"/>
      <c r="AD18" s="35"/>
      <c r="AE18" s="35"/>
    </row>
    <row r="19" spans="1:31" s="2" customFormat="1" ht="12" customHeight="1">
      <c r="A19" s="35"/>
      <c r="B19" s="40"/>
      <c r="C19" s="35"/>
      <c r="D19" s="118" t="s">
        <v>26</v>
      </c>
      <c r="E19" s="35"/>
      <c r="F19" s="35"/>
      <c r="G19" s="35"/>
      <c r="H19" s="35"/>
      <c r="I19" s="118" t="s">
        <v>23</v>
      </c>
      <c r="J19" s="31" t="str">
        <f>'Rekapitulace stavby'!AN13</f>
        <v>Vyplň údaj</v>
      </c>
      <c r="K19" s="35"/>
      <c r="L19" s="52"/>
      <c r="S19" s="35"/>
      <c r="T19" s="35"/>
      <c r="U19" s="35"/>
      <c r="V19" s="35"/>
      <c r="W19" s="35"/>
      <c r="X19" s="35"/>
      <c r="Y19" s="35"/>
      <c r="Z19" s="35"/>
      <c r="AA19" s="35"/>
      <c r="AB19" s="35"/>
      <c r="AC19" s="35"/>
      <c r="AD19" s="35"/>
      <c r="AE19" s="35"/>
    </row>
    <row r="20" spans="1:31" s="2" customFormat="1" ht="18" customHeight="1">
      <c r="A20" s="35"/>
      <c r="B20" s="40"/>
      <c r="C20" s="35"/>
      <c r="D20" s="35"/>
      <c r="E20" s="416" t="str">
        <f>'Rekapitulace stavby'!E14</f>
        <v>Vyplň údaj</v>
      </c>
      <c r="F20" s="417"/>
      <c r="G20" s="417"/>
      <c r="H20" s="417"/>
      <c r="I20" s="118" t="s">
        <v>25</v>
      </c>
      <c r="J20" s="31" t="str">
        <f>'Rekapitulace stavby'!AN14</f>
        <v>Vyplň údaj</v>
      </c>
      <c r="K20" s="35"/>
      <c r="L20" s="52"/>
      <c r="S20" s="35"/>
      <c r="T20" s="35"/>
      <c r="U20" s="35"/>
      <c r="V20" s="35"/>
      <c r="W20" s="35"/>
      <c r="X20" s="35"/>
      <c r="Y20" s="35"/>
      <c r="Z20" s="35"/>
      <c r="AA20" s="35"/>
      <c r="AB20" s="35"/>
      <c r="AC20" s="35"/>
      <c r="AD20" s="35"/>
      <c r="AE20" s="35"/>
    </row>
    <row r="21" spans="1:31" s="2" customFormat="1" ht="6.95" customHeight="1">
      <c r="A21" s="35"/>
      <c r="B21" s="40"/>
      <c r="C21" s="35"/>
      <c r="D21" s="35"/>
      <c r="E21" s="35"/>
      <c r="F21" s="35"/>
      <c r="G21" s="35"/>
      <c r="H21" s="35"/>
      <c r="I21" s="35"/>
      <c r="J21" s="35"/>
      <c r="K21" s="35"/>
      <c r="L21" s="52"/>
      <c r="S21" s="35"/>
      <c r="T21" s="35"/>
      <c r="U21" s="35"/>
      <c r="V21" s="35"/>
      <c r="W21" s="35"/>
      <c r="X21" s="35"/>
      <c r="Y21" s="35"/>
      <c r="Z21" s="35"/>
      <c r="AA21" s="35"/>
      <c r="AB21" s="35"/>
      <c r="AC21" s="35"/>
      <c r="AD21" s="35"/>
      <c r="AE21" s="35"/>
    </row>
    <row r="22" spans="1:31" s="2" customFormat="1" ht="12" customHeight="1">
      <c r="A22" s="35"/>
      <c r="B22" s="40"/>
      <c r="C22" s="35"/>
      <c r="D22" s="118" t="s">
        <v>28</v>
      </c>
      <c r="E22" s="35"/>
      <c r="F22" s="35"/>
      <c r="G22" s="35"/>
      <c r="H22" s="35"/>
      <c r="I22" s="118" t="s">
        <v>23</v>
      </c>
      <c r="J22" s="109" t="s">
        <v>1</v>
      </c>
      <c r="K22" s="35"/>
      <c r="L22" s="52"/>
      <c r="S22" s="35"/>
      <c r="T22" s="35"/>
      <c r="U22" s="35"/>
      <c r="V22" s="35"/>
      <c r="W22" s="35"/>
      <c r="X22" s="35"/>
      <c r="Y22" s="35"/>
      <c r="Z22" s="35"/>
      <c r="AA22" s="35"/>
      <c r="AB22" s="35"/>
      <c r="AC22" s="35"/>
      <c r="AD22" s="35"/>
      <c r="AE22" s="35"/>
    </row>
    <row r="23" spans="1:31" s="2" customFormat="1" ht="18" customHeight="1">
      <c r="A23" s="35"/>
      <c r="B23" s="40"/>
      <c r="C23" s="35"/>
      <c r="D23" s="35"/>
      <c r="E23" s="109" t="s">
        <v>29</v>
      </c>
      <c r="F23" s="35"/>
      <c r="G23" s="35"/>
      <c r="H23" s="35"/>
      <c r="I23" s="118" t="s">
        <v>25</v>
      </c>
      <c r="J23" s="109" t="s">
        <v>1</v>
      </c>
      <c r="K23" s="35"/>
      <c r="L23" s="52"/>
      <c r="S23" s="35"/>
      <c r="T23" s="35"/>
      <c r="U23" s="35"/>
      <c r="V23" s="35"/>
      <c r="W23" s="35"/>
      <c r="X23" s="35"/>
      <c r="Y23" s="35"/>
      <c r="Z23" s="35"/>
      <c r="AA23" s="35"/>
      <c r="AB23" s="35"/>
      <c r="AC23" s="35"/>
      <c r="AD23" s="35"/>
      <c r="AE23" s="35"/>
    </row>
    <row r="24" spans="1:31" s="2" customFormat="1" ht="6.95" customHeight="1">
      <c r="A24" s="35"/>
      <c r="B24" s="40"/>
      <c r="C24" s="35"/>
      <c r="D24" s="35"/>
      <c r="E24" s="35"/>
      <c r="F24" s="35"/>
      <c r="G24" s="35"/>
      <c r="H24" s="35"/>
      <c r="I24" s="35"/>
      <c r="J24" s="35"/>
      <c r="K24" s="35"/>
      <c r="L24" s="52"/>
      <c r="S24" s="35"/>
      <c r="T24" s="35"/>
      <c r="U24" s="35"/>
      <c r="V24" s="35"/>
      <c r="W24" s="35"/>
      <c r="X24" s="35"/>
      <c r="Y24" s="35"/>
      <c r="Z24" s="35"/>
      <c r="AA24" s="35"/>
      <c r="AB24" s="35"/>
      <c r="AC24" s="35"/>
      <c r="AD24" s="35"/>
      <c r="AE24" s="35"/>
    </row>
    <row r="25" spans="1:31" s="2" customFormat="1" ht="12" customHeight="1">
      <c r="A25" s="35"/>
      <c r="B25" s="40"/>
      <c r="C25" s="35"/>
      <c r="D25" s="118" t="s">
        <v>31</v>
      </c>
      <c r="E25" s="35"/>
      <c r="F25" s="35"/>
      <c r="G25" s="35"/>
      <c r="H25" s="35"/>
      <c r="I25" s="118" t="s">
        <v>23</v>
      </c>
      <c r="J25" s="109" t="s">
        <v>1</v>
      </c>
      <c r="K25" s="35"/>
      <c r="L25" s="52"/>
      <c r="S25" s="35"/>
      <c r="T25" s="35"/>
      <c r="U25" s="35"/>
      <c r="V25" s="35"/>
      <c r="W25" s="35"/>
      <c r="X25" s="35"/>
      <c r="Y25" s="35"/>
      <c r="Z25" s="35"/>
      <c r="AA25" s="35"/>
      <c r="AB25" s="35"/>
      <c r="AC25" s="35"/>
      <c r="AD25" s="35"/>
      <c r="AE25" s="35"/>
    </row>
    <row r="26" spans="1:31" s="2" customFormat="1" ht="18" customHeight="1">
      <c r="A26" s="35"/>
      <c r="B26" s="40"/>
      <c r="C26" s="35"/>
      <c r="D26" s="35"/>
      <c r="E26" s="109" t="s">
        <v>29</v>
      </c>
      <c r="F26" s="35"/>
      <c r="G26" s="35"/>
      <c r="H26" s="35"/>
      <c r="I26" s="118" t="s">
        <v>25</v>
      </c>
      <c r="J26" s="109" t="s">
        <v>1</v>
      </c>
      <c r="K26" s="35"/>
      <c r="L26" s="52"/>
      <c r="S26" s="35"/>
      <c r="T26" s="35"/>
      <c r="U26" s="35"/>
      <c r="V26" s="35"/>
      <c r="W26" s="35"/>
      <c r="X26" s="35"/>
      <c r="Y26" s="35"/>
      <c r="Z26" s="35"/>
      <c r="AA26" s="35"/>
      <c r="AB26" s="35"/>
      <c r="AC26" s="35"/>
      <c r="AD26" s="35"/>
      <c r="AE26" s="35"/>
    </row>
    <row r="27" spans="1:31" s="2" customFormat="1" ht="6.95" customHeight="1">
      <c r="A27" s="35"/>
      <c r="B27" s="40"/>
      <c r="C27" s="35"/>
      <c r="D27" s="35"/>
      <c r="E27" s="35"/>
      <c r="F27" s="35"/>
      <c r="G27" s="35"/>
      <c r="H27" s="35"/>
      <c r="I27" s="35"/>
      <c r="J27" s="35"/>
      <c r="K27" s="35"/>
      <c r="L27" s="52"/>
      <c r="S27" s="35"/>
      <c r="T27" s="35"/>
      <c r="U27" s="35"/>
      <c r="V27" s="35"/>
      <c r="W27" s="35"/>
      <c r="X27" s="35"/>
      <c r="Y27" s="35"/>
      <c r="Z27" s="35"/>
      <c r="AA27" s="35"/>
      <c r="AB27" s="35"/>
      <c r="AC27" s="35"/>
      <c r="AD27" s="35"/>
      <c r="AE27" s="35"/>
    </row>
    <row r="28" spans="1:31" s="2" customFormat="1" ht="12" customHeight="1">
      <c r="A28" s="35"/>
      <c r="B28" s="40"/>
      <c r="C28" s="35"/>
      <c r="D28" s="118" t="s">
        <v>32</v>
      </c>
      <c r="E28" s="35"/>
      <c r="F28" s="35"/>
      <c r="G28" s="35"/>
      <c r="H28" s="35"/>
      <c r="I28" s="35"/>
      <c r="J28" s="35"/>
      <c r="K28" s="35"/>
      <c r="L28" s="52"/>
      <c r="S28" s="35"/>
      <c r="T28" s="35"/>
      <c r="U28" s="35"/>
      <c r="V28" s="35"/>
      <c r="W28" s="35"/>
      <c r="X28" s="35"/>
      <c r="Y28" s="35"/>
      <c r="Z28" s="35"/>
      <c r="AA28" s="35"/>
      <c r="AB28" s="35"/>
      <c r="AC28" s="35"/>
      <c r="AD28" s="35"/>
      <c r="AE28" s="35"/>
    </row>
    <row r="29" spans="1:31" s="8" customFormat="1" ht="16.5" customHeight="1">
      <c r="A29" s="120"/>
      <c r="B29" s="121"/>
      <c r="C29" s="120"/>
      <c r="D29" s="120"/>
      <c r="E29" s="418" t="s">
        <v>1</v>
      </c>
      <c r="F29" s="418"/>
      <c r="G29" s="418"/>
      <c r="H29" s="418"/>
      <c r="I29" s="120"/>
      <c r="J29" s="120"/>
      <c r="K29" s="120"/>
      <c r="L29" s="122"/>
      <c r="S29" s="120"/>
      <c r="T29" s="120"/>
      <c r="U29" s="120"/>
      <c r="V29" s="120"/>
      <c r="W29" s="120"/>
      <c r="X29" s="120"/>
      <c r="Y29" s="120"/>
      <c r="Z29" s="120"/>
      <c r="AA29" s="120"/>
      <c r="AB29" s="120"/>
      <c r="AC29" s="120"/>
      <c r="AD29" s="120"/>
      <c r="AE29" s="120"/>
    </row>
    <row r="30" spans="1:31" s="2" customFormat="1" ht="6.95" customHeight="1">
      <c r="A30" s="35"/>
      <c r="B30" s="40"/>
      <c r="C30" s="35"/>
      <c r="D30" s="35"/>
      <c r="E30" s="35"/>
      <c r="F30" s="35"/>
      <c r="G30" s="35"/>
      <c r="H30" s="35"/>
      <c r="I30" s="35"/>
      <c r="J30" s="35"/>
      <c r="K30" s="35"/>
      <c r="L30" s="52"/>
      <c r="S30" s="35"/>
      <c r="T30" s="35"/>
      <c r="U30" s="35"/>
      <c r="V30" s="35"/>
      <c r="W30" s="35"/>
      <c r="X30" s="35"/>
      <c r="Y30" s="35"/>
      <c r="Z30" s="35"/>
      <c r="AA30" s="35"/>
      <c r="AB30" s="35"/>
      <c r="AC30" s="35"/>
      <c r="AD30" s="35"/>
      <c r="AE30" s="35"/>
    </row>
    <row r="31" spans="1:31" s="2" customFormat="1" ht="6.95" customHeight="1">
      <c r="A31" s="35"/>
      <c r="B31" s="40"/>
      <c r="C31" s="35"/>
      <c r="D31" s="123"/>
      <c r="E31" s="123"/>
      <c r="F31" s="123"/>
      <c r="G31" s="123"/>
      <c r="H31" s="123"/>
      <c r="I31" s="123"/>
      <c r="J31" s="123"/>
      <c r="K31" s="123"/>
      <c r="L31" s="52"/>
      <c r="S31" s="35"/>
      <c r="T31" s="35"/>
      <c r="U31" s="35"/>
      <c r="V31" s="35"/>
      <c r="W31" s="35"/>
      <c r="X31" s="35"/>
      <c r="Y31" s="35"/>
      <c r="Z31" s="35"/>
      <c r="AA31" s="35"/>
      <c r="AB31" s="35"/>
      <c r="AC31" s="35"/>
      <c r="AD31" s="35"/>
      <c r="AE31" s="35"/>
    </row>
    <row r="32" spans="1:31" s="2" customFormat="1" ht="25.35" customHeight="1">
      <c r="A32" s="35"/>
      <c r="B32" s="40"/>
      <c r="C32" s="35"/>
      <c r="D32" s="124" t="s">
        <v>33</v>
      </c>
      <c r="E32" s="35"/>
      <c r="F32" s="35"/>
      <c r="G32" s="35"/>
      <c r="H32" s="35"/>
      <c r="I32" s="35"/>
      <c r="J32" s="125">
        <f>ROUND(J124, 2)</f>
        <v>0</v>
      </c>
      <c r="K32" s="35"/>
      <c r="L32" s="52"/>
      <c r="S32" s="35"/>
      <c r="T32" s="35"/>
      <c r="U32" s="35"/>
      <c r="V32" s="35"/>
      <c r="W32" s="35"/>
      <c r="X32" s="35"/>
      <c r="Y32" s="35"/>
      <c r="Z32" s="35"/>
      <c r="AA32" s="35"/>
      <c r="AB32" s="35"/>
      <c r="AC32" s="35"/>
      <c r="AD32" s="35"/>
      <c r="AE32" s="35"/>
    </row>
    <row r="33" spans="1:31" s="2" customFormat="1" ht="6.95" customHeight="1">
      <c r="A33" s="35"/>
      <c r="B33" s="40"/>
      <c r="C33" s="35"/>
      <c r="D33" s="123"/>
      <c r="E33" s="123"/>
      <c r="F33" s="123"/>
      <c r="G33" s="123"/>
      <c r="H33" s="123"/>
      <c r="I33" s="123"/>
      <c r="J33" s="123"/>
      <c r="K33" s="123"/>
      <c r="L33" s="52"/>
      <c r="S33" s="35"/>
      <c r="T33" s="35"/>
      <c r="U33" s="35"/>
      <c r="V33" s="35"/>
      <c r="W33" s="35"/>
      <c r="X33" s="35"/>
      <c r="Y33" s="35"/>
      <c r="Z33" s="35"/>
      <c r="AA33" s="35"/>
      <c r="AB33" s="35"/>
      <c r="AC33" s="35"/>
      <c r="AD33" s="35"/>
      <c r="AE33" s="35"/>
    </row>
    <row r="34" spans="1:31" s="2" customFormat="1" ht="14.45" customHeight="1">
      <c r="A34" s="35"/>
      <c r="B34" s="40"/>
      <c r="C34" s="35"/>
      <c r="D34" s="35"/>
      <c r="E34" s="35"/>
      <c r="F34" s="126" t="s">
        <v>35</v>
      </c>
      <c r="G34" s="35"/>
      <c r="H34" s="35"/>
      <c r="I34" s="126" t="s">
        <v>34</v>
      </c>
      <c r="J34" s="126" t="s">
        <v>36</v>
      </c>
      <c r="K34" s="35"/>
      <c r="L34" s="52"/>
      <c r="S34" s="35"/>
      <c r="T34" s="35"/>
      <c r="U34" s="35"/>
      <c r="V34" s="35"/>
      <c r="W34" s="35"/>
      <c r="X34" s="35"/>
      <c r="Y34" s="35"/>
      <c r="Z34" s="35"/>
      <c r="AA34" s="35"/>
      <c r="AB34" s="35"/>
      <c r="AC34" s="35"/>
      <c r="AD34" s="35"/>
      <c r="AE34" s="35"/>
    </row>
    <row r="35" spans="1:31" s="2" customFormat="1" ht="14.45" customHeight="1">
      <c r="A35" s="35"/>
      <c r="B35" s="40"/>
      <c r="C35" s="35"/>
      <c r="D35" s="127" t="s">
        <v>37</v>
      </c>
      <c r="E35" s="118" t="s">
        <v>38</v>
      </c>
      <c r="F35" s="128">
        <f>ROUND((SUM(BE124:BE178)),  2)</f>
        <v>0</v>
      </c>
      <c r="G35" s="35"/>
      <c r="H35" s="35"/>
      <c r="I35" s="129">
        <v>0.21</v>
      </c>
      <c r="J35" s="128">
        <f>ROUND(((SUM(BE124:BE178))*I35),  2)</f>
        <v>0</v>
      </c>
      <c r="K35" s="35"/>
      <c r="L35" s="52"/>
      <c r="S35" s="35"/>
      <c r="T35" s="35"/>
      <c r="U35" s="35"/>
      <c r="V35" s="35"/>
      <c r="W35" s="35"/>
      <c r="X35" s="35"/>
      <c r="Y35" s="35"/>
      <c r="Z35" s="35"/>
      <c r="AA35" s="35"/>
      <c r="AB35" s="35"/>
      <c r="AC35" s="35"/>
      <c r="AD35" s="35"/>
      <c r="AE35" s="35"/>
    </row>
    <row r="36" spans="1:31" s="2" customFormat="1" ht="14.45" customHeight="1">
      <c r="A36" s="35"/>
      <c r="B36" s="40"/>
      <c r="C36" s="35"/>
      <c r="D36" s="35"/>
      <c r="E36" s="118" t="s">
        <v>39</v>
      </c>
      <c r="F36" s="128">
        <f>ROUND((SUM(BF124:BF178)),  2)</f>
        <v>0</v>
      </c>
      <c r="G36" s="35"/>
      <c r="H36" s="35"/>
      <c r="I36" s="129">
        <v>0.12</v>
      </c>
      <c r="J36" s="128">
        <f>ROUND(((SUM(BF124:BF178))*I36),  2)</f>
        <v>0</v>
      </c>
      <c r="K36" s="35"/>
      <c r="L36" s="52"/>
      <c r="S36" s="35"/>
      <c r="T36" s="35"/>
      <c r="U36" s="35"/>
      <c r="V36" s="35"/>
      <c r="W36" s="35"/>
      <c r="X36" s="35"/>
      <c r="Y36" s="35"/>
      <c r="Z36" s="35"/>
      <c r="AA36" s="35"/>
      <c r="AB36" s="35"/>
      <c r="AC36" s="35"/>
      <c r="AD36" s="35"/>
      <c r="AE36" s="35"/>
    </row>
    <row r="37" spans="1:31" s="2" customFormat="1" ht="14.45" hidden="1" customHeight="1">
      <c r="A37" s="35"/>
      <c r="B37" s="40"/>
      <c r="C37" s="35"/>
      <c r="D37" s="35"/>
      <c r="E37" s="118" t="s">
        <v>40</v>
      </c>
      <c r="F37" s="128">
        <f>ROUND((SUM(BG124:BG178)),  2)</f>
        <v>0</v>
      </c>
      <c r="G37" s="35"/>
      <c r="H37" s="35"/>
      <c r="I37" s="129">
        <v>0.21</v>
      </c>
      <c r="J37" s="128">
        <f>0</f>
        <v>0</v>
      </c>
      <c r="K37" s="35"/>
      <c r="L37" s="52"/>
      <c r="S37" s="35"/>
      <c r="T37" s="35"/>
      <c r="U37" s="35"/>
      <c r="V37" s="35"/>
      <c r="W37" s="35"/>
      <c r="X37" s="35"/>
      <c r="Y37" s="35"/>
      <c r="Z37" s="35"/>
      <c r="AA37" s="35"/>
      <c r="AB37" s="35"/>
      <c r="AC37" s="35"/>
      <c r="AD37" s="35"/>
      <c r="AE37" s="35"/>
    </row>
    <row r="38" spans="1:31" s="2" customFormat="1" ht="14.45" hidden="1" customHeight="1">
      <c r="A38" s="35"/>
      <c r="B38" s="40"/>
      <c r="C38" s="35"/>
      <c r="D38" s="35"/>
      <c r="E38" s="118" t="s">
        <v>41</v>
      </c>
      <c r="F38" s="128">
        <f>ROUND((SUM(BH124:BH178)),  2)</f>
        <v>0</v>
      </c>
      <c r="G38" s="35"/>
      <c r="H38" s="35"/>
      <c r="I38" s="129">
        <v>0.12</v>
      </c>
      <c r="J38" s="128">
        <f>0</f>
        <v>0</v>
      </c>
      <c r="K38" s="35"/>
      <c r="L38" s="52"/>
      <c r="S38" s="35"/>
      <c r="T38" s="35"/>
      <c r="U38" s="35"/>
      <c r="V38" s="35"/>
      <c r="W38" s="35"/>
      <c r="X38" s="35"/>
      <c r="Y38" s="35"/>
      <c r="Z38" s="35"/>
      <c r="AA38" s="35"/>
      <c r="AB38" s="35"/>
      <c r="AC38" s="35"/>
      <c r="AD38" s="35"/>
      <c r="AE38" s="35"/>
    </row>
    <row r="39" spans="1:31" s="2" customFormat="1" ht="14.45" hidden="1" customHeight="1">
      <c r="A39" s="35"/>
      <c r="B39" s="40"/>
      <c r="C39" s="35"/>
      <c r="D39" s="35"/>
      <c r="E39" s="118" t="s">
        <v>42</v>
      </c>
      <c r="F39" s="128">
        <f>ROUND((SUM(BI124:BI178)),  2)</f>
        <v>0</v>
      </c>
      <c r="G39" s="35"/>
      <c r="H39" s="35"/>
      <c r="I39" s="129">
        <v>0</v>
      </c>
      <c r="J39" s="128">
        <f>0</f>
        <v>0</v>
      </c>
      <c r="K39" s="35"/>
      <c r="L39" s="52"/>
      <c r="S39" s="35"/>
      <c r="T39" s="35"/>
      <c r="U39" s="35"/>
      <c r="V39" s="35"/>
      <c r="W39" s="35"/>
      <c r="X39" s="35"/>
      <c r="Y39" s="35"/>
      <c r="Z39" s="35"/>
      <c r="AA39" s="35"/>
      <c r="AB39" s="35"/>
      <c r="AC39" s="35"/>
      <c r="AD39" s="35"/>
      <c r="AE39" s="35"/>
    </row>
    <row r="40" spans="1:31" s="2" customFormat="1" ht="6.95" customHeight="1">
      <c r="A40" s="35"/>
      <c r="B40" s="40"/>
      <c r="C40" s="35"/>
      <c r="D40" s="35"/>
      <c r="E40" s="35"/>
      <c r="F40" s="35"/>
      <c r="G40" s="35"/>
      <c r="H40" s="35"/>
      <c r="I40" s="35"/>
      <c r="J40" s="35"/>
      <c r="K40" s="35"/>
      <c r="L40" s="52"/>
      <c r="S40" s="35"/>
      <c r="T40" s="35"/>
      <c r="U40" s="35"/>
      <c r="V40" s="35"/>
      <c r="W40" s="35"/>
      <c r="X40" s="35"/>
      <c r="Y40" s="35"/>
      <c r="Z40" s="35"/>
      <c r="AA40" s="35"/>
      <c r="AB40" s="35"/>
      <c r="AC40" s="35"/>
      <c r="AD40" s="35"/>
      <c r="AE40" s="35"/>
    </row>
    <row r="41" spans="1:31" s="2" customFormat="1" ht="25.35" customHeight="1">
      <c r="A41" s="35"/>
      <c r="B41" s="40"/>
      <c r="C41" s="130"/>
      <c r="D41" s="131" t="s">
        <v>43</v>
      </c>
      <c r="E41" s="132"/>
      <c r="F41" s="132"/>
      <c r="G41" s="133" t="s">
        <v>44</v>
      </c>
      <c r="H41" s="134" t="s">
        <v>7622</v>
      </c>
      <c r="I41" s="132"/>
      <c r="J41" s="135">
        <f>SUM(J32:J39)</f>
        <v>0</v>
      </c>
      <c r="K41" s="136"/>
      <c r="L41" s="52"/>
      <c r="S41" s="35"/>
      <c r="T41" s="35"/>
      <c r="U41" s="35"/>
      <c r="V41" s="35"/>
      <c r="W41" s="35"/>
      <c r="X41" s="35"/>
      <c r="Y41" s="35"/>
      <c r="Z41" s="35"/>
      <c r="AA41" s="35"/>
      <c r="AB41" s="35"/>
      <c r="AC41" s="35"/>
      <c r="AD41" s="35"/>
      <c r="AE41" s="35"/>
    </row>
    <row r="42" spans="1:31" s="2" customFormat="1" ht="14.45" customHeight="1">
      <c r="A42" s="35"/>
      <c r="B42" s="40"/>
      <c r="C42" s="35"/>
      <c r="D42" s="35"/>
      <c r="E42" s="35"/>
      <c r="F42" s="35"/>
      <c r="G42" s="35"/>
      <c r="H42" s="35"/>
      <c r="I42" s="35"/>
      <c r="J42" s="35"/>
      <c r="K42" s="35"/>
      <c r="L42" s="52"/>
      <c r="S42" s="35"/>
      <c r="T42" s="35"/>
      <c r="U42" s="35"/>
      <c r="V42" s="35"/>
      <c r="W42" s="35"/>
      <c r="X42" s="35"/>
      <c r="Y42" s="35"/>
      <c r="Z42" s="35"/>
      <c r="AA42" s="35"/>
      <c r="AB42" s="35"/>
      <c r="AC42" s="35"/>
      <c r="AD42" s="35"/>
      <c r="AE42" s="35"/>
    </row>
    <row r="43" spans="1:31" s="1" customFormat="1" ht="14.45" customHeight="1">
      <c r="B43" s="21"/>
      <c r="L43" s="21"/>
    </row>
    <row r="44" spans="1:31" s="1" customFormat="1" ht="14.45" customHeight="1">
      <c r="B44" s="21"/>
      <c r="L44" s="21"/>
    </row>
    <row r="45" spans="1:31" s="1" customFormat="1" ht="14.45" customHeight="1">
      <c r="B45" s="21"/>
      <c r="L45" s="21"/>
    </row>
    <row r="46" spans="1:31" s="1" customFormat="1" ht="14.45" customHeight="1">
      <c r="B46" s="21"/>
      <c r="L46" s="21"/>
    </row>
    <row r="47" spans="1:31" s="1" customFormat="1" ht="14.45" customHeight="1">
      <c r="B47" s="21"/>
      <c r="L47" s="21"/>
    </row>
    <row r="48" spans="1:31" s="1" customFormat="1" ht="14.45" customHeight="1">
      <c r="B48" s="21"/>
      <c r="L48" s="21"/>
    </row>
    <row r="49" spans="1:31" s="1" customFormat="1" ht="14.45" customHeight="1">
      <c r="B49" s="21"/>
      <c r="L49" s="21"/>
    </row>
    <row r="50" spans="1:31" s="2" customFormat="1" ht="14.45" customHeight="1">
      <c r="B50" s="52"/>
      <c r="D50" s="137" t="s">
        <v>45</v>
      </c>
      <c r="E50" s="138"/>
      <c r="F50" s="138"/>
      <c r="G50" s="137" t="s">
        <v>46</v>
      </c>
      <c r="H50" s="138"/>
      <c r="I50" s="138"/>
      <c r="J50" s="138"/>
      <c r="K50" s="138"/>
      <c r="L50" s="52"/>
    </row>
    <row r="51" spans="1:31">
      <c r="B51" s="21"/>
      <c r="L51" s="21"/>
    </row>
    <row r="52" spans="1:31">
      <c r="B52" s="21"/>
      <c r="L52" s="21"/>
    </row>
    <row r="53" spans="1:31">
      <c r="B53" s="21"/>
      <c r="L53" s="21"/>
    </row>
    <row r="54" spans="1:31">
      <c r="B54" s="21"/>
      <c r="L54" s="21"/>
    </row>
    <row r="55" spans="1:31">
      <c r="B55" s="21"/>
      <c r="L55" s="21"/>
    </row>
    <row r="56" spans="1:31">
      <c r="B56" s="21"/>
      <c r="L56" s="21"/>
    </row>
    <row r="57" spans="1:31">
      <c r="B57" s="21"/>
      <c r="L57" s="21"/>
    </row>
    <row r="58" spans="1:31">
      <c r="B58" s="21"/>
      <c r="L58" s="21"/>
    </row>
    <row r="59" spans="1:31">
      <c r="B59" s="21"/>
      <c r="L59" s="21"/>
    </row>
    <row r="60" spans="1:31">
      <c r="B60" s="21"/>
      <c r="L60" s="21"/>
    </row>
    <row r="61" spans="1:31" s="2" customFormat="1" ht="12.75">
      <c r="A61" s="35"/>
      <c r="B61" s="40"/>
      <c r="C61" s="35"/>
      <c r="D61" s="139" t="s">
        <v>47</v>
      </c>
      <c r="E61" s="140"/>
      <c r="F61" s="141" t="s">
        <v>48</v>
      </c>
      <c r="G61" s="139" t="s">
        <v>47</v>
      </c>
      <c r="H61" s="140"/>
      <c r="I61" s="140"/>
      <c r="J61" s="142" t="s">
        <v>48</v>
      </c>
      <c r="K61" s="140"/>
      <c r="L61" s="52"/>
      <c r="S61" s="35"/>
      <c r="T61" s="35"/>
      <c r="U61" s="35"/>
      <c r="V61" s="35"/>
      <c r="W61" s="35"/>
      <c r="X61" s="35"/>
      <c r="Y61" s="35"/>
      <c r="Z61" s="35"/>
      <c r="AA61" s="35"/>
      <c r="AB61" s="35"/>
      <c r="AC61" s="35"/>
      <c r="AD61" s="35"/>
      <c r="AE61" s="35"/>
    </row>
    <row r="62" spans="1:31">
      <c r="B62" s="21"/>
      <c r="L62" s="21"/>
    </row>
    <row r="63" spans="1:31">
      <c r="B63" s="21"/>
      <c r="L63" s="21"/>
    </row>
    <row r="64" spans="1:31">
      <c r="B64" s="21"/>
      <c r="L64" s="21"/>
    </row>
    <row r="65" spans="1:31" s="2" customFormat="1" ht="12.75">
      <c r="A65" s="35"/>
      <c r="B65" s="40"/>
      <c r="C65" s="35"/>
      <c r="D65" s="137" t="s">
        <v>49</v>
      </c>
      <c r="E65" s="143"/>
      <c r="F65" s="143"/>
      <c r="G65" s="137" t="s">
        <v>50</v>
      </c>
      <c r="H65" s="143"/>
      <c r="I65" s="143"/>
      <c r="J65" s="143"/>
      <c r="K65" s="143"/>
      <c r="L65" s="52"/>
      <c r="S65" s="35"/>
      <c r="T65" s="35"/>
      <c r="U65" s="35"/>
      <c r="V65" s="35"/>
      <c r="W65" s="35"/>
      <c r="X65" s="35"/>
      <c r="Y65" s="35"/>
      <c r="Z65" s="35"/>
      <c r="AA65" s="35"/>
      <c r="AB65" s="35"/>
      <c r="AC65" s="35"/>
      <c r="AD65" s="35"/>
      <c r="AE65" s="35"/>
    </row>
    <row r="66" spans="1:31">
      <c r="B66" s="21"/>
      <c r="L66" s="21"/>
    </row>
    <row r="67" spans="1:31">
      <c r="B67" s="21"/>
      <c r="L67" s="21"/>
    </row>
    <row r="68" spans="1:31">
      <c r="B68" s="21"/>
      <c r="L68" s="21"/>
    </row>
    <row r="69" spans="1:31">
      <c r="B69" s="21"/>
      <c r="L69" s="21"/>
    </row>
    <row r="70" spans="1:31">
      <c r="B70" s="21"/>
      <c r="L70" s="21"/>
    </row>
    <row r="71" spans="1:31">
      <c r="B71" s="21"/>
      <c r="L71" s="21"/>
    </row>
    <row r="72" spans="1:31">
      <c r="B72" s="21"/>
      <c r="L72" s="21"/>
    </row>
    <row r="73" spans="1:31">
      <c r="B73" s="21"/>
      <c r="L73" s="21"/>
    </row>
    <row r="74" spans="1:31">
      <c r="B74" s="21"/>
      <c r="L74" s="21"/>
    </row>
    <row r="75" spans="1:31">
      <c r="B75" s="21"/>
      <c r="L75" s="21"/>
    </row>
    <row r="76" spans="1:31" s="2" customFormat="1" ht="12.75">
      <c r="A76" s="35"/>
      <c r="B76" s="40"/>
      <c r="C76" s="35"/>
      <c r="D76" s="139" t="s">
        <v>47</v>
      </c>
      <c r="E76" s="140"/>
      <c r="F76" s="141" t="s">
        <v>48</v>
      </c>
      <c r="G76" s="139" t="s">
        <v>47</v>
      </c>
      <c r="H76" s="140"/>
      <c r="I76" s="140"/>
      <c r="J76" s="142" t="s">
        <v>48</v>
      </c>
      <c r="K76" s="140"/>
      <c r="L76" s="52"/>
      <c r="S76" s="35"/>
      <c r="T76" s="35"/>
      <c r="U76" s="35"/>
      <c r="V76" s="35"/>
      <c r="W76" s="35"/>
      <c r="X76" s="35"/>
      <c r="Y76" s="35"/>
      <c r="Z76" s="35"/>
      <c r="AA76" s="35"/>
      <c r="AB76" s="35"/>
      <c r="AC76" s="35"/>
      <c r="AD76" s="35"/>
      <c r="AE76" s="35"/>
    </row>
    <row r="77" spans="1:31" s="2" customFormat="1" ht="14.45" customHeight="1">
      <c r="A77" s="35"/>
      <c r="B77" s="144"/>
      <c r="C77" s="145"/>
      <c r="D77" s="145"/>
      <c r="E77" s="145"/>
      <c r="F77" s="145"/>
      <c r="G77" s="145"/>
      <c r="H77" s="145"/>
      <c r="I77" s="145"/>
      <c r="J77" s="145"/>
      <c r="K77" s="145"/>
      <c r="L77" s="52"/>
      <c r="S77" s="35"/>
      <c r="T77" s="35"/>
      <c r="U77" s="35"/>
      <c r="V77" s="35"/>
      <c r="W77" s="35"/>
      <c r="X77" s="35"/>
      <c r="Y77" s="35"/>
      <c r="Z77" s="35"/>
      <c r="AA77" s="35"/>
      <c r="AB77" s="35"/>
      <c r="AC77" s="35"/>
      <c r="AD77" s="35"/>
      <c r="AE77" s="35"/>
    </row>
    <row r="81" spans="1:31" s="2" customFormat="1" ht="6.95" customHeight="1">
      <c r="A81" s="35"/>
      <c r="B81" s="146"/>
      <c r="C81" s="147"/>
      <c r="D81" s="147"/>
      <c r="E81" s="147"/>
      <c r="F81" s="147"/>
      <c r="G81" s="147"/>
      <c r="H81" s="147"/>
      <c r="I81" s="147"/>
      <c r="J81" s="147"/>
      <c r="K81" s="147"/>
      <c r="L81" s="52"/>
      <c r="S81" s="35"/>
      <c r="T81" s="35"/>
      <c r="U81" s="35"/>
      <c r="V81" s="35"/>
      <c r="W81" s="35"/>
      <c r="X81" s="35"/>
      <c r="Y81" s="35"/>
      <c r="Z81" s="35"/>
      <c r="AA81" s="35"/>
      <c r="AB81" s="35"/>
      <c r="AC81" s="35"/>
      <c r="AD81" s="35"/>
      <c r="AE81" s="35"/>
    </row>
    <row r="82" spans="1:31" s="2" customFormat="1" ht="24.95" customHeight="1">
      <c r="A82" s="35"/>
      <c r="B82" s="36"/>
      <c r="C82" s="24" t="s">
        <v>242</v>
      </c>
      <c r="D82" s="37"/>
      <c r="E82" s="37"/>
      <c r="F82" s="37"/>
      <c r="G82" s="37"/>
      <c r="H82" s="37"/>
      <c r="I82" s="37"/>
      <c r="J82" s="37"/>
      <c r="K82" s="37"/>
      <c r="L82" s="52"/>
      <c r="S82" s="35"/>
      <c r="T82" s="35"/>
      <c r="U82" s="35"/>
      <c r="V82" s="35"/>
      <c r="W82" s="35"/>
      <c r="X82" s="35"/>
      <c r="Y82" s="35"/>
      <c r="Z82" s="35"/>
      <c r="AA82" s="35"/>
      <c r="AB82" s="35"/>
      <c r="AC82" s="35"/>
      <c r="AD82" s="35"/>
      <c r="AE82" s="35"/>
    </row>
    <row r="83" spans="1:31" s="2" customFormat="1" ht="6.95" customHeight="1">
      <c r="A83" s="35"/>
      <c r="B83" s="36"/>
      <c r="C83" s="37"/>
      <c r="D83" s="37"/>
      <c r="E83" s="37"/>
      <c r="F83" s="37"/>
      <c r="G83" s="37"/>
      <c r="H83" s="37"/>
      <c r="I83" s="37"/>
      <c r="J83" s="37"/>
      <c r="K83" s="37"/>
      <c r="L83" s="52"/>
      <c r="S83" s="35"/>
      <c r="T83" s="35"/>
      <c r="U83" s="35"/>
      <c r="V83" s="35"/>
      <c r="W83" s="35"/>
      <c r="X83" s="35"/>
      <c r="Y83" s="35"/>
      <c r="Z83" s="35"/>
      <c r="AA83" s="35"/>
      <c r="AB83" s="35"/>
      <c r="AC83" s="35"/>
      <c r="AD83" s="35"/>
      <c r="AE83" s="35"/>
    </row>
    <row r="84" spans="1:31" s="2" customFormat="1" ht="12" customHeight="1">
      <c r="A84" s="35"/>
      <c r="B84" s="36"/>
      <c r="C84" s="30" t="s">
        <v>15</v>
      </c>
      <c r="D84" s="37"/>
      <c r="E84" s="37"/>
      <c r="F84" s="37"/>
      <c r="G84" s="37"/>
      <c r="H84" s="37"/>
      <c r="I84" s="37"/>
      <c r="J84" s="37"/>
      <c r="K84" s="37"/>
      <c r="L84" s="52"/>
      <c r="S84" s="35"/>
      <c r="T84" s="35"/>
      <c r="U84" s="35"/>
      <c r="V84" s="35"/>
      <c r="W84" s="35"/>
      <c r="X84" s="35"/>
      <c r="Y84" s="35"/>
      <c r="Z84" s="35"/>
      <c r="AA84" s="35"/>
      <c r="AB84" s="35"/>
      <c r="AC84" s="35"/>
      <c r="AD84" s="35"/>
      <c r="AE84" s="35"/>
    </row>
    <row r="85" spans="1:31" s="2" customFormat="1" ht="16.5" customHeight="1">
      <c r="A85" s="35"/>
      <c r="B85" s="36"/>
      <c r="C85" s="37"/>
      <c r="D85" s="37"/>
      <c r="E85" s="410" t="str">
        <f>E7</f>
        <v>Modernizace teplárny OB6</v>
      </c>
      <c r="F85" s="411"/>
      <c r="G85" s="411"/>
      <c r="H85" s="411"/>
      <c r="I85" s="37"/>
      <c r="J85" s="37"/>
      <c r="K85" s="37"/>
      <c r="L85" s="52"/>
      <c r="S85" s="35"/>
      <c r="T85" s="35"/>
      <c r="U85" s="35"/>
      <c r="V85" s="35"/>
      <c r="W85" s="35"/>
      <c r="X85" s="35"/>
      <c r="Y85" s="35"/>
      <c r="Z85" s="35"/>
      <c r="AA85" s="35"/>
      <c r="AB85" s="35"/>
      <c r="AC85" s="35"/>
      <c r="AD85" s="35"/>
      <c r="AE85" s="35"/>
    </row>
    <row r="86" spans="1:31" s="1" customFormat="1" ht="12" customHeight="1">
      <c r="B86" s="22"/>
      <c r="C86" s="30" t="s">
        <v>241</v>
      </c>
      <c r="D86" s="23"/>
      <c r="E86" s="23"/>
      <c r="F86" s="23"/>
      <c r="G86" s="23"/>
      <c r="H86" s="23"/>
      <c r="I86" s="23"/>
      <c r="J86" s="23"/>
      <c r="K86" s="23"/>
      <c r="L86" s="21"/>
    </row>
    <row r="87" spans="1:31" s="2" customFormat="1" ht="16.5" customHeight="1">
      <c r="A87" s="35"/>
      <c r="B87" s="36"/>
      <c r="C87" s="37"/>
      <c r="D87" s="37"/>
      <c r="E87" s="410" t="s">
        <v>5915</v>
      </c>
      <c r="F87" s="409"/>
      <c r="G87" s="409"/>
      <c r="H87" s="409"/>
      <c r="I87" s="37"/>
      <c r="J87" s="37"/>
      <c r="K87" s="37"/>
      <c r="L87" s="52"/>
      <c r="S87" s="35"/>
      <c r="T87" s="35"/>
      <c r="U87" s="35"/>
      <c r="V87" s="35"/>
      <c r="W87" s="35"/>
      <c r="X87" s="35"/>
      <c r="Y87" s="35"/>
      <c r="Z87" s="35"/>
      <c r="AA87" s="35"/>
      <c r="AB87" s="35"/>
      <c r="AC87" s="35"/>
      <c r="AD87" s="35"/>
      <c r="AE87" s="35"/>
    </row>
    <row r="88" spans="1:31" s="2" customFormat="1" ht="12" customHeight="1">
      <c r="A88" s="35"/>
      <c r="B88" s="36"/>
      <c r="C88" s="30" t="s">
        <v>432</v>
      </c>
      <c r="D88" s="37"/>
      <c r="E88" s="37"/>
      <c r="F88" s="37"/>
      <c r="G88" s="37"/>
      <c r="H88" s="37"/>
      <c r="I88" s="37"/>
      <c r="J88" s="37"/>
      <c r="K88" s="37"/>
      <c r="L88" s="52"/>
      <c r="S88" s="35"/>
      <c r="T88" s="35"/>
      <c r="U88" s="35"/>
      <c r="V88" s="35"/>
      <c r="W88" s="35"/>
      <c r="X88" s="35"/>
      <c r="Y88" s="35"/>
      <c r="Z88" s="35"/>
      <c r="AA88" s="35"/>
      <c r="AB88" s="35"/>
      <c r="AC88" s="35"/>
      <c r="AD88" s="35"/>
      <c r="AE88" s="35"/>
    </row>
    <row r="89" spans="1:31" s="2" customFormat="1" ht="16.5" customHeight="1">
      <c r="A89" s="35"/>
      <c r="B89" s="36"/>
      <c r="C89" s="37"/>
      <c r="D89" s="37"/>
      <c r="E89" s="384" t="str">
        <f>E11</f>
        <v>IO 302-10 - Prípojky PX1-PX2-PV2</v>
      </c>
      <c r="F89" s="409"/>
      <c r="G89" s="409"/>
      <c r="H89" s="409"/>
      <c r="I89" s="37"/>
      <c r="J89" s="37"/>
      <c r="K89" s="37"/>
      <c r="L89" s="52"/>
      <c r="S89" s="35"/>
      <c r="T89" s="35"/>
      <c r="U89" s="35"/>
      <c r="V89" s="35"/>
      <c r="W89" s="35"/>
      <c r="X89" s="35"/>
      <c r="Y89" s="35"/>
      <c r="Z89" s="35"/>
      <c r="AA89" s="35"/>
      <c r="AB89" s="35"/>
      <c r="AC89" s="35"/>
      <c r="AD89" s="35"/>
      <c r="AE89" s="35"/>
    </row>
    <row r="90" spans="1:31" s="2" customFormat="1" ht="6.95" customHeight="1">
      <c r="A90" s="35"/>
      <c r="B90" s="36"/>
      <c r="C90" s="37"/>
      <c r="D90" s="37"/>
      <c r="E90" s="37"/>
      <c r="F90" s="37"/>
      <c r="G90" s="37"/>
      <c r="H90" s="37"/>
      <c r="I90" s="37"/>
      <c r="J90" s="37"/>
      <c r="K90" s="37"/>
      <c r="L90" s="52"/>
      <c r="S90" s="35"/>
      <c r="T90" s="35"/>
      <c r="U90" s="35"/>
      <c r="V90" s="35"/>
      <c r="W90" s="35"/>
      <c r="X90" s="35"/>
      <c r="Y90" s="35"/>
      <c r="Z90" s="35"/>
      <c r="AA90" s="35"/>
      <c r="AB90" s="35"/>
      <c r="AC90" s="35"/>
      <c r="AD90" s="35"/>
      <c r="AE90" s="35"/>
    </row>
    <row r="91" spans="1:31" s="2" customFormat="1" ht="12" customHeight="1">
      <c r="A91" s="35"/>
      <c r="B91" s="36"/>
      <c r="C91" s="30" t="s">
        <v>19</v>
      </c>
      <c r="D91" s="37"/>
      <c r="E91" s="37"/>
      <c r="F91" s="28" t="str">
        <f>F14</f>
        <v>Mladá Boleslav</v>
      </c>
      <c r="G91" s="37"/>
      <c r="H91" s="37"/>
      <c r="I91" s="30" t="s">
        <v>21</v>
      </c>
      <c r="J91" s="67">
        <f>IF(J14="","",J14)</f>
        <v>45363</v>
      </c>
      <c r="K91" s="37"/>
      <c r="L91" s="52"/>
      <c r="S91" s="35"/>
      <c r="T91" s="35"/>
      <c r="U91" s="35"/>
      <c r="V91" s="35"/>
      <c r="W91" s="35"/>
      <c r="X91" s="35"/>
      <c r="Y91" s="35"/>
      <c r="Z91" s="35"/>
      <c r="AA91" s="35"/>
      <c r="AB91" s="35"/>
      <c r="AC91" s="35"/>
      <c r="AD91" s="35"/>
      <c r="AE91" s="35"/>
    </row>
    <row r="92" spans="1:31" s="2" customFormat="1" ht="6.95" customHeight="1">
      <c r="A92" s="35"/>
      <c r="B92" s="36"/>
      <c r="C92" s="37"/>
      <c r="D92" s="37"/>
      <c r="E92" s="37"/>
      <c r="F92" s="37"/>
      <c r="G92" s="37"/>
      <c r="H92" s="37"/>
      <c r="I92" s="37"/>
      <c r="J92" s="37"/>
      <c r="K92" s="37"/>
      <c r="L92" s="52"/>
      <c r="S92" s="35"/>
      <c r="T92" s="35"/>
      <c r="U92" s="35"/>
      <c r="V92" s="35"/>
      <c r="W92" s="35"/>
      <c r="X92" s="35"/>
      <c r="Y92" s="35"/>
      <c r="Z92" s="35"/>
      <c r="AA92" s="35"/>
      <c r="AB92" s="35"/>
      <c r="AC92" s="35"/>
      <c r="AD92" s="35"/>
      <c r="AE92" s="35"/>
    </row>
    <row r="93" spans="1:31" s="2" customFormat="1" ht="15.2" customHeight="1">
      <c r="A93" s="35"/>
      <c r="B93" s="36"/>
      <c r="C93" s="30" t="s">
        <v>22</v>
      </c>
      <c r="D93" s="37"/>
      <c r="E93" s="37"/>
      <c r="F93" s="28" t="str">
        <f>E17</f>
        <v xml:space="preserve">ŠKO-ENERGO s.r.o. </v>
      </c>
      <c r="G93" s="37"/>
      <c r="H93" s="37"/>
      <c r="I93" s="30" t="s">
        <v>28</v>
      </c>
      <c r="J93" s="33" t="str">
        <f>E23</f>
        <v>AFRY CZ s.r.o.</v>
      </c>
      <c r="K93" s="37"/>
      <c r="L93" s="52"/>
      <c r="S93" s="35"/>
      <c r="T93" s="35"/>
      <c r="U93" s="35"/>
      <c r="V93" s="35"/>
      <c r="W93" s="35"/>
      <c r="X93" s="35"/>
      <c r="Y93" s="35"/>
      <c r="Z93" s="35"/>
      <c r="AA93" s="35"/>
      <c r="AB93" s="35"/>
      <c r="AC93" s="35"/>
      <c r="AD93" s="35"/>
      <c r="AE93" s="35"/>
    </row>
    <row r="94" spans="1:31" s="2" customFormat="1" ht="15.2" customHeight="1">
      <c r="A94" s="35"/>
      <c r="B94" s="36"/>
      <c r="C94" s="30" t="s">
        <v>26</v>
      </c>
      <c r="D94" s="37"/>
      <c r="E94" s="37"/>
      <c r="F94" s="28" t="str">
        <f>IF(E20="","",E20)</f>
        <v>Vyplň údaj</v>
      </c>
      <c r="G94" s="37"/>
      <c r="H94" s="37"/>
      <c r="I94" s="30" t="s">
        <v>31</v>
      </c>
      <c r="J94" s="33" t="str">
        <f>E26</f>
        <v>AFRY CZ s.r.o.</v>
      </c>
      <c r="K94" s="37"/>
      <c r="L94" s="52"/>
      <c r="S94" s="35"/>
      <c r="T94" s="35"/>
      <c r="U94" s="35"/>
      <c r="V94" s="35"/>
      <c r="W94" s="35"/>
      <c r="X94" s="35"/>
      <c r="Y94" s="35"/>
      <c r="Z94" s="35"/>
      <c r="AA94" s="35"/>
      <c r="AB94" s="35"/>
      <c r="AC94" s="35"/>
      <c r="AD94" s="35"/>
      <c r="AE94" s="35"/>
    </row>
    <row r="95" spans="1:31" s="2" customFormat="1" ht="10.35" customHeight="1">
      <c r="A95" s="35"/>
      <c r="B95" s="36"/>
      <c r="C95" s="37"/>
      <c r="D95" s="37"/>
      <c r="E95" s="37"/>
      <c r="F95" s="37"/>
      <c r="G95" s="37"/>
      <c r="H95" s="37"/>
      <c r="I95" s="37"/>
      <c r="J95" s="37"/>
      <c r="K95" s="37"/>
      <c r="L95" s="52"/>
      <c r="S95" s="35"/>
      <c r="T95" s="35"/>
      <c r="U95" s="35"/>
      <c r="V95" s="35"/>
      <c r="W95" s="35"/>
      <c r="X95" s="35"/>
      <c r="Y95" s="35"/>
      <c r="Z95" s="35"/>
      <c r="AA95" s="35"/>
      <c r="AB95" s="35"/>
      <c r="AC95" s="35"/>
      <c r="AD95" s="35"/>
      <c r="AE95" s="35"/>
    </row>
    <row r="96" spans="1:31" s="2" customFormat="1" ht="29.25" customHeight="1">
      <c r="A96" s="35"/>
      <c r="B96" s="36"/>
      <c r="C96" s="148" t="s">
        <v>243</v>
      </c>
      <c r="D96" s="149"/>
      <c r="E96" s="149"/>
      <c r="F96" s="149"/>
      <c r="G96" s="149"/>
      <c r="H96" s="149"/>
      <c r="I96" s="149"/>
      <c r="J96" s="150" t="s">
        <v>7631</v>
      </c>
      <c r="K96" s="149"/>
      <c r="L96" s="52"/>
      <c r="S96" s="35"/>
      <c r="T96" s="35"/>
      <c r="U96" s="35"/>
      <c r="V96" s="35"/>
      <c r="W96" s="35"/>
      <c r="X96" s="35"/>
      <c r="Y96" s="35"/>
      <c r="Z96" s="35"/>
      <c r="AA96" s="35"/>
      <c r="AB96" s="35"/>
      <c r="AC96" s="35"/>
      <c r="AD96" s="35"/>
      <c r="AE96" s="35"/>
    </row>
    <row r="97" spans="1:47" s="2" customFormat="1" ht="10.35" customHeight="1">
      <c r="A97" s="35"/>
      <c r="B97" s="36"/>
      <c r="C97" s="37"/>
      <c r="D97" s="37"/>
      <c r="E97" s="37"/>
      <c r="F97" s="37"/>
      <c r="G97" s="37"/>
      <c r="H97" s="37"/>
      <c r="I97" s="37"/>
      <c r="J97" s="37"/>
      <c r="K97" s="37"/>
      <c r="L97" s="52"/>
      <c r="S97" s="35"/>
      <c r="T97" s="35"/>
      <c r="U97" s="35"/>
      <c r="V97" s="35"/>
      <c r="W97" s="35"/>
      <c r="X97" s="35"/>
      <c r="Y97" s="35"/>
      <c r="Z97" s="35"/>
      <c r="AA97" s="35"/>
      <c r="AB97" s="35"/>
      <c r="AC97" s="35"/>
      <c r="AD97" s="35"/>
      <c r="AE97" s="35"/>
    </row>
    <row r="98" spans="1:47" s="2" customFormat="1" ht="22.9" customHeight="1">
      <c r="A98" s="35"/>
      <c r="B98" s="36"/>
      <c r="C98" s="151" t="s">
        <v>244</v>
      </c>
      <c r="D98" s="37"/>
      <c r="E98" s="37"/>
      <c r="F98" s="37"/>
      <c r="G98" s="37"/>
      <c r="H98" s="37"/>
      <c r="I98" s="37"/>
      <c r="J98" s="85">
        <f>J124</f>
        <v>0</v>
      </c>
      <c r="K98" s="37"/>
      <c r="L98" s="52"/>
      <c r="S98" s="35"/>
      <c r="T98" s="35"/>
      <c r="U98" s="35"/>
      <c r="V98" s="35"/>
      <c r="W98" s="35"/>
      <c r="X98" s="35"/>
      <c r="Y98" s="35"/>
      <c r="Z98" s="35"/>
      <c r="AA98" s="35"/>
      <c r="AB98" s="35"/>
      <c r="AC98" s="35"/>
      <c r="AD98" s="35"/>
      <c r="AE98" s="35"/>
      <c r="AU98" s="18" t="s">
        <v>245</v>
      </c>
    </row>
    <row r="99" spans="1:47" s="9" customFormat="1" ht="24.95" customHeight="1">
      <c r="B99" s="152"/>
      <c r="C99" s="153"/>
      <c r="D99" s="154" t="s">
        <v>246</v>
      </c>
      <c r="E99" s="155"/>
      <c r="F99" s="155"/>
      <c r="G99" s="155"/>
      <c r="H99" s="155"/>
      <c r="I99" s="155"/>
      <c r="J99" s="156">
        <f>J125</f>
        <v>0</v>
      </c>
      <c r="K99" s="153"/>
      <c r="L99" s="157"/>
    </row>
    <row r="100" spans="1:47" s="10" customFormat="1" ht="19.899999999999999" customHeight="1">
      <c r="B100" s="158"/>
      <c r="C100" s="103"/>
      <c r="D100" s="159" t="s">
        <v>331</v>
      </c>
      <c r="E100" s="160"/>
      <c r="F100" s="160"/>
      <c r="G100" s="160"/>
      <c r="H100" s="160"/>
      <c r="I100" s="160"/>
      <c r="J100" s="161">
        <f>J126</f>
        <v>0</v>
      </c>
      <c r="K100" s="103"/>
      <c r="L100" s="162"/>
    </row>
    <row r="101" spans="1:47" s="10" customFormat="1" ht="19.899999999999999" customHeight="1">
      <c r="B101" s="158"/>
      <c r="C101" s="103"/>
      <c r="D101" s="159" t="s">
        <v>1654</v>
      </c>
      <c r="E101" s="160"/>
      <c r="F101" s="160"/>
      <c r="G101" s="160"/>
      <c r="H101" s="160"/>
      <c r="I101" s="160"/>
      <c r="J101" s="161">
        <f>J170</f>
        <v>0</v>
      </c>
      <c r="K101" s="103"/>
      <c r="L101" s="162"/>
    </row>
    <row r="102" spans="1:47" s="10" customFormat="1" ht="19.899999999999999" customHeight="1">
      <c r="B102" s="158"/>
      <c r="C102" s="103"/>
      <c r="D102" s="159" t="s">
        <v>333</v>
      </c>
      <c r="E102" s="160"/>
      <c r="F102" s="160"/>
      <c r="G102" s="160"/>
      <c r="H102" s="160"/>
      <c r="I102" s="160"/>
      <c r="J102" s="161">
        <f>J177</f>
        <v>0</v>
      </c>
      <c r="K102" s="103"/>
      <c r="L102" s="162"/>
    </row>
    <row r="103" spans="1:47" s="2" customFormat="1" ht="21.75" customHeight="1">
      <c r="A103" s="35"/>
      <c r="B103" s="36"/>
      <c r="C103" s="37"/>
      <c r="D103" s="37"/>
      <c r="E103" s="37"/>
      <c r="F103" s="37"/>
      <c r="G103" s="37"/>
      <c r="H103" s="37"/>
      <c r="I103" s="37"/>
      <c r="J103" s="37"/>
      <c r="K103" s="37"/>
      <c r="L103" s="52"/>
      <c r="S103" s="35"/>
      <c r="T103" s="35"/>
      <c r="U103" s="35"/>
      <c r="V103" s="35"/>
      <c r="W103" s="35"/>
      <c r="X103" s="35"/>
      <c r="Y103" s="35"/>
      <c r="Z103" s="35"/>
      <c r="AA103" s="35"/>
      <c r="AB103" s="35"/>
      <c r="AC103" s="35"/>
      <c r="AD103" s="35"/>
      <c r="AE103" s="35"/>
    </row>
    <row r="104" spans="1:47" s="2" customFormat="1" ht="6.95" customHeight="1">
      <c r="A104" s="35"/>
      <c r="B104" s="55"/>
      <c r="C104" s="56"/>
      <c r="D104" s="56"/>
      <c r="E104" s="56"/>
      <c r="F104" s="56"/>
      <c r="G104" s="56"/>
      <c r="H104" s="56"/>
      <c r="I104" s="56"/>
      <c r="J104" s="56"/>
      <c r="K104" s="56"/>
      <c r="L104" s="52"/>
      <c r="S104" s="35"/>
      <c r="T104" s="35"/>
      <c r="U104" s="35"/>
      <c r="V104" s="35"/>
      <c r="W104" s="35"/>
      <c r="X104" s="35"/>
      <c r="Y104" s="35"/>
      <c r="Z104" s="35"/>
      <c r="AA104" s="35"/>
      <c r="AB104" s="35"/>
      <c r="AC104" s="35"/>
      <c r="AD104" s="35"/>
      <c r="AE104" s="35"/>
    </row>
    <row r="108" spans="1:47" s="2" customFormat="1" ht="6.95" customHeight="1">
      <c r="A108" s="35"/>
      <c r="B108" s="57"/>
      <c r="C108" s="58"/>
      <c r="D108" s="58"/>
      <c r="E108" s="58"/>
      <c r="F108" s="58"/>
      <c r="G108" s="58"/>
      <c r="H108" s="58"/>
      <c r="I108" s="58"/>
      <c r="J108" s="58"/>
      <c r="K108" s="58"/>
      <c r="L108" s="52"/>
      <c r="S108" s="35"/>
      <c r="T108" s="35"/>
      <c r="U108" s="35"/>
      <c r="V108" s="35"/>
      <c r="W108" s="35"/>
      <c r="X108" s="35"/>
      <c r="Y108" s="35"/>
      <c r="Z108" s="35"/>
      <c r="AA108" s="35"/>
      <c r="AB108" s="35"/>
      <c r="AC108" s="35"/>
      <c r="AD108" s="35"/>
      <c r="AE108" s="35"/>
    </row>
    <row r="109" spans="1:47" s="2" customFormat="1" ht="24.95" customHeight="1">
      <c r="A109" s="35"/>
      <c r="B109" s="36"/>
      <c r="C109" s="24" t="s">
        <v>249</v>
      </c>
      <c r="D109" s="37"/>
      <c r="E109" s="37"/>
      <c r="F109" s="37"/>
      <c r="G109" s="37"/>
      <c r="H109" s="37"/>
      <c r="I109" s="37"/>
      <c r="J109" s="37"/>
      <c r="K109" s="37"/>
      <c r="L109" s="52"/>
      <c r="S109" s="35"/>
      <c r="T109" s="35"/>
      <c r="U109" s="35"/>
      <c r="V109" s="35"/>
      <c r="W109" s="35"/>
      <c r="X109" s="35"/>
      <c r="Y109" s="35"/>
      <c r="Z109" s="35"/>
      <c r="AA109" s="35"/>
      <c r="AB109" s="35"/>
      <c r="AC109" s="35"/>
      <c r="AD109" s="35"/>
      <c r="AE109" s="35"/>
    </row>
    <row r="110" spans="1:47" s="2" customFormat="1" ht="6.95" customHeight="1">
      <c r="A110" s="35"/>
      <c r="B110" s="36"/>
      <c r="C110" s="37"/>
      <c r="D110" s="37"/>
      <c r="E110" s="37"/>
      <c r="F110" s="37"/>
      <c r="G110" s="37"/>
      <c r="H110" s="37"/>
      <c r="I110" s="37"/>
      <c r="J110" s="37"/>
      <c r="K110" s="37"/>
      <c r="L110" s="52"/>
      <c r="S110" s="35"/>
      <c r="T110" s="35"/>
      <c r="U110" s="35"/>
      <c r="V110" s="35"/>
      <c r="W110" s="35"/>
      <c r="X110" s="35"/>
      <c r="Y110" s="35"/>
      <c r="Z110" s="35"/>
      <c r="AA110" s="35"/>
      <c r="AB110" s="35"/>
      <c r="AC110" s="35"/>
      <c r="AD110" s="35"/>
      <c r="AE110" s="35"/>
    </row>
    <row r="111" spans="1:47" s="2" customFormat="1" ht="12" customHeight="1">
      <c r="A111" s="35"/>
      <c r="B111" s="36"/>
      <c r="C111" s="30" t="s">
        <v>15</v>
      </c>
      <c r="D111" s="37"/>
      <c r="E111" s="37"/>
      <c r="F111" s="37"/>
      <c r="G111" s="37"/>
      <c r="H111" s="37"/>
      <c r="I111" s="37"/>
      <c r="J111" s="37"/>
      <c r="K111" s="37"/>
      <c r="L111" s="52"/>
      <c r="S111" s="35"/>
      <c r="T111" s="35"/>
      <c r="U111" s="35"/>
      <c r="V111" s="35"/>
      <c r="W111" s="35"/>
      <c r="X111" s="35"/>
      <c r="Y111" s="35"/>
      <c r="Z111" s="35"/>
      <c r="AA111" s="35"/>
      <c r="AB111" s="35"/>
      <c r="AC111" s="35"/>
      <c r="AD111" s="35"/>
      <c r="AE111" s="35"/>
    </row>
    <row r="112" spans="1:47" s="2" customFormat="1" ht="16.5" customHeight="1">
      <c r="A112" s="35"/>
      <c r="B112" s="36"/>
      <c r="C112" s="37"/>
      <c r="D112" s="37"/>
      <c r="E112" s="410" t="str">
        <f>E7</f>
        <v>Modernizace teplárny OB6</v>
      </c>
      <c r="F112" s="411"/>
      <c r="G112" s="411"/>
      <c r="H112" s="411"/>
      <c r="I112" s="37"/>
      <c r="J112" s="37"/>
      <c r="K112" s="37"/>
      <c r="L112" s="52"/>
      <c r="S112" s="35"/>
      <c r="T112" s="35"/>
      <c r="U112" s="35"/>
      <c r="V112" s="35"/>
      <c r="W112" s="35"/>
      <c r="X112" s="35"/>
      <c r="Y112" s="35"/>
      <c r="Z112" s="35"/>
      <c r="AA112" s="35"/>
      <c r="AB112" s="35"/>
      <c r="AC112" s="35"/>
      <c r="AD112" s="35"/>
      <c r="AE112" s="35"/>
    </row>
    <row r="113" spans="1:65" s="1" customFormat="1" ht="12" customHeight="1">
      <c r="B113" s="22"/>
      <c r="C113" s="30" t="s">
        <v>241</v>
      </c>
      <c r="D113" s="23"/>
      <c r="E113" s="23"/>
      <c r="F113" s="23"/>
      <c r="G113" s="23"/>
      <c r="H113" s="23"/>
      <c r="I113" s="23"/>
      <c r="J113" s="23"/>
      <c r="K113" s="23"/>
      <c r="L113" s="21"/>
    </row>
    <row r="114" spans="1:65" s="2" customFormat="1" ht="16.5" customHeight="1">
      <c r="A114" s="35"/>
      <c r="B114" s="36"/>
      <c r="C114" s="37"/>
      <c r="D114" s="37"/>
      <c r="E114" s="410" t="s">
        <v>5915</v>
      </c>
      <c r="F114" s="409"/>
      <c r="G114" s="409"/>
      <c r="H114" s="409"/>
      <c r="I114" s="37"/>
      <c r="J114" s="37"/>
      <c r="K114" s="37"/>
      <c r="L114" s="52"/>
      <c r="S114" s="35"/>
      <c r="T114" s="35"/>
      <c r="U114" s="35"/>
      <c r="V114" s="35"/>
      <c r="W114" s="35"/>
      <c r="X114" s="35"/>
      <c r="Y114" s="35"/>
      <c r="Z114" s="35"/>
      <c r="AA114" s="35"/>
      <c r="AB114" s="35"/>
      <c r="AC114" s="35"/>
      <c r="AD114" s="35"/>
      <c r="AE114" s="35"/>
    </row>
    <row r="115" spans="1:65" s="2" customFormat="1" ht="12" customHeight="1">
      <c r="A115" s="35"/>
      <c r="B115" s="36"/>
      <c r="C115" s="30" t="s">
        <v>432</v>
      </c>
      <c r="D115" s="37"/>
      <c r="E115" s="37"/>
      <c r="F115" s="37"/>
      <c r="G115" s="37"/>
      <c r="H115" s="37"/>
      <c r="I115" s="37"/>
      <c r="J115" s="37"/>
      <c r="K115" s="37"/>
      <c r="L115" s="52"/>
      <c r="S115" s="35"/>
      <c r="T115" s="35"/>
      <c r="U115" s="35"/>
      <c r="V115" s="35"/>
      <c r="W115" s="35"/>
      <c r="X115" s="35"/>
      <c r="Y115" s="35"/>
      <c r="Z115" s="35"/>
      <c r="AA115" s="35"/>
      <c r="AB115" s="35"/>
      <c r="AC115" s="35"/>
      <c r="AD115" s="35"/>
      <c r="AE115" s="35"/>
    </row>
    <row r="116" spans="1:65" s="2" customFormat="1" ht="16.5" customHeight="1">
      <c r="A116" s="35"/>
      <c r="B116" s="36"/>
      <c r="C116" s="37"/>
      <c r="D116" s="37"/>
      <c r="E116" s="384" t="str">
        <f>E11</f>
        <v>IO 302-10 - Prípojky PX1-PX2-PV2</v>
      </c>
      <c r="F116" s="409"/>
      <c r="G116" s="409"/>
      <c r="H116" s="409"/>
      <c r="I116" s="37"/>
      <c r="J116" s="37"/>
      <c r="K116" s="37"/>
      <c r="L116" s="52"/>
      <c r="S116" s="35"/>
      <c r="T116" s="35"/>
      <c r="U116" s="35"/>
      <c r="V116" s="35"/>
      <c r="W116" s="35"/>
      <c r="X116" s="35"/>
      <c r="Y116" s="35"/>
      <c r="Z116" s="35"/>
      <c r="AA116" s="35"/>
      <c r="AB116" s="35"/>
      <c r="AC116" s="35"/>
      <c r="AD116" s="35"/>
      <c r="AE116" s="35"/>
    </row>
    <row r="117" spans="1:65" s="2" customFormat="1" ht="6.95" customHeight="1">
      <c r="A117" s="35"/>
      <c r="B117" s="36"/>
      <c r="C117" s="37"/>
      <c r="D117" s="37"/>
      <c r="E117" s="37"/>
      <c r="F117" s="37"/>
      <c r="G117" s="37"/>
      <c r="H117" s="37"/>
      <c r="I117" s="37"/>
      <c r="J117" s="37"/>
      <c r="K117" s="37"/>
      <c r="L117" s="52"/>
      <c r="S117" s="35"/>
      <c r="T117" s="35"/>
      <c r="U117" s="35"/>
      <c r="V117" s="35"/>
      <c r="W117" s="35"/>
      <c r="X117" s="35"/>
      <c r="Y117" s="35"/>
      <c r="Z117" s="35"/>
      <c r="AA117" s="35"/>
      <c r="AB117" s="35"/>
      <c r="AC117" s="35"/>
      <c r="AD117" s="35"/>
      <c r="AE117" s="35"/>
    </row>
    <row r="118" spans="1:65" s="2" customFormat="1" ht="12" customHeight="1">
      <c r="A118" s="35"/>
      <c r="B118" s="36"/>
      <c r="C118" s="30" t="s">
        <v>19</v>
      </c>
      <c r="D118" s="37"/>
      <c r="E118" s="37"/>
      <c r="F118" s="28" t="str">
        <f>F14</f>
        <v>Mladá Boleslav</v>
      </c>
      <c r="G118" s="37"/>
      <c r="H118" s="37"/>
      <c r="I118" s="30" t="s">
        <v>21</v>
      </c>
      <c r="J118" s="67">
        <f>IF(J14="","",J14)</f>
        <v>45363</v>
      </c>
      <c r="K118" s="37"/>
      <c r="L118" s="52"/>
      <c r="S118" s="35"/>
      <c r="T118" s="35"/>
      <c r="U118" s="35"/>
      <c r="V118" s="35"/>
      <c r="W118" s="35"/>
      <c r="X118" s="35"/>
      <c r="Y118" s="35"/>
      <c r="Z118" s="35"/>
      <c r="AA118" s="35"/>
      <c r="AB118" s="35"/>
      <c r="AC118" s="35"/>
      <c r="AD118" s="35"/>
      <c r="AE118" s="35"/>
    </row>
    <row r="119" spans="1:65" s="2" customFormat="1" ht="6.95" customHeight="1">
      <c r="A119" s="35"/>
      <c r="B119" s="36"/>
      <c r="C119" s="37"/>
      <c r="D119" s="37"/>
      <c r="E119" s="37"/>
      <c r="F119" s="37"/>
      <c r="G119" s="37"/>
      <c r="H119" s="37"/>
      <c r="I119" s="37"/>
      <c r="J119" s="37"/>
      <c r="K119" s="37"/>
      <c r="L119" s="52"/>
      <c r="S119" s="35"/>
      <c r="T119" s="35"/>
      <c r="U119" s="35"/>
      <c r="V119" s="35"/>
      <c r="W119" s="35"/>
      <c r="X119" s="35"/>
      <c r="Y119" s="35"/>
      <c r="Z119" s="35"/>
      <c r="AA119" s="35"/>
      <c r="AB119" s="35"/>
      <c r="AC119" s="35"/>
      <c r="AD119" s="35"/>
      <c r="AE119" s="35"/>
    </row>
    <row r="120" spans="1:65" s="2" customFormat="1" ht="15.2" customHeight="1">
      <c r="A120" s="35"/>
      <c r="B120" s="36"/>
      <c r="C120" s="30" t="s">
        <v>22</v>
      </c>
      <c r="D120" s="37"/>
      <c r="E120" s="37"/>
      <c r="F120" s="28" t="str">
        <f>E17</f>
        <v xml:space="preserve">ŠKO-ENERGO s.r.o. </v>
      </c>
      <c r="G120" s="37"/>
      <c r="H120" s="37"/>
      <c r="I120" s="30" t="s">
        <v>28</v>
      </c>
      <c r="J120" s="33" t="str">
        <f>E23</f>
        <v>AFRY CZ s.r.o.</v>
      </c>
      <c r="K120" s="37"/>
      <c r="L120" s="52"/>
      <c r="S120" s="35"/>
      <c r="T120" s="35"/>
      <c r="U120" s="35"/>
      <c r="V120" s="35"/>
      <c r="W120" s="35"/>
      <c r="X120" s="35"/>
      <c r="Y120" s="35"/>
      <c r="Z120" s="35"/>
      <c r="AA120" s="35"/>
      <c r="AB120" s="35"/>
      <c r="AC120" s="35"/>
      <c r="AD120" s="35"/>
      <c r="AE120" s="35"/>
    </row>
    <row r="121" spans="1:65" s="2" customFormat="1" ht="15.2" customHeight="1">
      <c r="A121" s="35"/>
      <c r="B121" s="36"/>
      <c r="C121" s="30" t="s">
        <v>26</v>
      </c>
      <c r="D121" s="37"/>
      <c r="E121" s="37"/>
      <c r="F121" s="28" t="str">
        <f>IF(E20="","",E20)</f>
        <v>Vyplň údaj</v>
      </c>
      <c r="G121" s="37"/>
      <c r="H121" s="37"/>
      <c r="I121" s="30" t="s">
        <v>31</v>
      </c>
      <c r="J121" s="33" t="str">
        <f>E26</f>
        <v>AFRY CZ s.r.o.</v>
      </c>
      <c r="K121" s="37"/>
      <c r="L121" s="52"/>
      <c r="S121" s="35"/>
      <c r="T121" s="35"/>
      <c r="U121" s="35"/>
      <c r="V121" s="35"/>
      <c r="W121" s="35"/>
      <c r="X121" s="35"/>
      <c r="Y121" s="35"/>
      <c r="Z121" s="35"/>
      <c r="AA121" s="35"/>
      <c r="AB121" s="35"/>
      <c r="AC121" s="35"/>
      <c r="AD121" s="35"/>
      <c r="AE121" s="35"/>
    </row>
    <row r="122" spans="1:65" s="2" customFormat="1" ht="10.35" customHeight="1">
      <c r="A122" s="35"/>
      <c r="B122" s="36"/>
      <c r="C122" s="37"/>
      <c r="D122" s="37"/>
      <c r="E122" s="37"/>
      <c r="F122" s="37"/>
      <c r="G122" s="37"/>
      <c r="H122" s="37"/>
      <c r="I122" s="37"/>
      <c r="J122" s="37"/>
      <c r="K122" s="37"/>
      <c r="L122" s="52"/>
      <c r="S122" s="35"/>
      <c r="T122" s="35"/>
      <c r="U122" s="35"/>
      <c r="V122" s="35"/>
      <c r="W122" s="35"/>
      <c r="X122" s="35"/>
      <c r="Y122" s="35"/>
      <c r="Z122" s="35"/>
      <c r="AA122" s="35"/>
      <c r="AB122" s="35"/>
      <c r="AC122" s="35"/>
      <c r="AD122" s="35"/>
      <c r="AE122" s="35"/>
    </row>
    <row r="123" spans="1:65" s="11" customFormat="1" ht="29.25" customHeight="1">
      <c r="A123" s="163"/>
      <c r="B123" s="164"/>
      <c r="C123" s="165" t="s">
        <v>250</v>
      </c>
      <c r="D123" s="166" t="s">
        <v>55</v>
      </c>
      <c r="E123" s="166" t="s">
        <v>53</v>
      </c>
      <c r="F123" s="166" t="s">
        <v>54</v>
      </c>
      <c r="G123" s="166" t="s">
        <v>251</v>
      </c>
      <c r="H123" s="166" t="s">
        <v>252</v>
      </c>
      <c r="I123" s="166" t="s">
        <v>7632</v>
      </c>
      <c r="J123" s="167" t="s">
        <v>7631</v>
      </c>
      <c r="K123" s="168" t="s">
        <v>253</v>
      </c>
      <c r="L123" s="169"/>
      <c r="M123" s="76" t="s">
        <v>1</v>
      </c>
      <c r="N123" s="77" t="s">
        <v>37</v>
      </c>
      <c r="O123" s="77" t="s">
        <v>254</v>
      </c>
      <c r="P123" s="77" t="s">
        <v>255</v>
      </c>
      <c r="Q123" s="77" t="s">
        <v>256</v>
      </c>
      <c r="R123" s="77" t="s">
        <v>257</v>
      </c>
      <c r="S123" s="77" t="s">
        <v>258</v>
      </c>
      <c r="T123" s="78" t="s">
        <v>259</v>
      </c>
      <c r="U123" s="163"/>
      <c r="V123" s="163"/>
      <c r="W123" s="163"/>
      <c r="X123" s="163"/>
      <c r="Y123" s="163"/>
      <c r="Z123" s="163"/>
      <c r="AA123" s="163"/>
      <c r="AB123" s="163"/>
      <c r="AC123" s="163"/>
      <c r="AD123" s="163"/>
      <c r="AE123" s="163"/>
    </row>
    <row r="124" spans="1:65" s="2" customFormat="1" ht="22.9" customHeight="1">
      <c r="A124" s="35"/>
      <c r="B124" s="36"/>
      <c r="C124" s="83" t="s">
        <v>260</v>
      </c>
      <c r="D124" s="37"/>
      <c r="E124" s="37"/>
      <c r="F124" s="37"/>
      <c r="G124" s="37"/>
      <c r="H124" s="37"/>
      <c r="I124" s="37"/>
      <c r="J124" s="170">
        <f>BK124</f>
        <v>0</v>
      </c>
      <c r="K124" s="37"/>
      <c r="L124" s="40"/>
      <c r="M124" s="79"/>
      <c r="N124" s="171"/>
      <c r="O124" s="80"/>
      <c r="P124" s="172">
        <f>P125</f>
        <v>0</v>
      </c>
      <c r="Q124" s="80"/>
      <c r="R124" s="172">
        <f>R125</f>
        <v>56.670877499999996</v>
      </c>
      <c r="S124" s="80"/>
      <c r="T124" s="173">
        <f>T125</f>
        <v>0</v>
      </c>
      <c r="U124" s="35"/>
      <c r="V124" s="35"/>
      <c r="W124" s="35"/>
      <c r="X124" s="35"/>
      <c r="Y124" s="35"/>
      <c r="Z124" s="35"/>
      <c r="AA124" s="35"/>
      <c r="AB124" s="35"/>
      <c r="AC124" s="35"/>
      <c r="AD124" s="35"/>
      <c r="AE124" s="35"/>
      <c r="AT124" s="18" t="s">
        <v>63</v>
      </c>
      <c r="AU124" s="18" t="s">
        <v>245</v>
      </c>
      <c r="BK124" s="174">
        <f>BK125</f>
        <v>0</v>
      </c>
    </row>
    <row r="125" spans="1:65" s="12" customFormat="1" ht="25.9" customHeight="1">
      <c r="B125" s="175"/>
      <c r="C125" s="176"/>
      <c r="D125" s="177" t="s">
        <v>63</v>
      </c>
      <c r="E125" s="178" t="s">
        <v>261</v>
      </c>
      <c r="F125" s="178" t="s">
        <v>262</v>
      </c>
      <c r="G125" s="176"/>
      <c r="H125" s="176"/>
      <c r="I125" s="179"/>
      <c r="J125" s="180">
        <f>BK125</f>
        <v>0</v>
      </c>
      <c r="K125" s="176"/>
      <c r="L125" s="181"/>
      <c r="M125" s="182"/>
      <c r="N125" s="183"/>
      <c r="O125" s="183"/>
      <c r="P125" s="184">
        <f>P126+P170+P177</f>
        <v>0</v>
      </c>
      <c r="Q125" s="183"/>
      <c r="R125" s="184">
        <f>R126+R170+R177</f>
        <v>56.670877499999996</v>
      </c>
      <c r="S125" s="183"/>
      <c r="T125" s="185">
        <f>T126+T170+T177</f>
        <v>0</v>
      </c>
      <c r="AR125" s="186" t="s">
        <v>71</v>
      </c>
      <c r="AT125" s="187" t="s">
        <v>63</v>
      </c>
      <c r="AU125" s="187" t="s">
        <v>64</v>
      </c>
      <c r="AY125" s="186" t="s">
        <v>263</v>
      </c>
      <c r="BK125" s="188">
        <f>BK126+BK170+BK177</f>
        <v>0</v>
      </c>
    </row>
    <row r="126" spans="1:65" s="12" customFormat="1" ht="22.9" customHeight="1">
      <c r="B126" s="175"/>
      <c r="C126" s="176"/>
      <c r="D126" s="177" t="s">
        <v>63</v>
      </c>
      <c r="E126" s="189" t="s">
        <v>71</v>
      </c>
      <c r="F126" s="189" t="s">
        <v>336</v>
      </c>
      <c r="G126" s="176"/>
      <c r="H126" s="176"/>
      <c r="I126" s="179"/>
      <c r="J126" s="190">
        <f>BK126</f>
        <v>0</v>
      </c>
      <c r="K126" s="176"/>
      <c r="L126" s="181"/>
      <c r="M126" s="182"/>
      <c r="N126" s="183"/>
      <c r="O126" s="183"/>
      <c r="P126" s="184">
        <f>SUM(P127:P169)</f>
        <v>0</v>
      </c>
      <c r="Q126" s="183"/>
      <c r="R126" s="184">
        <f>SUM(R127:R169)</f>
        <v>56.666477499999999</v>
      </c>
      <c r="S126" s="183"/>
      <c r="T126" s="185">
        <f>SUM(T127:T169)</f>
        <v>0</v>
      </c>
      <c r="AR126" s="186" t="s">
        <v>71</v>
      </c>
      <c r="AT126" s="187" t="s">
        <v>63</v>
      </c>
      <c r="AU126" s="187" t="s">
        <v>71</v>
      </c>
      <c r="AY126" s="186" t="s">
        <v>263</v>
      </c>
      <c r="BK126" s="188">
        <f>SUM(BK127:BK169)</f>
        <v>0</v>
      </c>
    </row>
    <row r="127" spans="1:65" s="2" customFormat="1" ht="33" customHeight="1">
      <c r="A127" s="35"/>
      <c r="B127" s="36"/>
      <c r="C127" s="191" t="s">
        <v>71</v>
      </c>
      <c r="D127" s="191" t="s">
        <v>266</v>
      </c>
      <c r="E127" s="192" t="s">
        <v>5959</v>
      </c>
      <c r="F127" s="193" t="s">
        <v>5960</v>
      </c>
      <c r="G127" s="194" t="s">
        <v>300</v>
      </c>
      <c r="H127" s="195">
        <v>75.573999999999998</v>
      </c>
      <c r="I127" s="196"/>
      <c r="J127" s="197">
        <f>ROUND(I127*H127,2)</f>
        <v>0</v>
      </c>
      <c r="K127" s="198"/>
      <c r="L127" s="40"/>
      <c r="M127" s="199" t="s">
        <v>1</v>
      </c>
      <c r="N127" s="200" t="s">
        <v>38</v>
      </c>
      <c r="O127" s="72"/>
      <c r="P127" s="201">
        <f>O127*H127</f>
        <v>0</v>
      </c>
      <c r="Q127" s="201">
        <v>0</v>
      </c>
      <c r="R127" s="201">
        <f>Q127*H127</f>
        <v>0</v>
      </c>
      <c r="S127" s="201">
        <v>0</v>
      </c>
      <c r="T127" s="202">
        <f>S127*H127</f>
        <v>0</v>
      </c>
      <c r="U127" s="35"/>
      <c r="V127" s="35"/>
      <c r="W127" s="35"/>
      <c r="X127" s="35"/>
      <c r="Y127" s="35"/>
      <c r="Z127" s="35"/>
      <c r="AA127" s="35"/>
      <c r="AB127" s="35"/>
      <c r="AC127" s="35"/>
      <c r="AD127" s="35"/>
      <c r="AE127" s="35"/>
      <c r="AR127" s="203" t="s">
        <v>270</v>
      </c>
      <c r="AT127" s="203" t="s">
        <v>266</v>
      </c>
      <c r="AU127" s="203" t="s">
        <v>73</v>
      </c>
      <c r="AY127" s="18" t="s">
        <v>263</v>
      </c>
      <c r="BE127" s="204">
        <f>IF(N127="základní",J127,0)</f>
        <v>0</v>
      </c>
      <c r="BF127" s="204">
        <f>IF(N127="snížená",J127,0)</f>
        <v>0</v>
      </c>
      <c r="BG127" s="204">
        <f>IF(N127="zákl. přenesená",J127,0)</f>
        <v>0</v>
      </c>
      <c r="BH127" s="204">
        <f>IF(N127="sníž. přenesená",J127,0)</f>
        <v>0</v>
      </c>
      <c r="BI127" s="204">
        <f>IF(N127="nulová",J127,0)</f>
        <v>0</v>
      </c>
      <c r="BJ127" s="18" t="s">
        <v>71</v>
      </c>
      <c r="BK127" s="204">
        <f>ROUND(I127*H127,2)</f>
        <v>0</v>
      </c>
      <c r="BL127" s="18" t="s">
        <v>270</v>
      </c>
      <c r="BM127" s="203" t="s">
        <v>7066</v>
      </c>
    </row>
    <row r="128" spans="1:65" s="16" customFormat="1">
      <c r="B128" s="248"/>
      <c r="C128" s="249"/>
      <c r="D128" s="207" t="s">
        <v>272</v>
      </c>
      <c r="E128" s="250" t="s">
        <v>1</v>
      </c>
      <c r="F128" s="251" t="s">
        <v>7067</v>
      </c>
      <c r="G128" s="249"/>
      <c r="H128" s="250" t="s">
        <v>1</v>
      </c>
      <c r="I128" s="252"/>
      <c r="J128" s="249"/>
      <c r="K128" s="249"/>
      <c r="L128" s="253"/>
      <c r="M128" s="254"/>
      <c r="N128" s="255"/>
      <c r="O128" s="255"/>
      <c r="P128" s="255"/>
      <c r="Q128" s="255"/>
      <c r="R128" s="255"/>
      <c r="S128" s="255"/>
      <c r="T128" s="256"/>
      <c r="AT128" s="257" t="s">
        <v>272</v>
      </c>
      <c r="AU128" s="257" t="s">
        <v>73</v>
      </c>
      <c r="AV128" s="16" t="s">
        <v>71</v>
      </c>
      <c r="AW128" s="16" t="s">
        <v>30</v>
      </c>
      <c r="AX128" s="16" t="s">
        <v>64</v>
      </c>
      <c r="AY128" s="257" t="s">
        <v>263</v>
      </c>
    </row>
    <row r="129" spans="1:65" s="13" customFormat="1">
      <c r="B129" s="205"/>
      <c r="C129" s="206"/>
      <c r="D129" s="207" t="s">
        <v>272</v>
      </c>
      <c r="E129" s="208" t="s">
        <v>1</v>
      </c>
      <c r="F129" s="209" t="s">
        <v>7068</v>
      </c>
      <c r="G129" s="206"/>
      <c r="H129" s="210">
        <v>27.808</v>
      </c>
      <c r="I129" s="211"/>
      <c r="J129" s="206"/>
      <c r="K129" s="206"/>
      <c r="L129" s="212"/>
      <c r="M129" s="213"/>
      <c r="N129" s="214"/>
      <c r="O129" s="214"/>
      <c r="P129" s="214"/>
      <c r="Q129" s="214"/>
      <c r="R129" s="214"/>
      <c r="S129" s="214"/>
      <c r="T129" s="215"/>
      <c r="AT129" s="216" t="s">
        <v>272</v>
      </c>
      <c r="AU129" s="216" t="s">
        <v>73</v>
      </c>
      <c r="AV129" s="13" t="s">
        <v>73</v>
      </c>
      <c r="AW129" s="13" t="s">
        <v>30</v>
      </c>
      <c r="AX129" s="13" t="s">
        <v>64</v>
      </c>
      <c r="AY129" s="216" t="s">
        <v>263</v>
      </c>
    </row>
    <row r="130" spans="1:65" s="16" customFormat="1">
      <c r="B130" s="248"/>
      <c r="C130" s="249"/>
      <c r="D130" s="207" t="s">
        <v>272</v>
      </c>
      <c r="E130" s="250" t="s">
        <v>1</v>
      </c>
      <c r="F130" s="251" t="s">
        <v>7069</v>
      </c>
      <c r="G130" s="249"/>
      <c r="H130" s="250" t="s">
        <v>1</v>
      </c>
      <c r="I130" s="252"/>
      <c r="J130" s="249"/>
      <c r="K130" s="249"/>
      <c r="L130" s="253"/>
      <c r="M130" s="254"/>
      <c r="N130" s="255"/>
      <c r="O130" s="255"/>
      <c r="P130" s="255"/>
      <c r="Q130" s="255"/>
      <c r="R130" s="255"/>
      <c r="S130" s="255"/>
      <c r="T130" s="256"/>
      <c r="AT130" s="257" t="s">
        <v>272</v>
      </c>
      <c r="AU130" s="257" t="s">
        <v>73</v>
      </c>
      <c r="AV130" s="16" t="s">
        <v>71</v>
      </c>
      <c r="AW130" s="16" t="s">
        <v>30</v>
      </c>
      <c r="AX130" s="16" t="s">
        <v>64</v>
      </c>
      <c r="AY130" s="257" t="s">
        <v>263</v>
      </c>
    </row>
    <row r="131" spans="1:65" s="13" customFormat="1">
      <c r="B131" s="205"/>
      <c r="C131" s="206"/>
      <c r="D131" s="207" t="s">
        <v>272</v>
      </c>
      <c r="E131" s="208" t="s">
        <v>1</v>
      </c>
      <c r="F131" s="209" t="s">
        <v>7070</v>
      </c>
      <c r="G131" s="206"/>
      <c r="H131" s="210">
        <v>43.063000000000002</v>
      </c>
      <c r="I131" s="211"/>
      <c r="J131" s="206"/>
      <c r="K131" s="206"/>
      <c r="L131" s="212"/>
      <c r="M131" s="213"/>
      <c r="N131" s="214"/>
      <c r="O131" s="214"/>
      <c r="P131" s="214"/>
      <c r="Q131" s="214"/>
      <c r="R131" s="214"/>
      <c r="S131" s="214"/>
      <c r="T131" s="215"/>
      <c r="AT131" s="216" t="s">
        <v>272</v>
      </c>
      <c r="AU131" s="216" t="s">
        <v>73</v>
      </c>
      <c r="AV131" s="13" t="s">
        <v>73</v>
      </c>
      <c r="AW131" s="13" t="s">
        <v>30</v>
      </c>
      <c r="AX131" s="13" t="s">
        <v>64</v>
      </c>
      <c r="AY131" s="216" t="s">
        <v>263</v>
      </c>
    </row>
    <row r="132" spans="1:65" s="16" customFormat="1">
      <c r="B132" s="248"/>
      <c r="C132" s="249"/>
      <c r="D132" s="207" t="s">
        <v>272</v>
      </c>
      <c r="E132" s="250" t="s">
        <v>1</v>
      </c>
      <c r="F132" s="251" t="s">
        <v>7071</v>
      </c>
      <c r="G132" s="249"/>
      <c r="H132" s="250" t="s">
        <v>1</v>
      </c>
      <c r="I132" s="252"/>
      <c r="J132" s="249"/>
      <c r="K132" s="249"/>
      <c r="L132" s="253"/>
      <c r="M132" s="254"/>
      <c r="N132" s="255"/>
      <c r="O132" s="255"/>
      <c r="P132" s="255"/>
      <c r="Q132" s="255"/>
      <c r="R132" s="255"/>
      <c r="S132" s="255"/>
      <c r="T132" s="256"/>
      <c r="AT132" s="257" t="s">
        <v>272</v>
      </c>
      <c r="AU132" s="257" t="s">
        <v>73</v>
      </c>
      <c r="AV132" s="16" t="s">
        <v>71</v>
      </c>
      <c r="AW132" s="16" t="s">
        <v>30</v>
      </c>
      <c r="AX132" s="16" t="s">
        <v>64</v>
      </c>
      <c r="AY132" s="257" t="s">
        <v>263</v>
      </c>
    </row>
    <row r="133" spans="1:65" s="13" customFormat="1">
      <c r="B133" s="205"/>
      <c r="C133" s="206"/>
      <c r="D133" s="207" t="s">
        <v>272</v>
      </c>
      <c r="E133" s="208" t="s">
        <v>1</v>
      </c>
      <c r="F133" s="209" t="s">
        <v>7072</v>
      </c>
      <c r="G133" s="206"/>
      <c r="H133" s="210">
        <v>4.7030000000000003</v>
      </c>
      <c r="I133" s="211"/>
      <c r="J133" s="206"/>
      <c r="K133" s="206"/>
      <c r="L133" s="212"/>
      <c r="M133" s="213"/>
      <c r="N133" s="214"/>
      <c r="O133" s="214"/>
      <c r="P133" s="214"/>
      <c r="Q133" s="214"/>
      <c r="R133" s="214"/>
      <c r="S133" s="214"/>
      <c r="T133" s="215"/>
      <c r="AT133" s="216" t="s">
        <v>272</v>
      </c>
      <c r="AU133" s="216" t="s">
        <v>73</v>
      </c>
      <c r="AV133" s="13" t="s">
        <v>73</v>
      </c>
      <c r="AW133" s="13" t="s">
        <v>30</v>
      </c>
      <c r="AX133" s="13" t="s">
        <v>64</v>
      </c>
      <c r="AY133" s="216" t="s">
        <v>263</v>
      </c>
    </row>
    <row r="134" spans="1:65" s="15" customFormat="1">
      <c r="B134" s="228"/>
      <c r="C134" s="229"/>
      <c r="D134" s="207" t="s">
        <v>272</v>
      </c>
      <c r="E134" s="230" t="s">
        <v>1</v>
      </c>
      <c r="F134" s="231" t="s">
        <v>280</v>
      </c>
      <c r="G134" s="229"/>
      <c r="H134" s="232">
        <v>75.573999999999998</v>
      </c>
      <c r="I134" s="233"/>
      <c r="J134" s="229"/>
      <c r="K134" s="229"/>
      <c r="L134" s="234"/>
      <c r="M134" s="235"/>
      <c r="N134" s="236"/>
      <c r="O134" s="236"/>
      <c r="P134" s="236"/>
      <c r="Q134" s="236"/>
      <c r="R134" s="236"/>
      <c r="S134" s="236"/>
      <c r="T134" s="237"/>
      <c r="AT134" s="238" t="s">
        <v>272</v>
      </c>
      <c r="AU134" s="238" t="s">
        <v>73</v>
      </c>
      <c r="AV134" s="15" t="s">
        <v>270</v>
      </c>
      <c r="AW134" s="15" t="s">
        <v>30</v>
      </c>
      <c r="AX134" s="15" t="s">
        <v>71</v>
      </c>
      <c r="AY134" s="238" t="s">
        <v>263</v>
      </c>
    </row>
    <row r="135" spans="1:65" s="2" customFormat="1" ht="21.75" customHeight="1">
      <c r="A135" s="35"/>
      <c r="B135" s="36"/>
      <c r="C135" s="191" t="s">
        <v>73</v>
      </c>
      <c r="D135" s="191" t="s">
        <v>266</v>
      </c>
      <c r="E135" s="192" t="s">
        <v>5993</v>
      </c>
      <c r="F135" s="193" t="s">
        <v>5994</v>
      </c>
      <c r="G135" s="194" t="s">
        <v>269</v>
      </c>
      <c r="H135" s="195">
        <v>151.15</v>
      </c>
      <c r="I135" s="196"/>
      <c r="J135" s="197">
        <f>ROUND(I135*H135,2)</f>
        <v>0</v>
      </c>
      <c r="K135" s="198"/>
      <c r="L135" s="40"/>
      <c r="M135" s="199" t="s">
        <v>1</v>
      </c>
      <c r="N135" s="200" t="s">
        <v>38</v>
      </c>
      <c r="O135" s="72"/>
      <c r="P135" s="201">
        <f>O135*H135</f>
        <v>0</v>
      </c>
      <c r="Q135" s="201">
        <v>8.4999999999999995E-4</v>
      </c>
      <c r="R135" s="201">
        <f>Q135*H135</f>
        <v>0.12847749999999999</v>
      </c>
      <c r="S135" s="201">
        <v>0</v>
      </c>
      <c r="T135" s="202">
        <f>S135*H135</f>
        <v>0</v>
      </c>
      <c r="U135" s="35"/>
      <c r="V135" s="35"/>
      <c r="W135" s="35"/>
      <c r="X135" s="35"/>
      <c r="Y135" s="35"/>
      <c r="Z135" s="35"/>
      <c r="AA135" s="35"/>
      <c r="AB135" s="35"/>
      <c r="AC135" s="35"/>
      <c r="AD135" s="35"/>
      <c r="AE135" s="35"/>
      <c r="AR135" s="203" t="s">
        <v>270</v>
      </c>
      <c r="AT135" s="203" t="s">
        <v>266</v>
      </c>
      <c r="AU135" s="203" t="s">
        <v>73</v>
      </c>
      <c r="AY135" s="18" t="s">
        <v>263</v>
      </c>
      <c r="BE135" s="204">
        <f>IF(N135="základní",J135,0)</f>
        <v>0</v>
      </c>
      <c r="BF135" s="204">
        <f>IF(N135="snížená",J135,0)</f>
        <v>0</v>
      </c>
      <c r="BG135" s="204">
        <f>IF(N135="zákl. přenesená",J135,0)</f>
        <v>0</v>
      </c>
      <c r="BH135" s="204">
        <f>IF(N135="sníž. přenesená",J135,0)</f>
        <v>0</v>
      </c>
      <c r="BI135" s="204">
        <f>IF(N135="nulová",J135,0)</f>
        <v>0</v>
      </c>
      <c r="BJ135" s="18" t="s">
        <v>71</v>
      </c>
      <c r="BK135" s="204">
        <f>ROUND(I135*H135,2)</f>
        <v>0</v>
      </c>
      <c r="BL135" s="18" t="s">
        <v>270</v>
      </c>
      <c r="BM135" s="203" t="s">
        <v>506</v>
      </c>
    </row>
    <row r="136" spans="1:65" s="13" customFormat="1">
      <c r="B136" s="205"/>
      <c r="C136" s="206"/>
      <c r="D136" s="207" t="s">
        <v>272</v>
      </c>
      <c r="E136" s="208" t="s">
        <v>1</v>
      </c>
      <c r="F136" s="209" t="s">
        <v>7073</v>
      </c>
      <c r="G136" s="206"/>
      <c r="H136" s="210">
        <v>151.15</v>
      </c>
      <c r="I136" s="211"/>
      <c r="J136" s="206"/>
      <c r="K136" s="206"/>
      <c r="L136" s="212"/>
      <c r="M136" s="213"/>
      <c r="N136" s="214"/>
      <c r="O136" s="214"/>
      <c r="P136" s="214"/>
      <c r="Q136" s="214"/>
      <c r="R136" s="214"/>
      <c r="S136" s="214"/>
      <c r="T136" s="215"/>
      <c r="AT136" s="216" t="s">
        <v>272</v>
      </c>
      <c r="AU136" s="216" t="s">
        <v>73</v>
      </c>
      <c r="AV136" s="13" t="s">
        <v>73</v>
      </c>
      <c r="AW136" s="13" t="s">
        <v>30</v>
      </c>
      <c r="AX136" s="13" t="s">
        <v>64</v>
      </c>
      <c r="AY136" s="216" t="s">
        <v>263</v>
      </c>
    </row>
    <row r="137" spans="1:65" s="15" customFormat="1">
      <c r="B137" s="228"/>
      <c r="C137" s="229"/>
      <c r="D137" s="207" t="s">
        <v>272</v>
      </c>
      <c r="E137" s="230" t="s">
        <v>1</v>
      </c>
      <c r="F137" s="231" t="s">
        <v>280</v>
      </c>
      <c r="G137" s="229"/>
      <c r="H137" s="232">
        <v>151.15</v>
      </c>
      <c r="I137" s="233"/>
      <c r="J137" s="229"/>
      <c r="K137" s="229"/>
      <c r="L137" s="234"/>
      <c r="M137" s="235"/>
      <c r="N137" s="236"/>
      <c r="O137" s="236"/>
      <c r="P137" s="236"/>
      <c r="Q137" s="236"/>
      <c r="R137" s="236"/>
      <c r="S137" s="236"/>
      <c r="T137" s="237"/>
      <c r="AT137" s="238" t="s">
        <v>272</v>
      </c>
      <c r="AU137" s="238" t="s">
        <v>73</v>
      </c>
      <c r="AV137" s="15" t="s">
        <v>270</v>
      </c>
      <c r="AW137" s="15" t="s">
        <v>30</v>
      </c>
      <c r="AX137" s="15" t="s">
        <v>71</v>
      </c>
      <c r="AY137" s="238" t="s">
        <v>263</v>
      </c>
    </row>
    <row r="138" spans="1:65" s="2" customFormat="1" ht="24.2" customHeight="1">
      <c r="A138" s="35"/>
      <c r="B138" s="36"/>
      <c r="C138" s="191" t="s">
        <v>276</v>
      </c>
      <c r="D138" s="191" t="s">
        <v>266</v>
      </c>
      <c r="E138" s="192" t="s">
        <v>5997</v>
      </c>
      <c r="F138" s="193" t="s">
        <v>5998</v>
      </c>
      <c r="G138" s="194" t="s">
        <v>269</v>
      </c>
      <c r="H138" s="195">
        <v>151.15</v>
      </c>
      <c r="I138" s="196"/>
      <c r="J138" s="197">
        <f>ROUND(I138*H138,2)</f>
        <v>0</v>
      </c>
      <c r="K138" s="198"/>
      <c r="L138" s="40"/>
      <c r="M138" s="199" t="s">
        <v>1</v>
      </c>
      <c r="N138" s="200" t="s">
        <v>38</v>
      </c>
      <c r="O138" s="72"/>
      <c r="P138" s="201">
        <f>O138*H138</f>
        <v>0</v>
      </c>
      <c r="Q138" s="201">
        <v>0</v>
      </c>
      <c r="R138" s="201">
        <f>Q138*H138</f>
        <v>0</v>
      </c>
      <c r="S138" s="201">
        <v>0</v>
      </c>
      <c r="T138" s="202">
        <f>S138*H138</f>
        <v>0</v>
      </c>
      <c r="U138" s="35"/>
      <c r="V138" s="35"/>
      <c r="W138" s="35"/>
      <c r="X138" s="35"/>
      <c r="Y138" s="35"/>
      <c r="Z138" s="35"/>
      <c r="AA138" s="35"/>
      <c r="AB138" s="35"/>
      <c r="AC138" s="35"/>
      <c r="AD138" s="35"/>
      <c r="AE138" s="35"/>
      <c r="AR138" s="203" t="s">
        <v>270</v>
      </c>
      <c r="AT138" s="203" t="s">
        <v>266</v>
      </c>
      <c r="AU138" s="203" t="s">
        <v>73</v>
      </c>
      <c r="AY138" s="18" t="s">
        <v>263</v>
      </c>
      <c r="BE138" s="204">
        <f>IF(N138="základní",J138,0)</f>
        <v>0</v>
      </c>
      <c r="BF138" s="204">
        <f>IF(N138="snížená",J138,0)</f>
        <v>0</v>
      </c>
      <c r="BG138" s="204">
        <f>IF(N138="zákl. přenesená",J138,0)</f>
        <v>0</v>
      </c>
      <c r="BH138" s="204">
        <f>IF(N138="sníž. přenesená",J138,0)</f>
        <v>0</v>
      </c>
      <c r="BI138" s="204">
        <f>IF(N138="nulová",J138,0)</f>
        <v>0</v>
      </c>
      <c r="BJ138" s="18" t="s">
        <v>71</v>
      </c>
      <c r="BK138" s="204">
        <f>ROUND(I138*H138,2)</f>
        <v>0</v>
      </c>
      <c r="BL138" s="18" t="s">
        <v>270</v>
      </c>
      <c r="BM138" s="203" t="s">
        <v>5999</v>
      </c>
    </row>
    <row r="139" spans="1:65" s="2" customFormat="1" ht="16.5" customHeight="1">
      <c r="A139" s="35"/>
      <c r="B139" s="36"/>
      <c r="C139" s="191" t="s">
        <v>270</v>
      </c>
      <c r="D139" s="191" t="s">
        <v>266</v>
      </c>
      <c r="E139" s="192" t="s">
        <v>6000</v>
      </c>
      <c r="F139" s="193" t="s">
        <v>6001</v>
      </c>
      <c r="G139" s="194" t="s">
        <v>448</v>
      </c>
      <c r="H139" s="195">
        <v>32</v>
      </c>
      <c r="I139" s="196"/>
      <c r="J139" s="197">
        <f>ROUND(I139*H139,2)</f>
        <v>0</v>
      </c>
      <c r="K139" s="198"/>
      <c r="L139" s="40"/>
      <c r="M139" s="199" t="s">
        <v>1</v>
      </c>
      <c r="N139" s="200" t="s">
        <v>38</v>
      </c>
      <c r="O139" s="72"/>
      <c r="P139" s="201">
        <f>O139*H139</f>
        <v>0</v>
      </c>
      <c r="Q139" s="201">
        <v>0</v>
      </c>
      <c r="R139" s="201">
        <f>Q139*H139</f>
        <v>0</v>
      </c>
      <c r="S139" s="201">
        <v>0</v>
      </c>
      <c r="T139" s="202">
        <f>S139*H139</f>
        <v>0</v>
      </c>
      <c r="U139" s="35"/>
      <c r="V139" s="35"/>
      <c r="W139" s="35"/>
      <c r="X139" s="35"/>
      <c r="Y139" s="35"/>
      <c r="Z139" s="35"/>
      <c r="AA139" s="35"/>
      <c r="AB139" s="35"/>
      <c r="AC139" s="35"/>
      <c r="AD139" s="35"/>
      <c r="AE139" s="35"/>
      <c r="AR139" s="203" t="s">
        <v>270</v>
      </c>
      <c r="AT139" s="203" t="s">
        <v>266</v>
      </c>
      <c r="AU139" s="203" t="s">
        <v>73</v>
      </c>
      <c r="AY139" s="18" t="s">
        <v>263</v>
      </c>
      <c r="BE139" s="204">
        <f>IF(N139="základní",J139,0)</f>
        <v>0</v>
      </c>
      <c r="BF139" s="204">
        <f>IF(N139="snížená",J139,0)</f>
        <v>0</v>
      </c>
      <c r="BG139" s="204">
        <f>IF(N139="zákl. přenesená",J139,0)</f>
        <v>0</v>
      </c>
      <c r="BH139" s="204">
        <f>IF(N139="sníž. přenesená",J139,0)</f>
        <v>0</v>
      </c>
      <c r="BI139" s="204">
        <f>IF(N139="nulová",J139,0)</f>
        <v>0</v>
      </c>
      <c r="BJ139" s="18" t="s">
        <v>71</v>
      </c>
      <c r="BK139" s="204">
        <f>ROUND(I139*H139,2)</f>
        <v>0</v>
      </c>
      <c r="BL139" s="18" t="s">
        <v>270</v>
      </c>
      <c r="BM139" s="203" t="s">
        <v>538</v>
      </c>
    </row>
    <row r="140" spans="1:65" s="2" customFormat="1" ht="24.2" customHeight="1">
      <c r="A140" s="35"/>
      <c r="B140" s="36"/>
      <c r="C140" s="191" t="s">
        <v>297</v>
      </c>
      <c r="D140" s="191" t="s">
        <v>266</v>
      </c>
      <c r="E140" s="192" t="s">
        <v>549</v>
      </c>
      <c r="F140" s="193" t="s">
        <v>550</v>
      </c>
      <c r="G140" s="194" t="s">
        <v>300</v>
      </c>
      <c r="H140" s="195">
        <v>44.16</v>
      </c>
      <c r="I140" s="196"/>
      <c r="J140" s="197">
        <f>ROUND(I140*H140,2)</f>
        <v>0</v>
      </c>
      <c r="K140" s="198"/>
      <c r="L140" s="40"/>
      <c r="M140" s="199" t="s">
        <v>1</v>
      </c>
      <c r="N140" s="200" t="s">
        <v>38</v>
      </c>
      <c r="O140" s="72"/>
      <c r="P140" s="201">
        <f>O140*H140</f>
        <v>0</v>
      </c>
      <c r="Q140" s="201">
        <v>0</v>
      </c>
      <c r="R140" s="201">
        <f>Q140*H140</f>
        <v>0</v>
      </c>
      <c r="S140" s="201">
        <v>0</v>
      </c>
      <c r="T140" s="202">
        <f>S140*H140</f>
        <v>0</v>
      </c>
      <c r="U140" s="35"/>
      <c r="V140" s="35"/>
      <c r="W140" s="35"/>
      <c r="X140" s="35"/>
      <c r="Y140" s="35"/>
      <c r="Z140" s="35"/>
      <c r="AA140" s="35"/>
      <c r="AB140" s="35"/>
      <c r="AC140" s="35"/>
      <c r="AD140" s="35"/>
      <c r="AE140" s="35"/>
      <c r="AR140" s="203" t="s">
        <v>270</v>
      </c>
      <c r="AT140" s="203" t="s">
        <v>266</v>
      </c>
      <c r="AU140" s="203" t="s">
        <v>73</v>
      </c>
      <c r="AY140" s="18" t="s">
        <v>263</v>
      </c>
      <c r="BE140" s="204">
        <f>IF(N140="základní",J140,0)</f>
        <v>0</v>
      </c>
      <c r="BF140" s="204">
        <f>IF(N140="snížená",J140,0)</f>
        <v>0</v>
      </c>
      <c r="BG140" s="204">
        <f>IF(N140="zákl. přenesená",J140,0)</f>
        <v>0</v>
      </c>
      <c r="BH140" s="204">
        <f>IF(N140="sníž. přenesená",J140,0)</f>
        <v>0</v>
      </c>
      <c r="BI140" s="204">
        <f>IF(N140="nulová",J140,0)</f>
        <v>0</v>
      </c>
      <c r="BJ140" s="18" t="s">
        <v>71</v>
      </c>
      <c r="BK140" s="204">
        <f>ROUND(I140*H140,2)</f>
        <v>0</v>
      </c>
      <c r="BL140" s="18" t="s">
        <v>270</v>
      </c>
      <c r="BM140" s="203" t="s">
        <v>304</v>
      </c>
    </row>
    <row r="141" spans="1:65" s="13" customFormat="1">
      <c r="B141" s="205"/>
      <c r="C141" s="206"/>
      <c r="D141" s="207" t="s">
        <v>272</v>
      </c>
      <c r="E141" s="208" t="s">
        <v>1</v>
      </c>
      <c r="F141" s="209" t="s">
        <v>7074</v>
      </c>
      <c r="G141" s="206"/>
      <c r="H141" s="210">
        <v>16.100000000000001</v>
      </c>
      <c r="I141" s="211"/>
      <c r="J141" s="206"/>
      <c r="K141" s="206"/>
      <c r="L141" s="212"/>
      <c r="M141" s="213"/>
      <c r="N141" s="214"/>
      <c r="O141" s="214"/>
      <c r="P141" s="214"/>
      <c r="Q141" s="214"/>
      <c r="R141" s="214"/>
      <c r="S141" s="214"/>
      <c r="T141" s="215"/>
      <c r="AT141" s="216" t="s">
        <v>272</v>
      </c>
      <c r="AU141" s="216" t="s">
        <v>73</v>
      </c>
      <c r="AV141" s="13" t="s">
        <v>73</v>
      </c>
      <c r="AW141" s="13" t="s">
        <v>30</v>
      </c>
      <c r="AX141" s="13" t="s">
        <v>64</v>
      </c>
      <c r="AY141" s="216" t="s">
        <v>263</v>
      </c>
    </row>
    <row r="142" spans="1:65" s="13" customFormat="1">
      <c r="B142" s="205"/>
      <c r="C142" s="206"/>
      <c r="D142" s="207" t="s">
        <v>272</v>
      </c>
      <c r="E142" s="208" t="s">
        <v>1</v>
      </c>
      <c r="F142" s="209" t="s">
        <v>7075</v>
      </c>
      <c r="G142" s="206"/>
      <c r="H142" s="210">
        <v>25.76</v>
      </c>
      <c r="I142" s="211"/>
      <c r="J142" s="206"/>
      <c r="K142" s="206"/>
      <c r="L142" s="212"/>
      <c r="M142" s="213"/>
      <c r="N142" s="214"/>
      <c r="O142" s="214"/>
      <c r="P142" s="214"/>
      <c r="Q142" s="214"/>
      <c r="R142" s="214"/>
      <c r="S142" s="214"/>
      <c r="T142" s="215"/>
      <c r="AT142" s="216" t="s">
        <v>272</v>
      </c>
      <c r="AU142" s="216" t="s">
        <v>73</v>
      </c>
      <c r="AV142" s="13" t="s">
        <v>73</v>
      </c>
      <c r="AW142" s="13" t="s">
        <v>30</v>
      </c>
      <c r="AX142" s="13" t="s">
        <v>64</v>
      </c>
      <c r="AY142" s="216" t="s">
        <v>263</v>
      </c>
    </row>
    <row r="143" spans="1:65" s="13" customFormat="1">
      <c r="B143" s="205"/>
      <c r="C143" s="206"/>
      <c r="D143" s="207" t="s">
        <v>272</v>
      </c>
      <c r="E143" s="208" t="s">
        <v>1</v>
      </c>
      <c r="F143" s="209" t="s">
        <v>7076</v>
      </c>
      <c r="G143" s="206"/>
      <c r="H143" s="210">
        <v>2.2999999999999998</v>
      </c>
      <c r="I143" s="211"/>
      <c r="J143" s="206"/>
      <c r="K143" s="206"/>
      <c r="L143" s="212"/>
      <c r="M143" s="213"/>
      <c r="N143" s="214"/>
      <c r="O143" s="214"/>
      <c r="P143" s="214"/>
      <c r="Q143" s="214"/>
      <c r="R143" s="214"/>
      <c r="S143" s="214"/>
      <c r="T143" s="215"/>
      <c r="AT143" s="216" t="s">
        <v>272</v>
      </c>
      <c r="AU143" s="216" t="s">
        <v>73</v>
      </c>
      <c r="AV143" s="13" t="s">
        <v>73</v>
      </c>
      <c r="AW143" s="13" t="s">
        <v>30</v>
      </c>
      <c r="AX143" s="13" t="s">
        <v>64</v>
      </c>
      <c r="AY143" s="216" t="s">
        <v>263</v>
      </c>
    </row>
    <row r="144" spans="1:65" s="15" customFormat="1">
      <c r="B144" s="228"/>
      <c r="C144" s="229"/>
      <c r="D144" s="207" t="s">
        <v>272</v>
      </c>
      <c r="E144" s="230" t="s">
        <v>1</v>
      </c>
      <c r="F144" s="231" t="s">
        <v>280</v>
      </c>
      <c r="G144" s="229"/>
      <c r="H144" s="232">
        <v>44.16</v>
      </c>
      <c r="I144" s="233"/>
      <c r="J144" s="229"/>
      <c r="K144" s="229"/>
      <c r="L144" s="234"/>
      <c r="M144" s="235"/>
      <c r="N144" s="236"/>
      <c r="O144" s="236"/>
      <c r="P144" s="236"/>
      <c r="Q144" s="236"/>
      <c r="R144" s="236"/>
      <c r="S144" s="236"/>
      <c r="T144" s="237"/>
      <c r="AT144" s="238" t="s">
        <v>272</v>
      </c>
      <c r="AU144" s="238" t="s">
        <v>73</v>
      </c>
      <c r="AV144" s="15" t="s">
        <v>270</v>
      </c>
      <c r="AW144" s="15" t="s">
        <v>30</v>
      </c>
      <c r="AX144" s="15" t="s">
        <v>71</v>
      </c>
      <c r="AY144" s="238" t="s">
        <v>263</v>
      </c>
    </row>
    <row r="145" spans="1:65" s="2" customFormat="1" ht="24.2" customHeight="1">
      <c r="A145" s="35"/>
      <c r="B145" s="36"/>
      <c r="C145" s="191" t="s">
        <v>304</v>
      </c>
      <c r="D145" s="191" t="s">
        <v>266</v>
      </c>
      <c r="E145" s="192" t="s">
        <v>1978</v>
      </c>
      <c r="F145" s="193" t="s">
        <v>1979</v>
      </c>
      <c r="G145" s="194" t="s">
        <v>300</v>
      </c>
      <c r="H145" s="195">
        <v>31.41</v>
      </c>
      <c r="I145" s="196"/>
      <c r="J145" s="197">
        <f>ROUND(I145*H145,2)</f>
        <v>0</v>
      </c>
      <c r="K145" s="198"/>
      <c r="L145" s="40"/>
      <c r="M145" s="199" t="s">
        <v>1</v>
      </c>
      <c r="N145" s="200" t="s">
        <v>38</v>
      </c>
      <c r="O145" s="72"/>
      <c r="P145" s="201">
        <f>O145*H145</f>
        <v>0</v>
      </c>
      <c r="Q145" s="201">
        <v>0</v>
      </c>
      <c r="R145" s="201">
        <f>Q145*H145</f>
        <v>0</v>
      </c>
      <c r="S145" s="201">
        <v>0</v>
      </c>
      <c r="T145" s="202">
        <f>S145*H145</f>
        <v>0</v>
      </c>
      <c r="U145" s="35"/>
      <c r="V145" s="35"/>
      <c r="W145" s="35"/>
      <c r="X145" s="35"/>
      <c r="Y145" s="35"/>
      <c r="Z145" s="35"/>
      <c r="AA145" s="35"/>
      <c r="AB145" s="35"/>
      <c r="AC145" s="35"/>
      <c r="AD145" s="35"/>
      <c r="AE145" s="35"/>
      <c r="AR145" s="203" t="s">
        <v>270</v>
      </c>
      <c r="AT145" s="203" t="s">
        <v>266</v>
      </c>
      <c r="AU145" s="203" t="s">
        <v>73</v>
      </c>
      <c r="AY145" s="18" t="s">
        <v>263</v>
      </c>
      <c r="BE145" s="204">
        <f>IF(N145="základní",J145,0)</f>
        <v>0</v>
      </c>
      <c r="BF145" s="204">
        <f>IF(N145="snížená",J145,0)</f>
        <v>0</v>
      </c>
      <c r="BG145" s="204">
        <f>IF(N145="zákl. přenesená",J145,0)</f>
        <v>0</v>
      </c>
      <c r="BH145" s="204">
        <f>IF(N145="sníž. přenesená",J145,0)</f>
        <v>0</v>
      </c>
      <c r="BI145" s="204">
        <f>IF(N145="nulová",J145,0)</f>
        <v>0</v>
      </c>
      <c r="BJ145" s="18" t="s">
        <v>71</v>
      </c>
      <c r="BK145" s="204">
        <f>ROUND(I145*H145,2)</f>
        <v>0</v>
      </c>
      <c r="BL145" s="18" t="s">
        <v>270</v>
      </c>
      <c r="BM145" s="203" t="s">
        <v>314</v>
      </c>
    </row>
    <row r="146" spans="1:65" s="16" customFormat="1">
      <c r="B146" s="248"/>
      <c r="C146" s="249"/>
      <c r="D146" s="207" t="s">
        <v>272</v>
      </c>
      <c r="E146" s="250" t="s">
        <v>1</v>
      </c>
      <c r="F146" s="251" t="s">
        <v>6818</v>
      </c>
      <c r="G146" s="249"/>
      <c r="H146" s="250" t="s">
        <v>1</v>
      </c>
      <c r="I146" s="252"/>
      <c r="J146" s="249"/>
      <c r="K146" s="249"/>
      <c r="L146" s="253"/>
      <c r="M146" s="254"/>
      <c r="N146" s="255"/>
      <c r="O146" s="255"/>
      <c r="P146" s="255"/>
      <c r="Q146" s="255"/>
      <c r="R146" s="255"/>
      <c r="S146" s="255"/>
      <c r="T146" s="256"/>
      <c r="AT146" s="257" t="s">
        <v>272</v>
      </c>
      <c r="AU146" s="257" t="s">
        <v>73</v>
      </c>
      <c r="AV146" s="16" t="s">
        <v>71</v>
      </c>
      <c r="AW146" s="16" t="s">
        <v>30</v>
      </c>
      <c r="AX146" s="16" t="s">
        <v>64</v>
      </c>
      <c r="AY146" s="257" t="s">
        <v>263</v>
      </c>
    </row>
    <row r="147" spans="1:65" s="13" customFormat="1">
      <c r="B147" s="205"/>
      <c r="C147" s="206"/>
      <c r="D147" s="207" t="s">
        <v>272</v>
      </c>
      <c r="E147" s="208" t="s">
        <v>1</v>
      </c>
      <c r="F147" s="209" t="s">
        <v>7077</v>
      </c>
      <c r="G147" s="206"/>
      <c r="H147" s="210">
        <v>9.51</v>
      </c>
      <c r="I147" s="211"/>
      <c r="J147" s="206"/>
      <c r="K147" s="206"/>
      <c r="L147" s="212"/>
      <c r="M147" s="213"/>
      <c r="N147" s="214"/>
      <c r="O147" s="214"/>
      <c r="P147" s="214"/>
      <c r="Q147" s="214"/>
      <c r="R147" s="214"/>
      <c r="S147" s="214"/>
      <c r="T147" s="215"/>
      <c r="AT147" s="216" t="s">
        <v>272</v>
      </c>
      <c r="AU147" s="216" t="s">
        <v>73</v>
      </c>
      <c r="AV147" s="13" t="s">
        <v>73</v>
      </c>
      <c r="AW147" s="13" t="s">
        <v>30</v>
      </c>
      <c r="AX147" s="13" t="s">
        <v>64</v>
      </c>
      <c r="AY147" s="216" t="s">
        <v>263</v>
      </c>
    </row>
    <row r="148" spans="1:65" s="13" customFormat="1">
      <c r="B148" s="205"/>
      <c r="C148" s="206"/>
      <c r="D148" s="207" t="s">
        <v>272</v>
      </c>
      <c r="E148" s="208" t="s">
        <v>1</v>
      </c>
      <c r="F148" s="209" t="s">
        <v>7078</v>
      </c>
      <c r="G148" s="206"/>
      <c r="H148" s="210">
        <v>14.05</v>
      </c>
      <c r="I148" s="211"/>
      <c r="J148" s="206"/>
      <c r="K148" s="206"/>
      <c r="L148" s="212"/>
      <c r="M148" s="213"/>
      <c r="N148" s="214"/>
      <c r="O148" s="214"/>
      <c r="P148" s="214"/>
      <c r="Q148" s="214"/>
      <c r="R148" s="214"/>
      <c r="S148" s="214"/>
      <c r="T148" s="215"/>
      <c r="AT148" s="216" t="s">
        <v>272</v>
      </c>
      <c r="AU148" s="216" t="s">
        <v>73</v>
      </c>
      <c r="AV148" s="13" t="s">
        <v>73</v>
      </c>
      <c r="AW148" s="13" t="s">
        <v>30</v>
      </c>
      <c r="AX148" s="13" t="s">
        <v>64</v>
      </c>
      <c r="AY148" s="216" t="s">
        <v>263</v>
      </c>
    </row>
    <row r="149" spans="1:65" s="13" customFormat="1">
      <c r="B149" s="205"/>
      <c r="C149" s="206"/>
      <c r="D149" s="207" t="s">
        <v>272</v>
      </c>
      <c r="E149" s="208" t="s">
        <v>1</v>
      </c>
      <c r="F149" s="209" t="s">
        <v>7079</v>
      </c>
      <c r="G149" s="206"/>
      <c r="H149" s="210">
        <v>1.95</v>
      </c>
      <c r="I149" s="211"/>
      <c r="J149" s="206"/>
      <c r="K149" s="206"/>
      <c r="L149" s="212"/>
      <c r="M149" s="213"/>
      <c r="N149" s="214"/>
      <c r="O149" s="214"/>
      <c r="P149" s="214"/>
      <c r="Q149" s="214"/>
      <c r="R149" s="214"/>
      <c r="S149" s="214"/>
      <c r="T149" s="215"/>
      <c r="AT149" s="216" t="s">
        <v>272</v>
      </c>
      <c r="AU149" s="216" t="s">
        <v>73</v>
      </c>
      <c r="AV149" s="13" t="s">
        <v>73</v>
      </c>
      <c r="AW149" s="13" t="s">
        <v>30</v>
      </c>
      <c r="AX149" s="13" t="s">
        <v>64</v>
      </c>
      <c r="AY149" s="216" t="s">
        <v>263</v>
      </c>
    </row>
    <row r="150" spans="1:65" s="14" customFormat="1">
      <c r="B150" s="217"/>
      <c r="C150" s="218"/>
      <c r="D150" s="207" t="s">
        <v>272</v>
      </c>
      <c r="E150" s="219" t="s">
        <v>1</v>
      </c>
      <c r="F150" s="220" t="s">
        <v>275</v>
      </c>
      <c r="G150" s="218"/>
      <c r="H150" s="221">
        <v>25.51</v>
      </c>
      <c r="I150" s="222"/>
      <c r="J150" s="218"/>
      <c r="K150" s="218"/>
      <c r="L150" s="223"/>
      <c r="M150" s="224"/>
      <c r="N150" s="225"/>
      <c r="O150" s="225"/>
      <c r="P150" s="225"/>
      <c r="Q150" s="225"/>
      <c r="R150" s="225"/>
      <c r="S150" s="225"/>
      <c r="T150" s="226"/>
      <c r="AT150" s="227" t="s">
        <v>272</v>
      </c>
      <c r="AU150" s="227" t="s">
        <v>73</v>
      </c>
      <c r="AV150" s="14" t="s">
        <v>276</v>
      </c>
      <c r="AW150" s="14" t="s">
        <v>30</v>
      </c>
      <c r="AX150" s="14" t="s">
        <v>64</v>
      </c>
      <c r="AY150" s="227" t="s">
        <v>263</v>
      </c>
    </row>
    <row r="151" spans="1:65" s="13" customFormat="1">
      <c r="B151" s="205"/>
      <c r="C151" s="206"/>
      <c r="D151" s="207" t="s">
        <v>272</v>
      </c>
      <c r="E151" s="208" t="s">
        <v>1</v>
      </c>
      <c r="F151" s="209" t="s">
        <v>7080</v>
      </c>
      <c r="G151" s="206"/>
      <c r="H151" s="210">
        <v>2.2000000000000002</v>
      </c>
      <c r="I151" s="211"/>
      <c r="J151" s="206"/>
      <c r="K151" s="206"/>
      <c r="L151" s="212"/>
      <c r="M151" s="213"/>
      <c r="N151" s="214"/>
      <c r="O151" s="214"/>
      <c r="P151" s="214"/>
      <c r="Q151" s="214"/>
      <c r="R151" s="214"/>
      <c r="S151" s="214"/>
      <c r="T151" s="215"/>
      <c r="AT151" s="216" t="s">
        <v>272</v>
      </c>
      <c r="AU151" s="216" t="s">
        <v>73</v>
      </c>
      <c r="AV151" s="13" t="s">
        <v>73</v>
      </c>
      <c r="AW151" s="13" t="s">
        <v>30</v>
      </c>
      <c r="AX151" s="13" t="s">
        <v>64</v>
      </c>
      <c r="AY151" s="216" t="s">
        <v>263</v>
      </c>
    </row>
    <row r="152" spans="1:65" s="13" customFormat="1">
      <c r="B152" s="205"/>
      <c r="C152" s="206"/>
      <c r="D152" s="207" t="s">
        <v>272</v>
      </c>
      <c r="E152" s="208" t="s">
        <v>1</v>
      </c>
      <c r="F152" s="209" t="s">
        <v>7081</v>
      </c>
      <c r="G152" s="206"/>
      <c r="H152" s="210">
        <v>3.25</v>
      </c>
      <c r="I152" s="211"/>
      <c r="J152" s="206"/>
      <c r="K152" s="206"/>
      <c r="L152" s="212"/>
      <c r="M152" s="213"/>
      <c r="N152" s="214"/>
      <c r="O152" s="214"/>
      <c r="P152" s="214"/>
      <c r="Q152" s="214"/>
      <c r="R152" s="214"/>
      <c r="S152" s="214"/>
      <c r="T152" s="215"/>
      <c r="AT152" s="216" t="s">
        <v>272</v>
      </c>
      <c r="AU152" s="216" t="s">
        <v>73</v>
      </c>
      <c r="AV152" s="13" t="s">
        <v>73</v>
      </c>
      <c r="AW152" s="13" t="s">
        <v>30</v>
      </c>
      <c r="AX152" s="13" t="s">
        <v>64</v>
      </c>
      <c r="AY152" s="216" t="s">
        <v>263</v>
      </c>
    </row>
    <row r="153" spans="1:65" s="13" customFormat="1">
      <c r="B153" s="205"/>
      <c r="C153" s="206"/>
      <c r="D153" s="207" t="s">
        <v>272</v>
      </c>
      <c r="E153" s="208" t="s">
        <v>1</v>
      </c>
      <c r="F153" s="209" t="s">
        <v>7082</v>
      </c>
      <c r="G153" s="206"/>
      <c r="H153" s="210">
        <v>0.45</v>
      </c>
      <c r="I153" s="211"/>
      <c r="J153" s="206"/>
      <c r="K153" s="206"/>
      <c r="L153" s="212"/>
      <c r="M153" s="213"/>
      <c r="N153" s="214"/>
      <c r="O153" s="214"/>
      <c r="P153" s="214"/>
      <c r="Q153" s="214"/>
      <c r="R153" s="214"/>
      <c r="S153" s="214"/>
      <c r="T153" s="215"/>
      <c r="AT153" s="216" t="s">
        <v>272</v>
      </c>
      <c r="AU153" s="216" t="s">
        <v>73</v>
      </c>
      <c r="AV153" s="13" t="s">
        <v>73</v>
      </c>
      <c r="AW153" s="13" t="s">
        <v>30</v>
      </c>
      <c r="AX153" s="13" t="s">
        <v>64</v>
      </c>
      <c r="AY153" s="216" t="s">
        <v>263</v>
      </c>
    </row>
    <row r="154" spans="1:65" s="14" customFormat="1">
      <c r="B154" s="217"/>
      <c r="C154" s="218"/>
      <c r="D154" s="207" t="s">
        <v>272</v>
      </c>
      <c r="E154" s="219" t="s">
        <v>1</v>
      </c>
      <c r="F154" s="220" t="s">
        <v>275</v>
      </c>
      <c r="G154" s="218"/>
      <c r="H154" s="221">
        <v>5.9</v>
      </c>
      <c r="I154" s="222"/>
      <c r="J154" s="218"/>
      <c r="K154" s="218"/>
      <c r="L154" s="223"/>
      <c r="M154" s="224"/>
      <c r="N154" s="225"/>
      <c r="O154" s="225"/>
      <c r="P154" s="225"/>
      <c r="Q154" s="225"/>
      <c r="R154" s="225"/>
      <c r="S154" s="225"/>
      <c r="T154" s="226"/>
      <c r="AT154" s="227" t="s">
        <v>272</v>
      </c>
      <c r="AU154" s="227" t="s">
        <v>73</v>
      </c>
      <c r="AV154" s="14" t="s">
        <v>276</v>
      </c>
      <c r="AW154" s="14" t="s">
        <v>30</v>
      </c>
      <c r="AX154" s="14" t="s">
        <v>64</v>
      </c>
      <c r="AY154" s="227" t="s">
        <v>263</v>
      </c>
    </row>
    <row r="155" spans="1:65" s="15" customFormat="1">
      <c r="B155" s="228"/>
      <c r="C155" s="229"/>
      <c r="D155" s="207" t="s">
        <v>272</v>
      </c>
      <c r="E155" s="230" t="s">
        <v>1</v>
      </c>
      <c r="F155" s="231" t="s">
        <v>280</v>
      </c>
      <c r="G155" s="229"/>
      <c r="H155" s="232">
        <v>31.41</v>
      </c>
      <c r="I155" s="233"/>
      <c r="J155" s="229"/>
      <c r="K155" s="229"/>
      <c r="L155" s="234"/>
      <c r="M155" s="235"/>
      <c r="N155" s="236"/>
      <c r="O155" s="236"/>
      <c r="P155" s="236"/>
      <c r="Q155" s="236"/>
      <c r="R155" s="236"/>
      <c r="S155" s="236"/>
      <c r="T155" s="237"/>
      <c r="AT155" s="238" t="s">
        <v>272</v>
      </c>
      <c r="AU155" s="238" t="s">
        <v>73</v>
      </c>
      <c r="AV155" s="15" t="s">
        <v>270</v>
      </c>
      <c r="AW155" s="15" t="s">
        <v>30</v>
      </c>
      <c r="AX155" s="15" t="s">
        <v>71</v>
      </c>
      <c r="AY155" s="238" t="s">
        <v>263</v>
      </c>
    </row>
    <row r="156" spans="1:65" s="2" customFormat="1" ht="16.5" customHeight="1">
      <c r="A156" s="35"/>
      <c r="B156" s="36"/>
      <c r="C156" s="261" t="s">
        <v>309</v>
      </c>
      <c r="D156" s="261" t="s">
        <v>401</v>
      </c>
      <c r="E156" s="262" t="s">
        <v>1696</v>
      </c>
      <c r="F156" s="263" t="s">
        <v>1697</v>
      </c>
      <c r="G156" s="264" t="s">
        <v>307</v>
      </c>
      <c r="H156" s="265">
        <v>56.537999999999997</v>
      </c>
      <c r="I156" s="266"/>
      <c r="J156" s="267">
        <f>ROUND(I156*H156,2)</f>
        <v>0</v>
      </c>
      <c r="K156" s="268"/>
      <c r="L156" s="269"/>
      <c r="M156" s="270" t="s">
        <v>1</v>
      </c>
      <c r="N156" s="271" t="s">
        <v>38</v>
      </c>
      <c r="O156" s="72"/>
      <c r="P156" s="201">
        <f>O156*H156</f>
        <v>0</v>
      </c>
      <c r="Q156" s="201">
        <v>1</v>
      </c>
      <c r="R156" s="201">
        <f>Q156*H156</f>
        <v>56.537999999999997</v>
      </c>
      <c r="S156" s="201">
        <v>0</v>
      </c>
      <c r="T156" s="202">
        <f>S156*H156</f>
        <v>0</v>
      </c>
      <c r="U156" s="35"/>
      <c r="V156" s="35"/>
      <c r="W156" s="35"/>
      <c r="X156" s="35"/>
      <c r="Y156" s="35"/>
      <c r="Z156" s="35"/>
      <c r="AA156" s="35"/>
      <c r="AB156" s="35"/>
      <c r="AC156" s="35"/>
      <c r="AD156" s="35"/>
      <c r="AE156" s="35"/>
      <c r="AR156" s="203" t="s">
        <v>314</v>
      </c>
      <c r="AT156" s="203" t="s">
        <v>401</v>
      </c>
      <c r="AU156" s="203" t="s">
        <v>73</v>
      </c>
      <c r="AY156" s="18" t="s">
        <v>263</v>
      </c>
      <c r="BE156" s="204">
        <f>IF(N156="základní",J156,0)</f>
        <v>0</v>
      </c>
      <c r="BF156" s="204">
        <f>IF(N156="snížená",J156,0)</f>
        <v>0</v>
      </c>
      <c r="BG156" s="204">
        <f>IF(N156="zákl. přenesená",J156,0)</f>
        <v>0</v>
      </c>
      <c r="BH156" s="204">
        <f>IF(N156="sníž. přenesená",J156,0)</f>
        <v>0</v>
      </c>
      <c r="BI156" s="204">
        <f>IF(N156="nulová",J156,0)</f>
        <v>0</v>
      </c>
      <c r="BJ156" s="18" t="s">
        <v>71</v>
      </c>
      <c r="BK156" s="204">
        <f>ROUND(I156*H156,2)</f>
        <v>0</v>
      </c>
      <c r="BL156" s="18" t="s">
        <v>270</v>
      </c>
      <c r="BM156" s="203" t="s">
        <v>6038</v>
      </c>
    </row>
    <row r="157" spans="1:65" s="13" customFormat="1">
      <c r="B157" s="205"/>
      <c r="C157" s="206"/>
      <c r="D157" s="207" t="s">
        <v>272</v>
      </c>
      <c r="E157" s="208" t="s">
        <v>1</v>
      </c>
      <c r="F157" s="209" t="s">
        <v>7083</v>
      </c>
      <c r="G157" s="206"/>
      <c r="H157" s="210">
        <v>56.537999999999997</v>
      </c>
      <c r="I157" s="211"/>
      <c r="J157" s="206"/>
      <c r="K157" s="206"/>
      <c r="L157" s="212"/>
      <c r="M157" s="213"/>
      <c r="N157" s="214"/>
      <c r="O157" s="214"/>
      <c r="P157" s="214"/>
      <c r="Q157" s="214"/>
      <c r="R157" s="214"/>
      <c r="S157" s="214"/>
      <c r="T157" s="215"/>
      <c r="AT157" s="216" t="s">
        <v>272</v>
      </c>
      <c r="AU157" s="216" t="s">
        <v>73</v>
      </c>
      <c r="AV157" s="13" t="s">
        <v>73</v>
      </c>
      <c r="AW157" s="13" t="s">
        <v>30</v>
      </c>
      <c r="AX157" s="13" t="s">
        <v>71</v>
      </c>
      <c r="AY157" s="216" t="s">
        <v>263</v>
      </c>
    </row>
    <row r="158" spans="1:65" s="2" customFormat="1" ht="37.9" customHeight="1">
      <c r="A158" s="35"/>
      <c r="B158" s="36"/>
      <c r="C158" s="191" t="s">
        <v>314</v>
      </c>
      <c r="D158" s="191" t="s">
        <v>266</v>
      </c>
      <c r="E158" s="192" t="s">
        <v>6040</v>
      </c>
      <c r="F158" s="193" t="s">
        <v>6041</v>
      </c>
      <c r="G158" s="194" t="s">
        <v>300</v>
      </c>
      <c r="H158" s="195">
        <v>75.573999999999998</v>
      </c>
      <c r="I158" s="196"/>
      <c r="J158" s="197">
        <f>ROUND(I158*H158,2)</f>
        <v>0</v>
      </c>
      <c r="K158" s="198"/>
      <c r="L158" s="40"/>
      <c r="M158" s="199" t="s">
        <v>1</v>
      </c>
      <c r="N158" s="200" t="s">
        <v>38</v>
      </c>
      <c r="O158" s="72"/>
      <c r="P158" s="201">
        <f>O158*H158</f>
        <v>0</v>
      </c>
      <c r="Q158" s="201">
        <v>0</v>
      </c>
      <c r="R158" s="201">
        <f>Q158*H158</f>
        <v>0</v>
      </c>
      <c r="S158" s="201">
        <v>0</v>
      </c>
      <c r="T158" s="202">
        <f>S158*H158</f>
        <v>0</v>
      </c>
      <c r="U158" s="35"/>
      <c r="V158" s="35"/>
      <c r="W158" s="35"/>
      <c r="X158" s="35"/>
      <c r="Y158" s="35"/>
      <c r="Z158" s="35"/>
      <c r="AA158" s="35"/>
      <c r="AB158" s="35"/>
      <c r="AC158" s="35"/>
      <c r="AD158" s="35"/>
      <c r="AE158" s="35"/>
      <c r="AR158" s="203" t="s">
        <v>270</v>
      </c>
      <c r="AT158" s="203" t="s">
        <v>266</v>
      </c>
      <c r="AU158" s="203" t="s">
        <v>73</v>
      </c>
      <c r="AY158" s="18" t="s">
        <v>263</v>
      </c>
      <c r="BE158" s="204">
        <f>IF(N158="základní",J158,0)</f>
        <v>0</v>
      </c>
      <c r="BF158" s="204">
        <f>IF(N158="snížená",J158,0)</f>
        <v>0</v>
      </c>
      <c r="BG158" s="204">
        <f>IF(N158="zákl. přenesená",J158,0)</f>
        <v>0</v>
      </c>
      <c r="BH158" s="204">
        <f>IF(N158="sníž. přenesená",J158,0)</f>
        <v>0</v>
      </c>
      <c r="BI158" s="204">
        <f>IF(N158="nulová",J158,0)</f>
        <v>0</v>
      </c>
      <c r="BJ158" s="18" t="s">
        <v>71</v>
      </c>
      <c r="BK158" s="204">
        <f>ROUND(I158*H158,2)</f>
        <v>0</v>
      </c>
      <c r="BL158" s="18" t="s">
        <v>270</v>
      </c>
      <c r="BM158" s="203" t="s">
        <v>6042</v>
      </c>
    </row>
    <row r="159" spans="1:65" s="16" customFormat="1">
      <c r="B159" s="248"/>
      <c r="C159" s="249"/>
      <c r="D159" s="207" t="s">
        <v>272</v>
      </c>
      <c r="E159" s="250" t="s">
        <v>1</v>
      </c>
      <c r="F159" s="251" t="s">
        <v>6043</v>
      </c>
      <c r="G159" s="249"/>
      <c r="H159" s="250" t="s">
        <v>1</v>
      </c>
      <c r="I159" s="252"/>
      <c r="J159" s="249"/>
      <c r="K159" s="249"/>
      <c r="L159" s="253"/>
      <c r="M159" s="254"/>
      <c r="N159" s="255"/>
      <c r="O159" s="255"/>
      <c r="P159" s="255"/>
      <c r="Q159" s="255"/>
      <c r="R159" s="255"/>
      <c r="S159" s="255"/>
      <c r="T159" s="256"/>
      <c r="AT159" s="257" t="s">
        <v>272</v>
      </c>
      <c r="AU159" s="257" t="s">
        <v>73</v>
      </c>
      <c r="AV159" s="16" t="s">
        <v>71</v>
      </c>
      <c r="AW159" s="16" t="s">
        <v>30</v>
      </c>
      <c r="AX159" s="16" t="s">
        <v>64</v>
      </c>
      <c r="AY159" s="257" t="s">
        <v>263</v>
      </c>
    </row>
    <row r="160" spans="1:65" s="13" customFormat="1">
      <c r="B160" s="205"/>
      <c r="C160" s="206"/>
      <c r="D160" s="207" t="s">
        <v>272</v>
      </c>
      <c r="E160" s="208" t="s">
        <v>1</v>
      </c>
      <c r="F160" s="209" t="s">
        <v>7084</v>
      </c>
      <c r="G160" s="206"/>
      <c r="H160" s="210">
        <v>75.573999999999998</v>
      </c>
      <c r="I160" s="211"/>
      <c r="J160" s="206"/>
      <c r="K160" s="206"/>
      <c r="L160" s="212"/>
      <c r="M160" s="213"/>
      <c r="N160" s="214"/>
      <c r="O160" s="214"/>
      <c r="P160" s="214"/>
      <c r="Q160" s="214"/>
      <c r="R160" s="214"/>
      <c r="S160" s="214"/>
      <c r="T160" s="215"/>
      <c r="AT160" s="216" t="s">
        <v>272</v>
      </c>
      <c r="AU160" s="216" t="s">
        <v>73</v>
      </c>
      <c r="AV160" s="13" t="s">
        <v>73</v>
      </c>
      <c r="AW160" s="13" t="s">
        <v>30</v>
      </c>
      <c r="AX160" s="13" t="s">
        <v>71</v>
      </c>
      <c r="AY160" s="216" t="s">
        <v>263</v>
      </c>
    </row>
    <row r="161" spans="1:65" s="2" customFormat="1" ht="24.2" customHeight="1">
      <c r="A161" s="35"/>
      <c r="B161" s="36"/>
      <c r="C161" s="191" t="s">
        <v>264</v>
      </c>
      <c r="D161" s="191" t="s">
        <v>266</v>
      </c>
      <c r="E161" s="192" t="s">
        <v>4673</v>
      </c>
      <c r="F161" s="193" t="s">
        <v>4674</v>
      </c>
      <c r="G161" s="194" t="s">
        <v>300</v>
      </c>
      <c r="H161" s="195">
        <v>31.414000000000001</v>
      </c>
      <c r="I161" s="196"/>
      <c r="J161" s="197">
        <f>ROUND(I161*H161,2)</f>
        <v>0</v>
      </c>
      <c r="K161" s="198"/>
      <c r="L161" s="40"/>
      <c r="M161" s="199" t="s">
        <v>1</v>
      </c>
      <c r="N161" s="200" t="s">
        <v>38</v>
      </c>
      <c r="O161" s="72"/>
      <c r="P161" s="201">
        <f>O161*H161</f>
        <v>0</v>
      </c>
      <c r="Q161" s="201">
        <v>0</v>
      </c>
      <c r="R161" s="201">
        <f>Q161*H161</f>
        <v>0</v>
      </c>
      <c r="S161" s="201">
        <v>0</v>
      </c>
      <c r="T161" s="202">
        <f>S161*H161</f>
        <v>0</v>
      </c>
      <c r="U161" s="35"/>
      <c r="V161" s="35"/>
      <c r="W161" s="35"/>
      <c r="X161" s="35"/>
      <c r="Y161" s="35"/>
      <c r="Z161" s="35"/>
      <c r="AA161" s="35"/>
      <c r="AB161" s="35"/>
      <c r="AC161" s="35"/>
      <c r="AD161" s="35"/>
      <c r="AE161" s="35"/>
      <c r="AR161" s="203" t="s">
        <v>270</v>
      </c>
      <c r="AT161" s="203" t="s">
        <v>266</v>
      </c>
      <c r="AU161" s="203" t="s">
        <v>73</v>
      </c>
      <c r="AY161" s="18" t="s">
        <v>263</v>
      </c>
      <c r="BE161" s="204">
        <f>IF(N161="základní",J161,0)</f>
        <v>0</v>
      </c>
      <c r="BF161" s="204">
        <f>IF(N161="snížená",J161,0)</f>
        <v>0</v>
      </c>
      <c r="BG161" s="204">
        <f>IF(N161="zákl. přenesená",J161,0)</f>
        <v>0</v>
      </c>
      <c r="BH161" s="204">
        <f>IF(N161="sníž. přenesená",J161,0)</f>
        <v>0</v>
      </c>
      <c r="BI161" s="204">
        <f>IF(N161="nulová",J161,0)</f>
        <v>0</v>
      </c>
      <c r="BJ161" s="18" t="s">
        <v>71</v>
      </c>
      <c r="BK161" s="204">
        <f>ROUND(I161*H161,2)</f>
        <v>0</v>
      </c>
      <c r="BL161" s="18" t="s">
        <v>270</v>
      </c>
      <c r="BM161" s="203" t="s">
        <v>6045</v>
      </c>
    </row>
    <row r="162" spans="1:65" s="16" customFormat="1">
      <c r="B162" s="248"/>
      <c r="C162" s="249"/>
      <c r="D162" s="207" t="s">
        <v>272</v>
      </c>
      <c r="E162" s="250" t="s">
        <v>1</v>
      </c>
      <c r="F162" s="251" t="s">
        <v>6046</v>
      </c>
      <c r="G162" s="249"/>
      <c r="H162" s="250" t="s">
        <v>1</v>
      </c>
      <c r="I162" s="252"/>
      <c r="J162" s="249"/>
      <c r="K162" s="249"/>
      <c r="L162" s="253"/>
      <c r="M162" s="254"/>
      <c r="N162" s="255"/>
      <c r="O162" s="255"/>
      <c r="P162" s="255"/>
      <c r="Q162" s="255"/>
      <c r="R162" s="255"/>
      <c r="S162" s="255"/>
      <c r="T162" s="256"/>
      <c r="AT162" s="257" t="s">
        <v>272</v>
      </c>
      <c r="AU162" s="257" t="s">
        <v>73</v>
      </c>
      <c r="AV162" s="16" t="s">
        <v>71</v>
      </c>
      <c r="AW162" s="16" t="s">
        <v>30</v>
      </c>
      <c r="AX162" s="16" t="s">
        <v>64</v>
      </c>
      <c r="AY162" s="257" t="s">
        <v>263</v>
      </c>
    </row>
    <row r="163" spans="1:65" s="13" customFormat="1">
      <c r="B163" s="205"/>
      <c r="C163" s="206"/>
      <c r="D163" s="207" t="s">
        <v>272</v>
      </c>
      <c r="E163" s="208" t="s">
        <v>1</v>
      </c>
      <c r="F163" s="209" t="s">
        <v>7085</v>
      </c>
      <c r="G163" s="206"/>
      <c r="H163" s="210">
        <v>31.414000000000001</v>
      </c>
      <c r="I163" s="211"/>
      <c r="J163" s="206"/>
      <c r="K163" s="206"/>
      <c r="L163" s="212"/>
      <c r="M163" s="213"/>
      <c r="N163" s="214"/>
      <c r="O163" s="214"/>
      <c r="P163" s="214"/>
      <c r="Q163" s="214"/>
      <c r="R163" s="214"/>
      <c r="S163" s="214"/>
      <c r="T163" s="215"/>
      <c r="AT163" s="216" t="s">
        <v>272</v>
      </c>
      <c r="AU163" s="216" t="s">
        <v>73</v>
      </c>
      <c r="AV163" s="13" t="s">
        <v>73</v>
      </c>
      <c r="AW163" s="13" t="s">
        <v>30</v>
      </c>
      <c r="AX163" s="13" t="s">
        <v>71</v>
      </c>
      <c r="AY163" s="216" t="s">
        <v>263</v>
      </c>
    </row>
    <row r="164" spans="1:65" s="2" customFormat="1" ht="37.9" customHeight="1">
      <c r="A164" s="35"/>
      <c r="B164" s="36"/>
      <c r="C164" s="191" t="s">
        <v>322</v>
      </c>
      <c r="D164" s="191" t="s">
        <v>266</v>
      </c>
      <c r="E164" s="192" t="s">
        <v>504</v>
      </c>
      <c r="F164" s="193" t="s">
        <v>505</v>
      </c>
      <c r="G164" s="194" t="s">
        <v>300</v>
      </c>
      <c r="H164" s="195">
        <v>31.414000000000001</v>
      </c>
      <c r="I164" s="196"/>
      <c r="J164" s="197">
        <f>ROUND(I164*H164,2)</f>
        <v>0</v>
      </c>
      <c r="K164" s="198"/>
      <c r="L164" s="40"/>
      <c r="M164" s="199" t="s">
        <v>1</v>
      </c>
      <c r="N164" s="200" t="s">
        <v>38</v>
      </c>
      <c r="O164" s="72"/>
      <c r="P164" s="201">
        <f>O164*H164</f>
        <v>0</v>
      </c>
      <c r="Q164" s="201">
        <v>0</v>
      </c>
      <c r="R164" s="201">
        <f>Q164*H164</f>
        <v>0</v>
      </c>
      <c r="S164" s="201">
        <v>0</v>
      </c>
      <c r="T164" s="202">
        <f>S164*H164</f>
        <v>0</v>
      </c>
      <c r="U164" s="35"/>
      <c r="V164" s="35"/>
      <c r="W164" s="35"/>
      <c r="X164" s="35"/>
      <c r="Y164" s="35"/>
      <c r="Z164" s="35"/>
      <c r="AA164" s="35"/>
      <c r="AB164" s="35"/>
      <c r="AC164" s="35"/>
      <c r="AD164" s="35"/>
      <c r="AE164" s="35"/>
      <c r="AR164" s="203" t="s">
        <v>270</v>
      </c>
      <c r="AT164" s="203" t="s">
        <v>266</v>
      </c>
      <c r="AU164" s="203" t="s">
        <v>73</v>
      </c>
      <c r="AY164" s="18" t="s">
        <v>263</v>
      </c>
      <c r="BE164" s="204">
        <f>IF(N164="základní",J164,0)</f>
        <v>0</v>
      </c>
      <c r="BF164" s="204">
        <f>IF(N164="snížená",J164,0)</f>
        <v>0</v>
      </c>
      <c r="BG164" s="204">
        <f>IF(N164="zákl. přenesená",J164,0)</f>
        <v>0</v>
      </c>
      <c r="BH164" s="204">
        <f>IF(N164="sníž. přenesená",J164,0)</f>
        <v>0</v>
      </c>
      <c r="BI164" s="204">
        <f>IF(N164="nulová",J164,0)</f>
        <v>0</v>
      </c>
      <c r="BJ164" s="18" t="s">
        <v>71</v>
      </c>
      <c r="BK164" s="204">
        <f>ROUND(I164*H164,2)</f>
        <v>0</v>
      </c>
      <c r="BL164" s="18" t="s">
        <v>270</v>
      </c>
      <c r="BM164" s="203" t="s">
        <v>6048</v>
      </c>
    </row>
    <row r="165" spans="1:65" s="2" customFormat="1" ht="37.9" customHeight="1">
      <c r="A165" s="35"/>
      <c r="B165" s="36"/>
      <c r="C165" s="191" t="s">
        <v>327</v>
      </c>
      <c r="D165" s="191" t="s">
        <v>266</v>
      </c>
      <c r="E165" s="192" t="s">
        <v>531</v>
      </c>
      <c r="F165" s="193" t="s">
        <v>532</v>
      </c>
      <c r="G165" s="194" t="s">
        <v>300</v>
      </c>
      <c r="H165" s="195">
        <v>157.07</v>
      </c>
      <c r="I165" s="196"/>
      <c r="J165" s="197">
        <f>ROUND(I165*H165,2)</f>
        <v>0</v>
      </c>
      <c r="K165" s="198"/>
      <c r="L165" s="40"/>
      <c r="M165" s="199" t="s">
        <v>1</v>
      </c>
      <c r="N165" s="200" t="s">
        <v>38</v>
      </c>
      <c r="O165" s="72"/>
      <c r="P165" s="201">
        <f>O165*H165</f>
        <v>0</v>
      </c>
      <c r="Q165" s="201">
        <v>0</v>
      </c>
      <c r="R165" s="201">
        <f>Q165*H165</f>
        <v>0</v>
      </c>
      <c r="S165" s="201">
        <v>0</v>
      </c>
      <c r="T165" s="202">
        <f>S165*H165</f>
        <v>0</v>
      </c>
      <c r="U165" s="35"/>
      <c r="V165" s="35"/>
      <c r="W165" s="35"/>
      <c r="X165" s="35"/>
      <c r="Y165" s="35"/>
      <c r="Z165" s="35"/>
      <c r="AA165" s="35"/>
      <c r="AB165" s="35"/>
      <c r="AC165" s="35"/>
      <c r="AD165" s="35"/>
      <c r="AE165" s="35"/>
      <c r="AR165" s="203" t="s">
        <v>270</v>
      </c>
      <c r="AT165" s="203" t="s">
        <v>266</v>
      </c>
      <c r="AU165" s="203" t="s">
        <v>73</v>
      </c>
      <c r="AY165" s="18" t="s">
        <v>263</v>
      </c>
      <c r="BE165" s="204">
        <f>IF(N165="základní",J165,0)</f>
        <v>0</v>
      </c>
      <c r="BF165" s="204">
        <f>IF(N165="snížená",J165,0)</f>
        <v>0</v>
      </c>
      <c r="BG165" s="204">
        <f>IF(N165="zákl. přenesená",J165,0)</f>
        <v>0</v>
      </c>
      <c r="BH165" s="204">
        <f>IF(N165="sníž. přenesená",J165,0)</f>
        <v>0</v>
      </c>
      <c r="BI165" s="204">
        <f>IF(N165="nulová",J165,0)</f>
        <v>0</v>
      </c>
      <c r="BJ165" s="18" t="s">
        <v>71</v>
      </c>
      <c r="BK165" s="204">
        <f>ROUND(I165*H165,2)</f>
        <v>0</v>
      </c>
      <c r="BL165" s="18" t="s">
        <v>270</v>
      </c>
      <c r="BM165" s="203" t="s">
        <v>6049</v>
      </c>
    </row>
    <row r="166" spans="1:65" s="16" customFormat="1" ht="22.5">
      <c r="B166" s="248"/>
      <c r="C166" s="249"/>
      <c r="D166" s="207" t="s">
        <v>272</v>
      </c>
      <c r="E166" s="250" t="s">
        <v>1</v>
      </c>
      <c r="F166" s="251" t="s">
        <v>6050</v>
      </c>
      <c r="G166" s="249"/>
      <c r="H166" s="250" t="s">
        <v>1</v>
      </c>
      <c r="I166" s="252"/>
      <c r="J166" s="249"/>
      <c r="K166" s="249"/>
      <c r="L166" s="253"/>
      <c r="M166" s="254"/>
      <c r="N166" s="255"/>
      <c r="O166" s="255"/>
      <c r="P166" s="255"/>
      <c r="Q166" s="255"/>
      <c r="R166" s="255"/>
      <c r="S166" s="255"/>
      <c r="T166" s="256"/>
      <c r="AT166" s="257" t="s">
        <v>272</v>
      </c>
      <c r="AU166" s="257" t="s">
        <v>73</v>
      </c>
      <c r="AV166" s="16" t="s">
        <v>71</v>
      </c>
      <c r="AW166" s="16" t="s">
        <v>30</v>
      </c>
      <c r="AX166" s="16" t="s">
        <v>64</v>
      </c>
      <c r="AY166" s="257" t="s">
        <v>263</v>
      </c>
    </row>
    <row r="167" spans="1:65" s="13" customFormat="1">
      <c r="B167" s="205"/>
      <c r="C167" s="206"/>
      <c r="D167" s="207" t="s">
        <v>272</v>
      </c>
      <c r="E167" s="208" t="s">
        <v>1</v>
      </c>
      <c r="F167" s="209" t="s">
        <v>7086</v>
      </c>
      <c r="G167" s="206"/>
      <c r="H167" s="210">
        <v>157.07</v>
      </c>
      <c r="I167" s="211"/>
      <c r="J167" s="206"/>
      <c r="K167" s="206"/>
      <c r="L167" s="212"/>
      <c r="M167" s="213"/>
      <c r="N167" s="214"/>
      <c r="O167" s="214"/>
      <c r="P167" s="214"/>
      <c r="Q167" s="214"/>
      <c r="R167" s="214"/>
      <c r="S167" s="214"/>
      <c r="T167" s="215"/>
      <c r="AT167" s="216" t="s">
        <v>272</v>
      </c>
      <c r="AU167" s="216" t="s">
        <v>73</v>
      </c>
      <c r="AV167" s="13" t="s">
        <v>73</v>
      </c>
      <c r="AW167" s="13" t="s">
        <v>30</v>
      </c>
      <c r="AX167" s="13" t="s">
        <v>71</v>
      </c>
      <c r="AY167" s="216" t="s">
        <v>263</v>
      </c>
    </row>
    <row r="168" spans="1:65" s="2" customFormat="1" ht="33" customHeight="1">
      <c r="A168" s="35"/>
      <c r="B168" s="36"/>
      <c r="C168" s="191" t="s">
        <v>8</v>
      </c>
      <c r="D168" s="191" t="s">
        <v>266</v>
      </c>
      <c r="E168" s="192" t="s">
        <v>544</v>
      </c>
      <c r="F168" s="193" t="s">
        <v>545</v>
      </c>
      <c r="G168" s="194" t="s">
        <v>307</v>
      </c>
      <c r="H168" s="195">
        <v>56.545000000000002</v>
      </c>
      <c r="I168" s="196"/>
      <c r="J168" s="197">
        <f>ROUND(I168*H168,2)</f>
        <v>0</v>
      </c>
      <c r="K168" s="198"/>
      <c r="L168" s="40"/>
      <c r="M168" s="199" t="s">
        <v>1</v>
      </c>
      <c r="N168" s="200" t="s">
        <v>38</v>
      </c>
      <c r="O168" s="72"/>
      <c r="P168" s="201">
        <f>O168*H168</f>
        <v>0</v>
      </c>
      <c r="Q168" s="201">
        <v>0</v>
      </c>
      <c r="R168" s="201">
        <f>Q168*H168</f>
        <v>0</v>
      </c>
      <c r="S168" s="201">
        <v>0</v>
      </c>
      <c r="T168" s="202">
        <f>S168*H168</f>
        <v>0</v>
      </c>
      <c r="U168" s="35"/>
      <c r="V168" s="35"/>
      <c r="W168" s="35"/>
      <c r="X168" s="35"/>
      <c r="Y168" s="35"/>
      <c r="Z168" s="35"/>
      <c r="AA168" s="35"/>
      <c r="AB168" s="35"/>
      <c r="AC168" s="35"/>
      <c r="AD168" s="35"/>
      <c r="AE168" s="35"/>
      <c r="AR168" s="203" t="s">
        <v>270</v>
      </c>
      <c r="AT168" s="203" t="s">
        <v>266</v>
      </c>
      <c r="AU168" s="203" t="s">
        <v>73</v>
      </c>
      <c r="AY168" s="18" t="s">
        <v>263</v>
      </c>
      <c r="BE168" s="204">
        <f>IF(N168="základní",J168,0)</f>
        <v>0</v>
      </c>
      <c r="BF168" s="204">
        <f>IF(N168="snížená",J168,0)</f>
        <v>0</v>
      </c>
      <c r="BG168" s="204">
        <f>IF(N168="zákl. přenesená",J168,0)</f>
        <v>0</v>
      </c>
      <c r="BH168" s="204">
        <f>IF(N168="sníž. přenesená",J168,0)</f>
        <v>0</v>
      </c>
      <c r="BI168" s="204">
        <f>IF(N168="nulová",J168,0)</f>
        <v>0</v>
      </c>
      <c r="BJ168" s="18" t="s">
        <v>71</v>
      </c>
      <c r="BK168" s="204">
        <f>ROUND(I168*H168,2)</f>
        <v>0</v>
      </c>
      <c r="BL168" s="18" t="s">
        <v>270</v>
      </c>
      <c r="BM168" s="203" t="s">
        <v>6052</v>
      </c>
    </row>
    <row r="169" spans="1:65" s="13" customFormat="1">
      <c r="B169" s="205"/>
      <c r="C169" s="206"/>
      <c r="D169" s="207" t="s">
        <v>272</v>
      </c>
      <c r="E169" s="206"/>
      <c r="F169" s="209" t="s">
        <v>7087</v>
      </c>
      <c r="G169" s="206"/>
      <c r="H169" s="210">
        <v>56.545000000000002</v>
      </c>
      <c r="I169" s="211"/>
      <c r="J169" s="206"/>
      <c r="K169" s="206"/>
      <c r="L169" s="212"/>
      <c r="M169" s="213"/>
      <c r="N169" s="214"/>
      <c r="O169" s="214"/>
      <c r="P169" s="214"/>
      <c r="Q169" s="214"/>
      <c r="R169" s="214"/>
      <c r="S169" s="214"/>
      <c r="T169" s="215"/>
      <c r="AT169" s="216" t="s">
        <v>272</v>
      </c>
      <c r="AU169" s="216" t="s">
        <v>73</v>
      </c>
      <c r="AV169" s="13" t="s">
        <v>73</v>
      </c>
      <c r="AW169" s="13" t="s">
        <v>4</v>
      </c>
      <c r="AX169" s="13" t="s">
        <v>71</v>
      </c>
      <c r="AY169" s="216" t="s">
        <v>263</v>
      </c>
    </row>
    <row r="170" spans="1:65" s="12" customFormat="1" ht="22.9" customHeight="1">
      <c r="B170" s="175"/>
      <c r="C170" s="176"/>
      <c r="D170" s="177" t="s">
        <v>63</v>
      </c>
      <c r="E170" s="189" t="s">
        <v>314</v>
      </c>
      <c r="F170" s="189" t="s">
        <v>1712</v>
      </c>
      <c r="G170" s="176"/>
      <c r="H170" s="176"/>
      <c r="I170" s="179"/>
      <c r="J170" s="190">
        <f>BK170</f>
        <v>0</v>
      </c>
      <c r="K170" s="176"/>
      <c r="L170" s="181"/>
      <c r="M170" s="182"/>
      <c r="N170" s="183"/>
      <c r="O170" s="183"/>
      <c r="P170" s="184">
        <f>SUM(P171:P176)</f>
        <v>0</v>
      </c>
      <c r="Q170" s="183"/>
      <c r="R170" s="184">
        <f>SUM(R171:R176)</f>
        <v>4.4000000000000003E-3</v>
      </c>
      <c r="S170" s="183"/>
      <c r="T170" s="185">
        <f>SUM(T171:T176)</f>
        <v>0</v>
      </c>
      <c r="AR170" s="186" t="s">
        <v>71</v>
      </c>
      <c r="AT170" s="187" t="s">
        <v>63</v>
      </c>
      <c r="AU170" s="187" t="s">
        <v>71</v>
      </c>
      <c r="AY170" s="186" t="s">
        <v>263</v>
      </c>
      <c r="BK170" s="188">
        <f>SUM(BK171:BK176)</f>
        <v>0</v>
      </c>
    </row>
    <row r="171" spans="1:65" s="2" customFormat="1" ht="16.5" customHeight="1">
      <c r="A171" s="35"/>
      <c r="B171" s="36"/>
      <c r="C171" s="191" t="s">
        <v>397</v>
      </c>
      <c r="D171" s="191" t="s">
        <v>266</v>
      </c>
      <c r="E171" s="192" t="s">
        <v>6406</v>
      </c>
      <c r="F171" s="193" t="s">
        <v>6057</v>
      </c>
      <c r="G171" s="194" t="s">
        <v>796</v>
      </c>
      <c r="H171" s="195">
        <v>59</v>
      </c>
      <c r="I171" s="196"/>
      <c r="J171" s="197">
        <f>ROUND(I171*H171,2)</f>
        <v>0</v>
      </c>
      <c r="K171" s="198"/>
      <c r="L171" s="40"/>
      <c r="M171" s="199" t="s">
        <v>1</v>
      </c>
      <c r="N171" s="200" t="s">
        <v>38</v>
      </c>
      <c r="O171" s="72"/>
      <c r="P171" s="201">
        <f>O171*H171</f>
        <v>0</v>
      </c>
      <c r="Q171" s="201">
        <v>0</v>
      </c>
      <c r="R171" s="201">
        <f>Q171*H171</f>
        <v>0</v>
      </c>
      <c r="S171" s="201">
        <v>0</v>
      </c>
      <c r="T171" s="202">
        <f>S171*H171</f>
        <v>0</v>
      </c>
      <c r="U171" s="35"/>
      <c r="V171" s="35"/>
      <c r="W171" s="35"/>
      <c r="X171" s="35"/>
      <c r="Y171" s="35"/>
      <c r="Z171" s="35"/>
      <c r="AA171" s="35"/>
      <c r="AB171" s="35"/>
      <c r="AC171" s="35"/>
      <c r="AD171" s="35"/>
      <c r="AE171" s="35"/>
      <c r="AR171" s="203" t="s">
        <v>270</v>
      </c>
      <c r="AT171" s="203" t="s">
        <v>266</v>
      </c>
      <c r="AU171" s="203" t="s">
        <v>73</v>
      </c>
      <c r="AY171" s="18" t="s">
        <v>263</v>
      </c>
      <c r="BE171" s="204">
        <f>IF(N171="základní",J171,0)</f>
        <v>0</v>
      </c>
      <c r="BF171" s="204">
        <f>IF(N171="snížená",J171,0)</f>
        <v>0</v>
      </c>
      <c r="BG171" s="204">
        <f>IF(N171="zákl. přenesená",J171,0)</f>
        <v>0</v>
      </c>
      <c r="BH171" s="204">
        <f>IF(N171="sníž. přenesená",J171,0)</f>
        <v>0</v>
      </c>
      <c r="BI171" s="204">
        <f>IF(N171="nulová",J171,0)</f>
        <v>0</v>
      </c>
      <c r="BJ171" s="18" t="s">
        <v>71</v>
      </c>
      <c r="BK171" s="204">
        <f>ROUND(I171*H171,2)</f>
        <v>0</v>
      </c>
      <c r="BL171" s="18" t="s">
        <v>270</v>
      </c>
      <c r="BM171" s="203" t="s">
        <v>6857</v>
      </c>
    </row>
    <row r="172" spans="1:65" s="2" customFormat="1" ht="16.5" customHeight="1">
      <c r="A172" s="35"/>
      <c r="B172" s="36"/>
      <c r="C172" s="191" t="s">
        <v>405</v>
      </c>
      <c r="D172" s="191" t="s">
        <v>266</v>
      </c>
      <c r="E172" s="192" t="s">
        <v>6060</v>
      </c>
      <c r="F172" s="193" t="s">
        <v>6061</v>
      </c>
      <c r="G172" s="194" t="s">
        <v>796</v>
      </c>
      <c r="H172" s="195">
        <v>30</v>
      </c>
      <c r="I172" s="196"/>
      <c r="J172" s="197">
        <f>ROUND(I172*H172,2)</f>
        <v>0</v>
      </c>
      <c r="K172" s="198"/>
      <c r="L172" s="40"/>
      <c r="M172" s="199" t="s">
        <v>1</v>
      </c>
      <c r="N172" s="200" t="s">
        <v>38</v>
      </c>
      <c r="O172" s="72"/>
      <c r="P172" s="201">
        <f>O172*H172</f>
        <v>0</v>
      </c>
      <c r="Q172" s="201">
        <v>0</v>
      </c>
      <c r="R172" s="201">
        <f>Q172*H172</f>
        <v>0</v>
      </c>
      <c r="S172" s="201">
        <v>0</v>
      </c>
      <c r="T172" s="202">
        <f>S172*H172</f>
        <v>0</v>
      </c>
      <c r="U172" s="35"/>
      <c r="V172" s="35"/>
      <c r="W172" s="35"/>
      <c r="X172" s="35"/>
      <c r="Y172" s="35"/>
      <c r="Z172" s="35"/>
      <c r="AA172" s="35"/>
      <c r="AB172" s="35"/>
      <c r="AC172" s="35"/>
      <c r="AD172" s="35"/>
      <c r="AE172" s="35"/>
      <c r="AR172" s="203" t="s">
        <v>270</v>
      </c>
      <c r="AT172" s="203" t="s">
        <v>266</v>
      </c>
      <c r="AU172" s="203" t="s">
        <v>73</v>
      </c>
      <c r="AY172" s="18" t="s">
        <v>263</v>
      </c>
      <c r="BE172" s="204">
        <f>IF(N172="základní",J172,0)</f>
        <v>0</v>
      </c>
      <c r="BF172" s="204">
        <f>IF(N172="snížená",J172,0)</f>
        <v>0</v>
      </c>
      <c r="BG172" s="204">
        <f>IF(N172="zákl. přenesená",J172,0)</f>
        <v>0</v>
      </c>
      <c r="BH172" s="204">
        <f>IF(N172="sníž. přenesená",J172,0)</f>
        <v>0</v>
      </c>
      <c r="BI172" s="204">
        <f>IF(N172="nulová",J172,0)</f>
        <v>0</v>
      </c>
      <c r="BJ172" s="18" t="s">
        <v>71</v>
      </c>
      <c r="BK172" s="204">
        <f>ROUND(I172*H172,2)</f>
        <v>0</v>
      </c>
      <c r="BL172" s="18" t="s">
        <v>270</v>
      </c>
      <c r="BM172" s="203" t="s">
        <v>6859</v>
      </c>
    </row>
    <row r="173" spans="1:65" s="2" customFormat="1" ht="39">
      <c r="A173" s="35"/>
      <c r="B173" s="36"/>
      <c r="C173" s="37"/>
      <c r="D173" s="207" t="s">
        <v>294</v>
      </c>
      <c r="E173" s="37"/>
      <c r="F173" s="239" t="s">
        <v>6733</v>
      </c>
      <c r="G173" s="37"/>
      <c r="H173" s="37"/>
      <c r="I173" s="240"/>
      <c r="J173" s="37"/>
      <c r="K173" s="37"/>
      <c r="L173" s="40"/>
      <c r="M173" s="241"/>
      <c r="N173" s="242"/>
      <c r="O173" s="72"/>
      <c r="P173" s="72"/>
      <c r="Q173" s="72"/>
      <c r="R173" s="72"/>
      <c r="S173" s="72"/>
      <c r="T173" s="73"/>
      <c r="U173" s="35"/>
      <c r="V173" s="35"/>
      <c r="W173" s="35"/>
      <c r="X173" s="35"/>
      <c r="Y173" s="35"/>
      <c r="Z173" s="35"/>
      <c r="AA173" s="35"/>
      <c r="AB173" s="35"/>
      <c r="AC173" s="35"/>
      <c r="AD173" s="35"/>
      <c r="AE173" s="35"/>
      <c r="AT173" s="18" t="s">
        <v>294</v>
      </c>
      <c r="AU173" s="18" t="s">
        <v>73</v>
      </c>
    </row>
    <row r="174" spans="1:65" s="2" customFormat="1" ht="16.5" customHeight="1">
      <c r="A174" s="35"/>
      <c r="B174" s="36"/>
      <c r="C174" s="191" t="s">
        <v>412</v>
      </c>
      <c r="D174" s="191" t="s">
        <v>266</v>
      </c>
      <c r="E174" s="192" t="s">
        <v>6070</v>
      </c>
      <c r="F174" s="193" t="s">
        <v>6071</v>
      </c>
      <c r="G174" s="194" t="s">
        <v>796</v>
      </c>
      <c r="H174" s="195">
        <v>220</v>
      </c>
      <c r="I174" s="196"/>
      <c r="J174" s="197">
        <f>ROUND(I174*H174,2)</f>
        <v>0</v>
      </c>
      <c r="K174" s="198"/>
      <c r="L174" s="40"/>
      <c r="M174" s="199" t="s">
        <v>1</v>
      </c>
      <c r="N174" s="200" t="s">
        <v>38</v>
      </c>
      <c r="O174" s="72"/>
      <c r="P174" s="201">
        <f>O174*H174</f>
        <v>0</v>
      </c>
      <c r="Q174" s="201">
        <v>2.0000000000000002E-5</v>
      </c>
      <c r="R174" s="201">
        <f>Q174*H174</f>
        <v>4.4000000000000003E-3</v>
      </c>
      <c r="S174" s="201">
        <v>0</v>
      </c>
      <c r="T174" s="202">
        <f>S174*H174</f>
        <v>0</v>
      </c>
      <c r="U174" s="35"/>
      <c r="V174" s="35"/>
      <c r="W174" s="35"/>
      <c r="X174" s="35"/>
      <c r="Y174" s="35"/>
      <c r="Z174" s="35"/>
      <c r="AA174" s="35"/>
      <c r="AB174" s="35"/>
      <c r="AC174" s="35"/>
      <c r="AD174" s="35"/>
      <c r="AE174" s="35"/>
      <c r="AR174" s="203" t="s">
        <v>270</v>
      </c>
      <c r="AT174" s="203" t="s">
        <v>266</v>
      </c>
      <c r="AU174" s="203" t="s">
        <v>73</v>
      </c>
      <c r="AY174" s="18" t="s">
        <v>263</v>
      </c>
      <c r="BE174" s="204">
        <f>IF(N174="základní",J174,0)</f>
        <v>0</v>
      </c>
      <c r="BF174" s="204">
        <f>IF(N174="snížená",J174,0)</f>
        <v>0</v>
      </c>
      <c r="BG174" s="204">
        <f>IF(N174="zákl. přenesená",J174,0)</f>
        <v>0</v>
      </c>
      <c r="BH174" s="204">
        <f>IF(N174="sníž. přenesená",J174,0)</f>
        <v>0</v>
      </c>
      <c r="BI174" s="204">
        <f>IF(N174="nulová",J174,0)</f>
        <v>0</v>
      </c>
      <c r="BJ174" s="18" t="s">
        <v>71</v>
      </c>
      <c r="BK174" s="204">
        <f>ROUND(I174*H174,2)</f>
        <v>0</v>
      </c>
      <c r="BL174" s="18" t="s">
        <v>270</v>
      </c>
      <c r="BM174" s="203" t="s">
        <v>6072</v>
      </c>
    </row>
    <row r="175" spans="1:65" s="16" customFormat="1">
      <c r="B175" s="248"/>
      <c r="C175" s="249"/>
      <c r="D175" s="207" t="s">
        <v>272</v>
      </c>
      <c r="E175" s="250" t="s">
        <v>1</v>
      </c>
      <c r="F175" s="251" t="s">
        <v>6073</v>
      </c>
      <c r="G175" s="249"/>
      <c r="H175" s="250" t="s">
        <v>1</v>
      </c>
      <c r="I175" s="252"/>
      <c r="J175" s="249"/>
      <c r="K175" s="249"/>
      <c r="L175" s="253"/>
      <c r="M175" s="254"/>
      <c r="N175" s="255"/>
      <c r="O175" s="255"/>
      <c r="P175" s="255"/>
      <c r="Q175" s="255"/>
      <c r="R175" s="255"/>
      <c r="S175" s="255"/>
      <c r="T175" s="256"/>
      <c r="AT175" s="257" t="s">
        <v>272</v>
      </c>
      <c r="AU175" s="257" t="s">
        <v>73</v>
      </c>
      <c r="AV175" s="16" t="s">
        <v>71</v>
      </c>
      <c r="AW175" s="16" t="s">
        <v>30</v>
      </c>
      <c r="AX175" s="16" t="s">
        <v>64</v>
      </c>
      <c r="AY175" s="257" t="s">
        <v>263</v>
      </c>
    </row>
    <row r="176" spans="1:65" s="13" customFormat="1">
      <c r="B176" s="205"/>
      <c r="C176" s="206"/>
      <c r="D176" s="207" t="s">
        <v>272</v>
      </c>
      <c r="E176" s="208" t="s">
        <v>1</v>
      </c>
      <c r="F176" s="209" t="s">
        <v>7033</v>
      </c>
      <c r="G176" s="206"/>
      <c r="H176" s="210">
        <v>220</v>
      </c>
      <c r="I176" s="211"/>
      <c r="J176" s="206"/>
      <c r="K176" s="206"/>
      <c r="L176" s="212"/>
      <c r="M176" s="213"/>
      <c r="N176" s="214"/>
      <c r="O176" s="214"/>
      <c r="P176" s="214"/>
      <c r="Q176" s="214"/>
      <c r="R176" s="214"/>
      <c r="S176" s="214"/>
      <c r="T176" s="215"/>
      <c r="AT176" s="216" t="s">
        <v>272</v>
      </c>
      <c r="AU176" s="216" t="s">
        <v>73</v>
      </c>
      <c r="AV176" s="13" t="s">
        <v>73</v>
      </c>
      <c r="AW176" s="13" t="s">
        <v>30</v>
      </c>
      <c r="AX176" s="13" t="s">
        <v>71</v>
      </c>
      <c r="AY176" s="216" t="s">
        <v>263</v>
      </c>
    </row>
    <row r="177" spans="1:65" s="12" customFormat="1" ht="22.9" customHeight="1">
      <c r="B177" s="175"/>
      <c r="C177" s="176"/>
      <c r="D177" s="177" t="s">
        <v>63</v>
      </c>
      <c r="E177" s="189" t="s">
        <v>395</v>
      </c>
      <c r="F177" s="189" t="s">
        <v>396</v>
      </c>
      <c r="G177" s="176"/>
      <c r="H177" s="176"/>
      <c r="I177" s="179"/>
      <c r="J177" s="190">
        <f>BK177</f>
        <v>0</v>
      </c>
      <c r="K177" s="176"/>
      <c r="L177" s="181"/>
      <c r="M177" s="182"/>
      <c r="N177" s="183"/>
      <c r="O177" s="183"/>
      <c r="P177" s="184">
        <f>P178</f>
        <v>0</v>
      </c>
      <c r="Q177" s="183"/>
      <c r="R177" s="184">
        <f>R178</f>
        <v>0</v>
      </c>
      <c r="S177" s="183"/>
      <c r="T177" s="185">
        <f>T178</f>
        <v>0</v>
      </c>
      <c r="AR177" s="186" t="s">
        <v>71</v>
      </c>
      <c r="AT177" s="187" t="s">
        <v>63</v>
      </c>
      <c r="AU177" s="187" t="s">
        <v>71</v>
      </c>
      <c r="AY177" s="186" t="s">
        <v>263</v>
      </c>
      <c r="BK177" s="188">
        <f>BK178</f>
        <v>0</v>
      </c>
    </row>
    <row r="178" spans="1:65" s="2" customFormat="1" ht="24.2" customHeight="1">
      <c r="A178" s="35"/>
      <c r="B178" s="36"/>
      <c r="C178" s="191" t="s">
        <v>416</v>
      </c>
      <c r="D178" s="191" t="s">
        <v>266</v>
      </c>
      <c r="E178" s="192" t="s">
        <v>1756</v>
      </c>
      <c r="F178" s="193" t="s">
        <v>1757</v>
      </c>
      <c r="G178" s="194" t="s">
        <v>307</v>
      </c>
      <c r="H178" s="195">
        <v>56.670999999999999</v>
      </c>
      <c r="I178" s="196"/>
      <c r="J178" s="197">
        <f>ROUND(I178*H178,2)</f>
        <v>0</v>
      </c>
      <c r="K178" s="198"/>
      <c r="L178" s="40"/>
      <c r="M178" s="243" t="s">
        <v>1</v>
      </c>
      <c r="N178" s="244" t="s">
        <v>38</v>
      </c>
      <c r="O178" s="245"/>
      <c r="P178" s="246">
        <f>O178*H178</f>
        <v>0</v>
      </c>
      <c r="Q178" s="246">
        <v>0</v>
      </c>
      <c r="R178" s="246">
        <f>Q178*H178</f>
        <v>0</v>
      </c>
      <c r="S178" s="246">
        <v>0</v>
      </c>
      <c r="T178" s="247">
        <f>S178*H178</f>
        <v>0</v>
      </c>
      <c r="U178" s="35"/>
      <c r="V178" s="35"/>
      <c r="W178" s="35"/>
      <c r="X178" s="35"/>
      <c r="Y178" s="35"/>
      <c r="Z178" s="35"/>
      <c r="AA178" s="35"/>
      <c r="AB178" s="35"/>
      <c r="AC178" s="35"/>
      <c r="AD178" s="35"/>
      <c r="AE178" s="35"/>
      <c r="AR178" s="203" t="s">
        <v>270</v>
      </c>
      <c r="AT178" s="203" t="s">
        <v>266</v>
      </c>
      <c r="AU178" s="203" t="s">
        <v>73</v>
      </c>
      <c r="AY178" s="18" t="s">
        <v>263</v>
      </c>
      <c r="BE178" s="204">
        <f>IF(N178="základní",J178,0)</f>
        <v>0</v>
      </c>
      <c r="BF178" s="204">
        <f>IF(N178="snížená",J178,0)</f>
        <v>0</v>
      </c>
      <c r="BG178" s="204">
        <f>IF(N178="zákl. přenesená",J178,0)</f>
        <v>0</v>
      </c>
      <c r="BH178" s="204">
        <f>IF(N178="sníž. přenesená",J178,0)</f>
        <v>0</v>
      </c>
      <c r="BI178" s="204">
        <f>IF(N178="nulová",J178,0)</f>
        <v>0</v>
      </c>
      <c r="BJ178" s="18" t="s">
        <v>71</v>
      </c>
      <c r="BK178" s="204">
        <f>ROUND(I178*H178,2)</f>
        <v>0</v>
      </c>
      <c r="BL178" s="18" t="s">
        <v>270</v>
      </c>
      <c r="BM178" s="203" t="s">
        <v>6084</v>
      </c>
    </row>
    <row r="179" spans="1:65" s="2" customFormat="1" ht="6.95" customHeight="1">
      <c r="A179" s="35"/>
      <c r="B179" s="55"/>
      <c r="C179" s="56"/>
      <c r="D179" s="56"/>
      <c r="E179" s="56"/>
      <c r="F179" s="56"/>
      <c r="G179" s="56"/>
      <c r="H179" s="56"/>
      <c r="I179" s="56"/>
      <c r="J179" s="56"/>
      <c r="K179" s="56"/>
      <c r="L179" s="40"/>
      <c r="M179" s="35"/>
      <c r="O179" s="35"/>
      <c r="P179" s="35"/>
      <c r="Q179" s="35"/>
      <c r="R179" s="35"/>
      <c r="S179" s="35"/>
      <c r="T179" s="35"/>
      <c r="U179" s="35"/>
      <c r="V179" s="35"/>
      <c r="W179" s="35"/>
      <c r="X179" s="35"/>
      <c r="Y179" s="35"/>
      <c r="Z179" s="35"/>
      <c r="AA179" s="35"/>
      <c r="AB179" s="35"/>
      <c r="AC179" s="35"/>
      <c r="AD179" s="35"/>
      <c r="AE179" s="35"/>
    </row>
  </sheetData>
  <sheetProtection algorithmName="SHA-512" hashValue="QzQDFSgDk++c7u+3v+7jP+C2N0c/EaN9O9Mjf6cI8AJv0ezldk6UJtXcZDTWOT6DiXhc3nfLe7P8psTzodX9lQ==" saltValue="G7i7HDAe97S1jVG02ZxvMQ==" spinCount="100000" sheet="1" objects="1" scenarios="1" formatColumns="0" formatRows="0" autoFilter="0"/>
  <autoFilter ref="C123:K178" xr:uid="{00000000-0009-0000-0000-000032000000}"/>
  <mergeCells count="12">
    <mergeCell ref="E116:H116"/>
    <mergeCell ref="L2:V2"/>
    <mergeCell ref="E85:H85"/>
    <mergeCell ref="E87:H87"/>
    <mergeCell ref="E89:H89"/>
    <mergeCell ref="E112:H112"/>
    <mergeCell ref="E114:H114"/>
    <mergeCell ref="E7:H7"/>
    <mergeCell ref="E9:H9"/>
    <mergeCell ref="E11:H11"/>
    <mergeCell ref="E20:H20"/>
    <mergeCell ref="E29:H29"/>
  </mergeCells>
  <pageMargins left="0.39374999999999999" right="0.39374999999999999" top="0.39374999999999999" bottom="0.39374999999999999" header="0" footer="0"/>
  <pageSetup paperSize="9" scale="88" fitToHeight="100" orientation="portrait" blackAndWhite="1" r:id="rId1"/>
  <headerFooter>
    <oddHeader>&amp;L&amp;"Arial"&amp;8&amp;K000000INTERNAL&amp;1#</oddHeader>
    <oddFooter>&amp;CStrana &amp;P z &amp;N</oddFooter>
  </headerFooter>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List52">
    <pageSetUpPr fitToPage="1"/>
  </sheetPr>
  <dimension ref="A2:BM190"/>
  <sheetViews>
    <sheetView showGridLines="0" workbookViewId="0">
      <selection activeCell="E20" sqref="E20:H20"/>
    </sheetView>
  </sheetViews>
  <sheetFormatPr defaultRowHeight="11.25"/>
  <cols>
    <col min="1" max="1" width="8.33203125" style="1" customWidth="1"/>
    <col min="2" max="2" width="1.1640625" style="1" customWidth="1"/>
    <col min="3" max="3" width="4.1640625" style="1" customWidth="1"/>
    <col min="4" max="4" width="4.33203125" style="1" customWidth="1"/>
    <col min="5" max="5" width="17.1640625" style="1" customWidth="1"/>
    <col min="6" max="6" width="50.83203125" style="1" customWidth="1"/>
    <col min="7" max="7" width="7.5" style="1" customWidth="1"/>
    <col min="8" max="8" width="14" style="1" customWidth="1"/>
    <col min="9" max="9" width="15.83203125" style="1" customWidth="1"/>
    <col min="10" max="10" width="22.33203125" style="1" customWidth="1"/>
    <col min="11" max="11" width="22.33203125" style="1" hidden="1" customWidth="1"/>
    <col min="12" max="12" width="9.33203125" style="1" customWidth="1"/>
    <col min="13" max="13" width="10.83203125" style="1" hidden="1" customWidth="1"/>
    <col min="14" max="14" width="9.33203125" style="1" hidden="1"/>
    <col min="15" max="20" width="14.1640625" style="1" hidden="1" customWidth="1"/>
    <col min="21" max="21" width="16.33203125" style="1" hidden="1" customWidth="1"/>
    <col min="22" max="22" width="12.33203125" style="1" customWidth="1"/>
    <col min="23" max="23" width="16.33203125" style="1" customWidth="1"/>
    <col min="24" max="24" width="12.33203125" style="1" customWidth="1"/>
    <col min="25" max="25" width="15" style="1" customWidth="1"/>
    <col min="26" max="26" width="11" style="1" customWidth="1"/>
    <col min="27" max="27" width="15" style="1" customWidth="1"/>
    <col min="28" max="28" width="16.33203125" style="1" customWidth="1"/>
    <col min="29" max="29" width="11" style="1" customWidth="1"/>
    <col min="30" max="30" width="15" style="1" customWidth="1"/>
    <col min="31" max="31" width="16.33203125" style="1" customWidth="1"/>
    <col min="44" max="65" width="9.33203125" style="1" hidden="1"/>
  </cols>
  <sheetData>
    <row r="2" spans="1:46" s="1" customFormat="1" ht="36.950000000000003" customHeight="1">
      <c r="L2" s="383"/>
      <c r="M2" s="383"/>
      <c r="N2" s="383"/>
      <c r="O2" s="383"/>
      <c r="P2" s="383"/>
      <c r="Q2" s="383"/>
      <c r="R2" s="383"/>
      <c r="S2" s="383"/>
      <c r="T2" s="383"/>
      <c r="U2" s="383"/>
      <c r="V2" s="383"/>
      <c r="AT2" s="18" t="s">
        <v>221</v>
      </c>
    </row>
    <row r="3" spans="1:46" s="1" customFormat="1" ht="6.95" customHeight="1">
      <c r="B3" s="114"/>
      <c r="C3" s="115"/>
      <c r="D3" s="115"/>
      <c r="E3" s="115"/>
      <c r="F3" s="115"/>
      <c r="G3" s="115"/>
      <c r="H3" s="115"/>
      <c r="I3" s="115"/>
      <c r="J3" s="115"/>
      <c r="K3" s="115"/>
      <c r="L3" s="21"/>
      <c r="AT3" s="18" t="s">
        <v>73</v>
      </c>
    </row>
    <row r="4" spans="1:46" s="1" customFormat="1" ht="24.95" customHeight="1">
      <c r="B4" s="21"/>
      <c r="D4" s="116" t="s">
        <v>240</v>
      </c>
      <c r="L4" s="21"/>
      <c r="M4" s="117" t="s">
        <v>10</v>
      </c>
      <c r="AT4" s="18" t="s">
        <v>4</v>
      </c>
    </row>
    <row r="5" spans="1:46" s="1" customFormat="1" ht="6.95" customHeight="1">
      <c r="B5" s="21"/>
      <c r="L5" s="21"/>
    </row>
    <row r="6" spans="1:46" s="1" customFormat="1" ht="12" customHeight="1">
      <c r="B6" s="21"/>
      <c r="D6" s="118" t="s">
        <v>15</v>
      </c>
      <c r="L6" s="21"/>
    </row>
    <row r="7" spans="1:46" s="1" customFormat="1" ht="16.5" customHeight="1">
      <c r="B7" s="21"/>
      <c r="E7" s="412" t="str">
        <f>'Rekapitulace stavby'!K6</f>
        <v>Modernizace teplárny OB6</v>
      </c>
      <c r="F7" s="413"/>
      <c r="G7" s="413"/>
      <c r="H7" s="413"/>
      <c r="L7" s="21"/>
    </row>
    <row r="8" spans="1:46" s="1" customFormat="1" ht="12" customHeight="1">
      <c r="B8" s="21"/>
      <c r="D8" s="118" t="s">
        <v>241</v>
      </c>
      <c r="L8" s="21"/>
    </row>
    <row r="9" spans="1:46" s="2" customFormat="1" ht="16.5" customHeight="1">
      <c r="A9" s="35"/>
      <c r="B9" s="40"/>
      <c r="C9" s="35"/>
      <c r="D9" s="35"/>
      <c r="E9" s="412" t="s">
        <v>5915</v>
      </c>
      <c r="F9" s="415"/>
      <c r="G9" s="415"/>
      <c r="H9" s="415"/>
      <c r="I9" s="35"/>
      <c r="J9" s="35"/>
      <c r="K9" s="35"/>
      <c r="L9" s="52"/>
      <c r="S9" s="35"/>
      <c r="T9" s="35"/>
      <c r="U9" s="35"/>
      <c r="V9" s="35"/>
      <c r="W9" s="35"/>
      <c r="X9" s="35"/>
      <c r="Y9" s="35"/>
      <c r="Z9" s="35"/>
      <c r="AA9" s="35"/>
      <c r="AB9" s="35"/>
      <c r="AC9" s="35"/>
      <c r="AD9" s="35"/>
      <c r="AE9" s="35"/>
    </row>
    <row r="10" spans="1:46" s="2" customFormat="1" ht="12" customHeight="1">
      <c r="A10" s="35"/>
      <c r="B10" s="40"/>
      <c r="C10" s="35"/>
      <c r="D10" s="118" t="s">
        <v>432</v>
      </c>
      <c r="E10" s="35"/>
      <c r="F10" s="35"/>
      <c r="G10" s="35"/>
      <c r="H10" s="35"/>
      <c r="I10" s="35"/>
      <c r="J10" s="35"/>
      <c r="K10" s="35"/>
      <c r="L10" s="52"/>
      <c r="S10" s="35"/>
      <c r="T10" s="35"/>
      <c r="U10" s="35"/>
      <c r="V10" s="35"/>
      <c r="W10" s="35"/>
      <c r="X10" s="35"/>
      <c r="Y10" s="35"/>
      <c r="Z10" s="35"/>
      <c r="AA10" s="35"/>
      <c r="AB10" s="35"/>
      <c r="AC10" s="35"/>
      <c r="AD10" s="35"/>
      <c r="AE10" s="35"/>
    </row>
    <row r="11" spans="1:46" s="2" customFormat="1" ht="16.5" customHeight="1">
      <c r="A11" s="35"/>
      <c r="B11" s="40"/>
      <c r="C11" s="35"/>
      <c r="D11" s="35"/>
      <c r="E11" s="414" t="s">
        <v>7088</v>
      </c>
      <c r="F11" s="415"/>
      <c r="G11" s="415"/>
      <c r="H11" s="415"/>
      <c r="I11" s="35"/>
      <c r="J11" s="35"/>
      <c r="K11" s="35"/>
      <c r="L11" s="52"/>
      <c r="S11" s="35"/>
      <c r="T11" s="35"/>
      <c r="U11" s="35"/>
      <c r="V11" s="35"/>
      <c r="W11" s="35"/>
      <c r="X11" s="35"/>
      <c r="Y11" s="35"/>
      <c r="Z11" s="35"/>
      <c r="AA11" s="35"/>
      <c r="AB11" s="35"/>
      <c r="AC11" s="35"/>
      <c r="AD11" s="35"/>
      <c r="AE11" s="35"/>
    </row>
    <row r="12" spans="1:46" s="2" customFormat="1">
      <c r="A12" s="35"/>
      <c r="B12" s="40"/>
      <c r="C12" s="35"/>
      <c r="D12" s="35"/>
      <c r="E12" s="35"/>
      <c r="F12" s="35"/>
      <c r="G12" s="35"/>
      <c r="H12" s="35"/>
      <c r="I12" s="35"/>
      <c r="J12" s="35"/>
      <c r="K12" s="35"/>
      <c r="L12" s="52"/>
      <c r="S12" s="35"/>
      <c r="T12" s="35"/>
      <c r="U12" s="35"/>
      <c r="V12" s="35"/>
      <c r="W12" s="35"/>
      <c r="X12" s="35"/>
      <c r="Y12" s="35"/>
      <c r="Z12" s="35"/>
      <c r="AA12" s="35"/>
      <c r="AB12" s="35"/>
      <c r="AC12" s="35"/>
      <c r="AD12" s="35"/>
      <c r="AE12" s="35"/>
    </row>
    <row r="13" spans="1:46" s="2" customFormat="1" ht="12" customHeight="1">
      <c r="A13" s="35"/>
      <c r="B13" s="40"/>
      <c r="C13" s="35"/>
      <c r="D13" s="118" t="s">
        <v>17</v>
      </c>
      <c r="E13" s="35"/>
      <c r="F13" s="109" t="s">
        <v>1</v>
      </c>
      <c r="G13" s="35"/>
      <c r="H13" s="35"/>
      <c r="I13" s="118" t="s">
        <v>18</v>
      </c>
      <c r="J13" s="109" t="s">
        <v>1</v>
      </c>
      <c r="K13" s="35"/>
      <c r="L13" s="52"/>
      <c r="S13" s="35"/>
      <c r="T13" s="35"/>
      <c r="U13" s="35"/>
      <c r="V13" s="35"/>
      <c r="W13" s="35"/>
      <c r="X13" s="35"/>
      <c r="Y13" s="35"/>
      <c r="Z13" s="35"/>
      <c r="AA13" s="35"/>
      <c r="AB13" s="35"/>
      <c r="AC13" s="35"/>
      <c r="AD13" s="35"/>
      <c r="AE13" s="35"/>
    </row>
    <row r="14" spans="1:46" s="2" customFormat="1" ht="12" customHeight="1">
      <c r="A14" s="35"/>
      <c r="B14" s="40"/>
      <c r="C14" s="35"/>
      <c r="D14" s="118" t="s">
        <v>19</v>
      </c>
      <c r="E14" s="35"/>
      <c r="F14" s="109" t="s">
        <v>20</v>
      </c>
      <c r="G14" s="35"/>
      <c r="H14" s="35"/>
      <c r="I14" s="118" t="s">
        <v>21</v>
      </c>
      <c r="J14" s="119">
        <f>'Rekapitulace stavby'!AN8</f>
        <v>45363</v>
      </c>
      <c r="K14" s="35"/>
      <c r="L14" s="52"/>
      <c r="S14" s="35"/>
      <c r="T14" s="35"/>
      <c r="U14" s="35"/>
      <c r="V14" s="35"/>
      <c r="W14" s="35"/>
      <c r="X14" s="35"/>
      <c r="Y14" s="35"/>
      <c r="Z14" s="35"/>
      <c r="AA14" s="35"/>
      <c r="AB14" s="35"/>
      <c r="AC14" s="35"/>
      <c r="AD14" s="35"/>
      <c r="AE14" s="35"/>
    </row>
    <row r="15" spans="1:46" s="2" customFormat="1" ht="10.9" customHeight="1">
      <c r="A15" s="35"/>
      <c r="B15" s="40"/>
      <c r="C15" s="35"/>
      <c r="D15" s="35"/>
      <c r="E15" s="35"/>
      <c r="F15" s="35"/>
      <c r="G15" s="35"/>
      <c r="H15" s="35"/>
      <c r="I15" s="35"/>
      <c r="J15" s="35"/>
      <c r="K15" s="35"/>
      <c r="L15" s="52"/>
      <c r="S15" s="35"/>
      <c r="T15" s="35"/>
      <c r="U15" s="35"/>
      <c r="V15" s="35"/>
      <c r="W15" s="35"/>
      <c r="X15" s="35"/>
      <c r="Y15" s="35"/>
      <c r="Z15" s="35"/>
      <c r="AA15" s="35"/>
      <c r="AB15" s="35"/>
      <c r="AC15" s="35"/>
      <c r="AD15" s="35"/>
      <c r="AE15" s="35"/>
    </row>
    <row r="16" spans="1:46" s="2" customFormat="1" ht="12" customHeight="1">
      <c r="A16" s="35"/>
      <c r="B16" s="40"/>
      <c r="C16" s="35"/>
      <c r="D16" s="118" t="s">
        <v>22</v>
      </c>
      <c r="E16" s="35"/>
      <c r="F16" s="35"/>
      <c r="G16" s="35"/>
      <c r="H16" s="35"/>
      <c r="I16" s="118" t="s">
        <v>23</v>
      </c>
      <c r="J16" s="109" t="s">
        <v>1</v>
      </c>
      <c r="K16" s="35"/>
      <c r="L16" s="52"/>
      <c r="S16" s="35"/>
      <c r="T16" s="35"/>
      <c r="U16" s="35"/>
      <c r="V16" s="35"/>
      <c r="W16" s="35"/>
      <c r="X16" s="35"/>
      <c r="Y16" s="35"/>
      <c r="Z16" s="35"/>
      <c r="AA16" s="35"/>
      <c r="AB16" s="35"/>
      <c r="AC16" s="35"/>
      <c r="AD16" s="35"/>
      <c r="AE16" s="35"/>
    </row>
    <row r="17" spans="1:31" s="2" customFormat="1" ht="18" customHeight="1">
      <c r="A17" s="35"/>
      <c r="B17" s="40"/>
      <c r="C17" s="35"/>
      <c r="D17" s="35"/>
      <c r="E17" s="109" t="s">
        <v>24</v>
      </c>
      <c r="F17" s="35"/>
      <c r="G17" s="35"/>
      <c r="H17" s="35"/>
      <c r="I17" s="118" t="s">
        <v>25</v>
      </c>
      <c r="J17" s="109" t="s">
        <v>1</v>
      </c>
      <c r="K17" s="35"/>
      <c r="L17" s="52"/>
      <c r="S17" s="35"/>
      <c r="T17" s="35"/>
      <c r="U17" s="35"/>
      <c r="V17" s="35"/>
      <c r="W17" s="35"/>
      <c r="X17" s="35"/>
      <c r="Y17" s="35"/>
      <c r="Z17" s="35"/>
      <c r="AA17" s="35"/>
      <c r="AB17" s="35"/>
      <c r="AC17" s="35"/>
      <c r="AD17" s="35"/>
      <c r="AE17" s="35"/>
    </row>
    <row r="18" spans="1:31" s="2" customFormat="1" ht="6.95" customHeight="1">
      <c r="A18" s="35"/>
      <c r="B18" s="40"/>
      <c r="C18" s="35"/>
      <c r="D18" s="35"/>
      <c r="E18" s="35"/>
      <c r="F18" s="35"/>
      <c r="G18" s="35"/>
      <c r="H18" s="35"/>
      <c r="I18" s="35"/>
      <c r="J18" s="35"/>
      <c r="K18" s="35"/>
      <c r="L18" s="52"/>
      <c r="S18" s="35"/>
      <c r="T18" s="35"/>
      <c r="U18" s="35"/>
      <c r="V18" s="35"/>
      <c r="W18" s="35"/>
      <c r="X18" s="35"/>
      <c r="Y18" s="35"/>
      <c r="Z18" s="35"/>
      <c r="AA18" s="35"/>
      <c r="AB18" s="35"/>
      <c r="AC18" s="35"/>
      <c r="AD18" s="35"/>
      <c r="AE18" s="35"/>
    </row>
    <row r="19" spans="1:31" s="2" customFormat="1" ht="12" customHeight="1">
      <c r="A19" s="35"/>
      <c r="B19" s="40"/>
      <c r="C19" s="35"/>
      <c r="D19" s="118" t="s">
        <v>26</v>
      </c>
      <c r="E19" s="35"/>
      <c r="F19" s="35"/>
      <c r="G19" s="35"/>
      <c r="H19" s="35"/>
      <c r="I19" s="118" t="s">
        <v>23</v>
      </c>
      <c r="J19" s="31" t="str">
        <f>'Rekapitulace stavby'!AN13</f>
        <v>Vyplň údaj</v>
      </c>
      <c r="K19" s="35"/>
      <c r="L19" s="52"/>
      <c r="S19" s="35"/>
      <c r="T19" s="35"/>
      <c r="U19" s="35"/>
      <c r="V19" s="35"/>
      <c r="W19" s="35"/>
      <c r="X19" s="35"/>
      <c r="Y19" s="35"/>
      <c r="Z19" s="35"/>
      <c r="AA19" s="35"/>
      <c r="AB19" s="35"/>
      <c r="AC19" s="35"/>
      <c r="AD19" s="35"/>
      <c r="AE19" s="35"/>
    </row>
    <row r="20" spans="1:31" s="2" customFormat="1" ht="18" customHeight="1">
      <c r="A20" s="35"/>
      <c r="B20" s="40"/>
      <c r="C20" s="35"/>
      <c r="D20" s="35"/>
      <c r="E20" s="416" t="str">
        <f>'Rekapitulace stavby'!E14</f>
        <v>Vyplň údaj</v>
      </c>
      <c r="F20" s="417"/>
      <c r="G20" s="417"/>
      <c r="H20" s="417"/>
      <c r="I20" s="118" t="s">
        <v>25</v>
      </c>
      <c r="J20" s="31" t="str">
        <f>'Rekapitulace stavby'!AN14</f>
        <v>Vyplň údaj</v>
      </c>
      <c r="K20" s="35"/>
      <c r="L20" s="52"/>
      <c r="S20" s="35"/>
      <c r="T20" s="35"/>
      <c r="U20" s="35"/>
      <c r="V20" s="35"/>
      <c r="W20" s="35"/>
      <c r="X20" s="35"/>
      <c r="Y20" s="35"/>
      <c r="Z20" s="35"/>
      <c r="AA20" s="35"/>
      <c r="AB20" s="35"/>
      <c r="AC20" s="35"/>
      <c r="AD20" s="35"/>
      <c r="AE20" s="35"/>
    </row>
    <row r="21" spans="1:31" s="2" customFormat="1" ht="6.95" customHeight="1">
      <c r="A21" s="35"/>
      <c r="B21" s="40"/>
      <c r="C21" s="35"/>
      <c r="D21" s="35"/>
      <c r="E21" s="35"/>
      <c r="F21" s="35"/>
      <c r="G21" s="35"/>
      <c r="H21" s="35"/>
      <c r="I21" s="35"/>
      <c r="J21" s="35"/>
      <c r="K21" s="35"/>
      <c r="L21" s="52"/>
      <c r="S21" s="35"/>
      <c r="T21" s="35"/>
      <c r="U21" s="35"/>
      <c r="V21" s="35"/>
      <c r="W21" s="35"/>
      <c r="X21" s="35"/>
      <c r="Y21" s="35"/>
      <c r="Z21" s="35"/>
      <c r="AA21" s="35"/>
      <c r="AB21" s="35"/>
      <c r="AC21" s="35"/>
      <c r="AD21" s="35"/>
      <c r="AE21" s="35"/>
    </row>
    <row r="22" spans="1:31" s="2" customFormat="1" ht="12" customHeight="1">
      <c r="A22" s="35"/>
      <c r="B22" s="40"/>
      <c r="C22" s="35"/>
      <c r="D22" s="118" t="s">
        <v>28</v>
      </c>
      <c r="E22" s="35"/>
      <c r="F22" s="35"/>
      <c r="G22" s="35"/>
      <c r="H22" s="35"/>
      <c r="I22" s="118" t="s">
        <v>23</v>
      </c>
      <c r="J22" s="109" t="s">
        <v>1</v>
      </c>
      <c r="K22" s="35"/>
      <c r="L22" s="52"/>
      <c r="S22" s="35"/>
      <c r="T22" s="35"/>
      <c r="U22" s="35"/>
      <c r="V22" s="35"/>
      <c r="W22" s="35"/>
      <c r="X22" s="35"/>
      <c r="Y22" s="35"/>
      <c r="Z22" s="35"/>
      <c r="AA22" s="35"/>
      <c r="AB22" s="35"/>
      <c r="AC22" s="35"/>
      <c r="AD22" s="35"/>
      <c r="AE22" s="35"/>
    </row>
    <row r="23" spans="1:31" s="2" customFormat="1" ht="18" customHeight="1">
      <c r="A23" s="35"/>
      <c r="B23" s="40"/>
      <c r="C23" s="35"/>
      <c r="D23" s="35"/>
      <c r="E23" s="109" t="s">
        <v>29</v>
      </c>
      <c r="F23" s="35"/>
      <c r="G23" s="35"/>
      <c r="H23" s="35"/>
      <c r="I23" s="118" t="s">
        <v>25</v>
      </c>
      <c r="J23" s="109" t="s">
        <v>1</v>
      </c>
      <c r="K23" s="35"/>
      <c r="L23" s="52"/>
      <c r="S23" s="35"/>
      <c r="T23" s="35"/>
      <c r="U23" s="35"/>
      <c r="V23" s="35"/>
      <c r="W23" s="35"/>
      <c r="X23" s="35"/>
      <c r="Y23" s="35"/>
      <c r="Z23" s="35"/>
      <c r="AA23" s="35"/>
      <c r="AB23" s="35"/>
      <c r="AC23" s="35"/>
      <c r="AD23" s="35"/>
      <c r="AE23" s="35"/>
    </row>
    <row r="24" spans="1:31" s="2" customFormat="1" ht="6.95" customHeight="1">
      <c r="A24" s="35"/>
      <c r="B24" s="40"/>
      <c r="C24" s="35"/>
      <c r="D24" s="35"/>
      <c r="E24" s="35"/>
      <c r="F24" s="35"/>
      <c r="G24" s="35"/>
      <c r="H24" s="35"/>
      <c r="I24" s="35"/>
      <c r="J24" s="35"/>
      <c r="K24" s="35"/>
      <c r="L24" s="52"/>
      <c r="S24" s="35"/>
      <c r="T24" s="35"/>
      <c r="U24" s="35"/>
      <c r="V24" s="35"/>
      <c r="W24" s="35"/>
      <c r="X24" s="35"/>
      <c r="Y24" s="35"/>
      <c r="Z24" s="35"/>
      <c r="AA24" s="35"/>
      <c r="AB24" s="35"/>
      <c r="AC24" s="35"/>
      <c r="AD24" s="35"/>
      <c r="AE24" s="35"/>
    </row>
    <row r="25" spans="1:31" s="2" customFormat="1" ht="12" customHeight="1">
      <c r="A25" s="35"/>
      <c r="B25" s="40"/>
      <c r="C25" s="35"/>
      <c r="D25" s="118" t="s">
        <v>31</v>
      </c>
      <c r="E25" s="35"/>
      <c r="F25" s="35"/>
      <c r="G25" s="35"/>
      <c r="H25" s="35"/>
      <c r="I25" s="118" t="s">
        <v>23</v>
      </c>
      <c r="J25" s="109" t="s">
        <v>1</v>
      </c>
      <c r="K25" s="35"/>
      <c r="L25" s="52"/>
      <c r="S25" s="35"/>
      <c r="T25" s="35"/>
      <c r="U25" s="35"/>
      <c r="V25" s="35"/>
      <c r="W25" s="35"/>
      <c r="X25" s="35"/>
      <c r="Y25" s="35"/>
      <c r="Z25" s="35"/>
      <c r="AA25" s="35"/>
      <c r="AB25" s="35"/>
      <c r="AC25" s="35"/>
      <c r="AD25" s="35"/>
      <c r="AE25" s="35"/>
    </row>
    <row r="26" spans="1:31" s="2" customFormat="1" ht="18" customHeight="1">
      <c r="A26" s="35"/>
      <c r="B26" s="40"/>
      <c r="C26" s="35"/>
      <c r="D26" s="35"/>
      <c r="E26" s="109" t="s">
        <v>29</v>
      </c>
      <c r="F26" s="35"/>
      <c r="G26" s="35"/>
      <c r="H26" s="35"/>
      <c r="I26" s="118" t="s">
        <v>25</v>
      </c>
      <c r="J26" s="109" t="s">
        <v>1</v>
      </c>
      <c r="K26" s="35"/>
      <c r="L26" s="52"/>
      <c r="S26" s="35"/>
      <c r="T26" s="35"/>
      <c r="U26" s="35"/>
      <c r="V26" s="35"/>
      <c r="W26" s="35"/>
      <c r="X26" s="35"/>
      <c r="Y26" s="35"/>
      <c r="Z26" s="35"/>
      <c r="AA26" s="35"/>
      <c r="AB26" s="35"/>
      <c r="AC26" s="35"/>
      <c r="AD26" s="35"/>
      <c r="AE26" s="35"/>
    </row>
    <row r="27" spans="1:31" s="2" customFormat="1" ht="6.95" customHeight="1">
      <c r="A27" s="35"/>
      <c r="B27" s="40"/>
      <c r="C27" s="35"/>
      <c r="D27" s="35"/>
      <c r="E27" s="35"/>
      <c r="F27" s="35"/>
      <c r="G27" s="35"/>
      <c r="H27" s="35"/>
      <c r="I27" s="35"/>
      <c r="J27" s="35"/>
      <c r="K27" s="35"/>
      <c r="L27" s="52"/>
      <c r="S27" s="35"/>
      <c r="T27" s="35"/>
      <c r="U27" s="35"/>
      <c r="V27" s="35"/>
      <c r="W27" s="35"/>
      <c r="X27" s="35"/>
      <c r="Y27" s="35"/>
      <c r="Z27" s="35"/>
      <c r="AA27" s="35"/>
      <c r="AB27" s="35"/>
      <c r="AC27" s="35"/>
      <c r="AD27" s="35"/>
      <c r="AE27" s="35"/>
    </row>
    <row r="28" spans="1:31" s="2" customFormat="1" ht="12" customHeight="1">
      <c r="A28" s="35"/>
      <c r="B28" s="40"/>
      <c r="C28" s="35"/>
      <c r="D28" s="118" t="s">
        <v>32</v>
      </c>
      <c r="E28" s="35"/>
      <c r="F28" s="35"/>
      <c r="G28" s="35"/>
      <c r="H28" s="35"/>
      <c r="I28" s="35"/>
      <c r="J28" s="35"/>
      <c r="K28" s="35"/>
      <c r="L28" s="52"/>
      <c r="S28" s="35"/>
      <c r="T28" s="35"/>
      <c r="U28" s="35"/>
      <c r="V28" s="35"/>
      <c r="W28" s="35"/>
      <c r="X28" s="35"/>
      <c r="Y28" s="35"/>
      <c r="Z28" s="35"/>
      <c r="AA28" s="35"/>
      <c r="AB28" s="35"/>
      <c r="AC28" s="35"/>
      <c r="AD28" s="35"/>
      <c r="AE28" s="35"/>
    </row>
    <row r="29" spans="1:31" s="8" customFormat="1" ht="16.5" customHeight="1">
      <c r="A29" s="120"/>
      <c r="B29" s="121"/>
      <c r="C29" s="120"/>
      <c r="D29" s="120"/>
      <c r="E29" s="418" t="s">
        <v>1</v>
      </c>
      <c r="F29" s="418"/>
      <c r="G29" s="418"/>
      <c r="H29" s="418"/>
      <c r="I29" s="120"/>
      <c r="J29" s="120"/>
      <c r="K29" s="120"/>
      <c r="L29" s="122"/>
      <c r="S29" s="120"/>
      <c r="T29" s="120"/>
      <c r="U29" s="120"/>
      <c r="V29" s="120"/>
      <c r="W29" s="120"/>
      <c r="X29" s="120"/>
      <c r="Y29" s="120"/>
      <c r="Z29" s="120"/>
      <c r="AA29" s="120"/>
      <c r="AB29" s="120"/>
      <c r="AC29" s="120"/>
      <c r="AD29" s="120"/>
      <c r="AE29" s="120"/>
    </row>
    <row r="30" spans="1:31" s="2" customFormat="1" ht="6.95" customHeight="1">
      <c r="A30" s="35"/>
      <c r="B30" s="40"/>
      <c r="C30" s="35"/>
      <c r="D30" s="35"/>
      <c r="E30" s="35"/>
      <c r="F30" s="35"/>
      <c r="G30" s="35"/>
      <c r="H30" s="35"/>
      <c r="I30" s="35"/>
      <c r="J30" s="35"/>
      <c r="K30" s="35"/>
      <c r="L30" s="52"/>
      <c r="S30" s="35"/>
      <c r="T30" s="35"/>
      <c r="U30" s="35"/>
      <c r="V30" s="35"/>
      <c r="W30" s="35"/>
      <c r="X30" s="35"/>
      <c r="Y30" s="35"/>
      <c r="Z30" s="35"/>
      <c r="AA30" s="35"/>
      <c r="AB30" s="35"/>
      <c r="AC30" s="35"/>
      <c r="AD30" s="35"/>
      <c r="AE30" s="35"/>
    </row>
    <row r="31" spans="1:31" s="2" customFormat="1" ht="6.95" customHeight="1">
      <c r="A31" s="35"/>
      <c r="B31" s="40"/>
      <c r="C31" s="35"/>
      <c r="D31" s="123"/>
      <c r="E31" s="123"/>
      <c r="F31" s="123"/>
      <c r="G31" s="123"/>
      <c r="H31" s="123"/>
      <c r="I31" s="123"/>
      <c r="J31" s="123"/>
      <c r="K31" s="123"/>
      <c r="L31" s="52"/>
      <c r="S31" s="35"/>
      <c r="T31" s="35"/>
      <c r="U31" s="35"/>
      <c r="V31" s="35"/>
      <c r="W31" s="35"/>
      <c r="X31" s="35"/>
      <c r="Y31" s="35"/>
      <c r="Z31" s="35"/>
      <c r="AA31" s="35"/>
      <c r="AB31" s="35"/>
      <c r="AC31" s="35"/>
      <c r="AD31" s="35"/>
      <c r="AE31" s="35"/>
    </row>
    <row r="32" spans="1:31" s="2" customFormat="1" ht="25.35" customHeight="1">
      <c r="A32" s="35"/>
      <c r="B32" s="40"/>
      <c r="C32" s="35"/>
      <c r="D32" s="124" t="s">
        <v>33</v>
      </c>
      <c r="E32" s="35"/>
      <c r="F32" s="35"/>
      <c r="G32" s="35"/>
      <c r="H32" s="35"/>
      <c r="I32" s="35"/>
      <c r="J32" s="125">
        <f>ROUND(J131, 2)</f>
        <v>0</v>
      </c>
      <c r="K32" s="35"/>
      <c r="L32" s="52"/>
      <c r="S32" s="35"/>
      <c r="T32" s="35"/>
      <c r="U32" s="35"/>
      <c r="V32" s="35"/>
      <c r="W32" s="35"/>
      <c r="X32" s="35"/>
      <c r="Y32" s="35"/>
      <c r="Z32" s="35"/>
      <c r="AA32" s="35"/>
      <c r="AB32" s="35"/>
      <c r="AC32" s="35"/>
      <c r="AD32" s="35"/>
      <c r="AE32" s="35"/>
    </row>
    <row r="33" spans="1:31" s="2" customFormat="1" ht="6.95" customHeight="1">
      <c r="A33" s="35"/>
      <c r="B33" s="40"/>
      <c r="C33" s="35"/>
      <c r="D33" s="123"/>
      <c r="E33" s="123"/>
      <c r="F33" s="123"/>
      <c r="G33" s="123"/>
      <c r="H33" s="123"/>
      <c r="I33" s="123"/>
      <c r="J33" s="123"/>
      <c r="K33" s="123"/>
      <c r="L33" s="52"/>
      <c r="S33" s="35"/>
      <c r="T33" s="35"/>
      <c r="U33" s="35"/>
      <c r="V33" s="35"/>
      <c r="W33" s="35"/>
      <c r="X33" s="35"/>
      <c r="Y33" s="35"/>
      <c r="Z33" s="35"/>
      <c r="AA33" s="35"/>
      <c r="AB33" s="35"/>
      <c r="AC33" s="35"/>
      <c r="AD33" s="35"/>
      <c r="AE33" s="35"/>
    </row>
    <row r="34" spans="1:31" s="2" customFormat="1" ht="14.45" customHeight="1">
      <c r="A34" s="35"/>
      <c r="B34" s="40"/>
      <c r="C34" s="35"/>
      <c r="D34" s="35"/>
      <c r="E34" s="35"/>
      <c r="F34" s="126" t="s">
        <v>35</v>
      </c>
      <c r="G34" s="35"/>
      <c r="H34" s="35"/>
      <c r="I34" s="126" t="s">
        <v>34</v>
      </c>
      <c r="J34" s="126" t="s">
        <v>36</v>
      </c>
      <c r="K34" s="35"/>
      <c r="L34" s="52"/>
      <c r="S34" s="35"/>
      <c r="T34" s="35"/>
      <c r="U34" s="35"/>
      <c r="V34" s="35"/>
      <c r="W34" s="35"/>
      <c r="X34" s="35"/>
      <c r="Y34" s="35"/>
      <c r="Z34" s="35"/>
      <c r="AA34" s="35"/>
      <c r="AB34" s="35"/>
      <c r="AC34" s="35"/>
      <c r="AD34" s="35"/>
      <c r="AE34" s="35"/>
    </row>
    <row r="35" spans="1:31" s="2" customFormat="1" ht="14.45" customHeight="1">
      <c r="A35" s="35"/>
      <c r="B35" s="40"/>
      <c r="C35" s="35"/>
      <c r="D35" s="127" t="s">
        <v>37</v>
      </c>
      <c r="E35" s="118" t="s">
        <v>38</v>
      </c>
      <c r="F35" s="128">
        <f>ROUND((SUM(BE131:BE189)),  2)</f>
        <v>0</v>
      </c>
      <c r="G35" s="35"/>
      <c r="H35" s="35"/>
      <c r="I35" s="129">
        <v>0.21</v>
      </c>
      <c r="J35" s="128">
        <f>ROUND(((SUM(BE131:BE189))*I35),  2)</f>
        <v>0</v>
      </c>
      <c r="K35" s="35"/>
      <c r="L35" s="52"/>
      <c r="S35" s="35"/>
      <c r="T35" s="35"/>
      <c r="U35" s="35"/>
      <c r="V35" s="35"/>
      <c r="W35" s="35"/>
      <c r="X35" s="35"/>
      <c r="Y35" s="35"/>
      <c r="Z35" s="35"/>
      <c r="AA35" s="35"/>
      <c r="AB35" s="35"/>
      <c r="AC35" s="35"/>
      <c r="AD35" s="35"/>
      <c r="AE35" s="35"/>
    </row>
    <row r="36" spans="1:31" s="2" customFormat="1" ht="14.45" customHeight="1">
      <c r="A36" s="35"/>
      <c r="B36" s="40"/>
      <c r="C36" s="35"/>
      <c r="D36" s="35"/>
      <c r="E36" s="118" t="s">
        <v>39</v>
      </c>
      <c r="F36" s="128">
        <f>ROUND((SUM(BF131:BF189)),  2)</f>
        <v>0</v>
      </c>
      <c r="G36" s="35"/>
      <c r="H36" s="35"/>
      <c r="I36" s="129">
        <v>0.12</v>
      </c>
      <c r="J36" s="128">
        <f>ROUND(((SUM(BF131:BF189))*I36),  2)</f>
        <v>0</v>
      </c>
      <c r="K36" s="35"/>
      <c r="L36" s="52"/>
      <c r="S36" s="35"/>
      <c r="T36" s="35"/>
      <c r="U36" s="35"/>
      <c r="V36" s="35"/>
      <c r="W36" s="35"/>
      <c r="X36" s="35"/>
      <c r="Y36" s="35"/>
      <c r="Z36" s="35"/>
      <c r="AA36" s="35"/>
      <c r="AB36" s="35"/>
      <c r="AC36" s="35"/>
      <c r="AD36" s="35"/>
      <c r="AE36" s="35"/>
    </row>
    <row r="37" spans="1:31" s="2" customFormat="1" ht="14.45" hidden="1" customHeight="1">
      <c r="A37" s="35"/>
      <c r="B37" s="40"/>
      <c r="C37" s="35"/>
      <c r="D37" s="35"/>
      <c r="E37" s="118" t="s">
        <v>40</v>
      </c>
      <c r="F37" s="128">
        <f>ROUND((SUM(BG131:BG189)),  2)</f>
        <v>0</v>
      </c>
      <c r="G37" s="35"/>
      <c r="H37" s="35"/>
      <c r="I37" s="129">
        <v>0.21</v>
      </c>
      <c r="J37" s="128">
        <f>0</f>
        <v>0</v>
      </c>
      <c r="K37" s="35"/>
      <c r="L37" s="52"/>
      <c r="S37" s="35"/>
      <c r="T37" s="35"/>
      <c r="U37" s="35"/>
      <c r="V37" s="35"/>
      <c r="W37" s="35"/>
      <c r="X37" s="35"/>
      <c r="Y37" s="35"/>
      <c r="Z37" s="35"/>
      <c r="AA37" s="35"/>
      <c r="AB37" s="35"/>
      <c r="AC37" s="35"/>
      <c r="AD37" s="35"/>
      <c r="AE37" s="35"/>
    </row>
    <row r="38" spans="1:31" s="2" customFormat="1" ht="14.45" hidden="1" customHeight="1">
      <c r="A38" s="35"/>
      <c r="B38" s="40"/>
      <c r="C38" s="35"/>
      <c r="D38" s="35"/>
      <c r="E38" s="118" t="s">
        <v>41</v>
      </c>
      <c r="F38" s="128">
        <f>ROUND((SUM(BH131:BH189)),  2)</f>
        <v>0</v>
      </c>
      <c r="G38" s="35"/>
      <c r="H38" s="35"/>
      <c r="I38" s="129">
        <v>0.12</v>
      </c>
      <c r="J38" s="128">
        <f>0</f>
        <v>0</v>
      </c>
      <c r="K38" s="35"/>
      <c r="L38" s="52"/>
      <c r="S38" s="35"/>
      <c r="T38" s="35"/>
      <c r="U38" s="35"/>
      <c r="V38" s="35"/>
      <c r="W38" s="35"/>
      <c r="X38" s="35"/>
      <c r="Y38" s="35"/>
      <c r="Z38" s="35"/>
      <c r="AA38" s="35"/>
      <c r="AB38" s="35"/>
      <c r="AC38" s="35"/>
      <c r="AD38" s="35"/>
      <c r="AE38" s="35"/>
    </row>
    <row r="39" spans="1:31" s="2" customFormat="1" ht="14.45" hidden="1" customHeight="1">
      <c r="A39" s="35"/>
      <c r="B39" s="40"/>
      <c r="C39" s="35"/>
      <c r="D39" s="35"/>
      <c r="E39" s="118" t="s">
        <v>42</v>
      </c>
      <c r="F39" s="128">
        <f>ROUND((SUM(BI131:BI189)),  2)</f>
        <v>0</v>
      </c>
      <c r="G39" s="35"/>
      <c r="H39" s="35"/>
      <c r="I39" s="129">
        <v>0</v>
      </c>
      <c r="J39" s="128">
        <f>0</f>
        <v>0</v>
      </c>
      <c r="K39" s="35"/>
      <c r="L39" s="52"/>
      <c r="S39" s="35"/>
      <c r="T39" s="35"/>
      <c r="U39" s="35"/>
      <c r="V39" s="35"/>
      <c r="W39" s="35"/>
      <c r="X39" s="35"/>
      <c r="Y39" s="35"/>
      <c r="Z39" s="35"/>
      <c r="AA39" s="35"/>
      <c r="AB39" s="35"/>
      <c r="AC39" s="35"/>
      <c r="AD39" s="35"/>
      <c r="AE39" s="35"/>
    </row>
    <row r="40" spans="1:31" s="2" customFormat="1" ht="6.95" customHeight="1">
      <c r="A40" s="35"/>
      <c r="B40" s="40"/>
      <c r="C40" s="35"/>
      <c r="D40" s="35"/>
      <c r="E40" s="35"/>
      <c r="F40" s="35"/>
      <c r="G40" s="35"/>
      <c r="H40" s="35"/>
      <c r="I40" s="35"/>
      <c r="J40" s="35"/>
      <c r="K40" s="35"/>
      <c r="L40" s="52"/>
      <c r="S40" s="35"/>
      <c r="T40" s="35"/>
      <c r="U40" s="35"/>
      <c r="V40" s="35"/>
      <c r="W40" s="35"/>
      <c r="X40" s="35"/>
      <c r="Y40" s="35"/>
      <c r="Z40" s="35"/>
      <c r="AA40" s="35"/>
      <c r="AB40" s="35"/>
      <c r="AC40" s="35"/>
      <c r="AD40" s="35"/>
      <c r="AE40" s="35"/>
    </row>
    <row r="41" spans="1:31" s="2" customFormat="1" ht="25.35" customHeight="1">
      <c r="A41" s="35"/>
      <c r="B41" s="40"/>
      <c r="C41" s="130"/>
      <c r="D41" s="131" t="s">
        <v>43</v>
      </c>
      <c r="E41" s="132"/>
      <c r="F41" s="132"/>
      <c r="G41" s="133" t="s">
        <v>44</v>
      </c>
      <c r="H41" s="134" t="s">
        <v>7622</v>
      </c>
      <c r="I41" s="132"/>
      <c r="J41" s="135">
        <f>SUM(J32:J39)</f>
        <v>0</v>
      </c>
      <c r="K41" s="136"/>
      <c r="L41" s="52"/>
      <c r="S41" s="35"/>
      <c r="T41" s="35"/>
      <c r="U41" s="35"/>
      <c r="V41" s="35"/>
      <c r="W41" s="35"/>
      <c r="X41" s="35"/>
      <c r="Y41" s="35"/>
      <c r="Z41" s="35"/>
      <c r="AA41" s="35"/>
      <c r="AB41" s="35"/>
      <c r="AC41" s="35"/>
      <c r="AD41" s="35"/>
      <c r="AE41" s="35"/>
    </row>
    <row r="42" spans="1:31" s="2" customFormat="1" ht="14.45" customHeight="1">
      <c r="A42" s="35"/>
      <c r="B42" s="40"/>
      <c r="C42" s="35"/>
      <c r="D42" s="35"/>
      <c r="E42" s="35"/>
      <c r="F42" s="35"/>
      <c r="G42" s="35"/>
      <c r="H42" s="35"/>
      <c r="I42" s="35"/>
      <c r="J42" s="35"/>
      <c r="K42" s="35"/>
      <c r="L42" s="52"/>
      <c r="S42" s="35"/>
      <c r="T42" s="35"/>
      <c r="U42" s="35"/>
      <c r="V42" s="35"/>
      <c r="W42" s="35"/>
      <c r="X42" s="35"/>
      <c r="Y42" s="35"/>
      <c r="Z42" s="35"/>
      <c r="AA42" s="35"/>
      <c r="AB42" s="35"/>
      <c r="AC42" s="35"/>
      <c r="AD42" s="35"/>
      <c r="AE42" s="35"/>
    </row>
    <row r="43" spans="1:31" s="1" customFormat="1" ht="14.45" customHeight="1">
      <c r="B43" s="21"/>
      <c r="L43" s="21"/>
    </row>
    <row r="44" spans="1:31" s="1" customFormat="1" ht="14.45" customHeight="1">
      <c r="B44" s="21"/>
      <c r="L44" s="21"/>
    </row>
    <row r="45" spans="1:31" s="1" customFormat="1" ht="14.45" customHeight="1">
      <c r="B45" s="21"/>
      <c r="L45" s="21"/>
    </row>
    <row r="46" spans="1:31" s="1" customFormat="1" ht="14.45" customHeight="1">
      <c r="B46" s="21"/>
      <c r="L46" s="21"/>
    </row>
    <row r="47" spans="1:31" s="1" customFormat="1" ht="14.45" customHeight="1">
      <c r="B47" s="21"/>
      <c r="L47" s="21"/>
    </row>
    <row r="48" spans="1:31" s="1" customFormat="1" ht="14.45" customHeight="1">
      <c r="B48" s="21"/>
      <c r="L48" s="21"/>
    </row>
    <row r="49" spans="1:31" s="1" customFormat="1" ht="14.45" customHeight="1">
      <c r="B49" s="21"/>
      <c r="L49" s="21"/>
    </row>
    <row r="50" spans="1:31" s="2" customFormat="1" ht="14.45" customHeight="1">
      <c r="B50" s="52"/>
      <c r="D50" s="137" t="s">
        <v>45</v>
      </c>
      <c r="E50" s="138"/>
      <c r="F50" s="138"/>
      <c r="G50" s="137" t="s">
        <v>46</v>
      </c>
      <c r="H50" s="138"/>
      <c r="I50" s="138"/>
      <c r="J50" s="138"/>
      <c r="K50" s="138"/>
      <c r="L50" s="52"/>
    </row>
    <row r="51" spans="1:31">
      <c r="B51" s="21"/>
      <c r="L51" s="21"/>
    </row>
    <row r="52" spans="1:31">
      <c r="B52" s="21"/>
      <c r="L52" s="21"/>
    </row>
    <row r="53" spans="1:31">
      <c r="B53" s="21"/>
      <c r="L53" s="21"/>
    </row>
    <row r="54" spans="1:31">
      <c r="B54" s="21"/>
      <c r="L54" s="21"/>
    </row>
    <row r="55" spans="1:31">
      <c r="B55" s="21"/>
      <c r="L55" s="21"/>
    </row>
    <row r="56" spans="1:31">
      <c r="B56" s="21"/>
      <c r="L56" s="21"/>
    </row>
    <row r="57" spans="1:31">
      <c r="B57" s="21"/>
      <c r="L57" s="21"/>
    </row>
    <row r="58" spans="1:31">
      <c r="B58" s="21"/>
      <c r="L58" s="21"/>
    </row>
    <row r="59" spans="1:31">
      <c r="B59" s="21"/>
      <c r="L59" s="21"/>
    </row>
    <row r="60" spans="1:31">
      <c r="B60" s="21"/>
      <c r="L60" s="21"/>
    </row>
    <row r="61" spans="1:31" s="2" customFormat="1" ht="12.75">
      <c r="A61" s="35"/>
      <c r="B61" s="40"/>
      <c r="C61" s="35"/>
      <c r="D61" s="139" t="s">
        <v>47</v>
      </c>
      <c r="E61" s="140"/>
      <c r="F61" s="141" t="s">
        <v>48</v>
      </c>
      <c r="G61" s="139" t="s">
        <v>47</v>
      </c>
      <c r="H61" s="140"/>
      <c r="I61" s="140"/>
      <c r="J61" s="142" t="s">
        <v>48</v>
      </c>
      <c r="K61" s="140"/>
      <c r="L61" s="52"/>
      <c r="S61" s="35"/>
      <c r="T61" s="35"/>
      <c r="U61" s="35"/>
      <c r="V61" s="35"/>
      <c r="W61" s="35"/>
      <c r="X61" s="35"/>
      <c r="Y61" s="35"/>
      <c r="Z61" s="35"/>
      <c r="AA61" s="35"/>
      <c r="AB61" s="35"/>
      <c r="AC61" s="35"/>
      <c r="AD61" s="35"/>
      <c r="AE61" s="35"/>
    </row>
    <row r="62" spans="1:31">
      <c r="B62" s="21"/>
      <c r="L62" s="21"/>
    </row>
    <row r="63" spans="1:31">
      <c r="B63" s="21"/>
      <c r="L63" s="21"/>
    </row>
    <row r="64" spans="1:31">
      <c r="B64" s="21"/>
      <c r="L64" s="21"/>
    </row>
    <row r="65" spans="1:31" s="2" customFormat="1" ht="12.75">
      <c r="A65" s="35"/>
      <c r="B65" s="40"/>
      <c r="C65" s="35"/>
      <c r="D65" s="137" t="s">
        <v>49</v>
      </c>
      <c r="E65" s="143"/>
      <c r="F65" s="143"/>
      <c r="G65" s="137" t="s">
        <v>50</v>
      </c>
      <c r="H65" s="143"/>
      <c r="I65" s="143"/>
      <c r="J65" s="143"/>
      <c r="K65" s="143"/>
      <c r="L65" s="52"/>
      <c r="S65" s="35"/>
      <c r="T65" s="35"/>
      <c r="U65" s="35"/>
      <c r="V65" s="35"/>
      <c r="W65" s="35"/>
      <c r="X65" s="35"/>
      <c r="Y65" s="35"/>
      <c r="Z65" s="35"/>
      <c r="AA65" s="35"/>
      <c r="AB65" s="35"/>
      <c r="AC65" s="35"/>
      <c r="AD65" s="35"/>
      <c r="AE65" s="35"/>
    </row>
    <row r="66" spans="1:31">
      <c r="B66" s="21"/>
      <c r="L66" s="21"/>
    </row>
    <row r="67" spans="1:31">
      <c r="B67" s="21"/>
      <c r="L67" s="21"/>
    </row>
    <row r="68" spans="1:31">
      <c r="B68" s="21"/>
      <c r="L68" s="21"/>
    </row>
    <row r="69" spans="1:31">
      <c r="B69" s="21"/>
      <c r="L69" s="21"/>
    </row>
    <row r="70" spans="1:31">
      <c r="B70" s="21"/>
      <c r="L70" s="21"/>
    </row>
    <row r="71" spans="1:31">
      <c r="B71" s="21"/>
      <c r="L71" s="21"/>
    </row>
    <row r="72" spans="1:31">
      <c r="B72" s="21"/>
      <c r="L72" s="21"/>
    </row>
    <row r="73" spans="1:31">
      <c r="B73" s="21"/>
      <c r="L73" s="21"/>
    </row>
    <row r="74" spans="1:31">
      <c r="B74" s="21"/>
      <c r="L74" s="21"/>
    </row>
    <row r="75" spans="1:31">
      <c r="B75" s="21"/>
      <c r="L75" s="21"/>
    </row>
    <row r="76" spans="1:31" s="2" customFormat="1" ht="12.75">
      <c r="A76" s="35"/>
      <c r="B76" s="40"/>
      <c r="C76" s="35"/>
      <c r="D76" s="139" t="s">
        <v>47</v>
      </c>
      <c r="E76" s="140"/>
      <c r="F76" s="141" t="s">
        <v>48</v>
      </c>
      <c r="G76" s="139" t="s">
        <v>47</v>
      </c>
      <c r="H76" s="140"/>
      <c r="I76" s="140"/>
      <c r="J76" s="142" t="s">
        <v>48</v>
      </c>
      <c r="K76" s="140"/>
      <c r="L76" s="52"/>
      <c r="S76" s="35"/>
      <c r="T76" s="35"/>
      <c r="U76" s="35"/>
      <c r="V76" s="35"/>
      <c r="W76" s="35"/>
      <c r="X76" s="35"/>
      <c r="Y76" s="35"/>
      <c r="Z76" s="35"/>
      <c r="AA76" s="35"/>
      <c r="AB76" s="35"/>
      <c r="AC76" s="35"/>
      <c r="AD76" s="35"/>
      <c r="AE76" s="35"/>
    </row>
    <row r="77" spans="1:31" s="2" customFormat="1" ht="14.45" customHeight="1">
      <c r="A77" s="35"/>
      <c r="B77" s="144"/>
      <c r="C77" s="145"/>
      <c r="D77" s="145"/>
      <c r="E77" s="145"/>
      <c r="F77" s="145"/>
      <c r="G77" s="145"/>
      <c r="H77" s="145"/>
      <c r="I77" s="145"/>
      <c r="J77" s="145"/>
      <c r="K77" s="145"/>
      <c r="L77" s="52"/>
      <c r="S77" s="35"/>
      <c r="T77" s="35"/>
      <c r="U77" s="35"/>
      <c r="V77" s="35"/>
      <c r="W77" s="35"/>
      <c r="X77" s="35"/>
      <c r="Y77" s="35"/>
      <c r="Z77" s="35"/>
      <c r="AA77" s="35"/>
      <c r="AB77" s="35"/>
      <c r="AC77" s="35"/>
      <c r="AD77" s="35"/>
      <c r="AE77" s="35"/>
    </row>
    <row r="81" spans="1:31" s="2" customFormat="1" ht="6.95" customHeight="1">
      <c r="A81" s="35"/>
      <c r="B81" s="146"/>
      <c r="C81" s="147"/>
      <c r="D81" s="147"/>
      <c r="E81" s="147"/>
      <c r="F81" s="147"/>
      <c r="G81" s="147"/>
      <c r="H81" s="147"/>
      <c r="I81" s="147"/>
      <c r="J81" s="147"/>
      <c r="K81" s="147"/>
      <c r="L81" s="52"/>
      <c r="S81" s="35"/>
      <c r="T81" s="35"/>
      <c r="U81" s="35"/>
      <c r="V81" s="35"/>
      <c r="W81" s="35"/>
      <c r="X81" s="35"/>
      <c r="Y81" s="35"/>
      <c r="Z81" s="35"/>
      <c r="AA81" s="35"/>
      <c r="AB81" s="35"/>
      <c r="AC81" s="35"/>
      <c r="AD81" s="35"/>
      <c r="AE81" s="35"/>
    </row>
    <row r="82" spans="1:31" s="2" customFormat="1" ht="24.95" customHeight="1">
      <c r="A82" s="35"/>
      <c r="B82" s="36"/>
      <c r="C82" s="24" t="s">
        <v>242</v>
      </c>
      <c r="D82" s="37"/>
      <c r="E82" s="37"/>
      <c r="F82" s="37"/>
      <c r="G82" s="37"/>
      <c r="H82" s="37"/>
      <c r="I82" s="37"/>
      <c r="J82" s="37"/>
      <c r="K82" s="37"/>
      <c r="L82" s="52"/>
      <c r="S82" s="35"/>
      <c r="T82" s="35"/>
      <c r="U82" s="35"/>
      <c r="V82" s="35"/>
      <c r="W82" s="35"/>
      <c r="X82" s="35"/>
      <c r="Y82" s="35"/>
      <c r="Z82" s="35"/>
      <c r="AA82" s="35"/>
      <c r="AB82" s="35"/>
      <c r="AC82" s="35"/>
      <c r="AD82" s="35"/>
      <c r="AE82" s="35"/>
    </row>
    <row r="83" spans="1:31" s="2" customFormat="1" ht="6.95" customHeight="1">
      <c r="A83" s="35"/>
      <c r="B83" s="36"/>
      <c r="C83" s="37"/>
      <c r="D83" s="37"/>
      <c r="E83" s="37"/>
      <c r="F83" s="37"/>
      <c r="G83" s="37"/>
      <c r="H83" s="37"/>
      <c r="I83" s="37"/>
      <c r="J83" s="37"/>
      <c r="K83" s="37"/>
      <c r="L83" s="52"/>
      <c r="S83" s="35"/>
      <c r="T83" s="35"/>
      <c r="U83" s="35"/>
      <c r="V83" s="35"/>
      <c r="W83" s="35"/>
      <c r="X83" s="35"/>
      <c r="Y83" s="35"/>
      <c r="Z83" s="35"/>
      <c r="AA83" s="35"/>
      <c r="AB83" s="35"/>
      <c r="AC83" s="35"/>
      <c r="AD83" s="35"/>
      <c r="AE83" s="35"/>
    </row>
    <row r="84" spans="1:31" s="2" customFormat="1" ht="12" customHeight="1">
      <c r="A84" s="35"/>
      <c r="B84" s="36"/>
      <c r="C84" s="30" t="s">
        <v>15</v>
      </c>
      <c r="D84" s="37"/>
      <c r="E84" s="37"/>
      <c r="F84" s="37"/>
      <c r="G84" s="37"/>
      <c r="H84" s="37"/>
      <c r="I84" s="37"/>
      <c r="J84" s="37"/>
      <c r="K84" s="37"/>
      <c r="L84" s="52"/>
      <c r="S84" s="35"/>
      <c r="T84" s="35"/>
      <c r="U84" s="35"/>
      <c r="V84" s="35"/>
      <c r="W84" s="35"/>
      <c r="X84" s="35"/>
      <c r="Y84" s="35"/>
      <c r="Z84" s="35"/>
      <c r="AA84" s="35"/>
      <c r="AB84" s="35"/>
      <c r="AC84" s="35"/>
      <c r="AD84" s="35"/>
      <c r="AE84" s="35"/>
    </row>
    <row r="85" spans="1:31" s="2" customFormat="1" ht="16.5" customHeight="1">
      <c r="A85" s="35"/>
      <c r="B85" s="36"/>
      <c r="C85" s="37"/>
      <c r="D85" s="37"/>
      <c r="E85" s="410" t="str">
        <f>E7</f>
        <v>Modernizace teplárny OB6</v>
      </c>
      <c r="F85" s="411"/>
      <c r="G85" s="411"/>
      <c r="H85" s="411"/>
      <c r="I85" s="37"/>
      <c r="J85" s="37"/>
      <c r="K85" s="37"/>
      <c r="L85" s="52"/>
      <c r="S85" s="35"/>
      <c r="T85" s="35"/>
      <c r="U85" s="35"/>
      <c r="V85" s="35"/>
      <c r="W85" s="35"/>
      <c r="X85" s="35"/>
      <c r="Y85" s="35"/>
      <c r="Z85" s="35"/>
      <c r="AA85" s="35"/>
      <c r="AB85" s="35"/>
      <c r="AC85" s="35"/>
      <c r="AD85" s="35"/>
      <c r="AE85" s="35"/>
    </row>
    <row r="86" spans="1:31" s="1" customFormat="1" ht="12" customHeight="1">
      <c r="B86" s="22"/>
      <c r="C86" s="30" t="s">
        <v>241</v>
      </c>
      <c r="D86" s="23"/>
      <c r="E86" s="23"/>
      <c r="F86" s="23"/>
      <c r="G86" s="23"/>
      <c r="H86" s="23"/>
      <c r="I86" s="23"/>
      <c r="J86" s="23"/>
      <c r="K86" s="23"/>
      <c r="L86" s="21"/>
    </row>
    <row r="87" spans="1:31" s="2" customFormat="1" ht="16.5" customHeight="1">
      <c r="A87" s="35"/>
      <c r="B87" s="36"/>
      <c r="C87" s="37"/>
      <c r="D87" s="37"/>
      <c r="E87" s="410" t="s">
        <v>5915</v>
      </c>
      <c r="F87" s="409"/>
      <c r="G87" s="409"/>
      <c r="H87" s="409"/>
      <c r="I87" s="37"/>
      <c r="J87" s="37"/>
      <c r="K87" s="37"/>
      <c r="L87" s="52"/>
      <c r="S87" s="35"/>
      <c r="T87" s="35"/>
      <c r="U87" s="35"/>
      <c r="V87" s="35"/>
      <c r="W87" s="35"/>
      <c r="X87" s="35"/>
      <c r="Y87" s="35"/>
      <c r="Z87" s="35"/>
      <c r="AA87" s="35"/>
      <c r="AB87" s="35"/>
      <c r="AC87" s="35"/>
      <c r="AD87" s="35"/>
      <c r="AE87" s="35"/>
    </row>
    <row r="88" spans="1:31" s="2" customFormat="1" ht="12" customHeight="1">
      <c r="A88" s="35"/>
      <c r="B88" s="36"/>
      <c r="C88" s="30" t="s">
        <v>432</v>
      </c>
      <c r="D88" s="37"/>
      <c r="E88" s="37"/>
      <c r="F88" s="37"/>
      <c r="G88" s="37"/>
      <c r="H88" s="37"/>
      <c r="I88" s="37"/>
      <c r="J88" s="37"/>
      <c r="K88" s="37"/>
      <c r="L88" s="52"/>
      <c r="S88" s="35"/>
      <c r="T88" s="35"/>
      <c r="U88" s="35"/>
      <c r="V88" s="35"/>
      <c r="W88" s="35"/>
      <c r="X88" s="35"/>
      <c r="Y88" s="35"/>
      <c r="Z88" s="35"/>
      <c r="AA88" s="35"/>
      <c r="AB88" s="35"/>
      <c r="AC88" s="35"/>
      <c r="AD88" s="35"/>
      <c r="AE88" s="35"/>
    </row>
    <row r="89" spans="1:31" s="2" customFormat="1" ht="16.5" customHeight="1">
      <c r="A89" s="35"/>
      <c r="B89" s="36"/>
      <c r="C89" s="37"/>
      <c r="D89" s="37"/>
      <c r="E89" s="384" t="str">
        <f>E11</f>
        <v>IO 302-11 - Retenční nádrž</v>
      </c>
      <c r="F89" s="409"/>
      <c r="G89" s="409"/>
      <c r="H89" s="409"/>
      <c r="I89" s="37"/>
      <c r="J89" s="37"/>
      <c r="K89" s="37"/>
      <c r="L89" s="52"/>
      <c r="S89" s="35"/>
      <c r="T89" s="35"/>
      <c r="U89" s="35"/>
      <c r="V89" s="35"/>
      <c r="W89" s="35"/>
      <c r="X89" s="35"/>
      <c r="Y89" s="35"/>
      <c r="Z89" s="35"/>
      <c r="AA89" s="35"/>
      <c r="AB89" s="35"/>
      <c r="AC89" s="35"/>
      <c r="AD89" s="35"/>
      <c r="AE89" s="35"/>
    </row>
    <row r="90" spans="1:31" s="2" customFormat="1" ht="6.95" customHeight="1">
      <c r="A90" s="35"/>
      <c r="B90" s="36"/>
      <c r="C90" s="37"/>
      <c r="D90" s="37"/>
      <c r="E90" s="37"/>
      <c r="F90" s="37"/>
      <c r="G90" s="37"/>
      <c r="H90" s="37"/>
      <c r="I90" s="37"/>
      <c r="J90" s="37"/>
      <c r="K90" s="37"/>
      <c r="L90" s="52"/>
      <c r="S90" s="35"/>
      <c r="T90" s="35"/>
      <c r="U90" s="35"/>
      <c r="V90" s="35"/>
      <c r="W90" s="35"/>
      <c r="X90" s="35"/>
      <c r="Y90" s="35"/>
      <c r="Z90" s="35"/>
      <c r="AA90" s="35"/>
      <c r="AB90" s="35"/>
      <c r="AC90" s="35"/>
      <c r="AD90" s="35"/>
      <c r="AE90" s="35"/>
    </row>
    <row r="91" spans="1:31" s="2" customFormat="1" ht="12" customHeight="1">
      <c r="A91" s="35"/>
      <c r="B91" s="36"/>
      <c r="C91" s="30" t="s">
        <v>19</v>
      </c>
      <c r="D91" s="37"/>
      <c r="E91" s="37"/>
      <c r="F91" s="28" t="str">
        <f>F14</f>
        <v>Mladá Boleslav</v>
      </c>
      <c r="G91" s="37"/>
      <c r="H91" s="37"/>
      <c r="I91" s="30" t="s">
        <v>21</v>
      </c>
      <c r="J91" s="67">
        <f>IF(J14="","",J14)</f>
        <v>45363</v>
      </c>
      <c r="K91" s="37"/>
      <c r="L91" s="52"/>
      <c r="S91" s="35"/>
      <c r="T91" s="35"/>
      <c r="U91" s="35"/>
      <c r="V91" s="35"/>
      <c r="W91" s="35"/>
      <c r="X91" s="35"/>
      <c r="Y91" s="35"/>
      <c r="Z91" s="35"/>
      <c r="AA91" s="35"/>
      <c r="AB91" s="35"/>
      <c r="AC91" s="35"/>
      <c r="AD91" s="35"/>
      <c r="AE91" s="35"/>
    </row>
    <row r="92" spans="1:31" s="2" customFormat="1" ht="6.95" customHeight="1">
      <c r="A92" s="35"/>
      <c r="B92" s="36"/>
      <c r="C92" s="37"/>
      <c r="D92" s="37"/>
      <c r="E92" s="37"/>
      <c r="F92" s="37"/>
      <c r="G92" s="37"/>
      <c r="H92" s="37"/>
      <c r="I92" s="37"/>
      <c r="J92" s="37"/>
      <c r="K92" s="37"/>
      <c r="L92" s="52"/>
      <c r="S92" s="35"/>
      <c r="T92" s="35"/>
      <c r="U92" s="35"/>
      <c r="V92" s="35"/>
      <c r="W92" s="35"/>
      <c r="X92" s="35"/>
      <c r="Y92" s="35"/>
      <c r="Z92" s="35"/>
      <c r="AA92" s="35"/>
      <c r="AB92" s="35"/>
      <c r="AC92" s="35"/>
      <c r="AD92" s="35"/>
      <c r="AE92" s="35"/>
    </row>
    <row r="93" spans="1:31" s="2" customFormat="1" ht="15.2" customHeight="1">
      <c r="A93" s="35"/>
      <c r="B93" s="36"/>
      <c r="C93" s="30" t="s">
        <v>22</v>
      </c>
      <c r="D93" s="37"/>
      <c r="E93" s="37"/>
      <c r="F93" s="28" t="str">
        <f>E17</f>
        <v xml:space="preserve">ŠKO-ENERGO s.r.o. </v>
      </c>
      <c r="G93" s="37"/>
      <c r="H93" s="37"/>
      <c r="I93" s="30" t="s">
        <v>28</v>
      </c>
      <c r="J93" s="33" t="str">
        <f>E23</f>
        <v>AFRY CZ s.r.o.</v>
      </c>
      <c r="K93" s="37"/>
      <c r="L93" s="52"/>
      <c r="S93" s="35"/>
      <c r="T93" s="35"/>
      <c r="U93" s="35"/>
      <c r="V93" s="35"/>
      <c r="W93" s="35"/>
      <c r="X93" s="35"/>
      <c r="Y93" s="35"/>
      <c r="Z93" s="35"/>
      <c r="AA93" s="35"/>
      <c r="AB93" s="35"/>
      <c r="AC93" s="35"/>
      <c r="AD93" s="35"/>
      <c r="AE93" s="35"/>
    </row>
    <row r="94" spans="1:31" s="2" customFormat="1" ht="15.2" customHeight="1">
      <c r="A94" s="35"/>
      <c r="B94" s="36"/>
      <c r="C94" s="30" t="s">
        <v>26</v>
      </c>
      <c r="D94" s="37"/>
      <c r="E94" s="37"/>
      <c r="F94" s="28" t="str">
        <f>IF(E20="","",E20)</f>
        <v>Vyplň údaj</v>
      </c>
      <c r="G94" s="37"/>
      <c r="H94" s="37"/>
      <c r="I94" s="30" t="s">
        <v>31</v>
      </c>
      <c r="J94" s="33" t="str">
        <f>E26</f>
        <v>AFRY CZ s.r.o.</v>
      </c>
      <c r="K94" s="37"/>
      <c r="L94" s="52"/>
      <c r="S94" s="35"/>
      <c r="T94" s="35"/>
      <c r="U94" s="35"/>
      <c r="V94" s="35"/>
      <c r="W94" s="35"/>
      <c r="X94" s="35"/>
      <c r="Y94" s="35"/>
      <c r="Z94" s="35"/>
      <c r="AA94" s="35"/>
      <c r="AB94" s="35"/>
      <c r="AC94" s="35"/>
      <c r="AD94" s="35"/>
      <c r="AE94" s="35"/>
    </row>
    <row r="95" spans="1:31" s="2" customFormat="1" ht="10.35" customHeight="1">
      <c r="A95" s="35"/>
      <c r="B95" s="36"/>
      <c r="C95" s="37"/>
      <c r="D95" s="37"/>
      <c r="E95" s="37"/>
      <c r="F95" s="37"/>
      <c r="G95" s="37"/>
      <c r="H95" s="37"/>
      <c r="I95" s="37"/>
      <c r="J95" s="37"/>
      <c r="K95" s="37"/>
      <c r="L95" s="52"/>
      <c r="S95" s="35"/>
      <c r="T95" s="35"/>
      <c r="U95" s="35"/>
      <c r="V95" s="35"/>
      <c r="W95" s="35"/>
      <c r="X95" s="35"/>
      <c r="Y95" s="35"/>
      <c r="Z95" s="35"/>
      <c r="AA95" s="35"/>
      <c r="AB95" s="35"/>
      <c r="AC95" s="35"/>
      <c r="AD95" s="35"/>
      <c r="AE95" s="35"/>
    </row>
    <row r="96" spans="1:31" s="2" customFormat="1" ht="29.25" customHeight="1">
      <c r="A96" s="35"/>
      <c r="B96" s="36"/>
      <c r="C96" s="148" t="s">
        <v>243</v>
      </c>
      <c r="D96" s="149"/>
      <c r="E96" s="149"/>
      <c r="F96" s="149"/>
      <c r="G96" s="149"/>
      <c r="H96" s="149"/>
      <c r="I96" s="149"/>
      <c r="J96" s="150" t="s">
        <v>7631</v>
      </c>
      <c r="K96" s="149"/>
      <c r="L96" s="52"/>
      <c r="S96" s="35"/>
      <c r="T96" s="35"/>
      <c r="U96" s="35"/>
      <c r="V96" s="35"/>
      <c r="W96" s="35"/>
      <c r="X96" s="35"/>
      <c r="Y96" s="35"/>
      <c r="Z96" s="35"/>
      <c r="AA96" s="35"/>
      <c r="AB96" s="35"/>
      <c r="AC96" s="35"/>
      <c r="AD96" s="35"/>
      <c r="AE96" s="35"/>
    </row>
    <row r="97" spans="1:47" s="2" customFormat="1" ht="10.35" customHeight="1">
      <c r="A97" s="35"/>
      <c r="B97" s="36"/>
      <c r="C97" s="37"/>
      <c r="D97" s="37"/>
      <c r="E97" s="37"/>
      <c r="F97" s="37"/>
      <c r="G97" s="37"/>
      <c r="H97" s="37"/>
      <c r="I97" s="37"/>
      <c r="J97" s="37"/>
      <c r="K97" s="37"/>
      <c r="L97" s="52"/>
      <c r="S97" s="35"/>
      <c r="T97" s="35"/>
      <c r="U97" s="35"/>
      <c r="V97" s="35"/>
      <c r="W97" s="35"/>
      <c r="X97" s="35"/>
      <c r="Y97" s="35"/>
      <c r="Z97" s="35"/>
      <c r="AA97" s="35"/>
      <c r="AB97" s="35"/>
      <c r="AC97" s="35"/>
      <c r="AD97" s="35"/>
      <c r="AE97" s="35"/>
    </row>
    <row r="98" spans="1:47" s="2" customFormat="1" ht="22.9" customHeight="1">
      <c r="A98" s="35"/>
      <c r="B98" s="36"/>
      <c r="C98" s="151" t="s">
        <v>244</v>
      </c>
      <c r="D98" s="37"/>
      <c r="E98" s="37"/>
      <c r="F98" s="37"/>
      <c r="G98" s="37"/>
      <c r="H98" s="37"/>
      <c r="I98" s="37"/>
      <c r="J98" s="85">
        <f>J131</f>
        <v>0</v>
      </c>
      <c r="K98" s="37"/>
      <c r="L98" s="52"/>
      <c r="S98" s="35"/>
      <c r="T98" s="35"/>
      <c r="U98" s="35"/>
      <c r="V98" s="35"/>
      <c r="W98" s="35"/>
      <c r="X98" s="35"/>
      <c r="Y98" s="35"/>
      <c r="Z98" s="35"/>
      <c r="AA98" s="35"/>
      <c r="AB98" s="35"/>
      <c r="AC98" s="35"/>
      <c r="AD98" s="35"/>
      <c r="AE98" s="35"/>
      <c r="AU98" s="18" t="s">
        <v>245</v>
      </c>
    </row>
    <row r="99" spans="1:47" s="9" customFormat="1" ht="24.95" customHeight="1">
      <c r="B99" s="152"/>
      <c r="C99" s="153"/>
      <c r="D99" s="154" t="s">
        <v>246</v>
      </c>
      <c r="E99" s="155"/>
      <c r="F99" s="155"/>
      <c r="G99" s="155"/>
      <c r="H99" s="155"/>
      <c r="I99" s="155"/>
      <c r="J99" s="156">
        <f>J132</f>
        <v>0</v>
      </c>
      <c r="K99" s="153"/>
      <c r="L99" s="157"/>
    </row>
    <row r="100" spans="1:47" s="10" customFormat="1" ht="19.899999999999999" customHeight="1">
      <c r="B100" s="158"/>
      <c r="C100" s="103"/>
      <c r="D100" s="159" t="s">
        <v>331</v>
      </c>
      <c r="E100" s="160"/>
      <c r="F100" s="160"/>
      <c r="G100" s="160"/>
      <c r="H100" s="160"/>
      <c r="I100" s="160"/>
      <c r="J100" s="161">
        <f>J133</f>
        <v>0</v>
      </c>
      <c r="K100" s="103"/>
      <c r="L100" s="162"/>
    </row>
    <row r="101" spans="1:47" s="10" customFormat="1" ht="19.899999999999999" customHeight="1">
      <c r="B101" s="158"/>
      <c r="C101" s="103"/>
      <c r="D101" s="159" t="s">
        <v>332</v>
      </c>
      <c r="E101" s="160"/>
      <c r="F101" s="160"/>
      <c r="G101" s="160"/>
      <c r="H101" s="160"/>
      <c r="I101" s="160"/>
      <c r="J101" s="161">
        <f>J144</f>
        <v>0</v>
      </c>
      <c r="K101" s="103"/>
      <c r="L101" s="162"/>
    </row>
    <row r="102" spans="1:47" s="10" customFormat="1" ht="19.899999999999999" customHeight="1">
      <c r="B102" s="158"/>
      <c r="C102" s="103"/>
      <c r="D102" s="159" t="s">
        <v>436</v>
      </c>
      <c r="E102" s="160"/>
      <c r="F102" s="160"/>
      <c r="G102" s="160"/>
      <c r="H102" s="160"/>
      <c r="I102" s="160"/>
      <c r="J102" s="161">
        <f>J152</f>
        <v>0</v>
      </c>
      <c r="K102" s="103"/>
      <c r="L102" s="162"/>
    </row>
    <row r="103" spans="1:47" s="10" customFormat="1" ht="19.899999999999999" customHeight="1">
      <c r="B103" s="158"/>
      <c r="C103" s="103"/>
      <c r="D103" s="159" t="s">
        <v>1654</v>
      </c>
      <c r="E103" s="160"/>
      <c r="F103" s="160"/>
      <c r="G103" s="160"/>
      <c r="H103" s="160"/>
      <c r="I103" s="160"/>
      <c r="J103" s="161">
        <f>J154</f>
        <v>0</v>
      </c>
      <c r="K103" s="103"/>
      <c r="L103" s="162"/>
    </row>
    <row r="104" spans="1:47" s="10" customFormat="1" ht="19.899999999999999" customHeight="1">
      <c r="B104" s="158"/>
      <c r="C104" s="103"/>
      <c r="D104" s="159" t="s">
        <v>333</v>
      </c>
      <c r="E104" s="160"/>
      <c r="F104" s="160"/>
      <c r="G104" s="160"/>
      <c r="H104" s="160"/>
      <c r="I104" s="160"/>
      <c r="J104" s="161">
        <f>J165</f>
        <v>0</v>
      </c>
      <c r="K104" s="103"/>
      <c r="L104" s="162"/>
    </row>
    <row r="105" spans="1:47" s="9" customFormat="1" ht="24.95" customHeight="1">
      <c r="B105" s="152"/>
      <c r="C105" s="153"/>
      <c r="D105" s="154" t="s">
        <v>7089</v>
      </c>
      <c r="E105" s="155"/>
      <c r="F105" s="155"/>
      <c r="G105" s="155"/>
      <c r="H105" s="155"/>
      <c r="I105" s="155"/>
      <c r="J105" s="156">
        <f>J167</f>
        <v>0</v>
      </c>
      <c r="K105" s="153"/>
      <c r="L105" s="157"/>
    </row>
    <row r="106" spans="1:47" s="10" customFormat="1" ht="19.899999999999999" customHeight="1">
      <c r="B106" s="158"/>
      <c r="C106" s="103"/>
      <c r="D106" s="159" t="s">
        <v>7090</v>
      </c>
      <c r="E106" s="160"/>
      <c r="F106" s="160"/>
      <c r="G106" s="160"/>
      <c r="H106" s="160"/>
      <c r="I106" s="160"/>
      <c r="J106" s="161">
        <f>J168</f>
        <v>0</v>
      </c>
      <c r="K106" s="103"/>
      <c r="L106" s="162"/>
    </row>
    <row r="107" spans="1:47" s="10" customFormat="1" ht="19.899999999999999" customHeight="1">
      <c r="B107" s="158"/>
      <c r="C107" s="103"/>
      <c r="D107" s="159" t="s">
        <v>7091</v>
      </c>
      <c r="E107" s="160"/>
      <c r="F107" s="160"/>
      <c r="G107" s="160"/>
      <c r="H107" s="160"/>
      <c r="I107" s="160"/>
      <c r="J107" s="161">
        <f>J176</f>
        <v>0</v>
      </c>
      <c r="K107" s="103"/>
      <c r="L107" s="162"/>
    </row>
    <row r="108" spans="1:47" s="10" customFormat="1" ht="19.899999999999999" customHeight="1">
      <c r="B108" s="158"/>
      <c r="C108" s="103"/>
      <c r="D108" s="159" t="s">
        <v>7092</v>
      </c>
      <c r="E108" s="160"/>
      <c r="F108" s="160"/>
      <c r="G108" s="160"/>
      <c r="H108" s="160"/>
      <c r="I108" s="160"/>
      <c r="J108" s="161">
        <f>J179</f>
        <v>0</v>
      </c>
      <c r="K108" s="103"/>
      <c r="L108" s="162"/>
    </row>
    <row r="109" spans="1:47" s="10" customFormat="1" ht="19.899999999999999" customHeight="1">
      <c r="B109" s="158"/>
      <c r="C109" s="103"/>
      <c r="D109" s="159" t="s">
        <v>7093</v>
      </c>
      <c r="E109" s="160"/>
      <c r="F109" s="160"/>
      <c r="G109" s="160"/>
      <c r="H109" s="160"/>
      <c r="I109" s="160"/>
      <c r="J109" s="161">
        <f>J183</f>
        <v>0</v>
      </c>
      <c r="K109" s="103"/>
      <c r="L109" s="162"/>
    </row>
    <row r="110" spans="1:47" s="2" customFormat="1" ht="21.75" customHeight="1">
      <c r="A110" s="35"/>
      <c r="B110" s="36"/>
      <c r="C110" s="37"/>
      <c r="D110" s="37"/>
      <c r="E110" s="37"/>
      <c r="F110" s="37"/>
      <c r="G110" s="37"/>
      <c r="H110" s="37"/>
      <c r="I110" s="37"/>
      <c r="J110" s="37"/>
      <c r="K110" s="37"/>
      <c r="L110" s="52"/>
      <c r="S110" s="35"/>
      <c r="T110" s="35"/>
      <c r="U110" s="35"/>
      <c r="V110" s="35"/>
      <c r="W110" s="35"/>
      <c r="X110" s="35"/>
      <c r="Y110" s="35"/>
      <c r="Z110" s="35"/>
      <c r="AA110" s="35"/>
      <c r="AB110" s="35"/>
      <c r="AC110" s="35"/>
      <c r="AD110" s="35"/>
      <c r="AE110" s="35"/>
    </row>
    <row r="111" spans="1:47" s="2" customFormat="1" ht="6.95" customHeight="1">
      <c r="A111" s="35"/>
      <c r="B111" s="55"/>
      <c r="C111" s="56"/>
      <c r="D111" s="56"/>
      <c r="E111" s="56"/>
      <c r="F111" s="56"/>
      <c r="G111" s="56"/>
      <c r="H111" s="56"/>
      <c r="I111" s="56"/>
      <c r="J111" s="56"/>
      <c r="K111" s="56"/>
      <c r="L111" s="52"/>
      <c r="S111" s="35"/>
      <c r="T111" s="35"/>
      <c r="U111" s="35"/>
      <c r="V111" s="35"/>
      <c r="W111" s="35"/>
      <c r="X111" s="35"/>
      <c r="Y111" s="35"/>
      <c r="Z111" s="35"/>
      <c r="AA111" s="35"/>
      <c r="AB111" s="35"/>
      <c r="AC111" s="35"/>
      <c r="AD111" s="35"/>
      <c r="AE111" s="35"/>
    </row>
    <row r="115" spans="1:31" s="2" customFormat="1" ht="6.95" customHeight="1">
      <c r="A115" s="35"/>
      <c r="B115" s="57"/>
      <c r="C115" s="58"/>
      <c r="D115" s="58"/>
      <c r="E115" s="58"/>
      <c r="F115" s="58"/>
      <c r="G115" s="58"/>
      <c r="H115" s="58"/>
      <c r="I115" s="58"/>
      <c r="J115" s="58"/>
      <c r="K115" s="58"/>
      <c r="L115" s="52"/>
      <c r="S115" s="35"/>
      <c r="T115" s="35"/>
      <c r="U115" s="35"/>
      <c r="V115" s="35"/>
      <c r="W115" s="35"/>
      <c r="X115" s="35"/>
      <c r="Y115" s="35"/>
      <c r="Z115" s="35"/>
      <c r="AA115" s="35"/>
      <c r="AB115" s="35"/>
      <c r="AC115" s="35"/>
      <c r="AD115" s="35"/>
      <c r="AE115" s="35"/>
    </row>
    <row r="116" spans="1:31" s="2" customFormat="1" ht="24.95" customHeight="1">
      <c r="A116" s="35"/>
      <c r="B116" s="36"/>
      <c r="C116" s="24" t="s">
        <v>249</v>
      </c>
      <c r="D116" s="37"/>
      <c r="E116" s="37"/>
      <c r="F116" s="37"/>
      <c r="G116" s="37"/>
      <c r="H116" s="37"/>
      <c r="I116" s="37"/>
      <c r="J116" s="37"/>
      <c r="K116" s="37"/>
      <c r="L116" s="52"/>
      <c r="S116" s="35"/>
      <c r="T116" s="35"/>
      <c r="U116" s="35"/>
      <c r="V116" s="35"/>
      <c r="W116" s="35"/>
      <c r="X116" s="35"/>
      <c r="Y116" s="35"/>
      <c r="Z116" s="35"/>
      <c r="AA116" s="35"/>
      <c r="AB116" s="35"/>
      <c r="AC116" s="35"/>
      <c r="AD116" s="35"/>
      <c r="AE116" s="35"/>
    </row>
    <row r="117" spans="1:31" s="2" customFormat="1" ht="6.95" customHeight="1">
      <c r="A117" s="35"/>
      <c r="B117" s="36"/>
      <c r="C117" s="37"/>
      <c r="D117" s="37"/>
      <c r="E117" s="37"/>
      <c r="F117" s="37"/>
      <c r="G117" s="37"/>
      <c r="H117" s="37"/>
      <c r="I117" s="37"/>
      <c r="J117" s="37"/>
      <c r="K117" s="37"/>
      <c r="L117" s="52"/>
      <c r="S117" s="35"/>
      <c r="T117" s="35"/>
      <c r="U117" s="35"/>
      <c r="V117" s="35"/>
      <c r="W117" s="35"/>
      <c r="X117" s="35"/>
      <c r="Y117" s="35"/>
      <c r="Z117" s="35"/>
      <c r="AA117" s="35"/>
      <c r="AB117" s="35"/>
      <c r="AC117" s="35"/>
      <c r="AD117" s="35"/>
      <c r="AE117" s="35"/>
    </row>
    <row r="118" spans="1:31" s="2" customFormat="1" ht="12" customHeight="1">
      <c r="A118" s="35"/>
      <c r="B118" s="36"/>
      <c r="C118" s="30" t="s">
        <v>15</v>
      </c>
      <c r="D118" s="37"/>
      <c r="E118" s="37"/>
      <c r="F118" s="37"/>
      <c r="G118" s="37"/>
      <c r="H118" s="37"/>
      <c r="I118" s="37"/>
      <c r="J118" s="37"/>
      <c r="K118" s="37"/>
      <c r="L118" s="52"/>
      <c r="S118" s="35"/>
      <c r="T118" s="35"/>
      <c r="U118" s="35"/>
      <c r="V118" s="35"/>
      <c r="W118" s="35"/>
      <c r="X118" s="35"/>
      <c r="Y118" s="35"/>
      <c r="Z118" s="35"/>
      <c r="AA118" s="35"/>
      <c r="AB118" s="35"/>
      <c r="AC118" s="35"/>
      <c r="AD118" s="35"/>
      <c r="AE118" s="35"/>
    </row>
    <row r="119" spans="1:31" s="2" customFormat="1" ht="16.5" customHeight="1">
      <c r="A119" s="35"/>
      <c r="B119" s="36"/>
      <c r="C119" s="37"/>
      <c r="D119" s="37"/>
      <c r="E119" s="410" t="str">
        <f>E7</f>
        <v>Modernizace teplárny OB6</v>
      </c>
      <c r="F119" s="411"/>
      <c r="G119" s="411"/>
      <c r="H119" s="411"/>
      <c r="I119" s="37"/>
      <c r="J119" s="37"/>
      <c r="K119" s="37"/>
      <c r="L119" s="52"/>
      <c r="S119" s="35"/>
      <c r="T119" s="35"/>
      <c r="U119" s="35"/>
      <c r="V119" s="35"/>
      <c r="W119" s="35"/>
      <c r="X119" s="35"/>
      <c r="Y119" s="35"/>
      <c r="Z119" s="35"/>
      <c r="AA119" s="35"/>
      <c r="AB119" s="35"/>
      <c r="AC119" s="35"/>
      <c r="AD119" s="35"/>
      <c r="AE119" s="35"/>
    </row>
    <row r="120" spans="1:31" s="1" customFormat="1" ht="12" customHeight="1">
      <c r="B120" s="22"/>
      <c r="C120" s="30" t="s">
        <v>241</v>
      </c>
      <c r="D120" s="23"/>
      <c r="E120" s="23"/>
      <c r="F120" s="23"/>
      <c r="G120" s="23"/>
      <c r="H120" s="23"/>
      <c r="I120" s="23"/>
      <c r="J120" s="23"/>
      <c r="K120" s="23"/>
      <c r="L120" s="21"/>
    </row>
    <row r="121" spans="1:31" s="2" customFormat="1" ht="16.5" customHeight="1">
      <c r="A121" s="35"/>
      <c r="B121" s="36"/>
      <c r="C121" s="37"/>
      <c r="D121" s="37"/>
      <c r="E121" s="410" t="s">
        <v>5915</v>
      </c>
      <c r="F121" s="409"/>
      <c r="G121" s="409"/>
      <c r="H121" s="409"/>
      <c r="I121" s="37"/>
      <c r="J121" s="37"/>
      <c r="K121" s="37"/>
      <c r="L121" s="52"/>
      <c r="S121" s="35"/>
      <c r="T121" s="35"/>
      <c r="U121" s="35"/>
      <c r="V121" s="35"/>
      <c r="W121" s="35"/>
      <c r="X121" s="35"/>
      <c r="Y121" s="35"/>
      <c r="Z121" s="35"/>
      <c r="AA121" s="35"/>
      <c r="AB121" s="35"/>
      <c r="AC121" s="35"/>
      <c r="AD121" s="35"/>
      <c r="AE121" s="35"/>
    </row>
    <row r="122" spans="1:31" s="2" customFormat="1" ht="12" customHeight="1">
      <c r="A122" s="35"/>
      <c r="B122" s="36"/>
      <c r="C122" s="30" t="s">
        <v>432</v>
      </c>
      <c r="D122" s="37"/>
      <c r="E122" s="37"/>
      <c r="F122" s="37"/>
      <c r="G122" s="37"/>
      <c r="H122" s="37"/>
      <c r="I122" s="37"/>
      <c r="J122" s="37"/>
      <c r="K122" s="37"/>
      <c r="L122" s="52"/>
      <c r="S122" s="35"/>
      <c r="T122" s="35"/>
      <c r="U122" s="35"/>
      <c r="V122" s="35"/>
      <c r="W122" s="35"/>
      <c r="X122" s="35"/>
      <c r="Y122" s="35"/>
      <c r="Z122" s="35"/>
      <c r="AA122" s="35"/>
      <c r="AB122" s="35"/>
      <c r="AC122" s="35"/>
      <c r="AD122" s="35"/>
      <c r="AE122" s="35"/>
    </row>
    <row r="123" spans="1:31" s="2" customFormat="1" ht="16.5" customHeight="1">
      <c r="A123" s="35"/>
      <c r="B123" s="36"/>
      <c r="C123" s="37"/>
      <c r="D123" s="37"/>
      <c r="E123" s="384" t="str">
        <f>E11</f>
        <v>IO 302-11 - Retenční nádrž</v>
      </c>
      <c r="F123" s="409"/>
      <c r="G123" s="409"/>
      <c r="H123" s="409"/>
      <c r="I123" s="37"/>
      <c r="J123" s="37"/>
      <c r="K123" s="37"/>
      <c r="L123" s="52"/>
      <c r="S123" s="35"/>
      <c r="T123" s="35"/>
      <c r="U123" s="35"/>
      <c r="V123" s="35"/>
      <c r="W123" s="35"/>
      <c r="X123" s="35"/>
      <c r="Y123" s="35"/>
      <c r="Z123" s="35"/>
      <c r="AA123" s="35"/>
      <c r="AB123" s="35"/>
      <c r="AC123" s="35"/>
      <c r="AD123" s="35"/>
      <c r="AE123" s="35"/>
    </row>
    <row r="124" spans="1:31" s="2" customFormat="1" ht="6.95" customHeight="1">
      <c r="A124" s="35"/>
      <c r="B124" s="36"/>
      <c r="C124" s="37"/>
      <c r="D124" s="37"/>
      <c r="E124" s="37"/>
      <c r="F124" s="37"/>
      <c r="G124" s="37"/>
      <c r="H124" s="37"/>
      <c r="I124" s="37"/>
      <c r="J124" s="37"/>
      <c r="K124" s="37"/>
      <c r="L124" s="52"/>
      <c r="S124" s="35"/>
      <c r="T124" s="35"/>
      <c r="U124" s="35"/>
      <c r="V124" s="35"/>
      <c r="W124" s="35"/>
      <c r="X124" s="35"/>
      <c r="Y124" s="35"/>
      <c r="Z124" s="35"/>
      <c r="AA124" s="35"/>
      <c r="AB124" s="35"/>
      <c r="AC124" s="35"/>
      <c r="AD124" s="35"/>
      <c r="AE124" s="35"/>
    </row>
    <row r="125" spans="1:31" s="2" customFormat="1" ht="12" customHeight="1">
      <c r="A125" s="35"/>
      <c r="B125" s="36"/>
      <c r="C125" s="30" t="s">
        <v>19</v>
      </c>
      <c r="D125" s="37"/>
      <c r="E125" s="37"/>
      <c r="F125" s="28" t="str">
        <f>F14</f>
        <v>Mladá Boleslav</v>
      </c>
      <c r="G125" s="37"/>
      <c r="H125" s="37"/>
      <c r="I125" s="30" t="s">
        <v>21</v>
      </c>
      <c r="J125" s="67">
        <f>IF(J14="","",J14)</f>
        <v>45363</v>
      </c>
      <c r="K125" s="37"/>
      <c r="L125" s="52"/>
      <c r="S125" s="35"/>
      <c r="T125" s="35"/>
      <c r="U125" s="35"/>
      <c r="V125" s="35"/>
      <c r="W125" s="35"/>
      <c r="X125" s="35"/>
      <c r="Y125" s="35"/>
      <c r="Z125" s="35"/>
      <c r="AA125" s="35"/>
      <c r="AB125" s="35"/>
      <c r="AC125" s="35"/>
      <c r="AD125" s="35"/>
      <c r="AE125" s="35"/>
    </row>
    <row r="126" spans="1:31" s="2" customFormat="1" ht="6.95" customHeight="1">
      <c r="A126" s="35"/>
      <c r="B126" s="36"/>
      <c r="C126" s="37"/>
      <c r="D126" s="37"/>
      <c r="E126" s="37"/>
      <c r="F126" s="37"/>
      <c r="G126" s="37"/>
      <c r="H126" s="37"/>
      <c r="I126" s="37"/>
      <c r="J126" s="37"/>
      <c r="K126" s="37"/>
      <c r="L126" s="52"/>
      <c r="S126" s="35"/>
      <c r="T126" s="35"/>
      <c r="U126" s="35"/>
      <c r="V126" s="35"/>
      <c r="W126" s="35"/>
      <c r="X126" s="35"/>
      <c r="Y126" s="35"/>
      <c r="Z126" s="35"/>
      <c r="AA126" s="35"/>
      <c r="AB126" s="35"/>
      <c r="AC126" s="35"/>
      <c r="AD126" s="35"/>
      <c r="AE126" s="35"/>
    </row>
    <row r="127" spans="1:31" s="2" customFormat="1" ht="15.2" customHeight="1">
      <c r="A127" s="35"/>
      <c r="B127" s="36"/>
      <c r="C127" s="30" t="s">
        <v>22</v>
      </c>
      <c r="D127" s="37"/>
      <c r="E127" s="37"/>
      <c r="F127" s="28" t="str">
        <f>E17</f>
        <v xml:space="preserve">ŠKO-ENERGO s.r.o. </v>
      </c>
      <c r="G127" s="37"/>
      <c r="H127" s="37"/>
      <c r="I127" s="30" t="s">
        <v>28</v>
      </c>
      <c r="J127" s="33" t="str">
        <f>E23</f>
        <v>AFRY CZ s.r.o.</v>
      </c>
      <c r="K127" s="37"/>
      <c r="L127" s="52"/>
      <c r="S127" s="35"/>
      <c r="T127" s="35"/>
      <c r="U127" s="35"/>
      <c r="V127" s="35"/>
      <c r="W127" s="35"/>
      <c r="X127" s="35"/>
      <c r="Y127" s="35"/>
      <c r="Z127" s="35"/>
      <c r="AA127" s="35"/>
      <c r="AB127" s="35"/>
      <c r="AC127" s="35"/>
      <c r="AD127" s="35"/>
      <c r="AE127" s="35"/>
    </row>
    <row r="128" spans="1:31" s="2" customFormat="1" ht="15.2" customHeight="1">
      <c r="A128" s="35"/>
      <c r="B128" s="36"/>
      <c r="C128" s="30" t="s">
        <v>26</v>
      </c>
      <c r="D128" s="37"/>
      <c r="E128" s="37"/>
      <c r="F128" s="28" t="str">
        <f>IF(E20="","",E20)</f>
        <v>Vyplň údaj</v>
      </c>
      <c r="G128" s="37"/>
      <c r="H128" s="37"/>
      <c r="I128" s="30" t="s">
        <v>31</v>
      </c>
      <c r="J128" s="33" t="str">
        <f>E26</f>
        <v>AFRY CZ s.r.o.</v>
      </c>
      <c r="K128" s="37"/>
      <c r="L128" s="52"/>
      <c r="S128" s="35"/>
      <c r="T128" s="35"/>
      <c r="U128" s="35"/>
      <c r="V128" s="35"/>
      <c r="W128" s="35"/>
      <c r="X128" s="35"/>
      <c r="Y128" s="35"/>
      <c r="Z128" s="35"/>
      <c r="AA128" s="35"/>
      <c r="AB128" s="35"/>
      <c r="AC128" s="35"/>
      <c r="AD128" s="35"/>
      <c r="AE128" s="35"/>
    </row>
    <row r="129" spans="1:65" s="2" customFormat="1" ht="10.35" customHeight="1">
      <c r="A129" s="35"/>
      <c r="B129" s="36"/>
      <c r="C129" s="37"/>
      <c r="D129" s="37"/>
      <c r="E129" s="37"/>
      <c r="F129" s="37"/>
      <c r="G129" s="37"/>
      <c r="H129" s="37"/>
      <c r="I129" s="37"/>
      <c r="J129" s="37"/>
      <c r="K129" s="37"/>
      <c r="L129" s="52"/>
      <c r="S129" s="35"/>
      <c r="T129" s="35"/>
      <c r="U129" s="35"/>
      <c r="V129" s="35"/>
      <c r="W129" s="35"/>
      <c r="X129" s="35"/>
      <c r="Y129" s="35"/>
      <c r="Z129" s="35"/>
      <c r="AA129" s="35"/>
      <c r="AB129" s="35"/>
      <c r="AC129" s="35"/>
      <c r="AD129" s="35"/>
      <c r="AE129" s="35"/>
    </row>
    <row r="130" spans="1:65" s="11" customFormat="1" ht="29.25" customHeight="1">
      <c r="A130" s="163"/>
      <c r="B130" s="164"/>
      <c r="C130" s="165" t="s">
        <v>250</v>
      </c>
      <c r="D130" s="166" t="s">
        <v>55</v>
      </c>
      <c r="E130" s="166" t="s">
        <v>53</v>
      </c>
      <c r="F130" s="166" t="s">
        <v>54</v>
      </c>
      <c r="G130" s="166" t="s">
        <v>251</v>
      </c>
      <c r="H130" s="166" t="s">
        <v>252</v>
      </c>
      <c r="I130" s="166" t="s">
        <v>7632</v>
      </c>
      <c r="J130" s="167" t="s">
        <v>7631</v>
      </c>
      <c r="K130" s="168" t="s">
        <v>253</v>
      </c>
      <c r="L130" s="169"/>
      <c r="M130" s="76" t="s">
        <v>1</v>
      </c>
      <c r="N130" s="77" t="s">
        <v>37</v>
      </c>
      <c r="O130" s="77" t="s">
        <v>254</v>
      </c>
      <c r="P130" s="77" t="s">
        <v>255</v>
      </c>
      <c r="Q130" s="77" t="s">
        <v>256</v>
      </c>
      <c r="R130" s="77" t="s">
        <v>257</v>
      </c>
      <c r="S130" s="77" t="s">
        <v>258</v>
      </c>
      <c r="T130" s="78" t="s">
        <v>259</v>
      </c>
      <c r="U130" s="163"/>
      <c r="V130" s="163"/>
      <c r="W130" s="163"/>
      <c r="X130" s="163"/>
      <c r="Y130" s="163"/>
      <c r="Z130" s="163"/>
      <c r="AA130" s="163"/>
      <c r="AB130" s="163"/>
      <c r="AC130" s="163"/>
      <c r="AD130" s="163"/>
      <c r="AE130" s="163"/>
    </row>
    <row r="131" spans="1:65" s="2" customFormat="1" ht="22.9" customHeight="1">
      <c r="A131" s="35"/>
      <c r="B131" s="36"/>
      <c r="C131" s="83" t="s">
        <v>260</v>
      </c>
      <c r="D131" s="37"/>
      <c r="E131" s="37"/>
      <c r="F131" s="37"/>
      <c r="G131" s="37"/>
      <c r="H131" s="37"/>
      <c r="I131" s="37"/>
      <c r="J131" s="170">
        <f>BK131</f>
        <v>0</v>
      </c>
      <c r="K131" s="37"/>
      <c r="L131" s="40"/>
      <c r="M131" s="79"/>
      <c r="N131" s="171"/>
      <c r="O131" s="80"/>
      <c r="P131" s="172">
        <f>P132+P167</f>
        <v>0</v>
      </c>
      <c r="Q131" s="80"/>
      <c r="R131" s="172">
        <f>R132+R167</f>
        <v>185.87196280000003</v>
      </c>
      <c r="S131" s="80"/>
      <c r="T131" s="173">
        <f>T132+T167</f>
        <v>0</v>
      </c>
      <c r="U131" s="35"/>
      <c r="V131" s="35"/>
      <c r="W131" s="35"/>
      <c r="X131" s="35"/>
      <c r="Y131" s="35"/>
      <c r="Z131" s="35"/>
      <c r="AA131" s="35"/>
      <c r="AB131" s="35"/>
      <c r="AC131" s="35"/>
      <c r="AD131" s="35"/>
      <c r="AE131" s="35"/>
      <c r="AT131" s="18" t="s">
        <v>63</v>
      </c>
      <c r="AU131" s="18" t="s">
        <v>245</v>
      </c>
      <c r="BK131" s="174">
        <f>BK132+BK167</f>
        <v>0</v>
      </c>
    </row>
    <row r="132" spans="1:65" s="12" customFormat="1" ht="25.9" customHeight="1">
      <c r="B132" s="175"/>
      <c r="C132" s="176"/>
      <c r="D132" s="177" t="s">
        <v>63</v>
      </c>
      <c r="E132" s="178" t="s">
        <v>261</v>
      </c>
      <c r="F132" s="178" t="s">
        <v>262</v>
      </c>
      <c r="G132" s="176"/>
      <c r="H132" s="176"/>
      <c r="I132" s="179"/>
      <c r="J132" s="180">
        <f>BK132</f>
        <v>0</v>
      </c>
      <c r="K132" s="176"/>
      <c r="L132" s="181"/>
      <c r="M132" s="182"/>
      <c r="N132" s="183"/>
      <c r="O132" s="183"/>
      <c r="P132" s="184">
        <f>P133+P144+P152+P154+P165</f>
        <v>0</v>
      </c>
      <c r="Q132" s="183"/>
      <c r="R132" s="184">
        <f>R133+R144+R152+R154+R165</f>
        <v>185.58596280000003</v>
      </c>
      <c r="S132" s="183"/>
      <c r="T132" s="185">
        <f>T133+T144+T152+T154+T165</f>
        <v>0</v>
      </c>
      <c r="AR132" s="186" t="s">
        <v>71</v>
      </c>
      <c r="AT132" s="187" t="s">
        <v>63</v>
      </c>
      <c r="AU132" s="187" t="s">
        <v>64</v>
      </c>
      <c r="AY132" s="186" t="s">
        <v>263</v>
      </c>
      <c r="BK132" s="188">
        <f>BK133+BK144+BK152+BK154+BK165</f>
        <v>0</v>
      </c>
    </row>
    <row r="133" spans="1:65" s="12" customFormat="1" ht="22.9" customHeight="1">
      <c r="B133" s="175"/>
      <c r="C133" s="176"/>
      <c r="D133" s="177" t="s">
        <v>63</v>
      </c>
      <c r="E133" s="189" t="s">
        <v>71</v>
      </c>
      <c r="F133" s="189" t="s">
        <v>336</v>
      </c>
      <c r="G133" s="176"/>
      <c r="H133" s="176"/>
      <c r="I133" s="179"/>
      <c r="J133" s="190">
        <f>BK133</f>
        <v>0</v>
      </c>
      <c r="K133" s="176"/>
      <c r="L133" s="181"/>
      <c r="M133" s="182"/>
      <c r="N133" s="183"/>
      <c r="O133" s="183"/>
      <c r="P133" s="184">
        <f>SUM(P134:P143)</f>
        <v>0</v>
      </c>
      <c r="Q133" s="183"/>
      <c r="R133" s="184">
        <f>SUM(R134:R143)</f>
        <v>0</v>
      </c>
      <c r="S133" s="183"/>
      <c r="T133" s="185">
        <f>SUM(T134:T143)</f>
        <v>0</v>
      </c>
      <c r="AR133" s="186" t="s">
        <v>71</v>
      </c>
      <c r="AT133" s="187" t="s">
        <v>63</v>
      </c>
      <c r="AU133" s="187" t="s">
        <v>71</v>
      </c>
      <c r="AY133" s="186" t="s">
        <v>263</v>
      </c>
      <c r="BK133" s="188">
        <f>SUM(BK134:BK143)</f>
        <v>0</v>
      </c>
    </row>
    <row r="134" spans="1:65" s="2" customFormat="1" ht="33" customHeight="1">
      <c r="A134" s="35"/>
      <c r="B134" s="36"/>
      <c r="C134" s="191" t="s">
        <v>71</v>
      </c>
      <c r="D134" s="191" t="s">
        <v>266</v>
      </c>
      <c r="E134" s="192" t="s">
        <v>5774</v>
      </c>
      <c r="F134" s="193" t="s">
        <v>5775</v>
      </c>
      <c r="G134" s="194" t="s">
        <v>300</v>
      </c>
      <c r="H134" s="195">
        <v>906.49900000000002</v>
      </c>
      <c r="I134" s="196"/>
      <c r="J134" s="197">
        <f>ROUND(I134*H134,2)</f>
        <v>0</v>
      </c>
      <c r="K134" s="198"/>
      <c r="L134" s="40"/>
      <c r="M134" s="199" t="s">
        <v>1</v>
      </c>
      <c r="N134" s="200" t="s">
        <v>38</v>
      </c>
      <c r="O134" s="72"/>
      <c r="P134" s="201">
        <f>O134*H134</f>
        <v>0</v>
      </c>
      <c r="Q134" s="201">
        <v>0</v>
      </c>
      <c r="R134" s="201">
        <f>Q134*H134</f>
        <v>0</v>
      </c>
      <c r="S134" s="201">
        <v>0</v>
      </c>
      <c r="T134" s="202">
        <f>S134*H134</f>
        <v>0</v>
      </c>
      <c r="U134" s="35"/>
      <c r="V134" s="35"/>
      <c r="W134" s="35"/>
      <c r="X134" s="35"/>
      <c r="Y134" s="35"/>
      <c r="Z134" s="35"/>
      <c r="AA134" s="35"/>
      <c r="AB134" s="35"/>
      <c r="AC134" s="35"/>
      <c r="AD134" s="35"/>
      <c r="AE134" s="35"/>
      <c r="AR134" s="203" t="s">
        <v>270</v>
      </c>
      <c r="AT134" s="203" t="s">
        <v>266</v>
      </c>
      <c r="AU134" s="203" t="s">
        <v>73</v>
      </c>
      <c r="AY134" s="18" t="s">
        <v>263</v>
      </c>
      <c r="BE134" s="204">
        <f>IF(N134="základní",J134,0)</f>
        <v>0</v>
      </c>
      <c r="BF134" s="204">
        <f>IF(N134="snížená",J134,0)</f>
        <v>0</v>
      </c>
      <c r="BG134" s="204">
        <f>IF(N134="zákl. přenesená",J134,0)</f>
        <v>0</v>
      </c>
      <c r="BH134" s="204">
        <f>IF(N134="sníž. přenesená",J134,0)</f>
        <v>0</v>
      </c>
      <c r="BI134" s="204">
        <f>IF(N134="nulová",J134,0)</f>
        <v>0</v>
      </c>
      <c r="BJ134" s="18" t="s">
        <v>71</v>
      </c>
      <c r="BK134" s="204">
        <f>ROUND(I134*H134,2)</f>
        <v>0</v>
      </c>
      <c r="BL134" s="18" t="s">
        <v>270</v>
      </c>
      <c r="BM134" s="203" t="s">
        <v>270</v>
      </c>
    </row>
    <row r="135" spans="1:65" s="13" customFormat="1">
      <c r="B135" s="205"/>
      <c r="C135" s="206"/>
      <c r="D135" s="207" t="s">
        <v>272</v>
      </c>
      <c r="E135" s="208" t="s">
        <v>1</v>
      </c>
      <c r="F135" s="209" t="s">
        <v>7094</v>
      </c>
      <c r="G135" s="206"/>
      <c r="H135" s="210">
        <v>906.49900000000002</v>
      </c>
      <c r="I135" s="211"/>
      <c r="J135" s="206"/>
      <c r="K135" s="206"/>
      <c r="L135" s="212"/>
      <c r="M135" s="213"/>
      <c r="N135" s="214"/>
      <c r="O135" s="214"/>
      <c r="P135" s="214"/>
      <c r="Q135" s="214"/>
      <c r="R135" s="214"/>
      <c r="S135" s="214"/>
      <c r="T135" s="215"/>
      <c r="AT135" s="216" t="s">
        <v>272</v>
      </c>
      <c r="AU135" s="216" t="s">
        <v>73</v>
      </c>
      <c r="AV135" s="13" t="s">
        <v>73</v>
      </c>
      <c r="AW135" s="13" t="s">
        <v>30</v>
      </c>
      <c r="AX135" s="13" t="s">
        <v>64</v>
      </c>
      <c r="AY135" s="216" t="s">
        <v>263</v>
      </c>
    </row>
    <row r="136" spans="1:65" s="15" customFormat="1">
      <c r="B136" s="228"/>
      <c r="C136" s="229"/>
      <c r="D136" s="207" t="s">
        <v>272</v>
      </c>
      <c r="E136" s="230" t="s">
        <v>1</v>
      </c>
      <c r="F136" s="231" t="s">
        <v>1970</v>
      </c>
      <c r="G136" s="229"/>
      <c r="H136" s="232">
        <v>906.49900000000002</v>
      </c>
      <c r="I136" s="233"/>
      <c r="J136" s="229"/>
      <c r="K136" s="229"/>
      <c r="L136" s="234"/>
      <c r="M136" s="235"/>
      <c r="N136" s="236"/>
      <c r="O136" s="236"/>
      <c r="P136" s="236"/>
      <c r="Q136" s="236"/>
      <c r="R136" s="236"/>
      <c r="S136" s="236"/>
      <c r="T136" s="237"/>
      <c r="AT136" s="238" t="s">
        <v>272</v>
      </c>
      <c r="AU136" s="238" t="s">
        <v>73</v>
      </c>
      <c r="AV136" s="15" t="s">
        <v>270</v>
      </c>
      <c r="AW136" s="15" t="s">
        <v>30</v>
      </c>
      <c r="AX136" s="15" t="s">
        <v>71</v>
      </c>
      <c r="AY136" s="238" t="s">
        <v>263</v>
      </c>
    </row>
    <row r="137" spans="1:65" s="2" customFormat="1" ht="33" customHeight="1">
      <c r="A137" s="35"/>
      <c r="B137" s="36"/>
      <c r="C137" s="191" t="s">
        <v>73</v>
      </c>
      <c r="D137" s="191" t="s">
        <v>266</v>
      </c>
      <c r="E137" s="192" t="s">
        <v>2916</v>
      </c>
      <c r="F137" s="193" t="s">
        <v>2917</v>
      </c>
      <c r="G137" s="194" t="s">
        <v>300</v>
      </c>
      <c r="H137" s="195">
        <v>123.831</v>
      </c>
      <c r="I137" s="196"/>
      <c r="J137" s="197">
        <f>ROUND(I137*H137,2)</f>
        <v>0</v>
      </c>
      <c r="K137" s="198"/>
      <c r="L137" s="40"/>
      <c r="M137" s="199" t="s">
        <v>1</v>
      </c>
      <c r="N137" s="200" t="s">
        <v>38</v>
      </c>
      <c r="O137" s="72"/>
      <c r="P137" s="201">
        <f>O137*H137</f>
        <v>0</v>
      </c>
      <c r="Q137" s="201">
        <v>0</v>
      </c>
      <c r="R137" s="201">
        <f>Q137*H137</f>
        <v>0</v>
      </c>
      <c r="S137" s="201">
        <v>0</v>
      </c>
      <c r="T137" s="202">
        <f>S137*H137</f>
        <v>0</v>
      </c>
      <c r="U137" s="35"/>
      <c r="V137" s="35"/>
      <c r="W137" s="35"/>
      <c r="X137" s="35"/>
      <c r="Y137" s="35"/>
      <c r="Z137" s="35"/>
      <c r="AA137" s="35"/>
      <c r="AB137" s="35"/>
      <c r="AC137" s="35"/>
      <c r="AD137" s="35"/>
      <c r="AE137" s="35"/>
      <c r="AR137" s="203" t="s">
        <v>270</v>
      </c>
      <c r="AT137" s="203" t="s">
        <v>266</v>
      </c>
      <c r="AU137" s="203" t="s">
        <v>73</v>
      </c>
      <c r="AY137" s="18" t="s">
        <v>263</v>
      </c>
      <c r="BE137" s="204">
        <f>IF(N137="základní",J137,0)</f>
        <v>0</v>
      </c>
      <c r="BF137" s="204">
        <f>IF(N137="snížená",J137,0)</f>
        <v>0</v>
      </c>
      <c r="BG137" s="204">
        <f>IF(N137="zákl. přenesená",J137,0)</f>
        <v>0</v>
      </c>
      <c r="BH137" s="204">
        <f>IF(N137="sníž. přenesená",J137,0)</f>
        <v>0</v>
      </c>
      <c r="BI137" s="204">
        <f>IF(N137="nulová",J137,0)</f>
        <v>0</v>
      </c>
      <c r="BJ137" s="18" t="s">
        <v>71</v>
      </c>
      <c r="BK137" s="204">
        <f>ROUND(I137*H137,2)</f>
        <v>0</v>
      </c>
      <c r="BL137" s="18" t="s">
        <v>270</v>
      </c>
      <c r="BM137" s="203" t="s">
        <v>304</v>
      </c>
    </row>
    <row r="138" spans="1:65" s="13" customFormat="1">
      <c r="B138" s="205"/>
      <c r="C138" s="206"/>
      <c r="D138" s="207" t="s">
        <v>272</v>
      </c>
      <c r="E138" s="208" t="s">
        <v>1</v>
      </c>
      <c r="F138" s="209" t="s">
        <v>7095</v>
      </c>
      <c r="G138" s="206"/>
      <c r="H138" s="210">
        <v>123.831</v>
      </c>
      <c r="I138" s="211"/>
      <c r="J138" s="206"/>
      <c r="K138" s="206"/>
      <c r="L138" s="212"/>
      <c r="M138" s="213"/>
      <c r="N138" s="214"/>
      <c r="O138" s="214"/>
      <c r="P138" s="214"/>
      <c r="Q138" s="214"/>
      <c r="R138" s="214"/>
      <c r="S138" s="214"/>
      <c r="T138" s="215"/>
      <c r="AT138" s="216" t="s">
        <v>272</v>
      </c>
      <c r="AU138" s="216" t="s">
        <v>73</v>
      </c>
      <c r="AV138" s="13" t="s">
        <v>73</v>
      </c>
      <c r="AW138" s="13" t="s">
        <v>30</v>
      </c>
      <c r="AX138" s="13" t="s">
        <v>64</v>
      </c>
      <c r="AY138" s="216" t="s">
        <v>263</v>
      </c>
    </row>
    <row r="139" spans="1:65" s="15" customFormat="1">
      <c r="B139" s="228"/>
      <c r="C139" s="229"/>
      <c r="D139" s="207" t="s">
        <v>272</v>
      </c>
      <c r="E139" s="230" t="s">
        <v>1</v>
      </c>
      <c r="F139" s="231" t="s">
        <v>1970</v>
      </c>
      <c r="G139" s="229"/>
      <c r="H139" s="232">
        <v>123.831</v>
      </c>
      <c r="I139" s="233"/>
      <c r="J139" s="229"/>
      <c r="K139" s="229"/>
      <c r="L139" s="234"/>
      <c r="M139" s="235"/>
      <c r="N139" s="236"/>
      <c r="O139" s="236"/>
      <c r="P139" s="236"/>
      <c r="Q139" s="236"/>
      <c r="R139" s="236"/>
      <c r="S139" s="236"/>
      <c r="T139" s="237"/>
      <c r="AT139" s="238" t="s">
        <v>272</v>
      </c>
      <c r="AU139" s="238" t="s">
        <v>73</v>
      </c>
      <c r="AV139" s="15" t="s">
        <v>270</v>
      </c>
      <c r="AW139" s="15" t="s">
        <v>30</v>
      </c>
      <c r="AX139" s="15" t="s">
        <v>71</v>
      </c>
      <c r="AY139" s="238" t="s">
        <v>263</v>
      </c>
    </row>
    <row r="140" spans="1:65" s="2" customFormat="1" ht="24.2" customHeight="1">
      <c r="A140" s="35"/>
      <c r="B140" s="36"/>
      <c r="C140" s="191" t="s">
        <v>276</v>
      </c>
      <c r="D140" s="191" t="s">
        <v>266</v>
      </c>
      <c r="E140" s="192" t="s">
        <v>549</v>
      </c>
      <c r="F140" s="193" t="s">
        <v>550</v>
      </c>
      <c r="G140" s="194" t="s">
        <v>300</v>
      </c>
      <c r="H140" s="195">
        <v>396.61500000000001</v>
      </c>
      <c r="I140" s="196"/>
      <c r="J140" s="197">
        <f>ROUND(I140*H140,2)</f>
        <v>0</v>
      </c>
      <c r="K140" s="198"/>
      <c r="L140" s="40"/>
      <c r="M140" s="199" t="s">
        <v>1</v>
      </c>
      <c r="N140" s="200" t="s">
        <v>38</v>
      </c>
      <c r="O140" s="72"/>
      <c r="P140" s="201">
        <f>O140*H140</f>
        <v>0</v>
      </c>
      <c r="Q140" s="201">
        <v>0</v>
      </c>
      <c r="R140" s="201">
        <f>Q140*H140</f>
        <v>0</v>
      </c>
      <c r="S140" s="201">
        <v>0</v>
      </c>
      <c r="T140" s="202">
        <f>S140*H140</f>
        <v>0</v>
      </c>
      <c r="U140" s="35"/>
      <c r="V140" s="35"/>
      <c r="W140" s="35"/>
      <c r="X140" s="35"/>
      <c r="Y140" s="35"/>
      <c r="Z140" s="35"/>
      <c r="AA140" s="35"/>
      <c r="AB140" s="35"/>
      <c r="AC140" s="35"/>
      <c r="AD140" s="35"/>
      <c r="AE140" s="35"/>
      <c r="AR140" s="203" t="s">
        <v>270</v>
      </c>
      <c r="AT140" s="203" t="s">
        <v>266</v>
      </c>
      <c r="AU140" s="203" t="s">
        <v>73</v>
      </c>
      <c r="AY140" s="18" t="s">
        <v>263</v>
      </c>
      <c r="BE140" s="204">
        <f>IF(N140="základní",J140,0)</f>
        <v>0</v>
      </c>
      <c r="BF140" s="204">
        <f>IF(N140="snížená",J140,0)</f>
        <v>0</v>
      </c>
      <c r="BG140" s="204">
        <f>IF(N140="zákl. přenesená",J140,0)</f>
        <v>0</v>
      </c>
      <c r="BH140" s="204">
        <f>IF(N140="sníž. přenesená",J140,0)</f>
        <v>0</v>
      </c>
      <c r="BI140" s="204">
        <f>IF(N140="nulová",J140,0)</f>
        <v>0</v>
      </c>
      <c r="BJ140" s="18" t="s">
        <v>71</v>
      </c>
      <c r="BK140" s="204">
        <f>ROUND(I140*H140,2)</f>
        <v>0</v>
      </c>
      <c r="BL140" s="18" t="s">
        <v>270</v>
      </c>
      <c r="BM140" s="203" t="s">
        <v>7096</v>
      </c>
    </row>
    <row r="141" spans="1:65" s="13" customFormat="1">
      <c r="B141" s="205"/>
      <c r="C141" s="206"/>
      <c r="D141" s="207" t="s">
        <v>272</v>
      </c>
      <c r="E141" s="208" t="s">
        <v>1</v>
      </c>
      <c r="F141" s="209" t="s">
        <v>7097</v>
      </c>
      <c r="G141" s="206"/>
      <c r="H141" s="210">
        <v>338.22800000000001</v>
      </c>
      <c r="I141" s="211"/>
      <c r="J141" s="206"/>
      <c r="K141" s="206"/>
      <c r="L141" s="212"/>
      <c r="M141" s="213"/>
      <c r="N141" s="214"/>
      <c r="O141" s="214"/>
      <c r="P141" s="214"/>
      <c r="Q141" s="214"/>
      <c r="R141" s="214"/>
      <c r="S141" s="214"/>
      <c r="T141" s="215"/>
      <c r="AT141" s="216" t="s">
        <v>272</v>
      </c>
      <c r="AU141" s="216" t="s">
        <v>73</v>
      </c>
      <c r="AV141" s="13" t="s">
        <v>73</v>
      </c>
      <c r="AW141" s="13" t="s">
        <v>30</v>
      </c>
      <c r="AX141" s="13" t="s">
        <v>64</v>
      </c>
      <c r="AY141" s="216" t="s">
        <v>263</v>
      </c>
    </row>
    <row r="142" spans="1:65" s="13" customFormat="1">
      <c r="B142" s="205"/>
      <c r="C142" s="206"/>
      <c r="D142" s="207" t="s">
        <v>272</v>
      </c>
      <c r="E142" s="208" t="s">
        <v>1</v>
      </c>
      <c r="F142" s="209" t="s">
        <v>7098</v>
      </c>
      <c r="G142" s="206"/>
      <c r="H142" s="210">
        <v>58.387</v>
      </c>
      <c r="I142" s="211"/>
      <c r="J142" s="206"/>
      <c r="K142" s="206"/>
      <c r="L142" s="212"/>
      <c r="M142" s="213"/>
      <c r="N142" s="214"/>
      <c r="O142" s="214"/>
      <c r="P142" s="214"/>
      <c r="Q142" s="214"/>
      <c r="R142" s="214"/>
      <c r="S142" s="214"/>
      <c r="T142" s="215"/>
      <c r="AT142" s="216" t="s">
        <v>272</v>
      </c>
      <c r="AU142" s="216" t="s">
        <v>73</v>
      </c>
      <c r="AV142" s="13" t="s">
        <v>73</v>
      </c>
      <c r="AW142" s="13" t="s">
        <v>30</v>
      </c>
      <c r="AX142" s="13" t="s">
        <v>64</v>
      </c>
      <c r="AY142" s="216" t="s">
        <v>263</v>
      </c>
    </row>
    <row r="143" spans="1:65" s="15" customFormat="1">
      <c r="B143" s="228"/>
      <c r="C143" s="229"/>
      <c r="D143" s="207" t="s">
        <v>272</v>
      </c>
      <c r="E143" s="230" t="s">
        <v>1</v>
      </c>
      <c r="F143" s="231" t="s">
        <v>280</v>
      </c>
      <c r="G143" s="229"/>
      <c r="H143" s="232">
        <v>396.61500000000001</v>
      </c>
      <c r="I143" s="233"/>
      <c r="J143" s="229"/>
      <c r="K143" s="229"/>
      <c r="L143" s="234"/>
      <c r="M143" s="235"/>
      <c r="N143" s="236"/>
      <c r="O143" s="236"/>
      <c r="P143" s="236"/>
      <c r="Q143" s="236"/>
      <c r="R143" s="236"/>
      <c r="S143" s="236"/>
      <c r="T143" s="237"/>
      <c r="AT143" s="238" t="s">
        <v>272</v>
      </c>
      <c r="AU143" s="238" t="s">
        <v>73</v>
      </c>
      <c r="AV143" s="15" t="s">
        <v>270</v>
      </c>
      <c r="AW143" s="15" t="s">
        <v>30</v>
      </c>
      <c r="AX143" s="15" t="s">
        <v>71</v>
      </c>
      <c r="AY143" s="238" t="s">
        <v>263</v>
      </c>
    </row>
    <row r="144" spans="1:65" s="12" customFormat="1" ht="22.9" customHeight="1">
      <c r="B144" s="175"/>
      <c r="C144" s="176"/>
      <c r="D144" s="177" t="s">
        <v>63</v>
      </c>
      <c r="E144" s="189" t="s">
        <v>73</v>
      </c>
      <c r="F144" s="189" t="s">
        <v>361</v>
      </c>
      <c r="G144" s="176"/>
      <c r="H144" s="176"/>
      <c r="I144" s="179"/>
      <c r="J144" s="190">
        <f>BK144</f>
        <v>0</v>
      </c>
      <c r="K144" s="176"/>
      <c r="L144" s="181"/>
      <c r="M144" s="182"/>
      <c r="N144" s="183"/>
      <c r="O144" s="183"/>
      <c r="P144" s="184">
        <f>SUM(P145:P151)</f>
        <v>0</v>
      </c>
      <c r="Q144" s="183"/>
      <c r="R144" s="184">
        <f>SUM(R145:R151)</f>
        <v>184.60633280000002</v>
      </c>
      <c r="S144" s="183"/>
      <c r="T144" s="185">
        <f>SUM(T145:T151)</f>
        <v>0</v>
      </c>
      <c r="AR144" s="186" t="s">
        <v>71</v>
      </c>
      <c r="AT144" s="187" t="s">
        <v>63</v>
      </c>
      <c r="AU144" s="187" t="s">
        <v>71</v>
      </c>
      <c r="AY144" s="186" t="s">
        <v>263</v>
      </c>
      <c r="BK144" s="188">
        <f>SUM(BK145:BK151)</f>
        <v>0</v>
      </c>
    </row>
    <row r="145" spans="1:65" s="2" customFormat="1" ht="24.2" customHeight="1">
      <c r="A145" s="35"/>
      <c r="B145" s="36"/>
      <c r="C145" s="191" t="s">
        <v>270</v>
      </c>
      <c r="D145" s="191" t="s">
        <v>266</v>
      </c>
      <c r="E145" s="192" t="s">
        <v>7099</v>
      </c>
      <c r="F145" s="193" t="s">
        <v>7100</v>
      </c>
      <c r="G145" s="194" t="s">
        <v>300</v>
      </c>
      <c r="H145" s="195">
        <v>27.84</v>
      </c>
      <c r="I145" s="196"/>
      <c r="J145" s="197">
        <f>ROUND(I145*H145,2)</f>
        <v>0</v>
      </c>
      <c r="K145" s="198"/>
      <c r="L145" s="40"/>
      <c r="M145" s="199" t="s">
        <v>1</v>
      </c>
      <c r="N145" s="200" t="s">
        <v>38</v>
      </c>
      <c r="O145" s="72"/>
      <c r="P145" s="201">
        <f>O145*H145</f>
        <v>0</v>
      </c>
      <c r="Q145" s="201">
        <v>2.30267</v>
      </c>
      <c r="R145" s="201">
        <f>Q145*H145</f>
        <v>64.106332800000004</v>
      </c>
      <c r="S145" s="201">
        <v>0</v>
      </c>
      <c r="T145" s="202">
        <f>S145*H145</f>
        <v>0</v>
      </c>
      <c r="U145" s="35"/>
      <c r="V145" s="35"/>
      <c r="W145" s="35"/>
      <c r="X145" s="35"/>
      <c r="Y145" s="35"/>
      <c r="Z145" s="35"/>
      <c r="AA145" s="35"/>
      <c r="AB145" s="35"/>
      <c r="AC145" s="35"/>
      <c r="AD145" s="35"/>
      <c r="AE145" s="35"/>
      <c r="AR145" s="203" t="s">
        <v>270</v>
      </c>
      <c r="AT145" s="203" t="s">
        <v>266</v>
      </c>
      <c r="AU145" s="203" t="s">
        <v>73</v>
      </c>
      <c r="AY145" s="18" t="s">
        <v>263</v>
      </c>
      <c r="BE145" s="204">
        <f>IF(N145="základní",J145,0)</f>
        <v>0</v>
      </c>
      <c r="BF145" s="204">
        <f>IF(N145="snížená",J145,0)</f>
        <v>0</v>
      </c>
      <c r="BG145" s="204">
        <f>IF(N145="zákl. přenesená",J145,0)</f>
        <v>0</v>
      </c>
      <c r="BH145" s="204">
        <f>IF(N145="sníž. přenesená",J145,0)</f>
        <v>0</v>
      </c>
      <c r="BI145" s="204">
        <f>IF(N145="nulová",J145,0)</f>
        <v>0</v>
      </c>
      <c r="BJ145" s="18" t="s">
        <v>71</v>
      </c>
      <c r="BK145" s="204">
        <f>ROUND(I145*H145,2)</f>
        <v>0</v>
      </c>
      <c r="BL145" s="18" t="s">
        <v>270</v>
      </c>
      <c r="BM145" s="203" t="s">
        <v>7101</v>
      </c>
    </row>
    <row r="146" spans="1:65" s="13" customFormat="1">
      <c r="B146" s="205"/>
      <c r="C146" s="206"/>
      <c r="D146" s="207" t="s">
        <v>272</v>
      </c>
      <c r="E146" s="208" t="s">
        <v>1</v>
      </c>
      <c r="F146" s="209" t="s">
        <v>7102</v>
      </c>
      <c r="G146" s="206"/>
      <c r="H146" s="210">
        <v>24.417000000000002</v>
      </c>
      <c r="I146" s="211"/>
      <c r="J146" s="206"/>
      <c r="K146" s="206"/>
      <c r="L146" s="212"/>
      <c r="M146" s="213"/>
      <c r="N146" s="214"/>
      <c r="O146" s="214"/>
      <c r="P146" s="214"/>
      <c r="Q146" s="214"/>
      <c r="R146" s="214"/>
      <c r="S146" s="214"/>
      <c r="T146" s="215"/>
      <c r="AT146" s="216" t="s">
        <v>272</v>
      </c>
      <c r="AU146" s="216" t="s">
        <v>73</v>
      </c>
      <c r="AV146" s="13" t="s">
        <v>73</v>
      </c>
      <c r="AW146" s="13" t="s">
        <v>30</v>
      </c>
      <c r="AX146" s="13" t="s">
        <v>64</v>
      </c>
      <c r="AY146" s="216" t="s">
        <v>263</v>
      </c>
    </row>
    <row r="147" spans="1:65" s="13" customFormat="1">
      <c r="B147" s="205"/>
      <c r="C147" s="206"/>
      <c r="D147" s="207" t="s">
        <v>272</v>
      </c>
      <c r="E147" s="208" t="s">
        <v>1</v>
      </c>
      <c r="F147" s="209" t="s">
        <v>7103</v>
      </c>
      <c r="G147" s="206"/>
      <c r="H147" s="210">
        <v>3.423</v>
      </c>
      <c r="I147" s="211"/>
      <c r="J147" s="206"/>
      <c r="K147" s="206"/>
      <c r="L147" s="212"/>
      <c r="M147" s="213"/>
      <c r="N147" s="214"/>
      <c r="O147" s="214"/>
      <c r="P147" s="214"/>
      <c r="Q147" s="214"/>
      <c r="R147" s="214"/>
      <c r="S147" s="214"/>
      <c r="T147" s="215"/>
      <c r="AT147" s="216" t="s">
        <v>272</v>
      </c>
      <c r="AU147" s="216" t="s">
        <v>73</v>
      </c>
      <c r="AV147" s="13" t="s">
        <v>73</v>
      </c>
      <c r="AW147" s="13" t="s">
        <v>30</v>
      </c>
      <c r="AX147" s="13" t="s">
        <v>64</v>
      </c>
      <c r="AY147" s="216" t="s">
        <v>263</v>
      </c>
    </row>
    <row r="148" spans="1:65" s="15" customFormat="1">
      <c r="B148" s="228"/>
      <c r="C148" s="229"/>
      <c r="D148" s="207" t="s">
        <v>272</v>
      </c>
      <c r="E148" s="230" t="s">
        <v>1</v>
      </c>
      <c r="F148" s="231" t="s">
        <v>280</v>
      </c>
      <c r="G148" s="229"/>
      <c r="H148" s="232">
        <v>27.84</v>
      </c>
      <c r="I148" s="233"/>
      <c r="J148" s="229"/>
      <c r="K148" s="229"/>
      <c r="L148" s="234"/>
      <c r="M148" s="235"/>
      <c r="N148" s="236"/>
      <c r="O148" s="236"/>
      <c r="P148" s="236"/>
      <c r="Q148" s="236"/>
      <c r="R148" s="236"/>
      <c r="S148" s="236"/>
      <c r="T148" s="237"/>
      <c r="AT148" s="238" t="s">
        <v>272</v>
      </c>
      <c r="AU148" s="238" t="s">
        <v>73</v>
      </c>
      <c r="AV148" s="15" t="s">
        <v>270</v>
      </c>
      <c r="AW148" s="15" t="s">
        <v>30</v>
      </c>
      <c r="AX148" s="15" t="s">
        <v>71</v>
      </c>
      <c r="AY148" s="238" t="s">
        <v>263</v>
      </c>
    </row>
    <row r="149" spans="1:65" s="2" customFormat="1" ht="16.5" customHeight="1">
      <c r="A149" s="35"/>
      <c r="B149" s="36"/>
      <c r="C149" s="191" t="s">
        <v>297</v>
      </c>
      <c r="D149" s="191" t="s">
        <v>266</v>
      </c>
      <c r="E149" s="192" t="s">
        <v>7104</v>
      </c>
      <c r="F149" s="193" t="s">
        <v>7105</v>
      </c>
      <c r="G149" s="194" t="s">
        <v>269</v>
      </c>
      <c r="H149" s="195">
        <v>850</v>
      </c>
      <c r="I149" s="196"/>
      <c r="J149" s="197">
        <f>ROUND(I149*H149,2)</f>
        <v>0</v>
      </c>
      <c r="K149" s="198"/>
      <c r="L149" s="40"/>
      <c r="M149" s="199" t="s">
        <v>1</v>
      </c>
      <c r="N149" s="200" t="s">
        <v>38</v>
      </c>
      <c r="O149" s="72"/>
      <c r="P149" s="201">
        <f>O149*H149</f>
        <v>0</v>
      </c>
      <c r="Q149" s="201">
        <v>0.09</v>
      </c>
      <c r="R149" s="201">
        <f>Q149*H149</f>
        <v>76.5</v>
      </c>
      <c r="S149" s="201">
        <v>0</v>
      </c>
      <c r="T149" s="202">
        <f>S149*H149</f>
        <v>0</v>
      </c>
      <c r="U149" s="35"/>
      <c r="V149" s="35"/>
      <c r="W149" s="35"/>
      <c r="X149" s="35"/>
      <c r="Y149" s="35"/>
      <c r="Z149" s="35"/>
      <c r="AA149" s="35"/>
      <c r="AB149" s="35"/>
      <c r="AC149" s="35"/>
      <c r="AD149" s="35"/>
      <c r="AE149" s="35"/>
      <c r="AR149" s="203" t="s">
        <v>270</v>
      </c>
      <c r="AT149" s="203" t="s">
        <v>266</v>
      </c>
      <c r="AU149" s="203" t="s">
        <v>73</v>
      </c>
      <c r="AY149" s="18" t="s">
        <v>263</v>
      </c>
      <c r="BE149" s="204">
        <f>IF(N149="základní",J149,0)</f>
        <v>0</v>
      </c>
      <c r="BF149" s="204">
        <f>IF(N149="snížená",J149,0)</f>
        <v>0</v>
      </c>
      <c r="BG149" s="204">
        <f>IF(N149="zákl. přenesená",J149,0)</f>
        <v>0</v>
      </c>
      <c r="BH149" s="204">
        <f>IF(N149="sníž. přenesená",J149,0)</f>
        <v>0</v>
      </c>
      <c r="BI149" s="204">
        <f>IF(N149="nulová",J149,0)</f>
        <v>0</v>
      </c>
      <c r="BJ149" s="18" t="s">
        <v>71</v>
      </c>
      <c r="BK149" s="204">
        <f>ROUND(I149*H149,2)</f>
        <v>0</v>
      </c>
      <c r="BL149" s="18" t="s">
        <v>270</v>
      </c>
      <c r="BM149" s="203" t="s">
        <v>8</v>
      </c>
    </row>
    <row r="150" spans="1:65" s="2" customFormat="1" ht="19.5">
      <c r="A150" s="35"/>
      <c r="B150" s="36"/>
      <c r="C150" s="37"/>
      <c r="D150" s="207" t="s">
        <v>294</v>
      </c>
      <c r="E150" s="37"/>
      <c r="F150" s="239" t="s">
        <v>7106</v>
      </c>
      <c r="G150" s="37"/>
      <c r="H150" s="37"/>
      <c r="I150" s="240"/>
      <c r="J150" s="37"/>
      <c r="K150" s="37"/>
      <c r="L150" s="40"/>
      <c r="M150" s="241"/>
      <c r="N150" s="242"/>
      <c r="O150" s="72"/>
      <c r="P150" s="72"/>
      <c r="Q150" s="72"/>
      <c r="R150" s="72"/>
      <c r="S150" s="72"/>
      <c r="T150" s="73"/>
      <c r="U150" s="35"/>
      <c r="V150" s="35"/>
      <c r="W150" s="35"/>
      <c r="X150" s="35"/>
      <c r="Y150" s="35"/>
      <c r="Z150" s="35"/>
      <c r="AA150" s="35"/>
      <c r="AB150" s="35"/>
      <c r="AC150" s="35"/>
      <c r="AD150" s="35"/>
      <c r="AE150" s="35"/>
      <c r="AT150" s="18" t="s">
        <v>294</v>
      </c>
      <c r="AU150" s="18" t="s">
        <v>73</v>
      </c>
    </row>
    <row r="151" spans="1:65" s="2" customFormat="1" ht="24.2" customHeight="1">
      <c r="A151" s="35"/>
      <c r="B151" s="36"/>
      <c r="C151" s="191" t="s">
        <v>304</v>
      </c>
      <c r="D151" s="191" t="s">
        <v>266</v>
      </c>
      <c r="E151" s="192" t="s">
        <v>7107</v>
      </c>
      <c r="F151" s="193" t="s">
        <v>7108</v>
      </c>
      <c r="G151" s="194" t="s">
        <v>300</v>
      </c>
      <c r="H151" s="195">
        <v>20</v>
      </c>
      <c r="I151" s="196"/>
      <c r="J151" s="197">
        <f>ROUND(I151*H151,2)</f>
        <v>0</v>
      </c>
      <c r="K151" s="198"/>
      <c r="L151" s="40"/>
      <c r="M151" s="199" t="s">
        <v>1</v>
      </c>
      <c r="N151" s="200" t="s">
        <v>38</v>
      </c>
      <c r="O151" s="72"/>
      <c r="P151" s="201">
        <f>O151*H151</f>
        <v>0</v>
      </c>
      <c r="Q151" s="201">
        <v>2.2000000000000002</v>
      </c>
      <c r="R151" s="201">
        <f>Q151*H151</f>
        <v>44</v>
      </c>
      <c r="S151" s="201">
        <v>0</v>
      </c>
      <c r="T151" s="202">
        <f>S151*H151</f>
        <v>0</v>
      </c>
      <c r="U151" s="35"/>
      <c r="V151" s="35"/>
      <c r="W151" s="35"/>
      <c r="X151" s="35"/>
      <c r="Y151" s="35"/>
      <c r="Z151" s="35"/>
      <c r="AA151" s="35"/>
      <c r="AB151" s="35"/>
      <c r="AC151" s="35"/>
      <c r="AD151" s="35"/>
      <c r="AE151" s="35"/>
      <c r="AR151" s="203" t="s">
        <v>270</v>
      </c>
      <c r="AT151" s="203" t="s">
        <v>266</v>
      </c>
      <c r="AU151" s="203" t="s">
        <v>73</v>
      </c>
      <c r="AY151" s="18" t="s">
        <v>263</v>
      </c>
      <c r="BE151" s="204">
        <f>IF(N151="základní",J151,0)</f>
        <v>0</v>
      </c>
      <c r="BF151" s="204">
        <f>IF(N151="snížená",J151,0)</f>
        <v>0</v>
      </c>
      <c r="BG151" s="204">
        <f>IF(N151="zákl. přenesená",J151,0)</f>
        <v>0</v>
      </c>
      <c r="BH151" s="204">
        <f>IF(N151="sníž. přenesená",J151,0)</f>
        <v>0</v>
      </c>
      <c r="BI151" s="204">
        <f>IF(N151="nulová",J151,0)</f>
        <v>0</v>
      </c>
      <c r="BJ151" s="18" t="s">
        <v>71</v>
      </c>
      <c r="BK151" s="204">
        <f>ROUND(I151*H151,2)</f>
        <v>0</v>
      </c>
      <c r="BL151" s="18" t="s">
        <v>270</v>
      </c>
      <c r="BM151" s="203" t="s">
        <v>405</v>
      </c>
    </row>
    <row r="152" spans="1:65" s="12" customFormat="1" ht="22.9" customHeight="1">
      <c r="B152" s="175"/>
      <c r="C152" s="176"/>
      <c r="D152" s="177" t="s">
        <v>63</v>
      </c>
      <c r="E152" s="189" t="s">
        <v>297</v>
      </c>
      <c r="F152" s="189" t="s">
        <v>1020</v>
      </c>
      <c r="G152" s="176"/>
      <c r="H152" s="176"/>
      <c r="I152" s="179"/>
      <c r="J152" s="190">
        <f>BK152</f>
        <v>0</v>
      </c>
      <c r="K152" s="176"/>
      <c r="L152" s="181"/>
      <c r="M152" s="182"/>
      <c r="N152" s="183"/>
      <c r="O152" s="183"/>
      <c r="P152" s="184">
        <f>P153</f>
        <v>0</v>
      </c>
      <c r="Q152" s="183"/>
      <c r="R152" s="184">
        <f>R153</f>
        <v>0.97960000000000003</v>
      </c>
      <c r="S152" s="183"/>
      <c r="T152" s="185">
        <f>T153</f>
        <v>0</v>
      </c>
      <c r="AR152" s="186" t="s">
        <v>71</v>
      </c>
      <c r="AT152" s="187" t="s">
        <v>63</v>
      </c>
      <c r="AU152" s="187" t="s">
        <v>71</v>
      </c>
      <c r="AY152" s="186" t="s">
        <v>263</v>
      </c>
      <c r="BK152" s="188">
        <f>BK153</f>
        <v>0</v>
      </c>
    </row>
    <row r="153" spans="1:65" s="2" customFormat="1" ht="33" customHeight="1">
      <c r="A153" s="35"/>
      <c r="B153" s="36"/>
      <c r="C153" s="191" t="s">
        <v>309</v>
      </c>
      <c r="D153" s="191" t="s">
        <v>6726</v>
      </c>
      <c r="E153" s="192" t="s">
        <v>6727</v>
      </c>
      <c r="F153" s="193" t="s">
        <v>6728</v>
      </c>
      <c r="G153" s="194" t="s">
        <v>292</v>
      </c>
      <c r="H153" s="195">
        <v>1</v>
      </c>
      <c r="I153" s="196"/>
      <c r="J153" s="197">
        <f>ROUND(I153*H153,2)</f>
        <v>0</v>
      </c>
      <c r="K153" s="198"/>
      <c r="L153" s="40"/>
      <c r="M153" s="199" t="s">
        <v>1</v>
      </c>
      <c r="N153" s="200" t="s">
        <v>38</v>
      </c>
      <c r="O153" s="72"/>
      <c r="P153" s="201">
        <f>O153*H153</f>
        <v>0</v>
      </c>
      <c r="Q153" s="201">
        <v>0.97960000000000003</v>
      </c>
      <c r="R153" s="201">
        <f>Q153*H153</f>
        <v>0.97960000000000003</v>
      </c>
      <c r="S153" s="201">
        <v>0</v>
      </c>
      <c r="T153" s="202">
        <f>S153*H153</f>
        <v>0</v>
      </c>
      <c r="U153" s="35"/>
      <c r="V153" s="35"/>
      <c r="W153" s="35"/>
      <c r="X153" s="35"/>
      <c r="Y153" s="35"/>
      <c r="Z153" s="35"/>
      <c r="AA153" s="35"/>
      <c r="AB153" s="35"/>
      <c r="AC153" s="35"/>
      <c r="AD153" s="35"/>
      <c r="AE153" s="35"/>
      <c r="AR153" s="203" t="s">
        <v>270</v>
      </c>
      <c r="AT153" s="203" t="s">
        <v>266</v>
      </c>
      <c r="AU153" s="203" t="s">
        <v>73</v>
      </c>
      <c r="AY153" s="18" t="s">
        <v>263</v>
      </c>
      <c r="BE153" s="204">
        <f>IF(N153="základní",J153,0)</f>
        <v>0</v>
      </c>
      <c r="BF153" s="204">
        <f>IF(N153="snížená",J153,0)</f>
        <v>0</v>
      </c>
      <c r="BG153" s="204">
        <f>IF(N153="zákl. přenesená",J153,0)</f>
        <v>0</v>
      </c>
      <c r="BH153" s="204">
        <f>IF(N153="sníž. přenesená",J153,0)</f>
        <v>0</v>
      </c>
      <c r="BI153" s="204">
        <f>IF(N153="nulová",J153,0)</f>
        <v>0</v>
      </c>
      <c r="BJ153" s="18" t="s">
        <v>71</v>
      </c>
      <c r="BK153" s="204">
        <f>ROUND(I153*H153,2)</f>
        <v>0</v>
      </c>
      <c r="BL153" s="18" t="s">
        <v>270</v>
      </c>
      <c r="BM153" s="203" t="s">
        <v>7109</v>
      </c>
    </row>
    <row r="154" spans="1:65" s="12" customFormat="1" ht="22.9" customHeight="1">
      <c r="B154" s="175"/>
      <c r="C154" s="176"/>
      <c r="D154" s="177" t="s">
        <v>63</v>
      </c>
      <c r="E154" s="189" t="s">
        <v>314</v>
      </c>
      <c r="F154" s="189" t="s">
        <v>1712</v>
      </c>
      <c r="G154" s="176"/>
      <c r="H154" s="176"/>
      <c r="I154" s="179"/>
      <c r="J154" s="190">
        <f>BK154</f>
        <v>0</v>
      </c>
      <c r="K154" s="176"/>
      <c r="L154" s="181"/>
      <c r="M154" s="182"/>
      <c r="N154" s="183"/>
      <c r="O154" s="183"/>
      <c r="P154" s="184">
        <f>SUM(P155:P164)</f>
        <v>0</v>
      </c>
      <c r="Q154" s="183"/>
      <c r="R154" s="184">
        <f>SUM(R155:R164)</f>
        <v>3.0000000000000004E-5</v>
      </c>
      <c r="S154" s="183"/>
      <c r="T154" s="185">
        <f>SUM(T155:T164)</f>
        <v>0</v>
      </c>
      <c r="AR154" s="186" t="s">
        <v>71</v>
      </c>
      <c r="AT154" s="187" t="s">
        <v>63</v>
      </c>
      <c r="AU154" s="187" t="s">
        <v>71</v>
      </c>
      <c r="AY154" s="186" t="s">
        <v>263</v>
      </c>
      <c r="BK154" s="188">
        <f>SUM(BK155:BK164)</f>
        <v>0</v>
      </c>
    </row>
    <row r="155" spans="1:65" s="2" customFormat="1" ht="16.5" customHeight="1">
      <c r="A155" s="35"/>
      <c r="B155" s="36"/>
      <c r="C155" s="191" t="s">
        <v>314</v>
      </c>
      <c r="D155" s="191" t="s">
        <v>266</v>
      </c>
      <c r="E155" s="192" t="s">
        <v>6406</v>
      </c>
      <c r="F155" s="193" t="s">
        <v>7110</v>
      </c>
      <c r="G155" s="194" t="s">
        <v>796</v>
      </c>
      <c r="H155" s="195">
        <v>1.5</v>
      </c>
      <c r="I155" s="196"/>
      <c r="J155" s="197">
        <f>ROUND(I155*H155,2)</f>
        <v>0</v>
      </c>
      <c r="K155" s="198"/>
      <c r="L155" s="40"/>
      <c r="M155" s="199" t="s">
        <v>1</v>
      </c>
      <c r="N155" s="200" t="s">
        <v>38</v>
      </c>
      <c r="O155" s="72"/>
      <c r="P155" s="201">
        <f>O155*H155</f>
        <v>0</v>
      </c>
      <c r="Q155" s="201">
        <v>0</v>
      </c>
      <c r="R155" s="201">
        <f>Q155*H155</f>
        <v>0</v>
      </c>
      <c r="S155" s="201">
        <v>0</v>
      </c>
      <c r="T155" s="202">
        <f>S155*H155</f>
        <v>0</v>
      </c>
      <c r="U155" s="35"/>
      <c r="V155" s="35"/>
      <c r="W155" s="35"/>
      <c r="X155" s="35"/>
      <c r="Y155" s="35"/>
      <c r="Z155" s="35"/>
      <c r="AA155" s="35"/>
      <c r="AB155" s="35"/>
      <c r="AC155" s="35"/>
      <c r="AD155" s="35"/>
      <c r="AE155" s="35"/>
      <c r="AR155" s="203" t="s">
        <v>270</v>
      </c>
      <c r="AT155" s="203" t="s">
        <v>266</v>
      </c>
      <c r="AU155" s="203" t="s">
        <v>73</v>
      </c>
      <c r="AY155" s="18" t="s">
        <v>263</v>
      </c>
      <c r="BE155" s="204">
        <f>IF(N155="základní",J155,0)</f>
        <v>0</v>
      </c>
      <c r="BF155" s="204">
        <f>IF(N155="snížená",J155,0)</f>
        <v>0</v>
      </c>
      <c r="BG155" s="204">
        <f>IF(N155="zákl. přenesená",J155,0)</f>
        <v>0</v>
      </c>
      <c r="BH155" s="204">
        <f>IF(N155="sníž. přenesená",J155,0)</f>
        <v>0</v>
      </c>
      <c r="BI155" s="204">
        <f>IF(N155="nulová",J155,0)</f>
        <v>0</v>
      </c>
      <c r="BJ155" s="18" t="s">
        <v>71</v>
      </c>
      <c r="BK155" s="204">
        <f>ROUND(I155*H155,2)</f>
        <v>0</v>
      </c>
      <c r="BL155" s="18" t="s">
        <v>270</v>
      </c>
      <c r="BM155" s="203" t="s">
        <v>7111</v>
      </c>
    </row>
    <row r="156" spans="1:65" s="2" customFormat="1" ht="19.5">
      <c r="A156" s="35"/>
      <c r="B156" s="36"/>
      <c r="C156" s="37"/>
      <c r="D156" s="207" t="s">
        <v>294</v>
      </c>
      <c r="E156" s="37"/>
      <c r="F156" s="239" t="s">
        <v>7112</v>
      </c>
      <c r="G156" s="37"/>
      <c r="H156" s="37"/>
      <c r="I156" s="240"/>
      <c r="J156" s="37"/>
      <c r="K156" s="37"/>
      <c r="L156" s="40"/>
      <c r="M156" s="241"/>
      <c r="N156" s="242"/>
      <c r="O156" s="72"/>
      <c r="P156" s="72"/>
      <c r="Q156" s="72"/>
      <c r="R156" s="72"/>
      <c r="S156" s="72"/>
      <c r="T156" s="73"/>
      <c r="U156" s="35"/>
      <c r="V156" s="35"/>
      <c r="W156" s="35"/>
      <c r="X156" s="35"/>
      <c r="Y156" s="35"/>
      <c r="Z156" s="35"/>
      <c r="AA156" s="35"/>
      <c r="AB156" s="35"/>
      <c r="AC156" s="35"/>
      <c r="AD156" s="35"/>
      <c r="AE156" s="35"/>
      <c r="AT156" s="18" t="s">
        <v>294</v>
      </c>
      <c r="AU156" s="18" t="s">
        <v>73</v>
      </c>
    </row>
    <row r="157" spans="1:65" s="2" customFormat="1" ht="16.5" customHeight="1">
      <c r="A157" s="35"/>
      <c r="B157" s="36"/>
      <c r="C157" s="191" t="s">
        <v>264</v>
      </c>
      <c r="D157" s="191" t="s">
        <v>266</v>
      </c>
      <c r="E157" s="192" t="s">
        <v>7113</v>
      </c>
      <c r="F157" s="193" t="s">
        <v>7114</v>
      </c>
      <c r="G157" s="194" t="s">
        <v>374</v>
      </c>
      <c r="H157" s="195">
        <v>2</v>
      </c>
      <c r="I157" s="196"/>
      <c r="J157" s="197">
        <f>ROUND(I157*H157,2)</f>
        <v>0</v>
      </c>
      <c r="K157" s="198"/>
      <c r="L157" s="40"/>
      <c r="M157" s="199" t="s">
        <v>1</v>
      </c>
      <c r="N157" s="200" t="s">
        <v>38</v>
      </c>
      <c r="O157" s="72"/>
      <c r="P157" s="201">
        <f>O157*H157</f>
        <v>0</v>
      </c>
      <c r="Q157" s="201">
        <v>0</v>
      </c>
      <c r="R157" s="201">
        <f>Q157*H157</f>
        <v>0</v>
      </c>
      <c r="S157" s="201">
        <v>0</v>
      </c>
      <c r="T157" s="202">
        <f>S157*H157</f>
        <v>0</v>
      </c>
      <c r="U157" s="35"/>
      <c r="V157" s="35"/>
      <c r="W157" s="35"/>
      <c r="X157" s="35"/>
      <c r="Y157" s="35"/>
      <c r="Z157" s="35"/>
      <c r="AA157" s="35"/>
      <c r="AB157" s="35"/>
      <c r="AC157" s="35"/>
      <c r="AD157" s="35"/>
      <c r="AE157" s="35"/>
      <c r="AR157" s="203" t="s">
        <v>270</v>
      </c>
      <c r="AT157" s="203" t="s">
        <v>266</v>
      </c>
      <c r="AU157" s="203" t="s">
        <v>73</v>
      </c>
      <c r="AY157" s="18" t="s">
        <v>263</v>
      </c>
      <c r="BE157" s="204">
        <f>IF(N157="základní",J157,0)</f>
        <v>0</v>
      </c>
      <c r="BF157" s="204">
        <f>IF(N157="snížená",J157,0)</f>
        <v>0</v>
      </c>
      <c r="BG157" s="204">
        <f>IF(N157="zákl. přenesená",J157,0)</f>
        <v>0</v>
      </c>
      <c r="BH157" s="204">
        <f>IF(N157="sníž. přenesená",J157,0)</f>
        <v>0</v>
      </c>
      <c r="BI157" s="204">
        <f>IF(N157="nulová",J157,0)</f>
        <v>0</v>
      </c>
      <c r="BJ157" s="18" t="s">
        <v>71</v>
      </c>
      <c r="BK157" s="204">
        <f>ROUND(I157*H157,2)</f>
        <v>0</v>
      </c>
      <c r="BL157" s="18" t="s">
        <v>270</v>
      </c>
      <c r="BM157" s="203" t="s">
        <v>426</v>
      </c>
    </row>
    <row r="158" spans="1:65" s="2" customFormat="1" ht="39">
      <c r="A158" s="35"/>
      <c r="B158" s="36"/>
      <c r="C158" s="37"/>
      <c r="D158" s="207" t="s">
        <v>294</v>
      </c>
      <c r="E158" s="37"/>
      <c r="F158" s="239" t="s">
        <v>7115</v>
      </c>
      <c r="G158" s="37"/>
      <c r="H158" s="37"/>
      <c r="I158" s="240"/>
      <c r="J158" s="37"/>
      <c r="K158" s="37"/>
      <c r="L158" s="40"/>
      <c r="M158" s="241"/>
      <c r="N158" s="242"/>
      <c r="O158" s="72"/>
      <c r="P158" s="72"/>
      <c r="Q158" s="72"/>
      <c r="R158" s="72"/>
      <c r="S158" s="72"/>
      <c r="T158" s="73"/>
      <c r="U158" s="35"/>
      <c r="V158" s="35"/>
      <c r="W158" s="35"/>
      <c r="X158" s="35"/>
      <c r="Y158" s="35"/>
      <c r="Z158" s="35"/>
      <c r="AA158" s="35"/>
      <c r="AB158" s="35"/>
      <c r="AC158" s="35"/>
      <c r="AD158" s="35"/>
      <c r="AE158" s="35"/>
      <c r="AT158" s="18" t="s">
        <v>294</v>
      </c>
      <c r="AU158" s="18" t="s">
        <v>73</v>
      </c>
    </row>
    <row r="159" spans="1:65" s="2" customFormat="1" ht="16.5" customHeight="1">
      <c r="A159" s="35"/>
      <c r="B159" s="36"/>
      <c r="C159" s="191" t="s">
        <v>322</v>
      </c>
      <c r="D159" s="191" t="s">
        <v>266</v>
      </c>
      <c r="E159" s="192" t="s">
        <v>7116</v>
      </c>
      <c r="F159" s="193" t="s">
        <v>7117</v>
      </c>
      <c r="G159" s="194" t="s">
        <v>292</v>
      </c>
      <c r="H159" s="195">
        <v>1</v>
      </c>
      <c r="I159" s="196"/>
      <c r="J159" s="197">
        <f>ROUND(I159*H159,2)</f>
        <v>0</v>
      </c>
      <c r="K159" s="198"/>
      <c r="L159" s="40"/>
      <c r="M159" s="199" t="s">
        <v>1</v>
      </c>
      <c r="N159" s="200" t="s">
        <v>38</v>
      </c>
      <c r="O159" s="72"/>
      <c r="P159" s="201">
        <f>O159*H159</f>
        <v>0</v>
      </c>
      <c r="Q159" s="201">
        <v>0</v>
      </c>
      <c r="R159" s="201">
        <f>Q159*H159</f>
        <v>0</v>
      </c>
      <c r="S159" s="201">
        <v>0</v>
      </c>
      <c r="T159" s="202">
        <f>S159*H159</f>
        <v>0</v>
      </c>
      <c r="U159" s="35"/>
      <c r="V159" s="35"/>
      <c r="W159" s="35"/>
      <c r="X159" s="35"/>
      <c r="Y159" s="35"/>
      <c r="Z159" s="35"/>
      <c r="AA159" s="35"/>
      <c r="AB159" s="35"/>
      <c r="AC159" s="35"/>
      <c r="AD159" s="35"/>
      <c r="AE159" s="35"/>
      <c r="AR159" s="203" t="s">
        <v>270</v>
      </c>
      <c r="AT159" s="203" t="s">
        <v>266</v>
      </c>
      <c r="AU159" s="203" t="s">
        <v>73</v>
      </c>
      <c r="AY159" s="18" t="s">
        <v>263</v>
      </c>
      <c r="BE159" s="204">
        <f>IF(N159="základní",J159,0)</f>
        <v>0</v>
      </c>
      <c r="BF159" s="204">
        <f>IF(N159="snížená",J159,0)</f>
        <v>0</v>
      </c>
      <c r="BG159" s="204">
        <f>IF(N159="zákl. přenesená",J159,0)</f>
        <v>0</v>
      </c>
      <c r="BH159" s="204">
        <f>IF(N159="sníž. přenesená",J159,0)</f>
        <v>0</v>
      </c>
      <c r="BI159" s="204">
        <f>IF(N159="nulová",J159,0)</f>
        <v>0</v>
      </c>
      <c r="BJ159" s="18" t="s">
        <v>71</v>
      </c>
      <c r="BK159" s="204">
        <f>ROUND(I159*H159,2)</f>
        <v>0</v>
      </c>
      <c r="BL159" s="18" t="s">
        <v>270</v>
      </c>
      <c r="BM159" s="203" t="s">
        <v>493</v>
      </c>
    </row>
    <row r="160" spans="1:65" s="2" customFormat="1" ht="39">
      <c r="A160" s="35"/>
      <c r="B160" s="36"/>
      <c r="C160" s="37"/>
      <c r="D160" s="207" t="s">
        <v>294</v>
      </c>
      <c r="E160" s="37"/>
      <c r="F160" s="239" t="s">
        <v>7118</v>
      </c>
      <c r="G160" s="37"/>
      <c r="H160" s="37"/>
      <c r="I160" s="240"/>
      <c r="J160" s="37"/>
      <c r="K160" s="37"/>
      <c r="L160" s="40"/>
      <c r="M160" s="241"/>
      <c r="N160" s="242"/>
      <c r="O160" s="72"/>
      <c r="P160" s="72"/>
      <c r="Q160" s="72"/>
      <c r="R160" s="72"/>
      <c r="S160" s="72"/>
      <c r="T160" s="73"/>
      <c r="U160" s="35"/>
      <c r="V160" s="35"/>
      <c r="W160" s="35"/>
      <c r="X160" s="35"/>
      <c r="Y160" s="35"/>
      <c r="Z160" s="35"/>
      <c r="AA160" s="35"/>
      <c r="AB160" s="35"/>
      <c r="AC160" s="35"/>
      <c r="AD160" s="35"/>
      <c r="AE160" s="35"/>
      <c r="AT160" s="18" t="s">
        <v>294</v>
      </c>
      <c r="AU160" s="18" t="s">
        <v>73</v>
      </c>
    </row>
    <row r="161" spans="1:65" s="2" customFormat="1" ht="24.2" customHeight="1">
      <c r="A161" s="35"/>
      <c r="B161" s="36"/>
      <c r="C161" s="191" t="s">
        <v>327</v>
      </c>
      <c r="D161" s="191" t="s">
        <v>266</v>
      </c>
      <c r="E161" s="192" t="s">
        <v>7119</v>
      </c>
      <c r="F161" s="193" t="s">
        <v>7120</v>
      </c>
      <c r="G161" s="194" t="s">
        <v>292</v>
      </c>
      <c r="H161" s="195">
        <v>1</v>
      </c>
      <c r="I161" s="196"/>
      <c r="J161" s="197">
        <f>ROUND(I161*H161,2)</f>
        <v>0</v>
      </c>
      <c r="K161" s="198"/>
      <c r="L161" s="40"/>
      <c r="M161" s="199" t="s">
        <v>1</v>
      </c>
      <c r="N161" s="200" t="s">
        <v>38</v>
      </c>
      <c r="O161" s="72"/>
      <c r="P161" s="201">
        <f>O161*H161</f>
        <v>0</v>
      </c>
      <c r="Q161" s="201">
        <v>0</v>
      </c>
      <c r="R161" s="201">
        <f>Q161*H161</f>
        <v>0</v>
      </c>
      <c r="S161" s="201">
        <v>0</v>
      </c>
      <c r="T161" s="202">
        <f>S161*H161</f>
        <v>0</v>
      </c>
      <c r="U161" s="35"/>
      <c r="V161" s="35"/>
      <c r="W161" s="35"/>
      <c r="X161" s="35"/>
      <c r="Y161" s="35"/>
      <c r="Z161" s="35"/>
      <c r="AA161" s="35"/>
      <c r="AB161" s="35"/>
      <c r="AC161" s="35"/>
      <c r="AD161" s="35"/>
      <c r="AE161" s="35"/>
      <c r="AR161" s="203" t="s">
        <v>270</v>
      </c>
      <c r="AT161" s="203" t="s">
        <v>266</v>
      </c>
      <c r="AU161" s="203" t="s">
        <v>73</v>
      </c>
      <c r="AY161" s="18" t="s">
        <v>263</v>
      </c>
      <c r="BE161" s="204">
        <f>IF(N161="základní",J161,0)</f>
        <v>0</v>
      </c>
      <c r="BF161" s="204">
        <f>IF(N161="snížená",J161,0)</f>
        <v>0</v>
      </c>
      <c r="BG161" s="204">
        <f>IF(N161="zákl. přenesená",J161,0)</f>
        <v>0</v>
      </c>
      <c r="BH161" s="204">
        <f>IF(N161="sníž. přenesená",J161,0)</f>
        <v>0</v>
      </c>
      <c r="BI161" s="204">
        <f>IF(N161="nulová",J161,0)</f>
        <v>0</v>
      </c>
      <c r="BJ161" s="18" t="s">
        <v>71</v>
      </c>
      <c r="BK161" s="204">
        <f>ROUND(I161*H161,2)</f>
        <v>0</v>
      </c>
      <c r="BL161" s="18" t="s">
        <v>270</v>
      </c>
      <c r="BM161" s="203" t="s">
        <v>496</v>
      </c>
    </row>
    <row r="162" spans="1:65" s="2" customFormat="1" ht="16.5" customHeight="1">
      <c r="A162" s="35"/>
      <c r="B162" s="36"/>
      <c r="C162" s="191" t="s">
        <v>8</v>
      </c>
      <c r="D162" s="191" t="s">
        <v>266</v>
      </c>
      <c r="E162" s="192" t="s">
        <v>6070</v>
      </c>
      <c r="F162" s="193" t="s">
        <v>6071</v>
      </c>
      <c r="G162" s="194" t="s">
        <v>796</v>
      </c>
      <c r="H162" s="195">
        <v>1.5</v>
      </c>
      <c r="I162" s="196"/>
      <c r="J162" s="197">
        <f>ROUND(I162*H162,2)</f>
        <v>0</v>
      </c>
      <c r="K162" s="198"/>
      <c r="L162" s="40"/>
      <c r="M162" s="199" t="s">
        <v>1</v>
      </c>
      <c r="N162" s="200" t="s">
        <v>38</v>
      </c>
      <c r="O162" s="72"/>
      <c r="P162" s="201">
        <f>O162*H162</f>
        <v>0</v>
      </c>
      <c r="Q162" s="201">
        <v>2.0000000000000002E-5</v>
      </c>
      <c r="R162" s="201">
        <f>Q162*H162</f>
        <v>3.0000000000000004E-5</v>
      </c>
      <c r="S162" s="201">
        <v>0</v>
      </c>
      <c r="T162" s="202">
        <f>S162*H162</f>
        <v>0</v>
      </c>
      <c r="U162" s="35"/>
      <c r="V162" s="35"/>
      <c r="W162" s="35"/>
      <c r="X162" s="35"/>
      <c r="Y162" s="35"/>
      <c r="Z162" s="35"/>
      <c r="AA162" s="35"/>
      <c r="AB162" s="35"/>
      <c r="AC162" s="35"/>
      <c r="AD162" s="35"/>
      <c r="AE162" s="35"/>
      <c r="AR162" s="203" t="s">
        <v>270</v>
      </c>
      <c r="AT162" s="203" t="s">
        <v>266</v>
      </c>
      <c r="AU162" s="203" t="s">
        <v>73</v>
      </c>
      <c r="AY162" s="18" t="s">
        <v>263</v>
      </c>
      <c r="BE162" s="204">
        <f>IF(N162="základní",J162,0)</f>
        <v>0</v>
      </c>
      <c r="BF162" s="204">
        <f>IF(N162="snížená",J162,0)</f>
        <v>0</v>
      </c>
      <c r="BG162" s="204">
        <f>IF(N162="zákl. přenesená",J162,0)</f>
        <v>0</v>
      </c>
      <c r="BH162" s="204">
        <f>IF(N162="sníž. přenesená",J162,0)</f>
        <v>0</v>
      </c>
      <c r="BI162" s="204">
        <f>IF(N162="nulová",J162,0)</f>
        <v>0</v>
      </c>
      <c r="BJ162" s="18" t="s">
        <v>71</v>
      </c>
      <c r="BK162" s="204">
        <f>ROUND(I162*H162,2)</f>
        <v>0</v>
      </c>
      <c r="BL162" s="18" t="s">
        <v>270</v>
      </c>
      <c r="BM162" s="203" t="s">
        <v>7121</v>
      </c>
    </row>
    <row r="163" spans="1:65" s="16" customFormat="1">
      <c r="B163" s="248"/>
      <c r="C163" s="249"/>
      <c r="D163" s="207" t="s">
        <v>272</v>
      </c>
      <c r="E163" s="250" t="s">
        <v>1</v>
      </c>
      <c r="F163" s="251" t="s">
        <v>6073</v>
      </c>
      <c r="G163" s="249"/>
      <c r="H163" s="250" t="s">
        <v>1</v>
      </c>
      <c r="I163" s="252"/>
      <c r="J163" s="249"/>
      <c r="K163" s="249"/>
      <c r="L163" s="253"/>
      <c r="M163" s="254"/>
      <c r="N163" s="255"/>
      <c r="O163" s="255"/>
      <c r="P163" s="255"/>
      <c r="Q163" s="255"/>
      <c r="R163" s="255"/>
      <c r="S163" s="255"/>
      <c r="T163" s="256"/>
      <c r="AT163" s="257" t="s">
        <v>272</v>
      </c>
      <c r="AU163" s="257" t="s">
        <v>73</v>
      </c>
      <c r="AV163" s="16" t="s">
        <v>71</v>
      </c>
      <c r="AW163" s="16" t="s">
        <v>30</v>
      </c>
      <c r="AX163" s="16" t="s">
        <v>64</v>
      </c>
      <c r="AY163" s="257" t="s">
        <v>263</v>
      </c>
    </row>
    <row r="164" spans="1:65" s="13" customFormat="1">
      <c r="B164" s="205"/>
      <c r="C164" s="206"/>
      <c r="D164" s="207" t="s">
        <v>272</v>
      </c>
      <c r="E164" s="208" t="s">
        <v>1</v>
      </c>
      <c r="F164" s="209" t="s">
        <v>7122</v>
      </c>
      <c r="G164" s="206"/>
      <c r="H164" s="210">
        <v>1.5</v>
      </c>
      <c r="I164" s="211"/>
      <c r="J164" s="206"/>
      <c r="K164" s="206"/>
      <c r="L164" s="212"/>
      <c r="M164" s="213"/>
      <c r="N164" s="214"/>
      <c r="O164" s="214"/>
      <c r="P164" s="214"/>
      <c r="Q164" s="214"/>
      <c r="R164" s="214"/>
      <c r="S164" s="214"/>
      <c r="T164" s="215"/>
      <c r="AT164" s="216" t="s">
        <v>272</v>
      </c>
      <c r="AU164" s="216" t="s">
        <v>73</v>
      </c>
      <c r="AV164" s="13" t="s">
        <v>73</v>
      </c>
      <c r="AW164" s="13" t="s">
        <v>30</v>
      </c>
      <c r="AX164" s="13" t="s">
        <v>71</v>
      </c>
      <c r="AY164" s="216" t="s">
        <v>263</v>
      </c>
    </row>
    <row r="165" spans="1:65" s="12" customFormat="1" ht="22.9" customHeight="1">
      <c r="B165" s="175"/>
      <c r="C165" s="176"/>
      <c r="D165" s="177" t="s">
        <v>63</v>
      </c>
      <c r="E165" s="189" t="s">
        <v>395</v>
      </c>
      <c r="F165" s="189" t="s">
        <v>396</v>
      </c>
      <c r="G165" s="176"/>
      <c r="H165" s="176"/>
      <c r="I165" s="179"/>
      <c r="J165" s="190">
        <f>BK165</f>
        <v>0</v>
      </c>
      <c r="K165" s="176"/>
      <c r="L165" s="181"/>
      <c r="M165" s="182"/>
      <c r="N165" s="183"/>
      <c r="O165" s="183"/>
      <c r="P165" s="184">
        <f>P166</f>
        <v>0</v>
      </c>
      <c r="Q165" s="183"/>
      <c r="R165" s="184">
        <f>R166</f>
        <v>0</v>
      </c>
      <c r="S165" s="183"/>
      <c r="T165" s="185">
        <f>T166</f>
        <v>0</v>
      </c>
      <c r="AR165" s="186" t="s">
        <v>71</v>
      </c>
      <c r="AT165" s="187" t="s">
        <v>63</v>
      </c>
      <c r="AU165" s="187" t="s">
        <v>71</v>
      </c>
      <c r="AY165" s="186" t="s">
        <v>263</v>
      </c>
      <c r="BK165" s="188">
        <f>BK166</f>
        <v>0</v>
      </c>
    </row>
    <row r="166" spans="1:65" s="2" customFormat="1" ht="24.2" customHeight="1">
      <c r="A166" s="35"/>
      <c r="B166" s="36"/>
      <c r="C166" s="191" t="s">
        <v>397</v>
      </c>
      <c r="D166" s="191" t="s">
        <v>266</v>
      </c>
      <c r="E166" s="192" t="s">
        <v>7123</v>
      </c>
      <c r="F166" s="193" t="s">
        <v>7124</v>
      </c>
      <c r="G166" s="194" t="s">
        <v>307</v>
      </c>
      <c r="H166" s="195">
        <v>185.87200000000001</v>
      </c>
      <c r="I166" s="196"/>
      <c r="J166" s="197">
        <f>ROUND(I166*H166,2)</f>
        <v>0</v>
      </c>
      <c r="K166" s="198"/>
      <c r="L166" s="40"/>
      <c r="M166" s="199" t="s">
        <v>1</v>
      </c>
      <c r="N166" s="200" t="s">
        <v>38</v>
      </c>
      <c r="O166" s="72"/>
      <c r="P166" s="201">
        <f>O166*H166</f>
        <v>0</v>
      </c>
      <c r="Q166" s="201">
        <v>0</v>
      </c>
      <c r="R166" s="201">
        <f>Q166*H166</f>
        <v>0</v>
      </c>
      <c r="S166" s="201">
        <v>0</v>
      </c>
      <c r="T166" s="202">
        <f>S166*H166</f>
        <v>0</v>
      </c>
      <c r="U166" s="35"/>
      <c r="V166" s="35"/>
      <c r="W166" s="35"/>
      <c r="X166" s="35"/>
      <c r="Y166" s="35"/>
      <c r="Z166" s="35"/>
      <c r="AA166" s="35"/>
      <c r="AB166" s="35"/>
      <c r="AC166" s="35"/>
      <c r="AD166" s="35"/>
      <c r="AE166" s="35"/>
      <c r="AR166" s="203" t="s">
        <v>270</v>
      </c>
      <c r="AT166" s="203" t="s">
        <v>266</v>
      </c>
      <c r="AU166" s="203" t="s">
        <v>73</v>
      </c>
      <c r="AY166" s="18" t="s">
        <v>263</v>
      </c>
      <c r="BE166" s="204">
        <f>IF(N166="základní",J166,0)</f>
        <v>0</v>
      </c>
      <c r="BF166" s="204">
        <f>IF(N166="snížená",J166,0)</f>
        <v>0</v>
      </c>
      <c r="BG166" s="204">
        <f>IF(N166="zákl. přenesená",J166,0)</f>
        <v>0</v>
      </c>
      <c r="BH166" s="204">
        <f>IF(N166="sníž. přenesená",J166,0)</f>
        <v>0</v>
      </c>
      <c r="BI166" s="204">
        <f>IF(N166="nulová",J166,0)</f>
        <v>0</v>
      </c>
      <c r="BJ166" s="18" t="s">
        <v>71</v>
      </c>
      <c r="BK166" s="204">
        <f>ROUND(I166*H166,2)</f>
        <v>0</v>
      </c>
      <c r="BL166" s="18" t="s">
        <v>270</v>
      </c>
      <c r="BM166" s="203" t="s">
        <v>7125</v>
      </c>
    </row>
    <row r="167" spans="1:65" s="12" customFormat="1" ht="25.9" customHeight="1">
      <c r="B167" s="175"/>
      <c r="C167" s="176"/>
      <c r="D167" s="177" t="s">
        <v>63</v>
      </c>
      <c r="E167" s="178" t="s">
        <v>1813</v>
      </c>
      <c r="F167" s="178" t="s">
        <v>7126</v>
      </c>
      <c r="G167" s="176"/>
      <c r="H167" s="176"/>
      <c r="I167" s="179"/>
      <c r="J167" s="180">
        <f>BK167</f>
        <v>0</v>
      </c>
      <c r="K167" s="176"/>
      <c r="L167" s="181"/>
      <c r="M167" s="182"/>
      <c r="N167" s="183"/>
      <c r="O167" s="183"/>
      <c r="P167" s="184">
        <f>P168+P176+P179+P183</f>
        <v>0</v>
      </c>
      <c r="Q167" s="183"/>
      <c r="R167" s="184">
        <f>R168+R176+R179+R183</f>
        <v>0.28600000000000003</v>
      </c>
      <c r="S167" s="183"/>
      <c r="T167" s="185">
        <f>T168+T176+T179+T183</f>
        <v>0</v>
      </c>
      <c r="AR167" s="186" t="s">
        <v>71</v>
      </c>
      <c r="AT167" s="187" t="s">
        <v>63</v>
      </c>
      <c r="AU167" s="187" t="s">
        <v>64</v>
      </c>
      <c r="AY167" s="186" t="s">
        <v>263</v>
      </c>
      <c r="BK167" s="188">
        <f>BK168+BK176+BK179+BK183</f>
        <v>0</v>
      </c>
    </row>
    <row r="168" spans="1:65" s="12" customFormat="1" ht="22.9" customHeight="1">
      <c r="B168" s="175"/>
      <c r="C168" s="176"/>
      <c r="D168" s="177" t="s">
        <v>63</v>
      </c>
      <c r="E168" s="189" t="s">
        <v>1850</v>
      </c>
      <c r="F168" s="189" t="s">
        <v>7127</v>
      </c>
      <c r="G168" s="176"/>
      <c r="H168" s="176"/>
      <c r="I168" s="179"/>
      <c r="J168" s="190">
        <f>BK168</f>
        <v>0</v>
      </c>
      <c r="K168" s="176"/>
      <c r="L168" s="181"/>
      <c r="M168" s="182"/>
      <c r="N168" s="183"/>
      <c r="O168" s="183"/>
      <c r="P168" s="184">
        <f>SUM(P169:P175)</f>
        <v>0</v>
      </c>
      <c r="Q168" s="183"/>
      <c r="R168" s="184">
        <f>SUM(R169:R175)</f>
        <v>3.6000000000000004E-2</v>
      </c>
      <c r="S168" s="183"/>
      <c r="T168" s="185">
        <f>SUM(T169:T175)</f>
        <v>0</v>
      </c>
      <c r="AR168" s="186" t="s">
        <v>71</v>
      </c>
      <c r="AT168" s="187" t="s">
        <v>63</v>
      </c>
      <c r="AU168" s="187" t="s">
        <v>71</v>
      </c>
      <c r="AY168" s="186" t="s">
        <v>263</v>
      </c>
      <c r="BK168" s="188">
        <f>SUM(BK169:BK175)</f>
        <v>0</v>
      </c>
    </row>
    <row r="169" spans="1:65" s="2" customFormat="1" ht="16.5" customHeight="1">
      <c r="A169" s="35"/>
      <c r="B169" s="36"/>
      <c r="C169" s="191" t="s">
        <v>405</v>
      </c>
      <c r="D169" s="191" t="s">
        <v>266</v>
      </c>
      <c r="E169" s="192" t="s">
        <v>7128</v>
      </c>
      <c r="F169" s="193" t="s">
        <v>7129</v>
      </c>
      <c r="G169" s="194" t="s">
        <v>796</v>
      </c>
      <c r="H169" s="195">
        <v>8</v>
      </c>
      <c r="I169" s="196"/>
      <c r="J169" s="197">
        <f>ROUND(I169*H169,2)</f>
        <v>0</v>
      </c>
      <c r="K169" s="198"/>
      <c r="L169" s="40"/>
      <c r="M169" s="199" t="s">
        <v>1</v>
      </c>
      <c r="N169" s="200" t="s">
        <v>38</v>
      </c>
      <c r="O169" s="72"/>
      <c r="P169" s="201">
        <f>O169*H169</f>
        <v>0</v>
      </c>
      <c r="Q169" s="201">
        <v>2E-3</v>
      </c>
      <c r="R169" s="201">
        <f>Q169*H169</f>
        <v>1.6E-2</v>
      </c>
      <c r="S169" s="201">
        <v>0</v>
      </c>
      <c r="T169" s="202">
        <f>S169*H169</f>
        <v>0</v>
      </c>
      <c r="U169" s="35"/>
      <c r="V169" s="35"/>
      <c r="W169" s="35"/>
      <c r="X169" s="35"/>
      <c r="Y169" s="35"/>
      <c r="Z169" s="35"/>
      <c r="AA169" s="35"/>
      <c r="AB169" s="35"/>
      <c r="AC169" s="35"/>
      <c r="AD169" s="35"/>
      <c r="AE169" s="35"/>
      <c r="AR169" s="203" t="s">
        <v>270</v>
      </c>
      <c r="AT169" s="203" t="s">
        <v>266</v>
      </c>
      <c r="AU169" s="203" t="s">
        <v>73</v>
      </c>
      <c r="AY169" s="18" t="s">
        <v>263</v>
      </c>
      <c r="BE169" s="204">
        <f>IF(N169="základní",J169,0)</f>
        <v>0</v>
      </c>
      <c r="BF169" s="204">
        <f>IF(N169="snížená",J169,0)</f>
        <v>0</v>
      </c>
      <c r="BG169" s="204">
        <f>IF(N169="zákl. přenesená",J169,0)</f>
        <v>0</v>
      </c>
      <c r="BH169" s="204">
        <f>IF(N169="sníž. přenesená",J169,0)</f>
        <v>0</v>
      </c>
      <c r="BI169" s="204">
        <f>IF(N169="nulová",J169,0)</f>
        <v>0</v>
      </c>
      <c r="BJ169" s="18" t="s">
        <v>71</v>
      </c>
      <c r="BK169" s="204">
        <f>ROUND(I169*H169,2)</f>
        <v>0</v>
      </c>
      <c r="BL169" s="18" t="s">
        <v>270</v>
      </c>
      <c r="BM169" s="203" t="s">
        <v>500</v>
      </c>
    </row>
    <row r="170" spans="1:65" s="2" customFormat="1" ht="19.5">
      <c r="A170" s="35"/>
      <c r="B170" s="36"/>
      <c r="C170" s="37"/>
      <c r="D170" s="207" t="s">
        <v>294</v>
      </c>
      <c r="E170" s="37"/>
      <c r="F170" s="239" t="s">
        <v>7130</v>
      </c>
      <c r="G170" s="37"/>
      <c r="H170" s="37"/>
      <c r="I170" s="240"/>
      <c r="J170" s="37"/>
      <c r="K170" s="37"/>
      <c r="L170" s="40"/>
      <c r="M170" s="241"/>
      <c r="N170" s="242"/>
      <c r="O170" s="72"/>
      <c r="P170" s="72"/>
      <c r="Q170" s="72"/>
      <c r="R170" s="72"/>
      <c r="S170" s="72"/>
      <c r="T170" s="73"/>
      <c r="U170" s="35"/>
      <c r="V170" s="35"/>
      <c r="W170" s="35"/>
      <c r="X170" s="35"/>
      <c r="Y170" s="35"/>
      <c r="Z170" s="35"/>
      <c r="AA170" s="35"/>
      <c r="AB170" s="35"/>
      <c r="AC170" s="35"/>
      <c r="AD170" s="35"/>
      <c r="AE170" s="35"/>
      <c r="AT170" s="18" t="s">
        <v>294</v>
      </c>
      <c r="AU170" s="18" t="s">
        <v>73</v>
      </c>
    </row>
    <row r="171" spans="1:65" s="2" customFormat="1" ht="24.2" customHeight="1">
      <c r="A171" s="35"/>
      <c r="B171" s="36"/>
      <c r="C171" s="191" t="s">
        <v>412</v>
      </c>
      <c r="D171" s="191" t="s">
        <v>266</v>
      </c>
      <c r="E171" s="192" t="s">
        <v>7131</v>
      </c>
      <c r="F171" s="193" t="s">
        <v>7132</v>
      </c>
      <c r="G171" s="194" t="s">
        <v>374</v>
      </c>
      <c r="H171" s="195">
        <v>2</v>
      </c>
      <c r="I171" s="196"/>
      <c r="J171" s="197">
        <f>ROUND(I171*H171,2)</f>
        <v>0</v>
      </c>
      <c r="K171" s="198"/>
      <c r="L171" s="40"/>
      <c r="M171" s="199" t="s">
        <v>1</v>
      </c>
      <c r="N171" s="200" t="s">
        <v>38</v>
      </c>
      <c r="O171" s="72"/>
      <c r="P171" s="201">
        <f>O171*H171</f>
        <v>0</v>
      </c>
      <c r="Q171" s="201">
        <v>0</v>
      </c>
      <c r="R171" s="201">
        <f>Q171*H171</f>
        <v>0</v>
      </c>
      <c r="S171" s="201">
        <v>0</v>
      </c>
      <c r="T171" s="202">
        <f>S171*H171</f>
        <v>0</v>
      </c>
      <c r="U171" s="35"/>
      <c r="V171" s="35"/>
      <c r="W171" s="35"/>
      <c r="X171" s="35"/>
      <c r="Y171" s="35"/>
      <c r="Z171" s="35"/>
      <c r="AA171" s="35"/>
      <c r="AB171" s="35"/>
      <c r="AC171" s="35"/>
      <c r="AD171" s="35"/>
      <c r="AE171" s="35"/>
      <c r="AR171" s="203" t="s">
        <v>270</v>
      </c>
      <c r="AT171" s="203" t="s">
        <v>266</v>
      </c>
      <c r="AU171" s="203" t="s">
        <v>73</v>
      </c>
      <c r="AY171" s="18" t="s">
        <v>263</v>
      </c>
      <c r="BE171" s="204">
        <f>IF(N171="základní",J171,0)</f>
        <v>0</v>
      </c>
      <c r="BF171" s="204">
        <f>IF(N171="snížená",J171,0)</f>
        <v>0</v>
      </c>
      <c r="BG171" s="204">
        <f>IF(N171="zákl. přenesená",J171,0)</f>
        <v>0</v>
      </c>
      <c r="BH171" s="204">
        <f>IF(N171="sníž. přenesená",J171,0)</f>
        <v>0</v>
      </c>
      <c r="BI171" s="204">
        <f>IF(N171="nulová",J171,0)</f>
        <v>0</v>
      </c>
      <c r="BJ171" s="18" t="s">
        <v>71</v>
      </c>
      <c r="BK171" s="204">
        <f>ROUND(I171*H171,2)</f>
        <v>0</v>
      </c>
      <c r="BL171" s="18" t="s">
        <v>270</v>
      </c>
      <c r="BM171" s="203" t="s">
        <v>506</v>
      </c>
    </row>
    <row r="172" spans="1:65" s="2" customFormat="1" ht="16.5" customHeight="1">
      <c r="A172" s="35"/>
      <c r="B172" s="36"/>
      <c r="C172" s="191" t="s">
        <v>416</v>
      </c>
      <c r="D172" s="191" t="s">
        <v>266</v>
      </c>
      <c r="E172" s="192" t="s">
        <v>7133</v>
      </c>
      <c r="F172" s="193" t="s">
        <v>7134</v>
      </c>
      <c r="G172" s="194" t="s">
        <v>374</v>
      </c>
      <c r="H172" s="195">
        <v>2</v>
      </c>
      <c r="I172" s="196"/>
      <c r="J172" s="197">
        <f>ROUND(I172*H172,2)</f>
        <v>0</v>
      </c>
      <c r="K172" s="198"/>
      <c r="L172" s="40"/>
      <c r="M172" s="199" t="s">
        <v>1</v>
      </c>
      <c r="N172" s="200" t="s">
        <v>38</v>
      </c>
      <c r="O172" s="72"/>
      <c r="P172" s="201">
        <f>O172*H172</f>
        <v>0</v>
      </c>
      <c r="Q172" s="201">
        <v>0</v>
      </c>
      <c r="R172" s="201">
        <f>Q172*H172</f>
        <v>0</v>
      </c>
      <c r="S172" s="201">
        <v>0</v>
      </c>
      <c r="T172" s="202">
        <f>S172*H172</f>
        <v>0</v>
      </c>
      <c r="U172" s="35"/>
      <c r="V172" s="35"/>
      <c r="W172" s="35"/>
      <c r="X172" s="35"/>
      <c r="Y172" s="35"/>
      <c r="Z172" s="35"/>
      <c r="AA172" s="35"/>
      <c r="AB172" s="35"/>
      <c r="AC172" s="35"/>
      <c r="AD172" s="35"/>
      <c r="AE172" s="35"/>
      <c r="AR172" s="203" t="s">
        <v>270</v>
      </c>
      <c r="AT172" s="203" t="s">
        <v>266</v>
      </c>
      <c r="AU172" s="203" t="s">
        <v>73</v>
      </c>
      <c r="AY172" s="18" t="s">
        <v>263</v>
      </c>
      <c r="BE172" s="204">
        <f>IF(N172="základní",J172,0)</f>
        <v>0</v>
      </c>
      <c r="BF172" s="204">
        <f>IF(N172="snížená",J172,0)</f>
        <v>0</v>
      </c>
      <c r="BG172" s="204">
        <f>IF(N172="zákl. přenesená",J172,0)</f>
        <v>0</v>
      </c>
      <c r="BH172" s="204">
        <f>IF(N172="sníž. přenesená",J172,0)</f>
        <v>0</v>
      </c>
      <c r="BI172" s="204">
        <f>IF(N172="nulová",J172,0)</f>
        <v>0</v>
      </c>
      <c r="BJ172" s="18" t="s">
        <v>71</v>
      </c>
      <c r="BK172" s="204">
        <f>ROUND(I172*H172,2)</f>
        <v>0</v>
      </c>
      <c r="BL172" s="18" t="s">
        <v>270</v>
      </c>
      <c r="BM172" s="203" t="s">
        <v>533</v>
      </c>
    </row>
    <row r="173" spans="1:65" s="2" customFormat="1" ht="16.5" customHeight="1">
      <c r="A173" s="35"/>
      <c r="B173" s="36"/>
      <c r="C173" s="191" t="s">
        <v>421</v>
      </c>
      <c r="D173" s="191" t="s">
        <v>266</v>
      </c>
      <c r="E173" s="192" t="s">
        <v>7135</v>
      </c>
      <c r="F173" s="193" t="s">
        <v>7136</v>
      </c>
      <c r="G173" s="194" t="s">
        <v>292</v>
      </c>
      <c r="H173" s="195">
        <v>1</v>
      </c>
      <c r="I173" s="196"/>
      <c r="J173" s="197">
        <f>ROUND(I173*H173,2)</f>
        <v>0</v>
      </c>
      <c r="K173" s="198"/>
      <c r="L173" s="40"/>
      <c r="M173" s="199" t="s">
        <v>1</v>
      </c>
      <c r="N173" s="200" t="s">
        <v>38</v>
      </c>
      <c r="O173" s="72"/>
      <c r="P173" s="201">
        <f>O173*H173</f>
        <v>0</v>
      </c>
      <c r="Q173" s="201">
        <v>0</v>
      </c>
      <c r="R173" s="201">
        <f>Q173*H173</f>
        <v>0</v>
      </c>
      <c r="S173" s="201">
        <v>0</v>
      </c>
      <c r="T173" s="202">
        <f>S173*H173</f>
        <v>0</v>
      </c>
      <c r="U173" s="35"/>
      <c r="V173" s="35"/>
      <c r="W173" s="35"/>
      <c r="X173" s="35"/>
      <c r="Y173" s="35"/>
      <c r="Z173" s="35"/>
      <c r="AA173" s="35"/>
      <c r="AB173" s="35"/>
      <c r="AC173" s="35"/>
      <c r="AD173" s="35"/>
      <c r="AE173" s="35"/>
      <c r="AR173" s="203" t="s">
        <v>270</v>
      </c>
      <c r="AT173" s="203" t="s">
        <v>266</v>
      </c>
      <c r="AU173" s="203" t="s">
        <v>73</v>
      </c>
      <c r="AY173" s="18" t="s">
        <v>263</v>
      </c>
      <c r="BE173" s="204">
        <f>IF(N173="základní",J173,0)</f>
        <v>0</v>
      </c>
      <c r="BF173" s="204">
        <f>IF(N173="snížená",J173,0)</f>
        <v>0</v>
      </c>
      <c r="BG173" s="204">
        <f>IF(N173="zákl. přenesená",J173,0)</f>
        <v>0</v>
      </c>
      <c r="BH173" s="204">
        <f>IF(N173="sníž. přenesená",J173,0)</f>
        <v>0</v>
      </c>
      <c r="BI173" s="204">
        <f>IF(N173="nulová",J173,0)</f>
        <v>0</v>
      </c>
      <c r="BJ173" s="18" t="s">
        <v>71</v>
      </c>
      <c r="BK173" s="204">
        <f>ROUND(I173*H173,2)</f>
        <v>0</v>
      </c>
      <c r="BL173" s="18" t="s">
        <v>270</v>
      </c>
      <c r="BM173" s="203" t="s">
        <v>538</v>
      </c>
    </row>
    <row r="174" spans="1:65" s="2" customFormat="1" ht="24.2" customHeight="1">
      <c r="A174" s="35"/>
      <c r="B174" s="36"/>
      <c r="C174" s="191" t="s">
        <v>426</v>
      </c>
      <c r="D174" s="191" t="s">
        <v>266</v>
      </c>
      <c r="E174" s="192" t="s">
        <v>7137</v>
      </c>
      <c r="F174" s="193" t="s">
        <v>7138</v>
      </c>
      <c r="G174" s="194" t="s">
        <v>1887</v>
      </c>
      <c r="H174" s="195">
        <v>2</v>
      </c>
      <c r="I174" s="196"/>
      <c r="J174" s="197">
        <f>ROUND(I174*H174,2)</f>
        <v>0</v>
      </c>
      <c r="K174" s="198"/>
      <c r="L174" s="40"/>
      <c r="M174" s="199" t="s">
        <v>1</v>
      </c>
      <c r="N174" s="200" t="s">
        <v>38</v>
      </c>
      <c r="O174" s="72"/>
      <c r="P174" s="201">
        <f>O174*H174</f>
        <v>0</v>
      </c>
      <c r="Q174" s="201">
        <v>0.01</v>
      </c>
      <c r="R174" s="201">
        <f>Q174*H174</f>
        <v>0.02</v>
      </c>
      <c r="S174" s="201">
        <v>0</v>
      </c>
      <c r="T174" s="202">
        <f>S174*H174</f>
        <v>0</v>
      </c>
      <c r="U174" s="35"/>
      <c r="V174" s="35"/>
      <c r="W174" s="35"/>
      <c r="X174" s="35"/>
      <c r="Y174" s="35"/>
      <c r="Z174" s="35"/>
      <c r="AA174" s="35"/>
      <c r="AB174" s="35"/>
      <c r="AC174" s="35"/>
      <c r="AD174" s="35"/>
      <c r="AE174" s="35"/>
      <c r="AR174" s="203" t="s">
        <v>270</v>
      </c>
      <c r="AT174" s="203" t="s">
        <v>266</v>
      </c>
      <c r="AU174" s="203" t="s">
        <v>73</v>
      </c>
      <c r="AY174" s="18" t="s">
        <v>263</v>
      </c>
      <c r="BE174" s="204">
        <f>IF(N174="základní",J174,0)</f>
        <v>0</v>
      </c>
      <c r="BF174" s="204">
        <f>IF(N174="snížená",J174,0)</f>
        <v>0</v>
      </c>
      <c r="BG174" s="204">
        <f>IF(N174="zákl. přenesená",J174,0)</f>
        <v>0</v>
      </c>
      <c r="BH174" s="204">
        <f>IF(N174="sníž. přenesená",J174,0)</f>
        <v>0</v>
      </c>
      <c r="BI174" s="204">
        <f>IF(N174="nulová",J174,0)</f>
        <v>0</v>
      </c>
      <c r="BJ174" s="18" t="s">
        <v>71</v>
      </c>
      <c r="BK174" s="204">
        <f>ROUND(I174*H174,2)</f>
        <v>0</v>
      </c>
      <c r="BL174" s="18" t="s">
        <v>270</v>
      </c>
      <c r="BM174" s="203" t="s">
        <v>542</v>
      </c>
    </row>
    <row r="175" spans="1:65" s="2" customFormat="1" ht="107.25">
      <c r="A175" s="35"/>
      <c r="B175" s="36"/>
      <c r="C175" s="37"/>
      <c r="D175" s="207" t="s">
        <v>294</v>
      </c>
      <c r="E175" s="37"/>
      <c r="F175" s="239" t="s">
        <v>7139</v>
      </c>
      <c r="G175" s="37"/>
      <c r="H175" s="37"/>
      <c r="I175" s="240"/>
      <c r="J175" s="37"/>
      <c r="K175" s="37"/>
      <c r="L175" s="40"/>
      <c r="M175" s="241"/>
      <c r="N175" s="242"/>
      <c r="O175" s="72"/>
      <c r="P175" s="72"/>
      <c r="Q175" s="72"/>
      <c r="R175" s="72"/>
      <c r="S175" s="72"/>
      <c r="T175" s="73"/>
      <c r="U175" s="35"/>
      <c r="V175" s="35"/>
      <c r="W175" s="35"/>
      <c r="X175" s="35"/>
      <c r="Y175" s="35"/>
      <c r="Z175" s="35"/>
      <c r="AA175" s="35"/>
      <c r="AB175" s="35"/>
      <c r="AC175" s="35"/>
      <c r="AD175" s="35"/>
      <c r="AE175" s="35"/>
      <c r="AT175" s="18" t="s">
        <v>294</v>
      </c>
      <c r="AU175" s="18" t="s">
        <v>73</v>
      </c>
    </row>
    <row r="176" spans="1:65" s="12" customFormat="1" ht="22.9" customHeight="1">
      <c r="B176" s="175"/>
      <c r="C176" s="176"/>
      <c r="D176" s="177" t="s">
        <v>63</v>
      </c>
      <c r="E176" s="189" t="s">
        <v>2837</v>
      </c>
      <c r="F176" s="189" t="s">
        <v>7140</v>
      </c>
      <c r="G176" s="176"/>
      <c r="H176" s="176"/>
      <c r="I176" s="179"/>
      <c r="J176" s="190">
        <f>BK176</f>
        <v>0</v>
      </c>
      <c r="K176" s="176"/>
      <c r="L176" s="181"/>
      <c r="M176" s="182"/>
      <c r="N176" s="183"/>
      <c r="O176" s="183"/>
      <c r="P176" s="184">
        <f>SUM(P177:P178)</f>
        <v>0</v>
      </c>
      <c r="Q176" s="183"/>
      <c r="R176" s="184">
        <f>SUM(R177:R178)</f>
        <v>0.05</v>
      </c>
      <c r="S176" s="183"/>
      <c r="T176" s="185">
        <f>SUM(T177:T178)</f>
        <v>0</v>
      </c>
      <c r="AR176" s="186" t="s">
        <v>71</v>
      </c>
      <c r="AT176" s="187" t="s">
        <v>63</v>
      </c>
      <c r="AU176" s="187" t="s">
        <v>71</v>
      </c>
      <c r="AY176" s="186" t="s">
        <v>263</v>
      </c>
      <c r="BK176" s="188">
        <f>SUM(BK177:BK178)</f>
        <v>0</v>
      </c>
    </row>
    <row r="177" spans="1:65" s="2" customFormat="1" ht="16.5" customHeight="1">
      <c r="A177" s="35"/>
      <c r="B177" s="36"/>
      <c r="C177" s="191" t="s">
        <v>554</v>
      </c>
      <c r="D177" s="191" t="s">
        <v>266</v>
      </c>
      <c r="E177" s="192" t="s">
        <v>7141</v>
      </c>
      <c r="F177" s="193" t="s">
        <v>7142</v>
      </c>
      <c r="G177" s="194" t="s">
        <v>292</v>
      </c>
      <c r="H177" s="195">
        <v>1</v>
      </c>
      <c r="I177" s="196"/>
      <c r="J177" s="197">
        <f>ROUND(I177*H177,2)</f>
        <v>0</v>
      </c>
      <c r="K177" s="198"/>
      <c r="L177" s="40"/>
      <c r="M177" s="199" t="s">
        <v>1</v>
      </c>
      <c r="N177" s="200" t="s">
        <v>38</v>
      </c>
      <c r="O177" s="72"/>
      <c r="P177" s="201">
        <f>O177*H177</f>
        <v>0</v>
      </c>
      <c r="Q177" s="201">
        <v>0.05</v>
      </c>
      <c r="R177" s="201">
        <f>Q177*H177</f>
        <v>0.05</v>
      </c>
      <c r="S177" s="201">
        <v>0</v>
      </c>
      <c r="T177" s="202">
        <f>S177*H177</f>
        <v>0</v>
      </c>
      <c r="U177" s="35"/>
      <c r="V177" s="35"/>
      <c r="W177" s="35"/>
      <c r="X177" s="35"/>
      <c r="Y177" s="35"/>
      <c r="Z177" s="35"/>
      <c r="AA177" s="35"/>
      <c r="AB177" s="35"/>
      <c r="AC177" s="35"/>
      <c r="AD177" s="35"/>
      <c r="AE177" s="35"/>
      <c r="AR177" s="203" t="s">
        <v>270</v>
      </c>
      <c r="AT177" s="203" t="s">
        <v>266</v>
      </c>
      <c r="AU177" s="203" t="s">
        <v>73</v>
      </c>
      <c r="AY177" s="18" t="s">
        <v>263</v>
      </c>
      <c r="BE177" s="204">
        <f>IF(N177="základní",J177,0)</f>
        <v>0</v>
      </c>
      <c r="BF177" s="204">
        <f>IF(N177="snížená",J177,0)</f>
        <v>0</v>
      </c>
      <c r="BG177" s="204">
        <f>IF(N177="zákl. přenesená",J177,0)</f>
        <v>0</v>
      </c>
      <c r="BH177" s="204">
        <f>IF(N177="sníž. přenesená",J177,0)</f>
        <v>0</v>
      </c>
      <c r="BI177" s="204">
        <f>IF(N177="nulová",J177,0)</f>
        <v>0</v>
      </c>
      <c r="BJ177" s="18" t="s">
        <v>71</v>
      </c>
      <c r="BK177" s="204">
        <f>ROUND(I177*H177,2)</f>
        <v>0</v>
      </c>
      <c r="BL177" s="18" t="s">
        <v>270</v>
      </c>
      <c r="BM177" s="203" t="s">
        <v>546</v>
      </c>
    </row>
    <row r="178" spans="1:65" s="2" customFormat="1" ht="58.5">
      <c r="A178" s="35"/>
      <c r="B178" s="36"/>
      <c r="C178" s="37"/>
      <c r="D178" s="207" t="s">
        <v>294</v>
      </c>
      <c r="E178" s="37"/>
      <c r="F178" s="239" t="s">
        <v>7143</v>
      </c>
      <c r="G178" s="37"/>
      <c r="H178" s="37"/>
      <c r="I178" s="240"/>
      <c r="J178" s="37"/>
      <c r="K178" s="37"/>
      <c r="L178" s="40"/>
      <c r="M178" s="241"/>
      <c r="N178" s="242"/>
      <c r="O178" s="72"/>
      <c r="P178" s="72"/>
      <c r="Q178" s="72"/>
      <c r="R178" s="72"/>
      <c r="S178" s="72"/>
      <c r="T178" s="73"/>
      <c r="U178" s="35"/>
      <c r="V178" s="35"/>
      <c r="W178" s="35"/>
      <c r="X178" s="35"/>
      <c r="Y178" s="35"/>
      <c r="Z178" s="35"/>
      <c r="AA178" s="35"/>
      <c r="AB178" s="35"/>
      <c r="AC178" s="35"/>
      <c r="AD178" s="35"/>
      <c r="AE178" s="35"/>
      <c r="AT178" s="18" t="s">
        <v>294</v>
      </c>
      <c r="AU178" s="18" t="s">
        <v>73</v>
      </c>
    </row>
    <row r="179" spans="1:65" s="12" customFormat="1" ht="22.9" customHeight="1">
      <c r="B179" s="175"/>
      <c r="C179" s="176"/>
      <c r="D179" s="177" t="s">
        <v>63</v>
      </c>
      <c r="E179" s="189" t="s">
        <v>2838</v>
      </c>
      <c r="F179" s="189" t="s">
        <v>7144</v>
      </c>
      <c r="G179" s="176"/>
      <c r="H179" s="176"/>
      <c r="I179" s="179"/>
      <c r="J179" s="190">
        <f>BK179</f>
        <v>0</v>
      </c>
      <c r="K179" s="176"/>
      <c r="L179" s="181"/>
      <c r="M179" s="182"/>
      <c r="N179" s="183"/>
      <c r="O179" s="183"/>
      <c r="P179" s="184">
        <f>SUM(P180:P182)</f>
        <v>0</v>
      </c>
      <c r="Q179" s="183"/>
      <c r="R179" s="184">
        <f>SUM(R180:R182)</f>
        <v>0.2</v>
      </c>
      <c r="S179" s="183"/>
      <c r="T179" s="185">
        <f>SUM(T180:T182)</f>
        <v>0</v>
      </c>
      <c r="AR179" s="186" t="s">
        <v>71</v>
      </c>
      <c r="AT179" s="187" t="s">
        <v>63</v>
      </c>
      <c r="AU179" s="187" t="s">
        <v>71</v>
      </c>
      <c r="AY179" s="186" t="s">
        <v>263</v>
      </c>
      <c r="BK179" s="188">
        <f>SUM(BK180:BK182)</f>
        <v>0</v>
      </c>
    </row>
    <row r="180" spans="1:65" s="2" customFormat="1" ht="16.5" customHeight="1">
      <c r="A180" s="35"/>
      <c r="B180" s="36"/>
      <c r="C180" s="191" t="s">
        <v>493</v>
      </c>
      <c r="D180" s="191" t="s">
        <v>266</v>
      </c>
      <c r="E180" s="192" t="s">
        <v>7145</v>
      </c>
      <c r="F180" s="193" t="s">
        <v>7146</v>
      </c>
      <c r="G180" s="194" t="s">
        <v>292</v>
      </c>
      <c r="H180" s="195">
        <v>1</v>
      </c>
      <c r="I180" s="196"/>
      <c r="J180" s="197">
        <f>ROUND(I180*H180,2)</f>
        <v>0</v>
      </c>
      <c r="K180" s="198"/>
      <c r="L180" s="40"/>
      <c r="M180" s="199" t="s">
        <v>1</v>
      </c>
      <c r="N180" s="200" t="s">
        <v>38</v>
      </c>
      <c r="O180" s="72"/>
      <c r="P180" s="201">
        <f>O180*H180</f>
        <v>0</v>
      </c>
      <c r="Q180" s="201">
        <v>0.2</v>
      </c>
      <c r="R180" s="201">
        <f>Q180*H180</f>
        <v>0.2</v>
      </c>
      <c r="S180" s="201">
        <v>0</v>
      </c>
      <c r="T180" s="202">
        <f>S180*H180</f>
        <v>0</v>
      </c>
      <c r="U180" s="35"/>
      <c r="V180" s="35"/>
      <c r="W180" s="35"/>
      <c r="X180" s="35"/>
      <c r="Y180" s="35"/>
      <c r="Z180" s="35"/>
      <c r="AA180" s="35"/>
      <c r="AB180" s="35"/>
      <c r="AC180" s="35"/>
      <c r="AD180" s="35"/>
      <c r="AE180" s="35"/>
      <c r="AR180" s="203" t="s">
        <v>270</v>
      </c>
      <c r="AT180" s="203" t="s">
        <v>266</v>
      </c>
      <c r="AU180" s="203" t="s">
        <v>73</v>
      </c>
      <c r="AY180" s="18" t="s">
        <v>263</v>
      </c>
      <c r="BE180" s="204">
        <f>IF(N180="základní",J180,0)</f>
        <v>0</v>
      </c>
      <c r="BF180" s="204">
        <f>IF(N180="snížená",J180,0)</f>
        <v>0</v>
      </c>
      <c r="BG180" s="204">
        <f>IF(N180="zákl. přenesená",J180,0)</f>
        <v>0</v>
      </c>
      <c r="BH180" s="204">
        <f>IF(N180="sníž. přenesená",J180,0)</f>
        <v>0</v>
      </c>
      <c r="BI180" s="204">
        <f>IF(N180="nulová",J180,0)</f>
        <v>0</v>
      </c>
      <c r="BJ180" s="18" t="s">
        <v>71</v>
      </c>
      <c r="BK180" s="204">
        <f>ROUND(I180*H180,2)</f>
        <v>0</v>
      </c>
      <c r="BL180" s="18" t="s">
        <v>270</v>
      </c>
      <c r="BM180" s="203" t="s">
        <v>551</v>
      </c>
    </row>
    <row r="181" spans="1:65" s="2" customFormat="1" ht="16.5" customHeight="1">
      <c r="A181" s="35"/>
      <c r="B181" s="36"/>
      <c r="C181" s="191" t="s">
        <v>7</v>
      </c>
      <c r="D181" s="191" t="s">
        <v>266</v>
      </c>
      <c r="E181" s="192" t="s">
        <v>7147</v>
      </c>
      <c r="F181" s="193" t="s">
        <v>7148</v>
      </c>
      <c r="G181" s="194" t="s">
        <v>1887</v>
      </c>
      <c r="H181" s="195">
        <v>2</v>
      </c>
      <c r="I181" s="196"/>
      <c r="J181" s="197">
        <f>ROUND(I181*H181,2)</f>
        <v>0</v>
      </c>
      <c r="K181" s="198"/>
      <c r="L181" s="40"/>
      <c r="M181" s="199" t="s">
        <v>1</v>
      </c>
      <c r="N181" s="200" t="s">
        <v>38</v>
      </c>
      <c r="O181" s="72"/>
      <c r="P181" s="201">
        <f>O181*H181</f>
        <v>0</v>
      </c>
      <c r="Q181" s="201">
        <v>0</v>
      </c>
      <c r="R181" s="201">
        <f>Q181*H181</f>
        <v>0</v>
      </c>
      <c r="S181" s="201">
        <v>0</v>
      </c>
      <c r="T181" s="202">
        <f>S181*H181</f>
        <v>0</v>
      </c>
      <c r="U181" s="35"/>
      <c r="V181" s="35"/>
      <c r="W181" s="35"/>
      <c r="X181" s="35"/>
      <c r="Y181" s="35"/>
      <c r="Z181" s="35"/>
      <c r="AA181" s="35"/>
      <c r="AB181" s="35"/>
      <c r="AC181" s="35"/>
      <c r="AD181" s="35"/>
      <c r="AE181" s="35"/>
      <c r="AR181" s="203" t="s">
        <v>270</v>
      </c>
      <c r="AT181" s="203" t="s">
        <v>266</v>
      </c>
      <c r="AU181" s="203" t="s">
        <v>73</v>
      </c>
      <c r="AY181" s="18" t="s">
        <v>263</v>
      </c>
      <c r="BE181" s="204">
        <f>IF(N181="základní",J181,0)</f>
        <v>0</v>
      </c>
      <c r="BF181" s="204">
        <f>IF(N181="snížená",J181,0)</f>
        <v>0</v>
      </c>
      <c r="BG181" s="204">
        <f>IF(N181="zákl. přenesená",J181,0)</f>
        <v>0</v>
      </c>
      <c r="BH181" s="204">
        <f>IF(N181="sníž. přenesená",J181,0)</f>
        <v>0</v>
      </c>
      <c r="BI181" s="204">
        <f>IF(N181="nulová",J181,0)</f>
        <v>0</v>
      </c>
      <c r="BJ181" s="18" t="s">
        <v>71</v>
      </c>
      <c r="BK181" s="204">
        <f>ROUND(I181*H181,2)</f>
        <v>0</v>
      </c>
      <c r="BL181" s="18" t="s">
        <v>270</v>
      </c>
      <c r="BM181" s="203" t="s">
        <v>557</v>
      </c>
    </row>
    <row r="182" spans="1:65" s="2" customFormat="1" ht="19.5">
      <c r="A182" s="35"/>
      <c r="B182" s="36"/>
      <c r="C182" s="37"/>
      <c r="D182" s="207" t="s">
        <v>294</v>
      </c>
      <c r="E182" s="37"/>
      <c r="F182" s="239" t="s">
        <v>7149</v>
      </c>
      <c r="G182" s="37"/>
      <c r="H182" s="37"/>
      <c r="I182" s="240"/>
      <c r="J182" s="37"/>
      <c r="K182" s="37"/>
      <c r="L182" s="40"/>
      <c r="M182" s="241"/>
      <c r="N182" s="242"/>
      <c r="O182" s="72"/>
      <c r="P182" s="72"/>
      <c r="Q182" s="72"/>
      <c r="R182" s="72"/>
      <c r="S182" s="72"/>
      <c r="T182" s="73"/>
      <c r="U182" s="35"/>
      <c r="V182" s="35"/>
      <c r="W182" s="35"/>
      <c r="X182" s="35"/>
      <c r="Y182" s="35"/>
      <c r="Z182" s="35"/>
      <c r="AA182" s="35"/>
      <c r="AB182" s="35"/>
      <c r="AC182" s="35"/>
      <c r="AD182" s="35"/>
      <c r="AE182" s="35"/>
      <c r="AT182" s="18" t="s">
        <v>294</v>
      </c>
      <c r="AU182" s="18" t="s">
        <v>73</v>
      </c>
    </row>
    <row r="183" spans="1:65" s="12" customFormat="1" ht="22.9" customHeight="1">
      <c r="B183" s="175"/>
      <c r="C183" s="176"/>
      <c r="D183" s="177" t="s">
        <v>63</v>
      </c>
      <c r="E183" s="189" t="s">
        <v>2840</v>
      </c>
      <c r="F183" s="189" t="s">
        <v>7150</v>
      </c>
      <c r="G183" s="176"/>
      <c r="H183" s="176"/>
      <c r="I183" s="179"/>
      <c r="J183" s="190">
        <f>BK183</f>
        <v>0</v>
      </c>
      <c r="K183" s="176"/>
      <c r="L183" s="181"/>
      <c r="M183" s="182"/>
      <c r="N183" s="183"/>
      <c r="O183" s="183"/>
      <c r="P183" s="184">
        <f>SUM(P184:P189)</f>
        <v>0</v>
      </c>
      <c r="Q183" s="183"/>
      <c r="R183" s="184">
        <f>SUM(R184:R189)</f>
        <v>0</v>
      </c>
      <c r="S183" s="183"/>
      <c r="T183" s="185">
        <f>SUM(T184:T189)</f>
        <v>0</v>
      </c>
      <c r="AR183" s="186" t="s">
        <v>71</v>
      </c>
      <c r="AT183" s="187" t="s">
        <v>63</v>
      </c>
      <c r="AU183" s="187" t="s">
        <v>71</v>
      </c>
      <c r="AY183" s="186" t="s">
        <v>263</v>
      </c>
      <c r="BK183" s="188">
        <f>SUM(BK184:BK189)</f>
        <v>0</v>
      </c>
    </row>
    <row r="184" spans="1:65" s="2" customFormat="1" ht="16.5" customHeight="1">
      <c r="A184" s="35"/>
      <c r="B184" s="36"/>
      <c r="C184" s="191" t="s">
        <v>496</v>
      </c>
      <c r="D184" s="191" t="s">
        <v>266</v>
      </c>
      <c r="E184" s="192" t="s">
        <v>7151</v>
      </c>
      <c r="F184" s="193" t="s">
        <v>7152</v>
      </c>
      <c r="G184" s="194" t="s">
        <v>1887</v>
      </c>
      <c r="H184" s="195">
        <v>2</v>
      </c>
      <c r="I184" s="196"/>
      <c r="J184" s="197">
        <f>ROUND(I184*H184,2)</f>
        <v>0</v>
      </c>
      <c r="K184" s="198"/>
      <c r="L184" s="40"/>
      <c r="M184" s="199" t="s">
        <v>1</v>
      </c>
      <c r="N184" s="200" t="s">
        <v>38</v>
      </c>
      <c r="O184" s="72"/>
      <c r="P184" s="201">
        <f>O184*H184</f>
        <v>0</v>
      </c>
      <c r="Q184" s="201">
        <v>0</v>
      </c>
      <c r="R184" s="201">
        <f>Q184*H184</f>
        <v>0</v>
      </c>
      <c r="S184" s="201">
        <v>0</v>
      </c>
      <c r="T184" s="202">
        <f>S184*H184</f>
        <v>0</v>
      </c>
      <c r="U184" s="35"/>
      <c r="V184" s="35"/>
      <c r="W184" s="35"/>
      <c r="X184" s="35"/>
      <c r="Y184" s="35"/>
      <c r="Z184" s="35"/>
      <c r="AA184" s="35"/>
      <c r="AB184" s="35"/>
      <c r="AC184" s="35"/>
      <c r="AD184" s="35"/>
      <c r="AE184" s="35"/>
      <c r="AR184" s="203" t="s">
        <v>270</v>
      </c>
      <c r="AT184" s="203" t="s">
        <v>266</v>
      </c>
      <c r="AU184" s="203" t="s">
        <v>73</v>
      </c>
      <c r="AY184" s="18" t="s">
        <v>263</v>
      </c>
      <c r="BE184" s="204">
        <f>IF(N184="základní",J184,0)</f>
        <v>0</v>
      </c>
      <c r="BF184" s="204">
        <f>IF(N184="snížená",J184,0)</f>
        <v>0</v>
      </c>
      <c r="BG184" s="204">
        <f>IF(N184="zákl. přenesená",J184,0)</f>
        <v>0</v>
      </c>
      <c r="BH184" s="204">
        <f>IF(N184="sníž. přenesená",J184,0)</f>
        <v>0</v>
      </c>
      <c r="BI184" s="204">
        <f>IF(N184="nulová",J184,0)</f>
        <v>0</v>
      </c>
      <c r="BJ184" s="18" t="s">
        <v>71</v>
      </c>
      <c r="BK184" s="204">
        <f>ROUND(I184*H184,2)</f>
        <v>0</v>
      </c>
      <c r="BL184" s="18" t="s">
        <v>270</v>
      </c>
      <c r="BM184" s="203" t="s">
        <v>560</v>
      </c>
    </row>
    <row r="185" spans="1:65" s="2" customFormat="1" ht="19.5">
      <c r="A185" s="35"/>
      <c r="B185" s="36"/>
      <c r="C185" s="37"/>
      <c r="D185" s="207" t="s">
        <v>294</v>
      </c>
      <c r="E185" s="37"/>
      <c r="F185" s="239" t="s">
        <v>7153</v>
      </c>
      <c r="G185" s="37"/>
      <c r="H185" s="37"/>
      <c r="I185" s="240"/>
      <c r="J185" s="37"/>
      <c r="K185" s="37"/>
      <c r="L185" s="40"/>
      <c r="M185" s="241"/>
      <c r="N185" s="242"/>
      <c r="O185" s="72"/>
      <c r="P185" s="72"/>
      <c r="Q185" s="72"/>
      <c r="R185" s="72"/>
      <c r="S185" s="72"/>
      <c r="T185" s="73"/>
      <c r="U185" s="35"/>
      <c r="V185" s="35"/>
      <c r="W185" s="35"/>
      <c r="X185" s="35"/>
      <c r="Y185" s="35"/>
      <c r="Z185" s="35"/>
      <c r="AA185" s="35"/>
      <c r="AB185" s="35"/>
      <c r="AC185" s="35"/>
      <c r="AD185" s="35"/>
      <c r="AE185" s="35"/>
      <c r="AT185" s="18" t="s">
        <v>294</v>
      </c>
      <c r="AU185" s="18" t="s">
        <v>73</v>
      </c>
    </row>
    <row r="186" spans="1:65" s="2" customFormat="1" ht="16.5" customHeight="1">
      <c r="A186" s="35"/>
      <c r="B186" s="36"/>
      <c r="C186" s="191" t="s">
        <v>576</v>
      </c>
      <c r="D186" s="191" t="s">
        <v>266</v>
      </c>
      <c r="E186" s="192" t="s">
        <v>7154</v>
      </c>
      <c r="F186" s="193" t="s">
        <v>7155</v>
      </c>
      <c r="G186" s="194" t="s">
        <v>1887</v>
      </c>
      <c r="H186" s="195">
        <v>1</v>
      </c>
      <c r="I186" s="196"/>
      <c r="J186" s="197">
        <f>ROUND(I186*H186,2)</f>
        <v>0</v>
      </c>
      <c r="K186" s="198"/>
      <c r="L186" s="40"/>
      <c r="M186" s="199" t="s">
        <v>1</v>
      </c>
      <c r="N186" s="200" t="s">
        <v>38</v>
      </c>
      <c r="O186" s="72"/>
      <c r="P186" s="201">
        <f>O186*H186</f>
        <v>0</v>
      </c>
      <c r="Q186" s="201">
        <v>0</v>
      </c>
      <c r="R186" s="201">
        <f>Q186*H186</f>
        <v>0</v>
      </c>
      <c r="S186" s="201">
        <v>0</v>
      </c>
      <c r="T186" s="202">
        <f>S186*H186</f>
        <v>0</v>
      </c>
      <c r="U186" s="35"/>
      <c r="V186" s="35"/>
      <c r="W186" s="35"/>
      <c r="X186" s="35"/>
      <c r="Y186" s="35"/>
      <c r="Z186" s="35"/>
      <c r="AA186" s="35"/>
      <c r="AB186" s="35"/>
      <c r="AC186" s="35"/>
      <c r="AD186" s="35"/>
      <c r="AE186" s="35"/>
      <c r="AR186" s="203" t="s">
        <v>270</v>
      </c>
      <c r="AT186" s="203" t="s">
        <v>266</v>
      </c>
      <c r="AU186" s="203" t="s">
        <v>73</v>
      </c>
      <c r="AY186" s="18" t="s">
        <v>263</v>
      </c>
      <c r="BE186" s="204">
        <f>IF(N186="základní",J186,0)</f>
        <v>0</v>
      </c>
      <c r="BF186" s="204">
        <f>IF(N186="snížená",J186,0)</f>
        <v>0</v>
      </c>
      <c r="BG186" s="204">
        <f>IF(N186="zákl. přenesená",J186,0)</f>
        <v>0</v>
      </c>
      <c r="BH186" s="204">
        <f>IF(N186="sníž. přenesená",J186,0)</f>
        <v>0</v>
      </c>
      <c r="BI186" s="204">
        <f>IF(N186="nulová",J186,0)</f>
        <v>0</v>
      </c>
      <c r="BJ186" s="18" t="s">
        <v>71</v>
      </c>
      <c r="BK186" s="204">
        <f>ROUND(I186*H186,2)</f>
        <v>0</v>
      </c>
      <c r="BL186" s="18" t="s">
        <v>270</v>
      </c>
      <c r="BM186" s="203" t="s">
        <v>568</v>
      </c>
    </row>
    <row r="187" spans="1:65" s="2" customFormat="1" ht="19.5">
      <c r="A187" s="35"/>
      <c r="B187" s="36"/>
      <c r="C187" s="37"/>
      <c r="D187" s="207" t="s">
        <v>294</v>
      </c>
      <c r="E187" s="37"/>
      <c r="F187" s="239" t="s">
        <v>7156</v>
      </c>
      <c r="G187" s="37"/>
      <c r="H187" s="37"/>
      <c r="I187" s="240"/>
      <c r="J187" s="37"/>
      <c r="K187" s="37"/>
      <c r="L187" s="40"/>
      <c r="M187" s="241"/>
      <c r="N187" s="242"/>
      <c r="O187" s="72"/>
      <c r="P187" s="72"/>
      <c r="Q187" s="72"/>
      <c r="R187" s="72"/>
      <c r="S187" s="72"/>
      <c r="T187" s="73"/>
      <c r="U187" s="35"/>
      <c r="V187" s="35"/>
      <c r="W187" s="35"/>
      <c r="X187" s="35"/>
      <c r="Y187" s="35"/>
      <c r="Z187" s="35"/>
      <c r="AA187" s="35"/>
      <c r="AB187" s="35"/>
      <c r="AC187" s="35"/>
      <c r="AD187" s="35"/>
      <c r="AE187" s="35"/>
      <c r="AT187" s="18" t="s">
        <v>294</v>
      </c>
      <c r="AU187" s="18" t="s">
        <v>73</v>
      </c>
    </row>
    <row r="188" spans="1:65" s="2" customFormat="1" ht="16.5" customHeight="1">
      <c r="A188" s="35"/>
      <c r="B188" s="36"/>
      <c r="C188" s="191" t="s">
        <v>500</v>
      </c>
      <c r="D188" s="191" t="s">
        <v>266</v>
      </c>
      <c r="E188" s="192" t="s">
        <v>7157</v>
      </c>
      <c r="F188" s="193" t="s">
        <v>7158</v>
      </c>
      <c r="G188" s="194" t="s">
        <v>1887</v>
      </c>
      <c r="H188" s="195">
        <v>1</v>
      </c>
      <c r="I188" s="196"/>
      <c r="J188" s="197">
        <f>ROUND(I188*H188,2)</f>
        <v>0</v>
      </c>
      <c r="K188" s="198"/>
      <c r="L188" s="40"/>
      <c r="M188" s="199" t="s">
        <v>1</v>
      </c>
      <c r="N188" s="200" t="s">
        <v>38</v>
      </c>
      <c r="O188" s="72"/>
      <c r="P188" s="201">
        <f>O188*H188</f>
        <v>0</v>
      </c>
      <c r="Q188" s="201">
        <v>0</v>
      </c>
      <c r="R188" s="201">
        <f>Q188*H188</f>
        <v>0</v>
      </c>
      <c r="S188" s="201">
        <v>0</v>
      </c>
      <c r="T188" s="202">
        <f>S188*H188</f>
        <v>0</v>
      </c>
      <c r="U188" s="35"/>
      <c r="V188" s="35"/>
      <c r="W188" s="35"/>
      <c r="X188" s="35"/>
      <c r="Y188" s="35"/>
      <c r="Z188" s="35"/>
      <c r="AA188" s="35"/>
      <c r="AB188" s="35"/>
      <c r="AC188" s="35"/>
      <c r="AD188" s="35"/>
      <c r="AE188" s="35"/>
      <c r="AR188" s="203" t="s">
        <v>270</v>
      </c>
      <c r="AT188" s="203" t="s">
        <v>266</v>
      </c>
      <c r="AU188" s="203" t="s">
        <v>73</v>
      </c>
      <c r="AY188" s="18" t="s">
        <v>263</v>
      </c>
      <c r="BE188" s="204">
        <f>IF(N188="základní",J188,0)</f>
        <v>0</v>
      </c>
      <c r="BF188" s="204">
        <f>IF(N188="snížená",J188,0)</f>
        <v>0</v>
      </c>
      <c r="BG188" s="204">
        <f>IF(N188="zákl. přenesená",J188,0)</f>
        <v>0</v>
      </c>
      <c r="BH188" s="204">
        <f>IF(N188="sníž. přenesená",J188,0)</f>
        <v>0</v>
      </c>
      <c r="BI188" s="204">
        <f>IF(N188="nulová",J188,0)</f>
        <v>0</v>
      </c>
      <c r="BJ188" s="18" t="s">
        <v>71</v>
      </c>
      <c r="BK188" s="204">
        <f>ROUND(I188*H188,2)</f>
        <v>0</v>
      </c>
      <c r="BL188" s="18" t="s">
        <v>270</v>
      </c>
      <c r="BM188" s="203" t="s">
        <v>573</v>
      </c>
    </row>
    <row r="189" spans="1:65" s="2" customFormat="1" ht="19.5">
      <c r="A189" s="35"/>
      <c r="B189" s="36"/>
      <c r="C189" s="37"/>
      <c r="D189" s="207" t="s">
        <v>294</v>
      </c>
      <c r="E189" s="37"/>
      <c r="F189" s="239" t="s">
        <v>7159</v>
      </c>
      <c r="G189" s="37"/>
      <c r="H189" s="37"/>
      <c r="I189" s="240"/>
      <c r="J189" s="37"/>
      <c r="K189" s="37"/>
      <c r="L189" s="40"/>
      <c r="M189" s="273"/>
      <c r="N189" s="274"/>
      <c r="O189" s="245"/>
      <c r="P189" s="245"/>
      <c r="Q189" s="245"/>
      <c r="R189" s="245"/>
      <c r="S189" s="245"/>
      <c r="T189" s="275"/>
      <c r="U189" s="35"/>
      <c r="V189" s="35"/>
      <c r="W189" s="35"/>
      <c r="X189" s="35"/>
      <c r="Y189" s="35"/>
      <c r="Z189" s="35"/>
      <c r="AA189" s="35"/>
      <c r="AB189" s="35"/>
      <c r="AC189" s="35"/>
      <c r="AD189" s="35"/>
      <c r="AE189" s="35"/>
      <c r="AT189" s="18" t="s">
        <v>294</v>
      </c>
      <c r="AU189" s="18" t="s">
        <v>73</v>
      </c>
    </row>
    <row r="190" spans="1:65" s="2" customFormat="1" ht="6.95" customHeight="1">
      <c r="A190" s="35"/>
      <c r="B190" s="55"/>
      <c r="C190" s="56"/>
      <c r="D190" s="56"/>
      <c r="E190" s="56"/>
      <c r="F190" s="56"/>
      <c r="G190" s="56"/>
      <c r="H190" s="56"/>
      <c r="I190" s="56"/>
      <c r="J190" s="56"/>
      <c r="K190" s="56"/>
      <c r="L190" s="40"/>
      <c r="M190" s="35"/>
      <c r="O190" s="35"/>
      <c r="P190" s="35"/>
      <c r="Q190" s="35"/>
      <c r="R190" s="35"/>
      <c r="S190" s="35"/>
      <c r="T190" s="35"/>
      <c r="U190" s="35"/>
      <c r="V190" s="35"/>
      <c r="W190" s="35"/>
      <c r="X190" s="35"/>
      <c r="Y190" s="35"/>
      <c r="Z190" s="35"/>
      <c r="AA190" s="35"/>
      <c r="AB190" s="35"/>
      <c r="AC190" s="35"/>
      <c r="AD190" s="35"/>
      <c r="AE190" s="35"/>
    </row>
  </sheetData>
  <sheetProtection algorithmName="SHA-512" hashValue="RPKbQSFueG7I4pxPyCXxf6Z61cy1ZpetVh6kkua5LrbMCnwLEzpMSfxlrcqUO8MdkjaRZIoBt7u/6ssNALbstg==" saltValue="2RFHXxKH6DK+N3O3IEuyeA==" spinCount="100000" sheet="1" objects="1" scenarios="1" formatColumns="0" formatRows="0" autoFilter="0"/>
  <autoFilter ref="C130:K189" xr:uid="{00000000-0009-0000-0000-000033000000}"/>
  <mergeCells count="12">
    <mergeCell ref="E123:H123"/>
    <mergeCell ref="L2:V2"/>
    <mergeCell ref="E85:H85"/>
    <mergeCell ref="E87:H87"/>
    <mergeCell ref="E89:H89"/>
    <mergeCell ref="E119:H119"/>
    <mergeCell ref="E121:H121"/>
    <mergeCell ref="E7:H7"/>
    <mergeCell ref="E9:H9"/>
    <mergeCell ref="E11:H11"/>
    <mergeCell ref="E20:H20"/>
    <mergeCell ref="E29:H29"/>
  </mergeCells>
  <pageMargins left="0.39374999999999999" right="0.39374999999999999" top="0.39374999999999999" bottom="0.39374999999999999" header="0" footer="0"/>
  <pageSetup paperSize="9" scale="88" fitToHeight="100" orientation="portrait" blackAndWhite="1" r:id="rId1"/>
  <headerFooter>
    <oddHeader>&amp;L&amp;"Arial"&amp;8&amp;K000000INTERNAL&amp;1#</oddHeader>
    <oddFooter>&amp;CStrana &amp;P z &amp;N</oddFooter>
  </headerFooter>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List53">
    <pageSetUpPr fitToPage="1"/>
  </sheetPr>
  <dimension ref="A2:BM147"/>
  <sheetViews>
    <sheetView showGridLines="0" workbookViewId="0">
      <selection activeCell="L38" sqref="L38"/>
    </sheetView>
  </sheetViews>
  <sheetFormatPr defaultRowHeight="11.25"/>
  <cols>
    <col min="1" max="1" width="8.33203125" style="1" customWidth="1"/>
    <col min="2" max="2" width="1.1640625" style="1" customWidth="1"/>
    <col min="3" max="3" width="4.1640625" style="1" customWidth="1"/>
    <col min="4" max="4" width="4.33203125" style="1" customWidth="1"/>
    <col min="5" max="5" width="17.1640625" style="1" customWidth="1"/>
    <col min="6" max="6" width="50.83203125" style="1" customWidth="1"/>
    <col min="7" max="7" width="7.5" style="1" customWidth="1"/>
    <col min="8" max="8" width="14" style="1" customWidth="1"/>
    <col min="9" max="9" width="15.83203125" style="1" customWidth="1"/>
    <col min="10" max="10" width="22.33203125" style="1" customWidth="1"/>
    <col min="11" max="11" width="22.33203125" style="1" hidden="1" customWidth="1"/>
    <col min="12" max="12" width="9.33203125" style="1" customWidth="1"/>
    <col min="13" max="13" width="10.83203125" style="1" hidden="1" customWidth="1"/>
    <col min="14" max="14" width="9.33203125" style="1" hidden="1"/>
    <col min="15" max="20" width="14.1640625" style="1" hidden="1" customWidth="1"/>
    <col min="21" max="21" width="16.33203125" style="1" hidden="1" customWidth="1"/>
    <col min="22" max="22" width="12.33203125" style="1" customWidth="1"/>
    <col min="23" max="23" width="16.33203125" style="1" customWidth="1"/>
    <col min="24" max="24" width="12.33203125" style="1" customWidth="1"/>
    <col min="25" max="25" width="15" style="1" customWidth="1"/>
    <col min="26" max="26" width="11" style="1" customWidth="1"/>
    <col min="27" max="27" width="15" style="1" customWidth="1"/>
    <col min="28" max="28" width="16.33203125" style="1" customWidth="1"/>
    <col min="29" max="29" width="11" style="1" customWidth="1"/>
    <col min="30" max="30" width="15" style="1" customWidth="1"/>
    <col min="31" max="31" width="16.33203125" style="1" customWidth="1"/>
    <col min="44" max="65" width="9.33203125" style="1" hidden="1"/>
  </cols>
  <sheetData>
    <row r="2" spans="1:46" s="1" customFormat="1" ht="36.950000000000003" customHeight="1">
      <c r="L2" s="383"/>
      <c r="M2" s="383"/>
      <c r="N2" s="383"/>
      <c r="O2" s="383"/>
      <c r="P2" s="383"/>
      <c r="Q2" s="383"/>
      <c r="R2" s="383"/>
      <c r="S2" s="383"/>
      <c r="T2" s="383"/>
      <c r="U2" s="383"/>
      <c r="V2" s="383"/>
      <c r="AT2" s="18" t="s">
        <v>223</v>
      </c>
    </row>
    <row r="3" spans="1:46" s="1" customFormat="1" ht="6.95" customHeight="1">
      <c r="B3" s="114"/>
      <c r="C3" s="115"/>
      <c r="D3" s="115"/>
      <c r="E3" s="115"/>
      <c r="F3" s="115"/>
      <c r="G3" s="115"/>
      <c r="H3" s="115"/>
      <c r="I3" s="115"/>
      <c r="J3" s="115"/>
      <c r="K3" s="115"/>
      <c r="L3" s="21"/>
      <c r="AT3" s="18" t="s">
        <v>73</v>
      </c>
    </row>
    <row r="4" spans="1:46" s="1" customFormat="1" ht="24.95" customHeight="1">
      <c r="B4" s="21"/>
      <c r="D4" s="116" t="s">
        <v>240</v>
      </c>
      <c r="L4" s="21"/>
      <c r="M4" s="117" t="s">
        <v>10</v>
      </c>
      <c r="AT4" s="18" t="s">
        <v>4</v>
      </c>
    </row>
    <row r="5" spans="1:46" s="1" customFormat="1" ht="6.95" customHeight="1">
      <c r="B5" s="21"/>
      <c r="L5" s="21"/>
    </row>
    <row r="6" spans="1:46" s="1" customFormat="1" ht="12" customHeight="1">
      <c r="B6" s="21"/>
      <c r="D6" s="118" t="s">
        <v>15</v>
      </c>
      <c r="L6" s="21"/>
    </row>
    <row r="7" spans="1:46" s="1" customFormat="1" ht="16.5" customHeight="1">
      <c r="B7" s="21"/>
      <c r="E7" s="412" t="str">
        <f>'Rekapitulace stavby'!K6</f>
        <v>Modernizace teplárny OB6</v>
      </c>
      <c r="F7" s="413"/>
      <c r="G7" s="413"/>
      <c r="H7" s="413"/>
      <c r="L7" s="21"/>
    </row>
    <row r="8" spans="1:46" s="2" customFormat="1" ht="12" customHeight="1">
      <c r="A8" s="35"/>
      <c r="B8" s="40"/>
      <c r="C8" s="35"/>
      <c r="D8" s="118" t="s">
        <v>241</v>
      </c>
      <c r="E8" s="35"/>
      <c r="F8" s="35"/>
      <c r="G8" s="35"/>
      <c r="H8" s="35"/>
      <c r="I8" s="35"/>
      <c r="J8" s="35"/>
      <c r="K8" s="35"/>
      <c r="L8" s="52"/>
      <c r="S8" s="35"/>
      <c r="T8" s="35"/>
      <c r="U8" s="35"/>
      <c r="V8" s="35"/>
      <c r="W8" s="35"/>
      <c r="X8" s="35"/>
      <c r="Y8" s="35"/>
      <c r="Z8" s="35"/>
      <c r="AA8" s="35"/>
      <c r="AB8" s="35"/>
      <c r="AC8" s="35"/>
      <c r="AD8" s="35"/>
      <c r="AE8" s="35"/>
    </row>
    <row r="9" spans="1:46" s="2" customFormat="1" ht="16.5" customHeight="1">
      <c r="A9" s="35"/>
      <c r="B9" s="40"/>
      <c r="C9" s="35"/>
      <c r="D9" s="35"/>
      <c r="E9" s="414" t="s">
        <v>7576</v>
      </c>
      <c r="F9" s="415"/>
      <c r="G9" s="415"/>
      <c r="H9" s="415"/>
      <c r="I9" s="35"/>
      <c r="J9" s="35"/>
      <c r="K9" s="35"/>
      <c r="L9" s="52"/>
      <c r="S9" s="35"/>
      <c r="T9" s="35"/>
      <c r="U9" s="35"/>
      <c r="V9" s="35"/>
      <c r="W9" s="35"/>
      <c r="X9" s="35"/>
      <c r="Y9" s="35"/>
      <c r="Z9" s="35"/>
      <c r="AA9" s="35"/>
      <c r="AB9" s="35"/>
      <c r="AC9" s="35"/>
      <c r="AD9" s="35"/>
      <c r="AE9" s="35"/>
    </row>
    <row r="10" spans="1:46" s="2" customFormat="1">
      <c r="A10" s="35"/>
      <c r="B10" s="40"/>
      <c r="C10" s="35"/>
      <c r="D10" s="35"/>
      <c r="E10" s="35"/>
      <c r="F10" s="35"/>
      <c r="G10" s="35"/>
      <c r="H10" s="35"/>
      <c r="I10" s="35"/>
      <c r="J10" s="35"/>
      <c r="K10" s="35"/>
      <c r="L10" s="52"/>
      <c r="S10" s="35"/>
      <c r="T10" s="35"/>
      <c r="U10" s="35"/>
      <c r="V10" s="35"/>
      <c r="W10" s="35"/>
      <c r="X10" s="35"/>
      <c r="Y10" s="35"/>
      <c r="Z10" s="35"/>
      <c r="AA10" s="35"/>
      <c r="AB10" s="35"/>
      <c r="AC10" s="35"/>
      <c r="AD10" s="35"/>
      <c r="AE10" s="35"/>
    </row>
    <row r="11" spans="1:46" s="2" customFormat="1" ht="12" customHeight="1">
      <c r="A11" s="35"/>
      <c r="B11" s="40"/>
      <c r="C11" s="35"/>
      <c r="D11" s="118" t="s">
        <v>17</v>
      </c>
      <c r="E11" s="35"/>
      <c r="F11" s="109" t="s">
        <v>1</v>
      </c>
      <c r="G11" s="35"/>
      <c r="H11" s="35"/>
      <c r="I11" s="118" t="s">
        <v>18</v>
      </c>
      <c r="J11" s="109" t="s">
        <v>1</v>
      </c>
      <c r="K11" s="35"/>
      <c r="L11" s="52"/>
      <c r="S11" s="35"/>
      <c r="T11" s="35"/>
      <c r="U11" s="35"/>
      <c r="V11" s="35"/>
      <c r="W11" s="35"/>
      <c r="X11" s="35"/>
      <c r="Y11" s="35"/>
      <c r="Z11" s="35"/>
      <c r="AA11" s="35"/>
      <c r="AB11" s="35"/>
      <c r="AC11" s="35"/>
      <c r="AD11" s="35"/>
      <c r="AE11" s="35"/>
    </row>
    <row r="12" spans="1:46" s="2" customFormat="1" ht="12" customHeight="1">
      <c r="A12" s="35"/>
      <c r="B12" s="40"/>
      <c r="C12" s="35"/>
      <c r="D12" s="118" t="s">
        <v>19</v>
      </c>
      <c r="E12" s="35"/>
      <c r="F12" s="109" t="s">
        <v>20</v>
      </c>
      <c r="G12" s="35"/>
      <c r="H12" s="35"/>
      <c r="I12" s="118" t="s">
        <v>21</v>
      </c>
      <c r="J12" s="119">
        <f>'Rekapitulace stavby'!AN8</f>
        <v>45363</v>
      </c>
      <c r="K12" s="35"/>
      <c r="L12" s="52"/>
      <c r="S12" s="35"/>
      <c r="T12" s="35"/>
      <c r="U12" s="35"/>
      <c r="V12" s="35"/>
      <c r="W12" s="35"/>
      <c r="X12" s="35"/>
      <c r="Y12" s="35"/>
      <c r="Z12" s="35"/>
      <c r="AA12" s="35"/>
      <c r="AB12" s="35"/>
      <c r="AC12" s="35"/>
      <c r="AD12" s="35"/>
      <c r="AE12" s="35"/>
    </row>
    <row r="13" spans="1:46" s="2" customFormat="1" ht="10.9" customHeight="1">
      <c r="A13" s="35"/>
      <c r="B13" s="40"/>
      <c r="C13" s="35"/>
      <c r="D13" s="35"/>
      <c r="E13" s="35"/>
      <c r="F13" s="35"/>
      <c r="G13" s="35"/>
      <c r="H13" s="35"/>
      <c r="I13" s="35"/>
      <c r="J13" s="35"/>
      <c r="K13" s="35"/>
      <c r="L13" s="52"/>
      <c r="S13" s="35"/>
      <c r="T13" s="35"/>
      <c r="U13" s="35"/>
      <c r="V13" s="35"/>
      <c r="W13" s="35"/>
      <c r="X13" s="35"/>
      <c r="Y13" s="35"/>
      <c r="Z13" s="35"/>
      <c r="AA13" s="35"/>
      <c r="AB13" s="35"/>
      <c r="AC13" s="35"/>
      <c r="AD13" s="35"/>
      <c r="AE13" s="35"/>
    </row>
    <row r="14" spans="1:46" s="2" customFormat="1" ht="12" customHeight="1">
      <c r="A14" s="35"/>
      <c r="B14" s="40"/>
      <c r="C14" s="35"/>
      <c r="D14" s="118" t="s">
        <v>22</v>
      </c>
      <c r="E14" s="35"/>
      <c r="F14" s="35"/>
      <c r="G14" s="35"/>
      <c r="H14" s="35"/>
      <c r="I14" s="118" t="s">
        <v>23</v>
      </c>
      <c r="J14" s="109" t="s">
        <v>1</v>
      </c>
      <c r="K14" s="35"/>
      <c r="L14" s="52"/>
      <c r="S14" s="35"/>
      <c r="T14" s="35"/>
      <c r="U14" s="35"/>
      <c r="V14" s="35"/>
      <c r="W14" s="35"/>
      <c r="X14" s="35"/>
      <c r="Y14" s="35"/>
      <c r="Z14" s="35"/>
      <c r="AA14" s="35"/>
      <c r="AB14" s="35"/>
      <c r="AC14" s="35"/>
      <c r="AD14" s="35"/>
      <c r="AE14" s="35"/>
    </row>
    <row r="15" spans="1:46" s="2" customFormat="1" ht="18" customHeight="1">
      <c r="A15" s="35"/>
      <c r="B15" s="40"/>
      <c r="C15" s="35"/>
      <c r="D15" s="35"/>
      <c r="E15" s="109" t="s">
        <v>24</v>
      </c>
      <c r="F15" s="35"/>
      <c r="G15" s="35"/>
      <c r="H15" s="35"/>
      <c r="I15" s="118" t="s">
        <v>25</v>
      </c>
      <c r="J15" s="109" t="s">
        <v>1</v>
      </c>
      <c r="K15" s="35"/>
      <c r="L15" s="52"/>
      <c r="S15" s="35"/>
      <c r="T15" s="35"/>
      <c r="U15" s="35"/>
      <c r="V15" s="35"/>
      <c r="W15" s="35"/>
      <c r="X15" s="35"/>
      <c r="Y15" s="35"/>
      <c r="Z15" s="35"/>
      <c r="AA15" s="35"/>
      <c r="AB15" s="35"/>
      <c r="AC15" s="35"/>
      <c r="AD15" s="35"/>
      <c r="AE15" s="35"/>
    </row>
    <row r="16" spans="1:46" s="2" customFormat="1" ht="6.95" customHeight="1">
      <c r="A16" s="35"/>
      <c r="B16" s="40"/>
      <c r="C16" s="35"/>
      <c r="D16" s="35"/>
      <c r="E16" s="35"/>
      <c r="F16" s="35"/>
      <c r="G16" s="35"/>
      <c r="H16" s="35"/>
      <c r="I16" s="35"/>
      <c r="J16" s="35"/>
      <c r="K16" s="35"/>
      <c r="L16" s="52"/>
      <c r="S16" s="35"/>
      <c r="T16" s="35"/>
      <c r="U16" s="35"/>
      <c r="V16" s="35"/>
      <c r="W16" s="35"/>
      <c r="X16" s="35"/>
      <c r="Y16" s="35"/>
      <c r="Z16" s="35"/>
      <c r="AA16" s="35"/>
      <c r="AB16" s="35"/>
      <c r="AC16" s="35"/>
      <c r="AD16" s="35"/>
      <c r="AE16" s="35"/>
    </row>
    <row r="17" spans="1:31" s="2" customFormat="1" ht="12" customHeight="1">
      <c r="A17" s="35"/>
      <c r="B17" s="40"/>
      <c r="C17" s="35"/>
      <c r="D17" s="118" t="s">
        <v>26</v>
      </c>
      <c r="E17" s="35"/>
      <c r="F17" s="35"/>
      <c r="G17" s="35"/>
      <c r="H17" s="35"/>
      <c r="I17" s="118" t="s">
        <v>23</v>
      </c>
      <c r="J17" s="31" t="str">
        <f>'Rekapitulace stavby'!AN13</f>
        <v>Vyplň údaj</v>
      </c>
      <c r="K17" s="35"/>
      <c r="L17" s="52"/>
      <c r="S17" s="35"/>
      <c r="T17" s="35"/>
      <c r="U17" s="35"/>
      <c r="V17" s="35"/>
      <c r="W17" s="35"/>
      <c r="X17" s="35"/>
      <c r="Y17" s="35"/>
      <c r="Z17" s="35"/>
      <c r="AA17" s="35"/>
      <c r="AB17" s="35"/>
      <c r="AC17" s="35"/>
      <c r="AD17" s="35"/>
      <c r="AE17" s="35"/>
    </row>
    <row r="18" spans="1:31" s="2" customFormat="1" ht="18" customHeight="1">
      <c r="A18" s="35"/>
      <c r="B18" s="40"/>
      <c r="C18" s="35"/>
      <c r="D18" s="35"/>
      <c r="E18" s="416" t="str">
        <f>'Rekapitulace stavby'!E14</f>
        <v>Vyplň údaj</v>
      </c>
      <c r="F18" s="417"/>
      <c r="G18" s="417"/>
      <c r="H18" s="417"/>
      <c r="I18" s="118" t="s">
        <v>25</v>
      </c>
      <c r="J18" s="31" t="str">
        <f>'Rekapitulace stavby'!AN14</f>
        <v>Vyplň údaj</v>
      </c>
      <c r="K18" s="35"/>
      <c r="L18" s="52"/>
      <c r="S18" s="35"/>
      <c r="T18" s="35"/>
      <c r="U18" s="35"/>
      <c r="V18" s="35"/>
      <c r="W18" s="35"/>
      <c r="X18" s="35"/>
      <c r="Y18" s="35"/>
      <c r="Z18" s="35"/>
      <c r="AA18" s="35"/>
      <c r="AB18" s="35"/>
      <c r="AC18" s="35"/>
      <c r="AD18" s="35"/>
      <c r="AE18" s="35"/>
    </row>
    <row r="19" spans="1:31" s="2" customFormat="1" ht="6.95" customHeight="1">
      <c r="A19" s="35"/>
      <c r="B19" s="40"/>
      <c r="C19" s="35"/>
      <c r="D19" s="35"/>
      <c r="E19" s="35"/>
      <c r="F19" s="35"/>
      <c r="G19" s="35"/>
      <c r="H19" s="35"/>
      <c r="I19" s="35"/>
      <c r="J19" s="35"/>
      <c r="K19" s="35"/>
      <c r="L19" s="52"/>
      <c r="S19" s="35"/>
      <c r="T19" s="35"/>
      <c r="U19" s="35"/>
      <c r="V19" s="35"/>
      <c r="W19" s="35"/>
      <c r="X19" s="35"/>
      <c r="Y19" s="35"/>
      <c r="Z19" s="35"/>
      <c r="AA19" s="35"/>
      <c r="AB19" s="35"/>
      <c r="AC19" s="35"/>
      <c r="AD19" s="35"/>
      <c r="AE19" s="35"/>
    </row>
    <row r="20" spans="1:31" s="2" customFormat="1" ht="12" customHeight="1">
      <c r="A20" s="35"/>
      <c r="B20" s="40"/>
      <c r="C20" s="35"/>
      <c r="D20" s="118" t="s">
        <v>28</v>
      </c>
      <c r="E20" s="35"/>
      <c r="F20" s="35"/>
      <c r="G20" s="35"/>
      <c r="H20" s="35"/>
      <c r="I20" s="118" t="s">
        <v>23</v>
      </c>
      <c r="J20" s="109" t="s">
        <v>1</v>
      </c>
      <c r="K20" s="35"/>
      <c r="L20" s="52"/>
      <c r="S20" s="35"/>
      <c r="T20" s="35"/>
      <c r="U20" s="35"/>
      <c r="V20" s="35"/>
      <c r="W20" s="35"/>
      <c r="X20" s="35"/>
      <c r="Y20" s="35"/>
      <c r="Z20" s="35"/>
      <c r="AA20" s="35"/>
      <c r="AB20" s="35"/>
      <c r="AC20" s="35"/>
      <c r="AD20" s="35"/>
      <c r="AE20" s="35"/>
    </row>
    <row r="21" spans="1:31" s="2" customFormat="1" ht="18" customHeight="1">
      <c r="A21" s="35"/>
      <c r="B21" s="40"/>
      <c r="C21" s="35"/>
      <c r="D21" s="35"/>
      <c r="E21" s="109" t="s">
        <v>29</v>
      </c>
      <c r="F21" s="35"/>
      <c r="G21" s="35"/>
      <c r="H21" s="35"/>
      <c r="I21" s="118" t="s">
        <v>25</v>
      </c>
      <c r="J21" s="109" t="s">
        <v>1</v>
      </c>
      <c r="K21" s="35"/>
      <c r="L21" s="52"/>
      <c r="S21" s="35"/>
      <c r="T21" s="35"/>
      <c r="U21" s="35"/>
      <c r="V21" s="35"/>
      <c r="W21" s="35"/>
      <c r="X21" s="35"/>
      <c r="Y21" s="35"/>
      <c r="Z21" s="35"/>
      <c r="AA21" s="35"/>
      <c r="AB21" s="35"/>
      <c r="AC21" s="35"/>
      <c r="AD21" s="35"/>
      <c r="AE21" s="35"/>
    </row>
    <row r="22" spans="1:31" s="2" customFormat="1" ht="6.95" customHeight="1">
      <c r="A22" s="35"/>
      <c r="B22" s="40"/>
      <c r="C22" s="35"/>
      <c r="D22" s="35"/>
      <c r="E22" s="35"/>
      <c r="F22" s="35"/>
      <c r="G22" s="35"/>
      <c r="H22" s="35"/>
      <c r="I22" s="35"/>
      <c r="J22" s="35"/>
      <c r="K22" s="35"/>
      <c r="L22" s="52"/>
      <c r="S22" s="35"/>
      <c r="T22" s="35"/>
      <c r="U22" s="35"/>
      <c r="V22" s="35"/>
      <c r="W22" s="35"/>
      <c r="X22" s="35"/>
      <c r="Y22" s="35"/>
      <c r="Z22" s="35"/>
      <c r="AA22" s="35"/>
      <c r="AB22" s="35"/>
      <c r="AC22" s="35"/>
      <c r="AD22" s="35"/>
      <c r="AE22" s="35"/>
    </row>
    <row r="23" spans="1:31" s="2" customFormat="1" ht="12" customHeight="1">
      <c r="A23" s="35"/>
      <c r="B23" s="40"/>
      <c r="C23" s="35"/>
      <c r="D23" s="118" t="s">
        <v>31</v>
      </c>
      <c r="E23" s="35"/>
      <c r="F23" s="35"/>
      <c r="G23" s="35"/>
      <c r="H23" s="35"/>
      <c r="I23" s="118" t="s">
        <v>23</v>
      </c>
      <c r="J23" s="109" t="s">
        <v>1</v>
      </c>
      <c r="K23" s="35"/>
      <c r="L23" s="52"/>
      <c r="S23" s="35"/>
      <c r="T23" s="35"/>
      <c r="U23" s="35"/>
      <c r="V23" s="35"/>
      <c r="W23" s="35"/>
      <c r="X23" s="35"/>
      <c r="Y23" s="35"/>
      <c r="Z23" s="35"/>
      <c r="AA23" s="35"/>
      <c r="AB23" s="35"/>
      <c r="AC23" s="35"/>
      <c r="AD23" s="35"/>
      <c r="AE23" s="35"/>
    </row>
    <row r="24" spans="1:31" s="2" customFormat="1" ht="18" customHeight="1">
      <c r="A24" s="35"/>
      <c r="B24" s="40"/>
      <c r="C24" s="35"/>
      <c r="D24" s="35"/>
      <c r="E24" s="109" t="s">
        <v>29</v>
      </c>
      <c r="F24" s="35"/>
      <c r="G24" s="35"/>
      <c r="H24" s="35"/>
      <c r="I24" s="118" t="s">
        <v>25</v>
      </c>
      <c r="J24" s="109" t="s">
        <v>1</v>
      </c>
      <c r="K24" s="35"/>
      <c r="L24" s="52"/>
      <c r="S24" s="35"/>
      <c r="T24" s="35"/>
      <c r="U24" s="35"/>
      <c r="V24" s="35"/>
      <c r="W24" s="35"/>
      <c r="X24" s="35"/>
      <c r="Y24" s="35"/>
      <c r="Z24" s="35"/>
      <c r="AA24" s="35"/>
      <c r="AB24" s="35"/>
      <c r="AC24" s="35"/>
      <c r="AD24" s="35"/>
      <c r="AE24" s="35"/>
    </row>
    <row r="25" spans="1:31" s="2" customFormat="1" ht="6.95" customHeight="1">
      <c r="A25" s="35"/>
      <c r="B25" s="40"/>
      <c r="C25" s="35"/>
      <c r="D25" s="35"/>
      <c r="E25" s="35"/>
      <c r="F25" s="35"/>
      <c r="G25" s="35"/>
      <c r="H25" s="35"/>
      <c r="I25" s="35"/>
      <c r="J25" s="35"/>
      <c r="K25" s="35"/>
      <c r="L25" s="52"/>
      <c r="S25" s="35"/>
      <c r="T25" s="35"/>
      <c r="U25" s="35"/>
      <c r="V25" s="35"/>
      <c r="W25" s="35"/>
      <c r="X25" s="35"/>
      <c r="Y25" s="35"/>
      <c r="Z25" s="35"/>
      <c r="AA25" s="35"/>
      <c r="AB25" s="35"/>
      <c r="AC25" s="35"/>
      <c r="AD25" s="35"/>
      <c r="AE25" s="35"/>
    </row>
    <row r="26" spans="1:31" s="2" customFormat="1" ht="12" customHeight="1">
      <c r="A26" s="35"/>
      <c r="B26" s="40"/>
      <c r="C26" s="35"/>
      <c r="D26" s="118" t="s">
        <v>32</v>
      </c>
      <c r="E26" s="35"/>
      <c r="F26" s="35"/>
      <c r="G26" s="35"/>
      <c r="H26" s="35"/>
      <c r="I26" s="35"/>
      <c r="J26" s="35"/>
      <c r="K26" s="35"/>
      <c r="L26" s="52"/>
      <c r="S26" s="35"/>
      <c r="T26" s="35"/>
      <c r="U26" s="35"/>
      <c r="V26" s="35"/>
      <c r="W26" s="35"/>
      <c r="X26" s="35"/>
      <c r="Y26" s="35"/>
      <c r="Z26" s="35"/>
      <c r="AA26" s="35"/>
      <c r="AB26" s="35"/>
      <c r="AC26" s="35"/>
      <c r="AD26" s="35"/>
      <c r="AE26" s="35"/>
    </row>
    <row r="27" spans="1:31" s="8" customFormat="1" ht="16.5" customHeight="1">
      <c r="A27" s="120"/>
      <c r="B27" s="121"/>
      <c r="C27" s="120"/>
      <c r="D27" s="120"/>
      <c r="E27" s="418" t="s">
        <v>1</v>
      </c>
      <c r="F27" s="418"/>
      <c r="G27" s="418"/>
      <c r="H27" s="418"/>
      <c r="I27" s="120"/>
      <c r="J27" s="120"/>
      <c r="K27" s="120"/>
      <c r="L27" s="122"/>
      <c r="S27" s="120"/>
      <c r="T27" s="120"/>
      <c r="U27" s="120"/>
      <c r="V27" s="120"/>
      <c r="W27" s="120"/>
      <c r="X27" s="120"/>
      <c r="Y27" s="120"/>
      <c r="Z27" s="120"/>
      <c r="AA27" s="120"/>
      <c r="AB27" s="120"/>
      <c r="AC27" s="120"/>
      <c r="AD27" s="120"/>
      <c r="AE27" s="120"/>
    </row>
    <row r="28" spans="1:31" s="2" customFormat="1" ht="6.95" customHeight="1">
      <c r="A28" s="35"/>
      <c r="B28" s="40"/>
      <c r="C28" s="35"/>
      <c r="D28" s="35"/>
      <c r="E28" s="35"/>
      <c r="F28" s="35"/>
      <c r="G28" s="35"/>
      <c r="H28" s="35"/>
      <c r="I28" s="35"/>
      <c r="J28" s="35"/>
      <c r="K28" s="35"/>
      <c r="L28" s="52"/>
      <c r="S28" s="35"/>
      <c r="T28" s="35"/>
      <c r="U28" s="35"/>
      <c r="V28" s="35"/>
      <c r="W28" s="35"/>
      <c r="X28" s="35"/>
      <c r="Y28" s="35"/>
      <c r="Z28" s="35"/>
      <c r="AA28" s="35"/>
      <c r="AB28" s="35"/>
      <c r="AC28" s="35"/>
      <c r="AD28" s="35"/>
      <c r="AE28" s="35"/>
    </row>
    <row r="29" spans="1:31" s="2" customFormat="1" ht="6.95" customHeight="1">
      <c r="A29" s="35"/>
      <c r="B29" s="40"/>
      <c r="C29" s="35"/>
      <c r="D29" s="123"/>
      <c r="E29" s="123"/>
      <c r="F29" s="123"/>
      <c r="G29" s="123"/>
      <c r="H29" s="123"/>
      <c r="I29" s="123"/>
      <c r="J29" s="123"/>
      <c r="K29" s="123"/>
      <c r="L29" s="52"/>
      <c r="S29" s="35"/>
      <c r="T29" s="35"/>
      <c r="U29" s="35"/>
      <c r="V29" s="35"/>
      <c r="W29" s="35"/>
      <c r="X29" s="35"/>
      <c r="Y29" s="35"/>
      <c r="Z29" s="35"/>
      <c r="AA29" s="35"/>
      <c r="AB29" s="35"/>
      <c r="AC29" s="35"/>
      <c r="AD29" s="35"/>
      <c r="AE29" s="35"/>
    </row>
    <row r="30" spans="1:31" s="2" customFormat="1" ht="25.35" customHeight="1">
      <c r="A30" s="35"/>
      <c r="B30" s="40"/>
      <c r="C30" s="35"/>
      <c r="D30" s="124" t="s">
        <v>33</v>
      </c>
      <c r="E30" s="35"/>
      <c r="F30" s="35"/>
      <c r="G30" s="35"/>
      <c r="H30" s="35"/>
      <c r="I30" s="35"/>
      <c r="J30" s="125">
        <f>ROUND(J119, 2)</f>
        <v>0</v>
      </c>
      <c r="K30" s="35"/>
      <c r="L30" s="52"/>
      <c r="S30" s="35"/>
      <c r="T30" s="35"/>
      <c r="U30" s="35"/>
      <c r="V30" s="35"/>
      <c r="W30" s="35"/>
      <c r="X30" s="35"/>
      <c r="Y30" s="35"/>
      <c r="Z30" s="35"/>
      <c r="AA30" s="35"/>
      <c r="AB30" s="35"/>
      <c r="AC30" s="35"/>
      <c r="AD30" s="35"/>
      <c r="AE30" s="35"/>
    </row>
    <row r="31" spans="1:31" s="2" customFormat="1" ht="6.95" customHeight="1">
      <c r="A31" s="35"/>
      <c r="B31" s="40"/>
      <c r="C31" s="35"/>
      <c r="D31" s="123"/>
      <c r="E31" s="123"/>
      <c r="F31" s="123"/>
      <c r="G31" s="123"/>
      <c r="H31" s="123"/>
      <c r="I31" s="123"/>
      <c r="J31" s="123"/>
      <c r="K31" s="123"/>
      <c r="L31" s="52"/>
      <c r="S31" s="35"/>
      <c r="T31" s="35"/>
      <c r="U31" s="35"/>
      <c r="V31" s="35"/>
      <c r="W31" s="35"/>
      <c r="X31" s="35"/>
      <c r="Y31" s="35"/>
      <c r="Z31" s="35"/>
      <c r="AA31" s="35"/>
      <c r="AB31" s="35"/>
      <c r="AC31" s="35"/>
      <c r="AD31" s="35"/>
      <c r="AE31" s="35"/>
    </row>
    <row r="32" spans="1:31" s="2" customFormat="1" ht="14.45" customHeight="1">
      <c r="A32" s="35"/>
      <c r="B32" s="40"/>
      <c r="C32" s="35"/>
      <c r="D32" s="35"/>
      <c r="E32" s="35"/>
      <c r="F32" s="126" t="s">
        <v>35</v>
      </c>
      <c r="G32" s="35"/>
      <c r="H32" s="35"/>
      <c r="I32" s="126" t="s">
        <v>34</v>
      </c>
      <c r="J32" s="126" t="s">
        <v>36</v>
      </c>
      <c r="K32" s="35"/>
      <c r="L32" s="52"/>
      <c r="S32" s="35"/>
      <c r="T32" s="35"/>
      <c r="U32" s="35"/>
      <c r="V32" s="35"/>
      <c r="W32" s="35"/>
      <c r="X32" s="35"/>
      <c r="Y32" s="35"/>
      <c r="Z32" s="35"/>
      <c r="AA32" s="35"/>
      <c r="AB32" s="35"/>
      <c r="AC32" s="35"/>
      <c r="AD32" s="35"/>
      <c r="AE32" s="35"/>
    </row>
    <row r="33" spans="1:31" s="2" customFormat="1" ht="14.45" customHeight="1">
      <c r="A33" s="35"/>
      <c r="B33" s="40"/>
      <c r="C33" s="35"/>
      <c r="D33" s="127" t="s">
        <v>37</v>
      </c>
      <c r="E33" s="118" t="s">
        <v>38</v>
      </c>
      <c r="F33" s="128">
        <f>ROUND((SUM(BE119:BE146)),  2)</f>
        <v>0</v>
      </c>
      <c r="G33" s="35"/>
      <c r="H33" s="35"/>
      <c r="I33" s="129">
        <v>0.21</v>
      </c>
      <c r="J33" s="128">
        <f>ROUND(((SUM(BE119:BE146))*I33),  2)</f>
        <v>0</v>
      </c>
      <c r="K33" s="35"/>
      <c r="L33" s="52"/>
      <c r="S33" s="35"/>
      <c r="T33" s="35"/>
      <c r="U33" s="35"/>
      <c r="V33" s="35"/>
      <c r="W33" s="35"/>
      <c r="X33" s="35"/>
      <c r="Y33" s="35"/>
      <c r="Z33" s="35"/>
      <c r="AA33" s="35"/>
      <c r="AB33" s="35"/>
      <c r="AC33" s="35"/>
      <c r="AD33" s="35"/>
      <c r="AE33" s="35"/>
    </row>
    <row r="34" spans="1:31" s="2" customFormat="1" ht="14.45" customHeight="1">
      <c r="A34" s="35"/>
      <c r="B34" s="40"/>
      <c r="C34" s="35"/>
      <c r="D34" s="35"/>
      <c r="E34" s="118" t="s">
        <v>39</v>
      </c>
      <c r="F34" s="128">
        <f>ROUND((SUM(BF119:BF146)),  2)</f>
        <v>0</v>
      </c>
      <c r="G34" s="35"/>
      <c r="H34" s="35"/>
      <c r="I34" s="129">
        <v>0.12</v>
      </c>
      <c r="J34" s="128">
        <f>ROUND(((SUM(BF119:BF146))*I34),  2)</f>
        <v>0</v>
      </c>
      <c r="K34" s="35"/>
      <c r="L34" s="52"/>
      <c r="S34" s="35"/>
      <c r="T34" s="35"/>
      <c r="U34" s="35"/>
      <c r="V34" s="35"/>
      <c r="W34" s="35"/>
      <c r="X34" s="35"/>
      <c r="Y34" s="35"/>
      <c r="Z34" s="35"/>
      <c r="AA34" s="35"/>
      <c r="AB34" s="35"/>
      <c r="AC34" s="35"/>
      <c r="AD34" s="35"/>
      <c r="AE34" s="35"/>
    </row>
    <row r="35" spans="1:31" s="2" customFormat="1" ht="14.45" hidden="1" customHeight="1">
      <c r="A35" s="35"/>
      <c r="B35" s="40"/>
      <c r="C35" s="35"/>
      <c r="D35" s="35"/>
      <c r="E35" s="118" t="s">
        <v>40</v>
      </c>
      <c r="F35" s="128">
        <f>ROUND((SUM(BG119:BG146)),  2)</f>
        <v>0</v>
      </c>
      <c r="G35" s="35"/>
      <c r="H35" s="35"/>
      <c r="I35" s="129">
        <v>0.21</v>
      </c>
      <c r="J35" s="128">
        <f>0</f>
        <v>0</v>
      </c>
      <c r="K35" s="35"/>
      <c r="L35" s="52"/>
      <c r="S35" s="35"/>
      <c r="T35" s="35"/>
      <c r="U35" s="35"/>
      <c r="V35" s="35"/>
      <c r="W35" s="35"/>
      <c r="X35" s="35"/>
      <c r="Y35" s="35"/>
      <c r="Z35" s="35"/>
      <c r="AA35" s="35"/>
      <c r="AB35" s="35"/>
      <c r="AC35" s="35"/>
      <c r="AD35" s="35"/>
      <c r="AE35" s="35"/>
    </row>
    <row r="36" spans="1:31" s="2" customFormat="1" ht="14.45" hidden="1" customHeight="1">
      <c r="A36" s="35"/>
      <c r="B36" s="40"/>
      <c r="C36" s="35"/>
      <c r="D36" s="35"/>
      <c r="E36" s="118" t="s">
        <v>41</v>
      </c>
      <c r="F36" s="128">
        <f>ROUND((SUM(BH119:BH146)),  2)</f>
        <v>0</v>
      </c>
      <c r="G36" s="35"/>
      <c r="H36" s="35"/>
      <c r="I36" s="129">
        <v>0.12</v>
      </c>
      <c r="J36" s="128">
        <f>0</f>
        <v>0</v>
      </c>
      <c r="K36" s="35"/>
      <c r="L36" s="52"/>
      <c r="S36" s="35"/>
      <c r="T36" s="35"/>
      <c r="U36" s="35"/>
      <c r="V36" s="35"/>
      <c r="W36" s="35"/>
      <c r="X36" s="35"/>
      <c r="Y36" s="35"/>
      <c r="Z36" s="35"/>
      <c r="AA36" s="35"/>
      <c r="AB36" s="35"/>
      <c r="AC36" s="35"/>
      <c r="AD36" s="35"/>
      <c r="AE36" s="35"/>
    </row>
    <row r="37" spans="1:31" s="2" customFormat="1" ht="14.45" hidden="1" customHeight="1">
      <c r="A37" s="35"/>
      <c r="B37" s="40"/>
      <c r="C37" s="35"/>
      <c r="D37" s="35"/>
      <c r="E37" s="118" t="s">
        <v>42</v>
      </c>
      <c r="F37" s="128">
        <f>ROUND((SUM(BI119:BI146)),  2)</f>
        <v>0</v>
      </c>
      <c r="G37" s="35"/>
      <c r="H37" s="35"/>
      <c r="I37" s="129">
        <v>0</v>
      </c>
      <c r="J37" s="128">
        <f>0</f>
        <v>0</v>
      </c>
      <c r="K37" s="35"/>
      <c r="L37" s="52"/>
      <c r="S37" s="35"/>
      <c r="T37" s="35"/>
      <c r="U37" s="35"/>
      <c r="V37" s="35"/>
      <c r="W37" s="35"/>
      <c r="X37" s="35"/>
      <c r="Y37" s="35"/>
      <c r="Z37" s="35"/>
      <c r="AA37" s="35"/>
      <c r="AB37" s="35"/>
      <c r="AC37" s="35"/>
      <c r="AD37" s="35"/>
      <c r="AE37" s="35"/>
    </row>
    <row r="38" spans="1:31" s="2" customFormat="1" ht="6.95" customHeight="1">
      <c r="A38" s="35"/>
      <c r="B38" s="40"/>
      <c r="C38" s="35"/>
      <c r="D38" s="35"/>
      <c r="E38" s="35"/>
      <c r="F38" s="35"/>
      <c r="G38" s="35"/>
      <c r="H38" s="35"/>
      <c r="I38" s="35"/>
      <c r="J38" s="35"/>
      <c r="K38" s="35"/>
      <c r="L38" s="52"/>
      <c r="S38" s="35"/>
      <c r="T38" s="35"/>
      <c r="U38" s="35"/>
      <c r="V38" s="35"/>
      <c r="W38" s="35"/>
      <c r="X38" s="35"/>
      <c r="Y38" s="35"/>
      <c r="Z38" s="35"/>
      <c r="AA38" s="35"/>
      <c r="AB38" s="35"/>
      <c r="AC38" s="35"/>
      <c r="AD38" s="35"/>
      <c r="AE38" s="35"/>
    </row>
    <row r="39" spans="1:31" s="2" customFormat="1" ht="25.35" customHeight="1">
      <c r="A39" s="35"/>
      <c r="B39" s="40"/>
      <c r="C39" s="130"/>
      <c r="D39" s="131" t="s">
        <v>43</v>
      </c>
      <c r="E39" s="132"/>
      <c r="F39" s="132"/>
      <c r="G39" s="133" t="s">
        <v>44</v>
      </c>
      <c r="H39" s="134" t="s">
        <v>7622</v>
      </c>
      <c r="I39" s="132"/>
      <c r="J39" s="135">
        <f>SUM(J30:J37)</f>
        <v>0</v>
      </c>
      <c r="K39" s="136"/>
      <c r="L39" s="52"/>
      <c r="S39" s="35"/>
      <c r="T39" s="35"/>
      <c r="U39" s="35"/>
      <c r="V39" s="35"/>
      <c r="W39" s="35"/>
      <c r="X39" s="35"/>
      <c r="Y39" s="35"/>
      <c r="Z39" s="35"/>
      <c r="AA39" s="35"/>
      <c r="AB39" s="35"/>
      <c r="AC39" s="35"/>
      <c r="AD39" s="35"/>
      <c r="AE39" s="35"/>
    </row>
    <row r="40" spans="1:31" s="2" customFormat="1" ht="14.45" customHeight="1">
      <c r="A40" s="35"/>
      <c r="B40" s="40"/>
      <c r="C40" s="35"/>
      <c r="D40" s="35"/>
      <c r="E40" s="35"/>
      <c r="F40" s="35"/>
      <c r="G40" s="35"/>
      <c r="H40" s="35"/>
      <c r="I40" s="35"/>
      <c r="J40" s="35"/>
      <c r="K40" s="35"/>
      <c r="L40" s="52"/>
      <c r="S40" s="35"/>
      <c r="T40" s="35"/>
      <c r="U40" s="35"/>
      <c r="V40" s="35"/>
      <c r="W40" s="35"/>
      <c r="X40" s="35"/>
      <c r="Y40" s="35"/>
      <c r="Z40" s="35"/>
      <c r="AA40" s="35"/>
      <c r="AB40" s="35"/>
      <c r="AC40" s="35"/>
      <c r="AD40" s="35"/>
      <c r="AE40" s="35"/>
    </row>
    <row r="41" spans="1:31" s="1" customFormat="1" ht="14.45" customHeight="1">
      <c r="B41" s="21"/>
      <c r="L41" s="21"/>
    </row>
    <row r="42" spans="1:31" s="1" customFormat="1" ht="14.45" customHeight="1">
      <c r="B42" s="21"/>
      <c r="L42" s="21"/>
    </row>
    <row r="43" spans="1:31" s="1" customFormat="1" ht="14.45" customHeight="1">
      <c r="B43" s="21"/>
      <c r="L43" s="21"/>
    </row>
    <row r="44" spans="1:31" s="1" customFormat="1" ht="14.45" customHeight="1">
      <c r="B44" s="21"/>
      <c r="L44" s="21"/>
    </row>
    <row r="45" spans="1:31" s="1" customFormat="1" ht="14.45" customHeight="1">
      <c r="B45" s="21"/>
      <c r="L45" s="21"/>
    </row>
    <row r="46" spans="1:31" s="1" customFormat="1" ht="14.45" customHeight="1">
      <c r="B46" s="21"/>
      <c r="L46" s="21"/>
    </row>
    <row r="47" spans="1:31" s="1" customFormat="1" ht="14.45" customHeight="1">
      <c r="B47" s="21"/>
      <c r="L47" s="21"/>
    </row>
    <row r="48" spans="1:31" s="1" customFormat="1" ht="14.45" customHeight="1">
      <c r="B48" s="21"/>
      <c r="L48" s="21"/>
    </row>
    <row r="49" spans="1:31" s="1" customFormat="1" ht="14.45" customHeight="1">
      <c r="B49" s="21"/>
      <c r="L49" s="21"/>
    </row>
    <row r="50" spans="1:31" s="2" customFormat="1" ht="14.45" customHeight="1">
      <c r="B50" s="52"/>
      <c r="D50" s="137" t="s">
        <v>45</v>
      </c>
      <c r="E50" s="138"/>
      <c r="F50" s="138"/>
      <c r="G50" s="137" t="s">
        <v>46</v>
      </c>
      <c r="H50" s="138"/>
      <c r="I50" s="138"/>
      <c r="J50" s="138"/>
      <c r="K50" s="138"/>
      <c r="L50" s="52"/>
    </row>
    <row r="51" spans="1:31">
      <c r="B51" s="21"/>
      <c r="L51" s="21"/>
    </row>
    <row r="52" spans="1:31">
      <c r="B52" s="21"/>
      <c r="L52" s="21"/>
    </row>
    <row r="53" spans="1:31">
      <c r="B53" s="21"/>
      <c r="L53" s="21"/>
    </row>
    <row r="54" spans="1:31">
      <c r="B54" s="21"/>
      <c r="L54" s="21"/>
    </row>
    <row r="55" spans="1:31">
      <c r="B55" s="21"/>
      <c r="L55" s="21"/>
    </row>
    <row r="56" spans="1:31">
      <c r="B56" s="21"/>
      <c r="L56" s="21"/>
    </row>
    <row r="57" spans="1:31">
      <c r="B57" s="21"/>
      <c r="L57" s="21"/>
    </row>
    <row r="58" spans="1:31">
      <c r="B58" s="21"/>
      <c r="L58" s="21"/>
    </row>
    <row r="59" spans="1:31">
      <c r="B59" s="21"/>
      <c r="L59" s="21"/>
    </row>
    <row r="60" spans="1:31">
      <c r="B60" s="21"/>
      <c r="L60" s="21"/>
    </row>
    <row r="61" spans="1:31" s="2" customFormat="1" ht="12.75">
      <c r="A61" s="35"/>
      <c r="B61" s="40"/>
      <c r="C61" s="35"/>
      <c r="D61" s="139" t="s">
        <v>47</v>
      </c>
      <c r="E61" s="140"/>
      <c r="F61" s="141" t="s">
        <v>48</v>
      </c>
      <c r="G61" s="139" t="s">
        <v>47</v>
      </c>
      <c r="H61" s="140"/>
      <c r="I61" s="140"/>
      <c r="J61" s="142" t="s">
        <v>48</v>
      </c>
      <c r="K61" s="140"/>
      <c r="L61" s="52"/>
      <c r="S61" s="35"/>
      <c r="T61" s="35"/>
      <c r="U61" s="35"/>
      <c r="V61" s="35"/>
      <c r="W61" s="35"/>
      <c r="X61" s="35"/>
      <c r="Y61" s="35"/>
      <c r="Z61" s="35"/>
      <c r="AA61" s="35"/>
      <c r="AB61" s="35"/>
      <c r="AC61" s="35"/>
      <c r="AD61" s="35"/>
      <c r="AE61" s="35"/>
    </row>
    <row r="62" spans="1:31">
      <c r="B62" s="21"/>
      <c r="L62" s="21"/>
    </row>
    <row r="63" spans="1:31">
      <c r="B63" s="21"/>
      <c r="L63" s="21"/>
    </row>
    <row r="64" spans="1:31">
      <c r="B64" s="21"/>
      <c r="L64" s="21"/>
    </row>
    <row r="65" spans="1:31" s="2" customFormat="1" ht="12.75">
      <c r="A65" s="35"/>
      <c r="B65" s="40"/>
      <c r="C65" s="35"/>
      <c r="D65" s="137" t="s">
        <v>49</v>
      </c>
      <c r="E65" s="143"/>
      <c r="F65" s="143"/>
      <c r="G65" s="137" t="s">
        <v>50</v>
      </c>
      <c r="H65" s="143"/>
      <c r="I65" s="143"/>
      <c r="J65" s="143"/>
      <c r="K65" s="143"/>
      <c r="L65" s="52"/>
      <c r="S65" s="35"/>
      <c r="T65" s="35"/>
      <c r="U65" s="35"/>
      <c r="V65" s="35"/>
      <c r="W65" s="35"/>
      <c r="X65" s="35"/>
      <c r="Y65" s="35"/>
      <c r="Z65" s="35"/>
      <c r="AA65" s="35"/>
      <c r="AB65" s="35"/>
      <c r="AC65" s="35"/>
      <c r="AD65" s="35"/>
      <c r="AE65" s="35"/>
    </row>
    <row r="66" spans="1:31">
      <c r="B66" s="21"/>
      <c r="L66" s="21"/>
    </row>
    <row r="67" spans="1:31">
      <c r="B67" s="21"/>
      <c r="L67" s="21"/>
    </row>
    <row r="68" spans="1:31">
      <c r="B68" s="21"/>
      <c r="L68" s="21"/>
    </row>
    <row r="69" spans="1:31">
      <c r="B69" s="21"/>
      <c r="L69" s="21"/>
    </row>
    <row r="70" spans="1:31">
      <c r="B70" s="21"/>
      <c r="L70" s="21"/>
    </row>
    <row r="71" spans="1:31">
      <c r="B71" s="21"/>
      <c r="L71" s="21"/>
    </row>
    <row r="72" spans="1:31">
      <c r="B72" s="21"/>
      <c r="L72" s="21"/>
    </row>
    <row r="73" spans="1:31">
      <c r="B73" s="21"/>
      <c r="L73" s="21"/>
    </row>
    <row r="74" spans="1:31">
      <c r="B74" s="21"/>
      <c r="L74" s="21"/>
    </row>
    <row r="75" spans="1:31">
      <c r="B75" s="21"/>
      <c r="L75" s="21"/>
    </row>
    <row r="76" spans="1:31" s="2" customFormat="1" ht="12.75">
      <c r="A76" s="35"/>
      <c r="B76" s="40"/>
      <c r="C76" s="35"/>
      <c r="D76" s="139" t="s">
        <v>47</v>
      </c>
      <c r="E76" s="140"/>
      <c r="F76" s="141" t="s">
        <v>48</v>
      </c>
      <c r="G76" s="139" t="s">
        <v>47</v>
      </c>
      <c r="H76" s="140"/>
      <c r="I76" s="140"/>
      <c r="J76" s="142" t="s">
        <v>48</v>
      </c>
      <c r="K76" s="140"/>
      <c r="L76" s="52"/>
      <c r="S76" s="35"/>
      <c r="T76" s="35"/>
      <c r="U76" s="35"/>
      <c r="V76" s="35"/>
      <c r="W76" s="35"/>
      <c r="X76" s="35"/>
      <c r="Y76" s="35"/>
      <c r="Z76" s="35"/>
      <c r="AA76" s="35"/>
      <c r="AB76" s="35"/>
      <c r="AC76" s="35"/>
      <c r="AD76" s="35"/>
      <c r="AE76" s="35"/>
    </row>
    <row r="77" spans="1:31" s="2" customFormat="1" ht="14.45" customHeight="1">
      <c r="A77" s="35"/>
      <c r="B77" s="144"/>
      <c r="C77" s="145"/>
      <c r="D77" s="145"/>
      <c r="E77" s="145"/>
      <c r="F77" s="145"/>
      <c r="G77" s="145"/>
      <c r="H77" s="145"/>
      <c r="I77" s="145"/>
      <c r="J77" s="145"/>
      <c r="K77" s="145"/>
      <c r="L77" s="52"/>
      <c r="S77" s="35"/>
      <c r="T77" s="35"/>
      <c r="U77" s="35"/>
      <c r="V77" s="35"/>
      <c r="W77" s="35"/>
      <c r="X77" s="35"/>
      <c r="Y77" s="35"/>
      <c r="Z77" s="35"/>
      <c r="AA77" s="35"/>
      <c r="AB77" s="35"/>
      <c r="AC77" s="35"/>
      <c r="AD77" s="35"/>
      <c r="AE77" s="35"/>
    </row>
    <row r="81" spans="1:47" s="2" customFormat="1" ht="6.95" customHeight="1">
      <c r="A81" s="35"/>
      <c r="B81" s="146"/>
      <c r="C81" s="147"/>
      <c r="D81" s="147"/>
      <c r="E81" s="147"/>
      <c r="F81" s="147"/>
      <c r="G81" s="147"/>
      <c r="H81" s="147"/>
      <c r="I81" s="147"/>
      <c r="J81" s="147"/>
      <c r="K81" s="147"/>
      <c r="L81" s="52"/>
      <c r="S81" s="35"/>
      <c r="T81" s="35"/>
      <c r="U81" s="35"/>
      <c r="V81" s="35"/>
      <c r="W81" s="35"/>
      <c r="X81" s="35"/>
      <c r="Y81" s="35"/>
      <c r="Z81" s="35"/>
      <c r="AA81" s="35"/>
      <c r="AB81" s="35"/>
      <c r="AC81" s="35"/>
      <c r="AD81" s="35"/>
      <c r="AE81" s="35"/>
    </row>
    <row r="82" spans="1:47" s="2" customFormat="1" ht="24.95" customHeight="1">
      <c r="A82" s="35"/>
      <c r="B82" s="36"/>
      <c r="C82" s="24" t="s">
        <v>242</v>
      </c>
      <c r="D82" s="37"/>
      <c r="E82" s="37"/>
      <c r="F82" s="37"/>
      <c r="G82" s="37"/>
      <c r="H82" s="37"/>
      <c r="I82" s="37"/>
      <c r="J82" s="37"/>
      <c r="K82" s="37"/>
      <c r="L82" s="52"/>
      <c r="S82" s="35"/>
      <c r="T82" s="35"/>
      <c r="U82" s="35"/>
      <c r="V82" s="35"/>
      <c r="W82" s="35"/>
      <c r="X82" s="35"/>
      <c r="Y82" s="35"/>
      <c r="Z82" s="35"/>
      <c r="AA82" s="35"/>
      <c r="AB82" s="35"/>
      <c r="AC82" s="35"/>
      <c r="AD82" s="35"/>
      <c r="AE82" s="35"/>
    </row>
    <row r="83" spans="1:47" s="2" customFormat="1" ht="6.95" customHeight="1">
      <c r="A83" s="35"/>
      <c r="B83" s="36"/>
      <c r="C83" s="37"/>
      <c r="D83" s="37"/>
      <c r="E83" s="37"/>
      <c r="F83" s="37"/>
      <c r="G83" s="37"/>
      <c r="H83" s="37"/>
      <c r="I83" s="37"/>
      <c r="J83" s="37"/>
      <c r="K83" s="37"/>
      <c r="L83" s="52"/>
      <c r="S83" s="35"/>
      <c r="T83" s="35"/>
      <c r="U83" s="35"/>
      <c r="V83" s="35"/>
      <c r="W83" s="35"/>
      <c r="X83" s="35"/>
      <c r="Y83" s="35"/>
      <c r="Z83" s="35"/>
      <c r="AA83" s="35"/>
      <c r="AB83" s="35"/>
      <c r="AC83" s="35"/>
      <c r="AD83" s="35"/>
      <c r="AE83" s="35"/>
    </row>
    <row r="84" spans="1:47" s="2" customFormat="1" ht="12" customHeight="1">
      <c r="A84" s="35"/>
      <c r="B84" s="36"/>
      <c r="C84" s="30" t="s">
        <v>15</v>
      </c>
      <c r="D84" s="37"/>
      <c r="E84" s="37"/>
      <c r="F84" s="37"/>
      <c r="G84" s="37"/>
      <c r="H84" s="37"/>
      <c r="I84" s="37"/>
      <c r="J84" s="37"/>
      <c r="K84" s="37"/>
      <c r="L84" s="52"/>
      <c r="S84" s="35"/>
      <c r="T84" s="35"/>
      <c r="U84" s="35"/>
      <c r="V84" s="35"/>
      <c r="W84" s="35"/>
      <c r="X84" s="35"/>
      <c r="Y84" s="35"/>
      <c r="Z84" s="35"/>
      <c r="AA84" s="35"/>
      <c r="AB84" s="35"/>
      <c r="AC84" s="35"/>
      <c r="AD84" s="35"/>
      <c r="AE84" s="35"/>
    </row>
    <row r="85" spans="1:47" s="2" customFormat="1" ht="16.5" customHeight="1">
      <c r="A85" s="35"/>
      <c r="B85" s="36"/>
      <c r="C85" s="37"/>
      <c r="D85" s="37"/>
      <c r="E85" s="410" t="str">
        <f>E7</f>
        <v>Modernizace teplárny OB6</v>
      </c>
      <c r="F85" s="411"/>
      <c r="G85" s="411"/>
      <c r="H85" s="411"/>
      <c r="I85" s="37"/>
      <c r="J85" s="37"/>
      <c r="K85" s="37"/>
      <c r="L85" s="52"/>
      <c r="S85" s="35"/>
      <c r="T85" s="35"/>
      <c r="U85" s="35"/>
      <c r="V85" s="35"/>
      <c r="W85" s="35"/>
      <c r="X85" s="35"/>
      <c r="Y85" s="35"/>
      <c r="Z85" s="35"/>
      <c r="AA85" s="35"/>
      <c r="AB85" s="35"/>
      <c r="AC85" s="35"/>
      <c r="AD85" s="35"/>
      <c r="AE85" s="35"/>
    </row>
    <row r="86" spans="1:47" s="2" customFormat="1" ht="12" customHeight="1">
      <c r="A86" s="35"/>
      <c r="B86" s="36"/>
      <c r="C86" s="30" t="s">
        <v>241</v>
      </c>
      <c r="D86" s="37"/>
      <c r="E86" s="37"/>
      <c r="F86" s="37"/>
      <c r="G86" s="37"/>
      <c r="H86" s="37"/>
      <c r="I86" s="37"/>
      <c r="J86" s="37"/>
      <c r="K86" s="37"/>
      <c r="L86" s="52"/>
      <c r="S86" s="35"/>
      <c r="T86" s="35"/>
      <c r="U86" s="35"/>
      <c r="V86" s="35"/>
      <c r="W86" s="35"/>
      <c r="X86" s="35"/>
      <c r="Y86" s="35"/>
      <c r="Z86" s="35"/>
      <c r="AA86" s="35"/>
      <c r="AB86" s="35"/>
      <c r="AC86" s="35"/>
      <c r="AD86" s="35"/>
      <c r="AE86" s="35"/>
    </row>
    <row r="87" spans="1:47" s="2" customFormat="1" ht="16.5" customHeight="1">
      <c r="A87" s="35"/>
      <c r="B87" s="36"/>
      <c r="C87" s="37"/>
      <c r="D87" s="37"/>
      <c r="E87" s="384" t="str">
        <f>E9</f>
        <v>IO 303 - Vnější osvětlení</v>
      </c>
      <c r="F87" s="409"/>
      <c r="G87" s="409"/>
      <c r="H87" s="409"/>
      <c r="I87" s="37"/>
      <c r="J87" s="37"/>
      <c r="K87" s="37"/>
      <c r="L87" s="52"/>
      <c r="S87" s="35"/>
      <c r="T87" s="35"/>
      <c r="U87" s="35"/>
      <c r="V87" s="35"/>
      <c r="W87" s="35"/>
      <c r="X87" s="35"/>
      <c r="Y87" s="35"/>
      <c r="Z87" s="35"/>
      <c r="AA87" s="35"/>
      <c r="AB87" s="35"/>
      <c r="AC87" s="35"/>
      <c r="AD87" s="35"/>
      <c r="AE87" s="35"/>
    </row>
    <row r="88" spans="1:47" s="2" customFormat="1" ht="6.95" customHeight="1">
      <c r="A88" s="35"/>
      <c r="B88" s="36"/>
      <c r="C88" s="37"/>
      <c r="D88" s="37"/>
      <c r="E88" s="37"/>
      <c r="F88" s="37"/>
      <c r="G88" s="37"/>
      <c r="H88" s="37"/>
      <c r="I88" s="37"/>
      <c r="J88" s="37"/>
      <c r="K88" s="37"/>
      <c r="L88" s="52"/>
      <c r="S88" s="35"/>
      <c r="T88" s="35"/>
      <c r="U88" s="35"/>
      <c r="V88" s="35"/>
      <c r="W88" s="35"/>
      <c r="X88" s="35"/>
      <c r="Y88" s="35"/>
      <c r="Z88" s="35"/>
      <c r="AA88" s="35"/>
      <c r="AB88" s="35"/>
      <c r="AC88" s="35"/>
      <c r="AD88" s="35"/>
      <c r="AE88" s="35"/>
    </row>
    <row r="89" spans="1:47" s="2" customFormat="1" ht="12" customHeight="1">
      <c r="A89" s="35"/>
      <c r="B89" s="36"/>
      <c r="C89" s="30" t="s">
        <v>19</v>
      </c>
      <c r="D89" s="37"/>
      <c r="E89" s="37"/>
      <c r="F89" s="28" t="str">
        <f>F12</f>
        <v>Mladá Boleslav</v>
      </c>
      <c r="G89" s="37"/>
      <c r="H89" s="37"/>
      <c r="I89" s="30" t="s">
        <v>21</v>
      </c>
      <c r="J89" s="67">
        <f>IF(J12="","",J12)</f>
        <v>45363</v>
      </c>
      <c r="K89" s="37"/>
      <c r="L89" s="52"/>
      <c r="S89" s="35"/>
      <c r="T89" s="35"/>
      <c r="U89" s="35"/>
      <c r="V89" s="35"/>
      <c r="W89" s="35"/>
      <c r="X89" s="35"/>
      <c r="Y89" s="35"/>
      <c r="Z89" s="35"/>
      <c r="AA89" s="35"/>
      <c r="AB89" s="35"/>
      <c r="AC89" s="35"/>
      <c r="AD89" s="35"/>
      <c r="AE89" s="35"/>
    </row>
    <row r="90" spans="1:47" s="2" customFormat="1" ht="6.95" customHeight="1">
      <c r="A90" s="35"/>
      <c r="B90" s="36"/>
      <c r="C90" s="37"/>
      <c r="D90" s="37"/>
      <c r="E90" s="37"/>
      <c r="F90" s="37"/>
      <c r="G90" s="37"/>
      <c r="H90" s="37"/>
      <c r="I90" s="37"/>
      <c r="J90" s="37"/>
      <c r="K90" s="37"/>
      <c r="L90" s="52"/>
      <c r="S90" s="35"/>
      <c r="T90" s="35"/>
      <c r="U90" s="35"/>
      <c r="V90" s="35"/>
      <c r="W90" s="35"/>
      <c r="X90" s="35"/>
      <c r="Y90" s="35"/>
      <c r="Z90" s="35"/>
      <c r="AA90" s="35"/>
      <c r="AB90" s="35"/>
      <c r="AC90" s="35"/>
      <c r="AD90" s="35"/>
      <c r="AE90" s="35"/>
    </row>
    <row r="91" spans="1:47" s="2" customFormat="1" ht="15.2" customHeight="1">
      <c r="A91" s="35"/>
      <c r="B91" s="36"/>
      <c r="C91" s="30" t="s">
        <v>22</v>
      </c>
      <c r="D91" s="37"/>
      <c r="E91" s="37"/>
      <c r="F91" s="28" t="str">
        <f>E15</f>
        <v xml:space="preserve">ŠKO-ENERGO s.r.o. </v>
      </c>
      <c r="G91" s="37"/>
      <c r="H91" s="37"/>
      <c r="I91" s="30" t="s">
        <v>28</v>
      </c>
      <c r="J91" s="33" t="str">
        <f>E21</f>
        <v>AFRY CZ s.r.o.</v>
      </c>
      <c r="K91" s="37"/>
      <c r="L91" s="52"/>
      <c r="S91" s="35"/>
      <c r="T91" s="35"/>
      <c r="U91" s="35"/>
      <c r="V91" s="35"/>
      <c r="W91" s="35"/>
      <c r="X91" s="35"/>
      <c r="Y91" s="35"/>
      <c r="Z91" s="35"/>
      <c r="AA91" s="35"/>
      <c r="AB91" s="35"/>
      <c r="AC91" s="35"/>
      <c r="AD91" s="35"/>
      <c r="AE91" s="35"/>
    </row>
    <row r="92" spans="1:47" s="2" customFormat="1" ht="15.2" customHeight="1">
      <c r="A92" s="35"/>
      <c r="B92" s="36"/>
      <c r="C92" s="30" t="s">
        <v>26</v>
      </c>
      <c r="D92" s="37"/>
      <c r="E92" s="37"/>
      <c r="F92" s="28" t="str">
        <f>IF(E18="","",E18)</f>
        <v>Vyplň údaj</v>
      </c>
      <c r="G92" s="37"/>
      <c r="H92" s="37"/>
      <c r="I92" s="30" t="s">
        <v>31</v>
      </c>
      <c r="J92" s="33" t="str">
        <f>E24</f>
        <v>AFRY CZ s.r.o.</v>
      </c>
      <c r="K92" s="37"/>
      <c r="L92" s="52"/>
      <c r="S92" s="35"/>
      <c r="T92" s="35"/>
      <c r="U92" s="35"/>
      <c r="V92" s="35"/>
      <c r="W92" s="35"/>
      <c r="X92" s="35"/>
      <c r="Y92" s="35"/>
      <c r="Z92" s="35"/>
      <c r="AA92" s="35"/>
      <c r="AB92" s="35"/>
      <c r="AC92" s="35"/>
      <c r="AD92" s="35"/>
      <c r="AE92" s="35"/>
    </row>
    <row r="93" spans="1:47" s="2" customFormat="1" ht="10.35" customHeight="1">
      <c r="A93" s="35"/>
      <c r="B93" s="36"/>
      <c r="C93" s="37"/>
      <c r="D93" s="37"/>
      <c r="E93" s="37"/>
      <c r="F93" s="37"/>
      <c r="G93" s="37"/>
      <c r="H93" s="37"/>
      <c r="I93" s="37"/>
      <c r="J93" s="37"/>
      <c r="K93" s="37"/>
      <c r="L93" s="52"/>
      <c r="S93" s="35"/>
      <c r="T93" s="35"/>
      <c r="U93" s="35"/>
      <c r="V93" s="35"/>
      <c r="W93" s="35"/>
      <c r="X93" s="35"/>
      <c r="Y93" s="35"/>
      <c r="Z93" s="35"/>
      <c r="AA93" s="35"/>
      <c r="AB93" s="35"/>
      <c r="AC93" s="35"/>
      <c r="AD93" s="35"/>
      <c r="AE93" s="35"/>
    </row>
    <row r="94" spans="1:47" s="2" customFormat="1" ht="29.25" customHeight="1">
      <c r="A94" s="35"/>
      <c r="B94" s="36"/>
      <c r="C94" s="148" t="s">
        <v>243</v>
      </c>
      <c r="D94" s="149"/>
      <c r="E94" s="149"/>
      <c r="F94" s="149"/>
      <c r="G94" s="149"/>
      <c r="H94" s="149"/>
      <c r="I94" s="149"/>
      <c r="J94" s="150" t="s">
        <v>7631</v>
      </c>
      <c r="K94" s="149"/>
      <c r="L94" s="52"/>
      <c r="S94" s="35"/>
      <c r="T94" s="35"/>
      <c r="U94" s="35"/>
      <c r="V94" s="35"/>
      <c r="W94" s="35"/>
      <c r="X94" s="35"/>
      <c r="Y94" s="35"/>
      <c r="Z94" s="35"/>
      <c r="AA94" s="35"/>
      <c r="AB94" s="35"/>
      <c r="AC94" s="35"/>
      <c r="AD94" s="35"/>
      <c r="AE94" s="35"/>
    </row>
    <row r="95" spans="1:47" s="2" customFormat="1" ht="10.35" customHeight="1">
      <c r="A95" s="35"/>
      <c r="B95" s="36"/>
      <c r="C95" s="37"/>
      <c r="D95" s="37"/>
      <c r="E95" s="37"/>
      <c r="F95" s="37"/>
      <c r="G95" s="37"/>
      <c r="H95" s="37"/>
      <c r="I95" s="37"/>
      <c r="J95" s="37"/>
      <c r="K95" s="37"/>
      <c r="L95" s="52"/>
      <c r="S95" s="35"/>
      <c r="T95" s="35"/>
      <c r="U95" s="35"/>
      <c r="V95" s="35"/>
      <c r="W95" s="35"/>
      <c r="X95" s="35"/>
      <c r="Y95" s="35"/>
      <c r="Z95" s="35"/>
      <c r="AA95" s="35"/>
      <c r="AB95" s="35"/>
      <c r="AC95" s="35"/>
      <c r="AD95" s="35"/>
      <c r="AE95" s="35"/>
    </row>
    <row r="96" spans="1:47" s="2" customFormat="1" ht="22.9" customHeight="1">
      <c r="A96" s="35"/>
      <c r="B96" s="36"/>
      <c r="C96" s="151" t="s">
        <v>244</v>
      </c>
      <c r="D96" s="37"/>
      <c r="E96" s="37"/>
      <c r="F96" s="37"/>
      <c r="G96" s="37"/>
      <c r="H96" s="37"/>
      <c r="I96" s="37"/>
      <c r="J96" s="85">
        <f>J119</f>
        <v>0</v>
      </c>
      <c r="K96" s="37"/>
      <c r="L96" s="52"/>
      <c r="S96" s="35"/>
      <c r="T96" s="35"/>
      <c r="U96" s="35"/>
      <c r="V96" s="35"/>
      <c r="W96" s="35"/>
      <c r="X96" s="35"/>
      <c r="Y96" s="35"/>
      <c r="Z96" s="35"/>
      <c r="AA96" s="35"/>
      <c r="AB96" s="35"/>
      <c r="AC96" s="35"/>
      <c r="AD96" s="35"/>
      <c r="AE96" s="35"/>
      <c r="AU96" s="18" t="s">
        <v>245</v>
      </c>
    </row>
    <row r="97" spans="1:31" s="9" customFormat="1" ht="24.95" customHeight="1">
      <c r="B97" s="152"/>
      <c r="C97" s="153"/>
      <c r="D97" s="154" t="s">
        <v>7160</v>
      </c>
      <c r="E97" s="155"/>
      <c r="F97" s="155"/>
      <c r="G97" s="155"/>
      <c r="H97" s="155"/>
      <c r="I97" s="155"/>
      <c r="J97" s="156">
        <f>J120</f>
        <v>0</v>
      </c>
      <c r="K97" s="153"/>
      <c r="L97" s="157"/>
    </row>
    <row r="98" spans="1:31" s="9" customFormat="1" ht="24.95" customHeight="1">
      <c r="B98" s="152"/>
      <c r="C98" s="153"/>
      <c r="D98" s="154" t="s">
        <v>334</v>
      </c>
      <c r="E98" s="155"/>
      <c r="F98" s="155"/>
      <c r="G98" s="155"/>
      <c r="H98" s="155"/>
      <c r="I98" s="155"/>
      <c r="J98" s="156">
        <f>J139</f>
        <v>0</v>
      </c>
      <c r="K98" s="153"/>
      <c r="L98" s="157"/>
    </row>
    <row r="99" spans="1:31" s="10" customFormat="1" ht="19.899999999999999" customHeight="1">
      <c r="B99" s="158"/>
      <c r="C99" s="103"/>
      <c r="D99" s="159" t="s">
        <v>7161</v>
      </c>
      <c r="E99" s="160"/>
      <c r="F99" s="160"/>
      <c r="G99" s="160"/>
      <c r="H99" s="160"/>
      <c r="I99" s="160"/>
      <c r="J99" s="161">
        <f>J140</f>
        <v>0</v>
      </c>
      <c r="K99" s="103"/>
      <c r="L99" s="162"/>
    </row>
    <row r="100" spans="1:31" s="2" customFormat="1" ht="21.75" customHeight="1">
      <c r="A100" s="35"/>
      <c r="B100" s="36"/>
      <c r="C100" s="37"/>
      <c r="D100" s="37"/>
      <c r="E100" s="37"/>
      <c r="F100" s="37"/>
      <c r="G100" s="37"/>
      <c r="H100" s="37"/>
      <c r="I100" s="37"/>
      <c r="J100" s="37"/>
      <c r="K100" s="37"/>
      <c r="L100" s="52"/>
      <c r="S100" s="35"/>
      <c r="T100" s="35"/>
      <c r="U100" s="35"/>
      <c r="V100" s="35"/>
      <c r="W100" s="35"/>
      <c r="X100" s="35"/>
      <c r="Y100" s="35"/>
      <c r="Z100" s="35"/>
      <c r="AA100" s="35"/>
      <c r="AB100" s="35"/>
      <c r="AC100" s="35"/>
      <c r="AD100" s="35"/>
      <c r="AE100" s="35"/>
    </row>
    <row r="101" spans="1:31" s="2" customFormat="1" ht="6.95" customHeight="1">
      <c r="A101" s="35"/>
      <c r="B101" s="55"/>
      <c r="C101" s="56"/>
      <c r="D101" s="56"/>
      <c r="E101" s="56"/>
      <c r="F101" s="56"/>
      <c r="G101" s="56"/>
      <c r="H101" s="56"/>
      <c r="I101" s="56"/>
      <c r="J101" s="56"/>
      <c r="K101" s="56"/>
      <c r="L101" s="52"/>
      <c r="S101" s="35"/>
      <c r="T101" s="35"/>
      <c r="U101" s="35"/>
      <c r="V101" s="35"/>
      <c r="W101" s="35"/>
      <c r="X101" s="35"/>
      <c r="Y101" s="35"/>
      <c r="Z101" s="35"/>
      <c r="AA101" s="35"/>
      <c r="AB101" s="35"/>
      <c r="AC101" s="35"/>
      <c r="AD101" s="35"/>
      <c r="AE101" s="35"/>
    </row>
    <row r="105" spans="1:31" s="2" customFormat="1" ht="6.95" customHeight="1">
      <c r="A105" s="35"/>
      <c r="B105" s="57"/>
      <c r="C105" s="58"/>
      <c r="D105" s="58"/>
      <c r="E105" s="58"/>
      <c r="F105" s="58"/>
      <c r="G105" s="58"/>
      <c r="H105" s="58"/>
      <c r="I105" s="58"/>
      <c r="J105" s="58"/>
      <c r="K105" s="58"/>
      <c r="L105" s="52"/>
      <c r="S105" s="35"/>
      <c r="T105" s="35"/>
      <c r="U105" s="35"/>
      <c r="V105" s="35"/>
      <c r="W105" s="35"/>
      <c r="X105" s="35"/>
      <c r="Y105" s="35"/>
      <c r="Z105" s="35"/>
      <c r="AA105" s="35"/>
      <c r="AB105" s="35"/>
      <c r="AC105" s="35"/>
      <c r="AD105" s="35"/>
      <c r="AE105" s="35"/>
    </row>
    <row r="106" spans="1:31" s="2" customFormat="1" ht="24.95" customHeight="1">
      <c r="A106" s="35"/>
      <c r="B106" s="36"/>
      <c r="C106" s="24" t="s">
        <v>249</v>
      </c>
      <c r="D106" s="37"/>
      <c r="E106" s="37"/>
      <c r="F106" s="37"/>
      <c r="G106" s="37"/>
      <c r="H106" s="37"/>
      <c r="I106" s="37"/>
      <c r="J106" s="37"/>
      <c r="K106" s="37"/>
      <c r="L106" s="52"/>
      <c r="S106" s="35"/>
      <c r="T106" s="35"/>
      <c r="U106" s="35"/>
      <c r="V106" s="35"/>
      <c r="W106" s="35"/>
      <c r="X106" s="35"/>
      <c r="Y106" s="35"/>
      <c r="Z106" s="35"/>
      <c r="AA106" s="35"/>
      <c r="AB106" s="35"/>
      <c r="AC106" s="35"/>
      <c r="AD106" s="35"/>
      <c r="AE106" s="35"/>
    </row>
    <row r="107" spans="1:31" s="2" customFormat="1" ht="6.95" customHeight="1">
      <c r="A107" s="35"/>
      <c r="B107" s="36"/>
      <c r="C107" s="37"/>
      <c r="D107" s="37"/>
      <c r="E107" s="37"/>
      <c r="F107" s="37"/>
      <c r="G107" s="37"/>
      <c r="H107" s="37"/>
      <c r="I107" s="37"/>
      <c r="J107" s="37"/>
      <c r="K107" s="37"/>
      <c r="L107" s="52"/>
      <c r="S107" s="35"/>
      <c r="T107" s="35"/>
      <c r="U107" s="35"/>
      <c r="V107" s="35"/>
      <c r="W107" s="35"/>
      <c r="X107" s="35"/>
      <c r="Y107" s="35"/>
      <c r="Z107" s="35"/>
      <c r="AA107" s="35"/>
      <c r="AB107" s="35"/>
      <c r="AC107" s="35"/>
      <c r="AD107" s="35"/>
      <c r="AE107" s="35"/>
    </row>
    <row r="108" spans="1:31" s="2" customFormat="1" ht="12" customHeight="1">
      <c r="A108" s="35"/>
      <c r="B108" s="36"/>
      <c r="C108" s="30" t="s">
        <v>15</v>
      </c>
      <c r="D108" s="37"/>
      <c r="E108" s="37"/>
      <c r="F108" s="37"/>
      <c r="G108" s="37"/>
      <c r="H108" s="37"/>
      <c r="I108" s="37"/>
      <c r="J108" s="37"/>
      <c r="K108" s="37"/>
      <c r="L108" s="52"/>
      <c r="S108" s="35"/>
      <c r="T108" s="35"/>
      <c r="U108" s="35"/>
      <c r="V108" s="35"/>
      <c r="W108" s="35"/>
      <c r="X108" s="35"/>
      <c r="Y108" s="35"/>
      <c r="Z108" s="35"/>
      <c r="AA108" s="35"/>
      <c r="AB108" s="35"/>
      <c r="AC108" s="35"/>
      <c r="AD108" s="35"/>
      <c r="AE108" s="35"/>
    </row>
    <row r="109" spans="1:31" s="2" customFormat="1" ht="16.5" customHeight="1">
      <c r="A109" s="35"/>
      <c r="B109" s="36"/>
      <c r="C109" s="37"/>
      <c r="D109" s="37"/>
      <c r="E109" s="410" t="str">
        <f>E7</f>
        <v>Modernizace teplárny OB6</v>
      </c>
      <c r="F109" s="411"/>
      <c r="G109" s="411"/>
      <c r="H109" s="411"/>
      <c r="I109" s="37"/>
      <c r="J109" s="37"/>
      <c r="K109" s="37"/>
      <c r="L109" s="52"/>
      <c r="S109" s="35"/>
      <c r="T109" s="35"/>
      <c r="U109" s="35"/>
      <c r="V109" s="35"/>
      <c r="W109" s="35"/>
      <c r="X109" s="35"/>
      <c r="Y109" s="35"/>
      <c r="Z109" s="35"/>
      <c r="AA109" s="35"/>
      <c r="AB109" s="35"/>
      <c r="AC109" s="35"/>
      <c r="AD109" s="35"/>
      <c r="AE109" s="35"/>
    </row>
    <row r="110" spans="1:31" s="2" customFormat="1" ht="12" customHeight="1">
      <c r="A110" s="35"/>
      <c r="B110" s="36"/>
      <c r="C110" s="30" t="s">
        <v>241</v>
      </c>
      <c r="D110" s="37"/>
      <c r="E110" s="37"/>
      <c r="F110" s="37"/>
      <c r="G110" s="37"/>
      <c r="H110" s="37"/>
      <c r="I110" s="37"/>
      <c r="J110" s="37"/>
      <c r="K110" s="37"/>
      <c r="L110" s="52"/>
      <c r="S110" s="35"/>
      <c r="T110" s="35"/>
      <c r="U110" s="35"/>
      <c r="V110" s="35"/>
      <c r="W110" s="35"/>
      <c r="X110" s="35"/>
      <c r="Y110" s="35"/>
      <c r="Z110" s="35"/>
      <c r="AA110" s="35"/>
      <c r="AB110" s="35"/>
      <c r="AC110" s="35"/>
      <c r="AD110" s="35"/>
      <c r="AE110" s="35"/>
    </row>
    <row r="111" spans="1:31" s="2" customFormat="1" ht="16.5" customHeight="1">
      <c r="A111" s="35"/>
      <c r="B111" s="36"/>
      <c r="C111" s="37"/>
      <c r="D111" s="37"/>
      <c r="E111" s="384" t="str">
        <f>E9</f>
        <v>IO 303 - Vnější osvětlení</v>
      </c>
      <c r="F111" s="409"/>
      <c r="G111" s="409"/>
      <c r="H111" s="409"/>
      <c r="I111" s="37"/>
      <c r="J111" s="37"/>
      <c r="K111" s="37"/>
      <c r="L111" s="52"/>
      <c r="S111" s="35"/>
      <c r="T111" s="35"/>
      <c r="U111" s="35"/>
      <c r="V111" s="35"/>
      <c r="W111" s="35"/>
      <c r="X111" s="35"/>
      <c r="Y111" s="35"/>
      <c r="Z111" s="35"/>
      <c r="AA111" s="35"/>
      <c r="AB111" s="35"/>
      <c r="AC111" s="35"/>
      <c r="AD111" s="35"/>
      <c r="AE111" s="35"/>
    </row>
    <row r="112" spans="1:31" s="2" customFormat="1" ht="6.95" customHeight="1">
      <c r="A112" s="35"/>
      <c r="B112" s="36"/>
      <c r="C112" s="37"/>
      <c r="D112" s="37"/>
      <c r="E112" s="37"/>
      <c r="F112" s="37"/>
      <c r="G112" s="37"/>
      <c r="H112" s="37"/>
      <c r="I112" s="37"/>
      <c r="J112" s="37"/>
      <c r="K112" s="37"/>
      <c r="L112" s="52"/>
      <c r="S112" s="35"/>
      <c r="T112" s="35"/>
      <c r="U112" s="35"/>
      <c r="V112" s="35"/>
      <c r="W112" s="35"/>
      <c r="X112" s="35"/>
      <c r="Y112" s="35"/>
      <c r="Z112" s="35"/>
      <c r="AA112" s="35"/>
      <c r="AB112" s="35"/>
      <c r="AC112" s="35"/>
      <c r="AD112" s="35"/>
      <c r="AE112" s="35"/>
    </row>
    <row r="113" spans="1:65" s="2" customFormat="1" ht="12" customHeight="1">
      <c r="A113" s="35"/>
      <c r="B113" s="36"/>
      <c r="C113" s="30" t="s">
        <v>19</v>
      </c>
      <c r="D113" s="37"/>
      <c r="E113" s="37"/>
      <c r="F113" s="28" t="str">
        <f>F12</f>
        <v>Mladá Boleslav</v>
      </c>
      <c r="G113" s="37"/>
      <c r="H113" s="37"/>
      <c r="I113" s="30" t="s">
        <v>21</v>
      </c>
      <c r="J113" s="67">
        <f>IF(J12="","",J12)</f>
        <v>45363</v>
      </c>
      <c r="K113" s="37"/>
      <c r="L113" s="52"/>
      <c r="S113" s="35"/>
      <c r="T113" s="35"/>
      <c r="U113" s="35"/>
      <c r="V113" s="35"/>
      <c r="W113" s="35"/>
      <c r="X113" s="35"/>
      <c r="Y113" s="35"/>
      <c r="Z113" s="35"/>
      <c r="AA113" s="35"/>
      <c r="AB113" s="35"/>
      <c r="AC113" s="35"/>
      <c r="AD113" s="35"/>
      <c r="AE113" s="35"/>
    </row>
    <row r="114" spans="1:65" s="2" customFormat="1" ht="6.95" customHeight="1">
      <c r="A114" s="35"/>
      <c r="B114" s="36"/>
      <c r="C114" s="37"/>
      <c r="D114" s="37"/>
      <c r="E114" s="37"/>
      <c r="F114" s="37"/>
      <c r="G114" s="37"/>
      <c r="H114" s="37"/>
      <c r="I114" s="37"/>
      <c r="J114" s="37"/>
      <c r="K114" s="37"/>
      <c r="L114" s="52"/>
      <c r="S114" s="35"/>
      <c r="T114" s="35"/>
      <c r="U114" s="35"/>
      <c r="V114" s="35"/>
      <c r="W114" s="35"/>
      <c r="X114" s="35"/>
      <c r="Y114" s="35"/>
      <c r="Z114" s="35"/>
      <c r="AA114" s="35"/>
      <c r="AB114" s="35"/>
      <c r="AC114" s="35"/>
      <c r="AD114" s="35"/>
      <c r="AE114" s="35"/>
    </row>
    <row r="115" spans="1:65" s="2" customFormat="1" ht="15.2" customHeight="1">
      <c r="A115" s="35"/>
      <c r="B115" s="36"/>
      <c r="C115" s="30" t="s">
        <v>22</v>
      </c>
      <c r="D115" s="37"/>
      <c r="E115" s="37"/>
      <c r="F115" s="28" t="str">
        <f>E15</f>
        <v xml:space="preserve">ŠKO-ENERGO s.r.o. </v>
      </c>
      <c r="G115" s="37"/>
      <c r="H115" s="37"/>
      <c r="I115" s="30" t="s">
        <v>28</v>
      </c>
      <c r="J115" s="33" t="str">
        <f>E21</f>
        <v>AFRY CZ s.r.o.</v>
      </c>
      <c r="K115" s="37"/>
      <c r="L115" s="52"/>
      <c r="S115" s="35"/>
      <c r="T115" s="35"/>
      <c r="U115" s="35"/>
      <c r="V115" s="35"/>
      <c r="W115" s="35"/>
      <c r="X115" s="35"/>
      <c r="Y115" s="35"/>
      <c r="Z115" s="35"/>
      <c r="AA115" s="35"/>
      <c r="AB115" s="35"/>
      <c r="AC115" s="35"/>
      <c r="AD115" s="35"/>
      <c r="AE115" s="35"/>
    </row>
    <row r="116" spans="1:65" s="2" customFormat="1" ht="15.2" customHeight="1">
      <c r="A116" s="35"/>
      <c r="B116" s="36"/>
      <c r="C116" s="30" t="s">
        <v>26</v>
      </c>
      <c r="D116" s="37"/>
      <c r="E116" s="37"/>
      <c r="F116" s="28" t="str">
        <f>IF(E18="","",E18)</f>
        <v>Vyplň údaj</v>
      </c>
      <c r="G116" s="37"/>
      <c r="H116" s="37"/>
      <c r="I116" s="30" t="s">
        <v>31</v>
      </c>
      <c r="J116" s="33" t="str">
        <f>E24</f>
        <v>AFRY CZ s.r.o.</v>
      </c>
      <c r="K116" s="37"/>
      <c r="L116" s="52"/>
      <c r="S116" s="35"/>
      <c r="T116" s="35"/>
      <c r="U116" s="35"/>
      <c r="V116" s="35"/>
      <c r="W116" s="35"/>
      <c r="X116" s="35"/>
      <c r="Y116" s="35"/>
      <c r="Z116" s="35"/>
      <c r="AA116" s="35"/>
      <c r="AB116" s="35"/>
      <c r="AC116" s="35"/>
      <c r="AD116" s="35"/>
      <c r="AE116" s="35"/>
    </row>
    <row r="117" spans="1:65" s="2" customFormat="1" ht="10.35" customHeight="1">
      <c r="A117" s="35"/>
      <c r="B117" s="36"/>
      <c r="C117" s="37"/>
      <c r="D117" s="37"/>
      <c r="E117" s="37"/>
      <c r="F117" s="37"/>
      <c r="G117" s="37"/>
      <c r="H117" s="37"/>
      <c r="I117" s="37"/>
      <c r="J117" s="37"/>
      <c r="K117" s="37"/>
      <c r="L117" s="52"/>
      <c r="S117" s="35"/>
      <c r="T117" s="35"/>
      <c r="U117" s="35"/>
      <c r="V117" s="35"/>
      <c r="W117" s="35"/>
      <c r="X117" s="35"/>
      <c r="Y117" s="35"/>
      <c r="Z117" s="35"/>
      <c r="AA117" s="35"/>
      <c r="AB117" s="35"/>
      <c r="AC117" s="35"/>
      <c r="AD117" s="35"/>
      <c r="AE117" s="35"/>
    </row>
    <row r="118" spans="1:65" s="11" customFormat="1" ht="29.25" customHeight="1">
      <c r="A118" s="163"/>
      <c r="B118" s="164"/>
      <c r="C118" s="165" t="s">
        <v>250</v>
      </c>
      <c r="D118" s="166" t="s">
        <v>55</v>
      </c>
      <c r="E118" s="166" t="s">
        <v>53</v>
      </c>
      <c r="F118" s="166" t="s">
        <v>54</v>
      </c>
      <c r="G118" s="166" t="s">
        <v>251</v>
      </c>
      <c r="H118" s="166" t="s">
        <v>252</v>
      </c>
      <c r="I118" s="166" t="s">
        <v>7632</v>
      </c>
      <c r="J118" s="167" t="s">
        <v>7631</v>
      </c>
      <c r="K118" s="168" t="s">
        <v>253</v>
      </c>
      <c r="L118" s="169"/>
      <c r="M118" s="76" t="s">
        <v>1</v>
      </c>
      <c r="N118" s="77" t="s">
        <v>37</v>
      </c>
      <c r="O118" s="77" t="s">
        <v>254</v>
      </c>
      <c r="P118" s="77" t="s">
        <v>255</v>
      </c>
      <c r="Q118" s="77" t="s">
        <v>256</v>
      </c>
      <c r="R118" s="77" t="s">
        <v>257</v>
      </c>
      <c r="S118" s="77" t="s">
        <v>258</v>
      </c>
      <c r="T118" s="78" t="s">
        <v>259</v>
      </c>
      <c r="U118" s="163"/>
      <c r="V118" s="163"/>
      <c r="W118" s="163"/>
      <c r="X118" s="163"/>
      <c r="Y118" s="163"/>
      <c r="Z118" s="163"/>
      <c r="AA118" s="163"/>
      <c r="AB118" s="163"/>
      <c r="AC118" s="163"/>
      <c r="AD118" s="163"/>
      <c r="AE118" s="163"/>
    </row>
    <row r="119" spans="1:65" s="2" customFormat="1" ht="22.9" customHeight="1">
      <c r="A119" s="35"/>
      <c r="B119" s="36"/>
      <c r="C119" s="83" t="s">
        <v>260</v>
      </c>
      <c r="D119" s="37"/>
      <c r="E119" s="37"/>
      <c r="F119" s="37"/>
      <c r="G119" s="37"/>
      <c r="H119" s="37"/>
      <c r="I119" s="37"/>
      <c r="J119" s="170">
        <f>BK119</f>
        <v>0</v>
      </c>
      <c r="K119" s="37"/>
      <c r="L119" s="40"/>
      <c r="M119" s="79"/>
      <c r="N119" s="171"/>
      <c r="O119" s="80"/>
      <c r="P119" s="172">
        <f>P120+P139</f>
        <v>0</v>
      </c>
      <c r="Q119" s="80"/>
      <c r="R119" s="172">
        <f>R120+R139</f>
        <v>1.0499999999999999E-2</v>
      </c>
      <c r="S119" s="80"/>
      <c r="T119" s="173">
        <f>T120+T139</f>
        <v>0</v>
      </c>
      <c r="U119" s="35"/>
      <c r="V119" s="35"/>
      <c r="W119" s="35"/>
      <c r="X119" s="35"/>
      <c r="Y119" s="35"/>
      <c r="Z119" s="35"/>
      <c r="AA119" s="35"/>
      <c r="AB119" s="35"/>
      <c r="AC119" s="35"/>
      <c r="AD119" s="35"/>
      <c r="AE119" s="35"/>
      <c r="AT119" s="18" t="s">
        <v>63</v>
      </c>
      <c r="AU119" s="18" t="s">
        <v>245</v>
      </c>
      <c r="BK119" s="174">
        <f>BK120+BK139</f>
        <v>0</v>
      </c>
    </row>
    <row r="120" spans="1:65" s="12" customFormat="1" ht="25.9" customHeight="1">
      <c r="B120" s="175"/>
      <c r="C120" s="176"/>
      <c r="D120" s="177" t="s">
        <v>63</v>
      </c>
      <c r="E120" s="178" t="s">
        <v>1813</v>
      </c>
      <c r="F120" s="178" t="s">
        <v>7162</v>
      </c>
      <c r="G120" s="176"/>
      <c r="H120" s="176"/>
      <c r="I120" s="179"/>
      <c r="J120" s="180">
        <f>BK120</f>
        <v>0</v>
      </c>
      <c r="K120" s="176"/>
      <c r="L120" s="181"/>
      <c r="M120" s="182"/>
      <c r="N120" s="183"/>
      <c r="O120" s="183"/>
      <c r="P120" s="184">
        <f>SUM(P121:P138)</f>
        <v>0</v>
      </c>
      <c r="Q120" s="183"/>
      <c r="R120" s="184">
        <f>SUM(R121:R138)</f>
        <v>0</v>
      </c>
      <c r="S120" s="183"/>
      <c r="T120" s="185">
        <f>SUM(T121:T138)</f>
        <v>0</v>
      </c>
      <c r="AR120" s="186" t="s">
        <v>71</v>
      </c>
      <c r="AT120" s="187" t="s">
        <v>63</v>
      </c>
      <c r="AU120" s="187" t="s">
        <v>64</v>
      </c>
      <c r="AY120" s="186" t="s">
        <v>263</v>
      </c>
      <c r="BK120" s="188">
        <f>SUM(BK121:BK138)</f>
        <v>0</v>
      </c>
    </row>
    <row r="121" spans="1:65" s="2" customFormat="1" ht="16.5" customHeight="1">
      <c r="A121" s="35"/>
      <c r="B121" s="36"/>
      <c r="C121" s="191" t="s">
        <v>71</v>
      </c>
      <c r="D121" s="191" t="s">
        <v>266</v>
      </c>
      <c r="E121" s="192" t="s">
        <v>2860</v>
      </c>
      <c r="F121" s="193" t="s">
        <v>2861</v>
      </c>
      <c r="G121" s="194" t="s">
        <v>1863</v>
      </c>
      <c r="H121" s="195">
        <v>1</v>
      </c>
      <c r="I121" s="196"/>
      <c r="J121" s="197">
        <f t="shared" ref="J121:J138" si="0">ROUND(I121*H121,2)</f>
        <v>0</v>
      </c>
      <c r="K121" s="198"/>
      <c r="L121" s="40"/>
      <c r="M121" s="199" t="s">
        <v>1</v>
      </c>
      <c r="N121" s="200" t="s">
        <v>38</v>
      </c>
      <c r="O121" s="72"/>
      <c r="P121" s="201">
        <f t="shared" ref="P121:P138" si="1">O121*H121</f>
        <v>0</v>
      </c>
      <c r="Q121" s="201">
        <v>0</v>
      </c>
      <c r="R121" s="201">
        <f t="shared" ref="R121:R138" si="2">Q121*H121</f>
        <v>0</v>
      </c>
      <c r="S121" s="201">
        <v>0</v>
      </c>
      <c r="T121" s="202">
        <f t="shared" ref="T121:T138" si="3">S121*H121</f>
        <v>0</v>
      </c>
      <c r="U121" s="35"/>
      <c r="V121" s="35"/>
      <c r="W121" s="35"/>
      <c r="X121" s="35"/>
      <c r="Y121" s="35"/>
      <c r="Z121" s="35"/>
      <c r="AA121" s="35"/>
      <c r="AB121" s="35"/>
      <c r="AC121" s="35"/>
      <c r="AD121" s="35"/>
      <c r="AE121" s="35"/>
      <c r="AR121" s="203" t="s">
        <v>270</v>
      </c>
      <c r="AT121" s="203" t="s">
        <v>266</v>
      </c>
      <c r="AU121" s="203" t="s">
        <v>71</v>
      </c>
      <c r="AY121" s="18" t="s">
        <v>263</v>
      </c>
      <c r="BE121" s="204">
        <f t="shared" ref="BE121:BE138" si="4">IF(N121="základní",J121,0)</f>
        <v>0</v>
      </c>
      <c r="BF121" s="204">
        <f t="shared" ref="BF121:BF138" si="5">IF(N121="snížená",J121,0)</f>
        <v>0</v>
      </c>
      <c r="BG121" s="204">
        <f t="shared" ref="BG121:BG138" si="6">IF(N121="zákl. přenesená",J121,0)</f>
        <v>0</v>
      </c>
      <c r="BH121" s="204">
        <f t="shared" ref="BH121:BH138" si="7">IF(N121="sníž. přenesená",J121,0)</f>
        <v>0</v>
      </c>
      <c r="BI121" s="204">
        <f t="shared" ref="BI121:BI138" si="8">IF(N121="nulová",J121,0)</f>
        <v>0</v>
      </c>
      <c r="BJ121" s="18" t="s">
        <v>71</v>
      </c>
      <c r="BK121" s="204">
        <f t="shared" ref="BK121:BK138" si="9">ROUND(I121*H121,2)</f>
        <v>0</v>
      </c>
      <c r="BL121" s="18" t="s">
        <v>270</v>
      </c>
      <c r="BM121" s="203" t="s">
        <v>7163</v>
      </c>
    </row>
    <row r="122" spans="1:65" s="2" customFormat="1" ht="16.5" customHeight="1">
      <c r="A122" s="35"/>
      <c r="B122" s="36"/>
      <c r="C122" s="191" t="s">
        <v>73</v>
      </c>
      <c r="D122" s="191" t="s">
        <v>266</v>
      </c>
      <c r="E122" s="192" t="s">
        <v>1946</v>
      </c>
      <c r="F122" s="193" t="s">
        <v>2852</v>
      </c>
      <c r="G122" s="194" t="s">
        <v>1863</v>
      </c>
      <c r="H122" s="195">
        <v>1</v>
      </c>
      <c r="I122" s="196"/>
      <c r="J122" s="197">
        <f t="shared" si="0"/>
        <v>0</v>
      </c>
      <c r="K122" s="198"/>
      <c r="L122" s="40"/>
      <c r="M122" s="199" t="s">
        <v>1</v>
      </c>
      <c r="N122" s="200" t="s">
        <v>38</v>
      </c>
      <c r="O122" s="72"/>
      <c r="P122" s="201">
        <f t="shared" si="1"/>
        <v>0</v>
      </c>
      <c r="Q122" s="201">
        <v>0</v>
      </c>
      <c r="R122" s="201">
        <f t="shared" si="2"/>
        <v>0</v>
      </c>
      <c r="S122" s="201">
        <v>0</v>
      </c>
      <c r="T122" s="202">
        <f t="shared" si="3"/>
        <v>0</v>
      </c>
      <c r="U122" s="35"/>
      <c r="V122" s="35"/>
      <c r="W122" s="35"/>
      <c r="X122" s="35"/>
      <c r="Y122" s="35"/>
      <c r="Z122" s="35"/>
      <c r="AA122" s="35"/>
      <c r="AB122" s="35"/>
      <c r="AC122" s="35"/>
      <c r="AD122" s="35"/>
      <c r="AE122" s="35"/>
      <c r="AR122" s="203" t="s">
        <v>270</v>
      </c>
      <c r="AT122" s="203" t="s">
        <v>266</v>
      </c>
      <c r="AU122" s="203" t="s">
        <v>71</v>
      </c>
      <c r="AY122" s="18" t="s">
        <v>263</v>
      </c>
      <c r="BE122" s="204">
        <f t="shared" si="4"/>
        <v>0</v>
      </c>
      <c r="BF122" s="204">
        <f t="shared" si="5"/>
        <v>0</v>
      </c>
      <c r="BG122" s="204">
        <f t="shared" si="6"/>
        <v>0</v>
      </c>
      <c r="BH122" s="204">
        <f t="shared" si="7"/>
        <v>0</v>
      </c>
      <c r="BI122" s="204">
        <f t="shared" si="8"/>
        <v>0</v>
      </c>
      <c r="BJ122" s="18" t="s">
        <v>71</v>
      </c>
      <c r="BK122" s="204">
        <f t="shared" si="9"/>
        <v>0</v>
      </c>
      <c r="BL122" s="18" t="s">
        <v>270</v>
      </c>
      <c r="BM122" s="203" t="s">
        <v>7164</v>
      </c>
    </row>
    <row r="123" spans="1:65" s="2" customFormat="1" ht="24.2" customHeight="1">
      <c r="A123" s="35"/>
      <c r="B123" s="36"/>
      <c r="C123" s="261" t="s">
        <v>276</v>
      </c>
      <c r="D123" s="261" t="s">
        <v>401</v>
      </c>
      <c r="E123" s="262" t="s">
        <v>1949</v>
      </c>
      <c r="F123" s="263" t="s">
        <v>1950</v>
      </c>
      <c r="G123" s="264" t="s">
        <v>1863</v>
      </c>
      <c r="H123" s="265">
        <v>1</v>
      </c>
      <c r="I123" s="266"/>
      <c r="J123" s="267">
        <f t="shared" si="0"/>
        <v>0</v>
      </c>
      <c r="K123" s="268"/>
      <c r="L123" s="269"/>
      <c r="M123" s="270" t="s">
        <v>1</v>
      </c>
      <c r="N123" s="271" t="s">
        <v>38</v>
      </c>
      <c r="O123" s="72"/>
      <c r="P123" s="201">
        <f t="shared" si="1"/>
        <v>0</v>
      </c>
      <c r="Q123" s="201">
        <v>0</v>
      </c>
      <c r="R123" s="201">
        <f t="shared" si="2"/>
        <v>0</v>
      </c>
      <c r="S123" s="201">
        <v>0</v>
      </c>
      <c r="T123" s="202">
        <f t="shared" si="3"/>
        <v>0</v>
      </c>
      <c r="U123" s="35"/>
      <c r="V123" s="35"/>
      <c r="W123" s="35"/>
      <c r="X123" s="35"/>
      <c r="Y123" s="35"/>
      <c r="Z123" s="35"/>
      <c r="AA123" s="35"/>
      <c r="AB123" s="35"/>
      <c r="AC123" s="35"/>
      <c r="AD123" s="35"/>
      <c r="AE123" s="35"/>
      <c r="AR123" s="203" t="s">
        <v>314</v>
      </c>
      <c r="AT123" s="203" t="s">
        <v>401</v>
      </c>
      <c r="AU123" s="203" t="s">
        <v>71</v>
      </c>
      <c r="AY123" s="18" t="s">
        <v>263</v>
      </c>
      <c r="BE123" s="204">
        <f t="shared" si="4"/>
        <v>0</v>
      </c>
      <c r="BF123" s="204">
        <f t="shared" si="5"/>
        <v>0</v>
      </c>
      <c r="BG123" s="204">
        <f t="shared" si="6"/>
        <v>0</v>
      </c>
      <c r="BH123" s="204">
        <f t="shared" si="7"/>
        <v>0</v>
      </c>
      <c r="BI123" s="204">
        <f t="shared" si="8"/>
        <v>0</v>
      </c>
      <c r="BJ123" s="18" t="s">
        <v>71</v>
      </c>
      <c r="BK123" s="204">
        <f t="shared" si="9"/>
        <v>0</v>
      </c>
      <c r="BL123" s="18" t="s">
        <v>270</v>
      </c>
      <c r="BM123" s="203" t="s">
        <v>7165</v>
      </c>
    </row>
    <row r="124" spans="1:65" s="2" customFormat="1" ht="16.5" customHeight="1">
      <c r="A124" s="35"/>
      <c r="B124" s="36"/>
      <c r="C124" s="191" t="s">
        <v>270</v>
      </c>
      <c r="D124" s="191" t="s">
        <v>266</v>
      </c>
      <c r="E124" s="192" t="s">
        <v>1952</v>
      </c>
      <c r="F124" s="193" t="s">
        <v>1953</v>
      </c>
      <c r="G124" s="194" t="s">
        <v>1863</v>
      </c>
      <c r="H124" s="195">
        <v>1</v>
      </c>
      <c r="I124" s="196"/>
      <c r="J124" s="197">
        <f t="shared" si="0"/>
        <v>0</v>
      </c>
      <c r="K124" s="198"/>
      <c r="L124" s="40"/>
      <c r="M124" s="199" t="s">
        <v>1</v>
      </c>
      <c r="N124" s="200" t="s">
        <v>38</v>
      </c>
      <c r="O124" s="72"/>
      <c r="P124" s="201">
        <f t="shared" si="1"/>
        <v>0</v>
      </c>
      <c r="Q124" s="201">
        <v>0</v>
      </c>
      <c r="R124" s="201">
        <f t="shared" si="2"/>
        <v>0</v>
      </c>
      <c r="S124" s="201">
        <v>0</v>
      </c>
      <c r="T124" s="202">
        <f t="shared" si="3"/>
        <v>0</v>
      </c>
      <c r="U124" s="35"/>
      <c r="V124" s="35"/>
      <c r="W124" s="35"/>
      <c r="X124" s="35"/>
      <c r="Y124" s="35"/>
      <c r="Z124" s="35"/>
      <c r="AA124" s="35"/>
      <c r="AB124" s="35"/>
      <c r="AC124" s="35"/>
      <c r="AD124" s="35"/>
      <c r="AE124" s="35"/>
      <c r="AR124" s="203" t="s">
        <v>270</v>
      </c>
      <c r="AT124" s="203" t="s">
        <v>266</v>
      </c>
      <c r="AU124" s="203" t="s">
        <v>71</v>
      </c>
      <c r="AY124" s="18" t="s">
        <v>263</v>
      </c>
      <c r="BE124" s="204">
        <f t="shared" si="4"/>
        <v>0</v>
      </c>
      <c r="BF124" s="204">
        <f t="shared" si="5"/>
        <v>0</v>
      </c>
      <c r="BG124" s="204">
        <f t="shared" si="6"/>
        <v>0</v>
      </c>
      <c r="BH124" s="204">
        <f t="shared" si="7"/>
        <v>0</v>
      </c>
      <c r="BI124" s="204">
        <f t="shared" si="8"/>
        <v>0</v>
      </c>
      <c r="BJ124" s="18" t="s">
        <v>71</v>
      </c>
      <c r="BK124" s="204">
        <f t="shared" si="9"/>
        <v>0</v>
      </c>
      <c r="BL124" s="18" t="s">
        <v>270</v>
      </c>
      <c r="BM124" s="203" t="s">
        <v>7166</v>
      </c>
    </row>
    <row r="125" spans="1:65" s="2" customFormat="1" ht="16.5" customHeight="1">
      <c r="A125" s="35"/>
      <c r="B125" s="36"/>
      <c r="C125" s="191" t="s">
        <v>297</v>
      </c>
      <c r="D125" s="191" t="s">
        <v>266</v>
      </c>
      <c r="E125" s="192" t="s">
        <v>1955</v>
      </c>
      <c r="F125" s="193" t="s">
        <v>1956</v>
      </c>
      <c r="G125" s="194" t="s">
        <v>1863</v>
      </c>
      <c r="H125" s="195">
        <v>1</v>
      </c>
      <c r="I125" s="196"/>
      <c r="J125" s="197">
        <f t="shared" si="0"/>
        <v>0</v>
      </c>
      <c r="K125" s="198"/>
      <c r="L125" s="40"/>
      <c r="M125" s="199" t="s">
        <v>1</v>
      </c>
      <c r="N125" s="200" t="s">
        <v>38</v>
      </c>
      <c r="O125" s="72"/>
      <c r="P125" s="201">
        <f t="shared" si="1"/>
        <v>0</v>
      </c>
      <c r="Q125" s="201">
        <v>0</v>
      </c>
      <c r="R125" s="201">
        <f t="shared" si="2"/>
        <v>0</v>
      </c>
      <c r="S125" s="201">
        <v>0</v>
      </c>
      <c r="T125" s="202">
        <f t="shared" si="3"/>
        <v>0</v>
      </c>
      <c r="U125" s="35"/>
      <c r="V125" s="35"/>
      <c r="W125" s="35"/>
      <c r="X125" s="35"/>
      <c r="Y125" s="35"/>
      <c r="Z125" s="35"/>
      <c r="AA125" s="35"/>
      <c r="AB125" s="35"/>
      <c r="AC125" s="35"/>
      <c r="AD125" s="35"/>
      <c r="AE125" s="35"/>
      <c r="AR125" s="203" t="s">
        <v>270</v>
      </c>
      <c r="AT125" s="203" t="s">
        <v>266</v>
      </c>
      <c r="AU125" s="203" t="s">
        <v>71</v>
      </c>
      <c r="AY125" s="18" t="s">
        <v>263</v>
      </c>
      <c r="BE125" s="204">
        <f t="shared" si="4"/>
        <v>0</v>
      </c>
      <c r="BF125" s="204">
        <f t="shared" si="5"/>
        <v>0</v>
      </c>
      <c r="BG125" s="204">
        <f t="shared" si="6"/>
        <v>0</v>
      </c>
      <c r="BH125" s="204">
        <f t="shared" si="7"/>
        <v>0</v>
      </c>
      <c r="BI125" s="204">
        <f t="shared" si="8"/>
        <v>0</v>
      </c>
      <c r="BJ125" s="18" t="s">
        <v>71</v>
      </c>
      <c r="BK125" s="204">
        <f t="shared" si="9"/>
        <v>0</v>
      </c>
      <c r="BL125" s="18" t="s">
        <v>270</v>
      </c>
      <c r="BM125" s="203" t="s">
        <v>7167</v>
      </c>
    </row>
    <row r="126" spans="1:65" s="2" customFormat="1" ht="16.5" customHeight="1">
      <c r="A126" s="35"/>
      <c r="B126" s="36"/>
      <c r="C126" s="191" t="s">
        <v>304</v>
      </c>
      <c r="D126" s="191" t="s">
        <v>266</v>
      </c>
      <c r="E126" s="192" t="s">
        <v>1958</v>
      </c>
      <c r="F126" s="193" t="s">
        <v>7168</v>
      </c>
      <c r="G126" s="194" t="s">
        <v>1863</v>
      </c>
      <c r="H126" s="195">
        <v>1</v>
      </c>
      <c r="I126" s="196"/>
      <c r="J126" s="197">
        <f t="shared" si="0"/>
        <v>0</v>
      </c>
      <c r="K126" s="198"/>
      <c r="L126" s="40"/>
      <c r="M126" s="199" t="s">
        <v>1</v>
      </c>
      <c r="N126" s="200" t="s">
        <v>38</v>
      </c>
      <c r="O126" s="72"/>
      <c r="P126" s="201">
        <f t="shared" si="1"/>
        <v>0</v>
      </c>
      <c r="Q126" s="201">
        <v>0</v>
      </c>
      <c r="R126" s="201">
        <f t="shared" si="2"/>
        <v>0</v>
      </c>
      <c r="S126" s="201">
        <v>0</v>
      </c>
      <c r="T126" s="202">
        <f t="shared" si="3"/>
        <v>0</v>
      </c>
      <c r="U126" s="35"/>
      <c r="V126" s="35"/>
      <c r="W126" s="35"/>
      <c r="X126" s="35"/>
      <c r="Y126" s="35"/>
      <c r="Z126" s="35"/>
      <c r="AA126" s="35"/>
      <c r="AB126" s="35"/>
      <c r="AC126" s="35"/>
      <c r="AD126" s="35"/>
      <c r="AE126" s="35"/>
      <c r="AR126" s="203" t="s">
        <v>270</v>
      </c>
      <c r="AT126" s="203" t="s">
        <v>266</v>
      </c>
      <c r="AU126" s="203" t="s">
        <v>71</v>
      </c>
      <c r="AY126" s="18" t="s">
        <v>263</v>
      </c>
      <c r="BE126" s="204">
        <f t="shared" si="4"/>
        <v>0</v>
      </c>
      <c r="BF126" s="204">
        <f t="shared" si="5"/>
        <v>0</v>
      </c>
      <c r="BG126" s="204">
        <f t="shared" si="6"/>
        <v>0</v>
      </c>
      <c r="BH126" s="204">
        <f t="shared" si="7"/>
        <v>0</v>
      </c>
      <c r="BI126" s="204">
        <f t="shared" si="8"/>
        <v>0</v>
      </c>
      <c r="BJ126" s="18" t="s">
        <v>71</v>
      </c>
      <c r="BK126" s="204">
        <f t="shared" si="9"/>
        <v>0</v>
      </c>
      <c r="BL126" s="18" t="s">
        <v>270</v>
      </c>
      <c r="BM126" s="203" t="s">
        <v>7169</v>
      </c>
    </row>
    <row r="127" spans="1:65" s="2" customFormat="1" ht="16.5" customHeight="1">
      <c r="A127" s="35"/>
      <c r="B127" s="36"/>
      <c r="C127" s="191" t="s">
        <v>309</v>
      </c>
      <c r="D127" s="191" t="s">
        <v>266</v>
      </c>
      <c r="E127" s="192" t="s">
        <v>7170</v>
      </c>
      <c r="F127" s="193" t="s">
        <v>7171</v>
      </c>
      <c r="G127" s="194" t="s">
        <v>1863</v>
      </c>
      <c r="H127" s="195">
        <v>1</v>
      </c>
      <c r="I127" s="196"/>
      <c r="J127" s="197">
        <f t="shared" si="0"/>
        <v>0</v>
      </c>
      <c r="K127" s="198"/>
      <c r="L127" s="40"/>
      <c r="M127" s="199" t="s">
        <v>1</v>
      </c>
      <c r="N127" s="200" t="s">
        <v>38</v>
      </c>
      <c r="O127" s="72"/>
      <c r="P127" s="201">
        <f t="shared" si="1"/>
        <v>0</v>
      </c>
      <c r="Q127" s="201">
        <v>0</v>
      </c>
      <c r="R127" s="201">
        <f t="shared" si="2"/>
        <v>0</v>
      </c>
      <c r="S127" s="201">
        <v>0</v>
      </c>
      <c r="T127" s="202">
        <f t="shared" si="3"/>
        <v>0</v>
      </c>
      <c r="U127" s="35"/>
      <c r="V127" s="35"/>
      <c r="W127" s="35"/>
      <c r="X127" s="35"/>
      <c r="Y127" s="35"/>
      <c r="Z127" s="35"/>
      <c r="AA127" s="35"/>
      <c r="AB127" s="35"/>
      <c r="AC127" s="35"/>
      <c r="AD127" s="35"/>
      <c r="AE127" s="35"/>
      <c r="AR127" s="203" t="s">
        <v>270</v>
      </c>
      <c r="AT127" s="203" t="s">
        <v>266</v>
      </c>
      <c r="AU127" s="203" t="s">
        <v>71</v>
      </c>
      <c r="AY127" s="18" t="s">
        <v>263</v>
      </c>
      <c r="BE127" s="204">
        <f t="shared" si="4"/>
        <v>0</v>
      </c>
      <c r="BF127" s="204">
        <f t="shared" si="5"/>
        <v>0</v>
      </c>
      <c r="BG127" s="204">
        <f t="shared" si="6"/>
        <v>0</v>
      </c>
      <c r="BH127" s="204">
        <f t="shared" si="7"/>
        <v>0</v>
      </c>
      <c r="BI127" s="204">
        <f t="shared" si="8"/>
        <v>0</v>
      </c>
      <c r="BJ127" s="18" t="s">
        <v>71</v>
      </c>
      <c r="BK127" s="204">
        <f t="shared" si="9"/>
        <v>0</v>
      </c>
      <c r="BL127" s="18" t="s">
        <v>270</v>
      </c>
      <c r="BM127" s="203" t="s">
        <v>7172</v>
      </c>
    </row>
    <row r="128" spans="1:65" s="2" customFormat="1" ht="16.5" customHeight="1">
      <c r="A128" s="35"/>
      <c r="B128" s="36"/>
      <c r="C128" s="191" t="s">
        <v>314</v>
      </c>
      <c r="D128" s="191" t="s">
        <v>266</v>
      </c>
      <c r="E128" s="192" t="s">
        <v>7173</v>
      </c>
      <c r="F128" s="193" t="s">
        <v>7174</v>
      </c>
      <c r="G128" s="194" t="s">
        <v>1863</v>
      </c>
      <c r="H128" s="195">
        <v>1</v>
      </c>
      <c r="I128" s="196"/>
      <c r="J128" s="197">
        <f t="shared" si="0"/>
        <v>0</v>
      </c>
      <c r="K128" s="198"/>
      <c r="L128" s="40"/>
      <c r="M128" s="199" t="s">
        <v>1</v>
      </c>
      <c r="N128" s="200" t="s">
        <v>38</v>
      </c>
      <c r="O128" s="72"/>
      <c r="P128" s="201">
        <f t="shared" si="1"/>
        <v>0</v>
      </c>
      <c r="Q128" s="201">
        <v>0</v>
      </c>
      <c r="R128" s="201">
        <f t="shared" si="2"/>
        <v>0</v>
      </c>
      <c r="S128" s="201">
        <v>0</v>
      </c>
      <c r="T128" s="202">
        <f t="shared" si="3"/>
        <v>0</v>
      </c>
      <c r="U128" s="35"/>
      <c r="V128" s="35"/>
      <c r="W128" s="35"/>
      <c r="X128" s="35"/>
      <c r="Y128" s="35"/>
      <c r="Z128" s="35"/>
      <c r="AA128" s="35"/>
      <c r="AB128" s="35"/>
      <c r="AC128" s="35"/>
      <c r="AD128" s="35"/>
      <c r="AE128" s="35"/>
      <c r="AR128" s="203" t="s">
        <v>270</v>
      </c>
      <c r="AT128" s="203" t="s">
        <v>266</v>
      </c>
      <c r="AU128" s="203" t="s">
        <v>71</v>
      </c>
      <c r="AY128" s="18" t="s">
        <v>263</v>
      </c>
      <c r="BE128" s="204">
        <f t="shared" si="4"/>
        <v>0</v>
      </c>
      <c r="BF128" s="204">
        <f t="shared" si="5"/>
        <v>0</v>
      </c>
      <c r="BG128" s="204">
        <f t="shared" si="6"/>
        <v>0</v>
      </c>
      <c r="BH128" s="204">
        <f t="shared" si="7"/>
        <v>0</v>
      </c>
      <c r="BI128" s="204">
        <f t="shared" si="8"/>
        <v>0</v>
      </c>
      <c r="BJ128" s="18" t="s">
        <v>71</v>
      </c>
      <c r="BK128" s="204">
        <f t="shared" si="9"/>
        <v>0</v>
      </c>
      <c r="BL128" s="18" t="s">
        <v>270</v>
      </c>
      <c r="BM128" s="203" t="s">
        <v>7175</v>
      </c>
    </row>
    <row r="129" spans="1:65" s="2" customFormat="1" ht="16.5" customHeight="1">
      <c r="A129" s="35"/>
      <c r="B129" s="36"/>
      <c r="C129" s="261" t="s">
        <v>264</v>
      </c>
      <c r="D129" s="261" t="s">
        <v>401</v>
      </c>
      <c r="E129" s="262" t="s">
        <v>1879</v>
      </c>
      <c r="F129" s="263" t="s">
        <v>7176</v>
      </c>
      <c r="G129" s="264" t="s">
        <v>1867</v>
      </c>
      <c r="H129" s="265">
        <v>33</v>
      </c>
      <c r="I129" s="266"/>
      <c r="J129" s="267">
        <f t="shared" si="0"/>
        <v>0</v>
      </c>
      <c r="K129" s="268"/>
      <c r="L129" s="269"/>
      <c r="M129" s="270" t="s">
        <v>1</v>
      </c>
      <c r="N129" s="271" t="s">
        <v>38</v>
      </c>
      <c r="O129" s="72"/>
      <c r="P129" s="201">
        <f t="shared" si="1"/>
        <v>0</v>
      </c>
      <c r="Q129" s="201">
        <v>0</v>
      </c>
      <c r="R129" s="201">
        <f t="shared" si="2"/>
        <v>0</v>
      </c>
      <c r="S129" s="201">
        <v>0</v>
      </c>
      <c r="T129" s="202">
        <f t="shared" si="3"/>
        <v>0</v>
      </c>
      <c r="U129" s="35"/>
      <c r="V129" s="35"/>
      <c r="W129" s="35"/>
      <c r="X129" s="35"/>
      <c r="Y129" s="35"/>
      <c r="Z129" s="35"/>
      <c r="AA129" s="35"/>
      <c r="AB129" s="35"/>
      <c r="AC129" s="35"/>
      <c r="AD129" s="35"/>
      <c r="AE129" s="35"/>
      <c r="AR129" s="203" t="s">
        <v>314</v>
      </c>
      <c r="AT129" s="203" t="s">
        <v>401</v>
      </c>
      <c r="AU129" s="203" t="s">
        <v>71</v>
      </c>
      <c r="AY129" s="18" t="s">
        <v>263</v>
      </c>
      <c r="BE129" s="204">
        <f t="shared" si="4"/>
        <v>0</v>
      </c>
      <c r="BF129" s="204">
        <f t="shared" si="5"/>
        <v>0</v>
      </c>
      <c r="BG129" s="204">
        <f t="shared" si="6"/>
        <v>0</v>
      </c>
      <c r="BH129" s="204">
        <f t="shared" si="7"/>
        <v>0</v>
      </c>
      <c r="BI129" s="204">
        <f t="shared" si="8"/>
        <v>0</v>
      </c>
      <c r="BJ129" s="18" t="s">
        <v>71</v>
      </c>
      <c r="BK129" s="204">
        <f t="shared" si="9"/>
        <v>0</v>
      </c>
      <c r="BL129" s="18" t="s">
        <v>270</v>
      </c>
      <c r="BM129" s="203" t="s">
        <v>7177</v>
      </c>
    </row>
    <row r="130" spans="1:65" s="2" customFormat="1" ht="24.2" customHeight="1">
      <c r="A130" s="35"/>
      <c r="B130" s="36"/>
      <c r="C130" s="261" t="s">
        <v>322</v>
      </c>
      <c r="D130" s="261" t="s">
        <v>401</v>
      </c>
      <c r="E130" s="262" t="s">
        <v>7178</v>
      </c>
      <c r="F130" s="263" t="s">
        <v>7179</v>
      </c>
      <c r="G130" s="264" t="s">
        <v>1867</v>
      </c>
      <c r="H130" s="265">
        <v>33</v>
      </c>
      <c r="I130" s="266"/>
      <c r="J130" s="267">
        <f t="shared" si="0"/>
        <v>0</v>
      </c>
      <c r="K130" s="268"/>
      <c r="L130" s="269"/>
      <c r="M130" s="270" t="s">
        <v>1</v>
      </c>
      <c r="N130" s="271" t="s">
        <v>38</v>
      </c>
      <c r="O130" s="72"/>
      <c r="P130" s="201">
        <f t="shared" si="1"/>
        <v>0</v>
      </c>
      <c r="Q130" s="201">
        <v>0</v>
      </c>
      <c r="R130" s="201">
        <f t="shared" si="2"/>
        <v>0</v>
      </c>
      <c r="S130" s="201">
        <v>0</v>
      </c>
      <c r="T130" s="202">
        <f t="shared" si="3"/>
        <v>0</v>
      </c>
      <c r="U130" s="35"/>
      <c r="V130" s="35"/>
      <c r="W130" s="35"/>
      <c r="X130" s="35"/>
      <c r="Y130" s="35"/>
      <c r="Z130" s="35"/>
      <c r="AA130" s="35"/>
      <c r="AB130" s="35"/>
      <c r="AC130" s="35"/>
      <c r="AD130" s="35"/>
      <c r="AE130" s="35"/>
      <c r="AR130" s="203" t="s">
        <v>314</v>
      </c>
      <c r="AT130" s="203" t="s">
        <v>401</v>
      </c>
      <c r="AU130" s="203" t="s">
        <v>71</v>
      </c>
      <c r="AY130" s="18" t="s">
        <v>263</v>
      </c>
      <c r="BE130" s="204">
        <f t="shared" si="4"/>
        <v>0</v>
      </c>
      <c r="BF130" s="204">
        <f t="shared" si="5"/>
        <v>0</v>
      </c>
      <c r="BG130" s="204">
        <f t="shared" si="6"/>
        <v>0</v>
      </c>
      <c r="BH130" s="204">
        <f t="shared" si="7"/>
        <v>0</v>
      </c>
      <c r="BI130" s="204">
        <f t="shared" si="8"/>
        <v>0</v>
      </c>
      <c r="BJ130" s="18" t="s">
        <v>71</v>
      </c>
      <c r="BK130" s="204">
        <f t="shared" si="9"/>
        <v>0</v>
      </c>
      <c r="BL130" s="18" t="s">
        <v>270</v>
      </c>
      <c r="BM130" s="203" t="s">
        <v>7180</v>
      </c>
    </row>
    <row r="131" spans="1:65" s="2" customFormat="1" ht="16.5" customHeight="1">
      <c r="A131" s="35"/>
      <c r="B131" s="36"/>
      <c r="C131" s="261" t="s">
        <v>327</v>
      </c>
      <c r="D131" s="261" t="s">
        <v>401</v>
      </c>
      <c r="E131" s="262" t="s">
        <v>1910</v>
      </c>
      <c r="F131" s="263" t="s">
        <v>1911</v>
      </c>
      <c r="G131" s="264" t="s">
        <v>796</v>
      </c>
      <c r="H131" s="265">
        <v>800</v>
      </c>
      <c r="I131" s="266"/>
      <c r="J131" s="267">
        <f t="shared" si="0"/>
        <v>0</v>
      </c>
      <c r="K131" s="268"/>
      <c r="L131" s="269"/>
      <c r="M131" s="270" t="s">
        <v>1</v>
      </c>
      <c r="N131" s="271" t="s">
        <v>38</v>
      </c>
      <c r="O131" s="72"/>
      <c r="P131" s="201">
        <f t="shared" si="1"/>
        <v>0</v>
      </c>
      <c r="Q131" s="201">
        <v>0</v>
      </c>
      <c r="R131" s="201">
        <f t="shared" si="2"/>
        <v>0</v>
      </c>
      <c r="S131" s="201">
        <v>0</v>
      </c>
      <c r="T131" s="202">
        <f t="shared" si="3"/>
        <v>0</v>
      </c>
      <c r="U131" s="35"/>
      <c r="V131" s="35"/>
      <c r="W131" s="35"/>
      <c r="X131" s="35"/>
      <c r="Y131" s="35"/>
      <c r="Z131" s="35"/>
      <c r="AA131" s="35"/>
      <c r="AB131" s="35"/>
      <c r="AC131" s="35"/>
      <c r="AD131" s="35"/>
      <c r="AE131" s="35"/>
      <c r="AR131" s="203" t="s">
        <v>314</v>
      </c>
      <c r="AT131" s="203" t="s">
        <v>401</v>
      </c>
      <c r="AU131" s="203" t="s">
        <v>71</v>
      </c>
      <c r="AY131" s="18" t="s">
        <v>263</v>
      </c>
      <c r="BE131" s="204">
        <f t="shared" si="4"/>
        <v>0</v>
      </c>
      <c r="BF131" s="204">
        <f t="shared" si="5"/>
        <v>0</v>
      </c>
      <c r="BG131" s="204">
        <f t="shared" si="6"/>
        <v>0</v>
      </c>
      <c r="BH131" s="204">
        <f t="shared" si="7"/>
        <v>0</v>
      </c>
      <c r="BI131" s="204">
        <f t="shared" si="8"/>
        <v>0</v>
      </c>
      <c r="BJ131" s="18" t="s">
        <v>71</v>
      </c>
      <c r="BK131" s="204">
        <f t="shared" si="9"/>
        <v>0</v>
      </c>
      <c r="BL131" s="18" t="s">
        <v>270</v>
      </c>
      <c r="BM131" s="203" t="s">
        <v>7181</v>
      </c>
    </row>
    <row r="132" spans="1:65" s="2" customFormat="1" ht="24.2" customHeight="1">
      <c r="A132" s="35"/>
      <c r="B132" s="36"/>
      <c r="C132" s="261" t="s">
        <v>8</v>
      </c>
      <c r="D132" s="261" t="s">
        <v>401</v>
      </c>
      <c r="E132" s="262" t="s">
        <v>1885</v>
      </c>
      <c r="F132" s="263" t="s">
        <v>1886</v>
      </c>
      <c r="G132" s="264" t="s">
        <v>1887</v>
      </c>
      <c r="H132" s="265">
        <v>1</v>
      </c>
      <c r="I132" s="266"/>
      <c r="J132" s="267">
        <f t="shared" si="0"/>
        <v>0</v>
      </c>
      <c r="K132" s="268"/>
      <c r="L132" s="269"/>
      <c r="M132" s="270" t="s">
        <v>1</v>
      </c>
      <c r="N132" s="271" t="s">
        <v>38</v>
      </c>
      <c r="O132" s="72"/>
      <c r="P132" s="201">
        <f t="shared" si="1"/>
        <v>0</v>
      </c>
      <c r="Q132" s="201">
        <v>0</v>
      </c>
      <c r="R132" s="201">
        <f t="shared" si="2"/>
        <v>0</v>
      </c>
      <c r="S132" s="201">
        <v>0</v>
      </c>
      <c r="T132" s="202">
        <f t="shared" si="3"/>
        <v>0</v>
      </c>
      <c r="U132" s="35"/>
      <c r="V132" s="35"/>
      <c r="W132" s="35"/>
      <c r="X132" s="35"/>
      <c r="Y132" s="35"/>
      <c r="Z132" s="35"/>
      <c r="AA132" s="35"/>
      <c r="AB132" s="35"/>
      <c r="AC132" s="35"/>
      <c r="AD132" s="35"/>
      <c r="AE132" s="35"/>
      <c r="AR132" s="203" t="s">
        <v>314</v>
      </c>
      <c r="AT132" s="203" t="s">
        <v>401</v>
      </c>
      <c r="AU132" s="203" t="s">
        <v>71</v>
      </c>
      <c r="AY132" s="18" t="s">
        <v>263</v>
      </c>
      <c r="BE132" s="204">
        <f t="shared" si="4"/>
        <v>0</v>
      </c>
      <c r="BF132" s="204">
        <f t="shared" si="5"/>
        <v>0</v>
      </c>
      <c r="BG132" s="204">
        <f t="shared" si="6"/>
        <v>0</v>
      </c>
      <c r="BH132" s="204">
        <f t="shared" si="7"/>
        <v>0</v>
      </c>
      <c r="BI132" s="204">
        <f t="shared" si="8"/>
        <v>0</v>
      </c>
      <c r="BJ132" s="18" t="s">
        <v>71</v>
      </c>
      <c r="BK132" s="204">
        <f t="shared" si="9"/>
        <v>0</v>
      </c>
      <c r="BL132" s="18" t="s">
        <v>270</v>
      </c>
      <c r="BM132" s="203" t="s">
        <v>7182</v>
      </c>
    </row>
    <row r="133" spans="1:65" s="2" customFormat="1" ht="16.5" customHeight="1">
      <c r="A133" s="35"/>
      <c r="B133" s="36"/>
      <c r="C133" s="191" t="s">
        <v>397</v>
      </c>
      <c r="D133" s="191" t="s">
        <v>266</v>
      </c>
      <c r="E133" s="192" t="s">
        <v>7183</v>
      </c>
      <c r="F133" s="193" t="s">
        <v>7184</v>
      </c>
      <c r="G133" s="194" t="s">
        <v>1863</v>
      </c>
      <c r="H133" s="195">
        <v>1</v>
      </c>
      <c r="I133" s="196"/>
      <c r="J133" s="197">
        <f t="shared" si="0"/>
        <v>0</v>
      </c>
      <c r="K133" s="198"/>
      <c r="L133" s="40"/>
      <c r="M133" s="199" t="s">
        <v>1</v>
      </c>
      <c r="N133" s="200" t="s">
        <v>38</v>
      </c>
      <c r="O133" s="72"/>
      <c r="P133" s="201">
        <f t="shared" si="1"/>
        <v>0</v>
      </c>
      <c r="Q133" s="201">
        <v>0</v>
      </c>
      <c r="R133" s="201">
        <f t="shared" si="2"/>
        <v>0</v>
      </c>
      <c r="S133" s="201">
        <v>0</v>
      </c>
      <c r="T133" s="202">
        <f t="shared" si="3"/>
        <v>0</v>
      </c>
      <c r="U133" s="35"/>
      <c r="V133" s="35"/>
      <c r="W133" s="35"/>
      <c r="X133" s="35"/>
      <c r="Y133" s="35"/>
      <c r="Z133" s="35"/>
      <c r="AA133" s="35"/>
      <c r="AB133" s="35"/>
      <c r="AC133" s="35"/>
      <c r="AD133" s="35"/>
      <c r="AE133" s="35"/>
      <c r="AR133" s="203" t="s">
        <v>270</v>
      </c>
      <c r="AT133" s="203" t="s">
        <v>266</v>
      </c>
      <c r="AU133" s="203" t="s">
        <v>71</v>
      </c>
      <c r="AY133" s="18" t="s">
        <v>263</v>
      </c>
      <c r="BE133" s="204">
        <f t="shared" si="4"/>
        <v>0</v>
      </c>
      <c r="BF133" s="204">
        <f t="shared" si="5"/>
        <v>0</v>
      </c>
      <c r="BG133" s="204">
        <f t="shared" si="6"/>
        <v>0</v>
      </c>
      <c r="BH133" s="204">
        <f t="shared" si="7"/>
        <v>0</v>
      </c>
      <c r="BI133" s="204">
        <f t="shared" si="8"/>
        <v>0</v>
      </c>
      <c r="BJ133" s="18" t="s">
        <v>71</v>
      </c>
      <c r="BK133" s="204">
        <f t="shared" si="9"/>
        <v>0</v>
      </c>
      <c r="BL133" s="18" t="s">
        <v>270</v>
      </c>
      <c r="BM133" s="203" t="s">
        <v>7185</v>
      </c>
    </row>
    <row r="134" spans="1:65" s="2" customFormat="1" ht="16.5" customHeight="1">
      <c r="A134" s="35"/>
      <c r="B134" s="36"/>
      <c r="C134" s="191" t="s">
        <v>405</v>
      </c>
      <c r="D134" s="191" t="s">
        <v>266</v>
      </c>
      <c r="E134" s="192" t="s">
        <v>7186</v>
      </c>
      <c r="F134" s="193" t="s">
        <v>7187</v>
      </c>
      <c r="G134" s="194" t="s">
        <v>1867</v>
      </c>
      <c r="H134" s="195">
        <v>17</v>
      </c>
      <c r="I134" s="196"/>
      <c r="J134" s="197">
        <f t="shared" si="0"/>
        <v>0</v>
      </c>
      <c r="K134" s="198"/>
      <c r="L134" s="40"/>
      <c r="M134" s="199" t="s">
        <v>1</v>
      </c>
      <c r="N134" s="200" t="s">
        <v>38</v>
      </c>
      <c r="O134" s="72"/>
      <c r="P134" s="201">
        <f t="shared" si="1"/>
        <v>0</v>
      </c>
      <c r="Q134" s="201">
        <v>0</v>
      </c>
      <c r="R134" s="201">
        <f t="shared" si="2"/>
        <v>0</v>
      </c>
      <c r="S134" s="201">
        <v>0</v>
      </c>
      <c r="T134" s="202">
        <f t="shared" si="3"/>
        <v>0</v>
      </c>
      <c r="U134" s="35"/>
      <c r="V134" s="35"/>
      <c r="W134" s="35"/>
      <c r="X134" s="35"/>
      <c r="Y134" s="35"/>
      <c r="Z134" s="35"/>
      <c r="AA134" s="35"/>
      <c r="AB134" s="35"/>
      <c r="AC134" s="35"/>
      <c r="AD134" s="35"/>
      <c r="AE134" s="35"/>
      <c r="AR134" s="203" t="s">
        <v>270</v>
      </c>
      <c r="AT134" s="203" t="s">
        <v>266</v>
      </c>
      <c r="AU134" s="203" t="s">
        <v>71</v>
      </c>
      <c r="AY134" s="18" t="s">
        <v>263</v>
      </c>
      <c r="BE134" s="204">
        <f t="shared" si="4"/>
        <v>0</v>
      </c>
      <c r="BF134" s="204">
        <f t="shared" si="5"/>
        <v>0</v>
      </c>
      <c r="BG134" s="204">
        <f t="shared" si="6"/>
        <v>0</v>
      </c>
      <c r="BH134" s="204">
        <f t="shared" si="7"/>
        <v>0</v>
      </c>
      <c r="BI134" s="204">
        <f t="shared" si="8"/>
        <v>0</v>
      </c>
      <c r="BJ134" s="18" t="s">
        <v>71</v>
      </c>
      <c r="BK134" s="204">
        <f t="shared" si="9"/>
        <v>0</v>
      </c>
      <c r="BL134" s="18" t="s">
        <v>270</v>
      </c>
      <c r="BM134" s="203" t="s">
        <v>7188</v>
      </c>
    </row>
    <row r="135" spans="1:65" s="2" customFormat="1" ht="16.5" customHeight="1">
      <c r="A135" s="35"/>
      <c r="B135" s="36"/>
      <c r="C135" s="191" t="s">
        <v>412</v>
      </c>
      <c r="D135" s="191" t="s">
        <v>266</v>
      </c>
      <c r="E135" s="192" t="s">
        <v>7189</v>
      </c>
      <c r="F135" s="193" t="s">
        <v>7190</v>
      </c>
      <c r="G135" s="194" t="s">
        <v>1863</v>
      </c>
      <c r="H135" s="195">
        <v>1</v>
      </c>
      <c r="I135" s="196"/>
      <c r="J135" s="197">
        <f t="shared" si="0"/>
        <v>0</v>
      </c>
      <c r="K135" s="198"/>
      <c r="L135" s="40"/>
      <c r="M135" s="199" t="s">
        <v>1</v>
      </c>
      <c r="N135" s="200" t="s">
        <v>38</v>
      </c>
      <c r="O135" s="72"/>
      <c r="P135" s="201">
        <f t="shared" si="1"/>
        <v>0</v>
      </c>
      <c r="Q135" s="201">
        <v>0</v>
      </c>
      <c r="R135" s="201">
        <f t="shared" si="2"/>
        <v>0</v>
      </c>
      <c r="S135" s="201">
        <v>0</v>
      </c>
      <c r="T135" s="202">
        <f t="shared" si="3"/>
        <v>0</v>
      </c>
      <c r="U135" s="35"/>
      <c r="V135" s="35"/>
      <c r="W135" s="35"/>
      <c r="X135" s="35"/>
      <c r="Y135" s="35"/>
      <c r="Z135" s="35"/>
      <c r="AA135" s="35"/>
      <c r="AB135" s="35"/>
      <c r="AC135" s="35"/>
      <c r="AD135" s="35"/>
      <c r="AE135" s="35"/>
      <c r="AR135" s="203" t="s">
        <v>270</v>
      </c>
      <c r="AT135" s="203" t="s">
        <v>266</v>
      </c>
      <c r="AU135" s="203" t="s">
        <v>71</v>
      </c>
      <c r="AY135" s="18" t="s">
        <v>263</v>
      </c>
      <c r="BE135" s="204">
        <f t="shared" si="4"/>
        <v>0</v>
      </c>
      <c r="BF135" s="204">
        <f t="shared" si="5"/>
        <v>0</v>
      </c>
      <c r="BG135" s="204">
        <f t="shared" si="6"/>
        <v>0</v>
      </c>
      <c r="BH135" s="204">
        <f t="shared" si="7"/>
        <v>0</v>
      </c>
      <c r="BI135" s="204">
        <f t="shared" si="8"/>
        <v>0</v>
      </c>
      <c r="BJ135" s="18" t="s">
        <v>71</v>
      </c>
      <c r="BK135" s="204">
        <f t="shared" si="9"/>
        <v>0</v>
      </c>
      <c r="BL135" s="18" t="s">
        <v>270</v>
      </c>
      <c r="BM135" s="203" t="s">
        <v>7191</v>
      </c>
    </row>
    <row r="136" spans="1:65" s="2" customFormat="1" ht="16.5" customHeight="1">
      <c r="A136" s="35"/>
      <c r="B136" s="36"/>
      <c r="C136" s="191" t="s">
        <v>416</v>
      </c>
      <c r="D136" s="191" t="s">
        <v>266</v>
      </c>
      <c r="E136" s="192" t="s">
        <v>7192</v>
      </c>
      <c r="F136" s="193" t="s">
        <v>7193</v>
      </c>
      <c r="G136" s="194" t="s">
        <v>1863</v>
      </c>
      <c r="H136" s="195">
        <v>1</v>
      </c>
      <c r="I136" s="196"/>
      <c r="J136" s="197">
        <f t="shared" si="0"/>
        <v>0</v>
      </c>
      <c r="K136" s="198"/>
      <c r="L136" s="40"/>
      <c r="M136" s="199" t="s">
        <v>1</v>
      </c>
      <c r="N136" s="200" t="s">
        <v>38</v>
      </c>
      <c r="O136" s="72"/>
      <c r="P136" s="201">
        <f t="shared" si="1"/>
        <v>0</v>
      </c>
      <c r="Q136" s="201">
        <v>0</v>
      </c>
      <c r="R136" s="201">
        <f t="shared" si="2"/>
        <v>0</v>
      </c>
      <c r="S136" s="201">
        <v>0</v>
      </c>
      <c r="T136" s="202">
        <f t="shared" si="3"/>
        <v>0</v>
      </c>
      <c r="U136" s="35"/>
      <c r="V136" s="35"/>
      <c r="W136" s="35"/>
      <c r="X136" s="35"/>
      <c r="Y136" s="35"/>
      <c r="Z136" s="35"/>
      <c r="AA136" s="35"/>
      <c r="AB136" s="35"/>
      <c r="AC136" s="35"/>
      <c r="AD136" s="35"/>
      <c r="AE136" s="35"/>
      <c r="AR136" s="203" t="s">
        <v>270</v>
      </c>
      <c r="AT136" s="203" t="s">
        <v>266</v>
      </c>
      <c r="AU136" s="203" t="s">
        <v>71</v>
      </c>
      <c r="AY136" s="18" t="s">
        <v>263</v>
      </c>
      <c r="BE136" s="204">
        <f t="shared" si="4"/>
        <v>0</v>
      </c>
      <c r="BF136" s="204">
        <f t="shared" si="5"/>
        <v>0</v>
      </c>
      <c r="BG136" s="204">
        <f t="shared" si="6"/>
        <v>0</v>
      </c>
      <c r="BH136" s="204">
        <f t="shared" si="7"/>
        <v>0</v>
      </c>
      <c r="BI136" s="204">
        <f t="shared" si="8"/>
        <v>0</v>
      </c>
      <c r="BJ136" s="18" t="s">
        <v>71</v>
      </c>
      <c r="BK136" s="204">
        <f t="shared" si="9"/>
        <v>0</v>
      </c>
      <c r="BL136" s="18" t="s">
        <v>270</v>
      </c>
      <c r="BM136" s="203" t="s">
        <v>7194</v>
      </c>
    </row>
    <row r="137" spans="1:65" s="2" customFormat="1" ht="16.5" customHeight="1">
      <c r="A137" s="35"/>
      <c r="B137" s="36"/>
      <c r="C137" s="261" t="s">
        <v>421</v>
      </c>
      <c r="D137" s="261" t="s">
        <v>401</v>
      </c>
      <c r="E137" s="262" t="s">
        <v>7195</v>
      </c>
      <c r="F137" s="263" t="s">
        <v>7196</v>
      </c>
      <c r="G137" s="264" t="s">
        <v>1887</v>
      </c>
      <c r="H137" s="265">
        <v>34</v>
      </c>
      <c r="I137" s="266"/>
      <c r="J137" s="267">
        <f t="shared" si="0"/>
        <v>0</v>
      </c>
      <c r="K137" s="268"/>
      <c r="L137" s="269"/>
      <c r="M137" s="270" t="s">
        <v>1</v>
      </c>
      <c r="N137" s="271" t="s">
        <v>38</v>
      </c>
      <c r="O137" s="72"/>
      <c r="P137" s="201">
        <f t="shared" si="1"/>
        <v>0</v>
      </c>
      <c r="Q137" s="201">
        <v>0</v>
      </c>
      <c r="R137" s="201">
        <f t="shared" si="2"/>
        <v>0</v>
      </c>
      <c r="S137" s="201">
        <v>0</v>
      </c>
      <c r="T137" s="202">
        <f t="shared" si="3"/>
        <v>0</v>
      </c>
      <c r="U137" s="35"/>
      <c r="V137" s="35"/>
      <c r="W137" s="35"/>
      <c r="X137" s="35"/>
      <c r="Y137" s="35"/>
      <c r="Z137" s="35"/>
      <c r="AA137" s="35"/>
      <c r="AB137" s="35"/>
      <c r="AC137" s="35"/>
      <c r="AD137" s="35"/>
      <c r="AE137" s="35"/>
      <c r="AR137" s="203" t="s">
        <v>314</v>
      </c>
      <c r="AT137" s="203" t="s">
        <v>401</v>
      </c>
      <c r="AU137" s="203" t="s">
        <v>71</v>
      </c>
      <c r="AY137" s="18" t="s">
        <v>263</v>
      </c>
      <c r="BE137" s="204">
        <f t="shared" si="4"/>
        <v>0</v>
      </c>
      <c r="BF137" s="204">
        <f t="shared" si="5"/>
        <v>0</v>
      </c>
      <c r="BG137" s="204">
        <f t="shared" si="6"/>
        <v>0</v>
      </c>
      <c r="BH137" s="204">
        <f t="shared" si="7"/>
        <v>0</v>
      </c>
      <c r="BI137" s="204">
        <f t="shared" si="8"/>
        <v>0</v>
      </c>
      <c r="BJ137" s="18" t="s">
        <v>71</v>
      </c>
      <c r="BK137" s="204">
        <f t="shared" si="9"/>
        <v>0</v>
      </c>
      <c r="BL137" s="18" t="s">
        <v>270</v>
      </c>
      <c r="BM137" s="203" t="s">
        <v>7197</v>
      </c>
    </row>
    <row r="138" spans="1:65" s="2" customFormat="1" ht="16.5" customHeight="1">
      <c r="A138" s="35"/>
      <c r="B138" s="36"/>
      <c r="C138" s="261" t="s">
        <v>426</v>
      </c>
      <c r="D138" s="261" t="s">
        <v>401</v>
      </c>
      <c r="E138" s="262" t="s">
        <v>7198</v>
      </c>
      <c r="F138" s="263" t="s">
        <v>7199</v>
      </c>
      <c r="G138" s="264" t="s">
        <v>796</v>
      </c>
      <c r="H138" s="265">
        <v>800</v>
      </c>
      <c r="I138" s="266"/>
      <c r="J138" s="267">
        <f t="shared" si="0"/>
        <v>0</v>
      </c>
      <c r="K138" s="268"/>
      <c r="L138" s="269"/>
      <c r="M138" s="270" t="s">
        <v>1</v>
      </c>
      <c r="N138" s="271" t="s">
        <v>38</v>
      </c>
      <c r="O138" s="72"/>
      <c r="P138" s="201">
        <f t="shared" si="1"/>
        <v>0</v>
      </c>
      <c r="Q138" s="201">
        <v>0</v>
      </c>
      <c r="R138" s="201">
        <f t="shared" si="2"/>
        <v>0</v>
      </c>
      <c r="S138" s="201">
        <v>0</v>
      </c>
      <c r="T138" s="202">
        <f t="shared" si="3"/>
        <v>0</v>
      </c>
      <c r="U138" s="35"/>
      <c r="V138" s="35"/>
      <c r="W138" s="35"/>
      <c r="X138" s="35"/>
      <c r="Y138" s="35"/>
      <c r="Z138" s="35"/>
      <c r="AA138" s="35"/>
      <c r="AB138" s="35"/>
      <c r="AC138" s="35"/>
      <c r="AD138" s="35"/>
      <c r="AE138" s="35"/>
      <c r="AR138" s="203" t="s">
        <v>314</v>
      </c>
      <c r="AT138" s="203" t="s">
        <v>401</v>
      </c>
      <c r="AU138" s="203" t="s">
        <v>71</v>
      </c>
      <c r="AY138" s="18" t="s">
        <v>263</v>
      </c>
      <c r="BE138" s="204">
        <f t="shared" si="4"/>
        <v>0</v>
      </c>
      <c r="BF138" s="204">
        <f t="shared" si="5"/>
        <v>0</v>
      </c>
      <c r="BG138" s="204">
        <f t="shared" si="6"/>
        <v>0</v>
      </c>
      <c r="BH138" s="204">
        <f t="shared" si="7"/>
        <v>0</v>
      </c>
      <c r="BI138" s="204">
        <f t="shared" si="8"/>
        <v>0</v>
      </c>
      <c r="BJ138" s="18" t="s">
        <v>71</v>
      </c>
      <c r="BK138" s="204">
        <f t="shared" si="9"/>
        <v>0</v>
      </c>
      <c r="BL138" s="18" t="s">
        <v>270</v>
      </c>
      <c r="BM138" s="203" t="s">
        <v>7200</v>
      </c>
    </row>
    <row r="139" spans="1:65" s="12" customFormat="1" ht="25.9" customHeight="1">
      <c r="B139" s="175"/>
      <c r="C139" s="176"/>
      <c r="D139" s="177" t="s">
        <v>63</v>
      </c>
      <c r="E139" s="178" t="s">
        <v>401</v>
      </c>
      <c r="F139" s="178" t="s">
        <v>402</v>
      </c>
      <c r="G139" s="176"/>
      <c r="H139" s="176"/>
      <c r="I139" s="179"/>
      <c r="J139" s="180">
        <f>BK139</f>
        <v>0</v>
      </c>
      <c r="K139" s="176"/>
      <c r="L139" s="181"/>
      <c r="M139" s="182"/>
      <c r="N139" s="183"/>
      <c r="O139" s="183"/>
      <c r="P139" s="184">
        <f>P140</f>
        <v>0</v>
      </c>
      <c r="Q139" s="183"/>
      <c r="R139" s="184">
        <f>R140</f>
        <v>1.0499999999999999E-2</v>
      </c>
      <c r="S139" s="183"/>
      <c r="T139" s="185">
        <f>T140</f>
        <v>0</v>
      </c>
      <c r="AR139" s="186" t="s">
        <v>276</v>
      </c>
      <c r="AT139" s="187" t="s">
        <v>63</v>
      </c>
      <c r="AU139" s="187" t="s">
        <v>64</v>
      </c>
      <c r="AY139" s="186" t="s">
        <v>263</v>
      </c>
      <c r="BK139" s="188">
        <f>BK140</f>
        <v>0</v>
      </c>
    </row>
    <row r="140" spans="1:65" s="12" customFormat="1" ht="22.9" customHeight="1">
      <c r="B140" s="175"/>
      <c r="C140" s="176"/>
      <c r="D140" s="177" t="s">
        <v>63</v>
      </c>
      <c r="E140" s="189" t="s">
        <v>7201</v>
      </c>
      <c r="F140" s="189" t="s">
        <v>7202</v>
      </c>
      <c r="G140" s="176"/>
      <c r="H140" s="176"/>
      <c r="I140" s="179"/>
      <c r="J140" s="190">
        <f>BK140</f>
        <v>0</v>
      </c>
      <c r="K140" s="176"/>
      <c r="L140" s="181"/>
      <c r="M140" s="182"/>
      <c r="N140" s="183"/>
      <c r="O140" s="183"/>
      <c r="P140" s="184">
        <f>SUM(P141:P146)</f>
        <v>0</v>
      </c>
      <c r="Q140" s="183"/>
      <c r="R140" s="184">
        <f>SUM(R141:R146)</f>
        <v>1.0499999999999999E-2</v>
      </c>
      <c r="S140" s="183"/>
      <c r="T140" s="185">
        <f>SUM(T141:T146)</f>
        <v>0</v>
      </c>
      <c r="AR140" s="186" t="s">
        <v>276</v>
      </c>
      <c r="AT140" s="187" t="s">
        <v>63</v>
      </c>
      <c r="AU140" s="187" t="s">
        <v>71</v>
      </c>
      <c r="AY140" s="186" t="s">
        <v>263</v>
      </c>
      <c r="BK140" s="188">
        <f>SUM(BK141:BK146)</f>
        <v>0</v>
      </c>
    </row>
    <row r="141" spans="1:65" s="2" customFormat="1" ht="24.2" customHeight="1">
      <c r="A141" s="35"/>
      <c r="B141" s="36"/>
      <c r="C141" s="191" t="s">
        <v>554</v>
      </c>
      <c r="D141" s="191" t="s">
        <v>266</v>
      </c>
      <c r="E141" s="192" t="s">
        <v>7203</v>
      </c>
      <c r="F141" s="193" t="s">
        <v>7204</v>
      </c>
      <c r="G141" s="194" t="s">
        <v>796</v>
      </c>
      <c r="H141" s="195">
        <v>150</v>
      </c>
      <c r="I141" s="196"/>
      <c r="J141" s="197">
        <f>ROUND(I141*H141,2)</f>
        <v>0</v>
      </c>
      <c r="K141" s="198"/>
      <c r="L141" s="40"/>
      <c r="M141" s="199" t="s">
        <v>1</v>
      </c>
      <c r="N141" s="200" t="s">
        <v>38</v>
      </c>
      <c r="O141" s="72"/>
      <c r="P141" s="201">
        <f>O141*H141</f>
        <v>0</v>
      </c>
      <c r="Q141" s="201">
        <v>0</v>
      </c>
      <c r="R141" s="201">
        <f>Q141*H141</f>
        <v>0</v>
      </c>
      <c r="S141" s="201">
        <v>0</v>
      </c>
      <c r="T141" s="202">
        <f>S141*H141</f>
        <v>0</v>
      </c>
      <c r="U141" s="35"/>
      <c r="V141" s="35"/>
      <c r="W141" s="35"/>
      <c r="X141" s="35"/>
      <c r="Y141" s="35"/>
      <c r="Z141" s="35"/>
      <c r="AA141" s="35"/>
      <c r="AB141" s="35"/>
      <c r="AC141" s="35"/>
      <c r="AD141" s="35"/>
      <c r="AE141" s="35"/>
      <c r="AR141" s="203" t="s">
        <v>408</v>
      </c>
      <c r="AT141" s="203" t="s">
        <v>266</v>
      </c>
      <c r="AU141" s="203" t="s">
        <v>73</v>
      </c>
      <c r="AY141" s="18" t="s">
        <v>263</v>
      </c>
      <c r="BE141" s="204">
        <f>IF(N141="základní",J141,0)</f>
        <v>0</v>
      </c>
      <c r="BF141" s="204">
        <f>IF(N141="snížená",J141,0)</f>
        <v>0</v>
      </c>
      <c r="BG141" s="204">
        <f>IF(N141="zákl. přenesená",J141,0)</f>
        <v>0</v>
      </c>
      <c r="BH141" s="204">
        <f>IF(N141="sníž. přenesená",J141,0)</f>
        <v>0</v>
      </c>
      <c r="BI141" s="204">
        <f>IF(N141="nulová",J141,0)</f>
        <v>0</v>
      </c>
      <c r="BJ141" s="18" t="s">
        <v>71</v>
      </c>
      <c r="BK141" s="204">
        <f>ROUND(I141*H141,2)</f>
        <v>0</v>
      </c>
      <c r="BL141" s="18" t="s">
        <v>408</v>
      </c>
      <c r="BM141" s="203" t="s">
        <v>7205</v>
      </c>
    </row>
    <row r="142" spans="1:65" s="13" customFormat="1">
      <c r="B142" s="205"/>
      <c r="C142" s="206"/>
      <c r="D142" s="207" t="s">
        <v>272</v>
      </c>
      <c r="E142" s="208" t="s">
        <v>1</v>
      </c>
      <c r="F142" s="209" t="s">
        <v>891</v>
      </c>
      <c r="G142" s="206"/>
      <c r="H142" s="210">
        <v>150</v>
      </c>
      <c r="I142" s="211"/>
      <c r="J142" s="206"/>
      <c r="K142" s="206"/>
      <c r="L142" s="212"/>
      <c r="M142" s="213"/>
      <c r="N142" s="214"/>
      <c r="O142" s="214"/>
      <c r="P142" s="214"/>
      <c r="Q142" s="214"/>
      <c r="R142" s="214"/>
      <c r="S142" s="214"/>
      <c r="T142" s="215"/>
      <c r="AT142" s="216" t="s">
        <v>272</v>
      </c>
      <c r="AU142" s="216" t="s">
        <v>73</v>
      </c>
      <c r="AV142" s="13" t="s">
        <v>73</v>
      </c>
      <c r="AW142" s="13" t="s">
        <v>30</v>
      </c>
      <c r="AX142" s="13" t="s">
        <v>71</v>
      </c>
      <c r="AY142" s="216" t="s">
        <v>263</v>
      </c>
    </row>
    <row r="143" spans="1:65" s="2" customFormat="1" ht="16.5" customHeight="1">
      <c r="A143" s="35"/>
      <c r="B143" s="36"/>
      <c r="C143" s="191" t="s">
        <v>493</v>
      </c>
      <c r="D143" s="191" t="s">
        <v>266</v>
      </c>
      <c r="E143" s="192" t="s">
        <v>7206</v>
      </c>
      <c r="F143" s="193" t="s">
        <v>7207</v>
      </c>
      <c r="G143" s="194" t="s">
        <v>796</v>
      </c>
      <c r="H143" s="195">
        <v>150</v>
      </c>
      <c r="I143" s="196"/>
      <c r="J143" s="197">
        <f>ROUND(I143*H143,2)</f>
        <v>0</v>
      </c>
      <c r="K143" s="198"/>
      <c r="L143" s="40"/>
      <c r="M143" s="199" t="s">
        <v>1</v>
      </c>
      <c r="N143" s="200" t="s">
        <v>38</v>
      </c>
      <c r="O143" s="72"/>
      <c r="P143" s="201">
        <f>O143*H143</f>
        <v>0</v>
      </c>
      <c r="Q143" s="201">
        <v>0</v>
      </c>
      <c r="R143" s="201">
        <f>Q143*H143</f>
        <v>0</v>
      </c>
      <c r="S143" s="201">
        <v>0</v>
      </c>
      <c r="T143" s="202">
        <f>S143*H143</f>
        <v>0</v>
      </c>
      <c r="U143" s="35"/>
      <c r="V143" s="35"/>
      <c r="W143" s="35"/>
      <c r="X143" s="35"/>
      <c r="Y143" s="35"/>
      <c r="Z143" s="35"/>
      <c r="AA143" s="35"/>
      <c r="AB143" s="35"/>
      <c r="AC143" s="35"/>
      <c r="AD143" s="35"/>
      <c r="AE143" s="35"/>
      <c r="AR143" s="203" t="s">
        <v>408</v>
      </c>
      <c r="AT143" s="203" t="s">
        <v>266</v>
      </c>
      <c r="AU143" s="203" t="s">
        <v>73</v>
      </c>
      <c r="AY143" s="18" t="s">
        <v>263</v>
      </c>
      <c r="BE143" s="204">
        <f>IF(N143="základní",J143,0)</f>
        <v>0</v>
      </c>
      <c r="BF143" s="204">
        <f>IF(N143="snížená",J143,0)</f>
        <v>0</v>
      </c>
      <c r="BG143" s="204">
        <f>IF(N143="zákl. přenesená",J143,0)</f>
        <v>0</v>
      </c>
      <c r="BH143" s="204">
        <f>IF(N143="sníž. přenesená",J143,0)</f>
        <v>0</v>
      </c>
      <c r="BI143" s="204">
        <f>IF(N143="nulová",J143,0)</f>
        <v>0</v>
      </c>
      <c r="BJ143" s="18" t="s">
        <v>71</v>
      </c>
      <c r="BK143" s="204">
        <f>ROUND(I143*H143,2)</f>
        <v>0</v>
      </c>
      <c r="BL143" s="18" t="s">
        <v>408</v>
      </c>
      <c r="BM143" s="203" t="s">
        <v>7208</v>
      </c>
    </row>
    <row r="144" spans="1:65" s="2" customFormat="1" ht="24.2" customHeight="1">
      <c r="A144" s="35"/>
      <c r="B144" s="36"/>
      <c r="C144" s="191" t="s">
        <v>7</v>
      </c>
      <c r="D144" s="191" t="s">
        <v>266</v>
      </c>
      <c r="E144" s="192" t="s">
        <v>7209</v>
      </c>
      <c r="F144" s="193" t="s">
        <v>7210</v>
      </c>
      <c r="G144" s="194" t="s">
        <v>292</v>
      </c>
      <c r="H144" s="195">
        <v>1</v>
      </c>
      <c r="I144" s="196"/>
      <c r="J144" s="197">
        <f>ROUND(I144*H144,2)</f>
        <v>0</v>
      </c>
      <c r="K144" s="198"/>
      <c r="L144" s="40"/>
      <c r="M144" s="199" t="s">
        <v>1</v>
      </c>
      <c r="N144" s="200" t="s">
        <v>38</v>
      </c>
      <c r="O144" s="72"/>
      <c r="P144" s="201">
        <f>O144*H144</f>
        <v>0</v>
      </c>
      <c r="Q144" s="201">
        <v>0</v>
      </c>
      <c r="R144" s="201">
        <f>Q144*H144</f>
        <v>0</v>
      </c>
      <c r="S144" s="201">
        <v>0</v>
      </c>
      <c r="T144" s="202">
        <f>S144*H144</f>
        <v>0</v>
      </c>
      <c r="U144" s="35"/>
      <c r="V144" s="35"/>
      <c r="W144" s="35"/>
      <c r="X144" s="35"/>
      <c r="Y144" s="35"/>
      <c r="Z144" s="35"/>
      <c r="AA144" s="35"/>
      <c r="AB144" s="35"/>
      <c r="AC144" s="35"/>
      <c r="AD144" s="35"/>
      <c r="AE144" s="35"/>
      <c r="AR144" s="203" t="s">
        <v>408</v>
      </c>
      <c r="AT144" s="203" t="s">
        <v>266</v>
      </c>
      <c r="AU144" s="203" t="s">
        <v>73</v>
      </c>
      <c r="AY144" s="18" t="s">
        <v>263</v>
      </c>
      <c r="BE144" s="204">
        <f>IF(N144="základní",J144,0)</f>
        <v>0</v>
      </c>
      <c r="BF144" s="204">
        <f>IF(N144="snížená",J144,0)</f>
        <v>0</v>
      </c>
      <c r="BG144" s="204">
        <f>IF(N144="zákl. přenesená",J144,0)</f>
        <v>0</v>
      </c>
      <c r="BH144" s="204">
        <f>IF(N144="sníž. přenesená",J144,0)</f>
        <v>0</v>
      </c>
      <c r="BI144" s="204">
        <f>IF(N144="nulová",J144,0)</f>
        <v>0</v>
      </c>
      <c r="BJ144" s="18" t="s">
        <v>71</v>
      </c>
      <c r="BK144" s="204">
        <f>ROUND(I144*H144,2)</f>
        <v>0</v>
      </c>
      <c r="BL144" s="18" t="s">
        <v>408</v>
      </c>
      <c r="BM144" s="203" t="s">
        <v>7211</v>
      </c>
    </row>
    <row r="145" spans="1:65" s="2" customFormat="1" ht="24.2" customHeight="1">
      <c r="A145" s="35"/>
      <c r="B145" s="36"/>
      <c r="C145" s="191" t="s">
        <v>496</v>
      </c>
      <c r="D145" s="191" t="s">
        <v>266</v>
      </c>
      <c r="E145" s="192" t="s">
        <v>7212</v>
      </c>
      <c r="F145" s="193" t="s">
        <v>7213</v>
      </c>
      <c r="G145" s="194" t="s">
        <v>796</v>
      </c>
      <c r="H145" s="195">
        <v>150</v>
      </c>
      <c r="I145" s="196"/>
      <c r="J145" s="197">
        <f>ROUND(I145*H145,2)</f>
        <v>0</v>
      </c>
      <c r="K145" s="198"/>
      <c r="L145" s="40"/>
      <c r="M145" s="199" t="s">
        <v>1</v>
      </c>
      <c r="N145" s="200" t="s">
        <v>38</v>
      </c>
      <c r="O145" s="72"/>
      <c r="P145" s="201">
        <f>O145*H145</f>
        <v>0</v>
      </c>
      <c r="Q145" s="201">
        <v>0</v>
      </c>
      <c r="R145" s="201">
        <f>Q145*H145</f>
        <v>0</v>
      </c>
      <c r="S145" s="201">
        <v>0</v>
      </c>
      <c r="T145" s="202">
        <f>S145*H145</f>
        <v>0</v>
      </c>
      <c r="U145" s="35"/>
      <c r="V145" s="35"/>
      <c r="W145" s="35"/>
      <c r="X145" s="35"/>
      <c r="Y145" s="35"/>
      <c r="Z145" s="35"/>
      <c r="AA145" s="35"/>
      <c r="AB145" s="35"/>
      <c r="AC145" s="35"/>
      <c r="AD145" s="35"/>
      <c r="AE145" s="35"/>
      <c r="AR145" s="203" t="s">
        <v>408</v>
      </c>
      <c r="AT145" s="203" t="s">
        <v>266</v>
      </c>
      <c r="AU145" s="203" t="s">
        <v>73</v>
      </c>
      <c r="AY145" s="18" t="s">
        <v>263</v>
      </c>
      <c r="BE145" s="204">
        <f>IF(N145="základní",J145,0)</f>
        <v>0</v>
      </c>
      <c r="BF145" s="204">
        <f>IF(N145="snížená",J145,0)</f>
        <v>0</v>
      </c>
      <c r="BG145" s="204">
        <f>IF(N145="zákl. přenesená",J145,0)</f>
        <v>0</v>
      </c>
      <c r="BH145" s="204">
        <f>IF(N145="sníž. přenesená",J145,0)</f>
        <v>0</v>
      </c>
      <c r="BI145" s="204">
        <f>IF(N145="nulová",J145,0)</f>
        <v>0</v>
      </c>
      <c r="BJ145" s="18" t="s">
        <v>71</v>
      </c>
      <c r="BK145" s="204">
        <f>ROUND(I145*H145,2)</f>
        <v>0</v>
      </c>
      <c r="BL145" s="18" t="s">
        <v>408</v>
      </c>
      <c r="BM145" s="203" t="s">
        <v>7214</v>
      </c>
    </row>
    <row r="146" spans="1:65" s="2" customFormat="1" ht="21.75" customHeight="1">
      <c r="A146" s="35"/>
      <c r="B146" s="36"/>
      <c r="C146" s="191" t="s">
        <v>576</v>
      </c>
      <c r="D146" s="191" t="s">
        <v>266</v>
      </c>
      <c r="E146" s="192" t="s">
        <v>7215</v>
      </c>
      <c r="F146" s="193" t="s">
        <v>7216</v>
      </c>
      <c r="G146" s="194" t="s">
        <v>796</v>
      </c>
      <c r="H146" s="195">
        <v>150</v>
      </c>
      <c r="I146" s="196"/>
      <c r="J146" s="197">
        <f>ROUND(I146*H146,2)</f>
        <v>0</v>
      </c>
      <c r="K146" s="198"/>
      <c r="L146" s="40"/>
      <c r="M146" s="243" t="s">
        <v>1</v>
      </c>
      <c r="N146" s="244" t="s">
        <v>38</v>
      </c>
      <c r="O146" s="245"/>
      <c r="P146" s="246">
        <f>O146*H146</f>
        <v>0</v>
      </c>
      <c r="Q146" s="246">
        <v>6.9999999999999994E-5</v>
      </c>
      <c r="R146" s="246">
        <f>Q146*H146</f>
        <v>1.0499999999999999E-2</v>
      </c>
      <c r="S146" s="246">
        <v>0</v>
      </c>
      <c r="T146" s="247">
        <f>S146*H146</f>
        <v>0</v>
      </c>
      <c r="U146" s="35"/>
      <c r="V146" s="35"/>
      <c r="W146" s="35"/>
      <c r="X146" s="35"/>
      <c r="Y146" s="35"/>
      <c r="Z146" s="35"/>
      <c r="AA146" s="35"/>
      <c r="AB146" s="35"/>
      <c r="AC146" s="35"/>
      <c r="AD146" s="35"/>
      <c r="AE146" s="35"/>
      <c r="AR146" s="203" t="s">
        <v>408</v>
      </c>
      <c r="AT146" s="203" t="s">
        <v>266</v>
      </c>
      <c r="AU146" s="203" t="s">
        <v>73</v>
      </c>
      <c r="AY146" s="18" t="s">
        <v>263</v>
      </c>
      <c r="BE146" s="204">
        <f>IF(N146="základní",J146,0)</f>
        <v>0</v>
      </c>
      <c r="BF146" s="204">
        <f>IF(N146="snížená",J146,0)</f>
        <v>0</v>
      </c>
      <c r="BG146" s="204">
        <f>IF(N146="zákl. přenesená",J146,0)</f>
        <v>0</v>
      </c>
      <c r="BH146" s="204">
        <f>IF(N146="sníž. přenesená",J146,0)</f>
        <v>0</v>
      </c>
      <c r="BI146" s="204">
        <f>IF(N146="nulová",J146,0)</f>
        <v>0</v>
      </c>
      <c r="BJ146" s="18" t="s">
        <v>71</v>
      </c>
      <c r="BK146" s="204">
        <f>ROUND(I146*H146,2)</f>
        <v>0</v>
      </c>
      <c r="BL146" s="18" t="s">
        <v>408</v>
      </c>
      <c r="BM146" s="203" t="s">
        <v>7217</v>
      </c>
    </row>
    <row r="147" spans="1:65" s="2" customFormat="1" ht="6.95" customHeight="1">
      <c r="A147" s="35"/>
      <c r="B147" s="55"/>
      <c r="C147" s="56"/>
      <c r="D147" s="56"/>
      <c r="E147" s="56"/>
      <c r="F147" s="56"/>
      <c r="G147" s="56"/>
      <c r="H147" s="56"/>
      <c r="I147" s="56"/>
      <c r="J147" s="56"/>
      <c r="K147" s="56"/>
      <c r="L147" s="40"/>
      <c r="M147" s="35"/>
      <c r="O147" s="35"/>
      <c r="P147" s="35"/>
      <c r="Q147" s="35"/>
      <c r="R147" s="35"/>
      <c r="S147" s="35"/>
      <c r="T147" s="35"/>
      <c r="U147" s="35"/>
      <c r="V147" s="35"/>
      <c r="W147" s="35"/>
      <c r="X147" s="35"/>
      <c r="Y147" s="35"/>
      <c r="Z147" s="35"/>
      <c r="AA147" s="35"/>
      <c r="AB147" s="35"/>
      <c r="AC147" s="35"/>
      <c r="AD147" s="35"/>
      <c r="AE147" s="35"/>
    </row>
  </sheetData>
  <sheetProtection algorithmName="SHA-512" hashValue="VWnu8COJPQYg7jHoo0Kk8DBvF/HV9fezhWQMEDpQL1e7GXfs7vw6OTzAmQtgIPWSYCU/rrvfzDLSiKZb01MMXg==" saltValue="HByB4YmBtDqcyC5iKi8hsA==" spinCount="100000" sheet="1" formatColumns="0" formatRows="0" autoFilter="0"/>
  <autoFilter ref="C118:K146" xr:uid="{00000000-0009-0000-0000-000034000000}"/>
  <mergeCells count="9">
    <mergeCell ref="E87:H87"/>
    <mergeCell ref="E109:H109"/>
    <mergeCell ref="E111:H111"/>
    <mergeCell ref="L2:V2"/>
    <mergeCell ref="E7:H7"/>
    <mergeCell ref="E9:H9"/>
    <mergeCell ref="E18:H18"/>
    <mergeCell ref="E27:H27"/>
    <mergeCell ref="E85:H85"/>
  </mergeCells>
  <pageMargins left="0.39374999999999999" right="0.39374999999999999" top="0.39374999999999999" bottom="0.39374999999999999" header="0" footer="0"/>
  <pageSetup paperSize="9" scale="88" fitToHeight="100" orientation="portrait" blackAndWhite="1" r:id="rId1"/>
  <headerFooter>
    <oddHeader>&amp;L&amp;"Arial"&amp;8&amp;K000000INTERNAL&amp;1#</oddHeader>
    <oddFooter>&amp;CStrana &amp;P z &amp;N</oddFooter>
  </headerFooter>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List54">
    <pageSetUpPr fitToPage="1"/>
  </sheetPr>
  <dimension ref="A2:BM183"/>
  <sheetViews>
    <sheetView showGridLines="0" workbookViewId="0">
      <selection activeCell="E20" sqref="E20:H20"/>
    </sheetView>
  </sheetViews>
  <sheetFormatPr defaultRowHeight="11.25"/>
  <cols>
    <col min="1" max="1" width="8.33203125" style="1" customWidth="1"/>
    <col min="2" max="2" width="1.1640625" style="1" customWidth="1"/>
    <col min="3" max="3" width="4.1640625" style="1" customWidth="1"/>
    <col min="4" max="4" width="4.33203125" style="1" customWidth="1"/>
    <col min="5" max="5" width="17.1640625" style="1" customWidth="1"/>
    <col min="6" max="6" width="50.83203125" style="1" customWidth="1"/>
    <col min="7" max="7" width="7.5" style="1" customWidth="1"/>
    <col min="8" max="8" width="14" style="1" customWidth="1"/>
    <col min="9" max="9" width="15.83203125" style="1" customWidth="1"/>
    <col min="10" max="10" width="22.33203125" style="1" customWidth="1"/>
    <col min="11" max="11" width="22.33203125" style="1" hidden="1" customWidth="1"/>
    <col min="12" max="12" width="9.33203125" style="1" customWidth="1"/>
    <col min="13" max="13" width="10.83203125" style="1" hidden="1" customWidth="1"/>
    <col min="14" max="14" width="9.33203125" style="1" hidden="1"/>
    <col min="15" max="20" width="14.1640625" style="1" hidden="1" customWidth="1"/>
    <col min="21" max="21" width="16.33203125" style="1" hidden="1" customWidth="1"/>
    <col min="22" max="22" width="12.33203125" style="1" customWidth="1"/>
    <col min="23" max="23" width="16.33203125" style="1" customWidth="1"/>
    <col min="24" max="24" width="12.33203125" style="1" customWidth="1"/>
    <col min="25" max="25" width="15" style="1" customWidth="1"/>
    <col min="26" max="26" width="11" style="1" customWidth="1"/>
    <col min="27" max="27" width="15" style="1" customWidth="1"/>
    <col min="28" max="28" width="16.33203125" style="1" customWidth="1"/>
    <col min="29" max="29" width="11" style="1" customWidth="1"/>
    <col min="30" max="30" width="15" style="1" customWidth="1"/>
    <col min="31" max="31" width="16.33203125" style="1" customWidth="1"/>
    <col min="44" max="65" width="9.33203125" style="1" hidden="1"/>
  </cols>
  <sheetData>
    <row r="2" spans="1:46" s="1" customFormat="1" ht="36.950000000000003" customHeight="1">
      <c r="L2" s="383"/>
      <c r="M2" s="383"/>
      <c r="N2" s="383"/>
      <c r="O2" s="383"/>
      <c r="P2" s="383"/>
      <c r="Q2" s="383"/>
      <c r="R2" s="383"/>
      <c r="S2" s="383"/>
      <c r="T2" s="383"/>
      <c r="U2" s="383"/>
      <c r="V2" s="383"/>
      <c r="AT2" s="18" t="s">
        <v>228</v>
      </c>
    </row>
    <row r="3" spans="1:46" s="1" customFormat="1" ht="6.95" customHeight="1">
      <c r="B3" s="114"/>
      <c r="C3" s="115"/>
      <c r="D3" s="115"/>
      <c r="E3" s="115"/>
      <c r="F3" s="115"/>
      <c r="G3" s="115"/>
      <c r="H3" s="115"/>
      <c r="I3" s="115"/>
      <c r="J3" s="115"/>
      <c r="K3" s="115"/>
      <c r="L3" s="21"/>
      <c r="AT3" s="18" t="s">
        <v>73</v>
      </c>
    </row>
    <row r="4" spans="1:46" s="1" customFormat="1" ht="24.95" customHeight="1">
      <c r="B4" s="21"/>
      <c r="D4" s="116" t="s">
        <v>240</v>
      </c>
      <c r="L4" s="21"/>
      <c r="M4" s="117" t="s">
        <v>10</v>
      </c>
      <c r="AT4" s="18" t="s">
        <v>4</v>
      </c>
    </row>
    <row r="5" spans="1:46" s="1" customFormat="1" ht="6.95" customHeight="1">
      <c r="B5" s="21"/>
      <c r="L5" s="21"/>
    </row>
    <row r="6" spans="1:46" s="1" customFormat="1" ht="12" customHeight="1">
      <c r="B6" s="21"/>
      <c r="D6" s="118" t="s">
        <v>15</v>
      </c>
      <c r="L6" s="21"/>
    </row>
    <row r="7" spans="1:46" s="1" customFormat="1" ht="16.5" customHeight="1">
      <c r="B7" s="21"/>
      <c r="E7" s="412" t="str">
        <f>'Rekapitulace stavby'!K6</f>
        <v>Modernizace teplárny OB6</v>
      </c>
      <c r="F7" s="413"/>
      <c r="G7" s="413"/>
      <c r="H7" s="413"/>
      <c r="L7" s="21"/>
    </row>
    <row r="8" spans="1:46" s="1" customFormat="1" ht="12" customHeight="1">
      <c r="B8" s="21"/>
      <c r="D8" s="118" t="s">
        <v>241</v>
      </c>
      <c r="L8" s="21"/>
    </row>
    <row r="9" spans="1:46" s="2" customFormat="1" ht="16.5" customHeight="1">
      <c r="A9" s="35"/>
      <c r="B9" s="40"/>
      <c r="C9" s="35"/>
      <c r="D9" s="35"/>
      <c r="E9" s="412" t="s">
        <v>7218</v>
      </c>
      <c r="F9" s="415"/>
      <c r="G9" s="415"/>
      <c r="H9" s="415"/>
      <c r="I9" s="35"/>
      <c r="J9" s="35"/>
      <c r="K9" s="35"/>
      <c r="L9" s="52"/>
      <c r="S9" s="35"/>
      <c r="T9" s="35"/>
      <c r="U9" s="35"/>
      <c r="V9" s="35"/>
      <c r="W9" s="35"/>
      <c r="X9" s="35"/>
      <c r="Y9" s="35"/>
      <c r="Z9" s="35"/>
      <c r="AA9" s="35"/>
      <c r="AB9" s="35"/>
      <c r="AC9" s="35"/>
      <c r="AD9" s="35"/>
      <c r="AE9" s="35"/>
    </row>
    <row r="10" spans="1:46" s="2" customFormat="1" ht="12" customHeight="1">
      <c r="A10" s="35"/>
      <c r="B10" s="40"/>
      <c r="C10" s="35"/>
      <c r="D10" s="118" t="s">
        <v>432</v>
      </c>
      <c r="E10" s="35"/>
      <c r="F10" s="35"/>
      <c r="G10" s="35"/>
      <c r="H10" s="35"/>
      <c r="I10" s="35"/>
      <c r="J10" s="35"/>
      <c r="K10" s="35"/>
      <c r="L10" s="52"/>
      <c r="S10" s="35"/>
      <c r="T10" s="35"/>
      <c r="U10" s="35"/>
      <c r="V10" s="35"/>
      <c r="W10" s="35"/>
      <c r="X10" s="35"/>
      <c r="Y10" s="35"/>
      <c r="Z10" s="35"/>
      <c r="AA10" s="35"/>
      <c r="AB10" s="35"/>
      <c r="AC10" s="35"/>
      <c r="AD10" s="35"/>
      <c r="AE10" s="35"/>
    </row>
    <row r="11" spans="1:46" s="2" customFormat="1" ht="16.5" customHeight="1">
      <c r="A11" s="35"/>
      <c r="B11" s="40"/>
      <c r="C11" s="35"/>
      <c r="D11" s="35"/>
      <c r="E11" s="414" t="s">
        <v>7219</v>
      </c>
      <c r="F11" s="415"/>
      <c r="G11" s="415"/>
      <c r="H11" s="415"/>
      <c r="I11" s="35"/>
      <c r="J11" s="35"/>
      <c r="K11" s="35"/>
      <c r="L11" s="52"/>
      <c r="S11" s="35"/>
      <c r="T11" s="35"/>
      <c r="U11" s="35"/>
      <c r="V11" s="35"/>
      <c r="W11" s="35"/>
      <c r="X11" s="35"/>
      <c r="Y11" s="35"/>
      <c r="Z11" s="35"/>
      <c r="AA11" s="35"/>
      <c r="AB11" s="35"/>
      <c r="AC11" s="35"/>
      <c r="AD11" s="35"/>
      <c r="AE11" s="35"/>
    </row>
    <row r="12" spans="1:46" s="2" customFormat="1">
      <c r="A12" s="35"/>
      <c r="B12" s="40"/>
      <c r="C12" s="35"/>
      <c r="D12" s="35"/>
      <c r="E12" s="35"/>
      <c r="F12" s="35"/>
      <c r="G12" s="35"/>
      <c r="H12" s="35"/>
      <c r="I12" s="35"/>
      <c r="J12" s="35"/>
      <c r="K12" s="35"/>
      <c r="L12" s="52"/>
      <c r="S12" s="35"/>
      <c r="T12" s="35"/>
      <c r="U12" s="35"/>
      <c r="V12" s="35"/>
      <c r="W12" s="35"/>
      <c r="X12" s="35"/>
      <c r="Y12" s="35"/>
      <c r="Z12" s="35"/>
      <c r="AA12" s="35"/>
      <c r="AB12" s="35"/>
      <c r="AC12" s="35"/>
      <c r="AD12" s="35"/>
      <c r="AE12" s="35"/>
    </row>
    <row r="13" spans="1:46" s="2" customFormat="1" ht="12" customHeight="1">
      <c r="A13" s="35"/>
      <c r="B13" s="40"/>
      <c r="C13" s="35"/>
      <c r="D13" s="118" t="s">
        <v>17</v>
      </c>
      <c r="E13" s="35"/>
      <c r="F13" s="109" t="s">
        <v>1</v>
      </c>
      <c r="G13" s="35"/>
      <c r="H13" s="35"/>
      <c r="I13" s="118" t="s">
        <v>18</v>
      </c>
      <c r="J13" s="109" t="s">
        <v>1</v>
      </c>
      <c r="K13" s="35"/>
      <c r="L13" s="52"/>
      <c r="S13" s="35"/>
      <c r="T13" s="35"/>
      <c r="U13" s="35"/>
      <c r="V13" s="35"/>
      <c r="W13" s="35"/>
      <c r="X13" s="35"/>
      <c r="Y13" s="35"/>
      <c r="Z13" s="35"/>
      <c r="AA13" s="35"/>
      <c r="AB13" s="35"/>
      <c r="AC13" s="35"/>
      <c r="AD13" s="35"/>
      <c r="AE13" s="35"/>
    </row>
    <row r="14" spans="1:46" s="2" customFormat="1" ht="12" customHeight="1">
      <c r="A14" s="35"/>
      <c r="B14" s="40"/>
      <c r="C14" s="35"/>
      <c r="D14" s="118" t="s">
        <v>19</v>
      </c>
      <c r="E14" s="35"/>
      <c r="F14" s="109" t="s">
        <v>20</v>
      </c>
      <c r="G14" s="35"/>
      <c r="H14" s="35"/>
      <c r="I14" s="118" t="s">
        <v>21</v>
      </c>
      <c r="J14" s="119">
        <f>'Rekapitulace stavby'!AN8</f>
        <v>45363</v>
      </c>
      <c r="K14" s="35"/>
      <c r="L14" s="52"/>
      <c r="S14" s="35"/>
      <c r="T14" s="35"/>
      <c r="U14" s="35"/>
      <c r="V14" s="35"/>
      <c r="W14" s="35"/>
      <c r="X14" s="35"/>
      <c r="Y14" s="35"/>
      <c r="Z14" s="35"/>
      <c r="AA14" s="35"/>
      <c r="AB14" s="35"/>
      <c r="AC14" s="35"/>
      <c r="AD14" s="35"/>
      <c r="AE14" s="35"/>
    </row>
    <row r="15" spans="1:46" s="2" customFormat="1" ht="10.9" customHeight="1">
      <c r="A15" s="35"/>
      <c r="B15" s="40"/>
      <c r="C15" s="35"/>
      <c r="D15" s="35"/>
      <c r="E15" s="35"/>
      <c r="F15" s="35"/>
      <c r="G15" s="35"/>
      <c r="H15" s="35"/>
      <c r="I15" s="35"/>
      <c r="J15" s="35"/>
      <c r="K15" s="35"/>
      <c r="L15" s="52"/>
      <c r="S15" s="35"/>
      <c r="T15" s="35"/>
      <c r="U15" s="35"/>
      <c r="V15" s="35"/>
      <c r="W15" s="35"/>
      <c r="X15" s="35"/>
      <c r="Y15" s="35"/>
      <c r="Z15" s="35"/>
      <c r="AA15" s="35"/>
      <c r="AB15" s="35"/>
      <c r="AC15" s="35"/>
      <c r="AD15" s="35"/>
      <c r="AE15" s="35"/>
    </row>
    <row r="16" spans="1:46" s="2" customFormat="1" ht="12" customHeight="1">
      <c r="A16" s="35"/>
      <c r="B16" s="40"/>
      <c r="C16" s="35"/>
      <c r="D16" s="118" t="s">
        <v>22</v>
      </c>
      <c r="E16" s="35"/>
      <c r="F16" s="35"/>
      <c r="G16" s="35"/>
      <c r="H16" s="35"/>
      <c r="I16" s="118" t="s">
        <v>23</v>
      </c>
      <c r="J16" s="109" t="s">
        <v>1</v>
      </c>
      <c r="K16" s="35"/>
      <c r="L16" s="52"/>
      <c r="S16" s="35"/>
      <c r="T16" s="35"/>
      <c r="U16" s="35"/>
      <c r="V16" s="35"/>
      <c r="W16" s="35"/>
      <c r="X16" s="35"/>
      <c r="Y16" s="35"/>
      <c r="Z16" s="35"/>
      <c r="AA16" s="35"/>
      <c r="AB16" s="35"/>
      <c r="AC16" s="35"/>
      <c r="AD16" s="35"/>
      <c r="AE16" s="35"/>
    </row>
    <row r="17" spans="1:31" s="2" customFormat="1" ht="18" customHeight="1">
      <c r="A17" s="35"/>
      <c r="B17" s="40"/>
      <c r="C17" s="35"/>
      <c r="D17" s="35"/>
      <c r="E17" s="109" t="s">
        <v>24</v>
      </c>
      <c r="F17" s="35"/>
      <c r="G17" s="35"/>
      <c r="H17" s="35"/>
      <c r="I17" s="118" t="s">
        <v>25</v>
      </c>
      <c r="J17" s="109" t="s">
        <v>1</v>
      </c>
      <c r="K17" s="35"/>
      <c r="L17" s="52"/>
      <c r="S17" s="35"/>
      <c r="T17" s="35"/>
      <c r="U17" s="35"/>
      <c r="V17" s="35"/>
      <c r="W17" s="35"/>
      <c r="X17" s="35"/>
      <c r="Y17" s="35"/>
      <c r="Z17" s="35"/>
      <c r="AA17" s="35"/>
      <c r="AB17" s="35"/>
      <c r="AC17" s="35"/>
      <c r="AD17" s="35"/>
      <c r="AE17" s="35"/>
    </row>
    <row r="18" spans="1:31" s="2" customFormat="1" ht="6.95" customHeight="1">
      <c r="A18" s="35"/>
      <c r="B18" s="40"/>
      <c r="C18" s="35"/>
      <c r="D18" s="35"/>
      <c r="E18" s="35"/>
      <c r="F18" s="35"/>
      <c r="G18" s="35"/>
      <c r="H18" s="35"/>
      <c r="I18" s="35"/>
      <c r="J18" s="35"/>
      <c r="K18" s="35"/>
      <c r="L18" s="52"/>
      <c r="S18" s="35"/>
      <c r="T18" s="35"/>
      <c r="U18" s="35"/>
      <c r="V18" s="35"/>
      <c r="W18" s="35"/>
      <c r="X18" s="35"/>
      <c r="Y18" s="35"/>
      <c r="Z18" s="35"/>
      <c r="AA18" s="35"/>
      <c r="AB18" s="35"/>
      <c r="AC18" s="35"/>
      <c r="AD18" s="35"/>
      <c r="AE18" s="35"/>
    </row>
    <row r="19" spans="1:31" s="2" customFormat="1" ht="12" customHeight="1">
      <c r="A19" s="35"/>
      <c r="B19" s="40"/>
      <c r="C19" s="35"/>
      <c r="D19" s="118" t="s">
        <v>26</v>
      </c>
      <c r="E19" s="35"/>
      <c r="F19" s="35"/>
      <c r="G19" s="35"/>
      <c r="H19" s="35"/>
      <c r="I19" s="118" t="s">
        <v>23</v>
      </c>
      <c r="J19" s="31" t="str">
        <f>'Rekapitulace stavby'!AN13</f>
        <v>Vyplň údaj</v>
      </c>
      <c r="K19" s="35"/>
      <c r="L19" s="52"/>
      <c r="S19" s="35"/>
      <c r="T19" s="35"/>
      <c r="U19" s="35"/>
      <c r="V19" s="35"/>
      <c r="W19" s="35"/>
      <c r="X19" s="35"/>
      <c r="Y19" s="35"/>
      <c r="Z19" s="35"/>
      <c r="AA19" s="35"/>
      <c r="AB19" s="35"/>
      <c r="AC19" s="35"/>
      <c r="AD19" s="35"/>
      <c r="AE19" s="35"/>
    </row>
    <row r="20" spans="1:31" s="2" customFormat="1" ht="18" customHeight="1">
      <c r="A20" s="35"/>
      <c r="B20" s="40"/>
      <c r="C20" s="35"/>
      <c r="D20" s="35"/>
      <c r="E20" s="416" t="s">
        <v>7617</v>
      </c>
      <c r="F20" s="417"/>
      <c r="G20" s="417"/>
      <c r="H20" s="417"/>
      <c r="I20" s="118" t="s">
        <v>25</v>
      </c>
      <c r="J20" s="31" t="str">
        <f>'Rekapitulace stavby'!AN14</f>
        <v>Vyplň údaj</v>
      </c>
      <c r="K20" s="35"/>
      <c r="L20" s="52"/>
      <c r="S20" s="35"/>
      <c r="T20" s="35"/>
      <c r="U20" s="35"/>
      <c r="V20" s="35"/>
      <c r="W20" s="35"/>
      <c r="X20" s="35"/>
      <c r="Y20" s="35"/>
      <c r="Z20" s="35"/>
      <c r="AA20" s="35"/>
      <c r="AB20" s="35"/>
      <c r="AC20" s="35"/>
      <c r="AD20" s="35"/>
      <c r="AE20" s="35"/>
    </row>
    <row r="21" spans="1:31" s="2" customFormat="1" ht="6.95" customHeight="1">
      <c r="A21" s="35"/>
      <c r="B21" s="40"/>
      <c r="C21" s="35"/>
      <c r="D21" s="35"/>
      <c r="E21" s="35"/>
      <c r="F21" s="35"/>
      <c r="G21" s="35"/>
      <c r="H21" s="35"/>
      <c r="I21" s="35"/>
      <c r="J21" s="35"/>
      <c r="K21" s="35"/>
      <c r="L21" s="52"/>
      <c r="S21" s="35"/>
      <c r="T21" s="35"/>
      <c r="U21" s="35"/>
      <c r="V21" s="35"/>
      <c r="W21" s="35"/>
      <c r="X21" s="35"/>
      <c r="Y21" s="35"/>
      <c r="Z21" s="35"/>
      <c r="AA21" s="35"/>
      <c r="AB21" s="35"/>
      <c r="AC21" s="35"/>
      <c r="AD21" s="35"/>
      <c r="AE21" s="35"/>
    </row>
    <row r="22" spans="1:31" s="2" customFormat="1" ht="12" customHeight="1">
      <c r="A22" s="35"/>
      <c r="B22" s="40"/>
      <c r="C22" s="35"/>
      <c r="D22" s="118" t="s">
        <v>28</v>
      </c>
      <c r="E22" s="35"/>
      <c r="F22" s="35"/>
      <c r="G22" s="35"/>
      <c r="H22" s="35"/>
      <c r="I22" s="118" t="s">
        <v>23</v>
      </c>
      <c r="J22" s="109" t="s">
        <v>1</v>
      </c>
      <c r="K22" s="35"/>
      <c r="L22" s="52"/>
      <c r="S22" s="35"/>
      <c r="T22" s="35"/>
      <c r="U22" s="35"/>
      <c r="V22" s="35"/>
      <c r="W22" s="35"/>
      <c r="X22" s="35"/>
      <c r="Y22" s="35"/>
      <c r="Z22" s="35"/>
      <c r="AA22" s="35"/>
      <c r="AB22" s="35"/>
      <c r="AC22" s="35"/>
      <c r="AD22" s="35"/>
      <c r="AE22" s="35"/>
    </row>
    <row r="23" spans="1:31" s="2" customFormat="1" ht="18" customHeight="1">
      <c r="A23" s="35"/>
      <c r="B23" s="40"/>
      <c r="C23" s="35"/>
      <c r="D23" s="35"/>
      <c r="E23" s="109" t="s">
        <v>29</v>
      </c>
      <c r="F23" s="35"/>
      <c r="G23" s="35"/>
      <c r="H23" s="35"/>
      <c r="I23" s="118" t="s">
        <v>25</v>
      </c>
      <c r="J23" s="109" t="s">
        <v>1</v>
      </c>
      <c r="K23" s="35"/>
      <c r="L23" s="52"/>
      <c r="S23" s="35"/>
      <c r="T23" s="35"/>
      <c r="U23" s="35"/>
      <c r="V23" s="35"/>
      <c r="W23" s="35"/>
      <c r="X23" s="35"/>
      <c r="Y23" s="35"/>
      <c r="Z23" s="35"/>
      <c r="AA23" s="35"/>
      <c r="AB23" s="35"/>
      <c r="AC23" s="35"/>
      <c r="AD23" s="35"/>
      <c r="AE23" s="35"/>
    </row>
    <row r="24" spans="1:31" s="2" customFormat="1" ht="6.95" customHeight="1">
      <c r="A24" s="35"/>
      <c r="B24" s="40"/>
      <c r="C24" s="35"/>
      <c r="D24" s="35"/>
      <c r="E24" s="35"/>
      <c r="F24" s="35"/>
      <c r="G24" s="35"/>
      <c r="H24" s="35"/>
      <c r="I24" s="35"/>
      <c r="J24" s="35"/>
      <c r="K24" s="35"/>
      <c r="L24" s="52"/>
      <c r="S24" s="35"/>
      <c r="T24" s="35"/>
      <c r="U24" s="35"/>
      <c r="V24" s="35"/>
      <c r="W24" s="35"/>
      <c r="X24" s="35"/>
      <c r="Y24" s="35"/>
      <c r="Z24" s="35"/>
      <c r="AA24" s="35"/>
      <c r="AB24" s="35"/>
      <c r="AC24" s="35"/>
      <c r="AD24" s="35"/>
      <c r="AE24" s="35"/>
    </row>
    <row r="25" spans="1:31" s="2" customFormat="1" ht="12" customHeight="1">
      <c r="A25" s="35"/>
      <c r="B25" s="40"/>
      <c r="C25" s="35"/>
      <c r="D25" s="118" t="s">
        <v>31</v>
      </c>
      <c r="E25" s="35"/>
      <c r="F25" s="35"/>
      <c r="G25" s="35"/>
      <c r="H25" s="35"/>
      <c r="I25" s="118" t="s">
        <v>23</v>
      </c>
      <c r="J25" s="109" t="s">
        <v>1</v>
      </c>
      <c r="K25" s="35"/>
      <c r="L25" s="52"/>
      <c r="S25" s="35"/>
      <c r="T25" s="35"/>
      <c r="U25" s="35"/>
      <c r="V25" s="35"/>
      <c r="W25" s="35"/>
      <c r="X25" s="35"/>
      <c r="Y25" s="35"/>
      <c r="Z25" s="35"/>
      <c r="AA25" s="35"/>
      <c r="AB25" s="35"/>
      <c r="AC25" s="35"/>
      <c r="AD25" s="35"/>
      <c r="AE25" s="35"/>
    </row>
    <row r="26" spans="1:31" s="2" customFormat="1" ht="18" customHeight="1">
      <c r="A26" s="35"/>
      <c r="B26" s="40"/>
      <c r="C26" s="35"/>
      <c r="D26" s="35"/>
      <c r="E26" s="109" t="s">
        <v>29</v>
      </c>
      <c r="F26" s="35"/>
      <c r="G26" s="35"/>
      <c r="H26" s="35"/>
      <c r="I26" s="118" t="s">
        <v>25</v>
      </c>
      <c r="J26" s="109" t="s">
        <v>1</v>
      </c>
      <c r="K26" s="35"/>
      <c r="L26" s="52"/>
      <c r="S26" s="35"/>
      <c r="T26" s="35"/>
      <c r="U26" s="35"/>
      <c r="V26" s="35"/>
      <c r="W26" s="35"/>
      <c r="X26" s="35"/>
      <c r="Y26" s="35"/>
      <c r="Z26" s="35"/>
      <c r="AA26" s="35"/>
      <c r="AB26" s="35"/>
      <c r="AC26" s="35"/>
      <c r="AD26" s="35"/>
      <c r="AE26" s="35"/>
    </row>
    <row r="27" spans="1:31" s="2" customFormat="1" ht="6.95" customHeight="1">
      <c r="A27" s="35"/>
      <c r="B27" s="40"/>
      <c r="C27" s="35"/>
      <c r="D27" s="35"/>
      <c r="E27" s="35"/>
      <c r="F27" s="35"/>
      <c r="G27" s="35"/>
      <c r="H27" s="35"/>
      <c r="I27" s="35"/>
      <c r="J27" s="35"/>
      <c r="K27" s="35"/>
      <c r="L27" s="52"/>
      <c r="S27" s="35"/>
      <c r="T27" s="35"/>
      <c r="U27" s="35"/>
      <c r="V27" s="35"/>
      <c r="W27" s="35"/>
      <c r="X27" s="35"/>
      <c r="Y27" s="35"/>
      <c r="Z27" s="35"/>
      <c r="AA27" s="35"/>
      <c r="AB27" s="35"/>
      <c r="AC27" s="35"/>
      <c r="AD27" s="35"/>
      <c r="AE27" s="35"/>
    </row>
    <row r="28" spans="1:31" s="2" customFormat="1" ht="12" customHeight="1">
      <c r="A28" s="35"/>
      <c r="B28" s="40"/>
      <c r="C28" s="35"/>
      <c r="D28" s="118" t="s">
        <v>32</v>
      </c>
      <c r="E28" s="35"/>
      <c r="F28" s="35"/>
      <c r="G28" s="35"/>
      <c r="H28" s="35"/>
      <c r="I28" s="35"/>
      <c r="J28" s="35"/>
      <c r="K28" s="35"/>
      <c r="L28" s="52"/>
      <c r="S28" s="35"/>
      <c r="T28" s="35"/>
      <c r="U28" s="35"/>
      <c r="V28" s="35"/>
      <c r="W28" s="35"/>
      <c r="X28" s="35"/>
      <c r="Y28" s="35"/>
      <c r="Z28" s="35"/>
      <c r="AA28" s="35"/>
      <c r="AB28" s="35"/>
      <c r="AC28" s="35"/>
      <c r="AD28" s="35"/>
      <c r="AE28" s="35"/>
    </row>
    <row r="29" spans="1:31" s="8" customFormat="1" ht="16.5" customHeight="1">
      <c r="A29" s="120"/>
      <c r="B29" s="121"/>
      <c r="C29" s="120"/>
      <c r="D29" s="120"/>
      <c r="E29" s="418" t="s">
        <v>1</v>
      </c>
      <c r="F29" s="418"/>
      <c r="G29" s="418"/>
      <c r="H29" s="418"/>
      <c r="I29" s="120"/>
      <c r="J29" s="120"/>
      <c r="K29" s="120"/>
      <c r="L29" s="122"/>
      <c r="S29" s="120"/>
      <c r="T29" s="120"/>
      <c r="U29" s="120"/>
      <c r="V29" s="120"/>
      <c r="W29" s="120"/>
      <c r="X29" s="120"/>
      <c r="Y29" s="120"/>
      <c r="Z29" s="120"/>
      <c r="AA29" s="120"/>
      <c r="AB29" s="120"/>
      <c r="AC29" s="120"/>
      <c r="AD29" s="120"/>
      <c r="AE29" s="120"/>
    </row>
    <row r="30" spans="1:31" s="2" customFormat="1" ht="6.95" customHeight="1">
      <c r="A30" s="35"/>
      <c r="B30" s="40"/>
      <c r="C30" s="35"/>
      <c r="D30" s="35"/>
      <c r="E30" s="35"/>
      <c r="F30" s="35"/>
      <c r="G30" s="35"/>
      <c r="H30" s="35"/>
      <c r="I30" s="35"/>
      <c r="J30" s="35"/>
      <c r="K30" s="35"/>
      <c r="L30" s="52"/>
      <c r="S30" s="35"/>
      <c r="T30" s="35"/>
      <c r="U30" s="35"/>
      <c r="V30" s="35"/>
      <c r="W30" s="35"/>
      <c r="X30" s="35"/>
      <c r="Y30" s="35"/>
      <c r="Z30" s="35"/>
      <c r="AA30" s="35"/>
      <c r="AB30" s="35"/>
      <c r="AC30" s="35"/>
      <c r="AD30" s="35"/>
      <c r="AE30" s="35"/>
    </row>
    <row r="31" spans="1:31" s="2" customFormat="1" ht="6.95" customHeight="1">
      <c r="A31" s="35"/>
      <c r="B31" s="40"/>
      <c r="C31" s="35"/>
      <c r="D31" s="123"/>
      <c r="E31" s="123"/>
      <c r="F31" s="123"/>
      <c r="G31" s="123"/>
      <c r="H31" s="123"/>
      <c r="I31" s="123"/>
      <c r="J31" s="123"/>
      <c r="K31" s="123"/>
      <c r="L31" s="52"/>
      <c r="S31" s="35"/>
      <c r="T31" s="35"/>
      <c r="U31" s="35"/>
      <c r="V31" s="35"/>
      <c r="W31" s="35"/>
      <c r="X31" s="35"/>
      <c r="Y31" s="35"/>
      <c r="Z31" s="35"/>
      <c r="AA31" s="35"/>
      <c r="AB31" s="35"/>
      <c r="AC31" s="35"/>
      <c r="AD31" s="35"/>
      <c r="AE31" s="35"/>
    </row>
    <row r="32" spans="1:31" s="2" customFormat="1" ht="25.35" customHeight="1">
      <c r="A32" s="35"/>
      <c r="B32" s="40"/>
      <c r="C32" s="35"/>
      <c r="D32" s="124" t="s">
        <v>33</v>
      </c>
      <c r="E32" s="35"/>
      <c r="F32" s="35"/>
      <c r="G32" s="35"/>
      <c r="H32" s="35"/>
      <c r="I32" s="35"/>
      <c r="J32" s="125">
        <f>ROUND(J125, 2)</f>
        <v>0</v>
      </c>
      <c r="K32" s="35"/>
      <c r="L32" s="52"/>
      <c r="S32" s="35"/>
      <c r="T32" s="35"/>
      <c r="U32" s="35"/>
      <c r="V32" s="35"/>
      <c r="W32" s="35"/>
      <c r="X32" s="35"/>
      <c r="Y32" s="35"/>
      <c r="Z32" s="35"/>
      <c r="AA32" s="35"/>
      <c r="AB32" s="35"/>
      <c r="AC32" s="35"/>
      <c r="AD32" s="35"/>
      <c r="AE32" s="35"/>
    </row>
    <row r="33" spans="1:31" s="2" customFormat="1" ht="6.95" customHeight="1">
      <c r="A33" s="35"/>
      <c r="B33" s="40"/>
      <c r="C33" s="35"/>
      <c r="D33" s="123"/>
      <c r="E33" s="123"/>
      <c r="F33" s="123"/>
      <c r="G33" s="123"/>
      <c r="H33" s="123"/>
      <c r="I33" s="123"/>
      <c r="J33" s="123"/>
      <c r="K33" s="123"/>
      <c r="L33" s="52"/>
      <c r="S33" s="35"/>
      <c r="T33" s="35"/>
      <c r="U33" s="35"/>
      <c r="V33" s="35"/>
      <c r="W33" s="35"/>
      <c r="X33" s="35"/>
      <c r="Y33" s="35"/>
      <c r="Z33" s="35"/>
      <c r="AA33" s="35"/>
      <c r="AB33" s="35"/>
      <c r="AC33" s="35"/>
      <c r="AD33" s="35"/>
      <c r="AE33" s="35"/>
    </row>
    <row r="34" spans="1:31" s="2" customFormat="1" ht="14.45" customHeight="1">
      <c r="A34" s="35"/>
      <c r="B34" s="40"/>
      <c r="C34" s="35"/>
      <c r="D34" s="35"/>
      <c r="E34" s="35"/>
      <c r="F34" s="126" t="s">
        <v>35</v>
      </c>
      <c r="G34" s="35"/>
      <c r="H34" s="35"/>
      <c r="I34" s="126" t="s">
        <v>34</v>
      </c>
      <c r="J34" s="126" t="s">
        <v>36</v>
      </c>
      <c r="K34" s="35"/>
      <c r="L34" s="52"/>
      <c r="S34" s="35"/>
      <c r="T34" s="35"/>
      <c r="U34" s="35"/>
      <c r="V34" s="35"/>
      <c r="W34" s="35"/>
      <c r="X34" s="35"/>
      <c r="Y34" s="35"/>
      <c r="Z34" s="35"/>
      <c r="AA34" s="35"/>
      <c r="AB34" s="35"/>
      <c r="AC34" s="35"/>
      <c r="AD34" s="35"/>
      <c r="AE34" s="35"/>
    </row>
    <row r="35" spans="1:31" s="2" customFormat="1" ht="14.45" customHeight="1">
      <c r="A35" s="35"/>
      <c r="B35" s="40"/>
      <c r="C35" s="35"/>
      <c r="D35" s="127" t="s">
        <v>37</v>
      </c>
      <c r="E35" s="118" t="s">
        <v>38</v>
      </c>
      <c r="F35" s="128">
        <f>ROUND((SUM(BE125:BE182)),  2)</f>
        <v>0</v>
      </c>
      <c r="G35" s="35"/>
      <c r="H35" s="35"/>
      <c r="I35" s="129">
        <v>0.21</v>
      </c>
      <c r="J35" s="128">
        <f>ROUND(((SUM(BE125:BE182))*I35),  2)</f>
        <v>0</v>
      </c>
      <c r="K35" s="35"/>
      <c r="L35" s="52"/>
      <c r="S35" s="35"/>
      <c r="T35" s="35"/>
      <c r="U35" s="35"/>
      <c r="V35" s="35"/>
      <c r="W35" s="35"/>
      <c r="X35" s="35"/>
      <c r="Y35" s="35"/>
      <c r="Z35" s="35"/>
      <c r="AA35" s="35"/>
      <c r="AB35" s="35"/>
      <c r="AC35" s="35"/>
      <c r="AD35" s="35"/>
      <c r="AE35" s="35"/>
    </row>
    <row r="36" spans="1:31" s="2" customFormat="1" ht="14.45" customHeight="1">
      <c r="A36" s="35"/>
      <c r="B36" s="40"/>
      <c r="C36" s="35"/>
      <c r="D36" s="35"/>
      <c r="E36" s="118" t="s">
        <v>39</v>
      </c>
      <c r="F36" s="128">
        <f>ROUND((SUM(BF125:BF182)),  2)</f>
        <v>0</v>
      </c>
      <c r="G36" s="35"/>
      <c r="H36" s="35"/>
      <c r="I36" s="129">
        <v>0.12</v>
      </c>
      <c r="J36" s="128">
        <f>ROUND(((SUM(BF125:BF182))*I36),  2)</f>
        <v>0</v>
      </c>
      <c r="K36" s="35"/>
      <c r="L36" s="52"/>
      <c r="S36" s="35"/>
      <c r="T36" s="35"/>
      <c r="U36" s="35"/>
      <c r="V36" s="35"/>
      <c r="W36" s="35"/>
      <c r="X36" s="35"/>
      <c r="Y36" s="35"/>
      <c r="Z36" s="35"/>
      <c r="AA36" s="35"/>
      <c r="AB36" s="35"/>
      <c r="AC36" s="35"/>
      <c r="AD36" s="35"/>
      <c r="AE36" s="35"/>
    </row>
    <row r="37" spans="1:31" s="2" customFormat="1" ht="14.45" hidden="1" customHeight="1">
      <c r="A37" s="35"/>
      <c r="B37" s="40"/>
      <c r="C37" s="35"/>
      <c r="D37" s="35"/>
      <c r="E37" s="118" t="s">
        <v>40</v>
      </c>
      <c r="F37" s="128">
        <f>ROUND((SUM(BG125:BG182)),  2)</f>
        <v>0</v>
      </c>
      <c r="G37" s="35"/>
      <c r="H37" s="35"/>
      <c r="I37" s="129">
        <v>0.21</v>
      </c>
      <c r="J37" s="128">
        <f>0</f>
        <v>0</v>
      </c>
      <c r="K37" s="35"/>
      <c r="L37" s="52"/>
      <c r="S37" s="35"/>
      <c r="T37" s="35"/>
      <c r="U37" s="35"/>
      <c r="V37" s="35"/>
      <c r="W37" s="35"/>
      <c r="X37" s="35"/>
      <c r="Y37" s="35"/>
      <c r="Z37" s="35"/>
      <c r="AA37" s="35"/>
      <c r="AB37" s="35"/>
      <c r="AC37" s="35"/>
      <c r="AD37" s="35"/>
      <c r="AE37" s="35"/>
    </row>
    <row r="38" spans="1:31" s="2" customFormat="1" ht="14.45" hidden="1" customHeight="1">
      <c r="A38" s="35"/>
      <c r="B38" s="40"/>
      <c r="C38" s="35"/>
      <c r="D38" s="35"/>
      <c r="E38" s="118" t="s">
        <v>41</v>
      </c>
      <c r="F38" s="128">
        <f>ROUND((SUM(BH125:BH182)),  2)</f>
        <v>0</v>
      </c>
      <c r="G38" s="35"/>
      <c r="H38" s="35"/>
      <c r="I38" s="129">
        <v>0.12</v>
      </c>
      <c r="J38" s="128">
        <f>0</f>
        <v>0</v>
      </c>
      <c r="K38" s="35"/>
      <c r="L38" s="52"/>
      <c r="S38" s="35"/>
      <c r="T38" s="35"/>
      <c r="U38" s="35"/>
      <c r="V38" s="35"/>
      <c r="W38" s="35"/>
      <c r="X38" s="35"/>
      <c r="Y38" s="35"/>
      <c r="Z38" s="35"/>
      <c r="AA38" s="35"/>
      <c r="AB38" s="35"/>
      <c r="AC38" s="35"/>
      <c r="AD38" s="35"/>
      <c r="AE38" s="35"/>
    </row>
    <row r="39" spans="1:31" s="2" customFormat="1" ht="14.45" hidden="1" customHeight="1">
      <c r="A39" s="35"/>
      <c r="B39" s="40"/>
      <c r="C39" s="35"/>
      <c r="D39" s="35"/>
      <c r="E39" s="118" t="s">
        <v>42</v>
      </c>
      <c r="F39" s="128">
        <f>ROUND((SUM(BI125:BI182)),  2)</f>
        <v>0</v>
      </c>
      <c r="G39" s="35"/>
      <c r="H39" s="35"/>
      <c r="I39" s="129">
        <v>0</v>
      </c>
      <c r="J39" s="128">
        <f>0</f>
        <v>0</v>
      </c>
      <c r="K39" s="35"/>
      <c r="L39" s="52"/>
      <c r="S39" s="35"/>
      <c r="T39" s="35"/>
      <c r="U39" s="35"/>
      <c r="V39" s="35"/>
      <c r="W39" s="35"/>
      <c r="X39" s="35"/>
      <c r="Y39" s="35"/>
      <c r="Z39" s="35"/>
      <c r="AA39" s="35"/>
      <c r="AB39" s="35"/>
      <c r="AC39" s="35"/>
      <c r="AD39" s="35"/>
      <c r="AE39" s="35"/>
    </row>
    <row r="40" spans="1:31" s="2" customFormat="1" ht="6.95" customHeight="1">
      <c r="A40" s="35"/>
      <c r="B40" s="40"/>
      <c r="C40" s="35"/>
      <c r="D40" s="35"/>
      <c r="E40" s="35"/>
      <c r="F40" s="35"/>
      <c r="G40" s="35"/>
      <c r="H40" s="35"/>
      <c r="I40" s="35"/>
      <c r="J40" s="35"/>
      <c r="K40" s="35"/>
      <c r="L40" s="52"/>
      <c r="S40" s="35"/>
      <c r="T40" s="35"/>
      <c r="U40" s="35"/>
      <c r="V40" s="35"/>
      <c r="W40" s="35"/>
      <c r="X40" s="35"/>
      <c r="Y40" s="35"/>
      <c r="Z40" s="35"/>
      <c r="AA40" s="35"/>
      <c r="AB40" s="35"/>
      <c r="AC40" s="35"/>
      <c r="AD40" s="35"/>
      <c r="AE40" s="35"/>
    </row>
    <row r="41" spans="1:31" s="2" customFormat="1" ht="25.35" customHeight="1">
      <c r="A41" s="35"/>
      <c r="B41" s="40"/>
      <c r="C41" s="130"/>
      <c r="D41" s="131" t="s">
        <v>43</v>
      </c>
      <c r="E41" s="132"/>
      <c r="F41" s="132"/>
      <c r="G41" s="133" t="s">
        <v>44</v>
      </c>
      <c r="H41" s="134" t="s">
        <v>7622</v>
      </c>
      <c r="I41" s="132"/>
      <c r="J41" s="135">
        <f>SUM(J32:J39)</f>
        <v>0</v>
      </c>
      <c r="K41" s="136"/>
      <c r="L41" s="52"/>
      <c r="S41" s="35"/>
      <c r="T41" s="35"/>
      <c r="U41" s="35"/>
      <c r="V41" s="35"/>
      <c r="W41" s="35"/>
      <c r="X41" s="35"/>
      <c r="Y41" s="35"/>
      <c r="Z41" s="35"/>
      <c r="AA41" s="35"/>
      <c r="AB41" s="35"/>
      <c r="AC41" s="35"/>
      <c r="AD41" s="35"/>
      <c r="AE41" s="35"/>
    </row>
    <row r="42" spans="1:31" s="2" customFormat="1" ht="14.45" customHeight="1">
      <c r="A42" s="35"/>
      <c r="B42" s="40"/>
      <c r="C42" s="35"/>
      <c r="D42" s="35"/>
      <c r="E42" s="35"/>
      <c r="F42" s="35"/>
      <c r="G42" s="35"/>
      <c r="H42" s="35"/>
      <c r="I42" s="35"/>
      <c r="J42" s="35"/>
      <c r="K42" s="35"/>
      <c r="L42" s="52"/>
      <c r="S42" s="35"/>
      <c r="T42" s="35"/>
      <c r="U42" s="35"/>
      <c r="V42" s="35"/>
      <c r="W42" s="35"/>
      <c r="X42" s="35"/>
      <c r="Y42" s="35"/>
      <c r="Z42" s="35"/>
      <c r="AA42" s="35"/>
      <c r="AB42" s="35"/>
      <c r="AC42" s="35"/>
      <c r="AD42" s="35"/>
      <c r="AE42" s="35"/>
    </row>
    <row r="43" spans="1:31" s="1" customFormat="1" ht="14.45" customHeight="1">
      <c r="B43" s="21"/>
      <c r="L43" s="21"/>
    </row>
    <row r="44" spans="1:31" s="1" customFormat="1" ht="14.45" customHeight="1">
      <c r="B44" s="21"/>
      <c r="L44" s="21"/>
    </row>
    <row r="45" spans="1:31" s="1" customFormat="1" ht="14.45" customHeight="1">
      <c r="B45" s="21"/>
      <c r="L45" s="21"/>
    </row>
    <row r="46" spans="1:31" s="1" customFormat="1" ht="14.45" customHeight="1">
      <c r="B46" s="21"/>
      <c r="L46" s="21"/>
    </row>
    <row r="47" spans="1:31" s="1" customFormat="1" ht="14.45" customHeight="1">
      <c r="B47" s="21"/>
      <c r="L47" s="21"/>
    </row>
    <row r="48" spans="1:31" s="1" customFormat="1" ht="14.45" customHeight="1">
      <c r="B48" s="21"/>
      <c r="L48" s="21"/>
    </row>
    <row r="49" spans="1:31" s="1" customFormat="1" ht="14.45" customHeight="1">
      <c r="B49" s="21"/>
      <c r="L49" s="21"/>
    </row>
    <row r="50" spans="1:31" s="2" customFormat="1" ht="14.45" customHeight="1">
      <c r="B50" s="52"/>
      <c r="D50" s="137" t="s">
        <v>45</v>
      </c>
      <c r="E50" s="138"/>
      <c r="F50" s="138"/>
      <c r="G50" s="137" t="s">
        <v>46</v>
      </c>
      <c r="H50" s="138"/>
      <c r="I50" s="138"/>
      <c r="J50" s="138"/>
      <c r="K50" s="138"/>
      <c r="L50" s="52"/>
    </row>
    <row r="51" spans="1:31">
      <c r="B51" s="21"/>
      <c r="L51" s="21"/>
    </row>
    <row r="52" spans="1:31">
      <c r="B52" s="21"/>
      <c r="L52" s="21"/>
    </row>
    <row r="53" spans="1:31">
      <c r="B53" s="21"/>
      <c r="L53" s="21"/>
    </row>
    <row r="54" spans="1:31">
      <c r="B54" s="21"/>
      <c r="L54" s="21"/>
    </row>
    <row r="55" spans="1:31">
      <c r="B55" s="21"/>
      <c r="L55" s="21"/>
    </row>
    <row r="56" spans="1:31">
      <c r="B56" s="21"/>
      <c r="L56" s="21"/>
    </row>
    <row r="57" spans="1:31">
      <c r="B57" s="21"/>
      <c r="L57" s="21"/>
    </row>
    <row r="58" spans="1:31">
      <c r="B58" s="21"/>
      <c r="L58" s="21"/>
    </row>
    <row r="59" spans="1:31">
      <c r="B59" s="21"/>
      <c r="L59" s="21"/>
    </row>
    <row r="60" spans="1:31">
      <c r="B60" s="21"/>
      <c r="L60" s="21"/>
    </row>
    <row r="61" spans="1:31" s="2" customFormat="1" ht="12.75">
      <c r="A61" s="35"/>
      <c r="B61" s="40"/>
      <c r="C61" s="35"/>
      <c r="D61" s="139" t="s">
        <v>47</v>
      </c>
      <c r="E61" s="140"/>
      <c r="F61" s="141" t="s">
        <v>48</v>
      </c>
      <c r="G61" s="139" t="s">
        <v>47</v>
      </c>
      <c r="H61" s="140"/>
      <c r="I61" s="140"/>
      <c r="J61" s="142" t="s">
        <v>48</v>
      </c>
      <c r="K61" s="140"/>
      <c r="L61" s="52"/>
      <c r="S61" s="35"/>
      <c r="T61" s="35"/>
      <c r="U61" s="35"/>
      <c r="V61" s="35"/>
      <c r="W61" s="35"/>
      <c r="X61" s="35"/>
      <c r="Y61" s="35"/>
      <c r="Z61" s="35"/>
      <c r="AA61" s="35"/>
      <c r="AB61" s="35"/>
      <c r="AC61" s="35"/>
      <c r="AD61" s="35"/>
      <c r="AE61" s="35"/>
    </row>
    <row r="62" spans="1:31">
      <c r="B62" s="21"/>
      <c r="L62" s="21"/>
    </row>
    <row r="63" spans="1:31">
      <c r="B63" s="21"/>
      <c r="L63" s="21"/>
    </row>
    <row r="64" spans="1:31">
      <c r="B64" s="21"/>
      <c r="L64" s="21"/>
    </row>
    <row r="65" spans="1:31" s="2" customFormat="1" ht="12.75">
      <c r="A65" s="35"/>
      <c r="B65" s="40"/>
      <c r="C65" s="35"/>
      <c r="D65" s="137" t="s">
        <v>49</v>
      </c>
      <c r="E65" s="143"/>
      <c r="F65" s="143"/>
      <c r="G65" s="137" t="s">
        <v>50</v>
      </c>
      <c r="H65" s="143"/>
      <c r="I65" s="143"/>
      <c r="J65" s="143"/>
      <c r="K65" s="143"/>
      <c r="L65" s="52"/>
      <c r="S65" s="35"/>
      <c r="T65" s="35"/>
      <c r="U65" s="35"/>
      <c r="V65" s="35"/>
      <c r="W65" s="35"/>
      <c r="X65" s="35"/>
      <c r="Y65" s="35"/>
      <c r="Z65" s="35"/>
      <c r="AA65" s="35"/>
      <c r="AB65" s="35"/>
      <c r="AC65" s="35"/>
      <c r="AD65" s="35"/>
      <c r="AE65" s="35"/>
    </row>
    <row r="66" spans="1:31">
      <c r="B66" s="21"/>
      <c r="L66" s="21"/>
    </row>
    <row r="67" spans="1:31">
      <c r="B67" s="21"/>
      <c r="L67" s="21"/>
    </row>
    <row r="68" spans="1:31">
      <c r="B68" s="21"/>
      <c r="L68" s="21"/>
    </row>
    <row r="69" spans="1:31">
      <c r="B69" s="21"/>
      <c r="L69" s="21"/>
    </row>
    <row r="70" spans="1:31">
      <c r="B70" s="21"/>
      <c r="L70" s="21"/>
    </row>
    <row r="71" spans="1:31">
      <c r="B71" s="21"/>
      <c r="L71" s="21"/>
    </row>
    <row r="72" spans="1:31">
      <c r="B72" s="21"/>
      <c r="L72" s="21"/>
    </row>
    <row r="73" spans="1:31">
      <c r="B73" s="21"/>
      <c r="L73" s="21"/>
    </row>
    <row r="74" spans="1:31">
      <c r="B74" s="21"/>
      <c r="L74" s="21"/>
    </row>
    <row r="75" spans="1:31">
      <c r="B75" s="21"/>
      <c r="L75" s="21"/>
    </row>
    <row r="76" spans="1:31" s="2" customFormat="1" ht="12.75">
      <c r="A76" s="35"/>
      <c r="B76" s="40"/>
      <c r="C76" s="35"/>
      <c r="D76" s="139" t="s">
        <v>47</v>
      </c>
      <c r="E76" s="140"/>
      <c r="F76" s="141" t="s">
        <v>48</v>
      </c>
      <c r="G76" s="139" t="s">
        <v>47</v>
      </c>
      <c r="H76" s="140"/>
      <c r="I76" s="140"/>
      <c r="J76" s="142" t="s">
        <v>48</v>
      </c>
      <c r="K76" s="140"/>
      <c r="L76" s="52"/>
      <c r="S76" s="35"/>
      <c r="T76" s="35"/>
      <c r="U76" s="35"/>
      <c r="V76" s="35"/>
      <c r="W76" s="35"/>
      <c r="X76" s="35"/>
      <c r="Y76" s="35"/>
      <c r="Z76" s="35"/>
      <c r="AA76" s="35"/>
      <c r="AB76" s="35"/>
      <c r="AC76" s="35"/>
      <c r="AD76" s="35"/>
      <c r="AE76" s="35"/>
    </row>
    <row r="77" spans="1:31" s="2" customFormat="1" ht="14.45" customHeight="1">
      <c r="A77" s="35"/>
      <c r="B77" s="144"/>
      <c r="C77" s="145"/>
      <c r="D77" s="145"/>
      <c r="E77" s="145"/>
      <c r="F77" s="145"/>
      <c r="G77" s="145"/>
      <c r="H77" s="145"/>
      <c r="I77" s="145"/>
      <c r="J77" s="145"/>
      <c r="K77" s="145"/>
      <c r="L77" s="52"/>
      <c r="S77" s="35"/>
      <c r="T77" s="35"/>
      <c r="U77" s="35"/>
      <c r="V77" s="35"/>
      <c r="W77" s="35"/>
      <c r="X77" s="35"/>
      <c r="Y77" s="35"/>
      <c r="Z77" s="35"/>
      <c r="AA77" s="35"/>
      <c r="AB77" s="35"/>
      <c r="AC77" s="35"/>
      <c r="AD77" s="35"/>
      <c r="AE77" s="35"/>
    </row>
    <row r="81" spans="1:31" s="2" customFormat="1" ht="6.95" customHeight="1">
      <c r="A81" s="35"/>
      <c r="B81" s="146"/>
      <c r="C81" s="147"/>
      <c r="D81" s="147"/>
      <c r="E81" s="147"/>
      <c r="F81" s="147"/>
      <c r="G81" s="147"/>
      <c r="H81" s="147"/>
      <c r="I81" s="147"/>
      <c r="J81" s="147"/>
      <c r="K81" s="147"/>
      <c r="L81" s="52"/>
      <c r="S81" s="35"/>
      <c r="T81" s="35"/>
      <c r="U81" s="35"/>
      <c r="V81" s="35"/>
      <c r="W81" s="35"/>
      <c r="X81" s="35"/>
      <c r="Y81" s="35"/>
      <c r="Z81" s="35"/>
      <c r="AA81" s="35"/>
      <c r="AB81" s="35"/>
      <c r="AC81" s="35"/>
      <c r="AD81" s="35"/>
      <c r="AE81" s="35"/>
    </row>
    <row r="82" spans="1:31" s="2" customFormat="1" ht="24.95" customHeight="1">
      <c r="A82" s="35"/>
      <c r="B82" s="36"/>
      <c r="C82" s="24" t="s">
        <v>242</v>
      </c>
      <c r="D82" s="37"/>
      <c r="E82" s="37"/>
      <c r="F82" s="37"/>
      <c r="G82" s="37"/>
      <c r="H82" s="37"/>
      <c r="I82" s="37"/>
      <c r="J82" s="37"/>
      <c r="K82" s="37"/>
      <c r="L82" s="52"/>
      <c r="S82" s="35"/>
      <c r="T82" s="35"/>
      <c r="U82" s="35"/>
      <c r="V82" s="35"/>
      <c r="W82" s="35"/>
      <c r="X82" s="35"/>
      <c r="Y82" s="35"/>
      <c r="Z82" s="35"/>
      <c r="AA82" s="35"/>
      <c r="AB82" s="35"/>
      <c r="AC82" s="35"/>
      <c r="AD82" s="35"/>
      <c r="AE82" s="35"/>
    </row>
    <row r="83" spans="1:31" s="2" customFormat="1" ht="6.95" customHeight="1">
      <c r="A83" s="35"/>
      <c r="B83" s="36"/>
      <c r="C83" s="37"/>
      <c r="D83" s="37"/>
      <c r="E83" s="37"/>
      <c r="F83" s="37"/>
      <c r="G83" s="37"/>
      <c r="H83" s="37"/>
      <c r="I83" s="37"/>
      <c r="J83" s="37"/>
      <c r="K83" s="37"/>
      <c r="L83" s="52"/>
      <c r="S83" s="35"/>
      <c r="T83" s="35"/>
      <c r="U83" s="35"/>
      <c r="V83" s="35"/>
      <c r="W83" s="35"/>
      <c r="X83" s="35"/>
      <c r="Y83" s="35"/>
      <c r="Z83" s="35"/>
      <c r="AA83" s="35"/>
      <c r="AB83" s="35"/>
      <c r="AC83" s="35"/>
      <c r="AD83" s="35"/>
      <c r="AE83" s="35"/>
    </row>
    <row r="84" spans="1:31" s="2" customFormat="1" ht="12" customHeight="1">
      <c r="A84" s="35"/>
      <c r="B84" s="36"/>
      <c r="C84" s="30" t="s">
        <v>15</v>
      </c>
      <c r="D84" s="37"/>
      <c r="E84" s="37"/>
      <c r="F84" s="37"/>
      <c r="G84" s="37"/>
      <c r="H84" s="37"/>
      <c r="I84" s="37"/>
      <c r="J84" s="37"/>
      <c r="K84" s="37"/>
      <c r="L84" s="52"/>
      <c r="S84" s="35"/>
      <c r="T84" s="35"/>
      <c r="U84" s="35"/>
      <c r="V84" s="35"/>
      <c r="W84" s="35"/>
      <c r="X84" s="35"/>
      <c r="Y84" s="35"/>
      <c r="Z84" s="35"/>
      <c r="AA84" s="35"/>
      <c r="AB84" s="35"/>
      <c r="AC84" s="35"/>
      <c r="AD84" s="35"/>
      <c r="AE84" s="35"/>
    </row>
    <row r="85" spans="1:31" s="2" customFormat="1" ht="16.5" customHeight="1">
      <c r="A85" s="35"/>
      <c r="B85" s="36"/>
      <c r="C85" s="37"/>
      <c r="D85" s="37"/>
      <c r="E85" s="410" t="str">
        <f>E7</f>
        <v>Modernizace teplárny OB6</v>
      </c>
      <c r="F85" s="411"/>
      <c r="G85" s="411"/>
      <c r="H85" s="411"/>
      <c r="I85" s="37"/>
      <c r="J85" s="37"/>
      <c r="K85" s="37"/>
      <c r="L85" s="52"/>
      <c r="S85" s="35"/>
      <c r="T85" s="35"/>
      <c r="U85" s="35"/>
      <c r="V85" s="35"/>
      <c r="W85" s="35"/>
      <c r="X85" s="35"/>
      <c r="Y85" s="35"/>
      <c r="Z85" s="35"/>
      <c r="AA85" s="35"/>
      <c r="AB85" s="35"/>
      <c r="AC85" s="35"/>
      <c r="AD85" s="35"/>
      <c r="AE85" s="35"/>
    </row>
    <row r="86" spans="1:31" s="1" customFormat="1" ht="12" customHeight="1">
      <c r="B86" s="22"/>
      <c r="C86" s="30" t="s">
        <v>241</v>
      </c>
      <c r="D86" s="23"/>
      <c r="E86" s="23"/>
      <c r="F86" s="23"/>
      <c r="G86" s="23"/>
      <c r="H86" s="23"/>
      <c r="I86" s="23"/>
      <c r="J86" s="23"/>
      <c r="K86" s="23"/>
      <c r="L86" s="21"/>
    </row>
    <row r="87" spans="1:31" s="2" customFormat="1" ht="16.5" customHeight="1">
      <c r="A87" s="35"/>
      <c r="B87" s="36"/>
      <c r="C87" s="37"/>
      <c r="D87" s="37"/>
      <c r="E87" s="410" t="s">
        <v>7218</v>
      </c>
      <c r="F87" s="409"/>
      <c r="G87" s="409"/>
      <c r="H87" s="409"/>
      <c r="I87" s="37"/>
      <c r="J87" s="37"/>
      <c r="K87" s="37"/>
      <c r="L87" s="52"/>
      <c r="S87" s="35"/>
      <c r="T87" s="35"/>
      <c r="U87" s="35"/>
      <c r="V87" s="35"/>
      <c r="W87" s="35"/>
      <c r="X87" s="35"/>
      <c r="Y87" s="35"/>
      <c r="Z87" s="35"/>
      <c r="AA87" s="35"/>
      <c r="AB87" s="35"/>
      <c r="AC87" s="35"/>
      <c r="AD87" s="35"/>
      <c r="AE87" s="35"/>
    </row>
    <row r="88" spans="1:31" s="2" customFormat="1" ht="12" customHeight="1">
      <c r="A88" s="35"/>
      <c r="B88" s="36"/>
      <c r="C88" s="30" t="s">
        <v>432</v>
      </c>
      <c r="D88" s="37"/>
      <c r="E88" s="37"/>
      <c r="F88" s="37"/>
      <c r="G88" s="37"/>
      <c r="H88" s="37"/>
      <c r="I88" s="37"/>
      <c r="J88" s="37"/>
      <c r="K88" s="37"/>
      <c r="L88" s="52"/>
      <c r="S88" s="35"/>
      <c r="T88" s="35"/>
      <c r="U88" s="35"/>
      <c r="V88" s="35"/>
      <c r="W88" s="35"/>
      <c r="X88" s="35"/>
      <c r="Y88" s="35"/>
      <c r="Z88" s="35"/>
      <c r="AA88" s="35"/>
      <c r="AB88" s="35"/>
      <c r="AC88" s="35"/>
      <c r="AD88" s="35"/>
      <c r="AE88" s="35"/>
    </row>
    <row r="89" spans="1:31" s="2" customFormat="1" ht="16.5" customHeight="1">
      <c r="A89" s="35"/>
      <c r="B89" s="36"/>
      <c r="C89" s="37"/>
      <c r="D89" s="37"/>
      <c r="E89" s="384" t="str">
        <f>E11</f>
        <v>IO 304 - 1 - RAD 304.1</v>
      </c>
      <c r="F89" s="409"/>
      <c r="G89" s="409"/>
      <c r="H89" s="409"/>
      <c r="I89" s="37"/>
      <c r="J89" s="37"/>
      <c r="K89" s="37"/>
      <c r="L89" s="52"/>
      <c r="S89" s="35"/>
      <c r="T89" s="35"/>
      <c r="U89" s="35"/>
      <c r="V89" s="35"/>
      <c r="W89" s="35"/>
      <c r="X89" s="35"/>
      <c r="Y89" s="35"/>
      <c r="Z89" s="35"/>
      <c r="AA89" s="35"/>
      <c r="AB89" s="35"/>
      <c r="AC89" s="35"/>
      <c r="AD89" s="35"/>
      <c r="AE89" s="35"/>
    </row>
    <row r="90" spans="1:31" s="2" customFormat="1" ht="6.95" customHeight="1">
      <c r="A90" s="35"/>
      <c r="B90" s="36"/>
      <c r="C90" s="37"/>
      <c r="D90" s="37"/>
      <c r="E90" s="37"/>
      <c r="F90" s="37"/>
      <c r="G90" s="37"/>
      <c r="H90" s="37"/>
      <c r="I90" s="37"/>
      <c r="J90" s="37"/>
      <c r="K90" s="37"/>
      <c r="L90" s="52"/>
      <c r="S90" s="35"/>
      <c r="T90" s="35"/>
      <c r="U90" s="35"/>
      <c r="V90" s="35"/>
      <c r="W90" s="35"/>
      <c r="X90" s="35"/>
      <c r="Y90" s="35"/>
      <c r="Z90" s="35"/>
      <c r="AA90" s="35"/>
      <c r="AB90" s="35"/>
      <c r="AC90" s="35"/>
      <c r="AD90" s="35"/>
      <c r="AE90" s="35"/>
    </row>
    <row r="91" spans="1:31" s="2" customFormat="1" ht="12" customHeight="1">
      <c r="A91" s="35"/>
      <c r="B91" s="36"/>
      <c r="C91" s="30" t="s">
        <v>19</v>
      </c>
      <c r="D91" s="37"/>
      <c r="E91" s="37"/>
      <c r="F91" s="28" t="str">
        <f>F14</f>
        <v>Mladá Boleslav</v>
      </c>
      <c r="G91" s="37"/>
      <c r="H91" s="37"/>
      <c r="I91" s="30" t="s">
        <v>21</v>
      </c>
      <c r="J91" s="67">
        <f>IF(J14="","",J14)</f>
        <v>45363</v>
      </c>
      <c r="K91" s="37"/>
      <c r="L91" s="52"/>
      <c r="S91" s="35"/>
      <c r="T91" s="35"/>
      <c r="U91" s="35"/>
      <c r="V91" s="35"/>
      <c r="W91" s="35"/>
      <c r="X91" s="35"/>
      <c r="Y91" s="35"/>
      <c r="Z91" s="35"/>
      <c r="AA91" s="35"/>
      <c r="AB91" s="35"/>
      <c r="AC91" s="35"/>
      <c r="AD91" s="35"/>
      <c r="AE91" s="35"/>
    </row>
    <row r="92" spans="1:31" s="2" customFormat="1" ht="6.95" customHeight="1">
      <c r="A92" s="35"/>
      <c r="B92" s="36"/>
      <c r="C92" s="37"/>
      <c r="D92" s="37"/>
      <c r="E92" s="37"/>
      <c r="F92" s="37"/>
      <c r="G92" s="37"/>
      <c r="H92" s="37"/>
      <c r="I92" s="37"/>
      <c r="J92" s="37"/>
      <c r="K92" s="37"/>
      <c r="L92" s="52"/>
      <c r="S92" s="35"/>
      <c r="T92" s="35"/>
      <c r="U92" s="35"/>
      <c r="V92" s="35"/>
      <c r="W92" s="35"/>
      <c r="X92" s="35"/>
      <c r="Y92" s="35"/>
      <c r="Z92" s="35"/>
      <c r="AA92" s="35"/>
      <c r="AB92" s="35"/>
      <c r="AC92" s="35"/>
      <c r="AD92" s="35"/>
      <c r="AE92" s="35"/>
    </row>
    <row r="93" spans="1:31" s="2" customFormat="1" ht="15.2" customHeight="1">
      <c r="A93" s="35"/>
      <c r="B93" s="36"/>
      <c r="C93" s="30" t="s">
        <v>22</v>
      </c>
      <c r="D93" s="37"/>
      <c r="E93" s="37"/>
      <c r="F93" s="28" t="str">
        <f>E17</f>
        <v xml:space="preserve">ŠKO-ENERGO s.r.o. </v>
      </c>
      <c r="G93" s="37"/>
      <c r="H93" s="37"/>
      <c r="I93" s="30" t="s">
        <v>28</v>
      </c>
      <c r="J93" s="33" t="str">
        <f>E23</f>
        <v>AFRY CZ s.r.o.</v>
      </c>
      <c r="K93" s="37"/>
      <c r="L93" s="52"/>
      <c r="S93" s="35"/>
      <c r="T93" s="35"/>
      <c r="U93" s="35"/>
      <c r="V93" s="35"/>
      <c r="W93" s="35"/>
      <c r="X93" s="35"/>
      <c r="Y93" s="35"/>
      <c r="Z93" s="35"/>
      <c r="AA93" s="35"/>
      <c r="AB93" s="35"/>
      <c r="AC93" s="35"/>
      <c r="AD93" s="35"/>
      <c r="AE93" s="35"/>
    </row>
    <row r="94" spans="1:31" s="2" customFormat="1" ht="15.2" customHeight="1">
      <c r="A94" s="35"/>
      <c r="B94" s="36"/>
      <c r="C94" s="30" t="s">
        <v>26</v>
      </c>
      <c r="D94" s="37"/>
      <c r="E94" s="37"/>
      <c r="F94" s="28" t="str">
        <f>IF(E20="","",E20)</f>
        <v>;</v>
      </c>
      <c r="G94" s="37"/>
      <c r="H94" s="37"/>
      <c r="I94" s="30" t="s">
        <v>31</v>
      </c>
      <c r="J94" s="33" t="str">
        <f>E26</f>
        <v>AFRY CZ s.r.o.</v>
      </c>
      <c r="K94" s="37"/>
      <c r="L94" s="52"/>
      <c r="S94" s="35"/>
      <c r="T94" s="35"/>
      <c r="U94" s="35"/>
      <c r="V94" s="35"/>
      <c r="W94" s="35"/>
      <c r="X94" s="35"/>
      <c r="Y94" s="35"/>
      <c r="Z94" s="35"/>
      <c r="AA94" s="35"/>
      <c r="AB94" s="35"/>
      <c r="AC94" s="35"/>
      <c r="AD94" s="35"/>
      <c r="AE94" s="35"/>
    </row>
    <row r="95" spans="1:31" s="2" customFormat="1" ht="10.35" customHeight="1">
      <c r="A95" s="35"/>
      <c r="B95" s="36"/>
      <c r="C95" s="37"/>
      <c r="D95" s="37"/>
      <c r="E95" s="37"/>
      <c r="F95" s="37"/>
      <c r="G95" s="37"/>
      <c r="H95" s="37"/>
      <c r="I95" s="37"/>
      <c r="J95" s="37"/>
      <c r="K95" s="37"/>
      <c r="L95" s="52"/>
      <c r="S95" s="35"/>
      <c r="T95" s="35"/>
      <c r="U95" s="35"/>
      <c r="V95" s="35"/>
      <c r="W95" s="35"/>
      <c r="X95" s="35"/>
      <c r="Y95" s="35"/>
      <c r="Z95" s="35"/>
      <c r="AA95" s="35"/>
      <c r="AB95" s="35"/>
      <c r="AC95" s="35"/>
      <c r="AD95" s="35"/>
      <c r="AE95" s="35"/>
    </row>
    <row r="96" spans="1:31" s="2" customFormat="1" ht="29.25" customHeight="1">
      <c r="A96" s="35"/>
      <c r="B96" s="36"/>
      <c r="C96" s="148" t="s">
        <v>243</v>
      </c>
      <c r="D96" s="149"/>
      <c r="E96" s="149"/>
      <c r="F96" s="149"/>
      <c r="G96" s="149"/>
      <c r="H96" s="149"/>
      <c r="I96" s="149"/>
      <c r="J96" s="150" t="s">
        <v>7631</v>
      </c>
      <c r="K96" s="149"/>
      <c r="L96" s="52"/>
      <c r="S96" s="35"/>
      <c r="T96" s="35"/>
      <c r="U96" s="35"/>
      <c r="V96" s="35"/>
      <c r="W96" s="35"/>
      <c r="X96" s="35"/>
      <c r="Y96" s="35"/>
      <c r="Z96" s="35"/>
      <c r="AA96" s="35"/>
      <c r="AB96" s="35"/>
      <c r="AC96" s="35"/>
      <c r="AD96" s="35"/>
      <c r="AE96" s="35"/>
    </row>
    <row r="97" spans="1:47" s="2" customFormat="1" ht="10.35" customHeight="1">
      <c r="A97" s="35"/>
      <c r="B97" s="36"/>
      <c r="C97" s="37"/>
      <c r="D97" s="37"/>
      <c r="E97" s="37"/>
      <c r="F97" s="37"/>
      <c r="G97" s="37"/>
      <c r="H97" s="37"/>
      <c r="I97" s="37"/>
      <c r="J97" s="37"/>
      <c r="K97" s="37"/>
      <c r="L97" s="52"/>
      <c r="S97" s="35"/>
      <c r="T97" s="35"/>
      <c r="U97" s="35"/>
      <c r="V97" s="35"/>
      <c r="W97" s="35"/>
      <c r="X97" s="35"/>
      <c r="Y97" s="35"/>
      <c r="Z97" s="35"/>
      <c r="AA97" s="35"/>
      <c r="AB97" s="35"/>
      <c r="AC97" s="35"/>
      <c r="AD97" s="35"/>
      <c r="AE97" s="35"/>
    </row>
    <row r="98" spans="1:47" s="2" customFormat="1" ht="22.9" customHeight="1">
      <c r="A98" s="35"/>
      <c r="B98" s="36"/>
      <c r="C98" s="151" t="s">
        <v>244</v>
      </c>
      <c r="D98" s="37"/>
      <c r="E98" s="37"/>
      <c r="F98" s="37"/>
      <c r="G98" s="37"/>
      <c r="H98" s="37"/>
      <c r="I98" s="37"/>
      <c r="J98" s="85">
        <f>J125</f>
        <v>0</v>
      </c>
      <c r="K98" s="37"/>
      <c r="L98" s="52"/>
      <c r="S98" s="35"/>
      <c r="T98" s="35"/>
      <c r="U98" s="35"/>
      <c r="V98" s="35"/>
      <c r="W98" s="35"/>
      <c r="X98" s="35"/>
      <c r="Y98" s="35"/>
      <c r="Z98" s="35"/>
      <c r="AA98" s="35"/>
      <c r="AB98" s="35"/>
      <c r="AC98" s="35"/>
      <c r="AD98" s="35"/>
      <c r="AE98" s="35"/>
      <c r="AU98" s="18" t="s">
        <v>245</v>
      </c>
    </row>
    <row r="99" spans="1:47" s="9" customFormat="1" ht="24.95" customHeight="1">
      <c r="B99" s="152"/>
      <c r="C99" s="153"/>
      <c r="D99" s="154" t="s">
        <v>246</v>
      </c>
      <c r="E99" s="155"/>
      <c r="F99" s="155"/>
      <c r="G99" s="155"/>
      <c r="H99" s="155"/>
      <c r="I99" s="155"/>
      <c r="J99" s="156">
        <f>J126</f>
        <v>0</v>
      </c>
      <c r="K99" s="153"/>
      <c r="L99" s="157"/>
    </row>
    <row r="100" spans="1:47" s="10" customFormat="1" ht="19.899999999999999" customHeight="1">
      <c r="B100" s="158"/>
      <c r="C100" s="103"/>
      <c r="D100" s="159" t="s">
        <v>331</v>
      </c>
      <c r="E100" s="160"/>
      <c r="F100" s="160"/>
      <c r="G100" s="160"/>
      <c r="H100" s="160"/>
      <c r="I100" s="160"/>
      <c r="J100" s="161">
        <f>J127</f>
        <v>0</v>
      </c>
      <c r="K100" s="103"/>
      <c r="L100" s="162"/>
    </row>
    <row r="101" spans="1:47" s="10" customFormat="1" ht="19.899999999999999" customHeight="1">
      <c r="B101" s="158"/>
      <c r="C101" s="103"/>
      <c r="D101" s="159" t="s">
        <v>1654</v>
      </c>
      <c r="E101" s="160"/>
      <c r="F101" s="160"/>
      <c r="G101" s="160"/>
      <c r="H101" s="160"/>
      <c r="I101" s="160"/>
      <c r="J101" s="161">
        <f>J159</f>
        <v>0</v>
      </c>
      <c r="K101" s="103"/>
      <c r="L101" s="162"/>
    </row>
    <row r="102" spans="1:47" s="10" customFormat="1" ht="19.899999999999999" customHeight="1">
      <c r="B102" s="158"/>
      <c r="C102" s="103"/>
      <c r="D102" s="159" t="s">
        <v>248</v>
      </c>
      <c r="E102" s="160"/>
      <c r="F102" s="160"/>
      <c r="G102" s="160"/>
      <c r="H102" s="160"/>
      <c r="I102" s="160"/>
      <c r="J102" s="161">
        <f>J172</f>
        <v>0</v>
      </c>
      <c r="K102" s="103"/>
      <c r="L102" s="162"/>
    </row>
    <row r="103" spans="1:47" s="10" customFormat="1" ht="19.899999999999999" customHeight="1">
      <c r="B103" s="158"/>
      <c r="C103" s="103"/>
      <c r="D103" s="159" t="s">
        <v>333</v>
      </c>
      <c r="E103" s="160"/>
      <c r="F103" s="160"/>
      <c r="G103" s="160"/>
      <c r="H103" s="160"/>
      <c r="I103" s="160"/>
      <c r="J103" s="161">
        <f>J181</f>
        <v>0</v>
      </c>
      <c r="K103" s="103"/>
      <c r="L103" s="162"/>
    </row>
    <row r="104" spans="1:47" s="2" customFormat="1" ht="21.75" customHeight="1">
      <c r="A104" s="35"/>
      <c r="B104" s="36"/>
      <c r="C104" s="37"/>
      <c r="D104" s="37"/>
      <c r="E104" s="37"/>
      <c r="F104" s="37"/>
      <c r="G104" s="37"/>
      <c r="H104" s="37"/>
      <c r="I104" s="37"/>
      <c r="J104" s="37"/>
      <c r="K104" s="37"/>
      <c r="L104" s="52"/>
      <c r="S104" s="35"/>
      <c r="T104" s="35"/>
      <c r="U104" s="35"/>
      <c r="V104" s="35"/>
      <c r="W104" s="35"/>
      <c r="X104" s="35"/>
      <c r="Y104" s="35"/>
      <c r="Z104" s="35"/>
      <c r="AA104" s="35"/>
      <c r="AB104" s="35"/>
      <c r="AC104" s="35"/>
      <c r="AD104" s="35"/>
      <c r="AE104" s="35"/>
    </row>
    <row r="105" spans="1:47" s="2" customFormat="1" ht="6.95" customHeight="1">
      <c r="A105" s="35"/>
      <c r="B105" s="55"/>
      <c r="C105" s="56"/>
      <c r="D105" s="56"/>
      <c r="E105" s="56"/>
      <c r="F105" s="56"/>
      <c r="G105" s="56"/>
      <c r="H105" s="56"/>
      <c r="I105" s="56"/>
      <c r="J105" s="56"/>
      <c r="K105" s="56"/>
      <c r="L105" s="52"/>
      <c r="S105" s="35"/>
      <c r="T105" s="35"/>
      <c r="U105" s="35"/>
      <c r="V105" s="35"/>
      <c r="W105" s="35"/>
      <c r="X105" s="35"/>
      <c r="Y105" s="35"/>
      <c r="Z105" s="35"/>
      <c r="AA105" s="35"/>
      <c r="AB105" s="35"/>
      <c r="AC105" s="35"/>
      <c r="AD105" s="35"/>
      <c r="AE105" s="35"/>
    </row>
    <row r="109" spans="1:47" s="2" customFormat="1" ht="6.95" customHeight="1">
      <c r="A109" s="35"/>
      <c r="B109" s="57"/>
      <c r="C109" s="58"/>
      <c r="D109" s="58"/>
      <c r="E109" s="58"/>
      <c r="F109" s="58"/>
      <c r="G109" s="58"/>
      <c r="H109" s="58"/>
      <c r="I109" s="58"/>
      <c r="J109" s="58"/>
      <c r="K109" s="58"/>
      <c r="L109" s="52"/>
      <c r="S109" s="35"/>
      <c r="T109" s="35"/>
      <c r="U109" s="35"/>
      <c r="V109" s="35"/>
      <c r="W109" s="35"/>
      <c r="X109" s="35"/>
      <c r="Y109" s="35"/>
      <c r="Z109" s="35"/>
      <c r="AA109" s="35"/>
      <c r="AB109" s="35"/>
      <c r="AC109" s="35"/>
      <c r="AD109" s="35"/>
      <c r="AE109" s="35"/>
    </row>
    <row r="110" spans="1:47" s="2" customFormat="1" ht="24.95" customHeight="1">
      <c r="A110" s="35"/>
      <c r="B110" s="36"/>
      <c r="C110" s="24" t="s">
        <v>249</v>
      </c>
      <c r="D110" s="37"/>
      <c r="E110" s="37"/>
      <c r="F110" s="37"/>
      <c r="G110" s="37"/>
      <c r="H110" s="37"/>
      <c r="I110" s="37"/>
      <c r="J110" s="37"/>
      <c r="K110" s="37"/>
      <c r="L110" s="52"/>
      <c r="S110" s="35"/>
      <c r="T110" s="35"/>
      <c r="U110" s="35"/>
      <c r="V110" s="35"/>
      <c r="W110" s="35"/>
      <c r="X110" s="35"/>
      <c r="Y110" s="35"/>
      <c r="Z110" s="35"/>
      <c r="AA110" s="35"/>
      <c r="AB110" s="35"/>
      <c r="AC110" s="35"/>
      <c r="AD110" s="35"/>
      <c r="AE110" s="35"/>
    </row>
    <row r="111" spans="1:47" s="2" customFormat="1" ht="6.95" customHeight="1">
      <c r="A111" s="35"/>
      <c r="B111" s="36"/>
      <c r="C111" s="37"/>
      <c r="D111" s="37"/>
      <c r="E111" s="37"/>
      <c r="F111" s="37"/>
      <c r="G111" s="37"/>
      <c r="H111" s="37"/>
      <c r="I111" s="37"/>
      <c r="J111" s="37"/>
      <c r="K111" s="37"/>
      <c r="L111" s="52"/>
      <c r="S111" s="35"/>
      <c r="T111" s="35"/>
      <c r="U111" s="35"/>
      <c r="V111" s="35"/>
      <c r="W111" s="35"/>
      <c r="X111" s="35"/>
      <c r="Y111" s="35"/>
      <c r="Z111" s="35"/>
      <c r="AA111" s="35"/>
      <c r="AB111" s="35"/>
      <c r="AC111" s="35"/>
      <c r="AD111" s="35"/>
      <c r="AE111" s="35"/>
    </row>
    <row r="112" spans="1:47" s="2" customFormat="1" ht="12" customHeight="1">
      <c r="A112" s="35"/>
      <c r="B112" s="36"/>
      <c r="C112" s="30" t="s">
        <v>15</v>
      </c>
      <c r="D112" s="37"/>
      <c r="E112" s="37"/>
      <c r="F112" s="37"/>
      <c r="G112" s="37"/>
      <c r="H112" s="37"/>
      <c r="I112" s="37"/>
      <c r="J112" s="37"/>
      <c r="K112" s="37"/>
      <c r="L112" s="52"/>
      <c r="S112" s="35"/>
      <c r="T112" s="35"/>
      <c r="U112" s="35"/>
      <c r="V112" s="35"/>
      <c r="W112" s="35"/>
      <c r="X112" s="35"/>
      <c r="Y112" s="35"/>
      <c r="Z112" s="35"/>
      <c r="AA112" s="35"/>
      <c r="AB112" s="35"/>
      <c r="AC112" s="35"/>
      <c r="AD112" s="35"/>
      <c r="AE112" s="35"/>
    </row>
    <row r="113" spans="1:65" s="2" customFormat="1" ht="16.5" customHeight="1">
      <c r="A113" s="35"/>
      <c r="B113" s="36"/>
      <c r="C113" s="37"/>
      <c r="D113" s="37"/>
      <c r="E113" s="410" t="str">
        <f>E7</f>
        <v>Modernizace teplárny OB6</v>
      </c>
      <c r="F113" s="411"/>
      <c r="G113" s="411"/>
      <c r="H113" s="411"/>
      <c r="I113" s="37"/>
      <c r="J113" s="37"/>
      <c r="K113" s="37"/>
      <c r="L113" s="52"/>
      <c r="S113" s="35"/>
      <c r="T113" s="35"/>
      <c r="U113" s="35"/>
      <c r="V113" s="35"/>
      <c r="W113" s="35"/>
      <c r="X113" s="35"/>
      <c r="Y113" s="35"/>
      <c r="Z113" s="35"/>
      <c r="AA113" s="35"/>
      <c r="AB113" s="35"/>
      <c r="AC113" s="35"/>
      <c r="AD113" s="35"/>
      <c r="AE113" s="35"/>
    </row>
    <row r="114" spans="1:65" s="1" customFormat="1" ht="12" customHeight="1">
      <c r="B114" s="22"/>
      <c r="C114" s="30" t="s">
        <v>241</v>
      </c>
      <c r="D114" s="23"/>
      <c r="E114" s="23"/>
      <c r="F114" s="23"/>
      <c r="G114" s="23"/>
      <c r="H114" s="23"/>
      <c r="I114" s="23"/>
      <c r="J114" s="23"/>
      <c r="K114" s="23"/>
      <c r="L114" s="21"/>
    </row>
    <row r="115" spans="1:65" s="2" customFormat="1" ht="16.5" customHeight="1">
      <c r="A115" s="35"/>
      <c r="B115" s="36"/>
      <c r="C115" s="37"/>
      <c r="D115" s="37"/>
      <c r="E115" s="410" t="s">
        <v>7218</v>
      </c>
      <c r="F115" s="409"/>
      <c r="G115" s="409"/>
      <c r="H115" s="409"/>
      <c r="I115" s="37"/>
      <c r="J115" s="37"/>
      <c r="K115" s="37"/>
      <c r="L115" s="52"/>
      <c r="S115" s="35"/>
      <c r="T115" s="35"/>
      <c r="U115" s="35"/>
      <c r="V115" s="35"/>
      <c r="W115" s="35"/>
      <c r="X115" s="35"/>
      <c r="Y115" s="35"/>
      <c r="Z115" s="35"/>
      <c r="AA115" s="35"/>
      <c r="AB115" s="35"/>
      <c r="AC115" s="35"/>
      <c r="AD115" s="35"/>
      <c r="AE115" s="35"/>
    </row>
    <row r="116" spans="1:65" s="2" customFormat="1" ht="12" customHeight="1">
      <c r="A116" s="35"/>
      <c r="B116" s="36"/>
      <c r="C116" s="30" t="s">
        <v>432</v>
      </c>
      <c r="D116" s="37"/>
      <c r="E116" s="37"/>
      <c r="F116" s="37"/>
      <c r="G116" s="37"/>
      <c r="H116" s="37"/>
      <c r="I116" s="37"/>
      <c r="J116" s="37"/>
      <c r="K116" s="37"/>
      <c r="L116" s="52"/>
      <c r="S116" s="35"/>
      <c r="T116" s="35"/>
      <c r="U116" s="35"/>
      <c r="V116" s="35"/>
      <c r="W116" s="35"/>
      <c r="X116" s="35"/>
      <c r="Y116" s="35"/>
      <c r="Z116" s="35"/>
      <c r="AA116" s="35"/>
      <c r="AB116" s="35"/>
      <c r="AC116" s="35"/>
      <c r="AD116" s="35"/>
      <c r="AE116" s="35"/>
    </row>
    <row r="117" spans="1:65" s="2" customFormat="1" ht="16.5" customHeight="1">
      <c r="A117" s="35"/>
      <c r="B117" s="36"/>
      <c r="C117" s="37"/>
      <c r="D117" s="37"/>
      <c r="E117" s="384" t="str">
        <f>E11</f>
        <v>IO 304 - 1 - RAD 304.1</v>
      </c>
      <c r="F117" s="409"/>
      <c r="G117" s="409"/>
      <c r="H117" s="409"/>
      <c r="I117" s="37"/>
      <c r="J117" s="37"/>
      <c r="K117" s="37"/>
      <c r="L117" s="52"/>
      <c r="S117" s="35"/>
      <c r="T117" s="35"/>
      <c r="U117" s="35"/>
      <c r="V117" s="35"/>
      <c r="W117" s="35"/>
      <c r="X117" s="35"/>
      <c r="Y117" s="35"/>
      <c r="Z117" s="35"/>
      <c r="AA117" s="35"/>
      <c r="AB117" s="35"/>
      <c r="AC117" s="35"/>
      <c r="AD117" s="35"/>
      <c r="AE117" s="35"/>
    </row>
    <row r="118" spans="1:65" s="2" customFormat="1" ht="6.95" customHeight="1">
      <c r="A118" s="35"/>
      <c r="B118" s="36"/>
      <c r="C118" s="37"/>
      <c r="D118" s="37"/>
      <c r="E118" s="37"/>
      <c r="F118" s="37"/>
      <c r="G118" s="37"/>
      <c r="H118" s="37"/>
      <c r="I118" s="37"/>
      <c r="J118" s="37"/>
      <c r="K118" s="37"/>
      <c r="L118" s="52"/>
      <c r="S118" s="35"/>
      <c r="T118" s="35"/>
      <c r="U118" s="35"/>
      <c r="V118" s="35"/>
      <c r="W118" s="35"/>
      <c r="X118" s="35"/>
      <c r="Y118" s="35"/>
      <c r="Z118" s="35"/>
      <c r="AA118" s="35"/>
      <c r="AB118" s="35"/>
      <c r="AC118" s="35"/>
      <c r="AD118" s="35"/>
      <c r="AE118" s="35"/>
    </row>
    <row r="119" spans="1:65" s="2" customFormat="1" ht="12" customHeight="1">
      <c r="A119" s="35"/>
      <c r="B119" s="36"/>
      <c r="C119" s="30" t="s">
        <v>19</v>
      </c>
      <c r="D119" s="37"/>
      <c r="E119" s="37"/>
      <c r="F119" s="28" t="str">
        <f>F14</f>
        <v>Mladá Boleslav</v>
      </c>
      <c r="G119" s="37"/>
      <c r="H119" s="37"/>
      <c r="I119" s="30" t="s">
        <v>21</v>
      </c>
      <c r="J119" s="67">
        <f>IF(J14="","",J14)</f>
        <v>45363</v>
      </c>
      <c r="K119" s="37"/>
      <c r="L119" s="52"/>
      <c r="S119" s="35"/>
      <c r="T119" s="35"/>
      <c r="U119" s="35"/>
      <c r="V119" s="35"/>
      <c r="W119" s="35"/>
      <c r="X119" s="35"/>
      <c r="Y119" s="35"/>
      <c r="Z119" s="35"/>
      <c r="AA119" s="35"/>
      <c r="AB119" s="35"/>
      <c r="AC119" s="35"/>
      <c r="AD119" s="35"/>
      <c r="AE119" s="35"/>
    </row>
    <row r="120" spans="1:65" s="2" customFormat="1" ht="6.95" customHeight="1">
      <c r="A120" s="35"/>
      <c r="B120" s="36"/>
      <c r="C120" s="37"/>
      <c r="D120" s="37"/>
      <c r="E120" s="37"/>
      <c r="F120" s="37"/>
      <c r="G120" s="37"/>
      <c r="H120" s="37"/>
      <c r="I120" s="37"/>
      <c r="J120" s="37"/>
      <c r="K120" s="37"/>
      <c r="L120" s="52"/>
      <c r="S120" s="35"/>
      <c r="T120" s="35"/>
      <c r="U120" s="35"/>
      <c r="V120" s="35"/>
      <c r="W120" s="35"/>
      <c r="X120" s="35"/>
      <c r="Y120" s="35"/>
      <c r="Z120" s="35"/>
      <c r="AA120" s="35"/>
      <c r="AB120" s="35"/>
      <c r="AC120" s="35"/>
      <c r="AD120" s="35"/>
      <c r="AE120" s="35"/>
    </row>
    <row r="121" spans="1:65" s="2" customFormat="1" ht="15.2" customHeight="1">
      <c r="A121" s="35"/>
      <c r="B121" s="36"/>
      <c r="C121" s="30" t="s">
        <v>22</v>
      </c>
      <c r="D121" s="37"/>
      <c r="E121" s="37"/>
      <c r="F121" s="28" t="str">
        <f>E17</f>
        <v xml:space="preserve">ŠKO-ENERGO s.r.o. </v>
      </c>
      <c r="G121" s="37"/>
      <c r="H121" s="37"/>
      <c r="I121" s="30" t="s">
        <v>28</v>
      </c>
      <c r="J121" s="33" t="str">
        <f>E23</f>
        <v>AFRY CZ s.r.o.</v>
      </c>
      <c r="K121" s="37"/>
      <c r="L121" s="52"/>
      <c r="S121" s="35"/>
      <c r="T121" s="35"/>
      <c r="U121" s="35"/>
      <c r="V121" s="35"/>
      <c r="W121" s="35"/>
      <c r="X121" s="35"/>
      <c r="Y121" s="35"/>
      <c r="Z121" s="35"/>
      <c r="AA121" s="35"/>
      <c r="AB121" s="35"/>
      <c r="AC121" s="35"/>
      <c r="AD121" s="35"/>
      <c r="AE121" s="35"/>
    </row>
    <row r="122" spans="1:65" s="2" customFormat="1" ht="15.2" customHeight="1">
      <c r="A122" s="35"/>
      <c r="B122" s="36"/>
      <c r="C122" s="30" t="s">
        <v>26</v>
      </c>
      <c r="D122" s="37"/>
      <c r="E122" s="37"/>
      <c r="F122" s="28" t="str">
        <f>IF(E20="","",E20)</f>
        <v>;</v>
      </c>
      <c r="G122" s="37"/>
      <c r="H122" s="37"/>
      <c r="I122" s="30" t="s">
        <v>31</v>
      </c>
      <c r="J122" s="33" t="str">
        <f>E26</f>
        <v>AFRY CZ s.r.o.</v>
      </c>
      <c r="K122" s="37"/>
      <c r="L122" s="52"/>
      <c r="S122" s="35"/>
      <c r="T122" s="35"/>
      <c r="U122" s="35"/>
      <c r="V122" s="35"/>
      <c r="W122" s="35"/>
      <c r="X122" s="35"/>
      <c r="Y122" s="35"/>
      <c r="Z122" s="35"/>
      <c r="AA122" s="35"/>
      <c r="AB122" s="35"/>
      <c r="AC122" s="35"/>
      <c r="AD122" s="35"/>
      <c r="AE122" s="35"/>
    </row>
    <row r="123" spans="1:65" s="2" customFormat="1" ht="10.35" customHeight="1">
      <c r="A123" s="35"/>
      <c r="B123" s="36"/>
      <c r="C123" s="37"/>
      <c r="D123" s="37"/>
      <c r="E123" s="37"/>
      <c r="F123" s="37"/>
      <c r="G123" s="37"/>
      <c r="H123" s="37"/>
      <c r="I123" s="37"/>
      <c r="J123" s="37"/>
      <c r="K123" s="37"/>
      <c r="L123" s="52"/>
      <c r="S123" s="35"/>
      <c r="T123" s="35"/>
      <c r="U123" s="35"/>
      <c r="V123" s="35"/>
      <c r="W123" s="35"/>
      <c r="X123" s="35"/>
      <c r="Y123" s="35"/>
      <c r="Z123" s="35"/>
      <c r="AA123" s="35"/>
      <c r="AB123" s="35"/>
      <c r="AC123" s="35"/>
      <c r="AD123" s="35"/>
      <c r="AE123" s="35"/>
    </row>
    <row r="124" spans="1:65" s="11" customFormat="1" ht="29.25" customHeight="1">
      <c r="A124" s="163"/>
      <c r="B124" s="164"/>
      <c r="C124" s="165" t="s">
        <v>250</v>
      </c>
      <c r="D124" s="166" t="s">
        <v>55</v>
      </c>
      <c r="E124" s="166" t="s">
        <v>53</v>
      </c>
      <c r="F124" s="166" t="s">
        <v>54</v>
      </c>
      <c r="G124" s="166" t="s">
        <v>251</v>
      </c>
      <c r="H124" s="166" t="s">
        <v>252</v>
      </c>
      <c r="I124" s="166" t="s">
        <v>7632</v>
      </c>
      <c r="J124" s="167" t="s">
        <v>7631</v>
      </c>
      <c r="K124" s="168" t="s">
        <v>253</v>
      </c>
      <c r="L124" s="169"/>
      <c r="M124" s="76" t="s">
        <v>1</v>
      </c>
      <c r="N124" s="77" t="s">
        <v>37</v>
      </c>
      <c r="O124" s="77" t="s">
        <v>254</v>
      </c>
      <c r="P124" s="77" t="s">
        <v>255</v>
      </c>
      <c r="Q124" s="77" t="s">
        <v>256</v>
      </c>
      <c r="R124" s="77" t="s">
        <v>257</v>
      </c>
      <c r="S124" s="77" t="s">
        <v>258</v>
      </c>
      <c r="T124" s="78" t="s">
        <v>259</v>
      </c>
      <c r="U124" s="163"/>
      <c r="V124" s="163"/>
      <c r="W124" s="163"/>
      <c r="X124" s="163"/>
      <c r="Y124" s="163"/>
      <c r="Z124" s="163"/>
      <c r="AA124" s="163"/>
      <c r="AB124" s="163"/>
      <c r="AC124" s="163"/>
      <c r="AD124" s="163"/>
      <c r="AE124" s="163"/>
    </row>
    <row r="125" spans="1:65" s="2" customFormat="1" ht="22.9" customHeight="1">
      <c r="A125" s="35"/>
      <c r="B125" s="36"/>
      <c r="C125" s="83" t="s">
        <v>260</v>
      </c>
      <c r="D125" s="37"/>
      <c r="E125" s="37"/>
      <c r="F125" s="37"/>
      <c r="G125" s="37"/>
      <c r="H125" s="37"/>
      <c r="I125" s="37"/>
      <c r="J125" s="170">
        <f>BK125</f>
        <v>0</v>
      </c>
      <c r="K125" s="37"/>
      <c r="L125" s="40"/>
      <c r="M125" s="79"/>
      <c r="N125" s="171"/>
      <c r="O125" s="80"/>
      <c r="P125" s="172">
        <f>P126</f>
        <v>0</v>
      </c>
      <c r="Q125" s="80"/>
      <c r="R125" s="172">
        <f>R126</f>
        <v>31.672942800000001</v>
      </c>
      <c r="S125" s="80"/>
      <c r="T125" s="173">
        <f>T126</f>
        <v>14.767200000000001</v>
      </c>
      <c r="U125" s="35"/>
      <c r="V125" s="35"/>
      <c r="W125" s="35"/>
      <c r="X125" s="35"/>
      <c r="Y125" s="35"/>
      <c r="Z125" s="35"/>
      <c r="AA125" s="35"/>
      <c r="AB125" s="35"/>
      <c r="AC125" s="35"/>
      <c r="AD125" s="35"/>
      <c r="AE125" s="35"/>
      <c r="AT125" s="18" t="s">
        <v>63</v>
      </c>
      <c r="AU125" s="18" t="s">
        <v>245</v>
      </c>
      <c r="BK125" s="174">
        <f>BK126</f>
        <v>0</v>
      </c>
    </row>
    <row r="126" spans="1:65" s="12" customFormat="1" ht="25.9" customHeight="1">
      <c r="B126" s="175"/>
      <c r="C126" s="176"/>
      <c r="D126" s="177" t="s">
        <v>63</v>
      </c>
      <c r="E126" s="178" t="s">
        <v>261</v>
      </c>
      <c r="F126" s="178" t="s">
        <v>262</v>
      </c>
      <c r="G126" s="176"/>
      <c r="H126" s="176"/>
      <c r="I126" s="179"/>
      <c r="J126" s="180">
        <f>BK126</f>
        <v>0</v>
      </c>
      <c r="K126" s="176"/>
      <c r="L126" s="181"/>
      <c r="M126" s="182"/>
      <c r="N126" s="183"/>
      <c r="O126" s="183"/>
      <c r="P126" s="184">
        <f>P127+P159+P172+P181</f>
        <v>0</v>
      </c>
      <c r="Q126" s="183"/>
      <c r="R126" s="184">
        <f>R127+R159+R172+R181</f>
        <v>31.672942800000001</v>
      </c>
      <c r="S126" s="183"/>
      <c r="T126" s="185">
        <f>T127+T159+T172+T181</f>
        <v>14.767200000000001</v>
      </c>
      <c r="AR126" s="186" t="s">
        <v>71</v>
      </c>
      <c r="AT126" s="187" t="s">
        <v>63</v>
      </c>
      <c r="AU126" s="187" t="s">
        <v>64</v>
      </c>
      <c r="AY126" s="186" t="s">
        <v>263</v>
      </c>
      <c r="BK126" s="188">
        <f>BK127+BK159+BK172+BK181</f>
        <v>0</v>
      </c>
    </row>
    <row r="127" spans="1:65" s="12" customFormat="1" ht="22.9" customHeight="1">
      <c r="B127" s="175"/>
      <c r="C127" s="176"/>
      <c r="D127" s="177" t="s">
        <v>63</v>
      </c>
      <c r="E127" s="189" t="s">
        <v>71</v>
      </c>
      <c r="F127" s="189" t="s">
        <v>336</v>
      </c>
      <c r="G127" s="176"/>
      <c r="H127" s="176"/>
      <c r="I127" s="179"/>
      <c r="J127" s="190">
        <f>BK127</f>
        <v>0</v>
      </c>
      <c r="K127" s="176"/>
      <c r="L127" s="181"/>
      <c r="M127" s="182"/>
      <c r="N127" s="183"/>
      <c r="O127" s="183"/>
      <c r="P127" s="184">
        <f>SUM(P128:P158)</f>
        <v>0</v>
      </c>
      <c r="Q127" s="183"/>
      <c r="R127" s="184">
        <f>SUM(R128:R158)</f>
        <v>31.605856800000002</v>
      </c>
      <c r="S127" s="183"/>
      <c r="T127" s="185">
        <f>SUM(T128:T158)</f>
        <v>14.767200000000001</v>
      </c>
      <c r="AR127" s="186" t="s">
        <v>71</v>
      </c>
      <c r="AT127" s="187" t="s">
        <v>63</v>
      </c>
      <c r="AU127" s="187" t="s">
        <v>71</v>
      </c>
      <c r="AY127" s="186" t="s">
        <v>263</v>
      </c>
      <c r="BK127" s="188">
        <f>SUM(BK128:BK158)</f>
        <v>0</v>
      </c>
    </row>
    <row r="128" spans="1:65" s="2" customFormat="1" ht="24.2" customHeight="1">
      <c r="A128" s="35"/>
      <c r="B128" s="36"/>
      <c r="C128" s="191" t="s">
        <v>71</v>
      </c>
      <c r="D128" s="191" t="s">
        <v>266</v>
      </c>
      <c r="E128" s="192" t="s">
        <v>5917</v>
      </c>
      <c r="F128" s="193" t="s">
        <v>5918</v>
      </c>
      <c r="G128" s="194" t="s">
        <v>269</v>
      </c>
      <c r="H128" s="195">
        <v>23.44</v>
      </c>
      <c r="I128" s="196"/>
      <c r="J128" s="197">
        <f>ROUND(I128*H128,2)</f>
        <v>0</v>
      </c>
      <c r="K128" s="198"/>
      <c r="L128" s="40"/>
      <c r="M128" s="199" t="s">
        <v>1</v>
      </c>
      <c r="N128" s="200" t="s">
        <v>38</v>
      </c>
      <c r="O128" s="72"/>
      <c r="P128" s="201">
        <f>O128*H128</f>
        <v>0</v>
      </c>
      <c r="Q128" s="201">
        <v>0</v>
      </c>
      <c r="R128" s="201">
        <f>Q128*H128</f>
        <v>0</v>
      </c>
      <c r="S128" s="201">
        <v>0.63</v>
      </c>
      <c r="T128" s="202">
        <f>S128*H128</f>
        <v>14.767200000000001</v>
      </c>
      <c r="U128" s="35"/>
      <c r="V128" s="35"/>
      <c r="W128" s="35"/>
      <c r="X128" s="35"/>
      <c r="Y128" s="35"/>
      <c r="Z128" s="35"/>
      <c r="AA128" s="35"/>
      <c r="AB128" s="35"/>
      <c r="AC128" s="35"/>
      <c r="AD128" s="35"/>
      <c r="AE128" s="35"/>
      <c r="AR128" s="203" t="s">
        <v>270</v>
      </c>
      <c r="AT128" s="203" t="s">
        <v>266</v>
      </c>
      <c r="AU128" s="203" t="s">
        <v>73</v>
      </c>
      <c r="AY128" s="18" t="s">
        <v>263</v>
      </c>
      <c r="BE128" s="204">
        <f>IF(N128="základní",J128,0)</f>
        <v>0</v>
      </c>
      <c r="BF128" s="204">
        <f>IF(N128="snížená",J128,0)</f>
        <v>0</v>
      </c>
      <c r="BG128" s="204">
        <f>IF(N128="zákl. přenesená",J128,0)</f>
        <v>0</v>
      </c>
      <c r="BH128" s="204">
        <f>IF(N128="sníž. přenesená",J128,0)</f>
        <v>0</v>
      </c>
      <c r="BI128" s="204">
        <f>IF(N128="nulová",J128,0)</f>
        <v>0</v>
      </c>
      <c r="BJ128" s="18" t="s">
        <v>71</v>
      </c>
      <c r="BK128" s="204">
        <f>ROUND(I128*H128,2)</f>
        <v>0</v>
      </c>
      <c r="BL128" s="18" t="s">
        <v>270</v>
      </c>
      <c r="BM128" s="203" t="s">
        <v>7220</v>
      </c>
    </row>
    <row r="129" spans="1:65" s="13" customFormat="1">
      <c r="B129" s="205"/>
      <c r="C129" s="206"/>
      <c r="D129" s="207" t="s">
        <v>272</v>
      </c>
      <c r="E129" s="208" t="s">
        <v>1</v>
      </c>
      <c r="F129" s="209" t="s">
        <v>7221</v>
      </c>
      <c r="G129" s="206"/>
      <c r="H129" s="210">
        <v>23.44</v>
      </c>
      <c r="I129" s="211"/>
      <c r="J129" s="206"/>
      <c r="K129" s="206"/>
      <c r="L129" s="212"/>
      <c r="M129" s="213"/>
      <c r="N129" s="214"/>
      <c r="O129" s="214"/>
      <c r="P129" s="214"/>
      <c r="Q129" s="214"/>
      <c r="R129" s="214"/>
      <c r="S129" s="214"/>
      <c r="T129" s="215"/>
      <c r="AT129" s="216" t="s">
        <v>272</v>
      </c>
      <c r="AU129" s="216" t="s">
        <v>73</v>
      </c>
      <c r="AV129" s="13" t="s">
        <v>73</v>
      </c>
      <c r="AW129" s="13" t="s">
        <v>30</v>
      </c>
      <c r="AX129" s="13" t="s">
        <v>71</v>
      </c>
      <c r="AY129" s="216" t="s">
        <v>263</v>
      </c>
    </row>
    <row r="130" spans="1:65" s="2" customFormat="1" ht="33" customHeight="1">
      <c r="A130" s="35"/>
      <c r="B130" s="36"/>
      <c r="C130" s="191" t="s">
        <v>73</v>
      </c>
      <c r="D130" s="191" t="s">
        <v>266</v>
      </c>
      <c r="E130" s="192" t="s">
        <v>7222</v>
      </c>
      <c r="F130" s="193" t="s">
        <v>7223</v>
      </c>
      <c r="G130" s="194" t="s">
        <v>300</v>
      </c>
      <c r="H130" s="195">
        <v>70.504000000000005</v>
      </c>
      <c r="I130" s="196"/>
      <c r="J130" s="197">
        <f>ROUND(I130*H130,2)</f>
        <v>0</v>
      </c>
      <c r="K130" s="198"/>
      <c r="L130" s="40"/>
      <c r="M130" s="199" t="s">
        <v>1</v>
      </c>
      <c r="N130" s="200" t="s">
        <v>38</v>
      </c>
      <c r="O130" s="72"/>
      <c r="P130" s="201">
        <f>O130*H130</f>
        <v>0</v>
      </c>
      <c r="Q130" s="201">
        <v>0</v>
      </c>
      <c r="R130" s="201">
        <f>Q130*H130</f>
        <v>0</v>
      </c>
      <c r="S130" s="201">
        <v>0</v>
      </c>
      <c r="T130" s="202">
        <f>S130*H130</f>
        <v>0</v>
      </c>
      <c r="U130" s="35"/>
      <c r="V130" s="35"/>
      <c r="W130" s="35"/>
      <c r="X130" s="35"/>
      <c r="Y130" s="35"/>
      <c r="Z130" s="35"/>
      <c r="AA130" s="35"/>
      <c r="AB130" s="35"/>
      <c r="AC130" s="35"/>
      <c r="AD130" s="35"/>
      <c r="AE130" s="35"/>
      <c r="AR130" s="203" t="s">
        <v>270</v>
      </c>
      <c r="AT130" s="203" t="s">
        <v>266</v>
      </c>
      <c r="AU130" s="203" t="s">
        <v>73</v>
      </c>
      <c r="AY130" s="18" t="s">
        <v>263</v>
      </c>
      <c r="BE130" s="204">
        <f>IF(N130="základní",J130,0)</f>
        <v>0</v>
      </c>
      <c r="BF130" s="204">
        <f>IF(N130="snížená",J130,0)</f>
        <v>0</v>
      </c>
      <c r="BG130" s="204">
        <f>IF(N130="zákl. přenesená",J130,0)</f>
        <v>0</v>
      </c>
      <c r="BH130" s="204">
        <f>IF(N130="sníž. přenesená",J130,0)</f>
        <v>0</v>
      </c>
      <c r="BI130" s="204">
        <f>IF(N130="nulová",J130,0)</f>
        <v>0</v>
      </c>
      <c r="BJ130" s="18" t="s">
        <v>71</v>
      </c>
      <c r="BK130" s="204">
        <f>ROUND(I130*H130,2)</f>
        <v>0</v>
      </c>
      <c r="BL130" s="18" t="s">
        <v>270</v>
      </c>
      <c r="BM130" s="203" t="s">
        <v>7224</v>
      </c>
    </row>
    <row r="131" spans="1:65" s="13" customFormat="1">
      <c r="B131" s="205"/>
      <c r="C131" s="206"/>
      <c r="D131" s="207" t="s">
        <v>272</v>
      </c>
      <c r="E131" s="208" t="s">
        <v>1</v>
      </c>
      <c r="F131" s="209" t="s">
        <v>7225</v>
      </c>
      <c r="G131" s="206"/>
      <c r="H131" s="210">
        <v>70.504000000000005</v>
      </c>
      <c r="I131" s="211"/>
      <c r="J131" s="206"/>
      <c r="K131" s="206"/>
      <c r="L131" s="212"/>
      <c r="M131" s="213"/>
      <c r="N131" s="214"/>
      <c r="O131" s="214"/>
      <c r="P131" s="214"/>
      <c r="Q131" s="214"/>
      <c r="R131" s="214"/>
      <c r="S131" s="214"/>
      <c r="T131" s="215"/>
      <c r="AT131" s="216" t="s">
        <v>272</v>
      </c>
      <c r="AU131" s="216" t="s">
        <v>73</v>
      </c>
      <c r="AV131" s="13" t="s">
        <v>73</v>
      </c>
      <c r="AW131" s="13" t="s">
        <v>30</v>
      </c>
      <c r="AX131" s="13" t="s">
        <v>64</v>
      </c>
      <c r="AY131" s="216" t="s">
        <v>263</v>
      </c>
    </row>
    <row r="132" spans="1:65" s="15" customFormat="1">
      <c r="B132" s="228"/>
      <c r="C132" s="229"/>
      <c r="D132" s="207" t="s">
        <v>272</v>
      </c>
      <c r="E132" s="230" t="s">
        <v>1</v>
      </c>
      <c r="F132" s="231" t="s">
        <v>1970</v>
      </c>
      <c r="G132" s="229"/>
      <c r="H132" s="232">
        <v>70.504000000000005</v>
      </c>
      <c r="I132" s="233"/>
      <c r="J132" s="229"/>
      <c r="K132" s="229"/>
      <c r="L132" s="234"/>
      <c r="M132" s="235"/>
      <c r="N132" s="236"/>
      <c r="O132" s="236"/>
      <c r="P132" s="236"/>
      <c r="Q132" s="236"/>
      <c r="R132" s="236"/>
      <c r="S132" s="236"/>
      <c r="T132" s="237"/>
      <c r="AT132" s="238" t="s">
        <v>272</v>
      </c>
      <c r="AU132" s="238" t="s">
        <v>73</v>
      </c>
      <c r="AV132" s="15" t="s">
        <v>270</v>
      </c>
      <c r="AW132" s="15" t="s">
        <v>30</v>
      </c>
      <c r="AX132" s="15" t="s">
        <v>71</v>
      </c>
      <c r="AY132" s="238" t="s">
        <v>263</v>
      </c>
    </row>
    <row r="133" spans="1:65" s="2" customFormat="1" ht="24.2" customHeight="1">
      <c r="A133" s="35"/>
      <c r="B133" s="36"/>
      <c r="C133" s="191" t="s">
        <v>276</v>
      </c>
      <c r="D133" s="191" t="s">
        <v>266</v>
      </c>
      <c r="E133" s="192" t="s">
        <v>7226</v>
      </c>
      <c r="F133" s="193" t="s">
        <v>7227</v>
      </c>
      <c r="G133" s="194" t="s">
        <v>269</v>
      </c>
      <c r="H133" s="195">
        <v>141.00800000000001</v>
      </c>
      <c r="I133" s="196"/>
      <c r="J133" s="197">
        <f>ROUND(I133*H133,2)</f>
        <v>0</v>
      </c>
      <c r="K133" s="198"/>
      <c r="L133" s="40"/>
      <c r="M133" s="199" t="s">
        <v>1</v>
      </c>
      <c r="N133" s="200" t="s">
        <v>38</v>
      </c>
      <c r="O133" s="72"/>
      <c r="P133" s="201">
        <f>O133*H133</f>
        <v>0</v>
      </c>
      <c r="Q133" s="201">
        <v>8.4999999999999995E-4</v>
      </c>
      <c r="R133" s="201">
        <f>Q133*H133</f>
        <v>0.1198568</v>
      </c>
      <c r="S133" s="201">
        <v>0</v>
      </c>
      <c r="T133" s="202">
        <f>S133*H133</f>
        <v>0</v>
      </c>
      <c r="U133" s="35"/>
      <c r="V133" s="35"/>
      <c r="W133" s="35"/>
      <c r="X133" s="35"/>
      <c r="Y133" s="35"/>
      <c r="Z133" s="35"/>
      <c r="AA133" s="35"/>
      <c r="AB133" s="35"/>
      <c r="AC133" s="35"/>
      <c r="AD133" s="35"/>
      <c r="AE133" s="35"/>
      <c r="AR133" s="203" t="s">
        <v>270</v>
      </c>
      <c r="AT133" s="203" t="s">
        <v>266</v>
      </c>
      <c r="AU133" s="203" t="s">
        <v>73</v>
      </c>
      <c r="AY133" s="18" t="s">
        <v>263</v>
      </c>
      <c r="BE133" s="204">
        <f>IF(N133="základní",J133,0)</f>
        <v>0</v>
      </c>
      <c r="BF133" s="204">
        <f>IF(N133="snížená",J133,0)</f>
        <v>0</v>
      </c>
      <c r="BG133" s="204">
        <f>IF(N133="zákl. přenesená",J133,0)</f>
        <v>0</v>
      </c>
      <c r="BH133" s="204">
        <f>IF(N133="sníž. přenesená",J133,0)</f>
        <v>0</v>
      </c>
      <c r="BI133" s="204">
        <f>IF(N133="nulová",J133,0)</f>
        <v>0</v>
      </c>
      <c r="BJ133" s="18" t="s">
        <v>71</v>
      </c>
      <c r="BK133" s="204">
        <f>ROUND(I133*H133,2)</f>
        <v>0</v>
      </c>
      <c r="BL133" s="18" t="s">
        <v>270</v>
      </c>
      <c r="BM133" s="203" t="s">
        <v>7228</v>
      </c>
    </row>
    <row r="134" spans="1:65" s="13" customFormat="1">
      <c r="B134" s="205"/>
      <c r="C134" s="206"/>
      <c r="D134" s="207" t="s">
        <v>272</v>
      </c>
      <c r="E134" s="208" t="s">
        <v>1</v>
      </c>
      <c r="F134" s="209" t="s">
        <v>7229</v>
      </c>
      <c r="G134" s="206"/>
      <c r="H134" s="210">
        <v>141.00800000000001</v>
      </c>
      <c r="I134" s="211"/>
      <c r="J134" s="206"/>
      <c r="K134" s="206"/>
      <c r="L134" s="212"/>
      <c r="M134" s="213"/>
      <c r="N134" s="214"/>
      <c r="O134" s="214"/>
      <c r="P134" s="214"/>
      <c r="Q134" s="214"/>
      <c r="R134" s="214"/>
      <c r="S134" s="214"/>
      <c r="T134" s="215"/>
      <c r="AT134" s="216" t="s">
        <v>272</v>
      </c>
      <c r="AU134" s="216" t="s">
        <v>73</v>
      </c>
      <c r="AV134" s="13" t="s">
        <v>73</v>
      </c>
      <c r="AW134" s="13" t="s">
        <v>30</v>
      </c>
      <c r="AX134" s="13" t="s">
        <v>71</v>
      </c>
      <c r="AY134" s="216" t="s">
        <v>263</v>
      </c>
    </row>
    <row r="135" spans="1:65" s="2" customFormat="1" ht="24.2" customHeight="1">
      <c r="A135" s="35"/>
      <c r="B135" s="36"/>
      <c r="C135" s="191" t="s">
        <v>270</v>
      </c>
      <c r="D135" s="191" t="s">
        <v>266</v>
      </c>
      <c r="E135" s="192" t="s">
        <v>7230</v>
      </c>
      <c r="F135" s="193" t="s">
        <v>7231</v>
      </c>
      <c r="G135" s="194" t="s">
        <v>269</v>
      </c>
      <c r="H135" s="195">
        <v>141.00800000000001</v>
      </c>
      <c r="I135" s="196"/>
      <c r="J135" s="197">
        <f>ROUND(I135*H135,2)</f>
        <v>0</v>
      </c>
      <c r="K135" s="198"/>
      <c r="L135" s="40"/>
      <c r="M135" s="199" t="s">
        <v>1</v>
      </c>
      <c r="N135" s="200" t="s">
        <v>38</v>
      </c>
      <c r="O135" s="72"/>
      <c r="P135" s="201">
        <f>O135*H135</f>
        <v>0</v>
      </c>
      <c r="Q135" s="201">
        <v>0</v>
      </c>
      <c r="R135" s="201">
        <f>Q135*H135</f>
        <v>0</v>
      </c>
      <c r="S135" s="201">
        <v>0</v>
      </c>
      <c r="T135" s="202">
        <f>S135*H135</f>
        <v>0</v>
      </c>
      <c r="U135" s="35"/>
      <c r="V135" s="35"/>
      <c r="W135" s="35"/>
      <c r="X135" s="35"/>
      <c r="Y135" s="35"/>
      <c r="Z135" s="35"/>
      <c r="AA135" s="35"/>
      <c r="AB135" s="35"/>
      <c r="AC135" s="35"/>
      <c r="AD135" s="35"/>
      <c r="AE135" s="35"/>
      <c r="AR135" s="203" t="s">
        <v>270</v>
      </c>
      <c r="AT135" s="203" t="s">
        <v>266</v>
      </c>
      <c r="AU135" s="203" t="s">
        <v>73</v>
      </c>
      <c r="AY135" s="18" t="s">
        <v>263</v>
      </c>
      <c r="BE135" s="204">
        <f>IF(N135="základní",J135,0)</f>
        <v>0</v>
      </c>
      <c r="BF135" s="204">
        <f>IF(N135="snížená",J135,0)</f>
        <v>0</v>
      </c>
      <c r="BG135" s="204">
        <f>IF(N135="zákl. přenesená",J135,0)</f>
        <v>0</v>
      </c>
      <c r="BH135" s="204">
        <f>IF(N135="sníž. přenesená",J135,0)</f>
        <v>0</v>
      </c>
      <c r="BI135" s="204">
        <f>IF(N135="nulová",J135,0)</f>
        <v>0</v>
      </c>
      <c r="BJ135" s="18" t="s">
        <v>71</v>
      </c>
      <c r="BK135" s="204">
        <f>ROUND(I135*H135,2)</f>
        <v>0</v>
      </c>
      <c r="BL135" s="18" t="s">
        <v>270</v>
      </c>
      <c r="BM135" s="203" t="s">
        <v>7232</v>
      </c>
    </row>
    <row r="136" spans="1:65" s="2" customFormat="1" ht="24.2" customHeight="1">
      <c r="A136" s="35"/>
      <c r="B136" s="36"/>
      <c r="C136" s="191" t="s">
        <v>297</v>
      </c>
      <c r="D136" s="191" t="s">
        <v>266</v>
      </c>
      <c r="E136" s="192" t="s">
        <v>549</v>
      </c>
      <c r="F136" s="193" t="s">
        <v>550</v>
      </c>
      <c r="G136" s="194" t="s">
        <v>300</v>
      </c>
      <c r="H136" s="195">
        <v>46.570999999999998</v>
      </c>
      <c r="I136" s="196"/>
      <c r="J136" s="197">
        <f>ROUND(I136*H136,2)</f>
        <v>0</v>
      </c>
      <c r="K136" s="198"/>
      <c r="L136" s="40"/>
      <c r="M136" s="199" t="s">
        <v>1</v>
      </c>
      <c r="N136" s="200" t="s">
        <v>38</v>
      </c>
      <c r="O136" s="72"/>
      <c r="P136" s="201">
        <f>O136*H136</f>
        <v>0</v>
      </c>
      <c r="Q136" s="201">
        <v>0</v>
      </c>
      <c r="R136" s="201">
        <f>Q136*H136</f>
        <v>0</v>
      </c>
      <c r="S136" s="201">
        <v>0</v>
      </c>
      <c r="T136" s="202">
        <f>S136*H136</f>
        <v>0</v>
      </c>
      <c r="U136" s="35"/>
      <c r="V136" s="35"/>
      <c r="W136" s="35"/>
      <c r="X136" s="35"/>
      <c r="Y136" s="35"/>
      <c r="Z136" s="35"/>
      <c r="AA136" s="35"/>
      <c r="AB136" s="35"/>
      <c r="AC136" s="35"/>
      <c r="AD136" s="35"/>
      <c r="AE136" s="35"/>
      <c r="AR136" s="203" t="s">
        <v>270</v>
      </c>
      <c r="AT136" s="203" t="s">
        <v>266</v>
      </c>
      <c r="AU136" s="203" t="s">
        <v>73</v>
      </c>
      <c r="AY136" s="18" t="s">
        <v>263</v>
      </c>
      <c r="BE136" s="204">
        <f>IF(N136="základní",J136,0)</f>
        <v>0</v>
      </c>
      <c r="BF136" s="204">
        <f>IF(N136="snížená",J136,0)</f>
        <v>0</v>
      </c>
      <c r="BG136" s="204">
        <f>IF(N136="zákl. přenesená",J136,0)</f>
        <v>0</v>
      </c>
      <c r="BH136" s="204">
        <f>IF(N136="sníž. přenesená",J136,0)</f>
        <v>0</v>
      </c>
      <c r="BI136" s="204">
        <f>IF(N136="nulová",J136,0)</f>
        <v>0</v>
      </c>
      <c r="BJ136" s="18" t="s">
        <v>71</v>
      </c>
      <c r="BK136" s="204">
        <f>ROUND(I136*H136,2)</f>
        <v>0</v>
      </c>
      <c r="BL136" s="18" t="s">
        <v>270</v>
      </c>
      <c r="BM136" s="203" t="s">
        <v>7233</v>
      </c>
    </row>
    <row r="137" spans="1:65" s="13" customFormat="1">
      <c r="B137" s="205"/>
      <c r="C137" s="206"/>
      <c r="D137" s="207" t="s">
        <v>272</v>
      </c>
      <c r="E137" s="208" t="s">
        <v>1</v>
      </c>
      <c r="F137" s="209" t="s">
        <v>7234</v>
      </c>
      <c r="G137" s="206"/>
      <c r="H137" s="210">
        <v>2.738</v>
      </c>
      <c r="I137" s="211"/>
      <c r="J137" s="206"/>
      <c r="K137" s="206"/>
      <c r="L137" s="212"/>
      <c r="M137" s="213"/>
      <c r="N137" s="214"/>
      <c r="O137" s="214"/>
      <c r="P137" s="214"/>
      <c r="Q137" s="214"/>
      <c r="R137" s="214"/>
      <c r="S137" s="214"/>
      <c r="T137" s="215"/>
      <c r="AT137" s="216" t="s">
        <v>272</v>
      </c>
      <c r="AU137" s="216" t="s">
        <v>73</v>
      </c>
      <c r="AV137" s="13" t="s">
        <v>73</v>
      </c>
      <c r="AW137" s="13" t="s">
        <v>30</v>
      </c>
      <c r="AX137" s="13" t="s">
        <v>64</v>
      </c>
      <c r="AY137" s="216" t="s">
        <v>263</v>
      </c>
    </row>
    <row r="138" spans="1:65" s="13" customFormat="1">
      <c r="B138" s="205"/>
      <c r="C138" s="206"/>
      <c r="D138" s="207" t="s">
        <v>272</v>
      </c>
      <c r="E138" s="208" t="s">
        <v>1</v>
      </c>
      <c r="F138" s="209" t="s">
        <v>7235</v>
      </c>
      <c r="G138" s="206"/>
      <c r="H138" s="210">
        <v>43.832999999999998</v>
      </c>
      <c r="I138" s="211"/>
      <c r="J138" s="206"/>
      <c r="K138" s="206"/>
      <c r="L138" s="212"/>
      <c r="M138" s="213"/>
      <c r="N138" s="214"/>
      <c r="O138" s="214"/>
      <c r="P138" s="214"/>
      <c r="Q138" s="214"/>
      <c r="R138" s="214"/>
      <c r="S138" s="214"/>
      <c r="T138" s="215"/>
      <c r="AT138" s="216" t="s">
        <v>272</v>
      </c>
      <c r="AU138" s="216" t="s">
        <v>73</v>
      </c>
      <c r="AV138" s="13" t="s">
        <v>73</v>
      </c>
      <c r="AW138" s="13" t="s">
        <v>30</v>
      </c>
      <c r="AX138" s="13" t="s">
        <v>64</v>
      </c>
      <c r="AY138" s="216" t="s">
        <v>263</v>
      </c>
    </row>
    <row r="139" spans="1:65" s="15" customFormat="1">
      <c r="B139" s="228"/>
      <c r="C139" s="229"/>
      <c r="D139" s="207" t="s">
        <v>272</v>
      </c>
      <c r="E139" s="230" t="s">
        <v>1</v>
      </c>
      <c r="F139" s="231" t="s">
        <v>280</v>
      </c>
      <c r="G139" s="229"/>
      <c r="H139" s="232">
        <v>46.570999999999998</v>
      </c>
      <c r="I139" s="233"/>
      <c r="J139" s="229"/>
      <c r="K139" s="229"/>
      <c r="L139" s="234"/>
      <c r="M139" s="235"/>
      <c r="N139" s="236"/>
      <c r="O139" s="236"/>
      <c r="P139" s="236"/>
      <c r="Q139" s="236"/>
      <c r="R139" s="236"/>
      <c r="S139" s="236"/>
      <c r="T139" s="237"/>
      <c r="AT139" s="238" t="s">
        <v>272</v>
      </c>
      <c r="AU139" s="238" t="s">
        <v>73</v>
      </c>
      <c r="AV139" s="15" t="s">
        <v>270</v>
      </c>
      <c r="AW139" s="15" t="s">
        <v>30</v>
      </c>
      <c r="AX139" s="15" t="s">
        <v>71</v>
      </c>
      <c r="AY139" s="238" t="s">
        <v>263</v>
      </c>
    </row>
    <row r="140" spans="1:65" s="2" customFormat="1" ht="24.2" customHeight="1">
      <c r="A140" s="35"/>
      <c r="B140" s="36"/>
      <c r="C140" s="191" t="s">
        <v>304</v>
      </c>
      <c r="D140" s="191" t="s">
        <v>266</v>
      </c>
      <c r="E140" s="192" t="s">
        <v>1978</v>
      </c>
      <c r="F140" s="193" t="s">
        <v>1979</v>
      </c>
      <c r="G140" s="194" t="s">
        <v>300</v>
      </c>
      <c r="H140" s="195">
        <v>17.492000000000001</v>
      </c>
      <c r="I140" s="196"/>
      <c r="J140" s="197">
        <f>ROUND(I140*H140,2)</f>
        <v>0</v>
      </c>
      <c r="K140" s="198"/>
      <c r="L140" s="40"/>
      <c r="M140" s="199" t="s">
        <v>1</v>
      </c>
      <c r="N140" s="200" t="s">
        <v>38</v>
      </c>
      <c r="O140" s="72"/>
      <c r="P140" s="201">
        <f>O140*H140</f>
        <v>0</v>
      </c>
      <c r="Q140" s="201">
        <v>0</v>
      </c>
      <c r="R140" s="201">
        <f>Q140*H140</f>
        <v>0</v>
      </c>
      <c r="S140" s="201">
        <v>0</v>
      </c>
      <c r="T140" s="202">
        <f>S140*H140</f>
        <v>0</v>
      </c>
      <c r="U140" s="35"/>
      <c r="V140" s="35"/>
      <c r="W140" s="35"/>
      <c r="X140" s="35"/>
      <c r="Y140" s="35"/>
      <c r="Z140" s="35"/>
      <c r="AA140" s="35"/>
      <c r="AB140" s="35"/>
      <c r="AC140" s="35"/>
      <c r="AD140" s="35"/>
      <c r="AE140" s="35"/>
      <c r="AR140" s="203" t="s">
        <v>270</v>
      </c>
      <c r="AT140" s="203" t="s">
        <v>266</v>
      </c>
      <c r="AU140" s="203" t="s">
        <v>73</v>
      </c>
      <c r="AY140" s="18" t="s">
        <v>263</v>
      </c>
      <c r="BE140" s="204">
        <f>IF(N140="základní",J140,0)</f>
        <v>0</v>
      </c>
      <c r="BF140" s="204">
        <f>IF(N140="snížená",J140,0)</f>
        <v>0</v>
      </c>
      <c r="BG140" s="204">
        <f>IF(N140="zákl. přenesená",J140,0)</f>
        <v>0</v>
      </c>
      <c r="BH140" s="204">
        <f>IF(N140="sníž. přenesená",J140,0)</f>
        <v>0</v>
      </c>
      <c r="BI140" s="204">
        <f>IF(N140="nulová",J140,0)</f>
        <v>0</v>
      </c>
      <c r="BJ140" s="18" t="s">
        <v>71</v>
      </c>
      <c r="BK140" s="204">
        <f>ROUND(I140*H140,2)</f>
        <v>0</v>
      </c>
      <c r="BL140" s="18" t="s">
        <v>270</v>
      </c>
      <c r="BM140" s="203" t="s">
        <v>7236</v>
      </c>
    </row>
    <row r="141" spans="1:65" s="13" customFormat="1">
      <c r="B141" s="205"/>
      <c r="C141" s="206"/>
      <c r="D141" s="207" t="s">
        <v>272</v>
      </c>
      <c r="E141" s="208" t="s">
        <v>1</v>
      </c>
      <c r="F141" s="209" t="s">
        <v>7237</v>
      </c>
      <c r="G141" s="206"/>
      <c r="H141" s="210">
        <v>10.763999999999999</v>
      </c>
      <c r="I141" s="211"/>
      <c r="J141" s="206"/>
      <c r="K141" s="206"/>
      <c r="L141" s="212"/>
      <c r="M141" s="213"/>
      <c r="N141" s="214"/>
      <c r="O141" s="214"/>
      <c r="P141" s="214"/>
      <c r="Q141" s="214"/>
      <c r="R141" s="214"/>
      <c r="S141" s="214"/>
      <c r="T141" s="215"/>
      <c r="AT141" s="216" t="s">
        <v>272</v>
      </c>
      <c r="AU141" s="216" t="s">
        <v>73</v>
      </c>
      <c r="AV141" s="13" t="s">
        <v>73</v>
      </c>
      <c r="AW141" s="13" t="s">
        <v>30</v>
      </c>
      <c r="AX141" s="13" t="s">
        <v>64</v>
      </c>
      <c r="AY141" s="216" t="s">
        <v>263</v>
      </c>
    </row>
    <row r="142" spans="1:65" s="13" customFormat="1">
      <c r="B142" s="205"/>
      <c r="C142" s="206"/>
      <c r="D142" s="207" t="s">
        <v>272</v>
      </c>
      <c r="E142" s="208" t="s">
        <v>1</v>
      </c>
      <c r="F142" s="209" t="s">
        <v>7238</v>
      </c>
      <c r="G142" s="206"/>
      <c r="H142" s="210">
        <v>2.6909999999999998</v>
      </c>
      <c r="I142" s="211"/>
      <c r="J142" s="206"/>
      <c r="K142" s="206"/>
      <c r="L142" s="212"/>
      <c r="M142" s="213"/>
      <c r="N142" s="214"/>
      <c r="O142" s="214"/>
      <c r="P142" s="214"/>
      <c r="Q142" s="214"/>
      <c r="R142" s="214"/>
      <c r="S142" s="214"/>
      <c r="T142" s="215"/>
      <c r="AT142" s="216" t="s">
        <v>272</v>
      </c>
      <c r="AU142" s="216" t="s">
        <v>73</v>
      </c>
      <c r="AV142" s="13" t="s">
        <v>73</v>
      </c>
      <c r="AW142" s="13" t="s">
        <v>30</v>
      </c>
      <c r="AX142" s="13" t="s">
        <v>64</v>
      </c>
      <c r="AY142" s="216" t="s">
        <v>263</v>
      </c>
    </row>
    <row r="143" spans="1:65" s="13" customFormat="1">
      <c r="B143" s="205"/>
      <c r="C143" s="206"/>
      <c r="D143" s="207" t="s">
        <v>272</v>
      </c>
      <c r="E143" s="208" t="s">
        <v>1</v>
      </c>
      <c r="F143" s="209" t="s">
        <v>7239</v>
      </c>
      <c r="G143" s="206"/>
      <c r="H143" s="210">
        <v>4.0369999999999999</v>
      </c>
      <c r="I143" s="211"/>
      <c r="J143" s="206"/>
      <c r="K143" s="206"/>
      <c r="L143" s="212"/>
      <c r="M143" s="213"/>
      <c r="N143" s="214"/>
      <c r="O143" s="214"/>
      <c r="P143" s="214"/>
      <c r="Q143" s="214"/>
      <c r="R143" s="214"/>
      <c r="S143" s="214"/>
      <c r="T143" s="215"/>
      <c r="AT143" s="216" t="s">
        <v>272</v>
      </c>
      <c r="AU143" s="216" t="s">
        <v>73</v>
      </c>
      <c r="AV143" s="13" t="s">
        <v>73</v>
      </c>
      <c r="AW143" s="13" t="s">
        <v>30</v>
      </c>
      <c r="AX143" s="13" t="s">
        <v>64</v>
      </c>
      <c r="AY143" s="216" t="s">
        <v>263</v>
      </c>
    </row>
    <row r="144" spans="1:65" s="15" customFormat="1">
      <c r="B144" s="228"/>
      <c r="C144" s="229"/>
      <c r="D144" s="207" t="s">
        <v>272</v>
      </c>
      <c r="E144" s="230" t="s">
        <v>1</v>
      </c>
      <c r="F144" s="231" t="s">
        <v>280</v>
      </c>
      <c r="G144" s="229"/>
      <c r="H144" s="232">
        <v>17.492000000000001</v>
      </c>
      <c r="I144" s="233"/>
      <c r="J144" s="229"/>
      <c r="K144" s="229"/>
      <c r="L144" s="234"/>
      <c r="M144" s="235"/>
      <c r="N144" s="236"/>
      <c r="O144" s="236"/>
      <c r="P144" s="236"/>
      <c r="Q144" s="236"/>
      <c r="R144" s="236"/>
      <c r="S144" s="236"/>
      <c r="T144" s="237"/>
      <c r="AT144" s="238" t="s">
        <v>272</v>
      </c>
      <c r="AU144" s="238" t="s">
        <v>73</v>
      </c>
      <c r="AV144" s="15" t="s">
        <v>270</v>
      </c>
      <c r="AW144" s="15" t="s">
        <v>30</v>
      </c>
      <c r="AX144" s="15" t="s">
        <v>71</v>
      </c>
      <c r="AY144" s="238" t="s">
        <v>263</v>
      </c>
    </row>
    <row r="145" spans="1:65" s="2" customFormat="1" ht="16.5" customHeight="1">
      <c r="A145" s="35"/>
      <c r="B145" s="36"/>
      <c r="C145" s="261" t="s">
        <v>309</v>
      </c>
      <c r="D145" s="261" t="s">
        <v>401</v>
      </c>
      <c r="E145" s="262" t="s">
        <v>1981</v>
      </c>
      <c r="F145" s="263" t="s">
        <v>1982</v>
      </c>
      <c r="G145" s="264" t="s">
        <v>307</v>
      </c>
      <c r="H145" s="265">
        <v>31.486000000000001</v>
      </c>
      <c r="I145" s="266"/>
      <c r="J145" s="267">
        <f>ROUND(I145*H145,2)</f>
        <v>0</v>
      </c>
      <c r="K145" s="268"/>
      <c r="L145" s="269"/>
      <c r="M145" s="270" t="s">
        <v>1</v>
      </c>
      <c r="N145" s="271" t="s">
        <v>38</v>
      </c>
      <c r="O145" s="72"/>
      <c r="P145" s="201">
        <f>O145*H145</f>
        <v>0</v>
      </c>
      <c r="Q145" s="201">
        <v>1</v>
      </c>
      <c r="R145" s="201">
        <f>Q145*H145</f>
        <v>31.486000000000001</v>
      </c>
      <c r="S145" s="201">
        <v>0</v>
      </c>
      <c r="T145" s="202">
        <f>S145*H145</f>
        <v>0</v>
      </c>
      <c r="U145" s="35"/>
      <c r="V145" s="35"/>
      <c r="W145" s="35"/>
      <c r="X145" s="35"/>
      <c r="Y145" s="35"/>
      <c r="Z145" s="35"/>
      <c r="AA145" s="35"/>
      <c r="AB145" s="35"/>
      <c r="AC145" s="35"/>
      <c r="AD145" s="35"/>
      <c r="AE145" s="35"/>
      <c r="AR145" s="203" t="s">
        <v>314</v>
      </c>
      <c r="AT145" s="203" t="s">
        <v>401</v>
      </c>
      <c r="AU145" s="203" t="s">
        <v>73</v>
      </c>
      <c r="AY145" s="18" t="s">
        <v>263</v>
      </c>
      <c r="BE145" s="204">
        <f>IF(N145="základní",J145,0)</f>
        <v>0</v>
      </c>
      <c r="BF145" s="204">
        <f>IF(N145="snížená",J145,0)</f>
        <v>0</v>
      </c>
      <c r="BG145" s="204">
        <f>IF(N145="zákl. přenesená",J145,0)</f>
        <v>0</v>
      </c>
      <c r="BH145" s="204">
        <f>IF(N145="sníž. přenesená",J145,0)</f>
        <v>0</v>
      </c>
      <c r="BI145" s="204">
        <f>IF(N145="nulová",J145,0)</f>
        <v>0</v>
      </c>
      <c r="BJ145" s="18" t="s">
        <v>71</v>
      </c>
      <c r="BK145" s="204">
        <f>ROUND(I145*H145,2)</f>
        <v>0</v>
      </c>
      <c r="BL145" s="18" t="s">
        <v>270</v>
      </c>
      <c r="BM145" s="203" t="s">
        <v>7240</v>
      </c>
    </row>
    <row r="146" spans="1:65" s="13" customFormat="1">
      <c r="B146" s="205"/>
      <c r="C146" s="206"/>
      <c r="D146" s="207" t="s">
        <v>272</v>
      </c>
      <c r="E146" s="206"/>
      <c r="F146" s="209" t="s">
        <v>7241</v>
      </c>
      <c r="G146" s="206"/>
      <c r="H146" s="210">
        <v>31.486000000000001</v>
      </c>
      <c r="I146" s="211"/>
      <c r="J146" s="206"/>
      <c r="K146" s="206"/>
      <c r="L146" s="212"/>
      <c r="M146" s="213"/>
      <c r="N146" s="214"/>
      <c r="O146" s="214"/>
      <c r="P146" s="214"/>
      <c r="Q146" s="214"/>
      <c r="R146" s="214"/>
      <c r="S146" s="214"/>
      <c r="T146" s="215"/>
      <c r="AT146" s="216" t="s">
        <v>272</v>
      </c>
      <c r="AU146" s="216" t="s">
        <v>73</v>
      </c>
      <c r="AV146" s="13" t="s">
        <v>73</v>
      </c>
      <c r="AW146" s="13" t="s">
        <v>4</v>
      </c>
      <c r="AX146" s="13" t="s">
        <v>71</v>
      </c>
      <c r="AY146" s="216" t="s">
        <v>263</v>
      </c>
    </row>
    <row r="147" spans="1:65" s="2" customFormat="1" ht="37.9" customHeight="1">
      <c r="A147" s="35"/>
      <c r="B147" s="36"/>
      <c r="C147" s="191" t="s">
        <v>314</v>
      </c>
      <c r="D147" s="191" t="s">
        <v>266</v>
      </c>
      <c r="E147" s="192" t="s">
        <v>6040</v>
      </c>
      <c r="F147" s="193" t="s">
        <v>6041</v>
      </c>
      <c r="G147" s="194" t="s">
        <v>300</v>
      </c>
      <c r="H147" s="195">
        <v>70.504000000000005</v>
      </c>
      <c r="I147" s="196"/>
      <c r="J147" s="197">
        <f>ROUND(I147*H147,2)</f>
        <v>0</v>
      </c>
      <c r="K147" s="198"/>
      <c r="L147" s="40"/>
      <c r="M147" s="199" t="s">
        <v>1</v>
      </c>
      <c r="N147" s="200" t="s">
        <v>38</v>
      </c>
      <c r="O147" s="72"/>
      <c r="P147" s="201">
        <f>O147*H147</f>
        <v>0</v>
      </c>
      <c r="Q147" s="201">
        <v>0</v>
      </c>
      <c r="R147" s="201">
        <f>Q147*H147</f>
        <v>0</v>
      </c>
      <c r="S147" s="201">
        <v>0</v>
      </c>
      <c r="T147" s="202">
        <f>S147*H147</f>
        <v>0</v>
      </c>
      <c r="U147" s="35"/>
      <c r="V147" s="35"/>
      <c r="W147" s="35"/>
      <c r="X147" s="35"/>
      <c r="Y147" s="35"/>
      <c r="Z147" s="35"/>
      <c r="AA147" s="35"/>
      <c r="AB147" s="35"/>
      <c r="AC147" s="35"/>
      <c r="AD147" s="35"/>
      <c r="AE147" s="35"/>
      <c r="AR147" s="203" t="s">
        <v>270</v>
      </c>
      <c r="AT147" s="203" t="s">
        <v>266</v>
      </c>
      <c r="AU147" s="203" t="s">
        <v>73</v>
      </c>
      <c r="AY147" s="18" t="s">
        <v>263</v>
      </c>
      <c r="BE147" s="204">
        <f>IF(N147="základní",J147,0)</f>
        <v>0</v>
      </c>
      <c r="BF147" s="204">
        <f>IF(N147="snížená",J147,0)</f>
        <v>0</v>
      </c>
      <c r="BG147" s="204">
        <f>IF(N147="zákl. přenesená",J147,0)</f>
        <v>0</v>
      </c>
      <c r="BH147" s="204">
        <f>IF(N147="sníž. přenesená",J147,0)</f>
        <v>0</v>
      </c>
      <c r="BI147" s="204">
        <f>IF(N147="nulová",J147,0)</f>
        <v>0</v>
      </c>
      <c r="BJ147" s="18" t="s">
        <v>71</v>
      </c>
      <c r="BK147" s="204">
        <f>ROUND(I147*H147,2)</f>
        <v>0</v>
      </c>
      <c r="BL147" s="18" t="s">
        <v>270</v>
      </c>
      <c r="BM147" s="203" t="s">
        <v>7242</v>
      </c>
    </row>
    <row r="148" spans="1:65" s="16" customFormat="1">
      <c r="B148" s="248"/>
      <c r="C148" s="249"/>
      <c r="D148" s="207" t="s">
        <v>272</v>
      </c>
      <c r="E148" s="250" t="s">
        <v>1</v>
      </c>
      <c r="F148" s="251" t="s">
        <v>6043</v>
      </c>
      <c r="G148" s="249"/>
      <c r="H148" s="250" t="s">
        <v>1</v>
      </c>
      <c r="I148" s="252"/>
      <c r="J148" s="249"/>
      <c r="K148" s="249"/>
      <c r="L148" s="253"/>
      <c r="M148" s="254"/>
      <c r="N148" s="255"/>
      <c r="O148" s="255"/>
      <c r="P148" s="255"/>
      <c r="Q148" s="255"/>
      <c r="R148" s="255"/>
      <c r="S148" s="255"/>
      <c r="T148" s="256"/>
      <c r="AT148" s="257" t="s">
        <v>272</v>
      </c>
      <c r="AU148" s="257" t="s">
        <v>73</v>
      </c>
      <c r="AV148" s="16" t="s">
        <v>71</v>
      </c>
      <c r="AW148" s="16" t="s">
        <v>30</v>
      </c>
      <c r="AX148" s="16" t="s">
        <v>64</v>
      </c>
      <c r="AY148" s="257" t="s">
        <v>263</v>
      </c>
    </row>
    <row r="149" spans="1:65" s="13" customFormat="1">
      <c r="B149" s="205"/>
      <c r="C149" s="206"/>
      <c r="D149" s="207" t="s">
        <v>272</v>
      </c>
      <c r="E149" s="208" t="s">
        <v>1</v>
      </c>
      <c r="F149" s="209" t="s">
        <v>7243</v>
      </c>
      <c r="G149" s="206"/>
      <c r="H149" s="210">
        <v>70.504000000000005</v>
      </c>
      <c r="I149" s="211"/>
      <c r="J149" s="206"/>
      <c r="K149" s="206"/>
      <c r="L149" s="212"/>
      <c r="M149" s="213"/>
      <c r="N149" s="214"/>
      <c r="O149" s="214"/>
      <c r="P149" s="214"/>
      <c r="Q149" s="214"/>
      <c r="R149" s="214"/>
      <c r="S149" s="214"/>
      <c r="T149" s="215"/>
      <c r="AT149" s="216" t="s">
        <v>272</v>
      </c>
      <c r="AU149" s="216" t="s">
        <v>73</v>
      </c>
      <c r="AV149" s="13" t="s">
        <v>73</v>
      </c>
      <c r="AW149" s="13" t="s">
        <v>30</v>
      </c>
      <c r="AX149" s="13" t="s">
        <v>71</v>
      </c>
      <c r="AY149" s="216" t="s">
        <v>263</v>
      </c>
    </row>
    <row r="150" spans="1:65" s="2" customFormat="1" ht="24.2" customHeight="1">
      <c r="A150" s="35"/>
      <c r="B150" s="36"/>
      <c r="C150" s="191" t="s">
        <v>264</v>
      </c>
      <c r="D150" s="191" t="s">
        <v>266</v>
      </c>
      <c r="E150" s="192" t="s">
        <v>4673</v>
      </c>
      <c r="F150" s="193" t="s">
        <v>4674</v>
      </c>
      <c r="G150" s="194" t="s">
        <v>300</v>
      </c>
      <c r="H150" s="195">
        <v>23.933</v>
      </c>
      <c r="I150" s="196"/>
      <c r="J150" s="197">
        <f>ROUND(I150*H150,2)</f>
        <v>0</v>
      </c>
      <c r="K150" s="198"/>
      <c r="L150" s="40"/>
      <c r="M150" s="199" t="s">
        <v>1</v>
      </c>
      <c r="N150" s="200" t="s">
        <v>38</v>
      </c>
      <c r="O150" s="72"/>
      <c r="P150" s="201">
        <f>O150*H150</f>
        <v>0</v>
      </c>
      <c r="Q150" s="201">
        <v>0</v>
      </c>
      <c r="R150" s="201">
        <f>Q150*H150</f>
        <v>0</v>
      </c>
      <c r="S150" s="201">
        <v>0</v>
      </c>
      <c r="T150" s="202">
        <f>S150*H150</f>
        <v>0</v>
      </c>
      <c r="U150" s="35"/>
      <c r="V150" s="35"/>
      <c r="W150" s="35"/>
      <c r="X150" s="35"/>
      <c r="Y150" s="35"/>
      <c r="Z150" s="35"/>
      <c r="AA150" s="35"/>
      <c r="AB150" s="35"/>
      <c r="AC150" s="35"/>
      <c r="AD150" s="35"/>
      <c r="AE150" s="35"/>
      <c r="AR150" s="203" t="s">
        <v>270</v>
      </c>
      <c r="AT150" s="203" t="s">
        <v>266</v>
      </c>
      <c r="AU150" s="203" t="s">
        <v>73</v>
      </c>
      <c r="AY150" s="18" t="s">
        <v>263</v>
      </c>
      <c r="BE150" s="204">
        <f>IF(N150="základní",J150,0)</f>
        <v>0</v>
      </c>
      <c r="BF150" s="204">
        <f>IF(N150="snížená",J150,0)</f>
        <v>0</v>
      </c>
      <c r="BG150" s="204">
        <f>IF(N150="zákl. přenesená",J150,0)</f>
        <v>0</v>
      </c>
      <c r="BH150" s="204">
        <f>IF(N150="sníž. přenesená",J150,0)</f>
        <v>0</v>
      </c>
      <c r="BI150" s="204">
        <f>IF(N150="nulová",J150,0)</f>
        <v>0</v>
      </c>
      <c r="BJ150" s="18" t="s">
        <v>71</v>
      </c>
      <c r="BK150" s="204">
        <f>ROUND(I150*H150,2)</f>
        <v>0</v>
      </c>
      <c r="BL150" s="18" t="s">
        <v>270</v>
      </c>
      <c r="BM150" s="203" t="s">
        <v>7244</v>
      </c>
    </row>
    <row r="151" spans="1:65" s="16" customFormat="1">
      <c r="B151" s="248"/>
      <c r="C151" s="249"/>
      <c r="D151" s="207" t="s">
        <v>272</v>
      </c>
      <c r="E151" s="250" t="s">
        <v>1</v>
      </c>
      <c r="F151" s="251" t="s">
        <v>6046</v>
      </c>
      <c r="G151" s="249"/>
      <c r="H151" s="250" t="s">
        <v>1</v>
      </c>
      <c r="I151" s="252"/>
      <c r="J151" s="249"/>
      <c r="K151" s="249"/>
      <c r="L151" s="253"/>
      <c r="M151" s="254"/>
      <c r="N151" s="255"/>
      <c r="O151" s="255"/>
      <c r="P151" s="255"/>
      <c r="Q151" s="255"/>
      <c r="R151" s="255"/>
      <c r="S151" s="255"/>
      <c r="T151" s="256"/>
      <c r="AT151" s="257" t="s">
        <v>272</v>
      </c>
      <c r="AU151" s="257" t="s">
        <v>73</v>
      </c>
      <c r="AV151" s="16" t="s">
        <v>71</v>
      </c>
      <c r="AW151" s="16" t="s">
        <v>30</v>
      </c>
      <c r="AX151" s="16" t="s">
        <v>64</v>
      </c>
      <c r="AY151" s="257" t="s">
        <v>263</v>
      </c>
    </row>
    <row r="152" spans="1:65" s="13" customFormat="1">
      <c r="B152" s="205"/>
      <c r="C152" s="206"/>
      <c r="D152" s="207" t="s">
        <v>272</v>
      </c>
      <c r="E152" s="208" t="s">
        <v>1</v>
      </c>
      <c r="F152" s="209" t="s">
        <v>7245</v>
      </c>
      <c r="G152" s="206"/>
      <c r="H152" s="210">
        <v>23.933</v>
      </c>
      <c r="I152" s="211"/>
      <c r="J152" s="206"/>
      <c r="K152" s="206"/>
      <c r="L152" s="212"/>
      <c r="M152" s="213"/>
      <c r="N152" s="214"/>
      <c r="O152" s="214"/>
      <c r="P152" s="214"/>
      <c r="Q152" s="214"/>
      <c r="R152" s="214"/>
      <c r="S152" s="214"/>
      <c r="T152" s="215"/>
      <c r="AT152" s="216" t="s">
        <v>272</v>
      </c>
      <c r="AU152" s="216" t="s">
        <v>73</v>
      </c>
      <c r="AV152" s="13" t="s">
        <v>73</v>
      </c>
      <c r="AW152" s="13" t="s">
        <v>30</v>
      </c>
      <c r="AX152" s="13" t="s">
        <v>71</v>
      </c>
      <c r="AY152" s="216" t="s">
        <v>263</v>
      </c>
    </row>
    <row r="153" spans="1:65" s="2" customFormat="1" ht="37.9" customHeight="1">
      <c r="A153" s="35"/>
      <c r="B153" s="36"/>
      <c r="C153" s="191" t="s">
        <v>322</v>
      </c>
      <c r="D153" s="191" t="s">
        <v>266</v>
      </c>
      <c r="E153" s="192" t="s">
        <v>504</v>
      </c>
      <c r="F153" s="193" t="s">
        <v>505</v>
      </c>
      <c r="G153" s="194" t="s">
        <v>300</v>
      </c>
      <c r="H153" s="195">
        <v>23.933</v>
      </c>
      <c r="I153" s="196"/>
      <c r="J153" s="197">
        <f>ROUND(I153*H153,2)</f>
        <v>0</v>
      </c>
      <c r="K153" s="198"/>
      <c r="L153" s="40"/>
      <c r="M153" s="199" t="s">
        <v>1</v>
      </c>
      <c r="N153" s="200" t="s">
        <v>38</v>
      </c>
      <c r="O153" s="72"/>
      <c r="P153" s="201">
        <f>O153*H153</f>
        <v>0</v>
      </c>
      <c r="Q153" s="201">
        <v>0</v>
      </c>
      <c r="R153" s="201">
        <f>Q153*H153</f>
        <v>0</v>
      </c>
      <c r="S153" s="201">
        <v>0</v>
      </c>
      <c r="T153" s="202">
        <f>S153*H153</f>
        <v>0</v>
      </c>
      <c r="U153" s="35"/>
      <c r="V153" s="35"/>
      <c r="W153" s="35"/>
      <c r="X153" s="35"/>
      <c r="Y153" s="35"/>
      <c r="Z153" s="35"/>
      <c r="AA153" s="35"/>
      <c r="AB153" s="35"/>
      <c r="AC153" s="35"/>
      <c r="AD153" s="35"/>
      <c r="AE153" s="35"/>
      <c r="AR153" s="203" t="s">
        <v>270</v>
      </c>
      <c r="AT153" s="203" t="s">
        <v>266</v>
      </c>
      <c r="AU153" s="203" t="s">
        <v>73</v>
      </c>
      <c r="AY153" s="18" t="s">
        <v>263</v>
      </c>
      <c r="BE153" s="204">
        <f>IF(N153="základní",J153,0)</f>
        <v>0</v>
      </c>
      <c r="BF153" s="204">
        <f>IF(N153="snížená",J153,0)</f>
        <v>0</v>
      </c>
      <c r="BG153" s="204">
        <f>IF(N153="zákl. přenesená",J153,0)</f>
        <v>0</v>
      </c>
      <c r="BH153" s="204">
        <f>IF(N153="sníž. přenesená",J153,0)</f>
        <v>0</v>
      </c>
      <c r="BI153" s="204">
        <f>IF(N153="nulová",J153,0)</f>
        <v>0</v>
      </c>
      <c r="BJ153" s="18" t="s">
        <v>71</v>
      </c>
      <c r="BK153" s="204">
        <f>ROUND(I153*H153,2)</f>
        <v>0</v>
      </c>
      <c r="BL153" s="18" t="s">
        <v>270</v>
      </c>
      <c r="BM153" s="203" t="s">
        <v>7246</v>
      </c>
    </row>
    <row r="154" spans="1:65" s="2" customFormat="1" ht="37.9" customHeight="1">
      <c r="A154" s="35"/>
      <c r="B154" s="36"/>
      <c r="C154" s="191" t="s">
        <v>327</v>
      </c>
      <c r="D154" s="191" t="s">
        <v>266</v>
      </c>
      <c r="E154" s="192" t="s">
        <v>531</v>
      </c>
      <c r="F154" s="193" t="s">
        <v>532</v>
      </c>
      <c r="G154" s="194" t="s">
        <v>300</v>
      </c>
      <c r="H154" s="195">
        <v>119.66500000000001</v>
      </c>
      <c r="I154" s="196"/>
      <c r="J154" s="197">
        <f>ROUND(I154*H154,2)</f>
        <v>0</v>
      </c>
      <c r="K154" s="198"/>
      <c r="L154" s="40"/>
      <c r="M154" s="199" t="s">
        <v>1</v>
      </c>
      <c r="N154" s="200" t="s">
        <v>38</v>
      </c>
      <c r="O154" s="72"/>
      <c r="P154" s="201">
        <f>O154*H154</f>
        <v>0</v>
      </c>
      <c r="Q154" s="201">
        <v>0</v>
      </c>
      <c r="R154" s="201">
        <f>Q154*H154</f>
        <v>0</v>
      </c>
      <c r="S154" s="201">
        <v>0</v>
      </c>
      <c r="T154" s="202">
        <f>S154*H154</f>
        <v>0</v>
      </c>
      <c r="U154" s="35"/>
      <c r="V154" s="35"/>
      <c r="W154" s="35"/>
      <c r="X154" s="35"/>
      <c r="Y154" s="35"/>
      <c r="Z154" s="35"/>
      <c r="AA154" s="35"/>
      <c r="AB154" s="35"/>
      <c r="AC154" s="35"/>
      <c r="AD154" s="35"/>
      <c r="AE154" s="35"/>
      <c r="AR154" s="203" t="s">
        <v>270</v>
      </c>
      <c r="AT154" s="203" t="s">
        <v>266</v>
      </c>
      <c r="AU154" s="203" t="s">
        <v>73</v>
      </c>
      <c r="AY154" s="18" t="s">
        <v>263</v>
      </c>
      <c r="BE154" s="204">
        <f>IF(N154="základní",J154,0)</f>
        <v>0</v>
      </c>
      <c r="BF154" s="204">
        <f>IF(N154="snížená",J154,0)</f>
        <v>0</v>
      </c>
      <c r="BG154" s="204">
        <f>IF(N154="zákl. přenesená",J154,0)</f>
        <v>0</v>
      </c>
      <c r="BH154" s="204">
        <f>IF(N154="sníž. přenesená",J154,0)</f>
        <v>0</v>
      </c>
      <c r="BI154" s="204">
        <f>IF(N154="nulová",J154,0)</f>
        <v>0</v>
      </c>
      <c r="BJ154" s="18" t="s">
        <v>71</v>
      </c>
      <c r="BK154" s="204">
        <f>ROUND(I154*H154,2)</f>
        <v>0</v>
      </c>
      <c r="BL154" s="18" t="s">
        <v>270</v>
      </c>
      <c r="BM154" s="203" t="s">
        <v>7247</v>
      </c>
    </row>
    <row r="155" spans="1:65" s="16" customFormat="1" ht="22.5">
      <c r="B155" s="248"/>
      <c r="C155" s="249"/>
      <c r="D155" s="207" t="s">
        <v>272</v>
      </c>
      <c r="E155" s="250" t="s">
        <v>1</v>
      </c>
      <c r="F155" s="251" t="s">
        <v>6050</v>
      </c>
      <c r="G155" s="249"/>
      <c r="H155" s="250" t="s">
        <v>1</v>
      </c>
      <c r="I155" s="252"/>
      <c r="J155" s="249"/>
      <c r="K155" s="249"/>
      <c r="L155" s="253"/>
      <c r="M155" s="254"/>
      <c r="N155" s="255"/>
      <c r="O155" s="255"/>
      <c r="P155" s="255"/>
      <c r="Q155" s="255"/>
      <c r="R155" s="255"/>
      <c r="S155" s="255"/>
      <c r="T155" s="256"/>
      <c r="AT155" s="257" t="s">
        <v>272</v>
      </c>
      <c r="AU155" s="257" t="s">
        <v>73</v>
      </c>
      <c r="AV155" s="16" t="s">
        <v>71</v>
      </c>
      <c r="AW155" s="16" t="s">
        <v>30</v>
      </c>
      <c r="AX155" s="16" t="s">
        <v>64</v>
      </c>
      <c r="AY155" s="257" t="s">
        <v>263</v>
      </c>
    </row>
    <row r="156" spans="1:65" s="13" customFormat="1">
      <c r="B156" s="205"/>
      <c r="C156" s="206"/>
      <c r="D156" s="207" t="s">
        <v>272</v>
      </c>
      <c r="E156" s="208" t="s">
        <v>1</v>
      </c>
      <c r="F156" s="209" t="s">
        <v>7248</v>
      </c>
      <c r="G156" s="206"/>
      <c r="H156" s="210">
        <v>119.66500000000001</v>
      </c>
      <c r="I156" s="211"/>
      <c r="J156" s="206"/>
      <c r="K156" s="206"/>
      <c r="L156" s="212"/>
      <c r="M156" s="213"/>
      <c r="N156" s="214"/>
      <c r="O156" s="214"/>
      <c r="P156" s="214"/>
      <c r="Q156" s="214"/>
      <c r="R156" s="214"/>
      <c r="S156" s="214"/>
      <c r="T156" s="215"/>
      <c r="AT156" s="216" t="s">
        <v>272</v>
      </c>
      <c r="AU156" s="216" t="s">
        <v>73</v>
      </c>
      <c r="AV156" s="13" t="s">
        <v>73</v>
      </c>
      <c r="AW156" s="13" t="s">
        <v>30</v>
      </c>
      <c r="AX156" s="13" t="s">
        <v>71</v>
      </c>
      <c r="AY156" s="216" t="s">
        <v>263</v>
      </c>
    </row>
    <row r="157" spans="1:65" s="2" customFormat="1" ht="33" customHeight="1">
      <c r="A157" s="35"/>
      <c r="B157" s="36"/>
      <c r="C157" s="191" t="s">
        <v>8</v>
      </c>
      <c r="D157" s="191" t="s">
        <v>266</v>
      </c>
      <c r="E157" s="192" t="s">
        <v>544</v>
      </c>
      <c r="F157" s="193" t="s">
        <v>545</v>
      </c>
      <c r="G157" s="194" t="s">
        <v>307</v>
      </c>
      <c r="H157" s="195">
        <v>43.079000000000001</v>
      </c>
      <c r="I157" s="196"/>
      <c r="J157" s="197">
        <f>ROUND(I157*H157,2)</f>
        <v>0</v>
      </c>
      <c r="K157" s="198"/>
      <c r="L157" s="40"/>
      <c r="M157" s="199" t="s">
        <v>1</v>
      </c>
      <c r="N157" s="200" t="s">
        <v>38</v>
      </c>
      <c r="O157" s="72"/>
      <c r="P157" s="201">
        <f>O157*H157</f>
        <v>0</v>
      </c>
      <c r="Q157" s="201">
        <v>0</v>
      </c>
      <c r="R157" s="201">
        <f>Q157*H157</f>
        <v>0</v>
      </c>
      <c r="S157" s="201">
        <v>0</v>
      </c>
      <c r="T157" s="202">
        <f>S157*H157</f>
        <v>0</v>
      </c>
      <c r="U157" s="35"/>
      <c r="V157" s="35"/>
      <c r="W157" s="35"/>
      <c r="X157" s="35"/>
      <c r="Y157" s="35"/>
      <c r="Z157" s="35"/>
      <c r="AA157" s="35"/>
      <c r="AB157" s="35"/>
      <c r="AC157" s="35"/>
      <c r="AD157" s="35"/>
      <c r="AE157" s="35"/>
      <c r="AR157" s="203" t="s">
        <v>270</v>
      </c>
      <c r="AT157" s="203" t="s">
        <v>266</v>
      </c>
      <c r="AU157" s="203" t="s">
        <v>73</v>
      </c>
      <c r="AY157" s="18" t="s">
        <v>263</v>
      </c>
      <c r="BE157" s="204">
        <f>IF(N157="základní",J157,0)</f>
        <v>0</v>
      </c>
      <c r="BF157" s="204">
        <f>IF(N157="snížená",J157,0)</f>
        <v>0</v>
      </c>
      <c r="BG157" s="204">
        <f>IF(N157="zákl. přenesená",J157,0)</f>
        <v>0</v>
      </c>
      <c r="BH157" s="204">
        <f>IF(N157="sníž. přenesená",J157,0)</f>
        <v>0</v>
      </c>
      <c r="BI157" s="204">
        <f>IF(N157="nulová",J157,0)</f>
        <v>0</v>
      </c>
      <c r="BJ157" s="18" t="s">
        <v>71</v>
      </c>
      <c r="BK157" s="204">
        <f>ROUND(I157*H157,2)</f>
        <v>0</v>
      </c>
      <c r="BL157" s="18" t="s">
        <v>270</v>
      </c>
      <c r="BM157" s="203" t="s">
        <v>7249</v>
      </c>
    </row>
    <row r="158" spans="1:65" s="13" customFormat="1">
      <c r="B158" s="205"/>
      <c r="C158" s="206"/>
      <c r="D158" s="207" t="s">
        <v>272</v>
      </c>
      <c r="E158" s="206"/>
      <c r="F158" s="209" t="s">
        <v>7250</v>
      </c>
      <c r="G158" s="206"/>
      <c r="H158" s="210">
        <v>43.079000000000001</v>
      </c>
      <c r="I158" s="211"/>
      <c r="J158" s="206"/>
      <c r="K158" s="206"/>
      <c r="L158" s="212"/>
      <c r="M158" s="213"/>
      <c r="N158" s="214"/>
      <c r="O158" s="214"/>
      <c r="P158" s="214"/>
      <c r="Q158" s="214"/>
      <c r="R158" s="214"/>
      <c r="S158" s="214"/>
      <c r="T158" s="215"/>
      <c r="AT158" s="216" t="s">
        <v>272</v>
      </c>
      <c r="AU158" s="216" t="s">
        <v>73</v>
      </c>
      <c r="AV158" s="13" t="s">
        <v>73</v>
      </c>
      <c r="AW158" s="13" t="s">
        <v>4</v>
      </c>
      <c r="AX158" s="13" t="s">
        <v>71</v>
      </c>
      <c r="AY158" s="216" t="s">
        <v>263</v>
      </c>
    </row>
    <row r="159" spans="1:65" s="12" customFormat="1" ht="22.9" customHeight="1">
      <c r="B159" s="175"/>
      <c r="C159" s="176"/>
      <c r="D159" s="177" t="s">
        <v>63</v>
      </c>
      <c r="E159" s="189" t="s">
        <v>314</v>
      </c>
      <c r="F159" s="189" t="s">
        <v>1712</v>
      </c>
      <c r="G159" s="176"/>
      <c r="H159" s="176"/>
      <c r="I159" s="179"/>
      <c r="J159" s="190">
        <f>BK159</f>
        <v>0</v>
      </c>
      <c r="K159" s="176"/>
      <c r="L159" s="181"/>
      <c r="M159" s="182"/>
      <c r="N159" s="183"/>
      <c r="O159" s="183"/>
      <c r="P159" s="184">
        <f>SUM(P160:P171)</f>
        <v>0</v>
      </c>
      <c r="Q159" s="183"/>
      <c r="R159" s="184">
        <f>SUM(R160:R171)</f>
        <v>6.7085999999999993E-2</v>
      </c>
      <c r="S159" s="183"/>
      <c r="T159" s="185">
        <f>SUM(T160:T171)</f>
        <v>0</v>
      </c>
      <c r="AR159" s="186" t="s">
        <v>71</v>
      </c>
      <c r="AT159" s="187" t="s">
        <v>63</v>
      </c>
      <c r="AU159" s="187" t="s">
        <v>71</v>
      </c>
      <c r="AY159" s="186" t="s">
        <v>263</v>
      </c>
      <c r="BK159" s="188">
        <f>SUM(BK160:BK171)</f>
        <v>0</v>
      </c>
    </row>
    <row r="160" spans="1:65" s="2" customFormat="1" ht="24.2" customHeight="1">
      <c r="A160" s="35"/>
      <c r="B160" s="36"/>
      <c r="C160" s="191" t="s">
        <v>397</v>
      </c>
      <c r="D160" s="191" t="s">
        <v>266</v>
      </c>
      <c r="E160" s="192" t="s">
        <v>1989</v>
      </c>
      <c r="F160" s="193" t="s">
        <v>1990</v>
      </c>
      <c r="G160" s="194" t="s">
        <v>796</v>
      </c>
      <c r="H160" s="195">
        <v>26.91</v>
      </c>
      <c r="I160" s="196"/>
      <c r="J160" s="197">
        <f>ROUND(I160*H160,2)</f>
        <v>0</v>
      </c>
      <c r="K160" s="198"/>
      <c r="L160" s="40"/>
      <c r="M160" s="199" t="s">
        <v>1</v>
      </c>
      <c r="N160" s="200" t="s">
        <v>38</v>
      </c>
      <c r="O160" s="72"/>
      <c r="P160" s="201">
        <f>O160*H160</f>
        <v>0</v>
      </c>
      <c r="Q160" s="201">
        <v>0</v>
      </c>
      <c r="R160" s="201">
        <f>Q160*H160</f>
        <v>0</v>
      </c>
      <c r="S160" s="201">
        <v>0</v>
      </c>
      <c r="T160" s="202">
        <f>S160*H160</f>
        <v>0</v>
      </c>
      <c r="U160" s="35"/>
      <c r="V160" s="35"/>
      <c r="W160" s="35"/>
      <c r="X160" s="35"/>
      <c r="Y160" s="35"/>
      <c r="Z160" s="35"/>
      <c r="AA160" s="35"/>
      <c r="AB160" s="35"/>
      <c r="AC160" s="35"/>
      <c r="AD160" s="35"/>
      <c r="AE160" s="35"/>
      <c r="AR160" s="203" t="s">
        <v>270</v>
      </c>
      <c r="AT160" s="203" t="s">
        <v>266</v>
      </c>
      <c r="AU160" s="203" t="s">
        <v>73</v>
      </c>
      <c r="AY160" s="18" t="s">
        <v>263</v>
      </c>
      <c r="BE160" s="204">
        <f>IF(N160="základní",J160,0)</f>
        <v>0</v>
      </c>
      <c r="BF160" s="204">
        <f>IF(N160="snížená",J160,0)</f>
        <v>0</v>
      </c>
      <c r="BG160" s="204">
        <f>IF(N160="zákl. přenesená",J160,0)</f>
        <v>0</v>
      </c>
      <c r="BH160" s="204">
        <f>IF(N160="sníž. přenesená",J160,0)</f>
        <v>0</v>
      </c>
      <c r="BI160" s="204">
        <f>IF(N160="nulová",J160,0)</f>
        <v>0</v>
      </c>
      <c r="BJ160" s="18" t="s">
        <v>71</v>
      </c>
      <c r="BK160" s="204">
        <f>ROUND(I160*H160,2)</f>
        <v>0</v>
      </c>
      <c r="BL160" s="18" t="s">
        <v>270</v>
      </c>
      <c r="BM160" s="203" t="s">
        <v>7251</v>
      </c>
    </row>
    <row r="161" spans="1:65" s="2" customFormat="1" ht="24.2" customHeight="1">
      <c r="A161" s="35"/>
      <c r="B161" s="36"/>
      <c r="C161" s="261" t="s">
        <v>405</v>
      </c>
      <c r="D161" s="261" t="s">
        <v>401</v>
      </c>
      <c r="E161" s="262" t="s">
        <v>1992</v>
      </c>
      <c r="F161" s="263" t="s">
        <v>1993</v>
      </c>
      <c r="G161" s="264" t="s">
        <v>796</v>
      </c>
      <c r="H161" s="265">
        <v>27.178999999999998</v>
      </c>
      <c r="I161" s="266"/>
      <c r="J161" s="267">
        <f>ROUND(I161*H161,2)</f>
        <v>0</v>
      </c>
      <c r="K161" s="268"/>
      <c r="L161" s="269"/>
      <c r="M161" s="270" t="s">
        <v>1</v>
      </c>
      <c r="N161" s="271" t="s">
        <v>38</v>
      </c>
      <c r="O161" s="72"/>
      <c r="P161" s="201">
        <f>O161*H161</f>
        <v>0</v>
      </c>
      <c r="Q161" s="201">
        <v>0</v>
      </c>
      <c r="R161" s="201">
        <f>Q161*H161</f>
        <v>0</v>
      </c>
      <c r="S161" s="201">
        <v>0</v>
      </c>
      <c r="T161" s="202">
        <f>S161*H161</f>
        <v>0</v>
      </c>
      <c r="U161" s="35"/>
      <c r="V161" s="35"/>
      <c r="W161" s="35"/>
      <c r="X161" s="35"/>
      <c r="Y161" s="35"/>
      <c r="Z161" s="35"/>
      <c r="AA161" s="35"/>
      <c r="AB161" s="35"/>
      <c r="AC161" s="35"/>
      <c r="AD161" s="35"/>
      <c r="AE161" s="35"/>
      <c r="AR161" s="203" t="s">
        <v>314</v>
      </c>
      <c r="AT161" s="203" t="s">
        <v>401</v>
      </c>
      <c r="AU161" s="203" t="s">
        <v>73</v>
      </c>
      <c r="AY161" s="18" t="s">
        <v>263</v>
      </c>
      <c r="BE161" s="204">
        <f>IF(N161="základní",J161,0)</f>
        <v>0</v>
      </c>
      <c r="BF161" s="204">
        <f>IF(N161="snížená",J161,0)</f>
        <v>0</v>
      </c>
      <c r="BG161" s="204">
        <f>IF(N161="zákl. přenesená",J161,0)</f>
        <v>0</v>
      </c>
      <c r="BH161" s="204">
        <f>IF(N161="sníž. přenesená",J161,0)</f>
        <v>0</v>
      </c>
      <c r="BI161" s="204">
        <f>IF(N161="nulová",J161,0)</f>
        <v>0</v>
      </c>
      <c r="BJ161" s="18" t="s">
        <v>71</v>
      </c>
      <c r="BK161" s="204">
        <f>ROUND(I161*H161,2)</f>
        <v>0</v>
      </c>
      <c r="BL161" s="18" t="s">
        <v>270</v>
      </c>
      <c r="BM161" s="203" t="s">
        <v>7252</v>
      </c>
    </row>
    <row r="162" spans="1:65" s="13" customFormat="1">
      <c r="B162" s="205"/>
      <c r="C162" s="206"/>
      <c r="D162" s="207" t="s">
        <v>272</v>
      </c>
      <c r="E162" s="206"/>
      <c r="F162" s="209" t="s">
        <v>7253</v>
      </c>
      <c r="G162" s="206"/>
      <c r="H162" s="210">
        <v>27.178999999999998</v>
      </c>
      <c r="I162" s="211"/>
      <c r="J162" s="206"/>
      <c r="K162" s="206"/>
      <c r="L162" s="212"/>
      <c r="M162" s="213"/>
      <c r="N162" s="214"/>
      <c r="O162" s="214"/>
      <c r="P162" s="214"/>
      <c r="Q162" s="214"/>
      <c r="R162" s="214"/>
      <c r="S162" s="214"/>
      <c r="T162" s="215"/>
      <c r="AT162" s="216" t="s">
        <v>272</v>
      </c>
      <c r="AU162" s="216" t="s">
        <v>73</v>
      </c>
      <c r="AV162" s="13" t="s">
        <v>73</v>
      </c>
      <c r="AW162" s="13" t="s">
        <v>4</v>
      </c>
      <c r="AX162" s="13" t="s">
        <v>71</v>
      </c>
      <c r="AY162" s="216" t="s">
        <v>263</v>
      </c>
    </row>
    <row r="163" spans="1:65" s="2" customFormat="1" ht="33" customHeight="1">
      <c r="A163" s="35"/>
      <c r="B163" s="36"/>
      <c r="C163" s="191" t="s">
        <v>412</v>
      </c>
      <c r="D163" s="191" t="s">
        <v>266</v>
      </c>
      <c r="E163" s="192" t="s">
        <v>4338</v>
      </c>
      <c r="F163" s="193" t="s">
        <v>4339</v>
      </c>
      <c r="G163" s="194" t="s">
        <v>796</v>
      </c>
      <c r="H163" s="195">
        <v>26.91</v>
      </c>
      <c r="I163" s="196"/>
      <c r="J163" s="197">
        <f>ROUND(I163*H163,2)</f>
        <v>0</v>
      </c>
      <c r="K163" s="198"/>
      <c r="L163" s="40"/>
      <c r="M163" s="199" t="s">
        <v>1</v>
      </c>
      <c r="N163" s="200" t="s">
        <v>38</v>
      </c>
      <c r="O163" s="72"/>
      <c r="P163" s="201">
        <f>O163*H163</f>
        <v>0</v>
      </c>
      <c r="Q163" s="201">
        <v>1.0000000000000001E-5</v>
      </c>
      <c r="R163" s="201">
        <f>Q163*H163</f>
        <v>2.6910000000000004E-4</v>
      </c>
      <c r="S163" s="201">
        <v>0</v>
      </c>
      <c r="T163" s="202">
        <f>S163*H163</f>
        <v>0</v>
      </c>
      <c r="U163" s="35"/>
      <c r="V163" s="35"/>
      <c r="W163" s="35"/>
      <c r="X163" s="35"/>
      <c r="Y163" s="35"/>
      <c r="Z163" s="35"/>
      <c r="AA163" s="35"/>
      <c r="AB163" s="35"/>
      <c r="AC163" s="35"/>
      <c r="AD163" s="35"/>
      <c r="AE163" s="35"/>
      <c r="AR163" s="203" t="s">
        <v>270</v>
      </c>
      <c r="AT163" s="203" t="s">
        <v>266</v>
      </c>
      <c r="AU163" s="203" t="s">
        <v>73</v>
      </c>
      <c r="AY163" s="18" t="s">
        <v>263</v>
      </c>
      <c r="BE163" s="204">
        <f>IF(N163="základní",J163,0)</f>
        <v>0</v>
      </c>
      <c r="BF163" s="204">
        <f>IF(N163="snížená",J163,0)</f>
        <v>0</v>
      </c>
      <c r="BG163" s="204">
        <f>IF(N163="zákl. přenesená",J163,0)</f>
        <v>0</v>
      </c>
      <c r="BH163" s="204">
        <f>IF(N163="sníž. přenesená",J163,0)</f>
        <v>0</v>
      </c>
      <c r="BI163" s="204">
        <f>IF(N163="nulová",J163,0)</f>
        <v>0</v>
      </c>
      <c r="BJ163" s="18" t="s">
        <v>71</v>
      </c>
      <c r="BK163" s="204">
        <f>ROUND(I163*H163,2)</f>
        <v>0</v>
      </c>
      <c r="BL163" s="18" t="s">
        <v>270</v>
      </c>
      <c r="BM163" s="203" t="s">
        <v>7254</v>
      </c>
    </row>
    <row r="164" spans="1:65" s="2" customFormat="1" ht="21.75" customHeight="1">
      <c r="A164" s="35"/>
      <c r="B164" s="36"/>
      <c r="C164" s="261" t="s">
        <v>416</v>
      </c>
      <c r="D164" s="261" t="s">
        <v>401</v>
      </c>
      <c r="E164" s="262" t="s">
        <v>4341</v>
      </c>
      <c r="F164" s="263" t="s">
        <v>4342</v>
      </c>
      <c r="G164" s="264" t="s">
        <v>796</v>
      </c>
      <c r="H164" s="265">
        <v>27.716999999999999</v>
      </c>
      <c r="I164" s="266"/>
      <c r="J164" s="267">
        <f>ROUND(I164*H164,2)</f>
        <v>0</v>
      </c>
      <c r="K164" s="268"/>
      <c r="L164" s="269"/>
      <c r="M164" s="270" t="s">
        <v>1</v>
      </c>
      <c r="N164" s="271" t="s">
        <v>38</v>
      </c>
      <c r="O164" s="72"/>
      <c r="P164" s="201">
        <f>O164*H164</f>
        <v>0</v>
      </c>
      <c r="Q164" s="201">
        <v>2.0999999999999999E-3</v>
      </c>
      <c r="R164" s="201">
        <f>Q164*H164</f>
        <v>5.8205699999999992E-2</v>
      </c>
      <c r="S164" s="201">
        <v>0</v>
      </c>
      <c r="T164" s="202">
        <f>S164*H164</f>
        <v>0</v>
      </c>
      <c r="U164" s="35"/>
      <c r="V164" s="35"/>
      <c r="W164" s="35"/>
      <c r="X164" s="35"/>
      <c r="Y164" s="35"/>
      <c r="Z164" s="35"/>
      <c r="AA164" s="35"/>
      <c r="AB164" s="35"/>
      <c r="AC164" s="35"/>
      <c r="AD164" s="35"/>
      <c r="AE164" s="35"/>
      <c r="AR164" s="203" t="s">
        <v>314</v>
      </c>
      <c r="AT164" s="203" t="s">
        <v>401</v>
      </c>
      <c r="AU164" s="203" t="s">
        <v>73</v>
      </c>
      <c r="AY164" s="18" t="s">
        <v>263</v>
      </c>
      <c r="BE164" s="204">
        <f>IF(N164="základní",J164,0)</f>
        <v>0</v>
      </c>
      <c r="BF164" s="204">
        <f>IF(N164="snížená",J164,0)</f>
        <v>0</v>
      </c>
      <c r="BG164" s="204">
        <f>IF(N164="zákl. přenesená",J164,0)</f>
        <v>0</v>
      </c>
      <c r="BH164" s="204">
        <f>IF(N164="sníž. přenesená",J164,0)</f>
        <v>0</v>
      </c>
      <c r="BI164" s="204">
        <f>IF(N164="nulová",J164,0)</f>
        <v>0</v>
      </c>
      <c r="BJ164" s="18" t="s">
        <v>71</v>
      </c>
      <c r="BK164" s="204">
        <f>ROUND(I164*H164,2)</f>
        <v>0</v>
      </c>
      <c r="BL164" s="18" t="s">
        <v>270</v>
      </c>
      <c r="BM164" s="203" t="s">
        <v>7255</v>
      </c>
    </row>
    <row r="165" spans="1:65" s="13" customFormat="1">
      <c r="B165" s="205"/>
      <c r="C165" s="206"/>
      <c r="D165" s="207" t="s">
        <v>272</v>
      </c>
      <c r="E165" s="206"/>
      <c r="F165" s="209" t="s">
        <v>7256</v>
      </c>
      <c r="G165" s="206"/>
      <c r="H165" s="210">
        <v>27.716999999999999</v>
      </c>
      <c r="I165" s="211"/>
      <c r="J165" s="206"/>
      <c r="K165" s="206"/>
      <c r="L165" s="212"/>
      <c r="M165" s="213"/>
      <c r="N165" s="214"/>
      <c r="O165" s="214"/>
      <c r="P165" s="214"/>
      <c r="Q165" s="214"/>
      <c r="R165" s="214"/>
      <c r="S165" s="214"/>
      <c r="T165" s="215"/>
      <c r="AT165" s="216" t="s">
        <v>272</v>
      </c>
      <c r="AU165" s="216" t="s">
        <v>73</v>
      </c>
      <c r="AV165" s="13" t="s">
        <v>73</v>
      </c>
      <c r="AW165" s="13" t="s">
        <v>4</v>
      </c>
      <c r="AX165" s="13" t="s">
        <v>71</v>
      </c>
      <c r="AY165" s="216" t="s">
        <v>263</v>
      </c>
    </row>
    <row r="166" spans="1:65" s="2" customFormat="1" ht="16.5" customHeight="1">
      <c r="A166" s="35"/>
      <c r="B166" s="36"/>
      <c r="C166" s="191" t="s">
        <v>421</v>
      </c>
      <c r="D166" s="191" t="s">
        <v>266</v>
      </c>
      <c r="E166" s="192" t="s">
        <v>2005</v>
      </c>
      <c r="F166" s="193" t="s">
        <v>2006</v>
      </c>
      <c r="G166" s="194" t="s">
        <v>796</v>
      </c>
      <c r="H166" s="195">
        <v>26.91</v>
      </c>
      <c r="I166" s="196"/>
      <c r="J166" s="197">
        <f>ROUND(I166*H166,2)</f>
        <v>0</v>
      </c>
      <c r="K166" s="198"/>
      <c r="L166" s="40"/>
      <c r="M166" s="199" t="s">
        <v>1</v>
      </c>
      <c r="N166" s="200" t="s">
        <v>38</v>
      </c>
      <c r="O166" s="72"/>
      <c r="P166" s="201">
        <f>O166*H166</f>
        <v>0</v>
      </c>
      <c r="Q166" s="201">
        <v>2.0000000000000001E-4</v>
      </c>
      <c r="R166" s="201">
        <f>Q166*H166</f>
        <v>5.3820000000000005E-3</v>
      </c>
      <c r="S166" s="201">
        <v>0</v>
      </c>
      <c r="T166" s="202">
        <f>S166*H166</f>
        <v>0</v>
      </c>
      <c r="U166" s="35"/>
      <c r="V166" s="35"/>
      <c r="W166" s="35"/>
      <c r="X166" s="35"/>
      <c r="Y166" s="35"/>
      <c r="Z166" s="35"/>
      <c r="AA166" s="35"/>
      <c r="AB166" s="35"/>
      <c r="AC166" s="35"/>
      <c r="AD166" s="35"/>
      <c r="AE166" s="35"/>
      <c r="AR166" s="203" t="s">
        <v>270</v>
      </c>
      <c r="AT166" s="203" t="s">
        <v>266</v>
      </c>
      <c r="AU166" s="203" t="s">
        <v>73</v>
      </c>
      <c r="AY166" s="18" t="s">
        <v>263</v>
      </c>
      <c r="BE166" s="204">
        <f>IF(N166="základní",J166,0)</f>
        <v>0</v>
      </c>
      <c r="BF166" s="204">
        <f>IF(N166="snížená",J166,0)</f>
        <v>0</v>
      </c>
      <c r="BG166" s="204">
        <f>IF(N166="zákl. přenesená",J166,0)</f>
        <v>0</v>
      </c>
      <c r="BH166" s="204">
        <f>IF(N166="sníž. přenesená",J166,0)</f>
        <v>0</v>
      </c>
      <c r="BI166" s="204">
        <f>IF(N166="nulová",J166,0)</f>
        <v>0</v>
      </c>
      <c r="BJ166" s="18" t="s">
        <v>71</v>
      </c>
      <c r="BK166" s="204">
        <f>ROUND(I166*H166,2)</f>
        <v>0</v>
      </c>
      <c r="BL166" s="18" t="s">
        <v>270</v>
      </c>
      <c r="BM166" s="203" t="s">
        <v>7257</v>
      </c>
    </row>
    <row r="167" spans="1:65" s="2" customFormat="1" ht="16.5" customHeight="1">
      <c r="A167" s="35"/>
      <c r="B167" s="36"/>
      <c r="C167" s="261" t="s">
        <v>426</v>
      </c>
      <c r="D167" s="261" t="s">
        <v>401</v>
      </c>
      <c r="E167" s="262" t="s">
        <v>2008</v>
      </c>
      <c r="F167" s="263" t="s">
        <v>2009</v>
      </c>
      <c r="G167" s="264" t="s">
        <v>796</v>
      </c>
      <c r="H167" s="265">
        <v>26.91</v>
      </c>
      <c r="I167" s="266"/>
      <c r="J167" s="267">
        <f>ROUND(I167*H167,2)</f>
        <v>0</v>
      </c>
      <c r="K167" s="268"/>
      <c r="L167" s="269"/>
      <c r="M167" s="270" t="s">
        <v>1</v>
      </c>
      <c r="N167" s="271" t="s">
        <v>38</v>
      </c>
      <c r="O167" s="72"/>
      <c r="P167" s="201">
        <f>O167*H167</f>
        <v>0</v>
      </c>
      <c r="Q167" s="201">
        <v>5.0000000000000002E-5</v>
      </c>
      <c r="R167" s="201">
        <f>Q167*H167</f>
        <v>1.3455000000000001E-3</v>
      </c>
      <c r="S167" s="201">
        <v>0</v>
      </c>
      <c r="T167" s="202">
        <f>S167*H167</f>
        <v>0</v>
      </c>
      <c r="U167" s="35"/>
      <c r="V167" s="35"/>
      <c r="W167" s="35"/>
      <c r="X167" s="35"/>
      <c r="Y167" s="35"/>
      <c r="Z167" s="35"/>
      <c r="AA167" s="35"/>
      <c r="AB167" s="35"/>
      <c r="AC167" s="35"/>
      <c r="AD167" s="35"/>
      <c r="AE167" s="35"/>
      <c r="AR167" s="203" t="s">
        <v>314</v>
      </c>
      <c r="AT167" s="203" t="s">
        <v>401</v>
      </c>
      <c r="AU167" s="203" t="s">
        <v>73</v>
      </c>
      <c r="AY167" s="18" t="s">
        <v>263</v>
      </c>
      <c r="BE167" s="204">
        <f>IF(N167="základní",J167,0)</f>
        <v>0</v>
      </c>
      <c r="BF167" s="204">
        <f>IF(N167="snížená",J167,0)</f>
        <v>0</v>
      </c>
      <c r="BG167" s="204">
        <f>IF(N167="zákl. přenesená",J167,0)</f>
        <v>0</v>
      </c>
      <c r="BH167" s="204">
        <f>IF(N167="sníž. přenesená",J167,0)</f>
        <v>0</v>
      </c>
      <c r="BI167" s="204">
        <f>IF(N167="nulová",J167,0)</f>
        <v>0</v>
      </c>
      <c r="BJ167" s="18" t="s">
        <v>71</v>
      </c>
      <c r="BK167" s="204">
        <f>ROUND(I167*H167,2)</f>
        <v>0</v>
      </c>
      <c r="BL167" s="18" t="s">
        <v>270</v>
      </c>
      <c r="BM167" s="203" t="s">
        <v>7258</v>
      </c>
    </row>
    <row r="168" spans="1:65" s="2" customFormat="1" ht="19.5">
      <c r="A168" s="35"/>
      <c r="B168" s="36"/>
      <c r="C168" s="37"/>
      <c r="D168" s="207" t="s">
        <v>294</v>
      </c>
      <c r="E168" s="37"/>
      <c r="F168" s="239" t="s">
        <v>2011</v>
      </c>
      <c r="G168" s="37"/>
      <c r="H168" s="37"/>
      <c r="I168" s="240"/>
      <c r="J168" s="37"/>
      <c r="K168" s="37"/>
      <c r="L168" s="40"/>
      <c r="M168" s="241"/>
      <c r="N168" s="242"/>
      <c r="O168" s="72"/>
      <c r="P168" s="72"/>
      <c r="Q168" s="72"/>
      <c r="R168" s="72"/>
      <c r="S168" s="72"/>
      <c r="T168" s="73"/>
      <c r="U168" s="35"/>
      <c r="V168" s="35"/>
      <c r="W168" s="35"/>
      <c r="X168" s="35"/>
      <c r="Y168" s="35"/>
      <c r="Z168" s="35"/>
      <c r="AA168" s="35"/>
      <c r="AB168" s="35"/>
      <c r="AC168" s="35"/>
      <c r="AD168" s="35"/>
      <c r="AE168" s="35"/>
      <c r="AT168" s="18" t="s">
        <v>294</v>
      </c>
      <c r="AU168" s="18" t="s">
        <v>73</v>
      </c>
    </row>
    <row r="169" spans="1:65" s="2" customFormat="1" ht="24.2" customHeight="1">
      <c r="A169" s="35"/>
      <c r="B169" s="36"/>
      <c r="C169" s="191" t="s">
        <v>554</v>
      </c>
      <c r="D169" s="191" t="s">
        <v>266</v>
      </c>
      <c r="E169" s="192" t="s">
        <v>2012</v>
      </c>
      <c r="F169" s="193" t="s">
        <v>2013</v>
      </c>
      <c r="G169" s="194" t="s">
        <v>796</v>
      </c>
      <c r="H169" s="195">
        <v>26.91</v>
      </c>
      <c r="I169" s="196"/>
      <c r="J169" s="197">
        <f>ROUND(I169*H169,2)</f>
        <v>0</v>
      </c>
      <c r="K169" s="198"/>
      <c r="L169" s="40"/>
      <c r="M169" s="199" t="s">
        <v>1</v>
      </c>
      <c r="N169" s="200" t="s">
        <v>38</v>
      </c>
      <c r="O169" s="72"/>
      <c r="P169" s="201">
        <f>O169*H169</f>
        <v>0</v>
      </c>
      <c r="Q169" s="201">
        <v>6.9999999999999994E-5</v>
      </c>
      <c r="R169" s="201">
        <f>Q169*H169</f>
        <v>1.8836999999999999E-3</v>
      </c>
      <c r="S169" s="201">
        <v>0</v>
      </c>
      <c r="T169" s="202">
        <f>S169*H169</f>
        <v>0</v>
      </c>
      <c r="U169" s="35"/>
      <c r="V169" s="35"/>
      <c r="W169" s="35"/>
      <c r="X169" s="35"/>
      <c r="Y169" s="35"/>
      <c r="Z169" s="35"/>
      <c r="AA169" s="35"/>
      <c r="AB169" s="35"/>
      <c r="AC169" s="35"/>
      <c r="AD169" s="35"/>
      <c r="AE169" s="35"/>
      <c r="AR169" s="203" t="s">
        <v>270</v>
      </c>
      <c r="AT169" s="203" t="s">
        <v>266</v>
      </c>
      <c r="AU169" s="203" t="s">
        <v>73</v>
      </c>
      <c r="AY169" s="18" t="s">
        <v>263</v>
      </c>
      <c r="BE169" s="204">
        <f>IF(N169="základní",J169,0)</f>
        <v>0</v>
      </c>
      <c r="BF169" s="204">
        <f>IF(N169="snížená",J169,0)</f>
        <v>0</v>
      </c>
      <c r="BG169" s="204">
        <f>IF(N169="zákl. přenesená",J169,0)</f>
        <v>0</v>
      </c>
      <c r="BH169" s="204">
        <f>IF(N169="sníž. přenesená",J169,0)</f>
        <v>0</v>
      </c>
      <c r="BI169" s="204">
        <f>IF(N169="nulová",J169,0)</f>
        <v>0</v>
      </c>
      <c r="BJ169" s="18" t="s">
        <v>71</v>
      </c>
      <c r="BK169" s="204">
        <f>ROUND(I169*H169,2)</f>
        <v>0</v>
      </c>
      <c r="BL169" s="18" t="s">
        <v>270</v>
      </c>
      <c r="BM169" s="203" t="s">
        <v>7259</v>
      </c>
    </row>
    <row r="170" spans="1:65" s="2" customFormat="1" ht="21.75" customHeight="1">
      <c r="A170" s="35"/>
      <c r="B170" s="36"/>
      <c r="C170" s="191" t="s">
        <v>493</v>
      </c>
      <c r="D170" s="191" t="s">
        <v>266</v>
      </c>
      <c r="E170" s="192" t="s">
        <v>1726</v>
      </c>
      <c r="F170" s="193" t="s">
        <v>1727</v>
      </c>
      <c r="G170" s="194" t="s">
        <v>796</v>
      </c>
      <c r="H170" s="195">
        <v>26.91</v>
      </c>
      <c r="I170" s="196"/>
      <c r="J170" s="197">
        <f>ROUND(I170*H170,2)</f>
        <v>0</v>
      </c>
      <c r="K170" s="198"/>
      <c r="L170" s="40"/>
      <c r="M170" s="199" t="s">
        <v>1</v>
      </c>
      <c r="N170" s="200" t="s">
        <v>38</v>
      </c>
      <c r="O170" s="72"/>
      <c r="P170" s="201">
        <f>O170*H170</f>
        <v>0</v>
      </c>
      <c r="Q170" s="201">
        <v>0</v>
      </c>
      <c r="R170" s="201">
        <f>Q170*H170</f>
        <v>0</v>
      </c>
      <c r="S170" s="201">
        <v>0</v>
      </c>
      <c r="T170" s="202">
        <f>S170*H170</f>
        <v>0</v>
      </c>
      <c r="U170" s="35"/>
      <c r="V170" s="35"/>
      <c r="W170" s="35"/>
      <c r="X170" s="35"/>
      <c r="Y170" s="35"/>
      <c r="Z170" s="35"/>
      <c r="AA170" s="35"/>
      <c r="AB170" s="35"/>
      <c r="AC170" s="35"/>
      <c r="AD170" s="35"/>
      <c r="AE170" s="35"/>
      <c r="AR170" s="203" t="s">
        <v>270</v>
      </c>
      <c r="AT170" s="203" t="s">
        <v>266</v>
      </c>
      <c r="AU170" s="203" t="s">
        <v>73</v>
      </c>
      <c r="AY170" s="18" t="s">
        <v>263</v>
      </c>
      <c r="BE170" s="204">
        <f>IF(N170="základní",J170,0)</f>
        <v>0</v>
      </c>
      <c r="BF170" s="204">
        <f>IF(N170="snížená",J170,0)</f>
        <v>0</v>
      </c>
      <c r="BG170" s="204">
        <f>IF(N170="zákl. přenesená",J170,0)</f>
        <v>0</v>
      </c>
      <c r="BH170" s="204">
        <f>IF(N170="sníž. přenesená",J170,0)</f>
        <v>0</v>
      </c>
      <c r="BI170" s="204">
        <f>IF(N170="nulová",J170,0)</f>
        <v>0</v>
      </c>
      <c r="BJ170" s="18" t="s">
        <v>71</v>
      </c>
      <c r="BK170" s="204">
        <f>ROUND(I170*H170,2)</f>
        <v>0</v>
      </c>
      <c r="BL170" s="18" t="s">
        <v>270</v>
      </c>
      <c r="BM170" s="203" t="s">
        <v>7260</v>
      </c>
    </row>
    <row r="171" spans="1:65" s="2" customFormat="1" ht="24.2" customHeight="1">
      <c r="A171" s="35"/>
      <c r="B171" s="36"/>
      <c r="C171" s="191" t="s">
        <v>7</v>
      </c>
      <c r="D171" s="191" t="s">
        <v>266</v>
      </c>
      <c r="E171" s="192" t="s">
        <v>7261</v>
      </c>
      <c r="F171" s="193" t="s">
        <v>7262</v>
      </c>
      <c r="G171" s="194" t="s">
        <v>796</v>
      </c>
      <c r="H171" s="195">
        <v>26.91</v>
      </c>
      <c r="I171" s="196"/>
      <c r="J171" s="197">
        <f>ROUND(I171*H171,2)</f>
        <v>0</v>
      </c>
      <c r="K171" s="198"/>
      <c r="L171" s="40"/>
      <c r="M171" s="199" t="s">
        <v>1</v>
      </c>
      <c r="N171" s="200" t="s">
        <v>38</v>
      </c>
      <c r="O171" s="72"/>
      <c r="P171" s="201">
        <f>O171*H171</f>
        <v>0</v>
      </c>
      <c r="Q171" s="201">
        <v>0</v>
      </c>
      <c r="R171" s="201">
        <f>Q171*H171</f>
        <v>0</v>
      </c>
      <c r="S171" s="201">
        <v>0</v>
      </c>
      <c r="T171" s="202">
        <f>S171*H171</f>
        <v>0</v>
      </c>
      <c r="U171" s="35"/>
      <c r="V171" s="35"/>
      <c r="W171" s="35"/>
      <c r="X171" s="35"/>
      <c r="Y171" s="35"/>
      <c r="Z171" s="35"/>
      <c r="AA171" s="35"/>
      <c r="AB171" s="35"/>
      <c r="AC171" s="35"/>
      <c r="AD171" s="35"/>
      <c r="AE171" s="35"/>
      <c r="AR171" s="203" t="s">
        <v>270</v>
      </c>
      <c r="AT171" s="203" t="s">
        <v>266</v>
      </c>
      <c r="AU171" s="203" t="s">
        <v>73</v>
      </c>
      <c r="AY171" s="18" t="s">
        <v>263</v>
      </c>
      <c r="BE171" s="204">
        <f>IF(N171="základní",J171,0)</f>
        <v>0</v>
      </c>
      <c r="BF171" s="204">
        <f>IF(N171="snížená",J171,0)</f>
        <v>0</v>
      </c>
      <c r="BG171" s="204">
        <f>IF(N171="zákl. přenesená",J171,0)</f>
        <v>0</v>
      </c>
      <c r="BH171" s="204">
        <f>IF(N171="sníž. přenesená",J171,0)</f>
        <v>0</v>
      </c>
      <c r="BI171" s="204">
        <f>IF(N171="nulová",J171,0)</f>
        <v>0</v>
      </c>
      <c r="BJ171" s="18" t="s">
        <v>71</v>
      </c>
      <c r="BK171" s="204">
        <f>ROUND(I171*H171,2)</f>
        <v>0</v>
      </c>
      <c r="BL171" s="18" t="s">
        <v>270</v>
      </c>
      <c r="BM171" s="203" t="s">
        <v>7263</v>
      </c>
    </row>
    <row r="172" spans="1:65" s="12" customFormat="1" ht="22.9" customHeight="1">
      <c r="B172" s="175"/>
      <c r="C172" s="176"/>
      <c r="D172" s="177" t="s">
        <v>63</v>
      </c>
      <c r="E172" s="189" t="s">
        <v>302</v>
      </c>
      <c r="F172" s="189" t="s">
        <v>303</v>
      </c>
      <c r="G172" s="176"/>
      <c r="H172" s="176"/>
      <c r="I172" s="179"/>
      <c r="J172" s="190">
        <f>BK172</f>
        <v>0</v>
      </c>
      <c r="K172" s="176"/>
      <c r="L172" s="181"/>
      <c r="M172" s="182"/>
      <c r="N172" s="183"/>
      <c r="O172" s="183"/>
      <c r="P172" s="184">
        <f>SUM(P173:P180)</f>
        <v>0</v>
      </c>
      <c r="Q172" s="183"/>
      <c r="R172" s="184">
        <f>SUM(R173:R180)</f>
        <v>0</v>
      </c>
      <c r="S172" s="183"/>
      <c r="T172" s="185">
        <f>SUM(T173:T180)</f>
        <v>0</v>
      </c>
      <c r="AR172" s="186" t="s">
        <v>71</v>
      </c>
      <c r="AT172" s="187" t="s">
        <v>63</v>
      </c>
      <c r="AU172" s="187" t="s">
        <v>71</v>
      </c>
      <c r="AY172" s="186" t="s">
        <v>263</v>
      </c>
      <c r="BK172" s="188">
        <f>SUM(BK173:BK180)</f>
        <v>0</v>
      </c>
    </row>
    <row r="173" spans="1:65" s="2" customFormat="1" ht="21.75" customHeight="1">
      <c r="A173" s="35"/>
      <c r="B173" s="36"/>
      <c r="C173" s="191" t="s">
        <v>496</v>
      </c>
      <c r="D173" s="191" t="s">
        <v>266</v>
      </c>
      <c r="E173" s="192" t="s">
        <v>2015</v>
      </c>
      <c r="F173" s="193" t="s">
        <v>2016</v>
      </c>
      <c r="G173" s="194" t="s">
        <v>307</v>
      </c>
      <c r="H173" s="195">
        <v>14.766999999999999</v>
      </c>
      <c r="I173" s="196"/>
      <c r="J173" s="197">
        <f>ROUND(I173*H173,2)</f>
        <v>0</v>
      </c>
      <c r="K173" s="198"/>
      <c r="L173" s="40"/>
      <c r="M173" s="199" t="s">
        <v>1</v>
      </c>
      <c r="N173" s="200" t="s">
        <v>38</v>
      </c>
      <c r="O173" s="72"/>
      <c r="P173" s="201">
        <f>O173*H173</f>
        <v>0</v>
      </c>
      <c r="Q173" s="201">
        <v>0</v>
      </c>
      <c r="R173" s="201">
        <f>Q173*H173</f>
        <v>0</v>
      </c>
      <c r="S173" s="201">
        <v>0</v>
      </c>
      <c r="T173" s="202">
        <f>S173*H173</f>
        <v>0</v>
      </c>
      <c r="U173" s="35"/>
      <c r="V173" s="35"/>
      <c r="W173" s="35"/>
      <c r="X173" s="35"/>
      <c r="Y173" s="35"/>
      <c r="Z173" s="35"/>
      <c r="AA173" s="35"/>
      <c r="AB173" s="35"/>
      <c r="AC173" s="35"/>
      <c r="AD173" s="35"/>
      <c r="AE173" s="35"/>
      <c r="AR173" s="203" t="s">
        <v>270</v>
      </c>
      <c r="AT173" s="203" t="s">
        <v>266</v>
      </c>
      <c r="AU173" s="203" t="s">
        <v>73</v>
      </c>
      <c r="AY173" s="18" t="s">
        <v>263</v>
      </c>
      <c r="BE173" s="204">
        <f>IF(N173="základní",J173,0)</f>
        <v>0</v>
      </c>
      <c r="BF173" s="204">
        <f>IF(N173="snížená",J173,0)</f>
        <v>0</v>
      </c>
      <c r="BG173" s="204">
        <f>IF(N173="zákl. přenesená",J173,0)</f>
        <v>0</v>
      </c>
      <c r="BH173" s="204">
        <f>IF(N173="sníž. přenesená",J173,0)</f>
        <v>0</v>
      </c>
      <c r="BI173" s="204">
        <f>IF(N173="nulová",J173,0)</f>
        <v>0</v>
      </c>
      <c r="BJ173" s="18" t="s">
        <v>71</v>
      </c>
      <c r="BK173" s="204">
        <f>ROUND(I173*H173,2)</f>
        <v>0</v>
      </c>
      <c r="BL173" s="18" t="s">
        <v>270</v>
      </c>
      <c r="BM173" s="203" t="s">
        <v>7264</v>
      </c>
    </row>
    <row r="174" spans="1:65" s="2" customFormat="1" ht="24.2" customHeight="1">
      <c r="A174" s="35"/>
      <c r="B174" s="36"/>
      <c r="C174" s="191" t="s">
        <v>576</v>
      </c>
      <c r="D174" s="191" t="s">
        <v>266</v>
      </c>
      <c r="E174" s="192" t="s">
        <v>2018</v>
      </c>
      <c r="F174" s="193" t="s">
        <v>2019</v>
      </c>
      <c r="G174" s="194" t="s">
        <v>307</v>
      </c>
      <c r="H174" s="195">
        <v>295.33999999999997</v>
      </c>
      <c r="I174" s="196"/>
      <c r="J174" s="197">
        <f>ROUND(I174*H174,2)</f>
        <v>0</v>
      </c>
      <c r="K174" s="198"/>
      <c r="L174" s="40"/>
      <c r="M174" s="199" t="s">
        <v>1</v>
      </c>
      <c r="N174" s="200" t="s">
        <v>38</v>
      </c>
      <c r="O174" s="72"/>
      <c r="P174" s="201">
        <f>O174*H174</f>
        <v>0</v>
      </c>
      <c r="Q174" s="201">
        <v>0</v>
      </c>
      <c r="R174" s="201">
        <f>Q174*H174</f>
        <v>0</v>
      </c>
      <c r="S174" s="201">
        <v>0</v>
      </c>
      <c r="T174" s="202">
        <f>S174*H174</f>
        <v>0</v>
      </c>
      <c r="U174" s="35"/>
      <c r="V174" s="35"/>
      <c r="W174" s="35"/>
      <c r="X174" s="35"/>
      <c r="Y174" s="35"/>
      <c r="Z174" s="35"/>
      <c r="AA174" s="35"/>
      <c r="AB174" s="35"/>
      <c r="AC174" s="35"/>
      <c r="AD174" s="35"/>
      <c r="AE174" s="35"/>
      <c r="AR174" s="203" t="s">
        <v>270</v>
      </c>
      <c r="AT174" s="203" t="s">
        <v>266</v>
      </c>
      <c r="AU174" s="203" t="s">
        <v>73</v>
      </c>
      <c r="AY174" s="18" t="s">
        <v>263</v>
      </c>
      <c r="BE174" s="204">
        <f>IF(N174="základní",J174,0)</f>
        <v>0</v>
      </c>
      <c r="BF174" s="204">
        <f>IF(N174="snížená",J174,0)</f>
        <v>0</v>
      </c>
      <c r="BG174" s="204">
        <f>IF(N174="zákl. přenesená",J174,0)</f>
        <v>0</v>
      </c>
      <c r="BH174" s="204">
        <f>IF(N174="sníž. přenesená",J174,0)</f>
        <v>0</v>
      </c>
      <c r="BI174" s="204">
        <f>IF(N174="nulová",J174,0)</f>
        <v>0</v>
      </c>
      <c r="BJ174" s="18" t="s">
        <v>71</v>
      </c>
      <c r="BK174" s="204">
        <f>ROUND(I174*H174,2)</f>
        <v>0</v>
      </c>
      <c r="BL174" s="18" t="s">
        <v>270</v>
      </c>
      <c r="BM174" s="203" t="s">
        <v>7265</v>
      </c>
    </row>
    <row r="175" spans="1:65" s="13" customFormat="1">
      <c r="B175" s="205"/>
      <c r="C175" s="206"/>
      <c r="D175" s="207" t="s">
        <v>272</v>
      </c>
      <c r="E175" s="206"/>
      <c r="F175" s="209" t="s">
        <v>7266</v>
      </c>
      <c r="G175" s="206"/>
      <c r="H175" s="210">
        <v>295.33999999999997</v>
      </c>
      <c r="I175" s="211"/>
      <c r="J175" s="206"/>
      <c r="K175" s="206"/>
      <c r="L175" s="212"/>
      <c r="M175" s="213"/>
      <c r="N175" s="214"/>
      <c r="O175" s="214"/>
      <c r="P175" s="214"/>
      <c r="Q175" s="214"/>
      <c r="R175" s="214"/>
      <c r="S175" s="214"/>
      <c r="T175" s="215"/>
      <c r="AT175" s="216" t="s">
        <v>272</v>
      </c>
      <c r="AU175" s="216" t="s">
        <v>73</v>
      </c>
      <c r="AV175" s="13" t="s">
        <v>73</v>
      </c>
      <c r="AW175" s="13" t="s">
        <v>4</v>
      </c>
      <c r="AX175" s="13" t="s">
        <v>71</v>
      </c>
      <c r="AY175" s="216" t="s">
        <v>263</v>
      </c>
    </row>
    <row r="176" spans="1:65" s="2" customFormat="1" ht="24.2" customHeight="1">
      <c r="A176" s="35"/>
      <c r="B176" s="36"/>
      <c r="C176" s="191" t="s">
        <v>500</v>
      </c>
      <c r="D176" s="191" t="s">
        <v>266</v>
      </c>
      <c r="E176" s="192" t="s">
        <v>305</v>
      </c>
      <c r="F176" s="193" t="s">
        <v>306</v>
      </c>
      <c r="G176" s="194" t="s">
        <v>307</v>
      </c>
      <c r="H176" s="195">
        <v>14.766999999999999</v>
      </c>
      <c r="I176" s="196"/>
      <c r="J176" s="197">
        <f>ROUND(I176*H176,2)</f>
        <v>0</v>
      </c>
      <c r="K176" s="198"/>
      <c r="L176" s="40"/>
      <c r="M176" s="199" t="s">
        <v>1</v>
      </c>
      <c r="N176" s="200" t="s">
        <v>38</v>
      </c>
      <c r="O176" s="72"/>
      <c r="P176" s="201">
        <f>O176*H176</f>
        <v>0</v>
      </c>
      <c r="Q176" s="201">
        <v>0</v>
      </c>
      <c r="R176" s="201">
        <f>Q176*H176</f>
        <v>0</v>
      </c>
      <c r="S176" s="201">
        <v>0</v>
      </c>
      <c r="T176" s="202">
        <f>S176*H176</f>
        <v>0</v>
      </c>
      <c r="U176" s="35"/>
      <c r="V176" s="35"/>
      <c r="W176" s="35"/>
      <c r="X176" s="35"/>
      <c r="Y176" s="35"/>
      <c r="Z176" s="35"/>
      <c r="AA176" s="35"/>
      <c r="AB176" s="35"/>
      <c r="AC176" s="35"/>
      <c r="AD176" s="35"/>
      <c r="AE176" s="35"/>
      <c r="AR176" s="203" t="s">
        <v>270</v>
      </c>
      <c r="AT176" s="203" t="s">
        <v>266</v>
      </c>
      <c r="AU176" s="203" t="s">
        <v>73</v>
      </c>
      <c r="AY176" s="18" t="s">
        <v>263</v>
      </c>
      <c r="BE176" s="204">
        <f>IF(N176="základní",J176,0)</f>
        <v>0</v>
      </c>
      <c r="BF176" s="204">
        <f>IF(N176="snížená",J176,0)</f>
        <v>0</v>
      </c>
      <c r="BG176" s="204">
        <f>IF(N176="zákl. přenesená",J176,0)</f>
        <v>0</v>
      </c>
      <c r="BH176" s="204">
        <f>IF(N176="sníž. přenesená",J176,0)</f>
        <v>0</v>
      </c>
      <c r="BI176" s="204">
        <f>IF(N176="nulová",J176,0)</f>
        <v>0</v>
      </c>
      <c r="BJ176" s="18" t="s">
        <v>71</v>
      </c>
      <c r="BK176" s="204">
        <f>ROUND(I176*H176,2)</f>
        <v>0</v>
      </c>
      <c r="BL176" s="18" t="s">
        <v>270</v>
      </c>
      <c r="BM176" s="203" t="s">
        <v>7267</v>
      </c>
    </row>
    <row r="177" spans="1:65" s="2" customFormat="1" ht="33" customHeight="1">
      <c r="A177" s="35"/>
      <c r="B177" s="36"/>
      <c r="C177" s="191" t="s">
        <v>587</v>
      </c>
      <c r="D177" s="191" t="s">
        <v>266</v>
      </c>
      <c r="E177" s="192" t="s">
        <v>2023</v>
      </c>
      <c r="F177" s="193" t="s">
        <v>2024</v>
      </c>
      <c r="G177" s="194" t="s">
        <v>307</v>
      </c>
      <c r="H177" s="195">
        <v>1.617</v>
      </c>
      <c r="I177" s="196"/>
      <c r="J177" s="197">
        <f>ROUND(I177*H177,2)</f>
        <v>0</v>
      </c>
      <c r="K177" s="198"/>
      <c r="L177" s="40"/>
      <c r="M177" s="199" t="s">
        <v>1</v>
      </c>
      <c r="N177" s="200" t="s">
        <v>38</v>
      </c>
      <c r="O177" s="72"/>
      <c r="P177" s="201">
        <f>O177*H177</f>
        <v>0</v>
      </c>
      <c r="Q177" s="201">
        <v>0</v>
      </c>
      <c r="R177" s="201">
        <f>Q177*H177</f>
        <v>0</v>
      </c>
      <c r="S177" s="201">
        <v>0</v>
      </c>
      <c r="T177" s="202">
        <f>S177*H177</f>
        <v>0</v>
      </c>
      <c r="U177" s="35"/>
      <c r="V177" s="35"/>
      <c r="W177" s="35"/>
      <c r="X177" s="35"/>
      <c r="Y177" s="35"/>
      <c r="Z177" s="35"/>
      <c r="AA177" s="35"/>
      <c r="AB177" s="35"/>
      <c r="AC177" s="35"/>
      <c r="AD177" s="35"/>
      <c r="AE177" s="35"/>
      <c r="AR177" s="203" t="s">
        <v>270</v>
      </c>
      <c r="AT177" s="203" t="s">
        <v>266</v>
      </c>
      <c r="AU177" s="203" t="s">
        <v>73</v>
      </c>
      <c r="AY177" s="18" t="s">
        <v>263</v>
      </c>
      <c r="BE177" s="204">
        <f>IF(N177="základní",J177,0)</f>
        <v>0</v>
      </c>
      <c r="BF177" s="204">
        <f>IF(N177="snížená",J177,0)</f>
        <v>0</v>
      </c>
      <c r="BG177" s="204">
        <f>IF(N177="zákl. přenesená",J177,0)</f>
        <v>0</v>
      </c>
      <c r="BH177" s="204">
        <f>IF(N177="sníž. přenesená",J177,0)</f>
        <v>0</v>
      </c>
      <c r="BI177" s="204">
        <f>IF(N177="nulová",J177,0)</f>
        <v>0</v>
      </c>
      <c r="BJ177" s="18" t="s">
        <v>71</v>
      </c>
      <c r="BK177" s="204">
        <f>ROUND(I177*H177,2)</f>
        <v>0</v>
      </c>
      <c r="BL177" s="18" t="s">
        <v>270</v>
      </c>
      <c r="BM177" s="203" t="s">
        <v>7268</v>
      </c>
    </row>
    <row r="178" spans="1:65" s="13" customFormat="1">
      <c r="B178" s="205"/>
      <c r="C178" s="206"/>
      <c r="D178" s="207" t="s">
        <v>272</v>
      </c>
      <c r="E178" s="206"/>
      <c r="F178" s="209" t="s">
        <v>7269</v>
      </c>
      <c r="G178" s="206"/>
      <c r="H178" s="210">
        <v>1.617</v>
      </c>
      <c r="I178" s="211"/>
      <c r="J178" s="206"/>
      <c r="K178" s="206"/>
      <c r="L178" s="212"/>
      <c r="M178" s="213"/>
      <c r="N178" s="214"/>
      <c r="O178" s="214"/>
      <c r="P178" s="214"/>
      <c r="Q178" s="214"/>
      <c r="R178" s="214"/>
      <c r="S178" s="214"/>
      <c r="T178" s="215"/>
      <c r="AT178" s="216" t="s">
        <v>272</v>
      </c>
      <c r="AU178" s="216" t="s">
        <v>73</v>
      </c>
      <c r="AV178" s="13" t="s">
        <v>73</v>
      </c>
      <c r="AW178" s="13" t="s">
        <v>4</v>
      </c>
      <c r="AX178" s="13" t="s">
        <v>71</v>
      </c>
      <c r="AY178" s="216" t="s">
        <v>263</v>
      </c>
    </row>
    <row r="179" spans="1:65" s="2" customFormat="1" ht="33" customHeight="1">
      <c r="A179" s="35"/>
      <c r="B179" s="36"/>
      <c r="C179" s="191" t="s">
        <v>506</v>
      </c>
      <c r="D179" s="191" t="s">
        <v>266</v>
      </c>
      <c r="E179" s="192" t="s">
        <v>2027</v>
      </c>
      <c r="F179" s="193" t="s">
        <v>2028</v>
      </c>
      <c r="G179" s="194" t="s">
        <v>307</v>
      </c>
      <c r="H179" s="195">
        <v>3.774</v>
      </c>
      <c r="I179" s="196"/>
      <c r="J179" s="197">
        <f>ROUND(I179*H179,2)</f>
        <v>0</v>
      </c>
      <c r="K179" s="198"/>
      <c r="L179" s="40"/>
      <c r="M179" s="199" t="s">
        <v>1</v>
      </c>
      <c r="N179" s="200" t="s">
        <v>38</v>
      </c>
      <c r="O179" s="72"/>
      <c r="P179" s="201">
        <f>O179*H179</f>
        <v>0</v>
      </c>
      <c r="Q179" s="201">
        <v>0</v>
      </c>
      <c r="R179" s="201">
        <f>Q179*H179</f>
        <v>0</v>
      </c>
      <c r="S179" s="201">
        <v>0</v>
      </c>
      <c r="T179" s="202">
        <f>S179*H179</f>
        <v>0</v>
      </c>
      <c r="U179" s="35"/>
      <c r="V179" s="35"/>
      <c r="W179" s="35"/>
      <c r="X179" s="35"/>
      <c r="Y179" s="35"/>
      <c r="Z179" s="35"/>
      <c r="AA179" s="35"/>
      <c r="AB179" s="35"/>
      <c r="AC179" s="35"/>
      <c r="AD179" s="35"/>
      <c r="AE179" s="35"/>
      <c r="AR179" s="203" t="s">
        <v>270</v>
      </c>
      <c r="AT179" s="203" t="s">
        <v>266</v>
      </c>
      <c r="AU179" s="203" t="s">
        <v>73</v>
      </c>
      <c r="AY179" s="18" t="s">
        <v>263</v>
      </c>
      <c r="BE179" s="204">
        <f>IF(N179="základní",J179,0)</f>
        <v>0</v>
      </c>
      <c r="BF179" s="204">
        <f>IF(N179="snížená",J179,0)</f>
        <v>0</v>
      </c>
      <c r="BG179" s="204">
        <f>IF(N179="zákl. přenesená",J179,0)</f>
        <v>0</v>
      </c>
      <c r="BH179" s="204">
        <f>IF(N179="sníž. přenesená",J179,0)</f>
        <v>0</v>
      </c>
      <c r="BI179" s="204">
        <f>IF(N179="nulová",J179,0)</f>
        <v>0</v>
      </c>
      <c r="BJ179" s="18" t="s">
        <v>71</v>
      </c>
      <c r="BK179" s="204">
        <f>ROUND(I179*H179,2)</f>
        <v>0</v>
      </c>
      <c r="BL179" s="18" t="s">
        <v>270</v>
      </c>
      <c r="BM179" s="203" t="s">
        <v>7270</v>
      </c>
    </row>
    <row r="180" spans="1:65" s="13" customFormat="1">
      <c r="B180" s="205"/>
      <c r="C180" s="206"/>
      <c r="D180" s="207" t="s">
        <v>272</v>
      </c>
      <c r="E180" s="206"/>
      <c r="F180" s="209" t="s">
        <v>7271</v>
      </c>
      <c r="G180" s="206"/>
      <c r="H180" s="210">
        <v>3.774</v>
      </c>
      <c r="I180" s="211"/>
      <c r="J180" s="206"/>
      <c r="K180" s="206"/>
      <c r="L180" s="212"/>
      <c r="M180" s="213"/>
      <c r="N180" s="214"/>
      <c r="O180" s="214"/>
      <c r="P180" s="214"/>
      <c r="Q180" s="214"/>
      <c r="R180" s="214"/>
      <c r="S180" s="214"/>
      <c r="T180" s="215"/>
      <c r="AT180" s="216" t="s">
        <v>272</v>
      </c>
      <c r="AU180" s="216" t="s">
        <v>73</v>
      </c>
      <c r="AV180" s="13" t="s">
        <v>73</v>
      </c>
      <c r="AW180" s="13" t="s">
        <v>4</v>
      </c>
      <c r="AX180" s="13" t="s">
        <v>71</v>
      </c>
      <c r="AY180" s="216" t="s">
        <v>263</v>
      </c>
    </row>
    <row r="181" spans="1:65" s="12" customFormat="1" ht="22.9" customHeight="1">
      <c r="B181" s="175"/>
      <c r="C181" s="176"/>
      <c r="D181" s="177" t="s">
        <v>63</v>
      </c>
      <c r="E181" s="189" t="s">
        <v>395</v>
      </c>
      <c r="F181" s="189" t="s">
        <v>396</v>
      </c>
      <c r="G181" s="176"/>
      <c r="H181" s="176"/>
      <c r="I181" s="179"/>
      <c r="J181" s="190">
        <f>BK181</f>
        <v>0</v>
      </c>
      <c r="K181" s="176"/>
      <c r="L181" s="181"/>
      <c r="M181" s="182"/>
      <c r="N181" s="183"/>
      <c r="O181" s="183"/>
      <c r="P181" s="184">
        <f>P182</f>
        <v>0</v>
      </c>
      <c r="Q181" s="183"/>
      <c r="R181" s="184">
        <f>R182</f>
        <v>0</v>
      </c>
      <c r="S181" s="183"/>
      <c r="T181" s="185">
        <f>T182</f>
        <v>0</v>
      </c>
      <c r="AR181" s="186" t="s">
        <v>71</v>
      </c>
      <c r="AT181" s="187" t="s">
        <v>63</v>
      </c>
      <c r="AU181" s="187" t="s">
        <v>71</v>
      </c>
      <c r="AY181" s="186" t="s">
        <v>263</v>
      </c>
      <c r="BK181" s="188">
        <f>BK182</f>
        <v>0</v>
      </c>
    </row>
    <row r="182" spans="1:65" s="2" customFormat="1" ht="16.5" customHeight="1">
      <c r="A182" s="35"/>
      <c r="B182" s="36"/>
      <c r="C182" s="191" t="s">
        <v>595</v>
      </c>
      <c r="D182" s="191" t="s">
        <v>266</v>
      </c>
      <c r="E182" s="192" t="s">
        <v>2032</v>
      </c>
      <c r="F182" s="193" t="s">
        <v>2033</v>
      </c>
      <c r="G182" s="194" t="s">
        <v>307</v>
      </c>
      <c r="H182" s="195">
        <v>31.672999999999998</v>
      </c>
      <c r="I182" s="196"/>
      <c r="J182" s="197">
        <f>ROUND(I182*H182,2)</f>
        <v>0</v>
      </c>
      <c r="K182" s="198"/>
      <c r="L182" s="40"/>
      <c r="M182" s="243" t="s">
        <v>1</v>
      </c>
      <c r="N182" s="244" t="s">
        <v>38</v>
      </c>
      <c r="O182" s="245"/>
      <c r="P182" s="246">
        <f>O182*H182</f>
        <v>0</v>
      </c>
      <c r="Q182" s="246">
        <v>0</v>
      </c>
      <c r="R182" s="246">
        <f>Q182*H182</f>
        <v>0</v>
      </c>
      <c r="S182" s="246">
        <v>0</v>
      </c>
      <c r="T182" s="247">
        <f>S182*H182</f>
        <v>0</v>
      </c>
      <c r="U182" s="35"/>
      <c r="V182" s="35"/>
      <c r="W182" s="35"/>
      <c r="X182" s="35"/>
      <c r="Y182" s="35"/>
      <c r="Z182" s="35"/>
      <c r="AA182" s="35"/>
      <c r="AB182" s="35"/>
      <c r="AC182" s="35"/>
      <c r="AD182" s="35"/>
      <c r="AE182" s="35"/>
      <c r="AR182" s="203" t="s">
        <v>270</v>
      </c>
      <c r="AT182" s="203" t="s">
        <v>266</v>
      </c>
      <c r="AU182" s="203" t="s">
        <v>73</v>
      </c>
      <c r="AY182" s="18" t="s">
        <v>263</v>
      </c>
      <c r="BE182" s="204">
        <f>IF(N182="základní",J182,0)</f>
        <v>0</v>
      </c>
      <c r="BF182" s="204">
        <f>IF(N182="snížená",J182,0)</f>
        <v>0</v>
      </c>
      <c r="BG182" s="204">
        <f>IF(N182="zákl. přenesená",J182,0)</f>
        <v>0</v>
      </c>
      <c r="BH182" s="204">
        <f>IF(N182="sníž. přenesená",J182,0)</f>
        <v>0</v>
      </c>
      <c r="BI182" s="204">
        <f>IF(N182="nulová",J182,0)</f>
        <v>0</v>
      </c>
      <c r="BJ182" s="18" t="s">
        <v>71</v>
      </c>
      <c r="BK182" s="204">
        <f>ROUND(I182*H182,2)</f>
        <v>0</v>
      </c>
      <c r="BL182" s="18" t="s">
        <v>270</v>
      </c>
      <c r="BM182" s="203" t="s">
        <v>7272</v>
      </c>
    </row>
    <row r="183" spans="1:65" s="2" customFormat="1" ht="6.95" customHeight="1">
      <c r="A183" s="35"/>
      <c r="B183" s="55"/>
      <c r="C183" s="56"/>
      <c r="D183" s="56"/>
      <c r="E183" s="56"/>
      <c r="F183" s="56"/>
      <c r="G183" s="56"/>
      <c r="H183" s="56"/>
      <c r="I183" s="56"/>
      <c r="J183" s="56"/>
      <c r="K183" s="56"/>
      <c r="L183" s="40"/>
      <c r="M183" s="35"/>
      <c r="O183" s="35"/>
      <c r="P183" s="35"/>
      <c r="Q183" s="35"/>
      <c r="R183" s="35"/>
      <c r="S183" s="35"/>
      <c r="T183" s="35"/>
      <c r="U183" s="35"/>
      <c r="V183" s="35"/>
      <c r="W183" s="35"/>
      <c r="X183" s="35"/>
      <c r="Y183" s="35"/>
      <c r="Z183" s="35"/>
      <c r="AA183" s="35"/>
      <c r="AB183" s="35"/>
      <c r="AC183" s="35"/>
      <c r="AD183" s="35"/>
      <c r="AE183" s="35"/>
    </row>
  </sheetData>
  <sheetProtection algorithmName="SHA-512" hashValue="ibmanbG2kjuKysR7IBJmFLu4gAgHA39Jpnv385w3uhIpEcQHGZBqs3FXI4zel97x9vnWzC3IGJo931rwgoN7+A==" saltValue="8ZvOXwGft9+SIVZMOSFTTQ==" spinCount="100000" sheet="1" objects="1" scenarios="1" formatColumns="0" formatRows="0" autoFilter="0"/>
  <autoFilter ref="C124:K182" xr:uid="{00000000-0009-0000-0000-000035000000}"/>
  <mergeCells count="12">
    <mergeCell ref="E117:H117"/>
    <mergeCell ref="L2:V2"/>
    <mergeCell ref="E85:H85"/>
    <mergeCell ref="E87:H87"/>
    <mergeCell ref="E89:H89"/>
    <mergeCell ref="E113:H113"/>
    <mergeCell ref="E115:H115"/>
    <mergeCell ref="E7:H7"/>
    <mergeCell ref="E9:H9"/>
    <mergeCell ref="E11:H11"/>
    <mergeCell ref="E20:H20"/>
    <mergeCell ref="E29:H29"/>
  </mergeCells>
  <pageMargins left="0.39374999999999999" right="0.39374999999999999" top="0.39374999999999999" bottom="0.39374999999999999" header="0" footer="0"/>
  <pageSetup paperSize="9" scale="88" fitToHeight="100" orientation="portrait" blackAndWhite="1" r:id="rId1"/>
  <headerFooter>
    <oddHeader>&amp;L&amp;"Arial"&amp;8&amp;K000000INTERNAL&amp;1#</oddHeader>
    <oddFooter>&amp;CStrana &amp;P z &amp;N</oddFooter>
  </headerFooter>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List55">
    <pageSetUpPr fitToPage="1"/>
  </sheetPr>
  <dimension ref="A2:BM189"/>
  <sheetViews>
    <sheetView showGridLines="0" workbookViewId="0">
      <selection activeCell="E20" sqref="E20:H20"/>
    </sheetView>
  </sheetViews>
  <sheetFormatPr defaultRowHeight="11.25"/>
  <cols>
    <col min="1" max="1" width="8.33203125" style="1" customWidth="1"/>
    <col min="2" max="2" width="1.1640625" style="1" customWidth="1"/>
    <col min="3" max="3" width="4.1640625" style="1" customWidth="1"/>
    <col min="4" max="4" width="4.33203125" style="1" customWidth="1"/>
    <col min="5" max="5" width="17.1640625" style="1" customWidth="1"/>
    <col min="6" max="6" width="50.83203125" style="1" customWidth="1"/>
    <col min="7" max="7" width="7.5" style="1" customWidth="1"/>
    <col min="8" max="8" width="14" style="1" customWidth="1"/>
    <col min="9" max="9" width="15.83203125" style="1" customWidth="1"/>
    <col min="10" max="10" width="22.33203125" style="1" customWidth="1"/>
    <col min="11" max="11" width="22.33203125" style="1" hidden="1" customWidth="1"/>
    <col min="12" max="12" width="9.33203125" style="1" customWidth="1"/>
    <col min="13" max="13" width="10.83203125" style="1" hidden="1" customWidth="1"/>
    <col min="14" max="14" width="9.33203125" style="1" hidden="1"/>
    <col min="15" max="20" width="14.1640625" style="1" hidden="1" customWidth="1"/>
    <col min="21" max="21" width="16.33203125" style="1" hidden="1" customWidth="1"/>
    <col min="22" max="22" width="12.33203125" style="1" customWidth="1"/>
    <col min="23" max="23" width="16.33203125" style="1" customWidth="1"/>
    <col min="24" max="24" width="12.33203125" style="1" customWidth="1"/>
    <col min="25" max="25" width="15" style="1" customWidth="1"/>
    <col min="26" max="26" width="11" style="1" customWidth="1"/>
    <col min="27" max="27" width="15" style="1" customWidth="1"/>
    <col min="28" max="28" width="16.33203125" style="1" customWidth="1"/>
    <col min="29" max="29" width="11" style="1" customWidth="1"/>
    <col min="30" max="30" width="15" style="1" customWidth="1"/>
    <col min="31" max="31" width="16.33203125" style="1" customWidth="1"/>
    <col min="44" max="65" width="9.33203125" style="1" hidden="1"/>
  </cols>
  <sheetData>
    <row r="2" spans="1:46" s="1" customFormat="1" ht="36.950000000000003" customHeight="1">
      <c r="L2" s="383"/>
      <c r="M2" s="383"/>
      <c r="N2" s="383"/>
      <c r="O2" s="383"/>
      <c r="P2" s="383"/>
      <c r="Q2" s="383"/>
      <c r="R2" s="383"/>
      <c r="S2" s="383"/>
      <c r="T2" s="383"/>
      <c r="U2" s="383"/>
      <c r="V2" s="383"/>
      <c r="AT2" s="18" t="s">
        <v>231</v>
      </c>
    </row>
    <row r="3" spans="1:46" s="1" customFormat="1" ht="6.95" customHeight="1">
      <c r="B3" s="114"/>
      <c r="C3" s="115"/>
      <c r="D3" s="115"/>
      <c r="E3" s="115"/>
      <c r="F3" s="115"/>
      <c r="G3" s="115"/>
      <c r="H3" s="115"/>
      <c r="I3" s="115"/>
      <c r="J3" s="115"/>
      <c r="K3" s="115"/>
      <c r="L3" s="21"/>
      <c r="AT3" s="18" t="s">
        <v>73</v>
      </c>
    </row>
    <row r="4" spans="1:46" s="1" customFormat="1" ht="24.95" customHeight="1">
      <c r="B4" s="21"/>
      <c r="D4" s="116" t="s">
        <v>240</v>
      </c>
      <c r="L4" s="21"/>
      <c r="M4" s="117" t="s">
        <v>10</v>
      </c>
      <c r="AT4" s="18" t="s">
        <v>4</v>
      </c>
    </row>
    <row r="5" spans="1:46" s="1" customFormat="1" ht="6.95" customHeight="1">
      <c r="B5" s="21"/>
      <c r="L5" s="21"/>
    </row>
    <row r="6" spans="1:46" s="1" customFormat="1" ht="12" customHeight="1">
      <c r="B6" s="21"/>
      <c r="D6" s="118" t="s">
        <v>15</v>
      </c>
      <c r="L6" s="21"/>
    </row>
    <row r="7" spans="1:46" s="1" customFormat="1" ht="16.5" customHeight="1">
      <c r="B7" s="21"/>
      <c r="E7" s="412" t="str">
        <f>'Rekapitulace stavby'!K6</f>
        <v>Modernizace teplárny OB6</v>
      </c>
      <c r="F7" s="413"/>
      <c r="G7" s="413"/>
      <c r="H7" s="413"/>
      <c r="L7" s="21"/>
    </row>
    <row r="8" spans="1:46" s="1" customFormat="1" ht="12" customHeight="1">
      <c r="B8" s="21"/>
      <c r="D8" s="118" t="s">
        <v>241</v>
      </c>
      <c r="L8" s="21"/>
    </row>
    <row r="9" spans="1:46" s="2" customFormat="1" ht="16.5" customHeight="1">
      <c r="A9" s="35"/>
      <c r="B9" s="40"/>
      <c r="C9" s="35"/>
      <c r="D9" s="35"/>
      <c r="E9" s="412" t="s">
        <v>7218</v>
      </c>
      <c r="F9" s="415"/>
      <c r="G9" s="415"/>
      <c r="H9" s="415"/>
      <c r="I9" s="35"/>
      <c r="J9" s="35"/>
      <c r="K9" s="35"/>
      <c r="L9" s="52"/>
      <c r="S9" s="35"/>
      <c r="T9" s="35"/>
      <c r="U9" s="35"/>
      <c r="V9" s="35"/>
      <c r="W9" s="35"/>
      <c r="X9" s="35"/>
      <c r="Y9" s="35"/>
      <c r="Z9" s="35"/>
      <c r="AA9" s="35"/>
      <c r="AB9" s="35"/>
      <c r="AC9" s="35"/>
      <c r="AD9" s="35"/>
      <c r="AE9" s="35"/>
    </row>
    <row r="10" spans="1:46" s="2" customFormat="1" ht="12" customHeight="1">
      <c r="A10" s="35"/>
      <c r="B10" s="40"/>
      <c r="C10" s="35"/>
      <c r="D10" s="118" t="s">
        <v>432</v>
      </c>
      <c r="E10" s="35"/>
      <c r="F10" s="35"/>
      <c r="G10" s="35"/>
      <c r="H10" s="35"/>
      <c r="I10" s="35"/>
      <c r="J10" s="35"/>
      <c r="K10" s="35"/>
      <c r="L10" s="52"/>
      <c r="S10" s="35"/>
      <c r="T10" s="35"/>
      <c r="U10" s="35"/>
      <c r="V10" s="35"/>
      <c r="W10" s="35"/>
      <c r="X10" s="35"/>
      <c r="Y10" s="35"/>
      <c r="Z10" s="35"/>
      <c r="AA10" s="35"/>
      <c r="AB10" s="35"/>
      <c r="AC10" s="35"/>
      <c r="AD10" s="35"/>
      <c r="AE10" s="35"/>
    </row>
    <row r="11" spans="1:46" s="2" customFormat="1" ht="16.5" customHeight="1">
      <c r="A11" s="35"/>
      <c r="B11" s="40"/>
      <c r="C11" s="35"/>
      <c r="D11" s="35"/>
      <c r="E11" s="414" t="s">
        <v>7273</v>
      </c>
      <c r="F11" s="415"/>
      <c r="G11" s="415"/>
      <c r="H11" s="415"/>
      <c r="I11" s="35"/>
      <c r="J11" s="35"/>
      <c r="K11" s="35"/>
      <c r="L11" s="52"/>
      <c r="S11" s="35"/>
      <c r="T11" s="35"/>
      <c r="U11" s="35"/>
      <c r="V11" s="35"/>
      <c r="W11" s="35"/>
      <c r="X11" s="35"/>
      <c r="Y11" s="35"/>
      <c r="Z11" s="35"/>
      <c r="AA11" s="35"/>
      <c r="AB11" s="35"/>
      <c r="AC11" s="35"/>
      <c r="AD11" s="35"/>
      <c r="AE11" s="35"/>
    </row>
    <row r="12" spans="1:46" s="2" customFormat="1">
      <c r="A12" s="35"/>
      <c r="B12" s="40"/>
      <c r="C12" s="35"/>
      <c r="D12" s="35"/>
      <c r="E12" s="35"/>
      <c r="F12" s="35"/>
      <c r="G12" s="35"/>
      <c r="H12" s="35"/>
      <c r="I12" s="35"/>
      <c r="J12" s="35"/>
      <c r="K12" s="35"/>
      <c r="L12" s="52"/>
      <c r="S12" s="35"/>
      <c r="T12" s="35"/>
      <c r="U12" s="35"/>
      <c r="V12" s="35"/>
      <c r="W12" s="35"/>
      <c r="X12" s="35"/>
      <c r="Y12" s="35"/>
      <c r="Z12" s="35"/>
      <c r="AA12" s="35"/>
      <c r="AB12" s="35"/>
      <c r="AC12" s="35"/>
      <c r="AD12" s="35"/>
      <c r="AE12" s="35"/>
    </row>
    <row r="13" spans="1:46" s="2" customFormat="1" ht="12" customHeight="1">
      <c r="A13" s="35"/>
      <c r="B13" s="40"/>
      <c r="C13" s="35"/>
      <c r="D13" s="118" t="s">
        <v>17</v>
      </c>
      <c r="E13" s="35"/>
      <c r="F13" s="109" t="s">
        <v>1</v>
      </c>
      <c r="G13" s="35"/>
      <c r="H13" s="35"/>
      <c r="I13" s="118" t="s">
        <v>18</v>
      </c>
      <c r="J13" s="109" t="s">
        <v>1</v>
      </c>
      <c r="K13" s="35"/>
      <c r="L13" s="52"/>
      <c r="S13" s="35"/>
      <c r="T13" s="35"/>
      <c r="U13" s="35"/>
      <c r="V13" s="35"/>
      <c r="W13" s="35"/>
      <c r="X13" s="35"/>
      <c r="Y13" s="35"/>
      <c r="Z13" s="35"/>
      <c r="AA13" s="35"/>
      <c r="AB13" s="35"/>
      <c r="AC13" s="35"/>
      <c r="AD13" s="35"/>
      <c r="AE13" s="35"/>
    </row>
    <row r="14" spans="1:46" s="2" customFormat="1" ht="12" customHeight="1">
      <c r="A14" s="35"/>
      <c r="B14" s="40"/>
      <c r="C14" s="35"/>
      <c r="D14" s="118" t="s">
        <v>19</v>
      </c>
      <c r="E14" s="35"/>
      <c r="F14" s="109" t="s">
        <v>20</v>
      </c>
      <c r="G14" s="35"/>
      <c r="H14" s="35"/>
      <c r="I14" s="118" t="s">
        <v>21</v>
      </c>
      <c r="J14" s="119">
        <f>'Rekapitulace stavby'!AN8</f>
        <v>45363</v>
      </c>
      <c r="K14" s="35"/>
      <c r="L14" s="52"/>
      <c r="S14" s="35"/>
      <c r="T14" s="35"/>
      <c r="U14" s="35"/>
      <c r="V14" s="35"/>
      <c r="W14" s="35"/>
      <c r="X14" s="35"/>
      <c r="Y14" s="35"/>
      <c r="Z14" s="35"/>
      <c r="AA14" s="35"/>
      <c r="AB14" s="35"/>
      <c r="AC14" s="35"/>
      <c r="AD14" s="35"/>
      <c r="AE14" s="35"/>
    </row>
    <row r="15" spans="1:46" s="2" customFormat="1" ht="10.9" customHeight="1">
      <c r="A15" s="35"/>
      <c r="B15" s="40"/>
      <c r="C15" s="35"/>
      <c r="D15" s="35"/>
      <c r="E15" s="35"/>
      <c r="F15" s="35"/>
      <c r="G15" s="35"/>
      <c r="H15" s="35"/>
      <c r="I15" s="35"/>
      <c r="J15" s="35"/>
      <c r="K15" s="35"/>
      <c r="L15" s="52"/>
      <c r="S15" s="35"/>
      <c r="T15" s="35"/>
      <c r="U15" s="35"/>
      <c r="V15" s="35"/>
      <c r="W15" s="35"/>
      <c r="X15" s="35"/>
      <c r="Y15" s="35"/>
      <c r="Z15" s="35"/>
      <c r="AA15" s="35"/>
      <c r="AB15" s="35"/>
      <c r="AC15" s="35"/>
      <c r="AD15" s="35"/>
      <c r="AE15" s="35"/>
    </row>
    <row r="16" spans="1:46" s="2" customFormat="1" ht="12" customHeight="1">
      <c r="A16" s="35"/>
      <c r="B16" s="40"/>
      <c r="C16" s="35"/>
      <c r="D16" s="118" t="s">
        <v>22</v>
      </c>
      <c r="E16" s="35"/>
      <c r="F16" s="35"/>
      <c r="G16" s="35"/>
      <c r="H16" s="35"/>
      <c r="I16" s="118" t="s">
        <v>23</v>
      </c>
      <c r="J16" s="109" t="s">
        <v>1</v>
      </c>
      <c r="K16" s="35"/>
      <c r="L16" s="52"/>
      <c r="S16" s="35"/>
      <c r="T16" s="35"/>
      <c r="U16" s="35"/>
      <c r="V16" s="35"/>
      <c r="W16" s="35"/>
      <c r="X16" s="35"/>
      <c r="Y16" s="35"/>
      <c r="Z16" s="35"/>
      <c r="AA16" s="35"/>
      <c r="AB16" s="35"/>
      <c r="AC16" s="35"/>
      <c r="AD16" s="35"/>
      <c r="AE16" s="35"/>
    </row>
    <row r="17" spans="1:31" s="2" customFormat="1" ht="18" customHeight="1">
      <c r="A17" s="35"/>
      <c r="B17" s="40"/>
      <c r="C17" s="35"/>
      <c r="D17" s="35"/>
      <c r="E17" s="109" t="s">
        <v>24</v>
      </c>
      <c r="F17" s="35"/>
      <c r="G17" s="35"/>
      <c r="H17" s="35"/>
      <c r="I17" s="118" t="s">
        <v>25</v>
      </c>
      <c r="J17" s="109" t="s">
        <v>1</v>
      </c>
      <c r="K17" s="35"/>
      <c r="L17" s="52"/>
      <c r="S17" s="35"/>
      <c r="T17" s="35"/>
      <c r="U17" s="35"/>
      <c r="V17" s="35"/>
      <c r="W17" s="35"/>
      <c r="X17" s="35"/>
      <c r="Y17" s="35"/>
      <c r="Z17" s="35"/>
      <c r="AA17" s="35"/>
      <c r="AB17" s="35"/>
      <c r="AC17" s="35"/>
      <c r="AD17" s="35"/>
      <c r="AE17" s="35"/>
    </row>
    <row r="18" spans="1:31" s="2" customFormat="1" ht="6.95" customHeight="1">
      <c r="A18" s="35"/>
      <c r="B18" s="40"/>
      <c r="C18" s="35"/>
      <c r="D18" s="35"/>
      <c r="E18" s="35"/>
      <c r="F18" s="35"/>
      <c r="G18" s="35"/>
      <c r="H18" s="35"/>
      <c r="I18" s="35"/>
      <c r="J18" s="35"/>
      <c r="K18" s="35"/>
      <c r="L18" s="52"/>
      <c r="S18" s="35"/>
      <c r="T18" s="35"/>
      <c r="U18" s="35"/>
      <c r="V18" s="35"/>
      <c r="W18" s="35"/>
      <c r="X18" s="35"/>
      <c r="Y18" s="35"/>
      <c r="Z18" s="35"/>
      <c r="AA18" s="35"/>
      <c r="AB18" s="35"/>
      <c r="AC18" s="35"/>
      <c r="AD18" s="35"/>
      <c r="AE18" s="35"/>
    </row>
    <row r="19" spans="1:31" s="2" customFormat="1" ht="12" customHeight="1">
      <c r="A19" s="35"/>
      <c r="B19" s="40"/>
      <c r="C19" s="35"/>
      <c r="D19" s="118" t="s">
        <v>26</v>
      </c>
      <c r="E19" s="35"/>
      <c r="F19" s="35"/>
      <c r="G19" s="35"/>
      <c r="H19" s="35"/>
      <c r="I19" s="118" t="s">
        <v>23</v>
      </c>
      <c r="J19" s="31" t="str">
        <f>'Rekapitulace stavby'!AN13</f>
        <v>Vyplň údaj</v>
      </c>
      <c r="K19" s="35"/>
      <c r="L19" s="52"/>
      <c r="S19" s="35"/>
      <c r="T19" s="35"/>
      <c r="U19" s="35"/>
      <c r="V19" s="35"/>
      <c r="W19" s="35"/>
      <c r="X19" s="35"/>
      <c r="Y19" s="35"/>
      <c r="Z19" s="35"/>
      <c r="AA19" s="35"/>
      <c r="AB19" s="35"/>
      <c r="AC19" s="35"/>
      <c r="AD19" s="35"/>
      <c r="AE19" s="35"/>
    </row>
    <row r="20" spans="1:31" s="2" customFormat="1" ht="18" customHeight="1">
      <c r="A20" s="35"/>
      <c r="B20" s="40"/>
      <c r="C20" s="35"/>
      <c r="D20" s="35"/>
      <c r="E20" s="416" t="str">
        <f>'Rekapitulace stavby'!E14</f>
        <v>Vyplň údaj</v>
      </c>
      <c r="F20" s="417"/>
      <c r="G20" s="417"/>
      <c r="H20" s="417"/>
      <c r="I20" s="118" t="s">
        <v>25</v>
      </c>
      <c r="J20" s="31" t="str">
        <f>'Rekapitulace stavby'!AN14</f>
        <v>Vyplň údaj</v>
      </c>
      <c r="K20" s="35"/>
      <c r="L20" s="52"/>
      <c r="S20" s="35"/>
      <c r="T20" s="35"/>
      <c r="U20" s="35"/>
      <c r="V20" s="35"/>
      <c r="W20" s="35"/>
      <c r="X20" s="35"/>
      <c r="Y20" s="35"/>
      <c r="Z20" s="35"/>
      <c r="AA20" s="35"/>
      <c r="AB20" s="35"/>
      <c r="AC20" s="35"/>
      <c r="AD20" s="35"/>
      <c r="AE20" s="35"/>
    </row>
    <row r="21" spans="1:31" s="2" customFormat="1" ht="6.95" customHeight="1">
      <c r="A21" s="35"/>
      <c r="B21" s="40"/>
      <c r="C21" s="35"/>
      <c r="D21" s="35"/>
      <c r="E21" s="35"/>
      <c r="F21" s="35"/>
      <c r="G21" s="35"/>
      <c r="H21" s="35"/>
      <c r="I21" s="35"/>
      <c r="J21" s="35"/>
      <c r="K21" s="35"/>
      <c r="L21" s="52"/>
      <c r="S21" s="35"/>
      <c r="T21" s="35"/>
      <c r="U21" s="35"/>
      <c r="V21" s="35"/>
      <c r="W21" s="35"/>
      <c r="X21" s="35"/>
      <c r="Y21" s="35"/>
      <c r="Z21" s="35"/>
      <c r="AA21" s="35"/>
      <c r="AB21" s="35"/>
      <c r="AC21" s="35"/>
      <c r="AD21" s="35"/>
      <c r="AE21" s="35"/>
    </row>
    <row r="22" spans="1:31" s="2" customFormat="1" ht="12" customHeight="1">
      <c r="A22" s="35"/>
      <c r="B22" s="40"/>
      <c r="C22" s="35"/>
      <c r="D22" s="118" t="s">
        <v>28</v>
      </c>
      <c r="E22" s="35"/>
      <c r="F22" s="35"/>
      <c r="G22" s="35"/>
      <c r="H22" s="35"/>
      <c r="I22" s="118" t="s">
        <v>23</v>
      </c>
      <c r="J22" s="109" t="s">
        <v>1</v>
      </c>
      <c r="K22" s="35"/>
      <c r="L22" s="52"/>
      <c r="S22" s="35"/>
      <c r="T22" s="35"/>
      <c r="U22" s="35"/>
      <c r="V22" s="35"/>
      <c r="W22" s="35"/>
      <c r="X22" s="35"/>
      <c r="Y22" s="35"/>
      <c r="Z22" s="35"/>
      <c r="AA22" s="35"/>
      <c r="AB22" s="35"/>
      <c r="AC22" s="35"/>
      <c r="AD22" s="35"/>
      <c r="AE22" s="35"/>
    </row>
    <row r="23" spans="1:31" s="2" customFormat="1" ht="18" customHeight="1">
      <c r="A23" s="35"/>
      <c r="B23" s="40"/>
      <c r="C23" s="35"/>
      <c r="D23" s="35"/>
      <c r="E23" s="109" t="s">
        <v>29</v>
      </c>
      <c r="F23" s="35"/>
      <c r="G23" s="35"/>
      <c r="H23" s="35"/>
      <c r="I23" s="118" t="s">
        <v>25</v>
      </c>
      <c r="J23" s="109" t="s">
        <v>1</v>
      </c>
      <c r="K23" s="35"/>
      <c r="L23" s="52"/>
      <c r="S23" s="35"/>
      <c r="T23" s="35"/>
      <c r="U23" s="35"/>
      <c r="V23" s="35"/>
      <c r="W23" s="35"/>
      <c r="X23" s="35"/>
      <c r="Y23" s="35"/>
      <c r="Z23" s="35"/>
      <c r="AA23" s="35"/>
      <c r="AB23" s="35"/>
      <c r="AC23" s="35"/>
      <c r="AD23" s="35"/>
      <c r="AE23" s="35"/>
    </row>
    <row r="24" spans="1:31" s="2" customFormat="1" ht="6.95" customHeight="1">
      <c r="A24" s="35"/>
      <c r="B24" s="40"/>
      <c r="C24" s="35"/>
      <c r="D24" s="35"/>
      <c r="E24" s="35"/>
      <c r="F24" s="35"/>
      <c r="G24" s="35"/>
      <c r="H24" s="35"/>
      <c r="I24" s="35"/>
      <c r="J24" s="35"/>
      <c r="K24" s="35"/>
      <c r="L24" s="52"/>
      <c r="S24" s="35"/>
      <c r="T24" s="35"/>
      <c r="U24" s="35"/>
      <c r="V24" s="35"/>
      <c r="W24" s="35"/>
      <c r="X24" s="35"/>
      <c r="Y24" s="35"/>
      <c r="Z24" s="35"/>
      <c r="AA24" s="35"/>
      <c r="AB24" s="35"/>
      <c r="AC24" s="35"/>
      <c r="AD24" s="35"/>
      <c r="AE24" s="35"/>
    </row>
    <row r="25" spans="1:31" s="2" customFormat="1" ht="12" customHeight="1">
      <c r="A25" s="35"/>
      <c r="B25" s="40"/>
      <c r="C25" s="35"/>
      <c r="D25" s="118" t="s">
        <v>31</v>
      </c>
      <c r="E25" s="35"/>
      <c r="F25" s="35"/>
      <c r="G25" s="35"/>
      <c r="H25" s="35"/>
      <c r="I25" s="118" t="s">
        <v>23</v>
      </c>
      <c r="J25" s="109" t="s">
        <v>1</v>
      </c>
      <c r="K25" s="35"/>
      <c r="L25" s="52"/>
      <c r="S25" s="35"/>
      <c r="T25" s="35"/>
      <c r="U25" s="35"/>
      <c r="V25" s="35"/>
      <c r="W25" s="35"/>
      <c r="X25" s="35"/>
      <c r="Y25" s="35"/>
      <c r="Z25" s="35"/>
      <c r="AA25" s="35"/>
      <c r="AB25" s="35"/>
      <c r="AC25" s="35"/>
      <c r="AD25" s="35"/>
      <c r="AE25" s="35"/>
    </row>
    <row r="26" spans="1:31" s="2" customFormat="1" ht="18" customHeight="1">
      <c r="A26" s="35"/>
      <c r="B26" s="40"/>
      <c r="C26" s="35"/>
      <c r="D26" s="35"/>
      <c r="E26" s="109" t="s">
        <v>29</v>
      </c>
      <c r="F26" s="35"/>
      <c r="G26" s="35"/>
      <c r="H26" s="35"/>
      <c r="I26" s="118" t="s">
        <v>25</v>
      </c>
      <c r="J26" s="109" t="s">
        <v>1</v>
      </c>
      <c r="K26" s="35"/>
      <c r="L26" s="52"/>
      <c r="S26" s="35"/>
      <c r="T26" s="35"/>
      <c r="U26" s="35"/>
      <c r="V26" s="35"/>
      <c r="W26" s="35"/>
      <c r="X26" s="35"/>
      <c r="Y26" s="35"/>
      <c r="Z26" s="35"/>
      <c r="AA26" s="35"/>
      <c r="AB26" s="35"/>
      <c r="AC26" s="35"/>
      <c r="AD26" s="35"/>
      <c r="AE26" s="35"/>
    </row>
    <row r="27" spans="1:31" s="2" customFormat="1" ht="6.95" customHeight="1">
      <c r="A27" s="35"/>
      <c r="B27" s="40"/>
      <c r="C27" s="35"/>
      <c r="D27" s="35"/>
      <c r="E27" s="35"/>
      <c r="F27" s="35"/>
      <c r="G27" s="35"/>
      <c r="H27" s="35"/>
      <c r="I27" s="35"/>
      <c r="J27" s="35"/>
      <c r="K27" s="35"/>
      <c r="L27" s="52"/>
      <c r="S27" s="35"/>
      <c r="T27" s="35"/>
      <c r="U27" s="35"/>
      <c r="V27" s="35"/>
      <c r="W27" s="35"/>
      <c r="X27" s="35"/>
      <c r="Y27" s="35"/>
      <c r="Z27" s="35"/>
      <c r="AA27" s="35"/>
      <c r="AB27" s="35"/>
      <c r="AC27" s="35"/>
      <c r="AD27" s="35"/>
      <c r="AE27" s="35"/>
    </row>
    <row r="28" spans="1:31" s="2" customFormat="1" ht="12" customHeight="1">
      <c r="A28" s="35"/>
      <c r="B28" s="40"/>
      <c r="C28" s="35"/>
      <c r="D28" s="118" t="s">
        <v>32</v>
      </c>
      <c r="E28" s="35"/>
      <c r="F28" s="35"/>
      <c r="G28" s="35"/>
      <c r="H28" s="35"/>
      <c r="I28" s="35"/>
      <c r="J28" s="35"/>
      <c r="K28" s="35"/>
      <c r="L28" s="52"/>
      <c r="S28" s="35"/>
      <c r="T28" s="35"/>
      <c r="U28" s="35"/>
      <c r="V28" s="35"/>
      <c r="W28" s="35"/>
      <c r="X28" s="35"/>
      <c r="Y28" s="35"/>
      <c r="Z28" s="35"/>
      <c r="AA28" s="35"/>
      <c r="AB28" s="35"/>
      <c r="AC28" s="35"/>
      <c r="AD28" s="35"/>
      <c r="AE28" s="35"/>
    </row>
    <row r="29" spans="1:31" s="8" customFormat="1" ht="16.5" customHeight="1">
      <c r="A29" s="120"/>
      <c r="B29" s="121"/>
      <c r="C29" s="120"/>
      <c r="D29" s="120"/>
      <c r="E29" s="418" t="s">
        <v>1</v>
      </c>
      <c r="F29" s="418"/>
      <c r="G29" s="418"/>
      <c r="H29" s="418"/>
      <c r="I29" s="120"/>
      <c r="J29" s="120"/>
      <c r="K29" s="120"/>
      <c r="L29" s="122"/>
      <c r="S29" s="120"/>
      <c r="T29" s="120"/>
      <c r="U29" s="120"/>
      <c r="V29" s="120"/>
      <c r="W29" s="120"/>
      <c r="X29" s="120"/>
      <c r="Y29" s="120"/>
      <c r="Z29" s="120"/>
      <c r="AA29" s="120"/>
      <c r="AB29" s="120"/>
      <c r="AC29" s="120"/>
      <c r="AD29" s="120"/>
      <c r="AE29" s="120"/>
    </row>
    <row r="30" spans="1:31" s="2" customFormat="1" ht="6.95" customHeight="1">
      <c r="A30" s="35"/>
      <c r="B30" s="40"/>
      <c r="C30" s="35"/>
      <c r="D30" s="35"/>
      <c r="E30" s="35"/>
      <c r="F30" s="35"/>
      <c r="G30" s="35"/>
      <c r="H30" s="35"/>
      <c r="I30" s="35"/>
      <c r="J30" s="35"/>
      <c r="K30" s="35"/>
      <c r="L30" s="52"/>
      <c r="S30" s="35"/>
      <c r="T30" s="35"/>
      <c r="U30" s="35"/>
      <c r="V30" s="35"/>
      <c r="W30" s="35"/>
      <c r="X30" s="35"/>
      <c r="Y30" s="35"/>
      <c r="Z30" s="35"/>
      <c r="AA30" s="35"/>
      <c r="AB30" s="35"/>
      <c r="AC30" s="35"/>
      <c r="AD30" s="35"/>
      <c r="AE30" s="35"/>
    </row>
    <row r="31" spans="1:31" s="2" customFormat="1" ht="6.95" customHeight="1">
      <c r="A31" s="35"/>
      <c r="B31" s="40"/>
      <c r="C31" s="35"/>
      <c r="D31" s="123"/>
      <c r="E31" s="123"/>
      <c r="F31" s="123"/>
      <c r="G31" s="123"/>
      <c r="H31" s="123"/>
      <c r="I31" s="123"/>
      <c r="J31" s="123"/>
      <c r="K31" s="123"/>
      <c r="L31" s="52"/>
      <c r="S31" s="35"/>
      <c r="T31" s="35"/>
      <c r="U31" s="35"/>
      <c r="V31" s="35"/>
      <c r="W31" s="35"/>
      <c r="X31" s="35"/>
      <c r="Y31" s="35"/>
      <c r="Z31" s="35"/>
      <c r="AA31" s="35"/>
      <c r="AB31" s="35"/>
      <c r="AC31" s="35"/>
      <c r="AD31" s="35"/>
      <c r="AE31" s="35"/>
    </row>
    <row r="32" spans="1:31" s="2" customFormat="1" ht="25.35" customHeight="1">
      <c r="A32" s="35"/>
      <c r="B32" s="40"/>
      <c r="C32" s="35"/>
      <c r="D32" s="124" t="s">
        <v>33</v>
      </c>
      <c r="E32" s="35"/>
      <c r="F32" s="35"/>
      <c r="G32" s="35"/>
      <c r="H32" s="35"/>
      <c r="I32" s="35"/>
      <c r="J32" s="125">
        <f>ROUND(J125, 2)</f>
        <v>0</v>
      </c>
      <c r="K32" s="35"/>
      <c r="L32" s="52"/>
      <c r="S32" s="35"/>
      <c r="T32" s="35"/>
      <c r="U32" s="35"/>
      <c r="V32" s="35"/>
      <c r="W32" s="35"/>
      <c r="X32" s="35"/>
      <c r="Y32" s="35"/>
      <c r="Z32" s="35"/>
      <c r="AA32" s="35"/>
      <c r="AB32" s="35"/>
      <c r="AC32" s="35"/>
      <c r="AD32" s="35"/>
      <c r="AE32" s="35"/>
    </row>
    <row r="33" spans="1:31" s="2" customFormat="1" ht="6.95" customHeight="1">
      <c r="A33" s="35"/>
      <c r="B33" s="40"/>
      <c r="C33" s="35"/>
      <c r="D33" s="123"/>
      <c r="E33" s="123"/>
      <c r="F33" s="123"/>
      <c r="G33" s="123"/>
      <c r="H33" s="123"/>
      <c r="I33" s="123"/>
      <c r="J33" s="123"/>
      <c r="K33" s="123"/>
      <c r="L33" s="52"/>
      <c r="S33" s="35"/>
      <c r="T33" s="35"/>
      <c r="U33" s="35"/>
      <c r="V33" s="35"/>
      <c r="W33" s="35"/>
      <c r="X33" s="35"/>
      <c r="Y33" s="35"/>
      <c r="Z33" s="35"/>
      <c r="AA33" s="35"/>
      <c r="AB33" s="35"/>
      <c r="AC33" s="35"/>
      <c r="AD33" s="35"/>
      <c r="AE33" s="35"/>
    </row>
    <row r="34" spans="1:31" s="2" customFormat="1" ht="14.45" customHeight="1">
      <c r="A34" s="35"/>
      <c r="B34" s="40"/>
      <c r="C34" s="35"/>
      <c r="D34" s="35"/>
      <c r="E34" s="35"/>
      <c r="F34" s="126" t="s">
        <v>35</v>
      </c>
      <c r="G34" s="35"/>
      <c r="H34" s="35"/>
      <c r="I34" s="126" t="s">
        <v>34</v>
      </c>
      <c r="J34" s="126" t="s">
        <v>36</v>
      </c>
      <c r="K34" s="35"/>
      <c r="L34" s="52"/>
      <c r="S34" s="35"/>
      <c r="T34" s="35"/>
      <c r="U34" s="35"/>
      <c r="V34" s="35"/>
      <c r="W34" s="35"/>
      <c r="X34" s="35"/>
      <c r="Y34" s="35"/>
      <c r="Z34" s="35"/>
      <c r="AA34" s="35"/>
      <c r="AB34" s="35"/>
      <c r="AC34" s="35"/>
      <c r="AD34" s="35"/>
      <c r="AE34" s="35"/>
    </row>
    <row r="35" spans="1:31" s="2" customFormat="1" ht="14.45" customHeight="1">
      <c r="A35" s="35"/>
      <c r="B35" s="40"/>
      <c r="C35" s="35"/>
      <c r="D35" s="127" t="s">
        <v>37</v>
      </c>
      <c r="E35" s="118" t="s">
        <v>38</v>
      </c>
      <c r="F35" s="128">
        <f>ROUND((SUM(BE125:BE188)),  2)</f>
        <v>0</v>
      </c>
      <c r="G35" s="35"/>
      <c r="H35" s="35"/>
      <c r="I35" s="129">
        <v>0.21</v>
      </c>
      <c r="J35" s="128">
        <f>ROUND(((SUM(BE125:BE188))*I35),  2)</f>
        <v>0</v>
      </c>
      <c r="K35" s="35"/>
      <c r="L35" s="52"/>
      <c r="S35" s="35"/>
      <c r="T35" s="35"/>
      <c r="U35" s="35"/>
      <c r="V35" s="35"/>
      <c r="W35" s="35"/>
      <c r="X35" s="35"/>
      <c r="Y35" s="35"/>
      <c r="Z35" s="35"/>
      <c r="AA35" s="35"/>
      <c r="AB35" s="35"/>
      <c r="AC35" s="35"/>
      <c r="AD35" s="35"/>
      <c r="AE35" s="35"/>
    </row>
    <row r="36" spans="1:31" s="2" customFormat="1" ht="14.45" customHeight="1">
      <c r="A36" s="35"/>
      <c r="B36" s="40"/>
      <c r="C36" s="35"/>
      <c r="D36" s="35"/>
      <c r="E36" s="118" t="s">
        <v>39</v>
      </c>
      <c r="F36" s="128">
        <f>ROUND((SUM(BF125:BF188)),  2)</f>
        <v>0</v>
      </c>
      <c r="G36" s="35"/>
      <c r="H36" s="35"/>
      <c r="I36" s="129">
        <v>0.12</v>
      </c>
      <c r="J36" s="128">
        <f>ROUND(((SUM(BF125:BF188))*I36),  2)</f>
        <v>0</v>
      </c>
      <c r="K36" s="35"/>
      <c r="L36" s="52"/>
      <c r="S36" s="35"/>
      <c r="T36" s="35"/>
      <c r="U36" s="35"/>
      <c r="V36" s="35"/>
      <c r="W36" s="35"/>
      <c r="X36" s="35"/>
      <c r="Y36" s="35"/>
      <c r="Z36" s="35"/>
      <c r="AA36" s="35"/>
      <c r="AB36" s="35"/>
      <c r="AC36" s="35"/>
      <c r="AD36" s="35"/>
      <c r="AE36" s="35"/>
    </row>
    <row r="37" spans="1:31" s="2" customFormat="1" ht="14.45" hidden="1" customHeight="1">
      <c r="A37" s="35"/>
      <c r="B37" s="40"/>
      <c r="C37" s="35"/>
      <c r="D37" s="35"/>
      <c r="E37" s="118" t="s">
        <v>40</v>
      </c>
      <c r="F37" s="128">
        <f>ROUND((SUM(BG125:BG188)),  2)</f>
        <v>0</v>
      </c>
      <c r="G37" s="35"/>
      <c r="H37" s="35"/>
      <c r="I37" s="129">
        <v>0.21</v>
      </c>
      <c r="J37" s="128">
        <f>0</f>
        <v>0</v>
      </c>
      <c r="K37" s="35"/>
      <c r="L37" s="52"/>
      <c r="S37" s="35"/>
      <c r="T37" s="35"/>
      <c r="U37" s="35"/>
      <c r="V37" s="35"/>
      <c r="W37" s="35"/>
      <c r="X37" s="35"/>
      <c r="Y37" s="35"/>
      <c r="Z37" s="35"/>
      <c r="AA37" s="35"/>
      <c r="AB37" s="35"/>
      <c r="AC37" s="35"/>
      <c r="AD37" s="35"/>
      <c r="AE37" s="35"/>
    </row>
    <row r="38" spans="1:31" s="2" customFormat="1" ht="14.45" hidden="1" customHeight="1">
      <c r="A38" s="35"/>
      <c r="B38" s="40"/>
      <c r="C38" s="35"/>
      <c r="D38" s="35"/>
      <c r="E38" s="118" t="s">
        <v>41</v>
      </c>
      <c r="F38" s="128">
        <f>ROUND((SUM(BH125:BH188)),  2)</f>
        <v>0</v>
      </c>
      <c r="G38" s="35"/>
      <c r="H38" s="35"/>
      <c r="I38" s="129">
        <v>0.12</v>
      </c>
      <c r="J38" s="128">
        <f>0</f>
        <v>0</v>
      </c>
      <c r="K38" s="35"/>
      <c r="L38" s="52"/>
      <c r="S38" s="35"/>
      <c r="T38" s="35"/>
      <c r="U38" s="35"/>
      <c r="V38" s="35"/>
      <c r="W38" s="35"/>
      <c r="X38" s="35"/>
      <c r="Y38" s="35"/>
      <c r="Z38" s="35"/>
      <c r="AA38" s="35"/>
      <c r="AB38" s="35"/>
      <c r="AC38" s="35"/>
      <c r="AD38" s="35"/>
      <c r="AE38" s="35"/>
    </row>
    <row r="39" spans="1:31" s="2" customFormat="1" ht="14.45" hidden="1" customHeight="1">
      <c r="A39" s="35"/>
      <c r="B39" s="40"/>
      <c r="C39" s="35"/>
      <c r="D39" s="35"/>
      <c r="E39" s="118" t="s">
        <v>42</v>
      </c>
      <c r="F39" s="128">
        <f>ROUND((SUM(BI125:BI188)),  2)</f>
        <v>0</v>
      </c>
      <c r="G39" s="35"/>
      <c r="H39" s="35"/>
      <c r="I39" s="129">
        <v>0</v>
      </c>
      <c r="J39" s="128">
        <f>0</f>
        <v>0</v>
      </c>
      <c r="K39" s="35"/>
      <c r="L39" s="52"/>
      <c r="S39" s="35"/>
      <c r="T39" s="35"/>
      <c r="U39" s="35"/>
      <c r="V39" s="35"/>
      <c r="W39" s="35"/>
      <c r="X39" s="35"/>
      <c r="Y39" s="35"/>
      <c r="Z39" s="35"/>
      <c r="AA39" s="35"/>
      <c r="AB39" s="35"/>
      <c r="AC39" s="35"/>
      <c r="AD39" s="35"/>
      <c r="AE39" s="35"/>
    </row>
    <row r="40" spans="1:31" s="2" customFormat="1" ht="6.95" customHeight="1">
      <c r="A40" s="35"/>
      <c r="B40" s="40"/>
      <c r="C40" s="35"/>
      <c r="D40" s="35"/>
      <c r="E40" s="35"/>
      <c r="F40" s="35"/>
      <c r="G40" s="35"/>
      <c r="H40" s="35"/>
      <c r="I40" s="35"/>
      <c r="J40" s="35"/>
      <c r="K40" s="35"/>
      <c r="L40" s="52"/>
      <c r="S40" s="35"/>
      <c r="T40" s="35"/>
      <c r="U40" s="35"/>
      <c r="V40" s="35"/>
      <c r="W40" s="35"/>
      <c r="X40" s="35"/>
      <c r="Y40" s="35"/>
      <c r="Z40" s="35"/>
      <c r="AA40" s="35"/>
      <c r="AB40" s="35"/>
      <c r="AC40" s="35"/>
      <c r="AD40" s="35"/>
      <c r="AE40" s="35"/>
    </row>
    <row r="41" spans="1:31" s="2" customFormat="1" ht="25.35" customHeight="1">
      <c r="A41" s="35"/>
      <c r="B41" s="40"/>
      <c r="C41" s="130"/>
      <c r="D41" s="131" t="s">
        <v>43</v>
      </c>
      <c r="E41" s="132"/>
      <c r="F41" s="132"/>
      <c r="G41" s="133" t="s">
        <v>44</v>
      </c>
      <c r="H41" s="134" t="s">
        <v>7622</v>
      </c>
      <c r="I41" s="132"/>
      <c r="J41" s="135">
        <f>SUM(J32:J39)</f>
        <v>0</v>
      </c>
      <c r="K41" s="136"/>
      <c r="L41" s="52"/>
      <c r="S41" s="35"/>
      <c r="T41" s="35"/>
      <c r="U41" s="35"/>
      <c r="V41" s="35"/>
      <c r="W41" s="35"/>
      <c r="X41" s="35"/>
      <c r="Y41" s="35"/>
      <c r="Z41" s="35"/>
      <c r="AA41" s="35"/>
      <c r="AB41" s="35"/>
      <c r="AC41" s="35"/>
      <c r="AD41" s="35"/>
      <c r="AE41" s="35"/>
    </row>
    <row r="42" spans="1:31" s="2" customFormat="1" ht="14.45" customHeight="1">
      <c r="A42" s="35"/>
      <c r="B42" s="40"/>
      <c r="C42" s="35"/>
      <c r="D42" s="35"/>
      <c r="E42" s="35"/>
      <c r="F42" s="35"/>
      <c r="G42" s="35"/>
      <c r="H42" s="35"/>
      <c r="I42" s="35"/>
      <c r="J42" s="35"/>
      <c r="K42" s="35"/>
      <c r="L42" s="52"/>
      <c r="S42" s="35"/>
      <c r="T42" s="35"/>
      <c r="U42" s="35"/>
      <c r="V42" s="35"/>
      <c r="W42" s="35"/>
      <c r="X42" s="35"/>
      <c r="Y42" s="35"/>
      <c r="Z42" s="35"/>
      <c r="AA42" s="35"/>
      <c r="AB42" s="35"/>
      <c r="AC42" s="35"/>
      <c r="AD42" s="35"/>
      <c r="AE42" s="35"/>
    </row>
    <row r="43" spans="1:31" s="1" customFormat="1" ht="14.45" customHeight="1">
      <c r="B43" s="21"/>
      <c r="L43" s="21"/>
    </row>
    <row r="44" spans="1:31" s="1" customFormat="1" ht="14.45" customHeight="1">
      <c r="B44" s="21"/>
      <c r="L44" s="21"/>
    </row>
    <row r="45" spans="1:31" s="1" customFormat="1" ht="14.45" customHeight="1">
      <c r="B45" s="21"/>
      <c r="L45" s="21"/>
    </row>
    <row r="46" spans="1:31" s="1" customFormat="1" ht="14.45" customHeight="1">
      <c r="B46" s="21"/>
      <c r="L46" s="21"/>
    </row>
    <row r="47" spans="1:31" s="1" customFormat="1" ht="14.45" customHeight="1">
      <c r="B47" s="21"/>
      <c r="L47" s="21"/>
    </row>
    <row r="48" spans="1:31" s="1" customFormat="1" ht="14.45" customHeight="1">
      <c r="B48" s="21"/>
      <c r="L48" s="21"/>
    </row>
    <row r="49" spans="1:31" s="1" customFormat="1" ht="14.45" customHeight="1">
      <c r="B49" s="21"/>
      <c r="L49" s="21"/>
    </row>
    <row r="50" spans="1:31" s="2" customFormat="1" ht="14.45" customHeight="1">
      <c r="B50" s="52"/>
      <c r="D50" s="137" t="s">
        <v>45</v>
      </c>
      <c r="E50" s="138"/>
      <c r="F50" s="138"/>
      <c r="G50" s="137" t="s">
        <v>46</v>
      </c>
      <c r="H50" s="138"/>
      <c r="I50" s="138"/>
      <c r="J50" s="138"/>
      <c r="K50" s="138"/>
      <c r="L50" s="52"/>
    </row>
    <row r="51" spans="1:31">
      <c r="B51" s="21"/>
      <c r="L51" s="21"/>
    </row>
    <row r="52" spans="1:31">
      <c r="B52" s="21"/>
      <c r="L52" s="21"/>
    </row>
    <row r="53" spans="1:31">
      <c r="B53" s="21"/>
      <c r="L53" s="21"/>
    </row>
    <row r="54" spans="1:31">
      <c r="B54" s="21"/>
      <c r="L54" s="21"/>
    </row>
    <row r="55" spans="1:31">
      <c r="B55" s="21"/>
      <c r="L55" s="21"/>
    </row>
    <row r="56" spans="1:31">
      <c r="B56" s="21"/>
      <c r="L56" s="21"/>
    </row>
    <row r="57" spans="1:31">
      <c r="B57" s="21"/>
      <c r="L57" s="21"/>
    </row>
    <row r="58" spans="1:31">
      <c r="B58" s="21"/>
      <c r="L58" s="21"/>
    </row>
    <row r="59" spans="1:31">
      <c r="B59" s="21"/>
      <c r="L59" s="21"/>
    </row>
    <row r="60" spans="1:31">
      <c r="B60" s="21"/>
      <c r="L60" s="21"/>
    </row>
    <row r="61" spans="1:31" s="2" customFormat="1" ht="12.75">
      <c r="A61" s="35"/>
      <c r="B61" s="40"/>
      <c r="C61" s="35"/>
      <c r="D61" s="139" t="s">
        <v>47</v>
      </c>
      <c r="E61" s="140"/>
      <c r="F61" s="141" t="s">
        <v>48</v>
      </c>
      <c r="G61" s="139" t="s">
        <v>47</v>
      </c>
      <c r="H61" s="140"/>
      <c r="I61" s="140"/>
      <c r="J61" s="142" t="s">
        <v>48</v>
      </c>
      <c r="K61" s="140"/>
      <c r="L61" s="52"/>
      <c r="S61" s="35"/>
      <c r="T61" s="35"/>
      <c r="U61" s="35"/>
      <c r="V61" s="35"/>
      <c r="W61" s="35"/>
      <c r="X61" s="35"/>
      <c r="Y61" s="35"/>
      <c r="Z61" s="35"/>
      <c r="AA61" s="35"/>
      <c r="AB61" s="35"/>
      <c r="AC61" s="35"/>
      <c r="AD61" s="35"/>
      <c r="AE61" s="35"/>
    </row>
    <row r="62" spans="1:31">
      <c r="B62" s="21"/>
      <c r="L62" s="21"/>
    </row>
    <row r="63" spans="1:31">
      <c r="B63" s="21"/>
      <c r="L63" s="21"/>
    </row>
    <row r="64" spans="1:31">
      <c r="B64" s="21"/>
      <c r="L64" s="21"/>
    </row>
    <row r="65" spans="1:31" s="2" customFormat="1" ht="12.75">
      <c r="A65" s="35"/>
      <c r="B65" s="40"/>
      <c r="C65" s="35"/>
      <c r="D65" s="137" t="s">
        <v>49</v>
      </c>
      <c r="E65" s="143"/>
      <c r="F65" s="143"/>
      <c r="G65" s="137" t="s">
        <v>50</v>
      </c>
      <c r="H65" s="143"/>
      <c r="I65" s="143"/>
      <c r="J65" s="143"/>
      <c r="K65" s="143"/>
      <c r="L65" s="52"/>
      <c r="S65" s="35"/>
      <c r="T65" s="35"/>
      <c r="U65" s="35"/>
      <c r="V65" s="35"/>
      <c r="W65" s="35"/>
      <c r="X65" s="35"/>
      <c r="Y65" s="35"/>
      <c r="Z65" s="35"/>
      <c r="AA65" s="35"/>
      <c r="AB65" s="35"/>
      <c r="AC65" s="35"/>
      <c r="AD65" s="35"/>
      <c r="AE65" s="35"/>
    </row>
    <row r="66" spans="1:31">
      <c r="B66" s="21"/>
      <c r="L66" s="21"/>
    </row>
    <row r="67" spans="1:31">
      <c r="B67" s="21"/>
      <c r="L67" s="21"/>
    </row>
    <row r="68" spans="1:31">
      <c r="B68" s="21"/>
      <c r="L68" s="21"/>
    </row>
    <row r="69" spans="1:31">
      <c r="B69" s="21"/>
      <c r="L69" s="21"/>
    </row>
    <row r="70" spans="1:31">
      <c r="B70" s="21"/>
      <c r="L70" s="21"/>
    </row>
    <row r="71" spans="1:31">
      <c r="B71" s="21"/>
      <c r="L71" s="21"/>
    </row>
    <row r="72" spans="1:31">
      <c r="B72" s="21"/>
      <c r="L72" s="21"/>
    </row>
    <row r="73" spans="1:31">
      <c r="B73" s="21"/>
      <c r="L73" s="21"/>
    </row>
    <row r="74" spans="1:31">
      <c r="B74" s="21"/>
      <c r="L74" s="21"/>
    </row>
    <row r="75" spans="1:31">
      <c r="B75" s="21"/>
      <c r="L75" s="21"/>
    </row>
    <row r="76" spans="1:31" s="2" customFormat="1" ht="12.75">
      <c r="A76" s="35"/>
      <c r="B76" s="40"/>
      <c r="C76" s="35"/>
      <c r="D76" s="139" t="s">
        <v>47</v>
      </c>
      <c r="E76" s="140"/>
      <c r="F76" s="141" t="s">
        <v>48</v>
      </c>
      <c r="G76" s="139" t="s">
        <v>47</v>
      </c>
      <c r="H76" s="140"/>
      <c r="I76" s="140"/>
      <c r="J76" s="142" t="s">
        <v>48</v>
      </c>
      <c r="K76" s="140"/>
      <c r="L76" s="52"/>
      <c r="S76" s="35"/>
      <c r="T76" s="35"/>
      <c r="U76" s="35"/>
      <c r="V76" s="35"/>
      <c r="W76" s="35"/>
      <c r="X76" s="35"/>
      <c r="Y76" s="35"/>
      <c r="Z76" s="35"/>
      <c r="AA76" s="35"/>
      <c r="AB76" s="35"/>
      <c r="AC76" s="35"/>
      <c r="AD76" s="35"/>
      <c r="AE76" s="35"/>
    </row>
    <row r="77" spans="1:31" s="2" customFormat="1" ht="14.45" customHeight="1">
      <c r="A77" s="35"/>
      <c r="B77" s="144"/>
      <c r="C77" s="145"/>
      <c r="D77" s="145"/>
      <c r="E77" s="145"/>
      <c r="F77" s="145"/>
      <c r="G77" s="145"/>
      <c r="H77" s="145"/>
      <c r="I77" s="145"/>
      <c r="J77" s="145"/>
      <c r="K77" s="145"/>
      <c r="L77" s="52"/>
      <c r="S77" s="35"/>
      <c r="T77" s="35"/>
      <c r="U77" s="35"/>
      <c r="V77" s="35"/>
      <c r="W77" s="35"/>
      <c r="X77" s="35"/>
      <c r="Y77" s="35"/>
      <c r="Z77" s="35"/>
      <c r="AA77" s="35"/>
      <c r="AB77" s="35"/>
      <c r="AC77" s="35"/>
      <c r="AD77" s="35"/>
      <c r="AE77" s="35"/>
    </row>
    <row r="81" spans="1:31" s="2" customFormat="1" ht="6.95" customHeight="1">
      <c r="A81" s="35"/>
      <c r="B81" s="146"/>
      <c r="C81" s="147"/>
      <c r="D81" s="147"/>
      <c r="E81" s="147"/>
      <c r="F81" s="147"/>
      <c r="G81" s="147"/>
      <c r="H81" s="147"/>
      <c r="I81" s="147"/>
      <c r="J81" s="147"/>
      <c r="K81" s="147"/>
      <c r="L81" s="52"/>
      <c r="S81" s="35"/>
      <c r="T81" s="35"/>
      <c r="U81" s="35"/>
      <c r="V81" s="35"/>
      <c r="W81" s="35"/>
      <c r="X81" s="35"/>
      <c r="Y81" s="35"/>
      <c r="Z81" s="35"/>
      <c r="AA81" s="35"/>
      <c r="AB81" s="35"/>
      <c r="AC81" s="35"/>
      <c r="AD81" s="35"/>
      <c r="AE81" s="35"/>
    </row>
    <row r="82" spans="1:31" s="2" customFormat="1" ht="24.95" customHeight="1">
      <c r="A82" s="35"/>
      <c r="B82" s="36"/>
      <c r="C82" s="24" t="s">
        <v>242</v>
      </c>
      <c r="D82" s="37"/>
      <c r="E82" s="37"/>
      <c r="F82" s="37"/>
      <c r="G82" s="37"/>
      <c r="H82" s="37"/>
      <c r="I82" s="37"/>
      <c r="J82" s="37"/>
      <c r="K82" s="37"/>
      <c r="L82" s="52"/>
      <c r="S82" s="35"/>
      <c r="T82" s="35"/>
      <c r="U82" s="35"/>
      <c r="V82" s="35"/>
      <c r="W82" s="35"/>
      <c r="X82" s="35"/>
      <c r="Y82" s="35"/>
      <c r="Z82" s="35"/>
      <c r="AA82" s="35"/>
      <c r="AB82" s="35"/>
      <c r="AC82" s="35"/>
      <c r="AD82" s="35"/>
      <c r="AE82" s="35"/>
    </row>
    <row r="83" spans="1:31" s="2" customFormat="1" ht="6.95" customHeight="1">
      <c r="A83" s="35"/>
      <c r="B83" s="36"/>
      <c r="C83" s="37"/>
      <c r="D83" s="37"/>
      <c r="E83" s="37"/>
      <c r="F83" s="37"/>
      <c r="G83" s="37"/>
      <c r="H83" s="37"/>
      <c r="I83" s="37"/>
      <c r="J83" s="37"/>
      <c r="K83" s="37"/>
      <c r="L83" s="52"/>
      <c r="S83" s="35"/>
      <c r="T83" s="35"/>
      <c r="U83" s="35"/>
      <c r="V83" s="35"/>
      <c r="W83" s="35"/>
      <c r="X83" s="35"/>
      <c r="Y83" s="35"/>
      <c r="Z83" s="35"/>
      <c r="AA83" s="35"/>
      <c r="AB83" s="35"/>
      <c r="AC83" s="35"/>
      <c r="AD83" s="35"/>
      <c r="AE83" s="35"/>
    </row>
    <row r="84" spans="1:31" s="2" customFormat="1" ht="12" customHeight="1">
      <c r="A84" s="35"/>
      <c r="B84" s="36"/>
      <c r="C84" s="30" t="s">
        <v>15</v>
      </c>
      <c r="D84" s="37"/>
      <c r="E84" s="37"/>
      <c r="F84" s="37"/>
      <c r="G84" s="37"/>
      <c r="H84" s="37"/>
      <c r="I84" s="37"/>
      <c r="J84" s="37"/>
      <c r="K84" s="37"/>
      <c r="L84" s="52"/>
      <c r="S84" s="35"/>
      <c r="T84" s="35"/>
      <c r="U84" s="35"/>
      <c r="V84" s="35"/>
      <c r="W84" s="35"/>
      <c r="X84" s="35"/>
      <c r="Y84" s="35"/>
      <c r="Z84" s="35"/>
      <c r="AA84" s="35"/>
      <c r="AB84" s="35"/>
      <c r="AC84" s="35"/>
      <c r="AD84" s="35"/>
      <c r="AE84" s="35"/>
    </row>
    <row r="85" spans="1:31" s="2" customFormat="1" ht="16.5" customHeight="1">
      <c r="A85" s="35"/>
      <c r="B85" s="36"/>
      <c r="C85" s="37"/>
      <c r="D85" s="37"/>
      <c r="E85" s="410" t="str">
        <f>E7</f>
        <v>Modernizace teplárny OB6</v>
      </c>
      <c r="F85" s="411"/>
      <c r="G85" s="411"/>
      <c r="H85" s="411"/>
      <c r="I85" s="37"/>
      <c r="J85" s="37"/>
      <c r="K85" s="37"/>
      <c r="L85" s="52"/>
      <c r="S85" s="35"/>
      <c r="T85" s="35"/>
      <c r="U85" s="35"/>
      <c r="V85" s="35"/>
      <c r="W85" s="35"/>
      <c r="X85" s="35"/>
      <c r="Y85" s="35"/>
      <c r="Z85" s="35"/>
      <c r="AA85" s="35"/>
      <c r="AB85" s="35"/>
      <c r="AC85" s="35"/>
      <c r="AD85" s="35"/>
      <c r="AE85" s="35"/>
    </row>
    <row r="86" spans="1:31" s="1" customFormat="1" ht="12" customHeight="1">
      <c r="B86" s="22"/>
      <c r="C86" s="30" t="s">
        <v>241</v>
      </c>
      <c r="D86" s="23"/>
      <c r="E86" s="23"/>
      <c r="F86" s="23"/>
      <c r="G86" s="23"/>
      <c r="H86" s="23"/>
      <c r="I86" s="23"/>
      <c r="J86" s="23"/>
      <c r="K86" s="23"/>
      <c r="L86" s="21"/>
    </row>
    <row r="87" spans="1:31" s="2" customFormat="1" ht="16.5" customHeight="1">
      <c r="A87" s="35"/>
      <c r="B87" s="36"/>
      <c r="C87" s="37"/>
      <c r="D87" s="37"/>
      <c r="E87" s="410" t="s">
        <v>7218</v>
      </c>
      <c r="F87" s="409"/>
      <c r="G87" s="409"/>
      <c r="H87" s="409"/>
      <c r="I87" s="37"/>
      <c r="J87" s="37"/>
      <c r="K87" s="37"/>
      <c r="L87" s="52"/>
      <c r="S87" s="35"/>
      <c r="T87" s="35"/>
      <c r="U87" s="35"/>
      <c r="V87" s="35"/>
      <c r="W87" s="35"/>
      <c r="X87" s="35"/>
      <c r="Y87" s="35"/>
      <c r="Z87" s="35"/>
      <c r="AA87" s="35"/>
      <c r="AB87" s="35"/>
      <c r="AC87" s="35"/>
      <c r="AD87" s="35"/>
      <c r="AE87" s="35"/>
    </row>
    <row r="88" spans="1:31" s="2" customFormat="1" ht="12" customHeight="1">
      <c r="A88" s="35"/>
      <c r="B88" s="36"/>
      <c r="C88" s="30" t="s">
        <v>432</v>
      </c>
      <c r="D88" s="37"/>
      <c r="E88" s="37"/>
      <c r="F88" s="37"/>
      <c r="G88" s="37"/>
      <c r="H88" s="37"/>
      <c r="I88" s="37"/>
      <c r="J88" s="37"/>
      <c r="K88" s="37"/>
      <c r="L88" s="52"/>
      <c r="S88" s="35"/>
      <c r="T88" s="35"/>
      <c r="U88" s="35"/>
      <c r="V88" s="35"/>
      <c r="W88" s="35"/>
      <c r="X88" s="35"/>
      <c r="Y88" s="35"/>
      <c r="Z88" s="35"/>
      <c r="AA88" s="35"/>
      <c r="AB88" s="35"/>
      <c r="AC88" s="35"/>
      <c r="AD88" s="35"/>
      <c r="AE88" s="35"/>
    </row>
    <row r="89" spans="1:31" s="2" customFormat="1" ht="16.5" customHeight="1">
      <c r="A89" s="35"/>
      <c r="B89" s="36"/>
      <c r="C89" s="37"/>
      <c r="D89" s="37"/>
      <c r="E89" s="384" t="str">
        <f>E11</f>
        <v>IO 304 - 2 - RAD 304.2</v>
      </c>
      <c r="F89" s="409"/>
      <c r="G89" s="409"/>
      <c r="H89" s="409"/>
      <c r="I89" s="37"/>
      <c r="J89" s="37"/>
      <c r="K89" s="37"/>
      <c r="L89" s="52"/>
      <c r="S89" s="35"/>
      <c r="T89" s="35"/>
      <c r="U89" s="35"/>
      <c r="V89" s="35"/>
      <c r="W89" s="35"/>
      <c r="X89" s="35"/>
      <c r="Y89" s="35"/>
      <c r="Z89" s="35"/>
      <c r="AA89" s="35"/>
      <c r="AB89" s="35"/>
      <c r="AC89" s="35"/>
      <c r="AD89" s="35"/>
      <c r="AE89" s="35"/>
    </row>
    <row r="90" spans="1:31" s="2" customFormat="1" ht="6.95" customHeight="1">
      <c r="A90" s="35"/>
      <c r="B90" s="36"/>
      <c r="C90" s="37"/>
      <c r="D90" s="37"/>
      <c r="E90" s="37"/>
      <c r="F90" s="37"/>
      <c r="G90" s="37"/>
      <c r="H90" s="37"/>
      <c r="I90" s="37"/>
      <c r="J90" s="37"/>
      <c r="K90" s="37"/>
      <c r="L90" s="52"/>
      <c r="S90" s="35"/>
      <c r="T90" s="35"/>
      <c r="U90" s="35"/>
      <c r="V90" s="35"/>
      <c r="W90" s="35"/>
      <c r="X90" s="35"/>
      <c r="Y90" s="35"/>
      <c r="Z90" s="35"/>
      <c r="AA90" s="35"/>
      <c r="AB90" s="35"/>
      <c r="AC90" s="35"/>
      <c r="AD90" s="35"/>
      <c r="AE90" s="35"/>
    </row>
    <row r="91" spans="1:31" s="2" customFormat="1" ht="12" customHeight="1">
      <c r="A91" s="35"/>
      <c r="B91" s="36"/>
      <c r="C91" s="30" t="s">
        <v>19</v>
      </c>
      <c r="D91" s="37"/>
      <c r="E91" s="37"/>
      <c r="F91" s="28" t="str">
        <f>F14</f>
        <v>Mladá Boleslav</v>
      </c>
      <c r="G91" s="37"/>
      <c r="H91" s="37"/>
      <c r="I91" s="30" t="s">
        <v>21</v>
      </c>
      <c r="J91" s="67">
        <f>IF(J14="","",J14)</f>
        <v>45363</v>
      </c>
      <c r="K91" s="37"/>
      <c r="L91" s="52"/>
      <c r="S91" s="35"/>
      <c r="T91" s="35"/>
      <c r="U91" s="35"/>
      <c r="V91" s="35"/>
      <c r="W91" s="35"/>
      <c r="X91" s="35"/>
      <c r="Y91" s="35"/>
      <c r="Z91" s="35"/>
      <c r="AA91" s="35"/>
      <c r="AB91" s="35"/>
      <c r="AC91" s="35"/>
      <c r="AD91" s="35"/>
      <c r="AE91" s="35"/>
    </row>
    <row r="92" spans="1:31" s="2" customFormat="1" ht="6.95" customHeight="1">
      <c r="A92" s="35"/>
      <c r="B92" s="36"/>
      <c r="C92" s="37"/>
      <c r="D92" s="37"/>
      <c r="E92" s="37"/>
      <c r="F92" s="37"/>
      <c r="G92" s="37"/>
      <c r="H92" s="37"/>
      <c r="I92" s="37"/>
      <c r="J92" s="37"/>
      <c r="K92" s="37"/>
      <c r="L92" s="52"/>
      <c r="S92" s="35"/>
      <c r="T92" s="35"/>
      <c r="U92" s="35"/>
      <c r="V92" s="35"/>
      <c r="W92" s="35"/>
      <c r="X92" s="35"/>
      <c r="Y92" s="35"/>
      <c r="Z92" s="35"/>
      <c r="AA92" s="35"/>
      <c r="AB92" s="35"/>
      <c r="AC92" s="35"/>
      <c r="AD92" s="35"/>
      <c r="AE92" s="35"/>
    </row>
    <row r="93" spans="1:31" s="2" customFormat="1" ht="15.2" customHeight="1">
      <c r="A93" s="35"/>
      <c r="B93" s="36"/>
      <c r="C93" s="30" t="s">
        <v>22</v>
      </c>
      <c r="D93" s="37"/>
      <c r="E93" s="37"/>
      <c r="F93" s="28" t="str">
        <f>E17</f>
        <v xml:space="preserve">ŠKO-ENERGO s.r.o. </v>
      </c>
      <c r="G93" s="37"/>
      <c r="H93" s="37"/>
      <c r="I93" s="30" t="s">
        <v>28</v>
      </c>
      <c r="J93" s="33" t="str">
        <f>E23</f>
        <v>AFRY CZ s.r.o.</v>
      </c>
      <c r="K93" s="37"/>
      <c r="L93" s="52"/>
      <c r="S93" s="35"/>
      <c r="T93" s="35"/>
      <c r="U93" s="35"/>
      <c r="V93" s="35"/>
      <c r="W93" s="35"/>
      <c r="X93" s="35"/>
      <c r="Y93" s="35"/>
      <c r="Z93" s="35"/>
      <c r="AA93" s="35"/>
      <c r="AB93" s="35"/>
      <c r="AC93" s="35"/>
      <c r="AD93" s="35"/>
      <c r="AE93" s="35"/>
    </row>
    <row r="94" spans="1:31" s="2" customFormat="1" ht="15.2" customHeight="1">
      <c r="A94" s="35"/>
      <c r="B94" s="36"/>
      <c r="C94" s="30" t="s">
        <v>26</v>
      </c>
      <c r="D94" s="37"/>
      <c r="E94" s="37"/>
      <c r="F94" s="28" t="str">
        <f>IF(E20="","",E20)</f>
        <v>Vyplň údaj</v>
      </c>
      <c r="G94" s="37"/>
      <c r="H94" s="37"/>
      <c r="I94" s="30" t="s">
        <v>31</v>
      </c>
      <c r="J94" s="33" t="str">
        <f>E26</f>
        <v>AFRY CZ s.r.o.</v>
      </c>
      <c r="K94" s="37"/>
      <c r="L94" s="52"/>
      <c r="S94" s="35"/>
      <c r="T94" s="35"/>
      <c r="U94" s="35"/>
      <c r="V94" s="35"/>
      <c r="W94" s="35"/>
      <c r="X94" s="35"/>
      <c r="Y94" s="35"/>
      <c r="Z94" s="35"/>
      <c r="AA94" s="35"/>
      <c r="AB94" s="35"/>
      <c r="AC94" s="35"/>
      <c r="AD94" s="35"/>
      <c r="AE94" s="35"/>
    </row>
    <row r="95" spans="1:31" s="2" customFormat="1" ht="10.35" customHeight="1">
      <c r="A95" s="35"/>
      <c r="B95" s="36"/>
      <c r="C95" s="37"/>
      <c r="D95" s="37"/>
      <c r="E95" s="37"/>
      <c r="F95" s="37"/>
      <c r="G95" s="37"/>
      <c r="H95" s="37"/>
      <c r="I95" s="37"/>
      <c r="J95" s="37"/>
      <c r="K95" s="37"/>
      <c r="L95" s="52"/>
      <c r="S95" s="35"/>
      <c r="T95" s="35"/>
      <c r="U95" s="35"/>
      <c r="V95" s="35"/>
      <c r="W95" s="35"/>
      <c r="X95" s="35"/>
      <c r="Y95" s="35"/>
      <c r="Z95" s="35"/>
      <c r="AA95" s="35"/>
      <c r="AB95" s="35"/>
      <c r="AC95" s="35"/>
      <c r="AD95" s="35"/>
      <c r="AE95" s="35"/>
    </row>
    <row r="96" spans="1:31" s="2" customFormat="1" ht="29.25" customHeight="1">
      <c r="A96" s="35"/>
      <c r="B96" s="36"/>
      <c r="C96" s="148" t="s">
        <v>243</v>
      </c>
      <c r="D96" s="149"/>
      <c r="E96" s="149"/>
      <c r="F96" s="149"/>
      <c r="G96" s="149"/>
      <c r="H96" s="149"/>
      <c r="I96" s="149"/>
      <c r="J96" s="150" t="s">
        <v>7631</v>
      </c>
      <c r="K96" s="149"/>
      <c r="L96" s="52"/>
      <c r="S96" s="35"/>
      <c r="T96" s="35"/>
      <c r="U96" s="35"/>
      <c r="V96" s="35"/>
      <c r="W96" s="35"/>
      <c r="X96" s="35"/>
      <c r="Y96" s="35"/>
      <c r="Z96" s="35"/>
      <c r="AA96" s="35"/>
      <c r="AB96" s="35"/>
      <c r="AC96" s="35"/>
      <c r="AD96" s="35"/>
      <c r="AE96" s="35"/>
    </row>
    <row r="97" spans="1:47" s="2" customFormat="1" ht="10.35" customHeight="1">
      <c r="A97" s="35"/>
      <c r="B97" s="36"/>
      <c r="C97" s="37"/>
      <c r="D97" s="37"/>
      <c r="E97" s="37"/>
      <c r="F97" s="37"/>
      <c r="G97" s="37"/>
      <c r="H97" s="37"/>
      <c r="I97" s="37"/>
      <c r="J97" s="37"/>
      <c r="K97" s="37"/>
      <c r="L97" s="52"/>
      <c r="S97" s="35"/>
      <c r="T97" s="35"/>
      <c r="U97" s="35"/>
      <c r="V97" s="35"/>
      <c r="W97" s="35"/>
      <c r="X97" s="35"/>
      <c r="Y97" s="35"/>
      <c r="Z97" s="35"/>
      <c r="AA97" s="35"/>
      <c r="AB97" s="35"/>
      <c r="AC97" s="35"/>
      <c r="AD97" s="35"/>
      <c r="AE97" s="35"/>
    </row>
    <row r="98" spans="1:47" s="2" customFormat="1" ht="22.9" customHeight="1">
      <c r="A98" s="35"/>
      <c r="B98" s="36"/>
      <c r="C98" s="151" t="s">
        <v>244</v>
      </c>
      <c r="D98" s="37"/>
      <c r="E98" s="37"/>
      <c r="F98" s="37"/>
      <c r="G98" s="37"/>
      <c r="H98" s="37"/>
      <c r="I98" s="37"/>
      <c r="J98" s="85">
        <f>J125</f>
        <v>0</v>
      </c>
      <c r="K98" s="37"/>
      <c r="L98" s="52"/>
      <c r="S98" s="35"/>
      <c r="T98" s="35"/>
      <c r="U98" s="35"/>
      <c r="V98" s="35"/>
      <c r="W98" s="35"/>
      <c r="X98" s="35"/>
      <c r="Y98" s="35"/>
      <c r="Z98" s="35"/>
      <c r="AA98" s="35"/>
      <c r="AB98" s="35"/>
      <c r="AC98" s="35"/>
      <c r="AD98" s="35"/>
      <c r="AE98" s="35"/>
      <c r="AU98" s="18" t="s">
        <v>245</v>
      </c>
    </row>
    <row r="99" spans="1:47" s="9" customFormat="1" ht="24.95" customHeight="1">
      <c r="B99" s="152"/>
      <c r="C99" s="153"/>
      <c r="D99" s="154" t="s">
        <v>246</v>
      </c>
      <c r="E99" s="155"/>
      <c r="F99" s="155"/>
      <c r="G99" s="155"/>
      <c r="H99" s="155"/>
      <c r="I99" s="155"/>
      <c r="J99" s="156">
        <f>J126</f>
        <v>0</v>
      </c>
      <c r="K99" s="153"/>
      <c r="L99" s="157"/>
    </row>
    <row r="100" spans="1:47" s="10" customFormat="1" ht="19.899999999999999" customHeight="1">
      <c r="B100" s="158"/>
      <c r="C100" s="103"/>
      <c r="D100" s="159" t="s">
        <v>331</v>
      </c>
      <c r="E100" s="160"/>
      <c r="F100" s="160"/>
      <c r="G100" s="160"/>
      <c r="H100" s="160"/>
      <c r="I100" s="160"/>
      <c r="J100" s="161">
        <f>J127</f>
        <v>0</v>
      </c>
      <c r="K100" s="103"/>
      <c r="L100" s="162"/>
    </row>
    <row r="101" spans="1:47" s="10" customFormat="1" ht="19.899999999999999" customHeight="1">
      <c r="B101" s="158"/>
      <c r="C101" s="103"/>
      <c r="D101" s="159" t="s">
        <v>1654</v>
      </c>
      <c r="E101" s="160"/>
      <c r="F101" s="160"/>
      <c r="G101" s="160"/>
      <c r="H101" s="160"/>
      <c r="I101" s="160"/>
      <c r="J101" s="161">
        <f>J164</f>
        <v>0</v>
      </c>
      <c r="K101" s="103"/>
      <c r="L101" s="162"/>
    </row>
    <row r="102" spans="1:47" s="10" customFormat="1" ht="19.899999999999999" customHeight="1">
      <c r="B102" s="158"/>
      <c r="C102" s="103"/>
      <c r="D102" s="159" t="s">
        <v>248</v>
      </c>
      <c r="E102" s="160"/>
      <c r="F102" s="160"/>
      <c r="G102" s="160"/>
      <c r="H102" s="160"/>
      <c r="I102" s="160"/>
      <c r="J102" s="161">
        <f>J178</f>
        <v>0</v>
      </c>
      <c r="K102" s="103"/>
      <c r="L102" s="162"/>
    </row>
    <row r="103" spans="1:47" s="10" customFormat="1" ht="19.899999999999999" customHeight="1">
      <c r="B103" s="158"/>
      <c r="C103" s="103"/>
      <c r="D103" s="159" t="s">
        <v>333</v>
      </c>
      <c r="E103" s="160"/>
      <c r="F103" s="160"/>
      <c r="G103" s="160"/>
      <c r="H103" s="160"/>
      <c r="I103" s="160"/>
      <c r="J103" s="161">
        <f>J187</f>
        <v>0</v>
      </c>
      <c r="K103" s="103"/>
      <c r="L103" s="162"/>
    </row>
    <row r="104" spans="1:47" s="2" customFormat="1" ht="21.75" customHeight="1">
      <c r="A104" s="35"/>
      <c r="B104" s="36"/>
      <c r="C104" s="37"/>
      <c r="D104" s="37"/>
      <c r="E104" s="37"/>
      <c r="F104" s="37"/>
      <c r="G104" s="37"/>
      <c r="H104" s="37"/>
      <c r="I104" s="37"/>
      <c r="J104" s="37"/>
      <c r="K104" s="37"/>
      <c r="L104" s="52"/>
      <c r="S104" s="35"/>
      <c r="T104" s="35"/>
      <c r="U104" s="35"/>
      <c r="V104" s="35"/>
      <c r="W104" s="35"/>
      <c r="X104" s="35"/>
      <c r="Y104" s="35"/>
      <c r="Z104" s="35"/>
      <c r="AA104" s="35"/>
      <c r="AB104" s="35"/>
      <c r="AC104" s="35"/>
      <c r="AD104" s="35"/>
      <c r="AE104" s="35"/>
    </row>
    <row r="105" spans="1:47" s="2" customFormat="1" ht="6.95" customHeight="1">
      <c r="A105" s="35"/>
      <c r="B105" s="55"/>
      <c r="C105" s="56"/>
      <c r="D105" s="56"/>
      <c r="E105" s="56"/>
      <c r="F105" s="56"/>
      <c r="G105" s="56"/>
      <c r="H105" s="56"/>
      <c r="I105" s="56"/>
      <c r="J105" s="56"/>
      <c r="K105" s="56"/>
      <c r="L105" s="52"/>
      <c r="S105" s="35"/>
      <c r="T105" s="35"/>
      <c r="U105" s="35"/>
      <c r="V105" s="35"/>
      <c r="W105" s="35"/>
      <c r="X105" s="35"/>
      <c r="Y105" s="35"/>
      <c r="Z105" s="35"/>
      <c r="AA105" s="35"/>
      <c r="AB105" s="35"/>
      <c r="AC105" s="35"/>
      <c r="AD105" s="35"/>
      <c r="AE105" s="35"/>
    </row>
    <row r="109" spans="1:47" s="2" customFormat="1" ht="6.95" customHeight="1">
      <c r="A109" s="35"/>
      <c r="B109" s="57"/>
      <c r="C109" s="58"/>
      <c r="D109" s="58"/>
      <c r="E109" s="58"/>
      <c r="F109" s="58"/>
      <c r="G109" s="58"/>
      <c r="H109" s="58"/>
      <c r="I109" s="58"/>
      <c r="J109" s="58"/>
      <c r="K109" s="58"/>
      <c r="L109" s="52"/>
      <c r="S109" s="35"/>
      <c r="T109" s="35"/>
      <c r="U109" s="35"/>
      <c r="V109" s="35"/>
      <c r="W109" s="35"/>
      <c r="X109" s="35"/>
      <c r="Y109" s="35"/>
      <c r="Z109" s="35"/>
      <c r="AA109" s="35"/>
      <c r="AB109" s="35"/>
      <c r="AC109" s="35"/>
      <c r="AD109" s="35"/>
      <c r="AE109" s="35"/>
    </row>
    <row r="110" spans="1:47" s="2" customFormat="1" ht="24.95" customHeight="1">
      <c r="A110" s="35"/>
      <c r="B110" s="36"/>
      <c r="C110" s="24" t="s">
        <v>249</v>
      </c>
      <c r="D110" s="37"/>
      <c r="E110" s="37"/>
      <c r="F110" s="37"/>
      <c r="G110" s="37"/>
      <c r="H110" s="37"/>
      <c r="I110" s="37"/>
      <c r="J110" s="37"/>
      <c r="K110" s="37"/>
      <c r="L110" s="52"/>
      <c r="S110" s="35"/>
      <c r="T110" s="35"/>
      <c r="U110" s="35"/>
      <c r="V110" s="35"/>
      <c r="W110" s="35"/>
      <c r="X110" s="35"/>
      <c r="Y110" s="35"/>
      <c r="Z110" s="35"/>
      <c r="AA110" s="35"/>
      <c r="AB110" s="35"/>
      <c r="AC110" s="35"/>
      <c r="AD110" s="35"/>
      <c r="AE110" s="35"/>
    </row>
    <row r="111" spans="1:47" s="2" customFormat="1" ht="6.95" customHeight="1">
      <c r="A111" s="35"/>
      <c r="B111" s="36"/>
      <c r="C111" s="37"/>
      <c r="D111" s="37"/>
      <c r="E111" s="37"/>
      <c r="F111" s="37"/>
      <c r="G111" s="37"/>
      <c r="H111" s="37"/>
      <c r="I111" s="37"/>
      <c r="J111" s="37"/>
      <c r="K111" s="37"/>
      <c r="L111" s="52"/>
      <c r="S111" s="35"/>
      <c r="T111" s="35"/>
      <c r="U111" s="35"/>
      <c r="V111" s="35"/>
      <c r="W111" s="35"/>
      <c r="X111" s="35"/>
      <c r="Y111" s="35"/>
      <c r="Z111" s="35"/>
      <c r="AA111" s="35"/>
      <c r="AB111" s="35"/>
      <c r="AC111" s="35"/>
      <c r="AD111" s="35"/>
      <c r="AE111" s="35"/>
    </row>
    <row r="112" spans="1:47" s="2" customFormat="1" ht="12" customHeight="1">
      <c r="A112" s="35"/>
      <c r="B112" s="36"/>
      <c r="C112" s="30" t="s">
        <v>15</v>
      </c>
      <c r="D112" s="37"/>
      <c r="E112" s="37"/>
      <c r="F112" s="37"/>
      <c r="G112" s="37"/>
      <c r="H112" s="37"/>
      <c r="I112" s="37"/>
      <c r="J112" s="37"/>
      <c r="K112" s="37"/>
      <c r="L112" s="52"/>
      <c r="S112" s="35"/>
      <c r="T112" s="35"/>
      <c r="U112" s="35"/>
      <c r="V112" s="35"/>
      <c r="W112" s="35"/>
      <c r="X112" s="35"/>
      <c r="Y112" s="35"/>
      <c r="Z112" s="35"/>
      <c r="AA112" s="35"/>
      <c r="AB112" s="35"/>
      <c r="AC112" s="35"/>
      <c r="AD112" s="35"/>
      <c r="AE112" s="35"/>
    </row>
    <row r="113" spans="1:65" s="2" customFormat="1" ht="16.5" customHeight="1">
      <c r="A113" s="35"/>
      <c r="B113" s="36"/>
      <c r="C113" s="37"/>
      <c r="D113" s="37"/>
      <c r="E113" s="410" t="str">
        <f>E7</f>
        <v>Modernizace teplárny OB6</v>
      </c>
      <c r="F113" s="411"/>
      <c r="G113" s="411"/>
      <c r="H113" s="411"/>
      <c r="I113" s="37"/>
      <c r="J113" s="37"/>
      <c r="K113" s="37"/>
      <c r="L113" s="52"/>
      <c r="S113" s="35"/>
      <c r="T113" s="35"/>
      <c r="U113" s="35"/>
      <c r="V113" s="35"/>
      <c r="W113" s="35"/>
      <c r="X113" s="35"/>
      <c r="Y113" s="35"/>
      <c r="Z113" s="35"/>
      <c r="AA113" s="35"/>
      <c r="AB113" s="35"/>
      <c r="AC113" s="35"/>
      <c r="AD113" s="35"/>
      <c r="AE113" s="35"/>
    </row>
    <row r="114" spans="1:65" s="1" customFormat="1" ht="12" customHeight="1">
      <c r="B114" s="22"/>
      <c r="C114" s="30" t="s">
        <v>241</v>
      </c>
      <c r="D114" s="23"/>
      <c r="E114" s="23"/>
      <c r="F114" s="23"/>
      <c r="G114" s="23"/>
      <c r="H114" s="23"/>
      <c r="I114" s="23"/>
      <c r="J114" s="23"/>
      <c r="K114" s="23"/>
      <c r="L114" s="21"/>
    </row>
    <row r="115" spans="1:65" s="2" customFormat="1" ht="16.5" customHeight="1">
      <c r="A115" s="35"/>
      <c r="B115" s="36"/>
      <c r="C115" s="37"/>
      <c r="D115" s="37"/>
      <c r="E115" s="410" t="s">
        <v>7218</v>
      </c>
      <c r="F115" s="409"/>
      <c r="G115" s="409"/>
      <c r="H115" s="409"/>
      <c r="I115" s="37"/>
      <c r="J115" s="37"/>
      <c r="K115" s="37"/>
      <c r="L115" s="52"/>
      <c r="S115" s="35"/>
      <c r="T115" s="35"/>
      <c r="U115" s="35"/>
      <c r="V115" s="35"/>
      <c r="W115" s="35"/>
      <c r="X115" s="35"/>
      <c r="Y115" s="35"/>
      <c r="Z115" s="35"/>
      <c r="AA115" s="35"/>
      <c r="AB115" s="35"/>
      <c r="AC115" s="35"/>
      <c r="AD115" s="35"/>
      <c r="AE115" s="35"/>
    </row>
    <row r="116" spans="1:65" s="2" customFormat="1" ht="12" customHeight="1">
      <c r="A116" s="35"/>
      <c r="B116" s="36"/>
      <c r="C116" s="30" t="s">
        <v>432</v>
      </c>
      <c r="D116" s="37"/>
      <c r="E116" s="37"/>
      <c r="F116" s="37"/>
      <c r="G116" s="37"/>
      <c r="H116" s="37"/>
      <c r="I116" s="37"/>
      <c r="J116" s="37"/>
      <c r="K116" s="37"/>
      <c r="L116" s="52"/>
      <c r="S116" s="35"/>
      <c r="T116" s="35"/>
      <c r="U116" s="35"/>
      <c r="V116" s="35"/>
      <c r="W116" s="35"/>
      <c r="X116" s="35"/>
      <c r="Y116" s="35"/>
      <c r="Z116" s="35"/>
      <c r="AA116" s="35"/>
      <c r="AB116" s="35"/>
      <c r="AC116" s="35"/>
      <c r="AD116" s="35"/>
      <c r="AE116" s="35"/>
    </row>
    <row r="117" spans="1:65" s="2" customFormat="1" ht="16.5" customHeight="1">
      <c r="A117" s="35"/>
      <c r="B117" s="36"/>
      <c r="C117" s="37"/>
      <c r="D117" s="37"/>
      <c r="E117" s="384" t="str">
        <f>E11</f>
        <v>IO 304 - 2 - RAD 304.2</v>
      </c>
      <c r="F117" s="409"/>
      <c r="G117" s="409"/>
      <c r="H117" s="409"/>
      <c r="I117" s="37"/>
      <c r="J117" s="37"/>
      <c r="K117" s="37"/>
      <c r="L117" s="52"/>
      <c r="S117" s="35"/>
      <c r="T117" s="35"/>
      <c r="U117" s="35"/>
      <c r="V117" s="35"/>
      <c r="W117" s="35"/>
      <c r="X117" s="35"/>
      <c r="Y117" s="35"/>
      <c r="Z117" s="35"/>
      <c r="AA117" s="35"/>
      <c r="AB117" s="35"/>
      <c r="AC117" s="35"/>
      <c r="AD117" s="35"/>
      <c r="AE117" s="35"/>
    </row>
    <row r="118" spans="1:65" s="2" customFormat="1" ht="6.95" customHeight="1">
      <c r="A118" s="35"/>
      <c r="B118" s="36"/>
      <c r="C118" s="37"/>
      <c r="D118" s="37"/>
      <c r="E118" s="37"/>
      <c r="F118" s="37"/>
      <c r="G118" s="37"/>
      <c r="H118" s="37"/>
      <c r="I118" s="37"/>
      <c r="J118" s="37"/>
      <c r="K118" s="37"/>
      <c r="L118" s="52"/>
      <c r="S118" s="35"/>
      <c r="T118" s="35"/>
      <c r="U118" s="35"/>
      <c r="V118" s="35"/>
      <c r="W118" s="35"/>
      <c r="X118" s="35"/>
      <c r="Y118" s="35"/>
      <c r="Z118" s="35"/>
      <c r="AA118" s="35"/>
      <c r="AB118" s="35"/>
      <c r="AC118" s="35"/>
      <c r="AD118" s="35"/>
      <c r="AE118" s="35"/>
    </row>
    <row r="119" spans="1:65" s="2" customFormat="1" ht="12" customHeight="1">
      <c r="A119" s="35"/>
      <c r="B119" s="36"/>
      <c r="C119" s="30" t="s">
        <v>19</v>
      </c>
      <c r="D119" s="37"/>
      <c r="E119" s="37"/>
      <c r="F119" s="28" t="str">
        <f>F14</f>
        <v>Mladá Boleslav</v>
      </c>
      <c r="G119" s="37"/>
      <c r="H119" s="37"/>
      <c r="I119" s="30" t="s">
        <v>21</v>
      </c>
      <c r="J119" s="67">
        <f>IF(J14="","",J14)</f>
        <v>45363</v>
      </c>
      <c r="K119" s="37"/>
      <c r="L119" s="52"/>
      <c r="S119" s="35"/>
      <c r="T119" s="35"/>
      <c r="U119" s="35"/>
      <c r="V119" s="35"/>
      <c r="W119" s="35"/>
      <c r="X119" s="35"/>
      <c r="Y119" s="35"/>
      <c r="Z119" s="35"/>
      <c r="AA119" s="35"/>
      <c r="AB119" s="35"/>
      <c r="AC119" s="35"/>
      <c r="AD119" s="35"/>
      <c r="AE119" s="35"/>
    </row>
    <row r="120" spans="1:65" s="2" customFormat="1" ht="6.95" customHeight="1">
      <c r="A120" s="35"/>
      <c r="B120" s="36"/>
      <c r="C120" s="37"/>
      <c r="D120" s="37"/>
      <c r="E120" s="37"/>
      <c r="F120" s="37"/>
      <c r="G120" s="37"/>
      <c r="H120" s="37"/>
      <c r="I120" s="37"/>
      <c r="J120" s="37"/>
      <c r="K120" s="37"/>
      <c r="L120" s="52"/>
      <c r="S120" s="35"/>
      <c r="T120" s="35"/>
      <c r="U120" s="35"/>
      <c r="V120" s="35"/>
      <c r="W120" s="35"/>
      <c r="X120" s="35"/>
      <c r="Y120" s="35"/>
      <c r="Z120" s="35"/>
      <c r="AA120" s="35"/>
      <c r="AB120" s="35"/>
      <c r="AC120" s="35"/>
      <c r="AD120" s="35"/>
      <c r="AE120" s="35"/>
    </row>
    <row r="121" spans="1:65" s="2" customFormat="1" ht="15.2" customHeight="1">
      <c r="A121" s="35"/>
      <c r="B121" s="36"/>
      <c r="C121" s="30" t="s">
        <v>22</v>
      </c>
      <c r="D121" s="37"/>
      <c r="E121" s="37"/>
      <c r="F121" s="28" t="str">
        <f>E17</f>
        <v xml:space="preserve">ŠKO-ENERGO s.r.o. </v>
      </c>
      <c r="G121" s="37"/>
      <c r="H121" s="37"/>
      <c r="I121" s="30" t="s">
        <v>28</v>
      </c>
      <c r="J121" s="33" t="str">
        <f>E23</f>
        <v>AFRY CZ s.r.o.</v>
      </c>
      <c r="K121" s="37"/>
      <c r="L121" s="52"/>
      <c r="S121" s="35"/>
      <c r="T121" s="35"/>
      <c r="U121" s="35"/>
      <c r="V121" s="35"/>
      <c r="W121" s="35"/>
      <c r="X121" s="35"/>
      <c r="Y121" s="35"/>
      <c r="Z121" s="35"/>
      <c r="AA121" s="35"/>
      <c r="AB121" s="35"/>
      <c r="AC121" s="35"/>
      <c r="AD121" s="35"/>
      <c r="AE121" s="35"/>
    </row>
    <row r="122" spans="1:65" s="2" customFormat="1" ht="15.2" customHeight="1">
      <c r="A122" s="35"/>
      <c r="B122" s="36"/>
      <c r="C122" s="30" t="s">
        <v>26</v>
      </c>
      <c r="D122" s="37"/>
      <c r="E122" s="37"/>
      <c r="F122" s="28" t="str">
        <f>IF(E20="","",E20)</f>
        <v>Vyplň údaj</v>
      </c>
      <c r="G122" s="37"/>
      <c r="H122" s="37"/>
      <c r="I122" s="30" t="s">
        <v>31</v>
      </c>
      <c r="J122" s="33" t="str">
        <f>E26</f>
        <v>AFRY CZ s.r.o.</v>
      </c>
      <c r="K122" s="37"/>
      <c r="L122" s="52"/>
      <c r="S122" s="35"/>
      <c r="T122" s="35"/>
      <c r="U122" s="35"/>
      <c r="V122" s="35"/>
      <c r="W122" s="35"/>
      <c r="X122" s="35"/>
      <c r="Y122" s="35"/>
      <c r="Z122" s="35"/>
      <c r="AA122" s="35"/>
      <c r="AB122" s="35"/>
      <c r="AC122" s="35"/>
      <c r="AD122" s="35"/>
      <c r="AE122" s="35"/>
    </row>
    <row r="123" spans="1:65" s="2" customFormat="1" ht="10.35" customHeight="1">
      <c r="A123" s="35"/>
      <c r="B123" s="36"/>
      <c r="C123" s="37"/>
      <c r="D123" s="37"/>
      <c r="E123" s="37"/>
      <c r="F123" s="37"/>
      <c r="G123" s="37"/>
      <c r="H123" s="37"/>
      <c r="I123" s="37"/>
      <c r="J123" s="37"/>
      <c r="K123" s="37"/>
      <c r="L123" s="52"/>
      <c r="S123" s="35"/>
      <c r="T123" s="35"/>
      <c r="U123" s="35"/>
      <c r="V123" s="35"/>
      <c r="W123" s="35"/>
      <c r="X123" s="35"/>
      <c r="Y123" s="35"/>
      <c r="Z123" s="35"/>
      <c r="AA123" s="35"/>
      <c r="AB123" s="35"/>
      <c r="AC123" s="35"/>
      <c r="AD123" s="35"/>
      <c r="AE123" s="35"/>
    </row>
    <row r="124" spans="1:65" s="11" customFormat="1" ht="29.25" customHeight="1">
      <c r="A124" s="163"/>
      <c r="B124" s="164"/>
      <c r="C124" s="165" t="s">
        <v>250</v>
      </c>
      <c r="D124" s="166" t="s">
        <v>55</v>
      </c>
      <c r="E124" s="166" t="s">
        <v>53</v>
      </c>
      <c r="F124" s="166" t="s">
        <v>54</v>
      </c>
      <c r="G124" s="166" t="s">
        <v>251</v>
      </c>
      <c r="H124" s="166" t="s">
        <v>252</v>
      </c>
      <c r="I124" s="166" t="s">
        <v>7632</v>
      </c>
      <c r="J124" s="167" t="s">
        <v>7631</v>
      </c>
      <c r="K124" s="168" t="s">
        <v>253</v>
      </c>
      <c r="L124" s="169"/>
      <c r="M124" s="76" t="s">
        <v>1</v>
      </c>
      <c r="N124" s="77" t="s">
        <v>37</v>
      </c>
      <c r="O124" s="77" t="s">
        <v>254</v>
      </c>
      <c r="P124" s="77" t="s">
        <v>255</v>
      </c>
      <c r="Q124" s="77" t="s">
        <v>256</v>
      </c>
      <c r="R124" s="77" t="s">
        <v>257</v>
      </c>
      <c r="S124" s="77" t="s">
        <v>258</v>
      </c>
      <c r="T124" s="78" t="s">
        <v>259</v>
      </c>
      <c r="U124" s="163"/>
      <c r="V124" s="163"/>
      <c r="W124" s="163"/>
      <c r="X124" s="163"/>
      <c r="Y124" s="163"/>
      <c r="Z124" s="163"/>
      <c r="AA124" s="163"/>
      <c r="AB124" s="163"/>
      <c r="AC124" s="163"/>
      <c r="AD124" s="163"/>
      <c r="AE124" s="163"/>
    </row>
    <row r="125" spans="1:65" s="2" customFormat="1" ht="22.9" customHeight="1">
      <c r="A125" s="35"/>
      <c r="B125" s="36"/>
      <c r="C125" s="83" t="s">
        <v>260</v>
      </c>
      <c r="D125" s="37"/>
      <c r="E125" s="37"/>
      <c r="F125" s="37"/>
      <c r="G125" s="37"/>
      <c r="H125" s="37"/>
      <c r="I125" s="37"/>
      <c r="J125" s="170">
        <f>BK125</f>
        <v>0</v>
      </c>
      <c r="K125" s="37"/>
      <c r="L125" s="40"/>
      <c r="M125" s="79"/>
      <c r="N125" s="171"/>
      <c r="O125" s="80"/>
      <c r="P125" s="172">
        <f>P126</f>
        <v>0</v>
      </c>
      <c r="Q125" s="80"/>
      <c r="R125" s="172">
        <f>R126</f>
        <v>185.00730998</v>
      </c>
      <c r="S125" s="80"/>
      <c r="T125" s="173">
        <f>T126</f>
        <v>31.731259999999999</v>
      </c>
      <c r="U125" s="35"/>
      <c r="V125" s="35"/>
      <c r="W125" s="35"/>
      <c r="X125" s="35"/>
      <c r="Y125" s="35"/>
      <c r="Z125" s="35"/>
      <c r="AA125" s="35"/>
      <c r="AB125" s="35"/>
      <c r="AC125" s="35"/>
      <c r="AD125" s="35"/>
      <c r="AE125" s="35"/>
      <c r="AT125" s="18" t="s">
        <v>63</v>
      </c>
      <c r="AU125" s="18" t="s">
        <v>245</v>
      </c>
      <c r="BK125" s="174">
        <f>BK126</f>
        <v>0</v>
      </c>
    </row>
    <row r="126" spans="1:65" s="12" customFormat="1" ht="25.9" customHeight="1">
      <c r="B126" s="175"/>
      <c r="C126" s="176"/>
      <c r="D126" s="177" t="s">
        <v>63</v>
      </c>
      <c r="E126" s="178" t="s">
        <v>261</v>
      </c>
      <c r="F126" s="178" t="s">
        <v>262</v>
      </c>
      <c r="G126" s="176"/>
      <c r="H126" s="176"/>
      <c r="I126" s="179"/>
      <c r="J126" s="180">
        <f>BK126</f>
        <v>0</v>
      </c>
      <c r="K126" s="176"/>
      <c r="L126" s="181"/>
      <c r="M126" s="182"/>
      <c r="N126" s="183"/>
      <c r="O126" s="183"/>
      <c r="P126" s="184">
        <f>P127+P164+P178+P187</f>
        <v>0</v>
      </c>
      <c r="Q126" s="183"/>
      <c r="R126" s="184">
        <f>R127+R164+R178+R187</f>
        <v>185.00730998</v>
      </c>
      <c r="S126" s="183"/>
      <c r="T126" s="185">
        <f>T127+T164+T178+T187</f>
        <v>31.731259999999999</v>
      </c>
      <c r="AR126" s="186" t="s">
        <v>71</v>
      </c>
      <c r="AT126" s="187" t="s">
        <v>63</v>
      </c>
      <c r="AU126" s="187" t="s">
        <v>64</v>
      </c>
      <c r="AY126" s="186" t="s">
        <v>263</v>
      </c>
      <c r="BK126" s="188">
        <f>BK127+BK164+BK178+BK187</f>
        <v>0</v>
      </c>
    </row>
    <row r="127" spans="1:65" s="12" customFormat="1" ht="22.9" customHeight="1">
      <c r="B127" s="175"/>
      <c r="C127" s="176"/>
      <c r="D127" s="177" t="s">
        <v>63</v>
      </c>
      <c r="E127" s="189" t="s">
        <v>71</v>
      </c>
      <c r="F127" s="189" t="s">
        <v>336</v>
      </c>
      <c r="G127" s="176"/>
      <c r="H127" s="176"/>
      <c r="I127" s="179"/>
      <c r="J127" s="190">
        <f>BK127</f>
        <v>0</v>
      </c>
      <c r="K127" s="176"/>
      <c r="L127" s="181"/>
      <c r="M127" s="182"/>
      <c r="N127" s="183"/>
      <c r="O127" s="183"/>
      <c r="P127" s="184">
        <f>SUM(P128:P163)</f>
        <v>0</v>
      </c>
      <c r="Q127" s="183"/>
      <c r="R127" s="184">
        <f>SUM(R128:R163)</f>
        <v>184.60466618000001</v>
      </c>
      <c r="S127" s="183"/>
      <c r="T127" s="185">
        <f>SUM(T128:T163)</f>
        <v>31.731259999999999</v>
      </c>
      <c r="AR127" s="186" t="s">
        <v>71</v>
      </c>
      <c r="AT127" s="187" t="s">
        <v>63</v>
      </c>
      <c r="AU127" s="187" t="s">
        <v>71</v>
      </c>
      <c r="AY127" s="186" t="s">
        <v>263</v>
      </c>
      <c r="BK127" s="188">
        <f>SUM(BK128:BK163)</f>
        <v>0</v>
      </c>
    </row>
    <row r="128" spans="1:65" s="2" customFormat="1" ht="16.5" customHeight="1">
      <c r="A128" s="35"/>
      <c r="B128" s="36"/>
      <c r="C128" s="191" t="s">
        <v>71</v>
      </c>
      <c r="D128" s="191" t="s">
        <v>266</v>
      </c>
      <c r="E128" s="192" t="s">
        <v>1962</v>
      </c>
      <c r="F128" s="193" t="s">
        <v>1947</v>
      </c>
      <c r="G128" s="194" t="s">
        <v>269</v>
      </c>
      <c r="H128" s="195">
        <v>137.96199999999999</v>
      </c>
      <c r="I128" s="196"/>
      <c r="J128" s="197">
        <f>ROUND(I128*H128,2)</f>
        <v>0</v>
      </c>
      <c r="K128" s="198"/>
      <c r="L128" s="40"/>
      <c r="M128" s="199" t="s">
        <v>1</v>
      </c>
      <c r="N128" s="200" t="s">
        <v>38</v>
      </c>
      <c r="O128" s="72"/>
      <c r="P128" s="201">
        <f>O128*H128</f>
        <v>0</v>
      </c>
      <c r="Q128" s="201">
        <v>9.0000000000000006E-5</v>
      </c>
      <c r="R128" s="201">
        <f>Q128*H128</f>
        <v>1.241658E-2</v>
      </c>
      <c r="S128" s="201">
        <v>0.23</v>
      </c>
      <c r="T128" s="202">
        <f>S128*H128</f>
        <v>31.731259999999999</v>
      </c>
      <c r="U128" s="35"/>
      <c r="V128" s="35"/>
      <c r="W128" s="35"/>
      <c r="X128" s="35"/>
      <c r="Y128" s="35"/>
      <c r="Z128" s="35"/>
      <c r="AA128" s="35"/>
      <c r="AB128" s="35"/>
      <c r="AC128" s="35"/>
      <c r="AD128" s="35"/>
      <c r="AE128" s="35"/>
      <c r="AR128" s="203" t="s">
        <v>270</v>
      </c>
      <c r="AT128" s="203" t="s">
        <v>266</v>
      </c>
      <c r="AU128" s="203" t="s">
        <v>73</v>
      </c>
      <c r="AY128" s="18" t="s">
        <v>263</v>
      </c>
      <c r="BE128" s="204">
        <f>IF(N128="základní",J128,0)</f>
        <v>0</v>
      </c>
      <c r="BF128" s="204">
        <f>IF(N128="snížená",J128,0)</f>
        <v>0</v>
      </c>
      <c r="BG128" s="204">
        <f>IF(N128="zákl. přenesená",J128,0)</f>
        <v>0</v>
      </c>
      <c r="BH128" s="204">
        <f>IF(N128="sníž. přenesená",J128,0)</f>
        <v>0</v>
      </c>
      <c r="BI128" s="204">
        <f>IF(N128="nulová",J128,0)</f>
        <v>0</v>
      </c>
      <c r="BJ128" s="18" t="s">
        <v>71</v>
      </c>
      <c r="BK128" s="204">
        <f>ROUND(I128*H128,2)</f>
        <v>0</v>
      </c>
      <c r="BL128" s="18" t="s">
        <v>270</v>
      </c>
      <c r="BM128" s="203" t="s">
        <v>7274</v>
      </c>
    </row>
    <row r="129" spans="1:65" s="13" customFormat="1">
      <c r="B129" s="205"/>
      <c r="C129" s="206"/>
      <c r="D129" s="207" t="s">
        <v>272</v>
      </c>
      <c r="E129" s="208" t="s">
        <v>1</v>
      </c>
      <c r="F129" s="209" t="s">
        <v>7275</v>
      </c>
      <c r="G129" s="206"/>
      <c r="H129" s="210">
        <v>137.96199999999999</v>
      </c>
      <c r="I129" s="211"/>
      <c r="J129" s="206"/>
      <c r="K129" s="206"/>
      <c r="L129" s="212"/>
      <c r="M129" s="213"/>
      <c r="N129" s="214"/>
      <c r="O129" s="214"/>
      <c r="P129" s="214"/>
      <c r="Q129" s="214"/>
      <c r="R129" s="214"/>
      <c r="S129" s="214"/>
      <c r="T129" s="215"/>
      <c r="AT129" s="216" t="s">
        <v>272</v>
      </c>
      <c r="AU129" s="216" t="s">
        <v>73</v>
      </c>
      <c r="AV129" s="13" t="s">
        <v>73</v>
      </c>
      <c r="AW129" s="13" t="s">
        <v>30</v>
      </c>
      <c r="AX129" s="13" t="s">
        <v>71</v>
      </c>
      <c r="AY129" s="216" t="s">
        <v>263</v>
      </c>
    </row>
    <row r="130" spans="1:65" s="2" customFormat="1" ht="33" customHeight="1">
      <c r="A130" s="35"/>
      <c r="B130" s="36"/>
      <c r="C130" s="191" t="s">
        <v>73</v>
      </c>
      <c r="D130" s="191" t="s">
        <v>266</v>
      </c>
      <c r="E130" s="192" t="s">
        <v>7276</v>
      </c>
      <c r="F130" s="193" t="s">
        <v>7277</v>
      </c>
      <c r="G130" s="194" t="s">
        <v>300</v>
      </c>
      <c r="H130" s="195">
        <v>373.08800000000002</v>
      </c>
      <c r="I130" s="196"/>
      <c r="J130" s="197">
        <f>ROUND(I130*H130,2)</f>
        <v>0</v>
      </c>
      <c r="K130" s="198"/>
      <c r="L130" s="40"/>
      <c r="M130" s="199" t="s">
        <v>1</v>
      </c>
      <c r="N130" s="200" t="s">
        <v>38</v>
      </c>
      <c r="O130" s="72"/>
      <c r="P130" s="201">
        <f>O130*H130</f>
        <v>0</v>
      </c>
      <c r="Q130" s="201">
        <v>0</v>
      </c>
      <c r="R130" s="201">
        <f>Q130*H130</f>
        <v>0</v>
      </c>
      <c r="S130" s="201">
        <v>0</v>
      </c>
      <c r="T130" s="202">
        <f>S130*H130</f>
        <v>0</v>
      </c>
      <c r="U130" s="35"/>
      <c r="V130" s="35"/>
      <c r="W130" s="35"/>
      <c r="X130" s="35"/>
      <c r="Y130" s="35"/>
      <c r="Z130" s="35"/>
      <c r="AA130" s="35"/>
      <c r="AB130" s="35"/>
      <c r="AC130" s="35"/>
      <c r="AD130" s="35"/>
      <c r="AE130" s="35"/>
      <c r="AR130" s="203" t="s">
        <v>270</v>
      </c>
      <c r="AT130" s="203" t="s">
        <v>266</v>
      </c>
      <c r="AU130" s="203" t="s">
        <v>73</v>
      </c>
      <c r="AY130" s="18" t="s">
        <v>263</v>
      </c>
      <c r="BE130" s="204">
        <f>IF(N130="základní",J130,0)</f>
        <v>0</v>
      </c>
      <c r="BF130" s="204">
        <f>IF(N130="snížená",J130,0)</f>
        <v>0</v>
      </c>
      <c r="BG130" s="204">
        <f>IF(N130="zákl. přenesená",J130,0)</f>
        <v>0</v>
      </c>
      <c r="BH130" s="204">
        <f>IF(N130="sníž. přenesená",J130,0)</f>
        <v>0</v>
      </c>
      <c r="BI130" s="204">
        <f>IF(N130="nulová",J130,0)</f>
        <v>0</v>
      </c>
      <c r="BJ130" s="18" t="s">
        <v>71</v>
      </c>
      <c r="BK130" s="204">
        <f>ROUND(I130*H130,2)</f>
        <v>0</v>
      </c>
      <c r="BL130" s="18" t="s">
        <v>270</v>
      </c>
      <c r="BM130" s="203" t="s">
        <v>7278</v>
      </c>
    </row>
    <row r="131" spans="1:65" s="13" customFormat="1">
      <c r="B131" s="205"/>
      <c r="C131" s="206"/>
      <c r="D131" s="207" t="s">
        <v>272</v>
      </c>
      <c r="E131" s="208" t="s">
        <v>1</v>
      </c>
      <c r="F131" s="209" t="s">
        <v>7279</v>
      </c>
      <c r="G131" s="206"/>
      <c r="H131" s="210">
        <v>373.08800000000002</v>
      </c>
      <c r="I131" s="211"/>
      <c r="J131" s="206"/>
      <c r="K131" s="206"/>
      <c r="L131" s="212"/>
      <c r="M131" s="213"/>
      <c r="N131" s="214"/>
      <c r="O131" s="214"/>
      <c r="P131" s="214"/>
      <c r="Q131" s="214"/>
      <c r="R131" s="214"/>
      <c r="S131" s="214"/>
      <c r="T131" s="215"/>
      <c r="AT131" s="216" t="s">
        <v>272</v>
      </c>
      <c r="AU131" s="216" t="s">
        <v>73</v>
      </c>
      <c r="AV131" s="13" t="s">
        <v>73</v>
      </c>
      <c r="AW131" s="13" t="s">
        <v>30</v>
      </c>
      <c r="AX131" s="13" t="s">
        <v>71</v>
      </c>
      <c r="AY131" s="216" t="s">
        <v>263</v>
      </c>
    </row>
    <row r="132" spans="1:65" s="2" customFormat="1" ht="24.2" customHeight="1">
      <c r="A132" s="35"/>
      <c r="B132" s="36"/>
      <c r="C132" s="191" t="s">
        <v>276</v>
      </c>
      <c r="D132" s="191" t="s">
        <v>266</v>
      </c>
      <c r="E132" s="192" t="s">
        <v>7226</v>
      </c>
      <c r="F132" s="193" t="s">
        <v>7227</v>
      </c>
      <c r="G132" s="194" t="s">
        <v>269</v>
      </c>
      <c r="H132" s="195">
        <v>746.17600000000004</v>
      </c>
      <c r="I132" s="196"/>
      <c r="J132" s="197">
        <f>ROUND(I132*H132,2)</f>
        <v>0</v>
      </c>
      <c r="K132" s="198"/>
      <c r="L132" s="40"/>
      <c r="M132" s="199" t="s">
        <v>1</v>
      </c>
      <c r="N132" s="200" t="s">
        <v>38</v>
      </c>
      <c r="O132" s="72"/>
      <c r="P132" s="201">
        <f>O132*H132</f>
        <v>0</v>
      </c>
      <c r="Q132" s="201">
        <v>8.4999999999999995E-4</v>
      </c>
      <c r="R132" s="201">
        <f>Q132*H132</f>
        <v>0.63424959999999997</v>
      </c>
      <c r="S132" s="201">
        <v>0</v>
      </c>
      <c r="T132" s="202">
        <f>S132*H132</f>
        <v>0</v>
      </c>
      <c r="U132" s="35"/>
      <c r="V132" s="35"/>
      <c r="W132" s="35"/>
      <c r="X132" s="35"/>
      <c r="Y132" s="35"/>
      <c r="Z132" s="35"/>
      <c r="AA132" s="35"/>
      <c r="AB132" s="35"/>
      <c r="AC132" s="35"/>
      <c r="AD132" s="35"/>
      <c r="AE132" s="35"/>
      <c r="AR132" s="203" t="s">
        <v>270</v>
      </c>
      <c r="AT132" s="203" t="s">
        <v>266</v>
      </c>
      <c r="AU132" s="203" t="s">
        <v>73</v>
      </c>
      <c r="AY132" s="18" t="s">
        <v>263</v>
      </c>
      <c r="BE132" s="204">
        <f>IF(N132="základní",J132,0)</f>
        <v>0</v>
      </c>
      <c r="BF132" s="204">
        <f>IF(N132="snížená",J132,0)</f>
        <v>0</v>
      </c>
      <c r="BG132" s="204">
        <f>IF(N132="zákl. přenesená",J132,0)</f>
        <v>0</v>
      </c>
      <c r="BH132" s="204">
        <f>IF(N132="sníž. přenesená",J132,0)</f>
        <v>0</v>
      </c>
      <c r="BI132" s="204">
        <f>IF(N132="nulová",J132,0)</f>
        <v>0</v>
      </c>
      <c r="BJ132" s="18" t="s">
        <v>71</v>
      </c>
      <c r="BK132" s="204">
        <f>ROUND(I132*H132,2)</f>
        <v>0</v>
      </c>
      <c r="BL132" s="18" t="s">
        <v>270</v>
      </c>
      <c r="BM132" s="203" t="s">
        <v>7280</v>
      </c>
    </row>
    <row r="133" spans="1:65" s="13" customFormat="1">
      <c r="B133" s="205"/>
      <c r="C133" s="206"/>
      <c r="D133" s="207" t="s">
        <v>272</v>
      </c>
      <c r="E133" s="208" t="s">
        <v>1</v>
      </c>
      <c r="F133" s="209" t="s">
        <v>7281</v>
      </c>
      <c r="G133" s="206"/>
      <c r="H133" s="210">
        <v>746.17600000000004</v>
      </c>
      <c r="I133" s="211"/>
      <c r="J133" s="206"/>
      <c r="K133" s="206"/>
      <c r="L133" s="212"/>
      <c r="M133" s="213"/>
      <c r="N133" s="214"/>
      <c r="O133" s="214"/>
      <c r="P133" s="214"/>
      <c r="Q133" s="214"/>
      <c r="R133" s="214"/>
      <c r="S133" s="214"/>
      <c r="T133" s="215"/>
      <c r="AT133" s="216" t="s">
        <v>272</v>
      </c>
      <c r="AU133" s="216" t="s">
        <v>73</v>
      </c>
      <c r="AV133" s="13" t="s">
        <v>73</v>
      </c>
      <c r="AW133" s="13" t="s">
        <v>30</v>
      </c>
      <c r="AX133" s="13" t="s">
        <v>71</v>
      </c>
      <c r="AY133" s="216" t="s">
        <v>263</v>
      </c>
    </row>
    <row r="134" spans="1:65" s="2" customFormat="1" ht="24.2" customHeight="1">
      <c r="A134" s="35"/>
      <c r="B134" s="36"/>
      <c r="C134" s="191" t="s">
        <v>270</v>
      </c>
      <c r="D134" s="191" t="s">
        <v>266</v>
      </c>
      <c r="E134" s="192" t="s">
        <v>7230</v>
      </c>
      <c r="F134" s="193" t="s">
        <v>7231</v>
      </c>
      <c r="G134" s="194" t="s">
        <v>269</v>
      </c>
      <c r="H134" s="195">
        <v>746.17600000000004</v>
      </c>
      <c r="I134" s="196"/>
      <c r="J134" s="197">
        <f>ROUND(I134*H134,2)</f>
        <v>0</v>
      </c>
      <c r="K134" s="198"/>
      <c r="L134" s="40"/>
      <c r="M134" s="199" t="s">
        <v>1</v>
      </c>
      <c r="N134" s="200" t="s">
        <v>38</v>
      </c>
      <c r="O134" s="72"/>
      <c r="P134" s="201">
        <f>O134*H134</f>
        <v>0</v>
      </c>
      <c r="Q134" s="201">
        <v>0</v>
      </c>
      <c r="R134" s="201">
        <f>Q134*H134</f>
        <v>0</v>
      </c>
      <c r="S134" s="201">
        <v>0</v>
      </c>
      <c r="T134" s="202">
        <f>S134*H134</f>
        <v>0</v>
      </c>
      <c r="U134" s="35"/>
      <c r="V134" s="35"/>
      <c r="W134" s="35"/>
      <c r="X134" s="35"/>
      <c r="Y134" s="35"/>
      <c r="Z134" s="35"/>
      <c r="AA134" s="35"/>
      <c r="AB134" s="35"/>
      <c r="AC134" s="35"/>
      <c r="AD134" s="35"/>
      <c r="AE134" s="35"/>
      <c r="AR134" s="203" t="s">
        <v>270</v>
      </c>
      <c r="AT134" s="203" t="s">
        <v>266</v>
      </c>
      <c r="AU134" s="203" t="s">
        <v>73</v>
      </c>
      <c r="AY134" s="18" t="s">
        <v>263</v>
      </c>
      <c r="BE134" s="204">
        <f>IF(N134="základní",J134,0)</f>
        <v>0</v>
      </c>
      <c r="BF134" s="204">
        <f>IF(N134="snížená",J134,0)</f>
        <v>0</v>
      </c>
      <c r="BG134" s="204">
        <f>IF(N134="zákl. přenesená",J134,0)</f>
        <v>0</v>
      </c>
      <c r="BH134" s="204">
        <f>IF(N134="sníž. přenesená",J134,0)</f>
        <v>0</v>
      </c>
      <c r="BI134" s="204">
        <f>IF(N134="nulová",J134,0)</f>
        <v>0</v>
      </c>
      <c r="BJ134" s="18" t="s">
        <v>71</v>
      </c>
      <c r="BK134" s="204">
        <f>ROUND(I134*H134,2)</f>
        <v>0</v>
      </c>
      <c r="BL134" s="18" t="s">
        <v>270</v>
      </c>
      <c r="BM134" s="203" t="s">
        <v>7282</v>
      </c>
    </row>
    <row r="135" spans="1:65" s="2" customFormat="1" ht="24.2" customHeight="1">
      <c r="A135" s="35"/>
      <c r="B135" s="36"/>
      <c r="C135" s="191" t="s">
        <v>297</v>
      </c>
      <c r="D135" s="191" t="s">
        <v>266</v>
      </c>
      <c r="E135" s="192" t="s">
        <v>549</v>
      </c>
      <c r="F135" s="193" t="s">
        <v>550</v>
      </c>
      <c r="G135" s="194" t="s">
        <v>300</v>
      </c>
      <c r="H135" s="195">
        <v>237.22300000000001</v>
      </c>
      <c r="I135" s="196"/>
      <c r="J135" s="197">
        <f>ROUND(I135*H135,2)</f>
        <v>0</v>
      </c>
      <c r="K135" s="198"/>
      <c r="L135" s="40"/>
      <c r="M135" s="199" t="s">
        <v>1</v>
      </c>
      <c r="N135" s="200" t="s">
        <v>38</v>
      </c>
      <c r="O135" s="72"/>
      <c r="P135" s="201">
        <f>O135*H135</f>
        <v>0</v>
      </c>
      <c r="Q135" s="201">
        <v>0</v>
      </c>
      <c r="R135" s="201">
        <f>Q135*H135</f>
        <v>0</v>
      </c>
      <c r="S135" s="201">
        <v>0</v>
      </c>
      <c r="T135" s="202">
        <f>S135*H135</f>
        <v>0</v>
      </c>
      <c r="U135" s="35"/>
      <c r="V135" s="35"/>
      <c r="W135" s="35"/>
      <c r="X135" s="35"/>
      <c r="Y135" s="35"/>
      <c r="Z135" s="35"/>
      <c r="AA135" s="35"/>
      <c r="AB135" s="35"/>
      <c r="AC135" s="35"/>
      <c r="AD135" s="35"/>
      <c r="AE135" s="35"/>
      <c r="AR135" s="203" t="s">
        <v>270</v>
      </c>
      <c r="AT135" s="203" t="s">
        <v>266</v>
      </c>
      <c r="AU135" s="203" t="s">
        <v>73</v>
      </c>
      <c r="AY135" s="18" t="s">
        <v>263</v>
      </c>
      <c r="BE135" s="204">
        <f>IF(N135="základní",J135,0)</f>
        <v>0</v>
      </c>
      <c r="BF135" s="204">
        <f>IF(N135="snížená",J135,0)</f>
        <v>0</v>
      </c>
      <c r="BG135" s="204">
        <f>IF(N135="zákl. přenesená",J135,0)</f>
        <v>0</v>
      </c>
      <c r="BH135" s="204">
        <f>IF(N135="sníž. přenesená",J135,0)</f>
        <v>0</v>
      </c>
      <c r="BI135" s="204">
        <f>IF(N135="nulová",J135,0)</f>
        <v>0</v>
      </c>
      <c r="BJ135" s="18" t="s">
        <v>71</v>
      </c>
      <c r="BK135" s="204">
        <f>ROUND(I135*H135,2)</f>
        <v>0</v>
      </c>
      <c r="BL135" s="18" t="s">
        <v>270</v>
      </c>
      <c r="BM135" s="203" t="s">
        <v>7283</v>
      </c>
    </row>
    <row r="136" spans="1:65" s="13" customFormat="1">
      <c r="B136" s="205"/>
      <c r="C136" s="206"/>
      <c r="D136" s="207" t="s">
        <v>272</v>
      </c>
      <c r="E136" s="208" t="s">
        <v>1</v>
      </c>
      <c r="F136" s="209" t="s">
        <v>7284</v>
      </c>
      <c r="G136" s="206"/>
      <c r="H136" s="210">
        <v>56.3</v>
      </c>
      <c r="I136" s="211"/>
      <c r="J136" s="206"/>
      <c r="K136" s="206"/>
      <c r="L136" s="212"/>
      <c r="M136" s="213"/>
      <c r="N136" s="214"/>
      <c r="O136" s="214"/>
      <c r="P136" s="214"/>
      <c r="Q136" s="214"/>
      <c r="R136" s="214"/>
      <c r="S136" s="214"/>
      <c r="T136" s="215"/>
      <c r="AT136" s="216" t="s">
        <v>272</v>
      </c>
      <c r="AU136" s="216" t="s">
        <v>73</v>
      </c>
      <c r="AV136" s="13" t="s">
        <v>73</v>
      </c>
      <c r="AW136" s="13" t="s">
        <v>30</v>
      </c>
      <c r="AX136" s="13" t="s">
        <v>64</v>
      </c>
      <c r="AY136" s="216" t="s">
        <v>263</v>
      </c>
    </row>
    <row r="137" spans="1:65" s="13" customFormat="1">
      <c r="B137" s="205"/>
      <c r="C137" s="206"/>
      <c r="D137" s="207" t="s">
        <v>272</v>
      </c>
      <c r="E137" s="208" t="s">
        <v>1</v>
      </c>
      <c r="F137" s="209" t="s">
        <v>7285</v>
      </c>
      <c r="G137" s="206"/>
      <c r="H137" s="210">
        <v>180.923</v>
      </c>
      <c r="I137" s="211"/>
      <c r="J137" s="206"/>
      <c r="K137" s="206"/>
      <c r="L137" s="212"/>
      <c r="M137" s="213"/>
      <c r="N137" s="214"/>
      <c r="O137" s="214"/>
      <c r="P137" s="214"/>
      <c r="Q137" s="214"/>
      <c r="R137" s="214"/>
      <c r="S137" s="214"/>
      <c r="T137" s="215"/>
      <c r="AT137" s="216" t="s">
        <v>272</v>
      </c>
      <c r="AU137" s="216" t="s">
        <v>73</v>
      </c>
      <c r="AV137" s="13" t="s">
        <v>73</v>
      </c>
      <c r="AW137" s="13" t="s">
        <v>30</v>
      </c>
      <c r="AX137" s="13" t="s">
        <v>64</v>
      </c>
      <c r="AY137" s="216" t="s">
        <v>263</v>
      </c>
    </row>
    <row r="138" spans="1:65" s="15" customFormat="1">
      <c r="B138" s="228"/>
      <c r="C138" s="229"/>
      <c r="D138" s="207" t="s">
        <v>272</v>
      </c>
      <c r="E138" s="230" t="s">
        <v>1</v>
      </c>
      <c r="F138" s="231" t="s">
        <v>280</v>
      </c>
      <c r="G138" s="229"/>
      <c r="H138" s="232">
        <v>237.22300000000001</v>
      </c>
      <c r="I138" s="233"/>
      <c r="J138" s="229"/>
      <c r="K138" s="229"/>
      <c r="L138" s="234"/>
      <c r="M138" s="235"/>
      <c r="N138" s="236"/>
      <c r="O138" s="236"/>
      <c r="P138" s="236"/>
      <c r="Q138" s="236"/>
      <c r="R138" s="236"/>
      <c r="S138" s="236"/>
      <c r="T138" s="237"/>
      <c r="AT138" s="238" t="s">
        <v>272</v>
      </c>
      <c r="AU138" s="238" t="s">
        <v>73</v>
      </c>
      <c r="AV138" s="15" t="s">
        <v>270</v>
      </c>
      <c r="AW138" s="15" t="s">
        <v>30</v>
      </c>
      <c r="AX138" s="15" t="s">
        <v>71</v>
      </c>
      <c r="AY138" s="238" t="s">
        <v>263</v>
      </c>
    </row>
    <row r="139" spans="1:65" s="2" customFormat="1" ht="16.5" customHeight="1">
      <c r="A139" s="35"/>
      <c r="B139" s="36"/>
      <c r="C139" s="191" t="s">
        <v>304</v>
      </c>
      <c r="D139" s="191" t="s">
        <v>266</v>
      </c>
      <c r="E139" s="192" t="s">
        <v>1974</v>
      </c>
      <c r="F139" s="193" t="s">
        <v>1975</v>
      </c>
      <c r="G139" s="194" t="s">
        <v>796</v>
      </c>
      <c r="H139" s="195">
        <v>161.15</v>
      </c>
      <c r="I139" s="196"/>
      <c r="J139" s="197">
        <f>ROUND(I139*H139,2)</f>
        <v>0</v>
      </c>
      <c r="K139" s="198"/>
      <c r="L139" s="40"/>
      <c r="M139" s="199" t="s">
        <v>1</v>
      </c>
      <c r="N139" s="200" t="s">
        <v>38</v>
      </c>
      <c r="O139" s="72"/>
      <c r="P139" s="201">
        <f>O139*H139</f>
        <v>0</v>
      </c>
      <c r="Q139" s="201">
        <v>0</v>
      </c>
      <c r="R139" s="201">
        <f>Q139*H139</f>
        <v>0</v>
      </c>
      <c r="S139" s="201">
        <v>0</v>
      </c>
      <c r="T139" s="202">
        <f>S139*H139</f>
        <v>0</v>
      </c>
      <c r="U139" s="35"/>
      <c r="V139" s="35"/>
      <c r="W139" s="35"/>
      <c r="X139" s="35"/>
      <c r="Y139" s="35"/>
      <c r="Z139" s="35"/>
      <c r="AA139" s="35"/>
      <c r="AB139" s="35"/>
      <c r="AC139" s="35"/>
      <c r="AD139" s="35"/>
      <c r="AE139" s="35"/>
      <c r="AR139" s="203" t="s">
        <v>270</v>
      </c>
      <c r="AT139" s="203" t="s">
        <v>266</v>
      </c>
      <c r="AU139" s="203" t="s">
        <v>73</v>
      </c>
      <c r="AY139" s="18" t="s">
        <v>263</v>
      </c>
      <c r="BE139" s="204">
        <f>IF(N139="základní",J139,0)</f>
        <v>0</v>
      </c>
      <c r="BF139" s="204">
        <f>IF(N139="snížená",J139,0)</f>
        <v>0</v>
      </c>
      <c r="BG139" s="204">
        <f>IF(N139="zákl. přenesená",J139,0)</f>
        <v>0</v>
      </c>
      <c r="BH139" s="204">
        <f>IF(N139="sníž. přenesená",J139,0)</f>
        <v>0</v>
      </c>
      <c r="BI139" s="204">
        <f>IF(N139="nulová",J139,0)</f>
        <v>0</v>
      </c>
      <c r="BJ139" s="18" t="s">
        <v>71</v>
      </c>
      <c r="BK139" s="204">
        <f>ROUND(I139*H139,2)</f>
        <v>0</v>
      </c>
      <c r="BL139" s="18" t="s">
        <v>270</v>
      </c>
      <c r="BM139" s="203" t="s">
        <v>7286</v>
      </c>
    </row>
    <row r="140" spans="1:65" s="13" customFormat="1">
      <c r="B140" s="205"/>
      <c r="C140" s="206"/>
      <c r="D140" s="207" t="s">
        <v>272</v>
      </c>
      <c r="E140" s="208" t="s">
        <v>1</v>
      </c>
      <c r="F140" s="209" t="s">
        <v>7287</v>
      </c>
      <c r="G140" s="206"/>
      <c r="H140" s="210">
        <v>161.15</v>
      </c>
      <c r="I140" s="211"/>
      <c r="J140" s="206"/>
      <c r="K140" s="206"/>
      <c r="L140" s="212"/>
      <c r="M140" s="213"/>
      <c r="N140" s="214"/>
      <c r="O140" s="214"/>
      <c r="P140" s="214"/>
      <c r="Q140" s="214"/>
      <c r="R140" s="214"/>
      <c r="S140" s="214"/>
      <c r="T140" s="215"/>
      <c r="AT140" s="216" t="s">
        <v>272</v>
      </c>
      <c r="AU140" s="216" t="s">
        <v>73</v>
      </c>
      <c r="AV140" s="13" t="s">
        <v>73</v>
      </c>
      <c r="AW140" s="13" t="s">
        <v>30</v>
      </c>
      <c r="AX140" s="13" t="s">
        <v>64</v>
      </c>
      <c r="AY140" s="216" t="s">
        <v>263</v>
      </c>
    </row>
    <row r="141" spans="1:65" s="15" customFormat="1">
      <c r="B141" s="228"/>
      <c r="C141" s="229"/>
      <c r="D141" s="207" t="s">
        <v>272</v>
      </c>
      <c r="E141" s="230" t="s">
        <v>1</v>
      </c>
      <c r="F141" s="231" t="s">
        <v>1970</v>
      </c>
      <c r="G141" s="229"/>
      <c r="H141" s="232">
        <v>161.15</v>
      </c>
      <c r="I141" s="233"/>
      <c r="J141" s="229"/>
      <c r="K141" s="229"/>
      <c r="L141" s="234"/>
      <c r="M141" s="235"/>
      <c r="N141" s="236"/>
      <c r="O141" s="236"/>
      <c r="P141" s="236"/>
      <c r="Q141" s="236"/>
      <c r="R141" s="236"/>
      <c r="S141" s="236"/>
      <c r="T141" s="237"/>
      <c r="AT141" s="238" t="s">
        <v>272</v>
      </c>
      <c r="AU141" s="238" t="s">
        <v>73</v>
      </c>
      <c r="AV141" s="15" t="s">
        <v>270</v>
      </c>
      <c r="AW141" s="15" t="s">
        <v>30</v>
      </c>
      <c r="AX141" s="15" t="s">
        <v>71</v>
      </c>
      <c r="AY141" s="238" t="s">
        <v>263</v>
      </c>
    </row>
    <row r="142" spans="1:65" s="2" customFormat="1" ht="24.2" customHeight="1">
      <c r="A142" s="35"/>
      <c r="B142" s="36"/>
      <c r="C142" s="191" t="s">
        <v>309</v>
      </c>
      <c r="D142" s="191" t="s">
        <v>266</v>
      </c>
      <c r="E142" s="192" t="s">
        <v>1978</v>
      </c>
      <c r="F142" s="193" t="s">
        <v>1979</v>
      </c>
      <c r="G142" s="194" t="s">
        <v>300</v>
      </c>
      <c r="H142" s="195">
        <v>102.199</v>
      </c>
      <c r="I142" s="196"/>
      <c r="J142" s="197">
        <f>ROUND(I142*H142,2)</f>
        <v>0</v>
      </c>
      <c r="K142" s="198"/>
      <c r="L142" s="40"/>
      <c r="M142" s="199" t="s">
        <v>1</v>
      </c>
      <c r="N142" s="200" t="s">
        <v>38</v>
      </c>
      <c r="O142" s="72"/>
      <c r="P142" s="201">
        <f>O142*H142</f>
        <v>0</v>
      </c>
      <c r="Q142" s="201">
        <v>0</v>
      </c>
      <c r="R142" s="201">
        <f>Q142*H142</f>
        <v>0</v>
      </c>
      <c r="S142" s="201">
        <v>0</v>
      </c>
      <c r="T142" s="202">
        <f>S142*H142</f>
        <v>0</v>
      </c>
      <c r="U142" s="35"/>
      <c r="V142" s="35"/>
      <c r="W142" s="35"/>
      <c r="X142" s="35"/>
      <c r="Y142" s="35"/>
      <c r="Z142" s="35"/>
      <c r="AA142" s="35"/>
      <c r="AB142" s="35"/>
      <c r="AC142" s="35"/>
      <c r="AD142" s="35"/>
      <c r="AE142" s="35"/>
      <c r="AR142" s="203" t="s">
        <v>270</v>
      </c>
      <c r="AT142" s="203" t="s">
        <v>266</v>
      </c>
      <c r="AU142" s="203" t="s">
        <v>73</v>
      </c>
      <c r="AY142" s="18" t="s">
        <v>263</v>
      </c>
      <c r="BE142" s="204">
        <f>IF(N142="základní",J142,0)</f>
        <v>0</v>
      </c>
      <c r="BF142" s="204">
        <f>IF(N142="snížená",J142,0)</f>
        <v>0</v>
      </c>
      <c r="BG142" s="204">
        <f>IF(N142="zákl. přenesená",J142,0)</f>
        <v>0</v>
      </c>
      <c r="BH142" s="204">
        <f>IF(N142="sníž. přenesená",J142,0)</f>
        <v>0</v>
      </c>
      <c r="BI142" s="204">
        <f>IF(N142="nulová",J142,0)</f>
        <v>0</v>
      </c>
      <c r="BJ142" s="18" t="s">
        <v>71</v>
      </c>
      <c r="BK142" s="204">
        <f>ROUND(I142*H142,2)</f>
        <v>0</v>
      </c>
      <c r="BL142" s="18" t="s">
        <v>270</v>
      </c>
      <c r="BM142" s="203" t="s">
        <v>7288</v>
      </c>
    </row>
    <row r="143" spans="1:65" s="13" customFormat="1">
      <c r="B143" s="205"/>
      <c r="C143" s="206"/>
      <c r="D143" s="207" t="s">
        <v>272</v>
      </c>
      <c r="E143" s="208" t="s">
        <v>1</v>
      </c>
      <c r="F143" s="209" t="s">
        <v>7289</v>
      </c>
      <c r="G143" s="206"/>
      <c r="H143" s="210">
        <v>6.0430000000000001</v>
      </c>
      <c r="I143" s="211"/>
      <c r="J143" s="206"/>
      <c r="K143" s="206"/>
      <c r="L143" s="212"/>
      <c r="M143" s="213"/>
      <c r="N143" s="214"/>
      <c r="O143" s="214"/>
      <c r="P143" s="214"/>
      <c r="Q143" s="214"/>
      <c r="R143" s="214"/>
      <c r="S143" s="214"/>
      <c r="T143" s="215"/>
      <c r="AT143" s="216" t="s">
        <v>272</v>
      </c>
      <c r="AU143" s="216" t="s">
        <v>73</v>
      </c>
      <c r="AV143" s="13" t="s">
        <v>73</v>
      </c>
      <c r="AW143" s="13" t="s">
        <v>30</v>
      </c>
      <c r="AX143" s="13" t="s">
        <v>64</v>
      </c>
      <c r="AY143" s="216" t="s">
        <v>263</v>
      </c>
    </row>
    <row r="144" spans="1:65" s="13" customFormat="1">
      <c r="B144" s="205"/>
      <c r="C144" s="206"/>
      <c r="D144" s="207" t="s">
        <v>272</v>
      </c>
      <c r="E144" s="208" t="s">
        <v>1</v>
      </c>
      <c r="F144" s="209" t="s">
        <v>7290</v>
      </c>
      <c r="G144" s="206"/>
      <c r="H144" s="210">
        <v>16.151</v>
      </c>
      <c r="I144" s="211"/>
      <c r="J144" s="206"/>
      <c r="K144" s="206"/>
      <c r="L144" s="212"/>
      <c r="M144" s="213"/>
      <c r="N144" s="214"/>
      <c r="O144" s="214"/>
      <c r="P144" s="214"/>
      <c r="Q144" s="214"/>
      <c r="R144" s="214"/>
      <c r="S144" s="214"/>
      <c r="T144" s="215"/>
      <c r="AT144" s="216" t="s">
        <v>272</v>
      </c>
      <c r="AU144" s="216" t="s">
        <v>73</v>
      </c>
      <c r="AV144" s="13" t="s">
        <v>73</v>
      </c>
      <c r="AW144" s="13" t="s">
        <v>30</v>
      </c>
      <c r="AX144" s="13" t="s">
        <v>64</v>
      </c>
      <c r="AY144" s="216" t="s">
        <v>263</v>
      </c>
    </row>
    <row r="145" spans="1:65" s="13" customFormat="1">
      <c r="B145" s="205"/>
      <c r="C145" s="206"/>
      <c r="D145" s="207" t="s">
        <v>272</v>
      </c>
      <c r="E145" s="208" t="s">
        <v>1</v>
      </c>
      <c r="F145" s="209" t="s">
        <v>7291</v>
      </c>
      <c r="G145" s="206"/>
      <c r="H145" s="210">
        <v>80.004999999999995</v>
      </c>
      <c r="I145" s="211"/>
      <c r="J145" s="206"/>
      <c r="K145" s="206"/>
      <c r="L145" s="212"/>
      <c r="M145" s="213"/>
      <c r="N145" s="214"/>
      <c r="O145" s="214"/>
      <c r="P145" s="214"/>
      <c r="Q145" s="214"/>
      <c r="R145" s="214"/>
      <c r="S145" s="214"/>
      <c r="T145" s="215"/>
      <c r="AT145" s="216" t="s">
        <v>272</v>
      </c>
      <c r="AU145" s="216" t="s">
        <v>73</v>
      </c>
      <c r="AV145" s="13" t="s">
        <v>73</v>
      </c>
      <c r="AW145" s="13" t="s">
        <v>30</v>
      </c>
      <c r="AX145" s="13" t="s">
        <v>64</v>
      </c>
      <c r="AY145" s="216" t="s">
        <v>263</v>
      </c>
    </row>
    <row r="146" spans="1:65" s="15" customFormat="1">
      <c r="B146" s="228"/>
      <c r="C146" s="229"/>
      <c r="D146" s="207" t="s">
        <v>272</v>
      </c>
      <c r="E146" s="230" t="s">
        <v>1</v>
      </c>
      <c r="F146" s="231" t="s">
        <v>280</v>
      </c>
      <c r="G146" s="229"/>
      <c r="H146" s="232">
        <v>102.199</v>
      </c>
      <c r="I146" s="233"/>
      <c r="J146" s="229"/>
      <c r="K146" s="229"/>
      <c r="L146" s="234"/>
      <c r="M146" s="235"/>
      <c r="N146" s="236"/>
      <c r="O146" s="236"/>
      <c r="P146" s="236"/>
      <c r="Q146" s="236"/>
      <c r="R146" s="236"/>
      <c r="S146" s="236"/>
      <c r="T146" s="237"/>
      <c r="AT146" s="238" t="s">
        <v>272</v>
      </c>
      <c r="AU146" s="238" t="s">
        <v>73</v>
      </c>
      <c r="AV146" s="15" t="s">
        <v>270</v>
      </c>
      <c r="AW146" s="15" t="s">
        <v>30</v>
      </c>
      <c r="AX146" s="15" t="s">
        <v>71</v>
      </c>
      <c r="AY146" s="238" t="s">
        <v>263</v>
      </c>
    </row>
    <row r="147" spans="1:65" s="2" customFormat="1" ht="16.5" customHeight="1">
      <c r="A147" s="35"/>
      <c r="B147" s="36"/>
      <c r="C147" s="261" t="s">
        <v>314</v>
      </c>
      <c r="D147" s="261" t="s">
        <v>401</v>
      </c>
      <c r="E147" s="262" t="s">
        <v>1981</v>
      </c>
      <c r="F147" s="263" t="s">
        <v>1982</v>
      </c>
      <c r="G147" s="264" t="s">
        <v>307</v>
      </c>
      <c r="H147" s="265">
        <v>183.958</v>
      </c>
      <c r="I147" s="266"/>
      <c r="J147" s="267">
        <f>ROUND(I147*H147,2)</f>
        <v>0</v>
      </c>
      <c r="K147" s="268"/>
      <c r="L147" s="269"/>
      <c r="M147" s="270" t="s">
        <v>1</v>
      </c>
      <c r="N147" s="271" t="s">
        <v>38</v>
      </c>
      <c r="O147" s="72"/>
      <c r="P147" s="201">
        <f>O147*H147</f>
        <v>0</v>
      </c>
      <c r="Q147" s="201">
        <v>1</v>
      </c>
      <c r="R147" s="201">
        <f>Q147*H147</f>
        <v>183.958</v>
      </c>
      <c r="S147" s="201">
        <v>0</v>
      </c>
      <c r="T147" s="202">
        <f>S147*H147</f>
        <v>0</v>
      </c>
      <c r="U147" s="35"/>
      <c r="V147" s="35"/>
      <c r="W147" s="35"/>
      <c r="X147" s="35"/>
      <c r="Y147" s="35"/>
      <c r="Z147" s="35"/>
      <c r="AA147" s="35"/>
      <c r="AB147" s="35"/>
      <c r="AC147" s="35"/>
      <c r="AD147" s="35"/>
      <c r="AE147" s="35"/>
      <c r="AR147" s="203" t="s">
        <v>314</v>
      </c>
      <c r="AT147" s="203" t="s">
        <v>401</v>
      </c>
      <c r="AU147" s="203" t="s">
        <v>73</v>
      </c>
      <c r="AY147" s="18" t="s">
        <v>263</v>
      </c>
      <c r="BE147" s="204">
        <f>IF(N147="základní",J147,0)</f>
        <v>0</v>
      </c>
      <c r="BF147" s="204">
        <f>IF(N147="snížená",J147,0)</f>
        <v>0</v>
      </c>
      <c r="BG147" s="204">
        <f>IF(N147="zákl. přenesená",J147,0)</f>
        <v>0</v>
      </c>
      <c r="BH147" s="204">
        <f>IF(N147="sníž. přenesená",J147,0)</f>
        <v>0</v>
      </c>
      <c r="BI147" s="204">
        <f>IF(N147="nulová",J147,0)</f>
        <v>0</v>
      </c>
      <c r="BJ147" s="18" t="s">
        <v>71</v>
      </c>
      <c r="BK147" s="204">
        <f>ROUND(I147*H147,2)</f>
        <v>0</v>
      </c>
      <c r="BL147" s="18" t="s">
        <v>270</v>
      </c>
      <c r="BM147" s="203" t="s">
        <v>7292</v>
      </c>
    </row>
    <row r="148" spans="1:65" s="13" customFormat="1">
      <c r="B148" s="205"/>
      <c r="C148" s="206"/>
      <c r="D148" s="207" t="s">
        <v>272</v>
      </c>
      <c r="E148" s="206"/>
      <c r="F148" s="209" t="s">
        <v>7293</v>
      </c>
      <c r="G148" s="206"/>
      <c r="H148" s="210">
        <v>183.958</v>
      </c>
      <c r="I148" s="211"/>
      <c r="J148" s="206"/>
      <c r="K148" s="206"/>
      <c r="L148" s="212"/>
      <c r="M148" s="213"/>
      <c r="N148" s="214"/>
      <c r="O148" s="214"/>
      <c r="P148" s="214"/>
      <c r="Q148" s="214"/>
      <c r="R148" s="214"/>
      <c r="S148" s="214"/>
      <c r="T148" s="215"/>
      <c r="AT148" s="216" t="s">
        <v>272</v>
      </c>
      <c r="AU148" s="216" t="s">
        <v>73</v>
      </c>
      <c r="AV148" s="13" t="s">
        <v>73</v>
      </c>
      <c r="AW148" s="13" t="s">
        <v>4</v>
      </c>
      <c r="AX148" s="13" t="s">
        <v>71</v>
      </c>
      <c r="AY148" s="216" t="s">
        <v>263</v>
      </c>
    </row>
    <row r="149" spans="1:65" s="2" customFormat="1" ht="16.5" customHeight="1">
      <c r="A149" s="35"/>
      <c r="B149" s="36"/>
      <c r="C149" s="191" t="s">
        <v>264</v>
      </c>
      <c r="D149" s="191" t="s">
        <v>266</v>
      </c>
      <c r="E149" s="192" t="s">
        <v>7294</v>
      </c>
      <c r="F149" s="193" t="s">
        <v>7295</v>
      </c>
      <c r="G149" s="194" t="s">
        <v>300</v>
      </c>
      <c r="H149" s="195">
        <v>2.8650000000000002</v>
      </c>
      <c r="I149" s="196"/>
      <c r="J149" s="197">
        <f>ROUND(I149*H149,2)</f>
        <v>0</v>
      </c>
      <c r="K149" s="198"/>
      <c r="L149" s="40"/>
      <c r="M149" s="199" t="s">
        <v>1</v>
      </c>
      <c r="N149" s="200" t="s">
        <v>38</v>
      </c>
      <c r="O149" s="72"/>
      <c r="P149" s="201">
        <f>O149*H149</f>
        <v>0</v>
      </c>
      <c r="Q149" s="201">
        <v>0</v>
      </c>
      <c r="R149" s="201">
        <f>Q149*H149</f>
        <v>0</v>
      </c>
      <c r="S149" s="201">
        <v>0</v>
      </c>
      <c r="T149" s="202">
        <f>S149*H149</f>
        <v>0</v>
      </c>
      <c r="U149" s="35"/>
      <c r="V149" s="35"/>
      <c r="W149" s="35"/>
      <c r="X149" s="35"/>
      <c r="Y149" s="35"/>
      <c r="Z149" s="35"/>
      <c r="AA149" s="35"/>
      <c r="AB149" s="35"/>
      <c r="AC149" s="35"/>
      <c r="AD149" s="35"/>
      <c r="AE149" s="35"/>
      <c r="AR149" s="203" t="s">
        <v>270</v>
      </c>
      <c r="AT149" s="203" t="s">
        <v>266</v>
      </c>
      <c r="AU149" s="203" t="s">
        <v>73</v>
      </c>
      <c r="AY149" s="18" t="s">
        <v>263</v>
      </c>
      <c r="BE149" s="204">
        <f>IF(N149="základní",J149,0)</f>
        <v>0</v>
      </c>
      <c r="BF149" s="204">
        <f>IF(N149="snížená",J149,0)</f>
        <v>0</v>
      </c>
      <c r="BG149" s="204">
        <f>IF(N149="zákl. přenesená",J149,0)</f>
        <v>0</v>
      </c>
      <c r="BH149" s="204">
        <f>IF(N149="sníž. přenesená",J149,0)</f>
        <v>0</v>
      </c>
      <c r="BI149" s="204">
        <f>IF(N149="nulová",J149,0)</f>
        <v>0</v>
      </c>
      <c r="BJ149" s="18" t="s">
        <v>71</v>
      </c>
      <c r="BK149" s="204">
        <f>ROUND(I149*H149,2)</f>
        <v>0</v>
      </c>
      <c r="BL149" s="18" t="s">
        <v>270</v>
      </c>
      <c r="BM149" s="203" t="s">
        <v>7296</v>
      </c>
    </row>
    <row r="150" spans="1:65" s="13" customFormat="1">
      <c r="B150" s="205"/>
      <c r="C150" s="206"/>
      <c r="D150" s="207" t="s">
        <v>272</v>
      </c>
      <c r="E150" s="208" t="s">
        <v>1</v>
      </c>
      <c r="F150" s="209" t="s">
        <v>7297</v>
      </c>
      <c r="G150" s="206"/>
      <c r="H150" s="210">
        <v>2.8650000000000002</v>
      </c>
      <c r="I150" s="211"/>
      <c r="J150" s="206"/>
      <c r="K150" s="206"/>
      <c r="L150" s="212"/>
      <c r="M150" s="213"/>
      <c r="N150" s="214"/>
      <c r="O150" s="214"/>
      <c r="P150" s="214"/>
      <c r="Q150" s="214"/>
      <c r="R150" s="214"/>
      <c r="S150" s="214"/>
      <c r="T150" s="215"/>
      <c r="AT150" s="216" t="s">
        <v>272</v>
      </c>
      <c r="AU150" s="216" t="s">
        <v>73</v>
      </c>
      <c r="AV150" s="13" t="s">
        <v>73</v>
      </c>
      <c r="AW150" s="13" t="s">
        <v>30</v>
      </c>
      <c r="AX150" s="13" t="s">
        <v>64</v>
      </c>
      <c r="AY150" s="216" t="s">
        <v>263</v>
      </c>
    </row>
    <row r="151" spans="1:65" s="15" customFormat="1">
      <c r="B151" s="228"/>
      <c r="C151" s="229"/>
      <c r="D151" s="207" t="s">
        <v>272</v>
      </c>
      <c r="E151" s="230" t="s">
        <v>1</v>
      </c>
      <c r="F151" s="231" t="s">
        <v>280</v>
      </c>
      <c r="G151" s="229"/>
      <c r="H151" s="232">
        <v>2.8650000000000002</v>
      </c>
      <c r="I151" s="233"/>
      <c r="J151" s="229"/>
      <c r="K151" s="229"/>
      <c r="L151" s="234"/>
      <c r="M151" s="235"/>
      <c r="N151" s="236"/>
      <c r="O151" s="236"/>
      <c r="P151" s="236"/>
      <c r="Q151" s="236"/>
      <c r="R151" s="236"/>
      <c r="S151" s="236"/>
      <c r="T151" s="237"/>
      <c r="AT151" s="238" t="s">
        <v>272</v>
      </c>
      <c r="AU151" s="238" t="s">
        <v>73</v>
      </c>
      <c r="AV151" s="15" t="s">
        <v>270</v>
      </c>
      <c r="AW151" s="15" t="s">
        <v>30</v>
      </c>
      <c r="AX151" s="15" t="s">
        <v>71</v>
      </c>
      <c r="AY151" s="238" t="s">
        <v>263</v>
      </c>
    </row>
    <row r="152" spans="1:65" s="2" customFormat="1" ht="37.9" customHeight="1">
      <c r="A152" s="35"/>
      <c r="B152" s="36"/>
      <c r="C152" s="191" t="s">
        <v>322</v>
      </c>
      <c r="D152" s="191" t="s">
        <v>266</v>
      </c>
      <c r="E152" s="192" t="s">
        <v>6040</v>
      </c>
      <c r="F152" s="193" t="s">
        <v>6041</v>
      </c>
      <c r="G152" s="194" t="s">
        <v>300</v>
      </c>
      <c r="H152" s="195">
        <v>373.08800000000002</v>
      </c>
      <c r="I152" s="196"/>
      <c r="J152" s="197">
        <f>ROUND(I152*H152,2)</f>
        <v>0</v>
      </c>
      <c r="K152" s="198"/>
      <c r="L152" s="40"/>
      <c r="M152" s="199" t="s">
        <v>1</v>
      </c>
      <c r="N152" s="200" t="s">
        <v>38</v>
      </c>
      <c r="O152" s="72"/>
      <c r="P152" s="201">
        <f>O152*H152</f>
        <v>0</v>
      </c>
      <c r="Q152" s="201">
        <v>0</v>
      </c>
      <c r="R152" s="201">
        <f>Q152*H152</f>
        <v>0</v>
      </c>
      <c r="S152" s="201">
        <v>0</v>
      </c>
      <c r="T152" s="202">
        <f>S152*H152</f>
        <v>0</v>
      </c>
      <c r="U152" s="35"/>
      <c r="V152" s="35"/>
      <c r="W152" s="35"/>
      <c r="X152" s="35"/>
      <c r="Y152" s="35"/>
      <c r="Z152" s="35"/>
      <c r="AA152" s="35"/>
      <c r="AB152" s="35"/>
      <c r="AC152" s="35"/>
      <c r="AD152" s="35"/>
      <c r="AE152" s="35"/>
      <c r="AR152" s="203" t="s">
        <v>270</v>
      </c>
      <c r="AT152" s="203" t="s">
        <v>266</v>
      </c>
      <c r="AU152" s="203" t="s">
        <v>73</v>
      </c>
      <c r="AY152" s="18" t="s">
        <v>263</v>
      </c>
      <c r="BE152" s="204">
        <f>IF(N152="základní",J152,0)</f>
        <v>0</v>
      </c>
      <c r="BF152" s="204">
        <f>IF(N152="snížená",J152,0)</f>
        <v>0</v>
      </c>
      <c r="BG152" s="204">
        <f>IF(N152="zákl. přenesená",J152,0)</f>
        <v>0</v>
      </c>
      <c r="BH152" s="204">
        <f>IF(N152="sníž. přenesená",J152,0)</f>
        <v>0</v>
      </c>
      <c r="BI152" s="204">
        <f>IF(N152="nulová",J152,0)</f>
        <v>0</v>
      </c>
      <c r="BJ152" s="18" t="s">
        <v>71</v>
      </c>
      <c r="BK152" s="204">
        <f>ROUND(I152*H152,2)</f>
        <v>0</v>
      </c>
      <c r="BL152" s="18" t="s">
        <v>270</v>
      </c>
      <c r="BM152" s="203" t="s">
        <v>7298</v>
      </c>
    </row>
    <row r="153" spans="1:65" s="16" customFormat="1">
      <c r="B153" s="248"/>
      <c r="C153" s="249"/>
      <c r="D153" s="207" t="s">
        <v>272</v>
      </c>
      <c r="E153" s="250" t="s">
        <v>1</v>
      </c>
      <c r="F153" s="251" t="s">
        <v>6043</v>
      </c>
      <c r="G153" s="249"/>
      <c r="H153" s="250" t="s">
        <v>1</v>
      </c>
      <c r="I153" s="252"/>
      <c r="J153" s="249"/>
      <c r="K153" s="249"/>
      <c r="L153" s="253"/>
      <c r="M153" s="254"/>
      <c r="N153" s="255"/>
      <c r="O153" s="255"/>
      <c r="P153" s="255"/>
      <c r="Q153" s="255"/>
      <c r="R153" s="255"/>
      <c r="S153" s="255"/>
      <c r="T153" s="256"/>
      <c r="AT153" s="257" t="s">
        <v>272</v>
      </c>
      <c r="AU153" s="257" t="s">
        <v>73</v>
      </c>
      <c r="AV153" s="16" t="s">
        <v>71</v>
      </c>
      <c r="AW153" s="16" t="s">
        <v>30</v>
      </c>
      <c r="AX153" s="16" t="s">
        <v>64</v>
      </c>
      <c r="AY153" s="257" t="s">
        <v>263</v>
      </c>
    </row>
    <row r="154" spans="1:65" s="13" customFormat="1">
      <c r="B154" s="205"/>
      <c r="C154" s="206"/>
      <c r="D154" s="207" t="s">
        <v>272</v>
      </c>
      <c r="E154" s="208" t="s">
        <v>1</v>
      </c>
      <c r="F154" s="209" t="s">
        <v>7299</v>
      </c>
      <c r="G154" s="206"/>
      <c r="H154" s="210">
        <v>373.08800000000002</v>
      </c>
      <c r="I154" s="211"/>
      <c r="J154" s="206"/>
      <c r="K154" s="206"/>
      <c r="L154" s="212"/>
      <c r="M154" s="213"/>
      <c r="N154" s="214"/>
      <c r="O154" s="214"/>
      <c r="P154" s="214"/>
      <c r="Q154" s="214"/>
      <c r="R154" s="214"/>
      <c r="S154" s="214"/>
      <c r="T154" s="215"/>
      <c r="AT154" s="216" t="s">
        <v>272</v>
      </c>
      <c r="AU154" s="216" t="s">
        <v>73</v>
      </c>
      <c r="AV154" s="13" t="s">
        <v>73</v>
      </c>
      <c r="AW154" s="13" t="s">
        <v>30</v>
      </c>
      <c r="AX154" s="13" t="s">
        <v>71</v>
      </c>
      <c r="AY154" s="216" t="s">
        <v>263</v>
      </c>
    </row>
    <row r="155" spans="1:65" s="2" customFormat="1" ht="24.2" customHeight="1">
      <c r="A155" s="35"/>
      <c r="B155" s="36"/>
      <c r="C155" s="191" t="s">
        <v>327</v>
      </c>
      <c r="D155" s="191" t="s">
        <v>266</v>
      </c>
      <c r="E155" s="192" t="s">
        <v>4673</v>
      </c>
      <c r="F155" s="193" t="s">
        <v>4674</v>
      </c>
      <c r="G155" s="194" t="s">
        <v>300</v>
      </c>
      <c r="H155" s="195">
        <v>135.86500000000001</v>
      </c>
      <c r="I155" s="196"/>
      <c r="J155" s="197">
        <f>ROUND(I155*H155,2)</f>
        <v>0</v>
      </c>
      <c r="K155" s="198"/>
      <c r="L155" s="40"/>
      <c r="M155" s="199" t="s">
        <v>1</v>
      </c>
      <c r="N155" s="200" t="s">
        <v>38</v>
      </c>
      <c r="O155" s="72"/>
      <c r="P155" s="201">
        <f>O155*H155</f>
        <v>0</v>
      </c>
      <c r="Q155" s="201">
        <v>0</v>
      </c>
      <c r="R155" s="201">
        <f>Q155*H155</f>
        <v>0</v>
      </c>
      <c r="S155" s="201">
        <v>0</v>
      </c>
      <c r="T155" s="202">
        <f>S155*H155</f>
        <v>0</v>
      </c>
      <c r="U155" s="35"/>
      <c r="V155" s="35"/>
      <c r="W155" s="35"/>
      <c r="X155" s="35"/>
      <c r="Y155" s="35"/>
      <c r="Z155" s="35"/>
      <c r="AA155" s="35"/>
      <c r="AB155" s="35"/>
      <c r="AC155" s="35"/>
      <c r="AD155" s="35"/>
      <c r="AE155" s="35"/>
      <c r="AR155" s="203" t="s">
        <v>270</v>
      </c>
      <c r="AT155" s="203" t="s">
        <v>266</v>
      </c>
      <c r="AU155" s="203" t="s">
        <v>73</v>
      </c>
      <c r="AY155" s="18" t="s">
        <v>263</v>
      </c>
      <c r="BE155" s="204">
        <f>IF(N155="základní",J155,0)</f>
        <v>0</v>
      </c>
      <c r="BF155" s="204">
        <f>IF(N155="snížená",J155,0)</f>
        <v>0</v>
      </c>
      <c r="BG155" s="204">
        <f>IF(N155="zákl. přenesená",J155,0)</f>
        <v>0</v>
      </c>
      <c r="BH155" s="204">
        <f>IF(N155="sníž. přenesená",J155,0)</f>
        <v>0</v>
      </c>
      <c r="BI155" s="204">
        <f>IF(N155="nulová",J155,0)</f>
        <v>0</v>
      </c>
      <c r="BJ155" s="18" t="s">
        <v>71</v>
      </c>
      <c r="BK155" s="204">
        <f>ROUND(I155*H155,2)</f>
        <v>0</v>
      </c>
      <c r="BL155" s="18" t="s">
        <v>270</v>
      </c>
      <c r="BM155" s="203" t="s">
        <v>7300</v>
      </c>
    </row>
    <row r="156" spans="1:65" s="16" customFormat="1">
      <c r="B156" s="248"/>
      <c r="C156" s="249"/>
      <c r="D156" s="207" t="s">
        <v>272</v>
      </c>
      <c r="E156" s="250" t="s">
        <v>1</v>
      </c>
      <c r="F156" s="251" t="s">
        <v>6046</v>
      </c>
      <c r="G156" s="249"/>
      <c r="H156" s="250" t="s">
        <v>1</v>
      </c>
      <c r="I156" s="252"/>
      <c r="J156" s="249"/>
      <c r="K156" s="249"/>
      <c r="L156" s="253"/>
      <c r="M156" s="254"/>
      <c r="N156" s="255"/>
      <c r="O156" s="255"/>
      <c r="P156" s="255"/>
      <c r="Q156" s="255"/>
      <c r="R156" s="255"/>
      <c r="S156" s="255"/>
      <c r="T156" s="256"/>
      <c r="AT156" s="257" t="s">
        <v>272</v>
      </c>
      <c r="AU156" s="257" t="s">
        <v>73</v>
      </c>
      <c r="AV156" s="16" t="s">
        <v>71</v>
      </c>
      <c r="AW156" s="16" t="s">
        <v>30</v>
      </c>
      <c r="AX156" s="16" t="s">
        <v>64</v>
      </c>
      <c r="AY156" s="257" t="s">
        <v>263</v>
      </c>
    </row>
    <row r="157" spans="1:65" s="13" customFormat="1">
      <c r="B157" s="205"/>
      <c r="C157" s="206"/>
      <c r="D157" s="207" t="s">
        <v>272</v>
      </c>
      <c r="E157" s="208" t="s">
        <v>1</v>
      </c>
      <c r="F157" s="209" t="s">
        <v>7301</v>
      </c>
      <c r="G157" s="206"/>
      <c r="H157" s="210">
        <v>135.86500000000001</v>
      </c>
      <c r="I157" s="211"/>
      <c r="J157" s="206"/>
      <c r="K157" s="206"/>
      <c r="L157" s="212"/>
      <c r="M157" s="213"/>
      <c r="N157" s="214"/>
      <c r="O157" s="214"/>
      <c r="P157" s="214"/>
      <c r="Q157" s="214"/>
      <c r="R157" s="214"/>
      <c r="S157" s="214"/>
      <c r="T157" s="215"/>
      <c r="AT157" s="216" t="s">
        <v>272</v>
      </c>
      <c r="AU157" s="216" t="s">
        <v>73</v>
      </c>
      <c r="AV157" s="13" t="s">
        <v>73</v>
      </c>
      <c r="AW157" s="13" t="s">
        <v>30</v>
      </c>
      <c r="AX157" s="13" t="s">
        <v>71</v>
      </c>
      <c r="AY157" s="216" t="s">
        <v>263</v>
      </c>
    </row>
    <row r="158" spans="1:65" s="2" customFormat="1" ht="37.9" customHeight="1">
      <c r="A158" s="35"/>
      <c r="B158" s="36"/>
      <c r="C158" s="191" t="s">
        <v>8</v>
      </c>
      <c r="D158" s="191" t="s">
        <v>266</v>
      </c>
      <c r="E158" s="192" t="s">
        <v>504</v>
      </c>
      <c r="F158" s="193" t="s">
        <v>505</v>
      </c>
      <c r="G158" s="194" t="s">
        <v>300</v>
      </c>
      <c r="H158" s="195">
        <v>135.86500000000001</v>
      </c>
      <c r="I158" s="196"/>
      <c r="J158" s="197">
        <f>ROUND(I158*H158,2)</f>
        <v>0</v>
      </c>
      <c r="K158" s="198"/>
      <c r="L158" s="40"/>
      <c r="M158" s="199" t="s">
        <v>1</v>
      </c>
      <c r="N158" s="200" t="s">
        <v>38</v>
      </c>
      <c r="O158" s="72"/>
      <c r="P158" s="201">
        <f>O158*H158</f>
        <v>0</v>
      </c>
      <c r="Q158" s="201">
        <v>0</v>
      </c>
      <c r="R158" s="201">
        <f>Q158*H158</f>
        <v>0</v>
      </c>
      <c r="S158" s="201">
        <v>0</v>
      </c>
      <c r="T158" s="202">
        <f>S158*H158</f>
        <v>0</v>
      </c>
      <c r="U158" s="35"/>
      <c r="V158" s="35"/>
      <c r="W158" s="35"/>
      <c r="X158" s="35"/>
      <c r="Y158" s="35"/>
      <c r="Z158" s="35"/>
      <c r="AA158" s="35"/>
      <c r="AB158" s="35"/>
      <c r="AC158" s="35"/>
      <c r="AD158" s="35"/>
      <c r="AE158" s="35"/>
      <c r="AR158" s="203" t="s">
        <v>270</v>
      </c>
      <c r="AT158" s="203" t="s">
        <v>266</v>
      </c>
      <c r="AU158" s="203" t="s">
        <v>73</v>
      </c>
      <c r="AY158" s="18" t="s">
        <v>263</v>
      </c>
      <c r="BE158" s="204">
        <f>IF(N158="základní",J158,0)</f>
        <v>0</v>
      </c>
      <c r="BF158" s="204">
        <f>IF(N158="snížená",J158,0)</f>
        <v>0</v>
      </c>
      <c r="BG158" s="204">
        <f>IF(N158="zákl. přenesená",J158,0)</f>
        <v>0</v>
      </c>
      <c r="BH158" s="204">
        <f>IF(N158="sníž. přenesená",J158,0)</f>
        <v>0</v>
      </c>
      <c r="BI158" s="204">
        <f>IF(N158="nulová",J158,0)</f>
        <v>0</v>
      </c>
      <c r="BJ158" s="18" t="s">
        <v>71</v>
      </c>
      <c r="BK158" s="204">
        <f>ROUND(I158*H158,2)</f>
        <v>0</v>
      </c>
      <c r="BL158" s="18" t="s">
        <v>270</v>
      </c>
      <c r="BM158" s="203" t="s">
        <v>7302</v>
      </c>
    </row>
    <row r="159" spans="1:65" s="2" customFormat="1" ht="37.9" customHeight="1">
      <c r="A159" s="35"/>
      <c r="B159" s="36"/>
      <c r="C159" s="191" t="s">
        <v>397</v>
      </c>
      <c r="D159" s="191" t="s">
        <v>266</v>
      </c>
      <c r="E159" s="192" t="s">
        <v>531</v>
      </c>
      <c r="F159" s="193" t="s">
        <v>532</v>
      </c>
      <c r="G159" s="194" t="s">
        <v>300</v>
      </c>
      <c r="H159" s="195">
        <v>679.32500000000005</v>
      </c>
      <c r="I159" s="196"/>
      <c r="J159" s="197">
        <f>ROUND(I159*H159,2)</f>
        <v>0</v>
      </c>
      <c r="K159" s="198"/>
      <c r="L159" s="40"/>
      <c r="M159" s="199" t="s">
        <v>1</v>
      </c>
      <c r="N159" s="200" t="s">
        <v>38</v>
      </c>
      <c r="O159" s="72"/>
      <c r="P159" s="201">
        <f>O159*H159</f>
        <v>0</v>
      </c>
      <c r="Q159" s="201">
        <v>0</v>
      </c>
      <c r="R159" s="201">
        <f>Q159*H159</f>
        <v>0</v>
      </c>
      <c r="S159" s="201">
        <v>0</v>
      </c>
      <c r="T159" s="202">
        <f>S159*H159</f>
        <v>0</v>
      </c>
      <c r="U159" s="35"/>
      <c r="V159" s="35"/>
      <c r="W159" s="35"/>
      <c r="X159" s="35"/>
      <c r="Y159" s="35"/>
      <c r="Z159" s="35"/>
      <c r="AA159" s="35"/>
      <c r="AB159" s="35"/>
      <c r="AC159" s="35"/>
      <c r="AD159" s="35"/>
      <c r="AE159" s="35"/>
      <c r="AR159" s="203" t="s">
        <v>270</v>
      </c>
      <c r="AT159" s="203" t="s">
        <v>266</v>
      </c>
      <c r="AU159" s="203" t="s">
        <v>73</v>
      </c>
      <c r="AY159" s="18" t="s">
        <v>263</v>
      </c>
      <c r="BE159" s="204">
        <f>IF(N159="základní",J159,0)</f>
        <v>0</v>
      </c>
      <c r="BF159" s="204">
        <f>IF(N159="snížená",J159,0)</f>
        <v>0</v>
      </c>
      <c r="BG159" s="204">
        <f>IF(N159="zákl. přenesená",J159,0)</f>
        <v>0</v>
      </c>
      <c r="BH159" s="204">
        <f>IF(N159="sníž. přenesená",J159,0)</f>
        <v>0</v>
      </c>
      <c r="BI159" s="204">
        <f>IF(N159="nulová",J159,0)</f>
        <v>0</v>
      </c>
      <c r="BJ159" s="18" t="s">
        <v>71</v>
      </c>
      <c r="BK159" s="204">
        <f>ROUND(I159*H159,2)</f>
        <v>0</v>
      </c>
      <c r="BL159" s="18" t="s">
        <v>270</v>
      </c>
      <c r="BM159" s="203" t="s">
        <v>7303</v>
      </c>
    </row>
    <row r="160" spans="1:65" s="16" customFormat="1" ht="22.5">
      <c r="B160" s="248"/>
      <c r="C160" s="249"/>
      <c r="D160" s="207" t="s">
        <v>272</v>
      </c>
      <c r="E160" s="250" t="s">
        <v>1</v>
      </c>
      <c r="F160" s="251" t="s">
        <v>6050</v>
      </c>
      <c r="G160" s="249"/>
      <c r="H160" s="250" t="s">
        <v>1</v>
      </c>
      <c r="I160" s="252"/>
      <c r="J160" s="249"/>
      <c r="K160" s="249"/>
      <c r="L160" s="253"/>
      <c r="M160" s="254"/>
      <c r="N160" s="255"/>
      <c r="O160" s="255"/>
      <c r="P160" s="255"/>
      <c r="Q160" s="255"/>
      <c r="R160" s="255"/>
      <c r="S160" s="255"/>
      <c r="T160" s="256"/>
      <c r="AT160" s="257" t="s">
        <v>272</v>
      </c>
      <c r="AU160" s="257" t="s">
        <v>73</v>
      </c>
      <c r="AV160" s="16" t="s">
        <v>71</v>
      </c>
      <c r="AW160" s="16" t="s">
        <v>30</v>
      </c>
      <c r="AX160" s="16" t="s">
        <v>64</v>
      </c>
      <c r="AY160" s="257" t="s">
        <v>263</v>
      </c>
    </row>
    <row r="161" spans="1:65" s="13" customFormat="1">
      <c r="B161" s="205"/>
      <c r="C161" s="206"/>
      <c r="D161" s="207" t="s">
        <v>272</v>
      </c>
      <c r="E161" s="208" t="s">
        <v>1</v>
      </c>
      <c r="F161" s="209" t="s">
        <v>7304</v>
      </c>
      <c r="G161" s="206"/>
      <c r="H161" s="210">
        <v>679.32500000000005</v>
      </c>
      <c r="I161" s="211"/>
      <c r="J161" s="206"/>
      <c r="K161" s="206"/>
      <c r="L161" s="212"/>
      <c r="M161" s="213"/>
      <c r="N161" s="214"/>
      <c r="O161" s="214"/>
      <c r="P161" s="214"/>
      <c r="Q161" s="214"/>
      <c r="R161" s="214"/>
      <c r="S161" s="214"/>
      <c r="T161" s="215"/>
      <c r="AT161" s="216" t="s">
        <v>272</v>
      </c>
      <c r="AU161" s="216" t="s">
        <v>73</v>
      </c>
      <c r="AV161" s="13" t="s">
        <v>73</v>
      </c>
      <c r="AW161" s="13" t="s">
        <v>30</v>
      </c>
      <c r="AX161" s="13" t="s">
        <v>71</v>
      </c>
      <c r="AY161" s="216" t="s">
        <v>263</v>
      </c>
    </row>
    <row r="162" spans="1:65" s="2" customFormat="1" ht="33" customHeight="1">
      <c r="A162" s="35"/>
      <c r="B162" s="36"/>
      <c r="C162" s="191" t="s">
        <v>405</v>
      </c>
      <c r="D162" s="191" t="s">
        <v>266</v>
      </c>
      <c r="E162" s="192" t="s">
        <v>544</v>
      </c>
      <c r="F162" s="193" t="s">
        <v>545</v>
      </c>
      <c r="G162" s="194" t="s">
        <v>307</v>
      </c>
      <c r="H162" s="195">
        <v>244.55699999999999</v>
      </c>
      <c r="I162" s="196"/>
      <c r="J162" s="197">
        <f>ROUND(I162*H162,2)</f>
        <v>0</v>
      </c>
      <c r="K162" s="198"/>
      <c r="L162" s="40"/>
      <c r="M162" s="199" t="s">
        <v>1</v>
      </c>
      <c r="N162" s="200" t="s">
        <v>38</v>
      </c>
      <c r="O162" s="72"/>
      <c r="P162" s="201">
        <f>O162*H162</f>
        <v>0</v>
      </c>
      <c r="Q162" s="201">
        <v>0</v>
      </c>
      <c r="R162" s="201">
        <f>Q162*H162</f>
        <v>0</v>
      </c>
      <c r="S162" s="201">
        <v>0</v>
      </c>
      <c r="T162" s="202">
        <f>S162*H162</f>
        <v>0</v>
      </c>
      <c r="U162" s="35"/>
      <c r="V162" s="35"/>
      <c r="W162" s="35"/>
      <c r="X162" s="35"/>
      <c r="Y162" s="35"/>
      <c r="Z162" s="35"/>
      <c r="AA162" s="35"/>
      <c r="AB162" s="35"/>
      <c r="AC162" s="35"/>
      <c r="AD162" s="35"/>
      <c r="AE162" s="35"/>
      <c r="AR162" s="203" t="s">
        <v>270</v>
      </c>
      <c r="AT162" s="203" t="s">
        <v>266</v>
      </c>
      <c r="AU162" s="203" t="s">
        <v>73</v>
      </c>
      <c r="AY162" s="18" t="s">
        <v>263</v>
      </c>
      <c r="BE162" s="204">
        <f>IF(N162="základní",J162,0)</f>
        <v>0</v>
      </c>
      <c r="BF162" s="204">
        <f>IF(N162="snížená",J162,0)</f>
        <v>0</v>
      </c>
      <c r="BG162" s="204">
        <f>IF(N162="zákl. přenesená",J162,0)</f>
        <v>0</v>
      </c>
      <c r="BH162" s="204">
        <f>IF(N162="sníž. přenesená",J162,0)</f>
        <v>0</v>
      </c>
      <c r="BI162" s="204">
        <f>IF(N162="nulová",J162,0)</f>
        <v>0</v>
      </c>
      <c r="BJ162" s="18" t="s">
        <v>71</v>
      </c>
      <c r="BK162" s="204">
        <f>ROUND(I162*H162,2)</f>
        <v>0</v>
      </c>
      <c r="BL162" s="18" t="s">
        <v>270</v>
      </c>
      <c r="BM162" s="203" t="s">
        <v>7305</v>
      </c>
    </row>
    <row r="163" spans="1:65" s="13" customFormat="1">
      <c r="B163" s="205"/>
      <c r="C163" s="206"/>
      <c r="D163" s="207" t="s">
        <v>272</v>
      </c>
      <c r="E163" s="206"/>
      <c r="F163" s="209" t="s">
        <v>7306</v>
      </c>
      <c r="G163" s="206"/>
      <c r="H163" s="210">
        <v>244.55699999999999</v>
      </c>
      <c r="I163" s="211"/>
      <c r="J163" s="206"/>
      <c r="K163" s="206"/>
      <c r="L163" s="212"/>
      <c r="M163" s="213"/>
      <c r="N163" s="214"/>
      <c r="O163" s="214"/>
      <c r="P163" s="214"/>
      <c r="Q163" s="214"/>
      <c r="R163" s="214"/>
      <c r="S163" s="214"/>
      <c r="T163" s="215"/>
      <c r="AT163" s="216" t="s">
        <v>272</v>
      </c>
      <c r="AU163" s="216" t="s">
        <v>73</v>
      </c>
      <c r="AV163" s="13" t="s">
        <v>73</v>
      </c>
      <c r="AW163" s="13" t="s">
        <v>4</v>
      </c>
      <c r="AX163" s="13" t="s">
        <v>71</v>
      </c>
      <c r="AY163" s="216" t="s">
        <v>263</v>
      </c>
    </row>
    <row r="164" spans="1:65" s="12" customFormat="1" ht="22.9" customHeight="1">
      <c r="B164" s="175"/>
      <c r="C164" s="176"/>
      <c r="D164" s="177" t="s">
        <v>63</v>
      </c>
      <c r="E164" s="189" t="s">
        <v>314</v>
      </c>
      <c r="F164" s="189" t="s">
        <v>1712</v>
      </c>
      <c r="G164" s="176"/>
      <c r="H164" s="176"/>
      <c r="I164" s="179"/>
      <c r="J164" s="190">
        <f>BK164</f>
        <v>0</v>
      </c>
      <c r="K164" s="176"/>
      <c r="L164" s="181"/>
      <c r="M164" s="182"/>
      <c r="N164" s="183"/>
      <c r="O164" s="183"/>
      <c r="P164" s="184">
        <f>SUM(P165:P177)</f>
        <v>0</v>
      </c>
      <c r="Q164" s="183"/>
      <c r="R164" s="184">
        <f>SUM(R165:R177)</f>
        <v>0.40264379999999994</v>
      </c>
      <c r="S164" s="183"/>
      <c r="T164" s="185">
        <f>SUM(T165:T177)</f>
        <v>0</v>
      </c>
      <c r="AR164" s="186" t="s">
        <v>71</v>
      </c>
      <c r="AT164" s="187" t="s">
        <v>63</v>
      </c>
      <c r="AU164" s="187" t="s">
        <v>71</v>
      </c>
      <c r="AY164" s="186" t="s">
        <v>263</v>
      </c>
      <c r="BK164" s="188">
        <f>SUM(BK165:BK177)</f>
        <v>0</v>
      </c>
    </row>
    <row r="165" spans="1:65" s="2" customFormat="1" ht="16.5" customHeight="1">
      <c r="A165" s="35"/>
      <c r="B165" s="36"/>
      <c r="C165" s="261" t="s">
        <v>412</v>
      </c>
      <c r="D165" s="261" t="s">
        <v>401</v>
      </c>
      <c r="E165" s="262" t="s">
        <v>1901</v>
      </c>
      <c r="F165" s="263" t="s">
        <v>2003</v>
      </c>
      <c r="G165" s="264" t="s">
        <v>1887</v>
      </c>
      <c r="H165" s="265">
        <v>1</v>
      </c>
      <c r="I165" s="266"/>
      <c r="J165" s="267">
        <f>ROUND(I165*H165,2)</f>
        <v>0</v>
      </c>
      <c r="K165" s="268"/>
      <c r="L165" s="269"/>
      <c r="M165" s="270" t="s">
        <v>1</v>
      </c>
      <c r="N165" s="271" t="s">
        <v>38</v>
      </c>
      <c r="O165" s="72"/>
      <c r="P165" s="201">
        <f>O165*H165</f>
        <v>0</v>
      </c>
      <c r="Q165" s="201">
        <v>0</v>
      </c>
      <c r="R165" s="201">
        <f>Q165*H165</f>
        <v>0</v>
      </c>
      <c r="S165" s="201">
        <v>0</v>
      </c>
      <c r="T165" s="202">
        <f>S165*H165</f>
        <v>0</v>
      </c>
      <c r="U165" s="35"/>
      <c r="V165" s="35"/>
      <c r="W165" s="35"/>
      <c r="X165" s="35"/>
      <c r="Y165" s="35"/>
      <c r="Z165" s="35"/>
      <c r="AA165" s="35"/>
      <c r="AB165" s="35"/>
      <c r="AC165" s="35"/>
      <c r="AD165" s="35"/>
      <c r="AE165" s="35"/>
      <c r="AR165" s="203" t="s">
        <v>314</v>
      </c>
      <c r="AT165" s="203" t="s">
        <v>401</v>
      </c>
      <c r="AU165" s="203" t="s">
        <v>73</v>
      </c>
      <c r="AY165" s="18" t="s">
        <v>263</v>
      </c>
      <c r="BE165" s="204">
        <f>IF(N165="základní",J165,0)</f>
        <v>0</v>
      </c>
      <c r="BF165" s="204">
        <f>IF(N165="snížená",J165,0)</f>
        <v>0</v>
      </c>
      <c r="BG165" s="204">
        <f>IF(N165="zákl. přenesená",J165,0)</f>
        <v>0</v>
      </c>
      <c r="BH165" s="204">
        <f>IF(N165="sníž. přenesená",J165,0)</f>
        <v>0</v>
      </c>
      <c r="BI165" s="204">
        <f>IF(N165="nulová",J165,0)</f>
        <v>0</v>
      </c>
      <c r="BJ165" s="18" t="s">
        <v>71</v>
      </c>
      <c r="BK165" s="204">
        <f>ROUND(I165*H165,2)</f>
        <v>0</v>
      </c>
      <c r="BL165" s="18" t="s">
        <v>270</v>
      </c>
      <c r="BM165" s="203" t="s">
        <v>7307</v>
      </c>
    </row>
    <row r="166" spans="1:65" s="2" customFormat="1" ht="24.2" customHeight="1">
      <c r="A166" s="35"/>
      <c r="B166" s="36"/>
      <c r="C166" s="191" t="s">
        <v>416</v>
      </c>
      <c r="D166" s="191" t="s">
        <v>266</v>
      </c>
      <c r="E166" s="192" t="s">
        <v>1989</v>
      </c>
      <c r="F166" s="193" t="s">
        <v>1990</v>
      </c>
      <c r="G166" s="194" t="s">
        <v>796</v>
      </c>
      <c r="H166" s="195">
        <v>161.51</v>
      </c>
      <c r="I166" s="196"/>
      <c r="J166" s="197">
        <f>ROUND(I166*H166,2)</f>
        <v>0</v>
      </c>
      <c r="K166" s="198"/>
      <c r="L166" s="40"/>
      <c r="M166" s="199" t="s">
        <v>1</v>
      </c>
      <c r="N166" s="200" t="s">
        <v>38</v>
      </c>
      <c r="O166" s="72"/>
      <c r="P166" s="201">
        <f>O166*H166</f>
        <v>0</v>
      </c>
      <c r="Q166" s="201">
        <v>0</v>
      </c>
      <c r="R166" s="201">
        <f>Q166*H166</f>
        <v>0</v>
      </c>
      <c r="S166" s="201">
        <v>0</v>
      </c>
      <c r="T166" s="202">
        <f>S166*H166</f>
        <v>0</v>
      </c>
      <c r="U166" s="35"/>
      <c r="V166" s="35"/>
      <c r="W166" s="35"/>
      <c r="X166" s="35"/>
      <c r="Y166" s="35"/>
      <c r="Z166" s="35"/>
      <c r="AA166" s="35"/>
      <c r="AB166" s="35"/>
      <c r="AC166" s="35"/>
      <c r="AD166" s="35"/>
      <c r="AE166" s="35"/>
      <c r="AR166" s="203" t="s">
        <v>270</v>
      </c>
      <c r="AT166" s="203" t="s">
        <v>266</v>
      </c>
      <c r="AU166" s="203" t="s">
        <v>73</v>
      </c>
      <c r="AY166" s="18" t="s">
        <v>263</v>
      </c>
      <c r="BE166" s="204">
        <f>IF(N166="základní",J166,0)</f>
        <v>0</v>
      </c>
      <c r="BF166" s="204">
        <f>IF(N166="snížená",J166,0)</f>
        <v>0</v>
      </c>
      <c r="BG166" s="204">
        <f>IF(N166="zákl. přenesená",J166,0)</f>
        <v>0</v>
      </c>
      <c r="BH166" s="204">
        <f>IF(N166="sníž. přenesená",J166,0)</f>
        <v>0</v>
      </c>
      <c r="BI166" s="204">
        <f>IF(N166="nulová",J166,0)</f>
        <v>0</v>
      </c>
      <c r="BJ166" s="18" t="s">
        <v>71</v>
      </c>
      <c r="BK166" s="204">
        <f>ROUND(I166*H166,2)</f>
        <v>0</v>
      </c>
      <c r="BL166" s="18" t="s">
        <v>270</v>
      </c>
      <c r="BM166" s="203" t="s">
        <v>7308</v>
      </c>
    </row>
    <row r="167" spans="1:65" s="2" customFormat="1" ht="24.2" customHeight="1">
      <c r="A167" s="35"/>
      <c r="B167" s="36"/>
      <c r="C167" s="261" t="s">
        <v>421</v>
      </c>
      <c r="D167" s="261" t="s">
        <v>401</v>
      </c>
      <c r="E167" s="262" t="s">
        <v>1992</v>
      </c>
      <c r="F167" s="263" t="s">
        <v>1993</v>
      </c>
      <c r="G167" s="264" t="s">
        <v>796</v>
      </c>
      <c r="H167" s="265">
        <v>163.125</v>
      </c>
      <c r="I167" s="266"/>
      <c r="J167" s="267">
        <f>ROUND(I167*H167,2)</f>
        <v>0</v>
      </c>
      <c r="K167" s="268"/>
      <c r="L167" s="269"/>
      <c r="M167" s="270" t="s">
        <v>1</v>
      </c>
      <c r="N167" s="271" t="s">
        <v>38</v>
      </c>
      <c r="O167" s="72"/>
      <c r="P167" s="201">
        <f>O167*H167</f>
        <v>0</v>
      </c>
      <c r="Q167" s="201">
        <v>0</v>
      </c>
      <c r="R167" s="201">
        <f>Q167*H167</f>
        <v>0</v>
      </c>
      <c r="S167" s="201">
        <v>0</v>
      </c>
      <c r="T167" s="202">
        <f>S167*H167</f>
        <v>0</v>
      </c>
      <c r="U167" s="35"/>
      <c r="V167" s="35"/>
      <c r="W167" s="35"/>
      <c r="X167" s="35"/>
      <c r="Y167" s="35"/>
      <c r="Z167" s="35"/>
      <c r="AA167" s="35"/>
      <c r="AB167" s="35"/>
      <c r="AC167" s="35"/>
      <c r="AD167" s="35"/>
      <c r="AE167" s="35"/>
      <c r="AR167" s="203" t="s">
        <v>314</v>
      </c>
      <c r="AT167" s="203" t="s">
        <v>401</v>
      </c>
      <c r="AU167" s="203" t="s">
        <v>73</v>
      </c>
      <c r="AY167" s="18" t="s">
        <v>263</v>
      </c>
      <c r="BE167" s="204">
        <f>IF(N167="základní",J167,0)</f>
        <v>0</v>
      </c>
      <c r="BF167" s="204">
        <f>IF(N167="snížená",J167,0)</f>
        <v>0</v>
      </c>
      <c r="BG167" s="204">
        <f>IF(N167="zákl. přenesená",J167,0)</f>
        <v>0</v>
      </c>
      <c r="BH167" s="204">
        <f>IF(N167="sníž. přenesená",J167,0)</f>
        <v>0</v>
      </c>
      <c r="BI167" s="204">
        <f>IF(N167="nulová",J167,0)</f>
        <v>0</v>
      </c>
      <c r="BJ167" s="18" t="s">
        <v>71</v>
      </c>
      <c r="BK167" s="204">
        <f>ROUND(I167*H167,2)</f>
        <v>0</v>
      </c>
      <c r="BL167" s="18" t="s">
        <v>270</v>
      </c>
      <c r="BM167" s="203" t="s">
        <v>7309</v>
      </c>
    </row>
    <row r="168" spans="1:65" s="13" customFormat="1">
      <c r="B168" s="205"/>
      <c r="C168" s="206"/>
      <c r="D168" s="207" t="s">
        <v>272</v>
      </c>
      <c r="E168" s="206"/>
      <c r="F168" s="209" t="s">
        <v>7310</v>
      </c>
      <c r="G168" s="206"/>
      <c r="H168" s="210">
        <v>163.125</v>
      </c>
      <c r="I168" s="211"/>
      <c r="J168" s="206"/>
      <c r="K168" s="206"/>
      <c r="L168" s="212"/>
      <c r="M168" s="213"/>
      <c r="N168" s="214"/>
      <c r="O168" s="214"/>
      <c r="P168" s="214"/>
      <c r="Q168" s="214"/>
      <c r="R168" s="214"/>
      <c r="S168" s="214"/>
      <c r="T168" s="215"/>
      <c r="AT168" s="216" t="s">
        <v>272</v>
      </c>
      <c r="AU168" s="216" t="s">
        <v>73</v>
      </c>
      <c r="AV168" s="13" t="s">
        <v>73</v>
      </c>
      <c r="AW168" s="13" t="s">
        <v>4</v>
      </c>
      <c r="AX168" s="13" t="s">
        <v>71</v>
      </c>
      <c r="AY168" s="216" t="s">
        <v>263</v>
      </c>
    </row>
    <row r="169" spans="1:65" s="2" customFormat="1" ht="33" customHeight="1">
      <c r="A169" s="35"/>
      <c r="B169" s="36"/>
      <c r="C169" s="191" t="s">
        <v>426</v>
      </c>
      <c r="D169" s="191" t="s">
        <v>266</v>
      </c>
      <c r="E169" s="192" t="s">
        <v>4338</v>
      </c>
      <c r="F169" s="193" t="s">
        <v>4339</v>
      </c>
      <c r="G169" s="194" t="s">
        <v>796</v>
      </c>
      <c r="H169" s="195">
        <v>161.51</v>
      </c>
      <c r="I169" s="196"/>
      <c r="J169" s="197">
        <f>ROUND(I169*H169,2)</f>
        <v>0</v>
      </c>
      <c r="K169" s="198"/>
      <c r="L169" s="40"/>
      <c r="M169" s="199" t="s">
        <v>1</v>
      </c>
      <c r="N169" s="200" t="s">
        <v>38</v>
      </c>
      <c r="O169" s="72"/>
      <c r="P169" s="201">
        <f>O169*H169</f>
        <v>0</v>
      </c>
      <c r="Q169" s="201">
        <v>1.0000000000000001E-5</v>
      </c>
      <c r="R169" s="201">
        <f>Q169*H169</f>
        <v>1.6151E-3</v>
      </c>
      <c r="S169" s="201">
        <v>0</v>
      </c>
      <c r="T169" s="202">
        <f>S169*H169</f>
        <v>0</v>
      </c>
      <c r="U169" s="35"/>
      <c r="V169" s="35"/>
      <c r="W169" s="35"/>
      <c r="X169" s="35"/>
      <c r="Y169" s="35"/>
      <c r="Z169" s="35"/>
      <c r="AA169" s="35"/>
      <c r="AB169" s="35"/>
      <c r="AC169" s="35"/>
      <c r="AD169" s="35"/>
      <c r="AE169" s="35"/>
      <c r="AR169" s="203" t="s">
        <v>270</v>
      </c>
      <c r="AT169" s="203" t="s">
        <v>266</v>
      </c>
      <c r="AU169" s="203" t="s">
        <v>73</v>
      </c>
      <c r="AY169" s="18" t="s">
        <v>263</v>
      </c>
      <c r="BE169" s="204">
        <f>IF(N169="základní",J169,0)</f>
        <v>0</v>
      </c>
      <c r="BF169" s="204">
        <f>IF(N169="snížená",J169,0)</f>
        <v>0</v>
      </c>
      <c r="BG169" s="204">
        <f>IF(N169="zákl. přenesená",J169,0)</f>
        <v>0</v>
      </c>
      <c r="BH169" s="204">
        <f>IF(N169="sníž. přenesená",J169,0)</f>
        <v>0</v>
      </c>
      <c r="BI169" s="204">
        <f>IF(N169="nulová",J169,0)</f>
        <v>0</v>
      </c>
      <c r="BJ169" s="18" t="s">
        <v>71</v>
      </c>
      <c r="BK169" s="204">
        <f>ROUND(I169*H169,2)</f>
        <v>0</v>
      </c>
      <c r="BL169" s="18" t="s">
        <v>270</v>
      </c>
      <c r="BM169" s="203" t="s">
        <v>7311</v>
      </c>
    </row>
    <row r="170" spans="1:65" s="2" customFormat="1" ht="21.75" customHeight="1">
      <c r="A170" s="35"/>
      <c r="B170" s="36"/>
      <c r="C170" s="261" t="s">
        <v>554</v>
      </c>
      <c r="D170" s="261" t="s">
        <v>401</v>
      </c>
      <c r="E170" s="262" t="s">
        <v>4341</v>
      </c>
      <c r="F170" s="263" t="s">
        <v>4342</v>
      </c>
      <c r="G170" s="264" t="s">
        <v>796</v>
      </c>
      <c r="H170" s="265">
        <v>166.35499999999999</v>
      </c>
      <c r="I170" s="266"/>
      <c r="J170" s="267">
        <f>ROUND(I170*H170,2)</f>
        <v>0</v>
      </c>
      <c r="K170" s="268"/>
      <c r="L170" s="269"/>
      <c r="M170" s="270" t="s">
        <v>1</v>
      </c>
      <c r="N170" s="271" t="s">
        <v>38</v>
      </c>
      <c r="O170" s="72"/>
      <c r="P170" s="201">
        <f>O170*H170</f>
        <v>0</v>
      </c>
      <c r="Q170" s="201">
        <v>2.0999999999999999E-3</v>
      </c>
      <c r="R170" s="201">
        <f>Q170*H170</f>
        <v>0.34934549999999998</v>
      </c>
      <c r="S170" s="201">
        <v>0</v>
      </c>
      <c r="T170" s="202">
        <f>S170*H170</f>
        <v>0</v>
      </c>
      <c r="U170" s="35"/>
      <c r="V170" s="35"/>
      <c r="W170" s="35"/>
      <c r="X170" s="35"/>
      <c r="Y170" s="35"/>
      <c r="Z170" s="35"/>
      <c r="AA170" s="35"/>
      <c r="AB170" s="35"/>
      <c r="AC170" s="35"/>
      <c r="AD170" s="35"/>
      <c r="AE170" s="35"/>
      <c r="AR170" s="203" t="s">
        <v>314</v>
      </c>
      <c r="AT170" s="203" t="s">
        <v>401</v>
      </c>
      <c r="AU170" s="203" t="s">
        <v>73</v>
      </c>
      <c r="AY170" s="18" t="s">
        <v>263</v>
      </c>
      <c r="BE170" s="204">
        <f>IF(N170="základní",J170,0)</f>
        <v>0</v>
      </c>
      <c r="BF170" s="204">
        <f>IF(N170="snížená",J170,0)</f>
        <v>0</v>
      </c>
      <c r="BG170" s="204">
        <f>IF(N170="zákl. přenesená",J170,0)</f>
        <v>0</v>
      </c>
      <c r="BH170" s="204">
        <f>IF(N170="sníž. přenesená",J170,0)</f>
        <v>0</v>
      </c>
      <c r="BI170" s="204">
        <f>IF(N170="nulová",J170,0)</f>
        <v>0</v>
      </c>
      <c r="BJ170" s="18" t="s">
        <v>71</v>
      </c>
      <c r="BK170" s="204">
        <f>ROUND(I170*H170,2)</f>
        <v>0</v>
      </c>
      <c r="BL170" s="18" t="s">
        <v>270</v>
      </c>
      <c r="BM170" s="203" t="s">
        <v>7312</v>
      </c>
    </row>
    <row r="171" spans="1:65" s="13" customFormat="1">
      <c r="B171" s="205"/>
      <c r="C171" s="206"/>
      <c r="D171" s="207" t="s">
        <v>272</v>
      </c>
      <c r="E171" s="206"/>
      <c r="F171" s="209" t="s">
        <v>7313</v>
      </c>
      <c r="G171" s="206"/>
      <c r="H171" s="210">
        <v>166.35499999999999</v>
      </c>
      <c r="I171" s="211"/>
      <c r="J171" s="206"/>
      <c r="K171" s="206"/>
      <c r="L171" s="212"/>
      <c r="M171" s="213"/>
      <c r="N171" s="214"/>
      <c r="O171" s="214"/>
      <c r="P171" s="214"/>
      <c r="Q171" s="214"/>
      <c r="R171" s="214"/>
      <c r="S171" s="214"/>
      <c r="T171" s="215"/>
      <c r="AT171" s="216" t="s">
        <v>272</v>
      </c>
      <c r="AU171" s="216" t="s">
        <v>73</v>
      </c>
      <c r="AV171" s="13" t="s">
        <v>73</v>
      </c>
      <c r="AW171" s="13" t="s">
        <v>4</v>
      </c>
      <c r="AX171" s="13" t="s">
        <v>71</v>
      </c>
      <c r="AY171" s="216" t="s">
        <v>263</v>
      </c>
    </row>
    <row r="172" spans="1:65" s="2" customFormat="1" ht="16.5" customHeight="1">
      <c r="A172" s="35"/>
      <c r="B172" s="36"/>
      <c r="C172" s="191" t="s">
        <v>493</v>
      </c>
      <c r="D172" s="191" t="s">
        <v>266</v>
      </c>
      <c r="E172" s="192" t="s">
        <v>2005</v>
      </c>
      <c r="F172" s="193" t="s">
        <v>2006</v>
      </c>
      <c r="G172" s="194" t="s">
        <v>796</v>
      </c>
      <c r="H172" s="195">
        <v>161.51</v>
      </c>
      <c r="I172" s="196"/>
      <c r="J172" s="197">
        <f>ROUND(I172*H172,2)</f>
        <v>0</v>
      </c>
      <c r="K172" s="198"/>
      <c r="L172" s="40"/>
      <c r="M172" s="199" t="s">
        <v>1</v>
      </c>
      <c r="N172" s="200" t="s">
        <v>38</v>
      </c>
      <c r="O172" s="72"/>
      <c r="P172" s="201">
        <f>O172*H172</f>
        <v>0</v>
      </c>
      <c r="Q172" s="201">
        <v>2.0000000000000001E-4</v>
      </c>
      <c r="R172" s="201">
        <f>Q172*H172</f>
        <v>3.2301999999999997E-2</v>
      </c>
      <c r="S172" s="201">
        <v>0</v>
      </c>
      <c r="T172" s="202">
        <f>S172*H172</f>
        <v>0</v>
      </c>
      <c r="U172" s="35"/>
      <c r="V172" s="35"/>
      <c r="W172" s="35"/>
      <c r="X172" s="35"/>
      <c r="Y172" s="35"/>
      <c r="Z172" s="35"/>
      <c r="AA172" s="35"/>
      <c r="AB172" s="35"/>
      <c r="AC172" s="35"/>
      <c r="AD172" s="35"/>
      <c r="AE172" s="35"/>
      <c r="AR172" s="203" t="s">
        <v>270</v>
      </c>
      <c r="AT172" s="203" t="s">
        <v>266</v>
      </c>
      <c r="AU172" s="203" t="s">
        <v>73</v>
      </c>
      <c r="AY172" s="18" t="s">
        <v>263</v>
      </c>
      <c r="BE172" s="204">
        <f>IF(N172="základní",J172,0)</f>
        <v>0</v>
      </c>
      <c r="BF172" s="204">
        <f>IF(N172="snížená",J172,0)</f>
        <v>0</v>
      </c>
      <c r="BG172" s="204">
        <f>IF(N172="zákl. přenesená",J172,0)</f>
        <v>0</v>
      </c>
      <c r="BH172" s="204">
        <f>IF(N172="sníž. přenesená",J172,0)</f>
        <v>0</v>
      </c>
      <c r="BI172" s="204">
        <f>IF(N172="nulová",J172,0)</f>
        <v>0</v>
      </c>
      <c r="BJ172" s="18" t="s">
        <v>71</v>
      </c>
      <c r="BK172" s="204">
        <f>ROUND(I172*H172,2)</f>
        <v>0</v>
      </c>
      <c r="BL172" s="18" t="s">
        <v>270</v>
      </c>
      <c r="BM172" s="203" t="s">
        <v>7314</v>
      </c>
    </row>
    <row r="173" spans="1:65" s="2" customFormat="1" ht="16.5" customHeight="1">
      <c r="A173" s="35"/>
      <c r="B173" s="36"/>
      <c r="C173" s="261" t="s">
        <v>7</v>
      </c>
      <c r="D173" s="261" t="s">
        <v>401</v>
      </c>
      <c r="E173" s="262" t="s">
        <v>2008</v>
      </c>
      <c r="F173" s="263" t="s">
        <v>2009</v>
      </c>
      <c r="G173" s="264" t="s">
        <v>796</v>
      </c>
      <c r="H173" s="265">
        <v>161.51</v>
      </c>
      <c r="I173" s="266"/>
      <c r="J173" s="267">
        <f>ROUND(I173*H173,2)</f>
        <v>0</v>
      </c>
      <c r="K173" s="268"/>
      <c r="L173" s="269"/>
      <c r="M173" s="270" t="s">
        <v>1</v>
      </c>
      <c r="N173" s="271" t="s">
        <v>38</v>
      </c>
      <c r="O173" s="72"/>
      <c r="P173" s="201">
        <f>O173*H173</f>
        <v>0</v>
      </c>
      <c r="Q173" s="201">
        <v>5.0000000000000002E-5</v>
      </c>
      <c r="R173" s="201">
        <f>Q173*H173</f>
        <v>8.0754999999999993E-3</v>
      </c>
      <c r="S173" s="201">
        <v>0</v>
      </c>
      <c r="T173" s="202">
        <f>S173*H173</f>
        <v>0</v>
      </c>
      <c r="U173" s="35"/>
      <c r="V173" s="35"/>
      <c r="W173" s="35"/>
      <c r="X173" s="35"/>
      <c r="Y173" s="35"/>
      <c r="Z173" s="35"/>
      <c r="AA173" s="35"/>
      <c r="AB173" s="35"/>
      <c r="AC173" s="35"/>
      <c r="AD173" s="35"/>
      <c r="AE173" s="35"/>
      <c r="AR173" s="203" t="s">
        <v>314</v>
      </c>
      <c r="AT173" s="203" t="s">
        <v>401</v>
      </c>
      <c r="AU173" s="203" t="s">
        <v>73</v>
      </c>
      <c r="AY173" s="18" t="s">
        <v>263</v>
      </c>
      <c r="BE173" s="204">
        <f>IF(N173="základní",J173,0)</f>
        <v>0</v>
      </c>
      <c r="BF173" s="204">
        <f>IF(N173="snížená",J173,0)</f>
        <v>0</v>
      </c>
      <c r="BG173" s="204">
        <f>IF(N173="zákl. přenesená",J173,0)</f>
        <v>0</v>
      </c>
      <c r="BH173" s="204">
        <f>IF(N173="sníž. přenesená",J173,0)</f>
        <v>0</v>
      </c>
      <c r="BI173" s="204">
        <f>IF(N173="nulová",J173,0)</f>
        <v>0</v>
      </c>
      <c r="BJ173" s="18" t="s">
        <v>71</v>
      </c>
      <c r="BK173" s="204">
        <f>ROUND(I173*H173,2)</f>
        <v>0</v>
      </c>
      <c r="BL173" s="18" t="s">
        <v>270</v>
      </c>
      <c r="BM173" s="203" t="s">
        <v>7315</v>
      </c>
    </row>
    <row r="174" spans="1:65" s="2" customFormat="1" ht="19.5">
      <c r="A174" s="35"/>
      <c r="B174" s="36"/>
      <c r="C174" s="37"/>
      <c r="D174" s="207" t="s">
        <v>294</v>
      </c>
      <c r="E174" s="37"/>
      <c r="F174" s="239" t="s">
        <v>2011</v>
      </c>
      <c r="G174" s="37"/>
      <c r="H174" s="37"/>
      <c r="I174" s="240"/>
      <c r="J174" s="37"/>
      <c r="K174" s="37"/>
      <c r="L174" s="40"/>
      <c r="M174" s="241"/>
      <c r="N174" s="242"/>
      <c r="O174" s="72"/>
      <c r="P174" s="72"/>
      <c r="Q174" s="72"/>
      <c r="R174" s="72"/>
      <c r="S174" s="72"/>
      <c r="T174" s="73"/>
      <c r="U174" s="35"/>
      <c r="V174" s="35"/>
      <c r="W174" s="35"/>
      <c r="X174" s="35"/>
      <c r="Y174" s="35"/>
      <c r="Z174" s="35"/>
      <c r="AA174" s="35"/>
      <c r="AB174" s="35"/>
      <c r="AC174" s="35"/>
      <c r="AD174" s="35"/>
      <c r="AE174" s="35"/>
      <c r="AT174" s="18" t="s">
        <v>294</v>
      </c>
      <c r="AU174" s="18" t="s">
        <v>73</v>
      </c>
    </row>
    <row r="175" spans="1:65" s="2" customFormat="1" ht="24.2" customHeight="1">
      <c r="A175" s="35"/>
      <c r="B175" s="36"/>
      <c r="C175" s="191" t="s">
        <v>496</v>
      </c>
      <c r="D175" s="191" t="s">
        <v>266</v>
      </c>
      <c r="E175" s="192" t="s">
        <v>2012</v>
      </c>
      <c r="F175" s="193" t="s">
        <v>2013</v>
      </c>
      <c r="G175" s="194" t="s">
        <v>796</v>
      </c>
      <c r="H175" s="195">
        <v>161.51</v>
      </c>
      <c r="I175" s="196"/>
      <c r="J175" s="197">
        <f>ROUND(I175*H175,2)</f>
        <v>0</v>
      </c>
      <c r="K175" s="198"/>
      <c r="L175" s="40"/>
      <c r="M175" s="199" t="s">
        <v>1</v>
      </c>
      <c r="N175" s="200" t="s">
        <v>38</v>
      </c>
      <c r="O175" s="72"/>
      <c r="P175" s="201">
        <f>O175*H175</f>
        <v>0</v>
      </c>
      <c r="Q175" s="201">
        <v>6.9999999999999994E-5</v>
      </c>
      <c r="R175" s="201">
        <f>Q175*H175</f>
        <v>1.1305699999999998E-2</v>
      </c>
      <c r="S175" s="201">
        <v>0</v>
      </c>
      <c r="T175" s="202">
        <f>S175*H175</f>
        <v>0</v>
      </c>
      <c r="U175" s="35"/>
      <c r="V175" s="35"/>
      <c r="W175" s="35"/>
      <c r="X175" s="35"/>
      <c r="Y175" s="35"/>
      <c r="Z175" s="35"/>
      <c r="AA175" s="35"/>
      <c r="AB175" s="35"/>
      <c r="AC175" s="35"/>
      <c r="AD175" s="35"/>
      <c r="AE175" s="35"/>
      <c r="AR175" s="203" t="s">
        <v>270</v>
      </c>
      <c r="AT175" s="203" t="s">
        <v>266</v>
      </c>
      <c r="AU175" s="203" t="s">
        <v>73</v>
      </c>
      <c r="AY175" s="18" t="s">
        <v>263</v>
      </c>
      <c r="BE175" s="204">
        <f>IF(N175="základní",J175,0)</f>
        <v>0</v>
      </c>
      <c r="BF175" s="204">
        <f>IF(N175="snížená",J175,0)</f>
        <v>0</v>
      </c>
      <c r="BG175" s="204">
        <f>IF(N175="zákl. přenesená",J175,0)</f>
        <v>0</v>
      </c>
      <c r="BH175" s="204">
        <f>IF(N175="sníž. přenesená",J175,0)</f>
        <v>0</v>
      </c>
      <c r="BI175" s="204">
        <f>IF(N175="nulová",J175,0)</f>
        <v>0</v>
      </c>
      <c r="BJ175" s="18" t="s">
        <v>71</v>
      </c>
      <c r="BK175" s="204">
        <f>ROUND(I175*H175,2)</f>
        <v>0</v>
      </c>
      <c r="BL175" s="18" t="s">
        <v>270</v>
      </c>
      <c r="BM175" s="203" t="s">
        <v>7316</v>
      </c>
    </row>
    <row r="176" spans="1:65" s="2" customFormat="1" ht="21.75" customHeight="1">
      <c r="A176" s="35"/>
      <c r="B176" s="36"/>
      <c r="C176" s="191" t="s">
        <v>576</v>
      </c>
      <c r="D176" s="191" t="s">
        <v>266</v>
      </c>
      <c r="E176" s="192" t="s">
        <v>1726</v>
      </c>
      <c r="F176" s="193" t="s">
        <v>1727</v>
      </c>
      <c r="G176" s="194" t="s">
        <v>796</v>
      </c>
      <c r="H176" s="195">
        <v>161.51</v>
      </c>
      <c r="I176" s="196"/>
      <c r="J176" s="197">
        <f>ROUND(I176*H176,2)</f>
        <v>0</v>
      </c>
      <c r="K176" s="198"/>
      <c r="L176" s="40"/>
      <c r="M176" s="199" t="s">
        <v>1</v>
      </c>
      <c r="N176" s="200" t="s">
        <v>38</v>
      </c>
      <c r="O176" s="72"/>
      <c r="P176" s="201">
        <f>O176*H176</f>
        <v>0</v>
      </c>
      <c r="Q176" s="201">
        <v>0</v>
      </c>
      <c r="R176" s="201">
        <f>Q176*H176</f>
        <v>0</v>
      </c>
      <c r="S176" s="201">
        <v>0</v>
      </c>
      <c r="T176" s="202">
        <f>S176*H176</f>
        <v>0</v>
      </c>
      <c r="U176" s="35"/>
      <c r="V176" s="35"/>
      <c r="W176" s="35"/>
      <c r="X176" s="35"/>
      <c r="Y176" s="35"/>
      <c r="Z176" s="35"/>
      <c r="AA176" s="35"/>
      <c r="AB176" s="35"/>
      <c r="AC176" s="35"/>
      <c r="AD176" s="35"/>
      <c r="AE176" s="35"/>
      <c r="AR176" s="203" t="s">
        <v>270</v>
      </c>
      <c r="AT176" s="203" t="s">
        <v>266</v>
      </c>
      <c r="AU176" s="203" t="s">
        <v>73</v>
      </c>
      <c r="AY176" s="18" t="s">
        <v>263</v>
      </c>
      <c r="BE176" s="204">
        <f>IF(N176="základní",J176,0)</f>
        <v>0</v>
      </c>
      <c r="BF176" s="204">
        <f>IF(N176="snížená",J176,0)</f>
        <v>0</v>
      </c>
      <c r="BG176" s="204">
        <f>IF(N176="zákl. přenesená",J176,0)</f>
        <v>0</v>
      </c>
      <c r="BH176" s="204">
        <f>IF(N176="sníž. přenesená",J176,0)</f>
        <v>0</v>
      </c>
      <c r="BI176" s="204">
        <f>IF(N176="nulová",J176,0)</f>
        <v>0</v>
      </c>
      <c r="BJ176" s="18" t="s">
        <v>71</v>
      </c>
      <c r="BK176" s="204">
        <f>ROUND(I176*H176,2)</f>
        <v>0</v>
      </c>
      <c r="BL176" s="18" t="s">
        <v>270</v>
      </c>
      <c r="BM176" s="203" t="s">
        <v>7317</v>
      </c>
    </row>
    <row r="177" spans="1:65" s="2" customFormat="1" ht="24.2" customHeight="1">
      <c r="A177" s="35"/>
      <c r="B177" s="36"/>
      <c r="C177" s="191" t="s">
        <v>500</v>
      </c>
      <c r="D177" s="191" t="s">
        <v>266</v>
      </c>
      <c r="E177" s="192" t="s">
        <v>7261</v>
      </c>
      <c r="F177" s="193" t="s">
        <v>7262</v>
      </c>
      <c r="G177" s="194" t="s">
        <v>796</v>
      </c>
      <c r="H177" s="195">
        <v>161.51</v>
      </c>
      <c r="I177" s="196"/>
      <c r="J177" s="197">
        <f>ROUND(I177*H177,2)</f>
        <v>0</v>
      </c>
      <c r="K177" s="198"/>
      <c r="L177" s="40"/>
      <c r="M177" s="199" t="s">
        <v>1</v>
      </c>
      <c r="N177" s="200" t="s">
        <v>38</v>
      </c>
      <c r="O177" s="72"/>
      <c r="P177" s="201">
        <f>O177*H177</f>
        <v>0</v>
      </c>
      <c r="Q177" s="201">
        <v>0</v>
      </c>
      <c r="R177" s="201">
        <f>Q177*H177</f>
        <v>0</v>
      </c>
      <c r="S177" s="201">
        <v>0</v>
      </c>
      <c r="T177" s="202">
        <f>S177*H177</f>
        <v>0</v>
      </c>
      <c r="U177" s="35"/>
      <c r="V177" s="35"/>
      <c r="W177" s="35"/>
      <c r="X177" s="35"/>
      <c r="Y177" s="35"/>
      <c r="Z177" s="35"/>
      <c r="AA177" s="35"/>
      <c r="AB177" s="35"/>
      <c r="AC177" s="35"/>
      <c r="AD177" s="35"/>
      <c r="AE177" s="35"/>
      <c r="AR177" s="203" t="s">
        <v>270</v>
      </c>
      <c r="AT177" s="203" t="s">
        <v>266</v>
      </c>
      <c r="AU177" s="203" t="s">
        <v>73</v>
      </c>
      <c r="AY177" s="18" t="s">
        <v>263</v>
      </c>
      <c r="BE177" s="204">
        <f>IF(N177="základní",J177,0)</f>
        <v>0</v>
      </c>
      <c r="BF177" s="204">
        <f>IF(N177="snížená",J177,0)</f>
        <v>0</v>
      </c>
      <c r="BG177" s="204">
        <f>IF(N177="zákl. přenesená",J177,0)</f>
        <v>0</v>
      </c>
      <c r="BH177" s="204">
        <f>IF(N177="sníž. přenesená",J177,0)</f>
        <v>0</v>
      </c>
      <c r="BI177" s="204">
        <f>IF(N177="nulová",J177,0)</f>
        <v>0</v>
      </c>
      <c r="BJ177" s="18" t="s">
        <v>71</v>
      </c>
      <c r="BK177" s="204">
        <f>ROUND(I177*H177,2)</f>
        <v>0</v>
      </c>
      <c r="BL177" s="18" t="s">
        <v>270</v>
      </c>
      <c r="BM177" s="203" t="s">
        <v>7318</v>
      </c>
    </row>
    <row r="178" spans="1:65" s="12" customFormat="1" ht="22.9" customHeight="1">
      <c r="B178" s="175"/>
      <c r="C178" s="176"/>
      <c r="D178" s="177" t="s">
        <v>63</v>
      </c>
      <c r="E178" s="189" t="s">
        <v>302</v>
      </c>
      <c r="F178" s="189" t="s">
        <v>303</v>
      </c>
      <c r="G178" s="176"/>
      <c r="H178" s="176"/>
      <c r="I178" s="179"/>
      <c r="J178" s="190">
        <f>BK178</f>
        <v>0</v>
      </c>
      <c r="K178" s="176"/>
      <c r="L178" s="181"/>
      <c r="M178" s="182"/>
      <c r="N178" s="183"/>
      <c r="O178" s="183"/>
      <c r="P178" s="184">
        <f>SUM(P179:P186)</f>
        <v>0</v>
      </c>
      <c r="Q178" s="183"/>
      <c r="R178" s="184">
        <f>SUM(R179:R186)</f>
        <v>0</v>
      </c>
      <c r="S178" s="183"/>
      <c r="T178" s="185">
        <f>SUM(T179:T186)</f>
        <v>0</v>
      </c>
      <c r="AR178" s="186" t="s">
        <v>71</v>
      </c>
      <c r="AT178" s="187" t="s">
        <v>63</v>
      </c>
      <c r="AU178" s="187" t="s">
        <v>71</v>
      </c>
      <c r="AY178" s="186" t="s">
        <v>263</v>
      </c>
      <c r="BK178" s="188">
        <f>SUM(BK179:BK186)</f>
        <v>0</v>
      </c>
    </row>
    <row r="179" spans="1:65" s="2" customFormat="1" ht="21.75" customHeight="1">
      <c r="A179" s="35"/>
      <c r="B179" s="36"/>
      <c r="C179" s="191" t="s">
        <v>587</v>
      </c>
      <c r="D179" s="191" t="s">
        <v>266</v>
      </c>
      <c r="E179" s="192" t="s">
        <v>2015</v>
      </c>
      <c r="F179" s="193" t="s">
        <v>2016</v>
      </c>
      <c r="G179" s="194" t="s">
        <v>307</v>
      </c>
      <c r="H179" s="195">
        <v>31.731000000000002</v>
      </c>
      <c r="I179" s="196"/>
      <c r="J179" s="197">
        <f>ROUND(I179*H179,2)</f>
        <v>0</v>
      </c>
      <c r="K179" s="198"/>
      <c r="L179" s="40"/>
      <c r="M179" s="199" t="s">
        <v>1</v>
      </c>
      <c r="N179" s="200" t="s">
        <v>38</v>
      </c>
      <c r="O179" s="72"/>
      <c r="P179" s="201">
        <f>O179*H179</f>
        <v>0</v>
      </c>
      <c r="Q179" s="201">
        <v>0</v>
      </c>
      <c r="R179" s="201">
        <f>Q179*H179</f>
        <v>0</v>
      </c>
      <c r="S179" s="201">
        <v>0</v>
      </c>
      <c r="T179" s="202">
        <f>S179*H179</f>
        <v>0</v>
      </c>
      <c r="U179" s="35"/>
      <c r="V179" s="35"/>
      <c r="W179" s="35"/>
      <c r="X179" s="35"/>
      <c r="Y179" s="35"/>
      <c r="Z179" s="35"/>
      <c r="AA179" s="35"/>
      <c r="AB179" s="35"/>
      <c r="AC179" s="35"/>
      <c r="AD179" s="35"/>
      <c r="AE179" s="35"/>
      <c r="AR179" s="203" t="s">
        <v>270</v>
      </c>
      <c r="AT179" s="203" t="s">
        <v>266</v>
      </c>
      <c r="AU179" s="203" t="s">
        <v>73</v>
      </c>
      <c r="AY179" s="18" t="s">
        <v>263</v>
      </c>
      <c r="BE179" s="204">
        <f>IF(N179="základní",J179,0)</f>
        <v>0</v>
      </c>
      <c r="BF179" s="204">
        <f>IF(N179="snížená",J179,0)</f>
        <v>0</v>
      </c>
      <c r="BG179" s="204">
        <f>IF(N179="zákl. přenesená",J179,0)</f>
        <v>0</v>
      </c>
      <c r="BH179" s="204">
        <f>IF(N179="sníž. přenesená",J179,0)</f>
        <v>0</v>
      </c>
      <c r="BI179" s="204">
        <f>IF(N179="nulová",J179,0)</f>
        <v>0</v>
      </c>
      <c r="BJ179" s="18" t="s">
        <v>71</v>
      </c>
      <c r="BK179" s="204">
        <f>ROUND(I179*H179,2)</f>
        <v>0</v>
      </c>
      <c r="BL179" s="18" t="s">
        <v>270</v>
      </c>
      <c r="BM179" s="203" t="s">
        <v>7319</v>
      </c>
    </row>
    <row r="180" spans="1:65" s="2" customFormat="1" ht="24.2" customHeight="1">
      <c r="A180" s="35"/>
      <c r="B180" s="36"/>
      <c r="C180" s="191" t="s">
        <v>506</v>
      </c>
      <c r="D180" s="191" t="s">
        <v>266</v>
      </c>
      <c r="E180" s="192" t="s">
        <v>2018</v>
      </c>
      <c r="F180" s="193" t="s">
        <v>2019</v>
      </c>
      <c r="G180" s="194" t="s">
        <v>307</v>
      </c>
      <c r="H180" s="195">
        <v>634.62</v>
      </c>
      <c r="I180" s="196"/>
      <c r="J180" s="197">
        <f>ROUND(I180*H180,2)</f>
        <v>0</v>
      </c>
      <c r="K180" s="198"/>
      <c r="L180" s="40"/>
      <c r="M180" s="199" t="s">
        <v>1</v>
      </c>
      <c r="N180" s="200" t="s">
        <v>38</v>
      </c>
      <c r="O180" s="72"/>
      <c r="P180" s="201">
        <f>O180*H180</f>
        <v>0</v>
      </c>
      <c r="Q180" s="201">
        <v>0</v>
      </c>
      <c r="R180" s="201">
        <f>Q180*H180</f>
        <v>0</v>
      </c>
      <c r="S180" s="201">
        <v>0</v>
      </c>
      <c r="T180" s="202">
        <f>S180*H180</f>
        <v>0</v>
      </c>
      <c r="U180" s="35"/>
      <c r="V180" s="35"/>
      <c r="W180" s="35"/>
      <c r="X180" s="35"/>
      <c r="Y180" s="35"/>
      <c r="Z180" s="35"/>
      <c r="AA180" s="35"/>
      <c r="AB180" s="35"/>
      <c r="AC180" s="35"/>
      <c r="AD180" s="35"/>
      <c r="AE180" s="35"/>
      <c r="AR180" s="203" t="s">
        <v>270</v>
      </c>
      <c r="AT180" s="203" t="s">
        <v>266</v>
      </c>
      <c r="AU180" s="203" t="s">
        <v>73</v>
      </c>
      <c r="AY180" s="18" t="s">
        <v>263</v>
      </c>
      <c r="BE180" s="204">
        <f>IF(N180="základní",J180,0)</f>
        <v>0</v>
      </c>
      <c r="BF180" s="204">
        <f>IF(N180="snížená",J180,0)</f>
        <v>0</v>
      </c>
      <c r="BG180" s="204">
        <f>IF(N180="zákl. přenesená",J180,0)</f>
        <v>0</v>
      </c>
      <c r="BH180" s="204">
        <f>IF(N180="sníž. přenesená",J180,0)</f>
        <v>0</v>
      </c>
      <c r="BI180" s="204">
        <f>IF(N180="nulová",J180,0)</f>
        <v>0</v>
      </c>
      <c r="BJ180" s="18" t="s">
        <v>71</v>
      </c>
      <c r="BK180" s="204">
        <f>ROUND(I180*H180,2)</f>
        <v>0</v>
      </c>
      <c r="BL180" s="18" t="s">
        <v>270</v>
      </c>
      <c r="BM180" s="203" t="s">
        <v>7320</v>
      </c>
    </row>
    <row r="181" spans="1:65" s="13" customFormat="1">
      <c r="B181" s="205"/>
      <c r="C181" s="206"/>
      <c r="D181" s="207" t="s">
        <v>272</v>
      </c>
      <c r="E181" s="206"/>
      <c r="F181" s="209" t="s">
        <v>7321</v>
      </c>
      <c r="G181" s="206"/>
      <c r="H181" s="210">
        <v>634.62</v>
      </c>
      <c r="I181" s="211"/>
      <c r="J181" s="206"/>
      <c r="K181" s="206"/>
      <c r="L181" s="212"/>
      <c r="M181" s="213"/>
      <c r="N181" s="214"/>
      <c r="O181" s="214"/>
      <c r="P181" s="214"/>
      <c r="Q181" s="214"/>
      <c r="R181" s="214"/>
      <c r="S181" s="214"/>
      <c r="T181" s="215"/>
      <c r="AT181" s="216" t="s">
        <v>272</v>
      </c>
      <c r="AU181" s="216" t="s">
        <v>73</v>
      </c>
      <c r="AV181" s="13" t="s">
        <v>73</v>
      </c>
      <c r="AW181" s="13" t="s">
        <v>4</v>
      </c>
      <c r="AX181" s="13" t="s">
        <v>71</v>
      </c>
      <c r="AY181" s="216" t="s">
        <v>263</v>
      </c>
    </row>
    <row r="182" spans="1:65" s="2" customFormat="1" ht="24.2" customHeight="1">
      <c r="A182" s="35"/>
      <c r="B182" s="36"/>
      <c r="C182" s="191" t="s">
        <v>595</v>
      </c>
      <c r="D182" s="191" t="s">
        <v>266</v>
      </c>
      <c r="E182" s="192" t="s">
        <v>305</v>
      </c>
      <c r="F182" s="193" t="s">
        <v>306</v>
      </c>
      <c r="G182" s="194" t="s">
        <v>307</v>
      </c>
      <c r="H182" s="195">
        <v>31.731000000000002</v>
      </c>
      <c r="I182" s="196"/>
      <c r="J182" s="197">
        <f>ROUND(I182*H182,2)</f>
        <v>0</v>
      </c>
      <c r="K182" s="198"/>
      <c r="L182" s="40"/>
      <c r="M182" s="199" t="s">
        <v>1</v>
      </c>
      <c r="N182" s="200" t="s">
        <v>38</v>
      </c>
      <c r="O182" s="72"/>
      <c r="P182" s="201">
        <f>O182*H182</f>
        <v>0</v>
      </c>
      <c r="Q182" s="201">
        <v>0</v>
      </c>
      <c r="R182" s="201">
        <f>Q182*H182</f>
        <v>0</v>
      </c>
      <c r="S182" s="201">
        <v>0</v>
      </c>
      <c r="T182" s="202">
        <f>S182*H182</f>
        <v>0</v>
      </c>
      <c r="U182" s="35"/>
      <c r="V182" s="35"/>
      <c r="W182" s="35"/>
      <c r="X182" s="35"/>
      <c r="Y182" s="35"/>
      <c r="Z182" s="35"/>
      <c r="AA182" s="35"/>
      <c r="AB182" s="35"/>
      <c r="AC182" s="35"/>
      <c r="AD182" s="35"/>
      <c r="AE182" s="35"/>
      <c r="AR182" s="203" t="s">
        <v>270</v>
      </c>
      <c r="AT182" s="203" t="s">
        <v>266</v>
      </c>
      <c r="AU182" s="203" t="s">
        <v>73</v>
      </c>
      <c r="AY182" s="18" t="s">
        <v>263</v>
      </c>
      <c r="BE182" s="204">
        <f>IF(N182="základní",J182,0)</f>
        <v>0</v>
      </c>
      <c r="BF182" s="204">
        <f>IF(N182="snížená",J182,0)</f>
        <v>0</v>
      </c>
      <c r="BG182" s="204">
        <f>IF(N182="zákl. přenesená",J182,0)</f>
        <v>0</v>
      </c>
      <c r="BH182" s="204">
        <f>IF(N182="sníž. přenesená",J182,0)</f>
        <v>0</v>
      </c>
      <c r="BI182" s="204">
        <f>IF(N182="nulová",J182,0)</f>
        <v>0</v>
      </c>
      <c r="BJ182" s="18" t="s">
        <v>71</v>
      </c>
      <c r="BK182" s="204">
        <f>ROUND(I182*H182,2)</f>
        <v>0</v>
      </c>
      <c r="BL182" s="18" t="s">
        <v>270</v>
      </c>
      <c r="BM182" s="203" t="s">
        <v>7322</v>
      </c>
    </row>
    <row r="183" spans="1:65" s="2" customFormat="1" ht="33" customHeight="1">
      <c r="A183" s="35"/>
      <c r="B183" s="36"/>
      <c r="C183" s="191" t="s">
        <v>533</v>
      </c>
      <c r="D183" s="191" t="s">
        <v>266</v>
      </c>
      <c r="E183" s="192" t="s">
        <v>2023</v>
      </c>
      <c r="F183" s="193" t="s">
        <v>2024</v>
      </c>
      <c r="G183" s="194" t="s">
        <v>307</v>
      </c>
      <c r="H183" s="195">
        <v>8.6539999999999999</v>
      </c>
      <c r="I183" s="196"/>
      <c r="J183" s="197">
        <f>ROUND(I183*H183,2)</f>
        <v>0</v>
      </c>
      <c r="K183" s="198"/>
      <c r="L183" s="40"/>
      <c r="M183" s="199" t="s">
        <v>1</v>
      </c>
      <c r="N183" s="200" t="s">
        <v>38</v>
      </c>
      <c r="O183" s="72"/>
      <c r="P183" s="201">
        <f>O183*H183</f>
        <v>0</v>
      </c>
      <c r="Q183" s="201">
        <v>0</v>
      </c>
      <c r="R183" s="201">
        <f>Q183*H183</f>
        <v>0</v>
      </c>
      <c r="S183" s="201">
        <v>0</v>
      </c>
      <c r="T183" s="202">
        <f>S183*H183</f>
        <v>0</v>
      </c>
      <c r="U183" s="35"/>
      <c r="V183" s="35"/>
      <c r="W183" s="35"/>
      <c r="X183" s="35"/>
      <c r="Y183" s="35"/>
      <c r="Z183" s="35"/>
      <c r="AA183" s="35"/>
      <c r="AB183" s="35"/>
      <c r="AC183" s="35"/>
      <c r="AD183" s="35"/>
      <c r="AE183" s="35"/>
      <c r="AR183" s="203" t="s">
        <v>270</v>
      </c>
      <c r="AT183" s="203" t="s">
        <v>266</v>
      </c>
      <c r="AU183" s="203" t="s">
        <v>73</v>
      </c>
      <c r="AY183" s="18" t="s">
        <v>263</v>
      </c>
      <c r="BE183" s="204">
        <f>IF(N183="základní",J183,0)</f>
        <v>0</v>
      </c>
      <c r="BF183" s="204">
        <f>IF(N183="snížená",J183,0)</f>
        <v>0</v>
      </c>
      <c r="BG183" s="204">
        <f>IF(N183="zákl. přenesená",J183,0)</f>
        <v>0</v>
      </c>
      <c r="BH183" s="204">
        <f>IF(N183="sníž. přenesená",J183,0)</f>
        <v>0</v>
      </c>
      <c r="BI183" s="204">
        <f>IF(N183="nulová",J183,0)</f>
        <v>0</v>
      </c>
      <c r="BJ183" s="18" t="s">
        <v>71</v>
      </c>
      <c r="BK183" s="204">
        <f>ROUND(I183*H183,2)</f>
        <v>0</v>
      </c>
      <c r="BL183" s="18" t="s">
        <v>270</v>
      </c>
      <c r="BM183" s="203" t="s">
        <v>7323</v>
      </c>
    </row>
    <row r="184" spans="1:65" s="13" customFormat="1">
      <c r="B184" s="205"/>
      <c r="C184" s="206"/>
      <c r="D184" s="207" t="s">
        <v>272</v>
      </c>
      <c r="E184" s="206"/>
      <c r="F184" s="209" t="s">
        <v>7324</v>
      </c>
      <c r="G184" s="206"/>
      <c r="H184" s="210">
        <v>8.6539999999999999</v>
      </c>
      <c r="I184" s="211"/>
      <c r="J184" s="206"/>
      <c r="K184" s="206"/>
      <c r="L184" s="212"/>
      <c r="M184" s="213"/>
      <c r="N184" s="214"/>
      <c r="O184" s="214"/>
      <c r="P184" s="214"/>
      <c r="Q184" s="214"/>
      <c r="R184" s="214"/>
      <c r="S184" s="214"/>
      <c r="T184" s="215"/>
      <c r="AT184" s="216" t="s">
        <v>272</v>
      </c>
      <c r="AU184" s="216" t="s">
        <v>73</v>
      </c>
      <c r="AV184" s="13" t="s">
        <v>73</v>
      </c>
      <c r="AW184" s="13" t="s">
        <v>4</v>
      </c>
      <c r="AX184" s="13" t="s">
        <v>71</v>
      </c>
      <c r="AY184" s="216" t="s">
        <v>263</v>
      </c>
    </row>
    <row r="185" spans="1:65" s="2" customFormat="1" ht="33" customHeight="1">
      <c r="A185" s="35"/>
      <c r="B185" s="36"/>
      <c r="C185" s="191" t="s">
        <v>604</v>
      </c>
      <c r="D185" s="191" t="s">
        <v>266</v>
      </c>
      <c r="E185" s="192" t="s">
        <v>2027</v>
      </c>
      <c r="F185" s="193" t="s">
        <v>2028</v>
      </c>
      <c r="G185" s="194" t="s">
        <v>307</v>
      </c>
      <c r="H185" s="195">
        <v>20.193000000000001</v>
      </c>
      <c r="I185" s="196"/>
      <c r="J185" s="197">
        <f>ROUND(I185*H185,2)</f>
        <v>0</v>
      </c>
      <c r="K185" s="198"/>
      <c r="L185" s="40"/>
      <c r="M185" s="199" t="s">
        <v>1</v>
      </c>
      <c r="N185" s="200" t="s">
        <v>38</v>
      </c>
      <c r="O185" s="72"/>
      <c r="P185" s="201">
        <f>O185*H185</f>
        <v>0</v>
      </c>
      <c r="Q185" s="201">
        <v>0</v>
      </c>
      <c r="R185" s="201">
        <f>Q185*H185</f>
        <v>0</v>
      </c>
      <c r="S185" s="201">
        <v>0</v>
      </c>
      <c r="T185" s="202">
        <f>S185*H185</f>
        <v>0</v>
      </c>
      <c r="U185" s="35"/>
      <c r="V185" s="35"/>
      <c r="W185" s="35"/>
      <c r="X185" s="35"/>
      <c r="Y185" s="35"/>
      <c r="Z185" s="35"/>
      <c r="AA185" s="35"/>
      <c r="AB185" s="35"/>
      <c r="AC185" s="35"/>
      <c r="AD185" s="35"/>
      <c r="AE185" s="35"/>
      <c r="AR185" s="203" t="s">
        <v>270</v>
      </c>
      <c r="AT185" s="203" t="s">
        <v>266</v>
      </c>
      <c r="AU185" s="203" t="s">
        <v>73</v>
      </c>
      <c r="AY185" s="18" t="s">
        <v>263</v>
      </c>
      <c r="BE185" s="204">
        <f>IF(N185="základní",J185,0)</f>
        <v>0</v>
      </c>
      <c r="BF185" s="204">
        <f>IF(N185="snížená",J185,0)</f>
        <v>0</v>
      </c>
      <c r="BG185" s="204">
        <f>IF(N185="zákl. přenesená",J185,0)</f>
        <v>0</v>
      </c>
      <c r="BH185" s="204">
        <f>IF(N185="sníž. přenesená",J185,0)</f>
        <v>0</v>
      </c>
      <c r="BI185" s="204">
        <f>IF(N185="nulová",J185,0)</f>
        <v>0</v>
      </c>
      <c r="BJ185" s="18" t="s">
        <v>71</v>
      </c>
      <c r="BK185" s="204">
        <f>ROUND(I185*H185,2)</f>
        <v>0</v>
      </c>
      <c r="BL185" s="18" t="s">
        <v>270</v>
      </c>
      <c r="BM185" s="203" t="s">
        <v>7325</v>
      </c>
    </row>
    <row r="186" spans="1:65" s="13" customFormat="1">
      <c r="B186" s="205"/>
      <c r="C186" s="206"/>
      <c r="D186" s="207" t="s">
        <v>272</v>
      </c>
      <c r="E186" s="206"/>
      <c r="F186" s="209" t="s">
        <v>7326</v>
      </c>
      <c r="G186" s="206"/>
      <c r="H186" s="210">
        <v>20.193000000000001</v>
      </c>
      <c r="I186" s="211"/>
      <c r="J186" s="206"/>
      <c r="K186" s="206"/>
      <c r="L186" s="212"/>
      <c r="M186" s="213"/>
      <c r="N186" s="214"/>
      <c r="O186" s="214"/>
      <c r="P186" s="214"/>
      <c r="Q186" s="214"/>
      <c r="R186" s="214"/>
      <c r="S186" s="214"/>
      <c r="T186" s="215"/>
      <c r="AT186" s="216" t="s">
        <v>272</v>
      </c>
      <c r="AU186" s="216" t="s">
        <v>73</v>
      </c>
      <c r="AV186" s="13" t="s">
        <v>73</v>
      </c>
      <c r="AW186" s="13" t="s">
        <v>4</v>
      </c>
      <c r="AX186" s="13" t="s">
        <v>71</v>
      </c>
      <c r="AY186" s="216" t="s">
        <v>263</v>
      </c>
    </row>
    <row r="187" spans="1:65" s="12" customFormat="1" ht="22.9" customHeight="1">
      <c r="B187" s="175"/>
      <c r="C187" s="176"/>
      <c r="D187" s="177" t="s">
        <v>63</v>
      </c>
      <c r="E187" s="189" t="s">
        <v>395</v>
      </c>
      <c r="F187" s="189" t="s">
        <v>396</v>
      </c>
      <c r="G187" s="176"/>
      <c r="H187" s="176"/>
      <c r="I187" s="179"/>
      <c r="J187" s="190">
        <f>BK187</f>
        <v>0</v>
      </c>
      <c r="K187" s="176"/>
      <c r="L187" s="181"/>
      <c r="M187" s="182"/>
      <c r="N187" s="183"/>
      <c r="O187" s="183"/>
      <c r="P187" s="184">
        <f>P188</f>
        <v>0</v>
      </c>
      <c r="Q187" s="183"/>
      <c r="R187" s="184">
        <f>R188</f>
        <v>0</v>
      </c>
      <c r="S187" s="183"/>
      <c r="T187" s="185">
        <f>T188</f>
        <v>0</v>
      </c>
      <c r="AR187" s="186" t="s">
        <v>71</v>
      </c>
      <c r="AT187" s="187" t="s">
        <v>63</v>
      </c>
      <c r="AU187" s="187" t="s">
        <v>71</v>
      </c>
      <c r="AY187" s="186" t="s">
        <v>263</v>
      </c>
      <c r="BK187" s="188">
        <f>BK188</f>
        <v>0</v>
      </c>
    </row>
    <row r="188" spans="1:65" s="2" customFormat="1" ht="16.5" customHeight="1">
      <c r="A188" s="35"/>
      <c r="B188" s="36"/>
      <c r="C188" s="191" t="s">
        <v>538</v>
      </c>
      <c r="D188" s="191" t="s">
        <v>266</v>
      </c>
      <c r="E188" s="192" t="s">
        <v>2032</v>
      </c>
      <c r="F188" s="193" t="s">
        <v>2033</v>
      </c>
      <c r="G188" s="194" t="s">
        <v>307</v>
      </c>
      <c r="H188" s="195">
        <v>185.00700000000001</v>
      </c>
      <c r="I188" s="196"/>
      <c r="J188" s="197">
        <f>ROUND(I188*H188,2)</f>
        <v>0</v>
      </c>
      <c r="K188" s="198"/>
      <c r="L188" s="40"/>
      <c r="M188" s="243" t="s">
        <v>1</v>
      </c>
      <c r="N188" s="244" t="s">
        <v>38</v>
      </c>
      <c r="O188" s="245"/>
      <c r="P188" s="246">
        <f>O188*H188</f>
        <v>0</v>
      </c>
      <c r="Q188" s="246">
        <v>0</v>
      </c>
      <c r="R188" s="246">
        <f>Q188*H188</f>
        <v>0</v>
      </c>
      <c r="S188" s="246">
        <v>0</v>
      </c>
      <c r="T188" s="247">
        <f>S188*H188</f>
        <v>0</v>
      </c>
      <c r="U188" s="35"/>
      <c r="V188" s="35"/>
      <c r="W188" s="35"/>
      <c r="X188" s="35"/>
      <c r="Y188" s="35"/>
      <c r="Z188" s="35"/>
      <c r="AA188" s="35"/>
      <c r="AB188" s="35"/>
      <c r="AC188" s="35"/>
      <c r="AD188" s="35"/>
      <c r="AE188" s="35"/>
      <c r="AR188" s="203" t="s">
        <v>270</v>
      </c>
      <c r="AT188" s="203" t="s">
        <v>266</v>
      </c>
      <c r="AU188" s="203" t="s">
        <v>73</v>
      </c>
      <c r="AY188" s="18" t="s">
        <v>263</v>
      </c>
      <c r="BE188" s="204">
        <f>IF(N188="základní",J188,0)</f>
        <v>0</v>
      </c>
      <c r="BF188" s="204">
        <f>IF(N188="snížená",J188,0)</f>
        <v>0</v>
      </c>
      <c r="BG188" s="204">
        <f>IF(N188="zákl. přenesená",J188,0)</f>
        <v>0</v>
      </c>
      <c r="BH188" s="204">
        <f>IF(N188="sníž. přenesená",J188,0)</f>
        <v>0</v>
      </c>
      <c r="BI188" s="204">
        <f>IF(N188="nulová",J188,0)</f>
        <v>0</v>
      </c>
      <c r="BJ188" s="18" t="s">
        <v>71</v>
      </c>
      <c r="BK188" s="204">
        <f>ROUND(I188*H188,2)</f>
        <v>0</v>
      </c>
      <c r="BL188" s="18" t="s">
        <v>270</v>
      </c>
      <c r="BM188" s="203" t="s">
        <v>7327</v>
      </c>
    </row>
    <row r="189" spans="1:65" s="2" customFormat="1" ht="6.95" customHeight="1">
      <c r="A189" s="35"/>
      <c r="B189" s="55"/>
      <c r="C189" s="56"/>
      <c r="D189" s="56"/>
      <c r="E189" s="56"/>
      <c r="F189" s="56"/>
      <c r="G189" s="56"/>
      <c r="H189" s="56"/>
      <c r="I189" s="56"/>
      <c r="J189" s="56"/>
      <c r="K189" s="56"/>
      <c r="L189" s="40"/>
      <c r="M189" s="35"/>
      <c r="O189" s="35"/>
      <c r="P189" s="35"/>
      <c r="Q189" s="35"/>
      <c r="R189" s="35"/>
      <c r="S189" s="35"/>
      <c r="T189" s="35"/>
      <c r="U189" s="35"/>
      <c r="V189" s="35"/>
      <c r="W189" s="35"/>
      <c r="X189" s="35"/>
      <c r="Y189" s="35"/>
      <c r="Z189" s="35"/>
      <c r="AA189" s="35"/>
      <c r="AB189" s="35"/>
      <c r="AC189" s="35"/>
      <c r="AD189" s="35"/>
      <c r="AE189" s="35"/>
    </row>
  </sheetData>
  <sheetProtection algorithmName="SHA-512" hashValue="b6WXh0gV6qQ4rcoKEjFVwceXlObul8CL7dMR2veIPmfvtd+2tD6hZgGt1APucw9FuTNWA2oDVp6hB4To6OEMzA==" saltValue="PHveZIXUoX/FxjpyT4Tyxw==" spinCount="100000" sheet="1" objects="1" scenarios="1" formatColumns="0" formatRows="0" autoFilter="0"/>
  <autoFilter ref="C124:K188" xr:uid="{00000000-0009-0000-0000-000036000000}"/>
  <mergeCells count="12">
    <mergeCell ref="E117:H117"/>
    <mergeCell ref="L2:V2"/>
    <mergeCell ref="E85:H85"/>
    <mergeCell ref="E87:H87"/>
    <mergeCell ref="E89:H89"/>
    <mergeCell ref="E113:H113"/>
    <mergeCell ref="E115:H115"/>
    <mergeCell ref="E7:H7"/>
    <mergeCell ref="E9:H9"/>
    <mergeCell ref="E11:H11"/>
    <mergeCell ref="E20:H20"/>
    <mergeCell ref="E29:H29"/>
  </mergeCells>
  <pageMargins left="0.39374999999999999" right="0.39374999999999999" top="0.39374999999999999" bottom="0.39374999999999999" header="0" footer="0"/>
  <pageSetup paperSize="9" scale="88" fitToHeight="100" orientation="portrait" blackAndWhite="1" r:id="rId1"/>
  <headerFooter>
    <oddHeader>&amp;L&amp;"Arial"&amp;8&amp;K000000INTERNAL&amp;1#</oddHeader>
    <oddFooter>&amp;CStrana &amp;P z &amp;N</oddFooter>
  </headerFooter>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List56">
    <pageSetUpPr fitToPage="1"/>
  </sheetPr>
  <dimension ref="A2:BM181"/>
  <sheetViews>
    <sheetView showGridLines="0" workbookViewId="0">
      <selection activeCell="E18" sqref="E18:H18"/>
    </sheetView>
  </sheetViews>
  <sheetFormatPr defaultRowHeight="11.25"/>
  <cols>
    <col min="1" max="1" width="8.33203125" style="1" customWidth="1"/>
    <col min="2" max="2" width="1.1640625" style="1" customWidth="1"/>
    <col min="3" max="3" width="4.1640625" style="1" customWidth="1"/>
    <col min="4" max="4" width="4.33203125" style="1" customWidth="1"/>
    <col min="5" max="5" width="17.1640625" style="1" customWidth="1"/>
    <col min="6" max="6" width="50.83203125" style="1" customWidth="1"/>
    <col min="7" max="7" width="7.5" style="1" customWidth="1"/>
    <col min="8" max="8" width="14" style="1" customWidth="1"/>
    <col min="9" max="9" width="15.83203125" style="1" customWidth="1"/>
    <col min="10" max="10" width="22.33203125" style="1" customWidth="1"/>
    <col min="11" max="11" width="22.33203125" style="1" hidden="1" customWidth="1"/>
    <col min="12" max="12" width="9.33203125" style="1" customWidth="1"/>
    <col min="13" max="13" width="10.83203125" style="1" hidden="1" customWidth="1"/>
    <col min="14" max="14" width="9.33203125" style="1" hidden="1"/>
    <col min="15" max="20" width="14.1640625" style="1" hidden="1" customWidth="1"/>
    <col min="21" max="21" width="16.33203125" style="1" hidden="1" customWidth="1"/>
    <col min="22" max="22" width="12.33203125" style="1" customWidth="1"/>
    <col min="23" max="23" width="16.33203125" style="1" customWidth="1"/>
    <col min="24" max="24" width="12.33203125" style="1" customWidth="1"/>
    <col min="25" max="25" width="15" style="1" customWidth="1"/>
    <col min="26" max="26" width="11" style="1" customWidth="1"/>
    <col min="27" max="27" width="15" style="1" customWidth="1"/>
    <col min="28" max="28" width="16.33203125" style="1" customWidth="1"/>
    <col min="29" max="29" width="11" style="1" customWidth="1"/>
    <col min="30" max="30" width="15" style="1" customWidth="1"/>
    <col min="31" max="31" width="16.33203125" style="1" customWidth="1"/>
    <col min="44" max="65" width="9.33203125" style="1" hidden="1"/>
  </cols>
  <sheetData>
    <row r="2" spans="1:46" s="1" customFormat="1" ht="36.950000000000003" customHeight="1">
      <c r="L2" s="383"/>
      <c r="M2" s="383"/>
      <c r="N2" s="383"/>
      <c r="O2" s="383"/>
      <c r="P2" s="383"/>
      <c r="Q2" s="383"/>
      <c r="R2" s="383"/>
      <c r="S2" s="383"/>
      <c r="T2" s="383"/>
      <c r="U2" s="383"/>
      <c r="V2" s="383"/>
      <c r="AT2" s="18" t="s">
        <v>233</v>
      </c>
    </row>
    <row r="3" spans="1:46" s="1" customFormat="1" ht="6.95" customHeight="1">
      <c r="B3" s="114"/>
      <c r="C3" s="115"/>
      <c r="D3" s="115"/>
      <c r="E3" s="115"/>
      <c r="F3" s="115"/>
      <c r="G3" s="115"/>
      <c r="H3" s="115"/>
      <c r="I3" s="115"/>
      <c r="J3" s="115"/>
      <c r="K3" s="115"/>
      <c r="L3" s="21"/>
      <c r="AT3" s="18" t="s">
        <v>73</v>
      </c>
    </row>
    <row r="4" spans="1:46" s="1" customFormat="1" ht="24.95" customHeight="1">
      <c r="B4" s="21"/>
      <c r="D4" s="116" t="s">
        <v>240</v>
      </c>
      <c r="L4" s="21"/>
      <c r="M4" s="117" t="s">
        <v>10</v>
      </c>
      <c r="AT4" s="18" t="s">
        <v>4</v>
      </c>
    </row>
    <row r="5" spans="1:46" s="1" customFormat="1" ht="6.95" customHeight="1">
      <c r="B5" s="21"/>
      <c r="L5" s="21"/>
    </row>
    <row r="6" spans="1:46" s="1" customFormat="1" ht="12" customHeight="1">
      <c r="B6" s="21"/>
      <c r="D6" s="118" t="s">
        <v>15</v>
      </c>
      <c r="L6" s="21"/>
    </row>
    <row r="7" spans="1:46" s="1" customFormat="1" ht="16.5" customHeight="1">
      <c r="B7" s="21"/>
      <c r="E7" s="412" t="str">
        <f>'Rekapitulace stavby'!K6</f>
        <v>Modernizace teplárny OB6</v>
      </c>
      <c r="F7" s="413"/>
      <c r="G7" s="413"/>
      <c r="H7" s="413"/>
      <c r="L7" s="21"/>
    </row>
    <row r="8" spans="1:46" s="2" customFormat="1" ht="12" customHeight="1">
      <c r="A8" s="35"/>
      <c r="B8" s="40"/>
      <c r="C8" s="35"/>
      <c r="D8" s="118" t="s">
        <v>241</v>
      </c>
      <c r="E8" s="35"/>
      <c r="F8" s="35"/>
      <c r="G8" s="35"/>
      <c r="H8" s="35"/>
      <c r="I8" s="35"/>
      <c r="J8" s="35"/>
      <c r="K8" s="35"/>
      <c r="L8" s="52"/>
      <c r="S8" s="35"/>
      <c r="T8" s="35"/>
      <c r="U8" s="35"/>
      <c r="V8" s="35"/>
      <c r="W8" s="35"/>
      <c r="X8" s="35"/>
      <c r="Y8" s="35"/>
      <c r="Z8" s="35"/>
      <c r="AA8" s="35"/>
      <c r="AB8" s="35"/>
      <c r="AC8" s="35"/>
      <c r="AD8" s="35"/>
      <c r="AE8" s="35"/>
    </row>
    <row r="9" spans="1:46" s="2" customFormat="1" ht="16.5" customHeight="1">
      <c r="A9" s="35"/>
      <c r="B9" s="40"/>
      <c r="C9" s="35"/>
      <c r="D9" s="35"/>
      <c r="E9" s="414" t="s">
        <v>7328</v>
      </c>
      <c r="F9" s="415"/>
      <c r="G9" s="415"/>
      <c r="H9" s="415"/>
      <c r="I9" s="35"/>
      <c r="J9" s="35"/>
      <c r="K9" s="35"/>
      <c r="L9" s="52"/>
      <c r="S9" s="35"/>
      <c r="T9" s="35"/>
      <c r="U9" s="35"/>
      <c r="V9" s="35"/>
      <c r="W9" s="35"/>
      <c r="X9" s="35"/>
      <c r="Y9" s="35"/>
      <c r="Z9" s="35"/>
      <c r="AA9" s="35"/>
      <c r="AB9" s="35"/>
      <c r="AC9" s="35"/>
      <c r="AD9" s="35"/>
      <c r="AE9" s="35"/>
    </row>
    <row r="10" spans="1:46" s="2" customFormat="1">
      <c r="A10" s="35"/>
      <c r="B10" s="40"/>
      <c r="C10" s="35"/>
      <c r="D10" s="35"/>
      <c r="E10" s="35"/>
      <c r="F10" s="35"/>
      <c r="G10" s="35"/>
      <c r="H10" s="35"/>
      <c r="I10" s="35"/>
      <c r="J10" s="35"/>
      <c r="K10" s="35"/>
      <c r="L10" s="52"/>
      <c r="S10" s="35"/>
      <c r="T10" s="35"/>
      <c r="U10" s="35"/>
      <c r="V10" s="35"/>
      <c r="W10" s="35"/>
      <c r="X10" s="35"/>
      <c r="Y10" s="35"/>
      <c r="Z10" s="35"/>
      <c r="AA10" s="35"/>
      <c r="AB10" s="35"/>
      <c r="AC10" s="35"/>
      <c r="AD10" s="35"/>
      <c r="AE10" s="35"/>
    </row>
    <row r="11" spans="1:46" s="2" customFormat="1" ht="12" customHeight="1">
      <c r="A11" s="35"/>
      <c r="B11" s="40"/>
      <c r="C11" s="35"/>
      <c r="D11" s="118" t="s">
        <v>17</v>
      </c>
      <c r="E11" s="35"/>
      <c r="F11" s="109" t="s">
        <v>1</v>
      </c>
      <c r="G11" s="35"/>
      <c r="H11" s="35"/>
      <c r="I11" s="118" t="s">
        <v>18</v>
      </c>
      <c r="J11" s="109" t="s">
        <v>1</v>
      </c>
      <c r="K11" s="35"/>
      <c r="L11" s="52"/>
      <c r="S11" s="35"/>
      <c r="T11" s="35"/>
      <c r="U11" s="35"/>
      <c r="V11" s="35"/>
      <c r="W11" s="35"/>
      <c r="X11" s="35"/>
      <c r="Y11" s="35"/>
      <c r="Z11" s="35"/>
      <c r="AA11" s="35"/>
      <c r="AB11" s="35"/>
      <c r="AC11" s="35"/>
      <c r="AD11" s="35"/>
      <c r="AE11" s="35"/>
    </row>
    <row r="12" spans="1:46" s="2" customFormat="1" ht="12" customHeight="1">
      <c r="A12" s="35"/>
      <c r="B12" s="40"/>
      <c r="C12" s="35"/>
      <c r="D12" s="118" t="s">
        <v>19</v>
      </c>
      <c r="E12" s="35"/>
      <c r="F12" s="109" t="s">
        <v>20</v>
      </c>
      <c r="G12" s="35"/>
      <c r="H12" s="35"/>
      <c r="I12" s="118" t="s">
        <v>21</v>
      </c>
      <c r="J12" s="119">
        <f>'Rekapitulace stavby'!AN8</f>
        <v>45363</v>
      </c>
      <c r="K12" s="35"/>
      <c r="L12" s="52"/>
      <c r="S12" s="35"/>
      <c r="T12" s="35"/>
      <c r="U12" s="35"/>
      <c r="V12" s="35"/>
      <c r="W12" s="35"/>
      <c r="X12" s="35"/>
      <c r="Y12" s="35"/>
      <c r="Z12" s="35"/>
      <c r="AA12" s="35"/>
      <c r="AB12" s="35"/>
      <c r="AC12" s="35"/>
      <c r="AD12" s="35"/>
      <c r="AE12" s="35"/>
    </row>
    <row r="13" spans="1:46" s="2" customFormat="1" ht="10.9" customHeight="1">
      <c r="A13" s="35"/>
      <c r="B13" s="40"/>
      <c r="C13" s="35"/>
      <c r="D13" s="35"/>
      <c r="E13" s="35"/>
      <c r="F13" s="35"/>
      <c r="G13" s="35"/>
      <c r="H13" s="35"/>
      <c r="I13" s="35"/>
      <c r="J13" s="35"/>
      <c r="K13" s="35"/>
      <c r="L13" s="52"/>
      <c r="S13" s="35"/>
      <c r="T13" s="35"/>
      <c r="U13" s="35"/>
      <c r="V13" s="35"/>
      <c r="W13" s="35"/>
      <c r="X13" s="35"/>
      <c r="Y13" s="35"/>
      <c r="Z13" s="35"/>
      <c r="AA13" s="35"/>
      <c r="AB13" s="35"/>
      <c r="AC13" s="35"/>
      <c r="AD13" s="35"/>
      <c r="AE13" s="35"/>
    </row>
    <row r="14" spans="1:46" s="2" customFormat="1" ht="12" customHeight="1">
      <c r="A14" s="35"/>
      <c r="B14" s="40"/>
      <c r="C14" s="35"/>
      <c r="D14" s="118" t="s">
        <v>22</v>
      </c>
      <c r="E14" s="35"/>
      <c r="F14" s="35"/>
      <c r="G14" s="35"/>
      <c r="H14" s="35"/>
      <c r="I14" s="118" t="s">
        <v>23</v>
      </c>
      <c r="J14" s="109" t="s">
        <v>1</v>
      </c>
      <c r="K14" s="35"/>
      <c r="L14" s="52"/>
      <c r="S14" s="35"/>
      <c r="T14" s="35"/>
      <c r="U14" s="35"/>
      <c r="V14" s="35"/>
      <c r="W14" s="35"/>
      <c r="X14" s="35"/>
      <c r="Y14" s="35"/>
      <c r="Z14" s="35"/>
      <c r="AA14" s="35"/>
      <c r="AB14" s="35"/>
      <c r="AC14" s="35"/>
      <c r="AD14" s="35"/>
      <c r="AE14" s="35"/>
    </row>
    <row r="15" spans="1:46" s="2" customFormat="1" ht="18" customHeight="1">
      <c r="A15" s="35"/>
      <c r="B15" s="40"/>
      <c r="C15" s="35"/>
      <c r="D15" s="35"/>
      <c r="E15" s="109" t="s">
        <v>24</v>
      </c>
      <c r="F15" s="35"/>
      <c r="G15" s="35"/>
      <c r="H15" s="35"/>
      <c r="I15" s="118" t="s">
        <v>25</v>
      </c>
      <c r="J15" s="109" t="s">
        <v>1</v>
      </c>
      <c r="K15" s="35"/>
      <c r="L15" s="52"/>
      <c r="S15" s="35"/>
      <c r="T15" s="35"/>
      <c r="U15" s="35"/>
      <c r="V15" s="35"/>
      <c r="W15" s="35"/>
      <c r="X15" s="35"/>
      <c r="Y15" s="35"/>
      <c r="Z15" s="35"/>
      <c r="AA15" s="35"/>
      <c r="AB15" s="35"/>
      <c r="AC15" s="35"/>
      <c r="AD15" s="35"/>
      <c r="AE15" s="35"/>
    </row>
    <row r="16" spans="1:46" s="2" customFormat="1" ht="6.95" customHeight="1">
      <c r="A16" s="35"/>
      <c r="B16" s="40"/>
      <c r="C16" s="35"/>
      <c r="D16" s="35"/>
      <c r="E16" s="35"/>
      <c r="F16" s="35"/>
      <c r="G16" s="35"/>
      <c r="H16" s="35"/>
      <c r="I16" s="35"/>
      <c r="J16" s="35"/>
      <c r="K16" s="35"/>
      <c r="L16" s="52"/>
      <c r="S16" s="35"/>
      <c r="T16" s="35"/>
      <c r="U16" s="35"/>
      <c r="V16" s="35"/>
      <c r="W16" s="35"/>
      <c r="X16" s="35"/>
      <c r="Y16" s="35"/>
      <c r="Z16" s="35"/>
      <c r="AA16" s="35"/>
      <c r="AB16" s="35"/>
      <c r="AC16" s="35"/>
      <c r="AD16" s="35"/>
      <c r="AE16" s="35"/>
    </row>
    <row r="17" spans="1:31" s="2" customFormat="1" ht="12" customHeight="1">
      <c r="A17" s="35"/>
      <c r="B17" s="40"/>
      <c r="C17" s="35"/>
      <c r="D17" s="118" t="s">
        <v>26</v>
      </c>
      <c r="E17" s="35"/>
      <c r="F17" s="35"/>
      <c r="G17" s="35"/>
      <c r="H17" s="35"/>
      <c r="I17" s="118" t="s">
        <v>23</v>
      </c>
      <c r="J17" s="31" t="str">
        <f>'Rekapitulace stavby'!AN13</f>
        <v>Vyplň údaj</v>
      </c>
      <c r="K17" s="35"/>
      <c r="L17" s="52"/>
      <c r="S17" s="35"/>
      <c r="T17" s="35"/>
      <c r="U17" s="35"/>
      <c r="V17" s="35"/>
      <c r="W17" s="35"/>
      <c r="X17" s="35"/>
      <c r="Y17" s="35"/>
      <c r="Z17" s="35"/>
      <c r="AA17" s="35"/>
      <c r="AB17" s="35"/>
      <c r="AC17" s="35"/>
      <c r="AD17" s="35"/>
      <c r="AE17" s="35"/>
    </row>
    <row r="18" spans="1:31" s="2" customFormat="1" ht="18" customHeight="1">
      <c r="A18" s="35"/>
      <c r="B18" s="40"/>
      <c r="C18" s="35"/>
      <c r="D18" s="35"/>
      <c r="E18" s="416" t="str">
        <f>'Rekapitulace stavby'!E14</f>
        <v>Vyplň údaj</v>
      </c>
      <c r="F18" s="417"/>
      <c r="G18" s="417"/>
      <c r="H18" s="417"/>
      <c r="I18" s="118" t="s">
        <v>25</v>
      </c>
      <c r="J18" s="31" t="str">
        <f>'Rekapitulace stavby'!AN14</f>
        <v>Vyplň údaj</v>
      </c>
      <c r="K18" s="35"/>
      <c r="L18" s="52"/>
      <c r="S18" s="35"/>
      <c r="T18" s="35"/>
      <c r="U18" s="35"/>
      <c r="V18" s="35"/>
      <c r="W18" s="35"/>
      <c r="X18" s="35"/>
      <c r="Y18" s="35"/>
      <c r="Z18" s="35"/>
      <c r="AA18" s="35"/>
      <c r="AB18" s="35"/>
      <c r="AC18" s="35"/>
      <c r="AD18" s="35"/>
      <c r="AE18" s="35"/>
    </row>
    <row r="19" spans="1:31" s="2" customFormat="1" ht="6.95" customHeight="1">
      <c r="A19" s="35"/>
      <c r="B19" s="40"/>
      <c r="C19" s="35"/>
      <c r="D19" s="35"/>
      <c r="E19" s="35"/>
      <c r="F19" s="35"/>
      <c r="G19" s="35"/>
      <c r="H19" s="35"/>
      <c r="I19" s="35"/>
      <c r="J19" s="35"/>
      <c r="K19" s="35"/>
      <c r="L19" s="52"/>
      <c r="S19" s="35"/>
      <c r="T19" s="35"/>
      <c r="U19" s="35"/>
      <c r="V19" s="35"/>
      <c r="W19" s="35"/>
      <c r="X19" s="35"/>
      <c r="Y19" s="35"/>
      <c r="Z19" s="35"/>
      <c r="AA19" s="35"/>
      <c r="AB19" s="35"/>
      <c r="AC19" s="35"/>
      <c r="AD19" s="35"/>
      <c r="AE19" s="35"/>
    </row>
    <row r="20" spans="1:31" s="2" customFormat="1" ht="12" customHeight="1">
      <c r="A20" s="35"/>
      <c r="B20" s="40"/>
      <c r="C20" s="35"/>
      <c r="D20" s="118" t="s">
        <v>28</v>
      </c>
      <c r="E20" s="35"/>
      <c r="F20" s="35"/>
      <c r="G20" s="35"/>
      <c r="H20" s="35"/>
      <c r="I20" s="118" t="s">
        <v>23</v>
      </c>
      <c r="J20" s="109" t="s">
        <v>1</v>
      </c>
      <c r="K20" s="35"/>
      <c r="L20" s="52"/>
      <c r="S20" s="35"/>
      <c r="T20" s="35"/>
      <c r="U20" s="35"/>
      <c r="V20" s="35"/>
      <c r="W20" s="35"/>
      <c r="X20" s="35"/>
      <c r="Y20" s="35"/>
      <c r="Z20" s="35"/>
      <c r="AA20" s="35"/>
      <c r="AB20" s="35"/>
      <c r="AC20" s="35"/>
      <c r="AD20" s="35"/>
      <c r="AE20" s="35"/>
    </row>
    <row r="21" spans="1:31" s="2" customFormat="1" ht="18" customHeight="1">
      <c r="A21" s="35"/>
      <c r="B21" s="40"/>
      <c r="C21" s="35"/>
      <c r="D21" s="35"/>
      <c r="E21" s="109" t="s">
        <v>29</v>
      </c>
      <c r="F21" s="35"/>
      <c r="G21" s="35"/>
      <c r="H21" s="35"/>
      <c r="I21" s="118" t="s">
        <v>25</v>
      </c>
      <c r="J21" s="109" t="s">
        <v>1</v>
      </c>
      <c r="K21" s="35"/>
      <c r="L21" s="52"/>
      <c r="S21" s="35"/>
      <c r="T21" s="35"/>
      <c r="U21" s="35"/>
      <c r="V21" s="35"/>
      <c r="W21" s="35"/>
      <c r="X21" s="35"/>
      <c r="Y21" s="35"/>
      <c r="Z21" s="35"/>
      <c r="AA21" s="35"/>
      <c r="AB21" s="35"/>
      <c r="AC21" s="35"/>
      <c r="AD21" s="35"/>
      <c r="AE21" s="35"/>
    </row>
    <row r="22" spans="1:31" s="2" customFormat="1" ht="6.95" customHeight="1">
      <c r="A22" s="35"/>
      <c r="B22" s="40"/>
      <c r="C22" s="35"/>
      <c r="D22" s="35"/>
      <c r="E22" s="35"/>
      <c r="F22" s="35"/>
      <c r="G22" s="35"/>
      <c r="H22" s="35"/>
      <c r="I22" s="35"/>
      <c r="J22" s="35"/>
      <c r="K22" s="35"/>
      <c r="L22" s="52"/>
      <c r="S22" s="35"/>
      <c r="T22" s="35"/>
      <c r="U22" s="35"/>
      <c r="V22" s="35"/>
      <c r="W22" s="35"/>
      <c r="X22" s="35"/>
      <c r="Y22" s="35"/>
      <c r="Z22" s="35"/>
      <c r="AA22" s="35"/>
      <c r="AB22" s="35"/>
      <c r="AC22" s="35"/>
      <c r="AD22" s="35"/>
      <c r="AE22" s="35"/>
    </row>
    <row r="23" spans="1:31" s="2" customFormat="1" ht="12" customHeight="1">
      <c r="A23" s="35"/>
      <c r="B23" s="40"/>
      <c r="C23" s="35"/>
      <c r="D23" s="118" t="s">
        <v>31</v>
      </c>
      <c r="E23" s="35"/>
      <c r="F23" s="35"/>
      <c r="G23" s="35"/>
      <c r="H23" s="35"/>
      <c r="I23" s="118" t="s">
        <v>23</v>
      </c>
      <c r="J23" s="109" t="s">
        <v>1</v>
      </c>
      <c r="K23" s="35"/>
      <c r="L23" s="52"/>
      <c r="S23" s="35"/>
      <c r="T23" s="35"/>
      <c r="U23" s="35"/>
      <c r="V23" s="35"/>
      <c r="W23" s="35"/>
      <c r="X23" s="35"/>
      <c r="Y23" s="35"/>
      <c r="Z23" s="35"/>
      <c r="AA23" s="35"/>
      <c r="AB23" s="35"/>
      <c r="AC23" s="35"/>
      <c r="AD23" s="35"/>
      <c r="AE23" s="35"/>
    </row>
    <row r="24" spans="1:31" s="2" customFormat="1" ht="18" customHeight="1">
      <c r="A24" s="35"/>
      <c r="B24" s="40"/>
      <c r="C24" s="35"/>
      <c r="D24" s="35"/>
      <c r="E24" s="109" t="s">
        <v>29</v>
      </c>
      <c r="F24" s="35"/>
      <c r="G24" s="35"/>
      <c r="H24" s="35"/>
      <c r="I24" s="118" t="s">
        <v>25</v>
      </c>
      <c r="J24" s="109" t="s">
        <v>1</v>
      </c>
      <c r="K24" s="35"/>
      <c r="L24" s="52"/>
      <c r="S24" s="35"/>
      <c r="T24" s="35"/>
      <c r="U24" s="35"/>
      <c r="V24" s="35"/>
      <c r="W24" s="35"/>
      <c r="X24" s="35"/>
      <c r="Y24" s="35"/>
      <c r="Z24" s="35"/>
      <c r="AA24" s="35"/>
      <c r="AB24" s="35"/>
      <c r="AC24" s="35"/>
      <c r="AD24" s="35"/>
      <c r="AE24" s="35"/>
    </row>
    <row r="25" spans="1:31" s="2" customFormat="1" ht="6.95" customHeight="1">
      <c r="A25" s="35"/>
      <c r="B25" s="40"/>
      <c r="C25" s="35"/>
      <c r="D25" s="35"/>
      <c r="E25" s="35"/>
      <c r="F25" s="35"/>
      <c r="G25" s="35"/>
      <c r="H25" s="35"/>
      <c r="I25" s="35"/>
      <c r="J25" s="35"/>
      <c r="K25" s="35"/>
      <c r="L25" s="52"/>
      <c r="S25" s="35"/>
      <c r="T25" s="35"/>
      <c r="U25" s="35"/>
      <c r="V25" s="35"/>
      <c r="W25" s="35"/>
      <c r="X25" s="35"/>
      <c r="Y25" s="35"/>
      <c r="Z25" s="35"/>
      <c r="AA25" s="35"/>
      <c r="AB25" s="35"/>
      <c r="AC25" s="35"/>
      <c r="AD25" s="35"/>
      <c r="AE25" s="35"/>
    </row>
    <row r="26" spans="1:31" s="2" customFormat="1" ht="12" customHeight="1">
      <c r="A26" s="35"/>
      <c r="B26" s="40"/>
      <c r="C26" s="35"/>
      <c r="D26" s="118" t="s">
        <v>32</v>
      </c>
      <c r="E26" s="35"/>
      <c r="F26" s="35"/>
      <c r="G26" s="35"/>
      <c r="H26" s="35"/>
      <c r="I26" s="35"/>
      <c r="J26" s="35"/>
      <c r="K26" s="35"/>
      <c r="L26" s="52"/>
      <c r="S26" s="35"/>
      <c r="T26" s="35"/>
      <c r="U26" s="35"/>
      <c r="V26" s="35"/>
      <c r="W26" s="35"/>
      <c r="X26" s="35"/>
      <c r="Y26" s="35"/>
      <c r="Z26" s="35"/>
      <c r="AA26" s="35"/>
      <c r="AB26" s="35"/>
      <c r="AC26" s="35"/>
      <c r="AD26" s="35"/>
      <c r="AE26" s="35"/>
    </row>
    <row r="27" spans="1:31" s="8" customFormat="1" ht="16.5" customHeight="1">
      <c r="A27" s="120"/>
      <c r="B27" s="121"/>
      <c r="C27" s="120"/>
      <c r="D27" s="120"/>
      <c r="E27" s="418" t="s">
        <v>1</v>
      </c>
      <c r="F27" s="418"/>
      <c r="G27" s="418"/>
      <c r="H27" s="418"/>
      <c r="I27" s="120"/>
      <c r="J27" s="120"/>
      <c r="K27" s="120"/>
      <c r="L27" s="122"/>
      <c r="S27" s="120"/>
      <c r="T27" s="120"/>
      <c r="U27" s="120"/>
      <c r="V27" s="120"/>
      <c r="W27" s="120"/>
      <c r="X27" s="120"/>
      <c r="Y27" s="120"/>
      <c r="Z27" s="120"/>
      <c r="AA27" s="120"/>
      <c r="AB27" s="120"/>
      <c r="AC27" s="120"/>
      <c r="AD27" s="120"/>
      <c r="AE27" s="120"/>
    </row>
    <row r="28" spans="1:31" s="2" customFormat="1" ht="6.95" customHeight="1">
      <c r="A28" s="35"/>
      <c r="B28" s="40"/>
      <c r="C28" s="35"/>
      <c r="D28" s="35"/>
      <c r="E28" s="35"/>
      <c r="F28" s="35"/>
      <c r="G28" s="35"/>
      <c r="H28" s="35"/>
      <c r="I28" s="35"/>
      <c r="J28" s="35"/>
      <c r="K28" s="35"/>
      <c r="L28" s="52"/>
      <c r="S28" s="35"/>
      <c r="T28" s="35"/>
      <c r="U28" s="35"/>
      <c r="V28" s="35"/>
      <c r="W28" s="35"/>
      <c r="X28" s="35"/>
      <c r="Y28" s="35"/>
      <c r="Z28" s="35"/>
      <c r="AA28" s="35"/>
      <c r="AB28" s="35"/>
      <c r="AC28" s="35"/>
      <c r="AD28" s="35"/>
      <c r="AE28" s="35"/>
    </row>
    <row r="29" spans="1:31" s="2" customFormat="1" ht="6.95" customHeight="1">
      <c r="A29" s="35"/>
      <c r="B29" s="40"/>
      <c r="C29" s="35"/>
      <c r="D29" s="123"/>
      <c r="E29" s="123"/>
      <c r="F29" s="123"/>
      <c r="G29" s="123"/>
      <c r="H29" s="123"/>
      <c r="I29" s="123"/>
      <c r="J29" s="123"/>
      <c r="K29" s="123"/>
      <c r="L29" s="52"/>
      <c r="S29" s="35"/>
      <c r="T29" s="35"/>
      <c r="U29" s="35"/>
      <c r="V29" s="35"/>
      <c r="W29" s="35"/>
      <c r="X29" s="35"/>
      <c r="Y29" s="35"/>
      <c r="Z29" s="35"/>
      <c r="AA29" s="35"/>
      <c r="AB29" s="35"/>
      <c r="AC29" s="35"/>
      <c r="AD29" s="35"/>
      <c r="AE29" s="35"/>
    </row>
    <row r="30" spans="1:31" s="2" customFormat="1" ht="25.35" customHeight="1">
      <c r="A30" s="35"/>
      <c r="B30" s="40"/>
      <c r="C30" s="35"/>
      <c r="D30" s="124" t="s">
        <v>33</v>
      </c>
      <c r="E30" s="35"/>
      <c r="F30" s="35"/>
      <c r="G30" s="35"/>
      <c r="H30" s="35"/>
      <c r="I30" s="35"/>
      <c r="J30" s="125">
        <f>ROUND(J122, 2)</f>
        <v>0</v>
      </c>
      <c r="K30" s="35"/>
      <c r="L30" s="52"/>
      <c r="S30" s="35"/>
      <c r="T30" s="35"/>
      <c r="U30" s="35"/>
      <c r="V30" s="35"/>
      <c r="W30" s="35"/>
      <c r="X30" s="35"/>
      <c r="Y30" s="35"/>
      <c r="Z30" s="35"/>
      <c r="AA30" s="35"/>
      <c r="AB30" s="35"/>
      <c r="AC30" s="35"/>
      <c r="AD30" s="35"/>
      <c r="AE30" s="35"/>
    </row>
    <row r="31" spans="1:31" s="2" customFormat="1" ht="6.95" customHeight="1">
      <c r="A31" s="35"/>
      <c r="B31" s="40"/>
      <c r="C31" s="35"/>
      <c r="D31" s="123"/>
      <c r="E31" s="123"/>
      <c r="F31" s="123"/>
      <c r="G31" s="123"/>
      <c r="H31" s="123"/>
      <c r="I31" s="123"/>
      <c r="J31" s="123"/>
      <c r="K31" s="123"/>
      <c r="L31" s="52"/>
      <c r="S31" s="35"/>
      <c r="T31" s="35"/>
      <c r="U31" s="35"/>
      <c r="V31" s="35"/>
      <c r="W31" s="35"/>
      <c r="X31" s="35"/>
      <c r="Y31" s="35"/>
      <c r="Z31" s="35"/>
      <c r="AA31" s="35"/>
      <c r="AB31" s="35"/>
      <c r="AC31" s="35"/>
      <c r="AD31" s="35"/>
      <c r="AE31" s="35"/>
    </row>
    <row r="32" spans="1:31" s="2" customFormat="1" ht="14.45" customHeight="1">
      <c r="A32" s="35"/>
      <c r="B32" s="40"/>
      <c r="C32" s="35"/>
      <c r="D32" s="35"/>
      <c r="E32" s="35"/>
      <c r="F32" s="126" t="s">
        <v>35</v>
      </c>
      <c r="G32" s="35"/>
      <c r="H32" s="35"/>
      <c r="I32" s="126" t="s">
        <v>34</v>
      </c>
      <c r="J32" s="126" t="s">
        <v>36</v>
      </c>
      <c r="K32" s="35"/>
      <c r="L32" s="52"/>
      <c r="S32" s="35"/>
      <c r="T32" s="35"/>
      <c r="U32" s="35"/>
      <c r="V32" s="35"/>
      <c r="W32" s="35"/>
      <c r="X32" s="35"/>
      <c r="Y32" s="35"/>
      <c r="Z32" s="35"/>
      <c r="AA32" s="35"/>
      <c r="AB32" s="35"/>
      <c r="AC32" s="35"/>
      <c r="AD32" s="35"/>
      <c r="AE32" s="35"/>
    </row>
    <row r="33" spans="1:31" s="2" customFormat="1" ht="14.45" customHeight="1">
      <c r="A33" s="35"/>
      <c r="B33" s="40"/>
      <c r="C33" s="35"/>
      <c r="D33" s="127" t="s">
        <v>37</v>
      </c>
      <c r="E33" s="118" t="s">
        <v>38</v>
      </c>
      <c r="F33" s="128">
        <f>ROUND((SUM(BE122:BE180)),  2)</f>
        <v>0</v>
      </c>
      <c r="G33" s="35"/>
      <c r="H33" s="35"/>
      <c r="I33" s="129">
        <v>0.21</v>
      </c>
      <c r="J33" s="128">
        <f>ROUND(((SUM(BE122:BE180))*I33),  2)</f>
        <v>0</v>
      </c>
      <c r="K33" s="35"/>
      <c r="L33" s="52"/>
      <c r="S33" s="35"/>
      <c r="T33" s="35"/>
      <c r="U33" s="35"/>
      <c r="V33" s="35"/>
      <c r="W33" s="35"/>
      <c r="X33" s="35"/>
      <c r="Y33" s="35"/>
      <c r="Z33" s="35"/>
      <c r="AA33" s="35"/>
      <c r="AB33" s="35"/>
      <c r="AC33" s="35"/>
      <c r="AD33" s="35"/>
      <c r="AE33" s="35"/>
    </row>
    <row r="34" spans="1:31" s="2" customFormat="1" ht="14.45" customHeight="1">
      <c r="A34" s="35"/>
      <c r="B34" s="40"/>
      <c r="C34" s="35"/>
      <c r="D34" s="35"/>
      <c r="E34" s="118" t="s">
        <v>39</v>
      </c>
      <c r="F34" s="128">
        <f>ROUND((SUM(BF122:BF180)),  2)</f>
        <v>0</v>
      </c>
      <c r="G34" s="35"/>
      <c r="H34" s="35"/>
      <c r="I34" s="129">
        <v>0.12</v>
      </c>
      <c r="J34" s="128">
        <f>ROUND(((SUM(BF122:BF180))*I34),  2)</f>
        <v>0</v>
      </c>
      <c r="K34" s="35"/>
      <c r="L34" s="52"/>
      <c r="S34" s="35"/>
      <c r="T34" s="35"/>
      <c r="U34" s="35"/>
      <c r="V34" s="35"/>
      <c r="W34" s="35"/>
      <c r="X34" s="35"/>
      <c r="Y34" s="35"/>
      <c r="Z34" s="35"/>
      <c r="AA34" s="35"/>
      <c r="AB34" s="35"/>
      <c r="AC34" s="35"/>
      <c r="AD34" s="35"/>
      <c r="AE34" s="35"/>
    </row>
    <row r="35" spans="1:31" s="2" customFormat="1" ht="14.45" hidden="1" customHeight="1">
      <c r="A35" s="35"/>
      <c r="B35" s="40"/>
      <c r="C35" s="35"/>
      <c r="D35" s="35"/>
      <c r="E35" s="118" t="s">
        <v>40</v>
      </c>
      <c r="F35" s="128">
        <f>ROUND((SUM(BG122:BG180)),  2)</f>
        <v>0</v>
      </c>
      <c r="G35" s="35"/>
      <c r="H35" s="35"/>
      <c r="I35" s="129">
        <v>0.21</v>
      </c>
      <c r="J35" s="128">
        <f>0</f>
        <v>0</v>
      </c>
      <c r="K35" s="35"/>
      <c r="L35" s="52"/>
      <c r="S35" s="35"/>
      <c r="T35" s="35"/>
      <c r="U35" s="35"/>
      <c r="V35" s="35"/>
      <c r="W35" s="35"/>
      <c r="X35" s="35"/>
      <c r="Y35" s="35"/>
      <c r="Z35" s="35"/>
      <c r="AA35" s="35"/>
      <c r="AB35" s="35"/>
      <c r="AC35" s="35"/>
      <c r="AD35" s="35"/>
      <c r="AE35" s="35"/>
    </row>
    <row r="36" spans="1:31" s="2" customFormat="1" ht="14.45" hidden="1" customHeight="1">
      <c r="A36" s="35"/>
      <c r="B36" s="40"/>
      <c r="C36" s="35"/>
      <c r="D36" s="35"/>
      <c r="E36" s="118" t="s">
        <v>41</v>
      </c>
      <c r="F36" s="128">
        <f>ROUND((SUM(BH122:BH180)),  2)</f>
        <v>0</v>
      </c>
      <c r="G36" s="35"/>
      <c r="H36" s="35"/>
      <c r="I36" s="129">
        <v>0.12</v>
      </c>
      <c r="J36" s="128">
        <f>0</f>
        <v>0</v>
      </c>
      <c r="K36" s="35"/>
      <c r="L36" s="52"/>
      <c r="S36" s="35"/>
      <c r="T36" s="35"/>
      <c r="U36" s="35"/>
      <c r="V36" s="35"/>
      <c r="W36" s="35"/>
      <c r="X36" s="35"/>
      <c r="Y36" s="35"/>
      <c r="Z36" s="35"/>
      <c r="AA36" s="35"/>
      <c r="AB36" s="35"/>
      <c r="AC36" s="35"/>
      <c r="AD36" s="35"/>
      <c r="AE36" s="35"/>
    </row>
    <row r="37" spans="1:31" s="2" customFormat="1" ht="14.45" hidden="1" customHeight="1">
      <c r="A37" s="35"/>
      <c r="B37" s="40"/>
      <c r="C37" s="35"/>
      <c r="D37" s="35"/>
      <c r="E37" s="118" t="s">
        <v>42</v>
      </c>
      <c r="F37" s="128">
        <f>ROUND((SUM(BI122:BI180)),  2)</f>
        <v>0</v>
      </c>
      <c r="G37" s="35"/>
      <c r="H37" s="35"/>
      <c r="I37" s="129">
        <v>0</v>
      </c>
      <c r="J37" s="128">
        <f>0</f>
        <v>0</v>
      </c>
      <c r="K37" s="35"/>
      <c r="L37" s="52"/>
      <c r="S37" s="35"/>
      <c r="T37" s="35"/>
      <c r="U37" s="35"/>
      <c r="V37" s="35"/>
      <c r="W37" s="35"/>
      <c r="X37" s="35"/>
      <c r="Y37" s="35"/>
      <c r="Z37" s="35"/>
      <c r="AA37" s="35"/>
      <c r="AB37" s="35"/>
      <c r="AC37" s="35"/>
      <c r="AD37" s="35"/>
      <c r="AE37" s="35"/>
    </row>
    <row r="38" spans="1:31" s="2" customFormat="1" ht="6.95" customHeight="1">
      <c r="A38" s="35"/>
      <c r="B38" s="40"/>
      <c r="C38" s="35"/>
      <c r="D38" s="35"/>
      <c r="E38" s="35"/>
      <c r="F38" s="35"/>
      <c r="G38" s="35"/>
      <c r="H38" s="35"/>
      <c r="I38" s="35"/>
      <c r="J38" s="35"/>
      <c r="K38" s="35"/>
      <c r="L38" s="52"/>
      <c r="S38" s="35"/>
      <c r="T38" s="35"/>
      <c r="U38" s="35"/>
      <c r="V38" s="35"/>
      <c r="W38" s="35"/>
      <c r="X38" s="35"/>
      <c r="Y38" s="35"/>
      <c r="Z38" s="35"/>
      <c r="AA38" s="35"/>
      <c r="AB38" s="35"/>
      <c r="AC38" s="35"/>
      <c r="AD38" s="35"/>
      <c r="AE38" s="35"/>
    </row>
    <row r="39" spans="1:31" s="2" customFormat="1" ht="25.35" customHeight="1">
      <c r="A39" s="35"/>
      <c r="B39" s="40"/>
      <c r="C39" s="130"/>
      <c r="D39" s="131" t="s">
        <v>43</v>
      </c>
      <c r="E39" s="132"/>
      <c r="F39" s="132"/>
      <c r="G39" s="133" t="s">
        <v>44</v>
      </c>
      <c r="H39" s="134" t="s">
        <v>7622</v>
      </c>
      <c r="I39" s="132"/>
      <c r="J39" s="135">
        <f>SUM(J30:J37)</f>
        <v>0</v>
      </c>
      <c r="K39" s="136"/>
      <c r="L39" s="52"/>
      <c r="S39" s="35"/>
      <c r="T39" s="35"/>
      <c r="U39" s="35"/>
      <c r="V39" s="35"/>
      <c r="W39" s="35"/>
      <c r="X39" s="35"/>
      <c r="Y39" s="35"/>
      <c r="Z39" s="35"/>
      <c r="AA39" s="35"/>
      <c r="AB39" s="35"/>
      <c r="AC39" s="35"/>
      <c r="AD39" s="35"/>
      <c r="AE39" s="35"/>
    </row>
    <row r="40" spans="1:31" s="2" customFormat="1" ht="14.45" customHeight="1">
      <c r="A40" s="35"/>
      <c r="B40" s="40"/>
      <c r="C40" s="35"/>
      <c r="D40" s="35"/>
      <c r="E40" s="35"/>
      <c r="F40" s="35"/>
      <c r="G40" s="35"/>
      <c r="H40" s="35"/>
      <c r="I40" s="35"/>
      <c r="J40" s="35"/>
      <c r="K40" s="35"/>
      <c r="L40" s="52"/>
      <c r="S40" s="35"/>
      <c r="T40" s="35"/>
      <c r="U40" s="35"/>
      <c r="V40" s="35"/>
      <c r="W40" s="35"/>
      <c r="X40" s="35"/>
      <c r="Y40" s="35"/>
      <c r="Z40" s="35"/>
      <c r="AA40" s="35"/>
      <c r="AB40" s="35"/>
      <c r="AC40" s="35"/>
      <c r="AD40" s="35"/>
      <c r="AE40" s="35"/>
    </row>
    <row r="41" spans="1:31" s="1" customFormat="1" ht="14.45" customHeight="1">
      <c r="B41" s="21"/>
      <c r="L41" s="21"/>
    </row>
    <row r="42" spans="1:31" s="1" customFormat="1" ht="14.45" customHeight="1">
      <c r="B42" s="21"/>
      <c r="L42" s="21"/>
    </row>
    <row r="43" spans="1:31" s="1" customFormat="1" ht="14.45" customHeight="1">
      <c r="B43" s="21"/>
      <c r="L43" s="21"/>
    </row>
    <row r="44" spans="1:31" s="1" customFormat="1" ht="14.45" customHeight="1">
      <c r="B44" s="21"/>
      <c r="L44" s="21"/>
    </row>
    <row r="45" spans="1:31" s="1" customFormat="1" ht="14.45" customHeight="1">
      <c r="B45" s="21"/>
      <c r="L45" s="21"/>
    </row>
    <row r="46" spans="1:31" s="1" customFormat="1" ht="14.45" customHeight="1">
      <c r="B46" s="21"/>
      <c r="L46" s="21"/>
    </row>
    <row r="47" spans="1:31" s="1" customFormat="1" ht="14.45" customHeight="1">
      <c r="B47" s="21"/>
      <c r="L47" s="21"/>
    </row>
    <row r="48" spans="1:31" s="1" customFormat="1" ht="14.45" customHeight="1">
      <c r="B48" s="21"/>
      <c r="L48" s="21"/>
    </row>
    <row r="49" spans="1:31" s="1" customFormat="1" ht="14.45" customHeight="1">
      <c r="B49" s="21"/>
      <c r="L49" s="21"/>
    </row>
    <row r="50" spans="1:31" s="2" customFormat="1" ht="14.45" customHeight="1">
      <c r="B50" s="52"/>
      <c r="D50" s="137" t="s">
        <v>45</v>
      </c>
      <c r="E50" s="138"/>
      <c r="F50" s="138"/>
      <c r="G50" s="137" t="s">
        <v>46</v>
      </c>
      <c r="H50" s="138"/>
      <c r="I50" s="138"/>
      <c r="J50" s="138"/>
      <c r="K50" s="138"/>
      <c r="L50" s="52"/>
    </row>
    <row r="51" spans="1:31">
      <c r="B51" s="21"/>
      <c r="L51" s="21"/>
    </row>
    <row r="52" spans="1:31">
      <c r="B52" s="21"/>
      <c r="L52" s="21"/>
    </row>
    <row r="53" spans="1:31">
      <c r="B53" s="21"/>
      <c r="L53" s="21"/>
    </row>
    <row r="54" spans="1:31">
      <c r="B54" s="21"/>
      <c r="L54" s="21"/>
    </row>
    <row r="55" spans="1:31">
      <c r="B55" s="21"/>
      <c r="L55" s="21"/>
    </row>
    <row r="56" spans="1:31">
      <c r="B56" s="21"/>
      <c r="L56" s="21"/>
    </row>
    <row r="57" spans="1:31">
      <c r="B57" s="21"/>
      <c r="L57" s="21"/>
    </row>
    <row r="58" spans="1:31">
      <c r="B58" s="21"/>
      <c r="L58" s="21"/>
    </row>
    <row r="59" spans="1:31">
      <c r="B59" s="21"/>
      <c r="L59" s="21"/>
    </row>
    <row r="60" spans="1:31">
      <c r="B60" s="21"/>
      <c r="L60" s="21"/>
    </row>
    <row r="61" spans="1:31" s="2" customFormat="1" ht="12.75">
      <c r="A61" s="35"/>
      <c r="B61" s="40"/>
      <c r="C61" s="35"/>
      <c r="D61" s="139" t="s">
        <v>47</v>
      </c>
      <c r="E61" s="140"/>
      <c r="F61" s="141" t="s">
        <v>48</v>
      </c>
      <c r="G61" s="139" t="s">
        <v>47</v>
      </c>
      <c r="H61" s="140"/>
      <c r="I61" s="140"/>
      <c r="J61" s="142" t="s">
        <v>48</v>
      </c>
      <c r="K61" s="140"/>
      <c r="L61" s="52"/>
      <c r="S61" s="35"/>
      <c r="T61" s="35"/>
      <c r="U61" s="35"/>
      <c r="V61" s="35"/>
      <c r="W61" s="35"/>
      <c r="X61" s="35"/>
      <c r="Y61" s="35"/>
      <c r="Z61" s="35"/>
      <c r="AA61" s="35"/>
      <c r="AB61" s="35"/>
      <c r="AC61" s="35"/>
      <c r="AD61" s="35"/>
      <c r="AE61" s="35"/>
    </row>
    <row r="62" spans="1:31">
      <c r="B62" s="21"/>
      <c r="L62" s="21"/>
    </row>
    <row r="63" spans="1:31">
      <c r="B63" s="21"/>
      <c r="L63" s="21"/>
    </row>
    <row r="64" spans="1:31">
      <c r="B64" s="21"/>
      <c r="L64" s="21"/>
    </row>
    <row r="65" spans="1:31" s="2" customFormat="1" ht="12.75">
      <c r="A65" s="35"/>
      <c r="B65" s="40"/>
      <c r="C65" s="35"/>
      <c r="D65" s="137" t="s">
        <v>49</v>
      </c>
      <c r="E65" s="143"/>
      <c r="F65" s="143"/>
      <c r="G65" s="137" t="s">
        <v>50</v>
      </c>
      <c r="H65" s="143"/>
      <c r="I65" s="143"/>
      <c r="J65" s="143"/>
      <c r="K65" s="143"/>
      <c r="L65" s="52"/>
      <c r="S65" s="35"/>
      <c r="T65" s="35"/>
      <c r="U65" s="35"/>
      <c r="V65" s="35"/>
      <c r="W65" s="35"/>
      <c r="X65" s="35"/>
      <c r="Y65" s="35"/>
      <c r="Z65" s="35"/>
      <c r="AA65" s="35"/>
      <c r="AB65" s="35"/>
      <c r="AC65" s="35"/>
      <c r="AD65" s="35"/>
      <c r="AE65" s="35"/>
    </row>
    <row r="66" spans="1:31">
      <c r="B66" s="21"/>
      <c r="L66" s="21"/>
    </row>
    <row r="67" spans="1:31">
      <c r="B67" s="21"/>
      <c r="L67" s="21"/>
    </row>
    <row r="68" spans="1:31">
      <c r="B68" s="21"/>
      <c r="L68" s="21"/>
    </row>
    <row r="69" spans="1:31">
      <c r="B69" s="21"/>
      <c r="L69" s="21"/>
    </row>
    <row r="70" spans="1:31">
      <c r="B70" s="21"/>
      <c r="L70" s="21"/>
    </row>
    <row r="71" spans="1:31">
      <c r="B71" s="21"/>
      <c r="L71" s="21"/>
    </row>
    <row r="72" spans="1:31">
      <c r="B72" s="21"/>
      <c r="L72" s="21"/>
    </row>
    <row r="73" spans="1:31">
      <c r="B73" s="21"/>
      <c r="L73" s="21"/>
    </row>
    <row r="74" spans="1:31">
      <c r="B74" s="21"/>
      <c r="L74" s="21"/>
    </row>
    <row r="75" spans="1:31">
      <c r="B75" s="21"/>
      <c r="L75" s="21"/>
    </row>
    <row r="76" spans="1:31" s="2" customFormat="1" ht="12.75">
      <c r="A76" s="35"/>
      <c r="B76" s="40"/>
      <c r="C76" s="35"/>
      <c r="D76" s="139" t="s">
        <v>47</v>
      </c>
      <c r="E76" s="140"/>
      <c r="F76" s="141" t="s">
        <v>48</v>
      </c>
      <c r="G76" s="139" t="s">
        <v>47</v>
      </c>
      <c r="H76" s="140"/>
      <c r="I76" s="140"/>
      <c r="J76" s="142" t="s">
        <v>48</v>
      </c>
      <c r="K76" s="140"/>
      <c r="L76" s="52"/>
      <c r="S76" s="35"/>
      <c r="T76" s="35"/>
      <c r="U76" s="35"/>
      <c r="V76" s="35"/>
      <c r="W76" s="35"/>
      <c r="X76" s="35"/>
      <c r="Y76" s="35"/>
      <c r="Z76" s="35"/>
      <c r="AA76" s="35"/>
      <c r="AB76" s="35"/>
      <c r="AC76" s="35"/>
      <c r="AD76" s="35"/>
      <c r="AE76" s="35"/>
    </row>
    <row r="77" spans="1:31" s="2" customFormat="1" ht="14.45" customHeight="1">
      <c r="A77" s="35"/>
      <c r="B77" s="144"/>
      <c r="C77" s="145"/>
      <c r="D77" s="145"/>
      <c r="E77" s="145"/>
      <c r="F77" s="145"/>
      <c r="G77" s="145"/>
      <c r="H77" s="145"/>
      <c r="I77" s="145"/>
      <c r="J77" s="145"/>
      <c r="K77" s="145"/>
      <c r="L77" s="52"/>
      <c r="S77" s="35"/>
      <c r="T77" s="35"/>
      <c r="U77" s="35"/>
      <c r="V77" s="35"/>
      <c r="W77" s="35"/>
      <c r="X77" s="35"/>
      <c r="Y77" s="35"/>
      <c r="Z77" s="35"/>
      <c r="AA77" s="35"/>
      <c r="AB77" s="35"/>
      <c r="AC77" s="35"/>
      <c r="AD77" s="35"/>
      <c r="AE77" s="35"/>
    </row>
    <row r="81" spans="1:47" s="2" customFormat="1" ht="6.95" customHeight="1">
      <c r="A81" s="35"/>
      <c r="B81" s="146"/>
      <c r="C81" s="147"/>
      <c r="D81" s="147"/>
      <c r="E81" s="147"/>
      <c r="F81" s="147"/>
      <c r="G81" s="147"/>
      <c r="H81" s="147"/>
      <c r="I81" s="147"/>
      <c r="J81" s="147"/>
      <c r="K81" s="147"/>
      <c r="L81" s="52"/>
      <c r="S81" s="35"/>
      <c r="T81" s="35"/>
      <c r="U81" s="35"/>
      <c r="V81" s="35"/>
      <c r="W81" s="35"/>
      <c r="X81" s="35"/>
      <c r="Y81" s="35"/>
      <c r="Z81" s="35"/>
      <c r="AA81" s="35"/>
      <c r="AB81" s="35"/>
      <c r="AC81" s="35"/>
      <c r="AD81" s="35"/>
      <c r="AE81" s="35"/>
    </row>
    <row r="82" spans="1:47" s="2" customFormat="1" ht="24.95" customHeight="1">
      <c r="A82" s="35"/>
      <c r="B82" s="36"/>
      <c r="C82" s="24" t="s">
        <v>242</v>
      </c>
      <c r="D82" s="37"/>
      <c r="E82" s="37"/>
      <c r="F82" s="37"/>
      <c r="G82" s="37"/>
      <c r="H82" s="37"/>
      <c r="I82" s="37"/>
      <c r="J82" s="37"/>
      <c r="K82" s="37"/>
      <c r="L82" s="52"/>
      <c r="S82" s="35"/>
      <c r="T82" s="35"/>
      <c r="U82" s="35"/>
      <c r="V82" s="35"/>
      <c r="W82" s="35"/>
      <c r="X82" s="35"/>
      <c r="Y82" s="35"/>
      <c r="Z82" s="35"/>
      <c r="AA82" s="35"/>
      <c r="AB82" s="35"/>
      <c r="AC82" s="35"/>
      <c r="AD82" s="35"/>
      <c r="AE82" s="35"/>
    </row>
    <row r="83" spans="1:47" s="2" customFormat="1" ht="6.95" customHeight="1">
      <c r="A83" s="35"/>
      <c r="B83" s="36"/>
      <c r="C83" s="37"/>
      <c r="D83" s="37"/>
      <c r="E83" s="37"/>
      <c r="F83" s="37"/>
      <c r="G83" s="37"/>
      <c r="H83" s="37"/>
      <c r="I83" s="37"/>
      <c r="J83" s="37"/>
      <c r="K83" s="37"/>
      <c r="L83" s="52"/>
      <c r="S83" s="35"/>
      <c r="T83" s="35"/>
      <c r="U83" s="35"/>
      <c r="V83" s="35"/>
      <c r="W83" s="35"/>
      <c r="X83" s="35"/>
      <c r="Y83" s="35"/>
      <c r="Z83" s="35"/>
      <c r="AA83" s="35"/>
      <c r="AB83" s="35"/>
      <c r="AC83" s="35"/>
      <c r="AD83" s="35"/>
      <c r="AE83" s="35"/>
    </row>
    <row r="84" spans="1:47" s="2" customFormat="1" ht="12" customHeight="1">
      <c r="A84" s="35"/>
      <c r="B84" s="36"/>
      <c r="C84" s="30" t="s">
        <v>15</v>
      </c>
      <c r="D84" s="37"/>
      <c r="E84" s="37"/>
      <c r="F84" s="37"/>
      <c r="G84" s="37"/>
      <c r="H84" s="37"/>
      <c r="I84" s="37"/>
      <c r="J84" s="37"/>
      <c r="K84" s="37"/>
      <c r="L84" s="52"/>
      <c r="S84" s="35"/>
      <c r="T84" s="35"/>
      <c r="U84" s="35"/>
      <c r="V84" s="35"/>
      <c r="W84" s="35"/>
      <c r="X84" s="35"/>
      <c r="Y84" s="35"/>
      <c r="Z84" s="35"/>
      <c r="AA84" s="35"/>
      <c r="AB84" s="35"/>
      <c r="AC84" s="35"/>
      <c r="AD84" s="35"/>
      <c r="AE84" s="35"/>
    </row>
    <row r="85" spans="1:47" s="2" customFormat="1" ht="16.5" customHeight="1">
      <c r="A85" s="35"/>
      <c r="B85" s="36"/>
      <c r="C85" s="37"/>
      <c r="D85" s="37"/>
      <c r="E85" s="410" t="str">
        <f>E7</f>
        <v>Modernizace teplárny OB6</v>
      </c>
      <c r="F85" s="411"/>
      <c r="G85" s="411"/>
      <c r="H85" s="411"/>
      <c r="I85" s="37"/>
      <c r="J85" s="37"/>
      <c r="K85" s="37"/>
      <c r="L85" s="52"/>
      <c r="S85" s="35"/>
      <c r="T85" s="35"/>
      <c r="U85" s="35"/>
      <c r="V85" s="35"/>
      <c r="W85" s="35"/>
      <c r="X85" s="35"/>
      <c r="Y85" s="35"/>
      <c r="Z85" s="35"/>
      <c r="AA85" s="35"/>
      <c r="AB85" s="35"/>
      <c r="AC85" s="35"/>
      <c r="AD85" s="35"/>
      <c r="AE85" s="35"/>
    </row>
    <row r="86" spans="1:47" s="2" customFormat="1" ht="12" customHeight="1">
      <c r="A86" s="35"/>
      <c r="B86" s="36"/>
      <c r="C86" s="30" t="s">
        <v>241</v>
      </c>
      <c r="D86" s="37"/>
      <c r="E86" s="37"/>
      <c r="F86" s="37"/>
      <c r="G86" s="37"/>
      <c r="H86" s="37"/>
      <c r="I86" s="37"/>
      <c r="J86" s="37"/>
      <c r="K86" s="37"/>
      <c r="L86" s="52"/>
      <c r="S86" s="35"/>
      <c r="T86" s="35"/>
      <c r="U86" s="35"/>
      <c r="V86" s="35"/>
      <c r="W86" s="35"/>
      <c r="X86" s="35"/>
      <c r="Y86" s="35"/>
      <c r="Z86" s="35"/>
      <c r="AA86" s="35"/>
      <c r="AB86" s="35"/>
      <c r="AC86" s="35"/>
      <c r="AD86" s="35"/>
      <c r="AE86" s="35"/>
    </row>
    <row r="87" spans="1:47" s="2" customFormat="1" ht="16.5" customHeight="1">
      <c r="A87" s="35"/>
      <c r="B87" s="36"/>
      <c r="C87" s="37"/>
      <c r="D87" s="37"/>
      <c r="E87" s="384" t="str">
        <f>E9</f>
        <v>IO 306 - Průmyslová voda (vč. přesunu hydrantů)</v>
      </c>
      <c r="F87" s="409"/>
      <c r="G87" s="409"/>
      <c r="H87" s="409"/>
      <c r="I87" s="37"/>
      <c r="J87" s="37"/>
      <c r="K87" s="37"/>
      <c r="L87" s="52"/>
      <c r="S87" s="35"/>
      <c r="T87" s="35"/>
      <c r="U87" s="35"/>
      <c r="V87" s="35"/>
      <c r="W87" s="35"/>
      <c r="X87" s="35"/>
      <c r="Y87" s="35"/>
      <c r="Z87" s="35"/>
      <c r="AA87" s="35"/>
      <c r="AB87" s="35"/>
      <c r="AC87" s="35"/>
      <c r="AD87" s="35"/>
      <c r="AE87" s="35"/>
    </row>
    <row r="88" spans="1:47" s="2" customFormat="1" ht="6.95" customHeight="1">
      <c r="A88" s="35"/>
      <c r="B88" s="36"/>
      <c r="C88" s="37"/>
      <c r="D88" s="37"/>
      <c r="E88" s="37"/>
      <c r="F88" s="37"/>
      <c r="G88" s="37"/>
      <c r="H88" s="37"/>
      <c r="I88" s="37"/>
      <c r="J88" s="37"/>
      <c r="K88" s="37"/>
      <c r="L88" s="52"/>
      <c r="S88" s="35"/>
      <c r="T88" s="35"/>
      <c r="U88" s="35"/>
      <c r="V88" s="35"/>
      <c r="W88" s="35"/>
      <c r="X88" s="35"/>
      <c r="Y88" s="35"/>
      <c r="Z88" s="35"/>
      <c r="AA88" s="35"/>
      <c r="AB88" s="35"/>
      <c r="AC88" s="35"/>
      <c r="AD88" s="35"/>
      <c r="AE88" s="35"/>
    </row>
    <row r="89" spans="1:47" s="2" customFormat="1" ht="12" customHeight="1">
      <c r="A89" s="35"/>
      <c r="B89" s="36"/>
      <c r="C89" s="30" t="s">
        <v>19</v>
      </c>
      <c r="D89" s="37"/>
      <c r="E89" s="37"/>
      <c r="F89" s="28" t="str">
        <f>F12</f>
        <v>Mladá Boleslav</v>
      </c>
      <c r="G89" s="37"/>
      <c r="H89" s="37"/>
      <c r="I89" s="30" t="s">
        <v>21</v>
      </c>
      <c r="J89" s="67">
        <f>IF(J12="","",J12)</f>
        <v>45363</v>
      </c>
      <c r="K89" s="37"/>
      <c r="L89" s="52"/>
      <c r="S89" s="35"/>
      <c r="T89" s="35"/>
      <c r="U89" s="35"/>
      <c r="V89" s="35"/>
      <c r="W89" s="35"/>
      <c r="X89" s="35"/>
      <c r="Y89" s="35"/>
      <c r="Z89" s="35"/>
      <c r="AA89" s="35"/>
      <c r="AB89" s="35"/>
      <c r="AC89" s="35"/>
      <c r="AD89" s="35"/>
      <c r="AE89" s="35"/>
    </row>
    <row r="90" spans="1:47" s="2" customFormat="1" ht="6.95" customHeight="1">
      <c r="A90" s="35"/>
      <c r="B90" s="36"/>
      <c r="C90" s="37"/>
      <c r="D90" s="37"/>
      <c r="E90" s="37"/>
      <c r="F90" s="37"/>
      <c r="G90" s="37"/>
      <c r="H90" s="37"/>
      <c r="I90" s="37"/>
      <c r="J90" s="37"/>
      <c r="K90" s="37"/>
      <c r="L90" s="52"/>
      <c r="S90" s="35"/>
      <c r="T90" s="35"/>
      <c r="U90" s="35"/>
      <c r="V90" s="35"/>
      <c r="W90" s="35"/>
      <c r="X90" s="35"/>
      <c r="Y90" s="35"/>
      <c r="Z90" s="35"/>
      <c r="AA90" s="35"/>
      <c r="AB90" s="35"/>
      <c r="AC90" s="35"/>
      <c r="AD90" s="35"/>
      <c r="AE90" s="35"/>
    </row>
    <row r="91" spans="1:47" s="2" customFormat="1" ht="15.2" customHeight="1">
      <c r="A91" s="35"/>
      <c r="B91" s="36"/>
      <c r="C91" s="30" t="s">
        <v>22</v>
      </c>
      <c r="D91" s="37"/>
      <c r="E91" s="37"/>
      <c r="F91" s="28" t="str">
        <f>E15</f>
        <v xml:space="preserve">ŠKO-ENERGO s.r.o. </v>
      </c>
      <c r="G91" s="37"/>
      <c r="H91" s="37"/>
      <c r="I91" s="30" t="s">
        <v>28</v>
      </c>
      <c r="J91" s="33" t="str">
        <f>E21</f>
        <v>AFRY CZ s.r.o.</v>
      </c>
      <c r="K91" s="37"/>
      <c r="L91" s="52"/>
      <c r="S91" s="35"/>
      <c r="T91" s="35"/>
      <c r="U91" s="35"/>
      <c r="V91" s="35"/>
      <c r="W91" s="35"/>
      <c r="X91" s="35"/>
      <c r="Y91" s="35"/>
      <c r="Z91" s="35"/>
      <c r="AA91" s="35"/>
      <c r="AB91" s="35"/>
      <c r="AC91" s="35"/>
      <c r="AD91" s="35"/>
      <c r="AE91" s="35"/>
    </row>
    <row r="92" spans="1:47" s="2" customFormat="1" ht="15.2" customHeight="1">
      <c r="A92" s="35"/>
      <c r="B92" s="36"/>
      <c r="C92" s="30" t="s">
        <v>26</v>
      </c>
      <c r="D92" s="37"/>
      <c r="E92" s="37"/>
      <c r="F92" s="28" t="str">
        <f>IF(E18="","",E18)</f>
        <v>Vyplň údaj</v>
      </c>
      <c r="G92" s="37"/>
      <c r="H92" s="37"/>
      <c r="I92" s="30" t="s">
        <v>31</v>
      </c>
      <c r="J92" s="33" t="str">
        <f>E24</f>
        <v>AFRY CZ s.r.o.</v>
      </c>
      <c r="K92" s="37"/>
      <c r="L92" s="52"/>
      <c r="S92" s="35"/>
      <c r="T92" s="35"/>
      <c r="U92" s="35"/>
      <c r="V92" s="35"/>
      <c r="W92" s="35"/>
      <c r="X92" s="35"/>
      <c r="Y92" s="35"/>
      <c r="Z92" s="35"/>
      <c r="AA92" s="35"/>
      <c r="AB92" s="35"/>
      <c r="AC92" s="35"/>
      <c r="AD92" s="35"/>
      <c r="AE92" s="35"/>
    </row>
    <row r="93" spans="1:47" s="2" customFormat="1" ht="10.35" customHeight="1">
      <c r="A93" s="35"/>
      <c r="B93" s="36"/>
      <c r="C93" s="37"/>
      <c r="D93" s="37"/>
      <c r="E93" s="37"/>
      <c r="F93" s="37"/>
      <c r="G93" s="37"/>
      <c r="H93" s="37"/>
      <c r="I93" s="37"/>
      <c r="J93" s="37"/>
      <c r="K93" s="37"/>
      <c r="L93" s="52"/>
      <c r="S93" s="35"/>
      <c r="T93" s="35"/>
      <c r="U93" s="35"/>
      <c r="V93" s="35"/>
      <c r="W93" s="35"/>
      <c r="X93" s="35"/>
      <c r="Y93" s="35"/>
      <c r="Z93" s="35"/>
      <c r="AA93" s="35"/>
      <c r="AB93" s="35"/>
      <c r="AC93" s="35"/>
      <c r="AD93" s="35"/>
      <c r="AE93" s="35"/>
    </row>
    <row r="94" spans="1:47" s="2" customFormat="1" ht="29.25" customHeight="1">
      <c r="A94" s="35"/>
      <c r="B94" s="36"/>
      <c r="C94" s="148" t="s">
        <v>243</v>
      </c>
      <c r="D94" s="149"/>
      <c r="E94" s="149"/>
      <c r="F94" s="149"/>
      <c r="G94" s="149"/>
      <c r="H94" s="149"/>
      <c r="I94" s="149"/>
      <c r="J94" s="150" t="s">
        <v>7631</v>
      </c>
      <c r="K94" s="149"/>
      <c r="L94" s="52"/>
      <c r="S94" s="35"/>
      <c r="T94" s="35"/>
      <c r="U94" s="35"/>
      <c r="V94" s="35"/>
      <c r="W94" s="35"/>
      <c r="X94" s="35"/>
      <c r="Y94" s="35"/>
      <c r="Z94" s="35"/>
      <c r="AA94" s="35"/>
      <c r="AB94" s="35"/>
      <c r="AC94" s="35"/>
      <c r="AD94" s="35"/>
      <c r="AE94" s="35"/>
    </row>
    <row r="95" spans="1:47" s="2" customFormat="1" ht="10.35" customHeight="1">
      <c r="A95" s="35"/>
      <c r="B95" s="36"/>
      <c r="C95" s="37"/>
      <c r="D95" s="37"/>
      <c r="E95" s="37"/>
      <c r="F95" s="37"/>
      <c r="G95" s="37"/>
      <c r="H95" s="37"/>
      <c r="I95" s="37"/>
      <c r="J95" s="37"/>
      <c r="K95" s="37"/>
      <c r="L95" s="52"/>
      <c r="S95" s="35"/>
      <c r="T95" s="35"/>
      <c r="U95" s="35"/>
      <c r="V95" s="35"/>
      <c r="W95" s="35"/>
      <c r="X95" s="35"/>
      <c r="Y95" s="35"/>
      <c r="Z95" s="35"/>
      <c r="AA95" s="35"/>
      <c r="AB95" s="35"/>
      <c r="AC95" s="35"/>
      <c r="AD95" s="35"/>
      <c r="AE95" s="35"/>
    </row>
    <row r="96" spans="1:47" s="2" customFormat="1" ht="22.9" customHeight="1">
      <c r="A96" s="35"/>
      <c r="B96" s="36"/>
      <c r="C96" s="151" t="s">
        <v>244</v>
      </c>
      <c r="D96" s="37"/>
      <c r="E96" s="37"/>
      <c r="F96" s="37"/>
      <c r="G96" s="37"/>
      <c r="H96" s="37"/>
      <c r="I96" s="37"/>
      <c r="J96" s="85">
        <f>J122</f>
        <v>0</v>
      </c>
      <c r="K96" s="37"/>
      <c r="L96" s="52"/>
      <c r="S96" s="35"/>
      <c r="T96" s="35"/>
      <c r="U96" s="35"/>
      <c r="V96" s="35"/>
      <c r="W96" s="35"/>
      <c r="X96" s="35"/>
      <c r="Y96" s="35"/>
      <c r="Z96" s="35"/>
      <c r="AA96" s="35"/>
      <c r="AB96" s="35"/>
      <c r="AC96" s="35"/>
      <c r="AD96" s="35"/>
      <c r="AE96" s="35"/>
      <c r="AU96" s="18" t="s">
        <v>245</v>
      </c>
    </row>
    <row r="97" spans="1:31" s="9" customFormat="1" ht="24.95" customHeight="1">
      <c r="B97" s="152"/>
      <c r="C97" s="153"/>
      <c r="D97" s="154" t="s">
        <v>246</v>
      </c>
      <c r="E97" s="155"/>
      <c r="F97" s="155"/>
      <c r="G97" s="155"/>
      <c r="H97" s="155"/>
      <c r="I97" s="155"/>
      <c r="J97" s="156">
        <f>J123</f>
        <v>0</v>
      </c>
      <c r="K97" s="153"/>
      <c r="L97" s="157"/>
    </row>
    <row r="98" spans="1:31" s="10" customFormat="1" ht="19.899999999999999" customHeight="1">
      <c r="B98" s="158"/>
      <c r="C98" s="103"/>
      <c r="D98" s="159" t="s">
        <v>331</v>
      </c>
      <c r="E98" s="160"/>
      <c r="F98" s="160"/>
      <c r="G98" s="160"/>
      <c r="H98" s="160"/>
      <c r="I98" s="160"/>
      <c r="J98" s="161">
        <f>J124</f>
        <v>0</v>
      </c>
      <c r="K98" s="103"/>
      <c r="L98" s="162"/>
    </row>
    <row r="99" spans="1:31" s="10" customFormat="1" ht="19.899999999999999" customHeight="1">
      <c r="B99" s="158"/>
      <c r="C99" s="103"/>
      <c r="D99" s="159" t="s">
        <v>435</v>
      </c>
      <c r="E99" s="160"/>
      <c r="F99" s="160"/>
      <c r="G99" s="160"/>
      <c r="H99" s="160"/>
      <c r="I99" s="160"/>
      <c r="J99" s="161">
        <f>J151</f>
        <v>0</v>
      </c>
      <c r="K99" s="103"/>
      <c r="L99" s="162"/>
    </row>
    <row r="100" spans="1:31" s="10" customFormat="1" ht="19.899999999999999" customHeight="1">
      <c r="B100" s="158"/>
      <c r="C100" s="103"/>
      <c r="D100" s="159" t="s">
        <v>1654</v>
      </c>
      <c r="E100" s="160"/>
      <c r="F100" s="160"/>
      <c r="G100" s="160"/>
      <c r="H100" s="160"/>
      <c r="I100" s="160"/>
      <c r="J100" s="161">
        <f>J155</f>
        <v>0</v>
      </c>
      <c r="K100" s="103"/>
      <c r="L100" s="162"/>
    </row>
    <row r="101" spans="1:31" s="10" customFormat="1" ht="19.899999999999999" customHeight="1">
      <c r="B101" s="158"/>
      <c r="C101" s="103"/>
      <c r="D101" s="159" t="s">
        <v>248</v>
      </c>
      <c r="E101" s="160"/>
      <c r="F101" s="160"/>
      <c r="G101" s="160"/>
      <c r="H101" s="160"/>
      <c r="I101" s="160"/>
      <c r="J101" s="161">
        <f>J167</f>
        <v>0</v>
      </c>
      <c r="K101" s="103"/>
      <c r="L101" s="162"/>
    </row>
    <row r="102" spans="1:31" s="10" customFormat="1" ht="19.899999999999999" customHeight="1">
      <c r="B102" s="158"/>
      <c r="C102" s="103"/>
      <c r="D102" s="159" t="s">
        <v>333</v>
      </c>
      <c r="E102" s="160"/>
      <c r="F102" s="160"/>
      <c r="G102" s="160"/>
      <c r="H102" s="160"/>
      <c r="I102" s="160"/>
      <c r="J102" s="161">
        <f>J179</f>
        <v>0</v>
      </c>
      <c r="K102" s="103"/>
      <c r="L102" s="162"/>
    </row>
    <row r="103" spans="1:31" s="2" customFormat="1" ht="21.75" customHeight="1">
      <c r="A103" s="35"/>
      <c r="B103" s="36"/>
      <c r="C103" s="37"/>
      <c r="D103" s="37"/>
      <c r="E103" s="37"/>
      <c r="F103" s="37"/>
      <c r="G103" s="37"/>
      <c r="H103" s="37"/>
      <c r="I103" s="37"/>
      <c r="J103" s="37"/>
      <c r="K103" s="37"/>
      <c r="L103" s="52"/>
      <c r="S103" s="35"/>
      <c r="T103" s="35"/>
      <c r="U103" s="35"/>
      <c r="V103" s="35"/>
      <c r="W103" s="35"/>
      <c r="X103" s="35"/>
      <c r="Y103" s="35"/>
      <c r="Z103" s="35"/>
      <c r="AA103" s="35"/>
      <c r="AB103" s="35"/>
      <c r="AC103" s="35"/>
      <c r="AD103" s="35"/>
      <c r="AE103" s="35"/>
    </row>
    <row r="104" spans="1:31" s="2" customFormat="1" ht="6.95" customHeight="1">
      <c r="A104" s="35"/>
      <c r="B104" s="55"/>
      <c r="C104" s="56"/>
      <c r="D104" s="56"/>
      <c r="E104" s="56"/>
      <c r="F104" s="56"/>
      <c r="G104" s="56"/>
      <c r="H104" s="56"/>
      <c r="I104" s="56"/>
      <c r="J104" s="56"/>
      <c r="K104" s="56"/>
      <c r="L104" s="52"/>
      <c r="S104" s="35"/>
      <c r="T104" s="35"/>
      <c r="U104" s="35"/>
      <c r="V104" s="35"/>
      <c r="W104" s="35"/>
      <c r="X104" s="35"/>
      <c r="Y104" s="35"/>
      <c r="Z104" s="35"/>
      <c r="AA104" s="35"/>
      <c r="AB104" s="35"/>
      <c r="AC104" s="35"/>
      <c r="AD104" s="35"/>
      <c r="AE104" s="35"/>
    </row>
    <row r="108" spans="1:31" s="2" customFormat="1" ht="6.95" customHeight="1">
      <c r="A108" s="35"/>
      <c r="B108" s="57"/>
      <c r="C108" s="58"/>
      <c r="D108" s="58"/>
      <c r="E108" s="58"/>
      <c r="F108" s="58"/>
      <c r="G108" s="58"/>
      <c r="H108" s="58"/>
      <c r="I108" s="58"/>
      <c r="J108" s="58"/>
      <c r="K108" s="58"/>
      <c r="L108" s="52"/>
      <c r="S108" s="35"/>
      <c r="T108" s="35"/>
      <c r="U108" s="35"/>
      <c r="V108" s="35"/>
      <c r="W108" s="35"/>
      <c r="X108" s="35"/>
      <c r="Y108" s="35"/>
      <c r="Z108" s="35"/>
      <c r="AA108" s="35"/>
      <c r="AB108" s="35"/>
      <c r="AC108" s="35"/>
      <c r="AD108" s="35"/>
      <c r="AE108" s="35"/>
    </row>
    <row r="109" spans="1:31" s="2" customFormat="1" ht="24.95" customHeight="1">
      <c r="A109" s="35"/>
      <c r="B109" s="36"/>
      <c r="C109" s="24" t="s">
        <v>249</v>
      </c>
      <c r="D109" s="37"/>
      <c r="E109" s="37"/>
      <c r="F109" s="37"/>
      <c r="G109" s="37"/>
      <c r="H109" s="37"/>
      <c r="I109" s="37"/>
      <c r="J109" s="37"/>
      <c r="K109" s="37"/>
      <c r="L109" s="52"/>
      <c r="S109" s="35"/>
      <c r="T109" s="35"/>
      <c r="U109" s="35"/>
      <c r="V109" s="35"/>
      <c r="W109" s="35"/>
      <c r="X109" s="35"/>
      <c r="Y109" s="35"/>
      <c r="Z109" s="35"/>
      <c r="AA109" s="35"/>
      <c r="AB109" s="35"/>
      <c r="AC109" s="35"/>
      <c r="AD109" s="35"/>
      <c r="AE109" s="35"/>
    </row>
    <row r="110" spans="1:31" s="2" customFormat="1" ht="6.95" customHeight="1">
      <c r="A110" s="35"/>
      <c r="B110" s="36"/>
      <c r="C110" s="37"/>
      <c r="D110" s="37"/>
      <c r="E110" s="37"/>
      <c r="F110" s="37"/>
      <c r="G110" s="37"/>
      <c r="H110" s="37"/>
      <c r="I110" s="37"/>
      <c r="J110" s="37"/>
      <c r="K110" s="37"/>
      <c r="L110" s="52"/>
      <c r="S110" s="35"/>
      <c r="T110" s="35"/>
      <c r="U110" s="35"/>
      <c r="V110" s="35"/>
      <c r="W110" s="35"/>
      <c r="X110" s="35"/>
      <c r="Y110" s="35"/>
      <c r="Z110" s="35"/>
      <c r="AA110" s="35"/>
      <c r="AB110" s="35"/>
      <c r="AC110" s="35"/>
      <c r="AD110" s="35"/>
      <c r="AE110" s="35"/>
    </row>
    <row r="111" spans="1:31" s="2" customFormat="1" ht="12" customHeight="1">
      <c r="A111" s="35"/>
      <c r="B111" s="36"/>
      <c r="C111" s="30" t="s">
        <v>15</v>
      </c>
      <c r="D111" s="37"/>
      <c r="E111" s="37"/>
      <c r="F111" s="37"/>
      <c r="G111" s="37"/>
      <c r="H111" s="37"/>
      <c r="I111" s="37"/>
      <c r="J111" s="37"/>
      <c r="K111" s="37"/>
      <c r="L111" s="52"/>
      <c r="S111" s="35"/>
      <c r="T111" s="35"/>
      <c r="U111" s="35"/>
      <c r="V111" s="35"/>
      <c r="W111" s="35"/>
      <c r="X111" s="35"/>
      <c r="Y111" s="35"/>
      <c r="Z111" s="35"/>
      <c r="AA111" s="35"/>
      <c r="AB111" s="35"/>
      <c r="AC111" s="35"/>
      <c r="AD111" s="35"/>
      <c r="AE111" s="35"/>
    </row>
    <row r="112" spans="1:31" s="2" customFormat="1" ht="16.5" customHeight="1">
      <c r="A112" s="35"/>
      <c r="B112" s="36"/>
      <c r="C112" s="37"/>
      <c r="D112" s="37"/>
      <c r="E112" s="410" t="str">
        <f>E7</f>
        <v>Modernizace teplárny OB6</v>
      </c>
      <c r="F112" s="411"/>
      <c r="G112" s="411"/>
      <c r="H112" s="411"/>
      <c r="I112" s="37"/>
      <c r="J112" s="37"/>
      <c r="K112" s="37"/>
      <c r="L112" s="52"/>
      <c r="S112" s="35"/>
      <c r="T112" s="35"/>
      <c r="U112" s="35"/>
      <c r="V112" s="35"/>
      <c r="W112" s="35"/>
      <c r="X112" s="35"/>
      <c r="Y112" s="35"/>
      <c r="Z112" s="35"/>
      <c r="AA112" s="35"/>
      <c r="AB112" s="35"/>
      <c r="AC112" s="35"/>
      <c r="AD112" s="35"/>
      <c r="AE112" s="35"/>
    </row>
    <row r="113" spans="1:65" s="2" customFormat="1" ht="12" customHeight="1">
      <c r="A113" s="35"/>
      <c r="B113" s="36"/>
      <c r="C113" s="30" t="s">
        <v>241</v>
      </c>
      <c r="D113" s="37"/>
      <c r="E113" s="37"/>
      <c r="F113" s="37"/>
      <c r="G113" s="37"/>
      <c r="H113" s="37"/>
      <c r="I113" s="37"/>
      <c r="J113" s="37"/>
      <c r="K113" s="37"/>
      <c r="L113" s="52"/>
      <c r="S113" s="35"/>
      <c r="T113" s="35"/>
      <c r="U113" s="35"/>
      <c r="V113" s="35"/>
      <c r="W113" s="35"/>
      <c r="X113" s="35"/>
      <c r="Y113" s="35"/>
      <c r="Z113" s="35"/>
      <c r="AA113" s="35"/>
      <c r="AB113" s="35"/>
      <c r="AC113" s="35"/>
      <c r="AD113" s="35"/>
      <c r="AE113" s="35"/>
    </row>
    <row r="114" spans="1:65" s="2" customFormat="1" ht="16.5" customHeight="1">
      <c r="A114" s="35"/>
      <c r="B114" s="36"/>
      <c r="C114" s="37"/>
      <c r="D114" s="37"/>
      <c r="E114" s="384" t="str">
        <f>E9</f>
        <v>IO 306 - Průmyslová voda (vč. přesunu hydrantů)</v>
      </c>
      <c r="F114" s="409"/>
      <c r="G114" s="409"/>
      <c r="H114" s="409"/>
      <c r="I114" s="37"/>
      <c r="J114" s="37"/>
      <c r="K114" s="37"/>
      <c r="L114" s="52"/>
      <c r="S114" s="35"/>
      <c r="T114" s="35"/>
      <c r="U114" s="35"/>
      <c r="V114" s="35"/>
      <c r="W114" s="35"/>
      <c r="X114" s="35"/>
      <c r="Y114" s="35"/>
      <c r="Z114" s="35"/>
      <c r="AA114" s="35"/>
      <c r="AB114" s="35"/>
      <c r="AC114" s="35"/>
      <c r="AD114" s="35"/>
      <c r="AE114" s="35"/>
    </row>
    <row r="115" spans="1:65" s="2" customFormat="1" ht="6.95" customHeight="1">
      <c r="A115" s="35"/>
      <c r="B115" s="36"/>
      <c r="C115" s="37"/>
      <c r="D115" s="37"/>
      <c r="E115" s="37"/>
      <c r="F115" s="37"/>
      <c r="G115" s="37"/>
      <c r="H115" s="37"/>
      <c r="I115" s="37"/>
      <c r="J115" s="37"/>
      <c r="K115" s="37"/>
      <c r="L115" s="52"/>
      <c r="S115" s="35"/>
      <c r="T115" s="35"/>
      <c r="U115" s="35"/>
      <c r="V115" s="35"/>
      <c r="W115" s="35"/>
      <c r="X115" s="35"/>
      <c r="Y115" s="35"/>
      <c r="Z115" s="35"/>
      <c r="AA115" s="35"/>
      <c r="AB115" s="35"/>
      <c r="AC115" s="35"/>
      <c r="AD115" s="35"/>
      <c r="AE115" s="35"/>
    </row>
    <row r="116" spans="1:65" s="2" customFormat="1" ht="12" customHeight="1">
      <c r="A116" s="35"/>
      <c r="B116" s="36"/>
      <c r="C116" s="30" t="s">
        <v>19</v>
      </c>
      <c r="D116" s="37"/>
      <c r="E116" s="37"/>
      <c r="F116" s="28" t="str">
        <f>F12</f>
        <v>Mladá Boleslav</v>
      </c>
      <c r="G116" s="37"/>
      <c r="H116" s="37"/>
      <c r="I116" s="30" t="s">
        <v>21</v>
      </c>
      <c r="J116" s="67">
        <f>IF(J12="","",J12)</f>
        <v>45363</v>
      </c>
      <c r="K116" s="37"/>
      <c r="L116" s="52"/>
      <c r="S116" s="35"/>
      <c r="T116" s="35"/>
      <c r="U116" s="35"/>
      <c r="V116" s="35"/>
      <c r="W116" s="35"/>
      <c r="X116" s="35"/>
      <c r="Y116" s="35"/>
      <c r="Z116" s="35"/>
      <c r="AA116" s="35"/>
      <c r="AB116" s="35"/>
      <c r="AC116" s="35"/>
      <c r="AD116" s="35"/>
      <c r="AE116" s="35"/>
    </row>
    <row r="117" spans="1:65" s="2" customFormat="1" ht="6.95" customHeight="1">
      <c r="A117" s="35"/>
      <c r="B117" s="36"/>
      <c r="C117" s="37"/>
      <c r="D117" s="37"/>
      <c r="E117" s="37"/>
      <c r="F117" s="37"/>
      <c r="G117" s="37"/>
      <c r="H117" s="37"/>
      <c r="I117" s="37"/>
      <c r="J117" s="37"/>
      <c r="K117" s="37"/>
      <c r="L117" s="52"/>
      <c r="S117" s="35"/>
      <c r="T117" s="35"/>
      <c r="U117" s="35"/>
      <c r="V117" s="35"/>
      <c r="W117" s="35"/>
      <c r="X117" s="35"/>
      <c r="Y117" s="35"/>
      <c r="Z117" s="35"/>
      <c r="AA117" s="35"/>
      <c r="AB117" s="35"/>
      <c r="AC117" s="35"/>
      <c r="AD117" s="35"/>
      <c r="AE117" s="35"/>
    </row>
    <row r="118" spans="1:65" s="2" customFormat="1" ht="15.2" customHeight="1">
      <c r="A118" s="35"/>
      <c r="B118" s="36"/>
      <c r="C118" s="30" t="s">
        <v>22</v>
      </c>
      <c r="D118" s="37"/>
      <c r="E118" s="37"/>
      <c r="F118" s="28" t="str">
        <f>E15</f>
        <v xml:space="preserve">ŠKO-ENERGO s.r.o. </v>
      </c>
      <c r="G118" s="37"/>
      <c r="H118" s="37"/>
      <c r="I118" s="30" t="s">
        <v>28</v>
      </c>
      <c r="J118" s="33" t="str">
        <f>E21</f>
        <v>AFRY CZ s.r.o.</v>
      </c>
      <c r="K118" s="37"/>
      <c r="L118" s="52"/>
      <c r="S118" s="35"/>
      <c r="T118" s="35"/>
      <c r="U118" s="35"/>
      <c r="V118" s="35"/>
      <c r="W118" s="35"/>
      <c r="X118" s="35"/>
      <c r="Y118" s="35"/>
      <c r="Z118" s="35"/>
      <c r="AA118" s="35"/>
      <c r="AB118" s="35"/>
      <c r="AC118" s="35"/>
      <c r="AD118" s="35"/>
      <c r="AE118" s="35"/>
    </row>
    <row r="119" spans="1:65" s="2" customFormat="1" ht="15.2" customHeight="1">
      <c r="A119" s="35"/>
      <c r="B119" s="36"/>
      <c r="C119" s="30" t="s">
        <v>26</v>
      </c>
      <c r="D119" s="37"/>
      <c r="E119" s="37"/>
      <c r="F119" s="28" t="str">
        <f>IF(E18="","",E18)</f>
        <v>Vyplň údaj</v>
      </c>
      <c r="G119" s="37"/>
      <c r="H119" s="37"/>
      <c r="I119" s="30" t="s">
        <v>31</v>
      </c>
      <c r="J119" s="33" t="str">
        <f>E24</f>
        <v>AFRY CZ s.r.o.</v>
      </c>
      <c r="K119" s="37"/>
      <c r="L119" s="52"/>
      <c r="S119" s="35"/>
      <c r="T119" s="35"/>
      <c r="U119" s="35"/>
      <c r="V119" s="35"/>
      <c r="W119" s="35"/>
      <c r="X119" s="35"/>
      <c r="Y119" s="35"/>
      <c r="Z119" s="35"/>
      <c r="AA119" s="35"/>
      <c r="AB119" s="35"/>
      <c r="AC119" s="35"/>
      <c r="AD119" s="35"/>
      <c r="AE119" s="35"/>
    </row>
    <row r="120" spans="1:65" s="2" customFormat="1" ht="10.35" customHeight="1">
      <c r="A120" s="35"/>
      <c r="B120" s="36"/>
      <c r="C120" s="37"/>
      <c r="D120" s="37"/>
      <c r="E120" s="37"/>
      <c r="F120" s="37"/>
      <c r="G120" s="37"/>
      <c r="H120" s="37"/>
      <c r="I120" s="37"/>
      <c r="J120" s="37"/>
      <c r="K120" s="37"/>
      <c r="L120" s="52"/>
      <c r="S120" s="35"/>
      <c r="T120" s="35"/>
      <c r="U120" s="35"/>
      <c r="V120" s="35"/>
      <c r="W120" s="35"/>
      <c r="X120" s="35"/>
      <c r="Y120" s="35"/>
      <c r="Z120" s="35"/>
      <c r="AA120" s="35"/>
      <c r="AB120" s="35"/>
      <c r="AC120" s="35"/>
      <c r="AD120" s="35"/>
      <c r="AE120" s="35"/>
    </row>
    <row r="121" spans="1:65" s="11" customFormat="1" ht="29.25" customHeight="1">
      <c r="A121" s="163"/>
      <c r="B121" s="164"/>
      <c r="C121" s="165" t="s">
        <v>250</v>
      </c>
      <c r="D121" s="166" t="s">
        <v>55</v>
      </c>
      <c r="E121" s="166" t="s">
        <v>53</v>
      </c>
      <c r="F121" s="166" t="s">
        <v>54</v>
      </c>
      <c r="G121" s="166" t="s">
        <v>251</v>
      </c>
      <c r="H121" s="166" t="s">
        <v>252</v>
      </c>
      <c r="I121" s="166" t="s">
        <v>7632</v>
      </c>
      <c r="J121" s="167" t="s">
        <v>7631</v>
      </c>
      <c r="K121" s="168" t="s">
        <v>253</v>
      </c>
      <c r="L121" s="169"/>
      <c r="M121" s="76" t="s">
        <v>1</v>
      </c>
      <c r="N121" s="77" t="s">
        <v>37</v>
      </c>
      <c r="O121" s="77" t="s">
        <v>254</v>
      </c>
      <c r="P121" s="77" t="s">
        <v>255</v>
      </c>
      <c r="Q121" s="77" t="s">
        <v>256</v>
      </c>
      <c r="R121" s="77" t="s">
        <v>257</v>
      </c>
      <c r="S121" s="77" t="s">
        <v>258</v>
      </c>
      <c r="T121" s="78" t="s">
        <v>259</v>
      </c>
      <c r="U121" s="163"/>
      <c r="V121" s="163"/>
      <c r="W121" s="163"/>
      <c r="X121" s="163"/>
      <c r="Y121" s="163"/>
      <c r="Z121" s="163"/>
      <c r="AA121" s="163"/>
      <c r="AB121" s="163"/>
      <c r="AC121" s="163"/>
      <c r="AD121" s="163"/>
      <c r="AE121" s="163"/>
    </row>
    <row r="122" spans="1:65" s="2" customFormat="1" ht="22.9" customHeight="1">
      <c r="A122" s="35"/>
      <c r="B122" s="36"/>
      <c r="C122" s="83" t="s">
        <v>260</v>
      </c>
      <c r="D122" s="37"/>
      <c r="E122" s="37"/>
      <c r="F122" s="37"/>
      <c r="G122" s="37"/>
      <c r="H122" s="37"/>
      <c r="I122" s="37"/>
      <c r="J122" s="170">
        <f>BK122</f>
        <v>0</v>
      </c>
      <c r="K122" s="37"/>
      <c r="L122" s="40"/>
      <c r="M122" s="79"/>
      <c r="N122" s="171"/>
      <c r="O122" s="80"/>
      <c r="P122" s="172">
        <f>P123</f>
        <v>0</v>
      </c>
      <c r="Q122" s="80"/>
      <c r="R122" s="172">
        <f>R123</f>
        <v>21.556828360000001</v>
      </c>
      <c r="S122" s="80"/>
      <c r="T122" s="173">
        <f>T123</f>
        <v>13.950090000000001</v>
      </c>
      <c r="U122" s="35"/>
      <c r="V122" s="35"/>
      <c r="W122" s="35"/>
      <c r="X122" s="35"/>
      <c r="Y122" s="35"/>
      <c r="Z122" s="35"/>
      <c r="AA122" s="35"/>
      <c r="AB122" s="35"/>
      <c r="AC122" s="35"/>
      <c r="AD122" s="35"/>
      <c r="AE122" s="35"/>
      <c r="AT122" s="18" t="s">
        <v>63</v>
      </c>
      <c r="AU122" s="18" t="s">
        <v>245</v>
      </c>
      <c r="BK122" s="174">
        <f>BK123</f>
        <v>0</v>
      </c>
    </row>
    <row r="123" spans="1:65" s="12" customFormat="1" ht="25.9" customHeight="1">
      <c r="B123" s="175"/>
      <c r="C123" s="176"/>
      <c r="D123" s="177" t="s">
        <v>63</v>
      </c>
      <c r="E123" s="178" t="s">
        <v>261</v>
      </c>
      <c r="F123" s="178" t="s">
        <v>262</v>
      </c>
      <c r="G123" s="176"/>
      <c r="H123" s="176"/>
      <c r="I123" s="179"/>
      <c r="J123" s="180">
        <f>BK123</f>
        <v>0</v>
      </c>
      <c r="K123" s="176"/>
      <c r="L123" s="181"/>
      <c r="M123" s="182"/>
      <c r="N123" s="183"/>
      <c r="O123" s="183"/>
      <c r="P123" s="184">
        <f>P124+P151+P155+P167+P179</f>
        <v>0</v>
      </c>
      <c r="Q123" s="183"/>
      <c r="R123" s="184">
        <f>R124+R151+R155+R167+R179</f>
        <v>21.556828360000001</v>
      </c>
      <c r="S123" s="183"/>
      <c r="T123" s="185">
        <f>T124+T151+T155+T167+T179</f>
        <v>13.950090000000001</v>
      </c>
      <c r="AR123" s="186" t="s">
        <v>71</v>
      </c>
      <c r="AT123" s="187" t="s">
        <v>63</v>
      </c>
      <c r="AU123" s="187" t="s">
        <v>64</v>
      </c>
      <c r="AY123" s="186" t="s">
        <v>263</v>
      </c>
      <c r="BK123" s="188">
        <f>BK124+BK151+BK155+BK167+BK179</f>
        <v>0</v>
      </c>
    </row>
    <row r="124" spans="1:65" s="12" customFormat="1" ht="22.9" customHeight="1">
      <c r="B124" s="175"/>
      <c r="C124" s="176"/>
      <c r="D124" s="177" t="s">
        <v>63</v>
      </c>
      <c r="E124" s="189" t="s">
        <v>71</v>
      </c>
      <c r="F124" s="189" t="s">
        <v>336</v>
      </c>
      <c r="G124" s="176"/>
      <c r="H124" s="176"/>
      <c r="I124" s="179"/>
      <c r="J124" s="190">
        <f>BK124</f>
        <v>0</v>
      </c>
      <c r="K124" s="176"/>
      <c r="L124" s="181"/>
      <c r="M124" s="182"/>
      <c r="N124" s="183"/>
      <c r="O124" s="183"/>
      <c r="P124" s="184">
        <f>SUM(P125:P150)</f>
        <v>0</v>
      </c>
      <c r="Q124" s="183"/>
      <c r="R124" s="184">
        <f>SUM(R125:R150)</f>
        <v>21.434000000000001</v>
      </c>
      <c r="S124" s="183"/>
      <c r="T124" s="185">
        <f>SUM(T125:T150)</f>
        <v>13.950090000000001</v>
      </c>
      <c r="AR124" s="186" t="s">
        <v>71</v>
      </c>
      <c r="AT124" s="187" t="s">
        <v>63</v>
      </c>
      <c r="AU124" s="187" t="s">
        <v>71</v>
      </c>
      <c r="AY124" s="186" t="s">
        <v>263</v>
      </c>
      <c r="BK124" s="188">
        <f>SUM(BK125:BK150)</f>
        <v>0</v>
      </c>
    </row>
    <row r="125" spans="1:65" s="2" customFormat="1" ht="24.2" customHeight="1">
      <c r="A125" s="35"/>
      <c r="B125" s="36"/>
      <c r="C125" s="191" t="s">
        <v>71</v>
      </c>
      <c r="D125" s="191" t="s">
        <v>266</v>
      </c>
      <c r="E125" s="192" t="s">
        <v>5917</v>
      </c>
      <c r="F125" s="193" t="s">
        <v>5918</v>
      </c>
      <c r="G125" s="194" t="s">
        <v>269</v>
      </c>
      <c r="H125" s="195">
        <v>22.143000000000001</v>
      </c>
      <c r="I125" s="196"/>
      <c r="J125" s="197">
        <f>ROUND(I125*H125,2)</f>
        <v>0</v>
      </c>
      <c r="K125" s="198"/>
      <c r="L125" s="40"/>
      <c r="M125" s="199" t="s">
        <v>1</v>
      </c>
      <c r="N125" s="200" t="s">
        <v>38</v>
      </c>
      <c r="O125" s="72"/>
      <c r="P125" s="201">
        <f>O125*H125</f>
        <v>0</v>
      </c>
      <c r="Q125" s="201">
        <v>0</v>
      </c>
      <c r="R125" s="201">
        <f>Q125*H125</f>
        <v>0</v>
      </c>
      <c r="S125" s="201">
        <v>0.63</v>
      </c>
      <c r="T125" s="202">
        <f>S125*H125</f>
        <v>13.950090000000001</v>
      </c>
      <c r="U125" s="35"/>
      <c r="V125" s="35"/>
      <c r="W125" s="35"/>
      <c r="X125" s="35"/>
      <c r="Y125" s="35"/>
      <c r="Z125" s="35"/>
      <c r="AA125" s="35"/>
      <c r="AB125" s="35"/>
      <c r="AC125" s="35"/>
      <c r="AD125" s="35"/>
      <c r="AE125" s="35"/>
      <c r="AR125" s="203" t="s">
        <v>270</v>
      </c>
      <c r="AT125" s="203" t="s">
        <v>266</v>
      </c>
      <c r="AU125" s="203" t="s">
        <v>73</v>
      </c>
      <c r="AY125" s="18" t="s">
        <v>263</v>
      </c>
      <c r="BE125" s="204">
        <f>IF(N125="základní",J125,0)</f>
        <v>0</v>
      </c>
      <c r="BF125" s="204">
        <f>IF(N125="snížená",J125,0)</f>
        <v>0</v>
      </c>
      <c r="BG125" s="204">
        <f>IF(N125="zákl. přenesená",J125,0)</f>
        <v>0</v>
      </c>
      <c r="BH125" s="204">
        <f>IF(N125="sníž. přenesená",J125,0)</f>
        <v>0</v>
      </c>
      <c r="BI125" s="204">
        <f>IF(N125="nulová",J125,0)</f>
        <v>0</v>
      </c>
      <c r="BJ125" s="18" t="s">
        <v>71</v>
      </c>
      <c r="BK125" s="204">
        <f>ROUND(I125*H125,2)</f>
        <v>0</v>
      </c>
      <c r="BL125" s="18" t="s">
        <v>270</v>
      </c>
      <c r="BM125" s="203" t="s">
        <v>7329</v>
      </c>
    </row>
    <row r="126" spans="1:65" s="13" customFormat="1">
      <c r="B126" s="205"/>
      <c r="C126" s="206"/>
      <c r="D126" s="207" t="s">
        <v>272</v>
      </c>
      <c r="E126" s="208" t="s">
        <v>1</v>
      </c>
      <c r="F126" s="209" t="s">
        <v>7330</v>
      </c>
      <c r="G126" s="206"/>
      <c r="H126" s="210">
        <v>22.143000000000001</v>
      </c>
      <c r="I126" s="211"/>
      <c r="J126" s="206"/>
      <c r="K126" s="206"/>
      <c r="L126" s="212"/>
      <c r="M126" s="213"/>
      <c r="N126" s="214"/>
      <c r="O126" s="214"/>
      <c r="P126" s="214"/>
      <c r="Q126" s="214"/>
      <c r="R126" s="214"/>
      <c r="S126" s="214"/>
      <c r="T126" s="215"/>
      <c r="AT126" s="216" t="s">
        <v>272</v>
      </c>
      <c r="AU126" s="216" t="s">
        <v>73</v>
      </c>
      <c r="AV126" s="13" t="s">
        <v>73</v>
      </c>
      <c r="AW126" s="13" t="s">
        <v>30</v>
      </c>
      <c r="AX126" s="13" t="s">
        <v>71</v>
      </c>
      <c r="AY126" s="216" t="s">
        <v>263</v>
      </c>
    </row>
    <row r="127" spans="1:65" s="2" customFormat="1" ht="37.9" customHeight="1">
      <c r="A127" s="35"/>
      <c r="B127" s="36"/>
      <c r="C127" s="191" t="s">
        <v>73</v>
      </c>
      <c r="D127" s="191" t="s">
        <v>266</v>
      </c>
      <c r="E127" s="192" t="s">
        <v>1966</v>
      </c>
      <c r="F127" s="193" t="s">
        <v>1967</v>
      </c>
      <c r="G127" s="194" t="s">
        <v>300</v>
      </c>
      <c r="H127" s="195">
        <v>45.936</v>
      </c>
      <c r="I127" s="196"/>
      <c r="J127" s="197">
        <f>ROUND(I127*H127,2)</f>
        <v>0</v>
      </c>
      <c r="K127" s="198"/>
      <c r="L127" s="40"/>
      <c r="M127" s="199" t="s">
        <v>1</v>
      </c>
      <c r="N127" s="200" t="s">
        <v>38</v>
      </c>
      <c r="O127" s="72"/>
      <c r="P127" s="201">
        <f>O127*H127</f>
        <v>0</v>
      </c>
      <c r="Q127" s="201">
        <v>0</v>
      </c>
      <c r="R127" s="201">
        <f>Q127*H127</f>
        <v>0</v>
      </c>
      <c r="S127" s="201">
        <v>0</v>
      </c>
      <c r="T127" s="202">
        <f>S127*H127</f>
        <v>0</v>
      </c>
      <c r="U127" s="35"/>
      <c r="V127" s="35"/>
      <c r="W127" s="35"/>
      <c r="X127" s="35"/>
      <c r="Y127" s="35"/>
      <c r="Z127" s="35"/>
      <c r="AA127" s="35"/>
      <c r="AB127" s="35"/>
      <c r="AC127" s="35"/>
      <c r="AD127" s="35"/>
      <c r="AE127" s="35"/>
      <c r="AR127" s="203" t="s">
        <v>270</v>
      </c>
      <c r="AT127" s="203" t="s">
        <v>266</v>
      </c>
      <c r="AU127" s="203" t="s">
        <v>73</v>
      </c>
      <c r="AY127" s="18" t="s">
        <v>263</v>
      </c>
      <c r="BE127" s="204">
        <f>IF(N127="základní",J127,0)</f>
        <v>0</v>
      </c>
      <c r="BF127" s="204">
        <f>IF(N127="snížená",J127,0)</f>
        <v>0</v>
      </c>
      <c r="BG127" s="204">
        <f>IF(N127="zákl. přenesená",J127,0)</f>
        <v>0</v>
      </c>
      <c r="BH127" s="204">
        <f>IF(N127="sníž. přenesená",J127,0)</f>
        <v>0</v>
      </c>
      <c r="BI127" s="204">
        <f>IF(N127="nulová",J127,0)</f>
        <v>0</v>
      </c>
      <c r="BJ127" s="18" t="s">
        <v>71</v>
      </c>
      <c r="BK127" s="204">
        <f>ROUND(I127*H127,2)</f>
        <v>0</v>
      </c>
      <c r="BL127" s="18" t="s">
        <v>270</v>
      </c>
      <c r="BM127" s="203" t="s">
        <v>7331</v>
      </c>
    </row>
    <row r="128" spans="1:65" s="13" customFormat="1">
      <c r="B128" s="205"/>
      <c r="C128" s="206"/>
      <c r="D128" s="207" t="s">
        <v>272</v>
      </c>
      <c r="E128" s="208" t="s">
        <v>1</v>
      </c>
      <c r="F128" s="209" t="s">
        <v>7332</v>
      </c>
      <c r="G128" s="206"/>
      <c r="H128" s="210">
        <v>7.6890000000000001</v>
      </c>
      <c r="I128" s="211"/>
      <c r="J128" s="206"/>
      <c r="K128" s="206"/>
      <c r="L128" s="212"/>
      <c r="M128" s="213"/>
      <c r="N128" s="214"/>
      <c r="O128" s="214"/>
      <c r="P128" s="214"/>
      <c r="Q128" s="214"/>
      <c r="R128" s="214"/>
      <c r="S128" s="214"/>
      <c r="T128" s="215"/>
      <c r="AT128" s="216" t="s">
        <v>272</v>
      </c>
      <c r="AU128" s="216" t="s">
        <v>73</v>
      </c>
      <c r="AV128" s="13" t="s">
        <v>73</v>
      </c>
      <c r="AW128" s="13" t="s">
        <v>30</v>
      </c>
      <c r="AX128" s="13" t="s">
        <v>64</v>
      </c>
      <c r="AY128" s="216" t="s">
        <v>263</v>
      </c>
    </row>
    <row r="129" spans="1:65" s="13" customFormat="1">
      <c r="B129" s="205"/>
      <c r="C129" s="206"/>
      <c r="D129" s="207" t="s">
        <v>272</v>
      </c>
      <c r="E129" s="208" t="s">
        <v>1</v>
      </c>
      <c r="F129" s="209" t="s">
        <v>7333</v>
      </c>
      <c r="G129" s="206"/>
      <c r="H129" s="210">
        <v>38.247</v>
      </c>
      <c r="I129" s="211"/>
      <c r="J129" s="206"/>
      <c r="K129" s="206"/>
      <c r="L129" s="212"/>
      <c r="M129" s="213"/>
      <c r="N129" s="214"/>
      <c r="O129" s="214"/>
      <c r="P129" s="214"/>
      <c r="Q129" s="214"/>
      <c r="R129" s="214"/>
      <c r="S129" s="214"/>
      <c r="T129" s="215"/>
      <c r="AT129" s="216" t="s">
        <v>272</v>
      </c>
      <c r="AU129" s="216" t="s">
        <v>73</v>
      </c>
      <c r="AV129" s="13" t="s">
        <v>73</v>
      </c>
      <c r="AW129" s="13" t="s">
        <v>30</v>
      </c>
      <c r="AX129" s="13" t="s">
        <v>64</v>
      </c>
      <c r="AY129" s="216" t="s">
        <v>263</v>
      </c>
    </row>
    <row r="130" spans="1:65" s="15" customFormat="1">
      <c r="B130" s="228"/>
      <c r="C130" s="229"/>
      <c r="D130" s="207" t="s">
        <v>272</v>
      </c>
      <c r="E130" s="230" t="s">
        <v>1</v>
      </c>
      <c r="F130" s="231" t="s">
        <v>1970</v>
      </c>
      <c r="G130" s="229"/>
      <c r="H130" s="232">
        <v>45.936</v>
      </c>
      <c r="I130" s="233"/>
      <c r="J130" s="229"/>
      <c r="K130" s="229"/>
      <c r="L130" s="234"/>
      <c r="M130" s="235"/>
      <c r="N130" s="236"/>
      <c r="O130" s="236"/>
      <c r="P130" s="236"/>
      <c r="Q130" s="236"/>
      <c r="R130" s="236"/>
      <c r="S130" s="236"/>
      <c r="T130" s="237"/>
      <c r="AT130" s="238" t="s">
        <v>272</v>
      </c>
      <c r="AU130" s="238" t="s">
        <v>73</v>
      </c>
      <c r="AV130" s="15" t="s">
        <v>270</v>
      </c>
      <c r="AW130" s="15" t="s">
        <v>30</v>
      </c>
      <c r="AX130" s="15" t="s">
        <v>71</v>
      </c>
      <c r="AY130" s="238" t="s">
        <v>263</v>
      </c>
    </row>
    <row r="131" spans="1:65" s="2" customFormat="1" ht="33" customHeight="1">
      <c r="A131" s="35"/>
      <c r="B131" s="36"/>
      <c r="C131" s="191" t="s">
        <v>276</v>
      </c>
      <c r="D131" s="191" t="s">
        <v>266</v>
      </c>
      <c r="E131" s="192" t="s">
        <v>7334</v>
      </c>
      <c r="F131" s="193" t="s">
        <v>7335</v>
      </c>
      <c r="G131" s="194" t="s">
        <v>300</v>
      </c>
      <c r="H131" s="195">
        <v>20.530999999999999</v>
      </c>
      <c r="I131" s="196"/>
      <c r="J131" s="197">
        <f>ROUND(I131*H131,2)</f>
        <v>0</v>
      </c>
      <c r="K131" s="198"/>
      <c r="L131" s="40"/>
      <c r="M131" s="199" t="s">
        <v>1</v>
      </c>
      <c r="N131" s="200" t="s">
        <v>38</v>
      </c>
      <c r="O131" s="72"/>
      <c r="P131" s="201">
        <f>O131*H131</f>
        <v>0</v>
      </c>
      <c r="Q131" s="201">
        <v>0</v>
      </c>
      <c r="R131" s="201">
        <f>Q131*H131</f>
        <v>0</v>
      </c>
      <c r="S131" s="201">
        <v>0</v>
      </c>
      <c r="T131" s="202">
        <f>S131*H131</f>
        <v>0</v>
      </c>
      <c r="U131" s="35"/>
      <c r="V131" s="35"/>
      <c r="W131" s="35"/>
      <c r="X131" s="35"/>
      <c r="Y131" s="35"/>
      <c r="Z131" s="35"/>
      <c r="AA131" s="35"/>
      <c r="AB131" s="35"/>
      <c r="AC131" s="35"/>
      <c r="AD131" s="35"/>
      <c r="AE131" s="35"/>
      <c r="AR131" s="203" t="s">
        <v>270</v>
      </c>
      <c r="AT131" s="203" t="s">
        <v>266</v>
      </c>
      <c r="AU131" s="203" t="s">
        <v>73</v>
      </c>
      <c r="AY131" s="18" t="s">
        <v>263</v>
      </c>
      <c r="BE131" s="204">
        <f>IF(N131="základní",J131,0)</f>
        <v>0</v>
      </c>
      <c r="BF131" s="204">
        <f>IF(N131="snížená",J131,0)</f>
        <v>0</v>
      </c>
      <c r="BG131" s="204">
        <f>IF(N131="zákl. přenesená",J131,0)</f>
        <v>0</v>
      </c>
      <c r="BH131" s="204">
        <f>IF(N131="sníž. přenesená",J131,0)</f>
        <v>0</v>
      </c>
      <c r="BI131" s="204">
        <f>IF(N131="nulová",J131,0)</f>
        <v>0</v>
      </c>
      <c r="BJ131" s="18" t="s">
        <v>71</v>
      </c>
      <c r="BK131" s="204">
        <f>ROUND(I131*H131,2)</f>
        <v>0</v>
      </c>
      <c r="BL131" s="18" t="s">
        <v>270</v>
      </c>
      <c r="BM131" s="203" t="s">
        <v>7336</v>
      </c>
    </row>
    <row r="132" spans="1:65" s="13" customFormat="1">
      <c r="B132" s="205"/>
      <c r="C132" s="206"/>
      <c r="D132" s="207" t="s">
        <v>272</v>
      </c>
      <c r="E132" s="208" t="s">
        <v>1</v>
      </c>
      <c r="F132" s="209" t="s">
        <v>7337</v>
      </c>
      <c r="G132" s="206"/>
      <c r="H132" s="210">
        <v>4.4269999999999996</v>
      </c>
      <c r="I132" s="211"/>
      <c r="J132" s="206"/>
      <c r="K132" s="206"/>
      <c r="L132" s="212"/>
      <c r="M132" s="213"/>
      <c r="N132" s="214"/>
      <c r="O132" s="214"/>
      <c r="P132" s="214"/>
      <c r="Q132" s="214"/>
      <c r="R132" s="214"/>
      <c r="S132" s="214"/>
      <c r="T132" s="215"/>
      <c r="AT132" s="216" t="s">
        <v>272</v>
      </c>
      <c r="AU132" s="216" t="s">
        <v>73</v>
      </c>
      <c r="AV132" s="13" t="s">
        <v>73</v>
      </c>
      <c r="AW132" s="13" t="s">
        <v>30</v>
      </c>
      <c r="AX132" s="13" t="s">
        <v>64</v>
      </c>
      <c r="AY132" s="216" t="s">
        <v>263</v>
      </c>
    </row>
    <row r="133" spans="1:65" s="13" customFormat="1">
      <c r="B133" s="205"/>
      <c r="C133" s="206"/>
      <c r="D133" s="207" t="s">
        <v>272</v>
      </c>
      <c r="E133" s="208" t="s">
        <v>1</v>
      </c>
      <c r="F133" s="209" t="s">
        <v>7338</v>
      </c>
      <c r="G133" s="206"/>
      <c r="H133" s="210">
        <v>16.103999999999999</v>
      </c>
      <c r="I133" s="211"/>
      <c r="J133" s="206"/>
      <c r="K133" s="206"/>
      <c r="L133" s="212"/>
      <c r="M133" s="213"/>
      <c r="N133" s="214"/>
      <c r="O133" s="214"/>
      <c r="P133" s="214"/>
      <c r="Q133" s="214"/>
      <c r="R133" s="214"/>
      <c r="S133" s="214"/>
      <c r="T133" s="215"/>
      <c r="AT133" s="216" t="s">
        <v>272</v>
      </c>
      <c r="AU133" s="216" t="s">
        <v>73</v>
      </c>
      <c r="AV133" s="13" t="s">
        <v>73</v>
      </c>
      <c r="AW133" s="13" t="s">
        <v>30</v>
      </c>
      <c r="AX133" s="13" t="s">
        <v>64</v>
      </c>
      <c r="AY133" s="216" t="s">
        <v>263</v>
      </c>
    </row>
    <row r="134" spans="1:65" s="15" customFormat="1">
      <c r="B134" s="228"/>
      <c r="C134" s="229"/>
      <c r="D134" s="207" t="s">
        <v>272</v>
      </c>
      <c r="E134" s="230" t="s">
        <v>1</v>
      </c>
      <c r="F134" s="231" t="s">
        <v>1970</v>
      </c>
      <c r="G134" s="229"/>
      <c r="H134" s="232">
        <v>20.530999999999999</v>
      </c>
      <c r="I134" s="233"/>
      <c r="J134" s="229"/>
      <c r="K134" s="229"/>
      <c r="L134" s="234"/>
      <c r="M134" s="235"/>
      <c r="N134" s="236"/>
      <c r="O134" s="236"/>
      <c r="P134" s="236"/>
      <c r="Q134" s="236"/>
      <c r="R134" s="236"/>
      <c r="S134" s="236"/>
      <c r="T134" s="237"/>
      <c r="AT134" s="238" t="s">
        <v>272</v>
      </c>
      <c r="AU134" s="238" t="s">
        <v>73</v>
      </c>
      <c r="AV134" s="15" t="s">
        <v>270</v>
      </c>
      <c r="AW134" s="15" t="s">
        <v>30</v>
      </c>
      <c r="AX134" s="15" t="s">
        <v>71</v>
      </c>
      <c r="AY134" s="238" t="s">
        <v>263</v>
      </c>
    </row>
    <row r="135" spans="1:65" s="2" customFormat="1" ht="21.75" customHeight="1">
      <c r="A135" s="35"/>
      <c r="B135" s="36"/>
      <c r="C135" s="191" t="s">
        <v>270</v>
      </c>
      <c r="D135" s="191" t="s">
        <v>266</v>
      </c>
      <c r="E135" s="192" t="s">
        <v>1974</v>
      </c>
      <c r="F135" s="193" t="s">
        <v>7339</v>
      </c>
      <c r="G135" s="194" t="s">
        <v>796</v>
      </c>
      <c r="H135" s="195">
        <v>24.79</v>
      </c>
      <c r="I135" s="196"/>
      <c r="J135" s="197">
        <f>ROUND(I135*H135,2)</f>
        <v>0</v>
      </c>
      <c r="K135" s="198"/>
      <c r="L135" s="40"/>
      <c r="M135" s="199" t="s">
        <v>1</v>
      </c>
      <c r="N135" s="200" t="s">
        <v>38</v>
      </c>
      <c r="O135" s="72"/>
      <c r="P135" s="201">
        <f>O135*H135</f>
        <v>0</v>
      </c>
      <c r="Q135" s="201">
        <v>0</v>
      </c>
      <c r="R135" s="201">
        <f>Q135*H135</f>
        <v>0</v>
      </c>
      <c r="S135" s="201">
        <v>0</v>
      </c>
      <c r="T135" s="202">
        <f>S135*H135</f>
        <v>0</v>
      </c>
      <c r="U135" s="35"/>
      <c r="V135" s="35"/>
      <c r="W135" s="35"/>
      <c r="X135" s="35"/>
      <c r="Y135" s="35"/>
      <c r="Z135" s="35"/>
      <c r="AA135" s="35"/>
      <c r="AB135" s="35"/>
      <c r="AC135" s="35"/>
      <c r="AD135" s="35"/>
      <c r="AE135" s="35"/>
      <c r="AR135" s="203" t="s">
        <v>270</v>
      </c>
      <c r="AT135" s="203" t="s">
        <v>266</v>
      </c>
      <c r="AU135" s="203" t="s">
        <v>73</v>
      </c>
      <c r="AY135" s="18" t="s">
        <v>263</v>
      </c>
      <c r="BE135" s="204">
        <f>IF(N135="základní",J135,0)</f>
        <v>0</v>
      </c>
      <c r="BF135" s="204">
        <f>IF(N135="snížená",J135,0)</f>
        <v>0</v>
      </c>
      <c r="BG135" s="204">
        <f>IF(N135="zákl. přenesená",J135,0)</f>
        <v>0</v>
      </c>
      <c r="BH135" s="204">
        <f>IF(N135="sníž. přenesená",J135,0)</f>
        <v>0</v>
      </c>
      <c r="BI135" s="204">
        <f>IF(N135="nulová",J135,0)</f>
        <v>0</v>
      </c>
      <c r="BJ135" s="18" t="s">
        <v>71</v>
      </c>
      <c r="BK135" s="204">
        <f>ROUND(I135*H135,2)</f>
        <v>0</v>
      </c>
      <c r="BL135" s="18" t="s">
        <v>270</v>
      </c>
      <c r="BM135" s="203" t="s">
        <v>7340</v>
      </c>
    </row>
    <row r="136" spans="1:65" s="13" customFormat="1">
      <c r="B136" s="205"/>
      <c r="C136" s="206"/>
      <c r="D136" s="207" t="s">
        <v>272</v>
      </c>
      <c r="E136" s="208" t="s">
        <v>1</v>
      </c>
      <c r="F136" s="209" t="s">
        <v>7341</v>
      </c>
      <c r="G136" s="206"/>
      <c r="H136" s="210">
        <v>24.79</v>
      </c>
      <c r="I136" s="211"/>
      <c r="J136" s="206"/>
      <c r="K136" s="206"/>
      <c r="L136" s="212"/>
      <c r="M136" s="213"/>
      <c r="N136" s="214"/>
      <c r="O136" s="214"/>
      <c r="P136" s="214"/>
      <c r="Q136" s="214"/>
      <c r="R136" s="214"/>
      <c r="S136" s="214"/>
      <c r="T136" s="215"/>
      <c r="AT136" s="216" t="s">
        <v>272</v>
      </c>
      <c r="AU136" s="216" t="s">
        <v>73</v>
      </c>
      <c r="AV136" s="13" t="s">
        <v>73</v>
      </c>
      <c r="AW136" s="13" t="s">
        <v>30</v>
      </c>
      <c r="AX136" s="13" t="s">
        <v>64</v>
      </c>
      <c r="AY136" s="216" t="s">
        <v>263</v>
      </c>
    </row>
    <row r="137" spans="1:65" s="15" customFormat="1">
      <c r="B137" s="228"/>
      <c r="C137" s="229"/>
      <c r="D137" s="207" t="s">
        <v>272</v>
      </c>
      <c r="E137" s="230" t="s">
        <v>1</v>
      </c>
      <c r="F137" s="231" t="s">
        <v>1970</v>
      </c>
      <c r="G137" s="229"/>
      <c r="H137" s="232">
        <v>24.79</v>
      </c>
      <c r="I137" s="233"/>
      <c r="J137" s="229"/>
      <c r="K137" s="229"/>
      <c r="L137" s="234"/>
      <c r="M137" s="235"/>
      <c r="N137" s="236"/>
      <c r="O137" s="236"/>
      <c r="P137" s="236"/>
      <c r="Q137" s="236"/>
      <c r="R137" s="236"/>
      <c r="S137" s="236"/>
      <c r="T137" s="237"/>
      <c r="AT137" s="238" t="s">
        <v>272</v>
      </c>
      <c r="AU137" s="238" t="s">
        <v>73</v>
      </c>
      <c r="AV137" s="15" t="s">
        <v>270</v>
      </c>
      <c r="AW137" s="15" t="s">
        <v>30</v>
      </c>
      <c r="AX137" s="15" t="s">
        <v>71</v>
      </c>
      <c r="AY137" s="238" t="s">
        <v>263</v>
      </c>
    </row>
    <row r="138" spans="1:65" s="2" customFormat="1" ht="24.2" customHeight="1">
      <c r="A138" s="35"/>
      <c r="B138" s="36"/>
      <c r="C138" s="191" t="s">
        <v>297</v>
      </c>
      <c r="D138" s="191" t="s">
        <v>266</v>
      </c>
      <c r="E138" s="192" t="s">
        <v>1978</v>
      </c>
      <c r="F138" s="193" t="s">
        <v>1979</v>
      </c>
      <c r="G138" s="194" t="s">
        <v>300</v>
      </c>
      <c r="H138" s="195">
        <v>10.717000000000001</v>
      </c>
      <c r="I138" s="196"/>
      <c r="J138" s="197">
        <f>ROUND(I138*H138,2)</f>
        <v>0</v>
      </c>
      <c r="K138" s="198"/>
      <c r="L138" s="40"/>
      <c r="M138" s="199" t="s">
        <v>1</v>
      </c>
      <c r="N138" s="200" t="s">
        <v>38</v>
      </c>
      <c r="O138" s="72"/>
      <c r="P138" s="201">
        <f>O138*H138</f>
        <v>0</v>
      </c>
      <c r="Q138" s="201">
        <v>0</v>
      </c>
      <c r="R138" s="201">
        <f>Q138*H138</f>
        <v>0</v>
      </c>
      <c r="S138" s="201">
        <v>0</v>
      </c>
      <c r="T138" s="202">
        <f>S138*H138</f>
        <v>0</v>
      </c>
      <c r="U138" s="35"/>
      <c r="V138" s="35"/>
      <c r="W138" s="35"/>
      <c r="X138" s="35"/>
      <c r="Y138" s="35"/>
      <c r="Z138" s="35"/>
      <c r="AA138" s="35"/>
      <c r="AB138" s="35"/>
      <c r="AC138" s="35"/>
      <c r="AD138" s="35"/>
      <c r="AE138" s="35"/>
      <c r="AR138" s="203" t="s">
        <v>270</v>
      </c>
      <c r="AT138" s="203" t="s">
        <v>266</v>
      </c>
      <c r="AU138" s="203" t="s">
        <v>73</v>
      </c>
      <c r="AY138" s="18" t="s">
        <v>263</v>
      </c>
      <c r="BE138" s="204">
        <f>IF(N138="základní",J138,0)</f>
        <v>0</v>
      </c>
      <c r="BF138" s="204">
        <f>IF(N138="snížená",J138,0)</f>
        <v>0</v>
      </c>
      <c r="BG138" s="204">
        <f>IF(N138="zákl. přenesená",J138,0)</f>
        <v>0</v>
      </c>
      <c r="BH138" s="204">
        <f>IF(N138="sníž. přenesená",J138,0)</f>
        <v>0</v>
      </c>
      <c r="BI138" s="204">
        <f>IF(N138="nulová",J138,0)</f>
        <v>0</v>
      </c>
      <c r="BJ138" s="18" t="s">
        <v>71</v>
      </c>
      <c r="BK138" s="204">
        <f>ROUND(I138*H138,2)</f>
        <v>0</v>
      </c>
      <c r="BL138" s="18" t="s">
        <v>270</v>
      </c>
      <c r="BM138" s="203" t="s">
        <v>7342</v>
      </c>
    </row>
    <row r="139" spans="1:65" s="16" customFormat="1">
      <c r="B139" s="248"/>
      <c r="C139" s="249"/>
      <c r="D139" s="207" t="s">
        <v>272</v>
      </c>
      <c r="E139" s="250" t="s">
        <v>1</v>
      </c>
      <c r="F139" s="251" t="s">
        <v>7343</v>
      </c>
      <c r="G139" s="249"/>
      <c r="H139" s="250" t="s">
        <v>1</v>
      </c>
      <c r="I139" s="252"/>
      <c r="J139" s="249"/>
      <c r="K139" s="249"/>
      <c r="L139" s="253"/>
      <c r="M139" s="254"/>
      <c r="N139" s="255"/>
      <c r="O139" s="255"/>
      <c r="P139" s="255"/>
      <c r="Q139" s="255"/>
      <c r="R139" s="255"/>
      <c r="S139" s="255"/>
      <c r="T139" s="256"/>
      <c r="AT139" s="257" t="s">
        <v>272</v>
      </c>
      <c r="AU139" s="257" t="s">
        <v>73</v>
      </c>
      <c r="AV139" s="16" t="s">
        <v>71</v>
      </c>
      <c r="AW139" s="16" t="s">
        <v>30</v>
      </c>
      <c r="AX139" s="16" t="s">
        <v>64</v>
      </c>
      <c r="AY139" s="257" t="s">
        <v>263</v>
      </c>
    </row>
    <row r="140" spans="1:65" s="13" customFormat="1">
      <c r="B140" s="205"/>
      <c r="C140" s="206"/>
      <c r="D140" s="207" t="s">
        <v>272</v>
      </c>
      <c r="E140" s="208" t="s">
        <v>1</v>
      </c>
      <c r="F140" s="209" t="s">
        <v>7344</v>
      </c>
      <c r="G140" s="206"/>
      <c r="H140" s="210">
        <v>10.717000000000001</v>
      </c>
      <c r="I140" s="211"/>
      <c r="J140" s="206"/>
      <c r="K140" s="206"/>
      <c r="L140" s="212"/>
      <c r="M140" s="213"/>
      <c r="N140" s="214"/>
      <c r="O140" s="214"/>
      <c r="P140" s="214"/>
      <c r="Q140" s="214"/>
      <c r="R140" s="214"/>
      <c r="S140" s="214"/>
      <c r="T140" s="215"/>
      <c r="AT140" s="216" t="s">
        <v>272</v>
      </c>
      <c r="AU140" s="216" t="s">
        <v>73</v>
      </c>
      <c r="AV140" s="13" t="s">
        <v>73</v>
      </c>
      <c r="AW140" s="13" t="s">
        <v>30</v>
      </c>
      <c r="AX140" s="13" t="s">
        <v>71</v>
      </c>
      <c r="AY140" s="216" t="s">
        <v>263</v>
      </c>
    </row>
    <row r="141" spans="1:65" s="2" customFormat="1" ht="16.5" customHeight="1">
      <c r="A141" s="35"/>
      <c r="B141" s="36"/>
      <c r="C141" s="261" t="s">
        <v>304</v>
      </c>
      <c r="D141" s="261" t="s">
        <v>401</v>
      </c>
      <c r="E141" s="262" t="s">
        <v>1981</v>
      </c>
      <c r="F141" s="263" t="s">
        <v>1982</v>
      </c>
      <c r="G141" s="264" t="s">
        <v>307</v>
      </c>
      <c r="H141" s="265">
        <v>21.434000000000001</v>
      </c>
      <c r="I141" s="266"/>
      <c r="J141" s="267">
        <f>ROUND(I141*H141,2)</f>
        <v>0</v>
      </c>
      <c r="K141" s="268"/>
      <c r="L141" s="269"/>
      <c r="M141" s="270" t="s">
        <v>1</v>
      </c>
      <c r="N141" s="271" t="s">
        <v>38</v>
      </c>
      <c r="O141" s="72"/>
      <c r="P141" s="201">
        <f>O141*H141</f>
        <v>0</v>
      </c>
      <c r="Q141" s="201">
        <v>1</v>
      </c>
      <c r="R141" s="201">
        <f>Q141*H141</f>
        <v>21.434000000000001</v>
      </c>
      <c r="S141" s="201">
        <v>0</v>
      </c>
      <c r="T141" s="202">
        <f>S141*H141</f>
        <v>0</v>
      </c>
      <c r="U141" s="35"/>
      <c r="V141" s="35"/>
      <c r="W141" s="35"/>
      <c r="X141" s="35"/>
      <c r="Y141" s="35"/>
      <c r="Z141" s="35"/>
      <c r="AA141" s="35"/>
      <c r="AB141" s="35"/>
      <c r="AC141" s="35"/>
      <c r="AD141" s="35"/>
      <c r="AE141" s="35"/>
      <c r="AR141" s="203" t="s">
        <v>314</v>
      </c>
      <c r="AT141" s="203" t="s">
        <v>401</v>
      </c>
      <c r="AU141" s="203" t="s">
        <v>73</v>
      </c>
      <c r="AY141" s="18" t="s">
        <v>263</v>
      </c>
      <c r="BE141" s="204">
        <f>IF(N141="základní",J141,0)</f>
        <v>0</v>
      </c>
      <c r="BF141" s="204">
        <f>IF(N141="snížená",J141,0)</f>
        <v>0</v>
      </c>
      <c r="BG141" s="204">
        <f>IF(N141="zákl. přenesená",J141,0)</f>
        <v>0</v>
      </c>
      <c r="BH141" s="204">
        <f>IF(N141="sníž. přenesená",J141,0)</f>
        <v>0</v>
      </c>
      <c r="BI141" s="204">
        <f>IF(N141="nulová",J141,0)</f>
        <v>0</v>
      </c>
      <c r="BJ141" s="18" t="s">
        <v>71</v>
      </c>
      <c r="BK141" s="204">
        <f>ROUND(I141*H141,2)</f>
        <v>0</v>
      </c>
      <c r="BL141" s="18" t="s">
        <v>270</v>
      </c>
      <c r="BM141" s="203" t="s">
        <v>7345</v>
      </c>
    </row>
    <row r="142" spans="1:65" s="13" customFormat="1">
      <c r="B142" s="205"/>
      <c r="C142" s="206"/>
      <c r="D142" s="207" t="s">
        <v>272</v>
      </c>
      <c r="E142" s="206"/>
      <c r="F142" s="209" t="s">
        <v>7346</v>
      </c>
      <c r="G142" s="206"/>
      <c r="H142" s="210">
        <v>21.434000000000001</v>
      </c>
      <c r="I142" s="211"/>
      <c r="J142" s="206"/>
      <c r="K142" s="206"/>
      <c r="L142" s="212"/>
      <c r="M142" s="213"/>
      <c r="N142" s="214"/>
      <c r="O142" s="214"/>
      <c r="P142" s="214"/>
      <c r="Q142" s="214"/>
      <c r="R142" s="214"/>
      <c r="S142" s="214"/>
      <c r="T142" s="215"/>
      <c r="AT142" s="216" t="s">
        <v>272</v>
      </c>
      <c r="AU142" s="216" t="s">
        <v>73</v>
      </c>
      <c r="AV142" s="13" t="s">
        <v>73</v>
      </c>
      <c r="AW142" s="13" t="s">
        <v>4</v>
      </c>
      <c r="AX142" s="13" t="s">
        <v>71</v>
      </c>
      <c r="AY142" s="216" t="s">
        <v>263</v>
      </c>
    </row>
    <row r="143" spans="1:65" s="2" customFormat="1" ht="24.2" customHeight="1">
      <c r="A143" s="35"/>
      <c r="B143" s="36"/>
      <c r="C143" s="191" t="s">
        <v>309</v>
      </c>
      <c r="D143" s="191" t="s">
        <v>266</v>
      </c>
      <c r="E143" s="192" t="s">
        <v>1683</v>
      </c>
      <c r="F143" s="193" t="s">
        <v>1684</v>
      </c>
      <c r="G143" s="194" t="s">
        <v>300</v>
      </c>
      <c r="H143" s="195">
        <v>45.936</v>
      </c>
      <c r="I143" s="196"/>
      <c r="J143" s="197">
        <f>ROUND(I143*H143,2)</f>
        <v>0</v>
      </c>
      <c r="K143" s="198"/>
      <c r="L143" s="40"/>
      <c r="M143" s="199" t="s">
        <v>1</v>
      </c>
      <c r="N143" s="200" t="s">
        <v>38</v>
      </c>
      <c r="O143" s="72"/>
      <c r="P143" s="201">
        <f>O143*H143</f>
        <v>0</v>
      </c>
      <c r="Q143" s="201">
        <v>0</v>
      </c>
      <c r="R143" s="201">
        <f>Q143*H143</f>
        <v>0</v>
      </c>
      <c r="S143" s="201">
        <v>0</v>
      </c>
      <c r="T143" s="202">
        <f>S143*H143</f>
        <v>0</v>
      </c>
      <c r="U143" s="35"/>
      <c r="V143" s="35"/>
      <c r="W143" s="35"/>
      <c r="X143" s="35"/>
      <c r="Y143" s="35"/>
      <c r="Z143" s="35"/>
      <c r="AA143" s="35"/>
      <c r="AB143" s="35"/>
      <c r="AC143" s="35"/>
      <c r="AD143" s="35"/>
      <c r="AE143" s="35"/>
      <c r="AR143" s="203" t="s">
        <v>270</v>
      </c>
      <c r="AT143" s="203" t="s">
        <v>266</v>
      </c>
      <c r="AU143" s="203" t="s">
        <v>73</v>
      </c>
      <c r="AY143" s="18" t="s">
        <v>263</v>
      </c>
      <c r="BE143" s="204">
        <f>IF(N143="základní",J143,0)</f>
        <v>0</v>
      </c>
      <c r="BF143" s="204">
        <f>IF(N143="snížená",J143,0)</f>
        <v>0</v>
      </c>
      <c r="BG143" s="204">
        <f>IF(N143="zákl. přenesená",J143,0)</f>
        <v>0</v>
      </c>
      <c r="BH143" s="204">
        <f>IF(N143="sníž. přenesená",J143,0)</f>
        <v>0</v>
      </c>
      <c r="BI143" s="204">
        <f>IF(N143="nulová",J143,0)</f>
        <v>0</v>
      </c>
      <c r="BJ143" s="18" t="s">
        <v>71</v>
      </c>
      <c r="BK143" s="204">
        <f>ROUND(I143*H143,2)</f>
        <v>0</v>
      </c>
      <c r="BL143" s="18" t="s">
        <v>270</v>
      </c>
      <c r="BM143" s="203" t="s">
        <v>7347</v>
      </c>
    </row>
    <row r="144" spans="1:65" s="2" customFormat="1" ht="19.5">
      <c r="A144" s="35"/>
      <c r="B144" s="36"/>
      <c r="C144" s="37"/>
      <c r="D144" s="207" t="s">
        <v>294</v>
      </c>
      <c r="E144" s="37"/>
      <c r="F144" s="239" t="s">
        <v>2086</v>
      </c>
      <c r="G144" s="37"/>
      <c r="H144" s="37"/>
      <c r="I144" s="240"/>
      <c r="J144" s="37"/>
      <c r="K144" s="37"/>
      <c r="L144" s="40"/>
      <c r="M144" s="241"/>
      <c r="N144" s="242"/>
      <c r="O144" s="72"/>
      <c r="P144" s="72"/>
      <c r="Q144" s="72"/>
      <c r="R144" s="72"/>
      <c r="S144" s="72"/>
      <c r="T144" s="73"/>
      <c r="U144" s="35"/>
      <c r="V144" s="35"/>
      <c r="W144" s="35"/>
      <c r="X144" s="35"/>
      <c r="Y144" s="35"/>
      <c r="Z144" s="35"/>
      <c r="AA144" s="35"/>
      <c r="AB144" s="35"/>
      <c r="AC144" s="35"/>
      <c r="AD144" s="35"/>
      <c r="AE144" s="35"/>
      <c r="AT144" s="18" t="s">
        <v>294</v>
      </c>
      <c r="AU144" s="18" t="s">
        <v>73</v>
      </c>
    </row>
    <row r="145" spans="1:65" s="13" customFormat="1">
      <c r="B145" s="205"/>
      <c r="C145" s="206"/>
      <c r="D145" s="207" t="s">
        <v>272</v>
      </c>
      <c r="E145" s="208" t="s">
        <v>1</v>
      </c>
      <c r="F145" s="209" t="s">
        <v>7348</v>
      </c>
      <c r="G145" s="206"/>
      <c r="H145" s="210">
        <v>45.936</v>
      </c>
      <c r="I145" s="211"/>
      <c r="J145" s="206"/>
      <c r="K145" s="206"/>
      <c r="L145" s="212"/>
      <c r="M145" s="213"/>
      <c r="N145" s="214"/>
      <c r="O145" s="214"/>
      <c r="P145" s="214"/>
      <c r="Q145" s="214"/>
      <c r="R145" s="214"/>
      <c r="S145" s="214"/>
      <c r="T145" s="215"/>
      <c r="AT145" s="216" t="s">
        <v>272</v>
      </c>
      <c r="AU145" s="216" t="s">
        <v>73</v>
      </c>
      <c r="AV145" s="13" t="s">
        <v>73</v>
      </c>
      <c r="AW145" s="13" t="s">
        <v>30</v>
      </c>
      <c r="AX145" s="13" t="s">
        <v>71</v>
      </c>
      <c r="AY145" s="216" t="s">
        <v>263</v>
      </c>
    </row>
    <row r="146" spans="1:65" s="2" customFormat="1" ht="37.9" customHeight="1">
      <c r="A146" s="35"/>
      <c r="B146" s="36"/>
      <c r="C146" s="191" t="s">
        <v>314</v>
      </c>
      <c r="D146" s="191" t="s">
        <v>266</v>
      </c>
      <c r="E146" s="192" t="s">
        <v>2091</v>
      </c>
      <c r="F146" s="193" t="s">
        <v>2092</v>
      </c>
      <c r="G146" s="194" t="s">
        <v>300</v>
      </c>
      <c r="H146" s="195">
        <v>45.936</v>
      </c>
      <c r="I146" s="196"/>
      <c r="J146" s="197">
        <f>ROUND(I146*H146,2)</f>
        <v>0</v>
      </c>
      <c r="K146" s="198"/>
      <c r="L146" s="40"/>
      <c r="M146" s="199" t="s">
        <v>1</v>
      </c>
      <c r="N146" s="200" t="s">
        <v>38</v>
      </c>
      <c r="O146" s="72"/>
      <c r="P146" s="201">
        <f>O146*H146</f>
        <v>0</v>
      </c>
      <c r="Q146" s="201">
        <v>0</v>
      </c>
      <c r="R146" s="201">
        <f>Q146*H146</f>
        <v>0</v>
      </c>
      <c r="S146" s="201">
        <v>0</v>
      </c>
      <c r="T146" s="202">
        <f>S146*H146</f>
        <v>0</v>
      </c>
      <c r="U146" s="35"/>
      <c r="V146" s="35"/>
      <c r="W146" s="35"/>
      <c r="X146" s="35"/>
      <c r="Y146" s="35"/>
      <c r="Z146" s="35"/>
      <c r="AA146" s="35"/>
      <c r="AB146" s="35"/>
      <c r="AC146" s="35"/>
      <c r="AD146" s="35"/>
      <c r="AE146" s="35"/>
      <c r="AR146" s="203" t="s">
        <v>270</v>
      </c>
      <c r="AT146" s="203" t="s">
        <v>266</v>
      </c>
      <c r="AU146" s="203" t="s">
        <v>73</v>
      </c>
      <c r="AY146" s="18" t="s">
        <v>263</v>
      </c>
      <c r="BE146" s="204">
        <f>IF(N146="základní",J146,0)</f>
        <v>0</v>
      </c>
      <c r="BF146" s="204">
        <f>IF(N146="snížená",J146,0)</f>
        <v>0</v>
      </c>
      <c r="BG146" s="204">
        <f>IF(N146="zákl. přenesená",J146,0)</f>
        <v>0</v>
      </c>
      <c r="BH146" s="204">
        <f>IF(N146="sníž. přenesená",J146,0)</f>
        <v>0</v>
      </c>
      <c r="BI146" s="204">
        <f>IF(N146="nulová",J146,0)</f>
        <v>0</v>
      </c>
      <c r="BJ146" s="18" t="s">
        <v>71</v>
      </c>
      <c r="BK146" s="204">
        <f>ROUND(I146*H146,2)</f>
        <v>0</v>
      </c>
      <c r="BL146" s="18" t="s">
        <v>270</v>
      </c>
      <c r="BM146" s="203" t="s">
        <v>7349</v>
      </c>
    </row>
    <row r="147" spans="1:65" s="2" customFormat="1" ht="37.9" customHeight="1">
      <c r="A147" s="35"/>
      <c r="B147" s="36"/>
      <c r="C147" s="191" t="s">
        <v>264</v>
      </c>
      <c r="D147" s="191" t="s">
        <v>266</v>
      </c>
      <c r="E147" s="192" t="s">
        <v>531</v>
      </c>
      <c r="F147" s="193" t="s">
        <v>532</v>
      </c>
      <c r="G147" s="194" t="s">
        <v>300</v>
      </c>
      <c r="H147" s="195">
        <v>872.78399999999999</v>
      </c>
      <c r="I147" s="196"/>
      <c r="J147" s="197">
        <f>ROUND(I147*H147,2)</f>
        <v>0</v>
      </c>
      <c r="K147" s="198"/>
      <c r="L147" s="40"/>
      <c r="M147" s="199" t="s">
        <v>1</v>
      </c>
      <c r="N147" s="200" t="s">
        <v>38</v>
      </c>
      <c r="O147" s="72"/>
      <c r="P147" s="201">
        <f>O147*H147</f>
        <v>0</v>
      </c>
      <c r="Q147" s="201">
        <v>0</v>
      </c>
      <c r="R147" s="201">
        <f>Q147*H147</f>
        <v>0</v>
      </c>
      <c r="S147" s="201">
        <v>0</v>
      </c>
      <c r="T147" s="202">
        <f>S147*H147</f>
        <v>0</v>
      </c>
      <c r="U147" s="35"/>
      <c r="V147" s="35"/>
      <c r="W147" s="35"/>
      <c r="X147" s="35"/>
      <c r="Y147" s="35"/>
      <c r="Z147" s="35"/>
      <c r="AA147" s="35"/>
      <c r="AB147" s="35"/>
      <c r="AC147" s="35"/>
      <c r="AD147" s="35"/>
      <c r="AE147" s="35"/>
      <c r="AR147" s="203" t="s">
        <v>270</v>
      </c>
      <c r="AT147" s="203" t="s">
        <v>266</v>
      </c>
      <c r="AU147" s="203" t="s">
        <v>73</v>
      </c>
      <c r="AY147" s="18" t="s">
        <v>263</v>
      </c>
      <c r="BE147" s="204">
        <f>IF(N147="základní",J147,0)</f>
        <v>0</v>
      </c>
      <c r="BF147" s="204">
        <f>IF(N147="snížená",J147,0)</f>
        <v>0</v>
      </c>
      <c r="BG147" s="204">
        <f>IF(N147="zákl. přenesená",J147,0)</f>
        <v>0</v>
      </c>
      <c r="BH147" s="204">
        <f>IF(N147="sníž. přenesená",J147,0)</f>
        <v>0</v>
      </c>
      <c r="BI147" s="204">
        <f>IF(N147="nulová",J147,0)</f>
        <v>0</v>
      </c>
      <c r="BJ147" s="18" t="s">
        <v>71</v>
      </c>
      <c r="BK147" s="204">
        <f>ROUND(I147*H147,2)</f>
        <v>0</v>
      </c>
      <c r="BL147" s="18" t="s">
        <v>270</v>
      </c>
      <c r="BM147" s="203" t="s">
        <v>7350</v>
      </c>
    </row>
    <row r="148" spans="1:65" s="13" customFormat="1">
      <c r="B148" s="205"/>
      <c r="C148" s="206"/>
      <c r="D148" s="207" t="s">
        <v>272</v>
      </c>
      <c r="E148" s="206"/>
      <c r="F148" s="209" t="s">
        <v>7351</v>
      </c>
      <c r="G148" s="206"/>
      <c r="H148" s="210">
        <v>872.78399999999999</v>
      </c>
      <c r="I148" s="211"/>
      <c r="J148" s="206"/>
      <c r="K148" s="206"/>
      <c r="L148" s="212"/>
      <c r="M148" s="213"/>
      <c r="N148" s="214"/>
      <c r="O148" s="214"/>
      <c r="P148" s="214"/>
      <c r="Q148" s="214"/>
      <c r="R148" s="214"/>
      <c r="S148" s="214"/>
      <c r="T148" s="215"/>
      <c r="AT148" s="216" t="s">
        <v>272</v>
      </c>
      <c r="AU148" s="216" t="s">
        <v>73</v>
      </c>
      <c r="AV148" s="13" t="s">
        <v>73</v>
      </c>
      <c r="AW148" s="13" t="s">
        <v>4</v>
      </c>
      <c r="AX148" s="13" t="s">
        <v>71</v>
      </c>
      <c r="AY148" s="216" t="s">
        <v>263</v>
      </c>
    </row>
    <row r="149" spans="1:65" s="2" customFormat="1" ht="33" customHeight="1">
      <c r="A149" s="35"/>
      <c r="B149" s="36"/>
      <c r="C149" s="191" t="s">
        <v>322</v>
      </c>
      <c r="D149" s="191" t="s">
        <v>266</v>
      </c>
      <c r="E149" s="192" t="s">
        <v>544</v>
      </c>
      <c r="F149" s="193" t="s">
        <v>545</v>
      </c>
      <c r="G149" s="194" t="s">
        <v>307</v>
      </c>
      <c r="H149" s="195">
        <v>82.685000000000002</v>
      </c>
      <c r="I149" s="196"/>
      <c r="J149" s="197">
        <f>ROUND(I149*H149,2)</f>
        <v>0</v>
      </c>
      <c r="K149" s="198"/>
      <c r="L149" s="40"/>
      <c r="M149" s="199" t="s">
        <v>1</v>
      </c>
      <c r="N149" s="200" t="s">
        <v>38</v>
      </c>
      <c r="O149" s="72"/>
      <c r="P149" s="201">
        <f>O149*H149</f>
        <v>0</v>
      </c>
      <c r="Q149" s="201">
        <v>0</v>
      </c>
      <c r="R149" s="201">
        <f>Q149*H149</f>
        <v>0</v>
      </c>
      <c r="S149" s="201">
        <v>0</v>
      </c>
      <c r="T149" s="202">
        <f>S149*H149</f>
        <v>0</v>
      </c>
      <c r="U149" s="35"/>
      <c r="V149" s="35"/>
      <c r="W149" s="35"/>
      <c r="X149" s="35"/>
      <c r="Y149" s="35"/>
      <c r="Z149" s="35"/>
      <c r="AA149" s="35"/>
      <c r="AB149" s="35"/>
      <c r="AC149" s="35"/>
      <c r="AD149" s="35"/>
      <c r="AE149" s="35"/>
      <c r="AR149" s="203" t="s">
        <v>270</v>
      </c>
      <c r="AT149" s="203" t="s">
        <v>266</v>
      </c>
      <c r="AU149" s="203" t="s">
        <v>73</v>
      </c>
      <c r="AY149" s="18" t="s">
        <v>263</v>
      </c>
      <c r="BE149" s="204">
        <f>IF(N149="základní",J149,0)</f>
        <v>0</v>
      </c>
      <c r="BF149" s="204">
        <f>IF(N149="snížená",J149,0)</f>
        <v>0</v>
      </c>
      <c r="BG149" s="204">
        <f>IF(N149="zákl. přenesená",J149,0)</f>
        <v>0</v>
      </c>
      <c r="BH149" s="204">
        <f>IF(N149="sníž. přenesená",J149,0)</f>
        <v>0</v>
      </c>
      <c r="BI149" s="204">
        <f>IF(N149="nulová",J149,0)</f>
        <v>0</v>
      </c>
      <c r="BJ149" s="18" t="s">
        <v>71</v>
      </c>
      <c r="BK149" s="204">
        <f>ROUND(I149*H149,2)</f>
        <v>0</v>
      </c>
      <c r="BL149" s="18" t="s">
        <v>270</v>
      </c>
      <c r="BM149" s="203" t="s">
        <v>7352</v>
      </c>
    </row>
    <row r="150" spans="1:65" s="13" customFormat="1">
      <c r="B150" s="205"/>
      <c r="C150" s="206"/>
      <c r="D150" s="207" t="s">
        <v>272</v>
      </c>
      <c r="E150" s="206"/>
      <c r="F150" s="209" t="s">
        <v>7353</v>
      </c>
      <c r="G150" s="206"/>
      <c r="H150" s="210">
        <v>82.685000000000002</v>
      </c>
      <c r="I150" s="211"/>
      <c r="J150" s="206"/>
      <c r="K150" s="206"/>
      <c r="L150" s="212"/>
      <c r="M150" s="213"/>
      <c r="N150" s="214"/>
      <c r="O150" s="214"/>
      <c r="P150" s="214"/>
      <c r="Q150" s="214"/>
      <c r="R150" s="214"/>
      <c r="S150" s="214"/>
      <c r="T150" s="215"/>
      <c r="AT150" s="216" t="s">
        <v>272</v>
      </c>
      <c r="AU150" s="216" t="s">
        <v>73</v>
      </c>
      <c r="AV150" s="13" t="s">
        <v>73</v>
      </c>
      <c r="AW150" s="13" t="s">
        <v>4</v>
      </c>
      <c r="AX150" s="13" t="s">
        <v>71</v>
      </c>
      <c r="AY150" s="216" t="s">
        <v>263</v>
      </c>
    </row>
    <row r="151" spans="1:65" s="12" customFormat="1" ht="22.9" customHeight="1">
      <c r="B151" s="175"/>
      <c r="C151" s="176"/>
      <c r="D151" s="177" t="s">
        <v>63</v>
      </c>
      <c r="E151" s="189" t="s">
        <v>270</v>
      </c>
      <c r="F151" s="189" t="s">
        <v>829</v>
      </c>
      <c r="G151" s="176"/>
      <c r="H151" s="176"/>
      <c r="I151" s="179"/>
      <c r="J151" s="190">
        <f>BK151</f>
        <v>0</v>
      </c>
      <c r="K151" s="176"/>
      <c r="L151" s="181"/>
      <c r="M151" s="182"/>
      <c r="N151" s="183"/>
      <c r="O151" s="183"/>
      <c r="P151" s="184">
        <f>SUM(P152:P154)</f>
        <v>0</v>
      </c>
      <c r="Q151" s="183"/>
      <c r="R151" s="184">
        <f>SUM(R152:R154)</f>
        <v>0</v>
      </c>
      <c r="S151" s="183"/>
      <c r="T151" s="185">
        <f>SUM(T152:T154)</f>
        <v>0</v>
      </c>
      <c r="AR151" s="186" t="s">
        <v>71</v>
      </c>
      <c r="AT151" s="187" t="s">
        <v>63</v>
      </c>
      <c r="AU151" s="187" t="s">
        <v>71</v>
      </c>
      <c r="AY151" s="186" t="s">
        <v>263</v>
      </c>
      <c r="BK151" s="188">
        <f>SUM(BK152:BK154)</f>
        <v>0</v>
      </c>
    </row>
    <row r="152" spans="1:65" s="2" customFormat="1" ht="21.75" customHeight="1">
      <c r="A152" s="35"/>
      <c r="B152" s="36"/>
      <c r="C152" s="191" t="s">
        <v>327</v>
      </c>
      <c r="D152" s="191" t="s">
        <v>266</v>
      </c>
      <c r="E152" s="192" t="s">
        <v>1985</v>
      </c>
      <c r="F152" s="193" t="s">
        <v>1986</v>
      </c>
      <c r="G152" s="194" t="s">
        <v>300</v>
      </c>
      <c r="H152" s="195">
        <v>2.4790000000000001</v>
      </c>
      <c r="I152" s="196"/>
      <c r="J152" s="197">
        <f>ROUND(I152*H152,2)</f>
        <v>0</v>
      </c>
      <c r="K152" s="198"/>
      <c r="L152" s="40"/>
      <c r="M152" s="199" t="s">
        <v>1</v>
      </c>
      <c r="N152" s="200" t="s">
        <v>38</v>
      </c>
      <c r="O152" s="72"/>
      <c r="P152" s="201">
        <f>O152*H152</f>
        <v>0</v>
      </c>
      <c r="Q152" s="201">
        <v>0</v>
      </c>
      <c r="R152" s="201">
        <f>Q152*H152</f>
        <v>0</v>
      </c>
      <c r="S152" s="201">
        <v>0</v>
      </c>
      <c r="T152" s="202">
        <f>S152*H152</f>
        <v>0</v>
      </c>
      <c r="U152" s="35"/>
      <c r="V152" s="35"/>
      <c r="W152" s="35"/>
      <c r="X152" s="35"/>
      <c r="Y152" s="35"/>
      <c r="Z152" s="35"/>
      <c r="AA152" s="35"/>
      <c r="AB152" s="35"/>
      <c r="AC152" s="35"/>
      <c r="AD152" s="35"/>
      <c r="AE152" s="35"/>
      <c r="AR152" s="203" t="s">
        <v>270</v>
      </c>
      <c r="AT152" s="203" t="s">
        <v>266</v>
      </c>
      <c r="AU152" s="203" t="s">
        <v>73</v>
      </c>
      <c r="AY152" s="18" t="s">
        <v>263</v>
      </c>
      <c r="BE152" s="204">
        <f>IF(N152="základní",J152,0)</f>
        <v>0</v>
      </c>
      <c r="BF152" s="204">
        <f>IF(N152="snížená",J152,0)</f>
        <v>0</v>
      </c>
      <c r="BG152" s="204">
        <f>IF(N152="zákl. přenesená",J152,0)</f>
        <v>0</v>
      </c>
      <c r="BH152" s="204">
        <f>IF(N152="sníž. přenesená",J152,0)</f>
        <v>0</v>
      </c>
      <c r="BI152" s="204">
        <f>IF(N152="nulová",J152,0)</f>
        <v>0</v>
      </c>
      <c r="BJ152" s="18" t="s">
        <v>71</v>
      </c>
      <c r="BK152" s="204">
        <f>ROUND(I152*H152,2)</f>
        <v>0</v>
      </c>
      <c r="BL152" s="18" t="s">
        <v>270</v>
      </c>
      <c r="BM152" s="203" t="s">
        <v>7354</v>
      </c>
    </row>
    <row r="153" spans="1:65" s="13" customFormat="1">
      <c r="B153" s="205"/>
      <c r="C153" s="206"/>
      <c r="D153" s="207" t="s">
        <v>272</v>
      </c>
      <c r="E153" s="208" t="s">
        <v>1</v>
      </c>
      <c r="F153" s="209" t="s">
        <v>7355</v>
      </c>
      <c r="G153" s="206"/>
      <c r="H153" s="210">
        <v>2.4790000000000001</v>
      </c>
      <c r="I153" s="211"/>
      <c r="J153" s="206"/>
      <c r="K153" s="206"/>
      <c r="L153" s="212"/>
      <c r="M153" s="213"/>
      <c r="N153" s="214"/>
      <c r="O153" s="214"/>
      <c r="P153" s="214"/>
      <c r="Q153" s="214"/>
      <c r="R153" s="214"/>
      <c r="S153" s="214"/>
      <c r="T153" s="215"/>
      <c r="AT153" s="216" t="s">
        <v>272</v>
      </c>
      <c r="AU153" s="216" t="s">
        <v>73</v>
      </c>
      <c r="AV153" s="13" t="s">
        <v>73</v>
      </c>
      <c r="AW153" s="13" t="s">
        <v>30</v>
      </c>
      <c r="AX153" s="13" t="s">
        <v>64</v>
      </c>
      <c r="AY153" s="216" t="s">
        <v>263</v>
      </c>
    </row>
    <row r="154" spans="1:65" s="15" customFormat="1">
      <c r="B154" s="228"/>
      <c r="C154" s="229"/>
      <c r="D154" s="207" t="s">
        <v>272</v>
      </c>
      <c r="E154" s="230" t="s">
        <v>1</v>
      </c>
      <c r="F154" s="231" t="s">
        <v>1970</v>
      </c>
      <c r="G154" s="229"/>
      <c r="H154" s="232">
        <v>2.4790000000000001</v>
      </c>
      <c r="I154" s="233"/>
      <c r="J154" s="229"/>
      <c r="K154" s="229"/>
      <c r="L154" s="234"/>
      <c r="M154" s="235"/>
      <c r="N154" s="236"/>
      <c r="O154" s="236"/>
      <c r="P154" s="236"/>
      <c r="Q154" s="236"/>
      <c r="R154" s="236"/>
      <c r="S154" s="236"/>
      <c r="T154" s="237"/>
      <c r="AT154" s="238" t="s">
        <v>272</v>
      </c>
      <c r="AU154" s="238" t="s">
        <v>73</v>
      </c>
      <c r="AV154" s="15" t="s">
        <v>270</v>
      </c>
      <c r="AW154" s="15" t="s">
        <v>30</v>
      </c>
      <c r="AX154" s="15" t="s">
        <v>71</v>
      </c>
      <c r="AY154" s="238" t="s">
        <v>263</v>
      </c>
    </row>
    <row r="155" spans="1:65" s="12" customFormat="1" ht="22.9" customHeight="1">
      <c r="B155" s="175"/>
      <c r="C155" s="176"/>
      <c r="D155" s="177" t="s">
        <v>63</v>
      </c>
      <c r="E155" s="189" t="s">
        <v>314</v>
      </c>
      <c r="F155" s="189" t="s">
        <v>1712</v>
      </c>
      <c r="G155" s="176"/>
      <c r="H155" s="176"/>
      <c r="I155" s="179"/>
      <c r="J155" s="190">
        <f>BK155</f>
        <v>0</v>
      </c>
      <c r="K155" s="176"/>
      <c r="L155" s="181"/>
      <c r="M155" s="182"/>
      <c r="N155" s="183"/>
      <c r="O155" s="183"/>
      <c r="P155" s="184">
        <f>SUM(P156:P166)</f>
        <v>0</v>
      </c>
      <c r="Q155" s="183"/>
      <c r="R155" s="184">
        <f>SUM(R156:R166)</f>
        <v>0.12282836</v>
      </c>
      <c r="S155" s="183"/>
      <c r="T155" s="185">
        <f>SUM(T156:T166)</f>
        <v>0</v>
      </c>
      <c r="AR155" s="186" t="s">
        <v>71</v>
      </c>
      <c r="AT155" s="187" t="s">
        <v>63</v>
      </c>
      <c r="AU155" s="187" t="s">
        <v>71</v>
      </c>
      <c r="AY155" s="186" t="s">
        <v>263</v>
      </c>
      <c r="BK155" s="188">
        <f>SUM(BK156:BK166)</f>
        <v>0</v>
      </c>
    </row>
    <row r="156" spans="1:65" s="2" customFormat="1" ht="24.2" customHeight="1">
      <c r="A156" s="35"/>
      <c r="B156" s="36"/>
      <c r="C156" s="191" t="s">
        <v>8</v>
      </c>
      <c r="D156" s="191" t="s">
        <v>266</v>
      </c>
      <c r="E156" s="192" t="s">
        <v>1989</v>
      </c>
      <c r="F156" s="193" t="s">
        <v>1990</v>
      </c>
      <c r="G156" s="194" t="s">
        <v>796</v>
      </c>
      <c r="H156" s="195">
        <v>24.79</v>
      </c>
      <c r="I156" s="196"/>
      <c r="J156" s="197">
        <f>ROUND(I156*H156,2)</f>
        <v>0</v>
      </c>
      <c r="K156" s="198"/>
      <c r="L156" s="40"/>
      <c r="M156" s="199" t="s">
        <v>1</v>
      </c>
      <c r="N156" s="200" t="s">
        <v>38</v>
      </c>
      <c r="O156" s="72"/>
      <c r="P156" s="201">
        <f>O156*H156</f>
        <v>0</v>
      </c>
      <c r="Q156" s="201">
        <v>0</v>
      </c>
      <c r="R156" s="201">
        <f>Q156*H156</f>
        <v>0</v>
      </c>
      <c r="S156" s="201">
        <v>0</v>
      </c>
      <c r="T156" s="202">
        <f>S156*H156</f>
        <v>0</v>
      </c>
      <c r="U156" s="35"/>
      <c r="V156" s="35"/>
      <c r="W156" s="35"/>
      <c r="X156" s="35"/>
      <c r="Y156" s="35"/>
      <c r="Z156" s="35"/>
      <c r="AA156" s="35"/>
      <c r="AB156" s="35"/>
      <c r="AC156" s="35"/>
      <c r="AD156" s="35"/>
      <c r="AE156" s="35"/>
      <c r="AR156" s="203" t="s">
        <v>270</v>
      </c>
      <c r="AT156" s="203" t="s">
        <v>266</v>
      </c>
      <c r="AU156" s="203" t="s">
        <v>73</v>
      </c>
      <c r="AY156" s="18" t="s">
        <v>263</v>
      </c>
      <c r="BE156" s="204">
        <f>IF(N156="základní",J156,0)</f>
        <v>0</v>
      </c>
      <c r="BF156" s="204">
        <f>IF(N156="snížená",J156,0)</f>
        <v>0</v>
      </c>
      <c r="BG156" s="204">
        <f>IF(N156="zákl. přenesená",J156,0)</f>
        <v>0</v>
      </c>
      <c r="BH156" s="204">
        <f>IF(N156="sníž. přenesená",J156,0)</f>
        <v>0</v>
      </c>
      <c r="BI156" s="204">
        <f>IF(N156="nulová",J156,0)</f>
        <v>0</v>
      </c>
      <c r="BJ156" s="18" t="s">
        <v>71</v>
      </c>
      <c r="BK156" s="204">
        <f>ROUND(I156*H156,2)</f>
        <v>0</v>
      </c>
      <c r="BL156" s="18" t="s">
        <v>270</v>
      </c>
      <c r="BM156" s="203" t="s">
        <v>7356</v>
      </c>
    </row>
    <row r="157" spans="1:65" s="2" customFormat="1" ht="24.2" customHeight="1">
      <c r="A157" s="35"/>
      <c r="B157" s="36"/>
      <c r="C157" s="261" t="s">
        <v>397</v>
      </c>
      <c r="D157" s="261" t="s">
        <v>401</v>
      </c>
      <c r="E157" s="262" t="s">
        <v>1992</v>
      </c>
      <c r="F157" s="263" t="s">
        <v>1993</v>
      </c>
      <c r="G157" s="264" t="s">
        <v>796</v>
      </c>
      <c r="H157" s="265">
        <v>25.038</v>
      </c>
      <c r="I157" s="266"/>
      <c r="J157" s="267">
        <f>ROUND(I157*H157,2)</f>
        <v>0</v>
      </c>
      <c r="K157" s="268"/>
      <c r="L157" s="269"/>
      <c r="M157" s="270" t="s">
        <v>1</v>
      </c>
      <c r="N157" s="271" t="s">
        <v>38</v>
      </c>
      <c r="O157" s="72"/>
      <c r="P157" s="201">
        <f>O157*H157</f>
        <v>0</v>
      </c>
      <c r="Q157" s="201">
        <v>0</v>
      </c>
      <c r="R157" s="201">
        <f>Q157*H157</f>
        <v>0</v>
      </c>
      <c r="S157" s="201">
        <v>0</v>
      </c>
      <c r="T157" s="202">
        <f>S157*H157</f>
        <v>0</v>
      </c>
      <c r="U157" s="35"/>
      <c r="V157" s="35"/>
      <c r="W157" s="35"/>
      <c r="X157" s="35"/>
      <c r="Y157" s="35"/>
      <c r="Z157" s="35"/>
      <c r="AA157" s="35"/>
      <c r="AB157" s="35"/>
      <c r="AC157" s="35"/>
      <c r="AD157" s="35"/>
      <c r="AE157" s="35"/>
      <c r="AR157" s="203" t="s">
        <v>314</v>
      </c>
      <c r="AT157" s="203" t="s">
        <v>401</v>
      </c>
      <c r="AU157" s="203" t="s">
        <v>73</v>
      </c>
      <c r="AY157" s="18" t="s">
        <v>263</v>
      </c>
      <c r="BE157" s="204">
        <f>IF(N157="základní",J157,0)</f>
        <v>0</v>
      </c>
      <c r="BF157" s="204">
        <f>IF(N157="snížená",J157,0)</f>
        <v>0</v>
      </c>
      <c r="BG157" s="204">
        <f>IF(N157="zákl. přenesená",J157,0)</f>
        <v>0</v>
      </c>
      <c r="BH157" s="204">
        <f>IF(N157="sníž. přenesená",J157,0)</f>
        <v>0</v>
      </c>
      <c r="BI157" s="204">
        <f>IF(N157="nulová",J157,0)</f>
        <v>0</v>
      </c>
      <c r="BJ157" s="18" t="s">
        <v>71</v>
      </c>
      <c r="BK157" s="204">
        <f>ROUND(I157*H157,2)</f>
        <v>0</v>
      </c>
      <c r="BL157" s="18" t="s">
        <v>270</v>
      </c>
      <c r="BM157" s="203" t="s">
        <v>7357</v>
      </c>
    </row>
    <row r="158" spans="1:65" s="13" customFormat="1">
      <c r="B158" s="205"/>
      <c r="C158" s="206"/>
      <c r="D158" s="207" t="s">
        <v>272</v>
      </c>
      <c r="E158" s="206"/>
      <c r="F158" s="209" t="s">
        <v>5007</v>
      </c>
      <c r="G158" s="206"/>
      <c r="H158" s="210">
        <v>25.038</v>
      </c>
      <c r="I158" s="211"/>
      <c r="J158" s="206"/>
      <c r="K158" s="206"/>
      <c r="L158" s="212"/>
      <c r="M158" s="213"/>
      <c r="N158" s="214"/>
      <c r="O158" s="214"/>
      <c r="P158" s="214"/>
      <c r="Q158" s="214"/>
      <c r="R158" s="214"/>
      <c r="S158" s="214"/>
      <c r="T158" s="215"/>
      <c r="AT158" s="216" t="s">
        <v>272</v>
      </c>
      <c r="AU158" s="216" t="s">
        <v>73</v>
      </c>
      <c r="AV158" s="13" t="s">
        <v>73</v>
      </c>
      <c r="AW158" s="13" t="s">
        <v>4</v>
      </c>
      <c r="AX158" s="13" t="s">
        <v>71</v>
      </c>
      <c r="AY158" s="216" t="s">
        <v>263</v>
      </c>
    </row>
    <row r="159" spans="1:65" s="2" customFormat="1" ht="33" customHeight="1">
      <c r="A159" s="35"/>
      <c r="B159" s="36"/>
      <c r="C159" s="191" t="s">
        <v>405</v>
      </c>
      <c r="D159" s="191" t="s">
        <v>266</v>
      </c>
      <c r="E159" s="192" t="s">
        <v>1996</v>
      </c>
      <c r="F159" s="193" t="s">
        <v>1997</v>
      </c>
      <c r="G159" s="194" t="s">
        <v>796</v>
      </c>
      <c r="H159" s="195">
        <v>24.79</v>
      </c>
      <c r="I159" s="196"/>
      <c r="J159" s="197">
        <f>ROUND(I159*H159,2)</f>
        <v>0</v>
      </c>
      <c r="K159" s="198"/>
      <c r="L159" s="40"/>
      <c r="M159" s="199" t="s">
        <v>1</v>
      </c>
      <c r="N159" s="200" t="s">
        <v>38</v>
      </c>
      <c r="O159" s="72"/>
      <c r="P159" s="201">
        <f>O159*H159</f>
        <v>0</v>
      </c>
      <c r="Q159" s="201">
        <v>1.0000000000000001E-5</v>
      </c>
      <c r="R159" s="201">
        <f>Q159*H159</f>
        <v>2.4790000000000001E-4</v>
      </c>
      <c r="S159" s="201">
        <v>0</v>
      </c>
      <c r="T159" s="202">
        <f>S159*H159</f>
        <v>0</v>
      </c>
      <c r="U159" s="35"/>
      <c r="V159" s="35"/>
      <c r="W159" s="35"/>
      <c r="X159" s="35"/>
      <c r="Y159" s="35"/>
      <c r="Z159" s="35"/>
      <c r="AA159" s="35"/>
      <c r="AB159" s="35"/>
      <c r="AC159" s="35"/>
      <c r="AD159" s="35"/>
      <c r="AE159" s="35"/>
      <c r="AR159" s="203" t="s">
        <v>270</v>
      </c>
      <c r="AT159" s="203" t="s">
        <v>266</v>
      </c>
      <c r="AU159" s="203" t="s">
        <v>73</v>
      </c>
      <c r="AY159" s="18" t="s">
        <v>263</v>
      </c>
      <c r="BE159" s="204">
        <f>IF(N159="základní",J159,0)</f>
        <v>0</v>
      </c>
      <c r="BF159" s="204">
        <f>IF(N159="snížená",J159,0)</f>
        <v>0</v>
      </c>
      <c r="BG159" s="204">
        <f>IF(N159="zákl. přenesená",J159,0)</f>
        <v>0</v>
      </c>
      <c r="BH159" s="204">
        <f>IF(N159="sníž. přenesená",J159,0)</f>
        <v>0</v>
      </c>
      <c r="BI159" s="204">
        <f>IF(N159="nulová",J159,0)</f>
        <v>0</v>
      </c>
      <c r="BJ159" s="18" t="s">
        <v>71</v>
      </c>
      <c r="BK159" s="204">
        <f>ROUND(I159*H159,2)</f>
        <v>0</v>
      </c>
      <c r="BL159" s="18" t="s">
        <v>270</v>
      </c>
      <c r="BM159" s="203" t="s">
        <v>7358</v>
      </c>
    </row>
    <row r="160" spans="1:65" s="2" customFormat="1" ht="21.75" customHeight="1">
      <c r="A160" s="35"/>
      <c r="B160" s="36"/>
      <c r="C160" s="261" t="s">
        <v>412</v>
      </c>
      <c r="D160" s="261" t="s">
        <v>401</v>
      </c>
      <c r="E160" s="262" t="s">
        <v>1999</v>
      </c>
      <c r="F160" s="263" t="s">
        <v>2000</v>
      </c>
      <c r="G160" s="264" t="s">
        <v>796</v>
      </c>
      <c r="H160" s="265">
        <v>25.533999999999999</v>
      </c>
      <c r="I160" s="266"/>
      <c r="J160" s="267">
        <f>ROUND(I160*H160,2)</f>
        <v>0</v>
      </c>
      <c r="K160" s="268"/>
      <c r="L160" s="269"/>
      <c r="M160" s="270" t="s">
        <v>1</v>
      </c>
      <c r="N160" s="271" t="s">
        <v>38</v>
      </c>
      <c r="O160" s="72"/>
      <c r="P160" s="201">
        <f>O160*H160</f>
        <v>0</v>
      </c>
      <c r="Q160" s="201">
        <v>4.4900000000000001E-3</v>
      </c>
      <c r="R160" s="201">
        <f>Q160*H160</f>
        <v>0.11464766</v>
      </c>
      <c r="S160" s="201">
        <v>0</v>
      </c>
      <c r="T160" s="202">
        <f>S160*H160</f>
        <v>0</v>
      </c>
      <c r="U160" s="35"/>
      <c r="V160" s="35"/>
      <c r="W160" s="35"/>
      <c r="X160" s="35"/>
      <c r="Y160" s="35"/>
      <c r="Z160" s="35"/>
      <c r="AA160" s="35"/>
      <c r="AB160" s="35"/>
      <c r="AC160" s="35"/>
      <c r="AD160" s="35"/>
      <c r="AE160" s="35"/>
      <c r="AR160" s="203" t="s">
        <v>314</v>
      </c>
      <c r="AT160" s="203" t="s">
        <v>401</v>
      </c>
      <c r="AU160" s="203" t="s">
        <v>73</v>
      </c>
      <c r="AY160" s="18" t="s">
        <v>263</v>
      </c>
      <c r="BE160" s="204">
        <f>IF(N160="základní",J160,0)</f>
        <v>0</v>
      </c>
      <c r="BF160" s="204">
        <f>IF(N160="snížená",J160,0)</f>
        <v>0</v>
      </c>
      <c r="BG160" s="204">
        <f>IF(N160="zákl. přenesená",J160,0)</f>
        <v>0</v>
      </c>
      <c r="BH160" s="204">
        <f>IF(N160="sníž. přenesená",J160,0)</f>
        <v>0</v>
      </c>
      <c r="BI160" s="204">
        <f>IF(N160="nulová",J160,0)</f>
        <v>0</v>
      </c>
      <c r="BJ160" s="18" t="s">
        <v>71</v>
      </c>
      <c r="BK160" s="204">
        <f>ROUND(I160*H160,2)</f>
        <v>0</v>
      </c>
      <c r="BL160" s="18" t="s">
        <v>270</v>
      </c>
      <c r="BM160" s="203" t="s">
        <v>7359</v>
      </c>
    </row>
    <row r="161" spans="1:65" s="13" customFormat="1">
      <c r="B161" s="205"/>
      <c r="C161" s="206"/>
      <c r="D161" s="207" t="s">
        <v>272</v>
      </c>
      <c r="E161" s="206"/>
      <c r="F161" s="209" t="s">
        <v>5010</v>
      </c>
      <c r="G161" s="206"/>
      <c r="H161" s="210">
        <v>25.533999999999999</v>
      </c>
      <c r="I161" s="211"/>
      <c r="J161" s="206"/>
      <c r="K161" s="206"/>
      <c r="L161" s="212"/>
      <c r="M161" s="213"/>
      <c r="N161" s="214"/>
      <c r="O161" s="214"/>
      <c r="P161" s="214"/>
      <c r="Q161" s="214"/>
      <c r="R161" s="214"/>
      <c r="S161" s="214"/>
      <c r="T161" s="215"/>
      <c r="AT161" s="216" t="s">
        <v>272</v>
      </c>
      <c r="AU161" s="216" t="s">
        <v>73</v>
      </c>
      <c r="AV161" s="13" t="s">
        <v>73</v>
      </c>
      <c r="AW161" s="13" t="s">
        <v>4</v>
      </c>
      <c r="AX161" s="13" t="s">
        <v>71</v>
      </c>
      <c r="AY161" s="216" t="s">
        <v>263</v>
      </c>
    </row>
    <row r="162" spans="1:65" s="2" customFormat="1" ht="21.75" customHeight="1">
      <c r="A162" s="35"/>
      <c r="B162" s="36"/>
      <c r="C162" s="191" t="s">
        <v>416</v>
      </c>
      <c r="D162" s="191" t="s">
        <v>266</v>
      </c>
      <c r="E162" s="192" t="s">
        <v>1919</v>
      </c>
      <c r="F162" s="193" t="s">
        <v>7360</v>
      </c>
      <c r="G162" s="194" t="s">
        <v>300</v>
      </c>
      <c r="H162" s="195">
        <v>2.988</v>
      </c>
      <c r="I162" s="196"/>
      <c r="J162" s="197">
        <f>ROUND(I162*H162,2)</f>
        <v>0</v>
      </c>
      <c r="K162" s="198"/>
      <c r="L162" s="40"/>
      <c r="M162" s="199" t="s">
        <v>1</v>
      </c>
      <c r="N162" s="200" t="s">
        <v>38</v>
      </c>
      <c r="O162" s="72"/>
      <c r="P162" s="201">
        <f>O162*H162</f>
        <v>0</v>
      </c>
      <c r="Q162" s="201">
        <v>0</v>
      </c>
      <c r="R162" s="201">
        <f>Q162*H162</f>
        <v>0</v>
      </c>
      <c r="S162" s="201">
        <v>0</v>
      </c>
      <c r="T162" s="202">
        <f>S162*H162</f>
        <v>0</v>
      </c>
      <c r="U162" s="35"/>
      <c r="V162" s="35"/>
      <c r="W162" s="35"/>
      <c r="X162" s="35"/>
      <c r="Y162" s="35"/>
      <c r="Z162" s="35"/>
      <c r="AA162" s="35"/>
      <c r="AB162" s="35"/>
      <c r="AC162" s="35"/>
      <c r="AD162" s="35"/>
      <c r="AE162" s="35"/>
      <c r="AR162" s="203" t="s">
        <v>270</v>
      </c>
      <c r="AT162" s="203" t="s">
        <v>266</v>
      </c>
      <c r="AU162" s="203" t="s">
        <v>73</v>
      </c>
      <c r="AY162" s="18" t="s">
        <v>263</v>
      </c>
      <c r="BE162" s="204">
        <f>IF(N162="základní",J162,0)</f>
        <v>0</v>
      </c>
      <c r="BF162" s="204">
        <f>IF(N162="snížená",J162,0)</f>
        <v>0</v>
      </c>
      <c r="BG162" s="204">
        <f>IF(N162="zákl. přenesená",J162,0)</f>
        <v>0</v>
      </c>
      <c r="BH162" s="204">
        <f>IF(N162="sníž. přenesená",J162,0)</f>
        <v>0</v>
      </c>
      <c r="BI162" s="204">
        <f>IF(N162="nulová",J162,0)</f>
        <v>0</v>
      </c>
      <c r="BJ162" s="18" t="s">
        <v>71</v>
      </c>
      <c r="BK162" s="204">
        <f>ROUND(I162*H162,2)</f>
        <v>0</v>
      </c>
      <c r="BL162" s="18" t="s">
        <v>270</v>
      </c>
      <c r="BM162" s="203" t="s">
        <v>7361</v>
      </c>
    </row>
    <row r="163" spans="1:65" s="2" customFormat="1" ht="16.5" customHeight="1">
      <c r="A163" s="35"/>
      <c r="B163" s="36"/>
      <c r="C163" s="191" t="s">
        <v>421</v>
      </c>
      <c r="D163" s="191" t="s">
        <v>266</v>
      </c>
      <c r="E163" s="192" t="s">
        <v>2005</v>
      </c>
      <c r="F163" s="193" t="s">
        <v>2006</v>
      </c>
      <c r="G163" s="194" t="s">
        <v>796</v>
      </c>
      <c r="H163" s="195">
        <v>24.79</v>
      </c>
      <c r="I163" s="196"/>
      <c r="J163" s="197">
        <f>ROUND(I163*H163,2)</f>
        <v>0</v>
      </c>
      <c r="K163" s="198"/>
      <c r="L163" s="40"/>
      <c r="M163" s="199" t="s">
        <v>1</v>
      </c>
      <c r="N163" s="200" t="s">
        <v>38</v>
      </c>
      <c r="O163" s="72"/>
      <c r="P163" s="201">
        <f>O163*H163</f>
        <v>0</v>
      </c>
      <c r="Q163" s="201">
        <v>2.0000000000000001E-4</v>
      </c>
      <c r="R163" s="201">
        <f>Q163*H163</f>
        <v>4.9579999999999997E-3</v>
      </c>
      <c r="S163" s="201">
        <v>0</v>
      </c>
      <c r="T163" s="202">
        <f>S163*H163</f>
        <v>0</v>
      </c>
      <c r="U163" s="35"/>
      <c r="V163" s="35"/>
      <c r="W163" s="35"/>
      <c r="X163" s="35"/>
      <c r="Y163" s="35"/>
      <c r="Z163" s="35"/>
      <c r="AA163" s="35"/>
      <c r="AB163" s="35"/>
      <c r="AC163" s="35"/>
      <c r="AD163" s="35"/>
      <c r="AE163" s="35"/>
      <c r="AR163" s="203" t="s">
        <v>270</v>
      </c>
      <c r="AT163" s="203" t="s">
        <v>266</v>
      </c>
      <c r="AU163" s="203" t="s">
        <v>73</v>
      </c>
      <c r="AY163" s="18" t="s">
        <v>263</v>
      </c>
      <c r="BE163" s="204">
        <f>IF(N163="základní",J163,0)</f>
        <v>0</v>
      </c>
      <c r="BF163" s="204">
        <f>IF(N163="snížená",J163,0)</f>
        <v>0</v>
      </c>
      <c r="BG163" s="204">
        <f>IF(N163="zákl. přenesená",J163,0)</f>
        <v>0</v>
      </c>
      <c r="BH163" s="204">
        <f>IF(N163="sníž. přenesená",J163,0)</f>
        <v>0</v>
      </c>
      <c r="BI163" s="204">
        <f>IF(N163="nulová",J163,0)</f>
        <v>0</v>
      </c>
      <c r="BJ163" s="18" t="s">
        <v>71</v>
      </c>
      <c r="BK163" s="204">
        <f>ROUND(I163*H163,2)</f>
        <v>0</v>
      </c>
      <c r="BL163" s="18" t="s">
        <v>270</v>
      </c>
      <c r="BM163" s="203" t="s">
        <v>7362</v>
      </c>
    </row>
    <row r="164" spans="1:65" s="2" customFormat="1" ht="16.5" customHeight="1">
      <c r="A164" s="35"/>
      <c r="B164" s="36"/>
      <c r="C164" s="261" t="s">
        <v>426</v>
      </c>
      <c r="D164" s="261" t="s">
        <v>401</v>
      </c>
      <c r="E164" s="262" t="s">
        <v>2008</v>
      </c>
      <c r="F164" s="263" t="s">
        <v>2009</v>
      </c>
      <c r="G164" s="264" t="s">
        <v>796</v>
      </c>
      <c r="H164" s="265">
        <v>24.79</v>
      </c>
      <c r="I164" s="266"/>
      <c r="J164" s="267">
        <f>ROUND(I164*H164,2)</f>
        <v>0</v>
      </c>
      <c r="K164" s="268"/>
      <c r="L164" s="269"/>
      <c r="M164" s="270" t="s">
        <v>1</v>
      </c>
      <c r="N164" s="271" t="s">
        <v>38</v>
      </c>
      <c r="O164" s="72"/>
      <c r="P164" s="201">
        <f>O164*H164</f>
        <v>0</v>
      </c>
      <c r="Q164" s="201">
        <v>5.0000000000000002E-5</v>
      </c>
      <c r="R164" s="201">
        <f>Q164*H164</f>
        <v>1.2394999999999999E-3</v>
      </c>
      <c r="S164" s="201">
        <v>0</v>
      </c>
      <c r="T164" s="202">
        <f>S164*H164</f>
        <v>0</v>
      </c>
      <c r="U164" s="35"/>
      <c r="V164" s="35"/>
      <c r="W164" s="35"/>
      <c r="X164" s="35"/>
      <c r="Y164" s="35"/>
      <c r="Z164" s="35"/>
      <c r="AA164" s="35"/>
      <c r="AB164" s="35"/>
      <c r="AC164" s="35"/>
      <c r="AD164" s="35"/>
      <c r="AE164" s="35"/>
      <c r="AR164" s="203" t="s">
        <v>314</v>
      </c>
      <c r="AT164" s="203" t="s">
        <v>401</v>
      </c>
      <c r="AU164" s="203" t="s">
        <v>73</v>
      </c>
      <c r="AY164" s="18" t="s">
        <v>263</v>
      </c>
      <c r="BE164" s="204">
        <f>IF(N164="základní",J164,0)</f>
        <v>0</v>
      </c>
      <c r="BF164" s="204">
        <f>IF(N164="snížená",J164,0)</f>
        <v>0</v>
      </c>
      <c r="BG164" s="204">
        <f>IF(N164="zákl. přenesená",J164,0)</f>
        <v>0</v>
      </c>
      <c r="BH164" s="204">
        <f>IF(N164="sníž. přenesená",J164,0)</f>
        <v>0</v>
      </c>
      <c r="BI164" s="204">
        <f>IF(N164="nulová",J164,0)</f>
        <v>0</v>
      </c>
      <c r="BJ164" s="18" t="s">
        <v>71</v>
      </c>
      <c r="BK164" s="204">
        <f>ROUND(I164*H164,2)</f>
        <v>0</v>
      </c>
      <c r="BL164" s="18" t="s">
        <v>270</v>
      </c>
      <c r="BM164" s="203" t="s">
        <v>7363</v>
      </c>
    </row>
    <row r="165" spans="1:65" s="2" customFormat="1" ht="19.5">
      <c r="A165" s="35"/>
      <c r="B165" s="36"/>
      <c r="C165" s="37"/>
      <c r="D165" s="207" t="s">
        <v>294</v>
      </c>
      <c r="E165" s="37"/>
      <c r="F165" s="239" t="s">
        <v>2011</v>
      </c>
      <c r="G165" s="37"/>
      <c r="H165" s="37"/>
      <c r="I165" s="240"/>
      <c r="J165" s="37"/>
      <c r="K165" s="37"/>
      <c r="L165" s="40"/>
      <c r="M165" s="241"/>
      <c r="N165" s="242"/>
      <c r="O165" s="72"/>
      <c r="P165" s="72"/>
      <c r="Q165" s="72"/>
      <c r="R165" s="72"/>
      <c r="S165" s="72"/>
      <c r="T165" s="73"/>
      <c r="U165" s="35"/>
      <c r="V165" s="35"/>
      <c r="W165" s="35"/>
      <c r="X165" s="35"/>
      <c r="Y165" s="35"/>
      <c r="Z165" s="35"/>
      <c r="AA165" s="35"/>
      <c r="AB165" s="35"/>
      <c r="AC165" s="35"/>
      <c r="AD165" s="35"/>
      <c r="AE165" s="35"/>
      <c r="AT165" s="18" t="s">
        <v>294</v>
      </c>
      <c r="AU165" s="18" t="s">
        <v>73</v>
      </c>
    </row>
    <row r="166" spans="1:65" s="2" customFormat="1" ht="24.2" customHeight="1">
      <c r="A166" s="35"/>
      <c r="B166" s="36"/>
      <c r="C166" s="191" t="s">
        <v>554</v>
      </c>
      <c r="D166" s="191" t="s">
        <v>266</v>
      </c>
      <c r="E166" s="192" t="s">
        <v>2012</v>
      </c>
      <c r="F166" s="193" t="s">
        <v>2013</v>
      </c>
      <c r="G166" s="194" t="s">
        <v>796</v>
      </c>
      <c r="H166" s="195">
        <v>24.79</v>
      </c>
      <c r="I166" s="196"/>
      <c r="J166" s="197">
        <f>ROUND(I166*H166,2)</f>
        <v>0</v>
      </c>
      <c r="K166" s="198"/>
      <c r="L166" s="40"/>
      <c r="M166" s="199" t="s">
        <v>1</v>
      </c>
      <c r="N166" s="200" t="s">
        <v>38</v>
      </c>
      <c r="O166" s="72"/>
      <c r="P166" s="201">
        <f>O166*H166</f>
        <v>0</v>
      </c>
      <c r="Q166" s="201">
        <v>6.9999999999999994E-5</v>
      </c>
      <c r="R166" s="201">
        <f>Q166*H166</f>
        <v>1.7352999999999997E-3</v>
      </c>
      <c r="S166" s="201">
        <v>0</v>
      </c>
      <c r="T166" s="202">
        <f>S166*H166</f>
        <v>0</v>
      </c>
      <c r="U166" s="35"/>
      <c r="V166" s="35"/>
      <c r="W166" s="35"/>
      <c r="X166" s="35"/>
      <c r="Y166" s="35"/>
      <c r="Z166" s="35"/>
      <c r="AA166" s="35"/>
      <c r="AB166" s="35"/>
      <c r="AC166" s="35"/>
      <c r="AD166" s="35"/>
      <c r="AE166" s="35"/>
      <c r="AR166" s="203" t="s">
        <v>270</v>
      </c>
      <c r="AT166" s="203" t="s">
        <v>266</v>
      </c>
      <c r="AU166" s="203" t="s">
        <v>73</v>
      </c>
      <c r="AY166" s="18" t="s">
        <v>263</v>
      </c>
      <c r="BE166" s="204">
        <f>IF(N166="základní",J166,0)</f>
        <v>0</v>
      </c>
      <c r="BF166" s="204">
        <f>IF(N166="snížená",J166,0)</f>
        <v>0</v>
      </c>
      <c r="BG166" s="204">
        <f>IF(N166="zákl. přenesená",J166,0)</f>
        <v>0</v>
      </c>
      <c r="BH166" s="204">
        <f>IF(N166="sníž. přenesená",J166,0)</f>
        <v>0</v>
      </c>
      <c r="BI166" s="204">
        <f>IF(N166="nulová",J166,0)</f>
        <v>0</v>
      </c>
      <c r="BJ166" s="18" t="s">
        <v>71</v>
      </c>
      <c r="BK166" s="204">
        <f>ROUND(I166*H166,2)</f>
        <v>0</v>
      </c>
      <c r="BL166" s="18" t="s">
        <v>270</v>
      </c>
      <c r="BM166" s="203" t="s">
        <v>7364</v>
      </c>
    </row>
    <row r="167" spans="1:65" s="12" customFormat="1" ht="22.9" customHeight="1">
      <c r="B167" s="175"/>
      <c r="C167" s="176"/>
      <c r="D167" s="177" t="s">
        <v>63</v>
      </c>
      <c r="E167" s="189" t="s">
        <v>302</v>
      </c>
      <c r="F167" s="189" t="s">
        <v>303</v>
      </c>
      <c r="G167" s="176"/>
      <c r="H167" s="176"/>
      <c r="I167" s="179"/>
      <c r="J167" s="190">
        <f>BK167</f>
        <v>0</v>
      </c>
      <c r="K167" s="176"/>
      <c r="L167" s="181"/>
      <c r="M167" s="182"/>
      <c r="N167" s="183"/>
      <c r="O167" s="183"/>
      <c r="P167" s="184">
        <f>SUM(P168:P178)</f>
        <v>0</v>
      </c>
      <c r="Q167" s="183"/>
      <c r="R167" s="184">
        <f>SUM(R168:R178)</f>
        <v>0</v>
      </c>
      <c r="S167" s="183"/>
      <c r="T167" s="185">
        <f>SUM(T168:T178)</f>
        <v>0</v>
      </c>
      <c r="AR167" s="186" t="s">
        <v>71</v>
      </c>
      <c r="AT167" s="187" t="s">
        <v>63</v>
      </c>
      <c r="AU167" s="187" t="s">
        <v>71</v>
      </c>
      <c r="AY167" s="186" t="s">
        <v>263</v>
      </c>
      <c r="BK167" s="188">
        <f>SUM(BK168:BK178)</f>
        <v>0</v>
      </c>
    </row>
    <row r="168" spans="1:65" s="2" customFormat="1" ht="33" customHeight="1">
      <c r="A168" s="35"/>
      <c r="B168" s="36"/>
      <c r="C168" s="191" t="s">
        <v>493</v>
      </c>
      <c r="D168" s="191" t="s">
        <v>266</v>
      </c>
      <c r="E168" s="192" t="s">
        <v>6075</v>
      </c>
      <c r="F168" s="193" t="s">
        <v>6076</v>
      </c>
      <c r="G168" s="194" t="s">
        <v>307</v>
      </c>
      <c r="H168" s="195">
        <v>13.95</v>
      </c>
      <c r="I168" s="196"/>
      <c r="J168" s="197">
        <f>ROUND(I168*H168,2)</f>
        <v>0</v>
      </c>
      <c r="K168" s="198"/>
      <c r="L168" s="40"/>
      <c r="M168" s="199" t="s">
        <v>1</v>
      </c>
      <c r="N168" s="200" t="s">
        <v>38</v>
      </c>
      <c r="O168" s="72"/>
      <c r="P168" s="201">
        <f>O168*H168</f>
        <v>0</v>
      </c>
      <c r="Q168" s="201">
        <v>0</v>
      </c>
      <c r="R168" s="201">
        <f>Q168*H168</f>
        <v>0</v>
      </c>
      <c r="S168" s="201">
        <v>0</v>
      </c>
      <c r="T168" s="202">
        <f>S168*H168</f>
        <v>0</v>
      </c>
      <c r="U168" s="35"/>
      <c r="V168" s="35"/>
      <c r="W168" s="35"/>
      <c r="X168" s="35"/>
      <c r="Y168" s="35"/>
      <c r="Z168" s="35"/>
      <c r="AA168" s="35"/>
      <c r="AB168" s="35"/>
      <c r="AC168" s="35"/>
      <c r="AD168" s="35"/>
      <c r="AE168" s="35"/>
      <c r="AR168" s="203" t="s">
        <v>270</v>
      </c>
      <c r="AT168" s="203" t="s">
        <v>266</v>
      </c>
      <c r="AU168" s="203" t="s">
        <v>73</v>
      </c>
      <c r="AY168" s="18" t="s">
        <v>263</v>
      </c>
      <c r="BE168" s="204">
        <f>IF(N168="základní",J168,0)</f>
        <v>0</v>
      </c>
      <c r="BF168" s="204">
        <f>IF(N168="snížená",J168,0)</f>
        <v>0</v>
      </c>
      <c r="BG168" s="204">
        <f>IF(N168="zákl. přenesená",J168,0)</f>
        <v>0</v>
      </c>
      <c r="BH168" s="204">
        <f>IF(N168="sníž. přenesená",J168,0)</f>
        <v>0</v>
      </c>
      <c r="BI168" s="204">
        <f>IF(N168="nulová",J168,0)</f>
        <v>0</v>
      </c>
      <c r="BJ168" s="18" t="s">
        <v>71</v>
      </c>
      <c r="BK168" s="204">
        <f>ROUND(I168*H168,2)</f>
        <v>0</v>
      </c>
      <c r="BL168" s="18" t="s">
        <v>270</v>
      </c>
      <c r="BM168" s="203" t="s">
        <v>7365</v>
      </c>
    </row>
    <row r="169" spans="1:65" s="2" customFormat="1" ht="24.2" customHeight="1">
      <c r="A169" s="35"/>
      <c r="B169" s="36"/>
      <c r="C169" s="191" t="s">
        <v>7</v>
      </c>
      <c r="D169" s="191" t="s">
        <v>266</v>
      </c>
      <c r="E169" s="192" t="s">
        <v>3335</v>
      </c>
      <c r="F169" s="193" t="s">
        <v>3336</v>
      </c>
      <c r="G169" s="194" t="s">
        <v>307</v>
      </c>
      <c r="H169" s="195">
        <v>265.05</v>
      </c>
      <c r="I169" s="196"/>
      <c r="J169" s="197">
        <f>ROUND(I169*H169,2)</f>
        <v>0</v>
      </c>
      <c r="K169" s="198"/>
      <c r="L169" s="40"/>
      <c r="M169" s="199" t="s">
        <v>1</v>
      </c>
      <c r="N169" s="200" t="s">
        <v>38</v>
      </c>
      <c r="O169" s="72"/>
      <c r="P169" s="201">
        <f>O169*H169</f>
        <v>0</v>
      </c>
      <c r="Q169" s="201">
        <v>0</v>
      </c>
      <c r="R169" s="201">
        <f>Q169*H169</f>
        <v>0</v>
      </c>
      <c r="S169" s="201">
        <v>0</v>
      </c>
      <c r="T169" s="202">
        <f>S169*H169</f>
        <v>0</v>
      </c>
      <c r="U169" s="35"/>
      <c r="V169" s="35"/>
      <c r="W169" s="35"/>
      <c r="X169" s="35"/>
      <c r="Y169" s="35"/>
      <c r="Z169" s="35"/>
      <c r="AA169" s="35"/>
      <c r="AB169" s="35"/>
      <c r="AC169" s="35"/>
      <c r="AD169" s="35"/>
      <c r="AE169" s="35"/>
      <c r="AR169" s="203" t="s">
        <v>270</v>
      </c>
      <c r="AT169" s="203" t="s">
        <v>266</v>
      </c>
      <c r="AU169" s="203" t="s">
        <v>73</v>
      </c>
      <c r="AY169" s="18" t="s">
        <v>263</v>
      </c>
      <c r="BE169" s="204">
        <f>IF(N169="základní",J169,0)</f>
        <v>0</v>
      </c>
      <c r="BF169" s="204">
        <f>IF(N169="snížená",J169,0)</f>
        <v>0</v>
      </c>
      <c r="BG169" s="204">
        <f>IF(N169="zákl. přenesená",J169,0)</f>
        <v>0</v>
      </c>
      <c r="BH169" s="204">
        <f>IF(N169="sníž. přenesená",J169,0)</f>
        <v>0</v>
      </c>
      <c r="BI169" s="204">
        <f>IF(N169="nulová",J169,0)</f>
        <v>0</v>
      </c>
      <c r="BJ169" s="18" t="s">
        <v>71</v>
      </c>
      <c r="BK169" s="204">
        <f>ROUND(I169*H169,2)</f>
        <v>0</v>
      </c>
      <c r="BL169" s="18" t="s">
        <v>270</v>
      </c>
      <c r="BM169" s="203" t="s">
        <v>7366</v>
      </c>
    </row>
    <row r="170" spans="1:65" s="2" customFormat="1" ht="29.25">
      <c r="A170" s="35"/>
      <c r="B170" s="36"/>
      <c r="C170" s="37"/>
      <c r="D170" s="207" t="s">
        <v>294</v>
      </c>
      <c r="E170" s="37"/>
      <c r="F170" s="239" t="s">
        <v>6079</v>
      </c>
      <c r="G170" s="37"/>
      <c r="H170" s="37"/>
      <c r="I170" s="240"/>
      <c r="J170" s="37"/>
      <c r="K170" s="37"/>
      <c r="L170" s="40"/>
      <c r="M170" s="241"/>
      <c r="N170" s="242"/>
      <c r="O170" s="72"/>
      <c r="P170" s="72"/>
      <c r="Q170" s="72"/>
      <c r="R170" s="72"/>
      <c r="S170" s="72"/>
      <c r="T170" s="73"/>
      <c r="U170" s="35"/>
      <c r="V170" s="35"/>
      <c r="W170" s="35"/>
      <c r="X170" s="35"/>
      <c r="Y170" s="35"/>
      <c r="Z170" s="35"/>
      <c r="AA170" s="35"/>
      <c r="AB170" s="35"/>
      <c r="AC170" s="35"/>
      <c r="AD170" s="35"/>
      <c r="AE170" s="35"/>
      <c r="AT170" s="18" t="s">
        <v>294</v>
      </c>
      <c r="AU170" s="18" t="s">
        <v>73</v>
      </c>
    </row>
    <row r="171" spans="1:65" s="13" customFormat="1">
      <c r="B171" s="205"/>
      <c r="C171" s="206"/>
      <c r="D171" s="207" t="s">
        <v>272</v>
      </c>
      <c r="E171" s="206"/>
      <c r="F171" s="209" t="s">
        <v>7367</v>
      </c>
      <c r="G171" s="206"/>
      <c r="H171" s="210">
        <v>265.05</v>
      </c>
      <c r="I171" s="211"/>
      <c r="J171" s="206"/>
      <c r="K171" s="206"/>
      <c r="L171" s="212"/>
      <c r="M171" s="213"/>
      <c r="N171" s="214"/>
      <c r="O171" s="214"/>
      <c r="P171" s="214"/>
      <c r="Q171" s="214"/>
      <c r="R171" s="214"/>
      <c r="S171" s="214"/>
      <c r="T171" s="215"/>
      <c r="AT171" s="216" t="s">
        <v>272</v>
      </c>
      <c r="AU171" s="216" t="s">
        <v>73</v>
      </c>
      <c r="AV171" s="13" t="s">
        <v>73</v>
      </c>
      <c r="AW171" s="13" t="s">
        <v>4</v>
      </c>
      <c r="AX171" s="13" t="s">
        <v>71</v>
      </c>
      <c r="AY171" s="216" t="s">
        <v>263</v>
      </c>
    </row>
    <row r="172" spans="1:65" s="2" customFormat="1" ht="21.75" customHeight="1">
      <c r="A172" s="35"/>
      <c r="B172" s="36"/>
      <c r="C172" s="191" t="s">
        <v>496</v>
      </c>
      <c r="D172" s="191" t="s">
        <v>266</v>
      </c>
      <c r="E172" s="192" t="s">
        <v>2015</v>
      </c>
      <c r="F172" s="193" t="s">
        <v>2016</v>
      </c>
      <c r="G172" s="194" t="s">
        <v>307</v>
      </c>
      <c r="H172" s="195">
        <v>13.95</v>
      </c>
      <c r="I172" s="196"/>
      <c r="J172" s="197">
        <f>ROUND(I172*H172,2)</f>
        <v>0</v>
      </c>
      <c r="K172" s="198"/>
      <c r="L172" s="40"/>
      <c r="M172" s="199" t="s">
        <v>1</v>
      </c>
      <c r="N172" s="200" t="s">
        <v>38</v>
      </c>
      <c r="O172" s="72"/>
      <c r="P172" s="201">
        <f>O172*H172</f>
        <v>0</v>
      </c>
      <c r="Q172" s="201">
        <v>0</v>
      </c>
      <c r="R172" s="201">
        <f>Q172*H172</f>
        <v>0</v>
      </c>
      <c r="S172" s="201">
        <v>0</v>
      </c>
      <c r="T172" s="202">
        <f>S172*H172</f>
        <v>0</v>
      </c>
      <c r="U172" s="35"/>
      <c r="V172" s="35"/>
      <c r="W172" s="35"/>
      <c r="X172" s="35"/>
      <c r="Y172" s="35"/>
      <c r="Z172" s="35"/>
      <c r="AA172" s="35"/>
      <c r="AB172" s="35"/>
      <c r="AC172" s="35"/>
      <c r="AD172" s="35"/>
      <c r="AE172" s="35"/>
      <c r="AR172" s="203" t="s">
        <v>270</v>
      </c>
      <c r="AT172" s="203" t="s">
        <v>266</v>
      </c>
      <c r="AU172" s="203" t="s">
        <v>73</v>
      </c>
      <c r="AY172" s="18" t="s">
        <v>263</v>
      </c>
      <c r="BE172" s="204">
        <f>IF(N172="základní",J172,0)</f>
        <v>0</v>
      </c>
      <c r="BF172" s="204">
        <f>IF(N172="snížená",J172,0)</f>
        <v>0</v>
      </c>
      <c r="BG172" s="204">
        <f>IF(N172="zákl. přenesená",J172,0)</f>
        <v>0</v>
      </c>
      <c r="BH172" s="204">
        <f>IF(N172="sníž. přenesená",J172,0)</f>
        <v>0</v>
      </c>
      <c r="BI172" s="204">
        <f>IF(N172="nulová",J172,0)</f>
        <v>0</v>
      </c>
      <c r="BJ172" s="18" t="s">
        <v>71</v>
      </c>
      <c r="BK172" s="204">
        <f>ROUND(I172*H172,2)</f>
        <v>0</v>
      </c>
      <c r="BL172" s="18" t="s">
        <v>270</v>
      </c>
      <c r="BM172" s="203" t="s">
        <v>7368</v>
      </c>
    </row>
    <row r="173" spans="1:65" s="2" customFormat="1" ht="24.2" customHeight="1">
      <c r="A173" s="35"/>
      <c r="B173" s="36"/>
      <c r="C173" s="191" t="s">
        <v>576</v>
      </c>
      <c r="D173" s="191" t="s">
        <v>266</v>
      </c>
      <c r="E173" s="192" t="s">
        <v>305</v>
      </c>
      <c r="F173" s="193" t="s">
        <v>306</v>
      </c>
      <c r="G173" s="194" t="s">
        <v>307</v>
      </c>
      <c r="H173" s="195">
        <v>13.95</v>
      </c>
      <c r="I173" s="196"/>
      <c r="J173" s="197">
        <f>ROUND(I173*H173,2)</f>
        <v>0</v>
      </c>
      <c r="K173" s="198"/>
      <c r="L173" s="40"/>
      <c r="M173" s="199" t="s">
        <v>1</v>
      </c>
      <c r="N173" s="200" t="s">
        <v>38</v>
      </c>
      <c r="O173" s="72"/>
      <c r="P173" s="201">
        <f>O173*H173</f>
        <v>0</v>
      </c>
      <c r="Q173" s="201">
        <v>0</v>
      </c>
      <c r="R173" s="201">
        <f>Q173*H173</f>
        <v>0</v>
      </c>
      <c r="S173" s="201">
        <v>0</v>
      </c>
      <c r="T173" s="202">
        <f>S173*H173</f>
        <v>0</v>
      </c>
      <c r="U173" s="35"/>
      <c r="V173" s="35"/>
      <c r="W173" s="35"/>
      <c r="X173" s="35"/>
      <c r="Y173" s="35"/>
      <c r="Z173" s="35"/>
      <c r="AA173" s="35"/>
      <c r="AB173" s="35"/>
      <c r="AC173" s="35"/>
      <c r="AD173" s="35"/>
      <c r="AE173" s="35"/>
      <c r="AR173" s="203" t="s">
        <v>270</v>
      </c>
      <c r="AT173" s="203" t="s">
        <v>266</v>
      </c>
      <c r="AU173" s="203" t="s">
        <v>73</v>
      </c>
      <c r="AY173" s="18" t="s">
        <v>263</v>
      </c>
      <c r="BE173" s="204">
        <f>IF(N173="základní",J173,0)</f>
        <v>0</v>
      </c>
      <c r="BF173" s="204">
        <f>IF(N173="snížená",J173,0)</f>
        <v>0</v>
      </c>
      <c r="BG173" s="204">
        <f>IF(N173="zákl. přenesená",J173,0)</f>
        <v>0</v>
      </c>
      <c r="BH173" s="204">
        <f>IF(N173="sníž. přenesená",J173,0)</f>
        <v>0</v>
      </c>
      <c r="BI173" s="204">
        <f>IF(N173="nulová",J173,0)</f>
        <v>0</v>
      </c>
      <c r="BJ173" s="18" t="s">
        <v>71</v>
      </c>
      <c r="BK173" s="204">
        <f>ROUND(I173*H173,2)</f>
        <v>0</v>
      </c>
      <c r="BL173" s="18" t="s">
        <v>270</v>
      </c>
      <c r="BM173" s="203" t="s">
        <v>7369</v>
      </c>
    </row>
    <row r="174" spans="1:65" s="2" customFormat="1" ht="33" customHeight="1">
      <c r="A174" s="35"/>
      <c r="B174" s="36"/>
      <c r="C174" s="191" t="s">
        <v>500</v>
      </c>
      <c r="D174" s="191" t="s">
        <v>266</v>
      </c>
      <c r="E174" s="192" t="s">
        <v>2023</v>
      </c>
      <c r="F174" s="193" t="s">
        <v>2024</v>
      </c>
      <c r="G174" s="194" t="s">
        <v>307</v>
      </c>
      <c r="H174" s="195">
        <v>8.6539999999999999</v>
      </c>
      <c r="I174" s="196"/>
      <c r="J174" s="197">
        <f>ROUND(I174*H174,2)</f>
        <v>0</v>
      </c>
      <c r="K174" s="198"/>
      <c r="L174" s="40"/>
      <c r="M174" s="199" t="s">
        <v>1</v>
      </c>
      <c r="N174" s="200" t="s">
        <v>38</v>
      </c>
      <c r="O174" s="72"/>
      <c r="P174" s="201">
        <f>O174*H174</f>
        <v>0</v>
      </c>
      <c r="Q174" s="201">
        <v>0</v>
      </c>
      <c r="R174" s="201">
        <f>Q174*H174</f>
        <v>0</v>
      </c>
      <c r="S174" s="201">
        <v>0</v>
      </c>
      <c r="T174" s="202">
        <f>S174*H174</f>
        <v>0</v>
      </c>
      <c r="U174" s="35"/>
      <c r="V174" s="35"/>
      <c r="W174" s="35"/>
      <c r="X174" s="35"/>
      <c r="Y174" s="35"/>
      <c r="Z174" s="35"/>
      <c r="AA174" s="35"/>
      <c r="AB174" s="35"/>
      <c r="AC174" s="35"/>
      <c r="AD174" s="35"/>
      <c r="AE174" s="35"/>
      <c r="AR174" s="203" t="s">
        <v>270</v>
      </c>
      <c r="AT174" s="203" t="s">
        <v>266</v>
      </c>
      <c r="AU174" s="203" t="s">
        <v>73</v>
      </c>
      <c r="AY174" s="18" t="s">
        <v>263</v>
      </c>
      <c r="BE174" s="204">
        <f>IF(N174="základní",J174,0)</f>
        <v>0</v>
      </c>
      <c r="BF174" s="204">
        <f>IF(N174="snížená",J174,0)</f>
        <v>0</v>
      </c>
      <c r="BG174" s="204">
        <f>IF(N174="zákl. přenesená",J174,0)</f>
        <v>0</v>
      </c>
      <c r="BH174" s="204">
        <f>IF(N174="sníž. přenesená",J174,0)</f>
        <v>0</v>
      </c>
      <c r="BI174" s="204">
        <f>IF(N174="nulová",J174,0)</f>
        <v>0</v>
      </c>
      <c r="BJ174" s="18" t="s">
        <v>71</v>
      </c>
      <c r="BK174" s="204">
        <f>ROUND(I174*H174,2)</f>
        <v>0</v>
      </c>
      <c r="BL174" s="18" t="s">
        <v>270</v>
      </c>
      <c r="BM174" s="203" t="s">
        <v>7370</v>
      </c>
    </row>
    <row r="175" spans="1:65" s="13" customFormat="1">
      <c r="B175" s="205"/>
      <c r="C175" s="206"/>
      <c r="D175" s="207" t="s">
        <v>272</v>
      </c>
      <c r="E175" s="206"/>
      <c r="F175" s="209" t="s">
        <v>7324</v>
      </c>
      <c r="G175" s="206"/>
      <c r="H175" s="210">
        <v>8.6539999999999999</v>
      </c>
      <c r="I175" s="211"/>
      <c r="J175" s="206"/>
      <c r="K175" s="206"/>
      <c r="L175" s="212"/>
      <c r="M175" s="213"/>
      <c r="N175" s="214"/>
      <c r="O175" s="214"/>
      <c r="P175" s="214"/>
      <c r="Q175" s="214"/>
      <c r="R175" s="214"/>
      <c r="S175" s="214"/>
      <c r="T175" s="215"/>
      <c r="AT175" s="216" t="s">
        <v>272</v>
      </c>
      <c r="AU175" s="216" t="s">
        <v>73</v>
      </c>
      <c r="AV175" s="13" t="s">
        <v>73</v>
      </c>
      <c r="AW175" s="13" t="s">
        <v>4</v>
      </c>
      <c r="AX175" s="13" t="s">
        <v>71</v>
      </c>
      <c r="AY175" s="216" t="s">
        <v>263</v>
      </c>
    </row>
    <row r="176" spans="1:65" s="2" customFormat="1" ht="33" customHeight="1">
      <c r="A176" s="35"/>
      <c r="B176" s="36"/>
      <c r="C176" s="191" t="s">
        <v>587</v>
      </c>
      <c r="D176" s="191" t="s">
        <v>266</v>
      </c>
      <c r="E176" s="192" t="s">
        <v>2027</v>
      </c>
      <c r="F176" s="193" t="s">
        <v>2028</v>
      </c>
      <c r="G176" s="194" t="s">
        <v>307</v>
      </c>
      <c r="H176" s="195">
        <v>3.7069999999999999</v>
      </c>
      <c r="I176" s="196"/>
      <c r="J176" s="197">
        <f>ROUND(I176*H176,2)</f>
        <v>0</v>
      </c>
      <c r="K176" s="198"/>
      <c r="L176" s="40"/>
      <c r="M176" s="199" t="s">
        <v>1</v>
      </c>
      <c r="N176" s="200" t="s">
        <v>38</v>
      </c>
      <c r="O176" s="72"/>
      <c r="P176" s="201">
        <f>O176*H176</f>
        <v>0</v>
      </c>
      <c r="Q176" s="201">
        <v>0</v>
      </c>
      <c r="R176" s="201">
        <f>Q176*H176</f>
        <v>0</v>
      </c>
      <c r="S176" s="201">
        <v>0</v>
      </c>
      <c r="T176" s="202">
        <f>S176*H176</f>
        <v>0</v>
      </c>
      <c r="U176" s="35"/>
      <c r="V176" s="35"/>
      <c r="W176" s="35"/>
      <c r="X176" s="35"/>
      <c r="Y176" s="35"/>
      <c r="Z176" s="35"/>
      <c r="AA176" s="35"/>
      <c r="AB176" s="35"/>
      <c r="AC176" s="35"/>
      <c r="AD176" s="35"/>
      <c r="AE176" s="35"/>
      <c r="AR176" s="203" t="s">
        <v>270</v>
      </c>
      <c r="AT176" s="203" t="s">
        <v>266</v>
      </c>
      <c r="AU176" s="203" t="s">
        <v>73</v>
      </c>
      <c r="AY176" s="18" t="s">
        <v>263</v>
      </c>
      <c r="BE176" s="204">
        <f>IF(N176="základní",J176,0)</f>
        <v>0</v>
      </c>
      <c r="BF176" s="204">
        <f>IF(N176="snížená",J176,0)</f>
        <v>0</v>
      </c>
      <c r="BG176" s="204">
        <f>IF(N176="zákl. přenesená",J176,0)</f>
        <v>0</v>
      </c>
      <c r="BH176" s="204">
        <f>IF(N176="sníž. přenesená",J176,0)</f>
        <v>0</v>
      </c>
      <c r="BI176" s="204">
        <f>IF(N176="nulová",J176,0)</f>
        <v>0</v>
      </c>
      <c r="BJ176" s="18" t="s">
        <v>71</v>
      </c>
      <c r="BK176" s="204">
        <f>ROUND(I176*H176,2)</f>
        <v>0</v>
      </c>
      <c r="BL176" s="18" t="s">
        <v>270</v>
      </c>
      <c r="BM176" s="203" t="s">
        <v>7371</v>
      </c>
    </row>
    <row r="177" spans="1:65" s="13" customFormat="1">
      <c r="B177" s="205"/>
      <c r="C177" s="206"/>
      <c r="D177" s="207" t="s">
        <v>272</v>
      </c>
      <c r="E177" s="208" t="s">
        <v>1</v>
      </c>
      <c r="F177" s="209" t="s">
        <v>7372</v>
      </c>
      <c r="G177" s="206"/>
      <c r="H177" s="210">
        <v>5.2960000000000003</v>
      </c>
      <c r="I177" s="211"/>
      <c r="J177" s="206"/>
      <c r="K177" s="206"/>
      <c r="L177" s="212"/>
      <c r="M177" s="213"/>
      <c r="N177" s="214"/>
      <c r="O177" s="214"/>
      <c r="P177" s="214"/>
      <c r="Q177" s="214"/>
      <c r="R177" s="214"/>
      <c r="S177" s="214"/>
      <c r="T177" s="215"/>
      <c r="AT177" s="216" t="s">
        <v>272</v>
      </c>
      <c r="AU177" s="216" t="s">
        <v>73</v>
      </c>
      <c r="AV177" s="13" t="s">
        <v>73</v>
      </c>
      <c r="AW177" s="13" t="s">
        <v>30</v>
      </c>
      <c r="AX177" s="13" t="s">
        <v>71</v>
      </c>
      <c r="AY177" s="216" t="s">
        <v>263</v>
      </c>
    </row>
    <row r="178" spans="1:65" s="13" customFormat="1">
      <c r="B178" s="205"/>
      <c r="C178" s="206"/>
      <c r="D178" s="207" t="s">
        <v>272</v>
      </c>
      <c r="E178" s="206"/>
      <c r="F178" s="209" t="s">
        <v>7373</v>
      </c>
      <c r="G178" s="206"/>
      <c r="H178" s="210">
        <v>3.7069999999999999</v>
      </c>
      <c r="I178" s="211"/>
      <c r="J178" s="206"/>
      <c r="K178" s="206"/>
      <c r="L178" s="212"/>
      <c r="M178" s="213"/>
      <c r="N178" s="214"/>
      <c r="O178" s="214"/>
      <c r="P178" s="214"/>
      <c r="Q178" s="214"/>
      <c r="R178" s="214"/>
      <c r="S178" s="214"/>
      <c r="T178" s="215"/>
      <c r="AT178" s="216" t="s">
        <v>272</v>
      </c>
      <c r="AU178" s="216" t="s">
        <v>73</v>
      </c>
      <c r="AV178" s="13" t="s">
        <v>73</v>
      </c>
      <c r="AW178" s="13" t="s">
        <v>4</v>
      </c>
      <c r="AX178" s="13" t="s">
        <v>71</v>
      </c>
      <c r="AY178" s="216" t="s">
        <v>263</v>
      </c>
    </row>
    <row r="179" spans="1:65" s="12" customFormat="1" ht="22.9" customHeight="1">
      <c r="B179" s="175"/>
      <c r="C179" s="176"/>
      <c r="D179" s="177" t="s">
        <v>63</v>
      </c>
      <c r="E179" s="189" t="s">
        <v>395</v>
      </c>
      <c r="F179" s="189" t="s">
        <v>396</v>
      </c>
      <c r="G179" s="176"/>
      <c r="H179" s="176"/>
      <c r="I179" s="179"/>
      <c r="J179" s="190">
        <f>BK179</f>
        <v>0</v>
      </c>
      <c r="K179" s="176"/>
      <c r="L179" s="181"/>
      <c r="M179" s="182"/>
      <c r="N179" s="183"/>
      <c r="O179" s="183"/>
      <c r="P179" s="184">
        <f>P180</f>
        <v>0</v>
      </c>
      <c r="Q179" s="183"/>
      <c r="R179" s="184">
        <f>R180</f>
        <v>0</v>
      </c>
      <c r="S179" s="183"/>
      <c r="T179" s="185">
        <f>T180</f>
        <v>0</v>
      </c>
      <c r="AR179" s="186" t="s">
        <v>71</v>
      </c>
      <c r="AT179" s="187" t="s">
        <v>63</v>
      </c>
      <c r="AU179" s="187" t="s">
        <v>71</v>
      </c>
      <c r="AY179" s="186" t="s">
        <v>263</v>
      </c>
      <c r="BK179" s="188">
        <f>BK180</f>
        <v>0</v>
      </c>
    </row>
    <row r="180" spans="1:65" s="2" customFormat="1" ht="16.5" customHeight="1">
      <c r="A180" s="35"/>
      <c r="B180" s="36"/>
      <c r="C180" s="191" t="s">
        <v>506</v>
      </c>
      <c r="D180" s="191" t="s">
        <v>266</v>
      </c>
      <c r="E180" s="192" t="s">
        <v>2032</v>
      </c>
      <c r="F180" s="193" t="s">
        <v>2033</v>
      </c>
      <c r="G180" s="194" t="s">
        <v>307</v>
      </c>
      <c r="H180" s="195">
        <v>21.556999999999999</v>
      </c>
      <c r="I180" s="196"/>
      <c r="J180" s="197">
        <f>ROUND(I180*H180,2)</f>
        <v>0</v>
      </c>
      <c r="K180" s="198"/>
      <c r="L180" s="40"/>
      <c r="M180" s="243" t="s">
        <v>1</v>
      </c>
      <c r="N180" s="244" t="s">
        <v>38</v>
      </c>
      <c r="O180" s="245"/>
      <c r="P180" s="246">
        <f>O180*H180</f>
        <v>0</v>
      </c>
      <c r="Q180" s="246">
        <v>0</v>
      </c>
      <c r="R180" s="246">
        <f>Q180*H180</f>
        <v>0</v>
      </c>
      <c r="S180" s="246">
        <v>0</v>
      </c>
      <c r="T180" s="247">
        <f>S180*H180</f>
        <v>0</v>
      </c>
      <c r="U180" s="35"/>
      <c r="V180" s="35"/>
      <c r="W180" s="35"/>
      <c r="X180" s="35"/>
      <c r="Y180" s="35"/>
      <c r="Z180" s="35"/>
      <c r="AA180" s="35"/>
      <c r="AB180" s="35"/>
      <c r="AC180" s="35"/>
      <c r="AD180" s="35"/>
      <c r="AE180" s="35"/>
      <c r="AR180" s="203" t="s">
        <v>270</v>
      </c>
      <c r="AT180" s="203" t="s">
        <v>266</v>
      </c>
      <c r="AU180" s="203" t="s">
        <v>73</v>
      </c>
      <c r="AY180" s="18" t="s">
        <v>263</v>
      </c>
      <c r="BE180" s="204">
        <f>IF(N180="základní",J180,0)</f>
        <v>0</v>
      </c>
      <c r="BF180" s="204">
        <f>IF(N180="snížená",J180,0)</f>
        <v>0</v>
      </c>
      <c r="BG180" s="204">
        <f>IF(N180="zákl. přenesená",J180,0)</f>
        <v>0</v>
      </c>
      <c r="BH180" s="204">
        <f>IF(N180="sníž. přenesená",J180,0)</f>
        <v>0</v>
      </c>
      <c r="BI180" s="204">
        <f>IF(N180="nulová",J180,0)</f>
        <v>0</v>
      </c>
      <c r="BJ180" s="18" t="s">
        <v>71</v>
      </c>
      <c r="BK180" s="204">
        <f>ROUND(I180*H180,2)</f>
        <v>0</v>
      </c>
      <c r="BL180" s="18" t="s">
        <v>270</v>
      </c>
      <c r="BM180" s="203" t="s">
        <v>7374</v>
      </c>
    </row>
    <row r="181" spans="1:65" s="2" customFormat="1" ht="6.95" customHeight="1">
      <c r="A181" s="35"/>
      <c r="B181" s="55"/>
      <c r="C181" s="56"/>
      <c r="D181" s="56"/>
      <c r="E181" s="56"/>
      <c r="F181" s="56"/>
      <c r="G181" s="56"/>
      <c r="H181" s="56"/>
      <c r="I181" s="56"/>
      <c r="J181" s="56"/>
      <c r="K181" s="56"/>
      <c r="L181" s="40"/>
      <c r="M181" s="35"/>
      <c r="O181" s="35"/>
      <c r="P181" s="35"/>
      <c r="Q181" s="35"/>
      <c r="R181" s="35"/>
      <c r="S181" s="35"/>
      <c r="T181" s="35"/>
      <c r="U181" s="35"/>
      <c r="V181" s="35"/>
      <c r="W181" s="35"/>
      <c r="X181" s="35"/>
      <c r="Y181" s="35"/>
      <c r="Z181" s="35"/>
      <c r="AA181" s="35"/>
      <c r="AB181" s="35"/>
      <c r="AC181" s="35"/>
      <c r="AD181" s="35"/>
      <c r="AE181" s="35"/>
    </row>
  </sheetData>
  <sheetProtection algorithmName="SHA-512" hashValue="s72J4zFIgJQwB9asmrvZKUiUW81LgWfvmpS4uRjCoaXwkD548B965dFI2BEMoBeoQ1dKW4PvyL7IpoKUBnxeEQ==" saltValue="OGYvRg5xbB6XgwkqRCOcKQ==" spinCount="100000" sheet="1" objects="1" scenarios="1" formatColumns="0" formatRows="0" autoFilter="0"/>
  <autoFilter ref="C121:K180" xr:uid="{00000000-0009-0000-0000-000037000000}"/>
  <mergeCells count="9">
    <mergeCell ref="E87:H87"/>
    <mergeCell ref="E112:H112"/>
    <mergeCell ref="E114:H114"/>
    <mergeCell ref="L2:V2"/>
    <mergeCell ref="E7:H7"/>
    <mergeCell ref="E9:H9"/>
    <mergeCell ref="E18:H18"/>
    <mergeCell ref="E27:H27"/>
    <mergeCell ref="E85:H85"/>
  </mergeCells>
  <pageMargins left="0.39374999999999999" right="0.39374999999999999" top="0.39374999999999999" bottom="0.39374999999999999" header="0" footer="0"/>
  <pageSetup paperSize="9" scale="88" fitToHeight="100" orientation="portrait" blackAndWhite="1" r:id="rId1"/>
  <headerFooter>
    <oddHeader>&amp;L&amp;"Arial"&amp;8&amp;K000000INTERNAL&amp;1#</oddHeader>
    <oddFooter>&amp;CStrana &amp;P z &amp;N</oddFooter>
  </headerFooter>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List57">
    <pageSetUpPr fitToPage="1"/>
  </sheetPr>
  <dimension ref="A2:BM142"/>
  <sheetViews>
    <sheetView showGridLines="0" workbookViewId="0">
      <selection activeCell="A116" sqref="A116:XFD116"/>
    </sheetView>
  </sheetViews>
  <sheetFormatPr defaultRowHeight="11.25"/>
  <cols>
    <col min="1" max="1" width="8.33203125" style="1" customWidth="1"/>
    <col min="2" max="2" width="1.1640625" style="1" customWidth="1"/>
    <col min="3" max="3" width="4.1640625" style="1" customWidth="1"/>
    <col min="4" max="4" width="4.33203125" style="1" customWidth="1"/>
    <col min="5" max="5" width="17.1640625" style="1" customWidth="1"/>
    <col min="6" max="6" width="50.83203125" style="1" customWidth="1"/>
    <col min="7" max="7" width="7.5" style="1" customWidth="1"/>
    <col min="8" max="8" width="14" style="1" customWidth="1"/>
    <col min="9" max="9" width="15.83203125" style="1" customWidth="1"/>
    <col min="10" max="10" width="22.33203125" style="1" customWidth="1"/>
    <col min="11" max="11" width="22.33203125" style="1" hidden="1" customWidth="1"/>
    <col min="12" max="12" width="9.33203125" style="1" customWidth="1"/>
    <col min="13" max="13" width="10.83203125" style="1" hidden="1" customWidth="1"/>
    <col min="14" max="14" width="9.33203125" style="1" hidden="1"/>
    <col min="15" max="20" width="14.1640625" style="1" hidden="1" customWidth="1"/>
    <col min="21" max="21" width="16.33203125" style="1" hidden="1" customWidth="1"/>
    <col min="22" max="22" width="12.33203125" style="1" customWidth="1"/>
    <col min="23" max="23" width="16.33203125" style="1" customWidth="1"/>
    <col min="24" max="24" width="12.33203125" style="1" customWidth="1"/>
    <col min="25" max="25" width="15" style="1" customWidth="1"/>
    <col min="26" max="26" width="11" style="1" customWidth="1"/>
    <col min="27" max="27" width="15" style="1" customWidth="1"/>
    <col min="28" max="28" width="16.33203125" style="1" customWidth="1"/>
    <col min="29" max="29" width="11" style="1" customWidth="1"/>
    <col min="30" max="30" width="15" style="1" customWidth="1"/>
    <col min="31" max="31" width="16.33203125" style="1" customWidth="1"/>
    <col min="44" max="65" width="9.33203125" style="1" hidden="1"/>
  </cols>
  <sheetData>
    <row r="2" spans="1:46" s="1" customFormat="1" ht="36.950000000000003" customHeight="1">
      <c r="L2" s="383"/>
      <c r="M2" s="383"/>
      <c r="N2" s="383"/>
      <c r="O2" s="383"/>
      <c r="P2" s="383"/>
      <c r="Q2" s="383"/>
      <c r="R2" s="383"/>
      <c r="S2" s="383"/>
      <c r="T2" s="383"/>
      <c r="U2" s="383"/>
      <c r="V2" s="383"/>
      <c r="AT2" s="18" t="s">
        <v>235</v>
      </c>
    </row>
    <row r="3" spans="1:46" s="1" customFormat="1" ht="6.95" customHeight="1">
      <c r="B3" s="114"/>
      <c r="C3" s="115"/>
      <c r="D3" s="115"/>
      <c r="E3" s="115"/>
      <c r="F3" s="115"/>
      <c r="G3" s="115"/>
      <c r="H3" s="115"/>
      <c r="I3" s="115"/>
      <c r="J3" s="115"/>
      <c r="K3" s="115"/>
      <c r="L3" s="21"/>
      <c r="AT3" s="18" t="s">
        <v>73</v>
      </c>
    </row>
    <row r="4" spans="1:46" s="1" customFormat="1" ht="24.95" customHeight="1">
      <c r="B4" s="21"/>
      <c r="D4" s="116" t="s">
        <v>240</v>
      </c>
      <c r="L4" s="21"/>
      <c r="M4" s="117" t="s">
        <v>10</v>
      </c>
      <c r="AT4" s="18" t="s">
        <v>4</v>
      </c>
    </row>
    <row r="5" spans="1:46" s="1" customFormat="1" ht="6.95" customHeight="1">
      <c r="B5" s="21"/>
      <c r="L5" s="21"/>
    </row>
    <row r="6" spans="1:46" s="1" customFormat="1" ht="12" customHeight="1">
      <c r="B6" s="21"/>
      <c r="D6" s="118" t="s">
        <v>15</v>
      </c>
      <c r="L6" s="21"/>
    </row>
    <row r="7" spans="1:46" s="1" customFormat="1" ht="16.5" customHeight="1">
      <c r="B7" s="21"/>
      <c r="E7" s="412" t="str">
        <f>'Rekapitulace stavby'!K6</f>
        <v>Modernizace teplárny OB6</v>
      </c>
      <c r="F7" s="413"/>
      <c r="G7" s="413"/>
      <c r="H7" s="413"/>
      <c r="L7" s="21"/>
    </row>
    <row r="8" spans="1:46" s="2" customFormat="1" ht="12" customHeight="1">
      <c r="A8" s="35"/>
      <c r="B8" s="40"/>
      <c r="C8" s="35"/>
      <c r="D8" s="118" t="s">
        <v>241</v>
      </c>
      <c r="E8" s="35"/>
      <c r="F8" s="35"/>
      <c r="G8" s="35"/>
      <c r="H8" s="35"/>
      <c r="I8" s="35"/>
      <c r="J8" s="35"/>
      <c r="K8" s="35"/>
      <c r="L8" s="52"/>
      <c r="S8" s="35"/>
      <c r="T8" s="35"/>
      <c r="U8" s="35"/>
      <c r="V8" s="35"/>
      <c r="W8" s="35"/>
      <c r="X8" s="35"/>
      <c r="Y8" s="35"/>
      <c r="Z8" s="35"/>
      <c r="AA8" s="35"/>
      <c r="AB8" s="35"/>
      <c r="AC8" s="35"/>
      <c r="AD8" s="35"/>
      <c r="AE8" s="35"/>
    </row>
    <row r="9" spans="1:46" s="2" customFormat="1" ht="16.5" customHeight="1">
      <c r="A9" s="35"/>
      <c r="B9" s="40"/>
      <c r="C9" s="35"/>
      <c r="D9" s="35"/>
      <c r="E9" s="414" t="s">
        <v>7575</v>
      </c>
      <c r="F9" s="415"/>
      <c r="G9" s="415"/>
      <c r="H9" s="415"/>
      <c r="I9" s="35"/>
      <c r="J9" s="35"/>
      <c r="K9" s="35"/>
      <c r="L9" s="52"/>
      <c r="S9" s="35"/>
      <c r="T9" s="35"/>
      <c r="U9" s="35"/>
      <c r="V9" s="35"/>
      <c r="W9" s="35"/>
      <c r="X9" s="35"/>
      <c r="Y9" s="35"/>
      <c r="Z9" s="35"/>
      <c r="AA9" s="35"/>
      <c r="AB9" s="35"/>
      <c r="AC9" s="35"/>
      <c r="AD9" s="35"/>
      <c r="AE9" s="35"/>
    </row>
    <row r="10" spans="1:46" s="2" customFormat="1">
      <c r="A10" s="35"/>
      <c r="B10" s="40"/>
      <c r="C10" s="35"/>
      <c r="D10" s="35"/>
      <c r="E10" s="35"/>
      <c r="F10" s="35"/>
      <c r="G10" s="35"/>
      <c r="H10" s="35"/>
      <c r="I10" s="35"/>
      <c r="J10" s="35"/>
      <c r="K10" s="35"/>
      <c r="L10" s="52"/>
      <c r="S10" s="35"/>
      <c r="T10" s="35"/>
      <c r="U10" s="35"/>
      <c r="V10" s="35"/>
      <c r="W10" s="35"/>
      <c r="X10" s="35"/>
      <c r="Y10" s="35"/>
      <c r="Z10" s="35"/>
      <c r="AA10" s="35"/>
      <c r="AB10" s="35"/>
      <c r="AC10" s="35"/>
      <c r="AD10" s="35"/>
      <c r="AE10" s="35"/>
    </row>
    <row r="11" spans="1:46" s="2" customFormat="1" ht="12" customHeight="1">
      <c r="A11" s="35"/>
      <c r="B11" s="40"/>
      <c r="C11" s="35"/>
      <c r="D11" s="118" t="s">
        <v>17</v>
      </c>
      <c r="E11" s="35"/>
      <c r="F11" s="109" t="s">
        <v>1</v>
      </c>
      <c r="G11" s="35"/>
      <c r="H11" s="35"/>
      <c r="I11" s="118" t="s">
        <v>18</v>
      </c>
      <c r="J11" s="109" t="s">
        <v>1</v>
      </c>
      <c r="K11" s="35"/>
      <c r="L11" s="52"/>
      <c r="S11" s="35"/>
      <c r="T11" s="35"/>
      <c r="U11" s="35"/>
      <c r="V11" s="35"/>
      <c r="W11" s="35"/>
      <c r="X11" s="35"/>
      <c r="Y11" s="35"/>
      <c r="Z11" s="35"/>
      <c r="AA11" s="35"/>
      <c r="AB11" s="35"/>
      <c r="AC11" s="35"/>
      <c r="AD11" s="35"/>
      <c r="AE11" s="35"/>
    </row>
    <row r="12" spans="1:46" s="2" customFormat="1" ht="12" customHeight="1">
      <c r="A12" s="35"/>
      <c r="B12" s="40"/>
      <c r="C12" s="35"/>
      <c r="D12" s="118" t="s">
        <v>19</v>
      </c>
      <c r="E12" s="35"/>
      <c r="F12" s="109" t="s">
        <v>20</v>
      </c>
      <c r="G12" s="35"/>
      <c r="H12" s="35"/>
      <c r="I12" s="118" t="s">
        <v>21</v>
      </c>
      <c r="J12" s="119">
        <f>'Rekapitulace stavby'!AN8</f>
        <v>45363</v>
      </c>
      <c r="K12" s="35"/>
      <c r="L12" s="52"/>
      <c r="S12" s="35"/>
      <c r="T12" s="35"/>
      <c r="U12" s="35"/>
      <c r="V12" s="35"/>
      <c r="W12" s="35"/>
      <c r="X12" s="35"/>
      <c r="Y12" s="35"/>
      <c r="Z12" s="35"/>
      <c r="AA12" s="35"/>
      <c r="AB12" s="35"/>
      <c r="AC12" s="35"/>
      <c r="AD12" s="35"/>
      <c r="AE12" s="35"/>
    </row>
    <row r="13" spans="1:46" s="2" customFormat="1" ht="10.9" customHeight="1">
      <c r="A13" s="35"/>
      <c r="B13" s="40"/>
      <c r="C13" s="35"/>
      <c r="D13" s="35"/>
      <c r="E13" s="35"/>
      <c r="F13" s="35"/>
      <c r="G13" s="35"/>
      <c r="H13" s="35"/>
      <c r="I13" s="35"/>
      <c r="J13" s="35"/>
      <c r="K13" s="35"/>
      <c r="L13" s="52"/>
      <c r="S13" s="35"/>
      <c r="T13" s="35"/>
      <c r="U13" s="35"/>
      <c r="V13" s="35"/>
      <c r="W13" s="35"/>
      <c r="X13" s="35"/>
      <c r="Y13" s="35"/>
      <c r="Z13" s="35"/>
      <c r="AA13" s="35"/>
      <c r="AB13" s="35"/>
      <c r="AC13" s="35"/>
      <c r="AD13" s="35"/>
      <c r="AE13" s="35"/>
    </row>
    <row r="14" spans="1:46" s="2" customFormat="1" ht="12" customHeight="1">
      <c r="A14" s="35"/>
      <c r="B14" s="40"/>
      <c r="C14" s="35"/>
      <c r="D14" s="118" t="s">
        <v>22</v>
      </c>
      <c r="E14" s="35"/>
      <c r="F14" s="35"/>
      <c r="G14" s="35"/>
      <c r="H14" s="35"/>
      <c r="I14" s="118" t="s">
        <v>23</v>
      </c>
      <c r="J14" s="109" t="s">
        <v>1</v>
      </c>
      <c r="K14" s="35"/>
      <c r="L14" s="52"/>
      <c r="S14" s="35"/>
      <c r="T14" s="35"/>
      <c r="U14" s="35"/>
      <c r="V14" s="35"/>
      <c r="W14" s="35"/>
      <c r="X14" s="35"/>
      <c r="Y14" s="35"/>
      <c r="Z14" s="35"/>
      <c r="AA14" s="35"/>
      <c r="AB14" s="35"/>
      <c r="AC14" s="35"/>
      <c r="AD14" s="35"/>
      <c r="AE14" s="35"/>
    </row>
    <row r="15" spans="1:46" s="2" customFormat="1" ht="18" customHeight="1">
      <c r="A15" s="35"/>
      <c r="B15" s="40"/>
      <c r="C15" s="35"/>
      <c r="D15" s="35"/>
      <c r="E15" s="109" t="s">
        <v>24</v>
      </c>
      <c r="F15" s="35"/>
      <c r="G15" s="35"/>
      <c r="H15" s="35"/>
      <c r="I15" s="118" t="s">
        <v>25</v>
      </c>
      <c r="J15" s="109" t="s">
        <v>1</v>
      </c>
      <c r="K15" s="35"/>
      <c r="L15" s="52"/>
      <c r="S15" s="35"/>
      <c r="T15" s="35"/>
      <c r="U15" s="35"/>
      <c r="V15" s="35"/>
      <c r="W15" s="35"/>
      <c r="X15" s="35"/>
      <c r="Y15" s="35"/>
      <c r="Z15" s="35"/>
      <c r="AA15" s="35"/>
      <c r="AB15" s="35"/>
      <c r="AC15" s="35"/>
      <c r="AD15" s="35"/>
      <c r="AE15" s="35"/>
    </row>
    <row r="16" spans="1:46" s="2" customFormat="1" ht="6.95" customHeight="1">
      <c r="A16" s="35"/>
      <c r="B16" s="40"/>
      <c r="C16" s="35"/>
      <c r="D16" s="35"/>
      <c r="E16" s="35"/>
      <c r="F16" s="35"/>
      <c r="G16" s="35"/>
      <c r="H16" s="35"/>
      <c r="I16" s="35"/>
      <c r="J16" s="35"/>
      <c r="K16" s="35"/>
      <c r="L16" s="52"/>
      <c r="S16" s="35"/>
      <c r="T16" s="35"/>
      <c r="U16" s="35"/>
      <c r="V16" s="35"/>
      <c r="W16" s="35"/>
      <c r="X16" s="35"/>
      <c r="Y16" s="35"/>
      <c r="Z16" s="35"/>
      <c r="AA16" s="35"/>
      <c r="AB16" s="35"/>
      <c r="AC16" s="35"/>
      <c r="AD16" s="35"/>
      <c r="AE16" s="35"/>
    </row>
    <row r="17" spans="1:31" s="2" customFormat="1" ht="12" customHeight="1">
      <c r="A17" s="35"/>
      <c r="B17" s="40"/>
      <c r="C17" s="35"/>
      <c r="D17" s="118" t="s">
        <v>26</v>
      </c>
      <c r="E17" s="35"/>
      <c r="F17" s="35"/>
      <c r="G17" s="35"/>
      <c r="H17" s="35"/>
      <c r="I17" s="118" t="s">
        <v>23</v>
      </c>
      <c r="J17" s="31" t="str">
        <f>'Rekapitulace stavby'!AN13</f>
        <v>Vyplň údaj</v>
      </c>
      <c r="K17" s="35"/>
      <c r="L17" s="52"/>
      <c r="S17" s="35"/>
      <c r="T17" s="35"/>
      <c r="U17" s="35"/>
      <c r="V17" s="35"/>
      <c r="W17" s="35"/>
      <c r="X17" s="35"/>
      <c r="Y17" s="35"/>
      <c r="Z17" s="35"/>
      <c r="AA17" s="35"/>
      <c r="AB17" s="35"/>
      <c r="AC17" s="35"/>
      <c r="AD17" s="35"/>
      <c r="AE17" s="35"/>
    </row>
    <row r="18" spans="1:31" s="2" customFormat="1" ht="18" customHeight="1">
      <c r="A18" s="35"/>
      <c r="B18" s="40"/>
      <c r="C18" s="35"/>
      <c r="D18" s="35"/>
      <c r="E18" s="416" t="str">
        <f>'Rekapitulace stavby'!E14</f>
        <v>Vyplň údaj</v>
      </c>
      <c r="F18" s="417"/>
      <c r="G18" s="417"/>
      <c r="H18" s="417"/>
      <c r="I18" s="118" t="s">
        <v>25</v>
      </c>
      <c r="J18" s="31" t="str">
        <f>'Rekapitulace stavby'!AN14</f>
        <v>Vyplň údaj</v>
      </c>
      <c r="K18" s="35"/>
      <c r="L18" s="52"/>
      <c r="S18" s="35"/>
      <c r="T18" s="35"/>
      <c r="U18" s="35"/>
      <c r="V18" s="35"/>
      <c r="W18" s="35"/>
      <c r="X18" s="35"/>
      <c r="Y18" s="35"/>
      <c r="Z18" s="35"/>
      <c r="AA18" s="35"/>
      <c r="AB18" s="35"/>
      <c r="AC18" s="35"/>
      <c r="AD18" s="35"/>
      <c r="AE18" s="35"/>
    </row>
    <row r="19" spans="1:31" s="2" customFormat="1" ht="6.95" customHeight="1">
      <c r="A19" s="35"/>
      <c r="B19" s="40"/>
      <c r="C19" s="35"/>
      <c r="D19" s="35"/>
      <c r="E19" s="35"/>
      <c r="F19" s="35"/>
      <c r="G19" s="35"/>
      <c r="H19" s="35"/>
      <c r="I19" s="35"/>
      <c r="J19" s="35"/>
      <c r="K19" s="35"/>
      <c r="L19" s="52"/>
      <c r="S19" s="35"/>
      <c r="T19" s="35"/>
      <c r="U19" s="35"/>
      <c r="V19" s="35"/>
      <c r="W19" s="35"/>
      <c r="X19" s="35"/>
      <c r="Y19" s="35"/>
      <c r="Z19" s="35"/>
      <c r="AA19" s="35"/>
      <c r="AB19" s="35"/>
      <c r="AC19" s="35"/>
      <c r="AD19" s="35"/>
      <c r="AE19" s="35"/>
    </row>
    <row r="20" spans="1:31" s="2" customFormat="1" ht="12" customHeight="1">
      <c r="A20" s="35"/>
      <c r="B20" s="40"/>
      <c r="C20" s="35"/>
      <c r="D20" s="118" t="s">
        <v>28</v>
      </c>
      <c r="E20" s="35"/>
      <c r="F20" s="35"/>
      <c r="G20" s="35"/>
      <c r="H20" s="35"/>
      <c r="I20" s="118" t="s">
        <v>23</v>
      </c>
      <c r="J20" s="109" t="s">
        <v>1</v>
      </c>
      <c r="K20" s="35"/>
      <c r="L20" s="52"/>
      <c r="S20" s="35"/>
      <c r="T20" s="35"/>
      <c r="U20" s="35"/>
      <c r="V20" s="35"/>
      <c r="W20" s="35"/>
      <c r="X20" s="35"/>
      <c r="Y20" s="35"/>
      <c r="Z20" s="35"/>
      <c r="AA20" s="35"/>
      <c r="AB20" s="35"/>
      <c r="AC20" s="35"/>
      <c r="AD20" s="35"/>
      <c r="AE20" s="35"/>
    </row>
    <row r="21" spans="1:31" s="2" customFormat="1" ht="18" customHeight="1">
      <c r="A21" s="35"/>
      <c r="B21" s="40"/>
      <c r="C21" s="35"/>
      <c r="D21" s="35"/>
      <c r="E21" s="109" t="s">
        <v>29</v>
      </c>
      <c r="F21" s="35"/>
      <c r="G21" s="35"/>
      <c r="H21" s="35"/>
      <c r="I21" s="118" t="s">
        <v>25</v>
      </c>
      <c r="J21" s="109" t="s">
        <v>1</v>
      </c>
      <c r="K21" s="35"/>
      <c r="L21" s="52"/>
      <c r="S21" s="35"/>
      <c r="T21" s="35"/>
      <c r="U21" s="35"/>
      <c r="V21" s="35"/>
      <c r="W21" s="35"/>
      <c r="X21" s="35"/>
      <c r="Y21" s="35"/>
      <c r="Z21" s="35"/>
      <c r="AA21" s="35"/>
      <c r="AB21" s="35"/>
      <c r="AC21" s="35"/>
      <c r="AD21" s="35"/>
      <c r="AE21" s="35"/>
    </row>
    <row r="22" spans="1:31" s="2" customFormat="1" ht="6.95" customHeight="1">
      <c r="A22" s="35"/>
      <c r="B22" s="40"/>
      <c r="C22" s="35"/>
      <c r="D22" s="35"/>
      <c r="E22" s="35"/>
      <c r="F22" s="35"/>
      <c r="G22" s="35"/>
      <c r="H22" s="35"/>
      <c r="I22" s="35"/>
      <c r="J22" s="35"/>
      <c r="K22" s="35"/>
      <c r="L22" s="52"/>
      <c r="S22" s="35"/>
      <c r="T22" s="35"/>
      <c r="U22" s="35"/>
      <c r="V22" s="35"/>
      <c r="W22" s="35"/>
      <c r="X22" s="35"/>
      <c r="Y22" s="35"/>
      <c r="Z22" s="35"/>
      <c r="AA22" s="35"/>
      <c r="AB22" s="35"/>
      <c r="AC22" s="35"/>
      <c r="AD22" s="35"/>
      <c r="AE22" s="35"/>
    </row>
    <row r="23" spans="1:31" s="2" customFormat="1" ht="12" customHeight="1">
      <c r="A23" s="35"/>
      <c r="B23" s="40"/>
      <c r="C23" s="35"/>
      <c r="D23" s="118" t="s">
        <v>31</v>
      </c>
      <c r="E23" s="35"/>
      <c r="F23" s="35"/>
      <c r="G23" s="35"/>
      <c r="H23" s="35"/>
      <c r="I23" s="118" t="s">
        <v>23</v>
      </c>
      <c r="J23" s="109" t="s">
        <v>1</v>
      </c>
      <c r="K23" s="35"/>
      <c r="L23" s="52"/>
      <c r="S23" s="35"/>
      <c r="T23" s="35"/>
      <c r="U23" s="35"/>
      <c r="V23" s="35"/>
      <c r="W23" s="35"/>
      <c r="X23" s="35"/>
      <c r="Y23" s="35"/>
      <c r="Z23" s="35"/>
      <c r="AA23" s="35"/>
      <c r="AB23" s="35"/>
      <c r="AC23" s="35"/>
      <c r="AD23" s="35"/>
      <c r="AE23" s="35"/>
    </row>
    <row r="24" spans="1:31" s="2" customFormat="1" ht="18" customHeight="1">
      <c r="A24" s="35"/>
      <c r="B24" s="40"/>
      <c r="C24" s="35"/>
      <c r="D24" s="35"/>
      <c r="E24" s="109" t="s">
        <v>29</v>
      </c>
      <c r="F24" s="35"/>
      <c r="G24" s="35"/>
      <c r="H24" s="35"/>
      <c r="I24" s="118" t="s">
        <v>25</v>
      </c>
      <c r="J24" s="109" t="s">
        <v>1</v>
      </c>
      <c r="K24" s="35"/>
      <c r="L24" s="52"/>
      <c r="S24" s="35"/>
      <c r="T24" s="35"/>
      <c r="U24" s="35"/>
      <c r="V24" s="35"/>
      <c r="W24" s="35"/>
      <c r="X24" s="35"/>
      <c r="Y24" s="35"/>
      <c r="Z24" s="35"/>
      <c r="AA24" s="35"/>
      <c r="AB24" s="35"/>
      <c r="AC24" s="35"/>
      <c r="AD24" s="35"/>
      <c r="AE24" s="35"/>
    </row>
    <row r="25" spans="1:31" s="2" customFormat="1" ht="6.95" customHeight="1">
      <c r="A25" s="35"/>
      <c r="B25" s="40"/>
      <c r="C25" s="35"/>
      <c r="D25" s="35"/>
      <c r="E25" s="35"/>
      <c r="F25" s="35"/>
      <c r="G25" s="35"/>
      <c r="H25" s="35"/>
      <c r="I25" s="35"/>
      <c r="J25" s="35"/>
      <c r="K25" s="35"/>
      <c r="L25" s="52"/>
      <c r="S25" s="35"/>
      <c r="T25" s="35"/>
      <c r="U25" s="35"/>
      <c r="V25" s="35"/>
      <c r="W25" s="35"/>
      <c r="X25" s="35"/>
      <c r="Y25" s="35"/>
      <c r="Z25" s="35"/>
      <c r="AA25" s="35"/>
      <c r="AB25" s="35"/>
      <c r="AC25" s="35"/>
      <c r="AD25" s="35"/>
      <c r="AE25" s="35"/>
    </row>
    <row r="26" spans="1:31" s="2" customFormat="1" ht="12" customHeight="1">
      <c r="A26" s="35"/>
      <c r="B26" s="40"/>
      <c r="C26" s="35"/>
      <c r="D26" s="118" t="s">
        <v>32</v>
      </c>
      <c r="E26" s="35"/>
      <c r="F26" s="35"/>
      <c r="G26" s="35"/>
      <c r="H26" s="35"/>
      <c r="I26" s="35"/>
      <c r="J26" s="35"/>
      <c r="K26" s="35"/>
      <c r="L26" s="52"/>
      <c r="S26" s="35"/>
      <c r="T26" s="35"/>
      <c r="U26" s="35"/>
      <c r="V26" s="35"/>
      <c r="W26" s="35"/>
      <c r="X26" s="35"/>
      <c r="Y26" s="35"/>
      <c r="Z26" s="35"/>
      <c r="AA26" s="35"/>
      <c r="AB26" s="35"/>
      <c r="AC26" s="35"/>
      <c r="AD26" s="35"/>
      <c r="AE26" s="35"/>
    </row>
    <row r="27" spans="1:31" s="8" customFormat="1" ht="16.5" customHeight="1">
      <c r="A27" s="120"/>
      <c r="B27" s="121"/>
      <c r="C27" s="120"/>
      <c r="D27" s="120"/>
      <c r="E27" s="418" t="s">
        <v>1</v>
      </c>
      <c r="F27" s="418"/>
      <c r="G27" s="418"/>
      <c r="H27" s="418"/>
      <c r="I27" s="120"/>
      <c r="J27" s="120"/>
      <c r="K27" s="120"/>
      <c r="L27" s="122"/>
      <c r="S27" s="120"/>
      <c r="T27" s="120"/>
      <c r="U27" s="120"/>
      <c r="V27" s="120"/>
      <c r="W27" s="120"/>
      <c r="X27" s="120"/>
      <c r="Y27" s="120"/>
      <c r="Z27" s="120"/>
      <c r="AA27" s="120"/>
      <c r="AB27" s="120"/>
      <c r="AC27" s="120"/>
      <c r="AD27" s="120"/>
      <c r="AE27" s="120"/>
    </row>
    <row r="28" spans="1:31" s="2" customFormat="1" ht="6.95" customHeight="1">
      <c r="A28" s="35"/>
      <c r="B28" s="40"/>
      <c r="C28" s="35"/>
      <c r="D28" s="35"/>
      <c r="E28" s="35"/>
      <c r="F28" s="35"/>
      <c r="G28" s="35"/>
      <c r="H28" s="35"/>
      <c r="I28" s="35"/>
      <c r="J28" s="35"/>
      <c r="K28" s="35"/>
      <c r="L28" s="52"/>
      <c r="S28" s="35"/>
      <c r="T28" s="35"/>
      <c r="U28" s="35"/>
      <c r="V28" s="35"/>
      <c r="W28" s="35"/>
      <c r="X28" s="35"/>
      <c r="Y28" s="35"/>
      <c r="Z28" s="35"/>
      <c r="AA28" s="35"/>
      <c r="AB28" s="35"/>
      <c r="AC28" s="35"/>
      <c r="AD28" s="35"/>
      <c r="AE28" s="35"/>
    </row>
    <row r="29" spans="1:31" s="2" customFormat="1" ht="6.95" customHeight="1">
      <c r="A29" s="35"/>
      <c r="B29" s="40"/>
      <c r="C29" s="35"/>
      <c r="D29" s="123"/>
      <c r="E29" s="123"/>
      <c r="F29" s="123"/>
      <c r="G29" s="123"/>
      <c r="H29" s="123"/>
      <c r="I29" s="123"/>
      <c r="J29" s="123"/>
      <c r="K29" s="123"/>
      <c r="L29" s="52"/>
      <c r="S29" s="35"/>
      <c r="T29" s="35"/>
      <c r="U29" s="35"/>
      <c r="V29" s="35"/>
      <c r="W29" s="35"/>
      <c r="X29" s="35"/>
      <c r="Y29" s="35"/>
      <c r="Z29" s="35"/>
      <c r="AA29" s="35"/>
      <c r="AB29" s="35"/>
      <c r="AC29" s="35"/>
      <c r="AD29" s="35"/>
      <c r="AE29" s="35"/>
    </row>
    <row r="30" spans="1:31" s="2" customFormat="1" ht="25.35" customHeight="1">
      <c r="A30" s="35"/>
      <c r="B30" s="40"/>
      <c r="C30" s="35"/>
      <c r="D30" s="124" t="s">
        <v>33</v>
      </c>
      <c r="E30" s="35"/>
      <c r="F30" s="35"/>
      <c r="G30" s="35"/>
      <c r="H30" s="35"/>
      <c r="I30" s="35"/>
      <c r="J30" s="125">
        <f>ROUND(J117, 2)</f>
        <v>0</v>
      </c>
      <c r="K30" s="35"/>
      <c r="L30" s="52"/>
      <c r="S30" s="35"/>
      <c r="T30" s="35"/>
      <c r="U30" s="35"/>
      <c r="V30" s="35"/>
      <c r="W30" s="35"/>
      <c r="X30" s="35"/>
      <c r="Y30" s="35"/>
      <c r="Z30" s="35"/>
      <c r="AA30" s="35"/>
      <c r="AB30" s="35"/>
      <c r="AC30" s="35"/>
      <c r="AD30" s="35"/>
      <c r="AE30" s="35"/>
    </row>
    <row r="31" spans="1:31" s="2" customFormat="1" ht="6.95" customHeight="1">
      <c r="A31" s="35"/>
      <c r="B31" s="40"/>
      <c r="C31" s="35"/>
      <c r="D31" s="123"/>
      <c r="E31" s="123"/>
      <c r="F31" s="123"/>
      <c r="G31" s="123"/>
      <c r="H31" s="123"/>
      <c r="I31" s="123"/>
      <c r="J31" s="123"/>
      <c r="K31" s="123"/>
      <c r="L31" s="52"/>
      <c r="S31" s="35"/>
      <c r="T31" s="35"/>
      <c r="U31" s="35"/>
      <c r="V31" s="35"/>
      <c r="W31" s="35"/>
      <c r="X31" s="35"/>
      <c r="Y31" s="35"/>
      <c r="Z31" s="35"/>
      <c r="AA31" s="35"/>
      <c r="AB31" s="35"/>
      <c r="AC31" s="35"/>
      <c r="AD31" s="35"/>
      <c r="AE31" s="35"/>
    </row>
    <row r="32" spans="1:31" s="2" customFormat="1" ht="14.45" customHeight="1">
      <c r="A32" s="35"/>
      <c r="B32" s="40"/>
      <c r="C32" s="35"/>
      <c r="D32" s="35"/>
      <c r="E32" s="35"/>
      <c r="F32" s="126" t="s">
        <v>35</v>
      </c>
      <c r="G32" s="35"/>
      <c r="H32" s="35"/>
      <c r="I32" s="126" t="s">
        <v>34</v>
      </c>
      <c r="J32" s="126" t="s">
        <v>36</v>
      </c>
      <c r="K32" s="35"/>
      <c r="L32" s="52"/>
      <c r="S32" s="35"/>
      <c r="T32" s="35"/>
      <c r="U32" s="35"/>
      <c r="V32" s="35"/>
      <c r="W32" s="35"/>
      <c r="X32" s="35"/>
      <c r="Y32" s="35"/>
      <c r="Z32" s="35"/>
      <c r="AA32" s="35"/>
      <c r="AB32" s="35"/>
      <c r="AC32" s="35"/>
      <c r="AD32" s="35"/>
      <c r="AE32" s="35"/>
    </row>
    <row r="33" spans="1:31" s="2" customFormat="1" ht="14.45" customHeight="1">
      <c r="A33" s="35"/>
      <c r="B33" s="40"/>
      <c r="C33" s="35"/>
      <c r="D33" s="127" t="s">
        <v>37</v>
      </c>
      <c r="E33" s="118" t="s">
        <v>38</v>
      </c>
      <c r="F33" s="128">
        <f>ROUND((SUM(BE117:BE141)),  2)</f>
        <v>0</v>
      </c>
      <c r="G33" s="35"/>
      <c r="H33" s="35"/>
      <c r="I33" s="129">
        <v>0.21</v>
      </c>
      <c r="J33" s="128">
        <f>ROUND(((SUM(BE117:BE141))*I33),  2)</f>
        <v>0</v>
      </c>
      <c r="K33" s="35"/>
      <c r="L33" s="52"/>
      <c r="S33" s="35"/>
      <c r="T33" s="35"/>
      <c r="U33" s="35"/>
      <c r="V33" s="35"/>
      <c r="W33" s="35"/>
      <c r="X33" s="35"/>
      <c r="Y33" s="35"/>
      <c r="Z33" s="35"/>
      <c r="AA33" s="35"/>
      <c r="AB33" s="35"/>
      <c r="AC33" s="35"/>
      <c r="AD33" s="35"/>
      <c r="AE33" s="35"/>
    </row>
    <row r="34" spans="1:31" s="2" customFormat="1" ht="14.45" customHeight="1">
      <c r="A34" s="35"/>
      <c r="B34" s="40"/>
      <c r="C34" s="35"/>
      <c r="D34" s="35"/>
      <c r="E34" s="118" t="s">
        <v>39</v>
      </c>
      <c r="F34" s="128">
        <f>ROUND((SUM(BF117:BF141)),  2)</f>
        <v>0</v>
      </c>
      <c r="G34" s="35"/>
      <c r="H34" s="35"/>
      <c r="I34" s="129">
        <v>0.12</v>
      </c>
      <c r="J34" s="128">
        <f>ROUND(((SUM(BF117:BF141))*I34),  2)</f>
        <v>0</v>
      </c>
      <c r="K34" s="35"/>
      <c r="L34" s="52"/>
      <c r="S34" s="35"/>
      <c r="T34" s="35"/>
      <c r="U34" s="35"/>
      <c r="V34" s="35"/>
      <c r="W34" s="35"/>
      <c r="X34" s="35"/>
      <c r="Y34" s="35"/>
      <c r="Z34" s="35"/>
      <c r="AA34" s="35"/>
      <c r="AB34" s="35"/>
      <c r="AC34" s="35"/>
      <c r="AD34" s="35"/>
      <c r="AE34" s="35"/>
    </row>
    <row r="35" spans="1:31" s="2" customFormat="1" ht="14.45" hidden="1" customHeight="1">
      <c r="A35" s="35"/>
      <c r="B35" s="40"/>
      <c r="C35" s="35"/>
      <c r="D35" s="35"/>
      <c r="E35" s="118" t="s">
        <v>40</v>
      </c>
      <c r="F35" s="128">
        <f>ROUND((SUM(BG117:BG141)),  2)</f>
        <v>0</v>
      </c>
      <c r="G35" s="35"/>
      <c r="H35" s="35"/>
      <c r="I35" s="129">
        <v>0.21</v>
      </c>
      <c r="J35" s="128">
        <f>0</f>
        <v>0</v>
      </c>
      <c r="K35" s="35"/>
      <c r="L35" s="52"/>
      <c r="S35" s="35"/>
      <c r="T35" s="35"/>
      <c r="U35" s="35"/>
      <c r="V35" s="35"/>
      <c r="W35" s="35"/>
      <c r="X35" s="35"/>
      <c r="Y35" s="35"/>
      <c r="Z35" s="35"/>
      <c r="AA35" s="35"/>
      <c r="AB35" s="35"/>
      <c r="AC35" s="35"/>
      <c r="AD35" s="35"/>
      <c r="AE35" s="35"/>
    </row>
    <row r="36" spans="1:31" s="2" customFormat="1" ht="14.45" hidden="1" customHeight="1">
      <c r="A36" s="35"/>
      <c r="B36" s="40"/>
      <c r="C36" s="35"/>
      <c r="D36" s="35"/>
      <c r="E36" s="118" t="s">
        <v>41</v>
      </c>
      <c r="F36" s="128">
        <f>ROUND((SUM(BH117:BH141)),  2)</f>
        <v>0</v>
      </c>
      <c r="G36" s="35"/>
      <c r="H36" s="35"/>
      <c r="I36" s="129">
        <v>0.12</v>
      </c>
      <c r="J36" s="128">
        <f>0</f>
        <v>0</v>
      </c>
      <c r="K36" s="35"/>
      <c r="L36" s="52"/>
      <c r="S36" s="35"/>
      <c r="T36" s="35"/>
      <c r="U36" s="35"/>
      <c r="V36" s="35"/>
      <c r="W36" s="35"/>
      <c r="X36" s="35"/>
      <c r="Y36" s="35"/>
      <c r="Z36" s="35"/>
      <c r="AA36" s="35"/>
      <c r="AB36" s="35"/>
      <c r="AC36" s="35"/>
      <c r="AD36" s="35"/>
      <c r="AE36" s="35"/>
    </row>
    <row r="37" spans="1:31" s="2" customFormat="1" ht="14.45" hidden="1" customHeight="1">
      <c r="A37" s="35"/>
      <c r="B37" s="40"/>
      <c r="C37" s="35"/>
      <c r="D37" s="35"/>
      <c r="E37" s="118" t="s">
        <v>42</v>
      </c>
      <c r="F37" s="128">
        <f>ROUND((SUM(BI117:BI141)),  2)</f>
        <v>0</v>
      </c>
      <c r="G37" s="35"/>
      <c r="H37" s="35"/>
      <c r="I37" s="129">
        <v>0</v>
      </c>
      <c r="J37" s="128">
        <f>0</f>
        <v>0</v>
      </c>
      <c r="K37" s="35"/>
      <c r="L37" s="52"/>
      <c r="S37" s="35"/>
      <c r="T37" s="35"/>
      <c r="U37" s="35"/>
      <c r="V37" s="35"/>
      <c r="W37" s="35"/>
      <c r="X37" s="35"/>
      <c r="Y37" s="35"/>
      <c r="Z37" s="35"/>
      <c r="AA37" s="35"/>
      <c r="AB37" s="35"/>
      <c r="AC37" s="35"/>
      <c r="AD37" s="35"/>
      <c r="AE37" s="35"/>
    </row>
    <row r="38" spans="1:31" s="2" customFormat="1" ht="6.95" customHeight="1">
      <c r="A38" s="35"/>
      <c r="B38" s="40"/>
      <c r="C38" s="35"/>
      <c r="D38" s="35"/>
      <c r="E38" s="35"/>
      <c r="F38" s="35"/>
      <c r="G38" s="35"/>
      <c r="H38" s="35"/>
      <c r="I38" s="35"/>
      <c r="J38" s="35"/>
      <c r="K38" s="35"/>
      <c r="L38" s="52"/>
      <c r="S38" s="35"/>
      <c r="T38" s="35"/>
      <c r="U38" s="35"/>
      <c r="V38" s="35"/>
      <c r="W38" s="35"/>
      <c r="X38" s="35"/>
      <c r="Y38" s="35"/>
      <c r="Z38" s="35"/>
      <c r="AA38" s="35"/>
      <c r="AB38" s="35"/>
      <c r="AC38" s="35"/>
      <c r="AD38" s="35"/>
      <c r="AE38" s="35"/>
    </row>
    <row r="39" spans="1:31" s="2" customFormat="1" ht="25.35" customHeight="1">
      <c r="A39" s="35"/>
      <c r="B39" s="40"/>
      <c r="C39" s="130"/>
      <c r="D39" s="131" t="s">
        <v>43</v>
      </c>
      <c r="E39" s="132"/>
      <c r="F39" s="132"/>
      <c r="G39" s="133" t="s">
        <v>44</v>
      </c>
      <c r="H39" s="134" t="s">
        <v>7622</v>
      </c>
      <c r="I39" s="132"/>
      <c r="J39" s="135">
        <f>SUM(J30:J37)</f>
        <v>0</v>
      </c>
      <c r="K39" s="136"/>
      <c r="L39" s="52"/>
      <c r="S39" s="35"/>
      <c r="T39" s="35"/>
      <c r="U39" s="35"/>
      <c r="V39" s="35"/>
      <c r="W39" s="35"/>
      <c r="X39" s="35"/>
      <c r="Y39" s="35"/>
      <c r="Z39" s="35"/>
      <c r="AA39" s="35"/>
      <c r="AB39" s="35"/>
      <c r="AC39" s="35"/>
      <c r="AD39" s="35"/>
      <c r="AE39" s="35"/>
    </row>
    <row r="40" spans="1:31" s="2" customFormat="1" ht="14.45" customHeight="1">
      <c r="A40" s="35"/>
      <c r="B40" s="40"/>
      <c r="C40" s="35"/>
      <c r="D40" s="35"/>
      <c r="E40" s="35"/>
      <c r="F40" s="35"/>
      <c r="G40" s="35"/>
      <c r="H40" s="35"/>
      <c r="I40" s="35"/>
      <c r="J40" s="35"/>
      <c r="K40" s="35"/>
      <c r="L40" s="52"/>
      <c r="S40" s="35"/>
      <c r="T40" s="35"/>
      <c r="U40" s="35"/>
      <c r="V40" s="35"/>
      <c r="W40" s="35"/>
      <c r="X40" s="35"/>
      <c r="Y40" s="35"/>
      <c r="Z40" s="35"/>
      <c r="AA40" s="35"/>
      <c r="AB40" s="35"/>
      <c r="AC40" s="35"/>
      <c r="AD40" s="35"/>
      <c r="AE40" s="35"/>
    </row>
    <row r="41" spans="1:31" s="1" customFormat="1" ht="14.45" customHeight="1">
      <c r="B41" s="21"/>
      <c r="L41" s="21"/>
    </row>
    <row r="42" spans="1:31" s="1" customFormat="1" ht="14.45" customHeight="1">
      <c r="B42" s="21"/>
      <c r="L42" s="21"/>
    </row>
    <row r="43" spans="1:31" s="1" customFormat="1" ht="14.45" customHeight="1">
      <c r="B43" s="21"/>
      <c r="L43" s="21"/>
    </row>
    <row r="44" spans="1:31" s="1" customFormat="1" ht="14.45" customHeight="1">
      <c r="B44" s="21"/>
      <c r="L44" s="21"/>
    </row>
    <row r="45" spans="1:31" s="1" customFormat="1" ht="14.45" customHeight="1">
      <c r="B45" s="21"/>
      <c r="L45" s="21"/>
    </row>
    <row r="46" spans="1:31" s="1" customFormat="1" ht="14.45" customHeight="1">
      <c r="B46" s="21"/>
      <c r="L46" s="21"/>
    </row>
    <row r="47" spans="1:31" s="1" customFormat="1" ht="14.45" customHeight="1">
      <c r="B47" s="21"/>
      <c r="L47" s="21"/>
    </row>
    <row r="48" spans="1:31" s="1" customFormat="1" ht="14.45" customHeight="1">
      <c r="B48" s="21"/>
      <c r="L48" s="21"/>
    </row>
    <row r="49" spans="1:31" s="1" customFormat="1" ht="14.45" customHeight="1">
      <c r="B49" s="21"/>
      <c r="L49" s="21"/>
    </row>
    <row r="50" spans="1:31" s="2" customFormat="1" ht="14.45" customHeight="1">
      <c r="B50" s="52"/>
      <c r="D50" s="137" t="s">
        <v>45</v>
      </c>
      <c r="E50" s="138"/>
      <c r="F50" s="138"/>
      <c r="G50" s="137" t="s">
        <v>46</v>
      </c>
      <c r="H50" s="138"/>
      <c r="I50" s="138"/>
      <c r="J50" s="138"/>
      <c r="K50" s="138"/>
      <c r="L50" s="52"/>
    </row>
    <row r="51" spans="1:31">
      <c r="B51" s="21"/>
      <c r="L51" s="21"/>
    </row>
    <row r="52" spans="1:31">
      <c r="B52" s="21"/>
      <c r="L52" s="21"/>
    </row>
    <row r="53" spans="1:31">
      <c r="B53" s="21"/>
      <c r="L53" s="21"/>
    </row>
    <row r="54" spans="1:31">
      <c r="B54" s="21"/>
      <c r="L54" s="21"/>
    </row>
    <row r="55" spans="1:31">
      <c r="B55" s="21"/>
      <c r="L55" s="21"/>
    </row>
    <row r="56" spans="1:31">
      <c r="B56" s="21"/>
      <c r="L56" s="21"/>
    </row>
    <row r="57" spans="1:31">
      <c r="B57" s="21"/>
      <c r="L57" s="21"/>
    </row>
    <row r="58" spans="1:31">
      <c r="B58" s="21"/>
      <c r="L58" s="21"/>
    </row>
    <row r="59" spans="1:31">
      <c r="B59" s="21"/>
      <c r="L59" s="21"/>
    </row>
    <row r="60" spans="1:31">
      <c r="B60" s="21"/>
      <c r="L60" s="21"/>
    </row>
    <row r="61" spans="1:31" s="2" customFormat="1" ht="12.75">
      <c r="A61" s="35"/>
      <c r="B61" s="40"/>
      <c r="C61" s="35"/>
      <c r="D61" s="139" t="s">
        <v>47</v>
      </c>
      <c r="E61" s="140"/>
      <c r="F61" s="141" t="s">
        <v>48</v>
      </c>
      <c r="G61" s="139" t="s">
        <v>47</v>
      </c>
      <c r="H61" s="140"/>
      <c r="I61" s="140"/>
      <c r="J61" s="142" t="s">
        <v>48</v>
      </c>
      <c r="K61" s="140"/>
      <c r="L61" s="52"/>
      <c r="S61" s="35"/>
      <c r="T61" s="35"/>
      <c r="U61" s="35"/>
      <c r="V61" s="35"/>
      <c r="W61" s="35"/>
      <c r="X61" s="35"/>
      <c r="Y61" s="35"/>
      <c r="Z61" s="35"/>
      <c r="AA61" s="35"/>
      <c r="AB61" s="35"/>
      <c r="AC61" s="35"/>
      <c r="AD61" s="35"/>
      <c r="AE61" s="35"/>
    </row>
    <row r="62" spans="1:31">
      <c r="B62" s="21"/>
      <c r="L62" s="21"/>
    </row>
    <row r="63" spans="1:31">
      <c r="B63" s="21"/>
      <c r="L63" s="21"/>
    </row>
    <row r="64" spans="1:31">
      <c r="B64" s="21"/>
      <c r="L64" s="21"/>
    </row>
    <row r="65" spans="1:31" s="2" customFormat="1" ht="12.75">
      <c r="A65" s="35"/>
      <c r="B65" s="40"/>
      <c r="C65" s="35"/>
      <c r="D65" s="137" t="s">
        <v>49</v>
      </c>
      <c r="E65" s="143"/>
      <c r="F65" s="143"/>
      <c r="G65" s="137" t="s">
        <v>50</v>
      </c>
      <c r="H65" s="143"/>
      <c r="I65" s="143"/>
      <c r="J65" s="143"/>
      <c r="K65" s="143"/>
      <c r="L65" s="52"/>
      <c r="S65" s="35"/>
      <c r="T65" s="35"/>
      <c r="U65" s="35"/>
      <c r="V65" s="35"/>
      <c r="W65" s="35"/>
      <c r="X65" s="35"/>
      <c r="Y65" s="35"/>
      <c r="Z65" s="35"/>
      <c r="AA65" s="35"/>
      <c r="AB65" s="35"/>
      <c r="AC65" s="35"/>
      <c r="AD65" s="35"/>
      <c r="AE65" s="35"/>
    </row>
    <row r="66" spans="1:31">
      <c r="B66" s="21"/>
      <c r="L66" s="21"/>
    </row>
    <row r="67" spans="1:31">
      <c r="B67" s="21"/>
      <c r="L67" s="21"/>
    </row>
    <row r="68" spans="1:31">
      <c r="B68" s="21"/>
      <c r="L68" s="21"/>
    </row>
    <row r="69" spans="1:31">
      <c r="B69" s="21"/>
      <c r="L69" s="21"/>
    </row>
    <row r="70" spans="1:31">
      <c r="B70" s="21"/>
      <c r="L70" s="21"/>
    </row>
    <row r="71" spans="1:31">
      <c r="B71" s="21"/>
      <c r="L71" s="21"/>
    </row>
    <row r="72" spans="1:31">
      <c r="B72" s="21"/>
      <c r="L72" s="21"/>
    </row>
    <row r="73" spans="1:31">
      <c r="B73" s="21"/>
      <c r="L73" s="21"/>
    </row>
    <row r="74" spans="1:31">
      <c r="B74" s="21"/>
      <c r="L74" s="21"/>
    </row>
    <row r="75" spans="1:31">
      <c r="B75" s="21"/>
      <c r="L75" s="21"/>
    </row>
    <row r="76" spans="1:31" s="2" customFormat="1" ht="12.75">
      <c r="A76" s="35"/>
      <c r="B76" s="40"/>
      <c r="C76" s="35"/>
      <c r="D76" s="139" t="s">
        <v>47</v>
      </c>
      <c r="E76" s="140"/>
      <c r="F76" s="141" t="s">
        <v>48</v>
      </c>
      <c r="G76" s="139" t="s">
        <v>47</v>
      </c>
      <c r="H76" s="140"/>
      <c r="I76" s="140"/>
      <c r="J76" s="142" t="s">
        <v>48</v>
      </c>
      <c r="K76" s="140"/>
      <c r="L76" s="52"/>
      <c r="S76" s="35"/>
      <c r="T76" s="35"/>
      <c r="U76" s="35"/>
      <c r="V76" s="35"/>
      <c r="W76" s="35"/>
      <c r="X76" s="35"/>
      <c r="Y76" s="35"/>
      <c r="Z76" s="35"/>
      <c r="AA76" s="35"/>
      <c r="AB76" s="35"/>
      <c r="AC76" s="35"/>
      <c r="AD76" s="35"/>
      <c r="AE76" s="35"/>
    </row>
    <row r="77" spans="1:31" s="2" customFormat="1" ht="14.45" customHeight="1">
      <c r="A77" s="35"/>
      <c r="B77" s="144"/>
      <c r="C77" s="145"/>
      <c r="D77" s="145"/>
      <c r="E77" s="145"/>
      <c r="F77" s="145"/>
      <c r="G77" s="145"/>
      <c r="H77" s="145"/>
      <c r="I77" s="145"/>
      <c r="J77" s="145"/>
      <c r="K77" s="145"/>
      <c r="L77" s="52"/>
      <c r="S77" s="35"/>
      <c r="T77" s="35"/>
      <c r="U77" s="35"/>
      <c r="V77" s="35"/>
      <c r="W77" s="35"/>
      <c r="X77" s="35"/>
      <c r="Y77" s="35"/>
      <c r="Z77" s="35"/>
      <c r="AA77" s="35"/>
      <c r="AB77" s="35"/>
      <c r="AC77" s="35"/>
      <c r="AD77" s="35"/>
      <c r="AE77" s="35"/>
    </row>
    <row r="81" spans="1:47" s="2" customFormat="1" ht="6.95" customHeight="1">
      <c r="A81" s="35"/>
      <c r="B81" s="146"/>
      <c r="C81" s="147"/>
      <c r="D81" s="147"/>
      <c r="E81" s="147"/>
      <c r="F81" s="147"/>
      <c r="G81" s="147"/>
      <c r="H81" s="147"/>
      <c r="I81" s="147"/>
      <c r="J81" s="147"/>
      <c r="K81" s="147"/>
      <c r="L81" s="52"/>
      <c r="S81" s="35"/>
      <c r="T81" s="35"/>
      <c r="U81" s="35"/>
      <c r="V81" s="35"/>
      <c r="W81" s="35"/>
      <c r="X81" s="35"/>
      <c r="Y81" s="35"/>
      <c r="Z81" s="35"/>
      <c r="AA81" s="35"/>
      <c r="AB81" s="35"/>
      <c r="AC81" s="35"/>
      <c r="AD81" s="35"/>
      <c r="AE81" s="35"/>
    </row>
    <row r="82" spans="1:47" s="2" customFormat="1" ht="24.95" customHeight="1">
      <c r="A82" s="35"/>
      <c r="B82" s="36"/>
      <c r="C82" s="24" t="s">
        <v>242</v>
      </c>
      <c r="D82" s="37"/>
      <c r="E82" s="37"/>
      <c r="F82" s="37"/>
      <c r="G82" s="37"/>
      <c r="H82" s="37"/>
      <c r="I82" s="37"/>
      <c r="J82" s="37"/>
      <c r="K82" s="37"/>
      <c r="L82" s="52"/>
      <c r="S82" s="35"/>
      <c r="T82" s="35"/>
      <c r="U82" s="35"/>
      <c r="V82" s="35"/>
      <c r="W82" s="35"/>
      <c r="X82" s="35"/>
      <c r="Y82" s="35"/>
      <c r="Z82" s="35"/>
      <c r="AA82" s="35"/>
      <c r="AB82" s="35"/>
      <c r="AC82" s="35"/>
      <c r="AD82" s="35"/>
      <c r="AE82" s="35"/>
    </row>
    <row r="83" spans="1:47" s="2" customFormat="1" ht="6.95" customHeight="1">
      <c r="A83" s="35"/>
      <c r="B83" s="36"/>
      <c r="C83" s="37"/>
      <c r="D83" s="37"/>
      <c r="E83" s="37"/>
      <c r="F83" s="37"/>
      <c r="G83" s="37"/>
      <c r="H83" s="37"/>
      <c r="I83" s="37"/>
      <c r="J83" s="37"/>
      <c r="K83" s="37"/>
      <c r="L83" s="52"/>
      <c r="S83" s="35"/>
      <c r="T83" s="35"/>
      <c r="U83" s="35"/>
      <c r="V83" s="35"/>
      <c r="W83" s="35"/>
      <c r="X83" s="35"/>
      <c r="Y83" s="35"/>
      <c r="Z83" s="35"/>
      <c r="AA83" s="35"/>
      <c r="AB83" s="35"/>
      <c r="AC83" s="35"/>
      <c r="AD83" s="35"/>
      <c r="AE83" s="35"/>
    </row>
    <row r="84" spans="1:47" s="2" customFormat="1" ht="12" customHeight="1">
      <c r="A84" s="35"/>
      <c r="B84" s="36"/>
      <c r="C84" s="30" t="s">
        <v>15</v>
      </c>
      <c r="D84" s="37"/>
      <c r="E84" s="37"/>
      <c r="F84" s="37"/>
      <c r="G84" s="37"/>
      <c r="H84" s="37"/>
      <c r="I84" s="37"/>
      <c r="J84" s="37"/>
      <c r="K84" s="37"/>
      <c r="L84" s="52"/>
      <c r="S84" s="35"/>
      <c r="T84" s="35"/>
      <c r="U84" s="35"/>
      <c r="V84" s="35"/>
      <c r="W84" s="35"/>
      <c r="X84" s="35"/>
      <c r="Y84" s="35"/>
      <c r="Z84" s="35"/>
      <c r="AA84" s="35"/>
      <c r="AB84" s="35"/>
      <c r="AC84" s="35"/>
      <c r="AD84" s="35"/>
      <c r="AE84" s="35"/>
    </row>
    <row r="85" spans="1:47" s="2" customFormat="1" ht="16.5" customHeight="1">
      <c r="A85" s="35"/>
      <c r="B85" s="36"/>
      <c r="C85" s="37"/>
      <c r="D85" s="37"/>
      <c r="E85" s="410" t="str">
        <f>E7</f>
        <v>Modernizace teplárny OB6</v>
      </c>
      <c r="F85" s="411"/>
      <c r="G85" s="411"/>
      <c r="H85" s="411"/>
      <c r="I85" s="37"/>
      <c r="J85" s="37"/>
      <c r="K85" s="37"/>
      <c r="L85" s="52"/>
      <c r="S85" s="35"/>
      <c r="T85" s="35"/>
      <c r="U85" s="35"/>
      <c r="V85" s="35"/>
      <c r="W85" s="35"/>
      <c r="X85" s="35"/>
      <c r="Y85" s="35"/>
      <c r="Z85" s="35"/>
      <c r="AA85" s="35"/>
      <c r="AB85" s="35"/>
      <c r="AC85" s="35"/>
      <c r="AD85" s="35"/>
      <c r="AE85" s="35"/>
    </row>
    <row r="86" spans="1:47" s="2" customFormat="1" ht="12" customHeight="1">
      <c r="A86" s="35"/>
      <c r="B86" s="36"/>
      <c r="C86" s="30" t="s">
        <v>241</v>
      </c>
      <c r="D86" s="37"/>
      <c r="E86" s="37"/>
      <c r="F86" s="37"/>
      <c r="G86" s="37"/>
      <c r="H86" s="37"/>
      <c r="I86" s="37"/>
      <c r="J86" s="37"/>
      <c r="K86" s="37"/>
      <c r="L86" s="52"/>
      <c r="S86" s="35"/>
      <c r="T86" s="35"/>
      <c r="U86" s="35"/>
      <c r="V86" s="35"/>
      <c r="W86" s="35"/>
      <c r="X86" s="35"/>
      <c r="Y86" s="35"/>
      <c r="Z86" s="35"/>
      <c r="AA86" s="35"/>
      <c r="AB86" s="35"/>
      <c r="AC86" s="35"/>
      <c r="AD86" s="35"/>
      <c r="AE86" s="35"/>
    </row>
    <row r="87" spans="1:47" s="2" customFormat="1" ht="16.5" customHeight="1">
      <c r="A87" s="35"/>
      <c r="B87" s="36"/>
      <c r="C87" s="37"/>
      <c r="D87" s="37"/>
      <c r="E87" s="384" t="str">
        <f>E9</f>
        <v>IO 307 - Přeložky elektro a nové přípojky</v>
      </c>
      <c r="F87" s="409"/>
      <c r="G87" s="409"/>
      <c r="H87" s="409"/>
      <c r="I87" s="37"/>
      <c r="J87" s="37"/>
      <c r="K87" s="37"/>
      <c r="L87" s="52"/>
      <c r="S87" s="35"/>
      <c r="T87" s="35"/>
      <c r="U87" s="35"/>
      <c r="V87" s="35"/>
      <c r="W87" s="35"/>
      <c r="X87" s="35"/>
      <c r="Y87" s="35"/>
      <c r="Z87" s="35"/>
      <c r="AA87" s="35"/>
      <c r="AB87" s="35"/>
      <c r="AC87" s="35"/>
      <c r="AD87" s="35"/>
      <c r="AE87" s="35"/>
    </row>
    <row r="88" spans="1:47" s="2" customFormat="1" ht="6.95" customHeight="1">
      <c r="A88" s="35"/>
      <c r="B88" s="36"/>
      <c r="C88" s="37"/>
      <c r="D88" s="37"/>
      <c r="E88" s="37"/>
      <c r="F88" s="37"/>
      <c r="G88" s="37"/>
      <c r="H88" s="37"/>
      <c r="I88" s="37"/>
      <c r="J88" s="37"/>
      <c r="K88" s="37"/>
      <c r="L88" s="52"/>
      <c r="S88" s="35"/>
      <c r="T88" s="35"/>
      <c r="U88" s="35"/>
      <c r="V88" s="35"/>
      <c r="W88" s="35"/>
      <c r="X88" s="35"/>
      <c r="Y88" s="35"/>
      <c r="Z88" s="35"/>
      <c r="AA88" s="35"/>
      <c r="AB88" s="35"/>
      <c r="AC88" s="35"/>
      <c r="AD88" s="35"/>
      <c r="AE88" s="35"/>
    </row>
    <row r="89" spans="1:47" s="2" customFormat="1" ht="12" customHeight="1">
      <c r="A89" s="35"/>
      <c r="B89" s="36"/>
      <c r="C89" s="30" t="s">
        <v>19</v>
      </c>
      <c r="D89" s="37"/>
      <c r="E89" s="37"/>
      <c r="F89" s="28" t="str">
        <f>F12</f>
        <v>Mladá Boleslav</v>
      </c>
      <c r="G89" s="37"/>
      <c r="H89" s="37"/>
      <c r="I89" s="30" t="s">
        <v>21</v>
      </c>
      <c r="J89" s="67">
        <f>IF(J12="","",J12)</f>
        <v>45363</v>
      </c>
      <c r="K89" s="37"/>
      <c r="L89" s="52"/>
      <c r="S89" s="35"/>
      <c r="T89" s="35"/>
      <c r="U89" s="35"/>
      <c r="V89" s="35"/>
      <c r="W89" s="35"/>
      <c r="X89" s="35"/>
      <c r="Y89" s="35"/>
      <c r="Z89" s="35"/>
      <c r="AA89" s="35"/>
      <c r="AB89" s="35"/>
      <c r="AC89" s="35"/>
      <c r="AD89" s="35"/>
      <c r="AE89" s="35"/>
    </row>
    <row r="90" spans="1:47" s="2" customFormat="1" ht="6.95" customHeight="1">
      <c r="A90" s="35"/>
      <c r="B90" s="36"/>
      <c r="C90" s="37"/>
      <c r="D90" s="37"/>
      <c r="E90" s="37"/>
      <c r="F90" s="37"/>
      <c r="G90" s="37"/>
      <c r="H90" s="37"/>
      <c r="I90" s="37"/>
      <c r="J90" s="37"/>
      <c r="K90" s="37"/>
      <c r="L90" s="52"/>
      <c r="S90" s="35"/>
      <c r="T90" s="35"/>
      <c r="U90" s="35"/>
      <c r="V90" s="35"/>
      <c r="W90" s="35"/>
      <c r="X90" s="35"/>
      <c r="Y90" s="35"/>
      <c r="Z90" s="35"/>
      <c r="AA90" s="35"/>
      <c r="AB90" s="35"/>
      <c r="AC90" s="35"/>
      <c r="AD90" s="35"/>
      <c r="AE90" s="35"/>
    </row>
    <row r="91" spans="1:47" s="2" customFormat="1" ht="15.2" customHeight="1">
      <c r="A91" s="35"/>
      <c r="B91" s="36"/>
      <c r="C91" s="30" t="s">
        <v>22</v>
      </c>
      <c r="D91" s="37"/>
      <c r="E91" s="37"/>
      <c r="F91" s="28" t="str">
        <f>E15</f>
        <v xml:space="preserve">ŠKO-ENERGO s.r.o. </v>
      </c>
      <c r="G91" s="37"/>
      <c r="H91" s="37"/>
      <c r="I91" s="30" t="s">
        <v>28</v>
      </c>
      <c r="J91" s="33" t="str">
        <f>E21</f>
        <v>AFRY CZ s.r.o.</v>
      </c>
      <c r="K91" s="37"/>
      <c r="L91" s="52"/>
      <c r="S91" s="35"/>
      <c r="T91" s="35"/>
      <c r="U91" s="35"/>
      <c r="V91" s="35"/>
      <c r="W91" s="35"/>
      <c r="X91" s="35"/>
      <c r="Y91" s="35"/>
      <c r="Z91" s="35"/>
      <c r="AA91" s="35"/>
      <c r="AB91" s="35"/>
      <c r="AC91" s="35"/>
      <c r="AD91" s="35"/>
      <c r="AE91" s="35"/>
    </row>
    <row r="92" spans="1:47" s="2" customFormat="1" ht="15.2" customHeight="1">
      <c r="A92" s="35"/>
      <c r="B92" s="36"/>
      <c r="C92" s="30" t="s">
        <v>26</v>
      </c>
      <c r="D92" s="37"/>
      <c r="E92" s="37"/>
      <c r="F92" s="28" t="str">
        <f>IF(E18="","",E18)</f>
        <v>Vyplň údaj</v>
      </c>
      <c r="G92" s="37"/>
      <c r="H92" s="37"/>
      <c r="I92" s="30" t="s">
        <v>31</v>
      </c>
      <c r="J92" s="33" t="str">
        <f>E24</f>
        <v>AFRY CZ s.r.o.</v>
      </c>
      <c r="K92" s="37"/>
      <c r="L92" s="52"/>
      <c r="S92" s="35"/>
      <c r="T92" s="35"/>
      <c r="U92" s="35"/>
      <c r="V92" s="35"/>
      <c r="W92" s="35"/>
      <c r="X92" s="35"/>
      <c r="Y92" s="35"/>
      <c r="Z92" s="35"/>
      <c r="AA92" s="35"/>
      <c r="AB92" s="35"/>
      <c r="AC92" s="35"/>
      <c r="AD92" s="35"/>
      <c r="AE92" s="35"/>
    </row>
    <row r="93" spans="1:47" s="2" customFormat="1" ht="10.35" customHeight="1">
      <c r="A93" s="35"/>
      <c r="B93" s="36"/>
      <c r="C93" s="37"/>
      <c r="D93" s="37"/>
      <c r="E93" s="37"/>
      <c r="F93" s="37"/>
      <c r="G93" s="37"/>
      <c r="H93" s="37"/>
      <c r="I93" s="37"/>
      <c r="J93" s="37"/>
      <c r="K93" s="37"/>
      <c r="L93" s="52"/>
      <c r="S93" s="35"/>
      <c r="T93" s="35"/>
      <c r="U93" s="35"/>
      <c r="V93" s="35"/>
      <c r="W93" s="35"/>
      <c r="X93" s="35"/>
      <c r="Y93" s="35"/>
      <c r="Z93" s="35"/>
      <c r="AA93" s="35"/>
      <c r="AB93" s="35"/>
      <c r="AC93" s="35"/>
      <c r="AD93" s="35"/>
      <c r="AE93" s="35"/>
    </row>
    <row r="94" spans="1:47" s="2" customFormat="1" ht="29.25" customHeight="1">
      <c r="A94" s="35"/>
      <c r="B94" s="36"/>
      <c r="C94" s="148" t="s">
        <v>243</v>
      </c>
      <c r="D94" s="149"/>
      <c r="E94" s="149"/>
      <c r="F94" s="149"/>
      <c r="G94" s="149"/>
      <c r="H94" s="149"/>
      <c r="I94" s="149"/>
      <c r="J94" s="150" t="s">
        <v>7631</v>
      </c>
      <c r="K94" s="149"/>
      <c r="L94" s="52"/>
      <c r="S94" s="35"/>
      <c r="T94" s="35"/>
      <c r="U94" s="35"/>
      <c r="V94" s="35"/>
      <c r="W94" s="35"/>
      <c r="X94" s="35"/>
      <c r="Y94" s="35"/>
      <c r="Z94" s="35"/>
      <c r="AA94" s="35"/>
      <c r="AB94" s="35"/>
      <c r="AC94" s="35"/>
      <c r="AD94" s="35"/>
      <c r="AE94" s="35"/>
    </row>
    <row r="95" spans="1:47" s="2" customFormat="1" ht="10.35" customHeight="1">
      <c r="A95" s="35"/>
      <c r="B95" s="36"/>
      <c r="C95" s="37"/>
      <c r="D95" s="37"/>
      <c r="E95" s="37"/>
      <c r="F95" s="37"/>
      <c r="G95" s="37"/>
      <c r="H95" s="37"/>
      <c r="I95" s="37"/>
      <c r="J95" s="37"/>
      <c r="K95" s="37"/>
      <c r="L95" s="52"/>
      <c r="S95" s="35"/>
      <c r="T95" s="35"/>
      <c r="U95" s="35"/>
      <c r="V95" s="35"/>
      <c r="W95" s="35"/>
      <c r="X95" s="35"/>
      <c r="Y95" s="35"/>
      <c r="Z95" s="35"/>
      <c r="AA95" s="35"/>
      <c r="AB95" s="35"/>
      <c r="AC95" s="35"/>
      <c r="AD95" s="35"/>
      <c r="AE95" s="35"/>
    </row>
    <row r="96" spans="1:47" s="2" customFormat="1" ht="22.9" customHeight="1">
      <c r="A96" s="35"/>
      <c r="B96" s="36"/>
      <c r="C96" s="151" t="s">
        <v>244</v>
      </c>
      <c r="D96" s="37"/>
      <c r="E96" s="37"/>
      <c r="F96" s="37"/>
      <c r="G96" s="37"/>
      <c r="H96" s="37"/>
      <c r="I96" s="37"/>
      <c r="J96" s="85">
        <f>J117</f>
        <v>0</v>
      </c>
      <c r="K96" s="37"/>
      <c r="L96" s="52"/>
      <c r="S96" s="35"/>
      <c r="T96" s="35"/>
      <c r="U96" s="35"/>
      <c r="V96" s="35"/>
      <c r="W96" s="35"/>
      <c r="X96" s="35"/>
      <c r="Y96" s="35"/>
      <c r="Z96" s="35"/>
      <c r="AA96" s="35"/>
      <c r="AB96" s="35"/>
      <c r="AC96" s="35"/>
      <c r="AD96" s="35"/>
      <c r="AE96" s="35"/>
      <c r="AU96" s="18" t="s">
        <v>245</v>
      </c>
    </row>
    <row r="97" spans="1:31" s="9" customFormat="1" ht="24.95" customHeight="1">
      <c r="B97" s="152"/>
      <c r="C97" s="153"/>
      <c r="D97" s="154" t="s">
        <v>7160</v>
      </c>
      <c r="E97" s="155"/>
      <c r="F97" s="155"/>
      <c r="G97" s="155"/>
      <c r="H97" s="155"/>
      <c r="I97" s="155"/>
      <c r="J97" s="156">
        <f>J118</f>
        <v>0</v>
      </c>
      <c r="K97" s="153"/>
      <c r="L97" s="157"/>
    </row>
    <row r="98" spans="1:31" s="2" customFormat="1" ht="21.75" customHeight="1">
      <c r="A98" s="35"/>
      <c r="B98" s="36"/>
      <c r="C98" s="37"/>
      <c r="D98" s="37"/>
      <c r="E98" s="37"/>
      <c r="F98" s="37"/>
      <c r="G98" s="37"/>
      <c r="H98" s="37"/>
      <c r="I98" s="37"/>
      <c r="J98" s="37"/>
      <c r="K98" s="37"/>
      <c r="L98" s="52"/>
      <c r="S98" s="35"/>
      <c r="T98" s="35"/>
      <c r="U98" s="35"/>
      <c r="V98" s="35"/>
      <c r="W98" s="35"/>
      <c r="X98" s="35"/>
      <c r="Y98" s="35"/>
      <c r="Z98" s="35"/>
      <c r="AA98" s="35"/>
      <c r="AB98" s="35"/>
      <c r="AC98" s="35"/>
      <c r="AD98" s="35"/>
      <c r="AE98" s="35"/>
    </row>
    <row r="99" spans="1:31" s="2" customFormat="1" ht="6.95" customHeight="1">
      <c r="A99" s="35"/>
      <c r="B99" s="55"/>
      <c r="C99" s="56"/>
      <c r="D99" s="56"/>
      <c r="E99" s="56"/>
      <c r="F99" s="56"/>
      <c r="G99" s="56"/>
      <c r="H99" s="56"/>
      <c r="I99" s="56"/>
      <c r="J99" s="56"/>
      <c r="K99" s="56"/>
      <c r="L99" s="52"/>
      <c r="S99" s="35"/>
      <c r="T99" s="35"/>
      <c r="U99" s="35"/>
      <c r="V99" s="35"/>
      <c r="W99" s="35"/>
      <c r="X99" s="35"/>
      <c r="Y99" s="35"/>
      <c r="Z99" s="35"/>
      <c r="AA99" s="35"/>
      <c r="AB99" s="35"/>
      <c r="AC99" s="35"/>
      <c r="AD99" s="35"/>
      <c r="AE99" s="35"/>
    </row>
    <row r="103" spans="1:31" s="2" customFormat="1" ht="6.95" customHeight="1">
      <c r="A103" s="35"/>
      <c r="B103" s="57"/>
      <c r="C103" s="58"/>
      <c r="D103" s="58"/>
      <c r="E103" s="58"/>
      <c r="F103" s="58"/>
      <c r="G103" s="58"/>
      <c r="H103" s="58"/>
      <c r="I103" s="58"/>
      <c r="J103" s="58"/>
      <c r="K103" s="58"/>
      <c r="L103" s="52"/>
      <c r="S103" s="35"/>
      <c r="T103" s="35"/>
      <c r="U103" s="35"/>
      <c r="V103" s="35"/>
      <c r="W103" s="35"/>
      <c r="X103" s="35"/>
      <c r="Y103" s="35"/>
      <c r="Z103" s="35"/>
      <c r="AA103" s="35"/>
      <c r="AB103" s="35"/>
      <c r="AC103" s="35"/>
      <c r="AD103" s="35"/>
      <c r="AE103" s="35"/>
    </row>
    <row r="104" spans="1:31" s="2" customFormat="1" ht="24.95" customHeight="1">
      <c r="A104" s="35"/>
      <c r="B104" s="36"/>
      <c r="C104" s="24" t="s">
        <v>249</v>
      </c>
      <c r="D104" s="37"/>
      <c r="E104" s="37"/>
      <c r="F104" s="37"/>
      <c r="G104" s="37"/>
      <c r="H104" s="37"/>
      <c r="I104" s="37"/>
      <c r="J104" s="37"/>
      <c r="K104" s="37"/>
      <c r="L104" s="52"/>
      <c r="S104" s="35"/>
      <c r="T104" s="35"/>
      <c r="U104" s="35"/>
      <c r="V104" s="35"/>
      <c r="W104" s="35"/>
      <c r="X104" s="35"/>
      <c r="Y104" s="35"/>
      <c r="Z104" s="35"/>
      <c r="AA104" s="35"/>
      <c r="AB104" s="35"/>
      <c r="AC104" s="35"/>
      <c r="AD104" s="35"/>
      <c r="AE104" s="35"/>
    </row>
    <row r="105" spans="1:31" s="2" customFormat="1" ht="6.95" customHeight="1">
      <c r="A105" s="35"/>
      <c r="B105" s="36"/>
      <c r="C105" s="37"/>
      <c r="D105" s="37"/>
      <c r="E105" s="37"/>
      <c r="F105" s="37"/>
      <c r="G105" s="37"/>
      <c r="H105" s="37"/>
      <c r="I105" s="37"/>
      <c r="J105" s="37"/>
      <c r="K105" s="37"/>
      <c r="L105" s="52"/>
      <c r="S105" s="35"/>
      <c r="T105" s="35"/>
      <c r="U105" s="35"/>
      <c r="V105" s="35"/>
      <c r="W105" s="35"/>
      <c r="X105" s="35"/>
      <c r="Y105" s="35"/>
      <c r="Z105" s="35"/>
      <c r="AA105" s="35"/>
      <c r="AB105" s="35"/>
      <c r="AC105" s="35"/>
      <c r="AD105" s="35"/>
      <c r="AE105" s="35"/>
    </row>
    <row r="106" spans="1:31" s="2" customFormat="1" ht="12" customHeight="1">
      <c r="A106" s="35"/>
      <c r="B106" s="36"/>
      <c r="C106" s="30" t="s">
        <v>15</v>
      </c>
      <c r="D106" s="37"/>
      <c r="E106" s="37"/>
      <c r="F106" s="37"/>
      <c r="G106" s="37"/>
      <c r="H106" s="37"/>
      <c r="I106" s="37"/>
      <c r="J106" s="37"/>
      <c r="K106" s="37"/>
      <c r="L106" s="52"/>
      <c r="S106" s="35"/>
      <c r="T106" s="35"/>
      <c r="U106" s="35"/>
      <c r="V106" s="35"/>
      <c r="W106" s="35"/>
      <c r="X106" s="35"/>
      <c r="Y106" s="35"/>
      <c r="Z106" s="35"/>
      <c r="AA106" s="35"/>
      <c r="AB106" s="35"/>
      <c r="AC106" s="35"/>
      <c r="AD106" s="35"/>
      <c r="AE106" s="35"/>
    </row>
    <row r="107" spans="1:31" s="2" customFormat="1" ht="16.5" customHeight="1">
      <c r="A107" s="35"/>
      <c r="B107" s="36"/>
      <c r="C107" s="37"/>
      <c r="D107" s="37"/>
      <c r="E107" s="410" t="str">
        <f>E7</f>
        <v>Modernizace teplárny OB6</v>
      </c>
      <c r="F107" s="411"/>
      <c r="G107" s="411"/>
      <c r="H107" s="411"/>
      <c r="I107" s="37"/>
      <c r="J107" s="37"/>
      <c r="K107" s="37"/>
      <c r="L107" s="52"/>
      <c r="S107" s="35"/>
      <c r="T107" s="35"/>
      <c r="U107" s="35"/>
      <c r="V107" s="35"/>
      <c r="W107" s="35"/>
      <c r="X107" s="35"/>
      <c r="Y107" s="35"/>
      <c r="Z107" s="35"/>
      <c r="AA107" s="35"/>
      <c r="AB107" s="35"/>
      <c r="AC107" s="35"/>
      <c r="AD107" s="35"/>
      <c r="AE107" s="35"/>
    </row>
    <row r="108" spans="1:31" s="2" customFormat="1" ht="12" customHeight="1">
      <c r="A108" s="35"/>
      <c r="B108" s="36"/>
      <c r="C108" s="30" t="s">
        <v>241</v>
      </c>
      <c r="D108" s="37"/>
      <c r="E108" s="37"/>
      <c r="F108" s="37"/>
      <c r="G108" s="37"/>
      <c r="H108" s="37"/>
      <c r="I108" s="37"/>
      <c r="J108" s="37"/>
      <c r="K108" s="37"/>
      <c r="L108" s="52"/>
      <c r="S108" s="35"/>
      <c r="T108" s="35"/>
      <c r="U108" s="35"/>
      <c r="V108" s="35"/>
      <c r="W108" s="35"/>
      <c r="X108" s="35"/>
      <c r="Y108" s="35"/>
      <c r="Z108" s="35"/>
      <c r="AA108" s="35"/>
      <c r="AB108" s="35"/>
      <c r="AC108" s="35"/>
      <c r="AD108" s="35"/>
      <c r="AE108" s="35"/>
    </row>
    <row r="109" spans="1:31" s="2" customFormat="1" ht="16.5" customHeight="1">
      <c r="A109" s="35"/>
      <c r="B109" s="36"/>
      <c r="C109" s="37"/>
      <c r="D109" s="37"/>
      <c r="E109" s="384" t="str">
        <f>E9</f>
        <v>IO 307 - Přeložky elektro a nové přípojky</v>
      </c>
      <c r="F109" s="409"/>
      <c r="G109" s="409"/>
      <c r="H109" s="409"/>
      <c r="I109" s="37"/>
      <c r="J109" s="37"/>
      <c r="K109" s="37"/>
      <c r="L109" s="52"/>
      <c r="S109" s="35"/>
      <c r="T109" s="35"/>
      <c r="U109" s="35"/>
      <c r="V109" s="35"/>
      <c r="W109" s="35"/>
      <c r="X109" s="35"/>
      <c r="Y109" s="35"/>
      <c r="Z109" s="35"/>
      <c r="AA109" s="35"/>
      <c r="AB109" s="35"/>
      <c r="AC109" s="35"/>
      <c r="AD109" s="35"/>
      <c r="AE109" s="35"/>
    </row>
    <row r="110" spans="1:31" s="2" customFormat="1" ht="6.95" customHeight="1">
      <c r="A110" s="35"/>
      <c r="B110" s="36"/>
      <c r="C110" s="37"/>
      <c r="D110" s="37"/>
      <c r="E110" s="37"/>
      <c r="F110" s="37"/>
      <c r="G110" s="37"/>
      <c r="H110" s="37"/>
      <c r="I110" s="37"/>
      <c r="J110" s="37"/>
      <c r="K110" s="37"/>
      <c r="L110" s="52"/>
      <c r="S110" s="35"/>
      <c r="T110" s="35"/>
      <c r="U110" s="35"/>
      <c r="V110" s="35"/>
      <c r="W110" s="35"/>
      <c r="X110" s="35"/>
      <c r="Y110" s="35"/>
      <c r="Z110" s="35"/>
      <c r="AA110" s="35"/>
      <c r="AB110" s="35"/>
      <c r="AC110" s="35"/>
      <c r="AD110" s="35"/>
      <c r="AE110" s="35"/>
    </row>
    <row r="111" spans="1:31" s="2" customFormat="1" ht="12" customHeight="1">
      <c r="A111" s="35"/>
      <c r="B111" s="36"/>
      <c r="C111" s="30" t="s">
        <v>19</v>
      </c>
      <c r="D111" s="37"/>
      <c r="E111" s="37"/>
      <c r="F111" s="28" t="str">
        <f>F12</f>
        <v>Mladá Boleslav</v>
      </c>
      <c r="G111" s="37"/>
      <c r="H111" s="37"/>
      <c r="I111" s="30" t="s">
        <v>21</v>
      </c>
      <c r="J111" s="67">
        <f>IF(J12="","",J12)</f>
        <v>45363</v>
      </c>
      <c r="K111" s="37"/>
      <c r="L111" s="52"/>
      <c r="S111" s="35"/>
      <c r="T111" s="35"/>
      <c r="U111" s="35"/>
      <c r="V111" s="35"/>
      <c r="W111" s="35"/>
      <c r="X111" s="35"/>
      <c r="Y111" s="35"/>
      <c r="Z111" s="35"/>
      <c r="AA111" s="35"/>
      <c r="AB111" s="35"/>
      <c r="AC111" s="35"/>
      <c r="AD111" s="35"/>
      <c r="AE111" s="35"/>
    </row>
    <row r="112" spans="1:31" s="2" customFormat="1" ht="6.95" customHeight="1">
      <c r="A112" s="35"/>
      <c r="B112" s="36"/>
      <c r="C112" s="37"/>
      <c r="D112" s="37"/>
      <c r="E112" s="37"/>
      <c r="F112" s="37"/>
      <c r="G112" s="37"/>
      <c r="H112" s="37"/>
      <c r="I112" s="37"/>
      <c r="J112" s="37"/>
      <c r="K112" s="37"/>
      <c r="L112" s="52"/>
      <c r="S112" s="35"/>
      <c r="T112" s="35"/>
      <c r="U112" s="35"/>
      <c r="V112" s="35"/>
      <c r="W112" s="35"/>
      <c r="X112" s="35"/>
      <c r="Y112" s="35"/>
      <c r="Z112" s="35"/>
      <c r="AA112" s="35"/>
      <c r="AB112" s="35"/>
      <c r="AC112" s="35"/>
      <c r="AD112" s="35"/>
      <c r="AE112" s="35"/>
    </row>
    <row r="113" spans="1:65" s="2" customFormat="1" ht="15.2" customHeight="1">
      <c r="A113" s="35"/>
      <c r="B113" s="36"/>
      <c r="C113" s="30" t="s">
        <v>22</v>
      </c>
      <c r="D113" s="37"/>
      <c r="E113" s="37"/>
      <c r="F113" s="28" t="str">
        <f>E15</f>
        <v xml:space="preserve">ŠKO-ENERGO s.r.o. </v>
      </c>
      <c r="G113" s="37"/>
      <c r="H113" s="37"/>
      <c r="I113" s="30" t="s">
        <v>28</v>
      </c>
      <c r="J113" s="33" t="str">
        <f>E21</f>
        <v>AFRY CZ s.r.o.</v>
      </c>
      <c r="K113" s="37"/>
      <c r="L113" s="52"/>
      <c r="S113" s="35"/>
      <c r="T113" s="35"/>
      <c r="U113" s="35"/>
      <c r="V113" s="35"/>
      <c r="W113" s="35"/>
      <c r="X113" s="35"/>
      <c r="Y113" s="35"/>
      <c r="Z113" s="35"/>
      <c r="AA113" s="35"/>
      <c r="AB113" s="35"/>
      <c r="AC113" s="35"/>
      <c r="AD113" s="35"/>
      <c r="AE113" s="35"/>
    </row>
    <row r="114" spans="1:65" s="2" customFormat="1" ht="15.2" customHeight="1">
      <c r="A114" s="35"/>
      <c r="B114" s="36"/>
      <c r="C114" s="30" t="s">
        <v>26</v>
      </c>
      <c r="D114" s="37"/>
      <c r="E114" s="37"/>
      <c r="F114" s="28" t="str">
        <f>IF(E18="","",E18)</f>
        <v>Vyplň údaj</v>
      </c>
      <c r="G114" s="37"/>
      <c r="H114" s="37"/>
      <c r="I114" s="30" t="s">
        <v>31</v>
      </c>
      <c r="J114" s="33" t="str">
        <f>E24</f>
        <v>AFRY CZ s.r.o.</v>
      </c>
      <c r="K114" s="37"/>
      <c r="L114" s="52"/>
      <c r="S114" s="35"/>
      <c r="T114" s="35"/>
      <c r="U114" s="35"/>
      <c r="V114" s="35"/>
      <c r="W114" s="35"/>
      <c r="X114" s="35"/>
      <c r="Y114" s="35"/>
      <c r="Z114" s="35"/>
      <c r="AA114" s="35"/>
      <c r="AB114" s="35"/>
      <c r="AC114" s="35"/>
      <c r="AD114" s="35"/>
      <c r="AE114" s="35"/>
    </row>
    <row r="115" spans="1:65" s="2" customFormat="1" ht="10.35" customHeight="1">
      <c r="A115" s="35"/>
      <c r="B115" s="36"/>
      <c r="C115" s="37"/>
      <c r="D115" s="37"/>
      <c r="E115" s="37"/>
      <c r="F115" s="37"/>
      <c r="G115" s="37"/>
      <c r="H115" s="37"/>
      <c r="I115" s="37"/>
      <c r="J115" s="37"/>
      <c r="K115" s="37"/>
      <c r="L115" s="52"/>
      <c r="S115" s="35"/>
      <c r="T115" s="35"/>
      <c r="U115" s="35"/>
      <c r="V115" s="35"/>
      <c r="W115" s="35"/>
      <c r="X115" s="35"/>
      <c r="Y115" s="35"/>
      <c r="Z115" s="35"/>
      <c r="AA115" s="35"/>
      <c r="AB115" s="35"/>
      <c r="AC115" s="35"/>
      <c r="AD115" s="35"/>
      <c r="AE115" s="35"/>
    </row>
    <row r="116" spans="1:65" s="11" customFormat="1" ht="29.25" customHeight="1">
      <c r="A116" s="163"/>
      <c r="B116" s="164"/>
      <c r="C116" s="165" t="s">
        <v>250</v>
      </c>
      <c r="D116" s="166" t="s">
        <v>55</v>
      </c>
      <c r="E116" s="166" t="s">
        <v>53</v>
      </c>
      <c r="F116" s="166" t="s">
        <v>54</v>
      </c>
      <c r="G116" s="166" t="s">
        <v>251</v>
      </c>
      <c r="H116" s="166" t="s">
        <v>252</v>
      </c>
      <c r="I116" s="166" t="s">
        <v>7632</v>
      </c>
      <c r="J116" s="167" t="s">
        <v>7631</v>
      </c>
      <c r="K116" s="168" t="s">
        <v>253</v>
      </c>
      <c r="L116" s="169"/>
      <c r="M116" s="76" t="s">
        <v>1</v>
      </c>
      <c r="N116" s="77" t="s">
        <v>37</v>
      </c>
      <c r="O116" s="77" t="s">
        <v>254</v>
      </c>
      <c r="P116" s="77" t="s">
        <v>255</v>
      </c>
      <c r="Q116" s="77" t="s">
        <v>256</v>
      </c>
      <c r="R116" s="77" t="s">
        <v>257</v>
      </c>
      <c r="S116" s="77" t="s">
        <v>258</v>
      </c>
      <c r="T116" s="78" t="s">
        <v>259</v>
      </c>
      <c r="U116" s="163"/>
      <c r="V116" s="163"/>
      <c r="W116" s="163"/>
      <c r="X116" s="163"/>
      <c r="Y116" s="163"/>
      <c r="Z116" s="163"/>
      <c r="AA116" s="163"/>
      <c r="AB116" s="163"/>
      <c r="AC116" s="163"/>
      <c r="AD116" s="163"/>
      <c r="AE116" s="163"/>
    </row>
    <row r="117" spans="1:65" s="2" customFormat="1" ht="22.9" customHeight="1">
      <c r="A117" s="35"/>
      <c r="B117" s="36"/>
      <c r="C117" s="83" t="s">
        <v>260</v>
      </c>
      <c r="D117" s="37"/>
      <c r="E117" s="37"/>
      <c r="F117" s="37"/>
      <c r="G117" s="37"/>
      <c r="H117" s="37"/>
      <c r="I117" s="37"/>
      <c r="J117" s="170">
        <f>BK117</f>
        <v>0</v>
      </c>
      <c r="K117" s="37"/>
      <c r="L117" s="40"/>
      <c r="M117" s="79"/>
      <c r="N117" s="171"/>
      <c r="O117" s="80"/>
      <c r="P117" s="172">
        <f>P118</f>
        <v>0</v>
      </c>
      <c r="Q117" s="80"/>
      <c r="R117" s="172">
        <f>R118</f>
        <v>0</v>
      </c>
      <c r="S117" s="80"/>
      <c r="T117" s="173">
        <f>T118</f>
        <v>0</v>
      </c>
      <c r="U117" s="35"/>
      <c r="V117" s="35"/>
      <c r="W117" s="35"/>
      <c r="X117" s="35"/>
      <c r="Y117" s="35"/>
      <c r="Z117" s="35"/>
      <c r="AA117" s="35"/>
      <c r="AB117" s="35"/>
      <c r="AC117" s="35"/>
      <c r="AD117" s="35"/>
      <c r="AE117" s="35"/>
      <c r="AT117" s="18" t="s">
        <v>63</v>
      </c>
      <c r="AU117" s="18" t="s">
        <v>245</v>
      </c>
      <c r="BK117" s="174">
        <f>BK118</f>
        <v>0</v>
      </c>
    </row>
    <row r="118" spans="1:65" s="12" customFormat="1" ht="25.9" customHeight="1">
      <c r="B118" s="175"/>
      <c r="C118" s="176"/>
      <c r="D118" s="177" t="s">
        <v>63</v>
      </c>
      <c r="E118" s="178" t="s">
        <v>1813</v>
      </c>
      <c r="F118" s="178" t="s">
        <v>7162</v>
      </c>
      <c r="G118" s="176"/>
      <c r="H118" s="176"/>
      <c r="I118" s="179"/>
      <c r="J118" s="180">
        <f>BK118</f>
        <v>0</v>
      </c>
      <c r="K118" s="176"/>
      <c r="L118" s="181"/>
      <c r="M118" s="182"/>
      <c r="N118" s="183"/>
      <c r="O118" s="183"/>
      <c r="P118" s="184">
        <f>SUM(P119:P141)</f>
        <v>0</v>
      </c>
      <c r="Q118" s="183"/>
      <c r="R118" s="184">
        <f>SUM(R119:R141)</f>
        <v>0</v>
      </c>
      <c r="S118" s="183"/>
      <c r="T118" s="185">
        <f>SUM(T119:T141)</f>
        <v>0</v>
      </c>
      <c r="AR118" s="186" t="s">
        <v>71</v>
      </c>
      <c r="AT118" s="187" t="s">
        <v>63</v>
      </c>
      <c r="AU118" s="187" t="s">
        <v>64</v>
      </c>
      <c r="AY118" s="186" t="s">
        <v>263</v>
      </c>
      <c r="BK118" s="188">
        <f>SUM(BK119:BK141)</f>
        <v>0</v>
      </c>
    </row>
    <row r="119" spans="1:65" s="2" customFormat="1" ht="16.5" customHeight="1">
      <c r="A119" s="35"/>
      <c r="B119" s="36"/>
      <c r="C119" s="191" t="s">
        <v>71</v>
      </c>
      <c r="D119" s="191" t="s">
        <v>266</v>
      </c>
      <c r="E119" s="192" t="s">
        <v>7375</v>
      </c>
      <c r="F119" s="193" t="s">
        <v>7376</v>
      </c>
      <c r="G119" s="194" t="s">
        <v>1863</v>
      </c>
      <c r="H119" s="195">
        <v>1</v>
      </c>
      <c r="I119" s="196"/>
      <c r="J119" s="197">
        <f t="shared" ref="J119:J141" si="0">ROUND(I119*H119,2)</f>
        <v>0</v>
      </c>
      <c r="K119" s="198"/>
      <c r="L119" s="40"/>
      <c r="M119" s="199" t="s">
        <v>1</v>
      </c>
      <c r="N119" s="200" t="s">
        <v>38</v>
      </c>
      <c r="O119" s="72"/>
      <c r="P119" s="201">
        <f t="shared" ref="P119:P141" si="1">O119*H119</f>
        <v>0</v>
      </c>
      <c r="Q119" s="201">
        <v>0</v>
      </c>
      <c r="R119" s="201">
        <f t="shared" ref="R119:R141" si="2">Q119*H119</f>
        <v>0</v>
      </c>
      <c r="S119" s="201">
        <v>0</v>
      </c>
      <c r="T119" s="202">
        <f t="shared" ref="T119:T141" si="3">S119*H119</f>
        <v>0</v>
      </c>
      <c r="U119" s="35"/>
      <c r="V119" s="35"/>
      <c r="W119" s="35"/>
      <c r="X119" s="35"/>
      <c r="Y119" s="35"/>
      <c r="Z119" s="35"/>
      <c r="AA119" s="35"/>
      <c r="AB119" s="35"/>
      <c r="AC119" s="35"/>
      <c r="AD119" s="35"/>
      <c r="AE119" s="35"/>
      <c r="AR119" s="203" t="s">
        <v>270</v>
      </c>
      <c r="AT119" s="203" t="s">
        <v>266</v>
      </c>
      <c r="AU119" s="203" t="s">
        <v>71</v>
      </c>
      <c r="AY119" s="18" t="s">
        <v>263</v>
      </c>
      <c r="BE119" s="204">
        <f t="shared" ref="BE119:BE141" si="4">IF(N119="základní",J119,0)</f>
        <v>0</v>
      </c>
      <c r="BF119" s="204">
        <f t="shared" ref="BF119:BF141" si="5">IF(N119="snížená",J119,0)</f>
        <v>0</v>
      </c>
      <c r="BG119" s="204">
        <f t="shared" ref="BG119:BG141" si="6">IF(N119="zákl. přenesená",J119,0)</f>
        <v>0</v>
      </c>
      <c r="BH119" s="204">
        <f t="shared" ref="BH119:BH141" si="7">IF(N119="sníž. přenesená",J119,0)</f>
        <v>0</v>
      </c>
      <c r="BI119" s="204">
        <f t="shared" ref="BI119:BI141" si="8">IF(N119="nulová",J119,0)</f>
        <v>0</v>
      </c>
      <c r="BJ119" s="18" t="s">
        <v>71</v>
      </c>
      <c r="BK119" s="204">
        <f t="shared" ref="BK119:BK141" si="9">ROUND(I119*H119,2)</f>
        <v>0</v>
      </c>
      <c r="BL119" s="18" t="s">
        <v>270</v>
      </c>
      <c r="BM119" s="203" t="s">
        <v>7377</v>
      </c>
    </row>
    <row r="120" spans="1:65" s="2" customFormat="1" ht="16.5" customHeight="1">
      <c r="A120" s="35"/>
      <c r="B120" s="36"/>
      <c r="C120" s="191" t="s">
        <v>73</v>
      </c>
      <c r="D120" s="191" t="s">
        <v>266</v>
      </c>
      <c r="E120" s="192" t="s">
        <v>7378</v>
      </c>
      <c r="F120" s="193" t="s">
        <v>7379</v>
      </c>
      <c r="G120" s="194" t="s">
        <v>1863</v>
      </c>
      <c r="H120" s="195">
        <v>1</v>
      </c>
      <c r="I120" s="196"/>
      <c r="J120" s="197">
        <f t="shared" si="0"/>
        <v>0</v>
      </c>
      <c r="K120" s="198"/>
      <c r="L120" s="40"/>
      <c r="M120" s="199" t="s">
        <v>1</v>
      </c>
      <c r="N120" s="200" t="s">
        <v>38</v>
      </c>
      <c r="O120" s="72"/>
      <c r="P120" s="201">
        <f t="shared" si="1"/>
        <v>0</v>
      </c>
      <c r="Q120" s="201">
        <v>0</v>
      </c>
      <c r="R120" s="201">
        <f t="shared" si="2"/>
        <v>0</v>
      </c>
      <c r="S120" s="201">
        <v>0</v>
      </c>
      <c r="T120" s="202">
        <f t="shared" si="3"/>
        <v>0</v>
      </c>
      <c r="U120" s="35"/>
      <c r="V120" s="35"/>
      <c r="W120" s="35"/>
      <c r="X120" s="35"/>
      <c r="Y120" s="35"/>
      <c r="Z120" s="35"/>
      <c r="AA120" s="35"/>
      <c r="AB120" s="35"/>
      <c r="AC120" s="35"/>
      <c r="AD120" s="35"/>
      <c r="AE120" s="35"/>
      <c r="AR120" s="203" t="s">
        <v>270</v>
      </c>
      <c r="AT120" s="203" t="s">
        <v>266</v>
      </c>
      <c r="AU120" s="203" t="s">
        <v>71</v>
      </c>
      <c r="AY120" s="18" t="s">
        <v>263</v>
      </c>
      <c r="BE120" s="204">
        <f t="shared" si="4"/>
        <v>0</v>
      </c>
      <c r="BF120" s="204">
        <f t="shared" si="5"/>
        <v>0</v>
      </c>
      <c r="BG120" s="204">
        <f t="shared" si="6"/>
        <v>0</v>
      </c>
      <c r="BH120" s="204">
        <f t="shared" si="7"/>
        <v>0</v>
      </c>
      <c r="BI120" s="204">
        <f t="shared" si="8"/>
        <v>0</v>
      </c>
      <c r="BJ120" s="18" t="s">
        <v>71</v>
      </c>
      <c r="BK120" s="204">
        <f t="shared" si="9"/>
        <v>0</v>
      </c>
      <c r="BL120" s="18" t="s">
        <v>270</v>
      </c>
      <c r="BM120" s="203" t="s">
        <v>7380</v>
      </c>
    </row>
    <row r="121" spans="1:65" s="2" customFormat="1" ht="16.5" customHeight="1">
      <c r="A121" s="35"/>
      <c r="B121" s="36"/>
      <c r="C121" s="191" t="s">
        <v>276</v>
      </c>
      <c r="D121" s="191" t="s">
        <v>266</v>
      </c>
      <c r="E121" s="192" t="s">
        <v>7381</v>
      </c>
      <c r="F121" s="193" t="s">
        <v>7382</v>
      </c>
      <c r="G121" s="194" t="s">
        <v>1863</v>
      </c>
      <c r="H121" s="195">
        <v>1</v>
      </c>
      <c r="I121" s="196"/>
      <c r="J121" s="197">
        <f t="shared" si="0"/>
        <v>0</v>
      </c>
      <c r="K121" s="198"/>
      <c r="L121" s="40"/>
      <c r="M121" s="199" t="s">
        <v>1</v>
      </c>
      <c r="N121" s="200" t="s">
        <v>38</v>
      </c>
      <c r="O121" s="72"/>
      <c r="P121" s="201">
        <f t="shared" si="1"/>
        <v>0</v>
      </c>
      <c r="Q121" s="201">
        <v>0</v>
      </c>
      <c r="R121" s="201">
        <f t="shared" si="2"/>
        <v>0</v>
      </c>
      <c r="S121" s="201">
        <v>0</v>
      </c>
      <c r="T121" s="202">
        <f t="shared" si="3"/>
        <v>0</v>
      </c>
      <c r="U121" s="35"/>
      <c r="V121" s="35"/>
      <c r="W121" s="35"/>
      <c r="X121" s="35"/>
      <c r="Y121" s="35"/>
      <c r="Z121" s="35"/>
      <c r="AA121" s="35"/>
      <c r="AB121" s="35"/>
      <c r="AC121" s="35"/>
      <c r="AD121" s="35"/>
      <c r="AE121" s="35"/>
      <c r="AR121" s="203" t="s">
        <v>270</v>
      </c>
      <c r="AT121" s="203" t="s">
        <v>266</v>
      </c>
      <c r="AU121" s="203" t="s">
        <v>71</v>
      </c>
      <c r="AY121" s="18" t="s">
        <v>263</v>
      </c>
      <c r="BE121" s="204">
        <f t="shared" si="4"/>
        <v>0</v>
      </c>
      <c r="BF121" s="204">
        <f t="shared" si="5"/>
        <v>0</v>
      </c>
      <c r="BG121" s="204">
        <f t="shared" si="6"/>
        <v>0</v>
      </c>
      <c r="BH121" s="204">
        <f t="shared" si="7"/>
        <v>0</v>
      </c>
      <c r="BI121" s="204">
        <f t="shared" si="8"/>
        <v>0</v>
      </c>
      <c r="BJ121" s="18" t="s">
        <v>71</v>
      </c>
      <c r="BK121" s="204">
        <f t="shared" si="9"/>
        <v>0</v>
      </c>
      <c r="BL121" s="18" t="s">
        <v>270</v>
      </c>
      <c r="BM121" s="203" t="s">
        <v>7383</v>
      </c>
    </row>
    <row r="122" spans="1:65" s="2" customFormat="1" ht="16.5" customHeight="1">
      <c r="A122" s="35"/>
      <c r="B122" s="36"/>
      <c r="C122" s="261" t="s">
        <v>270</v>
      </c>
      <c r="D122" s="261" t="s">
        <v>401</v>
      </c>
      <c r="E122" s="262" t="s">
        <v>7384</v>
      </c>
      <c r="F122" s="263" t="s">
        <v>7385</v>
      </c>
      <c r="G122" s="264" t="s">
        <v>796</v>
      </c>
      <c r="H122" s="265">
        <v>300</v>
      </c>
      <c r="I122" s="266"/>
      <c r="J122" s="267">
        <f t="shared" si="0"/>
        <v>0</v>
      </c>
      <c r="K122" s="268"/>
      <c r="L122" s="269"/>
      <c r="M122" s="270" t="s">
        <v>1</v>
      </c>
      <c r="N122" s="271" t="s">
        <v>38</v>
      </c>
      <c r="O122" s="72"/>
      <c r="P122" s="201">
        <f t="shared" si="1"/>
        <v>0</v>
      </c>
      <c r="Q122" s="201">
        <v>0</v>
      </c>
      <c r="R122" s="201">
        <f t="shared" si="2"/>
        <v>0</v>
      </c>
      <c r="S122" s="201">
        <v>0</v>
      </c>
      <c r="T122" s="202">
        <f t="shared" si="3"/>
        <v>0</v>
      </c>
      <c r="U122" s="35"/>
      <c r="V122" s="35"/>
      <c r="W122" s="35"/>
      <c r="X122" s="35"/>
      <c r="Y122" s="35"/>
      <c r="Z122" s="35"/>
      <c r="AA122" s="35"/>
      <c r="AB122" s="35"/>
      <c r="AC122" s="35"/>
      <c r="AD122" s="35"/>
      <c r="AE122" s="35"/>
      <c r="AR122" s="203" t="s">
        <v>314</v>
      </c>
      <c r="AT122" s="203" t="s">
        <v>401</v>
      </c>
      <c r="AU122" s="203" t="s">
        <v>71</v>
      </c>
      <c r="AY122" s="18" t="s">
        <v>263</v>
      </c>
      <c r="BE122" s="204">
        <f t="shared" si="4"/>
        <v>0</v>
      </c>
      <c r="BF122" s="204">
        <f t="shared" si="5"/>
        <v>0</v>
      </c>
      <c r="BG122" s="204">
        <f t="shared" si="6"/>
        <v>0</v>
      </c>
      <c r="BH122" s="204">
        <f t="shared" si="7"/>
        <v>0</v>
      </c>
      <c r="BI122" s="204">
        <f t="shared" si="8"/>
        <v>0</v>
      </c>
      <c r="BJ122" s="18" t="s">
        <v>71</v>
      </c>
      <c r="BK122" s="204">
        <f t="shared" si="9"/>
        <v>0</v>
      </c>
      <c r="BL122" s="18" t="s">
        <v>270</v>
      </c>
      <c r="BM122" s="203" t="s">
        <v>7386</v>
      </c>
    </row>
    <row r="123" spans="1:65" s="2" customFormat="1" ht="16.5" customHeight="1">
      <c r="A123" s="35"/>
      <c r="B123" s="36"/>
      <c r="C123" s="261" t="s">
        <v>297</v>
      </c>
      <c r="D123" s="261" t="s">
        <v>401</v>
      </c>
      <c r="E123" s="262" t="s">
        <v>7387</v>
      </c>
      <c r="F123" s="263" t="s">
        <v>7388</v>
      </c>
      <c r="G123" s="264" t="s">
        <v>796</v>
      </c>
      <c r="H123" s="265">
        <v>300</v>
      </c>
      <c r="I123" s="266"/>
      <c r="J123" s="267">
        <f t="shared" si="0"/>
        <v>0</v>
      </c>
      <c r="K123" s="268"/>
      <c r="L123" s="269"/>
      <c r="M123" s="270" t="s">
        <v>1</v>
      </c>
      <c r="N123" s="271" t="s">
        <v>38</v>
      </c>
      <c r="O123" s="72"/>
      <c r="P123" s="201">
        <f t="shared" si="1"/>
        <v>0</v>
      </c>
      <c r="Q123" s="201">
        <v>0</v>
      </c>
      <c r="R123" s="201">
        <f t="shared" si="2"/>
        <v>0</v>
      </c>
      <c r="S123" s="201">
        <v>0</v>
      </c>
      <c r="T123" s="202">
        <f t="shared" si="3"/>
        <v>0</v>
      </c>
      <c r="U123" s="35"/>
      <c r="V123" s="35"/>
      <c r="W123" s="35"/>
      <c r="X123" s="35"/>
      <c r="Y123" s="35"/>
      <c r="Z123" s="35"/>
      <c r="AA123" s="35"/>
      <c r="AB123" s="35"/>
      <c r="AC123" s="35"/>
      <c r="AD123" s="35"/>
      <c r="AE123" s="35"/>
      <c r="AR123" s="203" t="s">
        <v>314</v>
      </c>
      <c r="AT123" s="203" t="s">
        <v>401</v>
      </c>
      <c r="AU123" s="203" t="s">
        <v>71</v>
      </c>
      <c r="AY123" s="18" t="s">
        <v>263</v>
      </c>
      <c r="BE123" s="204">
        <f t="shared" si="4"/>
        <v>0</v>
      </c>
      <c r="BF123" s="204">
        <f t="shared" si="5"/>
        <v>0</v>
      </c>
      <c r="BG123" s="204">
        <f t="shared" si="6"/>
        <v>0</v>
      </c>
      <c r="BH123" s="204">
        <f t="shared" si="7"/>
        <v>0</v>
      </c>
      <c r="BI123" s="204">
        <f t="shared" si="8"/>
        <v>0</v>
      </c>
      <c r="BJ123" s="18" t="s">
        <v>71</v>
      </c>
      <c r="BK123" s="204">
        <f t="shared" si="9"/>
        <v>0</v>
      </c>
      <c r="BL123" s="18" t="s">
        <v>270</v>
      </c>
      <c r="BM123" s="203" t="s">
        <v>7389</v>
      </c>
    </row>
    <row r="124" spans="1:65" s="2" customFormat="1" ht="16.5" customHeight="1">
      <c r="A124" s="35"/>
      <c r="B124" s="36"/>
      <c r="C124" s="191" t="s">
        <v>304</v>
      </c>
      <c r="D124" s="191" t="s">
        <v>266</v>
      </c>
      <c r="E124" s="192" t="s">
        <v>7390</v>
      </c>
      <c r="F124" s="193" t="s">
        <v>7391</v>
      </c>
      <c r="G124" s="194" t="s">
        <v>1863</v>
      </c>
      <c r="H124" s="195">
        <v>1</v>
      </c>
      <c r="I124" s="196"/>
      <c r="J124" s="197">
        <f t="shared" si="0"/>
        <v>0</v>
      </c>
      <c r="K124" s="198"/>
      <c r="L124" s="40"/>
      <c r="M124" s="199" t="s">
        <v>1</v>
      </c>
      <c r="N124" s="200" t="s">
        <v>38</v>
      </c>
      <c r="O124" s="72"/>
      <c r="P124" s="201">
        <f t="shared" si="1"/>
        <v>0</v>
      </c>
      <c r="Q124" s="201">
        <v>0</v>
      </c>
      <c r="R124" s="201">
        <f t="shared" si="2"/>
        <v>0</v>
      </c>
      <c r="S124" s="201">
        <v>0</v>
      </c>
      <c r="T124" s="202">
        <f t="shared" si="3"/>
        <v>0</v>
      </c>
      <c r="U124" s="35"/>
      <c r="V124" s="35"/>
      <c r="W124" s="35"/>
      <c r="X124" s="35"/>
      <c r="Y124" s="35"/>
      <c r="Z124" s="35"/>
      <c r="AA124" s="35"/>
      <c r="AB124" s="35"/>
      <c r="AC124" s="35"/>
      <c r="AD124" s="35"/>
      <c r="AE124" s="35"/>
      <c r="AR124" s="203" t="s">
        <v>270</v>
      </c>
      <c r="AT124" s="203" t="s">
        <v>266</v>
      </c>
      <c r="AU124" s="203" t="s">
        <v>71</v>
      </c>
      <c r="AY124" s="18" t="s">
        <v>263</v>
      </c>
      <c r="BE124" s="204">
        <f t="shared" si="4"/>
        <v>0</v>
      </c>
      <c r="BF124" s="204">
        <f t="shared" si="5"/>
        <v>0</v>
      </c>
      <c r="BG124" s="204">
        <f t="shared" si="6"/>
        <v>0</v>
      </c>
      <c r="BH124" s="204">
        <f t="shared" si="7"/>
        <v>0</v>
      </c>
      <c r="BI124" s="204">
        <f t="shared" si="8"/>
        <v>0</v>
      </c>
      <c r="BJ124" s="18" t="s">
        <v>71</v>
      </c>
      <c r="BK124" s="204">
        <f t="shared" si="9"/>
        <v>0</v>
      </c>
      <c r="BL124" s="18" t="s">
        <v>270</v>
      </c>
      <c r="BM124" s="203" t="s">
        <v>7392</v>
      </c>
    </row>
    <row r="125" spans="1:65" s="2" customFormat="1" ht="16.5" customHeight="1">
      <c r="A125" s="35"/>
      <c r="B125" s="36"/>
      <c r="C125" s="191" t="s">
        <v>309</v>
      </c>
      <c r="D125" s="191" t="s">
        <v>266</v>
      </c>
      <c r="E125" s="192" t="s">
        <v>7393</v>
      </c>
      <c r="F125" s="193" t="s">
        <v>7394</v>
      </c>
      <c r="G125" s="194" t="s">
        <v>1863</v>
      </c>
      <c r="H125" s="195">
        <v>1</v>
      </c>
      <c r="I125" s="196"/>
      <c r="J125" s="197">
        <f t="shared" si="0"/>
        <v>0</v>
      </c>
      <c r="K125" s="198"/>
      <c r="L125" s="40"/>
      <c r="M125" s="199" t="s">
        <v>1</v>
      </c>
      <c r="N125" s="200" t="s">
        <v>38</v>
      </c>
      <c r="O125" s="72"/>
      <c r="P125" s="201">
        <f t="shared" si="1"/>
        <v>0</v>
      </c>
      <c r="Q125" s="201">
        <v>0</v>
      </c>
      <c r="R125" s="201">
        <f t="shared" si="2"/>
        <v>0</v>
      </c>
      <c r="S125" s="201">
        <v>0</v>
      </c>
      <c r="T125" s="202">
        <f t="shared" si="3"/>
        <v>0</v>
      </c>
      <c r="U125" s="35"/>
      <c r="V125" s="35"/>
      <c r="W125" s="35"/>
      <c r="X125" s="35"/>
      <c r="Y125" s="35"/>
      <c r="Z125" s="35"/>
      <c r="AA125" s="35"/>
      <c r="AB125" s="35"/>
      <c r="AC125" s="35"/>
      <c r="AD125" s="35"/>
      <c r="AE125" s="35"/>
      <c r="AR125" s="203" t="s">
        <v>270</v>
      </c>
      <c r="AT125" s="203" t="s">
        <v>266</v>
      </c>
      <c r="AU125" s="203" t="s">
        <v>71</v>
      </c>
      <c r="AY125" s="18" t="s">
        <v>263</v>
      </c>
      <c r="BE125" s="204">
        <f t="shared" si="4"/>
        <v>0</v>
      </c>
      <c r="BF125" s="204">
        <f t="shared" si="5"/>
        <v>0</v>
      </c>
      <c r="BG125" s="204">
        <f t="shared" si="6"/>
        <v>0</v>
      </c>
      <c r="BH125" s="204">
        <f t="shared" si="7"/>
        <v>0</v>
      </c>
      <c r="BI125" s="204">
        <f t="shared" si="8"/>
        <v>0</v>
      </c>
      <c r="BJ125" s="18" t="s">
        <v>71</v>
      </c>
      <c r="BK125" s="204">
        <f t="shared" si="9"/>
        <v>0</v>
      </c>
      <c r="BL125" s="18" t="s">
        <v>270</v>
      </c>
      <c r="BM125" s="203" t="s">
        <v>7395</v>
      </c>
    </row>
    <row r="126" spans="1:65" s="2" customFormat="1" ht="21.75" customHeight="1">
      <c r="A126" s="35"/>
      <c r="B126" s="36"/>
      <c r="C126" s="191" t="s">
        <v>314</v>
      </c>
      <c r="D126" s="191" t="s">
        <v>266</v>
      </c>
      <c r="E126" s="192" t="s">
        <v>7396</v>
      </c>
      <c r="F126" s="193" t="s">
        <v>7397</v>
      </c>
      <c r="G126" s="194" t="s">
        <v>1863</v>
      </c>
      <c r="H126" s="195">
        <v>1</v>
      </c>
      <c r="I126" s="196"/>
      <c r="J126" s="197">
        <f t="shared" si="0"/>
        <v>0</v>
      </c>
      <c r="K126" s="198"/>
      <c r="L126" s="40"/>
      <c r="M126" s="199" t="s">
        <v>1</v>
      </c>
      <c r="N126" s="200" t="s">
        <v>38</v>
      </c>
      <c r="O126" s="72"/>
      <c r="P126" s="201">
        <f t="shared" si="1"/>
        <v>0</v>
      </c>
      <c r="Q126" s="201">
        <v>0</v>
      </c>
      <c r="R126" s="201">
        <f t="shared" si="2"/>
        <v>0</v>
      </c>
      <c r="S126" s="201">
        <v>0</v>
      </c>
      <c r="T126" s="202">
        <f t="shared" si="3"/>
        <v>0</v>
      </c>
      <c r="U126" s="35"/>
      <c r="V126" s="35"/>
      <c r="W126" s="35"/>
      <c r="X126" s="35"/>
      <c r="Y126" s="35"/>
      <c r="Z126" s="35"/>
      <c r="AA126" s="35"/>
      <c r="AB126" s="35"/>
      <c r="AC126" s="35"/>
      <c r="AD126" s="35"/>
      <c r="AE126" s="35"/>
      <c r="AR126" s="203" t="s">
        <v>270</v>
      </c>
      <c r="AT126" s="203" t="s">
        <v>266</v>
      </c>
      <c r="AU126" s="203" t="s">
        <v>71</v>
      </c>
      <c r="AY126" s="18" t="s">
        <v>263</v>
      </c>
      <c r="BE126" s="204">
        <f t="shared" si="4"/>
        <v>0</v>
      </c>
      <c r="BF126" s="204">
        <f t="shared" si="5"/>
        <v>0</v>
      </c>
      <c r="BG126" s="204">
        <f t="shared" si="6"/>
        <v>0</v>
      </c>
      <c r="BH126" s="204">
        <f t="shared" si="7"/>
        <v>0</v>
      </c>
      <c r="BI126" s="204">
        <f t="shared" si="8"/>
        <v>0</v>
      </c>
      <c r="BJ126" s="18" t="s">
        <v>71</v>
      </c>
      <c r="BK126" s="204">
        <f t="shared" si="9"/>
        <v>0</v>
      </c>
      <c r="BL126" s="18" t="s">
        <v>270</v>
      </c>
      <c r="BM126" s="203" t="s">
        <v>7398</v>
      </c>
    </row>
    <row r="127" spans="1:65" s="2" customFormat="1" ht="16.5" customHeight="1">
      <c r="A127" s="35"/>
      <c r="B127" s="36"/>
      <c r="C127" s="191" t="s">
        <v>264</v>
      </c>
      <c r="D127" s="191" t="s">
        <v>266</v>
      </c>
      <c r="E127" s="192" t="s">
        <v>7399</v>
      </c>
      <c r="F127" s="193" t="s">
        <v>7400</v>
      </c>
      <c r="G127" s="194" t="s">
        <v>796</v>
      </c>
      <c r="H127" s="195">
        <v>2200</v>
      </c>
      <c r="I127" s="196"/>
      <c r="J127" s="197">
        <f t="shared" si="0"/>
        <v>0</v>
      </c>
      <c r="K127" s="198"/>
      <c r="L127" s="40"/>
      <c r="M127" s="199" t="s">
        <v>1</v>
      </c>
      <c r="N127" s="200" t="s">
        <v>38</v>
      </c>
      <c r="O127" s="72"/>
      <c r="P127" s="201">
        <f t="shared" si="1"/>
        <v>0</v>
      </c>
      <c r="Q127" s="201">
        <v>0</v>
      </c>
      <c r="R127" s="201">
        <f t="shared" si="2"/>
        <v>0</v>
      </c>
      <c r="S127" s="201">
        <v>0</v>
      </c>
      <c r="T127" s="202">
        <f t="shared" si="3"/>
        <v>0</v>
      </c>
      <c r="U127" s="35"/>
      <c r="V127" s="35"/>
      <c r="W127" s="35"/>
      <c r="X127" s="35"/>
      <c r="Y127" s="35"/>
      <c r="Z127" s="35"/>
      <c r="AA127" s="35"/>
      <c r="AB127" s="35"/>
      <c r="AC127" s="35"/>
      <c r="AD127" s="35"/>
      <c r="AE127" s="35"/>
      <c r="AR127" s="203" t="s">
        <v>270</v>
      </c>
      <c r="AT127" s="203" t="s">
        <v>266</v>
      </c>
      <c r="AU127" s="203" t="s">
        <v>71</v>
      </c>
      <c r="AY127" s="18" t="s">
        <v>263</v>
      </c>
      <c r="BE127" s="204">
        <f t="shared" si="4"/>
        <v>0</v>
      </c>
      <c r="BF127" s="204">
        <f t="shared" si="5"/>
        <v>0</v>
      </c>
      <c r="BG127" s="204">
        <f t="shared" si="6"/>
        <v>0</v>
      </c>
      <c r="BH127" s="204">
        <f t="shared" si="7"/>
        <v>0</v>
      </c>
      <c r="BI127" s="204">
        <f t="shared" si="8"/>
        <v>0</v>
      </c>
      <c r="BJ127" s="18" t="s">
        <v>71</v>
      </c>
      <c r="BK127" s="204">
        <f t="shared" si="9"/>
        <v>0</v>
      </c>
      <c r="BL127" s="18" t="s">
        <v>270</v>
      </c>
      <c r="BM127" s="203" t="s">
        <v>7401</v>
      </c>
    </row>
    <row r="128" spans="1:65" s="2" customFormat="1" ht="16.5" customHeight="1">
      <c r="A128" s="35"/>
      <c r="B128" s="36"/>
      <c r="C128" s="261" t="s">
        <v>322</v>
      </c>
      <c r="D128" s="261" t="s">
        <v>401</v>
      </c>
      <c r="E128" s="262" t="s">
        <v>7402</v>
      </c>
      <c r="F128" s="263" t="s">
        <v>7403</v>
      </c>
      <c r="G128" s="264" t="s">
        <v>796</v>
      </c>
      <c r="H128" s="265">
        <v>1500</v>
      </c>
      <c r="I128" s="266"/>
      <c r="J128" s="267">
        <f t="shared" si="0"/>
        <v>0</v>
      </c>
      <c r="K128" s="268"/>
      <c r="L128" s="269"/>
      <c r="M128" s="270" t="s">
        <v>1</v>
      </c>
      <c r="N128" s="271" t="s">
        <v>38</v>
      </c>
      <c r="O128" s="72"/>
      <c r="P128" s="201">
        <f t="shared" si="1"/>
        <v>0</v>
      </c>
      <c r="Q128" s="201">
        <v>0</v>
      </c>
      <c r="R128" s="201">
        <f t="shared" si="2"/>
        <v>0</v>
      </c>
      <c r="S128" s="201">
        <v>0</v>
      </c>
      <c r="T128" s="202">
        <f t="shared" si="3"/>
        <v>0</v>
      </c>
      <c r="U128" s="35"/>
      <c r="V128" s="35"/>
      <c r="W128" s="35"/>
      <c r="X128" s="35"/>
      <c r="Y128" s="35"/>
      <c r="Z128" s="35"/>
      <c r="AA128" s="35"/>
      <c r="AB128" s="35"/>
      <c r="AC128" s="35"/>
      <c r="AD128" s="35"/>
      <c r="AE128" s="35"/>
      <c r="AR128" s="203" t="s">
        <v>314</v>
      </c>
      <c r="AT128" s="203" t="s">
        <v>401</v>
      </c>
      <c r="AU128" s="203" t="s">
        <v>71</v>
      </c>
      <c r="AY128" s="18" t="s">
        <v>263</v>
      </c>
      <c r="BE128" s="204">
        <f t="shared" si="4"/>
        <v>0</v>
      </c>
      <c r="BF128" s="204">
        <f t="shared" si="5"/>
        <v>0</v>
      </c>
      <c r="BG128" s="204">
        <f t="shared" si="6"/>
        <v>0</v>
      </c>
      <c r="BH128" s="204">
        <f t="shared" si="7"/>
        <v>0</v>
      </c>
      <c r="BI128" s="204">
        <f t="shared" si="8"/>
        <v>0</v>
      </c>
      <c r="BJ128" s="18" t="s">
        <v>71</v>
      </c>
      <c r="BK128" s="204">
        <f t="shared" si="9"/>
        <v>0</v>
      </c>
      <c r="BL128" s="18" t="s">
        <v>270</v>
      </c>
      <c r="BM128" s="203" t="s">
        <v>7404</v>
      </c>
    </row>
    <row r="129" spans="1:65" s="2" customFormat="1" ht="16.5" customHeight="1">
      <c r="A129" s="35"/>
      <c r="B129" s="36"/>
      <c r="C129" s="261" t="s">
        <v>327</v>
      </c>
      <c r="D129" s="261" t="s">
        <v>401</v>
      </c>
      <c r="E129" s="262" t="s">
        <v>7384</v>
      </c>
      <c r="F129" s="263" t="s">
        <v>7385</v>
      </c>
      <c r="G129" s="264" t="s">
        <v>796</v>
      </c>
      <c r="H129" s="265">
        <v>300</v>
      </c>
      <c r="I129" s="266"/>
      <c r="J129" s="267">
        <f t="shared" si="0"/>
        <v>0</v>
      </c>
      <c r="K129" s="268"/>
      <c r="L129" s="269"/>
      <c r="M129" s="270" t="s">
        <v>1</v>
      </c>
      <c r="N129" s="271" t="s">
        <v>38</v>
      </c>
      <c r="O129" s="72"/>
      <c r="P129" s="201">
        <f t="shared" si="1"/>
        <v>0</v>
      </c>
      <c r="Q129" s="201">
        <v>0</v>
      </c>
      <c r="R129" s="201">
        <f t="shared" si="2"/>
        <v>0</v>
      </c>
      <c r="S129" s="201">
        <v>0</v>
      </c>
      <c r="T129" s="202">
        <f t="shared" si="3"/>
        <v>0</v>
      </c>
      <c r="U129" s="35"/>
      <c r="V129" s="35"/>
      <c r="W129" s="35"/>
      <c r="X129" s="35"/>
      <c r="Y129" s="35"/>
      <c r="Z129" s="35"/>
      <c r="AA129" s="35"/>
      <c r="AB129" s="35"/>
      <c r="AC129" s="35"/>
      <c r="AD129" s="35"/>
      <c r="AE129" s="35"/>
      <c r="AR129" s="203" t="s">
        <v>314</v>
      </c>
      <c r="AT129" s="203" t="s">
        <v>401</v>
      </c>
      <c r="AU129" s="203" t="s">
        <v>71</v>
      </c>
      <c r="AY129" s="18" t="s">
        <v>263</v>
      </c>
      <c r="BE129" s="204">
        <f t="shared" si="4"/>
        <v>0</v>
      </c>
      <c r="BF129" s="204">
        <f t="shared" si="5"/>
        <v>0</v>
      </c>
      <c r="BG129" s="204">
        <f t="shared" si="6"/>
        <v>0</v>
      </c>
      <c r="BH129" s="204">
        <f t="shared" si="7"/>
        <v>0</v>
      </c>
      <c r="BI129" s="204">
        <f t="shared" si="8"/>
        <v>0</v>
      </c>
      <c r="BJ129" s="18" t="s">
        <v>71</v>
      </c>
      <c r="BK129" s="204">
        <f t="shared" si="9"/>
        <v>0</v>
      </c>
      <c r="BL129" s="18" t="s">
        <v>270</v>
      </c>
      <c r="BM129" s="203" t="s">
        <v>7405</v>
      </c>
    </row>
    <row r="130" spans="1:65" s="2" customFormat="1" ht="16.5" customHeight="1">
      <c r="A130" s="35"/>
      <c r="B130" s="36"/>
      <c r="C130" s="261" t="s">
        <v>8</v>
      </c>
      <c r="D130" s="261" t="s">
        <v>401</v>
      </c>
      <c r="E130" s="262" t="s">
        <v>7406</v>
      </c>
      <c r="F130" s="263" t="s">
        <v>7407</v>
      </c>
      <c r="G130" s="264" t="s">
        <v>796</v>
      </c>
      <c r="H130" s="265">
        <v>200</v>
      </c>
      <c r="I130" s="266"/>
      <c r="J130" s="267">
        <f t="shared" si="0"/>
        <v>0</v>
      </c>
      <c r="K130" s="268"/>
      <c r="L130" s="269"/>
      <c r="M130" s="270" t="s">
        <v>1</v>
      </c>
      <c r="N130" s="271" t="s">
        <v>38</v>
      </c>
      <c r="O130" s="72"/>
      <c r="P130" s="201">
        <f t="shared" si="1"/>
        <v>0</v>
      </c>
      <c r="Q130" s="201">
        <v>0</v>
      </c>
      <c r="R130" s="201">
        <f t="shared" si="2"/>
        <v>0</v>
      </c>
      <c r="S130" s="201">
        <v>0</v>
      </c>
      <c r="T130" s="202">
        <f t="shared" si="3"/>
        <v>0</v>
      </c>
      <c r="U130" s="35"/>
      <c r="V130" s="35"/>
      <c r="W130" s="35"/>
      <c r="X130" s="35"/>
      <c r="Y130" s="35"/>
      <c r="Z130" s="35"/>
      <c r="AA130" s="35"/>
      <c r="AB130" s="35"/>
      <c r="AC130" s="35"/>
      <c r="AD130" s="35"/>
      <c r="AE130" s="35"/>
      <c r="AR130" s="203" t="s">
        <v>314</v>
      </c>
      <c r="AT130" s="203" t="s">
        <v>401</v>
      </c>
      <c r="AU130" s="203" t="s">
        <v>71</v>
      </c>
      <c r="AY130" s="18" t="s">
        <v>263</v>
      </c>
      <c r="BE130" s="204">
        <f t="shared" si="4"/>
        <v>0</v>
      </c>
      <c r="BF130" s="204">
        <f t="shared" si="5"/>
        <v>0</v>
      </c>
      <c r="BG130" s="204">
        <f t="shared" si="6"/>
        <v>0</v>
      </c>
      <c r="BH130" s="204">
        <f t="shared" si="7"/>
        <v>0</v>
      </c>
      <c r="BI130" s="204">
        <f t="shared" si="8"/>
        <v>0</v>
      </c>
      <c r="BJ130" s="18" t="s">
        <v>71</v>
      </c>
      <c r="BK130" s="204">
        <f t="shared" si="9"/>
        <v>0</v>
      </c>
      <c r="BL130" s="18" t="s">
        <v>270</v>
      </c>
      <c r="BM130" s="203" t="s">
        <v>7408</v>
      </c>
    </row>
    <row r="131" spans="1:65" s="2" customFormat="1" ht="16.5" customHeight="1">
      <c r="A131" s="35"/>
      <c r="B131" s="36"/>
      <c r="C131" s="261" t="s">
        <v>397</v>
      </c>
      <c r="D131" s="261" t="s">
        <v>401</v>
      </c>
      <c r="E131" s="262" t="s">
        <v>7409</v>
      </c>
      <c r="F131" s="263" t="s">
        <v>7410</v>
      </c>
      <c r="G131" s="264" t="s">
        <v>796</v>
      </c>
      <c r="H131" s="265">
        <v>100</v>
      </c>
      <c r="I131" s="266"/>
      <c r="J131" s="267">
        <f t="shared" si="0"/>
        <v>0</v>
      </c>
      <c r="K131" s="268"/>
      <c r="L131" s="269"/>
      <c r="M131" s="270" t="s">
        <v>1</v>
      </c>
      <c r="N131" s="271" t="s">
        <v>38</v>
      </c>
      <c r="O131" s="72"/>
      <c r="P131" s="201">
        <f t="shared" si="1"/>
        <v>0</v>
      </c>
      <c r="Q131" s="201">
        <v>0</v>
      </c>
      <c r="R131" s="201">
        <f t="shared" si="2"/>
        <v>0</v>
      </c>
      <c r="S131" s="201">
        <v>0</v>
      </c>
      <c r="T131" s="202">
        <f t="shared" si="3"/>
        <v>0</v>
      </c>
      <c r="U131" s="35"/>
      <c r="V131" s="35"/>
      <c r="W131" s="35"/>
      <c r="X131" s="35"/>
      <c r="Y131" s="35"/>
      <c r="Z131" s="35"/>
      <c r="AA131" s="35"/>
      <c r="AB131" s="35"/>
      <c r="AC131" s="35"/>
      <c r="AD131" s="35"/>
      <c r="AE131" s="35"/>
      <c r="AR131" s="203" t="s">
        <v>314</v>
      </c>
      <c r="AT131" s="203" t="s">
        <v>401</v>
      </c>
      <c r="AU131" s="203" t="s">
        <v>71</v>
      </c>
      <c r="AY131" s="18" t="s">
        <v>263</v>
      </c>
      <c r="BE131" s="204">
        <f t="shared" si="4"/>
        <v>0</v>
      </c>
      <c r="BF131" s="204">
        <f t="shared" si="5"/>
        <v>0</v>
      </c>
      <c r="BG131" s="204">
        <f t="shared" si="6"/>
        <v>0</v>
      </c>
      <c r="BH131" s="204">
        <f t="shared" si="7"/>
        <v>0</v>
      </c>
      <c r="BI131" s="204">
        <f t="shared" si="8"/>
        <v>0</v>
      </c>
      <c r="BJ131" s="18" t="s">
        <v>71</v>
      </c>
      <c r="BK131" s="204">
        <f t="shared" si="9"/>
        <v>0</v>
      </c>
      <c r="BL131" s="18" t="s">
        <v>270</v>
      </c>
      <c r="BM131" s="203" t="s">
        <v>7411</v>
      </c>
    </row>
    <row r="132" spans="1:65" s="2" customFormat="1" ht="16.5" customHeight="1">
      <c r="A132" s="35"/>
      <c r="B132" s="36"/>
      <c r="C132" s="261" t="s">
        <v>405</v>
      </c>
      <c r="D132" s="261" t="s">
        <v>401</v>
      </c>
      <c r="E132" s="262" t="s">
        <v>7412</v>
      </c>
      <c r="F132" s="263" t="s">
        <v>7413</v>
      </c>
      <c r="G132" s="264" t="s">
        <v>796</v>
      </c>
      <c r="H132" s="265">
        <v>200</v>
      </c>
      <c r="I132" s="266"/>
      <c r="J132" s="267">
        <f t="shared" si="0"/>
        <v>0</v>
      </c>
      <c r="K132" s="268"/>
      <c r="L132" s="269"/>
      <c r="M132" s="270" t="s">
        <v>1</v>
      </c>
      <c r="N132" s="271" t="s">
        <v>38</v>
      </c>
      <c r="O132" s="72"/>
      <c r="P132" s="201">
        <f t="shared" si="1"/>
        <v>0</v>
      </c>
      <c r="Q132" s="201">
        <v>0</v>
      </c>
      <c r="R132" s="201">
        <f t="shared" si="2"/>
        <v>0</v>
      </c>
      <c r="S132" s="201">
        <v>0</v>
      </c>
      <c r="T132" s="202">
        <f t="shared" si="3"/>
        <v>0</v>
      </c>
      <c r="U132" s="35"/>
      <c r="V132" s="35"/>
      <c r="W132" s="35"/>
      <c r="X132" s="35"/>
      <c r="Y132" s="35"/>
      <c r="Z132" s="35"/>
      <c r="AA132" s="35"/>
      <c r="AB132" s="35"/>
      <c r="AC132" s="35"/>
      <c r="AD132" s="35"/>
      <c r="AE132" s="35"/>
      <c r="AR132" s="203" t="s">
        <v>314</v>
      </c>
      <c r="AT132" s="203" t="s">
        <v>401</v>
      </c>
      <c r="AU132" s="203" t="s">
        <v>71</v>
      </c>
      <c r="AY132" s="18" t="s">
        <v>263</v>
      </c>
      <c r="BE132" s="204">
        <f t="shared" si="4"/>
        <v>0</v>
      </c>
      <c r="BF132" s="204">
        <f t="shared" si="5"/>
        <v>0</v>
      </c>
      <c r="BG132" s="204">
        <f t="shared" si="6"/>
        <v>0</v>
      </c>
      <c r="BH132" s="204">
        <f t="shared" si="7"/>
        <v>0</v>
      </c>
      <c r="BI132" s="204">
        <f t="shared" si="8"/>
        <v>0</v>
      </c>
      <c r="BJ132" s="18" t="s">
        <v>71</v>
      </c>
      <c r="BK132" s="204">
        <f t="shared" si="9"/>
        <v>0</v>
      </c>
      <c r="BL132" s="18" t="s">
        <v>270</v>
      </c>
      <c r="BM132" s="203" t="s">
        <v>7414</v>
      </c>
    </row>
    <row r="133" spans="1:65" s="2" customFormat="1" ht="16.5" customHeight="1">
      <c r="A133" s="35"/>
      <c r="B133" s="36"/>
      <c r="C133" s="261" t="s">
        <v>412</v>
      </c>
      <c r="D133" s="261" t="s">
        <v>401</v>
      </c>
      <c r="E133" s="262" t="s">
        <v>7415</v>
      </c>
      <c r="F133" s="263" t="s">
        <v>7416</v>
      </c>
      <c r="G133" s="264" t="s">
        <v>796</v>
      </c>
      <c r="H133" s="265">
        <v>1000</v>
      </c>
      <c r="I133" s="266"/>
      <c r="J133" s="267">
        <f t="shared" si="0"/>
        <v>0</v>
      </c>
      <c r="K133" s="268"/>
      <c r="L133" s="269"/>
      <c r="M133" s="270" t="s">
        <v>1</v>
      </c>
      <c r="N133" s="271" t="s">
        <v>38</v>
      </c>
      <c r="O133" s="72"/>
      <c r="P133" s="201">
        <f t="shared" si="1"/>
        <v>0</v>
      </c>
      <c r="Q133" s="201">
        <v>0</v>
      </c>
      <c r="R133" s="201">
        <f t="shared" si="2"/>
        <v>0</v>
      </c>
      <c r="S133" s="201">
        <v>0</v>
      </c>
      <c r="T133" s="202">
        <f t="shared" si="3"/>
        <v>0</v>
      </c>
      <c r="U133" s="35"/>
      <c r="V133" s="35"/>
      <c r="W133" s="35"/>
      <c r="X133" s="35"/>
      <c r="Y133" s="35"/>
      <c r="Z133" s="35"/>
      <c r="AA133" s="35"/>
      <c r="AB133" s="35"/>
      <c r="AC133" s="35"/>
      <c r="AD133" s="35"/>
      <c r="AE133" s="35"/>
      <c r="AR133" s="203" t="s">
        <v>314</v>
      </c>
      <c r="AT133" s="203" t="s">
        <v>401</v>
      </c>
      <c r="AU133" s="203" t="s">
        <v>71</v>
      </c>
      <c r="AY133" s="18" t="s">
        <v>263</v>
      </c>
      <c r="BE133" s="204">
        <f t="shared" si="4"/>
        <v>0</v>
      </c>
      <c r="BF133" s="204">
        <f t="shared" si="5"/>
        <v>0</v>
      </c>
      <c r="BG133" s="204">
        <f t="shared" si="6"/>
        <v>0</v>
      </c>
      <c r="BH133" s="204">
        <f t="shared" si="7"/>
        <v>0</v>
      </c>
      <c r="BI133" s="204">
        <f t="shared" si="8"/>
        <v>0</v>
      </c>
      <c r="BJ133" s="18" t="s">
        <v>71</v>
      </c>
      <c r="BK133" s="204">
        <f t="shared" si="9"/>
        <v>0</v>
      </c>
      <c r="BL133" s="18" t="s">
        <v>270</v>
      </c>
      <c r="BM133" s="203" t="s">
        <v>7417</v>
      </c>
    </row>
    <row r="134" spans="1:65" s="2" customFormat="1" ht="16.5" customHeight="1">
      <c r="A134" s="35"/>
      <c r="B134" s="36"/>
      <c r="C134" s="261" t="s">
        <v>416</v>
      </c>
      <c r="D134" s="261" t="s">
        <v>401</v>
      </c>
      <c r="E134" s="262" t="s">
        <v>7418</v>
      </c>
      <c r="F134" s="263" t="s">
        <v>7419</v>
      </c>
      <c r="G134" s="264" t="s">
        <v>796</v>
      </c>
      <c r="H134" s="265">
        <v>400</v>
      </c>
      <c r="I134" s="266"/>
      <c r="J134" s="267">
        <f t="shared" si="0"/>
        <v>0</v>
      </c>
      <c r="K134" s="268"/>
      <c r="L134" s="269"/>
      <c r="M134" s="270" t="s">
        <v>1</v>
      </c>
      <c r="N134" s="271" t="s">
        <v>38</v>
      </c>
      <c r="O134" s="72"/>
      <c r="P134" s="201">
        <f t="shared" si="1"/>
        <v>0</v>
      </c>
      <c r="Q134" s="201">
        <v>0</v>
      </c>
      <c r="R134" s="201">
        <f t="shared" si="2"/>
        <v>0</v>
      </c>
      <c r="S134" s="201">
        <v>0</v>
      </c>
      <c r="T134" s="202">
        <f t="shared" si="3"/>
        <v>0</v>
      </c>
      <c r="U134" s="35"/>
      <c r="V134" s="35"/>
      <c r="W134" s="35"/>
      <c r="X134" s="35"/>
      <c r="Y134" s="35"/>
      <c r="Z134" s="35"/>
      <c r="AA134" s="35"/>
      <c r="AB134" s="35"/>
      <c r="AC134" s="35"/>
      <c r="AD134" s="35"/>
      <c r="AE134" s="35"/>
      <c r="AR134" s="203" t="s">
        <v>314</v>
      </c>
      <c r="AT134" s="203" t="s">
        <v>401</v>
      </c>
      <c r="AU134" s="203" t="s">
        <v>71</v>
      </c>
      <c r="AY134" s="18" t="s">
        <v>263</v>
      </c>
      <c r="BE134" s="204">
        <f t="shared" si="4"/>
        <v>0</v>
      </c>
      <c r="BF134" s="204">
        <f t="shared" si="5"/>
        <v>0</v>
      </c>
      <c r="BG134" s="204">
        <f t="shared" si="6"/>
        <v>0</v>
      </c>
      <c r="BH134" s="204">
        <f t="shared" si="7"/>
        <v>0</v>
      </c>
      <c r="BI134" s="204">
        <f t="shared" si="8"/>
        <v>0</v>
      </c>
      <c r="BJ134" s="18" t="s">
        <v>71</v>
      </c>
      <c r="BK134" s="204">
        <f t="shared" si="9"/>
        <v>0</v>
      </c>
      <c r="BL134" s="18" t="s">
        <v>270</v>
      </c>
      <c r="BM134" s="203" t="s">
        <v>7420</v>
      </c>
    </row>
    <row r="135" spans="1:65" s="2" customFormat="1" ht="16.5" customHeight="1">
      <c r="A135" s="35"/>
      <c r="B135" s="36"/>
      <c r="C135" s="191" t="s">
        <v>421</v>
      </c>
      <c r="D135" s="191" t="s">
        <v>266</v>
      </c>
      <c r="E135" s="192" t="s">
        <v>7189</v>
      </c>
      <c r="F135" s="193" t="s">
        <v>7190</v>
      </c>
      <c r="G135" s="194" t="s">
        <v>1863</v>
      </c>
      <c r="H135" s="195">
        <v>1</v>
      </c>
      <c r="I135" s="196"/>
      <c r="J135" s="197">
        <f t="shared" si="0"/>
        <v>0</v>
      </c>
      <c r="K135" s="198"/>
      <c r="L135" s="40"/>
      <c r="M135" s="199" t="s">
        <v>1</v>
      </c>
      <c r="N135" s="200" t="s">
        <v>38</v>
      </c>
      <c r="O135" s="72"/>
      <c r="P135" s="201">
        <f t="shared" si="1"/>
        <v>0</v>
      </c>
      <c r="Q135" s="201">
        <v>0</v>
      </c>
      <c r="R135" s="201">
        <f t="shared" si="2"/>
        <v>0</v>
      </c>
      <c r="S135" s="201">
        <v>0</v>
      </c>
      <c r="T135" s="202">
        <f t="shared" si="3"/>
        <v>0</v>
      </c>
      <c r="U135" s="35"/>
      <c r="V135" s="35"/>
      <c r="W135" s="35"/>
      <c r="X135" s="35"/>
      <c r="Y135" s="35"/>
      <c r="Z135" s="35"/>
      <c r="AA135" s="35"/>
      <c r="AB135" s="35"/>
      <c r="AC135" s="35"/>
      <c r="AD135" s="35"/>
      <c r="AE135" s="35"/>
      <c r="AR135" s="203" t="s">
        <v>270</v>
      </c>
      <c r="AT135" s="203" t="s">
        <v>266</v>
      </c>
      <c r="AU135" s="203" t="s">
        <v>71</v>
      </c>
      <c r="AY135" s="18" t="s">
        <v>263</v>
      </c>
      <c r="BE135" s="204">
        <f t="shared" si="4"/>
        <v>0</v>
      </c>
      <c r="BF135" s="204">
        <f t="shared" si="5"/>
        <v>0</v>
      </c>
      <c r="BG135" s="204">
        <f t="shared" si="6"/>
        <v>0</v>
      </c>
      <c r="BH135" s="204">
        <f t="shared" si="7"/>
        <v>0</v>
      </c>
      <c r="BI135" s="204">
        <f t="shared" si="8"/>
        <v>0</v>
      </c>
      <c r="BJ135" s="18" t="s">
        <v>71</v>
      </c>
      <c r="BK135" s="204">
        <f t="shared" si="9"/>
        <v>0</v>
      </c>
      <c r="BL135" s="18" t="s">
        <v>270</v>
      </c>
      <c r="BM135" s="203" t="s">
        <v>7421</v>
      </c>
    </row>
    <row r="136" spans="1:65" s="2" customFormat="1" ht="24.2" customHeight="1">
      <c r="A136" s="35"/>
      <c r="B136" s="36"/>
      <c r="C136" s="191" t="s">
        <v>426</v>
      </c>
      <c r="D136" s="191" t="s">
        <v>266</v>
      </c>
      <c r="E136" s="192" t="s">
        <v>7422</v>
      </c>
      <c r="F136" s="193" t="s">
        <v>7423</v>
      </c>
      <c r="G136" s="194" t="s">
        <v>796</v>
      </c>
      <c r="H136" s="195">
        <v>700</v>
      </c>
      <c r="I136" s="196"/>
      <c r="J136" s="197">
        <f t="shared" si="0"/>
        <v>0</v>
      </c>
      <c r="K136" s="198"/>
      <c r="L136" s="40"/>
      <c r="M136" s="199" t="s">
        <v>1</v>
      </c>
      <c r="N136" s="200" t="s">
        <v>38</v>
      </c>
      <c r="O136" s="72"/>
      <c r="P136" s="201">
        <f t="shared" si="1"/>
        <v>0</v>
      </c>
      <c r="Q136" s="201">
        <v>0</v>
      </c>
      <c r="R136" s="201">
        <f t="shared" si="2"/>
        <v>0</v>
      </c>
      <c r="S136" s="201">
        <v>0</v>
      </c>
      <c r="T136" s="202">
        <f t="shared" si="3"/>
        <v>0</v>
      </c>
      <c r="U136" s="35"/>
      <c r="V136" s="35"/>
      <c r="W136" s="35"/>
      <c r="X136" s="35"/>
      <c r="Y136" s="35"/>
      <c r="Z136" s="35"/>
      <c r="AA136" s="35"/>
      <c r="AB136" s="35"/>
      <c r="AC136" s="35"/>
      <c r="AD136" s="35"/>
      <c r="AE136" s="35"/>
      <c r="AR136" s="203" t="s">
        <v>270</v>
      </c>
      <c r="AT136" s="203" t="s">
        <v>266</v>
      </c>
      <c r="AU136" s="203" t="s">
        <v>71</v>
      </c>
      <c r="AY136" s="18" t="s">
        <v>263</v>
      </c>
      <c r="BE136" s="204">
        <f t="shared" si="4"/>
        <v>0</v>
      </c>
      <c r="BF136" s="204">
        <f t="shared" si="5"/>
        <v>0</v>
      </c>
      <c r="BG136" s="204">
        <f t="shared" si="6"/>
        <v>0</v>
      </c>
      <c r="BH136" s="204">
        <f t="shared" si="7"/>
        <v>0</v>
      </c>
      <c r="BI136" s="204">
        <f t="shared" si="8"/>
        <v>0</v>
      </c>
      <c r="BJ136" s="18" t="s">
        <v>71</v>
      </c>
      <c r="BK136" s="204">
        <f t="shared" si="9"/>
        <v>0</v>
      </c>
      <c r="BL136" s="18" t="s">
        <v>270</v>
      </c>
      <c r="BM136" s="203" t="s">
        <v>7424</v>
      </c>
    </row>
    <row r="137" spans="1:65" s="2" customFormat="1" ht="16.5" customHeight="1">
      <c r="A137" s="35"/>
      <c r="B137" s="36"/>
      <c r="C137" s="261" t="s">
        <v>554</v>
      </c>
      <c r="D137" s="261" t="s">
        <v>401</v>
      </c>
      <c r="E137" s="262" t="s">
        <v>7425</v>
      </c>
      <c r="F137" s="263" t="s">
        <v>7426</v>
      </c>
      <c r="G137" s="264" t="s">
        <v>796</v>
      </c>
      <c r="H137" s="265">
        <v>700</v>
      </c>
      <c r="I137" s="266"/>
      <c r="J137" s="267">
        <f t="shared" si="0"/>
        <v>0</v>
      </c>
      <c r="K137" s="268"/>
      <c r="L137" s="269"/>
      <c r="M137" s="270" t="s">
        <v>1</v>
      </c>
      <c r="N137" s="271" t="s">
        <v>38</v>
      </c>
      <c r="O137" s="72"/>
      <c r="P137" s="201">
        <f t="shared" si="1"/>
        <v>0</v>
      </c>
      <c r="Q137" s="201">
        <v>0</v>
      </c>
      <c r="R137" s="201">
        <f t="shared" si="2"/>
        <v>0</v>
      </c>
      <c r="S137" s="201">
        <v>0</v>
      </c>
      <c r="T137" s="202">
        <f t="shared" si="3"/>
        <v>0</v>
      </c>
      <c r="U137" s="35"/>
      <c r="V137" s="35"/>
      <c r="W137" s="35"/>
      <c r="X137" s="35"/>
      <c r="Y137" s="35"/>
      <c r="Z137" s="35"/>
      <c r="AA137" s="35"/>
      <c r="AB137" s="35"/>
      <c r="AC137" s="35"/>
      <c r="AD137" s="35"/>
      <c r="AE137" s="35"/>
      <c r="AR137" s="203" t="s">
        <v>314</v>
      </c>
      <c r="AT137" s="203" t="s">
        <v>401</v>
      </c>
      <c r="AU137" s="203" t="s">
        <v>71</v>
      </c>
      <c r="AY137" s="18" t="s">
        <v>263</v>
      </c>
      <c r="BE137" s="204">
        <f t="shared" si="4"/>
        <v>0</v>
      </c>
      <c r="BF137" s="204">
        <f t="shared" si="5"/>
        <v>0</v>
      </c>
      <c r="BG137" s="204">
        <f t="shared" si="6"/>
        <v>0</v>
      </c>
      <c r="BH137" s="204">
        <f t="shared" si="7"/>
        <v>0</v>
      </c>
      <c r="BI137" s="204">
        <f t="shared" si="8"/>
        <v>0</v>
      </c>
      <c r="BJ137" s="18" t="s">
        <v>71</v>
      </c>
      <c r="BK137" s="204">
        <f t="shared" si="9"/>
        <v>0</v>
      </c>
      <c r="BL137" s="18" t="s">
        <v>270</v>
      </c>
      <c r="BM137" s="203" t="s">
        <v>7427</v>
      </c>
    </row>
    <row r="138" spans="1:65" s="2" customFormat="1" ht="16.5" customHeight="1">
      <c r="A138" s="35"/>
      <c r="B138" s="36"/>
      <c r="C138" s="261" t="s">
        <v>493</v>
      </c>
      <c r="D138" s="261" t="s">
        <v>401</v>
      </c>
      <c r="E138" s="262" t="s">
        <v>7428</v>
      </c>
      <c r="F138" s="263" t="s">
        <v>7429</v>
      </c>
      <c r="G138" s="264" t="s">
        <v>1867</v>
      </c>
      <c r="H138" s="265">
        <v>100</v>
      </c>
      <c r="I138" s="266"/>
      <c r="J138" s="267">
        <f t="shared" si="0"/>
        <v>0</v>
      </c>
      <c r="K138" s="268"/>
      <c r="L138" s="269"/>
      <c r="M138" s="270" t="s">
        <v>1</v>
      </c>
      <c r="N138" s="271" t="s">
        <v>38</v>
      </c>
      <c r="O138" s="72"/>
      <c r="P138" s="201">
        <f t="shared" si="1"/>
        <v>0</v>
      </c>
      <c r="Q138" s="201">
        <v>0</v>
      </c>
      <c r="R138" s="201">
        <f t="shared" si="2"/>
        <v>0</v>
      </c>
      <c r="S138" s="201">
        <v>0</v>
      </c>
      <c r="T138" s="202">
        <f t="shared" si="3"/>
        <v>0</v>
      </c>
      <c r="U138" s="35"/>
      <c r="V138" s="35"/>
      <c r="W138" s="35"/>
      <c r="X138" s="35"/>
      <c r="Y138" s="35"/>
      <c r="Z138" s="35"/>
      <c r="AA138" s="35"/>
      <c r="AB138" s="35"/>
      <c r="AC138" s="35"/>
      <c r="AD138" s="35"/>
      <c r="AE138" s="35"/>
      <c r="AR138" s="203" t="s">
        <v>314</v>
      </c>
      <c r="AT138" s="203" t="s">
        <v>401</v>
      </c>
      <c r="AU138" s="203" t="s">
        <v>71</v>
      </c>
      <c r="AY138" s="18" t="s">
        <v>263</v>
      </c>
      <c r="BE138" s="204">
        <f t="shared" si="4"/>
        <v>0</v>
      </c>
      <c r="BF138" s="204">
        <f t="shared" si="5"/>
        <v>0</v>
      </c>
      <c r="BG138" s="204">
        <f t="shared" si="6"/>
        <v>0</v>
      </c>
      <c r="BH138" s="204">
        <f t="shared" si="7"/>
        <v>0</v>
      </c>
      <c r="BI138" s="204">
        <f t="shared" si="8"/>
        <v>0</v>
      </c>
      <c r="BJ138" s="18" t="s">
        <v>71</v>
      </c>
      <c r="BK138" s="204">
        <f t="shared" si="9"/>
        <v>0</v>
      </c>
      <c r="BL138" s="18" t="s">
        <v>270</v>
      </c>
      <c r="BM138" s="203" t="s">
        <v>7430</v>
      </c>
    </row>
    <row r="139" spans="1:65" s="2" customFormat="1" ht="16.5" customHeight="1">
      <c r="A139" s="35"/>
      <c r="B139" s="36"/>
      <c r="C139" s="191" t="s">
        <v>7</v>
      </c>
      <c r="D139" s="191" t="s">
        <v>266</v>
      </c>
      <c r="E139" s="192" t="s">
        <v>1946</v>
      </c>
      <c r="F139" s="193" t="s">
        <v>4656</v>
      </c>
      <c r="G139" s="194" t="s">
        <v>1863</v>
      </c>
      <c r="H139" s="195">
        <v>1</v>
      </c>
      <c r="I139" s="196"/>
      <c r="J139" s="197">
        <f t="shared" si="0"/>
        <v>0</v>
      </c>
      <c r="K139" s="198"/>
      <c r="L139" s="40"/>
      <c r="M139" s="199" t="s">
        <v>1</v>
      </c>
      <c r="N139" s="200" t="s">
        <v>38</v>
      </c>
      <c r="O139" s="72"/>
      <c r="P139" s="201">
        <f t="shared" si="1"/>
        <v>0</v>
      </c>
      <c r="Q139" s="201">
        <v>0</v>
      </c>
      <c r="R139" s="201">
        <f t="shared" si="2"/>
        <v>0</v>
      </c>
      <c r="S139" s="201">
        <v>0</v>
      </c>
      <c r="T139" s="202">
        <f t="shared" si="3"/>
        <v>0</v>
      </c>
      <c r="U139" s="35"/>
      <c r="V139" s="35"/>
      <c r="W139" s="35"/>
      <c r="X139" s="35"/>
      <c r="Y139" s="35"/>
      <c r="Z139" s="35"/>
      <c r="AA139" s="35"/>
      <c r="AB139" s="35"/>
      <c r="AC139" s="35"/>
      <c r="AD139" s="35"/>
      <c r="AE139" s="35"/>
      <c r="AR139" s="203" t="s">
        <v>270</v>
      </c>
      <c r="AT139" s="203" t="s">
        <v>266</v>
      </c>
      <c r="AU139" s="203" t="s">
        <v>71</v>
      </c>
      <c r="AY139" s="18" t="s">
        <v>263</v>
      </c>
      <c r="BE139" s="204">
        <f t="shared" si="4"/>
        <v>0</v>
      </c>
      <c r="BF139" s="204">
        <f t="shared" si="5"/>
        <v>0</v>
      </c>
      <c r="BG139" s="204">
        <f t="shared" si="6"/>
        <v>0</v>
      </c>
      <c r="BH139" s="204">
        <f t="shared" si="7"/>
        <v>0</v>
      </c>
      <c r="BI139" s="204">
        <f t="shared" si="8"/>
        <v>0</v>
      </c>
      <c r="BJ139" s="18" t="s">
        <v>71</v>
      </c>
      <c r="BK139" s="204">
        <f t="shared" si="9"/>
        <v>0</v>
      </c>
      <c r="BL139" s="18" t="s">
        <v>270</v>
      </c>
      <c r="BM139" s="203" t="s">
        <v>7431</v>
      </c>
    </row>
    <row r="140" spans="1:65" s="2" customFormat="1" ht="24.2" customHeight="1">
      <c r="A140" s="35"/>
      <c r="B140" s="36"/>
      <c r="C140" s="191" t="s">
        <v>496</v>
      </c>
      <c r="D140" s="191" t="s">
        <v>266</v>
      </c>
      <c r="E140" s="192" t="s">
        <v>1949</v>
      </c>
      <c r="F140" s="193" t="s">
        <v>1950</v>
      </c>
      <c r="G140" s="194" t="s">
        <v>1863</v>
      </c>
      <c r="H140" s="195">
        <v>1</v>
      </c>
      <c r="I140" s="196"/>
      <c r="J140" s="197">
        <f t="shared" si="0"/>
        <v>0</v>
      </c>
      <c r="K140" s="198"/>
      <c r="L140" s="40"/>
      <c r="M140" s="199" t="s">
        <v>1</v>
      </c>
      <c r="N140" s="200" t="s">
        <v>38</v>
      </c>
      <c r="O140" s="72"/>
      <c r="P140" s="201">
        <f t="shared" si="1"/>
        <v>0</v>
      </c>
      <c r="Q140" s="201">
        <v>0</v>
      </c>
      <c r="R140" s="201">
        <f t="shared" si="2"/>
        <v>0</v>
      </c>
      <c r="S140" s="201">
        <v>0</v>
      </c>
      <c r="T140" s="202">
        <f t="shared" si="3"/>
        <v>0</v>
      </c>
      <c r="U140" s="35"/>
      <c r="V140" s="35"/>
      <c r="W140" s="35"/>
      <c r="X140" s="35"/>
      <c r="Y140" s="35"/>
      <c r="Z140" s="35"/>
      <c r="AA140" s="35"/>
      <c r="AB140" s="35"/>
      <c r="AC140" s="35"/>
      <c r="AD140" s="35"/>
      <c r="AE140" s="35"/>
      <c r="AR140" s="203" t="s">
        <v>270</v>
      </c>
      <c r="AT140" s="203" t="s">
        <v>266</v>
      </c>
      <c r="AU140" s="203" t="s">
        <v>71</v>
      </c>
      <c r="AY140" s="18" t="s">
        <v>263</v>
      </c>
      <c r="BE140" s="204">
        <f t="shared" si="4"/>
        <v>0</v>
      </c>
      <c r="BF140" s="204">
        <f t="shared" si="5"/>
        <v>0</v>
      </c>
      <c r="BG140" s="204">
        <f t="shared" si="6"/>
        <v>0</v>
      </c>
      <c r="BH140" s="204">
        <f t="shared" si="7"/>
        <v>0</v>
      </c>
      <c r="BI140" s="204">
        <f t="shared" si="8"/>
        <v>0</v>
      </c>
      <c r="BJ140" s="18" t="s">
        <v>71</v>
      </c>
      <c r="BK140" s="204">
        <f t="shared" si="9"/>
        <v>0</v>
      </c>
      <c r="BL140" s="18" t="s">
        <v>270</v>
      </c>
      <c r="BM140" s="203" t="s">
        <v>7432</v>
      </c>
    </row>
    <row r="141" spans="1:65" s="2" customFormat="1" ht="16.5" customHeight="1">
      <c r="A141" s="35"/>
      <c r="B141" s="36"/>
      <c r="C141" s="191" t="s">
        <v>576</v>
      </c>
      <c r="D141" s="191" t="s">
        <v>266</v>
      </c>
      <c r="E141" s="192" t="s">
        <v>7433</v>
      </c>
      <c r="F141" s="193" t="s">
        <v>1953</v>
      </c>
      <c r="G141" s="194" t="s">
        <v>1863</v>
      </c>
      <c r="H141" s="195">
        <v>1</v>
      </c>
      <c r="I141" s="196"/>
      <c r="J141" s="197">
        <f t="shared" si="0"/>
        <v>0</v>
      </c>
      <c r="K141" s="198"/>
      <c r="L141" s="40"/>
      <c r="M141" s="243" t="s">
        <v>1</v>
      </c>
      <c r="N141" s="244" t="s">
        <v>38</v>
      </c>
      <c r="O141" s="245"/>
      <c r="P141" s="246">
        <f t="shared" si="1"/>
        <v>0</v>
      </c>
      <c r="Q141" s="246">
        <v>0</v>
      </c>
      <c r="R141" s="246">
        <f t="shared" si="2"/>
        <v>0</v>
      </c>
      <c r="S141" s="246">
        <v>0</v>
      </c>
      <c r="T141" s="247">
        <f t="shared" si="3"/>
        <v>0</v>
      </c>
      <c r="U141" s="35"/>
      <c r="V141" s="35"/>
      <c r="W141" s="35"/>
      <c r="X141" s="35"/>
      <c r="Y141" s="35"/>
      <c r="Z141" s="35"/>
      <c r="AA141" s="35"/>
      <c r="AB141" s="35"/>
      <c r="AC141" s="35"/>
      <c r="AD141" s="35"/>
      <c r="AE141" s="35"/>
      <c r="AR141" s="203" t="s">
        <v>270</v>
      </c>
      <c r="AT141" s="203" t="s">
        <v>266</v>
      </c>
      <c r="AU141" s="203" t="s">
        <v>71</v>
      </c>
      <c r="AY141" s="18" t="s">
        <v>263</v>
      </c>
      <c r="BE141" s="204">
        <f t="shared" si="4"/>
        <v>0</v>
      </c>
      <c r="BF141" s="204">
        <f t="shared" si="5"/>
        <v>0</v>
      </c>
      <c r="BG141" s="204">
        <f t="shared" si="6"/>
        <v>0</v>
      </c>
      <c r="BH141" s="204">
        <f t="shared" si="7"/>
        <v>0</v>
      </c>
      <c r="BI141" s="204">
        <f t="shared" si="8"/>
        <v>0</v>
      </c>
      <c r="BJ141" s="18" t="s">
        <v>71</v>
      </c>
      <c r="BK141" s="204">
        <f t="shared" si="9"/>
        <v>0</v>
      </c>
      <c r="BL141" s="18" t="s">
        <v>270</v>
      </c>
      <c r="BM141" s="203" t="s">
        <v>7434</v>
      </c>
    </row>
    <row r="142" spans="1:65" s="2" customFormat="1" ht="6.95" customHeight="1">
      <c r="A142" s="35"/>
      <c r="B142" s="55"/>
      <c r="C142" s="56"/>
      <c r="D142" s="56"/>
      <c r="E142" s="56"/>
      <c r="F142" s="56"/>
      <c r="G142" s="56"/>
      <c r="H142" s="56"/>
      <c r="I142" s="56"/>
      <c r="J142" s="56"/>
      <c r="K142" s="56"/>
      <c r="L142" s="40"/>
      <c r="M142" s="35"/>
      <c r="O142" s="35"/>
      <c r="P142" s="35"/>
      <c r="Q142" s="35"/>
      <c r="R142" s="35"/>
      <c r="S142" s="35"/>
      <c r="T142" s="35"/>
      <c r="U142" s="35"/>
      <c r="V142" s="35"/>
      <c r="W142" s="35"/>
      <c r="X142" s="35"/>
      <c r="Y142" s="35"/>
      <c r="Z142" s="35"/>
      <c r="AA142" s="35"/>
      <c r="AB142" s="35"/>
      <c r="AC142" s="35"/>
      <c r="AD142" s="35"/>
      <c r="AE142" s="35"/>
    </row>
  </sheetData>
  <sheetProtection algorithmName="SHA-512" hashValue="uUYsjXmwn5dlZMzoieCAdj0V99xQBTja4+EP4PZ2X/Lxt2TgFaQu2l7t9vTn+ExGOiDWBBsoI7fQr33XZi29bQ==" saltValue="jIS0nMIeNQtmPLNUJC0UlQ==" spinCount="100000" sheet="1" formatColumns="0" formatRows="0" autoFilter="0"/>
  <autoFilter ref="C116:K141" xr:uid="{00000000-0009-0000-0000-000038000000}"/>
  <mergeCells count="9">
    <mergeCell ref="E87:H87"/>
    <mergeCell ref="E107:H107"/>
    <mergeCell ref="E109:H109"/>
    <mergeCell ref="L2:V2"/>
    <mergeCell ref="E7:H7"/>
    <mergeCell ref="E9:H9"/>
    <mergeCell ref="E18:H18"/>
    <mergeCell ref="E27:H27"/>
    <mergeCell ref="E85:H85"/>
  </mergeCells>
  <pageMargins left="0.39374999999999999" right="0.39374999999999999" top="0.39374999999999999" bottom="0.39374999999999999" header="0" footer="0"/>
  <pageSetup paperSize="9" scale="88" fitToHeight="100" orientation="portrait" blackAndWhite="1" r:id="rId1"/>
  <headerFooter>
    <oddHeader>&amp;L&amp;"Arial"&amp;8&amp;K000000INTERNAL&amp;1#</oddHeader>
    <oddFooter>&amp;CStrana &amp;P z &amp;N</oddFooter>
  </headerFooter>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List58">
    <pageSetUpPr fitToPage="1"/>
  </sheetPr>
  <dimension ref="A2:BM129"/>
  <sheetViews>
    <sheetView showGridLines="0" workbookViewId="0">
      <selection activeCell="E18" sqref="E18:H18"/>
    </sheetView>
  </sheetViews>
  <sheetFormatPr defaultRowHeight="11.25"/>
  <cols>
    <col min="1" max="1" width="8.33203125" style="1" customWidth="1"/>
    <col min="2" max="2" width="1.1640625" style="1" customWidth="1"/>
    <col min="3" max="3" width="4.1640625" style="1" customWidth="1"/>
    <col min="4" max="4" width="4.33203125" style="1" customWidth="1"/>
    <col min="5" max="5" width="17.1640625" style="1" customWidth="1"/>
    <col min="6" max="6" width="50.83203125" style="1" customWidth="1"/>
    <col min="7" max="7" width="7.5" style="1" customWidth="1"/>
    <col min="8" max="8" width="14" style="1" customWidth="1"/>
    <col min="9" max="9" width="15.83203125" style="1" customWidth="1"/>
    <col min="10" max="10" width="22.33203125" style="1" customWidth="1"/>
    <col min="11" max="11" width="22.33203125" style="1" hidden="1" customWidth="1"/>
    <col min="12" max="12" width="9.33203125" style="1" customWidth="1"/>
    <col min="13" max="13" width="10.83203125" style="1" hidden="1" customWidth="1"/>
    <col min="14" max="14" width="9.33203125" style="1" hidden="1"/>
    <col min="15" max="20" width="14.1640625" style="1" hidden="1" customWidth="1"/>
    <col min="21" max="21" width="16.33203125" style="1" hidden="1" customWidth="1"/>
    <col min="22" max="22" width="12.33203125" style="1" customWidth="1"/>
    <col min="23" max="23" width="16.33203125" style="1" customWidth="1"/>
    <col min="24" max="24" width="12.33203125" style="1" customWidth="1"/>
    <col min="25" max="25" width="15" style="1" customWidth="1"/>
    <col min="26" max="26" width="11" style="1" customWidth="1"/>
    <col min="27" max="27" width="15" style="1" customWidth="1"/>
    <col min="28" max="28" width="16.33203125" style="1" customWidth="1"/>
    <col min="29" max="29" width="11" style="1" customWidth="1"/>
    <col min="30" max="30" width="15" style="1" customWidth="1"/>
    <col min="31" max="31" width="16.33203125" style="1" customWidth="1"/>
    <col min="44" max="65" width="9.33203125" style="1" hidden="1"/>
  </cols>
  <sheetData>
    <row r="2" spans="1:46" s="1" customFormat="1" ht="36.950000000000003" customHeight="1">
      <c r="L2" s="383"/>
      <c r="M2" s="383"/>
      <c r="N2" s="383"/>
      <c r="O2" s="383"/>
      <c r="P2" s="383"/>
      <c r="Q2" s="383"/>
      <c r="R2" s="383"/>
      <c r="S2" s="383"/>
      <c r="T2" s="383"/>
      <c r="U2" s="383"/>
      <c r="V2" s="383"/>
      <c r="AT2" s="18" t="s">
        <v>237</v>
      </c>
    </row>
    <row r="3" spans="1:46" s="1" customFormat="1" ht="6.95" customHeight="1">
      <c r="B3" s="114"/>
      <c r="C3" s="115"/>
      <c r="D3" s="115"/>
      <c r="E3" s="115"/>
      <c r="F3" s="115"/>
      <c r="G3" s="115"/>
      <c r="H3" s="115"/>
      <c r="I3" s="115"/>
      <c r="J3" s="115"/>
      <c r="K3" s="115"/>
      <c r="L3" s="21"/>
      <c r="AT3" s="18" t="s">
        <v>73</v>
      </c>
    </row>
    <row r="4" spans="1:46" s="1" customFormat="1" ht="24.95" customHeight="1">
      <c r="B4" s="21"/>
      <c r="D4" s="116" t="s">
        <v>240</v>
      </c>
      <c r="L4" s="21"/>
      <c r="M4" s="117" t="s">
        <v>10</v>
      </c>
      <c r="AT4" s="18" t="s">
        <v>4</v>
      </c>
    </row>
    <row r="5" spans="1:46" s="1" customFormat="1" ht="6.95" customHeight="1">
      <c r="B5" s="21"/>
      <c r="L5" s="21"/>
    </row>
    <row r="6" spans="1:46" s="1" customFormat="1" ht="12" customHeight="1">
      <c r="B6" s="21"/>
      <c r="D6" s="118" t="s">
        <v>15</v>
      </c>
      <c r="L6" s="21"/>
    </row>
    <row r="7" spans="1:46" s="1" customFormat="1" ht="16.5" customHeight="1">
      <c r="B7" s="21"/>
      <c r="E7" s="412" t="str">
        <f>'Rekapitulace stavby'!K6</f>
        <v>Modernizace teplárny OB6</v>
      </c>
      <c r="F7" s="413"/>
      <c r="G7" s="413"/>
      <c r="H7" s="413"/>
      <c r="L7" s="21"/>
    </row>
    <row r="8" spans="1:46" s="2" customFormat="1" ht="12" customHeight="1">
      <c r="A8" s="35"/>
      <c r="B8" s="40"/>
      <c r="C8" s="35"/>
      <c r="D8" s="118" t="s">
        <v>241</v>
      </c>
      <c r="E8" s="35"/>
      <c r="F8" s="35"/>
      <c r="G8" s="35"/>
      <c r="H8" s="35"/>
      <c r="I8" s="35"/>
      <c r="J8" s="35"/>
      <c r="K8" s="35"/>
      <c r="L8" s="52"/>
      <c r="S8" s="35"/>
      <c r="T8" s="35"/>
      <c r="U8" s="35"/>
      <c r="V8" s="35"/>
      <c r="W8" s="35"/>
      <c r="X8" s="35"/>
      <c r="Y8" s="35"/>
      <c r="Z8" s="35"/>
      <c r="AA8" s="35"/>
      <c r="AB8" s="35"/>
      <c r="AC8" s="35"/>
      <c r="AD8" s="35"/>
      <c r="AE8" s="35"/>
    </row>
    <row r="9" spans="1:46" s="2" customFormat="1" ht="16.5" customHeight="1">
      <c r="A9" s="35"/>
      <c r="B9" s="40"/>
      <c r="C9" s="35"/>
      <c r="D9" s="35"/>
      <c r="E9" s="414" t="s">
        <v>7435</v>
      </c>
      <c r="F9" s="415"/>
      <c r="G9" s="415"/>
      <c r="H9" s="415"/>
      <c r="I9" s="35"/>
      <c r="J9" s="35"/>
      <c r="K9" s="35"/>
      <c r="L9" s="52"/>
      <c r="S9" s="35"/>
      <c r="T9" s="35"/>
      <c r="U9" s="35"/>
      <c r="V9" s="35"/>
      <c r="W9" s="35"/>
      <c r="X9" s="35"/>
      <c r="Y9" s="35"/>
      <c r="Z9" s="35"/>
      <c r="AA9" s="35"/>
      <c r="AB9" s="35"/>
      <c r="AC9" s="35"/>
      <c r="AD9" s="35"/>
      <c r="AE9" s="35"/>
    </row>
    <row r="10" spans="1:46" s="2" customFormat="1">
      <c r="A10" s="35"/>
      <c r="B10" s="40"/>
      <c r="C10" s="35"/>
      <c r="D10" s="35"/>
      <c r="E10" s="35"/>
      <c r="F10" s="35"/>
      <c r="G10" s="35"/>
      <c r="H10" s="35"/>
      <c r="I10" s="35"/>
      <c r="J10" s="35"/>
      <c r="K10" s="35"/>
      <c r="L10" s="52"/>
      <c r="S10" s="35"/>
      <c r="T10" s="35"/>
      <c r="U10" s="35"/>
      <c r="V10" s="35"/>
      <c r="W10" s="35"/>
      <c r="X10" s="35"/>
      <c r="Y10" s="35"/>
      <c r="Z10" s="35"/>
      <c r="AA10" s="35"/>
      <c r="AB10" s="35"/>
      <c r="AC10" s="35"/>
      <c r="AD10" s="35"/>
      <c r="AE10" s="35"/>
    </row>
    <row r="11" spans="1:46" s="2" customFormat="1" ht="12" customHeight="1">
      <c r="A11" s="35"/>
      <c r="B11" s="40"/>
      <c r="C11" s="35"/>
      <c r="D11" s="118" t="s">
        <v>17</v>
      </c>
      <c r="E11" s="35"/>
      <c r="F11" s="109" t="s">
        <v>1</v>
      </c>
      <c r="G11" s="35"/>
      <c r="H11" s="35"/>
      <c r="I11" s="118" t="s">
        <v>18</v>
      </c>
      <c r="J11" s="109" t="s">
        <v>1</v>
      </c>
      <c r="K11" s="35"/>
      <c r="L11" s="52"/>
      <c r="S11" s="35"/>
      <c r="T11" s="35"/>
      <c r="U11" s="35"/>
      <c r="V11" s="35"/>
      <c r="W11" s="35"/>
      <c r="X11" s="35"/>
      <c r="Y11" s="35"/>
      <c r="Z11" s="35"/>
      <c r="AA11" s="35"/>
      <c r="AB11" s="35"/>
      <c r="AC11" s="35"/>
      <c r="AD11" s="35"/>
      <c r="AE11" s="35"/>
    </row>
    <row r="12" spans="1:46" s="2" customFormat="1" ht="12" customHeight="1">
      <c r="A12" s="35"/>
      <c r="B12" s="40"/>
      <c r="C12" s="35"/>
      <c r="D12" s="118" t="s">
        <v>19</v>
      </c>
      <c r="E12" s="35"/>
      <c r="F12" s="109" t="s">
        <v>20</v>
      </c>
      <c r="G12" s="35"/>
      <c r="H12" s="35"/>
      <c r="I12" s="118" t="s">
        <v>21</v>
      </c>
      <c r="J12" s="119">
        <f>'Rekapitulace stavby'!AN8</f>
        <v>45363</v>
      </c>
      <c r="K12" s="35"/>
      <c r="L12" s="52"/>
      <c r="S12" s="35"/>
      <c r="T12" s="35"/>
      <c r="U12" s="35"/>
      <c r="V12" s="35"/>
      <c r="W12" s="35"/>
      <c r="X12" s="35"/>
      <c r="Y12" s="35"/>
      <c r="Z12" s="35"/>
      <c r="AA12" s="35"/>
      <c r="AB12" s="35"/>
      <c r="AC12" s="35"/>
      <c r="AD12" s="35"/>
      <c r="AE12" s="35"/>
    </row>
    <row r="13" spans="1:46" s="2" customFormat="1" ht="10.9" customHeight="1">
      <c r="A13" s="35"/>
      <c r="B13" s="40"/>
      <c r="C13" s="35"/>
      <c r="D13" s="35"/>
      <c r="E13" s="35"/>
      <c r="F13" s="35"/>
      <c r="G13" s="35"/>
      <c r="H13" s="35"/>
      <c r="I13" s="35"/>
      <c r="J13" s="35"/>
      <c r="K13" s="35"/>
      <c r="L13" s="52"/>
      <c r="S13" s="35"/>
      <c r="T13" s="35"/>
      <c r="U13" s="35"/>
      <c r="V13" s="35"/>
      <c r="W13" s="35"/>
      <c r="X13" s="35"/>
      <c r="Y13" s="35"/>
      <c r="Z13" s="35"/>
      <c r="AA13" s="35"/>
      <c r="AB13" s="35"/>
      <c r="AC13" s="35"/>
      <c r="AD13" s="35"/>
      <c r="AE13" s="35"/>
    </row>
    <row r="14" spans="1:46" s="2" customFormat="1" ht="12" customHeight="1">
      <c r="A14" s="35"/>
      <c r="B14" s="40"/>
      <c r="C14" s="35"/>
      <c r="D14" s="118" t="s">
        <v>22</v>
      </c>
      <c r="E14" s="35"/>
      <c r="F14" s="35"/>
      <c r="G14" s="35"/>
      <c r="H14" s="35"/>
      <c r="I14" s="118" t="s">
        <v>23</v>
      </c>
      <c r="J14" s="109" t="s">
        <v>1</v>
      </c>
      <c r="K14" s="35"/>
      <c r="L14" s="52"/>
      <c r="S14" s="35"/>
      <c r="T14" s="35"/>
      <c r="U14" s="35"/>
      <c r="V14" s="35"/>
      <c r="W14" s="35"/>
      <c r="X14" s="35"/>
      <c r="Y14" s="35"/>
      <c r="Z14" s="35"/>
      <c r="AA14" s="35"/>
      <c r="AB14" s="35"/>
      <c r="AC14" s="35"/>
      <c r="AD14" s="35"/>
      <c r="AE14" s="35"/>
    </row>
    <row r="15" spans="1:46" s="2" customFormat="1" ht="18" customHeight="1">
      <c r="A15" s="35"/>
      <c r="B15" s="40"/>
      <c r="C15" s="35"/>
      <c r="D15" s="35"/>
      <c r="E15" s="109" t="s">
        <v>24</v>
      </c>
      <c r="F15" s="35"/>
      <c r="G15" s="35"/>
      <c r="H15" s="35"/>
      <c r="I15" s="118" t="s">
        <v>25</v>
      </c>
      <c r="J15" s="109" t="s">
        <v>1</v>
      </c>
      <c r="K15" s="35"/>
      <c r="L15" s="52"/>
      <c r="S15" s="35"/>
      <c r="T15" s="35"/>
      <c r="U15" s="35"/>
      <c r="V15" s="35"/>
      <c r="W15" s="35"/>
      <c r="X15" s="35"/>
      <c r="Y15" s="35"/>
      <c r="Z15" s="35"/>
      <c r="AA15" s="35"/>
      <c r="AB15" s="35"/>
      <c r="AC15" s="35"/>
      <c r="AD15" s="35"/>
      <c r="AE15" s="35"/>
    </row>
    <row r="16" spans="1:46" s="2" customFormat="1" ht="6.95" customHeight="1">
      <c r="A16" s="35"/>
      <c r="B16" s="40"/>
      <c r="C16" s="35"/>
      <c r="D16" s="35"/>
      <c r="E16" s="35"/>
      <c r="F16" s="35"/>
      <c r="G16" s="35"/>
      <c r="H16" s="35"/>
      <c r="I16" s="35"/>
      <c r="J16" s="35"/>
      <c r="K16" s="35"/>
      <c r="L16" s="52"/>
      <c r="S16" s="35"/>
      <c r="T16" s="35"/>
      <c r="U16" s="35"/>
      <c r="V16" s="35"/>
      <c r="W16" s="35"/>
      <c r="X16" s="35"/>
      <c r="Y16" s="35"/>
      <c r="Z16" s="35"/>
      <c r="AA16" s="35"/>
      <c r="AB16" s="35"/>
      <c r="AC16" s="35"/>
      <c r="AD16" s="35"/>
      <c r="AE16" s="35"/>
    </row>
    <row r="17" spans="1:31" s="2" customFormat="1" ht="12" customHeight="1">
      <c r="A17" s="35"/>
      <c r="B17" s="40"/>
      <c r="C17" s="35"/>
      <c r="D17" s="118" t="s">
        <v>26</v>
      </c>
      <c r="E17" s="35"/>
      <c r="F17" s="35"/>
      <c r="G17" s="35"/>
      <c r="H17" s="35"/>
      <c r="I17" s="118" t="s">
        <v>23</v>
      </c>
      <c r="J17" s="31" t="str">
        <f>'Rekapitulace stavby'!AN13</f>
        <v>Vyplň údaj</v>
      </c>
      <c r="K17" s="35"/>
      <c r="L17" s="52"/>
      <c r="S17" s="35"/>
      <c r="T17" s="35"/>
      <c r="U17" s="35"/>
      <c r="V17" s="35"/>
      <c r="W17" s="35"/>
      <c r="X17" s="35"/>
      <c r="Y17" s="35"/>
      <c r="Z17" s="35"/>
      <c r="AA17" s="35"/>
      <c r="AB17" s="35"/>
      <c r="AC17" s="35"/>
      <c r="AD17" s="35"/>
      <c r="AE17" s="35"/>
    </row>
    <row r="18" spans="1:31" s="2" customFormat="1" ht="18" customHeight="1">
      <c r="A18" s="35"/>
      <c r="B18" s="40"/>
      <c r="C18" s="35"/>
      <c r="D18" s="35"/>
      <c r="E18" s="416" t="str">
        <f>'Rekapitulace stavby'!E14</f>
        <v>Vyplň údaj</v>
      </c>
      <c r="F18" s="417"/>
      <c r="G18" s="417"/>
      <c r="H18" s="417"/>
      <c r="I18" s="118" t="s">
        <v>25</v>
      </c>
      <c r="J18" s="31" t="str">
        <f>'Rekapitulace stavby'!AN14</f>
        <v>Vyplň údaj</v>
      </c>
      <c r="K18" s="35"/>
      <c r="L18" s="52"/>
      <c r="S18" s="35"/>
      <c r="T18" s="35"/>
      <c r="U18" s="35"/>
      <c r="V18" s="35"/>
      <c r="W18" s="35"/>
      <c r="X18" s="35"/>
      <c r="Y18" s="35"/>
      <c r="Z18" s="35"/>
      <c r="AA18" s="35"/>
      <c r="AB18" s="35"/>
      <c r="AC18" s="35"/>
      <c r="AD18" s="35"/>
      <c r="AE18" s="35"/>
    </row>
    <row r="19" spans="1:31" s="2" customFormat="1" ht="6.95" customHeight="1">
      <c r="A19" s="35"/>
      <c r="B19" s="40"/>
      <c r="C19" s="35"/>
      <c r="D19" s="35"/>
      <c r="E19" s="35"/>
      <c r="F19" s="35"/>
      <c r="G19" s="35"/>
      <c r="H19" s="35"/>
      <c r="I19" s="35"/>
      <c r="J19" s="35"/>
      <c r="K19" s="35"/>
      <c r="L19" s="52"/>
      <c r="S19" s="35"/>
      <c r="T19" s="35"/>
      <c r="U19" s="35"/>
      <c r="V19" s="35"/>
      <c r="W19" s="35"/>
      <c r="X19" s="35"/>
      <c r="Y19" s="35"/>
      <c r="Z19" s="35"/>
      <c r="AA19" s="35"/>
      <c r="AB19" s="35"/>
      <c r="AC19" s="35"/>
      <c r="AD19" s="35"/>
      <c r="AE19" s="35"/>
    </row>
    <row r="20" spans="1:31" s="2" customFormat="1" ht="12" customHeight="1">
      <c r="A20" s="35"/>
      <c r="B20" s="40"/>
      <c r="C20" s="35"/>
      <c r="D20" s="118" t="s">
        <v>28</v>
      </c>
      <c r="E20" s="35"/>
      <c r="F20" s="35"/>
      <c r="G20" s="35"/>
      <c r="H20" s="35"/>
      <c r="I20" s="118" t="s">
        <v>23</v>
      </c>
      <c r="J20" s="109" t="s">
        <v>1</v>
      </c>
      <c r="K20" s="35"/>
      <c r="L20" s="52"/>
      <c r="S20" s="35"/>
      <c r="T20" s="35"/>
      <c r="U20" s="35"/>
      <c r="V20" s="35"/>
      <c r="W20" s="35"/>
      <c r="X20" s="35"/>
      <c r="Y20" s="35"/>
      <c r="Z20" s="35"/>
      <c r="AA20" s="35"/>
      <c r="AB20" s="35"/>
      <c r="AC20" s="35"/>
      <c r="AD20" s="35"/>
      <c r="AE20" s="35"/>
    </row>
    <row r="21" spans="1:31" s="2" customFormat="1" ht="18" customHeight="1">
      <c r="A21" s="35"/>
      <c r="B21" s="40"/>
      <c r="C21" s="35"/>
      <c r="D21" s="35"/>
      <c r="E21" s="109" t="s">
        <v>29</v>
      </c>
      <c r="F21" s="35"/>
      <c r="G21" s="35"/>
      <c r="H21" s="35"/>
      <c r="I21" s="118" t="s">
        <v>25</v>
      </c>
      <c r="J21" s="109" t="s">
        <v>1</v>
      </c>
      <c r="K21" s="35"/>
      <c r="L21" s="52"/>
      <c r="S21" s="35"/>
      <c r="T21" s="35"/>
      <c r="U21" s="35"/>
      <c r="V21" s="35"/>
      <c r="W21" s="35"/>
      <c r="X21" s="35"/>
      <c r="Y21" s="35"/>
      <c r="Z21" s="35"/>
      <c r="AA21" s="35"/>
      <c r="AB21" s="35"/>
      <c r="AC21" s="35"/>
      <c r="AD21" s="35"/>
      <c r="AE21" s="35"/>
    </row>
    <row r="22" spans="1:31" s="2" customFormat="1" ht="6.95" customHeight="1">
      <c r="A22" s="35"/>
      <c r="B22" s="40"/>
      <c r="C22" s="35"/>
      <c r="D22" s="35"/>
      <c r="E22" s="35"/>
      <c r="F22" s="35"/>
      <c r="G22" s="35"/>
      <c r="H22" s="35"/>
      <c r="I22" s="35"/>
      <c r="J22" s="35"/>
      <c r="K22" s="35"/>
      <c r="L22" s="52"/>
      <c r="S22" s="35"/>
      <c r="T22" s="35"/>
      <c r="U22" s="35"/>
      <c r="V22" s="35"/>
      <c r="W22" s="35"/>
      <c r="X22" s="35"/>
      <c r="Y22" s="35"/>
      <c r="Z22" s="35"/>
      <c r="AA22" s="35"/>
      <c r="AB22" s="35"/>
      <c r="AC22" s="35"/>
      <c r="AD22" s="35"/>
      <c r="AE22" s="35"/>
    </row>
    <row r="23" spans="1:31" s="2" customFormat="1" ht="12" customHeight="1">
      <c r="A23" s="35"/>
      <c r="B23" s="40"/>
      <c r="C23" s="35"/>
      <c r="D23" s="118" t="s">
        <v>31</v>
      </c>
      <c r="E23" s="35"/>
      <c r="F23" s="35"/>
      <c r="G23" s="35"/>
      <c r="H23" s="35"/>
      <c r="I23" s="118" t="s">
        <v>23</v>
      </c>
      <c r="J23" s="109" t="s">
        <v>1</v>
      </c>
      <c r="K23" s="35"/>
      <c r="L23" s="52"/>
      <c r="S23" s="35"/>
      <c r="T23" s="35"/>
      <c r="U23" s="35"/>
      <c r="V23" s="35"/>
      <c r="W23" s="35"/>
      <c r="X23" s="35"/>
      <c r="Y23" s="35"/>
      <c r="Z23" s="35"/>
      <c r="AA23" s="35"/>
      <c r="AB23" s="35"/>
      <c r="AC23" s="35"/>
      <c r="AD23" s="35"/>
      <c r="AE23" s="35"/>
    </row>
    <row r="24" spans="1:31" s="2" customFormat="1" ht="18" customHeight="1">
      <c r="A24" s="35"/>
      <c r="B24" s="40"/>
      <c r="C24" s="35"/>
      <c r="D24" s="35"/>
      <c r="E24" s="109" t="s">
        <v>29</v>
      </c>
      <c r="F24" s="35"/>
      <c r="G24" s="35"/>
      <c r="H24" s="35"/>
      <c r="I24" s="118" t="s">
        <v>25</v>
      </c>
      <c r="J24" s="109" t="s">
        <v>1</v>
      </c>
      <c r="K24" s="35"/>
      <c r="L24" s="52"/>
      <c r="S24" s="35"/>
      <c r="T24" s="35"/>
      <c r="U24" s="35"/>
      <c r="V24" s="35"/>
      <c r="W24" s="35"/>
      <c r="X24" s="35"/>
      <c r="Y24" s="35"/>
      <c r="Z24" s="35"/>
      <c r="AA24" s="35"/>
      <c r="AB24" s="35"/>
      <c r="AC24" s="35"/>
      <c r="AD24" s="35"/>
      <c r="AE24" s="35"/>
    </row>
    <row r="25" spans="1:31" s="2" customFormat="1" ht="6.95" customHeight="1">
      <c r="A25" s="35"/>
      <c r="B25" s="40"/>
      <c r="C25" s="35"/>
      <c r="D25" s="35"/>
      <c r="E25" s="35"/>
      <c r="F25" s="35"/>
      <c r="G25" s="35"/>
      <c r="H25" s="35"/>
      <c r="I25" s="35"/>
      <c r="J25" s="35"/>
      <c r="K25" s="35"/>
      <c r="L25" s="52"/>
      <c r="S25" s="35"/>
      <c r="T25" s="35"/>
      <c r="U25" s="35"/>
      <c r="V25" s="35"/>
      <c r="W25" s="35"/>
      <c r="X25" s="35"/>
      <c r="Y25" s="35"/>
      <c r="Z25" s="35"/>
      <c r="AA25" s="35"/>
      <c r="AB25" s="35"/>
      <c r="AC25" s="35"/>
      <c r="AD25" s="35"/>
      <c r="AE25" s="35"/>
    </row>
    <row r="26" spans="1:31" s="2" customFormat="1" ht="12" customHeight="1">
      <c r="A26" s="35"/>
      <c r="B26" s="40"/>
      <c r="C26" s="35"/>
      <c r="D26" s="118" t="s">
        <v>32</v>
      </c>
      <c r="E26" s="35"/>
      <c r="F26" s="35"/>
      <c r="G26" s="35"/>
      <c r="H26" s="35"/>
      <c r="I26" s="35"/>
      <c r="J26" s="35"/>
      <c r="K26" s="35"/>
      <c r="L26" s="52"/>
      <c r="S26" s="35"/>
      <c r="T26" s="35"/>
      <c r="U26" s="35"/>
      <c r="V26" s="35"/>
      <c r="W26" s="35"/>
      <c r="X26" s="35"/>
      <c r="Y26" s="35"/>
      <c r="Z26" s="35"/>
      <c r="AA26" s="35"/>
      <c r="AB26" s="35"/>
      <c r="AC26" s="35"/>
      <c r="AD26" s="35"/>
      <c r="AE26" s="35"/>
    </row>
    <row r="27" spans="1:31" s="8" customFormat="1" ht="16.5" customHeight="1">
      <c r="A27" s="120"/>
      <c r="B27" s="121"/>
      <c r="C27" s="120"/>
      <c r="D27" s="120"/>
      <c r="E27" s="418" t="s">
        <v>1</v>
      </c>
      <c r="F27" s="418"/>
      <c r="G27" s="418"/>
      <c r="H27" s="418"/>
      <c r="I27" s="120"/>
      <c r="J27" s="120"/>
      <c r="K27" s="120"/>
      <c r="L27" s="122"/>
      <c r="S27" s="120"/>
      <c r="T27" s="120"/>
      <c r="U27" s="120"/>
      <c r="V27" s="120"/>
      <c r="W27" s="120"/>
      <c r="X27" s="120"/>
      <c r="Y27" s="120"/>
      <c r="Z27" s="120"/>
      <c r="AA27" s="120"/>
      <c r="AB27" s="120"/>
      <c r="AC27" s="120"/>
      <c r="AD27" s="120"/>
      <c r="AE27" s="120"/>
    </row>
    <row r="28" spans="1:31" s="2" customFormat="1" ht="6.95" customHeight="1">
      <c r="A28" s="35"/>
      <c r="B28" s="40"/>
      <c r="C28" s="35"/>
      <c r="D28" s="35"/>
      <c r="E28" s="35"/>
      <c r="F28" s="35"/>
      <c r="G28" s="35"/>
      <c r="H28" s="35"/>
      <c r="I28" s="35"/>
      <c r="J28" s="35"/>
      <c r="K28" s="35"/>
      <c r="L28" s="52"/>
      <c r="S28" s="35"/>
      <c r="T28" s="35"/>
      <c r="U28" s="35"/>
      <c r="V28" s="35"/>
      <c r="W28" s="35"/>
      <c r="X28" s="35"/>
      <c r="Y28" s="35"/>
      <c r="Z28" s="35"/>
      <c r="AA28" s="35"/>
      <c r="AB28" s="35"/>
      <c r="AC28" s="35"/>
      <c r="AD28" s="35"/>
      <c r="AE28" s="35"/>
    </row>
    <row r="29" spans="1:31" s="2" customFormat="1" ht="6.95" customHeight="1">
      <c r="A29" s="35"/>
      <c r="B29" s="40"/>
      <c r="C29" s="35"/>
      <c r="D29" s="123"/>
      <c r="E29" s="123"/>
      <c r="F29" s="123"/>
      <c r="G29" s="123"/>
      <c r="H29" s="123"/>
      <c r="I29" s="123"/>
      <c r="J29" s="123"/>
      <c r="K29" s="123"/>
      <c r="L29" s="52"/>
      <c r="S29" s="35"/>
      <c r="T29" s="35"/>
      <c r="U29" s="35"/>
      <c r="V29" s="35"/>
      <c r="W29" s="35"/>
      <c r="X29" s="35"/>
      <c r="Y29" s="35"/>
      <c r="Z29" s="35"/>
      <c r="AA29" s="35"/>
      <c r="AB29" s="35"/>
      <c r="AC29" s="35"/>
      <c r="AD29" s="35"/>
      <c r="AE29" s="35"/>
    </row>
    <row r="30" spans="1:31" s="2" customFormat="1" ht="25.35" customHeight="1">
      <c r="A30" s="35"/>
      <c r="B30" s="40"/>
      <c r="C30" s="35"/>
      <c r="D30" s="124" t="s">
        <v>33</v>
      </c>
      <c r="E30" s="35"/>
      <c r="F30" s="35"/>
      <c r="G30" s="35"/>
      <c r="H30" s="35"/>
      <c r="I30" s="35"/>
      <c r="J30" s="125">
        <f>ROUND(J118, 2)</f>
        <v>0</v>
      </c>
      <c r="K30" s="35"/>
      <c r="L30" s="52"/>
      <c r="S30" s="35"/>
      <c r="T30" s="35"/>
      <c r="U30" s="35"/>
      <c r="V30" s="35"/>
      <c r="W30" s="35"/>
      <c r="X30" s="35"/>
      <c r="Y30" s="35"/>
      <c r="Z30" s="35"/>
      <c r="AA30" s="35"/>
      <c r="AB30" s="35"/>
      <c r="AC30" s="35"/>
      <c r="AD30" s="35"/>
      <c r="AE30" s="35"/>
    </row>
    <row r="31" spans="1:31" s="2" customFormat="1" ht="6.95" customHeight="1">
      <c r="A31" s="35"/>
      <c r="B31" s="40"/>
      <c r="C31" s="35"/>
      <c r="D31" s="123"/>
      <c r="E31" s="123"/>
      <c r="F31" s="123"/>
      <c r="G31" s="123"/>
      <c r="H31" s="123"/>
      <c r="I31" s="123"/>
      <c r="J31" s="123"/>
      <c r="K31" s="123"/>
      <c r="L31" s="52"/>
      <c r="S31" s="35"/>
      <c r="T31" s="35"/>
      <c r="U31" s="35"/>
      <c r="V31" s="35"/>
      <c r="W31" s="35"/>
      <c r="X31" s="35"/>
      <c r="Y31" s="35"/>
      <c r="Z31" s="35"/>
      <c r="AA31" s="35"/>
      <c r="AB31" s="35"/>
      <c r="AC31" s="35"/>
      <c r="AD31" s="35"/>
      <c r="AE31" s="35"/>
    </row>
    <row r="32" spans="1:31" s="2" customFormat="1" ht="14.45" customHeight="1">
      <c r="A32" s="35"/>
      <c r="B32" s="40"/>
      <c r="C32" s="35"/>
      <c r="D32" s="35"/>
      <c r="E32" s="35"/>
      <c r="F32" s="126" t="s">
        <v>35</v>
      </c>
      <c r="G32" s="35"/>
      <c r="H32" s="35"/>
      <c r="I32" s="126" t="s">
        <v>34</v>
      </c>
      <c r="J32" s="126" t="s">
        <v>36</v>
      </c>
      <c r="K32" s="35"/>
      <c r="L32" s="52"/>
      <c r="S32" s="35"/>
      <c r="T32" s="35"/>
      <c r="U32" s="35"/>
      <c r="V32" s="35"/>
      <c r="W32" s="35"/>
      <c r="X32" s="35"/>
      <c r="Y32" s="35"/>
      <c r="Z32" s="35"/>
      <c r="AA32" s="35"/>
      <c r="AB32" s="35"/>
      <c r="AC32" s="35"/>
      <c r="AD32" s="35"/>
      <c r="AE32" s="35"/>
    </row>
    <row r="33" spans="1:31" s="2" customFormat="1" ht="14.45" customHeight="1">
      <c r="A33" s="35"/>
      <c r="B33" s="40"/>
      <c r="C33" s="35"/>
      <c r="D33" s="127" t="s">
        <v>37</v>
      </c>
      <c r="E33" s="118" t="s">
        <v>38</v>
      </c>
      <c r="F33" s="128">
        <f>ROUND((SUM(BE118:BE128)),  2)</f>
        <v>0</v>
      </c>
      <c r="G33" s="35"/>
      <c r="H33" s="35"/>
      <c r="I33" s="129">
        <v>0.21</v>
      </c>
      <c r="J33" s="128">
        <f>ROUND(((SUM(BE118:BE128))*I33),  2)</f>
        <v>0</v>
      </c>
      <c r="K33" s="35"/>
      <c r="L33" s="52"/>
      <c r="S33" s="35"/>
      <c r="T33" s="35"/>
      <c r="U33" s="35"/>
      <c r="V33" s="35"/>
      <c r="W33" s="35"/>
      <c r="X33" s="35"/>
      <c r="Y33" s="35"/>
      <c r="Z33" s="35"/>
      <c r="AA33" s="35"/>
      <c r="AB33" s="35"/>
      <c r="AC33" s="35"/>
      <c r="AD33" s="35"/>
      <c r="AE33" s="35"/>
    </row>
    <row r="34" spans="1:31" s="2" customFormat="1" ht="14.45" customHeight="1">
      <c r="A34" s="35"/>
      <c r="B34" s="40"/>
      <c r="C34" s="35"/>
      <c r="D34" s="35"/>
      <c r="E34" s="118" t="s">
        <v>39</v>
      </c>
      <c r="F34" s="128">
        <f>ROUND((SUM(BF118:BF128)),  2)</f>
        <v>0</v>
      </c>
      <c r="G34" s="35"/>
      <c r="H34" s="35"/>
      <c r="I34" s="129">
        <v>0.12</v>
      </c>
      <c r="J34" s="128">
        <f>ROUND(((SUM(BF118:BF128))*I34),  2)</f>
        <v>0</v>
      </c>
      <c r="K34" s="35"/>
      <c r="L34" s="52"/>
      <c r="S34" s="35"/>
      <c r="T34" s="35"/>
      <c r="U34" s="35"/>
      <c r="V34" s="35"/>
      <c r="W34" s="35"/>
      <c r="X34" s="35"/>
      <c r="Y34" s="35"/>
      <c r="Z34" s="35"/>
      <c r="AA34" s="35"/>
      <c r="AB34" s="35"/>
      <c r="AC34" s="35"/>
      <c r="AD34" s="35"/>
      <c r="AE34" s="35"/>
    </row>
    <row r="35" spans="1:31" s="2" customFormat="1" ht="14.45" hidden="1" customHeight="1">
      <c r="A35" s="35"/>
      <c r="B35" s="40"/>
      <c r="C35" s="35"/>
      <c r="D35" s="35"/>
      <c r="E35" s="118" t="s">
        <v>40</v>
      </c>
      <c r="F35" s="128">
        <f>ROUND((SUM(BG118:BG128)),  2)</f>
        <v>0</v>
      </c>
      <c r="G35" s="35"/>
      <c r="H35" s="35"/>
      <c r="I35" s="129">
        <v>0.21</v>
      </c>
      <c r="J35" s="128">
        <f>0</f>
        <v>0</v>
      </c>
      <c r="K35" s="35"/>
      <c r="L35" s="52"/>
      <c r="S35" s="35"/>
      <c r="T35" s="35"/>
      <c r="U35" s="35"/>
      <c r="V35" s="35"/>
      <c r="W35" s="35"/>
      <c r="X35" s="35"/>
      <c r="Y35" s="35"/>
      <c r="Z35" s="35"/>
      <c r="AA35" s="35"/>
      <c r="AB35" s="35"/>
      <c r="AC35" s="35"/>
      <c r="AD35" s="35"/>
      <c r="AE35" s="35"/>
    </row>
    <row r="36" spans="1:31" s="2" customFormat="1" ht="14.45" hidden="1" customHeight="1">
      <c r="A36" s="35"/>
      <c r="B36" s="40"/>
      <c r="C36" s="35"/>
      <c r="D36" s="35"/>
      <c r="E36" s="118" t="s">
        <v>41</v>
      </c>
      <c r="F36" s="128">
        <f>ROUND((SUM(BH118:BH128)),  2)</f>
        <v>0</v>
      </c>
      <c r="G36" s="35"/>
      <c r="H36" s="35"/>
      <c r="I36" s="129">
        <v>0.12</v>
      </c>
      <c r="J36" s="128">
        <f>0</f>
        <v>0</v>
      </c>
      <c r="K36" s="35"/>
      <c r="L36" s="52"/>
      <c r="S36" s="35"/>
      <c r="T36" s="35"/>
      <c r="U36" s="35"/>
      <c r="V36" s="35"/>
      <c r="W36" s="35"/>
      <c r="X36" s="35"/>
      <c r="Y36" s="35"/>
      <c r="Z36" s="35"/>
      <c r="AA36" s="35"/>
      <c r="AB36" s="35"/>
      <c r="AC36" s="35"/>
      <c r="AD36" s="35"/>
      <c r="AE36" s="35"/>
    </row>
    <row r="37" spans="1:31" s="2" customFormat="1" ht="14.45" hidden="1" customHeight="1">
      <c r="A37" s="35"/>
      <c r="B37" s="40"/>
      <c r="C37" s="35"/>
      <c r="D37" s="35"/>
      <c r="E37" s="118" t="s">
        <v>42</v>
      </c>
      <c r="F37" s="128">
        <f>ROUND((SUM(BI118:BI128)),  2)</f>
        <v>0</v>
      </c>
      <c r="G37" s="35"/>
      <c r="H37" s="35"/>
      <c r="I37" s="129">
        <v>0</v>
      </c>
      <c r="J37" s="128">
        <f>0</f>
        <v>0</v>
      </c>
      <c r="K37" s="35"/>
      <c r="L37" s="52"/>
      <c r="S37" s="35"/>
      <c r="T37" s="35"/>
      <c r="U37" s="35"/>
      <c r="V37" s="35"/>
      <c r="W37" s="35"/>
      <c r="X37" s="35"/>
      <c r="Y37" s="35"/>
      <c r="Z37" s="35"/>
      <c r="AA37" s="35"/>
      <c r="AB37" s="35"/>
      <c r="AC37" s="35"/>
      <c r="AD37" s="35"/>
      <c r="AE37" s="35"/>
    </row>
    <row r="38" spans="1:31" s="2" customFormat="1" ht="6.95" customHeight="1">
      <c r="A38" s="35"/>
      <c r="B38" s="40"/>
      <c r="C38" s="35"/>
      <c r="D38" s="35"/>
      <c r="E38" s="35"/>
      <c r="F38" s="35"/>
      <c r="G38" s="35"/>
      <c r="H38" s="35"/>
      <c r="I38" s="35"/>
      <c r="J38" s="35"/>
      <c r="K38" s="35"/>
      <c r="L38" s="52"/>
      <c r="S38" s="35"/>
      <c r="T38" s="35"/>
      <c r="U38" s="35"/>
      <c r="V38" s="35"/>
      <c r="W38" s="35"/>
      <c r="X38" s="35"/>
      <c r="Y38" s="35"/>
      <c r="Z38" s="35"/>
      <c r="AA38" s="35"/>
      <c r="AB38" s="35"/>
      <c r="AC38" s="35"/>
      <c r="AD38" s="35"/>
      <c r="AE38" s="35"/>
    </row>
    <row r="39" spans="1:31" s="2" customFormat="1" ht="25.35" customHeight="1">
      <c r="A39" s="35"/>
      <c r="B39" s="40"/>
      <c r="C39" s="130"/>
      <c r="D39" s="131" t="s">
        <v>43</v>
      </c>
      <c r="E39" s="132"/>
      <c r="F39" s="132"/>
      <c r="G39" s="133" t="s">
        <v>44</v>
      </c>
      <c r="H39" s="134" t="s">
        <v>7622</v>
      </c>
      <c r="I39" s="132"/>
      <c r="J39" s="135">
        <f>SUM(J30:J37)</f>
        <v>0</v>
      </c>
      <c r="K39" s="136"/>
      <c r="L39" s="52"/>
      <c r="S39" s="35"/>
      <c r="T39" s="35"/>
      <c r="U39" s="35"/>
      <c r="V39" s="35"/>
      <c r="W39" s="35"/>
      <c r="X39" s="35"/>
      <c r="Y39" s="35"/>
      <c r="Z39" s="35"/>
      <c r="AA39" s="35"/>
      <c r="AB39" s="35"/>
      <c r="AC39" s="35"/>
      <c r="AD39" s="35"/>
      <c r="AE39" s="35"/>
    </row>
    <row r="40" spans="1:31" s="2" customFormat="1" ht="14.45" customHeight="1">
      <c r="A40" s="35"/>
      <c r="B40" s="40"/>
      <c r="C40" s="35"/>
      <c r="D40" s="35"/>
      <c r="E40" s="35"/>
      <c r="F40" s="35"/>
      <c r="G40" s="35"/>
      <c r="H40" s="35"/>
      <c r="I40" s="35"/>
      <c r="J40" s="35"/>
      <c r="K40" s="35"/>
      <c r="L40" s="52"/>
      <c r="S40" s="35"/>
      <c r="T40" s="35"/>
      <c r="U40" s="35"/>
      <c r="V40" s="35"/>
      <c r="W40" s="35"/>
      <c r="X40" s="35"/>
      <c r="Y40" s="35"/>
      <c r="Z40" s="35"/>
      <c r="AA40" s="35"/>
      <c r="AB40" s="35"/>
      <c r="AC40" s="35"/>
      <c r="AD40" s="35"/>
      <c r="AE40" s="35"/>
    </row>
    <row r="41" spans="1:31" s="1" customFormat="1" ht="14.45" customHeight="1">
      <c r="B41" s="21"/>
      <c r="L41" s="21"/>
    </row>
    <row r="42" spans="1:31" s="1" customFormat="1" ht="14.45" customHeight="1">
      <c r="B42" s="21"/>
      <c r="L42" s="21"/>
    </row>
    <row r="43" spans="1:31" s="1" customFormat="1" ht="14.45" customHeight="1">
      <c r="B43" s="21"/>
      <c r="L43" s="21"/>
    </row>
    <row r="44" spans="1:31" s="1" customFormat="1" ht="14.45" customHeight="1">
      <c r="B44" s="21"/>
      <c r="L44" s="21"/>
    </row>
    <row r="45" spans="1:31" s="1" customFormat="1" ht="14.45" customHeight="1">
      <c r="B45" s="21"/>
      <c r="L45" s="21"/>
    </row>
    <row r="46" spans="1:31" s="1" customFormat="1" ht="14.45" customHeight="1">
      <c r="B46" s="21"/>
      <c r="L46" s="21"/>
    </row>
    <row r="47" spans="1:31" s="1" customFormat="1" ht="14.45" customHeight="1">
      <c r="B47" s="21"/>
      <c r="L47" s="21"/>
    </row>
    <row r="48" spans="1:31" s="1" customFormat="1" ht="14.45" customHeight="1">
      <c r="B48" s="21"/>
      <c r="L48" s="21"/>
    </row>
    <row r="49" spans="1:31" s="1" customFormat="1" ht="14.45" customHeight="1">
      <c r="B49" s="21"/>
      <c r="L49" s="21"/>
    </row>
    <row r="50" spans="1:31" s="2" customFormat="1" ht="14.45" customHeight="1">
      <c r="B50" s="52"/>
      <c r="D50" s="137" t="s">
        <v>45</v>
      </c>
      <c r="E50" s="138"/>
      <c r="F50" s="138"/>
      <c r="G50" s="137" t="s">
        <v>46</v>
      </c>
      <c r="H50" s="138"/>
      <c r="I50" s="138"/>
      <c r="J50" s="138"/>
      <c r="K50" s="138"/>
      <c r="L50" s="52"/>
    </row>
    <row r="51" spans="1:31">
      <c r="B51" s="21"/>
      <c r="L51" s="21"/>
    </row>
    <row r="52" spans="1:31">
      <c r="B52" s="21"/>
      <c r="L52" s="21"/>
    </row>
    <row r="53" spans="1:31">
      <c r="B53" s="21"/>
      <c r="L53" s="21"/>
    </row>
    <row r="54" spans="1:31">
      <c r="B54" s="21"/>
      <c r="L54" s="21"/>
    </row>
    <row r="55" spans="1:31">
      <c r="B55" s="21"/>
      <c r="L55" s="21"/>
    </row>
    <row r="56" spans="1:31">
      <c r="B56" s="21"/>
      <c r="L56" s="21"/>
    </row>
    <row r="57" spans="1:31">
      <c r="B57" s="21"/>
      <c r="L57" s="21"/>
    </row>
    <row r="58" spans="1:31">
      <c r="B58" s="21"/>
      <c r="L58" s="21"/>
    </row>
    <row r="59" spans="1:31">
      <c r="B59" s="21"/>
      <c r="L59" s="21"/>
    </row>
    <row r="60" spans="1:31">
      <c r="B60" s="21"/>
      <c r="L60" s="21"/>
    </row>
    <row r="61" spans="1:31" s="2" customFormat="1" ht="12.75">
      <c r="A61" s="35"/>
      <c r="B61" s="40"/>
      <c r="C61" s="35"/>
      <c r="D61" s="139" t="s">
        <v>47</v>
      </c>
      <c r="E61" s="140"/>
      <c r="F61" s="141" t="s">
        <v>48</v>
      </c>
      <c r="G61" s="139" t="s">
        <v>47</v>
      </c>
      <c r="H61" s="140"/>
      <c r="I61" s="140"/>
      <c r="J61" s="142" t="s">
        <v>48</v>
      </c>
      <c r="K61" s="140"/>
      <c r="L61" s="52"/>
      <c r="S61" s="35"/>
      <c r="T61" s="35"/>
      <c r="U61" s="35"/>
      <c r="V61" s="35"/>
      <c r="W61" s="35"/>
      <c r="X61" s="35"/>
      <c r="Y61" s="35"/>
      <c r="Z61" s="35"/>
      <c r="AA61" s="35"/>
      <c r="AB61" s="35"/>
      <c r="AC61" s="35"/>
      <c r="AD61" s="35"/>
      <c r="AE61" s="35"/>
    </row>
    <row r="62" spans="1:31">
      <c r="B62" s="21"/>
      <c r="L62" s="21"/>
    </row>
    <row r="63" spans="1:31">
      <c r="B63" s="21"/>
      <c r="L63" s="21"/>
    </row>
    <row r="64" spans="1:31">
      <c r="B64" s="21"/>
      <c r="L64" s="21"/>
    </row>
    <row r="65" spans="1:31" s="2" customFormat="1" ht="12.75">
      <c r="A65" s="35"/>
      <c r="B65" s="40"/>
      <c r="C65" s="35"/>
      <c r="D65" s="137" t="s">
        <v>49</v>
      </c>
      <c r="E65" s="143"/>
      <c r="F65" s="143"/>
      <c r="G65" s="137" t="s">
        <v>50</v>
      </c>
      <c r="H65" s="143"/>
      <c r="I65" s="143"/>
      <c r="J65" s="143"/>
      <c r="K65" s="143"/>
      <c r="L65" s="52"/>
      <c r="S65" s="35"/>
      <c r="T65" s="35"/>
      <c r="U65" s="35"/>
      <c r="V65" s="35"/>
      <c r="W65" s="35"/>
      <c r="X65" s="35"/>
      <c r="Y65" s="35"/>
      <c r="Z65" s="35"/>
      <c r="AA65" s="35"/>
      <c r="AB65" s="35"/>
      <c r="AC65" s="35"/>
      <c r="AD65" s="35"/>
      <c r="AE65" s="35"/>
    </row>
    <row r="66" spans="1:31">
      <c r="B66" s="21"/>
      <c r="L66" s="21"/>
    </row>
    <row r="67" spans="1:31">
      <c r="B67" s="21"/>
      <c r="L67" s="21"/>
    </row>
    <row r="68" spans="1:31">
      <c r="B68" s="21"/>
      <c r="L68" s="21"/>
    </row>
    <row r="69" spans="1:31">
      <c r="B69" s="21"/>
      <c r="L69" s="21"/>
    </row>
    <row r="70" spans="1:31">
      <c r="B70" s="21"/>
      <c r="L70" s="21"/>
    </row>
    <row r="71" spans="1:31">
      <c r="B71" s="21"/>
      <c r="L71" s="21"/>
    </row>
    <row r="72" spans="1:31">
      <c r="B72" s="21"/>
      <c r="L72" s="21"/>
    </row>
    <row r="73" spans="1:31">
      <c r="B73" s="21"/>
      <c r="L73" s="21"/>
    </row>
    <row r="74" spans="1:31">
      <c r="B74" s="21"/>
      <c r="L74" s="21"/>
    </row>
    <row r="75" spans="1:31">
      <c r="B75" s="21"/>
      <c r="L75" s="21"/>
    </row>
    <row r="76" spans="1:31" s="2" customFormat="1" ht="12.75">
      <c r="A76" s="35"/>
      <c r="B76" s="40"/>
      <c r="C76" s="35"/>
      <c r="D76" s="139" t="s">
        <v>47</v>
      </c>
      <c r="E76" s="140"/>
      <c r="F76" s="141" t="s">
        <v>48</v>
      </c>
      <c r="G76" s="139" t="s">
        <v>47</v>
      </c>
      <c r="H76" s="140"/>
      <c r="I76" s="140"/>
      <c r="J76" s="142" t="s">
        <v>48</v>
      </c>
      <c r="K76" s="140"/>
      <c r="L76" s="52"/>
      <c r="S76" s="35"/>
      <c r="T76" s="35"/>
      <c r="U76" s="35"/>
      <c r="V76" s="35"/>
      <c r="W76" s="35"/>
      <c r="X76" s="35"/>
      <c r="Y76" s="35"/>
      <c r="Z76" s="35"/>
      <c r="AA76" s="35"/>
      <c r="AB76" s="35"/>
      <c r="AC76" s="35"/>
      <c r="AD76" s="35"/>
      <c r="AE76" s="35"/>
    </row>
    <row r="77" spans="1:31" s="2" customFormat="1" ht="14.45" customHeight="1">
      <c r="A77" s="35"/>
      <c r="B77" s="144"/>
      <c r="C77" s="145"/>
      <c r="D77" s="145"/>
      <c r="E77" s="145"/>
      <c r="F77" s="145"/>
      <c r="G77" s="145"/>
      <c r="H77" s="145"/>
      <c r="I77" s="145"/>
      <c r="J77" s="145"/>
      <c r="K77" s="145"/>
      <c r="L77" s="52"/>
      <c r="S77" s="35"/>
      <c r="T77" s="35"/>
      <c r="U77" s="35"/>
      <c r="V77" s="35"/>
      <c r="W77" s="35"/>
      <c r="X77" s="35"/>
      <c r="Y77" s="35"/>
      <c r="Z77" s="35"/>
      <c r="AA77" s="35"/>
      <c r="AB77" s="35"/>
      <c r="AC77" s="35"/>
      <c r="AD77" s="35"/>
      <c r="AE77" s="35"/>
    </row>
    <row r="81" spans="1:47" s="2" customFormat="1" ht="6.95" customHeight="1">
      <c r="A81" s="35"/>
      <c r="B81" s="146"/>
      <c r="C81" s="147"/>
      <c r="D81" s="147"/>
      <c r="E81" s="147"/>
      <c r="F81" s="147"/>
      <c r="G81" s="147"/>
      <c r="H81" s="147"/>
      <c r="I81" s="147"/>
      <c r="J81" s="147"/>
      <c r="K81" s="147"/>
      <c r="L81" s="52"/>
      <c r="S81" s="35"/>
      <c r="T81" s="35"/>
      <c r="U81" s="35"/>
      <c r="V81" s="35"/>
      <c r="W81" s="35"/>
      <c r="X81" s="35"/>
      <c r="Y81" s="35"/>
      <c r="Z81" s="35"/>
      <c r="AA81" s="35"/>
      <c r="AB81" s="35"/>
      <c r="AC81" s="35"/>
      <c r="AD81" s="35"/>
      <c r="AE81" s="35"/>
    </row>
    <row r="82" spans="1:47" s="2" customFormat="1" ht="24.95" customHeight="1">
      <c r="A82" s="35"/>
      <c r="B82" s="36"/>
      <c r="C82" s="24" t="s">
        <v>242</v>
      </c>
      <c r="D82" s="37"/>
      <c r="E82" s="37"/>
      <c r="F82" s="37"/>
      <c r="G82" s="37"/>
      <c r="H82" s="37"/>
      <c r="I82" s="37"/>
      <c r="J82" s="37"/>
      <c r="K82" s="37"/>
      <c r="L82" s="52"/>
      <c r="S82" s="35"/>
      <c r="T82" s="35"/>
      <c r="U82" s="35"/>
      <c r="V82" s="35"/>
      <c r="W82" s="35"/>
      <c r="X82" s="35"/>
      <c r="Y82" s="35"/>
      <c r="Z82" s="35"/>
      <c r="AA82" s="35"/>
      <c r="AB82" s="35"/>
      <c r="AC82" s="35"/>
      <c r="AD82" s="35"/>
      <c r="AE82" s="35"/>
    </row>
    <row r="83" spans="1:47" s="2" customFormat="1" ht="6.95" customHeight="1">
      <c r="A83" s="35"/>
      <c r="B83" s="36"/>
      <c r="C83" s="37"/>
      <c r="D83" s="37"/>
      <c r="E83" s="37"/>
      <c r="F83" s="37"/>
      <c r="G83" s="37"/>
      <c r="H83" s="37"/>
      <c r="I83" s="37"/>
      <c r="J83" s="37"/>
      <c r="K83" s="37"/>
      <c r="L83" s="52"/>
      <c r="S83" s="35"/>
      <c r="T83" s="35"/>
      <c r="U83" s="35"/>
      <c r="V83" s="35"/>
      <c r="W83" s="35"/>
      <c r="X83" s="35"/>
      <c r="Y83" s="35"/>
      <c r="Z83" s="35"/>
      <c r="AA83" s="35"/>
      <c r="AB83" s="35"/>
      <c r="AC83" s="35"/>
      <c r="AD83" s="35"/>
      <c r="AE83" s="35"/>
    </row>
    <row r="84" spans="1:47" s="2" customFormat="1" ht="12" customHeight="1">
      <c r="A84" s="35"/>
      <c r="B84" s="36"/>
      <c r="C84" s="30" t="s">
        <v>15</v>
      </c>
      <c r="D84" s="37"/>
      <c r="E84" s="37"/>
      <c r="F84" s="37"/>
      <c r="G84" s="37"/>
      <c r="H84" s="37"/>
      <c r="I84" s="37"/>
      <c r="J84" s="37"/>
      <c r="K84" s="37"/>
      <c r="L84" s="52"/>
      <c r="S84" s="35"/>
      <c r="T84" s="35"/>
      <c r="U84" s="35"/>
      <c r="V84" s="35"/>
      <c r="W84" s="35"/>
      <c r="X84" s="35"/>
      <c r="Y84" s="35"/>
      <c r="Z84" s="35"/>
      <c r="AA84" s="35"/>
      <c r="AB84" s="35"/>
      <c r="AC84" s="35"/>
      <c r="AD84" s="35"/>
      <c r="AE84" s="35"/>
    </row>
    <row r="85" spans="1:47" s="2" customFormat="1" ht="16.5" customHeight="1">
      <c r="A85" s="35"/>
      <c r="B85" s="36"/>
      <c r="C85" s="37"/>
      <c r="D85" s="37"/>
      <c r="E85" s="410" t="str">
        <f>E7</f>
        <v>Modernizace teplárny OB6</v>
      </c>
      <c r="F85" s="411"/>
      <c r="G85" s="411"/>
      <c r="H85" s="411"/>
      <c r="I85" s="37"/>
      <c r="J85" s="37"/>
      <c r="K85" s="37"/>
      <c r="L85" s="52"/>
      <c r="S85" s="35"/>
      <c r="T85" s="35"/>
      <c r="U85" s="35"/>
      <c r="V85" s="35"/>
      <c r="W85" s="35"/>
      <c r="X85" s="35"/>
      <c r="Y85" s="35"/>
      <c r="Z85" s="35"/>
      <c r="AA85" s="35"/>
      <c r="AB85" s="35"/>
      <c r="AC85" s="35"/>
      <c r="AD85" s="35"/>
      <c r="AE85" s="35"/>
    </row>
    <row r="86" spans="1:47" s="2" customFormat="1" ht="12" customHeight="1">
      <c r="A86" s="35"/>
      <c r="B86" s="36"/>
      <c r="C86" s="30" t="s">
        <v>241</v>
      </c>
      <c r="D86" s="37"/>
      <c r="E86" s="37"/>
      <c r="F86" s="37"/>
      <c r="G86" s="37"/>
      <c r="H86" s="37"/>
      <c r="I86" s="37"/>
      <c r="J86" s="37"/>
      <c r="K86" s="37"/>
      <c r="L86" s="52"/>
      <c r="S86" s="35"/>
      <c r="T86" s="35"/>
      <c r="U86" s="35"/>
      <c r="V86" s="35"/>
      <c r="W86" s="35"/>
      <c r="X86" s="35"/>
      <c r="Y86" s="35"/>
      <c r="Z86" s="35"/>
      <c r="AA86" s="35"/>
      <c r="AB86" s="35"/>
      <c r="AC86" s="35"/>
      <c r="AD86" s="35"/>
      <c r="AE86" s="35"/>
    </row>
    <row r="87" spans="1:47" s="2" customFormat="1" ht="16.5" customHeight="1">
      <c r="A87" s="35"/>
      <c r="B87" s="36"/>
      <c r="C87" s="37"/>
      <c r="D87" s="37"/>
      <c r="E87" s="384" t="str">
        <f>E9</f>
        <v>MV - Přeložka monitorovacích vrtů</v>
      </c>
      <c r="F87" s="409"/>
      <c r="G87" s="409"/>
      <c r="H87" s="409"/>
      <c r="I87" s="37"/>
      <c r="J87" s="37"/>
      <c r="K87" s="37"/>
      <c r="L87" s="52"/>
      <c r="S87" s="35"/>
      <c r="T87" s="35"/>
      <c r="U87" s="35"/>
      <c r="V87" s="35"/>
      <c r="W87" s="35"/>
      <c r="X87" s="35"/>
      <c r="Y87" s="35"/>
      <c r="Z87" s="35"/>
      <c r="AA87" s="35"/>
      <c r="AB87" s="35"/>
      <c r="AC87" s="35"/>
      <c r="AD87" s="35"/>
      <c r="AE87" s="35"/>
    </row>
    <row r="88" spans="1:47" s="2" customFormat="1" ht="6.95" customHeight="1">
      <c r="A88" s="35"/>
      <c r="B88" s="36"/>
      <c r="C88" s="37"/>
      <c r="D88" s="37"/>
      <c r="E88" s="37"/>
      <c r="F88" s="37"/>
      <c r="G88" s="37"/>
      <c r="H88" s="37"/>
      <c r="I88" s="37"/>
      <c r="J88" s="37"/>
      <c r="K88" s="37"/>
      <c r="L88" s="52"/>
      <c r="S88" s="35"/>
      <c r="T88" s="35"/>
      <c r="U88" s="35"/>
      <c r="V88" s="35"/>
      <c r="W88" s="35"/>
      <c r="X88" s="35"/>
      <c r="Y88" s="35"/>
      <c r="Z88" s="35"/>
      <c r="AA88" s="35"/>
      <c r="AB88" s="35"/>
      <c r="AC88" s="35"/>
      <c r="AD88" s="35"/>
      <c r="AE88" s="35"/>
    </row>
    <row r="89" spans="1:47" s="2" customFormat="1" ht="12" customHeight="1">
      <c r="A89" s="35"/>
      <c r="B89" s="36"/>
      <c r="C89" s="30" t="s">
        <v>19</v>
      </c>
      <c r="D89" s="37"/>
      <c r="E89" s="37"/>
      <c r="F89" s="28" t="str">
        <f>F12</f>
        <v>Mladá Boleslav</v>
      </c>
      <c r="G89" s="37"/>
      <c r="H89" s="37"/>
      <c r="I89" s="30" t="s">
        <v>21</v>
      </c>
      <c r="J89" s="67">
        <f>IF(J12="","",J12)</f>
        <v>45363</v>
      </c>
      <c r="K89" s="37"/>
      <c r="L89" s="52"/>
      <c r="S89" s="35"/>
      <c r="T89" s="35"/>
      <c r="U89" s="35"/>
      <c r="V89" s="35"/>
      <c r="W89" s="35"/>
      <c r="X89" s="35"/>
      <c r="Y89" s="35"/>
      <c r="Z89" s="35"/>
      <c r="AA89" s="35"/>
      <c r="AB89" s="35"/>
      <c r="AC89" s="35"/>
      <c r="AD89" s="35"/>
      <c r="AE89" s="35"/>
    </row>
    <row r="90" spans="1:47" s="2" customFormat="1" ht="6.95" customHeight="1">
      <c r="A90" s="35"/>
      <c r="B90" s="36"/>
      <c r="C90" s="37"/>
      <c r="D90" s="37"/>
      <c r="E90" s="37"/>
      <c r="F90" s="37"/>
      <c r="G90" s="37"/>
      <c r="H90" s="37"/>
      <c r="I90" s="37"/>
      <c r="J90" s="37"/>
      <c r="K90" s="37"/>
      <c r="L90" s="52"/>
      <c r="S90" s="35"/>
      <c r="T90" s="35"/>
      <c r="U90" s="35"/>
      <c r="V90" s="35"/>
      <c r="W90" s="35"/>
      <c r="X90" s="35"/>
      <c r="Y90" s="35"/>
      <c r="Z90" s="35"/>
      <c r="AA90" s="35"/>
      <c r="AB90" s="35"/>
      <c r="AC90" s="35"/>
      <c r="AD90" s="35"/>
      <c r="AE90" s="35"/>
    </row>
    <row r="91" spans="1:47" s="2" customFormat="1" ht="15.2" customHeight="1">
      <c r="A91" s="35"/>
      <c r="B91" s="36"/>
      <c r="C91" s="30" t="s">
        <v>22</v>
      </c>
      <c r="D91" s="37"/>
      <c r="E91" s="37"/>
      <c r="F91" s="28" t="str">
        <f>E15</f>
        <v xml:space="preserve">ŠKO-ENERGO s.r.o. </v>
      </c>
      <c r="G91" s="37"/>
      <c r="H91" s="37"/>
      <c r="I91" s="30" t="s">
        <v>28</v>
      </c>
      <c r="J91" s="33" t="str">
        <f>E21</f>
        <v>AFRY CZ s.r.o.</v>
      </c>
      <c r="K91" s="37"/>
      <c r="L91" s="52"/>
      <c r="S91" s="35"/>
      <c r="T91" s="35"/>
      <c r="U91" s="35"/>
      <c r="V91" s="35"/>
      <c r="W91" s="35"/>
      <c r="X91" s="35"/>
      <c r="Y91" s="35"/>
      <c r="Z91" s="35"/>
      <c r="AA91" s="35"/>
      <c r="AB91" s="35"/>
      <c r="AC91" s="35"/>
      <c r="AD91" s="35"/>
      <c r="AE91" s="35"/>
    </row>
    <row r="92" spans="1:47" s="2" customFormat="1" ht="15.2" customHeight="1">
      <c r="A92" s="35"/>
      <c r="B92" s="36"/>
      <c r="C92" s="30" t="s">
        <v>26</v>
      </c>
      <c r="D92" s="37"/>
      <c r="E92" s="37"/>
      <c r="F92" s="28" t="str">
        <f>IF(E18="","",E18)</f>
        <v>Vyplň údaj</v>
      </c>
      <c r="G92" s="37"/>
      <c r="H92" s="37"/>
      <c r="I92" s="30" t="s">
        <v>31</v>
      </c>
      <c r="J92" s="33" t="str">
        <f>E24</f>
        <v>AFRY CZ s.r.o.</v>
      </c>
      <c r="K92" s="37"/>
      <c r="L92" s="52"/>
      <c r="S92" s="35"/>
      <c r="T92" s="35"/>
      <c r="U92" s="35"/>
      <c r="V92" s="35"/>
      <c r="W92" s="35"/>
      <c r="X92" s="35"/>
      <c r="Y92" s="35"/>
      <c r="Z92" s="35"/>
      <c r="AA92" s="35"/>
      <c r="AB92" s="35"/>
      <c r="AC92" s="35"/>
      <c r="AD92" s="35"/>
      <c r="AE92" s="35"/>
    </row>
    <row r="93" spans="1:47" s="2" customFormat="1" ht="10.35" customHeight="1">
      <c r="A93" s="35"/>
      <c r="B93" s="36"/>
      <c r="C93" s="37"/>
      <c r="D93" s="37"/>
      <c r="E93" s="37"/>
      <c r="F93" s="37"/>
      <c r="G93" s="37"/>
      <c r="H93" s="37"/>
      <c r="I93" s="37"/>
      <c r="J93" s="37"/>
      <c r="K93" s="37"/>
      <c r="L93" s="52"/>
      <c r="S93" s="35"/>
      <c r="T93" s="35"/>
      <c r="U93" s="35"/>
      <c r="V93" s="35"/>
      <c r="W93" s="35"/>
      <c r="X93" s="35"/>
      <c r="Y93" s="35"/>
      <c r="Z93" s="35"/>
      <c r="AA93" s="35"/>
      <c r="AB93" s="35"/>
      <c r="AC93" s="35"/>
      <c r="AD93" s="35"/>
      <c r="AE93" s="35"/>
    </row>
    <row r="94" spans="1:47" s="2" customFormat="1" ht="29.25" customHeight="1">
      <c r="A94" s="35"/>
      <c r="B94" s="36"/>
      <c r="C94" s="148" t="s">
        <v>243</v>
      </c>
      <c r="D94" s="149"/>
      <c r="E94" s="149"/>
      <c r="F94" s="149"/>
      <c r="G94" s="149"/>
      <c r="H94" s="149"/>
      <c r="I94" s="149"/>
      <c r="J94" s="150" t="s">
        <v>7631</v>
      </c>
      <c r="K94" s="149"/>
      <c r="L94" s="52"/>
      <c r="S94" s="35"/>
      <c r="T94" s="35"/>
      <c r="U94" s="35"/>
      <c r="V94" s="35"/>
      <c r="W94" s="35"/>
      <c r="X94" s="35"/>
      <c r="Y94" s="35"/>
      <c r="Z94" s="35"/>
      <c r="AA94" s="35"/>
      <c r="AB94" s="35"/>
      <c r="AC94" s="35"/>
      <c r="AD94" s="35"/>
      <c r="AE94" s="35"/>
    </row>
    <row r="95" spans="1:47" s="2" customFormat="1" ht="10.35" customHeight="1">
      <c r="A95" s="35"/>
      <c r="B95" s="36"/>
      <c r="C95" s="37"/>
      <c r="D95" s="37"/>
      <c r="E95" s="37"/>
      <c r="F95" s="37"/>
      <c r="G95" s="37"/>
      <c r="H95" s="37"/>
      <c r="I95" s="37"/>
      <c r="J95" s="37"/>
      <c r="K95" s="37"/>
      <c r="L95" s="52"/>
      <c r="S95" s="35"/>
      <c r="T95" s="35"/>
      <c r="U95" s="35"/>
      <c r="V95" s="35"/>
      <c r="W95" s="35"/>
      <c r="X95" s="35"/>
      <c r="Y95" s="35"/>
      <c r="Z95" s="35"/>
      <c r="AA95" s="35"/>
      <c r="AB95" s="35"/>
      <c r="AC95" s="35"/>
      <c r="AD95" s="35"/>
      <c r="AE95" s="35"/>
    </row>
    <row r="96" spans="1:47" s="2" customFormat="1" ht="22.9" customHeight="1">
      <c r="A96" s="35"/>
      <c r="B96" s="36"/>
      <c r="C96" s="151" t="s">
        <v>244</v>
      </c>
      <c r="D96" s="37"/>
      <c r="E96" s="37"/>
      <c r="F96" s="37"/>
      <c r="G96" s="37"/>
      <c r="H96" s="37"/>
      <c r="I96" s="37"/>
      <c r="J96" s="85">
        <f>J118</f>
        <v>0</v>
      </c>
      <c r="K96" s="37"/>
      <c r="L96" s="52"/>
      <c r="S96" s="35"/>
      <c r="T96" s="35"/>
      <c r="U96" s="35"/>
      <c r="V96" s="35"/>
      <c r="W96" s="35"/>
      <c r="X96" s="35"/>
      <c r="Y96" s="35"/>
      <c r="Z96" s="35"/>
      <c r="AA96" s="35"/>
      <c r="AB96" s="35"/>
      <c r="AC96" s="35"/>
      <c r="AD96" s="35"/>
      <c r="AE96" s="35"/>
      <c r="AU96" s="18" t="s">
        <v>245</v>
      </c>
    </row>
    <row r="97" spans="1:31" s="9" customFormat="1" ht="24.95" customHeight="1">
      <c r="B97" s="152"/>
      <c r="C97" s="153"/>
      <c r="D97" s="154" t="s">
        <v>7436</v>
      </c>
      <c r="E97" s="155"/>
      <c r="F97" s="155"/>
      <c r="G97" s="155"/>
      <c r="H97" s="155"/>
      <c r="I97" s="155"/>
      <c r="J97" s="156">
        <f>J119</f>
        <v>0</v>
      </c>
      <c r="K97" s="153"/>
      <c r="L97" s="157"/>
    </row>
    <row r="98" spans="1:31" s="10" customFormat="1" ht="19.899999999999999" customHeight="1">
      <c r="B98" s="158"/>
      <c r="C98" s="103"/>
      <c r="D98" s="159" t="s">
        <v>7437</v>
      </c>
      <c r="E98" s="160"/>
      <c r="F98" s="160"/>
      <c r="G98" s="160"/>
      <c r="H98" s="160"/>
      <c r="I98" s="160"/>
      <c r="J98" s="161">
        <f>J120</f>
        <v>0</v>
      </c>
      <c r="K98" s="103"/>
      <c r="L98" s="162"/>
    </row>
    <row r="99" spans="1:31" s="2" customFormat="1" ht="21.75" customHeight="1">
      <c r="A99" s="35"/>
      <c r="B99" s="36"/>
      <c r="C99" s="37"/>
      <c r="D99" s="37"/>
      <c r="E99" s="37"/>
      <c r="F99" s="37"/>
      <c r="G99" s="37"/>
      <c r="H99" s="37"/>
      <c r="I99" s="37"/>
      <c r="J99" s="37"/>
      <c r="K99" s="37"/>
      <c r="L99" s="52"/>
      <c r="S99" s="35"/>
      <c r="T99" s="35"/>
      <c r="U99" s="35"/>
      <c r="V99" s="35"/>
      <c r="W99" s="35"/>
      <c r="X99" s="35"/>
      <c r="Y99" s="35"/>
      <c r="Z99" s="35"/>
      <c r="AA99" s="35"/>
      <c r="AB99" s="35"/>
      <c r="AC99" s="35"/>
      <c r="AD99" s="35"/>
      <c r="AE99" s="35"/>
    </row>
    <row r="100" spans="1:31" s="2" customFormat="1" ht="6.95" customHeight="1">
      <c r="A100" s="35"/>
      <c r="B100" s="55"/>
      <c r="C100" s="56"/>
      <c r="D100" s="56"/>
      <c r="E100" s="56"/>
      <c r="F100" s="56"/>
      <c r="G100" s="56"/>
      <c r="H100" s="56"/>
      <c r="I100" s="56"/>
      <c r="J100" s="56"/>
      <c r="K100" s="56"/>
      <c r="L100" s="52"/>
      <c r="S100" s="35"/>
      <c r="T100" s="35"/>
      <c r="U100" s="35"/>
      <c r="V100" s="35"/>
      <c r="W100" s="35"/>
      <c r="X100" s="35"/>
      <c r="Y100" s="35"/>
      <c r="Z100" s="35"/>
      <c r="AA100" s="35"/>
      <c r="AB100" s="35"/>
      <c r="AC100" s="35"/>
      <c r="AD100" s="35"/>
      <c r="AE100" s="35"/>
    </row>
    <row r="104" spans="1:31" s="2" customFormat="1" ht="6.95" customHeight="1">
      <c r="A104" s="35"/>
      <c r="B104" s="57"/>
      <c r="C104" s="58"/>
      <c r="D104" s="58"/>
      <c r="E104" s="58"/>
      <c r="F104" s="58"/>
      <c r="G104" s="58"/>
      <c r="H104" s="58"/>
      <c r="I104" s="58"/>
      <c r="J104" s="58"/>
      <c r="K104" s="58"/>
      <c r="L104" s="52"/>
      <c r="S104" s="35"/>
      <c r="T104" s="35"/>
      <c r="U104" s="35"/>
      <c r="V104" s="35"/>
      <c r="W104" s="35"/>
      <c r="X104" s="35"/>
      <c r="Y104" s="35"/>
      <c r="Z104" s="35"/>
      <c r="AA104" s="35"/>
      <c r="AB104" s="35"/>
      <c r="AC104" s="35"/>
      <c r="AD104" s="35"/>
      <c r="AE104" s="35"/>
    </row>
    <row r="105" spans="1:31" s="2" customFormat="1" ht="24.95" customHeight="1">
      <c r="A105" s="35"/>
      <c r="B105" s="36"/>
      <c r="C105" s="24" t="s">
        <v>249</v>
      </c>
      <c r="D105" s="37"/>
      <c r="E105" s="37"/>
      <c r="F105" s="37"/>
      <c r="G105" s="37"/>
      <c r="H105" s="37"/>
      <c r="I105" s="37"/>
      <c r="J105" s="37"/>
      <c r="K105" s="37"/>
      <c r="L105" s="52"/>
      <c r="S105" s="35"/>
      <c r="T105" s="35"/>
      <c r="U105" s="35"/>
      <c r="V105" s="35"/>
      <c r="W105" s="35"/>
      <c r="X105" s="35"/>
      <c r="Y105" s="35"/>
      <c r="Z105" s="35"/>
      <c r="AA105" s="35"/>
      <c r="AB105" s="35"/>
      <c r="AC105" s="35"/>
      <c r="AD105" s="35"/>
      <c r="AE105" s="35"/>
    </row>
    <row r="106" spans="1:31" s="2" customFormat="1" ht="6.95" customHeight="1">
      <c r="A106" s="35"/>
      <c r="B106" s="36"/>
      <c r="C106" s="37"/>
      <c r="D106" s="37"/>
      <c r="E106" s="37"/>
      <c r="F106" s="37"/>
      <c r="G106" s="37"/>
      <c r="H106" s="37"/>
      <c r="I106" s="37"/>
      <c r="J106" s="37"/>
      <c r="K106" s="37"/>
      <c r="L106" s="52"/>
      <c r="S106" s="35"/>
      <c r="T106" s="35"/>
      <c r="U106" s="35"/>
      <c r="V106" s="35"/>
      <c r="W106" s="35"/>
      <c r="X106" s="35"/>
      <c r="Y106" s="35"/>
      <c r="Z106" s="35"/>
      <c r="AA106" s="35"/>
      <c r="AB106" s="35"/>
      <c r="AC106" s="35"/>
      <c r="AD106" s="35"/>
      <c r="AE106" s="35"/>
    </row>
    <row r="107" spans="1:31" s="2" customFormat="1" ht="12" customHeight="1">
      <c r="A107" s="35"/>
      <c r="B107" s="36"/>
      <c r="C107" s="30" t="s">
        <v>15</v>
      </c>
      <c r="D107" s="37"/>
      <c r="E107" s="37"/>
      <c r="F107" s="37"/>
      <c r="G107" s="37"/>
      <c r="H107" s="37"/>
      <c r="I107" s="37"/>
      <c r="J107" s="37"/>
      <c r="K107" s="37"/>
      <c r="L107" s="52"/>
      <c r="S107" s="35"/>
      <c r="T107" s="35"/>
      <c r="U107" s="35"/>
      <c r="V107" s="35"/>
      <c r="W107" s="35"/>
      <c r="X107" s="35"/>
      <c r="Y107" s="35"/>
      <c r="Z107" s="35"/>
      <c r="AA107" s="35"/>
      <c r="AB107" s="35"/>
      <c r="AC107" s="35"/>
      <c r="AD107" s="35"/>
      <c r="AE107" s="35"/>
    </row>
    <row r="108" spans="1:31" s="2" customFormat="1" ht="16.5" customHeight="1">
      <c r="A108" s="35"/>
      <c r="B108" s="36"/>
      <c r="C108" s="37"/>
      <c r="D108" s="37"/>
      <c r="E108" s="410" t="str">
        <f>E7</f>
        <v>Modernizace teplárny OB6</v>
      </c>
      <c r="F108" s="411"/>
      <c r="G108" s="411"/>
      <c r="H108" s="411"/>
      <c r="I108" s="37"/>
      <c r="J108" s="37"/>
      <c r="K108" s="37"/>
      <c r="L108" s="52"/>
      <c r="S108" s="35"/>
      <c r="T108" s="35"/>
      <c r="U108" s="35"/>
      <c r="V108" s="35"/>
      <c r="W108" s="35"/>
      <c r="X108" s="35"/>
      <c r="Y108" s="35"/>
      <c r="Z108" s="35"/>
      <c r="AA108" s="35"/>
      <c r="AB108" s="35"/>
      <c r="AC108" s="35"/>
      <c r="AD108" s="35"/>
      <c r="AE108" s="35"/>
    </row>
    <row r="109" spans="1:31" s="2" customFormat="1" ht="12" customHeight="1">
      <c r="A109" s="35"/>
      <c r="B109" s="36"/>
      <c r="C109" s="30" t="s">
        <v>241</v>
      </c>
      <c r="D109" s="37"/>
      <c r="E109" s="37"/>
      <c r="F109" s="37"/>
      <c r="G109" s="37"/>
      <c r="H109" s="37"/>
      <c r="I109" s="37"/>
      <c r="J109" s="37"/>
      <c r="K109" s="37"/>
      <c r="L109" s="52"/>
      <c r="S109" s="35"/>
      <c r="T109" s="35"/>
      <c r="U109" s="35"/>
      <c r="V109" s="35"/>
      <c r="W109" s="35"/>
      <c r="X109" s="35"/>
      <c r="Y109" s="35"/>
      <c r="Z109" s="35"/>
      <c r="AA109" s="35"/>
      <c r="AB109" s="35"/>
      <c r="AC109" s="35"/>
      <c r="AD109" s="35"/>
      <c r="AE109" s="35"/>
    </row>
    <row r="110" spans="1:31" s="2" customFormat="1" ht="16.5" customHeight="1">
      <c r="A110" s="35"/>
      <c r="B110" s="36"/>
      <c r="C110" s="37"/>
      <c r="D110" s="37"/>
      <c r="E110" s="384" t="str">
        <f>E9</f>
        <v>MV - Přeložka monitorovacích vrtů</v>
      </c>
      <c r="F110" s="409"/>
      <c r="G110" s="409"/>
      <c r="H110" s="409"/>
      <c r="I110" s="37"/>
      <c r="J110" s="37"/>
      <c r="K110" s="37"/>
      <c r="L110" s="52"/>
      <c r="S110" s="35"/>
      <c r="T110" s="35"/>
      <c r="U110" s="35"/>
      <c r="V110" s="35"/>
      <c r="W110" s="35"/>
      <c r="X110" s="35"/>
      <c r="Y110" s="35"/>
      <c r="Z110" s="35"/>
      <c r="AA110" s="35"/>
      <c r="AB110" s="35"/>
      <c r="AC110" s="35"/>
      <c r="AD110" s="35"/>
      <c r="AE110" s="35"/>
    </row>
    <row r="111" spans="1:31" s="2" customFormat="1" ht="6.95" customHeight="1">
      <c r="A111" s="35"/>
      <c r="B111" s="36"/>
      <c r="C111" s="37"/>
      <c r="D111" s="37"/>
      <c r="E111" s="37"/>
      <c r="F111" s="37"/>
      <c r="G111" s="37"/>
      <c r="H111" s="37"/>
      <c r="I111" s="37"/>
      <c r="J111" s="37"/>
      <c r="K111" s="37"/>
      <c r="L111" s="52"/>
      <c r="S111" s="35"/>
      <c r="T111" s="35"/>
      <c r="U111" s="35"/>
      <c r="V111" s="35"/>
      <c r="W111" s="35"/>
      <c r="X111" s="35"/>
      <c r="Y111" s="35"/>
      <c r="Z111" s="35"/>
      <c r="AA111" s="35"/>
      <c r="AB111" s="35"/>
      <c r="AC111" s="35"/>
      <c r="AD111" s="35"/>
      <c r="AE111" s="35"/>
    </row>
    <row r="112" spans="1:31" s="2" customFormat="1" ht="12" customHeight="1">
      <c r="A112" s="35"/>
      <c r="B112" s="36"/>
      <c r="C112" s="30" t="s">
        <v>19</v>
      </c>
      <c r="D112" s="37"/>
      <c r="E112" s="37"/>
      <c r="F112" s="28" t="str">
        <f>F12</f>
        <v>Mladá Boleslav</v>
      </c>
      <c r="G112" s="37"/>
      <c r="H112" s="37"/>
      <c r="I112" s="30" t="s">
        <v>21</v>
      </c>
      <c r="J112" s="67">
        <f>IF(J12="","",J12)</f>
        <v>45363</v>
      </c>
      <c r="K112" s="37"/>
      <c r="L112" s="52"/>
      <c r="S112" s="35"/>
      <c r="T112" s="35"/>
      <c r="U112" s="35"/>
      <c r="V112" s="35"/>
      <c r="W112" s="35"/>
      <c r="X112" s="35"/>
      <c r="Y112" s="35"/>
      <c r="Z112" s="35"/>
      <c r="AA112" s="35"/>
      <c r="AB112" s="35"/>
      <c r="AC112" s="35"/>
      <c r="AD112" s="35"/>
      <c r="AE112" s="35"/>
    </row>
    <row r="113" spans="1:65" s="2" customFormat="1" ht="6.95" customHeight="1">
      <c r="A113" s="35"/>
      <c r="B113" s="36"/>
      <c r="C113" s="37"/>
      <c r="D113" s="37"/>
      <c r="E113" s="37"/>
      <c r="F113" s="37"/>
      <c r="G113" s="37"/>
      <c r="H113" s="37"/>
      <c r="I113" s="37"/>
      <c r="J113" s="37"/>
      <c r="K113" s="37"/>
      <c r="L113" s="52"/>
      <c r="S113" s="35"/>
      <c r="T113" s="35"/>
      <c r="U113" s="35"/>
      <c r="V113" s="35"/>
      <c r="W113" s="35"/>
      <c r="X113" s="35"/>
      <c r="Y113" s="35"/>
      <c r="Z113" s="35"/>
      <c r="AA113" s="35"/>
      <c r="AB113" s="35"/>
      <c r="AC113" s="35"/>
      <c r="AD113" s="35"/>
      <c r="AE113" s="35"/>
    </row>
    <row r="114" spans="1:65" s="2" customFormat="1" ht="15.2" customHeight="1">
      <c r="A114" s="35"/>
      <c r="B114" s="36"/>
      <c r="C114" s="30" t="s">
        <v>22</v>
      </c>
      <c r="D114" s="37"/>
      <c r="E114" s="37"/>
      <c r="F114" s="28" t="str">
        <f>E15</f>
        <v xml:space="preserve">ŠKO-ENERGO s.r.o. </v>
      </c>
      <c r="G114" s="37"/>
      <c r="H114" s="37"/>
      <c r="I114" s="30" t="s">
        <v>28</v>
      </c>
      <c r="J114" s="33" t="str">
        <f>E21</f>
        <v>AFRY CZ s.r.o.</v>
      </c>
      <c r="K114" s="37"/>
      <c r="L114" s="52"/>
      <c r="S114" s="35"/>
      <c r="T114" s="35"/>
      <c r="U114" s="35"/>
      <c r="V114" s="35"/>
      <c r="W114" s="35"/>
      <c r="X114" s="35"/>
      <c r="Y114" s="35"/>
      <c r="Z114" s="35"/>
      <c r="AA114" s="35"/>
      <c r="AB114" s="35"/>
      <c r="AC114" s="35"/>
      <c r="AD114" s="35"/>
      <c r="AE114" s="35"/>
    </row>
    <row r="115" spans="1:65" s="2" customFormat="1" ht="15.2" customHeight="1">
      <c r="A115" s="35"/>
      <c r="B115" s="36"/>
      <c r="C115" s="30" t="s">
        <v>26</v>
      </c>
      <c r="D115" s="37"/>
      <c r="E115" s="37"/>
      <c r="F115" s="28" t="str">
        <f>IF(E18="","",E18)</f>
        <v>Vyplň údaj</v>
      </c>
      <c r="G115" s="37"/>
      <c r="H115" s="37"/>
      <c r="I115" s="30" t="s">
        <v>31</v>
      </c>
      <c r="J115" s="33" t="str">
        <f>E24</f>
        <v>AFRY CZ s.r.o.</v>
      </c>
      <c r="K115" s="37"/>
      <c r="L115" s="52"/>
      <c r="S115" s="35"/>
      <c r="T115" s="35"/>
      <c r="U115" s="35"/>
      <c r="V115" s="35"/>
      <c r="W115" s="35"/>
      <c r="X115" s="35"/>
      <c r="Y115" s="35"/>
      <c r="Z115" s="35"/>
      <c r="AA115" s="35"/>
      <c r="AB115" s="35"/>
      <c r="AC115" s="35"/>
      <c r="AD115" s="35"/>
      <c r="AE115" s="35"/>
    </row>
    <row r="116" spans="1:65" s="2" customFormat="1" ht="10.35" customHeight="1">
      <c r="A116" s="35"/>
      <c r="B116" s="36"/>
      <c r="C116" s="37"/>
      <c r="D116" s="37"/>
      <c r="E116" s="37"/>
      <c r="F116" s="37"/>
      <c r="G116" s="37"/>
      <c r="H116" s="37"/>
      <c r="I116" s="37"/>
      <c r="J116" s="37"/>
      <c r="K116" s="37"/>
      <c r="L116" s="52"/>
      <c r="S116" s="35"/>
      <c r="T116" s="35"/>
      <c r="U116" s="35"/>
      <c r="V116" s="35"/>
      <c r="W116" s="35"/>
      <c r="X116" s="35"/>
      <c r="Y116" s="35"/>
      <c r="Z116" s="35"/>
      <c r="AA116" s="35"/>
      <c r="AB116" s="35"/>
      <c r="AC116" s="35"/>
      <c r="AD116" s="35"/>
      <c r="AE116" s="35"/>
    </row>
    <row r="117" spans="1:65" s="11" customFormat="1" ht="29.25" customHeight="1">
      <c r="A117" s="163"/>
      <c r="B117" s="164"/>
      <c r="C117" s="165" t="s">
        <v>250</v>
      </c>
      <c r="D117" s="166" t="s">
        <v>55</v>
      </c>
      <c r="E117" s="166" t="s">
        <v>53</v>
      </c>
      <c r="F117" s="166" t="s">
        <v>54</v>
      </c>
      <c r="G117" s="166" t="s">
        <v>251</v>
      </c>
      <c r="H117" s="166" t="s">
        <v>252</v>
      </c>
      <c r="I117" s="166" t="s">
        <v>7632</v>
      </c>
      <c r="J117" s="167" t="s">
        <v>7631</v>
      </c>
      <c r="K117" s="168" t="s">
        <v>253</v>
      </c>
      <c r="L117" s="169"/>
      <c r="M117" s="76" t="s">
        <v>1</v>
      </c>
      <c r="N117" s="77" t="s">
        <v>37</v>
      </c>
      <c r="O117" s="77" t="s">
        <v>254</v>
      </c>
      <c r="P117" s="77" t="s">
        <v>255</v>
      </c>
      <c r="Q117" s="77" t="s">
        <v>256</v>
      </c>
      <c r="R117" s="77" t="s">
        <v>257</v>
      </c>
      <c r="S117" s="77" t="s">
        <v>258</v>
      </c>
      <c r="T117" s="78" t="s">
        <v>259</v>
      </c>
      <c r="U117" s="163"/>
      <c r="V117" s="163"/>
      <c r="W117" s="163"/>
      <c r="X117" s="163"/>
      <c r="Y117" s="163"/>
      <c r="Z117" s="163"/>
      <c r="AA117" s="163"/>
      <c r="AB117" s="163"/>
      <c r="AC117" s="163"/>
      <c r="AD117" s="163"/>
      <c r="AE117" s="163"/>
    </row>
    <row r="118" spans="1:65" s="2" customFormat="1" ht="22.9" customHeight="1">
      <c r="A118" s="35"/>
      <c r="B118" s="36"/>
      <c r="C118" s="83" t="s">
        <v>260</v>
      </c>
      <c r="D118" s="37"/>
      <c r="E118" s="37"/>
      <c r="F118" s="37"/>
      <c r="G118" s="37"/>
      <c r="H118" s="37"/>
      <c r="I118" s="37"/>
      <c r="J118" s="170">
        <f>BK118</f>
        <v>0</v>
      </c>
      <c r="K118" s="37"/>
      <c r="L118" s="40"/>
      <c r="M118" s="79"/>
      <c r="N118" s="171"/>
      <c r="O118" s="80"/>
      <c r="P118" s="172">
        <f>P119</f>
        <v>0</v>
      </c>
      <c r="Q118" s="80"/>
      <c r="R118" s="172">
        <f>R119</f>
        <v>0</v>
      </c>
      <c r="S118" s="80"/>
      <c r="T118" s="173">
        <f>T119</f>
        <v>0</v>
      </c>
      <c r="U118" s="35"/>
      <c r="V118" s="35"/>
      <c r="W118" s="35"/>
      <c r="X118" s="35"/>
      <c r="Y118" s="35"/>
      <c r="Z118" s="35"/>
      <c r="AA118" s="35"/>
      <c r="AB118" s="35"/>
      <c r="AC118" s="35"/>
      <c r="AD118" s="35"/>
      <c r="AE118" s="35"/>
      <c r="AT118" s="18" t="s">
        <v>63</v>
      </c>
      <c r="AU118" s="18" t="s">
        <v>245</v>
      </c>
      <c r="BK118" s="174">
        <f>BK119</f>
        <v>0</v>
      </c>
    </row>
    <row r="119" spans="1:65" s="12" customFormat="1" ht="25.9" customHeight="1">
      <c r="B119" s="175"/>
      <c r="C119" s="176"/>
      <c r="D119" s="177" t="s">
        <v>63</v>
      </c>
      <c r="E119" s="178" t="s">
        <v>7438</v>
      </c>
      <c r="F119" s="178" t="s">
        <v>7439</v>
      </c>
      <c r="G119" s="176"/>
      <c r="H119" s="176"/>
      <c r="I119" s="179"/>
      <c r="J119" s="180">
        <f>BK119</f>
        <v>0</v>
      </c>
      <c r="K119" s="176"/>
      <c r="L119" s="181"/>
      <c r="M119" s="182"/>
      <c r="N119" s="183"/>
      <c r="O119" s="183"/>
      <c r="P119" s="184">
        <f>P120</f>
        <v>0</v>
      </c>
      <c r="Q119" s="183"/>
      <c r="R119" s="184">
        <f>R120</f>
        <v>0</v>
      </c>
      <c r="S119" s="183"/>
      <c r="T119" s="185">
        <f>T120</f>
        <v>0</v>
      </c>
      <c r="AR119" s="186" t="s">
        <v>270</v>
      </c>
      <c r="AT119" s="187" t="s">
        <v>63</v>
      </c>
      <c r="AU119" s="187" t="s">
        <v>64</v>
      </c>
      <c r="AY119" s="186" t="s">
        <v>263</v>
      </c>
      <c r="BK119" s="188">
        <f>BK120</f>
        <v>0</v>
      </c>
    </row>
    <row r="120" spans="1:65" s="12" customFormat="1" ht="22.9" customHeight="1">
      <c r="B120" s="175"/>
      <c r="C120" s="176"/>
      <c r="D120" s="177" t="s">
        <v>63</v>
      </c>
      <c r="E120" s="189" t="s">
        <v>7440</v>
      </c>
      <c r="F120" s="189" t="s">
        <v>7441</v>
      </c>
      <c r="G120" s="176"/>
      <c r="H120" s="176"/>
      <c r="I120" s="179"/>
      <c r="J120" s="190">
        <f>BK120</f>
        <v>0</v>
      </c>
      <c r="K120" s="176"/>
      <c r="L120" s="181"/>
      <c r="M120" s="182"/>
      <c r="N120" s="183"/>
      <c r="O120" s="183"/>
      <c r="P120" s="184">
        <f>SUM(P121:P128)</f>
        <v>0</v>
      </c>
      <c r="Q120" s="183"/>
      <c r="R120" s="184">
        <f>SUM(R121:R128)</f>
        <v>0</v>
      </c>
      <c r="S120" s="183"/>
      <c r="T120" s="185">
        <f>SUM(T121:T128)</f>
        <v>0</v>
      </c>
      <c r="AR120" s="186" t="s">
        <v>270</v>
      </c>
      <c r="AT120" s="187" t="s">
        <v>63</v>
      </c>
      <c r="AU120" s="187" t="s">
        <v>71</v>
      </c>
      <c r="AY120" s="186" t="s">
        <v>263</v>
      </c>
      <c r="BK120" s="188">
        <f>SUM(BK121:BK128)</f>
        <v>0</v>
      </c>
    </row>
    <row r="121" spans="1:65" s="2" customFormat="1" ht="16.5" customHeight="1">
      <c r="A121" s="35"/>
      <c r="B121" s="36"/>
      <c r="C121" s="191" t="s">
        <v>71</v>
      </c>
      <c r="D121" s="191" t="s">
        <v>266</v>
      </c>
      <c r="E121" s="192" t="s">
        <v>7442</v>
      </c>
      <c r="F121" s="193" t="s">
        <v>7439</v>
      </c>
      <c r="G121" s="194" t="s">
        <v>292</v>
      </c>
      <c r="H121" s="195">
        <v>3</v>
      </c>
      <c r="I121" s="196"/>
      <c r="J121" s="197">
        <f>ROUND(I121*H121,2)</f>
        <v>0</v>
      </c>
      <c r="K121" s="198"/>
      <c r="L121" s="40"/>
      <c r="M121" s="199" t="s">
        <v>1</v>
      </c>
      <c r="N121" s="200" t="s">
        <v>38</v>
      </c>
      <c r="O121" s="72"/>
      <c r="P121" s="201">
        <f>O121*H121</f>
        <v>0</v>
      </c>
      <c r="Q121" s="201">
        <v>0</v>
      </c>
      <c r="R121" s="201">
        <f>Q121*H121</f>
        <v>0</v>
      </c>
      <c r="S121" s="201">
        <v>0</v>
      </c>
      <c r="T121" s="202">
        <f>S121*H121</f>
        <v>0</v>
      </c>
      <c r="U121" s="35"/>
      <c r="V121" s="35"/>
      <c r="W121" s="35"/>
      <c r="X121" s="35"/>
      <c r="Y121" s="35"/>
      <c r="Z121" s="35"/>
      <c r="AA121" s="35"/>
      <c r="AB121" s="35"/>
      <c r="AC121" s="35"/>
      <c r="AD121" s="35"/>
      <c r="AE121" s="35"/>
      <c r="AR121" s="203" t="s">
        <v>5407</v>
      </c>
      <c r="AT121" s="203" t="s">
        <v>266</v>
      </c>
      <c r="AU121" s="203" t="s">
        <v>73</v>
      </c>
      <c r="AY121" s="18" t="s">
        <v>263</v>
      </c>
      <c r="BE121" s="204">
        <f>IF(N121="základní",J121,0)</f>
        <v>0</v>
      </c>
      <c r="BF121" s="204">
        <f>IF(N121="snížená",J121,0)</f>
        <v>0</v>
      </c>
      <c r="BG121" s="204">
        <f>IF(N121="zákl. přenesená",J121,0)</f>
        <v>0</v>
      </c>
      <c r="BH121" s="204">
        <f>IF(N121="sníž. přenesená",J121,0)</f>
        <v>0</v>
      </c>
      <c r="BI121" s="204">
        <f>IF(N121="nulová",J121,0)</f>
        <v>0</v>
      </c>
      <c r="BJ121" s="18" t="s">
        <v>71</v>
      </c>
      <c r="BK121" s="204">
        <f>ROUND(I121*H121,2)</f>
        <v>0</v>
      </c>
      <c r="BL121" s="18" t="s">
        <v>5407</v>
      </c>
      <c r="BM121" s="203" t="s">
        <v>7443</v>
      </c>
    </row>
    <row r="122" spans="1:65" s="16" customFormat="1" ht="33.75">
      <c r="B122" s="248"/>
      <c r="C122" s="249"/>
      <c r="D122" s="207" t="s">
        <v>272</v>
      </c>
      <c r="E122" s="250" t="s">
        <v>1</v>
      </c>
      <c r="F122" s="251" t="s">
        <v>7444</v>
      </c>
      <c r="G122" s="249"/>
      <c r="H122" s="250" t="s">
        <v>1</v>
      </c>
      <c r="I122" s="252"/>
      <c r="J122" s="249"/>
      <c r="K122" s="249"/>
      <c r="L122" s="253"/>
      <c r="M122" s="254"/>
      <c r="N122" s="255"/>
      <c r="O122" s="255"/>
      <c r="P122" s="255"/>
      <c r="Q122" s="255"/>
      <c r="R122" s="255"/>
      <c r="S122" s="255"/>
      <c r="T122" s="256"/>
      <c r="AT122" s="257" t="s">
        <v>272</v>
      </c>
      <c r="AU122" s="257" t="s">
        <v>73</v>
      </c>
      <c r="AV122" s="16" t="s">
        <v>71</v>
      </c>
      <c r="AW122" s="16" t="s">
        <v>30</v>
      </c>
      <c r="AX122" s="16" t="s">
        <v>64</v>
      </c>
      <c r="AY122" s="257" t="s">
        <v>263</v>
      </c>
    </row>
    <row r="123" spans="1:65" s="16" customFormat="1" ht="33.75">
      <c r="B123" s="248"/>
      <c r="C123" s="249"/>
      <c r="D123" s="207" t="s">
        <v>272</v>
      </c>
      <c r="E123" s="250" t="s">
        <v>1</v>
      </c>
      <c r="F123" s="251" t="s">
        <v>7445</v>
      </c>
      <c r="G123" s="249"/>
      <c r="H123" s="250" t="s">
        <v>1</v>
      </c>
      <c r="I123" s="252"/>
      <c r="J123" s="249"/>
      <c r="K123" s="249"/>
      <c r="L123" s="253"/>
      <c r="M123" s="254"/>
      <c r="N123" s="255"/>
      <c r="O123" s="255"/>
      <c r="P123" s="255"/>
      <c r="Q123" s="255"/>
      <c r="R123" s="255"/>
      <c r="S123" s="255"/>
      <c r="T123" s="256"/>
      <c r="AT123" s="257" t="s">
        <v>272</v>
      </c>
      <c r="AU123" s="257" t="s">
        <v>73</v>
      </c>
      <c r="AV123" s="16" t="s">
        <v>71</v>
      </c>
      <c r="AW123" s="16" t="s">
        <v>30</v>
      </c>
      <c r="AX123" s="16" t="s">
        <v>64</v>
      </c>
      <c r="AY123" s="257" t="s">
        <v>263</v>
      </c>
    </row>
    <row r="124" spans="1:65" s="16" customFormat="1">
      <c r="B124" s="248"/>
      <c r="C124" s="249"/>
      <c r="D124" s="207" t="s">
        <v>272</v>
      </c>
      <c r="E124" s="250" t="s">
        <v>1</v>
      </c>
      <c r="F124" s="251" t="s">
        <v>7446</v>
      </c>
      <c r="G124" s="249"/>
      <c r="H124" s="250" t="s">
        <v>1</v>
      </c>
      <c r="I124" s="252"/>
      <c r="J124" s="249"/>
      <c r="K124" s="249"/>
      <c r="L124" s="253"/>
      <c r="M124" s="254"/>
      <c r="N124" s="255"/>
      <c r="O124" s="255"/>
      <c r="P124" s="255"/>
      <c r="Q124" s="255"/>
      <c r="R124" s="255"/>
      <c r="S124" s="255"/>
      <c r="T124" s="256"/>
      <c r="AT124" s="257" t="s">
        <v>272</v>
      </c>
      <c r="AU124" s="257" t="s">
        <v>73</v>
      </c>
      <c r="AV124" s="16" t="s">
        <v>71</v>
      </c>
      <c r="AW124" s="16" t="s">
        <v>30</v>
      </c>
      <c r="AX124" s="16" t="s">
        <v>64</v>
      </c>
      <c r="AY124" s="257" t="s">
        <v>263</v>
      </c>
    </row>
    <row r="125" spans="1:65" s="13" customFormat="1">
      <c r="B125" s="205"/>
      <c r="C125" s="206"/>
      <c r="D125" s="207" t="s">
        <v>272</v>
      </c>
      <c r="E125" s="208" t="s">
        <v>1</v>
      </c>
      <c r="F125" s="209" t="s">
        <v>7447</v>
      </c>
      <c r="G125" s="206"/>
      <c r="H125" s="210">
        <v>1</v>
      </c>
      <c r="I125" s="211"/>
      <c r="J125" s="206"/>
      <c r="K125" s="206"/>
      <c r="L125" s="212"/>
      <c r="M125" s="213"/>
      <c r="N125" s="214"/>
      <c r="O125" s="214"/>
      <c r="P125" s="214"/>
      <c r="Q125" s="214"/>
      <c r="R125" s="214"/>
      <c r="S125" s="214"/>
      <c r="T125" s="215"/>
      <c r="AT125" s="216" t="s">
        <v>272</v>
      </c>
      <c r="AU125" s="216" t="s">
        <v>73</v>
      </c>
      <c r="AV125" s="13" t="s">
        <v>73</v>
      </c>
      <c r="AW125" s="13" t="s">
        <v>30</v>
      </c>
      <c r="AX125" s="13" t="s">
        <v>64</v>
      </c>
      <c r="AY125" s="216" t="s">
        <v>263</v>
      </c>
    </row>
    <row r="126" spans="1:65" s="13" customFormat="1">
      <c r="B126" s="205"/>
      <c r="C126" s="206"/>
      <c r="D126" s="207" t="s">
        <v>272</v>
      </c>
      <c r="E126" s="208" t="s">
        <v>1</v>
      </c>
      <c r="F126" s="209" t="s">
        <v>7448</v>
      </c>
      <c r="G126" s="206"/>
      <c r="H126" s="210">
        <v>1</v>
      </c>
      <c r="I126" s="211"/>
      <c r="J126" s="206"/>
      <c r="K126" s="206"/>
      <c r="L126" s="212"/>
      <c r="M126" s="213"/>
      <c r="N126" s="214"/>
      <c r="O126" s="214"/>
      <c r="P126" s="214"/>
      <c r="Q126" s="214"/>
      <c r="R126" s="214"/>
      <c r="S126" s="214"/>
      <c r="T126" s="215"/>
      <c r="AT126" s="216" t="s">
        <v>272</v>
      </c>
      <c r="AU126" s="216" t="s">
        <v>73</v>
      </c>
      <c r="AV126" s="13" t="s">
        <v>73</v>
      </c>
      <c r="AW126" s="13" t="s">
        <v>30</v>
      </c>
      <c r="AX126" s="13" t="s">
        <v>64</v>
      </c>
      <c r="AY126" s="216" t="s">
        <v>263</v>
      </c>
    </row>
    <row r="127" spans="1:65" s="13" customFormat="1">
      <c r="B127" s="205"/>
      <c r="C127" s="206"/>
      <c r="D127" s="207" t="s">
        <v>272</v>
      </c>
      <c r="E127" s="208" t="s">
        <v>1</v>
      </c>
      <c r="F127" s="209" t="s">
        <v>7449</v>
      </c>
      <c r="G127" s="206"/>
      <c r="H127" s="210">
        <v>1</v>
      </c>
      <c r="I127" s="211"/>
      <c r="J127" s="206"/>
      <c r="K127" s="206"/>
      <c r="L127" s="212"/>
      <c r="M127" s="213"/>
      <c r="N127" s="214"/>
      <c r="O127" s="214"/>
      <c r="P127" s="214"/>
      <c r="Q127" s="214"/>
      <c r="R127" s="214"/>
      <c r="S127" s="214"/>
      <c r="T127" s="215"/>
      <c r="AT127" s="216" t="s">
        <v>272</v>
      </c>
      <c r="AU127" s="216" t="s">
        <v>73</v>
      </c>
      <c r="AV127" s="13" t="s">
        <v>73</v>
      </c>
      <c r="AW127" s="13" t="s">
        <v>30</v>
      </c>
      <c r="AX127" s="13" t="s">
        <v>64</v>
      </c>
      <c r="AY127" s="216" t="s">
        <v>263</v>
      </c>
    </row>
    <row r="128" spans="1:65" s="15" customFormat="1">
      <c r="B128" s="228"/>
      <c r="C128" s="229"/>
      <c r="D128" s="207" t="s">
        <v>272</v>
      </c>
      <c r="E128" s="230" t="s">
        <v>1</v>
      </c>
      <c r="F128" s="231" t="s">
        <v>280</v>
      </c>
      <c r="G128" s="229"/>
      <c r="H128" s="232">
        <v>3</v>
      </c>
      <c r="I128" s="233"/>
      <c r="J128" s="229"/>
      <c r="K128" s="229"/>
      <c r="L128" s="234"/>
      <c r="M128" s="258"/>
      <c r="N128" s="259"/>
      <c r="O128" s="259"/>
      <c r="P128" s="259"/>
      <c r="Q128" s="259"/>
      <c r="R128" s="259"/>
      <c r="S128" s="259"/>
      <c r="T128" s="260"/>
      <c r="AT128" s="238" t="s">
        <v>272</v>
      </c>
      <c r="AU128" s="238" t="s">
        <v>73</v>
      </c>
      <c r="AV128" s="15" t="s">
        <v>270</v>
      </c>
      <c r="AW128" s="15" t="s">
        <v>30</v>
      </c>
      <c r="AX128" s="15" t="s">
        <v>71</v>
      </c>
      <c r="AY128" s="238" t="s">
        <v>263</v>
      </c>
    </row>
    <row r="129" spans="1:31" s="2" customFormat="1" ht="6.95" customHeight="1">
      <c r="A129" s="35"/>
      <c r="B129" s="55"/>
      <c r="C129" s="56"/>
      <c r="D129" s="56"/>
      <c r="E129" s="56"/>
      <c r="F129" s="56"/>
      <c r="G129" s="56"/>
      <c r="H129" s="56"/>
      <c r="I129" s="56"/>
      <c r="J129" s="56"/>
      <c r="K129" s="56"/>
      <c r="L129" s="40"/>
      <c r="M129" s="35"/>
      <c r="O129" s="35"/>
      <c r="P129" s="35"/>
      <c r="Q129" s="35"/>
      <c r="R129" s="35"/>
      <c r="S129" s="35"/>
      <c r="T129" s="35"/>
      <c r="U129" s="35"/>
      <c r="V129" s="35"/>
      <c r="W129" s="35"/>
      <c r="X129" s="35"/>
      <c r="Y129" s="35"/>
      <c r="Z129" s="35"/>
      <c r="AA129" s="35"/>
      <c r="AB129" s="35"/>
      <c r="AC129" s="35"/>
      <c r="AD129" s="35"/>
      <c r="AE129" s="35"/>
    </row>
  </sheetData>
  <sheetProtection algorithmName="SHA-512" hashValue="m8vsYiNuFtlDwPCiSuIeSUahduaVpCU8VQuZXeiUDovXNLTCJ7TGCz7vmhSfviliNyvvr70CMRmanxAmO/xNSQ==" saltValue="Kaf2XtXVlh4G2cHDTK/N3g==" spinCount="100000" sheet="1" objects="1" scenarios="1" formatColumns="0" formatRows="0" autoFilter="0"/>
  <autoFilter ref="C117:K128" xr:uid="{00000000-0009-0000-0000-000039000000}"/>
  <mergeCells count="9">
    <mergeCell ref="E87:H87"/>
    <mergeCell ref="E108:H108"/>
    <mergeCell ref="E110:H110"/>
    <mergeCell ref="L2:V2"/>
    <mergeCell ref="E7:H7"/>
    <mergeCell ref="E9:H9"/>
    <mergeCell ref="E18:H18"/>
    <mergeCell ref="E27:H27"/>
    <mergeCell ref="E85:H85"/>
  </mergeCells>
  <pageMargins left="0.39374999999999999" right="0.39374999999999999" top="0.39374999999999999" bottom="0.39374999999999999" header="0" footer="0"/>
  <pageSetup paperSize="9" scale="88" fitToHeight="100" orientation="portrait" blackAndWhite="1" r:id="rId1"/>
  <headerFooter>
    <oddHeader>&amp;L&amp;"Arial"&amp;8&amp;K000000INTERNAL&amp;1#</oddHeader>
    <oddFooter>&amp;CStrana &amp;P z &amp;N</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List6">
    <pageSetUpPr fitToPage="1"/>
  </sheetPr>
  <dimension ref="A2:BM325"/>
  <sheetViews>
    <sheetView showGridLines="0" workbookViewId="0">
      <selection activeCell="I133" sqref="I133"/>
    </sheetView>
  </sheetViews>
  <sheetFormatPr defaultRowHeight="11.25"/>
  <cols>
    <col min="1" max="1" width="8.33203125" style="1" customWidth="1"/>
    <col min="2" max="2" width="1.1640625" style="1" customWidth="1"/>
    <col min="3" max="3" width="4.1640625" style="1" customWidth="1"/>
    <col min="4" max="4" width="4.33203125" style="1" customWidth="1"/>
    <col min="5" max="5" width="17.1640625" style="1" customWidth="1"/>
    <col min="6" max="6" width="50.83203125" style="1" customWidth="1"/>
    <col min="7" max="7" width="7.5" style="1" customWidth="1"/>
    <col min="8" max="8" width="14" style="1" customWidth="1"/>
    <col min="9" max="9" width="15.83203125" style="1" customWidth="1"/>
    <col min="10" max="10" width="22.33203125" style="1" customWidth="1"/>
    <col min="11" max="11" width="22.33203125" style="1" hidden="1" customWidth="1"/>
    <col min="12" max="12" width="9.33203125" style="1" customWidth="1"/>
    <col min="13" max="13" width="10.83203125" style="1" hidden="1" customWidth="1"/>
    <col min="14" max="14" width="9.33203125" style="1" hidden="1"/>
    <col min="15" max="20" width="14.1640625" style="1" hidden="1" customWidth="1"/>
    <col min="21" max="21" width="16.33203125" style="1" hidden="1" customWidth="1"/>
    <col min="22" max="22" width="12.33203125" style="1" customWidth="1"/>
    <col min="23" max="23" width="16.33203125" style="1" customWidth="1"/>
    <col min="24" max="24" width="12.33203125" style="1" customWidth="1"/>
    <col min="25" max="25" width="15" style="1" customWidth="1"/>
    <col min="26" max="26" width="11" style="1" customWidth="1"/>
    <col min="27" max="27" width="15" style="1" customWidth="1"/>
    <col min="28" max="28" width="16.33203125" style="1" customWidth="1"/>
    <col min="29" max="29" width="11" style="1" customWidth="1"/>
    <col min="30" max="30" width="15" style="1" customWidth="1"/>
    <col min="31" max="31" width="16.33203125" style="1" customWidth="1"/>
    <col min="44" max="65" width="9.33203125" style="1" hidden="1"/>
  </cols>
  <sheetData>
    <row r="2" spans="1:46" s="1" customFormat="1" ht="36.950000000000003" customHeight="1">
      <c r="L2" s="383"/>
      <c r="M2" s="383"/>
      <c r="N2" s="383"/>
      <c r="O2" s="383"/>
      <c r="P2" s="383"/>
      <c r="Q2" s="383"/>
      <c r="R2" s="383"/>
      <c r="S2" s="383"/>
      <c r="T2" s="383"/>
      <c r="U2" s="383"/>
      <c r="V2" s="383"/>
      <c r="AT2" s="18" t="s">
        <v>84</v>
      </c>
    </row>
    <row r="3" spans="1:46" s="1" customFormat="1" ht="6.95" customHeight="1">
      <c r="B3" s="114"/>
      <c r="C3" s="115"/>
      <c r="D3" s="115"/>
      <c r="E3" s="115"/>
      <c r="F3" s="115"/>
      <c r="G3" s="115"/>
      <c r="H3" s="115"/>
      <c r="I3" s="115"/>
      <c r="J3" s="115"/>
      <c r="K3" s="115"/>
      <c r="L3" s="21"/>
      <c r="AT3" s="18" t="s">
        <v>73</v>
      </c>
    </row>
    <row r="4" spans="1:46" s="1" customFormat="1" ht="24.95" customHeight="1">
      <c r="B4" s="21"/>
      <c r="D4" s="116" t="s">
        <v>240</v>
      </c>
      <c r="L4" s="21"/>
      <c r="M4" s="117" t="s">
        <v>10</v>
      </c>
      <c r="AT4" s="18" t="s">
        <v>4</v>
      </c>
    </row>
    <row r="5" spans="1:46" s="1" customFormat="1" ht="6.95" customHeight="1">
      <c r="B5" s="21"/>
      <c r="L5" s="21"/>
    </row>
    <row r="6" spans="1:46" s="1" customFormat="1" ht="12" customHeight="1">
      <c r="B6" s="21"/>
      <c r="D6" s="118" t="s">
        <v>15</v>
      </c>
      <c r="L6" s="21"/>
    </row>
    <row r="7" spans="1:46" s="1" customFormat="1" ht="16.5" customHeight="1">
      <c r="B7" s="21"/>
      <c r="E7" s="412" t="str">
        <f>'Rekapitulace stavby'!K6</f>
        <v>Modernizace teplárny OB6</v>
      </c>
      <c r="F7" s="413"/>
      <c r="G7" s="413"/>
      <c r="H7" s="413"/>
      <c r="L7" s="21"/>
    </row>
    <row r="8" spans="1:46" s="1" customFormat="1" ht="12" customHeight="1">
      <c r="B8" s="21"/>
      <c r="D8" s="118" t="s">
        <v>241</v>
      </c>
      <c r="L8" s="21"/>
    </row>
    <row r="9" spans="1:46" s="2" customFormat="1" ht="23.25" customHeight="1">
      <c r="A9" s="35"/>
      <c r="B9" s="40"/>
      <c r="C9" s="35"/>
      <c r="D9" s="35"/>
      <c r="E9" s="412" t="s">
        <v>431</v>
      </c>
      <c r="F9" s="415"/>
      <c r="G9" s="415"/>
      <c r="H9" s="415"/>
      <c r="I9" s="35"/>
      <c r="J9" s="35"/>
      <c r="K9" s="35"/>
      <c r="L9" s="52"/>
      <c r="S9" s="35"/>
      <c r="T9" s="35"/>
      <c r="U9" s="35"/>
      <c r="V9" s="35"/>
      <c r="W9" s="35"/>
      <c r="X9" s="35"/>
      <c r="Y9" s="35"/>
      <c r="Z9" s="35"/>
      <c r="AA9" s="35"/>
      <c r="AB9" s="35"/>
      <c r="AC9" s="35"/>
      <c r="AD9" s="35"/>
      <c r="AE9" s="35"/>
    </row>
    <row r="10" spans="1:46" s="2" customFormat="1" ht="12" customHeight="1">
      <c r="A10" s="35"/>
      <c r="B10" s="40"/>
      <c r="C10" s="35"/>
      <c r="D10" s="118" t="s">
        <v>432</v>
      </c>
      <c r="E10" s="35"/>
      <c r="F10" s="35"/>
      <c r="G10" s="35"/>
      <c r="H10" s="35"/>
      <c r="I10" s="35"/>
      <c r="J10" s="35"/>
      <c r="K10" s="35"/>
      <c r="L10" s="52"/>
      <c r="S10" s="35"/>
      <c r="T10" s="35"/>
      <c r="U10" s="35"/>
      <c r="V10" s="35"/>
      <c r="W10" s="35"/>
      <c r="X10" s="35"/>
      <c r="Y10" s="35"/>
      <c r="Z10" s="35"/>
      <c r="AA10" s="35"/>
      <c r="AB10" s="35"/>
      <c r="AC10" s="35"/>
      <c r="AD10" s="35"/>
      <c r="AE10" s="35"/>
    </row>
    <row r="11" spans="1:46" s="2" customFormat="1" ht="16.5" customHeight="1">
      <c r="A11" s="35"/>
      <c r="B11" s="40"/>
      <c r="C11" s="35"/>
      <c r="D11" s="35"/>
      <c r="E11" s="414" t="s">
        <v>1653</v>
      </c>
      <c r="F11" s="415"/>
      <c r="G11" s="415"/>
      <c r="H11" s="415"/>
      <c r="I11" s="35"/>
      <c r="J11" s="35"/>
      <c r="K11" s="35"/>
      <c r="L11" s="52"/>
      <c r="S11" s="35"/>
      <c r="T11" s="35"/>
      <c r="U11" s="35"/>
      <c r="V11" s="35"/>
      <c r="W11" s="35"/>
      <c r="X11" s="35"/>
      <c r="Y11" s="35"/>
      <c r="Z11" s="35"/>
      <c r="AA11" s="35"/>
      <c r="AB11" s="35"/>
      <c r="AC11" s="35"/>
      <c r="AD11" s="35"/>
      <c r="AE11" s="35"/>
    </row>
    <row r="12" spans="1:46" s="2" customFormat="1">
      <c r="A12" s="35"/>
      <c r="B12" s="40"/>
      <c r="C12" s="35"/>
      <c r="D12" s="35"/>
      <c r="E12" s="35"/>
      <c r="F12" s="35"/>
      <c r="G12" s="35"/>
      <c r="H12" s="35"/>
      <c r="I12" s="35"/>
      <c r="J12" s="35"/>
      <c r="K12" s="35"/>
      <c r="L12" s="52"/>
      <c r="S12" s="35"/>
      <c r="T12" s="35"/>
      <c r="U12" s="35"/>
      <c r="V12" s="35"/>
      <c r="W12" s="35"/>
      <c r="X12" s="35"/>
      <c r="Y12" s="35"/>
      <c r="Z12" s="35"/>
      <c r="AA12" s="35"/>
      <c r="AB12" s="35"/>
      <c r="AC12" s="35"/>
      <c r="AD12" s="35"/>
      <c r="AE12" s="35"/>
    </row>
    <row r="13" spans="1:46" s="2" customFormat="1" ht="12" customHeight="1">
      <c r="A13" s="35"/>
      <c r="B13" s="40"/>
      <c r="C13" s="35"/>
      <c r="D13" s="118" t="s">
        <v>17</v>
      </c>
      <c r="E13" s="35"/>
      <c r="F13" s="109" t="s">
        <v>1</v>
      </c>
      <c r="G13" s="35"/>
      <c r="H13" s="35"/>
      <c r="I13" s="118" t="s">
        <v>18</v>
      </c>
      <c r="J13" s="109" t="s">
        <v>1</v>
      </c>
      <c r="K13" s="35"/>
      <c r="L13" s="52"/>
      <c r="S13" s="35"/>
      <c r="T13" s="35"/>
      <c r="U13" s="35"/>
      <c r="V13" s="35"/>
      <c r="W13" s="35"/>
      <c r="X13" s="35"/>
      <c r="Y13" s="35"/>
      <c r="Z13" s="35"/>
      <c r="AA13" s="35"/>
      <c r="AB13" s="35"/>
      <c r="AC13" s="35"/>
      <c r="AD13" s="35"/>
      <c r="AE13" s="35"/>
    </row>
    <row r="14" spans="1:46" s="2" customFormat="1" ht="12" customHeight="1">
      <c r="A14" s="35"/>
      <c r="B14" s="40"/>
      <c r="C14" s="35"/>
      <c r="D14" s="118" t="s">
        <v>19</v>
      </c>
      <c r="E14" s="35"/>
      <c r="F14" s="109" t="s">
        <v>20</v>
      </c>
      <c r="G14" s="35"/>
      <c r="H14" s="35"/>
      <c r="I14" s="118" t="s">
        <v>21</v>
      </c>
      <c r="J14" s="119">
        <f>'Rekapitulace stavby'!AN8</f>
        <v>45363</v>
      </c>
      <c r="K14" s="35"/>
      <c r="L14" s="52"/>
      <c r="S14" s="35"/>
      <c r="T14" s="35"/>
      <c r="U14" s="35"/>
      <c r="V14" s="35"/>
      <c r="W14" s="35"/>
      <c r="X14" s="35"/>
      <c r="Y14" s="35"/>
      <c r="Z14" s="35"/>
      <c r="AA14" s="35"/>
      <c r="AB14" s="35"/>
      <c r="AC14" s="35"/>
      <c r="AD14" s="35"/>
      <c r="AE14" s="35"/>
    </row>
    <row r="15" spans="1:46" s="2" customFormat="1" ht="10.9" customHeight="1">
      <c r="A15" s="35"/>
      <c r="B15" s="40"/>
      <c r="C15" s="35"/>
      <c r="D15" s="35"/>
      <c r="E15" s="35"/>
      <c r="F15" s="35"/>
      <c r="G15" s="35"/>
      <c r="H15" s="35"/>
      <c r="I15" s="35"/>
      <c r="J15" s="35"/>
      <c r="K15" s="35"/>
      <c r="L15" s="52"/>
      <c r="S15" s="35"/>
      <c r="T15" s="35"/>
      <c r="U15" s="35"/>
      <c r="V15" s="35"/>
      <c r="W15" s="35"/>
      <c r="X15" s="35"/>
      <c r="Y15" s="35"/>
      <c r="Z15" s="35"/>
      <c r="AA15" s="35"/>
      <c r="AB15" s="35"/>
      <c r="AC15" s="35"/>
      <c r="AD15" s="35"/>
      <c r="AE15" s="35"/>
    </row>
    <row r="16" spans="1:46" s="2" customFormat="1" ht="12" customHeight="1">
      <c r="A16" s="35"/>
      <c r="B16" s="40"/>
      <c r="C16" s="35"/>
      <c r="D16" s="118" t="s">
        <v>22</v>
      </c>
      <c r="E16" s="35"/>
      <c r="F16" s="35"/>
      <c r="G16" s="35"/>
      <c r="H16" s="35"/>
      <c r="I16" s="118" t="s">
        <v>23</v>
      </c>
      <c r="J16" s="109" t="s">
        <v>1</v>
      </c>
      <c r="K16" s="35"/>
      <c r="L16" s="52"/>
      <c r="S16" s="35"/>
      <c r="T16" s="35"/>
      <c r="U16" s="35"/>
      <c r="V16" s="35"/>
      <c r="W16" s="35"/>
      <c r="X16" s="35"/>
      <c r="Y16" s="35"/>
      <c r="Z16" s="35"/>
      <c r="AA16" s="35"/>
      <c r="AB16" s="35"/>
      <c r="AC16" s="35"/>
      <c r="AD16" s="35"/>
      <c r="AE16" s="35"/>
    </row>
    <row r="17" spans="1:31" s="2" customFormat="1" ht="18" customHeight="1">
      <c r="A17" s="35"/>
      <c r="B17" s="40"/>
      <c r="C17" s="35"/>
      <c r="D17" s="35"/>
      <c r="E17" s="109" t="s">
        <v>24</v>
      </c>
      <c r="F17" s="35"/>
      <c r="G17" s="35"/>
      <c r="H17" s="35"/>
      <c r="I17" s="118" t="s">
        <v>25</v>
      </c>
      <c r="J17" s="109" t="s">
        <v>1</v>
      </c>
      <c r="K17" s="35"/>
      <c r="L17" s="52"/>
      <c r="S17" s="35"/>
      <c r="T17" s="35"/>
      <c r="U17" s="35"/>
      <c r="V17" s="35"/>
      <c r="W17" s="35"/>
      <c r="X17" s="35"/>
      <c r="Y17" s="35"/>
      <c r="Z17" s="35"/>
      <c r="AA17" s="35"/>
      <c r="AB17" s="35"/>
      <c r="AC17" s="35"/>
      <c r="AD17" s="35"/>
      <c r="AE17" s="35"/>
    </row>
    <row r="18" spans="1:31" s="2" customFormat="1" ht="6.95" customHeight="1">
      <c r="A18" s="35"/>
      <c r="B18" s="40"/>
      <c r="C18" s="35"/>
      <c r="D18" s="35"/>
      <c r="E18" s="35"/>
      <c r="F18" s="35"/>
      <c r="G18" s="35"/>
      <c r="H18" s="35"/>
      <c r="I18" s="35"/>
      <c r="J18" s="35"/>
      <c r="K18" s="35"/>
      <c r="L18" s="52"/>
      <c r="S18" s="35"/>
      <c r="T18" s="35"/>
      <c r="U18" s="35"/>
      <c r="V18" s="35"/>
      <c r="W18" s="35"/>
      <c r="X18" s="35"/>
      <c r="Y18" s="35"/>
      <c r="Z18" s="35"/>
      <c r="AA18" s="35"/>
      <c r="AB18" s="35"/>
      <c r="AC18" s="35"/>
      <c r="AD18" s="35"/>
      <c r="AE18" s="35"/>
    </row>
    <row r="19" spans="1:31" s="2" customFormat="1" ht="12" customHeight="1">
      <c r="A19" s="35"/>
      <c r="B19" s="40"/>
      <c r="C19" s="35"/>
      <c r="D19" s="118" t="s">
        <v>26</v>
      </c>
      <c r="E19" s="35"/>
      <c r="F19" s="35"/>
      <c r="G19" s="35"/>
      <c r="H19" s="35"/>
      <c r="I19" s="118" t="s">
        <v>23</v>
      </c>
      <c r="J19" s="31" t="str">
        <f>'Rekapitulace stavby'!AN13</f>
        <v>Vyplň údaj</v>
      </c>
      <c r="K19" s="35"/>
      <c r="L19" s="52"/>
      <c r="S19" s="35"/>
      <c r="T19" s="35"/>
      <c r="U19" s="35"/>
      <c r="V19" s="35"/>
      <c r="W19" s="35"/>
      <c r="X19" s="35"/>
      <c r="Y19" s="35"/>
      <c r="Z19" s="35"/>
      <c r="AA19" s="35"/>
      <c r="AB19" s="35"/>
      <c r="AC19" s="35"/>
      <c r="AD19" s="35"/>
      <c r="AE19" s="35"/>
    </row>
    <row r="20" spans="1:31" s="2" customFormat="1" ht="18" customHeight="1">
      <c r="A20" s="35"/>
      <c r="B20" s="40"/>
      <c r="C20" s="35"/>
      <c r="D20" s="35"/>
      <c r="E20" s="416" t="str">
        <f>'Rekapitulace stavby'!E14</f>
        <v>Vyplň údaj</v>
      </c>
      <c r="F20" s="417"/>
      <c r="G20" s="417"/>
      <c r="H20" s="417"/>
      <c r="I20" s="118" t="s">
        <v>25</v>
      </c>
      <c r="J20" s="31" t="str">
        <f>'Rekapitulace stavby'!AN14</f>
        <v>Vyplň údaj</v>
      </c>
      <c r="K20" s="35"/>
      <c r="L20" s="52"/>
      <c r="S20" s="35"/>
      <c r="T20" s="35"/>
      <c r="U20" s="35"/>
      <c r="V20" s="35"/>
      <c r="W20" s="35"/>
      <c r="X20" s="35"/>
      <c r="Y20" s="35"/>
      <c r="Z20" s="35"/>
      <c r="AA20" s="35"/>
      <c r="AB20" s="35"/>
      <c r="AC20" s="35"/>
      <c r="AD20" s="35"/>
      <c r="AE20" s="35"/>
    </row>
    <row r="21" spans="1:31" s="2" customFormat="1" ht="6.95" customHeight="1">
      <c r="A21" s="35"/>
      <c r="B21" s="40"/>
      <c r="C21" s="35"/>
      <c r="D21" s="35"/>
      <c r="E21" s="35"/>
      <c r="F21" s="35"/>
      <c r="G21" s="35"/>
      <c r="H21" s="35"/>
      <c r="I21" s="35"/>
      <c r="J21" s="35"/>
      <c r="K21" s="35"/>
      <c r="L21" s="52"/>
      <c r="S21" s="35"/>
      <c r="T21" s="35"/>
      <c r="U21" s="35"/>
      <c r="V21" s="35"/>
      <c r="W21" s="35"/>
      <c r="X21" s="35"/>
      <c r="Y21" s="35"/>
      <c r="Z21" s="35"/>
      <c r="AA21" s="35"/>
      <c r="AB21" s="35"/>
      <c r="AC21" s="35"/>
      <c r="AD21" s="35"/>
      <c r="AE21" s="35"/>
    </row>
    <row r="22" spans="1:31" s="2" customFormat="1" ht="12" customHeight="1">
      <c r="A22" s="35"/>
      <c r="B22" s="40"/>
      <c r="C22" s="35"/>
      <c r="D22" s="118" t="s">
        <v>28</v>
      </c>
      <c r="E22" s="35"/>
      <c r="F22" s="35"/>
      <c r="G22" s="35"/>
      <c r="H22" s="35"/>
      <c r="I22" s="118" t="s">
        <v>23</v>
      </c>
      <c r="J22" s="109" t="s">
        <v>1</v>
      </c>
      <c r="K22" s="35"/>
      <c r="L22" s="52"/>
      <c r="S22" s="35"/>
      <c r="T22" s="35"/>
      <c r="U22" s="35"/>
      <c r="V22" s="35"/>
      <c r="W22" s="35"/>
      <c r="X22" s="35"/>
      <c r="Y22" s="35"/>
      <c r="Z22" s="35"/>
      <c r="AA22" s="35"/>
      <c r="AB22" s="35"/>
      <c r="AC22" s="35"/>
      <c r="AD22" s="35"/>
      <c r="AE22" s="35"/>
    </row>
    <row r="23" spans="1:31" s="2" customFormat="1" ht="18" customHeight="1">
      <c r="A23" s="35"/>
      <c r="B23" s="40"/>
      <c r="C23" s="35"/>
      <c r="D23" s="35"/>
      <c r="E23" s="109" t="s">
        <v>29</v>
      </c>
      <c r="F23" s="35"/>
      <c r="G23" s="35"/>
      <c r="H23" s="35"/>
      <c r="I23" s="118" t="s">
        <v>25</v>
      </c>
      <c r="J23" s="109" t="s">
        <v>1</v>
      </c>
      <c r="K23" s="35"/>
      <c r="L23" s="52"/>
      <c r="S23" s="35"/>
      <c r="T23" s="35"/>
      <c r="U23" s="35"/>
      <c r="V23" s="35"/>
      <c r="W23" s="35"/>
      <c r="X23" s="35"/>
      <c r="Y23" s="35"/>
      <c r="Z23" s="35"/>
      <c r="AA23" s="35"/>
      <c r="AB23" s="35"/>
      <c r="AC23" s="35"/>
      <c r="AD23" s="35"/>
      <c r="AE23" s="35"/>
    </row>
    <row r="24" spans="1:31" s="2" customFormat="1" ht="6.95" customHeight="1">
      <c r="A24" s="35"/>
      <c r="B24" s="40"/>
      <c r="C24" s="35"/>
      <c r="D24" s="35"/>
      <c r="E24" s="35"/>
      <c r="F24" s="35"/>
      <c r="G24" s="35"/>
      <c r="H24" s="35"/>
      <c r="I24" s="35"/>
      <c r="J24" s="35"/>
      <c r="K24" s="35"/>
      <c r="L24" s="52"/>
      <c r="S24" s="35"/>
      <c r="T24" s="35"/>
      <c r="U24" s="35"/>
      <c r="V24" s="35"/>
      <c r="W24" s="35"/>
      <c r="X24" s="35"/>
      <c r="Y24" s="35"/>
      <c r="Z24" s="35"/>
      <c r="AA24" s="35"/>
      <c r="AB24" s="35"/>
      <c r="AC24" s="35"/>
      <c r="AD24" s="35"/>
      <c r="AE24" s="35"/>
    </row>
    <row r="25" spans="1:31" s="2" customFormat="1" ht="12" customHeight="1">
      <c r="A25" s="35"/>
      <c r="B25" s="40"/>
      <c r="C25" s="35"/>
      <c r="D25" s="118" t="s">
        <v>31</v>
      </c>
      <c r="E25" s="35"/>
      <c r="F25" s="35"/>
      <c r="G25" s="35"/>
      <c r="H25" s="35"/>
      <c r="I25" s="118" t="s">
        <v>23</v>
      </c>
      <c r="J25" s="109" t="s">
        <v>1</v>
      </c>
      <c r="K25" s="35"/>
      <c r="L25" s="52"/>
      <c r="S25" s="35"/>
      <c r="T25" s="35"/>
      <c r="U25" s="35"/>
      <c r="V25" s="35"/>
      <c r="W25" s="35"/>
      <c r="X25" s="35"/>
      <c r="Y25" s="35"/>
      <c r="Z25" s="35"/>
      <c r="AA25" s="35"/>
      <c r="AB25" s="35"/>
      <c r="AC25" s="35"/>
      <c r="AD25" s="35"/>
      <c r="AE25" s="35"/>
    </row>
    <row r="26" spans="1:31" s="2" customFormat="1" ht="18" customHeight="1">
      <c r="A26" s="35"/>
      <c r="B26" s="40"/>
      <c r="C26" s="35"/>
      <c r="D26" s="35"/>
      <c r="E26" s="109" t="s">
        <v>29</v>
      </c>
      <c r="F26" s="35"/>
      <c r="G26" s="35"/>
      <c r="H26" s="35"/>
      <c r="I26" s="118" t="s">
        <v>25</v>
      </c>
      <c r="J26" s="109" t="s">
        <v>1</v>
      </c>
      <c r="K26" s="35"/>
      <c r="L26" s="52"/>
      <c r="S26" s="35"/>
      <c r="T26" s="35"/>
      <c r="U26" s="35"/>
      <c r="V26" s="35"/>
      <c r="W26" s="35"/>
      <c r="X26" s="35"/>
      <c r="Y26" s="35"/>
      <c r="Z26" s="35"/>
      <c r="AA26" s="35"/>
      <c r="AB26" s="35"/>
      <c r="AC26" s="35"/>
      <c r="AD26" s="35"/>
      <c r="AE26" s="35"/>
    </row>
    <row r="27" spans="1:31" s="2" customFormat="1" ht="6.95" customHeight="1">
      <c r="A27" s="35"/>
      <c r="B27" s="40"/>
      <c r="C27" s="35"/>
      <c r="D27" s="35"/>
      <c r="E27" s="35"/>
      <c r="F27" s="35"/>
      <c r="G27" s="35"/>
      <c r="H27" s="35"/>
      <c r="I27" s="35"/>
      <c r="J27" s="35"/>
      <c r="K27" s="35"/>
      <c r="L27" s="52"/>
      <c r="S27" s="35"/>
      <c r="T27" s="35"/>
      <c r="U27" s="35"/>
      <c r="V27" s="35"/>
      <c r="W27" s="35"/>
      <c r="X27" s="35"/>
      <c r="Y27" s="35"/>
      <c r="Z27" s="35"/>
      <c r="AA27" s="35"/>
      <c r="AB27" s="35"/>
      <c r="AC27" s="35"/>
      <c r="AD27" s="35"/>
      <c r="AE27" s="35"/>
    </row>
    <row r="28" spans="1:31" s="2" customFormat="1" ht="12" customHeight="1">
      <c r="A28" s="35"/>
      <c r="B28" s="40"/>
      <c r="C28" s="35"/>
      <c r="D28" s="118" t="s">
        <v>32</v>
      </c>
      <c r="E28" s="35"/>
      <c r="F28" s="35"/>
      <c r="G28" s="35"/>
      <c r="H28" s="35"/>
      <c r="I28" s="35"/>
      <c r="J28" s="35"/>
      <c r="K28" s="35"/>
      <c r="L28" s="52"/>
      <c r="S28" s="35"/>
      <c r="T28" s="35"/>
      <c r="U28" s="35"/>
      <c r="V28" s="35"/>
      <c r="W28" s="35"/>
      <c r="X28" s="35"/>
      <c r="Y28" s="35"/>
      <c r="Z28" s="35"/>
      <c r="AA28" s="35"/>
      <c r="AB28" s="35"/>
      <c r="AC28" s="35"/>
      <c r="AD28" s="35"/>
      <c r="AE28" s="35"/>
    </row>
    <row r="29" spans="1:31" s="8" customFormat="1" ht="16.5" customHeight="1">
      <c r="A29" s="120"/>
      <c r="B29" s="121"/>
      <c r="C29" s="120"/>
      <c r="D29" s="120"/>
      <c r="E29" s="418" t="s">
        <v>1</v>
      </c>
      <c r="F29" s="418"/>
      <c r="G29" s="418"/>
      <c r="H29" s="418"/>
      <c r="I29" s="120"/>
      <c r="J29" s="120"/>
      <c r="K29" s="120"/>
      <c r="L29" s="122"/>
      <c r="S29" s="120"/>
      <c r="T29" s="120"/>
      <c r="U29" s="120"/>
      <c r="V29" s="120"/>
      <c r="W29" s="120"/>
      <c r="X29" s="120"/>
      <c r="Y29" s="120"/>
      <c r="Z29" s="120"/>
      <c r="AA29" s="120"/>
      <c r="AB29" s="120"/>
      <c r="AC29" s="120"/>
      <c r="AD29" s="120"/>
      <c r="AE29" s="120"/>
    </row>
    <row r="30" spans="1:31" s="2" customFormat="1" ht="6.95" customHeight="1">
      <c r="A30" s="35"/>
      <c r="B30" s="40"/>
      <c r="C30" s="35"/>
      <c r="D30" s="35"/>
      <c r="E30" s="35"/>
      <c r="F30" s="35"/>
      <c r="G30" s="35"/>
      <c r="H30" s="35"/>
      <c r="I30" s="35"/>
      <c r="J30" s="35"/>
      <c r="K30" s="35"/>
      <c r="L30" s="52"/>
      <c r="S30" s="35"/>
      <c r="T30" s="35"/>
      <c r="U30" s="35"/>
      <c r="V30" s="35"/>
      <c r="W30" s="35"/>
      <c r="X30" s="35"/>
      <c r="Y30" s="35"/>
      <c r="Z30" s="35"/>
      <c r="AA30" s="35"/>
      <c r="AB30" s="35"/>
      <c r="AC30" s="35"/>
      <c r="AD30" s="35"/>
      <c r="AE30" s="35"/>
    </row>
    <row r="31" spans="1:31" s="2" customFormat="1" ht="6.95" customHeight="1">
      <c r="A31" s="35"/>
      <c r="B31" s="40"/>
      <c r="C31" s="35"/>
      <c r="D31" s="123"/>
      <c r="E31" s="123"/>
      <c r="F31" s="123"/>
      <c r="G31" s="123"/>
      <c r="H31" s="123"/>
      <c r="I31" s="123"/>
      <c r="J31" s="123"/>
      <c r="K31" s="123"/>
      <c r="L31" s="52"/>
      <c r="S31" s="35"/>
      <c r="T31" s="35"/>
      <c r="U31" s="35"/>
      <c r="V31" s="35"/>
      <c r="W31" s="35"/>
      <c r="X31" s="35"/>
      <c r="Y31" s="35"/>
      <c r="Z31" s="35"/>
      <c r="AA31" s="35"/>
      <c r="AB31" s="35"/>
      <c r="AC31" s="35"/>
      <c r="AD31" s="35"/>
      <c r="AE31" s="35"/>
    </row>
    <row r="32" spans="1:31" s="2" customFormat="1" ht="25.35" customHeight="1">
      <c r="A32" s="35"/>
      <c r="B32" s="40"/>
      <c r="C32" s="35"/>
      <c r="D32" s="124" t="s">
        <v>33</v>
      </c>
      <c r="E32" s="35"/>
      <c r="F32" s="35"/>
      <c r="G32" s="35"/>
      <c r="H32" s="35"/>
      <c r="I32" s="35"/>
      <c r="J32" s="125">
        <f>ROUND(J130, 2)</f>
        <v>0</v>
      </c>
      <c r="K32" s="35"/>
      <c r="L32" s="52"/>
      <c r="S32" s="35"/>
      <c r="T32" s="35"/>
      <c r="U32" s="35"/>
      <c r="V32" s="35"/>
      <c r="W32" s="35"/>
      <c r="X32" s="35"/>
      <c r="Y32" s="35"/>
      <c r="Z32" s="35"/>
      <c r="AA32" s="35"/>
      <c r="AB32" s="35"/>
      <c r="AC32" s="35"/>
      <c r="AD32" s="35"/>
      <c r="AE32" s="35"/>
    </row>
    <row r="33" spans="1:31" s="2" customFormat="1" ht="6.95" customHeight="1">
      <c r="A33" s="35"/>
      <c r="B33" s="40"/>
      <c r="C33" s="35"/>
      <c r="D33" s="123"/>
      <c r="E33" s="123"/>
      <c r="F33" s="123"/>
      <c r="G33" s="123"/>
      <c r="H33" s="123"/>
      <c r="I33" s="123"/>
      <c r="J33" s="123"/>
      <c r="K33" s="123"/>
      <c r="L33" s="52"/>
      <c r="S33" s="35"/>
      <c r="T33" s="35"/>
      <c r="U33" s="35"/>
      <c r="V33" s="35"/>
      <c r="W33" s="35"/>
      <c r="X33" s="35"/>
      <c r="Y33" s="35"/>
      <c r="Z33" s="35"/>
      <c r="AA33" s="35"/>
      <c r="AB33" s="35"/>
      <c r="AC33" s="35"/>
      <c r="AD33" s="35"/>
      <c r="AE33" s="35"/>
    </row>
    <row r="34" spans="1:31" s="2" customFormat="1" ht="14.45" customHeight="1">
      <c r="A34" s="35"/>
      <c r="B34" s="40"/>
      <c r="C34" s="35"/>
      <c r="D34" s="35"/>
      <c r="E34" s="35"/>
      <c r="F34" s="126" t="s">
        <v>35</v>
      </c>
      <c r="G34" s="35"/>
      <c r="H34" s="35"/>
      <c r="I34" s="126" t="s">
        <v>34</v>
      </c>
      <c r="J34" s="126" t="s">
        <v>36</v>
      </c>
      <c r="K34" s="35"/>
      <c r="L34" s="52"/>
      <c r="S34" s="35"/>
      <c r="T34" s="35"/>
      <c r="U34" s="35"/>
      <c r="V34" s="35"/>
      <c r="W34" s="35"/>
      <c r="X34" s="35"/>
      <c r="Y34" s="35"/>
      <c r="Z34" s="35"/>
      <c r="AA34" s="35"/>
      <c r="AB34" s="35"/>
      <c r="AC34" s="35"/>
      <c r="AD34" s="35"/>
      <c r="AE34" s="35"/>
    </row>
    <row r="35" spans="1:31" s="2" customFormat="1" ht="14.45" customHeight="1">
      <c r="A35" s="35"/>
      <c r="B35" s="40"/>
      <c r="C35" s="35"/>
      <c r="D35" s="127" t="s">
        <v>37</v>
      </c>
      <c r="E35" s="118" t="s">
        <v>38</v>
      </c>
      <c r="F35" s="128">
        <f>ROUND((SUM(BE130:BE324)),  2)</f>
        <v>0</v>
      </c>
      <c r="G35" s="35"/>
      <c r="H35" s="35"/>
      <c r="I35" s="129">
        <v>0.21</v>
      </c>
      <c r="J35" s="128">
        <f>ROUND(((SUM(BE130:BE324))*I35),  2)</f>
        <v>0</v>
      </c>
      <c r="K35" s="35"/>
      <c r="L35" s="52"/>
      <c r="S35" s="35"/>
      <c r="T35" s="35"/>
      <c r="U35" s="35"/>
      <c r="V35" s="35"/>
      <c r="W35" s="35"/>
      <c r="X35" s="35"/>
      <c r="Y35" s="35"/>
      <c r="Z35" s="35"/>
      <c r="AA35" s="35"/>
      <c r="AB35" s="35"/>
      <c r="AC35" s="35"/>
      <c r="AD35" s="35"/>
      <c r="AE35" s="35"/>
    </row>
    <row r="36" spans="1:31" s="2" customFormat="1" ht="14.45" customHeight="1">
      <c r="A36" s="35"/>
      <c r="B36" s="40"/>
      <c r="C36" s="35"/>
      <c r="D36" s="35"/>
      <c r="E36" s="118" t="s">
        <v>39</v>
      </c>
      <c r="F36" s="128">
        <f>ROUND((SUM(BF130:BF324)),  2)</f>
        <v>0</v>
      </c>
      <c r="G36" s="35"/>
      <c r="H36" s="35"/>
      <c r="I36" s="129">
        <v>0.12</v>
      </c>
      <c r="J36" s="128">
        <f>ROUND(((SUM(BF130:BF324))*I36),  2)</f>
        <v>0</v>
      </c>
      <c r="K36" s="35"/>
      <c r="L36" s="52"/>
      <c r="S36" s="35"/>
      <c r="T36" s="35"/>
      <c r="U36" s="35"/>
      <c r="V36" s="35"/>
      <c r="W36" s="35"/>
      <c r="X36" s="35"/>
      <c r="Y36" s="35"/>
      <c r="Z36" s="35"/>
      <c r="AA36" s="35"/>
      <c r="AB36" s="35"/>
      <c r="AC36" s="35"/>
      <c r="AD36" s="35"/>
      <c r="AE36" s="35"/>
    </row>
    <row r="37" spans="1:31" s="2" customFormat="1" ht="14.45" hidden="1" customHeight="1">
      <c r="A37" s="35"/>
      <c r="B37" s="40"/>
      <c r="C37" s="35"/>
      <c r="D37" s="35"/>
      <c r="E37" s="118" t="s">
        <v>40</v>
      </c>
      <c r="F37" s="128">
        <f>ROUND((SUM(BG130:BG324)),  2)</f>
        <v>0</v>
      </c>
      <c r="G37" s="35"/>
      <c r="H37" s="35"/>
      <c r="I37" s="129">
        <v>0.21</v>
      </c>
      <c r="J37" s="128">
        <f>0</f>
        <v>0</v>
      </c>
      <c r="K37" s="35"/>
      <c r="L37" s="52"/>
      <c r="S37" s="35"/>
      <c r="T37" s="35"/>
      <c r="U37" s="35"/>
      <c r="V37" s="35"/>
      <c r="W37" s="35"/>
      <c r="X37" s="35"/>
      <c r="Y37" s="35"/>
      <c r="Z37" s="35"/>
      <c r="AA37" s="35"/>
      <c r="AB37" s="35"/>
      <c r="AC37" s="35"/>
      <c r="AD37" s="35"/>
      <c r="AE37" s="35"/>
    </row>
    <row r="38" spans="1:31" s="2" customFormat="1" ht="14.45" hidden="1" customHeight="1">
      <c r="A38" s="35"/>
      <c r="B38" s="40"/>
      <c r="C38" s="35"/>
      <c r="D38" s="35"/>
      <c r="E38" s="118" t="s">
        <v>41</v>
      </c>
      <c r="F38" s="128">
        <f>ROUND((SUM(BH130:BH324)),  2)</f>
        <v>0</v>
      </c>
      <c r="G38" s="35"/>
      <c r="H38" s="35"/>
      <c r="I38" s="129">
        <v>0.12</v>
      </c>
      <c r="J38" s="128">
        <f>0</f>
        <v>0</v>
      </c>
      <c r="K38" s="35"/>
      <c r="L38" s="52"/>
      <c r="S38" s="35"/>
      <c r="T38" s="35"/>
      <c r="U38" s="35"/>
      <c r="V38" s="35"/>
      <c r="W38" s="35"/>
      <c r="X38" s="35"/>
      <c r="Y38" s="35"/>
      <c r="Z38" s="35"/>
      <c r="AA38" s="35"/>
      <c r="AB38" s="35"/>
      <c r="AC38" s="35"/>
      <c r="AD38" s="35"/>
      <c r="AE38" s="35"/>
    </row>
    <row r="39" spans="1:31" s="2" customFormat="1" ht="14.45" hidden="1" customHeight="1">
      <c r="A39" s="35"/>
      <c r="B39" s="40"/>
      <c r="C39" s="35"/>
      <c r="D39" s="35"/>
      <c r="E39" s="118" t="s">
        <v>42</v>
      </c>
      <c r="F39" s="128">
        <f>ROUND((SUM(BI130:BI324)),  2)</f>
        <v>0</v>
      </c>
      <c r="G39" s="35"/>
      <c r="H39" s="35"/>
      <c r="I39" s="129">
        <v>0</v>
      </c>
      <c r="J39" s="128">
        <f>0</f>
        <v>0</v>
      </c>
      <c r="K39" s="35"/>
      <c r="L39" s="52"/>
      <c r="S39" s="35"/>
      <c r="T39" s="35"/>
      <c r="U39" s="35"/>
      <c r="V39" s="35"/>
      <c r="W39" s="35"/>
      <c r="X39" s="35"/>
      <c r="Y39" s="35"/>
      <c r="Z39" s="35"/>
      <c r="AA39" s="35"/>
      <c r="AB39" s="35"/>
      <c r="AC39" s="35"/>
      <c r="AD39" s="35"/>
      <c r="AE39" s="35"/>
    </row>
    <row r="40" spans="1:31" s="2" customFormat="1" ht="6.95" customHeight="1">
      <c r="A40" s="35"/>
      <c r="B40" s="40"/>
      <c r="C40" s="35"/>
      <c r="D40" s="35"/>
      <c r="E40" s="35"/>
      <c r="F40" s="35"/>
      <c r="G40" s="35"/>
      <c r="H40" s="35"/>
      <c r="I40" s="35"/>
      <c r="J40" s="35"/>
      <c r="K40" s="35"/>
      <c r="L40" s="52"/>
      <c r="S40" s="35"/>
      <c r="T40" s="35"/>
      <c r="U40" s="35"/>
      <c r="V40" s="35"/>
      <c r="W40" s="35"/>
      <c r="X40" s="35"/>
      <c r="Y40" s="35"/>
      <c r="Z40" s="35"/>
      <c r="AA40" s="35"/>
      <c r="AB40" s="35"/>
      <c r="AC40" s="35"/>
      <c r="AD40" s="35"/>
      <c r="AE40" s="35"/>
    </row>
    <row r="41" spans="1:31" s="2" customFormat="1" ht="25.35" customHeight="1">
      <c r="A41" s="35"/>
      <c r="B41" s="40"/>
      <c r="C41" s="130"/>
      <c r="D41" s="131" t="s">
        <v>43</v>
      </c>
      <c r="E41" s="132"/>
      <c r="F41" s="132"/>
      <c r="G41" s="133" t="s">
        <v>44</v>
      </c>
      <c r="H41" s="134" t="s">
        <v>7622</v>
      </c>
      <c r="I41" s="132"/>
      <c r="J41" s="135">
        <f>SUM(J32:J39)</f>
        <v>0</v>
      </c>
      <c r="K41" s="136"/>
      <c r="L41" s="52"/>
      <c r="S41" s="35"/>
      <c r="T41" s="35"/>
      <c r="U41" s="35"/>
      <c r="V41" s="35"/>
      <c r="W41" s="35"/>
      <c r="X41" s="35"/>
      <c r="Y41" s="35"/>
      <c r="Z41" s="35"/>
      <c r="AA41" s="35"/>
      <c r="AB41" s="35"/>
      <c r="AC41" s="35"/>
      <c r="AD41" s="35"/>
      <c r="AE41" s="35"/>
    </row>
    <row r="42" spans="1:31" s="2" customFormat="1" ht="14.45" customHeight="1">
      <c r="A42" s="35"/>
      <c r="B42" s="40"/>
      <c r="C42" s="35"/>
      <c r="D42" s="35"/>
      <c r="E42" s="35"/>
      <c r="F42" s="35"/>
      <c r="G42" s="35"/>
      <c r="H42" s="35"/>
      <c r="I42" s="35"/>
      <c r="J42" s="35"/>
      <c r="K42" s="35"/>
      <c r="L42" s="52"/>
      <c r="S42" s="35"/>
      <c r="T42" s="35"/>
      <c r="U42" s="35"/>
      <c r="V42" s="35"/>
      <c r="W42" s="35"/>
      <c r="X42" s="35"/>
      <c r="Y42" s="35"/>
      <c r="Z42" s="35"/>
      <c r="AA42" s="35"/>
      <c r="AB42" s="35"/>
      <c r="AC42" s="35"/>
      <c r="AD42" s="35"/>
      <c r="AE42" s="35"/>
    </row>
    <row r="43" spans="1:31" s="1" customFormat="1" ht="14.45" customHeight="1">
      <c r="B43" s="21"/>
      <c r="L43" s="21"/>
    </row>
    <row r="44" spans="1:31" s="1" customFormat="1" ht="14.45" customHeight="1">
      <c r="B44" s="21"/>
      <c r="L44" s="21"/>
    </row>
    <row r="45" spans="1:31" s="1" customFormat="1" ht="14.45" customHeight="1">
      <c r="B45" s="21"/>
      <c r="L45" s="21"/>
    </row>
    <row r="46" spans="1:31" s="1" customFormat="1" ht="14.45" customHeight="1">
      <c r="B46" s="21"/>
      <c r="L46" s="21"/>
    </row>
    <row r="47" spans="1:31" s="1" customFormat="1" ht="14.45" customHeight="1">
      <c r="B47" s="21"/>
      <c r="L47" s="21"/>
    </row>
    <row r="48" spans="1:31" s="1" customFormat="1" ht="14.45" customHeight="1">
      <c r="B48" s="21"/>
      <c r="L48" s="21"/>
    </row>
    <row r="49" spans="1:31" s="1" customFormat="1" ht="14.45" customHeight="1">
      <c r="B49" s="21"/>
      <c r="L49" s="21"/>
    </row>
    <row r="50" spans="1:31" s="2" customFormat="1" ht="14.45" customHeight="1">
      <c r="B50" s="52"/>
      <c r="D50" s="137" t="s">
        <v>45</v>
      </c>
      <c r="E50" s="138"/>
      <c r="F50" s="138"/>
      <c r="G50" s="137" t="s">
        <v>46</v>
      </c>
      <c r="H50" s="138"/>
      <c r="I50" s="138"/>
      <c r="J50" s="138"/>
      <c r="K50" s="138"/>
      <c r="L50" s="52"/>
    </row>
    <row r="51" spans="1:31">
      <c r="B51" s="21"/>
      <c r="L51" s="21"/>
    </row>
    <row r="52" spans="1:31">
      <c r="B52" s="21"/>
      <c r="L52" s="21"/>
    </row>
    <row r="53" spans="1:31">
      <c r="B53" s="21"/>
      <c r="L53" s="21"/>
    </row>
    <row r="54" spans="1:31">
      <c r="B54" s="21"/>
      <c r="L54" s="21"/>
    </row>
    <row r="55" spans="1:31">
      <c r="B55" s="21"/>
      <c r="L55" s="21"/>
    </row>
    <row r="56" spans="1:31">
      <c r="B56" s="21"/>
      <c r="L56" s="21"/>
    </row>
    <row r="57" spans="1:31">
      <c r="B57" s="21"/>
      <c r="L57" s="21"/>
    </row>
    <row r="58" spans="1:31">
      <c r="B58" s="21"/>
      <c r="L58" s="21"/>
    </row>
    <row r="59" spans="1:31">
      <c r="B59" s="21"/>
      <c r="L59" s="21"/>
    </row>
    <row r="60" spans="1:31">
      <c r="B60" s="21"/>
      <c r="L60" s="21"/>
    </row>
    <row r="61" spans="1:31" s="2" customFormat="1" ht="12.75">
      <c r="A61" s="35"/>
      <c r="B61" s="40"/>
      <c r="C61" s="35"/>
      <c r="D61" s="139" t="s">
        <v>47</v>
      </c>
      <c r="E61" s="140"/>
      <c r="F61" s="141" t="s">
        <v>48</v>
      </c>
      <c r="G61" s="139" t="s">
        <v>47</v>
      </c>
      <c r="H61" s="140"/>
      <c r="I61" s="140"/>
      <c r="J61" s="142" t="s">
        <v>48</v>
      </c>
      <c r="K61" s="140"/>
      <c r="L61" s="52"/>
      <c r="S61" s="35"/>
      <c r="T61" s="35"/>
      <c r="U61" s="35"/>
      <c r="V61" s="35"/>
      <c r="W61" s="35"/>
      <c r="X61" s="35"/>
      <c r="Y61" s="35"/>
      <c r="Z61" s="35"/>
      <c r="AA61" s="35"/>
      <c r="AB61" s="35"/>
      <c r="AC61" s="35"/>
      <c r="AD61" s="35"/>
      <c r="AE61" s="35"/>
    </row>
    <row r="62" spans="1:31">
      <c r="B62" s="21"/>
      <c r="L62" s="21"/>
    </row>
    <row r="63" spans="1:31">
      <c r="B63" s="21"/>
      <c r="L63" s="21"/>
    </row>
    <row r="64" spans="1:31">
      <c r="B64" s="21"/>
      <c r="L64" s="21"/>
    </row>
    <row r="65" spans="1:31" s="2" customFormat="1" ht="12.75">
      <c r="A65" s="35"/>
      <c r="B65" s="40"/>
      <c r="C65" s="35"/>
      <c r="D65" s="137" t="s">
        <v>49</v>
      </c>
      <c r="E65" s="143"/>
      <c r="F65" s="143"/>
      <c r="G65" s="137" t="s">
        <v>50</v>
      </c>
      <c r="H65" s="143"/>
      <c r="I65" s="143"/>
      <c r="J65" s="143"/>
      <c r="K65" s="143"/>
      <c r="L65" s="52"/>
      <c r="S65" s="35"/>
      <c r="T65" s="35"/>
      <c r="U65" s="35"/>
      <c r="V65" s="35"/>
      <c r="W65" s="35"/>
      <c r="X65" s="35"/>
      <c r="Y65" s="35"/>
      <c r="Z65" s="35"/>
      <c r="AA65" s="35"/>
      <c r="AB65" s="35"/>
      <c r="AC65" s="35"/>
      <c r="AD65" s="35"/>
      <c r="AE65" s="35"/>
    </row>
    <row r="66" spans="1:31">
      <c r="B66" s="21"/>
      <c r="L66" s="21"/>
    </row>
    <row r="67" spans="1:31">
      <c r="B67" s="21"/>
      <c r="L67" s="21"/>
    </row>
    <row r="68" spans="1:31">
      <c r="B68" s="21"/>
      <c r="L68" s="21"/>
    </row>
    <row r="69" spans="1:31">
      <c r="B69" s="21"/>
      <c r="L69" s="21"/>
    </row>
    <row r="70" spans="1:31">
      <c r="B70" s="21"/>
      <c r="L70" s="21"/>
    </row>
    <row r="71" spans="1:31">
      <c r="B71" s="21"/>
      <c r="L71" s="21"/>
    </row>
    <row r="72" spans="1:31">
      <c r="B72" s="21"/>
      <c r="L72" s="21"/>
    </row>
    <row r="73" spans="1:31">
      <c r="B73" s="21"/>
      <c r="L73" s="21"/>
    </row>
    <row r="74" spans="1:31">
      <c r="B74" s="21"/>
      <c r="L74" s="21"/>
    </row>
    <row r="75" spans="1:31">
      <c r="B75" s="21"/>
      <c r="L75" s="21"/>
    </row>
    <row r="76" spans="1:31" s="2" customFormat="1" ht="12.75">
      <c r="A76" s="35"/>
      <c r="B76" s="40"/>
      <c r="C76" s="35"/>
      <c r="D76" s="139" t="s">
        <v>47</v>
      </c>
      <c r="E76" s="140"/>
      <c r="F76" s="141" t="s">
        <v>48</v>
      </c>
      <c r="G76" s="139" t="s">
        <v>47</v>
      </c>
      <c r="H76" s="140"/>
      <c r="I76" s="140"/>
      <c r="J76" s="142" t="s">
        <v>48</v>
      </c>
      <c r="K76" s="140"/>
      <c r="L76" s="52"/>
      <c r="S76" s="35"/>
      <c r="T76" s="35"/>
      <c r="U76" s="35"/>
      <c r="V76" s="35"/>
      <c r="W76" s="35"/>
      <c r="X76" s="35"/>
      <c r="Y76" s="35"/>
      <c r="Z76" s="35"/>
      <c r="AA76" s="35"/>
      <c r="AB76" s="35"/>
      <c r="AC76" s="35"/>
      <c r="AD76" s="35"/>
      <c r="AE76" s="35"/>
    </row>
    <row r="77" spans="1:31" s="2" customFormat="1" ht="14.45" customHeight="1">
      <c r="A77" s="35"/>
      <c r="B77" s="144"/>
      <c r="C77" s="145"/>
      <c r="D77" s="145"/>
      <c r="E77" s="145"/>
      <c r="F77" s="145"/>
      <c r="G77" s="145"/>
      <c r="H77" s="145"/>
      <c r="I77" s="145"/>
      <c r="J77" s="145"/>
      <c r="K77" s="145"/>
      <c r="L77" s="52"/>
      <c r="S77" s="35"/>
      <c r="T77" s="35"/>
      <c r="U77" s="35"/>
      <c r="V77" s="35"/>
      <c r="W77" s="35"/>
      <c r="X77" s="35"/>
      <c r="Y77" s="35"/>
      <c r="Z77" s="35"/>
      <c r="AA77" s="35"/>
      <c r="AB77" s="35"/>
      <c r="AC77" s="35"/>
      <c r="AD77" s="35"/>
      <c r="AE77" s="35"/>
    </row>
    <row r="81" spans="1:31" s="2" customFormat="1" ht="6.95" customHeight="1">
      <c r="A81" s="35"/>
      <c r="B81" s="146"/>
      <c r="C81" s="147"/>
      <c r="D81" s="147"/>
      <c r="E81" s="147"/>
      <c r="F81" s="147"/>
      <c r="G81" s="147"/>
      <c r="H81" s="147"/>
      <c r="I81" s="147"/>
      <c r="J81" s="147"/>
      <c r="K81" s="147"/>
      <c r="L81" s="52"/>
      <c r="S81" s="35"/>
      <c r="T81" s="35"/>
      <c r="U81" s="35"/>
      <c r="V81" s="35"/>
      <c r="W81" s="35"/>
      <c r="X81" s="35"/>
      <c r="Y81" s="35"/>
      <c r="Z81" s="35"/>
      <c r="AA81" s="35"/>
      <c r="AB81" s="35"/>
      <c r="AC81" s="35"/>
      <c r="AD81" s="35"/>
      <c r="AE81" s="35"/>
    </row>
    <row r="82" spans="1:31" s="2" customFormat="1" ht="24.95" customHeight="1">
      <c r="A82" s="35"/>
      <c r="B82" s="36"/>
      <c r="C82" s="24" t="s">
        <v>242</v>
      </c>
      <c r="D82" s="37"/>
      <c r="E82" s="37"/>
      <c r="F82" s="37"/>
      <c r="G82" s="37"/>
      <c r="H82" s="37"/>
      <c r="I82" s="37"/>
      <c r="J82" s="37"/>
      <c r="K82" s="37"/>
      <c r="L82" s="52"/>
      <c r="S82" s="35"/>
      <c r="T82" s="35"/>
      <c r="U82" s="35"/>
      <c r="V82" s="35"/>
      <c r="W82" s="35"/>
      <c r="X82" s="35"/>
      <c r="Y82" s="35"/>
      <c r="Z82" s="35"/>
      <c r="AA82" s="35"/>
      <c r="AB82" s="35"/>
      <c r="AC82" s="35"/>
      <c r="AD82" s="35"/>
      <c r="AE82" s="35"/>
    </row>
    <row r="83" spans="1:31" s="2" customFormat="1" ht="6.95" customHeight="1">
      <c r="A83" s="35"/>
      <c r="B83" s="36"/>
      <c r="C83" s="37"/>
      <c r="D83" s="37"/>
      <c r="E83" s="37"/>
      <c r="F83" s="37"/>
      <c r="G83" s="37"/>
      <c r="H83" s="37"/>
      <c r="I83" s="37"/>
      <c r="J83" s="37"/>
      <c r="K83" s="37"/>
      <c r="L83" s="52"/>
      <c r="S83" s="35"/>
      <c r="T83" s="35"/>
      <c r="U83" s="35"/>
      <c r="V83" s="35"/>
      <c r="W83" s="35"/>
      <c r="X83" s="35"/>
      <c r="Y83" s="35"/>
      <c r="Z83" s="35"/>
      <c r="AA83" s="35"/>
      <c r="AB83" s="35"/>
      <c r="AC83" s="35"/>
      <c r="AD83" s="35"/>
      <c r="AE83" s="35"/>
    </row>
    <row r="84" spans="1:31" s="2" customFormat="1" ht="12" customHeight="1">
      <c r="A84" s="35"/>
      <c r="B84" s="36"/>
      <c r="C84" s="30" t="s">
        <v>15</v>
      </c>
      <c r="D84" s="37"/>
      <c r="E84" s="37"/>
      <c r="F84" s="37"/>
      <c r="G84" s="37"/>
      <c r="H84" s="37"/>
      <c r="I84" s="37"/>
      <c r="J84" s="37"/>
      <c r="K84" s="37"/>
      <c r="L84" s="52"/>
      <c r="S84" s="35"/>
      <c r="T84" s="35"/>
      <c r="U84" s="35"/>
      <c r="V84" s="35"/>
      <c r="W84" s="35"/>
      <c r="X84" s="35"/>
      <c r="Y84" s="35"/>
      <c r="Z84" s="35"/>
      <c r="AA84" s="35"/>
      <c r="AB84" s="35"/>
      <c r="AC84" s="35"/>
      <c r="AD84" s="35"/>
      <c r="AE84" s="35"/>
    </row>
    <row r="85" spans="1:31" s="2" customFormat="1" ht="16.5" customHeight="1">
      <c r="A85" s="35"/>
      <c r="B85" s="36"/>
      <c r="C85" s="37"/>
      <c r="D85" s="37"/>
      <c r="E85" s="410" t="str">
        <f>E7</f>
        <v>Modernizace teplárny OB6</v>
      </c>
      <c r="F85" s="411"/>
      <c r="G85" s="411"/>
      <c r="H85" s="411"/>
      <c r="I85" s="37"/>
      <c r="J85" s="37"/>
      <c r="K85" s="37"/>
      <c r="L85" s="52"/>
      <c r="S85" s="35"/>
      <c r="T85" s="35"/>
      <c r="U85" s="35"/>
      <c r="V85" s="35"/>
      <c r="W85" s="35"/>
      <c r="X85" s="35"/>
      <c r="Y85" s="35"/>
      <c r="Z85" s="35"/>
      <c r="AA85" s="35"/>
      <c r="AB85" s="35"/>
      <c r="AC85" s="35"/>
      <c r="AD85" s="35"/>
      <c r="AE85" s="35"/>
    </row>
    <row r="86" spans="1:31" s="1" customFormat="1" ht="12" customHeight="1">
      <c r="B86" s="22"/>
      <c r="C86" s="30" t="s">
        <v>241</v>
      </c>
      <c r="D86" s="23"/>
      <c r="E86" s="23"/>
      <c r="F86" s="23"/>
      <c r="G86" s="23"/>
      <c r="H86" s="23"/>
      <c r="I86" s="23"/>
      <c r="J86" s="23"/>
      <c r="K86" s="23"/>
      <c r="L86" s="21"/>
    </row>
    <row r="87" spans="1:31" s="2" customFormat="1" ht="23.25" customHeight="1">
      <c r="A87" s="35"/>
      <c r="B87" s="36"/>
      <c r="C87" s="37"/>
      <c r="D87" s="37"/>
      <c r="E87" s="410" t="s">
        <v>431</v>
      </c>
      <c r="F87" s="409"/>
      <c r="G87" s="409"/>
      <c r="H87" s="409"/>
      <c r="I87" s="37"/>
      <c r="J87" s="37"/>
      <c r="K87" s="37"/>
      <c r="L87" s="52"/>
      <c r="S87" s="35"/>
      <c r="T87" s="35"/>
      <c r="U87" s="35"/>
      <c r="V87" s="35"/>
      <c r="W87" s="35"/>
      <c r="X87" s="35"/>
      <c r="Y87" s="35"/>
      <c r="Z87" s="35"/>
      <c r="AA87" s="35"/>
      <c r="AB87" s="35"/>
      <c r="AC87" s="35"/>
      <c r="AD87" s="35"/>
      <c r="AE87" s="35"/>
    </row>
    <row r="88" spans="1:31" s="2" customFormat="1" ht="12" customHeight="1">
      <c r="A88" s="35"/>
      <c r="B88" s="36"/>
      <c r="C88" s="30" t="s">
        <v>432</v>
      </c>
      <c r="D88" s="37"/>
      <c r="E88" s="37"/>
      <c r="F88" s="37"/>
      <c r="G88" s="37"/>
      <c r="H88" s="37"/>
      <c r="I88" s="37"/>
      <c r="J88" s="37"/>
      <c r="K88" s="37"/>
      <c r="L88" s="52"/>
      <c r="S88" s="35"/>
      <c r="T88" s="35"/>
      <c r="U88" s="35"/>
      <c r="V88" s="35"/>
      <c r="W88" s="35"/>
      <c r="X88" s="35"/>
      <c r="Y88" s="35"/>
      <c r="Z88" s="35"/>
      <c r="AA88" s="35"/>
      <c r="AB88" s="35"/>
      <c r="AC88" s="35"/>
      <c r="AD88" s="35"/>
      <c r="AE88" s="35"/>
    </row>
    <row r="89" spans="1:31" s="2" customFormat="1" ht="16.5" customHeight="1">
      <c r="A89" s="35"/>
      <c r="B89" s="36"/>
      <c r="C89" s="37"/>
      <c r="D89" s="37"/>
      <c r="E89" s="384" t="str">
        <f>E11</f>
        <v>SO 101-D.1.4.1 - ZTI</v>
      </c>
      <c r="F89" s="409"/>
      <c r="G89" s="409"/>
      <c r="H89" s="409"/>
      <c r="I89" s="37"/>
      <c r="J89" s="37"/>
      <c r="K89" s="37"/>
      <c r="L89" s="52"/>
      <c r="S89" s="35"/>
      <c r="T89" s="35"/>
      <c r="U89" s="35"/>
      <c r="V89" s="35"/>
      <c r="W89" s="35"/>
      <c r="X89" s="35"/>
      <c r="Y89" s="35"/>
      <c r="Z89" s="35"/>
      <c r="AA89" s="35"/>
      <c r="AB89" s="35"/>
      <c r="AC89" s="35"/>
      <c r="AD89" s="35"/>
      <c r="AE89" s="35"/>
    </row>
    <row r="90" spans="1:31" s="2" customFormat="1" ht="6.95" customHeight="1">
      <c r="A90" s="35"/>
      <c r="B90" s="36"/>
      <c r="C90" s="37"/>
      <c r="D90" s="37"/>
      <c r="E90" s="37"/>
      <c r="F90" s="37"/>
      <c r="G90" s="37"/>
      <c r="H90" s="37"/>
      <c r="I90" s="37"/>
      <c r="J90" s="37"/>
      <c r="K90" s="37"/>
      <c r="L90" s="52"/>
      <c r="S90" s="35"/>
      <c r="T90" s="35"/>
      <c r="U90" s="35"/>
      <c r="V90" s="35"/>
      <c r="W90" s="35"/>
      <c r="X90" s="35"/>
      <c r="Y90" s="35"/>
      <c r="Z90" s="35"/>
      <c r="AA90" s="35"/>
      <c r="AB90" s="35"/>
      <c r="AC90" s="35"/>
      <c r="AD90" s="35"/>
      <c r="AE90" s="35"/>
    </row>
    <row r="91" spans="1:31" s="2" customFormat="1" ht="12" customHeight="1">
      <c r="A91" s="35"/>
      <c r="B91" s="36"/>
      <c r="C91" s="30" t="s">
        <v>19</v>
      </c>
      <c r="D91" s="37"/>
      <c r="E91" s="37"/>
      <c r="F91" s="28" t="str">
        <f>F14</f>
        <v>Mladá Boleslav</v>
      </c>
      <c r="G91" s="37"/>
      <c r="H91" s="37"/>
      <c r="I91" s="30" t="s">
        <v>21</v>
      </c>
      <c r="J91" s="67">
        <f>IF(J14="","",J14)</f>
        <v>45363</v>
      </c>
      <c r="K91" s="37"/>
      <c r="L91" s="52"/>
      <c r="S91" s="35"/>
      <c r="T91" s="35"/>
      <c r="U91" s="35"/>
      <c r="V91" s="35"/>
      <c r="W91" s="35"/>
      <c r="X91" s="35"/>
      <c r="Y91" s="35"/>
      <c r="Z91" s="35"/>
      <c r="AA91" s="35"/>
      <c r="AB91" s="35"/>
      <c r="AC91" s="35"/>
      <c r="AD91" s="35"/>
      <c r="AE91" s="35"/>
    </row>
    <row r="92" spans="1:31" s="2" customFormat="1" ht="6.95" customHeight="1">
      <c r="A92" s="35"/>
      <c r="B92" s="36"/>
      <c r="C92" s="37"/>
      <c r="D92" s="37"/>
      <c r="E92" s="37"/>
      <c r="F92" s="37"/>
      <c r="G92" s="37"/>
      <c r="H92" s="37"/>
      <c r="I92" s="37"/>
      <c r="J92" s="37"/>
      <c r="K92" s="37"/>
      <c r="L92" s="52"/>
      <c r="S92" s="35"/>
      <c r="T92" s="35"/>
      <c r="U92" s="35"/>
      <c r="V92" s="35"/>
      <c r="W92" s="35"/>
      <c r="X92" s="35"/>
      <c r="Y92" s="35"/>
      <c r="Z92" s="35"/>
      <c r="AA92" s="35"/>
      <c r="AB92" s="35"/>
      <c r="AC92" s="35"/>
      <c r="AD92" s="35"/>
      <c r="AE92" s="35"/>
    </row>
    <row r="93" spans="1:31" s="2" customFormat="1" ht="15.2" customHeight="1">
      <c r="A93" s="35"/>
      <c r="B93" s="36"/>
      <c r="C93" s="30" t="s">
        <v>22</v>
      </c>
      <c r="D93" s="37"/>
      <c r="E93" s="37"/>
      <c r="F93" s="28" t="str">
        <f>E17</f>
        <v xml:space="preserve">ŠKO-ENERGO s.r.o. </v>
      </c>
      <c r="G93" s="37"/>
      <c r="H93" s="37"/>
      <c r="I93" s="30" t="s">
        <v>28</v>
      </c>
      <c r="J93" s="33" t="str">
        <f>E23</f>
        <v>AFRY CZ s.r.o.</v>
      </c>
      <c r="K93" s="37"/>
      <c r="L93" s="52"/>
      <c r="S93" s="35"/>
      <c r="T93" s="35"/>
      <c r="U93" s="35"/>
      <c r="V93" s="35"/>
      <c r="W93" s="35"/>
      <c r="X93" s="35"/>
      <c r="Y93" s="35"/>
      <c r="Z93" s="35"/>
      <c r="AA93" s="35"/>
      <c r="AB93" s="35"/>
      <c r="AC93" s="35"/>
      <c r="AD93" s="35"/>
      <c r="AE93" s="35"/>
    </row>
    <row r="94" spans="1:31" s="2" customFormat="1" ht="15.2" customHeight="1">
      <c r="A94" s="35"/>
      <c r="B94" s="36"/>
      <c r="C94" s="30" t="s">
        <v>26</v>
      </c>
      <c r="D94" s="37"/>
      <c r="E94" s="37"/>
      <c r="F94" s="28" t="str">
        <f>IF(E20="","",E20)</f>
        <v>Vyplň údaj</v>
      </c>
      <c r="G94" s="37"/>
      <c r="H94" s="37"/>
      <c r="I94" s="30" t="s">
        <v>31</v>
      </c>
      <c r="J94" s="33" t="str">
        <f>E26</f>
        <v>AFRY CZ s.r.o.</v>
      </c>
      <c r="K94" s="37"/>
      <c r="L94" s="52"/>
      <c r="S94" s="35"/>
      <c r="T94" s="35"/>
      <c r="U94" s="35"/>
      <c r="V94" s="35"/>
      <c r="W94" s="35"/>
      <c r="X94" s="35"/>
      <c r="Y94" s="35"/>
      <c r="Z94" s="35"/>
      <c r="AA94" s="35"/>
      <c r="AB94" s="35"/>
      <c r="AC94" s="35"/>
      <c r="AD94" s="35"/>
      <c r="AE94" s="35"/>
    </row>
    <row r="95" spans="1:31" s="2" customFormat="1" ht="10.35" customHeight="1">
      <c r="A95" s="35"/>
      <c r="B95" s="36"/>
      <c r="C95" s="37"/>
      <c r="D95" s="37"/>
      <c r="E95" s="37"/>
      <c r="F95" s="37"/>
      <c r="G95" s="37"/>
      <c r="H95" s="37"/>
      <c r="I95" s="37"/>
      <c r="J95" s="37"/>
      <c r="K95" s="37"/>
      <c r="L95" s="52"/>
      <c r="S95" s="35"/>
      <c r="T95" s="35"/>
      <c r="U95" s="35"/>
      <c r="V95" s="35"/>
      <c r="W95" s="35"/>
      <c r="X95" s="35"/>
      <c r="Y95" s="35"/>
      <c r="Z95" s="35"/>
      <c r="AA95" s="35"/>
      <c r="AB95" s="35"/>
      <c r="AC95" s="35"/>
      <c r="AD95" s="35"/>
      <c r="AE95" s="35"/>
    </row>
    <row r="96" spans="1:31" s="2" customFormat="1" ht="29.25" customHeight="1">
      <c r="A96" s="35"/>
      <c r="B96" s="36"/>
      <c r="C96" s="148" t="s">
        <v>243</v>
      </c>
      <c r="D96" s="149"/>
      <c r="E96" s="149"/>
      <c r="F96" s="149"/>
      <c r="G96" s="149"/>
      <c r="H96" s="149"/>
      <c r="I96" s="149"/>
      <c r="J96" s="150" t="s">
        <v>7631</v>
      </c>
      <c r="K96" s="149"/>
      <c r="L96" s="52"/>
      <c r="S96" s="35"/>
      <c r="T96" s="35"/>
      <c r="U96" s="35"/>
      <c r="V96" s="35"/>
      <c r="W96" s="35"/>
      <c r="X96" s="35"/>
      <c r="Y96" s="35"/>
      <c r="Z96" s="35"/>
      <c r="AA96" s="35"/>
      <c r="AB96" s="35"/>
      <c r="AC96" s="35"/>
      <c r="AD96" s="35"/>
      <c r="AE96" s="35"/>
    </row>
    <row r="97" spans="1:47" s="2" customFormat="1" ht="10.35" customHeight="1">
      <c r="A97" s="35"/>
      <c r="B97" s="36"/>
      <c r="C97" s="37"/>
      <c r="D97" s="37"/>
      <c r="E97" s="37"/>
      <c r="F97" s="37"/>
      <c r="G97" s="37"/>
      <c r="H97" s="37"/>
      <c r="I97" s="37"/>
      <c r="J97" s="37"/>
      <c r="K97" s="37"/>
      <c r="L97" s="52"/>
      <c r="S97" s="35"/>
      <c r="T97" s="35"/>
      <c r="U97" s="35"/>
      <c r="V97" s="35"/>
      <c r="W97" s="35"/>
      <c r="X97" s="35"/>
      <c r="Y97" s="35"/>
      <c r="Z97" s="35"/>
      <c r="AA97" s="35"/>
      <c r="AB97" s="35"/>
      <c r="AC97" s="35"/>
      <c r="AD97" s="35"/>
      <c r="AE97" s="35"/>
    </row>
    <row r="98" spans="1:47" s="2" customFormat="1" ht="22.9" customHeight="1">
      <c r="A98" s="35"/>
      <c r="B98" s="36"/>
      <c r="C98" s="151" t="s">
        <v>244</v>
      </c>
      <c r="D98" s="37"/>
      <c r="E98" s="37"/>
      <c r="F98" s="37"/>
      <c r="G98" s="37"/>
      <c r="H98" s="37"/>
      <c r="I98" s="37"/>
      <c r="J98" s="85">
        <f>J130</f>
        <v>0</v>
      </c>
      <c r="K98" s="37"/>
      <c r="L98" s="52"/>
      <c r="S98" s="35"/>
      <c r="T98" s="35"/>
      <c r="U98" s="35"/>
      <c r="V98" s="35"/>
      <c r="W98" s="35"/>
      <c r="X98" s="35"/>
      <c r="Y98" s="35"/>
      <c r="Z98" s="35"/>
      <c r="AA98" s="35"/>
      <c r="AB98" s="35"/>
      <c r="AC98" s="35"/>
      <c r="AD98" s="35"/>
      <c r="AE98" s="35"/>
      <c r="AU98" s="18" t="s">
        <v>245</v>
      </c>
    </row>
    <row r="99" spans="1:47" s="9" customFormat="1" ht="24.95" customHeight="1">
      <c r="B99" s="152"/>
      <c r="C99" s="153"/>
      <c r="D99" s="154" t="s">
        <v>246</v>
      </c>
      <c r="E99" s="155"/>
      <c r="F99" s="155"/>
      <c r="G99" s="155"/>
      <c r="H99" s="155"/>
      <c r="I99" s="155"/>
      <c r="J99" s="156">
        <f>J131</f>
        <v>0</v>
      </c>
      <c r="K99" s="153"/>
      <c r="L99" s="157"/>
    </row>
    <row r="100" spans="1:47" s="10" customFormat="1" ht="19.899999999999999" customHeight="1">
      <c r="B100" s="158"/>
      <c r="C100" s="103"/>
      <c r="D100" s="159" t="s">
        <v>331</v>
      </c>
      <c r="E100" s="160"/>
      <c r="F100" s="160"/>
      <c r="G100" s="160"/>
      <c r="H100" s="160"/>
      <c r="I100" s="160"/>
      <c r="J100" s="161">
        <f>J132</f>
        <v>0</v>
      </c>
      <c r="K100" s="103"/>
      <c r="L100" s="162"/>
    </row>
    <row r="101" spans="1:47" s="10" customFormat="1" ht="19.899999999999999" customHeight="1">
      <c r="B101" s="158"/>
      <c r="C101" s="103"/>
      <c r="D101" s="159" t="s">
        <v>332</v>
      </c>
      <c r="E101" s="160"/>
      <c r="F101" s="160"/>
      <c r="G101" s="160"/>
      <c r="H101" s="160"/>
      <c r="I101" s="160"/>
      <c r="J101" s="161">
        <f>J193</f>
        <v>0</v>
      </c>
      <c r="K101" s="103"/>
      <c r="L101" s="162"/>
    </row>
    <row r="102" spans="1:47" s="10" customFormat="1" ht="19.899999999999999" customHeight="1">
      <c r="B102" s="158"/>
      <c r="C102" s="103"/>
      <c r="D102" s="159" t="s">
        <v>434</v>
      </c>
      <c r="E102" s="160"/>
      <c r="F102" s="160"/>
      <c r="G102" s="160"/>
      <c r="H102" s="160"/>
      <c r="I102" s="160"/>
      <c r="J102" s="161">
        <f>J198</f>
        <v>0</v>
      </c>
      <c r="K102" s="103"/>
      <c r="L102" s="162"/>
    </row>
    <row r="103" spans="1:47" s="10" customFormat="1" ht="19.899999999999999" customHeight="1">
      <c r="B103" s="158"/>
      <c r="C103" s="103"/>
      <c r="D103" s="159" t="s">
        <v>1654</v>
      </c>
      <c r="E103" s="160"/>
      <c r="F103" s="160"/>
      <c r="G103" s="160"/>
      <c r="H103" s="160"/>
      <c r="I103" s="160"/>
      <c r="J103" s="161">
        <f>J206</f>
        <v>0</v>
      </c>
      <c r="K103" s="103"/>
      <c r="L103" s="162"/>
    </row>
    <row r="104" spans="1:47" s="10" customFormat="1" ht="19.899999999999999" customHeight="1">
      <c r="B104" s="158"/>
      <c r="C104" s="103"/>
      <c r="D104" s="159" t="s">
        <v>333</v>
      </c>
      <c r="E104" s="160"/>
      <c r="F104" s="160"/>
      <c r="G104" s="160"/>
      <c r="H104" s="160"/>
      <c r="I104" s="160"/>
      <c r="J104" s="161">
        <f>J269</f>
        <v>0</v>
      </c>
      <c r="K104" s="103"/>
      <c r="L104" s="162"/>
    </row>
    <row r="105" spans="1:47" s="9" customFormat="1" ht="24.95" customHeight="1">
      <c r="B105" s="152"/>
      <c r="C105" s="153"/>
      <c r="D105" s="154" t="s">
        <v>438</v>
      </c>
      <c r="E105" s="155"/>
      <c r="F105" s="155"/>
      <c r="G105" s="155"/>
      <c r="H105" s="155"/>
      <c r="I105" s="155"/>
      <c r="J105" s="156">
        <f>J271</f>
        <v>0</v>
      </c>
      <c r="K105" s="153"/>
      <c r="L105" s="157"/>
    </row>
    <row r="106" spans="1:47" s="10" customFormat="1" ht="19.899999999999999" customHeight="1">
      <c r="B106" s="158"/>
      <c r="C106" s="103"/>
      <c r="D106" s="159" t="s">
        <v>1655</v>
      </c>
      <c r="E106" s="160"/>
      <c r="F106" s="160"/>
      <c r="G106" s="160"/>
      <c r="H106" s="160"/>
      <c r="I106" s="160"/>
      <c r="J106" s="161">
        <f>J272</f>
        <v>0</v>
      </c>
      <c r="K106" s="103"/>
      <c r="L106" s="162"/>
    </row>
    <row r="107" spans="1:47" s="10" customFormat="1" ht="19.899999999999999" customHeight="1">
      <c r="B107" s="158"/>
      <c r="C107" s="103"/>
      <c r="D107" s="159" t="s">
        <v>1656</v>
      </c>
      <c r="E107" s="160"/>
      <c r="F107" s="160"/>
      <c r="G107" s="160"/>
      <c r="H107" s="160"/>
      <c r="I107" s="160"/>
      <c r="J107" s="161">
        <f>J297</f>
        <v>0</v>
      </c>
      <c r="K107" s="103"/>
      <c r="L107" s="162"/>
    </row>
    <row r="108" spans="1:47" s="10" customFormat="1" ht="19.899999999999999" customHeight="1">
      <c r="B108" s="158"/>
      <c r="C108" s="103"/>
      <c r="D108" s="159" t="s">
        <v>1657</v>
      </c>
      <c r="E108" s="160"/>
      <c r="F108" s="160"/>
      <c r="G108" s="160"/>
      <c r="H108" s="160"/>
      <c r="I108" s="160"/>
      <c r="J108" s="161">
        <f>J323</f>
        <v>0</v>
      </c>
      <c r="K108" s="103"/>
      <c r="L108" s="162"/>
    </row>
    <row r="109" spans="1:47" s="2" customFormat="1" ht="21.75" customHeight="1">
      <c r="A109" s="35"/>
      <c r="B109" s="36"/>
      <c r="C109" s="37"/>
      <c r="D109" s="37"/>
      <c r="E109" s="37"/>
      <c r="F109" s="37"/>
      <c r="G109" s="37"/>
      <c r="H109" s="37"/>
      <c r="I109" s="37"/>
      <c r="J109" s="37"/>
      <c r="K109" s="37"/>
      <c r="L109" s="52"/>
      <c r="S109" s="35"/>
      <c r="T109" s="35"/>
      <c r="U109" s="35"/>
      <c r="V109" s="35"/>
      <c r="W109" s="35"/>
      <c r="X109" s="35"/>
      <c r="Y109" s="35"/>
      <c r="Z109" s="35"/>
      <c r="AA109" s="35"/>
      <c r="AB109" s="35"/>
      <c r="AC109" s="35"/>
      <c r="AD109" s="35"/>
      <c r="AE109" s="35"/>
    </row>
    <row r="110" spans="1:47" s="2" customFormat="1" ht="6.95" customHeight="1">
      <c r="A110" s="35"/>
      <c r="B110" s="55"/>
      <c r="C110" s="56"/>
      <c r="D110" s="56"/>
      <c r="E110" s="56"/>
      <c r="F110" s="56"/>
      <c r="G110" s="56"/>
      <c r="H110" s="56"/>
      <c r="I110" s="56"/>
      <c r="J110" s="56"/>
      <c r="K110" s="56"/>
      <c r="L110" s="52"/>
      <c r="S110" s="35"/>
      <c r="T110" s="35"/>
      <c r="U110" s="35"/>
      <c r="V110" s="35"/>
      <c r="W110" s="35"/>
      <c r="X110" s="35"/>
      <c r="Y110" s="35"/>
      <c r="Z110" s="35"/>
      <c r="AA110" s="35"/>
      <c r="AB110" s="35"/>
      <c r="AC110" s="35"/>
      <c r="AD110" s="35"/>
      <c r="AE110" s="35"/>
    </row>
    <row r="114" spans="1:31" s="2" customFormat="1" ht="6.95" customHeight="1">
      <c r="A114" s="35"/>
      <c r="B114" s="57"/>
      <c r="C114" s="58"/>
      <c r="D114" s="58"/>
      <c r="E114" s="58"/>
      <c r="F114" s="58"/>
      <c r="G114" s="58"/>
      <c r="H114" s="58"/>
      <c r="I114" s="58"/>
      <c r="J114" s="58"/>
      <c r="K114" s="58"/>
      <c r="L114" s="52"/>
      <c r="S114" s="35"/>
      <c r="T114" s="35"/>
      <c r="U114" s="35"/>
      <c r="V114" s="35"/>
      <c r="W114" s="35"/>
      <c r="X114" s="35"/>
      <c r="Y114" s="35"/>
      <c r="Z114" s="35"/>
      <c r="AA114" s="35"/>
      <c r="AB114" s="35"/>
      <c r="AC114" s="35"/>
      <c r="AD114" s="35"/>
      <c r="AE114" s="35"/>
    </row>
    <row r="115" spans="1:31" s="2" customFormat="1" ht="24.95" customHeight="1">
      <c r="A115" s="35"/>
      <c r="B115" s="36"/>
      <c r="C115" s="24" t="s">
        <v>249</v>
      </c>
      <c r="D115" s="37"/>
      <c r="E115" s="37"/>
      <c r="F115" s="37"/>
      <c r="G115" s="37"/>
      <c r="H115" s="37"/>
      <c r="I115" s="37"/>
      <c r="J115" s="37"/>
      <c r="K115" s="37"/>
      <c r="L115" s="52"/>
      <c r="S115" s="35"/>
      <c r="T115" s="35"/>
      <c r="U115" s="35"/>
      <c r="V115" s="35"/>
      <c r="W115" s="35"/>
      <c r="X115" s="35"/>
      <c r="Y115" s="35"/>
      <c r="Z115" s="35"/>
      <c r="AA115" s="35"/>
      <c r="AB115" s="35"/>
      <c r="AC115" s="35"/>
      <c r="AD115" s="35"/>
      <c r="AE115" s="35"/>
    </row>
    <row r="116" spans="1:31" s="2" customFormat="1" ht="6.95" customHeight="1">
      <c r="A116" s="35"/>
      <c r="B116" s="36"/>
      <c r="C116" s="37"/>
      <c r="D116" s="37"/>
      <c r="E116" s="37"/>
      <c r="F116" s="37"/>
      <c r="G116" s="37"/>
      <c r="H116" s="37"/>
      <c r="I116" s="37"/>
      <c r="J116" s="37"/>
      <c r="K116" s="37"/>
      <c r="L116" s="52"/>
      <c r="S116" s="35"/>
      <c r="T116" s="35"/>
      <c r="U116" s="35"/>
      <c r="V116" s="35"/>
      <c r="W116" s="35"/>
      <c r="X116" s="35"/>
      <c r="Y116" s="35"/>
      <c r="Z116" s="35"/>
      <c r="AA116" s="35"/>
      <c r="AB116" s="35"/>
      <c r="AC116" s="35"/>
      <c r="AD116" s="35"/>
      <c r="AE116" s="35"/>
    </row>
    <row r="117" spans="1:31" s="2" customFormat="1" ht="12" customHeight="1">
      <c r="A117" s="35"/>
      <c r="B117" s="36"/>
      <c r="C117" s="30" t="s">
        <v>15</v>
      </c>
      <c r="D117" s="37"/>
      <c r="E117" s="37"/>
      <c r="F117" s="37"/>
      <c r="G117" s="37"/>
      <c r="H117" s="37"/>
      <c r="I117" s="37"/>
      <c r="J117" s="37"/>
      <c r="K117" s="37"/>
      <c r="L117" s="52"/>
      <c r="S117" s="35"/>
      <c r="T117" s="35"/>
      <c r="U117" s="35"/>
      <c r="V117" s="35"/>
      <c r="W117" s="35"/>
      <c r="X117" s="35"/>
      <c r="Y117" s="35"/>
      <c r="Z117" s="35"/>
      <c r="AA117" s="35"/>
      <c r="AB117" s="35"/>
      <c r="AC117" s="35"/>
      <c r="AD117" s="35"/>
      <c r="AE117" s="35"/>
    </row>
    <row r="118" spans="1:31" s="2" customFormat="1" ht="16.5" customHeight="1">
      <c r="A118" s="35"/>
      <c r="B118" s="36"/>
      <c r="C118" s="37"/>
      <c r="D118" s="37"/>
      <c r="E118" s="410" t="str">
        <f>E7</f>
        <v>Modernizace teplárny OB6</v>
      </c>
      <c r="F118" s="411"/>
      <c r="G118" s="411"/>
      <c r="H118" s="411"/>
      <c r="I118" s="37"/>
      <c r="J118" s="37"/>
      <c r="K118" s="37"/>
      <c r="L118" s="52"/>
      <c r="S118" s="35"/>
      <c r="T118" s="35"/>
      <c r="U118" s="35"/>
      <c r="V118" s="35"/>
      <c r="W118" s="35"/>
      <c r="X118" s="35"/>
      <c r="Y118" s="35"/>
      <c r="Z118" s="35"/>
      <c r="AA118" s="35"/>
      <c r="AB118" s="35"/>
      <c r="AC118" s="35"/>
      <c r="AD118" s="35"/>
      <c r="AE118" s="35"/>
    </row>
    <row r="119" spans="1:31" s="1" customFormat="1" ht="12" customHeight="1">
      <c r="B119" s="22"/>
      <c r="C119" s="30" t="s">
        <v>241</v>
      </c>
      <c r="D119" s="23"/>
      <c r="E119" s="23"/>
      <c r="F119" s="23"/>
      <c r="G119" s="23"/>
      <c r="H119" s="23"/>
      <c r="I119" s="23"/>
      <c r="J119" s="23"/>
      <c r="K119" s="23"/>
      <c r="L119" s="21"/>
    </row>
    <row r="120" spans="1:31" s="2" customFormat="1" ht="23.25" customHeight="1">
      <c r="A120" s="35"/>
      <c r="B120" s="36"/>
      <c r="C120" s="37"/>
      <c r="D120" s="37"/>
      <c r="E120" s="410" t="s">
        <v>431</v>
      </c>
      <c r="F120" s="409"/>
      <c r="G120" s="409"/>
      <c r="H120" s="409"/>
      <c r="I120" s="37"/>
      <c r="J120" s="37"/>
      <c r="K120" s="37"/>
      <c r="L120" s="52"/>
      <c r="S120" s="35"/>
      <c r="T120" s="35"/>
      <c r="U120" s="35"/>
      <c r="V120" s="35"/>
      <c r="W120" s="35"/>
      <c r="X120" s="35"/>
      <c r="Y120" s="35"/>
      <c r="Z120" s="35"/>
      <c r="AA120" s="35"/>
      <c r="AB120" s="35"/>
      <c r="AC120" s="35"/>
      <c r="AD120" s="35"/>
      <c r="AE120" s="35"/>
    </row>
    <row r="121" spans="1:31" s="2" customFormat="1" ht="12" customHeight="1">
      <c r="A121" s="35"/>
      <c r="B121" s="36"/>
      <c r="C121" s="30" t="s">
        <v>432</v>
      </c>
      <c r="D121" s="37"/>
      <c r="E121" s="37"/>
      <c r="F121" s="37"/>
      <c r="G121" s="37"/>
      <c r="H121" s="37"/>
      <c r="I121" s="37"/>
      <c r="J121" s="37"/>
      <c r="K121" s="37"/>
      <c r="L121" s="52"/>
      <c r="S121" s="35"/>
      <c r="T121" s="35"/>
      <c r="U121" s="35"/>
      <c r="V121" s="35"/>
      <c r="W121" s="35"/>
      <c r="X121" s="35"/>
      <c r="Y121" s="35"/>
      <c r="Z121" s="35"/>
      <c r="AA121" s="35"/>
      <c r="AB121" s="35"/>
      <c r="AC121" s="35"/>
      <c r="AD121" s="35"/>
      <c r="AE121" s="35"/>
    </row>
    <row r="122" spans="1:31" s="2" customFormat="1" ht="16.5" customHeight="1">
      <c r="A122" s="35"/>
      <c r="B122" s="36"/>
      <c r="C122" s="37"/>
      <c r="D122" s="37"/>
      <c r="E122" s="384" t="str">
        <f>E11</f>
        <v>SO 101-D.1.4.1 - ZTI</v>
      </c>
      <c r="F122" s="409"/>
      <c r="G122" s="409"/>
      <c r="H122" s="409"/>
      <c r="I122" s="37"/>
      <c r="J122" s="37"/>
      <c r="K122" s="37"/>
      <c r="L122" s="52"/>
      <c r="S122" s="35"/>
      <c r="T122" s="35"/>
      <c r="U122" s="35"/>
      <c r="V122" s="35"/>
      <c r="W122" s="35"/>
      <c r="X122" s="35"/>
      <c r="Y122" s="35"/>
      <c r="Z122" s="35"/>
      <c r="AA122" s="35"/>
      <c r="AB122" s="35"/>
      <c r="AC122" s="35"/>
      <c r="AD122" s="35"/>
      <c r="AE122" s="35"/>
    </row>
    <row r="123" spans="1:31" s="2" customFormat="1" ht="6.95" customHeight="1">
      <c r="A123" s="35"/>
      <c r="B123" s="36"/>
      <c r="C123" s="37"/>
      <c r="D123" s="37"/>
      <c r="E123" s="37"/>
      <c r="F123" s="37"/>
      <c r="G123" s="37"/>
      <c r="H123" s="37"/>
      <c r="I123" s="37"/>
      <c r="J123" s="37"/>
      <c r="K123" s="37"/>
      <c r="L123" s="52"/>
      <c r="S123" s="35"/>
      <c r="T123" s="35"/>
      <c r="U123" s="35"/>
      <c r="V123" s="35"/>
      <c r="W123" s="35"/>
      <c r="X123" s="35"/>
      <c r="Y123" s="35"/>
      <c r="Z123" s="35"/>
      <c r="AA123" s="35"/>
      <c r="AB123" s="35"/>
      <c r="AC123" s="35"/>
      <c r="AD123" s="35"/>
      <c r="AE123" s="35"/>
    </row>
    <row r="124" spans="1:31" s="2" customFormat="1" ht="12" customHeight="1">
      <c r="A124" s="35"/>
      <c r="B124" s="36"/>
      <c r="C124" s="30" t="s">
        <v>19</v>
      </c>
      <c r="D124" s="37"/>
      <c r="E124" s="37"/>
      <c r="F124" s="28" t="str">
        <f>F14</f>
        <v>Mladá Boleslav</v>
      </c>
      <c r="G124" s="37"/>
      <c r="H124" s="37"/>
      <c r="I124" s="30" t="s">
        <v>21</v>
      </c>
      <c r="J124" s="67">
        <f>IF(J14="","",J14)</f>
        <v>45363</v>
      </c>
      <c r="K124" s="37"/>
      <c r="L124" s="52"/>
      <c r="S124" s="35"/>
      <c r="T124" s="35"/>
      <c r="U124" s="35"/>
      <c r="V124" s="35"/>
      <c r="W124" s="35"/>
      <c r="X124" s="35"/>
      <c r="Y124" s="35"/>
      <c r="Z124" s="35"/>
      <c r="AA124" s="35"/>
      <c r="AB124" s="35"/>
      <c r="AC124" s="35"/>
      <c r="AD124" s="35"/>
      <c r="AE124" s="35"/>
    </row>
    <row r="125" spans="1:31" s="2" customFormat="1" ht="6.95" customHeight="1">
      <c r="A125" s="35"/>
      <c r="B125" s="36"/>
      <c r="C125" s="37"/>
      <c r="D125" s="37"/>
      <c r="E125" s="37"/>
      <c r="F125" s="37"/>
      <c r="G125" s="37"/>
      <c r="H125" s="37"/>
      <c r="I125" s="37"/>
      <c r="J125" s="37"/>
      <c r="K125" s="37"/>
      <c r="L125" s="52"/>
      <c r="S125" s="35"/>
      <c r="T125" s="35"/>
      <c r="U125" s="35"/>
      <c r="V125" s="35"/>
      <c r="W125" s="35"/>
      <c r="X125" s="35"/>
      <c r="Y125" s="35"/>
      <c r="Z125" s="35"/>
      <c r="AA125" s="35"/>
      <c r="AB125" s="35"/>
      <c r="AC125" s="35"/>
      <c r="AD125" s="35"/>
      <c r="AE125" s="35"/>
    </row>
    <row r="126" spans="1:31" s="2" customFormat="1" ht="15.2" customHeight="1">
      <c r="A126" s="35"/>
      <c r="B126" s="36"/>
      <c r="C126" s="30" t="s">
        <v>22</v>
      </c>
      <c r="D126" s="37"/>
      <c r="E126" s="37"/>
      <c r="F126" s="28" t="str">
        <f>E17</f>
        <v xml:space="preserve">ŠKO-ENERGO s.r.o. </v>
      </c>
      <c r="G126" s="37"/>
      <c r="H126" s="37"/>
      <c r="I126" s="30" t="s">
        <v>28</v>
      </c>
      <c r="J126" s="33" t="str">
        <f>E23</f>
        <v>AFRY CZ s.r.o.</v>
      </c>
      <c r="K126" s="37"/>
      <c r="L126" s="52"/>
      <c r="S126" s="35"/>
      <c r="T126" s="35"/>
      <c r="U126" s="35"/>
      <c r="V126" s="35"/>
      <c r="W126" s="35"/>
      <c r="X126" s="35"/>
      <c r="Y126" s="35"/>
      <c r="Z126" s="35"/>
      <c r="AA126" s="35"/>
      <c r="AB126" s="35"/>
      <c r="AC126" s="35"/>
      <c r="AD126" s="35"/>
      <c r="AE126" s="35"/>
    </row>
    <row r="127" spans="1:31" s="2" customFormat="1" ht="15.2" customHeight="1">
      <c r="A127" s="35"/>
      <c r="B127" s="36"/>
      <c r="C127" s="30" t="s">
        <v>26</v>
      </c>
      <c r="D127" s="37"/>
      <c r="E127" s="37"/>
      <c r="F127" s="28" t="str">
        <f>IF(E20="","",E20)</f>
        <v>Vyplň údaj</v>
      </c>
      <c r="G127" s="37"/>
      <c r="H127" s="37"/>
      <c r="I127" s="30" t="s">
        <v>31</v>
      </c>
      <c r="J127" s="33" t="str">
        <f>E26</f>
        <v>AFRY CZ s.r.o.</v>
      </c>
      <c r="K127" s="37"/>
      <c r="L127" s="52"/>
      <c r="S127" s="35"/>
      <c r="T127" s="35"/>
      <c r="U127" s="35"/>
      <c r="V127" s="35"/>
      <c r="W127" s="35"/>
      <c r="X127" s="35"/>
      <c r="Y127" s="35"/>
      <c r="Z127" s="35"/>
      <c r="AA127" s="35"/>
      <c r="AB127" s="35"/>
      <c r="AC127" s="35"/>
      <c r="AD127" s="35"/>
      <c r="AE127" s="35"/>
    </row>
    <row r="128" spans="1:31" s="2" customFormat="1" ht="10.35" customHeight="1">
      <c r="A128" s="35"/>
      <c r="B128" s="36"/>
      <c r="C128" s="37"/>
      <c r="D128" s="37"/>
      <c r="E128" s="37"/>
      <c r="F128" s="37"/>
      <c r="G128" s="37"/>
      <c r="H128" s="37"/>
      <c r="I128" s="37"/>
      <c r="J128" s="37"/>
      <c r="K128" s="37"/>
      <c r="L128" s="52"/>
      <c r="S128" s="35"/>
      <c r="T128" s="35"/>
      <c r="U128" s="35"/>
      <c r="V128" s="35"/>
      <c r="W128" s="35"/>
      <c r="X128" s="35"/>
      <c r="Y128" s="35"/>
      <c r="Z128" s="35"/>
      <c r="AA128" s="35"/>
      <c r="AB128" s="35"/>
      <c r="AC128" s="35"/>
      <c r="AD128" s="35"/>
      <c r="AE128" s="35"/>
    </row>
    <row r="129" spans="1:65" s="11" customFormat="1" ht="29.25" customHeight="1">
      <c r="A129" s="163"/>
      <c r="B129" s="164"/>
      <c r="C129" s="165" t="s">
        <v>250</v>
      </c>
      <c r="D129" s="166" t="s">
        <v>55</v>
      </c>
      <c r="E129" s="166" t="s">
        <v>53</v>
      </c>
      <c r="F129" s="166" t="s">
        <v>54</v>
      </c>
      <c r="G129" s="166" t="s">
        <v>251</v>
      </c>
      <c r="H129" s="166" t="s">
        <v>252</v>
      </c>
      <c r="I129" s="166" t="s">
        <v>7632</v>
      </c>
      <c r="J129" s="167" t="s">
        <v>7631</v>
      </c>
      <c r="K129" s="168" t="s">
        <v>253</v>
      </c>
      <c r="L129" s="169"/>
      <c r="M129" s="76" t="s">
        <v>1</v>
      </c>
      <c r="N129" s="77" t="s">
        <v>37</v>
      </c>
      <c r="O129" s="77" t="s">
        <v>254</v>
      </c>
      <c r="P129" s="77" t="s">
        <v>255</v>
      </c>
      <c r="Q129" s="77" t="s">
        <v>256</v>
      </c>
      <c r="R129" s="77" t="s">
        <v>257</v>
      </c>
      <c r="S129" s="77" t="s">
        <v>258</v>
      </c>
      <c r="T129" s="78" t="s">
        <v>259</v>
      </c>
      <c r="U129" s="163"/>
      <c r="V129" s="163"/>
      <c r="W129" s="163"/>
      <c r="X129" s="163"/>
      <c r="Y129" s="163"/>
      <c r="Z129" s="163"/>
      <c r="AA129" s="163"/>
      <c r="AB129" s="163"/>
      <c r="AC129" s="163"/>
      <c r="AD129" s="163"/>
      <c r="AE129" s="163"/>
    </row>
    <row r="130" spans="1:65" s="2" customFormat="1" ht="22.9" customHeight="1">
      <c r="A130" s="35"/>
      <c r="B130" s="36"/>
      <c r="C130" s="83" t="s">
        <v>260</v>
      </c>
      <c r="D130" s="37"/>
      <c r="E130" s="37"/>
      <c r="F130" s="37"/>
      <c r="G130" s="37"/>
      <c r="H130" s="37"/>
      <c r="I130" s="37"/>
      <c r="J130" s="170">
        <f>BK130</f>
        <v>0</v>
      </c>
      <c r="K130" s="37"/>
      <c r="L130" s="40"/>
      <c r="M130" s="79"/>
      <c r="N130" s="171"/>
      <c r="O130" s="80"/>
      <c r="P130" s="172">
        <f>P131+P271</f>
        <v>0</v>
      </c>
      <c r="Q130" s="80"/>
      <c r="R130" s="172">
        <f>R131+R271</f>
        <v>0</v>
      </c>
      <c r="S130" s="80"/>
      <c r="T130" s="173">
        <f>T131+T271</f>
        <v>0</v>
      </c>
      <c r="U130" s="35"/>
      <c r="V130" s="35"/>
      <c r="W130" s="35"/>
      <c r="X130" s="35"/>
      <c r="Y130" s="35"/>
      <c r="Z130" s="35"/>
      <c r="AA130" s="35"/>
      <c r="AB130" s="35"/>
      <c r="AC130" s="35"/>
      <c r="AD130" s="35"/>
      <c r="AE130" s="35"/>
      <c r="AT130" s="18" t="s">
        <v>63</v>
      </c>
      <c r="AU130" s="18" t="s">
        <v>245</v>
      </c>
      <c r="BK130" s="174">
        <f>BK131+BK271</f>
        <v>0</v>
      </c>
    </row>
    <row r="131" spans="1:65" s="12" customFormat="1" ht="25.9" customHeight="1">
      <c r="B131" s="175"/>
      <c r="C131" s="176"/>
      <c r="D131" s="177" t="s">
        <v>63</v>
      </c>
      <c r="E131" s="178" t="s">
        <v>261</v>
      </c>
      <c r="F131" s="178" t="s">
        <v>262</v>
      </c>
      <c r="G131" s="176"/>
      <c r="H131" s="176"/>
      <c r="I131" s="179"/>
      <c r="J131" s="180">
        <f>BK131</f>
        <v>0</v>
      </c>
      <c r="K131" s="176"/>
      <c r="L131" s="181"/>
      <c r="M131" s="182"/>
      <c r="N131" s="183"/>
      <c r="O131" s="183"/>
      <c r="P131" s="184">
        <f>P132+P193+P198+P206+P269</f>
        <v>0</v>
      </c>
      <c r="Q131" s="183"/>
      <c r="R131" s="184">
        <f>R132+R193+R198+R206+R269</f>
        <v>0</v>
      </c>
      <c r="S131" s="183"/>
      <c r="T131" s="185">
        <f>T132+T193+T198+T206+T269</f>
        <v>0</v>
      </c>
      <c r="AR131" s="186" t="s">
        <v>71</v>
      </c>
      <c r="AT131" s="187" t="s">
        <v>63</v>
      </c>
      <c r="AU131" s="187" t="s">
        <v>64</v>
      </c>
      <c r="AY131" s="186" t="s">
        <v>263</v>
      </c>
      <c r="BK131" s="188">
        <f>BK132+BK193+BK198+BK206+BK269</f>
        <v>0</v>
      </c>
    </row>
    <row r="132" spans="1:65" s="12" customFormat="1" ht="22.9" customHeight="1">
      <c r="B132" s="175"/>
      <c r="C132" s="176"/>
      <c r="D132" s="177" t="s">
        <v>63</v>
      </c>
      <c r="E132" s="189" t="s">
        <v>71</v>
      </c>
      <c r="F132" s="189" t="s">
        <v>336</v>
      </c>
      <c r="G132" s="176"/>
      <c r="H132" s="176"/>
      <c r="I132" s="179"/>
      <c r="J132" s="190">
        <f>BK132</f>
        <v>0</v>
      </c>
      <c r="K132" s="176"/>
      <c r="L132" s="181"/>
      <c r="M132" s="182"/>
      <c r="N132" s="183"/>
      <c r="O132" s="183"/>
      <c r="P132" s="184">
        <f>SUM(P133:P192)</f>
        <v>0</v>
      </c>
      <c r="Q132" s="183"/>
      <c r="R132" s="184">
        <f>SUM(R133:R192)</f>
        <v>0</v>
      </c>
      <c r="S132" s="183"/>
      <c r="T132" s="185">
        <f>SUM(T133:T192)</f>
        <v>0</v>
      </c>
      <c r="AR132" s="186" t="s">
        <v>71</v>
      </c>
      <c r="AT132" s="187" t="s">
        <v>63</v>
      </c>
      <c r="AU132" s="187" t="s">
        <v>71</v>
      </c>
      <c r="AY132" s="186" t="s">
        <v>263</v>
      </c>
      <c r="BK132" s="188">
        <f>SUM(BK133:BK192)</f>
        <v>0</v>
      </c>
    </row>
    <row r="133" spans="1:65" s="2" customFormat="1" ht="24.2" customHeight="1">
      <c r="A133" s="35"/>
      <c r="B133" s="36"/>
      <c r="C133" s="191" t="s">
        <v>71</v>
      </c>
      <c r="D133" s="191" t="s">
        <v>266</v>
      </c>
      <c r="E133" s="192" t="s">
        <v>1658</v>
      </c>
      <c r="F133" s="193" t="s">
        <v>1659</v>
      </c>
      <c r="G133" s="194" t="s">
        <v>300</v>
      </c>
      <c r="H133" s="195">
        <v>2.016</v>
      </c>
      <c r="I133" s="196"/>
      <c r="J133" s="197">
        <f>ROUND(I133*H133,2)</f>
        <v>0</v>
      </c>
      <c r="K133" s="198"/>
      <c r="L133" s="40"/>
      <c r="M133" s="199" t="s">
        <v>1</v>
      </c>
      <c r="N133" s="200" t="s">
        <v>38</v>
      </c>
      <c r="O133" s="72"/>
      <c r="P133" s="201">
        <f>O133*H133</f>
        <v>0</v>
      </c>
      <c r="Q133" s="201">
        <v>0</v>
      </c>
      <c r="R133" s="201">
        <f>Q133*H133</f>
        <v>0</v>
      </c>
      <c r="S133" s="201">
        <v>0</v>
      </c>
      <c r="T133" s="202">
        <f>S133*H133</f>
        <v>0</v>
      </c>
      <c r="U133" s="35"/>
      <c r="V133" s="35"/>
      <c r="W133" s="35"/>
      <c r="X133" s="35"/>
      <c r="Y133" s="35"/>
      <c r="Z133" s="35"/>
      <c r="AA133" s="35"/>
      <c r="AB133" s="35"/>
      <c r="AC133" s="35"/>
      <c r="AD133" s="35"/>
      <c r="AE133" s="35"/>
      <c r="AR133" s="203" t="s">
        <v>270</v>
      </c>
      <c r="AT133" s="203" t="s">
        <v>266</v>
      </c>
      <c r="AU133" s="203" t="s">
        <v>73</v>
      </c>
      <c r="AY133" s="18" t="s">
        <v>263</v>
      </c>
      <c r="BE133" s="204">
        <f>IF(N133="základní",J133,0)</f>
        <v>0</v>
      </c>
      <c r="BF133" s="204">
        <f>IF(N133="snížená",J133,0)</f>
        <v>0</v>
      </c>
      <c r="BG133" s="204">
        <f>IF(N133="zákl. přenesená",J133,0)</f>
        <v>0</v>
      </c>
      <c r="BH133" s="204">
        <f>IF(N133="sníž. přenesená",J133,0)</f>
        <v>0</v>
      </c>
      <c r="BI133" s="204">
        <f>IF(N133="nulová",J133,0)</f>
        <v>0</v>
      </c>
      <c r="BJ133" s="18" t="s">
        <v>71</v>
      </c>
      <c r="BK133" s="204">
        <f>ROUND(I133*H133,2)</f>
        <v>0</v>
      </c>
      <c r="BL133" s="18" t="s">
        <v>270</v>
      </c>
      <c r="BM133" s="203" t="s">
        <v>73</v>
      </c>
    </row>
    <row r="134" spans="1:65" s="16" customFormat="1">
      <c r="B134" s="248"/>
      <c r="C134" s="249"/>
      <c r="D134" s="207" t="s">
        <v>272</v>
      </c>
      <c r="E134" s="250" t="s">
        <v>1</v>
      </c>
      <c r="F134" s="251" t="s">
        <v>1660</v>
      </c>
      <c r="G134" s="249"/>
      <c r="H134" s="250" t="s">
        <v>1</v>
      </c>
      <c r="I134" s="252"/>
      <c r="J134" s="249"/>
      <c r="K134" s="249"/>
      <c r="L134" s="253"/>
      <c r="M134" s="254"/>
      <c r="N134" s="255"/>
      <c r="O134" s="255"/>
      <c r="P134" s="255"/>
      <c r="Q134" s="255"/>
      <c r="R134" s="255"/>
      <c r="S134" s="255"/>
      <c r="T134" s="256"/>
      <c r="AT134" s="257" t="s">
        <v>272</v>
      </c>
      <c r="AU134" s="257" t="s">
        <v>73</v>
      </c>
      <c r="AV134" s="16" t="s">
        <v>71</v>
      </c>
      <c r="AW134" s="16" t="s">
        <v>30</v>
      </c>
      <c r="AX134" s="16" t="s">
        <v>64</v>
      </c>
      <c r="AY134" s="257" t="s">
        <v>263</v>
      </c>
    </row>
    <row r="135" spans="1:65" s="13" customFormat="1">
      <c r="B135" s="205"/>
      <c r="C135" s="206"/>
      <c r="D135" s="207" t="s">
        <v>272</v>
      </c>
      <c r="E135" s="208" t="s">
        <v>1</v>
      </c>
      <c r="F135" s="209" t="s">
        <v>1661</v>
      </c>
      <c r="G135" s="206"/>
      <c r="H135" s="210">
        <v>2.016</v>
      </c>
      <c r="I135" s="211"/>
      <c r="J135" s="206"/>
      <c r="K135" s="206"/>
      <c r="L135" s="212"/>
      <c r="M135" s="213"/>
      <c r="N135" s="214"/>
      <c r="O135" s="214"/>
      <c r="P135" s="214"/>
      <c r="Q135" s="214"/>
      <c r="R135" s="214"/>
      <c r="S135" s="214"/>
      <c r="T135" s="215"/>
      <c r="AT135" s="216" t="s">
        <v>272</v>
      </c>
      <c r="AU135" s="216" t="s">
        <v>73</v>
      </c>
      <c r="AV135" s="13" t="s">
        <v>73</v>
      </c>
      <c r="AW135" s="13" t="s">
        <v>30</v>
      </c>
      <c r="AX135" s="13" t="s">
        <v>64</v>
      </c>
      <c r="AY135" s="216" t="s">
        <v>263</v>
      </c>
    </row>
    <row r="136" spans="1:65" s="15" customFormat="1">
      <c r="B136" s="228"/>
      <c r="C136" s="229"/>
      <c r="D136" s="207" t="s">
        <v>272</v>
      </c>
      <c r="E136" s="230" t="s">
        <v>1</v>
      </c>
      <c r="F136" s="231" t="s">
        <v>280</v>
      </c>
      <c r="G136" s="229"/>
      <c r="H136" s="232">
        <v>2.016</v>
      </c>
      <c r="I136" s="233"/>
      <c r="J136" s="229"/>
      <c r="K136" s="229"/>
      <c r="L136" s="234"/>
      <c r="M136" s="235"/>
      <c r="N136" s="236"/>
      <c r="O136" s="236"/>
      <c r="P136" s="236"/>
      <c r="Q136" s="236"/>
      <c r="R136" s="236"/>
      <c r="S136" s="236"/>
      <c r="T136" s="237"/>
      <c r="AT136" s="238" t="s">
        <v>272</v>
      </c>
      <c r="AU136" s="238" t="s">
        <v>73</v>
      </c>
      <c r="AV136" s="15" t="s">
        <v>270</v>
      </c>
      <c r="AW136" s="15" t="s">
        <v>30</v>
      </c>
      <c r="AX136" s="15" t="s">
        <v>71</v>
      </c>
      <c r="AY136" s="238" t="s">
        <v>263</v>
      </c>
    </row>
    <row r="137" spans="1:65" s="2" customFormat="1" ht="37.9" customHeight="1">
      <c r="A137" s="35"/>
      <c r="B137" s="36"/>
      <c r="C137" s="191" t="s">
        <v>73</v>
      </c>
      <c r="D137" s="191" t="s">
        <v>266</v>
      </c>
      <c r="E137" s="192" t="s">
        <v>1662</v>
      </c>
      <c r="F137" s="193" t="s">
        <v>1663</v>
      </c>
      <c r="G137" s="194" t="s">
        <v>300</v>
      </c>
      <c r="H137" s="195">
        <v>131.04</v>
      </c>
      <c r="I137" s="196"/>
      <c r="J137" s="197">
        <f>ROUND(I137*H137,2)</f>
        <v>0</v>
      </c>
      <c r="K137" s="198"/>
      <c r="L137" s="40"/>
      <c r="M137" s="199" t="s">
        <v>1</v>
      </c>
      <c r="N137" s="200" t="s">
        <v>38</v>
      </c>
      <c r="O137" s="72"/>
      <c r="P137" s="201">
        <f>O137*H137</f>
        <v>0</v>
      </c>
      <c r="Q137" s="201">
        <v>0</v>
      </c>
      <c r="R137" s="201">
        <f>Q137*H137</f>
        <v>0</v>
      </c>
      <c r="S137" s="201">
        <v>0</v>
      </c>
      <c r="T137" s="202">
        <f>S137*H137</f>
        <v>0</v>
      </c>
      <c r="U137" s="35"/>
      <c r="V137" s="35"/>
      <c r="W137" s="35"/>
      <c r="X137" s="35"/>
      <c r="Y137" s="35"/>
      <c r="Z137" s="35"/>
      <c r="AA137" s="35"/>
      <c r="AB137" s="35"/>
      <c r="AC137" s="35"/>
      <c r="AD137" s="35"/>
      <c r="AE137" s="35"/>
      <c r="AR137" s="203" t="s">
        <v>270</v>
      </c>
      <c r="AT137" s="203" t="s">
        <v>266</v>
      </c>
      <c r="AU137" s="203" t="s">
        <v>73</v>
      </c>
      <c r="AY137" s="18" t="s">
        <v>263</v>
      </c>
      <c r="BE137" s="204">
        <f>IF(N137="základní",J137,0)</f>
        <v>0</v>
      </c>
      <c r="BF137" s="204">
        <f>IF(N137="snížená",J137,0)</f>
        <v>0</v>
      </c>
      <c r="BG137" s="204">
        <f>IF(N137="zákl. přenesená",J137,0)</f>
        <v>0</v>
      </c>
      <c r="BH137" s="204">
        <f>IF(N137="sníž. přenesená",J137,0)</f>
        <v>0</v>
      </c>
      <c r="BI137" s="204">
        <f>IF(N137="nulová",J137,0)</f>
        <v>0</v>
      </c>
      <c r="BJ137" s="18" t="s">
        <v>71</v>
      </c>
      <c r="BK137" s="204">
        <f>ROUND(I137*H137,2)</f>
        <v>0</v>
      </c>
      <c r="BL137" s="18" t="s">
        <v>270</v>
      </c>
      <c r="BM137" s="203" t="s">
        <v>270</v>
      </c>
    </row>
    <row r="138" spans="1:65" s="16" customFormat="1">
      <c r="B138" s="248"/>
      <c r="C138" s="249"/>
      <c r="D138" s="207" t="s">
        <v>272</v>
      </c>
      <c r="E138" s="250" t="s">
        <v>1</v>
      </c>
      <c r="F138" s="251" t="s">
        <v>1664</v>
      </c>
      <c r="G138" s="249"/>
      <c r="H138" s="250" t="s">
        <v>1</v>
      </c>
      <c r="I138" s="252"/>
      <c r="J138" s="249"/>
      <c r="K138" s="249"/>
      <c r="L138" s="253"/>
      <c r="M138" s="254"/>
      <c r="N138" s="255"/>
      <c r="O138" s="255"/>
      <c r="P138" s="255"/>
      <c r="Q138" s="255"/>
      <c r="R138" s="255"/>
      <c r="S138" s="255"/>
      <c r="T138" s="256"/>
      <c r="AT138" s="257" t="s">
        <v>272</v>
      </c>
      <c r="AU138" s="257" t="s">
        <v>73</v>
      </c>
      <c r="AV138" s="16" t="s">
        <v>71</v>
      </c>
      <c r="AW138" s="16" t="s">
        <v>30</v>
      </c>
      <c r="AX138" s="16" t="s">
        <v>64</v>
      </c>
      <c r="AY138" s="257" t="s">
        <v>263</v>
      </c>
    </row>
    <row r="139" spans="1:65" s="13" customFormat="1">
      <c r="B139" s="205"/>
      <c r="C139" s="206"/>
      <c r="D139" s="207" t="s">
        <v>272</v>
      </c>
      <c r="E139" s="208" t="s">
        <v>1</v>
      </c>
      <c r="F139" s="209" t="s">
        <v>1665</v>
      </c>
      <c r="G139" s="206"/>
      <c r="H139" s="210">
        <v>131.04</v>
      </c>
      <c r="I139" s="211"/>
      <c r="J139" s="206"/>
      <c r="K139" s="206"/>
      <c r="L139" s="212"/>
      <c r="M139" s="213"/>
      <c r="N139" s="214"/>
      <c r="O139" s="214"/>
      <c r="P139" s="214"/>
      <c r="Q139" s="214"/>
      <c r="R139" s="214"/>
      <c r="S139" s="214"/>
      <c r="T139" s="215"/>
      <c r="AT139" s="216" t="s">
        <v>272</v>
      </c>
      <c r="AU139" s="216" t="s">
        <v>73</v>
      </c>
      <c r="AV139" s="13" t="s">
        <v>73</v>
      </c>
      <c r="AW139" s="13" t="s">
        <v>30</v>
      </c>
      <c r="AX139" s="13" t="s">
        <v>64</v>
      </c>
      <c r="AY139" s="216" t="s">
        <v>263</v>
      </c>
    </row>
    <row r="140" spans="1:65" s="15" customFormat="1">
      <c r="B140" s="228"/>
      <c r="C140" s="229"/>
      <c r="D140" s="207" t="s">
        <v>272</v>
      </c>
      <c r="E140" s="230" t="s">
        <v>1</v>
      </c>
      <c r="F140" s="231" t="s">
        <v>280</v>
      </c>
      <c r="G140" s="229"/>
      <c r="H140" s="232">
        <v>131.04</v>
      </c>
      <c r="I140" s="233"/>
      <c r="J140" s="229"/>
      <c r="K140" s="229"/>
      <c r="L140" s="234"/>
      <c r="M140" s="235"/>
      <c r="N140" s="236"/>
      <c r="O140" s="236"/>
      <c r="P140" s="236"/>
      <c r="Q140" s="236"/>
      <c r="R140" s="236"/>
      <c r="S140" s="236"/>
      <c r="T140" s="237"/>
      <c r="AT140" s="238" t="s">
        <v>272</v>
      </c>
      <c r="AU140" s="238" t="s">
        <v>73</v>
      </c>
      <c r="AV140" s="15" t="s">
        <v>270</v>
      </c>
      <c r="AW140" s="15" t="s">
        <v>30</v>
      </c>
      <c r="AX140" s="15" t="s">
        <v>71</v>
      </c>
      <c r="AY140" s="238" t="s">
        <v>263</v>
      </c>
    </row>
    <row r="141" spans="1:65" s="2" customFormat="1" ht="33" customHeight="1">
      <c r="A141" s="35"/>
      <c r="B141" s="36"/>
      <c r="C141" s="191" t="s">
        <v>276</v>
      </c>
      <c r="D141" s="191" t="s">
        <v>266</v>
      </c>
      <c r="E141" s="192" t="s">
        <v>1666</v>
      </c>
      <c r="F141" s="193" t="s">
        <v>1667</v>
      </c>
      <c r="G141" s="194" t="s">
        <v>300</v>
      </c>
      <c r="H141" s="195">
        <v>19.574999999999999</v>
      </c>
      <c r="I141" s="196"/>
      <c r="J141" s="197">
        <f>ROUND(I141*H141,2)</f>
        <v>0</v>
      </c>
      <c r="K141" s="198"/>
      <c r="L141" s="40"/>
      <c r="M141" s="199" t="s">
        <v>1</v>
      </c>
      <c r="N141" s="200" t="s">
        <v>38</v>
      </c>
      <c r="O141" s="72"/>
      <c r="P141" s="201">
        <f>O141*H141</f>
        <v>0</v>
      </c>
      <c r="Q141" s="201">
        <v>0</v>
      </c>
      <c r="R141" s="201">
        <f>Q141*H141</f>
        <v>0</v>
      </c>
      <c r="S141" s="201">
        <v>0</v>
      </c>
      <c r="T141" s="202">
        <f>S141*H141</f>
        <v>0</v>
      </c>
      <c r="U141" s="35"/>
      <c r="V141" s="35"/>
      <c r="W141" s="35"/>
      <c r="X141" s="35"/>
      <c r="Y141" s="35"/>
      <c r="Z141" s="35"/>
      <c r="AA141" s="35"/>
      <c r="AB141" s="35"/>
      <c r="AC141" s="35"/>
      <c r="AD141" s="35"/>
      <c r="AE141" s="35"/>
      <c r="AR141" s="203" t="s">
        <v>270</v>
      </c>
      <c r="AT141" s="203" t="s">
        <v>266</v>
      </c>
      <c r="AU141" s="203" t="s">
        <v>73</v>
      </c>
      <c r="AY141" s="18" t="s">
        <v>263</v>
      </c>
      <c r="BE141" s="204">
        <f>IF(N141="základní",J141,0)</f>
        <v>0</v>
      </c>
      <c r="BF141" s="204">
        <f>IF(N141="snížená",J141,0)</f>
        <v>0</v>
      </c>
      <c r="BG141" s="204">
        <f>IF(N141="zákl. přenesená",J141,0)</f>
        <v>0</v>
      </c>
      <c r="BH141" s="204">
        <f>IF(N141="sníž. přenesená",J141,0)</f>
        <v>0</v>
      </c>
      <c r="BI141" s="204">
        <f>IF(N141="nulová",J141,0)</f>
        <v>0</v>
      </c>
      <c r="BJ141" s="18" t="s">
        <v>71</v>
      </c>
      <c r="BK141" s="204">
        <f>ROUND(I141*H141,2)</f>
        <v>0</v>
      </c>
      <c r="BL141" s="18" t="s">
        <v>270</v>
      </c>
      <c r="BM141" s="203" t="s">
        <v>304</v>
      </c>
    </row>
    <row r="142" spans="1:65" s="16" customFormat="1">
      <c r="B142" s="248"/>
      <c r="C142" s="249"/>
      <c r="D142" s="207" t="s">
        <v>272</v>
      </c>
      <c r="E142" s="250" t="s">
        <v>1</v>
      </c>
      <c r="F142" s="251" t="s">
        <v>1668</v>
      </c>
      <c r="G142" s="249"/>
      <c r="H142" s="250" t="s">
        <v>1</v>
      </c>
      <c r="I142" s="252"/>
      <c r="J142" s="249"/>
      <c r="K142" s="249"/>
      <c r="L142" s="253"/>
      <c r="M142" s="254"/>
      <c r="N142" s="255"/>
      <c r="O142" s="255"/>
      <c r="P142" s="255"/>
      <c r="Q142" s="255"/>
      <c r="R142" s="255"/>
      <c r="S142" s="255"/>
      <c r="T142" s="256"/>
      <c r="AT142" s="257" t="s">
        <v>272</v>
      </c>
      <c r="AU142" s="257" t="s">
        <v>73</v>
      </c>
      <c r="AV142" s="16" t="s">
        <v>71</v>
      </c>
      <c r="AW142" s="16" t="s">
        <v>30</v>
      </c>
      <c r="AX142" s="16" t="s">
        <v>64</v>
      </c>
      <c r="AY142" s="257" t="s">
        <v>263</v>
      </c>
    </row>
    <row r="143" spans="1:65" s="13" customFormat="1">
      <c r="B143" s="205"/>
      <c r="C143" s="206"/>
      <c r="D143" s="207" t="s">
        <v>272</v>
      </c>
      <c r="E143" s="208" t="s">
        <v>1</v>
      </c>
      <c r="F143" s="209" t="s">
        <v>1669</v>
      </c>
      <c r="G143" s="206"/>
      <c r="H143" s="210">
        <v>17.824999999999999</v>
      </c>
      <c r="I143" s="211"/>
      <c r="J143" s="206"/>
      <c r="K143" s="206"/>
      <c r="L143" s="212"/>
      <c r="M143" s="213"/>
      <c r="N143" s="214"/>
      <c r="O143" s="214"/>
      <c r="P143" s="214"/>
      <c r="Q143" s="214"/>
      <c r="R143" s="214"/>
      <c r="S143" s="214"/>
      <c r="T143" s="215"/>
      <c r="AT143" s="216" t="s">
        <v>272</v>
      </c>
      <c r="AU143" s="216" t="s">
        <v>73</v>
      </c>
      <c r="AV143" s="13" t="s">
        <v>73</v>
      </c>
      <c r="AW143" s="13" t="s">
        <v>30</v>
      </c>
      <c r="AX143" s="13" t="s">
        <v>64</v>
      </c>
      <c r="AY143" s="216" t="s">
        <v>263</v>
      </c>
    </row>
    <row r="144" spans="1:65" s="16" customFormat="1">
      <c r="B144" s="248"/>
      <c r="C144" s="249"/>
      <c r="D144" s="207" t="s">
        <v>272</v>
      </c>
      <c r="E144" s="250" t="s">
        <v>1</v>
      </c>
      <c r="F144" s="251" t="s">
        <v>1670</v>
      </c>
      <c r="G144" s="249"/>
      <c r="H144" s="250" t="s">
        <v>1</v>
      </c>
      <c r="I144" s="252"/>
      <c r="J144" s="249"/>
      <c r="K144" s="249"/>
      <c r="L144" s="253"/>
      <c r="M144" s="254"/>
      <c r="N144" s="255"/>
      <c r="O144" s="255"/>
      <c r="P144" s="255"/>
      <c r="Q144" s="255"/>
      <c r="R144" s="255"/>
      <c r="S144" s="255"/>
      <c r="T144" s="256"/>
      <c r="AT144" s="257" t="s">
        <v>272</v>
      </c>
      <c r="AU144" s="257" t="s">
        <v>73</v>
      </c>
      <c r="AV144" s="16" t="s">
        <v>71</v>
      </c>
      <c r="AW144" s="16" t="s">
        <v>30</v>
      </c>
      <c r="AX144" s="16" t="s">
        <v>64</v>
      </c>
      <c r="AY144" s="257" t="s">
        <v>263</v>
      </c>
    </row>
    <row r="145" spans="1:65" s="13" customFormat="1">
      <c r="B145" s="205"/>
      <c r="C145" s="206"/>
      <c r="D145" s="207" t="s">
        <v>272</v>
      </c>
      <c r="E145" s="208" t="s">
        <v>1</v>
      </c>
      <c r="F145" s="209" t="s">
        <v>1671</v>
      </c>
      <c r="G145" s="206"/>
      <c r="H145" s="210">
        <v>1.75</v>
      </c>
      <c r="I145" s="211"/>
      <c r="J145" s="206"/>
      <c r="K145" s="206"/>
      <c r="L145" s="212"/>
      <c r="M145" s="213"/>
      <c r="N145" s="214"/>
      <c r="O145" s="214"/>
      <c r="P145" s="214"/>
      <c r="Q145" s="214"/>
      <c r="R145" s="214"/>
      <c r="S145" s="214"/>
      <c r="T145" s="215"/>
      <c r="AT145" s="216" t="s">
        <v>272</v>
      </c>
      <c r="AU145" s="216" t="s">
        <v>73</v>
      </c>
      <c r="AV145" s="13" t="s">
        <v>73</v>
      </c>
      <c r="AW145" s="13" t="s">
        <v>30</v>
      </c>
      <c r="AX145" s="13" t="s">
        <v>64</v>
      </c>
      <c r="AY145" s="216" t="s">
        <v>263</v>
      </c>
    </row>
    <row r="146" spans="1:65" s="15" customFormat="1">
      <c r="B146" s="228"/>
      <c r="C146" s="229"/>
      <c r="D146" s="207" t="s">
        <v>272</v>
      </c>
      <c r="E146" s="230" t="s">
        <v>1</v>
      </c>
      <c r="F146" s="231" t="s">
        <v>280</v>
      </c>
      <c r="G146" s="229"/>
      <c r="H146" s="232">
        <v>19.574999999999999</v>
      </c>
      <c r="I146" s="233"/>
      <c r="J146" s="229"/>
      <c r="K146" s="229"/>
      <c r="L146" s="234"/>
      <c r="M146" s="235"/>
      <c r="N146" s="236"/>
      <c r="O146" s="236"/>
      <c r="P146" s="236"/>
      <c r="Q146" s="236"/>
      <c r="R146" s="236"/>
      <c r="S146" s="236"/>
      <c r="T146" s="237"/>
      <c r="AT146" s="238" t="s">
        <v>272</v>
      </c>
      <c r="AU146" s="238" t="s">
        <v>73</v>
      </c>
      <c r="AV146" s="15" t="s">
        <v>270</v>
      </c>
      <c r="AW146" s="15" t="s">
        <v>30</v>
      </c>
      <c r="AX146" s="15" t="s">
        <v>71</v>
      </c>
      <c r="AY146" s="238" t="s">
        <v>263</v>
      </c>
    </row>
    <row r="147" spans="1:65" s="2" customFormat="1" ht="37.9" customHeight="1">
      <c r="A147" s="35"/>
      <c r="B147" s="36"/>
      <c r="C147" s="191" t="s">
        <v>270</v>
      </c>
      <c r="D147" s="191" t="s">
        <v>266</v>
      </c>
      <c r="E147" s="192" t="s">
        <v>1672</v>
      </c>
      <c r="F147" s="193" t="s">
        <v>1673</v>
      </c>
      <c r="G147" s="194" t="s">
        <v>300</v>
      </c>
      <c r="H147" s="195">
        <v>21.591000000000001</v>
      </c>
      <c r="I147" s="196"/>
      <c r="J147" s="197">
        <f>ROUND(I147*H147,2)</f>
        <v>0</v>
      </c>
      <c r="K147" s="198"/>
      <c r="L147" s="40"/>
      <c r="M147" s="199" t="s">
        <v>1</v>
      </c>
      <c r="N147" s="200" t="s">
        <v>38</v>
      </c>
      <c r="O147" s="72"/>
      <c r="P147" s="201">
        <f>O147*H147</f>
        <v>0</v>
      </c>
      <c r="Q147" s="201">
        <v>0</v>
      </c>
      <c r="R147" s="201">
        <f>Q147*H147</f>
        <v>0</v>
      </c>
      <c r="S147" s="201">
        <v>0</v>
      </c>
      <c r="T147" s="202">
        <f>S147*H147</f>
        <v>0</v>
      </c>
      <c r="U147" s="35"/>
      <c r="V147" s="35"/>
      <c r="W147" s="35"/>
      <c r="X147" s="35"/>
      <c r="Y147" s="35"/>
      <c r="Z147" s="35"/>
      <c r="AA147" s="35"/>
      <c r="AB147" s="35"/>
      <c r="AC147" s="35"/>
      <c r="AD147" s="35"/>
      <c r="AE147" s="35"/>
      <c r="AR147" s="203" t="s">
        <v>270</v>
      </c>
      <c r="AT147" s="203" t="s">
        <v>266</v>
      </c>
      <c r="AU147" s="203" t="s">
        <v>73</v>
      </c>
      <c r="AY147" s="18" t="s">
        <v>263</v>
      </c>
      <c r="BE147" s="204">
        <f>IF(N147="základní",J147,0)</f>
        <v>0</v>
      </c>
      <c r="BF147" s="204">
        <f>IF(N147="snížená",J147,0)</f>
        <v>0</v>
      </c>
      <c r="BG147" s="204">
        <f>IF(N147="zákl. přenesená",J147,0)</f>
        <v>0</v>
      </c>
      <c r="BH147" s="204">
        <f>IF(N147="sníž. přenesená",J147,0)</f>
        <v>0</v>
      </c>
      <c r="BI147" s="204">
        <f>IF(N147="nulová",J147,0)</f>
        <v>0</v>
      </c>
      <c r="BJ147" s="18" t="s">
        <v>71</v>
      </c>
      <c r="BK147" s="204">
        <f>ROUND(I147*H147,2)</f>
        <v>0</v>
      </c>
      <c r="BL147" s="18" t="s">
        <v>270</v>
      </c>
      <c r="BM147" s="203" t="s">
        <v>314</v>
      </c>
    </row>
    <row r="148" spans="1:65" s="16" customFormat="1">
      <c r="B148" s="248"/>
      <c r="C148" s="249"/>
      <c r="D148" s="207" t="s">
        <v>272</v>
      </c>
      <c r="E148" s="250" t="s">
        <v>1</v>
      </c>
      <c r="F148" s="251" t="s">
        <v>1668</v>
      </c>
      <c r="G148" s="249"/>
      <c r="H148" s="250" t="s">
        <v>1</v>
      </c>
      <c r="I148" s="252"/>
      <c r="J148" s="249"/>
      <c r="K148" s="249"/>
      <c r="L148" s="253"/>
      <c r="M148" s="254"/>
      <c r="N148" s="255"/>
      <c r="O148" s="255"/>
      <c r="P148" s="255"/>
      <c r="Q148" s="255"/>
      <c r="R148" s="255"/>
      <c r="S148" s="255"/>
      <c r="T148" s="256"/>
      <c r="AT148" s="257" t="s">
        <v>272</v>
      </c>
      <c r="AU148" s="257" t="s">
        <v>73</v>
      </c>
      <c r="AV148" s="16" t="s">
        <v>71</v>
      </c>
      <c r="AW148" s="16" t="s">
        <v>30</v>
      </c>
      <c r="AX148" s="16" t="s">
        <v>64</v>
      </c>
      <c r="AY148" s="257" t="s">
        <v>263</v>
      </c>
    </row>
    <row r="149" spans="1:65" s="13" customFormat="1">
      <c r="B149" s="205"/>
      <c r="C149" s="206"/>
      <c r="D149" s="207" t="s">
        <v>272</v>
      </c>
      <c r="E149" s="208" t="s">
        <v>1</v>
      </c>
      <c r="F149" s="209" t="s">
        <v>1669</v>
      </c>
      <c r="G149" s="206"/>
      <c r="H149" s="210">
        <v>17.824999999999999</v>
      </c>
      <c r="I149" s="211"/>
      <c r="J149" s="206"/>
      <c r="K149" s="206"/>
      <c r="L149" s="212"/>
      <c r="M149" s="213"/>
      <c r="N149" s="214"/>
      <c r="O149" s="214"/>
      <c r="P149" s="214"/>
      <c r="Q149" s="214"/>
      <c r="R149" s="214"/>
      <c r="S149" s="214"/>
      <c r="T149" s="215"/>
      <c r="AT149" s="216" t="s">
        <v>272</v>
      </c>
      <c r="AU149" s="216" t="s">
        <v>73</v>
      </c>
      <c r="AV149" s="13" t="s">
        <v>73</v>
      </c>
      <c r="AW149" s="13" t="s">
        <v>30</v>
      </c>
      <c r="AX149" s="13" t="s">
        <v>64</v>
      </c>
      <c r="AY149" s="216" t="s">
        <v>263</v>
      </c>
    </row>
    <row r="150" spans="1:65" s="16" customFormat="1">
      <c r="B150" s="248"/>
      <c r="C150" s="249"/>
      <c r="D150" s="207" t="s">
        <v>272</v>
      </c>
      <c r="E150" s="250" t="s">
        <v>1</v>
      </c>
      <c r="F150" s="251" t="s">
        <v>1670</v>
      </c>
      <c r="G150" s="249"/>
      <c r="H150" s="250" t="s">
        <v>1</v>
      </c>
      <c r="I150" s="252"/>
      <c r="J150" s="249"/>
      <c r="K150" s="249"/>
      <c r="L150" s="253"/>
      <c r="M150" s="254"/>
      <c r="N150" s="255"/>
      <c r="O150" s="255"/>
      <c r="P150" s="255"/>
      <c r="Q150" s="255"/>
      <c r="R150" s="255"/>
      <c r="S150" s="255"/>
      <c r="T150" s="256"/>
      <c r="AT150" s="257" t="s">
        <v>272</v>
      </c>
      <c r="AU150" s="257" t="s">
        <v>73</v>
      </c>
      <c r="AV150" s="16" t="s">
        <v>71</v>
      </c>
      <c r="AW150" s="16" t="s">
        <v>30</v>
      </c>
      <c r="AX150" s="16" t="s">
        <v>64</v>
      </c>
      <c r="AY150" s="257" t="s">
        <v>263</v>
      </c>
    </row>
    <row r="151" spans="1:65" s="13" customFormat="1">
      <c r="B151" s="205"/>
      <c r="C151" s="206"/>
      <c r="D151" s="207" t="s">
        <v>272</v>
      </c>
      <c r="E151" s="208" t="s">
        <v>1</v>
      </c>
      <c r="F151" s="209" t="s">
        <v>1671</v>
      </c>
      <c r="G151" s="206"/>
      <c r="H151" s="210">
        <v>1.75</v>
      </c>
      <c r="I151" s="211"/>
      <c r="J151" s="206"/>
      <c r="K151" s="206"/>
      <c r="L151" s="212"/>
      <c r="M151" s="213"/>
      <c r="N151" s="214"/>
      <c r="O151" s="214"/>
      <c r="P151" s="214"/>
      <c r="Q151" s="214"/>
      <c r="R151" s="214"/>
      <c r="S151" s="214"/>
      <c r="T151" s="215"/>
      <c r="AT151" s="216" t="s">
        <v>272</v>
      </c>
      <c r="AU151" s="216" t="s">
        <v>73</v>
      </c>
      <c r="AV151" s="13" t="s">
        <v>73</v>
      </c>
      <c r="AW151" s="13" t="s">
        <v>30</v>
      </c>
      <c r="AX151" s="13" t="s">
        <v>64</v>
      </c>
      <c r="AY151" s="216" t="s">
        <v>263</v>
      </c>
    </row>
    <row r="152" spans="1:65" s="16" customFormat="1">
      <c r="B152" s="248"/>
      <c r="C152" s="249"/>
      <c r="D152" s="207" t="s">
        <v>272</v>
      </c>
      <c r="E152" s="250" t="s">
        <v>1</v>
      </c>
      <c r="F152" s="251" t="s">
        <v>1660</v>
      </c>
      <c r="G152" s="249"/>
      <c r="H152" s="250" t="s">
        <v>1</v>
      </c>
      <c r="I152" s="252"/>
      <c r="J152" s="249"/>
      <c r="K152" s="249"/>
      <c r="L152" s="253"/>
      <c r="M152" s="254"/>
      <c r="N152" s="255"/>
      <c r="O152" s="255"/>
      <c r="P152" s="255"/>
      <c r="Q152" s="255"/>
      <c r="R152" s="255"/>
      <c r="S152" s="255"/>
      <c r="T152" s="256"/>
      <c r="AT152" s="257" t="s">
        <v>272</v>
      </c>
      <c r="AU152" s="257" t="s">
        <v>73</v>
      </c>
      <c r="AV152" s="16" t="s">
        <v>71</v>
      </c>
      <c r="AW152" s="16" t="s">
        <v>30</v>
      </c>
      <c r="AX152" s="16" t="s">
        <v>64</v>
      </c>
      <c r="AY152" s="257" t="s">
        <v>263</v>
      </c>
    </row>
    <row r="153" spans="1:65" s="13" customFormat="1">
      <c r="B153" s="205"/>
      <c r="C153" s="206"/>
      <c r="D153" s="207" t="s">
        <v>272</v>
      </c>
      <c r="E153" s="208" t="s">
        <v>1</v>
      </c>
      <c r="F153" s="209" t="s">
        <v>1661</v>
      </c>
      <c r="G153" s="206"/>
      <c r="H153" s="210">
        <v>2.016</v>
      </c>
      <c r="I153" s="211"/>
      <c r="J153" s="206"/>
      <c r="K153" s="206"/>
      <c r="L153" s="212"/>
      <c r="M153" s="213"/>
      <c r="N153" s="214"/>
      <c r="O153" s="214"/>
      <c r="P153" s="214"/>
      <c r="Q153" s="214"/>
      <c r="R153" s="214"/>
      <c r="S153" s="214"/>
      <c r="T153" s="215"/>
      <c r="AT153" s="216" t="s">
        <v>272</v>
      </c>
      <c r="AU153" s="216" t="s">
        <v>73</v>
      </c>
      <c r="AV153" s="13" t="s">
        <v>73</v>
      </c>
      <c r="AW153" s="13" t="s">
        <v>30</v>
      </c>
      <c r="AX153" s="13" t="s">
        <v>64</v>
      </c>
      <c r="AY153" s="216" t="s">
        <v>263</v>
      </c>
    </row>
    <row r="154" spans="1:65" s="15" customFormat="1">
      <c r="B154" s="228"/>
      <c r="C154" s="229"/>
      <c r="D154" s="207" t="s">
        <v>272</v>
      </c>
      <c r="E154" s="230" t="s">
        <v>1</v>
      </c>
      <c r="F154" s="231" t="s">
        <v>280</v>
      </c>
      <c r="G154" s="229"/>
      <c r="H154" s="232">
        <v>21.591000000000001</v>
      </c>
      <c r="I154" s="233"/>
      <c r="J154" s="229"/>
      <c r="K154" s="229"/>
      <c r="L154" s="234"/>
      <c r="M154" s="235"/>
      <c r="N154" s="236"/>
      <c r="O154" s="236"/>
      <c r="P154" s="236"/>
      <c r="Q154" s="236"/>
      <c r="R154" s="236"/>
      <c r="S154" s="236"/>
      <c r="T154" s="237"/>
      <c r="AT154" s="238" t="s">
        <v>272</v>
      </c>
      <c r="AU154" s="238" t="s">
        <v>73</v>
      </c>
      <c r="AV154" s="15" t="s">
        <v>270</v>
      </c>
      <c r="AW154" s="15" t="s">
        <v>30</v>
      </c>
      <c r="AX154" s="15" t="s">
        <v>71</v>
      </c>
      <c r="AY154" s="238" t="s">
        <v>263</v>
      </c>
    </row>
    <row r="155" spans="1:65" s="2" customFormat="1" ht="37.9" customHeight="1">
      <c r="A155" s="35"/>
      <c r="B155" s="36"/>
      <c r="C155" s="191" t="s">
        <v>297</v>
      </c>
      <c r="D155" s="191" t="s">
        <v>266</v>
      </c>
      <c r="E155" s="192" t="s">
        <v>1674</v>
      </c>
      <c r="F155" s="193" t="s">
        <v>1675</v>
      </c>
      <c r="G155" s="194" t="s">
        <v>300</v>
      </c>
      <c r="H155" s="195">
        <v>64.772999999999996</v>
      </c>
      <c r="I155" s="196"/>
      <c r="J155" s="197">
        <f>ROUND(I155*H155,2)</f>
        <v>0</v>
      </c>
      <c r="K155" s="198"/>
      <c r="L155" s="40"/>
      <c r="M155" s="199" t="s">
        <v>1</v>
      </c>
      <c r="N155" s="200" t="s">
        <v>38</v>
      </c>
      <c r="O155" s="72"/>
      <c r="P155" s="201">
        <f>O155*H155</f>
        <v>0</v>
      </c>
      <c r="Q155" s="201">
        <v>0</v>
      </c>
      <c r="R155" s="201">
        <f>Q155*H155</f>
        <v>0</v>
      </c>
      <c r="S155" s="201">
        <v>0</v>
      </c>
      <c r="T155" s="202">
        <f>S155*H155</f>
        <v>0</v>
      </c>
      <c r="U155" s="35"/>
      <c r="V155" s="35"/>
      <c r="W155" s="35"/>
      <c r="X155" s="35"/>
      <c r="Y155" s="35"/>
      <c r="Z155" s="35"/>
      <c r="AA155" s="35"/>
      <c r="AB155" s="35"/>
      <c r="AC155" s="35"/>
      <c r="AD155" s="35"/>
      <c r="AE155" s="35"/>
      <c r="AR155" s="203" t="s">
        <v>270</v>
      </c>
      <c r="AT155" s="203" t="s">
        <v>266</v>
      </c>
      <c r="AU155" s="203" t="s">
        <v>73</v>
      </c>
      <c r="AY155" s="18" t="s">
        <v>263</v>
      </c>
      <c r="BE155" s="204">
        <f>IF(N155="základní",J155,0)</f>
        <v>0</v>
      </c>
      <c r="BF155" s="204">
        <f>IF(N155="snížená",J155,0)</f>
        <v>0</v>
      </c>
      <c r="BG155" s="204">
        <f>IF(N155="zákl. přenesená",J155,0)</f>
        <v>0</v>
      </c>
      <c r="BH155" s="204">
        <f>IF(N155="sníž. přenesená",J155,0)</f>
        <v>0</v>
      </c>
      <c r="BI155" s="204">
        <f>IF(N155="nulová",J155,0)</f>
        <v>0</v>
      </c>
      <c r="BJ155" s="18" t="s">
        <v>71</v>
      </c>
      <c r="BK155" s="204">
        <f>ROUND(I155*H155,2)</f>
        <v>0</v>
      </c>
      <c r="BL155" s="18" t="s">
        <v>270</v>
      </c>
      <c r="BM155" s="203" t="s">
        <v>322</v>
      </c>
    </row>
    <row r="156" spans="1:65" s="13" customFormat="1">
      <c r="B156" s="205"/>
      <c r="C156" s="206"/>
      <c r="D156" s="207" t="s">
        <v>272</v>
      </c>
      <c r="E156" s="208" t="s">
        <v>1</v>
      </c>
      <c r="F156" s="209" t="s">
        <v>1676</v>
      </c>
      <c r="G156" s="206"/>
      <c r="H156" s="210">
        <v>64.772999999999996</v>
      </c>
      <c r="I156" s="211"/>
      <c r="J156" s="206"/>
      <c r="K156" s="206"/>
      <c r="L156" s="212"/>
      <c r="M156" s="213"/>
      <c r="N156" s="214"/>
      <c r="O156" s="214"/>
      <c r="P156" s="214"/>
      <c r="Q156" s="214"/>
      <c r="R156" s="214"/>
      <c r="S156" s="214"/>
      <c r="T156" s="215"/>
      <c r="AT156" s="216" t="s">
        <v>272</v>
      </c>
      <c r="AU156" s="216" t="s">
        <v>73</v>
      </c>
      <c r="AV156" s="13" t="s">
        <v>73</v>
      </c>
      <c r="AW156" s="13" t="s">
        <v>30</v>
      </c>
      <c r="AX156" s="13" t="s">
        <v>64</v>
      </c>
      <c r="AY156" s="216" t="s">
        <v>263</v>
      </c>
    </row>
    <row r="157" spans="1:65" s="15" customFormat="1">
      <c r="B157" s="228"/>
      <c r="C157" s="229"/>
      <c r="D157" s="207" t="s">
        <v>272</v>
      </c>
      <c r="E157" s="230" t="s">
        <v>1</v>
      </c>
      <c r="F157" s="231" t="s">
        <v>280</v>
      </c>
      <c r="G157" s="229"/>
      <c r="H157" s="232">
        <v>64.772999999999996</v>
      </c>
      <c r="I157" s="233"/>
      <c r="J157" s="229"/>
      <c r="K157" s="229"/>
      <c r="L157" s="234"/>
      <c r="M157" s="235"/>
      <c r="N157" s="236"/>
      <c r="O157" s="236"/>
      <c r="P157" s="236"/>
      <c r="Q157" s="236"/>
      <c r="R157" s="236"/>
      <c r="S157" s="236"/>
      <c r="T157" s="237"/>
      <c r="AT157" s="238" t="s">
        <v>272</v>
      </c>
      <c r="AU157" s="238" t="s">
        <v>73</v>
      </c>
      <c r="AV157" s="15" t="s">
        <v>270</v>
      </c>
      <c r="AW157" s="15" t="s">
        <v>30</v>
      </c>
      <c r="AX157" s="15" t="s">
        <v>71</v>
      </c>
      <c r="AY157" s="238" t="s">
        <v>263</v>
      </c>
    </row>
    <row r="158" spans="1:65" s="2" customFormat="1" ht="37.9" customHeight="1">
      <c r="A158" s="35"/>
      <c r="B158" s="36"/>
      <c r="C158" s="191" t="s">
        <v>304</v>
      </c>
      <c r="D158" s="191" t="s">
        <v>266</v>
      </c>
      <c r="E158" s="192" t="s">
        <v>504</v>
      </c>
      <c r="F158" s="193" t="s">
        <v>505</v>
      </c>
      <c r="G158" s="194" t="s">
        <v>300</v>
      </c>
      <c r="H158" s="195">
        <v>52.835000000000001</v>
      </c>
      <c r="I158" s="196"/>
      <c r="J158" s="197">
        <f>ROUND(I158*H158,2)</f>
        <v>0</v>
      </c>
      <c r="K158" s="198"/>
      <c r="L158" s="40"/>
      <c r="M158" s="199" t="s">
        <v>1</v>
      </c>
      <c r="N158" s="200" t="s">
        <v>38</v>
      </c>
      <c r="O158" s="72"/>
      <c r="P158" s="201">
        <f>O158*H158</f>
        <v>0</v>
      </c>
      <c r="Q158" s="201">
        <v>0</v>
      </c>
      <c r="R158" s="201">
        <f>Q158*H158</f>
        <v>0</v>
      </c>
      <c r="S158" s="201">
        <v>0</v>
      </c>
      <c r="T158" s="202">
        <f>S158*H158</f>
        <v>0</v>
      </c>
      <c r="U158" s="35"/>
      <c r="V158" s="35"/>
      <c r="W158" s="35"/>
      <c r="X158" s="35"/>
      <c r="Y158" s="35"/>
      <c r="Z158" s="35"/>
      <c r="AA158" s="35"/>
      <c r="AB158" s="35"/>
      <c r="AC158" s="35"/>
      <c r="AD158" s="35"/>
      <c r="AE158" s="35"/>
      <c r="AR158" s="203" t="s">
        <v>270</v>
      </c>
      <c r="AT158" s="203" t="s">
        <v>266</v>
      </c>
      <c r="AU158" s="203" t="s">
        <v>73</v>
      </c>
      <c r="AY158" s="18" t="s">
        <v>263</v>
      </c>
      <c r="BE158" s="204">
        <f>IF(N158="základní",J158,0)</f>
        <v>0</v>
      </c>
      <c r="BF158" s="204">
        <f>IF(N158="snížená",J158,0)</f>
        <v>0</v>
      </c>
      <c r="BG158" s="204">
        <f>IF(N158="zákl. přenesená",J158,0)</f>
        <v>0</v>
      </c>
      <c r="BH158" s="204">
        <f>IF(N158="sníž. přenesená",J158,0)</f>
        <v>0</v>
      </c>
      <c r="BI158" s="204">
        <f>IF(N158="nulová",J158,0)</f>
        <v>0</v>
      </c>
      <c r="BJ158" s="18" t="s">
        <v>71</v>
      </c>
      <c r="BK158" s="204">
        <f>ROUND(I158*H158,2)</f>
        <v>0</v>
      </c>
      <c r="BL158" s="18" t="s">
        <v>270</v>
      </c>
      <c r="BM158" s="203" t="s">
        <v>8</v>
      </c>
    </row>
    <row r="159" spans="1:65" s="16" customFormat="1">
      <c r="B159" s="248"/>
      <c r="C159" s="249"/>
      <c r="D159" s="207" t="s">
        <v>272</v>
      </c>
      <c r="E159" s="250" t="s">
        <v>1</v>
      </c>
      <c r="F159" s="251" t="s">
        <v>1677</v>
      </c>
      <c r="G159" s="249"/>
      <c r="H159" s="250" t="s">
        <v>1</v>
      </c>
      <c r="I159" s="252"/>
      <c r="J159" s="249"/>
      <c r="K159" s="249"/>
      <c r="L159" s="253"/>
      <c r="M159" s="254"/>
      <c r="N159" s="255"/>
      <c r="O159" s="255"/>
      <c r="P159" s="255"/>
      <c r="Q159" s="255"/>
      <c r="R159" s="255"/>
      <c r="S159" s="255"/>
      <c r="T159" s="256"/>
      <c r="AT159" s="257" t="s">
        <v>272</v>
      </c>
      <c r="AU159" s="257" t="s">
        <v>73</v>
      </c>
      <c r="AV159" s="16" t="s">
        <v>71</v>
      </c>
      <c r="AW159" s="16" t="s">
        <v>30</v>
      </c>
      <c r="AX159" s="16" t="s">
        <v>64</v>
      </c>
      <c r="AY159" s="257" t="s">
        <v>263</v>
      </c>
    </row>
    <row r="160" spans="1:65" s="13" customFormat="1">
      <c r="B160" s="205"/>
      <c r="C160" s="206"/>
      <c r="D160" s="207" t="s">
        <v>272</v>
      </c>
      <c r="E160" s="208" t="s">
        <v>1</v>
      </c>
      <c r="F160" s="209" t="s">
        <v>1678</v>
      </c>
      <c r="G160" s="206"/>
      <c r="H160" s="210">
        <v>52.835000000000001</v>
      </c>
      <c r="I160" s="211"/>
      <c r="J160" s="206"/>
      <c r="K160" s="206"/>
      <c r="L160" s="212"/>
      <c r="M160" s="213"/>
      <c r="N160" s="214"/>
      <c r="O160" s="214"/>
      <c r="P160" s="214"/>
      <c r="Q160" s="214"/>
      <c r="R160" s="214"/>
      <c r="S160" s="214"/>
      <c r="T160" s="215"/>
      <c r="AT160" s="216" t="s">
        <v>272</v>
      </c>
      <c r="AU160" s="216" t="s">
        <v>73</v>
      </c>
      <c r="AV160" s="13" t="s">
        <v>73</v>
      </c>
      <c r="AW160" s="13" t="s">
        <v>30</v>
      </c>
      <c r="AX160" s="13" t="s">
        <v>64</v>
      </c>
      <c r="AY160" s="216" t="s">
        <v>263</v>
      </c>
    </row>
    <row r="161" spans="1:65" s="15" customFormat="1">
      <c r="B161" s="228"/>
      <c r="C161" s="229"/>
      <c r="D161" s="207" t="s">
        <v>272</v>
      </c>
      <c r="E161" s="230" t="s">
        <v>1</v>
      </c>
      <c r="F161" s="231" t="s">
        <v>280</v>
      </c>
      <c r="G161" s="229"/>
      <c r="H161" s="232">
        <v>52.835000000000001</v>
      </c>
      <c r="I161" s="233"/>
      <c r="J161" s="229"/>
      <c r="K161" s="229"/>
      <c r="L161" s="234"/>
      <c r="M161" s="235"/>
      <c r="N161" s="236"/>
      <c r="O161" s="236"/>
      <c r="P161" s="236"/>
      <c r="Q161" s="236"/>
      <c r="R161" s="236"/>
      <c r="S161" s="236"/>
      <c r="T161" s="237"/>
      <c r="AT161" s="238" t="s">
        <v>272</v>
      </c>
      <c r="AU161" s="238" t="s">
        <v>73</v>
      </c>
      <c r="AV161" s="15" t="s">
        <v>270</v>
      </c>
      <c r="AW161" s="15" t="s">
        <v>30</v>
      </c>
      <c r="AX161" s="15" t="s">
        <v>71</v>
      </c>
      <c r="AY161" s="238" t="s">
        <v>263</v>
      </c>
    </row>
    <row r="162" spans="1:65" s="2" customFormat="1" ht="37.9" customHeight="1">
      <c r="A162" s="35"/>
      <c r="B162" s="36"/>
      <c r="C162" s="191" t="s">
        <v>309</v>
      </c>
      <c r="D162" s="191" t="s">
        <v>266</v>
      </c>
      <c r="E162" s="192" t="s">
        <v>531</v>
      </c>
      <c r="F162" s="193" t="s">
        <v>532</v>
      </c>
      <c r="G162" s="194" t="s">
        <v>300</v>
      </c>
      <c r="H162" s="195">
        <v>528.35</v>
      </c>
      <c r="I162" s="196"/>
      <c r="J162" s="197">
        <f>ROUND(I162*H162,2)</f>
        <v>0</v>
      </c>
      <c r="K162" s="198"/>
      <c r="L162" s="40"/>
      <c r="M162" s="199" t="s">
        <v>1</v>
      </c>
      <c r="N162" s="200" t="s">
        <v>38</v>
      </c>
      <c r="O162" s="72"/>
      <c r="P162" s="201">
        <f>O162*H162</f>
        <v>0</v>
      </c>
      <c r="Q162" s="201">
        <v>0</v>
      </c>
      <c r="R162" s="201">
        <f>Q162*H162</f>
        <v>0</v>
      </c>
      <c r="S162" s="201">
        <v>0</v>
      </c>
      <c r="T162" s="202">
        <f>S162*H162</f>
        <v>0</v>
      </c>
      <c r="U162" s="35"/>
      <c r="V162" s="35"/>
      <c r="W162" s="35"/>
      <c r="X162" s="35"/>
      <c r="Y162" s="35"/>
      <c r="Z162" s="35"/>
      <c r="AA162" s="35"/>
      <c r="AB162" s="35"/>
      <c r="AC162" s="35"/>
      <c r="AD162" s="35"/>
      <c r="AE162" s="35"/>
      <c r="AR162" s="203" t="s">
        <v>270</v>
      </c>
      <c r="AT162" s="203" t="s">
        <v>266</v>
      </c>
      <c r="AU162" s="203" t="s">
        <v>73</v>
      </c>
      <c r="AY162" s="18" t="s">
        <v>263</v>
      </c>
      <c r="BE162" s="204">
        <f>IF(N162="základní",J162,0)</f>
        <v>0</v>
      </c>
      <c r="BF162" s="204">
        <f>IF(N162="snížená",J162,0)</f>
        <v>0</v>
      </c>
      <c r="BG162" s="204">
        <f>IF(N162="zákl. přenesená",J162,0)</f>
        <v>0</v>
      </c>
      <c r="BH162" s="204">
        <f>IF(N162="sníž. přenesená",J162,0)</f>
        <v>0</v>
      </c>
      <c r="BI162" s="204">
        <f>IF(N162="nulová",J162,0)</f>
        <v>0</v>
      </c>
      <c r="BJ162" s="18" t="s">
        <v>71</v>
      </c>
      <c r="BK162" s="204">
        <f>ROUND(I162*H162,2)</f>
        <v>0</v>
      </c>
      <c r="BL162" s="18" t="s">
        <v>270</v>
      </c>
      <c r="BM162" s="203" t="s">
        <v>405</v>
      </c>
    </row>
    <row r="163" spans="1:65" s="16" customFormat="1">
      <c r="B163" s="248"/>
      <c r="C163" s="249"/>
      <c r="D163" s="207" t="s">
        <v>272</v>
      </c>
      <c r="E163" s="250" t="s">
        <v>1</v>
      </c>
      <c r="F163" s="251" t="s">
        <v>1679</v>
      </c>
      <c r="G163" s="249"/>
      <c r="H163" s="250" t="s">
        <v>1</v>
      </c>
      <c r="I163" s="252"/>
      <c r="J163" s="249"/>
      <c r="K163" s="249"/>
      <c r="L163" s="253"/>
      <c r="M163" s="254"/>
      <c r="N163" s="255"/>
      <c r="O163" s="255"/>
      <c r="P163" s="255"/>
      <c r="Q163" s="255"/>
      <c r="R163" s="255"/>
      <c r="S163" s="255"/>
      <c r="T163" s="256"/>
      <c r="AT163" s="257" t="s">
        <v>272</v>
      </c>
      <c r="AU163" s="257" t="s">
        <v>73</v>
      </c>
      <c r="AV163" s="16" t="s">
        <v>71</v>
      </c>
      <c r="AW163" s="16" t="s">
        <v>30</v>
      </c>
      <c r="AX163" s="16" t="s">
        <v>64</v>
      </c>
      <c r="AY163" s="257" t="s">
        <v>263</v>
      </c>
    </row>
    <row r="164" spans="1:65" s="13" customFormat="1">
      <c r="B164" s="205"/>
      <c r="C164" s="206"/>
      <c r="D164" s="207" t="s">
        <v>272</v>
      </c>
      <c r="E164" s="208" t="s">
        <v>1</v>
      </c>
      <c r="F164" s="209" t="s">
        <v>1680</v>
      </c>
      <c r="G164" s="206"/>
      <c r="H164" s="210">
        <v>528.35</v>
      </c>
      <c r="I164" s="211"/>
      <c r="J164" s="206"/>
      <c r="K164" s="206"/>
      <c r="L164" s="212"/>
      <c r="M164" s="213"/>
      <c r="N164" s="214"/>
      <c r="O164" s="214"/>
      <c r="P164" s="214"/>
      <c r="Q164" s="214"/>
      <c r="R164" s="214"/>
      <c r="S164" s="214"/>
      <c r="T164" s="215"/>
      <c r="AT164" s="216" t="s">
        <v>272</v>
      </c>
      <c r="AU164" s="216" t="s">
        <v>73</v>
      </c>
      <c r="AV164" s="13" t="s">
        <v>73</v>
      </c>
      <c r="AW164" s="13" t="s">
        <v>30</v>
      </c>
      <c r="AX164" s="13" t="s">
        <v>64</v>
      </c>
      <c r="AY164" s="216" t="s">
        <v>263</v>
      </c>
    </row>
    <row r="165" spans="1:65" s="15" customFormat="1">
      <c r="B165" s="228"/>
      <c r="C165" s="229"/>
      <c r="D165" s="207" t="s">
        <v>272</v>
      </c>
      <c r="E165" s="230" t="s">
        <v>1</v>
      </c>
      <c r="F165" s="231" t="s">
        <v>280</v>
      </c>
      <c r="G165" s="229"/>
      <c r="H165" s="232">
        <v>528.35</v>
      </c>
      <c r="I165" s="233"/>
      <c r="J165" s="229"/>
      <c r="K165" s="229"/>
      <c r="L165" s="234"/>
      <c r="M165" s="235"/>
      <c r="N165" s="236"/>
      <c r="O165" s="236"/>
      <c r="P165" s="236"/>
      <c r="Q165" s="236"/>
      <c r="R165" s="236"/>
      <c r="S165" s="236"/>
      <c r="T165" s="237"/>
      <c r="AT165" s="238" t="s">
        <v>272</v>
      </c>
      <c r="AU165" s="238" t="s">
        <v>73</v>
      </c>
      <c r="AV165" s="15" t="s">
        <v>270</v>
      </c>
      <c r="AW165" s="15" t="s">
        <v>30</v>
      </c>
      <c r="AX165" s="15" t="s">
        <v>71</v>
      </c>
      <c r="AY165" s="238" t="s">
        <v>263</v>
      </c>
    </row>
    <row r="166" spans="1:65" s="2" customFormat="1" ht="24.2" customHeight="1">
      <c r="A166" s="35"/>
      <c r="B166" s="36"/>
      <c r="C166" s="191" t="s">
        <v>314</v>
      </c>
      <c r="D166" s="191" t="s">
        <v>266</v>
      </c>
      <c r="E166" s="192" t="s">
        <v>1681</v>
      </c>
      <c r="F166" s="193" t="s">
        <v>1682</v>
      </c>
      <c r="G166" s="194" t="s">
        <v>300</v>
      </c>
      <c r="H166" s="195">
        <v>21.591000000000001</v>
      </c>
      <c r="I166" s="196"/>
      <c r="J166" s="197">
        <f>ROUND(I166*H166,2)</f>
        <v>0</v>
      </c>
      <c r="K166" s="198"/>
      <c r="L166" s="40"/>
      <c r="M166" s="199" t="s">
        <v>1</v>
      </c>
      <c r="N166" s="200" t="s">
        <v>38</v>
      </c>
      <c r="O166" s="72"/>
      <c r="P166" s="201">
        <f>O166*H166</f>
        <v>0</v>
      </c>
      <c r="Q166" s="201">
        <v>0</v>
      </c>
      <c r="R166" s="201">
        <f>Q166*H166</f>
        <v>0</v>
      </c>
      <c r="S166" s="201">
        <v>0</v>
      </c>
      <c r="T166" s="202">
        <f>S166*H166</f>
        <v>0</v>
      </c>
      <c r="U166" s="35"/>
      <c r="V166" s="35"/>
      <c r="W166" s="35"/>
      <c r="X166" s="35"/>
      <c r="Y166" s="35"/>
      <c r="Z166" s="35"/>
      <c r="AA166" s="35"/>
      <c r="AB166" s="35"/>
      <c r="AC166" s="35"/>
      <c r="AD166" s="35"/>
      <c r="AE166" s="35"/>
      <c r="AR166" s="203" t="s">
        <v>270</v>
      </c>
      <c r="AT166" s="203" t="s">
        <v>266</v>
      </c>
      <c r="AU166" s="203" t="s">
        <v>73</v>
      </c>
      <c r="AY166" s="18" t="s">
        <v>263</v>
      </c>
      <c r="BE166" s="204">
        <f>IF(N166="základní",J166,0)</f>
        <v>0</v>
      </c>
      <c r="BF166" s="204">
        <f>IF(N166="snížená",J166,0)</f>
        <v>0</v>
      </c>
      <c r="BG166" s="204">
        <f>IF(N166="zákl. přenesená",J166,0)</f>
        <v>0</v>
      </c>
      <c r="BH166" s="204">
        <f>IF(N166="sníž. přenesená",J166,0)</f>
        <v>0</v>
      </c>
      <c r="BI166" s="204">
        <f>IF(N166="nulová",J166,0)</f>
        <v>0</v>
      </c>
      <c r="BJ166" s="18" t="s">
        <v>71</v>
      </c>
      <c r="BK166" s="204">
        <f>ROUND(I166*H166,2)</f>
        <v>0</v>
      </c>
      <c r="BL166" s="18" t="s">
        <v>270</v>
      </c>
      <c r="BM166" s="203" t="s">
        <v>416</v>
      </c>
    </row>
    <row r="167" spans="1:65" s="2" customFormat="1" ht="24.2" customHeight="1">
      <c r="A167" s="35"/>
      <c r="B167" s="36"/>
      <c r="C167" s="191" t="s">
        <v>264</v>
      </c>
      <c r="D167" s="191" t="s">
        <v>266</v>
      </c>
      <c r="E167" s="192" t="s">
        <v>1683</v>
      </c>
      <c r="F167" s="193" t="s">
        <v>1684</v>
      </c>
      <c r="G167" s="194" t="s">
        <v>300</v>
      </c>
      <c r="H167" s="195">
        <v>52.835000000000001</v>
      </c>
      <c r="I167" s="196"/>
      <c r="J167" s="197">
        <f>ROUND(I167*H167,2)</f>
        <v>0</v>
      </c>
      <c r="K167" s="198"/>
      <c r="L167" s="40"/>
      <c r="M167" s="199" t="s">
        <v>1</v>
      </c>
      <c r="N167" s="200" t="s">
        <v>38</v>
      </c>
      <c r="O167" s="72"/>
      <c r="P167" s="201">
        <f>O167*H167</f>
        <v>0</v>
      </c>
      <c r="Q167" s="201">
        <v>0</v>
      </c>
      <c r="R167" s="201">
        <f>Q167*H167</f>
        <v>0</v>
      </c>
      <c r="S167" s="201">
        <v>0</v>
      </c>
      <c r="T167" s="202">
        <f>S167*H167</f>
        <v>0</v>
      </c>
      <c r="U167" s="35"/>
      <c r="V167" s="35"/>
      <c r="W167" s="35"/>
      <c r="X167" s="35"/>
      <c r="Y167" s="35"/>
      <c r="Z167" s="35"/>
      <c r="AA167" s="35"/>
      <c r="AB167" s="35"/>
      <c r="AC167" s="35"/>
      <c r="AD167" s="35"/>
      <c r="AE167" s="35"/>
      <c r="AR167" s="203" t="s">
        <v>270</v>
      </c>
      <c r="AT167" s="203" t="s">
        <v>266</v>
      </c>
      <c r="AU167" s="203" t="s">
        <v>73</v>
      </c>
      <c r="AY167" s="18" t="s">
        <v>263</v>
      </c>
      <c r="BE167" s="204">
        <f>IF(N167="základní",J167,0)</f>
        <v>0</v>
      </c>
      <c r="BF167" s="204">
        <f>IF(N167="snížená",J167,0)</f>
        <v>0</v>
      </c>
      <c r="BG167" s="204">
        <f>IF(N167="zákl. přenesená",J167,0)</f>
        <v>0</v>
      </c>
      <c r="BH167" s="204">
        <f>IF(N167="sníž. přenesená",J167,0)</f>
        <v>0</v>
      </c>
      <c r="BI167" s="204">
        <f>IF(N167="nulová",J167,0)</f>
        <v>0</v>
      </c>
      <c r="BJ167" s="18" t="s">
        <v>71</v>
      </c>
      <c r="BK167" s="204">
        <f>ROUND(I167*H167,2)</f>
        <v>0</v>
      </c>
      <c r="BL167" s="18" t="s">
        <v>270</v>
      </c>
      <c r="BM167" s="203" t="s">
        <v>426</v>
      </c>
    </row>
    <row r="168" spans="1:65" s="16" customFormat="1">
      <c r="B168" s="248"/>
      <c r="C168" s="249"/>
      <c r="D168" s="207" t="s">
        <v>272</v>
      </c>
      <c r="E168" s="250" t="s">
        <v>1</v>
      </c>
      <c r="F168" s="251" t="s">
        <v>1677</v>
      </c>
      <c r="G168" s="249"/>
      <c r="H168" s="250" t="s">
        <v>1</v>
      </c>
      <c r="I168" s="252"/>
      <c r="J168" s="249"/>
      <c r="K168" s="249"/>
      <c r="L168" s="253"/>
      <c r="M168" s="254"/>
      <c r="N168" s="255"/>
      <c r="O168" s="255"/>
      <c r="P168" s="255"/>
      <c r="Q168" s="255"/>
      <c r="R168" s="255"/>
      <c r="S168" s="255"/>
      <c r="T168" s="256"/>
      <c r="AT168" s="257" t="s">
        <v>272</v>
      </c>
      <c r="AU168" s="257" t="s">
        <v>73</v>
      </c>
      <c r="AV168" s="16" t="s">
        <v>71</v>
      </c>
      <c r="AW168" s="16" t="s">
        <v>30</v>
      </c>
      <c r="AX168" s="16" t="s">
        <v>64</v>
      </c>
      <c r="AY168" s="257" t="s">
        <v>263</v>
      </c>
    </row>
    <row r="169" spans="1:65" s="13" customFormat="1">
      <c r="B169" s="205"/>
      <c r="C169" s="206"/>
      <c r="D169" s="207" t="s">
        <v>272</v>
      </c>
      <c r="E169" s="208" t="s">
        <v>1</v>
      </c>
      <c r="F169" s="209" t="s">
        <v>1678</v>
      </c>
      <c r="G169" s="206"/>
      <c r="H169" s="210">
        <v>52.835000000000001</v>
      </c>
      <c r="I169" s="211"/>
      <c r="J169" s="206"/>
      <c r="K169" s="206"/>
      <c r="L169" s="212"/>
      <c r="M169" s="213"/>
      <c r="N169" s="214"/>
      <c r="O169" s="214"/>
      <c r="P169" s="214"/>
      <c r="Q169" s="214"/>
      <c r="R169" s="214"/>
      <c r="S169" s="214"/>
      <c r="T169" s="215"/>
      <c r="AT169" s="216" t="s">
        <v>272</v>
      </c>
      <c r="AU169" s="216" t="s">
        <v>73</v>
      </c>
      <c r="AV169" s="13" t="s">
        <v>73</v>
      </c>
      <c r="AW169" s="13" t="s">
        <v>30</v>
      </c>
      <c r="AX169" s="13" t="s">
        <v>64</v>
      </c>
      <c r="AY169" s="216" t="s">
        <v>263</v>
      </c>
    </row>
    <row r="170" spans="1:65" s="15" customFormat="1">
      <c r="B170" s="228"/>
      <c r="C170" s="229"/>
      <c r="D170" s="207" t="s">
        <v>272</v>
      </c>
      <c r="E170" s="230" t="s">
        <v>1</v>
      </c>
      <c r="F170" s="231" t="s">
        <v>280</v>
      </c>
      <c r="G170" s="229"/>
      <c r="H170" s="232">
        <v>52.835000000000001</v>
      </c>
      <c r="I170" s="233"/>
      <c r="J170" s="229"/>
      <c r="K170" s="229"/>
      <c r="L170" s="234"/>
      <c r="M170" s="235"/>
      <c r="N170" s="236"/>
      <c r="O170" s="236"/>
      <c r="P170" s="236"/>
      <c r="Q170" s="236"/>
      <c r="R170" s="236"/>
      <c r="S170" s="236"/>
      <c r="T170" s="237"/>
      <c r="AT170" s="238" t="s">
        <v>272</v>
      </c>
      <c r="AU170" s="238" t="s">
        <v>73</v>
      </c>
      <c r="AV170" s="15" t="s">
        <v>270</v>
      </c>
      <c r="AW170" s="15" t="s">
        <v>30</v>
      </c>
      <c r="AX170" s="15" t="s">
        <v>71</v>
      </c>
      <c r="AY170" s="238" t="s">
        <v>263</v>
      </c>
    </row>
    <row r="171" spans="1:65" s="2" customFormat="1" ht="33" customHeight="1">
      <c r="A171" s="35"/>
      <c r="B171" s="36"/>
      <c r="C171" s="191" t="s">
        <v>322</v>
      </c>
      <c r="D171" s="191" t="s">
        <v>266</v>
      </c>
      <c r="E171" s="192" t="s">
        <v>544</v>
      </c>
      <c r="F171" s="193" t="s">
        <v>545</v>
      </c>
      <c r="G171" s="194" t="s">
        <v>307</v>
      </c>
      <c r="H171" s="195">
        <v>95.102999999999994</v>
      </c>
      <c r="I171" s="196"/>
      <c r="J171" s="197">
        <f>ROUND(I171*H171,2)</f>
        <v>0</v>
      </c>
      <c r="K171" s="198"/>
      <c r="L171" s="40"/>
      <c r="M171" s="199" t="s">
        <v>1</v>
      </c>
      <c r="N171" s="200" t="s">
        <v>38</v>
      </c>
      <c r="O171" s="72"/>
      <c r="P171" s="201">
        <f>O171*H171</f>
        <v>0</v>
      </c>
      <c r="Q171" s="201">
        <v>0</v>
      </c>
      <c r="R171" s="201">
        <f>Q171*H171</f>
        <v>0</v>
      </c>
      <c r="S171" s="201">
        <v>0</v>
      </c>
      <c r="T171" s="202">
        <f>S171*H171</f>
        <v>0</v>
      </c>
      <c r="U171" s="35"/>
      <c r="V171" s="35"/>
      <c r="W171" s="35"/>
      <c r="X171" s="35"/>
      <c r="Y171" s="35"/>
      <c r="Z171" s="35"/>
      <c r="AA171" s="35"/>
      <c r="AB171" s="35"/>
      <c r="AC171" s="35"/>
      <c r="AD171" s="35"/>
      <c r="AE171" s="35"/>
      <c r="AR171" s="203" t="s">
        <v>270</v>
      </c>
      <c r="AT171" s="203" t="s">
        <v>266</v>
      </c>
      <c r="AU171" s="203" t="s">
        <v>73</v>
      </c>
      <c r="AY171" s="18" t="s">
        <v>263</v>
      </c>
      <c r="BE171" s="204">
        <f>IF(N171="základní",J171,0)</f>
        <v>0</v>
      </c>
      <c r="BF171" s="204">
        <f>IF(N171="snížená",J171,0)</f>
        <v>0</v>
      </c>
      <c r="BG171" s="204">
        <f>IF(N171="zákl. přenesená",J171,0)</f>
        <v>0</v>
      </c>
      <c r="BH171" s="204">
        <f>IF(N171="sníž. přenesená",J171,0)</f>
        <v>0</v>
      </c>
      <c r="BI171" s="204">
        <f>IF(N171="nulová",J171,0)</f>
        <v>0</v>
      </c>
      <c r="BJ171" s="18" t="s">
        <v>71</v>
      </c>
      <c r="BK171" s="204">
        <f>ROUND(I171*H171,2)</f>
        <v>0</v>
      </c>
      <c r="BL171" s="18" t="s">
        <v>270</v>
      </c>
      <c r="BM171" s="203" t="s">
        <v>493</v>
      </c>
    </row>
    <row r="172" spans="1:65" s="16" customFormat="1">
      <c r="B172" s="248"/>
      <c r="C172" s="249"/>
      <c r="D172" s="207" t="s">
        <v>272</v>
      </c>
      <c r="E172" s="250" t="s">
        <v>1</v>
      </c>
      <c r="F172" s="251" t="s">
        <v>1677</v>
      </c>
      <c r="G172" s="249"/>
      <c r="H172" s="250" t="s">
        <v>1</v>
      </c>
      <c r="I172" s="252"/>
      <c r="J172" s="249"/>
      <c r="K172" s="249"/>
      <c r="L172" s="253"/>
      <c r="M172" s="254"/>
      <c r="N172" s="255"/>
      <c r="O172" s="255"/>
      <c r="P172" s="255"/>
      <c r="Q172" s="255"/>
      <c r="R172" s="255"/>
      <c r="S172" s="255"/>
      <c r="T172" s="256"/>
      <c r="AT172" s="257" t="s">
        <v>272</v>
      </c>
      <c r="AU172" s="257" t="s">
        <v>73</v>
      </c>
      <c r="AV172" s="16" t="s">
        <v>71</v>
      </c>
      <c r="AW172" s="16" t="s">
        <v>30</v>
      </c>
      <c r="AX172" s="16" t="s">
        <v>64</v>
      </c>
      <c r="AY172" s="257" t="s">
        <v>263</v>
      </c>
    </row>
    <row r="173" spans="1:65" s="13" customFormat="1">
      <c r="B173" s="205"/>
      <c r="C173" s="206"/>
      <c r="D173" s="207" t="s">
        <v>272</v>
      </c>
      <c r="E173" s="208" t="s">
        <v>1</v>
      </c>
      <c r="F173" s="209" t="s">
        <v>1685</v>
      </c>
      <c r="G173" s="206"/>
      <c r="H173" s="210">
        <v>95.102999999999994</v>
      </c>
      <c r="I173" s="211"/>
      <c r="J173" s="206"/>
      <c r="K173" s="206"/>
      <c r="L173" s="212"/>
      <c r="M173" s="213"/>
      <c r="N173" s="214"/>
      <c r="O173" s="214"/>
      <c r="P173" s="214"/>
      <c r="Q173" s="214"/>
      <c r="R173" s="214"/>
      <c r="S173" s="214"/>
      <c r="T173" s="215"/>
      <c r="AT173" s="216" t="s">
        <v>272</v>
      </c>
      <c r="AU173" s="216" t="s">
        <v>73</v>
      </c>
      <c r="AV173" s="13" t="s">
        <v>73</v>
      </c>
      <c r="AW173" s="13" t="s">
        <v>30</v>
      </c>
      <c r="AX173" s="13" t="s">
        <v>64</v>
      </c>
      <c r="AY173" s="216" t="s">
        <v>263</v>
      </c>
    </row>
    <row r="174" spans="1:65" s="15" customFormat="1">
      <c r="B174" s="228"/>
      <c r="C174" s="229"/>
      <c r="D174" s="207" t="s">
        <v>272</v>
      </c>
      <c r="E174" s="230" t="s">
        <v>1</v>
      </c>
      <c r="F174" s="231" t="s">
        <v>280</v>
      </c>
      <c r="G174" s="229"/>
      <c r="H174" s="232">
        <v>95.102999999999994</v>
      </c>
      <c r="I174" s="233"/>
      <c r="J174" s="229"/>
      <c r="K174" s="229"/>
      <c r="L174" s="234"/>
      <c r="M174" s="235"/>
      <c r="N174" s="236"/>
      <c r="O174" s="236"/>
      <c r="P174" s="236"/>
      <c r="Q174" s="236"/>
      <c r="R174" s="236"/>
      <c r="S174" s="236"/>
      <c r="T174" s="237"/>
      <c r="AT174" s="238" t="s">
        <v>272</v>
      </c>
      <c r="AU174" s="238" t="s">
        <v>73</v>
      </c>
      <c r="AV174" s="15" t="s">
        <v>270</v>
      </c>
      <c r="AW174" s="15" t="s">
        <v>30</v>
      </c>
      <c r="AX174" s="15" t="s">
        <v>71</v>
      </c>
      <c r="AY174" s="238" t="s">
        <v>263</v>
      </c>
    </row>
    <row r="175" spans="1:65" s="2" customFormat="1" ht="24.2" customHeight="1">
      <c r="A175" s="35"/>
      <c r="B175" s="36"/>
      <c r="C175" s="191" t="s">
        <v>327</v>
      </c>
      <c r="D175" s="191" t="s">
        <v>266</v>
      </c>
      <c r="E175" s="192" t="s">
        <v>1686</v>
      </c>
      <c r="F175" s="193" t="s">
        <v>1687</v>
      </c>
      <c r="G175" s="194" t="s">
        <v>300</v>
      </c>
      <c r="H175" s="195">
        <v>78.204999999999998</v>
      </c>
      <c r="I175" s="196"/>
      <c r="J175" s="197">
        <f>ROUND(I175*H175,2)</f>
        <v>0</v>
      </c>
      <c r="K175" s="198"/>
      <c r="L175" s="40"/>
      <c r="M175" s="199" t="s">
        <v>1</v>
      </c>
      <c r="N175" s="200" t="s">
        <v>38</v>
      </c>
      <c r="O175" s="72"/>
      <c r="P175" s="201">
        <f>O175*H175</f>
        <v>0</v>
      </c>
      <c r="Q175" s="201">
        <v>0</v>
      </c>
      <c r="R175" s="201">
        <f>Q175*H175</f>
        <v>0</v>
      </c>
      <c r="S175" s="201">
        <v>0</v>
      </c>
      <c r="T175" s="202">
        <f>S175*H175</f>
        <v>0</v>
      </c>
      <c r="U175" s="35"/>
      <c r="V175" s="35"/>
      <c r="W175" s="35"/>
      <c r="X175" s="35"/>
      <c r="Y175" s="35"/>
      <c r="Z175" s="35"/>
      <c r="AA175" s="35"/>
      <c r="AB175" s="35"/>
      <c r="AC175" s="35"/>
      <c r="AD175" s="35"/>
      <c r="AE175" s="35"/>
      <c r="AR175" s="203" t="s">
        <v>270</v>
      </c>
      <c r="AT175" s="203" t="s">
        <v>266</v>
      </c>
      <c r="AU175" s="203" t="s">
        <v>73</v>
      </c>
      <c r="AY175" s="18" t="s">
        <v>263</v>
      </c>
      <c r="BE175" s="204">
        <f>IF(N175="základní",J175,0)</f>
        <v>0</v>
      </c>
      <c r="BF175" s="204">
        <f>IF(N175="snížená",J175,0)</f>
        <v>0</v>
      </c>
      <c r="BG175" s="204">
        <f>IF(N175="zákl. přenesená",J175,0)</f>
        <v>0</v>
      </c>
      <c r="BH175" s="204">
        <f>IF(N175="sníž. přenesená",J175,0)</f>
        <v>0</v>
      </c>
      <c r="BI175" s="204">
        <f>IF(N175="nulová",J175,0)</f>
        <v>0</v>
      </c>
      <c r="BJ175" s="18" t="s">
        <v>71</v>
      </c>
      <c r="BK175" s="204">
        <f>ROUND(I175*H175,2)</f>
        <v>0</v>
      </c>
      <c r="BL175" s="18" t="s">
        <v>270</v>
      </c>
      <c r="BM175" s="203" t="s">
        <v>496</v>
      </c>
    </row>
    <row r="176" spans="1:65" s="13" customFormat="1">
      <c r="B176" s="205"/>
      <c r="C176" s="206"/>
      <c r="D176" s="207" t="s">
        <v>272</v>
      </c>
      <c r="E176" s="208" t="s">
        <v>1</v>
      </c>
      <c r="F176" s="209" t="s">
        <v>1688</v>
      </c>
      <c r="G176" s="206"/>
      <c r="H176" s="210">
        <v>78.204999999999998</v>
      </c>
      <c r="I176" s="211"/>
      <c r="J176" s="206"/>
      <c r="K176" s="206"/>
      <c r="L176" s="212"/>
      <c r="M176" s="213"/>
      <c r="N176" s="214"/>
      <c r="O176" s="214"/>
      <c r="P176" s="214"/>
      <c r="Q176" s="214"/>
      <c r="R176" s="214"/>
      <c r="S176" s="214"/>
      <c r="T176" s="215"/>
      <c r="AT176" s="216" t="s">
        <v>272</v>
      </c>
      <c r="AU176" s="216" t="s">
        <v>73</v>
      </c>
      <c r="AV176" s="13" t="s">
        <v>73</v>
      </c>
      <c r="AW176" s="13" t="s">
        <v>30</v>
      </c>
      <c r="AX176" s="13" t="s">
        <v>64</v>
      </c>
      <c r="AY176" s="216" t="s">
        <v>263</v>
      </c>
    </row>
    <row r="177" spans="1:65" s="15" customFormat="1">
      <c r="B177" s="228"/>
      <c r="C177" s="229"/>
      <c r="D177" s="207" t="s">
        <v>272</v>
      </c>
      <c r="E177" s="230" t="s">
        <v>1</v>
      </c>
      <c r="F177" s="231" t="s">
        <v>280</v>
      </c>
      <c r="G177" s="229"/>
      <c r="H177" s="232">
        <v>78.204999999999998</v>
      </c>
      <c r="I177" s="233"/>
      <c r="J177" s="229"/>
      <c r="K177" s="229"/>
      <c r="L177" s="234"/>
      <c r="M177" s="235"/>
      <c r="N177" s="236"/>
      <c r="O177" s="236"/>
      <c r="P177" s="236"/>
      <c r="Q177" s="236"/>
      <c r="R177" s="236"/>
      <c r="S177" s="236"/>
      <c r="T177" s="237"/>
      <c r="AT177" s="238" t="s">
        <v>272</v>
      </c>
      <c r="AU177" s="238" t="s">
        <v>73</v>
      </c>
      <c r="AV177" s="15" t="s">
        <v>270</v>
      </c>
      <c r="AW177" s="15" t="s">
        <v>30</v>
      </c>
      <c r="AX177" s="15" t="s">
        <v>71</v>
      </c>
      <c r="AY177" s="238" t="s">
        <v>263</v>
      </c>
    </row>
    <row r="178" spans="1:65" s="2" customFormat="1" ht="24.2" customHeight="1">
      <c r="A178" s="35"/>
      <c r="B178" s="36"/>
      <c r="C178" s="191" t="s">
        <v>8</v>
      </c>
      <c r="D178" s="191" t="s">
        <v>266</v>
      </c>
      <c r="E178" s="192" t="s">
        <v>1689</v>
      </c>
      <c r="F178" s="193" t="s">
        <v>1690</v>
      </c>
      <c r="G178" s="194" t="s">
        <v>300</v>
      </c>
      <c r="H178" s="195">
        <v>52.835000000000001</v>
      </c>
      <c r="I178" s="196"/>
      <c r="J178" s="197">
        <f>ROUND(I178*H178,2)</f>
        <v>0</v>
      </c>
      <c r="K178" s="198"/>
      <c r="L178" s="40"/>
      <c r="M178" s="199" t="s">
        <v>1</v>
      </c>
      <c r="N178" s="200" t="s">
        <v>38</v>
      </c>
      <c r="O178" s="72"/>
      <c r="P178" s="201">
        <f>O178*H178</f>
        <v>0</v>
      </c>
      <c r="Q178" s="201">
        <v>0</v>
      </c>
      <c r="R178" s="201">
        <f>Q178*H178</f>
        <v>0</v>
      </c>
      <c r="S178" s="201">
        <v>0</v>
      </c>
      <c r="T178" s="202">
        <f>S178*H178</f>
        <v>0</v>
      </c>
      <c r="U178" s="35"/>
      <c r="V178" s="35"/>
      <c r="W178" s="35"/>
      <c r="X178" s="35"/>
      <c r="Y178" s="35"/>
      <c r="Z178" s="35"/>
      <c r="AA178" s="35"/>
      <c r="AB178" s="35"/>
      <c r="AC178" s="35"/>
      <c r="AD178" s="35"/>
      <c r="AE178" s="35"/>
      <c r="AR178" s="203" t="s">
        <v>270</v>
      </c>
      <c r="AT178" s="203" t="s">
        <v>266</v>
      </c>
      <c r="AU178" s="203" t="s">
        <v>73</v>
      </c>
      <c r="AY178" s="18" t="s">
        <v>263</v>
      </c>
      <c r="BE178" s="204">
        <f>IF(N178="základní",J178,0)</f>
        <v>0</v>
      </c>
      <c r="BF178" s="204">
        <f>IF(N178="snížená",J178,0)</f>
        <v>0</v>
      </c>
      <c r="BG178" s="204">
        <f>IF(N178="zákl. přenesená",J178,0)</f>
        <v>0</v>
      </c>
      <c r="BH178" s="204">
        <f>IF(N178="sníž. přenesená",J178,0)</f>
        <v>0</v>
      </c>
      <c r="BI178" s="204">
        <f>IF(N178="nulová",J178,0)</f>
        <v>0</v>
      </c>
      <c r="BJ178" s="18" t="s">
        <v>71</v>
      </c>
      <c r="BK178" s="204">
        <f>ROUND(I178*H178,2)</f>
        <v>0</v>
      </c>
      <c r="BL178" s="18" t="s">
        <v>270</v>
      </c>
      <c r="BM178" s="203" t="s">
        <v>500</v>
      </c>
    </row>
    <row r="179" spans="1:65" s="16" customFormat="1">
      <c r="B179" s="248"/>
      <c r="C179" s="249"/>
      <c r="D179" s="207" t="s">
        <v>272</v>
      </c>
      <c r="E179" s="250" t="s">
        <v>1</v>
      </c>
      <c r="F179" s="251" t="s">
        <v>1691</v>
      </c>
      <c r="G179" s="249"/>
      <c r="H179" s="250" t="s">
        <v>1</v>
      </c>
      <c r="I179" s="252"/>
      <c r="J179" s="249"/>
      <c r="K179" s="249"/>
      <c r="L179" s="253"/>
      <c r="M179" s="254"/>
      <c r="N179" s="255"/>
      <c r="O179" s="255"/>
      <c r="P179" s="255"/>
      <c r="Q179" s="255"/>
      <c r="R179" s="255"/>
      <c r="S179" s="255"/>
      <c r="T179" s="256"/>
      <c r="AT179" s="257" t="s">
        <v>272</v>
      </c>
      <c r="AU179" s="257" t="s">
        <v>73</v>
      </c>
      <c r="AV179" s="16" t="s">
        <v>71</v>
      </c>
      <c r="AW179" s="16" t="s">
        <v>30</v>
      </c>
      <c r="AX179" s="16" t="s">
        <v>64</v>
      </c>
      <c r="AY179" s="257" t="s">
        <v>263</v>
      </c>
    </row>
    <row r="180" spans="1:65" s="13" customFormat="1">
      <c r="B180" s="205"/>
      <c r="C180" s="206"/>
      <c r="D180" s="207" t="s">
        <v>272</v>
      </c>
      <c r="E180" s="208" t="s">
        <v>1</v>
      </c>
      <c r="F180" s="209" t="s">
        <v>1692</v>
      </c>
      <c r="G180" s="206"/>
      <c r="H180" s="210">
        <v>0.5</v>
      </c>
      <c r="I180" s="211"/>
      <c r="J180" s="206"/>
      <c r="K180" s="206"/>
      <c r="L180" s="212"/>
      <c r="M180" s="213"/>
      <c r="N180" s="214"/>
      <c r="O180" s="214"/>
      <c r="P180" s="214"/>
      <c r="Q180" s="214"/>
      <c r="R180" s="214"/>
      <c r="S180" s="214"/>
      <c r="T180" s="215"/>
      <c r="AT180" s="216" t="s">
        <v>272</v>
      </c>
      <c r="AU180" s="216" t="s">
        <v>73</v>
      </c>
      <c r="AV180" s="13" t="s">
        <v>73</v>
      </c>
      <c r="AW180" s="13" t="s">
        <v>30</v>
      </c>
      <c r="AX180" s="13" t="s">
        <v>64</v>
      </c>
      <c r="AY180" s="216" t="s">
        <v>263</v>
      </c>
    </row>
    <row r="181" spans="1:65" s="16" customFormat="1">
      <c r="B181" s="248"/>
      <c r="C181" s="249"/>
      <c r="D181" s="207" t="s">
        <v>272</v>
      </c>
      <c r="E181" s="250" t="s">
        <v>1</v>
      </c>
      <c r="F181" s="251" t="s">
        <v>1693</v>
      </c>
      <c r="G181" s="249"/>
      <c r="H181" s="250" t="s">
        <v>1</v>
      </c>
      <c r="I181" s="252"/>
      <c r="J181" s="249"/>
      <c r="K181" s="249"/>
      <c r="L181" s="253"/>
      <c r="M181" s="254"/>
      <c r="N181" s="255"/>
      <c r="O181" s="255"/>
      <c r="P181" s="255"/>
      <c r="Q181" s="255"/>
      <c r="R181" s="255"/>
      <c r="S181" s="255"/>
      <c r="T181" s="256"/>
      <c r="AT181" s="257" t="s">
        <v>272</v>
      </c>
      <c r="AU181" s="257" t="s">
        <v>73</v>
      </c>
      <c r="AV181" s="16" t="s">
        <v>71</v>
      </c>
      <c r="AW181" s="16" t="s">
        <v>30</v>
      </c>
      <c r="AX181" s="16" t="s">
        <v>64</v>
      </c>
      <c r="AY181" s="257" t="s">
        <v>263</v>
      </c>
    </row>
    <row r="182" spans="1:65" s="13" customFormat="1">
      <c r="B182" s="205"/>
      <c r="C182" s="206"/>
      <c r="D182" s="207" t="s">
        <v>272</v>
      </c>
      <c r="E182" s="208" t="s">
        <v>1</v>
      </c>
      <c r="F182" s="209" t="s">
        <v>1694</v>
      </c>
      <c r="G182" s="206"/>
      <c r="H182" s="210">
        <v>1.75</v>
      </c>
      <c r="I182" s="211"/>
      <c r="J182" s="206"/>
      <c r="K182" s="206"/>
      <c r="L182" s="212"/>
      <c r="M182" s="213"/>
      <c r="N182" s="214"/>
      <c r="O182" s="214"/>
      <c r="P182" s="214"/>
      <c r="Q182" s="214"/>
      <c r="R182" s="214"/>
      <c r="S182" s="214"/>
      <c r="T182" s="215"/>
      <c r="AT182" s="216" t="s">
        <v>272</v>
      </c>
      <c r="AU182" s="216" t="s">
        <v>73</v>
      </c>
      <c r="AV182" s="13" t="s">
        <v>73</v>
      </c>
      <c r="AW182" s="13" t="s">
        <v>30</v>
      </c>
      <c r="AX182" s="13" t="s">
        <v>64</v>
      </c>
      <c r="AY182" s="216" t="s">
        <v>263</v>
      </c>
    </row>
    <row r="183" spans="1:65" s="14" customFormat="1">
      <c r="B183" s="217"/>
      <c r="C183" s="218"/>
      <c r="D183" s="207" t="s">
        <v>272</v>
      </c>
      <c r="E183" s="219" t="s">
        <v>1</v>
      </c>
      <c r="F183" s="220" t="s">
        <v>275</v>
      </c>
      <c r="G183" s="218"/>
      <c r="H183" s="221">
        <v>2.25</v>
      </c>
      <c r="I183" s="222"/>
      <c r="J183" s="218"/>
      <c r="K183" s="218"/>
      <c r="L183" s="223"/>
      <c r="M183" s="224"/>
      <c r="N183" s="225"/>
      <c r="O183" s="225"/>
      <c r="P183" s="225"/>
      <c r="Q183" s="225"/>
      <c r="R183" s="225"/>
      <c r="S183" s="225"/>
      <c r="T183" s="226"/>
      <c r="AT183" s="227" t="s">
        <v>272</v>
      </c>
      <c r="AU183" s="227" t="s">
        <v>73</v>
      </c>
      <c r="AV183" s="14" t="s">
        <v>276</v>
      </c>
      <c r="AW183" s="14" t="s">
        <v>30</v>
      </c>
      <c r="AX183" s="14" t="s">
        <v>64</v>
      </c>
      <c r="AY183" s="227" t="s">
        <v>263</v>
      </c>
    </row>
    <row r="184" spans="1:65" s="16" customFormat="1">
      <c r="B184" s="248"/>
      <c r="C184" s="249"/>
      <c r="D184" s="207" t="s">
        <v>272</v>
      </c>
      <c r="E184" s="250" t="s">
        <v>1</v>
      </c>
      <c r="F184" s="251" t="s">
        <v>1668</v>
      </c>
      <c r="G184" s="249"/>
      <c r="H184" s="250" t="s">
        <v>1</v>
      </c>
      <c r="I184" s="252"/>
      <c r="J184" s="249"/>
      <c r="K184" s="249"/>
      <c r="L184" s="253"/>
      <c r="M184" s="254"/>
      <c r="N184" s="255"/>
      <c r="O184" s="255"/>
      <c r="P184" s="255"/>
      <c r="Q184" s="255"/>
      <c r="R184" s="255"/>
      <c r="S184" s="255"/>
      <c r="T184" s="256"/>
      <c r="AT184" s="257" t="s">
        <v>272</v>
      </c>
      <c r="AU184" s="257" t="s">
        <v>73</v>
      </c>
      <c r="AV184" s="16" t="s">
        <v>71</v>
      </c>
      <c r="AW184" s="16" t="s">
        <v>30</v>
      </c>
      <c r="AX184" s="16" t="s">
        <v>64</v>
      </c>
      <c r="AY184" s="257" t="s">
        <v>263</v>
      </c>
    </row>
    <row r="185" spans="1:65" s="13" customFormat="1">
      <c r="B185" s="205"/>
      <c r="C185" s="206"/>
      <c r="D185" s="207" t="s">
        <v>272</v>
      </c>
      <c r="E185" s="208" t="s">
        <v>1</v>
      </c>
      <c r="F185" s="209" t="s">
        <v>1669</v>
      </c>
      <c r="G185" s="206"/>
      <c r="H185" s="210">
        <v>17.824999999999999</v>
      </c>
      <c r="I185" s="211"/>
      <c r="J185" s="206"/>
      <c r="K185" s="206"/>
      <c r="L185" s="212"/>
      <c r="M185" s="213"/>
      <c r="N185" s="214"/>
      <c r="O185" s="214"/>
      <c r="P185" s="214"/>
      <c r="Q185" s="214"/>
      <c r="R185" s="214"/>
      <c r="S185" s="214"/>
      <c r="T185" s="215"/>
      <c r="AT185" s="216" t="s">
        <v>272</v>
      </c>
      <c r="AU185" s="216" t="s">
        <v>73</v>
      </c>
      <c r="AV185" s="13" t="s">
        <v>73</v>
      </c>
      <c r="AW185" s="13" t="s">
        <v>30</v>
      </c>
      <c r="AX185" s="13" t="s">
        <v>64</v>
      </c>
      <c r="AY185" s="216" t="s">
        <v>263</v>
      </c>
    </row>
    <row r="186" spans="1:65" s="16" customFormat="1">
      <c r="B186" s="248"/>
      <c r="C186" s="249"/>
      <c r="D186" s="207" t="s">
        <v>272</v>
      </c>
      <c r="E186" s="250" t="s">
        <v>1</v>
      </c>
      <c r="F186" s="251" t="s">
        <v>1664</v>
      </c>
      <c r="G186" s="249"/>
      <c r="H186" s="250" t="s">
        <v>1</v>
      </c>
      <c r="I186" s="252"/>
      <c r="J186" s="249"/>
      <c r="K186" s="249"/>
      <c r="L186" s="253"/>
      <c r="M186" s="254"/>
      <c r="N186" s="255"/>
      <c r="O186" s="255"/>
      <c r="P186" s="255"/>
      <c r="Q186" s="255"/>
      <c r="R186" s="255"/>
      <c r="S186" s="255"/>
      <c r="T186" s="256"/>
      <c r="AT186" s="257" t="s">
        <v>272</v>
      </c>
      <c r="AU186" s="257" t="s">
        <v>73</v>
      </c>
      <c r="AV186" s="16" t="s">
        <v>71</v>
      </c>
      <c r="AW186" s="16" t="s">
        <v>30</v>
      </c>
      <c r="AX186" s="16" t="s">
        <v>64</v>
      </c>
      <c r="AY186" s="257" t="s">
        <v>263</v>
      </c>
    </row>
    <row r="187" spans="1:65" s="13" customFormat="1">
      <c r="B187" s="205"/>
      <c r="C187" s="206"/>
      <c r="D187" s="207" t="s">
        <v>272</v>
      </c>
      <c r="E187" s="208" t="s">
        <v>1</v>
      </c>
      <c r="F187" s="209" t="s">
        <v>1695</v>
      </c>
      <c r="G187" s="206"/>
      <c r="H187" s="210">
        <v>32.76</v>
      </c>
      <c r="I187" s="211"/>
      <c r="J187" s="206"/>
      <c r="K187" s="206"/>
      <c r="L187" s="212"/>
      <c r="M187" s="213"/>
      <c r="N187" s="214"/>
      <c r="O187" s="214"/>
      <c r="P187" s="214"/>
      <c r="Q187" s="214"/>
      <c r="R187" s="214"/>
      <c r="S187" s="214"/>
      <c r="T187" s="215"/>
      <c r="AT187" s="216" t="s">
        <v>272</v>
      </c>
      <c r="AU187" s="216" t="s">
        <v>73</v>
      </c>
      <c r="AV187" s="13" t="s">
        <v>73</v>
      </c>
      <c r="AW187" s="13" t="s">
        <v>30</v>
      </c>
      <c r="AX187" s="13" t="s">
        <v>64</v>
      </c>
      <c r="AY187" s="216" t="s">
        <v>263</v>
      </c>
    </row>
    <row r="188" spans="1:65" s="14" customFormat="1">
      <c r="B188" s="217"/>
      <c r="C188" s="218"/>
      <c r="D188" s="207" t="s">
        <v>272</v>
      </c>
      <c r="E188" s="219" t="s">
        <v>1</v>
      </c>
      <c r="F188" s="220" t="s">
        <v>275</v>
      </c>
      <c r="G188" s="218"/>
      <c r="H188" s="221">
        <v>50.584999999999994</v>
      </c>
      <c r="I188" s="222"/>
      <c r="J188" s="218"/>
      <c r="K188" s="218"/>
      <c r="L188" s="223"/>
      <c r="M188" s="224"/>
      <c r="N188" s="225"/>
      <c r="O188" s="225"/>
      <c r="P188" s="225"/>
      <c r="Q188" s="225"/>
      <c r="R188" s="225"/>
      <c r="S188" s="225"/>
      <c r="T188" s="226"/>
      <c r="AT188" s="227" t="s">
        <v>272</v>
      </c>
      <c r="AU188" s="227" t="s">
        <v>73</v>
      </c>
      <c r="AV188" s="14" t="s">
        <v>276</v>
      </c>
      <c r="AW188" s="14" t="s">
        <v>30</v>
      </c>
      <c r="AX188" s="14" t="s">
        <v>64</v>
      </c>
      <c r="AY188" s="227" t="s">
        <v>263</v>
      </c>
    </row>
    <row r="189" spans="1:65" s="15" customFormat="1">
      <c r="B189" s="228"/>
      <c r="C189" s="229"/>
      <c r="D189" s="207" t="s">
        <v>272</v>
      </c>
      <c r="E189" s="230" t="s">
        <v>1</v>
      </c>
      <c r="F189" s="231" t="s">
        <v>280</v>
      </c>
      <c r="G189" s="229"/>
      <c r="H189" s="232">
        <v>52.834999999999994</v>
      </c>
      <c r="I189" s="233"/>
      <c r="J189" s="229"/>
      <c r="K189" s="229"/>
      <c r="L189" s="234"/>
      <c r="M189" s="235"/>
      <c r="N189" s="236"/>
      <c r="O189" s="236"/>
      <c r="P189" s="236"/>
      <c r="Q189" s="236"/>
      <c r="R189" s="236"/>
      <c r="S189" s="236"/>
      <c r="T189" s="237"/>
      <c r="AT189" s="238" t="s">
        <v>272</v>
      </c>
      <c r="AU189" s="238" t="s">
        <v>73</v>
      </c>
      <c r="AV189" s="15" t="s">
        <v>270</v>
      </c>
      <c r="AW189" s="15" t="s">
        <v>30</v>
      </c>
      <c r="AX189" s="15" t="s">
        <v>71</v>
      </c>
      <c r="AY189" s="238" t="s">
        <v>263</v>
      </c>
    </row>
    <row r="190" spans="1:65" s="2" customFormat="1" ht="16.5" customHeight="1">
      <c r="A190" s="35"/>
      <c r="B190" s="36"/>
      <c r="C190" s="261" t="s">
        <v>397</v>
      </c>
      <c r="D190" s="261" t="s">
        <v>401</v>
      </c>
      <c r="E190" s="262" t="s">
        <v>1696</v>
      </c>
      <c r="F190" s="263" t="s">
        <v>1697</v>
      </c>
      <c r="G190" s="264" t="s">
        <v>307</v>
      </c>
      <c r="H190" s="265">
        <v>105.67</v>
      </c>
      <c r="I190" s="266"/>
      <c r="J190" s="267">
        <f>ROUND(I190*H190,2)</f>
        <v>0</v>
      </c>
      <c r="K190" s="268"/>
      <c r="L190" s="269"/>
      <c r="M190" s="270" t="s">
        <v>1</v>
      </c>
      <c r="N190" s="271" t="s">
        <v>38</v>
      </c>
      <c r="O190" s="72"/>
      <c r="P190" s="201">
        <f>O190*H190</f>
        <v>0</v>
      </c>
      <c r="Q190" s="201">
        <v>0</v>
      </c>
      <c r="R190" s="201">
        <f>Q190*H190</f>
        <v>0</v>
      </c>
      <c r="S190" s="201">
        <v>0</v>
      </c>
      <c r="T190" s="202">
        <f>S190*H190</f>
        <v>0</v>
      </c>
      <c r="U190" s="35"/>
      <c r="V190" s="35"/>
      <c r="W190" s="35"/>
      <c r="X190" s="35"/>
      <c r="Y190" s="35"/>
      <c r="Z190" s="35"/>
      <c r="AA190" s="35"/>
      <c r="AB190" s="35"/>
      <c r="AC190" s="35"/>
      <c r="AD190" s="35"/>
      <c r="AE190" s="35"/>
      <c r="AR190" s="203" t="s">
        <v>314</v>
      </c>
      <c r="AT190" s="203" t="s">
        <v>401</v>
      </c>
      <c r="AU190" s="203" t="s">
        <v>73</v>
      </c>
      <c r="AY190" s="18" t="s">
        <v>263</v>
      </c>
      <c r="BE190" s="204">
        <f>IF(N190="základní",J190,0)</f>
        <v>0</v>
      </c>
      <c r="BF190" s="204">
        <f>IF(N190="snížená",J190,0)</f>
        <v>0</v>
      </c>
      <c r="BG190" s="204">
        <f>IF(N190="zákl. přenesená",J190,0)</f>
        <v>0</v>
      </c>
      <c r="BH190" s="204">
        <f>IF(N190="sníž. přenesená",J190,0)</f>
        <v>0</v>
      </c>
      <c r="BI190" s="204">
        <f>IF(N190="nulová",J190,0)</f>
        <v>0</v>
      </c>
      <c r="BJ190" s="18" t="s">
        <v>71</v>
      </c>
      <c r="BK190" s="204">
        <f>ROUND(I190*H190,2)</f>
        <v>0</v>
      </c>
      <c r="BL190" s="18" t="s">
        <v>270</v>
      </c>
      <c r="BM190" s="203" t="s">
        <v>506</v>
      </c>
    </row>
    <row r="191" spans="1:65" s="13" customFormat="1">
      <c r="B191" s="205"/>
      <c r="C191" s="206"/>
      <c r="D191" s="207" t="s">
        <v>272</v>
      </c>
      <c r="E191" s="208" t="s">
        <v>1</v>
      </c>
      <c r="F191" s="209" t="s">
        <v>1698</v>
      </c>
      <c r="G191" s="206"/>
      <c r="H191" s="210">
        <v>105.67</v>
      </c>
      <c r="I191" s="211"/>
      <c r="J191" s="206"/>
      <c r="K191" s="206"/>
      <c r="L191" s="212"/>
      <c r="M191" s="213"/>
      <c r="N191" s="214"/>
      <c r="O191" s="214"/>
      <c r="P191" s="214"/>
      <c r="Q191" s="214"/>
      <c r="R191" s="214"/>
      <c r="S191" s="214"/>
      <c r="T191" s="215"/>
      <c r="AT191" s="216" t="s">
        <v>272</v>
      </c>
      <c r="AU191" s="216" t="s">
        <v>73</v>
      </c>
      <c r="AV191" s="13" t="s">
        <v>73</v>
      </c>
      <c r="AW191" s="13" t="s">
        <v>30</v>
      </c>
      <c r="AX191" s="13" t="s">
        <v>64</v>
      </c>
      <c r="AY191" s="216" t="s">
        <v>263</v>
      </c>
    </row>
    <row r="192" spans="1:65" s="15" customFormat="1">
      <c r="B192" s="228"/>
      <c r="C192" s="229"/>
      <c r="D192" s="207" t="s">
        <v>272</v>
      </c>
      <c r="E192" s="230" t="s">
        <v>1</v>
      </c>
      <c r="F192" s="231" t="s">
        <v>280</v>
      </c>
      <c r="G192" s="229"/>
      <c r="H192" s="232">
        <v>105.67</v>
      </c>
      <c r="I192" s="233"/>
      <c r="J192" s="229"/>
      <c r="K192" s="229"/>
      <c r="L192" s="234"/>
      <c r="M192" s="235"/>
      <c r="N192" s="236"/>
      <c r="O192" s="236"/>
      <c r="P192" s="236"/>
      <c r="Q192" s="236"/>
      <c r="R192" s="236"/>
      <c r="S192" s="236"/>
      <c r="T192" s="237"/>
      <c r="AT192" s="238" t="s">
        <v>272</v>
      </c>
      <c r="AU192" s="238" t="s">
        <v>73</v>
      </c>
      <c r="AV192" s="15" t="s">
        <v>270</v>
      </c>
      <c r="AW192" s="15" t="s">
        <v>30</v>
      </c>
      <c r="AX192" s="15" t="s">
        <v>71</v>
      </c>
      <c r="AY192" s="238" t="s">
        <v>263</v>
      </c>
    </row>
    <row r="193" spans="1:65" s="12" customFormat="1" ht="22.9" customHeight="1">
      <c r="B193" s="175"/>
      <c r="C193" s="176"/>
      <c r="D193" s="177" t="s">
        <v>63</v>
      </c>
      <c r="E193" s="189" t="s">
        <v>73</v>
      </c>
      <c r="F193" s="189" t="s">
        <v>361</v>
      </c>
      <c r="G193" s="176"/>
      <c r="H193" s="176"/>
      <c r="I193" s="179"/>
      <c r="J193" s="190">
        <f>BK193</f>
        <v>0</v>
      </c>
      <c r="K193" s="176"/>
      <c r="L193" s="181"/>
      <c r="M193" s="182"/>
      <c r="N193" s="183"/>
      <c r="O193" s="183"/>
      <c r="P193" s="184">
        <f>SUM(P194:P197)</f>
        <v>0</v>
      </c>
      <c r="Q193" s="183"/>
      <c r="R193" s="184">
        <f>SUM(R194:R197)</f>
        <v>0</v>
      </c>
      <c r="S193" s="183"/>
      <c r="T193" s="185">
        <f>SUM(T194:T197)</f>
        <v>0</v>
      </c>
      <c r="AR193" s="186" t="s">
        <v>71</v>
      </c>
      <c r="AT193" s="187" t="s">
        <v>63</v>
      </c>
      <c r="AU193" s="187" t="s">
        <v>71</v>
      </c>
      <c r="AY193" s="186" t="s">
        <v>263</v>
      </c>
      <c r="BK193" s="188">
        <f>SUM(BK194:BK197)</f>
        <v>0</v>
      </c>
    </row>
    <row r="194" spans="1:65" s="2" customFormat="1" ht="24.2" customHeight="1">
      <c r="A194" s="35"/>
      <c r="B194" s="36"/>
      <c r="C194" s="191" t="s">
        <v>405</v>
      </c>
      <c r="D194" s="191" t="s">
        <v>266</v>
      </c>
      <c r="E194" s="192" t="s">
        <v>1699</v>
      </c>
      <c r="F194" s="193" t="s">
        <v>1700</v>
      </c>
      <c r="G194" s="194" t="s">
        <v>269</v>
      </c>
      <c r="H194" s="195">
        <v>71.3</v>
      </c>
      <c r="I194" s="196"/>
      <c r="J194" s="197">
        <f>ROUND(I194*H194,2)</f>
        <v>0</v>
      </c>
      <c r="K194" s="198"/>
      <c r="L194" s="40"/>
      <c r="M194" s="199" t="s">
        <v>1</v>
      </c>
      <c r="N194" s="200" t="s">
        <v>38</v>
      </c>
      <c r="O194" s="72"/>
      <c r="P194" s="201">
        <f>O194*H194</f>
        <v>0</v>
      </c>
      <c r="Q194" s="201">
        <v>0</v>
      </c>
      <c r="R194" s="201">
        <f>Q194*H194</f>
        <v>0</v>
      </c>
      <c r="S194" s="201">
        <v>0</v>
      </c>
      <c r="T194" s="202">
        <f>S194*H194</f>
        <v>0</v>
      </c>
      <c r="U194" s="35"/>
      <c r="V194" s="35"/>
      <c r="W194" s="35"/>
      <c r="X194" s="35"/>
      <c r="Y194" s="35"/>
      <c r="Z194" s="35"/>
      <c r="AA194" s="35"/>
      <c r="AB194" s="35"/>
      <c r="AC194" s="35"/>
      <c r="AD194" s="35"/>
      <c r="AE194" s="35"/>
      <c r="AR194" s="203" t="s">
        <v>270</v>
      </c>
      <c r="AT194" s="203" t="s">
        <v>266</v>
      </c>
      <c r="AU194" s="203" t="s">
        <v>73</v>
      </c>
      <c r="AY194" s="18" t="s">
        <v>263</v>
      </c>
      <c r="BE194" s="204">
        <f>IF(N194="základní",J194,0)</f>
        <v>0</v>
      </c>
      <c r="BF194" s="204">
        <f>IF(N194="snížená",J194,0)</f>
        <v>0</v>
      </c>
      <c r="BG194" s="204">
        <f>IF(N194="zákl. přenesená",J194,0)</f>
        <v>0</v>
      </c>
      <c r="BH194" s="204">
        <f>IF(N194="sníž. přenesená",J194,0)</f>
        <v>0</v>
      </c>
      <c r="BI194" s="204">
        <f>IF(N194="nulová",J194,0)</f>
        <v>0</v>
      </c>
      <c r="BJ194" s="18" t="s">
        <v>71</v>
      </c>
      <c r="BK194" s="204">
        <f>ROUND(I194*H194,2)</f>
        <v>0</v>
      </c>
      <c r="BL194" s="18" t="s">
        <v>270</v>
      </c>
      <c r="BM194" s="203" t="s">
        <v>533</v>
      </c>
    </row>
    <row r="195" spans="1:65" s="2" customFormat="1" ht="24.2" customHeight="1">
      <c r="A195" s="35"/>
      <c r="B195" s="36"/>
      <c r="C195" s="261" t="s">
        <v>412</v>
      </c>
      <c r="D195" s="261" t="s">
        <v>401</v>
      </c>
      <c r="E195" s="262" t="s">
        <v>1701</v>
      </c>
      <c r="F195" s="263" t="s">
        <v>1702</v>
      </c>
      <c r="G195" s="264" t="s">
        <v>269</v>
      </c>
      <c r="H195" s="265">
        <v>84.454999999999998</v>
      </c>
      <c r="I195" s="266"/>
      <c r="J195" s="267">
        <f>ROUND(I195*H195,2)</f>
        <v>0</v>
      </c>
      <c r="K195" s="268"/>
      <c r="L195" s="269"/>
      <c r="M195" s="270" t="s">
        <v>1</v>
      </c>
      <c r="N195" s="271" t="s">
        <v>38</v>
      </c>
      <c r="O195" s="72"/>
      <c r="P195" s="201">
        <f>O195*H195</f>
        <v>0</v>
      </c>
      <c r="Q195" s="201">
        <v>0</v>
      </c>
      <c r="R195" s="201">
        <f>Q195*H195</f>
        <v>0</v>
      </c>
      <c r="S195" s="201">
        <v>0</v>
      </c>
      <c r="T195" s="202">
        <f>S195*H195</f>
        <v>0</v>
      </c>
      <c r="U195" s="35"/>
      <c r="V195" s="35"/>
      <c r="W195" s="35"/>
      <c r="X195" s="35"/>
      <c r="Y195" s="35"/>
      <c r="Z195" s="35"/>
      <c r="AA195" s="35"/>
      <c r="AB195" s="35"/>
      <c r="AC195" s="35"/>
      <c r="AD195" s="35"/>
      <c r="AE195" s="35"/>
      <c r="AR195" s="203" t="s">
        <v>314</v>
      </c>
      <c r="AT195" s="203" t="s">
        <v>401</v>
      </c>
      <c r="AU195" s="203" t="s">
        <v>73</v>
      </c>
      <c r="AY195" s="18" t="s">
        <v>263</v>
      </c>
      <c r="BE195" s="204">
        <f>IF(N195="základní",J195,0)</f>
        <v>0</v>
      </c>
      <c r="BF195" s="204">
        <f>IF(N195="snížená",J195,0)</f>
        <v>0</v>
      </c>
      <c r="BG195" s="204">
        <f>IF(N195="zákl. přenesená",J195,0)</f>
        <v>0</v>
      </c>
      <c r="BH195" s="204">
        <f>IF(N195="sníž. přenesená",J195,0)</f>
        <v>0</v>
      </c>
      <c r="BI195" s="204">
        <f>IF(N195="nulová",J195,0)</f>
        <v>0</v>
      </c>
      <c r="BJ195" s="18" t="s">
        <v>71</v>
      </c>
      <c r="BK195" s="204">
        <f>ROUND(I195*H195,2)</f>
        <v>0</v>
      </c>
      <c r="BL195" s="18" t="s">
        <v>270</v>
      </c>
      <c r="BM195" s="203" t="s">
        <v>538</v>
      </c>
    </row>
    <row r="196" spans="1:65" s="13" customFormat="1">
      <c r="B196" s="205"/>
      <c r="C196" s="206"/>
      <c r="D196" s="207" t="s">
        <v>272</v>
      </c>
      <c r="E196" s="208" t="s">
        <v>1</v>
      </c>
      <c r="F196" s="209" t="s">
        <v>1703</v>
      </c>
      <c r="G196" s="206"/>
      <c r="H196" s="210">
        <v>84.454999999999998</v>
      </c>
      <c r="I196" s="211"/>
      <c r="J196" s="206"/>
      <c r="K196" s="206"/>
      <c r="L196" s="212"/>
      <c r="M196" s="213"/>
      <c r="N196" s="214"/>
      <c r="O196" s="214"/>
      <c r="P196" s="214"/>
      <c r="Q196" s="214"/>
      <c r="R196" s="214"/>
      <c r="S196" s="214"/>
      <c r="T196" s="215"/>
      <c r="AT196" s="216" t="s">
        <v>272</v>
      </c>
      <c r="AU196" s="216" t="s">
        <v>73</v>
      </c>
      <c r="AV196" s="13" t="s">
        <v>73</v>
      </c>
      <c r="AW196" s="13" t="s">
        <v>30</v>
      </c>
      <c r="AX196" s="13" t="s">
        <v>64</v>
      </c>
      <c r="AY196" s="216" t="s">
        <v>263</v>
      </c>
    </row>
    <row r="197" spans="1:65" s="15" customFormat="1">
      <c r="B197" s="228"/>
      <c r="C197" s="229"/>
      <c r="D197" s="207" t="s">
        <v>272</v>
      </c>
      <c r="E197" s="230" t="s">
        <v>1</v>
      </c>
      <c r="F197" s="231" t="s">
        <v>280</v>
      </c>
      <c r="G197" s="229"/>
      <c r="H197" s="232">
        <v>84.454999999999998</v>
      </c>
      <c r="I197" s="233"/>
      <c r="J197" s="229"/>
      <c r="K197" s="229"/>
      <c r="L197" s="234"/>
      <c r="M197" s="235"/>
      <c r="N197" s="236"/>
      <c r="O197" s="236"/>
      <c r="P197" s="236"/>
      <c r="Q197" s="236"/>
      <c r="R197" s="236"/>
      <c r="S197" s="236"/>
      <c r="T197" s="237"/>
      <c r="AT197" s="238" t="s">
        <v>272</v>
      </c>
      <c r="AU197" s="238" t="s">
        <v>73</v>
      </c>
      <c r="AV197" s="15" t="s">
        <v>270</v>
      </c>
      <c r="AW197" s="15" t="s">
        <v>30</v>
      </c>
      <c r="AX197" s="15" t="s">
        <v>71</v>
      </c>
      <c r="AY197" s="238" t="s">
        <v>263</v>
      </c>
    </row>
    <row r="198" spans="1:65" s="12" customFormat="1" ht="22.9" customHeight="1">
      <c r="B198" s="175"/>
      <c r="C198" s="176"/>
      <c r="D198" s="177" t="s">
        <v>63</v>
      </c>
      <c r="E198" s="189" t="s">
        <v>276</v>
      </c>
      <c r="F198" s="189" t="s">
        <v>705</v>
      </c>
      <c r="G198" s="176"/>
      <c r="H198" s="176"/>
      <c r="I198" s="179"/>
      <c r="J198" s="190">
        <f>BK198</f>
        <v>0</v>
      </c>
      <c r="K198" s="176"/>
      <c r="L198" s="181"/>
      <c r="M198" s="182"/>
      <c r="N198" s="183"/>
      <c r="O198" s="183"/>
      <c r="P198" s="184">
        <f>SUM(P199:P205)</f>
        <v>0</v>
      </c>
      <c r="Q198" s="183"/>
      <c r="R198" s="184">
        <f>SUM(R199:R205)</f>
        <v>0</v>
      </c>
      <c r="S198" s="183"/>
      <c r="T198" s="185">
        <f>SUM(T199:T205)</f>
        <v>0</v>
      </c>
      <c r="AR198" s="186" t="s">
        <v>71</v>
      </c>
      <c r="AT198" s="187" t="s">
        <v>63</v>
      </c>
      <c r="AU198" s="187" t="s">
        <v>71</v>
      </c>
      <c r="AY198" s="186" t="s">
        <v>263</v>
      </c>
      <c r="BK198" s="188">
        <f>SUM(BK199:BK205)</f>
        <v>0</v>
      </c>
    </row>
    <row r="199" spans="1:65" s="2" customFormat="1" ht="33" customHeight="1">
      <c r="A199" s="35"/>
      <c r="B199" s="36"/>
      <c r="C199" s="191" t="s">
        <v>416</v>
      </c>
      <c r="D199" s="191" t="s">
        <v>266</v>
      </c>
      <c r="E199" s="192" t="s">
        <v>1704</v>
      </c>
      <c r="F199" s="193" t="s">
        <v>1705</v>
      </c>
      <c r="G199" s="194" t="s">
        <v>796</v>
      </c>
      <c r="H199" s="195">
        <v>5</v>
      </c>
      <c r="I199" s="196"/>
      <c r="J199" s="197">
        <f>ROUND(I199*H199,2)</f>
        <v>0</v>
      </c>
      <c r="K199" s="198"/>
      <c r="L199" s="40"/>
      <c r="M199" s="199" t="s">
        <v>1</v>
      </c>
      <c r="N199" s="200" t="s">
        <v>38</v>
      </c>
      <c r="O199" s="72"/>
      <c r="P199" s="201">
        <f>O199*H199</f>
        <v>0</v>
      </c>
      <c r="Q199" s="201">
        <v>0</v>
      </c>
      <c r="R199" s="201">
        <f>Q199*H199</f>
        <v>0</v>
      </c>
      <c r="S199" s="201">
        <v>0</v>
      </c>
      <c r="T199" s="202">
        <f>S199*H199</f>
        <v>0</v>
      </c>
      <c r="U199" s="35"/>
      <c r="V199" s="35"/>
      <c r="W199" s="35"/>
      <c r="X199" s="35"/>
      <c r="Y199" s="35"/>
      <c r="Z199" s="35"/>
      <c r="AA199" s="35"/>
      <c r="AB199" s="35"/>
      <c r="AC199" s="35"/>
      <c r="AD199" s="35"/>
      <c r="AE199" s="35"/>
      <c r="AR199" s="203" t="s">
        <v>270</v>
      </c>
      <c r="AT199" s="203" t="s">
        <v>266</v>
      </c>
      <c r="AU199" s="203" t="s">
        <v>73</v>
      </c>
      <c r="AY199" s="18" t="s">
        <v>263</v>
      </c>
      <c r="BE199" s="204">
        <f>IF(N199="základní",J199,0)</f>
        <v>0</v>
      </c>
      <c r="BF199" s="204">
        <f>IF(N199="snížená",J199,0)</f>
        <v>0</v>
      </c>
      <c r="BG199" s="204">
        <f>IF(N199="zákl. přenesená",J199,0)</f>
        <v>0</v>
      </c>
      <c r="BH199" s="204">
        <f>IF(N199="sníž. přenesená",J199,0)</f>
        <v>0</v>
      </c>
      <c r="BI199" s="204">
        <f>IF(N199="nulová",J199,0)</f>
        <v>0</v>
      </c>
      <c r="BJ199" s="18" t="s">
        <v>71</v>
      </c>
      <c r="BK199" s="204">
        <f>ROUND(I199*H199,2)</f>
        <v>0</v>
      </c>
      <c r="BL199" s="18" t="s">
        <v>270</v>
      </c>
      <c r="BM199" s="203" t="s">
        <v>542</v>
      </c>
    </row>
    <row r="200" spans="1:65" s="13" customFormat="1">
      <c r="B200" s="205"/>
      <c r="C200" s="206"/>
      <c r="D200" s="207" t="s">
        <v>272</v>
      </c>
      <c r="E200" s="208" t="s">
        <v>1</v>
      </c>
      <c r="F200" s="209" t="s">
        <v>1706</v>
      </c>
      <c r="G200" s="206"/>
      <c r="H200" s="210">
        <v>5</v>
      </c>
      <c r="I200" s="211"/>
      <c r="J200" s="206"/>
      <c r="K200" s="206"/>
      <c r="L200" s="212"/>
      <c r="M200" s="213"/>
      <c r="N200" s="214"/>
      <c r="O200" s="214"/>
      <c r="P200" s="214"/>
      <c r="Q200" s="214"/>
      <c r="R200" s="214"/>
      <c r="S200" s="214"/>
      <c r="T200" s="215"/>
      <c r="AT200" s="216" t="s">
        <v>272</v>
      </c>
      <c r="AU200" s="216" t="s">
        <v>73</v>
      </c>
      <c r="AV200" s="13" t="s">
        <v>73</v>
      </c>
      <c r="AW200" s="13" t="s">
        <v>30</v>
      </c>
      <c r="AX200" s="13" t="s">
        <v>64</v>
      </c>
      <c r="AY200" s="216" t="s">
        <v>263</v>
      </c>
    </row>
    <row r="201" spans="1:65" s="15" customFormat="1">
      <c r="B201" s="228"/>
      <c r="C201" s="229"/>
      <c r="D201" s="207" t="s">
        <v>272</v>
      </c>
      <c r="E201" s="230" t="s">
        <v>1</v>
      </c>
      <c r="F201" s="231" t="s">
        <v>280</v>
      </c>
      <c r="G201" s="229"/>
      <c r="H201" s="232">
        <v>5</v>
      </c>
      <c r="I201" s="233"/>
      <c r="J201" s="229"/>
      <c r="K201" s="229"/>
      <c r="L201" s="234"/>
      <c r="M201" s="235"/>
      <c r="N201" s="236"/>
      <c r="O201" s="236"/>
      <c r="P201" s="236"/>
      <c r="Q201" s="236"/>
      <c r="R201" s="236"/>
      <c r="S201" s="236"/>
      <c r="T201" s="237"/>
      <c r="AT201" s="238" t="s">
        <v>272</v>
      </c>
      <c r="AU201" s="238" t="s">
        <v>73</v>
      </c>
      <c r="AV201" s="15" t="s">
        <v>270</v>
      </c>
      <c r="AW201" s="15" t="s">
        <v>30</v>
      </c>
      <c r="AX201" s="15" t="s">
        <v>71</v>
      </c>
      <c r="AY201" s="238" t="s">
        <v>263</v>
      </c>
    </row>
    <row r="202" spans="1:65" s="2" customFormat="1" ht="21.75" customHeight="1">
      <c r="A202" s="35"/>
      <c r="B202" s="36"/>
      <c r="C202" s="261" t="s">
        <v>421</v>
      </c>
      <c r="D202" s="261" t="s">
        <v>401</v>
      </c>
      <c r="E202" s="262" t="s">
        <v>1707</v>
      </c>
      <c r="F202" s="263" t="s">
        <v>1708</v>
      </c>
      <c r="G202" s="264" t="s">
        <v>796</v>
      </c>
      <c r="H202" s="265">
        <v>5.05</v>
      </c>
      <c r="I202" s="266"/>
      <c r="J202" s="267">
        <f>ROUND(I202*H202,2)</f>
        <v>0</v>
      </c>
      <c r="K202" s="268"/>
      <c r="L202" s="269"/>
      <c r="M202" s="270" t="s">
        <v>1</v>
      </c>
      <c r="N202" s="271" t="s">
        <v>38</v>
      </c>
      <c r="O202" s="72"/>
      <c r="P202" s="201">
        <f>O202*H202</f>
        <v>0</v>
      </c>
      <c r="Q202" s="201">
        <v>0</v>
      </c>
      <c r="R202" s="201">
        <f>Q202*H202</f>
        <v>0</v>
      </c>
      <c r="S202" s="201">
        <v>0</v>
      </c>
      <c r="T202" s="202">
        <f>S202*H202</f>
        <v>0</v>
      </c>
      <c r="U202" s="35"/>
      <c r="V202" s="35"/>
      <c r="W202" s="35"/>
      <c r="X202" s="35"/>
      <c r="Y202" s="35"/>
      <c r="Z202" s="35"/>
      <c r="AA202" s="35"/>
      <c r="AB202" s="35"/>
      <c r="AC202" s="35"/>
      <c r="AD202" s="35"/>
      <c r="AE202" s="35"/>
      <c r="AR202" s="203" t="s">
        <v>314</v>
      </c>
      <c r="AT202" s="203" t="s">
        <v>401</v>
      </c>
      <c r="AU202" s="203" t="s">
        <v>73</v>
      </c>
      <c r="AY202" s="18" t="s">
        <v>263</v>
      </c>
      <c r="BE202" s="204">
        <f>IF(N202="základní",J202,0)</f>
        <v>0</v>
      </c>
      <c r="BF202" s="204">
        <f>IF(N202="snížená",J202,0)</f>
        <v>0</v>
      </c>
      <c r="BG202" s="204">
        <f>IF(N202="zákl. přenesená",J202,0)</f>
        <v>0</v>
      </c>
      <c r="BH202" s="204">
        <f>IF(N202="sníž. přenesená",J202,0)</f>
        <v>0</v>
      </c>
      <c r="BI202" s="204">
        <f>IF(N202="nulová",J202,0)</f>
        <v>0</v>
      </c>
      <c r="BJ202" s="18" t="s">
        <v>71</v>
      </c>
      <c r="BK202" s="204">
        <f>ROUND(I202*H202,2)</f>
        <v>0</v>
      </c>
      <c r="BL202" s="18" t="s">
        <v>270</v>
      </c>
      <c r="BM202" s="203" t="s">
        <v>546</v>
      </c>
    </row>
    <row r="203" spans="1:65" s="13" customFormat="1">
      <c r="B203" s="205"/>
      <c r="C203" s="206"/>
      <c r="D203" s="207" t="s">
        <v>272</v>
      </c>
      <c r="E203" s="208" t="s">
        <v>1</v>
      </c>
      <c r="F203" s="209" t="s">
        <v>1709</v>
      </c>
      <c r="G203" s="206"/>
      <c r="H203" s="210">
        <v>5.05</v>
      </c>
      <c r="I203" s="211"/>
      <c r="J203" s="206"/>
      <c r="K203" s="206"/>
      <c r="L203" s="212"/>
      <c r="M203" s="213"/>
      <c r="N203" s="214"/>
      <c r="O203" s="214"/>
      <c r="P203" s="214"/>
      <c r="Q203" s="214"/>
      <c r="R203" s="214"/>
      <c r="S203" s="214"/>
      <c r="T203" s="215"/>
      <c r="AT203" s="216" t="s">
        <v>272</v>
      </c>
      <c r="AU203" s="216" t="s">
        <v>73</v>
      </c>
      <c r="AV203" s="13" t="s">
        <v>73</v>
      </c>
      <c r="AW203" s="13" t="s">
        <v>30</v>
      </c>
      <c r="AX203" s="13" t="s">
        <v>64</v>
      </c>
      <c r="AY203" s="216" t="s">
        <v>263</v>
      </c>
    </row>
    <row r="204" spans="1:65" s="15" customFormat="1">
      <c r="B204" s="228"/>
      <c r="C204" s="229"/>
      <c r="D204" s="207" t="s">
        <v>272</v>
      </c>
      <c r="E204" s="230" t="s">
        <v>1</v>
      </c>
      <c r="F204" s="231" t="s">
        <v>280</v>
      </c>
      <c r="G204" s="229"/>
      <c r="H204" s="232">
        <v>5.05</v>
      </c>
      <c r="I204" s="233"/>
      <c r="J204" s="229"/>
      <c r="K204" s="229"/>
      <c r="L204" s="234"/>
      <c r="M204" s="235"/>
      <c r="N204" s="236"/>
      <c r="O204" s="236"/>
      <c r="P204" s="236"/>
      <c r="Q204" s="236"/>
      <c r="R204" s="236"/>
      <c r="S204" s="236"/>
      <c r="T204" s="237"/>
      <c r="AT204" s="238" t="s">
        <v>272</v>
      </c>
      <c r="AU204" s="238" t="s">
        <v>73</v>
      </c>
      <c r="AV204" s="15" t="s">
        <v>270</v>
      </c>
      <c r="AW204" s="15" t="s">
        <v>30</v>
      </c>
      <c r="AX204" s="15" t="s">
        <v>71</v>
      </c>
      <c r="AY204" s="238" t="s">
        <v>263</v>
      </c>
    </row>
    <row r="205" spans="1:65" s="2" customFormat="1" ht="16.5" customHeight="1">
      <c r="A205" s="35"/>
      <c r="B205" s="36"/>
      <c r="C205" s="191" t="s">
        <v>426</v>
      </c>
      <c r="D205" s="191" t="s">
        <v>266</v>
      </c>
      <c r="E205" s="192" t="s">
        <v>1710</v>
      </c>
      <c r="F205" s="193" t="s">
        <v>1711</v>
      </c>
      <c r="G205" s="194" t="s">
        <v>292</v>
      </c>
      <c r="H205" s="195">
        <v>1</v>
      </c>
      <c r="I205" s="196"/>
      <c r="J205" s="197">
        <f>ROUND(I205*H205,2)</f>
        <v>0</v>
      </c>
      <c r="K205" s="198"/>
      <c r="L205" s="40"/>
      <c r="M205" s="199" t="s">
        <v>1</v>
      </c>
      <c r="N205" s="200" t="s">
        <v>38</v>
      </c>
      <c r="O205" s="72"/>
      <c r="P205" s="201">
        <f>O205*H205</f>
        <v>0</v>
      </c>
      <c r="Q205" s="201">
        <v>0</v>
      </c>
      <c r="R205" s="201">
        <f>Q205*H205</f>
        <v>0</v>
      </c>
      <c r="S205" s="201">
        <v>0</v>
      </c>
      <c r="T205" s="202">
        <f>S205*H205</f>
        <v>0</v>
      </c>
      <c r="U205" s="35"/>
      <c r="V205" s="35"/>
      <c r="W205" s="35"/>
      <c r="X205" s="35"/>
      <c r="Y205" s="35"/>
      <c r="Z205" s="35"/>
      <c r="AA205" s="35"/>
      <c r="AB205" s="35"/>
      <c r="AC205" s="35"/>
      <c r="AD205" s="35"/>
      <c r="AE205" s="35"/>
      <c r="AR205" s="203" t="s">
        <v>270</v>
      </c>
      <c r="AT205" s="203" t="s">
        <v>266</v>
      </c>
      <c r="AU205" s="203" t="s">
        <v>73</v>
      </c>
      <c r="AY205" s="18" t="s">
        <v>263</v>
      </c>
      <c r="BE205" s="204">
        <f>IF(N205="základní",J205,0)</f>
        <v>0</v>
      </c>
      <c r="BF205" s="204">
        <f>IF(N205="snížená",J205,0)</f>
        <v>0</v>
      </c>
      <c r="BG205" s="204">
        <f>IF(N205="zákl. přenesená",J205,0)</f>
        <v>0</v>
      </c>
      <c r="BH205" s="204">
        <f>IF(N205="sníž. přenesená",J205,0)</f>
        <v>0</v>
      </c>
      <c r="BI205" s="204">
        <f>IF(N205="nulová",J205,0)</f>
        <v>0</v>
      </c>
      <c r="BJ205" s="18" t="s">
        <v>71</v>
      </c>
      <c r="BK205" s="204">
        <f>ROUND(I205*H205,2)</f>
        <v>0</v>
      </c>
      <c r="BL205" s="18" t="s">
        <v>270</v>
      </c>
      <c r="BM205" s="203" t="s">
        <v>551</v>
      </c>
    </row>
    <row r="206" spans="1:65" s="12" customFormat="1" ht="22.9" customHeight="1">
      <c r="B206" s="175"/>
      <c r="C206" s="176"/>
      <c r="D206" s="177" t="s">
        <v>63</v>
      </c>
      <c r="E206" s="189" t="s">
        <v>314</v>
      </c>
      <c r="F206" s="189" t="s">
        <v>1712</v>
      </c>
      <c r="G206" s="176"/>
      <c r="H206" s="176"/>
      <c r="I206" s="179"/>
      <c r="J206" s="190">
        <f>BK206</f>
        <v>0</v>
      </c>
      <c r="K206" s="176"/>
      <c r="L206" s="181"/>
      <c r="M206" s="182"/>
      <c r="N206" s="183"/>
      <c r="O206" s="183"/>
      <c r="P206" s="184">
        <f>SUM(P207:P268)</f>
        <v>0</v>
      </c>
      <c r="Q206" s="183"/>
      <c r="R206" s="184">
        <f>SUM(R207:R268)</f>
        <v>0</v>
      </c>
      <c r="S206" s="183"/>
      <c r="T206" s="185">
        <f>SUM(T207:T268)</f>
        <v>0</v>
      </c>
      <c r="AR206" s="186" t="s">
        <v>71</v>
      </c>
      <c r="AT206" s="187" t="s">
        <v>63</v>
      </c>
      <c r="AU206" s="187" t="s">
        <v>71</v>
      </c>
      <c r="AY206" s="186" t="s">
        <v>263</v>
      </c>
      <c r="BK206" s="188">
        <f>SUM(BK207:BK268)</f>
        <v>0</v>
      </c>
    </row>
    <row r="207" spans="1:65" s="2" customFormat="1" ht="24.2" customHeight="1">
      <c r="A207" s="35"/>
      <c r="B207" s="36"/>
      <c r="C207" s="191" t="s">
        <v>554</v>
      </c>
      <c r="D207" s="191" t="s">
        <v>266</v>
      </c>
      <c r="E207" s="192" t="s">
        <v>1713</v>
      </c>
      <c r="F207" s="193" t="s">
        <v>1714</v>
      </c>
      <c r="G207" s="194" t="s">
        <v>796</v>
      </c>
      <c r="H207" s="195">
        <v>33.5</v>
      </c>
      <c r="I207" s="196"/>
      <c r="J207" s="197">
        <f>ROUND(I207*H207,2)</f>
        <v>0</v>
      </c>
      <c r="K207" s="198"/>
      <c r="L207" s="40"/>
      <c r="M207" s="199" t="s">
        <v>1</v>
      </c>
      <c r="N207" s="200" t="s">
        <v>38</v>
      </c>
      <c r="O207" s="72"/>
      <c r="P207" s="201">
        <f>O207*H207</f>
        <v>0</v>
      </c>
      <c r="Q207" s="201">
        <v>0</v>
      </c>
      <c r="R207" s="201">
        <f>Q207*H207</f>
        <v>0</v>
      </c>
      <c r="S207" s="201">
        <v>0</v>
      </c>
      <c r="T207" s="202">
        <f>S207*H207</f>
        <v>0</v>
      </c>
      <c r="U207" s="35"/>
      <c r="V207" s="35"/>
      <c r="W207" s="35"/>
      <c r="X207" s="35"/>
      <c r="Y207" s="35"/>
      <c r="Z207" s="35"/>
      <c r="AA207" s="35"/>
      <c r="AB207" s="35"/>
      <c r="AC207" s="35"/>
      <c r="AD207" s="35"/>
      <c r="AE207" s="35"/>
      <c r="AR207" s="203" t="s">
        <v>270</v>
      </c>
      <c r="AT207" s="203" t="s">
        <v>266</v>
      </c>
      <c r="AU207" s="203" t="s">
        <v>73</v>
      </c>
      <c r="AY207" s="18" t="s">
        <v>263</v>
      </c>
      <c r="BE207" s="204">
        <f>IF(N207="základní",J207,0)</f>
        <v>0</v>
      </c>
      <c r="BF207" s="204">
        <f>IF(N207="snížená",J207,0)</f>
        <v>0</v>
      </c>
      <c r="BG207" s="204">
        <f>IF(N207="zákl. přenesená",J207,0)</f>
        <v>0</v>
      </c>
      <c r="BH207" s="204">
        <f>IF(N207="sníž. přenesená",J207,0)</f>
        <v>0</v>
      </c>
      <c r="BI207" s="204">
        <f>IF(N207="nulová",J207,0)</f>
        <v>0</v>
      </c>
      <c r="BJ207" s="18" t="s">
        <v>71</v>
      </c>
      <c r="BK207" s="204">
        <f>ROUND(I207*H207,2)</f>
        <v>0</v>
      </c>
      <c r="BL207" s="18" t="s">
        <v>270</v>
      </c>
      <c r="BM207" s="203" t="s">
        <v>557</v>
      </c>
    </row>
    <row r="208" spans="1:65" s="16" customFormat="1">
      <c r="B208" s="248"/>
      <c r="C208" s="249"/>
      <c r="D208" s="207" t="s">
        <v>272</v>
      </c>
      <c r="E208" s="250" t="s">
        <v>1</v>
      </c>
      <c r="F208" s="251" t="s">
        <v>1691</v>
      </c>
      <c r="G208" s="249"/>
      <c r="H208" s="250" t="s">
        <v>1</v>
      </c>
      <c r="I208" s="252"/>
      <c r="J208" s="249"/>
      <c r="K208" s="249"/>
      <c r="L208" s="253"/>
      <c r="M208" s="254"/>
      <c r="N208" s="255"/>
      <c r="O208" s="255"/>
      <c r="P208" s="255"/>
      <c r="Q208" s="255"/>
      <c r="R208" s="255"/>
      <c r="S208" s="255"/>
      <c r="T208" s="256"/>
      <c r="AT208" s="257" t="s">
        <v>272</v>
      </c>
      <c r="AU208" s="257" t="s">
        <v>73</v>
      </c>
      <c r="AV208" s="16" t="s">
        <v>71</v>
      </c>
      <c r="AW208" s="16" t="s">
        <v>30</v>
      </c>
      <c r="AX208" s="16" t="s">
        <v>64</v>
      </c>
      <c r="AY208" s="257" t="s">
        <v>263</v>
      </c>
    </row>
    <row r="209" spans="1:65" s="13" customFormat="1">
      <c r="B209" s="205"/>
      <c r="C209" s="206"/>
      <c r="D209" s="207" t="s">
        <v>272</v>
      </c>
      <c r="E209" s="208" t="s">
        <v>1</v>
      </c>
      <c r="F209" s="209" t="s">
        <v>1715</v>
      </c>
      <c r="G209" s="206"/>
      <c r="H209" s="210">
        <v>33.5</v>
      </c>
      <c r="I209" s="211"/>
      <c r="J209" s="206"/>
      <c r="K209" s="206"/>
      <c r="L209" s="212"/>
      <c r="M209" s="213"/>
      <c r="N209" s="214"/>
      <c r="O209" s="214"/>
      <c r="P209" s="214"/>
      <c r="Q209" s="214"/>
      <c r="R209" s="214"/>
      <c r="S209" s="214"/>
      <c r="T209" s="215"/>
      <c r="AT209" s="216" t="s">
        <v>272</v>
      </c>
      <c r="AU209" s="216" t="s">
        <v>73</v>
      </c>
      <c r="AV209" s="13" t="s">
        <v>73</v>
      </c>
      <c r="AW209" s="13" t="s">
        <v>30</v>
      </c>
      <c r="AX209" s="13" t="s">
        <v>64</v>
      </c>
      <c r="AY209" s="216" t="s">
        <v>263</v>
      </c>
    </row>
    <row r="210" spans="1:65" s="15" customFormat="1">
      <c r="B210" s="228"/>
      <c r="C210" s="229"/>
      <c r="D210" s="207" t="s">
        <v>272</v>
      </c>
      <c r="E210" s="230" t="s">
        <v>1</v>
      </c>
      <c r="F210" s="231" t="s">
        <v>280</v>
      </c>
      <c r="G210" s="229"/>
      <c r="H210" s="232">
        <v>33.5</v>
      </c>
      <c r="I210" s="233"/>
      <c r="J210" s="229"/>
      <c r="K210" s="229"/>
      <c r="L210" s="234"/>
      <c r="M210" s="235"/>
      <c r="N210" s="236"/>
      <c r="O210" s="236"/>
      <c r="P210" s="236"/>
      <c r="Q210" s="236"/>
      <c r="R210" s="236"/>
      <c r="S210" s="236"/>
      <c r="T210" s="237"/>
      <c r="AT210" s="238" t="s">
        <v>272</v>
      </c>
      <c r="AU210" s="238" t="s">
        <v>73</v>
      </c>
      <c r="AV210" s="15" t="s">
        <v>270</v>
      </c>
      <c r="AW210" s="15" t="s">
        <v>30</v>
      </c>
      <c r="AX210" s="15" t="s">
        <v>71</v>
      </c>
      <c r="AY210" s="238" t="s">
        <v>263</v>
      </c>
    </row>
    <row r="211" spans="1:65" s="2" customFormat="1" ht="24.2" customHeight="1">
      <c r="A211" s="35"/>
      <c r="B211" s="36"/>
      <c r="C211" s="191" t="s">
        <v>493</v>
      </c>
      <c r="D211" s="191" t="s">
        <v>266</v>
      </c>
      <c r="E211" s="192" t="s">
        <v>1716</v>
      </c>
      <c r="F211" s="193" t="s">
        <v>1717</v>
      </c>
      <c r="G211" s="194" t="s">
        <v>796</v>
      </c>
      <c r="H211" s="195">
        <v>67</v>
      </c>
      <c r="I211" s="196"/>
      <c r="J211" s="197">
        <f>ROUND(I211*H211,2)</f>
        <v>0</v>
      </c>
      <c r="K211" s="198"/>
      <c r="L211" s="40"/>
      <c r="M211" s="199" t="s">
        <v>1</v>
      </c>
      <c r="N211" s="200" t="s">
        <v>38</v>
      </c>
      <c r="O211" s="72"/>
      <c r="P211" s="201">
        <f>O211*H211</f>
        <v>0</v>
      </c>
      <c r="Q211" s="201">
        <v>0</v>
      </c>
      <c r="R211" s="201">
        <f>Q211*H211</f>
        <v>0</v>
      </c>
      <c r="S211" s="201">
        <v>0</v>
      </c>
      <c r="T211" s="202">
        <f>S211*H211</f>
        <v>0</v>
      </c>
      <c r="U211" s="35"/>
      <c r="V211" s="35"/>
      <c r="W211" s="35"/>
      <c r="X211" s="35"/>
      <c r="Y211" s="35"/>
      <c r="Z211" s="35"/>
      <c r="AA211" s="35"/>
      <c r="AB211" s="35"/>
      <c r="AC211" s="35"/>
      <c r="AD211" s="35"/>
      <c r="AE211" s="35"/>
      <c r="AR211" s="203" t="s">
        <v>270</v>
      </c>
      <c r="AT211" s="203" t="s">
        <v>266</v>
      </c>
      <c r="AU211" s="203" t="s">
        <v>73</v>
      </c>
      <c r="AY211" s="18" t="s">
        <v>263</v>
      </c>
      <c r="BE211" s="204">
        <f>IF(N211="základní",J211,0)</f>
        <v>0</v>
      </c>
      <c r="BF211" s="204">
        <f>IF(N211="snížená",J211,0)</f>
        <v>0</v>
      </c>
      <c r="BG211" s="204">
        <f>IF(N211="zákl. přenesená",J211,0)</f>
        <v>0</v>
      </c>
      <c r="BH211" s="204">
        <f>IF(N211="sníž. přenesená",J211,0)</f>
        <v>0</v>
      </c>
      <c r="BI211" s="204">
        <f>IF(N211="nulová",J211,0)</f>
        <v>0</v>
      </c>
      <c r="BJ211" s="18" t="s">
        <v>71</v>
      </c>
      <c r="BK211" s="204">
        <f>ROUND(I211*H211,2)</f>
        <v>0</v>
      </c>
      <c r="BL211" s="18" t="s">
        <v>270</v>
      </c>
      <c r="BM211" s="203" t="s">
        <v>560</v>
      </c>
    </row>
    <row r="212" spans="1:65" s="16" customFormat="1">
      <c r="B212" s="248"/>
      <c r="C212" s="249"/>
      <c r="D212" s="207" t="s">
        <v>272</v>
      </c>
      <c r="E212" s="250" t="s">
        <v>1</v>
      </c>
      <c r="F212" s="251" t="s">
        <v>1718</v>
      </c>
      <c r="G212" s="249"/>
      <c r="H212" s="250" t="s">
        <v>1</v>
      </c>
      <c r="I212" s="252"/>
      <c r="J212" s="249"/>
      <c r="K212" s="249"/>
      <c r="L212" s="253"/>
      <c r="M212" s="254"/>
      <c r="N212" s="255"/>
      <c r="O212" s="255"/>
      <c r="P212" s="255"/>
      <c r="Q212" s="255"/>
      <c r="R212" s="255"/>
      <c r="S212" s="255"/>
      <c r="T212" s="256"/>
      <c r="AT212" s="257" t="s">
        <v>272</v>
      </c>
      <c r="AU212" s="257" t="s">
        <v>73</v>
      </c>
      <c r="AV212" s="16" t="s">
        <v>71</v>
      </c>
      <c r="AW212" s="16" t="s">
        <v>30</v>
      </c>
      <c r="AX212" s="16" t="s">
        <v>64</v>
      </c>
      <c r="AY212" s="257" t="s">
        <v>263</v>
      </c>
    </row>
    <row r="213" spans="1:65" s="13" customFormat="1">
      <c r="B213" s="205"/>
      <c r="C213" s="206"/>
      <c r="D213" s="207" t="s">
        <v>272</v>
      </c>
      <c r="E213" s="208" t="s">
        <v>1</v>
      </c>
      <c r="F213" s="209" t="s">
        <v>1719</v>
      </c>
      <c r="G213" s="206"/>
      <c r="H213" s="210">
        <v>67</v>
      </c>
      <c r="I213" s="211"/>
      <c r="J213" s="206"/>
      <c r="K213" s="206"/>
      <c r="L213" s="212"/>
      <c r="M213" s="213"/>
      <c r="N213" s="214"/>
      <c r="O213" s="214"/>
      <c r="P213" s="214"/>
      <c r="Q213" s="214"/>
      <c r="R213" s="214"/>
      <c r="S213" s="214"/>
      <c r="T213" s="215"/>
      <c r="AT213" s="216" t="s">
        <v>272</v>
      </c>
      <c r="AU213" s="216" t="s">
        <v>73</v>
      </c>
      <c r="AV213" s="13" t="s">
        <v>73</v>
      </c>
      <c r="AW213" s="13" t="s">
        <v>30</v>
      </c>
      <c r="AX213" s="13" t="s">
        <v>64</v>
      </c>
      <c r="AY213" s="216" t="s">
        <v>263</v>
      </c>
    </row>
    <row r="214" spans="1:65" s="15" customFormat="1">
      <c r="B214" s="228"/>
      <c r="C214" s="229"/>
      <c r="D214" s="207" t="s">
        <v>272</v>
      </c>
      <c r="E214" s="230" t="s">
        <v>1</v>
      </c>
      <c r="F214" s="231" t="s">
        <v>280</v>
      </c>
      <c r="G214" s="229"/>
      <c r="H214" s="232">
        <v>67</v>
      </c>
      <c r="I214" s="233"/>
      <c r="J214" s="229"/>
      <c r="K214" s="229"/>
      <c r="L214" s="234"/>
      <c r="M214" s="235"/>
      <c r="N214" s="236"/>
      <c r="O214" s="236"/>
      <c r="P214" s="236"/>
      <c r="Q214" s="236"/>
      <c r="R214" s="236"/>
      <c r="S214" s="236"/>
      <c r="T214" s="237"/>
      <c r="AT214" s="238" t="s">
        <v>272</v>
      </c>
      <c r="AU214" s="238" t="s">
        <v>73</v>
      </c>
      <c r="AV214" s="15" t="s">
        <v>270</v>
      </c>
      <c r="AW214" s="15" t="s">
        <v>30</v>
      </c>
      <c r="AX214" s="15" t="s">
        <v>71</v>
      </c>
      <c r="AY214" s="238" t="s">
        <v>263</v>
      </c>
    </row>
    <row r="215" spans="1:65" s="2" customFormat="1" ht="24.2" customHeight="1">
      <c r="A215" s="35"/>
      <c r="B215" s="36"/>
      <c r="C215" s="191" t="s">
        <v>7</v>
      </c>
      <c r="D215" s="191" t="s">
        <v>266</v>
      </c>
      <c r="E215" s="192" t="s">
        <v>1720</v>
      </c>
      <c r="F215" s="193" t="s">
        <v>1721</v>
      </c>
      <c r="G215" s="194" t="s">
        <v>796</v>
      </c>
      <c r="H215" s="195">
        <v>36</v>
      </c>
      <c r="I215" s="196"/>
      <c r="J215" s="197">
        <f>ROUND(I215*H215,2)</f>
        <v>0</v>
      </c>
      <c r="K215" s="198"/>
      <c r="L215" s="40"/>
      <c r="M215" s="199" t="s">
        <v>1</v>
      </c>
      <c r="N215" s="200" t="s">
        <v>38</v>
      </c>
      <c r="O215" s="72"/>
      <c r="P215" s="201">
        <f>O215*H215</f>
        <v>0</v>
      </c>
      <c r="Q215" s="201">
        <v>0</v>
      </c>
      <c r="R215" s="201">
        <f>Q215*H215</f>
        <v>0</v>
      </c>
      <c r="S215" s="201">
        <v>0</v>
      </c>
      <c r="T215" s="202">
        <f>S215*H215</f>
        <v>0</v>
      </c>
      <c r="U215" s="35"/>
      <c r="V215" s="35"/>
      <c r="W215" s="35"/>
      <c r="X215" s="35"/>
      <c r="Y215" s="35"/>
      <c r="Z215" s="35"/>
      <c r="AA215" s="35"/>
      <c r="AB215" s="35"/>
      <c r="AC215" s="35"/>
      <c r="AD215" s="35"/>
      <c r="AE215" s="35"/>
      <c r="AR215" s="203" t="s">
        <v>270</v>
      </c>
      <c r="AT215" s="203" t="s">
        <v>266</v>
      </c>
      <c r="AU215" s="203" t="s">
        <v>73</v>
      </c>
      <c r="AY215" s="18" t="s">
        <v>263</v>
      </c>
      <c r="BE215" s="204">
        <f>IF(N215="základní",J215,0)</f>
        <v>0</v>
      </c>
      <c r="BF215" s="204">
        <f>IF(N215="snížená",J215,0)</f>
        <v>0</v>
      </c>
      <c r="BG215" s="204">
        <f>IF(N215="zákl. přenesená",J215,0)</f>
        <v>0</v>
      </c>
      <c r="BH215" s="204">
        <f>IF(N215="sníž. přenesená",J215,0)</f>
        <v>0</v>
      </c>
      <c r="BI215" s="204">
        <f>IF(N215="nulová",J215,0)</f>
        <v>0</v>
      </c>
      <c r="BJ215" s="18" t="s">
        <v>71</v>
      </c>
      <c r="BK215" s="204">
        <f>ROUND(I215*H215,2)</f>
        <v>0</v>
      </c>
      <c r="BL215" s="18" t="s">
        <v>270</v>
      </c>
      <c r="BM215" s="203" t="s">
        <v>568</v>
      </c>
    </row>
    <row r="216" spans="1:65" s="16" customFormat="1">
      <c r="B216" s="248"/>
      <c r="C216" s="249"/>
      <c r="D216" s="207" t="s">
        <v>272</v>
      </c>
      <c r="E216" s="250" t="s">
        <v>1</v>
      </c>
      <c r="F216" s="251" t="s">
        <v>1664</v>
      </c>
      <c r="G216" s="249"/>
      <c r="H216" s="250" t="s">
        <v>1</v>
      </c>
      <c r="I216" s="252"/>
      <c r="J216" s="249"/>
      <c r="K216" s="249"/>
      <c r="L216" s="253"/>
      <c r="M216" s="254"/>
      <c r="N216" s="255"/>
      <c r="O216" s="255"/>
      <c r="P216" s="255"/>
      <c r="Q216" s="255"/>
      <c r="R216" s="255"/>
      <c r="S216" s="255"/>
      <c r="T216" s="256"/>
      <c r="AT216" s="257" t="s">
        <v>272</v>
      </c>
      <c r="AU216" s="257" t="s">
        <v>73</v>
      </c>
      <c r="AV216" s="16" t="s">
        <v>71</v>
      </c>
      <c r="AW216" s="16" t="s">
        <v>30</v>
      </c>
      <c r="AX216" s="16" t="s">
        <v>64</v>
      </c>
      <c r="AY216" s="257" t="s">
        <v>263</v>
      </c>
    </row>
    <row r="217" spans="1:65" s="13" customFormat="1">
      <c r="B217" s="205"/>
      <c r="C217" s="206"/>
      <c r="D217" s="207" t="s">
        <v>272</v>
      </c>
      <c r="E217" s="208" t="s">
        <v>1</v>
      </c>
      <c r="F217" s="209" t="s">
        <v>551</v>
      </c>
      <c r="G217" s="206"/>
      <c r="H217" s="210">
        <v>36</v>
      </c>
      <c r="I217" s="211"/>
      <c r="J217" s="206"/>
      <c r="K217" s="206"/>
      <c r="L217" s="212"/>
      <c r="M217" s="213"/>
      <c r="N217" s="214"/>
      <c r="O217" s="214"/>
      <c r="P217" s="214"/>
      <c r="Q217" s="214"/>
      <c r="R217" s="214"/>
      <c r="S217" s="214"/>
      <c r="T217" s="215"/>
      <c r="AT217" s="216" t="s">
        <v>272</v>
      </c>
      <c r="AU217" s="216" t="s">
        <v>73</v>
      </c>
      <c r="AV217" s="13" t="s">
        <v>73</v>
      </c>
      <c r="AW217" s="13" t="s">
        <v>30</v>
      </c>
      <c r="AX217" s="13" t="s">
        <v>64</v>
      </c>
      <c r="AY217" s="216" t="s">
        <v>263</v>
      </c>
    </row>
    <row r="218" spans="1:65" s="15" customFormat="1">
      <c r="B218" s="228"/>
      <c r="C218" s="229"/>
      <c r="D218" s="207" t="s">
        <v>272</v>
      </c>
      <c r="E218" s="230" t="s">
        <v>1</v>
      </c>
      <c r="F218" s="231" t="s">
        <v>280</v>
      </c>
      <c r="G218" s="229"/>
      <c r="H218" s="232">
        <v>36</v>
      </c>
      <c r="I218" s="233"/>
      <c r="J218" s="229"/>
      <c r="K218" s="229"/>
      <c r="L218" s="234"/>
      <c r="M218" s="235"/>
      <c r="N218" s="236"/>
      <c r="O218" s="236"/>
      <c r="P218" s="236"/>
      <c r="Q218" s="236"/>
      <c r="R218" s="236"/>
      <c r="S218" s="236"/>
      <c r="T218" s="237"/>
      <c r="AT218" s="238" t="s">
        <v>272</v>
      </c>
      <c r="AU218" s="238" t="s">
        <v>73</v>
      </c>
      <c r="AV218" s="15" t="s">
        <v>270</v>
      </c>
      <c r="AW218" s="15" t="s">
        <v>30</v>
      </c>
      <c r="AX218" s="15" t="s">
        <v>71</v>
      </c>
      <c r="AY218" s="238" t="s">
        <v>263</v>
      </c>
    </row>
    <row r="219" spans="1:65" s="2" customFormat="1" ht="16.5" customHeight="1">
      <c r="A219" s="35"/>
      <c r="B219" s="36"/>
      <c r="C219" s="191" t="s">
        <v>496</v>
      </c>
      <c r="D219" s="191" t="s">
        <v>266</v>
      </c>
      <c r="E219" s="192" t="s">
        <v>1722</v>
      </c>
      <c r="F219" s="193" t="s">
        <v>1723</v>
      </c>
      <c r="G219" s="194" t="s">
        <v>796</v>
      </c>
      <c r="H219" s="195">
        <v>95.7</v>
      </c>
      <c r="I219" s="196"/>
      <c r="J219" s="197">
        <f>ROUND(I219*H219,2)</f>
        <v>0</v>
      </c>
      <c r="K219" s="198"/>
      <c r="L219" s="40"/>
      <c r="M219" s="199" t="s">
        <v>1</v>
      </c>
      <c r="N219" s="200" t="s">
        <v>38</v>
      </c>
      <c r="O219" s="72"/>
      <c r="P219" s="201">
        <f>O219*H219</f>
        <v>0</v>
      </c>
      <c r="Q219" s="201">
        <v>0</v>
      </c>
      <c r="R219" s="201">
        <f>Q219*H219</f>
        <v>0</v>
      </c>
      <c r="S219" s="201">
        <v>0</v>
      </c>
      <c r="T219" s="202">
        <f>S219*H219</f>
        <v>0</v>
      </c>
      <c r="U219" s="35"/>
      <c r="V219" s="35"/>
      <c r="W219" s="35"/>
      <c r="X219" s="35"/>
      <c r="Y219" s="35"/>
      <c r="Z219" s="35"/>
      <c r="AA219" s="35"/>
      <c r="AB219" s="35"/>
      <c r="AC219" s="35"/>
      <c r="AD219" s="35"/>
      <c r="AE219" s="35"/>
      <c r="AR219" s="203" t="s">
        <v>270</v>
      </c>
      <c r="AT219" s="203" t="s">
        <v>266</v>
      </c>
      <c r="AU219" s="203" t="s">
        <v>73</v>
      </c>
      <c r="AY219" s="18" t="s">
        <v>263</v>
      </c>
      <c r="BE219" s="204">
        <f>IF(N219="základní",J219,0)</f>
        <v>0</v>
      </c>
      <c r="BF219" s="204">
        <f>IF(N219="snížená",J219,0)</f>
        <v>0</v>
      </c>
      <c r="BG219" s="204">
        <f>IF(N219="zákl. přenesená",J219,0)</f>
        <v>0</v>
      </c>
      <c r="BH219" s="204">
        <f>IF(N219="sníž. přenesená",J219,0)</f>
        <v>0</v>
      </c>
      <c r="BI219" s="204">
        <f>IF(N219="nulová",J219,0)</f>
        <v>0</v>
      </c>
      <c r="BJ219" s="18" t="s">
        <v>71</v>
      </c>
      <c r="BK219" s="204">
        <f>ROUND(I219*H219,2)</f>
        <v>0</v>
      </c>
      <c r="BL219" s="18" t="s">
        <v>270</v>
      </c>
      <c r="BM219" s="203" t="s">
        <v>573</v>
      </c>
    </row>
    <row r="220" spans="1:65" s="16" customFormat="1">
      <c r="B220" s="248"/>
      <c r="C220" s="249"/>
      <c r="D220" s="207" t="s">
        <v>272</v>
      </c>
      <c r="E220" s="250" t="s">
        <v>1</v>
      </c>
      <c r="F220" s="251" t="s">
        <v>1724</v>
      </c>
      <c r="G220" s="249"/>
      <c r="H220" s="250" t="s">
        <v>1</v>
      </c>
      <c r="I220" s="252"/>
      <c r="J220" s="249"/>
      <c r="K220" s="249"/>
      <c r="L220" s="253"/>
      <c r="M220" s="254"/>
      <c r="N220" s="255"/>
      <c r="O220" s="255"/>
      <c r="P220" s="255"/>
      <c r="Q220" s="255"/>
      <c r="R220" s="255"/>
      <c r="S220" s="255"/>
      <c r="T220" s="256"/>
      <c r="AT220" s="257" t="s">
        <v>272</v>
      </c>
      <c r="AU220" s="257" t="s">
        <v>73</v>
      </c>
      <c r="AV220" s="16" t="s">
        <v>71</v>
      </c>
      <c r="AW220" s="16" t="s">
        <v>30</v>
      </c>
      <c r="AX220" s="16" t="s">
        <v>64</v>
      </c>
      <c r="AY220" s="257" t="s">
        <v>263</v>
      </c>
    </row>
    <row r="221" spans="1:65" s="13" customFormat="1">
      <c r="B221" s="205"/>
      <c r="C221" s="206"/>
      <c r="D221" s="207" t="s">
        <v>272</v>
      </c>
      <c r="E221" s="208" t="s">
        <v>1</v>
      </c>
      <c r="F221" s="209" t="s">
        <v>1725</v>
      </c>
      <c r="G221" s="206"/>
      <c r="H221" s="210">
        <v>95.7</v>
      </c>
      <c r="I221" s="211"/>
      <c r="J221" s="206"/>
      <c r="K221" s="206"/>
      <c r="L221" s="212"/>
      <c r="M221" s="213"/>
      <c r="N221" s="214"/>
      <c r="O221" s="214"/>
      <c r="P221" s="214"/>
      <c r="Q221" s="214"/>
      <c r="R221" s="214"/>
      <c r="S221" s="214"/>
      <c r="T221" s="215"/>
      <c r="AT221" s="216" t="s">
        <v>272</v>
      </c>
      <c r="AU221" s="216" t="s">
        <v>73</v>
      </c>
      <c r="AV221" s="13" t="s">
        <v>73</v>
      </c>
      <c r="AW221" s="13" t="s">
        <v>30</v>
      </c>
      <c r="AX221" s="13" t="s">
        <v>64</v>
      </c>
      <c r="AY221" s="216" t="s">
        <v>263</v>
      </c>
    </row>
    <row r="222" spans="1:65" s="15" customFormat="1">
      <c r="B222" s="228"/>
      <c r="C222" s="229"/>
      <c r="D222" s="207" t="s">
        <v>272</v>
      </c>
      <c r="E222" s="230" t="s">
        <v>1</v>
      </c>
      <c r="F222" s="231" t="s">
        <v>280</v>
      </c>
      <c r="G222" s="229"/>
      <c r="H222" s="232">
        <v>95.7</v>
      </c>
      <c r="I222" s="233"/>
      <c r="J222" s="229"/>
      <c r="K222" s="229"/>
      <c r="L222" s="234"/>
      <c r="M222" s="235"/>
      <c r="N222" s="236"/>
      <c r="O222" s="236"/>
      <c r="P222" s="236"/>
      <c r="Q222" s="236"/>
      <c r="R222" s="236"/>
      <c r="S222" s="236"/>
      <c r="T222" s="237"/>
      <c r="AT222" s="238" t="s">
        <v>272</v>
      </c>
      <c r="AU222" s="238" t="s">
        <v>73</v>
      </c>
      <c r="AV222" s="15" t="s">
        <v>270</v>
      </c>
      <c r="AW222" s="15" t="s">
        <v>30</v>
      </c>
      <c r="AX222" s="15" t="s">
        <v>71</v>
      </c>
      <c r="AY222" s="238" t="s">
        <v>263</v>
      </c>
    </row>
    <row r="223" spans="1:65" s="2" customFormat="1" ht="21.75" customHeight="1">
      <c r="A223" s="35"/>
      <c r="B223" s="36"/>
      <c r="C223" s="191" t="s">
        <v>576</v>
      </c>
      <c r="D223" s="191" t="s">
        <v>266</v>
      </c>
      <c r="E223" s="192" t="s">
        <v>1726</v>
      </c>
      <c r="F223" s="193" t="s">
        <v>1727</v>
      </c>
      <c r="G223" s="194" t="s">
        <v>796</v>
      </c>
      <c r="H223" s="195">
        <v>91.13</v>
      </c>
      <c r="I223" s="196"/>
      <c r="J223" s="197">
        <f>ROUND(I223*H223,2)</f>
        <v>0</v>
      </c>
      <c r="K223" s="198"/>
      <c r="L223" s="40"/>
      <c r="M223" s="199" t="s">
        <v>1</v>
      </c>
      <c r="N223" s="200" t="s">
        <v>38</v>
      </c>
      <c r="O223" s="72"/>
      <c r="P223" s="201">
        <f>O223*H223</f>
        <v>0</v>
      </c>
      <c r="Q223" s="201">
        <v>0</v>
      </c>
      <c r="R223" s="201">
        <f>Q223*H223</f>
        <v>0</v>
      </c>
      <c r="S223" s="201">
        <v>0</v>
      </c>
      <c r="T223" s="202">
        <f>S223*H223</f>
        <v>0</v>
      </c>
      <c r="U223" s="35"/>
      <c r="V223" s="35"/>
      <c r="W223" s="35"/>
      <c r="X223" s="35"/>
      <c r="Y223" s="35"/>
      <c r="Z223" s="35"/>
      <c r="AA223" s="35"/>
      <c r="AB223" s="35"/>
      <c r="AC223" s="35"/>
      <c r="AD223" s="35"/>
      <c r="AE223" s="35"/>
      <c r="AR223" s="203" t="s">
        <v>270</v>
      </c>
      <c r="AT223" s="203" t="s">
        <v>266</v>
      </c>
      <c r="AU223" s="203" t="s">
        <v>73</v>
      </c>
      <c r="AY223" s="18" t="s">
        <v>263</v>
      </c>
      <c r="BE223" s="204">
        <f>IF(N223="základní",J223,0)</f>
        <v>0</v>
      </c>
      <c r="BF223" s="204">
        <f>IF(N223="snížená",J223,0)</f>
        <v>0</v>
      </c>
      <c r="BG223" s="204">
        <f>IF(N223="zákl. přenesená",J223,0)</f>
        <v>0</v>
      </c>
      <c r="BH223" s="204">
        <f>IF(N223="sníž. přenesená",J223,0)</f>
        <v>0</v>
      </c>
      <c r="BI223" s="204">
        <f>IF(N223="nulová",J223,0)</f>
        <v>0</v>
      </c>
      <c r="BJ223" s="18" t="s">
        <v>71</v>
      </c>
      <c r="BK223" s="204">
        <f>ROUND(I223*H223,2)</f>
        <v>0</v>
      </c>
      <c r="BL223" s="18" t="s">
        <v>270</v>
      </c>
      <c r="BM223" s="203" t="s">
        <v>579</v>
      </c>
    </row>
    <row r="224" spans="1:65" s="16" customFormat="1">
      <c r="B224" s="248"/>
      <c r="C224" s="249"/>
      <c r="D224" s="207" t="s">
        <v>272</v>
      </c>
      <c r="E224" s="250" t="s">
        <v>1</v>
      </c>
      <c r="F224" s="251" t="s">
        <v>1691</v>
      </c>
      <c r="G224" s="249"/>
      <c r="H224" s="250" t="s">
        <v>1</v>
      </c>
      <c r="I224" s="252"/>
      <c r="J224" s="249"/>
      <c r="K224" s="249"/>
      <c r="L224" s="253"/>
      <c r="M224" s="254"/>
      <c r="N224" s="255"/>
      <c r="O224" s="255"/>
      <c r="P224" s="255"/>
      <c r="Q224" s="255"/>
      <c r="R224" s="255"/>
      <c r="S224" s="255"/>
      <c r="T224" s="256"/>
      <c r="AT224" s="257" t="s">
        <v>272</v>
      </c>
      <c r="AU224" s="257" t="s">
        <v>73</v>
      </c>
      <c r="AV224" s="16" t="s">
        <v>71</v>
      </c>
      <c r="AW224" s="16" t="s">
        <v>30</v>
      </c>
      <c r="AX224" s="16" t="s">
        <v>64</v>
      </c>
      <c r="AY224" s="257" t="s">
        <v>263</v>
      </c>
    </row>
    <row r="225" spans="2:51" s="13" customFormat="1">
      <c r="B225" s="205"/>
      <c r="C225" s="206"/>
      <c r="D225" s="207" t="s">
        <v>272</v>
      </c>
      <c r="E225" s="208" t="s">
        <v>1</v>
      </c>
      <c r="F225" s="209" t="s">
        <v>1715</v>
      </c>
      <c r="G225" s="206"/>
      <c r="H225" s="210">
        <v>33.5</v>
      </c>
      <c r="I225" s="211"/>
      <c r="J225" s="206"/>
      <c r="K225" s="206"/>
      <c r="L225" s="212"/>
      <c r="M225" s="213"/>
      <c r="N225" s="214"/>
      <c r="O225" s="214"/>
      <c r="P225" s="214"/>
      <c r="Q225" s="214"/>
      <c r="R225" s="214"/>
      <c r="S225" s="214"/>
      <c r="T225" s="215"/>
      <c r="AT225" s="216" t="s">
        <v>272</v>
      </c>
      <c r="AU225" s="216" t="s">
        <v>73</v>
      </c>
      <c r="AV225" s="13" t="s">
        <v>73</v>
      </c>
      <c r="AW225" s="13" t="s">
        <v>30</v>
      </c>
      <c r="AX225" s="13" t="s">
        <v>64</v>
      </c>
      <c r="AY225" s="216" t="s">
        <v>263</v>
      </c>
    </row>
    <row r="226" spans="2:51" s="14" customFormat="1">
      <c r="B226" s="217"/>
      <c r="C226" s="218"/>
      <c r="D226" s="207" t="s">
        <v>272</v>
      </c>
      <c r="E226" s="219" t="s">
        <v>1</v>
      </c>
      <c r="F226" s="220" t="s">
        <v>275</v>
      </c>
      <c r="G226" s="218"/>
      <c r="H226" s="221">
        <v>33.5</v>
      </c>
      <c r="I226" s="222"/>
      <c r="J226" s="218"/>
      <c r="K226" s="218"/>
      <c r="L226" s="223"/>
      <c r="M226" s="224"/>
      <c r="N226" s="225"/>
      <c r="O226" s="225"/>
      <c r="P226" s="225"/>
      <c r="Q226" s="225"/>
      <c r="R226" s="225"/>
      <c r="S226" s="225"/>
      <c r="T226" s="226"/>
      <c r="AT226" s="227" t="s">
        <v>272</v>
      </c>
      <c r="AU226" s="227" t="s">
        <v>73</v>
      </c>
      <c r="AV226" s="14" t="s">
        <v>276</v>
      </c>
      <c r="AW226" s="14" t="s">
        <v>30</v>
      </c>
      <c r="AX226" s="14" t="s">
        <v>64</v>
      </c>
      <c r="AY226" s="227" t="s">
        <v>263</v>
      </c>
    </row>
    <row r="227" spans="2:51" s="16" customFormat="1">
      <c r="B227" s="248"/>
      <c r="C227" s="249"/>
      <c r="D227" s="207" t="s">
        <v>272</v>
      </c>
      <c r="E227" s="250" t="s">
        <v>1</v>
      </c>
      <c r="F227" s="251" t="s">
        <v>1691</v>
      </c>
      <c r="G227" s="249"/>
      <c r="H227" s="250" t="s">
        <v>1</v>
      </c>
      <c r="I227" s="252"/>
      <c r="J227" s="249"/>
      <c r="K227" s="249"/>
      <c r="L227" s="253"/>
      <c r="M227" s="254"/>
      <c r="N227" s="255"/>
      <c r="O227" s="255"/>
      <c r="P227" s="255"/>
      <c r="Q227" s="255"/>
      <c r="R227" s="255"/>
      <c r="S227" s="255"/>
      <c r="T227" s="256"/>
      <c r="AT227" s="257" t="s">
        <v>272</v>
      </c>
      <c r="AU227" s="257" t="s">
        <v>73</v>
      </c>
      <c r="AV227" s="16" t="s">
        <v>71</v>
      </c>
      <c r="AW227" s="16" t="s">
        <v>30</v>
      </c>
      <c r="AX227" s="16" t="s">
        <v>64</v>
      </c>
      <c r="AY227" s="257" t="s">
        <v>263</v>
      </c>
    </row>
    <row r="228" spans="2:51" s="13" customFormat="1">
      <c r="B228" s="205"/>
      <c r="C228" s="206"/>
      <c r="D228" s="207" t="s">
        <v>272</v>
      </c>
      <c r="E228" s="208" t="s">
        <v>1</v>
      </c>
      <c r="F228" s="209" t="s">
        <v>73</v>
      </c>
      <c r="G228" s="206"/>
      <c r="H228" s="210">
        <v>2</v>
      </c>
      <c r="I228" s="211"/>
      <c r="J228" s="206"/>
      <c r="K228" s="206"/>
      <c r="L228" s="212"/>
      <c r="M228" s="213"/>
      <c r="N228" s="214"/>
      <c r="O228" s="214"/>
      <c r="P228" s="214"/>
      <c r="Q228" s="214"/>
      <c r="R228" s="214"/>
      <c r="S228" s="214"/>
      <c r="T228" s="215"/>
      <c r="AT228" s="216" t="s">
        <v>272</v>
      </c>
      <c r="AU228" s="216" t="s">
        <v>73</v>
      </c>
      <c r="AV228" s="13" t="s">
        <v>73</v>
      </c>
      <c r="AW228" s="13" t="s">
        <v>30</v>
      </c>
      <c r="AX228" s="13" t="s">
        <v>64</v>
      </c>
      <c r="AY228" s="216" t="s">
        <v>263</v>
      </c>
    </row>
    <row r="229" spans="2:51" s="16" customFormat="1">
      <c r="B229" s="248"/>
      <c r="C229" s="249"/>
      <c r="D229" s="207" t="s">
        <v>272</v>
      </c>
      <c r="E229" s="250" t="s">
        <v>1</v>
      </c>
      <c r="F229" s="251" t="s">
        <v>1693</v>
      </c>
      <c r="G229" s="249"/>
      <c r="H229" s="250" t="s">
        <v>1</v>
      </c>
      <c r="I229" s="252"/>
      <c r="J229" s="249"/>
      <c r="K229" s="249"/>
      <c r="L229" s="253"/>
      <c r="M229" s="254"/>
      <c r="N229" s="255"/>
      <c r="O229" s="255"/>
      <c r="P229" s="255"/>
      <c r="Q229" s="255"/>
      <c r="R229" s="255"/>
      <c r="S229" s="255"/>
      <c r="T229" s="256"/>
      <c r="AT229" s="257" t="s">
        <v>272</v>
      </c>
      <c r="AU229" s="257" t="s">
        <v>73</v>
      </c>
      <c r="AV229" s="16" t="s">
        <v>71</v>
      </c>
      <c r="AW229" s="16" t="s">
        <v>30</v>
      </c>
      <c r="AX229" s="16" t="s">
        <v>64</v>
      </c>
      <c r="AY229" s="257" t="s">
        <v>263</v>
      </c>
    </row>
    <row r="230" spans="2:51" s="13" customFormat="1">
      <c r="B230" s="205"/>
      <c r="C230" s="206"/>
      <c r="D230" s="207" t="s">
        <v>272</v>
      </c>
      <c r="E230" s="208" t="s">
        <v>1</v>
      </c>
      <c r="F230" s="209" t="s">
        <v>309</v>
      </c>
      <c r="G230" s="206"/>
      <c r="H230" s="210">
        <v>7</v>
      </c>
      <c r="I230" s="211"/>
      <c r="J230" s="206"/>
      <c r="K230" s="206"/>
      <c r="L230" s="212"/>
      <c r="M230" s="213"/>
      <c r="N230" s="214"/>
      <c r="O230" s="214"/>
      <c r="P230" s="214"/>
      <c r="Q230" s="214"/>
      <c r="R230" s="214"/>
      <c r="S230" s="214"/>
      <c r="T230" s="215"/>
      <c r="AT230" s="216" t="s">
        <v>272</v>
      </c>
      <c r="AU230" s="216" t="s">
        <v>73</v>
      </c>
      <c r="AV230" s="13" t="s">
        <v>73</v>
      </c>
      <c r="AW230" s="13" t="s">
        <v>30</v>
      </c>
      <c r="AX230" s="13" t="s">
        <v>64</v>
      </c>
      <c r="AY230" s="216" t="s">
        <v>263</v>
      </c>
    </row>
    <row r="231" spans="2:51" s="14" customFormat="1">
      <c r="B231" s="217"/>
      <c r="C231" s="218"/>
      <c r="D231" s="207" t="s">
        <v>272</v>
      </c>
      <c r="E231" s="219" t="s">
        <v>1</v>
      </c>
      <c r="F231" s="220" t="s">
        <v>275</v>
      </c>
      <c r="G231" s="218"/>
      <c r="H231" s="221">
        <v>9</v>
      </c>
      <c r="I231" s="222"/>
      <c r="J231" s="218"/>
      <c r="K231" s="218"/>
      <c r="L231" s="223"/>
      <c r="M231" s="224"/>
      <c r="N231" s="225"/>
      <c r="O231" s="225"/>
      <c r="P231" s="225"/>
      <c r="Q231" s="225"/>
      <c r="R231" s="225"/>
      <c r="S231" s="225"/>
      <c r="T231" s="226"/>
      <c r="AT231" s="227" t="s">
        <v>272</v>
      </c>
      <c r="AU231" s="227" t="s">
        <v>73</v>
      </c>
      <c r="AV231" s="14" t="s">
        <v>276</v>
      </c>
      <c r="AW231" s="14" t="s">
        <v>30</v>
      </c>
      <c r="AX231" s="14" t="s">
        <v>64</v>
      </c>
      <c r="AY231" s="227" t="s">
        <v>263</v>
      </c>
    </row>
    <row r="232" spans="2:51" s="16" customFormat="1">
      <c r="B232" s="248"/>
      <c r="C232" s="249"/>
      <c r="D232" s="207" t="s">
        <v>272</v>
      </c>
      <c r="E232" s="250" t="s">
        <v>1</v>
      </c>
      <c r="F232" s="251" t="s">
        <v>1728</v>
      </c>
      <c r="G232" s="249"/>
      <c r="H232" s="250" t="s">
        <v>1</v>
      </c>
      <c r="I232" s="252"/>
      <c r="J232" s="249"/>
      <c r="K232" s="249"/>
      <c r="L232" s="253"/>
      <c r="M232" s="254"/>
      <c r="N232" s="255"/>
      <c r="O232" s="255"/>
      <c r="P232" s="255"/>
      <c r="Q232" s="255"/>
      <c r="R232" s="255"/>
      <c r="S232" s="255"/>
      <c r="T232" s="256"/>
      <c r="AT232" s="257" t="s">
        <v>272</v>
      </c>
      <c r="AU232" s="257" t="s">
        <v>73</v>
      </c>
      <c r="AV232" s="16" t="s">
        <v>71</v>
      </c>
      <c r="AW232" s="16" t="s">
        <v>30</v>
      </c>
      <c r="AX232" s="16" t="s">
        <v>64</v>
      </c>
      <c r="AY232" s="257" t="s">
        <v>263</v>
      </c>
    </row>
    <row r="233" spans="2:51" s="13" customFormat="1">
      <c r="B233" s="205"/>
      <c r="C233" s="206"/>
      <c r="D233" s="207" t="s">
        <v>272</v>
      </c>
      <c r="E233" s="208" t="s">
        <v>1</v>
      </c>
      <c r="F233" s="209" t="s">
        <v>1729</v>
      </c>
      <c r="G233" s="206"/>
      <c r="H233" s="210">
        <v>21.55</v>
      </c>
      <c r="I233" s="211"/>
      <c r="J233" s="206"/>
      <c r="K233" s="206"/>
      <c r="L233" s="212"/>
      <c r="M233" s="213"/>
      <c r="N233" s="214"/>
      <c r="O233" s="214"/>
      <c r="P233" s="214"/>
      <c r="Q233" s="214"/>
      <c r="R233" s="214"/>
      <c r="S233" s="214"/>
      <c r="T233" s="215"/>
      <c r="AT233" s="216" t="s">
        <v>272</v>
      </c>
      <c r="AU233" s="216" t="s">
        <v>73</v>
      </c>
      <c r="AV233" s="13" t="s">
        <v>73</v>
      </c>
      <c r="AW233" s="13" t="s">
        <v>30</v>
      </c>
      <c r="AX233" s="13" t="s">
        <v>64</v>
      </c>
      <c r="AY233" s="216" t="s">
        <v>263</v>
      </c>
    </row>
    <row r="234" spans="2:51" s="13" customFormat="1">
      <c r="B234" s="205"/>
      <c r="C234" s="206"/>
      <c r="D234" s="207" t="s">
        <v>272</v>
      </c>
      <c r="E234" s="208" t="s">
        <v>1</v>
      </c>
      <c r="F234" s="209" t="s">
        <v>1730</v>
      </c>
      <c r="G234" s="206"/>
      <c r="H234" s="210">
        <v>15.93</v>
      </c>
      <c r="I234" s="211"/>
      <c r="J234" s="206"/>
      <c r="K234" s="206"/>
      <c r="L234" s="212"/>
      <c r="M234" s="213"/>
      <c r="N234" s="214"/>
      <c r="O234" s="214"/>
      <c r="P234" s="214"/>
      <c r="Q234" s="214"/>
      <c r="R234" s="214"/>
      <c r="S234" s="214"/>
      <c r="T234" s="215"/>
      <c r="AT234" s="216" t="s">
        <v>272</v>
      </c>
      <c r="AU234" s="216" t="s">
        <v>73</v>
      </c>
      <c r="AV234" s="13" t="s">
        <v>73</v>
      </c>
      <c r="AW234" s="13" t="s">
        <v>30</v>
      </c>
      <c r="AX234" s="13" t="s">
        <v>64</v>
      </c>
      <c r="AY234" s="216" t="s">
        <v>263</v>
      </c>
    </row>
    <row r="235" spans="2:51" s="14" customFormat="1">
      <c r="B235" s="217"/>
      <c r="C235" s="218"/>
      <c r="D235" s="207" t="s">
        <v>272</v>
      </c>
      <c r="E235" s="219" t="s">
        <v>1</v>
      </c>
      <c r="F235" s="220" t="s">
        <v>275</v>
      </c>
      <c r="G235" s="218"/>
      <c r="H235" s="221">
        <v>37.480000000000004</v>
      </c>
      <c r="I235" s="222"/>
      <c r="J235" s="218"/>
      <c r="K235" s="218"/>
      <c r="L235" s="223"/>
      <c r="M235" s="224"/>
      <c r="N235" s="225"/>
      <c r="O235" s="225"/>
      <c r="P235" s="225"/>
      <c r="Q235" s="225"/>
      <c r="R235" s="225"/>
      <c r="S235" s="225"/>
      <c r="T235" s="226"/>
      <c r="AT235" s="227" t="s">
        <v>272</v>
      </c>
      <c r="AU235" s="227" t="s">
        <v>73</v>
      </c>
      <c r="AV235" s="14" t="s">
        <v>276</v>
      </c>
      <c r="AW235" s="14" t="s">
        <v>30</v>
      </c>
      <c r="AX235" s="14" t="s">
        <v>64</v>
      </c>
      <c r="AY235" s="227" t="s">
        <v>263</v>
      </c>
    </row>
    <row r="236" spans="2:51" s="16" customFormat="1">
      <c r="B236" s="248"/>
      <c r="C236" s="249"/>
      <c r="D236" s="207" t="s">
        <v>272</v>
      </c>
      <c r="E236" s="250" t="s">
        <v>1</v>
      </c>
      <c r="F236" s="251" t="s">
        <v>1731</v>
      </c>
      <c r="G236" s="249"/>
      <c r="H236" s="250" t="s">
        <v>1</v>
      </c>
      <c r="I236" s="252"/>
      <c r="J236" s="249"/>
      <c r="K236" s="249"/>
      <c r="L236" s="253"/>
      <c r="M236" s="254"/>
      <c r="N236" s="255"/>
      <c r="O236" s="255"/>
      <c r="P236" s="255"/>
      <c r="Q236" s="255"/>
      <c r="R236" s="255"/>
      <c r="S236" s="255"/>
      <c r="T236" s="256"/>
      <c r="AT236" s="257" t="s">
        <v>272</v>
      </c>
      <c r="AU236" s="257" t="s">
        <v>73</v>
      </c>
      <c r="AV236" s="16" t="s">
        <v>71</v>
      </c>
      <c r="AW236" s="16" t="s">
        <v>30</v>
      </c>
      <c r="AX236" s="16" t="s">
        <v>64</v>
      </c>
      <c r="AY236" s="257" t="s">
        <v>263</v>
      </c>
    </row>
    <row r="237" spans="2:51" s="13" customFormat="1">
      <c r="B237" s="205"/>
      <c r="C237" s="206"/>
      <c r="D237" s="207" t="s">
        <v>272</v>
      </c>
      <c r="E237" s="208" t="s">
        <v>1</v>
      </c>
      <c r="F237" s="209" t="s">
        <v>1732</v>
      </c>
      <c r="G237" s="206"/>
      <c r="H237" s="210">
        <v>6.75</v>
      </c>
      <c r="I237" s="211"/>
      <c r="J237" s="206"/>
      <c r="K237" s="206"/>
      <c r="L237" s="212"/>
      <c r="M237" s="213"/>
      <c r="N237" s="214"/>
      <c r="O237" s="214"/>
      <c r="P237" s="214"/>
      <c r="Q237" s="214"/>
      <c r="R237" s="214"/>
      <c r="S237" s="214"/>
      <c r="T237" s="215"/>
      <c r="AT237" s="216" t="s">
        <v>272</v>
      </c>
      <c r="AU237" s="216" t="s">
        <v>73</v>
      </c>
      <c r="AV237" s="13" t="s">
        <v>73</v>
      </c>
      <c r="AW237" s="13" t="s">
        <v>30</v>
      </c>
      <c r="AX237" s="13" t="s">
        <v>64</v>
      </c>
      <c r="AY237" s="216" t="s">
        <v>263</v>
      </c>
    </row>
    <row r="238" spans="2:51" s="13" customFormat="1">
      <c r="B238" s="205"/>
      <c r="C238" s="206"/>
      <c r="D238" s="207" t="s">
        <v>272</v>
      </c>
      <c r="E238" s="208" t="s">
        <v>1</v>
      </c>
      <c r="F238" s="209" t="s">
        <v>1733</v>
      </c>
      <c r="G238" s="206"/>
      <c r="H238" s="210">
        <v>4.4000000000000004</v>
      </c>
      <c r="I238" s="211"/>
      <c r="J238" s="206"/>
      <c r="K238" s="206"/>
      <c r="L238" s="212"/>
      <c r="M238" s="213"/>
      <c r="N238" s="214"/>
      <c r="O238" s="214"/>
      <c r="P238" s="214"/>
      <c r="Q238" s="214"/>
      <c r="R238" s="214"/>
      <c r="S238" s="214"/>
      <c r="T238" s="215"/>
      <c r="AT238" s="216" t="s">
        <v>272</v>
      </c>
      <c r="AU238" s="216" t="s">
        <v>73</v>
      </c>
      <c r="AV238" s="13" t="s">
        <v>73</v>
      </c>
      <c r="AW238" s="13" t="s">
        <v>30</v>
      </c>
      <c r="AX238" s="13" t="s">
        <v>64</v>
      </c>
      <c r="AY238" s="216" t="s">
        <v>263</v>
      </c>
    </row>
    <row r="239" spans="2:51" s="14" customFormat="1">
      <c r="B239" s="217"/>
      <c r="C239" s="218"/>
      <c r="D239" s="207" t="s">
        <v>272</v>
      </c>
      <c r="E239" s="219" t="s">
        <v>1</v>
      </c>
      <c r="F239" s="220" t="s">
        <v>275</v>
      </c>
      <c r="G239" s="218"/>
      <c r="H239" s="221">
        <v>11.15</v>
      </c>
      <c r="I239" s="222"/>
      <c r="J239" s="218"/>
      <c r="K239" s="218"/>
      <c r="L239" s="223"/>
      <c r="M239" s="224"/>
      <c r="N239" s="225"/>
      <c r="O239" s="225"/>
      <c r="P239" s="225"/>
      <c r="Q239" s="225"/>
      <c r="R239" s="225"/>
      <c r="S239" s="225"/>
      <c r="T239" s="226"/>
      <c r="AT239" s="227" t="s">
        <v>272</v>
      </c>
      <c r="AU239" s="227" t="s">
        <v>73</v>
      </c>
      <c r="AV239" s="14" t="s">
        <v>276</v>
      </c>
      <c r="AW239" s="14" t="s">
        <v>30</v>
      </c>
      <c r="AX239" s="14" t="s">
        <v>64</v>
      </c>
      <c r="AY239" s="227" t="s">
        <v>263</v>
      </c>
    </row>
    <row r="240" spans="2:51" s="15" customFormat="1">
      <c r="B240" s="228"/>
      <c r="C240" s="229"/>
      <c r="D240" s="207" t="s">
        <v>272</v>
      </c>
      <c r="E240" s="230" t="s">
        <v>1</v>
      </c>
      <c r="F240" s="231" t="s">
        <v>280</v>
      </c>
      <c r="G240" s="229"/>
      <c r="H240" s="232">
        <v>91.13</v>
      </c>
      <c r="I240" s="233"/>
      <c r="J240" s="229"/>
      <c r="K240" s="229"/>
      <c r="L240" s="234"/>
      <c r="M240" s="235"/>
      <c r="N240" s="236"/>
      <c r="O240" s="236"/>
      <c r="P240" s="236"/>
      <c r="Q240" s="236"/>
      <c r="R240" s="236"/>
      <c r="S240" s="236"/>
      <c r="T240" s="237"/>
      <c r="AT240" s="238" t="s">
        <v>272</v>
      </c>
      <c r="AU240" s="238" t="s">
        <v>73</v>
      </c>
      <c r="AV240" s="15" t="s">
        <v>270</v>
      </c>
      <c r="AW240" s="15" t="s">
        <v>30</v>
      </c>
      <c r="AX240" s="15" t="s">
        <v>71</v>
      </c>
      <c r="AY240" s="238" t="s">
        <v>263</v>
      </c>
    </row>
    <row r="241" spans="1:65" s="2" customFormat="1" ht="21.75" customHeight="1">
      <c r="A241" s="35"/>
      <c r="B241" s="36"/>
      <c r="C241" s="191" t="s">
        <v>500</v>
      </c>
      <c r="D241" s="191" t="s">
        <v>266</v>
      </c>
      <c r="E241" s="192" t="s">
        <v>1734</v>
      </c>
      <c r="F241" s="193" t="s">
        <v>1735</v>
      </c>
      <c r="G241" s="194" t="s">
        <v>796</v>
      </c>
      <c r="H241" s="195">
        <v>103</v>
      </c>
      <c r="I241" s="196"/>
      <c r="J241" s="197">
        <f>ROUND(I241*H241,2)</f>
        <v>0</v>
      </c>
      <c r="K241" s="198"/>
      <c r="L241" s="40"/>
      <c r="M241" s="199" t="s">
        <v>1</v>
      </c>
      <c r="N241" s="200" t="s">
        <v>38</v>
      </c>
      <c r="O241" s="72"/>
      <c r="P241" s="201">
        <f>O241*H241</f>
        <v>0</v>
      </c>
      <c r="Q241" s="201">
        <v>0</v>
      </c>
      <c r="R241" s="201">
        <f>Q241*H241</f>
        <v>0</v>
      </c>
      <c r="S241" s="201">
        <v>0</v>
      </c>
      <c r="T241" s="202">
        <f>S241*H241</f>
        <v>0</v>
      </c>
      <c r="U241" s="35"/>
      <c r="V241" s="35"/>
      <c r="W241" s="35"/>
      <c r="X241" s="35"/>
      <c r="Y241" s="35"/>
      <c r="Z241" s="35"/>
      <c r="AA241" s="35"/>
      <c r="AB241" s="35"/>
      <c r="AC241" s="35"/>
      <c r="AD241" s="35"/>
      <c r="AE241" s="35"/>
      <c r="AR241" s="203" t="s">
        <v>270</v>
      </c>
      <c r="AT241" s="203" t="s">
        <v>266</v>
      </c>
      <c r="AU241" s="203" t="s">
        <v>73</v>
      </c>
      <c r="AY241" s="18" t="s">
        <v>263</v>
      </c>
      <c r="BE241" s="204">
        <f>IF(N241="základní",J241,0)</f>
        <v>0</v>
      </c>
      <c r="BF241" s="204">
        <f>IF(N241="snížená",J241,0)</f>
        <v>0</v>
      </c>
      <c r="BG241" s="204">
        <f>IF(N241="zákl. přenesená",J241,0)</f>
        <v>0</v>
      </c>
      <c r="BH241" s="204">
        <f>IF(N241="sníž. přenesená",J241,0)</f>
        <v>0</v>
      </c>
      <c r="BI241" s="204">
        <f>IF(N241="nulová",J241,0)</f>
        <v>0</v>
      </c>
      <c r="BJ241" s="18" t="s">
        <v>71</v>
      </c>
      <c r="BK241" s="204">
        <f>ROUND(I241*H241,2)</f>
        <v>0</v>
      </c>
      <c r="BL241" s="18" t="s">
        <v>270</v>
      </c>
      <c r="BM241" s="203" t="s">
        <v>584</v>
      </c>
    </row>
    <row r="242" spans="1:65" s="16" customFormat="1">
      <c r="B242" s="248"/>
      <c r="C242" s="249"/>
      <c r="D242" s="207" t="s">
        <v>272</v>
      </c>
      <c r="E242" s="250" t="s">
        <v>1</v>
      </c>
      <c r="F242" s="251" t="s">
        <v>1718</v>
      </c>
      <c r="G242" s="249"/>
      <c r="H242" s="250" t="s">
        <v>1</v>
      </c>
      <c r="I242" s="252"/>
      <c r="J242" s="249"/>
      <c r="K242" s="249"/>
      <c r="L242" s="253"/>
      <c r="M242" s="254"/>
      <c r="N242" s="255"/>
      <c r="O242" s="255"/>
      <c r="P242" s="255"/>
      <c r="Q242" s="255"/>
      <c r="R242" s="255"/>
      <c r="S242" s="255"/>
      <c r="T242" s="256"/>
      <c r="AT242" s="257" t="s">
        <v>272</v>
      </c>
      <c r="AU242" s="257" t="s">
        <v>73</v>
      </c>
      <c r="AV242" s="16" t="s">
        <v>71</v>
      </c>
      <c r="AW242" s="16" t="s">
        <v>30</v>
      </c>
      <c r="AX242" s="16" t="s">
        <v>64</v>
      </c>
      <c r="AY242" s="257" t="s">
        <v>263</v>
      </c>
    </row>
    <row r="243" spans="1:65" s="13" customFormat="1">
      <c r="B243" s="205"/>
      <c r="C243" s="206"/>
      <c r="D243" s="207" t="s">
        <v>272</v>
      </c>
      <c r="E243" s="208" t="s">
        <v>1</v>
      </c>
      <c r="F243" s="209" t="s">
        <v>1719</v>
      </c>
      <c r="G243" s="206"/>
      <c r="H243" s="210">
        <v>67</v>
      </c>
      <c r="I243" s="211"/>
      <c r="J243" s="206"/>
      <c r="K243" s="206"/>
      <c r="L243" s="212"/>
      <c r="M243" s="213"/>
      <c r="N243" s="214"/>
      <c r="O243" s="214"/>
      <c r="P243" s="214"/>
      <c r="Q243" s="214"/>
      <c r="R243" s="214"/>
      <c r="S243" s="214"/>
      <c r="T243" s="215"/>
      <c r="AT243" s="216" t="s">
        <v>272</v>
      </c>
      <c r="AU243" s="216" t="s">
        <v>73</v>
      </c>
      <c r="AV243" s="13" t="s">
        <v>73</v>
      </c>
      <c r="AW243" s="13" t="s">
        <v>30</v>
      </c>
      <c r="AX243" s="13" t="s">
        <v>64</v>
      </c>
      <c r="AY243" s="216" t="s">
        <v>263</v>
      </c>
    </row>
    <row r="244" spans="1:65" s="16" customFormat="1">
      <c r="B244" s="248"/>
      <c r="C244" s="249"/>
      <c r="D244" s="207" t="s">
        <v>272</v>
      </c>
      <c r="E244" s="250" t="s">
        <v>1</v>
      </c>
      <c r="F244" s="251" t="s">
        <v>1664</v>
      </c>
      <c r="G244" s="249"/>
      <c r="H244" s="250" t="s">
        <v>1</v>
      </c>
      <c r="I244" s="252"/>
      <c r="J244" s="249"/>
      <c r="K244" s="249"/>
      <c r="L244" s="253"/>
      <c r="M244" s="254"/>
      <c r="N244" s="255"/>
      <c r="O244" s="255"/>
      <c r="P244" s="255"/>
      <c r="Q244" s="255"/>
      <c r="R244" s="255"/>
      <c r="S244" s="255"/>
      <c r="T244" s="256"/>
      <c r="AT244" s="257" t="s">
        <v>272</v>
      </c>
      <c r="AU244" s="257" t="s">
        <v>73</v>
      </c>
      <c r="AV244" s="16" t="s">
        <v>71</v>
      </c>
      <c r="AW244" s="16" t="s">
        <v>30</v>
      </c>
      <c r="AX244" s="16" t="s">
        <v>64</v>
      </c>
      <c r="AY244" s="257" t="s">
        <v>263</v>
      </c>
    </row>
    <row r="245" spans="1:65" s="13" customFormat="1">
      <c r="B245" s="205"/>
      <c r="C245" s="206"/>
      <c r="D245" s="207" t="s">
        <v>272</v>
      </c>
      <c r="E245" s="208" t="s">
        <v>1</v>
      </c>
      <c r="F245" s="209" t="s">
        <v>551</v>
      </c>
      <c r="G245" s="206"/>
      <c r="H245" s="210">
        <v>36</v>
      </c>
      <c r="I245" s="211"/>
      <c r="J245" s="206"/>
      <c r="K245" s="206"/>
      <c r="L245" s="212"/>
      <c r="M245" s="213"/>
      <c r="N245" s="214"/>
      <c r="O245" s="214"/>
      <c r="P245" s="214"/>
      <c r="Q245" s="214"/>
      <c r="R245" s="214"/>
      <c r="S245" s="214"/>
      <c r="T245" s="215"/>
      <c r="AT245" s="216" t="s">
        <v>272</v>
      </c>
      <c r="AU245" s="216" t="s">
        <v>73</v>
      </c>
      <c r="AV245" s="13" t="s">
        <v>73</v>
      </c>
      <c r="AW245" s="13" t="s">
        <v>30</v>
      </c>
      <c r="AX245" s="13" t="s">
        <v>64</v>
      </c>
      <c r="AY245" s="216" t="s">
        <v>263</v>
      </c>
    </row>
    <row r="246" spans="1:65" s="15" customFormat="1">
      <c r="B246" s="228"/>
      <c r="C246" s="229"/>
      <c r="D246" s="207" t="s">
        <v>272</v>
      </c>
      <c r="E246" s="230" t="s">
        <v>1</v>
      </c>
      <c r="F246" s="231" t="s">
        <v>280</v>
      </c>
      <c r="G246" s="229"/>
      <c r="H246" s="232">
        <v>103</v>
      </c>
      <c r="I246" s="233"/>
      <c r="J246" s="229"/>
      <c r="K246" s="229"/>
      <c r="L246" s="234"/>
      <c r="M246" s="235"/>
      <c r="N246" s="236"/>
      <c r="O246" s="236"/>
      <c r="P246" s="236"/>
      <c r="Q246" s="236"/>
      <c r="R246" s="236"/>
      <c r="S246" s="236"/>
      <c r="T246" s="237"/>
      <c r="AT246" s="238" t="s">
        <v>272</v>
      </c>
      <c r="AU246" s="238" t="s">
        <v>73</v>
      </c>
      <c r="AV246" s="15" t="s">
        <v>270</v>
      </c>
      <c r="AW246" s="15" t="s">
        <v>30</v>
      </c>
      <c r="AX246" s="15" t="s">
        <v>71</v>
      </c>
      <c r="AY246" s="238" t="s">
        <v>263</v>
      </c>
    </row>
    <row r="247" spans="1:65" s="2" customFormat="1" ht="24.2" customHeight="1">
      <c r="A247" s="35"/>
      <c r="B247" s="36"/>
      <c r="C247" s="191" t="s">
        <v>587</v>
      </c>
      <c r="D247" s="191" t="s">
        <v>266</v>
      </c>
      <c r="E247" s="192" t="s">
        <v>1736</v>
      </c>
      <c r="F247" s="193" t="s">
        <v>1737</v>
      </c>
      <c r="G247" s="194" t="s">
        <v>374</v>
      </c>
      <c r="H247" s="195">
        <v>5</v>
      </c>
      <c r="I247" s="196"/>
      <c r="J247" s="197">
        <f>ROUND(I247*H247,2)</f>
        <v>0</v>
      </c>
      <c r="K247" s="198"/>
      <c r="L247" s="40"/>
      <c r="M247" s="199" t="s">
        <v>1</v>
      </c>
      <c r="N247" s="200" t="s">
        <v>38</v>
      </c>
      <c r="O247" s="72"/>
      <c r="P247" s="201">
        <f>O247*H247</f>
        <v>0</v>
      </c>
      <c r="Q247" s="201">
        <v>0</v>
      </c>
      <c r="R247" s="201">
        <f>Q247*H247</f>
        <v>0</v>
      </c>
      <c r="S247" s="201">
        <v>0</v>
      </c>
      <c r="T247" s="202">
        <f>S247*H247</f>
        <v>0</v>
      </c>
      <c r="U247" s="35"/>
      <c r="V247" s="35"/>
      <c r="W247" s="35"/>
      <c r="X247" s="35"/>
      <c r="Y247" s="35"/>
      <c r="Z247" s="35"/>
      <c r="AA247" s="35"/>
      <c r="AB247" s="35"/>
      <c r="AC247" s="35"/>
      <c r="AD247" s="35"/>
      <c r="AE247" s="35"/>
      <c r="AR247" s="203" t="s">
        <v>270</v>
      </c>
      <c r="AT247" s="203" t="s">
        <v>266</v>
      </c>
      <c r="AU247" s="203" t="s">
        <v>73</v>
      </c>
      <c r="AY247" s="18" t="s">
        <v>263</v>
      </c>
      <c r="BE247" s="204">
        <f>IF(N247="základní",J247,0)</f>
        <v>0</v>
      </c>
      <c r="BF247" s="204">
        <f>IF(N247="snížená",J247,0)</f>
        <v>0</v>
      </c>
      <c r="BG247" s="204">
        <f>IF(N247="zákl. přenesená",J247,0)</f>
        <v>0</v>
      </c>
      <c r="BH247" s="204">
        <f>IF(N247="sníž. přenesená",J247,0)</f>
        <v>0</v>
      </c>
      <c r="BI247" s="204">
        <f>IF(N247="nulová",J247,0)</f>
        <v>0</v>
      </c>
      <c r="BJ247" s="18" t="s">
        <v>71</v>
      </c>
      <c r="BK247" s="204">
        <f>ROUND(I247*H247,2)</f>
        <v>0</v>
      </c>
      <c r="BL247" s="18" t="s">
        <v>270</v>
      </c>
      <c r="BM247" s="203" t="s">
        <v>590</v>
      </c>
    </row>
    <row r="248" spans="1:65" s="16" customFormat="1">
      <c r="B248" s="248"/>
      <c r="C248" s="249"/>
      <c r="D248" s="207" t="s">
        <v>272</v>
      </c>
      <c r="E248" s="250" t="s">
        <v>1</v>
      </c>
      <c r="F248" s="251" t="s">
        <v>1738</v>
      </c>
      <c r="G248" s="249"/>
      <c r="H248" s="250" t="s">
        <v>1</v>
      </c>
      <c r="I248" s="252"/>
      <c r="J248" s="249"/>
      <c r="K248" s="249"/>
      <c r="L248" s="253"/>
      <c r="M248" s="254"/>
      <c r="N248" s="255"/>
      <c r="O248" s="255"/>
      <c r="P248" s="255"/>
      <c r="Q248" s="255"/>
      <c r="R248" s="255"/>
      <c r="S248" s="255"/>
      <c r="T248" s="256"/>
      <c r="AT248" s="257" t="s">
        <v>272</v>
      </c>
      <c r="AU248" s="257" t="s">
        <v>73</v>
      </c>
      <c r="AV248" s="16" t="s">
        <v>71</v>
      </c>
      <c r="AW248" s="16" t="s">
        <v>30</v>
      </c>
      <c r="AX248" s="16" t="s">
        <v>64</v>
      </c>
      <c r="AY248" s="257" t="s">
        <v>263</v>
      </c>
    </row>
    <row r="249" spans="1:65" s="13" customFormat="1">
      <c r="B249" s="205"/>
      <c r="C249" s="206"/>
      <c r="D249" s="207" t="s">
        <v>272</v>
      </c>
      <c r="E249" s="208" t="s">
        <v>1</v>
      </c>
      <c r="F249" s="209" t="s">
        <v>71</v>
      </c>
      <c r="G249" s="206"/>
      <c r="H249" s="210">
        <v>1</v>
      </c>
      <c r="I249" s="211"/>
      <c r="J249" s="206"/>
      <c r="K249" s="206"/>
      <c r="L249" s="212"/>
      <c r="M249" s="213"/>
      <c r="N249" s="214"/>
      <c r="O249" s="214"/>
      <c r="P249" s="214"/>
      <c r="Q249" s="214"/>
      <c r="R249" s="214"/>
      <c r="S249" s="214"/>
      <c r="T249" s="215"/>
      <c r="AT249" s="216" t="s">
        <v>272</v>
      </c>
      <c r="AU249" s="216" t="s">
        <v>73</v>
      </c>
      <c r="AV249" s="13" t="s">
        <v>73</v>
      </c>
      <c r="AW249" s="13" t="s">
        <v>30</v>
      </c>
      <c r="AX249" s="13" t="s">
        <v>64</v>
      </c>
      <c r="AY249" s="216" t="s">
        <v>263</v>
      </c>
    </row>
    <row r="250" spans="1:65" s="16" customFormat="1">
      <c r="B250" s="248"/>
      <c r="C250" s="249"/>
      <c r="D250" s="207" t="s">
        <v>272</v>
      </c>
      <c r="E250" s="250" t="s">
        <v>1</v>
      </c>
      <c r="F250" s="251" t="s">
        <v>1739</v>
      </c>
      <c r="G250" s="249"/>
      <c r="H250" s="250" t="s">
        <v>1</v>
      </c>
      <c r="I250" s="252"/>
      <c r="J250" s="249"/>
      <c r="K250" s="249"/>
      <c r="L250" s="253"/>
      <c r="M250" s="254"/>
      <c r="N250" s="255"/>
      <c r="O250" s="255"/>
      <c r="P250" s="255"/>
      <c r="Q250" s="255"/>
      <c r="R250" s="255"/>
      <c r="S250" s="255"/>
      <c r="T250" s="256"/>
      <c r="AT250" s="257" t="s">
        <v>272</v>
      </c>
      <c r="AU250" s="257" t="s">
        <v>73</v>
      </c>
      <c r="AV250" s="16" t="s">
        <v>71</v>
      </c>
      <c r="AW250" s="16" t="s">
        <v>30</v>
      </c>
      <c r="AX250" s="16" t="s">
        <v>64</v>
      </c>
      <c r="AY250" s="257" t="s">
        <v>263</v>
      </c>
    </row>
    <row r="251" spans="1:65" s="13" customFormat="1">
      <c r="B251" s="205"/>
      <c r="C251" s="206"/>
      <c r="D251" s="207" t="s">
        <v>272</v>
      </c>
      <c r="E251" s="208" t="s">
        <v>1</v>
      </c>
      <c r="F251" s="209" t="s">
        <v>270</v>
      </c>
      <c r="G251" s="206"/>
      <c r="H251" s="210">
        <v>4</v>
      </c>
      <c r="I251" s="211"/>
      <c r="J251" s="206"/>
      <c r="K251" s="206"/>
      <c r="L251" s="212"/>
      <c r="M251" s="213"/>
      <c r="N251" s="214"/>
      <c r="O251" s="214"/>
      <c r="P251" s="214"/>
      <c r="Q251" s="214"/>
      <c r="R251" s="214"/>
      <c r="S251" s="214"/>
      <c r="T251" s="215"/>
      <c r="AT251" s="216" t="s">
        <v>272</v>
      </c>
      <c r="AU251" s="216" t="s">
        <v>73</v>
      </c>
      <c r="AV251" s="13" t="s">
        <v>73</v>
      </c>
      <c r="AW251" s="13" t="s">
        <v>30</v>
      </c>
      <c r="AX251" s="13" t="s">
        <v>64</v>
      </c>
      <c r="AY251" s="216" t="s">
        <v>263</v>
      </c>
    </row>
    <row r="252" spans="1:65" s="15" customFormat="1">
      <c r="B252" s="228"/>
      <c r="C252" s="229"/>
      <c r="D252" s="207" t="s">
        <v>272</v>
      </c>
      <c r="E252" s="230" t="s">
        <v>1</v>
      </c>
      <c r="F252" s="231" t="s">
        <v>280</v>
      </c>
      <c r="G252" s="229"/>
      <c r="H252" s="232">
        <v>5</v>
      </c>
      <c r="I252" s="233"/>
      <c r="J252" s="229"/>
      <c r="K252" s="229"/>
      <c r="L252" s="234"/>
      <c r="M252" s="235"/>
      <c r="N252" s="236"/>
      <c r="O252" s="236"/>
      <c r="P252" s="236"/>
      <c r="Q252" s="236"/>
      <c r="R252" s="236"/>
      <c r="S252" s="236"/>
      <c r="T252" s="237"/>
      <c r="AT252" s="238" t="s">
        <v>272</v>
      </c>
      <c r="AU252" s="238" t="s">
        <v>73</v>
      </c>
      <c r="AV252" s="15" t="s">
        <v>270</v>
      </c>
      <c r="AW252" s="15" t="s">
        <v>30</v>
      </c>
      <c r="AX252" s="15" t="s">
        <v>71</v>
      </c>
      <c r="AY252" s="238" t="s">
        <v>263</v>
      </c>
    </row>
    <row r="253" spans="1:65" s="2" customFormat="1" ht="33" customHeight="1">
      <c r="A253" s="35"/>
      <c r="B253" s="36"/>
      <c r="C253" s="191" t="s">
        <v>506</v>
      </c>
      <c r="D253" s="191" t="s">
        <v>266</v>
      </c>
      <c r="E253" s="192" t="s">
        <v>1740</v>
      </c>
      <c r="F253" s="193" t="s">
        <v>1741</v>
      </c>
      <c r="G253" s="194" t="s">
        <v>374</v>
      </c>
      <c r="H253" s="195">
        <v>3</v>
      </c>
      <c r="I253" s="196"/>
      <c r="J253" s="197">
        <f>ROUND(I253*H253,2)</f>
        <v>0</v>
      </c>
      <c r="K253" s="198"/>
      <c r="L253" s="40"/>
      <c r="M253" s="199" t="s">
        <v>1</v>
      </c>
      <c r="N253" s="200" t="s">
        <v>38</v>
      </c>
      <c r="O253" s="72"/>
      <c r="P253" s="201">
        <f>O253*H253</f>
        <v>0</v>
      </c>
      <c r="Q253" s="201">
        <v>0</v>
      </c>
      <c r="R253" s="201">
        <f>Q253*H253</f>
        <v>0</v>
      </c>
      <c r="S253" s="201">
        <v>0</v>
      </c>
      <c r="T253" s="202">
        <f>S253*H253</f>
        <v>0</v>
      </c>
      <c r="U253" s="35"/>
      <c r="V253" s="35"/>
      <c r="W253" s="35"/>
      <c r="X253" s="35"/>
      <c r="Y253" s="35"/>
      <c r="Z253" s="35"/>
      <c r="AA253" s="35"/>
      <c r="AB253" s="35"/>
      <c r="AC253" s="35"/>
      <c r="AD253" s="35"/>
      <c r="AE253" s="35"/>
      <c r="AR253" s="203" t="s">
        <v>270</v>
      </c>
      <c r="AT253" s="203" t="s">
        <v>266</v>
      </c>
      <c r="AU253" s="203" t="s">
        <v>73</v>
      </c>
      <c r="AY253" s="18" t="s">
        <v>263</v>
      </c>
      <c r="BE253" s="204">
        <f>IF(N253="základní",J253,0)</f>
        <v>0</v>
      </c>
      <c r="BF253" s="204">
        <f>IF(N253="snížená",J253,0)</f>
        <v>0</v>
      </c>
      <c r="BG253" s="204">
        <f>IF(N253="zákl. přenesená",J253,0)</f>
        <v>0</v>
      </c>
      <c r="BH253" s="204">
        <f>IF(N253="sníž. přenesená",J253,0)</f>
        <v>0</v>
      </c>
      <c r="BI253" s="204">
        <f>IF(N253="nulová",J253,0)</f>
        <v>0</v>
      </c>
      <c r="BJ253" s="18" t="s">
        <v>71</v>
      </c>
      <c r="BK253" s="204">
        <f>ROUND(I253*H253,2)</f>
        <v>0</v>
      </c>
      <c r="BL253" s="18" t="s">
        <v>270</v>
      </c>
      <c r="BM253" s="203" t="s">
        <v>594</v>
      </c>
    </row>
    <row r="254" spans="1:65" s="2" customFormat="1" ht="33" customHeight="1">
      <c r="A254" s="35"/>
      <c r="B254" s="36"/>
      <c r="C254" s="191" t="s">
        <v>595</v>
      </c>
      <c r="D254" s="191" t="s">
        <v>266</v>
      </c>
      <c r="E254" s="192" t="s">
        <v>1742</v>
      </c>
      <c r="F254" s="193" t="s">
        <v>1743</v>
      </c>
      <c r="G254" s="194" t="s">
        <v>374</v>
      </c>
      <c r="H254" s="195">
        <v>10</v>
      </c>
      <c r="I254" s="196"/>
      <c r="J254" s="197">
        <f>ROUND(I254*H254,2)</f>
        <v>0</v>
      </c>
      <c r="K254" s="198"/>
      <c r="L254" s="40"/>
      <c r="M254" s="199" t="s">
        <v>1</v>
      </c>
      <c r="N254" s="200" t="s">
        <v>38</v>
      </c>
      <c r="O254" s="72"/>
      <c r="P254" s="201">
        <f>O254*H254</f>
        <v>0</v>
      </c>
      <c r="Q254" s="201">
        <v>0</v>
      </c>
      <c r="R254" s="201">
        <f>Q254*H254</f>
        <v>0</v>
      </c>
      <c r="S254" s="201">
        <v>0</v>
      </c>
      <c r="T254" s="202">
        <f>S254*H254</f>
        <v>0</v>
      </c>
      <c r="U254" s="35"/>
      <c r="V254" s="35"/>
      <c r="W254" s="35"/>
      <c r="X254" s="35"/>
      <c r="Y254" s="35"/>
      <c r="Z254" s="35"/>
      <c r="AA254" s="35"/>
      <c r="AB254" s="35"/>
      <c r="AC254" s="35"/>
      <c r="AD254" s="35"/>
      <c r="AE254" s="35"/>
      <c r="AR254" s="203" t="s">
        <v>270</v>
      </c>
      <c r="AT254" s="203" t="s">
        <v>266</v>
      </c>
      <c r="AU254" s="203" t="s">
        <v>73</v>
      </c>
      <c r="AY254" s="18" t="s">
        <v>263</v>
      </c>
      <c r="BE254" s="204">
        <f>IF(N254="základní",J254,0)</f>
        <v>0</v>
      </c>
      <c r="BF254" s="204">
        <f>IF(N254="snížená",J254,0)</f>
        <v>0</v>
      </c>
      <c r="BG254" s="204">
        <f>IF(N254="zákl. přenesená",J254,0)</f>
        <v>0</v>
      </c>
      <c r="BH254" s="204">
        <f>IF(N254="sníž. přenesená",J254,0)</f>
        <v>0</v>
      </c>
      <c r="BI254" s="204">
        <f>IF(N254="nulová",J254,0)</f>
        <v>0</v>
      </c>
      <c r="BJ254" s="18" t="s">
        <v>71</v>
      </c>
      <c r="BK254" s="204">
        <f>ROUND(I254*H254,2)</f>
        <v>0</v>
      </c>
      <c r="BL254" s="18" t="s">
        <v>270</v>
      </c>
      <c r="BM254" s="203" t="s">
        <v>598</v>
      </c>
    </row>
    <row r="255" spans="1:65" s="16" customFormat="1" ht="22.5">
      <c r="B255" s="248"/>
      <c r="C255" s="249"/>
      <c r="D255" s="207" t="s">
        <v>272</v>
      </c>
      <c r="E255" s="250" t="s">
        <v>1</v>
      </c>
      <c r="F255" s="251" t="s">
        <v>1744</v>
      </c>
      <c r="G255" s="249"/>
      <c r="H255" s="250" t="s">
        <v>1</v>
      </c>
      <c r="I255" s="252"/>
      <c r="J255" s="249"/>
      <c r="K255" s="249"/>
      <c r="L255" s="253"/>
      <c r="M255" s="254"/>
      <c r="N255" s="255"/>
      <c r="O255" s="255"/>
      <c r="P255" s="255"/>
      <c r="Q255" s="255"/>
      <c r="R255" s="255"/>
      <c r="S255" s="255"/>
      <c r="T255" s="256"/>
      <c r="AT255" s="257" t="s">
        <v>272</v>
      </c>
      <c r="AU255" s="257" t="s">
        <v>73</v>
      </c>
      <c r="AV255" s="16" t="s">
        <v>71</v>
      </c>
      <c r="AW255" s="16" t="s">
        <v>30</v>
      </c>
      <c r="AX255" s="16" t="s">
        <v>64</v>
      </c>
      <c r="AY255" s="257" t="s">
        <v>263</v>
      </c>
    </row>
    <row r="256" spans="1:65" s="13" customFormat="1">
      <c r="B256" s="205"/>
      <c r="C256" s="206"/>
      <c r="D256" s="207" t="s">
        <v>272</v>
      </c>
      <c r="E256" s="208" t="s">
        <v>1</v>
      </c>
      <c r="F256" s="209" t="s">
        <v>322</v>
      </c>
      <c r="G256" s="206"/>
      <c r="H256" s="210">
        <v>10</v>
      </c>
      <c r="I256" s="211"/>
      <c r="J256" s="206"/>
      <c r="K256" s="206"/>
      <c r="L256" s="212"/>
      <c r="M256" s="213"/>
      <c r="N256" s="214"/>
      <c r="O256" s="214"/>
      <c r="P256" s="214"/>
      <c r="Q256" s="214"/>
      <c r="R256" s="214"/>
      <c r="S256" s="214"/>
      <c r="T256" s="215"/>
      <c r="AT256" s="216" t="s">
        <v>272</v>
      </c>
      <c r="AU256" s="216" t="s">
        <v>73</v>
      </c>
      <c r="AV256" s="13" t="s">
        <v>73</v>
      </c>
      <c r="AW256" s="13" t="s">
        <v>30</v>
      </c>
      <c r="AX256" s="13" t="s">
        <v>64</v>
      </c>
      <c r="AY256" s="216" t="s">
        <v>263</v>
      </c>
    </row>
    <row r="257" spans="1:65" s="15" customFormat="1">
      <c r="B257" s="228"/>
      <c r="C257" s="229"/>
      <c r="D257" s="207" t="s">
        <v>272</v>
      </c>
      <c r="E257" s="230" t="s">
        <v>1</v>
      </c>
      <c r="F257" s="231" t="s">
        <v>280</v>
      </c>
      <c r="G257" s="229"/>
      <c r="H257" s="232">
        <v>10</v>
      </c>
      <c r="I257" s="233"/>
      <c r="J257" s="229"/>
      <c r="K257" s="229"/>
      <c r="L257" s="234"/>
      <c r="M257" s="235"/>
      <c r="N257" s="236"/>
      <c r="O257" s="236"/>
      <c r="P257" s="236"/>
      <c r="Q257" s="236"/>
      <c r="R257" s="236"/>
      <c r="S257" s="236"/>
      <c r="T257" s="237"/>
      <c r="AT257" s="238" t="s">
        <v>272</v>
      </c>
      <c r="AU257" s="238" t="s">
        <v>73</v>
      </c>
      <c r="AV257" s="15" t="s">
        <v>270</v>
      </c>
      <c r="AW257" s="15" t="s">
        <v>30</v>
      </c>
      <c r="AX257" s="15" t="s">
        <v>71</v>
      </c>
      <c r="AY257" s="238" t="s">
        <v>263</v>
      </c>
    </row>
    <row r="258" spans="1:65" s="2" customFormat="1" ht="16.5" customHeight="1">
      <c r="A258" s="35"/>
      <c r="B258" s="36"/>
      <c r="C258" s="191" t="s">
        <v>533</v>
      </c>
      <c r="D258" s="191" t="s">
        <v>266</v>
      </c>
      <c r="E258" s="192" t="s">
        <v>1745</v>
      </c>
      <c r="F258" s="193" t="s">
        <v>1746</v>
      </c>
      <c r="G258" s="194" t="s">
        <v>796</v>
      </c>
      <c r="H258" s="195">
        <v>71.3</v>
      </c>
      <c r="I258" s="196"/>
      <c r="J258" s="197">
        <f>ROUND(I258*H258,2)</f>
        <v>0</v>
      </c>
      <c r="K258" s="198"/>
      <c r="L258" s="40"/>
      <c r="M258" s="199" t="s">
        <v>1</v>
      </c>
      <c r="N258" s="200" t="s">
        <v>38</v>
      </c>
      <c r="O258" s="72"/>
      <c r="P258" s="201">
        <f>O258*H258</f>
        <v>0</v>
      </c>
      <c r="Q258" s="201">
        <v>0</v>
      </c>
      <c r="R258" s="201">
        <f>Q258*H258</f>
        <v>0</v>
      </c>
      <c r="S258" s="201">
        <v>0</v>
      </c>
      <c r="T258" s="202">
        <f>S258*H258</f>
        <v>0</v>
      </c>
      <c r="U258" s="35"/>
      <c r="V258" s="35"/>
      <c r="W258" s="35"/>
      <c r="X258" s="35"/>
      <c r="Y258" s="35"/>
      <c r="Z258" s="35"/>
      <c r="AA258" s="35"/>
      <c r="AB258" s="35"/>
      <c r="AC258" s="35"/>
      <c r="AD258" s="35"/>
      <c r="AE258" s="35"/>
      <c r="AR258" s="203" t="s">
        <v>270</v>
      </c>
      <c r="AT258" s="203" t="s">
        <v>266</v>
      </c>
      <c r="AU258" s="203" t="s">
        <v>73</v>
      </c>
      <c r="AY258" s="18" t="s">
        <v>263</v>
      </c>
      <c r="BE258" s="204">
        <f>IF(N258="základní",J258,0)</f>
        <v>0</v>
      </c>
      <c r="BF258" s="204">
        <f>IF(N258="snížená",J258,0)</f>
        <v>0</v>
      </c>
      <c r="BG258" s="204">
        <f>IF(N258="zákl. přenesená",J258,0)</f>
        <v>0</v>
      </c>
      <c r="BH258" s="204">
        <f>IF(N258="sníž. přenesená",J258,0)</f>
        <v>0</v>
      </c>
      <c r="BI258" s="204">
        <f>IF(N258="nulová",J258,0)</f>
        <v>0</v>
      </c>
      <c r="BJ258" s="18" t="s">
        <v>71</v>
      </c>
      <c r="BK258" s="204">
        <f>ROUND(I258*H258,2)</f>
        <v>0</v>
      </c>
      <c r="BL258" s="18" t="s">
        <v>270</v>
      </c>
      <c r="BM258" s="203" t="s">
        <v>601</v>
      </c>
    </row>
    <row r="259" spans="1:65" s="16" customFormat="1">
      <c r="B259" s="248"/>
      <c r="C259" s="249"/>
      <c r="D259" s="207" t="s">
        <v>272</v>
      </c>
      <c r="E259" s="250" t="s">
        <v>1</v>
      </c>
      <c r="F259" s="251" t="s">
        <v>1668</v>
      </c>
      <c r="G259" s="249"/>
      <c r="H259" s="250" t="s">
        <v>1</v>
      </c>
      <c r="I259" s="252"/>
      <c r="J259" s="249"/>
      <c r="K259" s="249"/>
      <c r="L259" s="253"/>
      <c r="M259" s="254"/>
      <c r="N259" s="255"/>
      <c r="O259" s="255"/>
      <c r="P259" s="255"/>
      <c r="Q259" s="255"/>
      <c r="R259" s="255"/>
      <c r="S259" s="255"/>
      <c r="T259" s="256"/>
      <c r="AT259" s="257" t="s">
        <v>272</v>
      </c>
      <c r="AU259" s="257" t="s">
        <v>73</v>
      </c>
      <c r="AV259" s="16" t="s">
        <v>71</v>
      </c>
      <c r="AW259" s="16" t="s">
        <v>30</v>
      </c>
      <c r="AX259" s="16" t="s">
        <v>64</v>
      </c>
      <c r="AY259" s="257" t="s">
        <v>263</v>
      </c>
    </row>
    <row r="260" spans="1:65" s="13" customFormat="1">
      <c r="B260" s="205"/>
      <c r="C260" s="206"/>
      <c r="D260" s="207" t="s">
        <v>272</v>
      </c>
      <c r="E260" s="208" t="s">
        <v>1</v>
      </c>
      <c r="F260" s="209" t="s">
        <v>1747</v>
      </c>
      <c r="G260" s="206"/>
      <c r="H260" s="210">
        <v>71.3</v>
      </c>
      <c r="I260" s="211"/>
      <c r="J260" s="206"/>
      <c r="K260" s="206"/>
      <c r="L260" s="212"/>
      <c r="M260" s="213"/>
      <c r="N260" s="214"/>
      <c r="O260" s="214"/>
      <c r="P260" s="214"/>
      <c r="Q260" s="214"/>
      <c r="R260" s="214"/>
      <c r="S260" s="214"/>
      <c r="T260" s="215"/>
      <c r="AT260" s="216" t="s">
        <v>272</v>
      </c>
      <c r="AU260" s="216" t="s">
        <v>73</v>
      </c>
      <c r="AV260" s="13" t="s">
        <v>73</v>
      </c>
      <c r="AW260" s="13" t="s">
        <v>30</v>
      </c>
      <c r="AX260" s="13" t="s">
        <v>64</v>
      </c>
      <c r="AY260" s="216" t="s">
        <v>263</v>
      </c>
    </row>
    <row r="261" spans="1:65" s="15" customFormat="1">
      <c r="B261" s="228"/>
      <c r="C261" s="229"/>
      <c r="D261" s="207" t="s">
        <v>272</v>
      </c>
      <c r="E261" s="230" t="s">
        <v>1</v>
      </c>
      <c r="F261" s="231" t="s">
        <v>280</v>
      </c>
      <c r="G261" s="229"/>
      <c r="H261" s="232">
        <v>71.3</v>
      </c>
      <c r="I261" s="233"/>
      <c r="J261" s="229"/>
      <c r="K261" s="229"/>
      <c r="L261" s="234"/>
      <c r="M261" s="235"/>
      <c r="N261" s="236"/>
      <c r="O261" s="236"/>
      <c r="P261" s="236"/>
      <c r="Q261" s="236"/>
      <c r="R261" s="236"/>
      <c r="S261" s="236"/>
      <c r="T261" s="237"/>
      <c r="AT261" s="238" t="s">
        <v>272</v>
      </c>
      <c r="AU261" s="238" t="s">
        <v>73</v>
      </c>
      <c r="AV261" s="15" t="s">
        <v>270</v>
      </c>
      <c r="AW261" s="15" t="s">
        <v>30</v>
      </c>
      <c r="AX261" s="15" t="s">
        <v>71</v>
      </c>
      <c r="AY261" s="238" t="s">
        <v>263</v>
      </c>
    </row>
    <row r="262" spans="1:65" s="2" customFormat="1" ht="21.75" customHeight="1">
      <c r="A262" s="35"/>
      <c r="B262" s="36"/>
      <c r="C262" s="191" t="s">
        <v>604</v>
      </c>
      <c r="D262" s="191" t="s">
        <v>266</v>
      </c>
      <c r="E262" s="192" t="s">
        <v>1748</v>
      </c>
      <c r="F262" s="193" t="s">
        <v>1749</v>
      </c>
      <c r="G262" s="194" t="s">
        <v>374</v>
      </c>
      <c r="H262" s="195">
        <v>1</v>
      </c>
      <c r="I262" s="196"/>
      <c r="J262" s="197">
        <f>ROUND(I262*H262,2)</f>
        <v>0</v>
      </c>
      <c r="K262" s="198"/>
      <c r="L262" s="40"/>
      <c r="M262" s="199" t="s">
        <v>1</v>
      </c>
      <c r="N262" s="200" t="s">
        <v>38</v>
      </c>
      <c r="O262" s="72"/>
      <c r="P262" s="201">
        <f>O262*H262</f>
        <v>0</v>
      </c>
      <c r="Q262" s="201">
        <v>0</v>
      </c>
      <c r="R262" s="201">
        <f>Q262*H262</f>
        <v>0</v>
      </c>
      <c r="S262" s="201">
        <v>0</v>
      </c>
      <c r="T262" s="202">
        <f>S262*H262</f>
        <v>0</v>
      </c>
      <c r="U262" s="35"/>
      <c r="V262" s="35"/>
      <c r="W262" s="35"/>
      <c r="X262" s="35"/>
      <c r="Y262" s="35"/>
      <c r="Z262" s="35"/>
      <c r="AA262" s="35"/>
      <c r="AB262" s="35"/>
      <c r="AC262" s="35"/>
      <c r="AD262" s="35"/>
      <c r="AE262" s="35"/>
      <c r="AR262" s="203" t="s">
        <v>270</v>
      </c>
      <c r="AT262" s="203" t="s">
        <v>266</v>
      </c>
      <c r="AU262" s="203" t="s">
        <v>73</v>
      </c>
      <c r="AY262" s="18" t="s">
        <v>263</v>
      </c>
      <c r="BE262" s="204">
        <f>IF(N262="základní",J262,0)</f>
        <v>0</v>
      </c>
      <c r="BF262" s="204">
        <f>IF(N262="snížená",J262,0)</f>
        <v>0</v>
      </c>
      <c r="BG262" s="204">
        <f>IF(N262="zákl. přenesená",J262,0)</f>
        <v>0</v>
      </c>
      <c r="BH262" s="204">
        <f>IF(N262="sníž. přenesená",J262,0)</f>
        <v>0</v>
      </c>
      <c r="BI262" s="204">
        <f>IF(N262="nulová",J262,0)</f>
        <v>0</v>
      </c>
      <c r="BJ262" s="18" t="s">
        <v>71</v>
      </c>
      <c r="BK262" s="204">
        <f>ROUND(I262*H262,2)</f>
        <v>0</v>
      </c>
      <c r="BL262" s="18" t="s">
        <v>270</v>
      </c>
      <c r="BM262" s="203" t="s">
        <v>607</v>
      </c>
    </row>
    <row r="263" spans="1:65" s="2" customFormat="1" ht="24.2" customHeight="1">
      <c r="A263" s="35"/>
      <c r="B263" s="36"/>
      <c r="C263" s="191" t="s">
        <v>538</v>
      </c>
      <c r="D263" s="191" t="s">
        <v>266</v>
      </c>
      <c r="E263" s="192" t="s">
        <v>1750</v>
      </c>
      <c r="F263" s="193" t="s">
        <v>1751</v>
      </c>
      <c r="G263" s="194" t="s">
        <v>300</v>
      </c>
      <c r="H263" s="195">
        <v>4.5</v>
      </c>
      <c r="I263" s="196"/>
      <c r="J263" s="197">
        <f>ROUND(I263*H263,2)</f>
        <v>0</v>
      </c>
      <c r="K263" s="198"/>
      <c r="L263" s="40"/>
      <c r="M263" s="199" t="s">
        <v>1</v>
      </c>
      <c r="N263" s="200" t="s">
        <v>38</v>
      </c>
      <c r="O263" s="72"/>
      <c r="P263" s="201">
        <f>O263*H263</f>
        <v>0</v>
      </c>
      <c r="Q263" s="201">
        <v>0</v>
      </c>
      <c r="R263" s="201">
        <f>Q263*H263</f>
        <v>0</v>
      </c>
      <c r="S263" s="201">
        <v>0</v>
      </c>
      <c r="T263" s="202">
        <f>S263*H263</f>
        <v>0</v>
      </c>
      <c r="U263" s="35"/>
      <c r="V263" s="35"/>
      <c r="W263" s="35"/>
      <c r="X263" s="35"/>
      <c r="Y263" s="35"/>
      <c r="Z263" s="35"/>
      <c r="AA263" s="35"/>
      <c r="AB263" s="35"/>
      <c r="AC263" s="35"/>
      <c r="AD263" s="35"/>
      <c r="AE263" s="35"/>
      <c r="AR263" s="203" t="s">
        <v>270</v>
      </c>
      <c r="AT263" s="203" t="s">
        <v>266</v>
      </c>
      <c r="AU263" s="203" t="s">
        <v>73</v>
      </c>
      <c r="AY263" s="18" t="s">
        <v>263</v>
      </c>
      <c r="BE263" s="204">
        <f>IF(N263="základní",J263,0)</f>
        <v>0</v>
      </c>
      <c r="BF263" s="204">
        <f>IF(N263="snížená",J263,0)</f>
        <v>0</v>
      </c>
      <c r="BG263" s="204">
        <f>IF(N263="zákl. přenesená",J263,0)</f>
        <v>0</v>
      </c>
      <c r="BH263" s="204">
        <f>IF(N263="sníž. přenesená",J263,0)</f>
        <v>0</v>
      </c>
      <c r="BI263" s="204">
        <f>IF(N263="nulová",J263,0)</f>
        <v>0</v>
      </c>
      <c r="BJ263" s="18" t="s">
        <v>71</v>
      </c>
      <c r="BK263" s="204">
        <f>ROUND(I263*H263,2)</f>
        <v>0</v>
      </c>
      <c r="BL263" s="18" t="s">
        <v>270</v>
      </c>
      <c r="BM263" s="203" t="s">
        <v>612</v>
      </c>
    </row>
    <row r="264" spans="1:65" s="13" customFormat="1">
      <c r="B264" s="205"/>
      <c r="C264" s="206"/>
      <c r="D264" s="207" t="s">
        <v>272</v>
      </c>
      <c r="E264" s="208" t="s">
        <v>1</v>
      </c>
      <c r="F264" s="209" t="s">
        <v>1752</v>
      </c>
      <c r="G264" s="206"/>
      <c r="H264" s="210">
        <v>4.5</v>
      </c>
      <c r="I264" s="211"/>
      <c r="J264" s="206"/>
      <c r="K264" s="206"/>
      <c r="L264" s="212"/>
      <c r="M264" s="213"/>
      <c r="N264" s="214"/>
      <c r="O264" s="214"/>
      <c r="P264" s="214"/>
      <c r="Q264" s="214"/>
      <c r="R264" s="214"/>
      <c r="S264" s="214"/>
      <c r="T264" s="215"/>
      <c r="AT264" s="216" t="s">
        <v>272</v>
      </c>
      <c r="AU264" s="216" t="s">
        <v>73</v>
      </c>
      <c r="AV264" s="13" t="s">
        <v>73</v>
      </c>
      <c r="AW264" s="13" t="s">
        <v>30</v>
      </c>
      <c r="AX264" s="13" t="s">
        <v>64</v>
      </c>
      <c r="AY264" s="216" t="s">
        <v>263</v>
      </c>
    </row>
    <row r="265" spans="1:65" s="15" customFormat="1">
      <c r="B265" s="228"/>
      <c r="C265" s="229"/>
      <c r="D265" s="207" t="s">
        <v>272</v>
      </c>
      <c r="E265" s="230" t="s">
        <v>1</v>
      </c>
      <c r="F265" s="231" t="s">
        <v>280</v>
      </c>
      <c r="G265" s="229"/>
      <c r="H265" s="232">
        <v>4.5</v>
      </c>
      <c r="I265" s="233"/>
      <c r="J265" s="229"/>
      <c r="K265" s="229"/>
      <c r="L265" s="234"/>
      <c r="M265" s="235"/>
      <c r="N265" s="236"/>
      <c r="O265" s="236"/>
      <c r="P265" s="236"/>
      <c r="Q265" s="236"/>
      <c r="R265" s="236"/>
      <c r="S265" s="236"/>
      <c r="T265" s="237"/>
      <c r="AT265" s="238" t="s">
        <v>272</v>
      </c>
      <c r="AU265" s="238" t="s">
        <v>73</v>
      </c>
      <c r="AV265" s="15" t="s">
        <v>270</v>
      </c>
      <c r="AW265" s="15" t="s">
        <v>30</v>
      </c>
      <c r="AX265" s="15" t="s">
        <v>71</v>
      </c>
      <c r="AY265" s="238" t="s">
        <v>263</v>
      </c>
    </row>
    <row r="266" spans="1:65" s="2" customFormat="1" ht="24.2" customHeight="1">
      <c r="A266" s="35"/>
      <c r="B266" s="36"/>
      <c r="C266" s="191" t="s">
        <v>615</v>
      </c>
      <c r="D266" s="191" t="s">
        <v>266</v>
      </c>
      <c r="E266" s="192" t="s">
        <v>1753</v>
      </c>
      <c r="F266" s="193" t="s">
        <v>1754</v>
      </c>
      <c r="G266" s="194" t="s">
        <v>269</v>
      </c>
      <c r="H266" s="195">
        <v>11.304</v>
      </c>
      <c r="I266" s="196"/>
      <c r="J266" s="197">
        <f>ROUND(I266*H266,2)</f>
        <v>0</v>
      </c>
      <c r="K266" s="198"/>
      <c r="L266" s="40"/>
      <c r="M266" s="199" t="s">
        <v>1</v>
      </c>
      <c r="N266" s="200" t="s">
        <v>38</v>
      </c>
      <c r="O266" s="72"/>
      <c r="P266" s="201">
        <f>O266*H266</f>
        <v>0</v>
      </c>
      <c r="Q266" s="201">
        <v>0</v>
      </c>
      <c r="R266" s="201">
        <f>Q266*H266</f>
        <v>0</v>
      </c>
      <c r="S266" s="201">
        <v>0</v>
      </c>
      <c r="T266" s="202">
        <f>S266*H266</f>
        <v>0</v>
      </c>
      <c r="U266" s="35"/>
      <c r="V266" s="35"/>
      <c r="W266" s="35"/>
      <c r="X266" s="35"/>
      <c r="Y266" s="35"/>
      <c r="Z266" s="35"/>
      <c r="AA266" s="35"/>
      <c r="AB266" s="35"/>
      <c r="AC266" s="35"/>
      <c r="AD266" s="35"/>
      <c r="AE266" s="35"/>
      <c r="AR266" s="203" t="s">
        <v>270</v>
      </c>
      <c r="AT266" s="203" t="s">
        <v>266</v>
      </c>
      <c r="AU266" s="203" t="s">
        <v>73</v>
      </c>
      <c r="AY266" s="18" t="s">
        <v>263</v>
      </c>
      <c r="BE266" s="204">
        <f>IF(N266="základní",J266,0)</f>
        <v>0</v>
      </c>
      <c r="BF266" s="204">
        <f>IF(N266="snížená",J266,0)</f>
        <v>0</v>
      </c>
      <c r="BG266" s="204">
        <f>IF(N266="zákl. přenesená",J266,0)</f>
        <v>0</v>
      </c>
      <c r="BH266" s="204">
        <f>IF(N266="sníž. přenesená",J266,0)</f>
        <v>0</v>
      </c>
      <c r="BI266" s="204">
        <f>IF(N266="nulová",J266,0)</f>
        <v>0</v>
      </c>
      <c r="BJ266" s="18" t="s">
        <v>71</v>
      </c>
      <c r="BK266" s="204">
        <f>ROUND(I266*H266,2)</f>
        <v>0</v>
      </c>
      <c r="BL266" s="18" t="s">
        <v>270</v>
      </c>
      <c r="BM266" s="203" t="s">
        <v>618</v>
      </c>
    </row>
    <row r="267" spans="1:65" s="13" customFormat="1">
      <c r="B267" s="205"/>
      <c r="C267" s="206"/>
      <c r="D267" s="207" t="s">
        <v>272</v>
      </c>
      <c r="E267" s="208" t="s">
        <v>1</v>
      </c>
      <c r="F267" s="209" t="s">
        <v>1755</v>
      </c>
      <c r="G267" s="206"/>
      <c r="H267" s="210">
        <v>11.304</v>
      </c>
      <c r="I267" s="211"/>
      <c r="J267" s="206"/>
      <c r="K267" s="206"/>
      <c r="L267" s="212"/>
      <c r="M267" s="213"/>
      <c r="N267" s="214"/>
      <c r="O267" s="214"/>
      <c r="P267" s="214"/>
      <c r="Q267" s="214"/>
      <c r="R267" s="214"/>
      <c r="S267" s="214"/>
      <c r="T267" s="215"/>
      <c r="AT267" s="216" t="s">
        <v>272</v>
      </c>
      <c r="AU267" s="216" t="s">
        <v>73</v>
      </c>
      <c r="AV267" s="13" t="s">
        <v>73</v>
      </c>
      <c r="AW267" s="13" t="s">
        <v>30</v>
      </c>
      <c r="AX267" s="13" t="s">
        <v>64</v>
      </c>
      <c r="AY267" s="216" t="s">
        <v>263</v>
      </c>
    </row>
    <row r="268" spans="1:65" s="15" customFormat="1">
      <c r="B268" s="228"/>
      <c r="C268" s="229"/>
      <c r="D268" s="207" t="s">
        <v>272</v>
      </c>
      <c r="E268" s="230" t="s">
        <v>1</v>
      </c>
      <c r="F268" s="231" t="s">
        <v>280</v>
      </c>
      <c r="G268" s="229"/>
      <c r="H268" s="232">
        <v>11.304</v>
      </c>
      <c r="I268" s="233"/>
      <c r="J268" s="229"/>
      <c r="K268" s="229"/>
      <c r="L268" s="234"/>
      <c r="M268" s="235"/>
      <c r="N268" s="236"/>
      <c r="O268" s="236"/>
      <c r="P268" s="236"/>
      <c r="Q268" s="236"/>
      <c r="R268" s="236"/>
      <c r="S268" s="236"/>
      <c r="T268" s="237"/>
      <c r="AT268" s="238" t="s">
        <v>272</v>
      </c>
      <c r="AU268" s="238" t="s">
        <v>73</v>
      </c>
      <c r="AV268" s="15" t="s">
        <v>270</v>
      </c>
      <c r="AW268" s="15" t="s">
        <v>30</v>
      </c>
      <c r="AX268" s="15" t="s">
        <v>71</v>
      </c>
      <c r="AY268" s="238" t="s">
        <v>263</v>
      </c>
    </row>
    <row r="269" spans="1:65" s="12" customFormat="1" ht="22.9" customHeight="1">
      <c r="B269" s="175"/>
      <c r="C269" s="176"/>
      <c r="D269" s="177" t="s">
        <v>63</v>
      </c>
      <c r="E269" s="189" t="s">
        <v>395</v>
      </c>
      <c r="F269" s="189" t="s">
        <v>396</v>
      </c>
      <c r="G269" s="176"/>
      <c r="H269" s="176"/>
      <c r="I269" s="179"/>
      <c r="J269" s="190">
        <f>BK269</f>
        <v>0</v>
      </c>
      <c r="K269" s="176"/>
      <c r="L269" s="181"/>
      <c r="M269" s="182"/>
      <c r="N269" s="183"/>
      <c r="O269" s="183"/>
      <c r="P269" s="184">
        <f>P270</f>
        <v>0</v>
      </c>
      <c r="Q269" s="183"/>
      <c r="R269" s="184">
        <f>R270</f>
        <v>0</v>
      </c>
      <c r="S269" s="183"/>
      <c r="T269" s="185">
        <f>T270</f>
        <v>0</v>
      </c>
      <c r="AR269" s="186" t="s">
        <v>71</v>
      </c>
      <c r="AT269" s="187" t="s">
        <v>63</v>
      </c>
      <c r="AU269" s="187" t="s">
        <v>71</v>
      </c>
      <c r="AY269" s="186" t="s">
        <v>263</v>
      </c>
      <c r="BK269" s="188">
        <f>BK270</f>
        <v>0</v>
      </c>
    </row>
    <row r="270" spans="1:65" s="2" customFormat="1" ht="24.2" customHeight="1">
      <c r="A270" s="35"/>
      <c r="B270" s="36"/>
      <c r="C270" s="191" t="s">
        <v>542</v>
      </c>
      <c r="D270" s="191" t="s">
        <v>266</v>
      </c>
      <c r="E270" s="192" t="s">
        <v>1756</v>
      </c>
      <c r="F270" s="193" t="s">
        <v>1757</v>
      </c>
      <c r="G270" s="194" t="s">
        <v>307</v>
      </c>
      <c r="H270" s="195">
        <v>110.816</v>
      </c>
      <c r="I270" s="196"/>
      <c r="J270" s="197">
        <f>ROUND(I270*H270,2)</f>
        <v>0</v>
      </c>
      <c r="K270" s="198"/>
      <c r="L270" s="40"/>
      <c r="M270" s="199" t="s">
        <v>1</v>
      </c>
      <c r="N270" s="200" t="s">
        <v>38</v>
      </c>
      <c r="O270" s="72"/>
      <c r="P270" s="201">
        <f>O270*H270</f>
        <v>0</v>
      </c>
      <c r="Q270" s="201">
        <v>0</v>
      </c>
      <c r="R270" s="201">
        <f>Q270*H270</f>
        <v>0</v>
      </c>
      <c r="S270" s="201">
        <v>0</v>
      </c>
      <c r="T270" s="202">
        <f>S270*H270</f>
        <v>0</v>
      </c>
      <c r="U270" s="35"/>
      <c r="V270" s="35"/>
      <c r="W270" s="35"/>
      <c r="X270" s="35"/>
      <c r="Y270" s="35"/>
      <c r="Z270" s="35"/>
      <c r="AA270" s="35"/>
      <c r="AB270" s="35"/>
      <c r="AC270" s="35"/>
      <c r="AD270" s="35"/>
      <c r="AE270" s="35"/>
      <c r="AR270" s="203" t="s">
        <v>270</v>
      </c>
      <c r="AT270" s="203" t="s">
        <v>266</v>
      </c>
      <c r="AU270" s="203" t="s">
        <v>73</v>
      </c>
      <c r="AY270" s="18" t="s">
        <v>263</v>
      </c>
      <c r="BE270" s="204">
        <f>IF(N270="základní",J270,0)</f>
        <v>0</v>
      </c>
      <c r="BF270" s="204">
        <f>IF(N270="snížená",J270,0)</f>
        <v>0</v>
      </c>
      <c r="BG270" s="204">
        <f>IF(N270="zákl. přenesená",J270,0)</f>
        <v>0</v>
      </c>
      <c r="BH270" s="204">
        <f>IF(N270="sníž. přenesená",J270,0)</f>
        <v>0</v>
      </c>
      <c r="BI270" s="204">
        <f>IF(N270="nulová",J270,0)</f>
        <v>0</v>
      </c>
      <c r="BJ270" s="18" t="s">
        <v>71</v>
      </c>
      <c r="BK270" s="204">
        <f>ROUND(I270*H270,2)</f>
        <v>0</v>
      </c>
      <c r="BL270" s="18" t="s">
        <v>270</v>
      </c>
      <c r="BM270" s="203" t="s">
        <v>408</v>
      </c>
    </row>
    <row r="271" spans="1:65" s="12" customFormat="1" ht="25.9" customHeight="1">
      <c r="B271" s="175"/>
      <c r="C271" s="176"/>
      <c r="D271" s="177" t="s">
        <v>63</v>
      </c>
      <c r="E271" s="178" t="s">
        <v>1134</v>
      </c>
      <c r="F271" s="178" t="s">
        <v>1135</v>
      </c>
      <c r="G271" s="176"/>
      <c r="H271" s="176"/>
      <c r="I271" s="179"/>
      <c r="J271" s="180">
        <f>BK271</f>
        <v>0</v>
      </c>
      <c r="K271" s="176"/>
      <c r="L271" s="181"/>
      <c r="M271" s="182"/>
      <c r="N271" s="183"/>
      <c r="O271" s="183"/>
      <c r="P271" s="184">
        <f>P272+P297+P323</f>
        <v>0</v>
      </c>
      <c r="Q271" s="183"/>
      <c r="R271" s="184">
        <f>R272+R297+R323</f>
        <v>0</v>
      </c>
      <c r="S271" s="183"/>
      <c r="T271" s="185">
        <f>T272+T297+T323</f>
        <v>0</v>
      </c>
      <c r="AR271" s="186" t="s">
        <v>73</v>
      </c>
      <c r="AT271" s="187" t="s">
        <v>63</v>
      </c>
      <c r="AU271" s="187" t="s">
        <v>64</v>
      </c>
      <c r="AY271" s="186" t="s">
        <v>263</v>
      </c>
      <c r="BK271" s="188">
        <f>BK272+BK297+BK323</f>
        <v>0</v>
      </c>
    </row>
    <row r="272" spans="1:65" s="12" customFormat="1" ht="22.9" customHeight="1">
      <c r="B272" s="175"/>
      <c r="C272" s="176"/>
      <c r="D272" s="177" t="s">
        <v>63</v>
      </c>
      <c r="E272" s="189" t="s">
        <v>1758</v>
      </c>
      <c r="F272" s="189" t="s">
        <v>1759</v>
      </c>
      <c r="G272" s="176"/>
      <c r="H272" s="176"/>
      <c r="I272" s="179"/>
      <c r="J272" s="190">
        <f>BK272</f>
        <v>0</v>
      </c>
      <c r="K272" s="176"/>
      <c r="L272" s="181"/>
      <c r="M272" s="182"/>
      <c r="N272" s="183"/>
      <c r="O272" s="183"/>
      <c r="P272" s="184">
        <f>SUM(P273:P296)</f>
        <v>0</v>
      </c>
      <c r="Q272" s="183"/>
      <c r="R272" s="184">
        <f>SUM(R273:R296)</f>
        <v>0</v>
      </c>
      <c r="S272" s="183"/>
      <c r="T272" s="185">
        <f>SUM(T273:T296)</f>
        <v>0</v>
      </c>
      <c r="AR272" s="186" t="s">
        <v>73</v>
      </c>
      <c r="AT272" s="187" t="s">
        <v>63</v>
      </c>
      <c r="AU272" s="187" t="s">
        <v>71</v>
      </c>
      <c r="AY272" s="186" t="s">
        <v>263</v>
      </c>
      <c r="BK272" s="188">
        <f>SUM(BK273:BK296)</f>
        <v>0</v>
      </c>
    </row>
    <row r="273" spans="1:65" s="2" customFormat="1" ht="21.75" customHeight="1">
      <c r="A273" s="35"/>
      <c r="B273" s="36"/>
      <c r="C273" s="191" t="s">
        <v>621</v>
      </c>
      <c r="D273" s="191" t="s">
        <v>266</v>
      </c>
      <c r="E273" s="192" t="s">
        <v>1760</v>
      </c>
      <c r="F273" s="193" t="s">
        <v>1761</v>
      </c>
      <c r="G273" s="194" t="s">
        <v>796</v>
      </c>
      <c r="H273" s="195">
        <v>9</v>
      </c>
      <c r="I273" s="196"/>
      <c r="J273" s="197">
        <f>ROUND(I273*H273,2)</f>
        <v>0</v>
      </c>
      <c r="K273" s="198"/>
      <c r="L273" s="40"/>
      <c r="M273" s="199" t="s">
        <v>1</v>
      </c>
      <c r="N273" s="200" t="s">
        <v>38</v>
      </c>
      <c r="O273" s="72"/>
      <c r="P273" s="201">
        <f>O273*H273</f>
        <v>0</v>
      </c>
      <c r="Q273" s="201">
        <v>0</v>
      </c>
      <c r="R273" s="201">
        <f>Q273*H273</f>
        <v>0</v>
      </c>
      <c r="S273" s="201">
        <v>0</v>
      </c>
      <c r="T273" s="202">
        <f>S273*H273</f>
        <v>0</v>
      </c>
      <c r="U273" s="35"/>
      <c r="V273" s="35"/>
      <c r="W273" s="35"/>
      <c r="X273" s="35"/>
      <c r="Y273" s="35"/>
      <c r="Z273" s="35"/>
      <c r="AA273" s="35"/>
      <c r="AB273" s="35"/>
      <c r="AC273" s="35"/>
      <c r="AD273" s="35"/>
      <c r="AE273" s="35"/>
      <c r="AR273" s="203" t="s">
        <v>416</v>
      </c>
      <c r="AT273" s="203" t="s">
        <v>266</v>
      </c>
      <c r="AU273" s="203" t="s">
        <v>73</v>
      </c>
      <c r="AY273" s="18" t="s">
        <v>263</v>
      </c>
      <c r="BE273" s="204">
        <f>IF(N273="základní",J273,0)</f>
        <v>0</v>
      </c>
      <c r="BF273" s="204">
        <f>IF(N273="snížená",J273,0)</f>
        <v>0</v>
      </c>
      <c r="BG273" s="204">
        <f>IF(N273="zákl. přenesená",J273,0)</f>
        <v>0</v>
      </c>
      <c r="BH273" s="204">
        <f>IF(N273="sníž. přenesená",J273,0)</f>
        <v>0</v>
      </c>
      <c r="BI273" s="204">
        <f>IF(N273="nulová",J273,0)</f>
        <v>0</v>
      </c>
      <c r="BJ273" s="18" t="s">
        <v>71</v>
      </c>
      <c r="BK273" s="204">
        <f>ROUND(I273*H273,2)</f>
        <v>0</v>
      </c>
      <c r="BL273" s="18" t="s">
        <v>416</v>
      </c>
      <c r="BM273" s="203" t="s">
        <v>624</v>
      </c>
    </row>
    <row r="274" spans="1:65" s="16" customFormat="1">
      <c r="B274" s="248"/>
      <c r="C274" s="249"/>
      <c r="D274" s="207" t="s">
        <v>272</v>
      </c>
      <c r="E274" s="250" t="s">
        <v>1</v>
      </c>
      <c r="F274" s="251" t="s">
        <v>1691</v>
      </c>
      <c r="G274" s="249"/>
      <c r="H274" s="250" t="s">
        <v>1</v>
      </c>
      <c r="I274" s="252"/>
      <c r="J274" s="249"/>
      <c r="K274" s="249"/>
      <c r="L274" s="253"/>
      <c r="M274" s="254"/>
      <c r="N274" s="255"/>
      <c r="O274" s="255"/>
      <c r="P274" s="255"/>
      <c r="Q274" s="255"/>
      <c r="R274" s="255"/>
      <c r="S274" s="255"/>
      <c r="T274" s="256"/>
      <c r="AT274" s="257" t="s">
        <v>272</v>
      </c>
      <c r="AU274" s="257" t="s">
        <v>73</v>
      </c>
      <c r="AV274" s="16" t="s">
        <v>71</v>
      </c>
      <c r="AW274" s="16" t="s">
        <v>30</v>
      </c>
      <c r="AX274" s="16" t="s">
        <v>64</v>
      </c>
      <c r="AY274" s="257" t="s">
        <v>263</v>
      </c>
    </row>
    <row r="275" spans="1:65" s="13" customFormat="1">
      <c r="B275" s="205"/>
      <c r="C275" s="206"/>
      <c r="D275" s="207" t="s">
        <v>272</v>
      </c>
      <c r="E275" s="208" t="s">
        <v>1</v>
      </c>
      <c r="F275" s="209" t="s">
        <v>73</v>
      </c>
      <c r="G275" s="206"/>
      <c r="H275" s="210">
        <v>2</v>
      </c>
      <c r="I275" s="211"/>
      <c r="J275" s="206"/>
      <c r="K275" s="206"/>
      <c r="L275" s="212"/>
      <c r="M275" s="213"/>
      <c r="N275" s="214"/>
      <c r="O275" s="214"/>
      <c r="P275" s="214"/>
      <c r="Q275" s="214"/>
      <c r="R275" s="214"/>
      <c r="S275" s="214"/>
      <c r="T275" s="215"/>
      <c r="AT275" s="216" t="s">
        <v>272</v>
      </c>
      <c r="AU275" s="216" t="s">
        <v>73</v>
      </c>
      <c r="AV275" s="13" t="s">
        <v>73</v>
      </c>
      <c r="AW275" s="13" t="s">
        <v>30</v>
      </c>
      <c r="AX275" s="13" t="s">
        <v>64</v>
      </c>
      <c r="AY275" s="216" t="s">
        <v>263</v>
      </c>
    </row>
    <row r="276" spans="1:65" s="16" customFormat="1">
      <c r="B276" s="248"/>
      <c r="C276" s="249"/>
      <c r="D276" s="207" t="s">
        <v>272</v>
      </c>
      <c r="E276" s="250" t="s">
        <v>1</v>
      </c>
      <c r="F276" s="251" t="s">
        <v>1693</v>
      </c>
      <c r="G276" s="249"/>
      <c r="H276" s="250" t="s">
        <v>1</v>
      </c>
      <c r="I276" s="252"/>
      <c r="J276" s="249"/>
      <c r="K276" s="249"/>
      <c r="L276" s="253"/>
      <c r="M276" s="254"/>
      <c r="N276" s="255"/>
      <c r="O276" s="255"/>
      <c r="P276" s="255"/>
      <c r="Q276" s="255"/>
      <c r="R276" s="255"/>
      <c r="S276" s="255"/>
      <c r="T276" s="256"/>
      <c r="AT276" s="257" t="s">
        <v>272</v>
      </c>
      <c r="AU276" s="257" t="s">
        <v>73</v>
      </c>
      <c r="AV276" s="16" t="s">
        <v>71</v>
      </c>
      <c r="AW276" s="16" t="s">
        <v>30</v>
      </c>
      <c r="AX276" s="16" t="s">
        <v>64</v>
      </c>
      <c r="AY276" s="257" t="s">
        <v>263</v>
      </c>
    </row>
    <row r="277" spans="1:65" s="13" customFormat="1">
      <c r="B277" s="205"/>
      <c r="C277" s="206"/>
      <c r="D277" s="207" t="s">
        <v>272</v>
      </c>
      <c r="E277" s="208" t="s">
        <v>1</v>
      </c>
      <c r="F277" s="209" t="s">
        <v>309</v>
      </c>
      <c r="G277" s="206"/>
      <c r="H277" s="210">
        <v>7</v>
      </c>
      <c r="I277" s="211"/>
      <c r="J277" s="206"/>
      <c r="K277" s="206"/>
      <c r="L277" s="212"/>
      <c r="M277" s="213"/>
      <c r="N277" s="214"/>
      <c r="O277" s="214"/>
      <c r="P277" s="214"/>
      <c r="Q277" s="214"/>
      <c r="R277" s="214"/>
      <c r="S277" s="214"/>
      <c r="T277" s="215"/>
      <c r="AT277" s="216" t="s">
        <v>272</v>
      </c>
      <c r="AU277" s="216" t="s">
        <v>73</v>
      </c>
      <c r="AV277" s="13" t="s">
        <v>73</v>
      </c>
      <c r="AW277" s="13" t="s">
        <v>30</v>
      </c>
      <c r="AX277" s="13" t="s">
        <v>64</v>
      </c>
      <c r="AY277" s="216" t="s">
        <v>263</v>
      </c>
    </row>
    <row r="278" spans="1:65" s="15" customFormat="1">
      <c r="B278" s="228"/>
      <c r="C278" s="229"/>
      <c r="D278" s="207" t="s">
        <v>272</v>
      </c>
      <c r="E278" s="230" t="s">
        <v>1</v>
      </c>
      <c r="F278" s="231" t="s">
        <v>280</v>
      </c>
      <c r="G278" s="229"/>
      <c r="H278" s="232">
        <v>9</v>
      </c>
      <c r="I278" s="233"/>
      <c r="J278" s="229"/>
      <c r="K278" s="229"/>
      <c r="L278" s="234"/>
      <c r="M278" s="235"/>
      <c r="N278" s="236"/>
      <c r="O278" s="236"/>
      <c r="P278" s="236"/>
      <c r="Q278" s="236"/>
      <c r="R278" s="236"/>
      <c r="S278" s="236"/>
      <c r="T278" s="237"/>
      <c r="AT278" s="238" t="s">
        <v>272</v>
      </c>
      <c r="AU278" s="238" t="s">
        <v>73</v>
      </c>
      <c r="AV278" s="15" t="s">
        <v>270</v>
      </c>
      <c r="AW278" s="15" t="s">
        <v>30</v>
      </c>
      <c r="AX278" s="15" t="s">
        <v>71</v>
      </c>
      <c r="AY278" s="238" t="s">
        <v>263</v>
      </c>
    </row>
    <row r="279" spans="1:65" s="2" customFormat="1" ht="16.5" customHeight="1">
      <c r="A279" s="35"/>
      <c r="B279" s="36"/>
      <c r="C279" s="191" t="s">
        <v>546</v>
      </c>
      <c r="D279" s="191" t="s">
        <v>266</v>
      </c>
      <c r="E279" s="192" t="s">
        <v>1762</v>
      </c>
      <c r="F279" s="193" t="s">
        <v>1763</v>
      </c>
      <c r="G279" s="194" t="s">
        <v>796</v>
      </c>
      <c r="H279" s="195">
        <v>37.479999999999997</v>
      </c>
      <c r="I279" s="196"/>
      <c r="J279" s="197">
        <f>ROUND(I279*H279,2)</f>
        <v>0</v>
      </c>
      <c r="K279" s="198"/>
      <c r="L279" s="40"/>
      <c r="M279" s="199" t="s">
        <v>1</v>
      </c>
      <c r="N279" s="200" t="s">
        <v>38</v>
      </c>
      <c r="O279" s="72"/>
      <c r="P279" s="201">
        <f>O279*H279</f>
        <v>0</v>
      </c>
      <c r="Q279" s="201">
        <v>0</v>
      </c>
      <c r="R279" s="201">
        <f>Q279*H279</f>
        <v>0</v>
      </c>
      <c r="S279" s="201">
        <v>0</v>
      </c>
      <c r="T279" s="202">
        <f>S279*H279</f>
        <v>0</v>
      </c>
      <c r="U279" s="35"/>
      <c r="V279" s="35"/>
      <c r="W279" s="35"/>
      <c r="X279" s="35"/>
      <c r="Y279" s="35"/>
      <c r="Z279" s="35"/>
      <c r="AA279" s="35"/>
      <c r="AB279" s="35"/>
      <c r="AC279" s="35"/>
      <c r="AD279" s="35"/>
      <c r="AE279" s="35"/>
      <c r="AR279" s="203" t="s">
        <v>416</v>
      </c>
      <c r="AT279" s="203" t="s">
        <v>266</v>
      </c>
      <c r="AU279" s="203" t="s">
        <v>73</v>
      </c>
      <c r="AY279" s="18" t="s">
        <v>263</v>
      </c>
      <c r="BE279" s="204">
        <f>IF(N279="základní",J279,0)</f>
        <v>0</v>
      </c>
      <c r="BF279" s="204">
        <f>IF(N279="snížená",J279,0)</f>
        <v>0</v>
      </c>
      <c r="BG279" s="204">
        <f>IF(N279="zákl. přenesená",J279,0)</f>
        <v>0</v>
      </c>
      <c r="BH279" s="204">
        <f>IF(N279="sníž. přenesená",J279,0)</f>
        <v>0</v>
      </c>
      <c r="BI279" s="204">
        <f>IF(N279="nulová",J279,0)</f>
        <v>0</v>
      </c>
      <c r="BJ279" s="18" t="s">
        <v>71</v>
      </c>
      <c r="BK279" s="204">
        <f>ROUND(I279*H279,2)</f>
        <v>0</v>
      </c>
      <c r="BL279" s="18" t="s">
        <v>416</v>
      </c>
      <c r="BM279" s="203" t="s">
        <v>627</v>
      </c>
    </row>
    <row r="280" spans="1:65" s="16" customFormat="1">
      <c r="B280" s="248"/>
      <c r="C280" s="249"/>
      <c r="D280" s="207" t="s">
        <v>272</v>
      </c>
      <c r="E280" s="250" t="s">
        <v>1</v>
      </c>
      <c r="F280" s="251" t="s">
        <v>1728</v>
      </c>
      <c r="G280" s="249"/>
      <c r="H280" s="250" t="s">
        <v>1</v>
      </c>
      <c r="I280" s="252"/>
      <c r="J280" s="249"/>
      <c r="K280" s="249"/>
      <c r="L280" s="253"/>
      <c r="M280" s="254"/>
      <c r="N280" s="255"/>
      <c r="O280" s="255"/>
      <c r="P280" s="255"/>
      <c r="Q280" s="255"/>
      <c r="R280" s="255"/>
      <c r="S280" s="255"/>
      <c r="T280" s="256"/>
      <c r="AT280" s="257" t="s">
        <v>272</v>
      </c>
      <c r="AU280" s="257" t="s">
        <v>73</v>
      </c>
      <c r="AV280" s="16" t="s">
        <v>71</v>
      </c>
      <c r="AW280" s="16" t="s">
        <v>30</v>
      </c>
      <c r="AX280" s="16" t="s">
        <v>64</v>
      </c>
      <c r="AY280" s="257" t="s">
        <v>263</v>
      </c>
    </row>
    <row r="281" spans="1:65" s="13" customFormat="1">
      <c r="B281" s="205"/>
      <c r="C281" s="206"/>
      <c r="D281" s="207" t="s">
        <v>272</v>
      </c>
      <c r="E281" s="208" t="s">
        <v>1</v>
      </c>
      <c r="F281" s="209" t="s">
        <v>1729</v>
      </c>
      <c r="G281" s="206"/>
      <c r="H281" s="210">
        <v>21.55</v>
      </c>
      <c r="I281" s="211"/>
      <c r="J281" s="206"/>
      <c r="K281" s="206"/>
      <c r="L281" s="212"/>
      <c r="M281" s="213"/>
      <c r="N281" s="214"/>
      <c r="O281" s="214"/>
      <c r="P281" s="214"/>
      <c r="Q281" s="214"/>
      <c r="R281" s="214"/>
      <c r="S281" s="214"/>
      <c r="T281" s="215"/>
      <c r="AT281" s="216" t="s">
        <v>272</v>
      </c>
      <c r="AU281" s="216" t="s">
        <v>73</v>
      </c>
      <c r="AV281" s="13" t="s">
        <v>73</v>
      </c>
      <c r="AW281" s="13" t="s">
        <v>30</v>
      </c>
      <c r="AX281" s="13" t="s">
        <v>64</v>
      </c>
      <c r="AY281" s="216" t="s">
        <v>263</v>
      </c>
    </row>
    <row r="282" spans="1:65" s="13" customFormat="1">
      <c r="B282" s="205"/>
      <c r="C282" s="206"/>
      <c r="D282" s="207" t="s">
        <v>272</v>
      </c>
      <c r="E282" s="208" t="s">
        <v>1</v>
      </c>
      <c r="F282" s="209" t="s">
        <v>1730</v>
      </c>
      <c r="G282" s="206"/>
      <c r="H282" s="210">
        <v>15.93</v>
      </c>
      <c r="I282" s="211"/>
      <c r="J282" s="206"/>
      <c r="K282" s="206"/>
      <c r="L282" s="212"/>
      <c r="M282" s="213"/>
      <c r="N282" s="214"/>
      <c r="O282" s="214"/>
      <c r="P282" s="214"/>
      <c r="Q282" s="214"/>
      <c r="R282" s="214"/>
      <c r="S282" s="214"/>
      <c r="T282" s="215"/>
      <c r="AT282" s="216" t="s">
        <v>272</v>
      </c>
      <c r="AU282" s="216" t="s">
        <v>73</v>
      </c>
      <c r="AV282" s="13" t="s">
        <v>73</v>
      </c>
      <c r="AW282" s="13" t="s">
        <v>30</v>
      </c>
      <c r="AX282" s="13" t="s">
        <v>64</v>
      </c>
      <c r="AY282" s="216" t="s">
        <v>263</v>
      </c>
    </row>
    <row r="283" spans="1:65" s="15" customFormat="1">
      <c r="B283" s="228"/>
      <c r="C283" s="229"/>
      <c r="D283" s="207" t="s">
        <v>272</v>
      </c>
      <c r="E283" s="230" t="s">
        <v>1</v>
      </c>
      <c r="F283" s="231" t="s">
        <v>280</v>
      </c>
      <c r="G283" s="229"/>
      <c r="H283" s="232">
        <v>37.480000000000004</v>
      </c>
      <c r="I283" s="233"/>
      <c r="J283" s="229"/>
      <c r="K283" s="229"/>
      <c r="L283" s="234"/>
      <c r="M283" s="235"/>
      <c r="N283" s="236"/>
      <c r="O283" s="236"/>
      <c r="P283" s="236"/>
      <c r="Q283" s="236"/>
      <c r="R283" s="236"/>
      <c r="S283" s="236"/>
      <c r="T283" s="237"/>
      <c r="AT283" s="238" t="s">
        <v>272</v>
      </c>
      <c r="AU283" s="238" t="s">
        <v>73</v>
      </c>
      <c r="AV283" s="15" t="s">
        <v>270</v>
      </c>
      <c r="AW283" s="15" t="s">
        <v>30</v>
      </c>
      <c r="AX283" s="15" t="s">
        <v>71</v>
      </c>
      <c r="AY283" s="238" t="s">
        <v>263</v>
      </c>
    </row>
    <row r="284" spans="1:65" s="2" customFormat="1" ht="16.5" customHeight="1">
      <c r="A284" s="35"/>
      <c r="B284" s="36"/>
      <c r="C284" s="191" t="s">
        <v>630</v>
      </c>
      <c r="D284" s="191" t="s">
        <v>266</v>
      </c>
      <c r="E284" s="192" t="s">
        <v>1764</v>
      </c>
      <c r="F284" s="193" t="s">
        <v>1765</v>
      </c>
      <c r="G284" s="194" t="s">
        <v>796</v>
      </c>
      <c r="H284" s="195">
        <v>11.15</v>
      </c>
      <c r="I284" s="196"/>
      <c r="J284" s="197">
        <f>ROUND(I284*H284,2)</f>
        <v>0</v>
      </c>
      <c r="K284" s="198"/>
      <c r="L284" s="40"/>
      <c r="M284" s="199" t="s">
        <v>1</v>
      </c>
      <c r="N284" s="200" t="s">
        <v>38</v>
      </c>
      <c r="O284" s="72"/>
      <c r="P284" s="201">
        <f>O284*H284</f>
        <v>0</v>
      </c>
      <c r="Q284" s="201">
        <v>0</v>
      </c>
      <c r="R284" s="201">
        <f>Q284*H284</f>
        <v>0</v>
      </c>
      <c r="S284" s="201">
        <v>0</v>
      </c>
      <c r="T284" s="202">
        <f>S284*H284</f>
        <v>0</v>
      </c>
      <c r="U284" s="35"/>
      <c r="V284" s="35"/>
      <c r="W284" s="35"/>
      <c r="X284" s="35"/>
      <c r="Y284" s="35"/>
      <c r="Z284" s="35"/>
      <c r="AA284" s="35"/>
      <c r="AB284" s="35"/>
      <c r="AC284" s="35"/>
      <c r="AD284" s="35"/>
      <c r="AE284" s="35"/>
      <c r="AR284" s="203" t="s">
        <v>416</v>
      </c>
      <c r="AT284" s="203" t="s">
        <v>266</v>
      </c>
      <c r="AU284" s="203" t="s">
        <v>73</v>
      </c>
      <c r="AY284" s="18" t="s">
        <v>263</v>
      </c>
      <c r="BE284" s="204">
        <f>IF(N284="základní",J284,0)</f>
        <v>0</v>
      </c>
      <c r="BF284" s="204">
        <f>IF(N284="snížená",J284,0)</f>
        <v>0</v>
      </c>
      <c r="BG284" s="204">
        <f>IF(N284="zákl. přenesená",J284,0)</f>
        <v>0</v>
      </c>
      <c r="BH284" s="204">
        <f>IF(N284="sníž. přenesená",J284,0)</f>
        <v>0</v>
      </c>
      <c r="BI284" s="204">
        <f>IF(N284="nulová",J284,0)</f>
        <v>0</v>
      </c>
      <c r="BJ284" s="18" t="s">
        <v>71</v>
      </c>
      <c r="BK284" s="204">
        <f>ROUND(I284*H284,2)</f>
        <v>0</v>
      </c>
      <c r="BL284" s="18" t="s">
        <v>416</v>
      </c>
      <c r="BM284" s="203" t="s">
        <v>633</v>
      </c>
    </row>
    <row r="285" spans="1:65" s="16" customFormat="1">
      <c r="B285" s="248"/>
      <c r="C285" s="249"/>
      <c r="D285" s="207" t="s">
        <v>272</v>
      </c>
      <c r="E285" s="250" t="s">
        <v>1</v>
      </c>
      <c r="F285" s="251" t="s">
        <v>1731</v>
      </c>
      <c r="G285" s="249"/>
      <c r="H285" s="250" t="s">
        <v>1</v>
      </c>
      <c r="I285" s="252"/>
      <c r="J285" s="249"/>
      <c r="K285" s="249"/>
      <c r="L285" s="253"/>
      <c r="M285" s="254"/>
      <c r="N285" s="255"/>
      <c r="O285" s="255"/>
      <c r="P285" s="255"/>
      <c r="Q285" s="255"/>
      <c r="R285" s="255"/>
      <c r="S285" s="255"/>
      <c r="T285" s="256"/>
      <c r="AT285" s="257" t="s">
        <v>272</v>
      </c>
      <c r="AU285" s="257" t="s">
        <v>73</v>
      </c>
      <c r="AV285" s="16" t="s">
        <v>71</v>
      </c>
      <c r="AW285" s="16" t="s">
        <v>30</v>
      </c>
      <c r="AX285" s="16" t="s">
        <v>64</v>
      </c>
      <c r="AY285" s="257" t="s">
        <v>263</v>
      </c>
    </row>
    <row r="286" spans="1:65" s="13" customFormat="1">
      <c r="B286" s="205"/>
      <c r="C286" s="206"/>
      <c r="D286" s="207" t="s">
        <v>272</v>
      </c>
      <c r="E286" s="208" t="s">
        <v>1</v>
      </c>
      <c r="F286" s="209" t="s">
        <v>1732</v>
      </c>
      <c r="G286" s="206"/>
      <c r="H286" s="210">
        <v>6.75</v>
      </c>
      <c r="I286" s="211"/>
      <c r="J286" s="206"/>
      <c r="K286" s="206"/>
      <c r="L286" s="212"/>
      <c r="M286" s="213"/>
      <c r="N286" s="214"/>
      <c r="O286" s="214"/>
      <c r="P286" s="214"/>
      <c r="Q286" s="214"/>
      <c r="R286" s="214"/>
      <c r="S286" s="214"/>
      <c r="T286" s="215"/>
      <c r="AT286" s="216" t="s">
        <v>272</v>
      </c>
      <c r="AU286" s="216" t="s">
        <v>73</v>
      </c>
      <c r="AV286" s="13" t="s">
        <v>73</v>
      </c>
      <c r="AW286" s="13" t="s">
        <v>30</v>
      </c>
      <c r="AX286" s="13" t="s">
        <v>64</v>
      </c>
      <c r="AY286" s="216" t="s">
        <v>263</v>
      </c>
    </row>
    <row r="287" spans="1:65" s="13" customFormat="1">
      <c r="B287" s="205"/>
      <c r="C287" s="206"/>
      <c r="D287" s="207" t="s">
        <v>272</v>
      </c>
      <c r="E287" s="208" t="s">
        <v>1</v>
      </c>
      <c r="F287" s="209" t="s">
        <v>1733</v>
      </c>
      <c r="G287" s="206"/>
      <c r="H287" s="210">
        <v>4.4000000000000004</v>
      </c>
      <c r="I287" s="211"/>
      <c r="J287" s="206"/>
      <c r="K287" s="206"/>
      <c r="L287" s="212"/>
      <c r="M287" s="213"/>
      <c r="N287" s="214"/>
      <c r="O287" s="214"/>
      <c r="P287" s="214"/>
      <c r="Q287" s="214"/>
      <c r="R287" s="214"/>
      <c r="S287" s="214"/>
      <c r="T287" s="215"/>
      <c r="AT287" s="216" t="s">
        <v>272</v>
      </c>
      <c r="AU287" s="216" t="s">
        <v>73</v>
      </c>
      <c r="AV287" s="13" t="s">
        <v>73</v>
      </c>
      <c r="AW287" s="13" t="s">
        <v>30</v>
      </c>
      <c r="AX287" s="13" t="s">
        <v>64</v>
      </c>
      <c r="AY287" s="216" t="s">
        <v>263</v>
      </c>
    </row>
    <row r="288" spans="1:65" s="15" customFormat="1">
      <c r="B288" s="228"/>
      <c r="C288" s="229"/>
      <c r="D288" s="207" t="s">
        <v>272</v>
      </c>
      <c r="E288" s="230" t="s">
        <v>1</v>
      </c>
      <c r="F288" s="231" t="s">
        <v>280</v>
      </c>
      <c r="G288" s="229"/>
      <c r="H288" s="232">
        <v>11.15</v>
      </c>
      <c r="I288" s="233"/>
      <c r="J288" s="229"/>
      <c r="K288" s="229"/>
      <c r="L288" s="234"/>
      <c r="M288" s="235"/>
      <c r="N288" s="236"/>
      <c r="O288" s="236"/>
      <c r="P288" s="236"/>
      <c r="Q288" s="236"/>
      <c r="R288" s="236"/>
      <c r="S288" s="236"/>
      <c r="T288" s="237"/>
      <c r="AT288" s="238" t="s">
        <v>272</v>
      </c>
      <c r="AU288" s="238" t="s">
        <v>73</v>
      </c>
      <c r="AV288" s="15" t="s">
        <v>270</v>
      </c>
      <c r="AW288" s="15" t="s">
        <v>30</v>
      </c>
      <c r="AX288" s="15" t="s">
        <v>71</v>
      </c>
      <c r="AY288" s="238" t="s">
        <v>263</v>
      </c>
    </row>
    <row r="289" spans="1:65" s="2" customFormat="1" ht="24.2" customHeight="1">
      <c r="A289" s="35"/>
      <c r="B289" s="36"/>
      <c r="C289" s="191" t="s">
        <v>551</v>
      </c>
      <c r="D289" s="191" t="s">
        <v>266</v>
      </c>
      <c r="E289" s="192" t="s">
        <v>1766</v>
      </c>
      <c r="F289" s="193" t="s">
        <v>1767</v>
      </c>
      <c r="G289" s="194" t="s">
        <v>374</v>
      </c>
      <c r="H289" s="195">
        <v>1</v>
      </c>
      <c r="I289" s="196"/>
      <c r="J289" s="197">
        <f t="shared" ref="J289:J296" si="0">ROUND(I289*H289,2)</f>
        <v>0</v>
      </c>
      <c r="K289" s="198"/>
      <c r="L289" s="40"/>
      <c r="M289" s="199" t="s">
        <v>1</v>
      </c>
      <c r="N289" s="200" t="s">
        <v>38</v>
      </c>
      <c r="O289" s="72"/>
      <c r="P289" s="201">
        <f t="shared" ref="P289:P296" si="1">O289*H289</f>
        <v>0</v>
      </c>
      <c r="Q289" s="201">
        <v>0</v>
      </c>
      <c r="R289" s="201">
        <f t="shared" ref="R289:R296" si="2">Q289*H289</f>
        <v>0</v>
      </c>
      <c r="S289" s="201">
        <v>0</v>
      </c>
      <c r="T289" s="202">
        <f t="shared" ref="T289:T296" si="3">S289*H289</f>
        <v>0</v>
      </c>
      <c r="U289" s="35"/>
      <c r="V289" s="35"/>
      <c r="W289" s="35"/>
      <c r="X289" s="35"/>
      <c r="Y289" s="35"/>
      <c r="Z289" s="35"/>
      <c r="AA289" s="35"/>
      <c r="AB289" s="35"/>
      <c r="AC289" s="35"/>
      <c r="AD289" s="35"/>
      <c r="AE289" s="35"/>
      <c r="AR289" s="203" t="s">
        <v>416</v>
      </c>
      <c r="AT289" s="203" t="s">
        <v>266</v>
      </c>
      <c r="AU289" s="203" t="s">
        <v>73</v>
      </c>
      <c r="AY289" s="18" t="s">
        <v>263</v>
      </c>
      <c r="BE289" s="204">
        <f t="shared" ref="BE289:BE296" si="4">IF(N289="základní",J289,0)</f>
        <v>0</v>
      </c>
      <c r="BF289" s="204">
        <f t="shared" ref="BF289:BF296" si="5">IF(N289="snížená",J289,0)</f>
        <v>0</v>
      </c>
      <c r="BG289" s="204">
        <f t="shared" ref="BG289:BG296" si="6">IF(N289="zákl. přenesená",J289,0)</f>
        <v>0</v>
      </c>
      <c r="BH289" s="204">
        <f t="shared" ref="BH289:BH296" si="7">IF(N289="sníž. přenesená",J289,0)</f>
        <v>0</v>
      </c>
      <c r="BI289" s="204">
        <f t="shared" ref="BI289:BI296" si="8">IF(N289="nulová",J289,0)</f>
        <v>0</v>
      </c>
      <c r="BJ289" s="18" t="s">
        <v>71</v>
      </c>
      <c r="BK289" s="204">
        <f t="shared" ref="BK289:BK296" si="9">ROUND(I289*H289,2)</f>
        <v>0</v>
      </c>
      <c r="BL289" s="18" t="s">
        <v>416</v>
      </c>
      <c r="BM289" s="203" t="s">
        <v>637</v>
      </c>
    </row>
    <row r="290" spans="1:65" s="2" customFormat="1" ht="33" customHeight="1">
      <c r="A290" s="35"/>
      <c r="B290" s="36"/>
      <c r="C290" s="191" t="s">
        <v>640</v>
      </c>
      <c r="D290" s="191" t="s">
        <v>266</v>
      </c>
      <c r="E290" s="192" t="s">
        <v>1768</v>
      </c>
      <c r="F290" s="193" t="s">
        <v>1769</v>
      </c>
      <c r="G290" s="194" t="s">
        <v>374</v>
      </c>
      <c r="H290" s="195">
        <v>2</v>
      </c>
      <c r="I290" s="196"/>
      <c r="J290" s="197">
        <f t="shared" si="0"/>
        <v>0</v>
      </c>
      <c r="K290" s="198"/>
      <c r="L290" s="40"/>
      <c r="M290" s="199" t="s">
        <v>1</v>
      </c>
      <c r="N290" s="200" t="s">
        <v>38</v>
      </c>
      <c r="O290" s="72"/>
      <c r="P290" s="201">
        <f t="shared" si="1"/>
        <v>0</v>
      </c>
      <c r="Q290" s="201">
        <v>0</v>
      </c>
      <c r="R290" s="201">
        <f t="shared" si="2"/>
        <v>0</v>
      </c>
      <c r="S290" s="201">
        <v>0</v>
      </c>
      <c r="T290" s="202">
        <f t="shared" si="3"/>
        <v>0</v>
      </c>
      <c r="U290" s="35"/>
      <c r="V290" s="35"/>
      <c r="W290" s="35"/>
      <c r="X290" s="35"/>
      <c r="Y290" s="35"/>
      <c r="Z290" s="35"/>
      <c r="AA290" s="35"/>
      <c r="AB290" s="35"/>
      <c r="AC290" s="35"/>
      <c r="AD290" s="35"/>
      <c r="AE290" s="35"/>
      <c r="AR290" s="203" t="s">
        <v>416</v>
      </c>
      <c r="AT290" s="203" t="s">
        <v>266</v>
      </c>
      <c r="AU290" s="203" t="s">
        <v>73</v>
      </c>
      <c r="AY290" s="18" t="s">
        <v>263</v>
      </c>
      <c r="BE290" s="204">
        <f t="shared" si="4"/>
        <v>0</v>
      </c>
      <c r="BF290" s="204">
        <f t="shared" si="5"/>
        <v>0</v>
      </c>
      <c r="BG290" s="204">
        <f t="shared" si="6"/>
        <v>0</v>
      </c>
      <c r="BH290" s="204">
        <f t="shared" si="7"/>
        <v>0</v>
      </c>
      <c r="BI290" s="204">
        <f t="shared" si="8"/>
        <v>0</v>
      </c>
      <c r="BJ290" s="18" t="s">
        <v>71</v>
      </c>
      <c r="BK290" s="204">
        <f t="shared" si="9"/>
        <v>0</v>
      </c>
      <c r="BL290" s="18" t="s">
        <v>416</v>
      </c>
      <c r="BM290" s="203" t="s">
        <v>643</v>
      </c>
    </row>
    <row r="291" spans="1:65" s="2" customFormat="1" ht="24.2" customHeight="1">
      <c r="A291" s="35"/>
      <c r="B291" s="36"/>
      <c r="C291" s="191" t="s">
        <v>557</v>
      </c>
      <c r="D291" s="191" t="s">
        <v>266</v>
      </c>
      <c r="E291" s="192" t="s">
        <v>1770</v>
      </c>
      <c r="F291" s="193" t="s">
        <v>1771</v>
      </c>
      <c r="G291" s="194" t="s">
        <v>374</v>
      </c>
      <c r="H291" s="195">
        <v>5</v>
      </c>
      <c r="I291" s="196"/>
      <c r="J291" s="197">
        <f t="shared" si="0"/>
        <v>0</v>
      </c>
      <c r="K291" s="198"/>
      <c r="L291" s="40"/>
      <c r="M291" s="199" t="s">
        <v>1</v>
      </c>
      <c r="N291" s="200" t="s">
        <v>38</v>
      </c>
      <c r="O291" s="72"/>
      <c r="P291" s="201">
        <f t="shared" si="1"/>
        <v>0</v>
      </c>
      <c r="Q291" s="201">
        <v>0</v>
      </c>
      <c r="R291" s="201">
        <f t="shared" si="2"/>
        <v>0</v>
      </c>
      <c r="S291" s="201">
        <v>0</v>
      </c>
      <c r="T291" s="202">
        <f t="shared" si="3"/>
        <v>0</v>
      </c>
      <c r="U291" s="35"/>
      <c r="V291" s="35"/>
      <c r="W291" s="35"/>
      <c r="X291" s="35"/>
      <c r="Y291" s="35"/>
      <c r="Z291" s="35"/>
      <c r="AA291" s="35"/>
      <c r="AB291" s="35"/>
      <c r="AC291" s="35"/>
      <c r="AD291" s="35"/>
      <c r="AE291" s="35"/>
      <c r="AR291" s="203" t="s">
        <v>416</v>
      </c>
      <c r="AT291" s="203" t="s">
        <v>266</v>
      </c>
      <c r="AU291" s="203" t="s">
        <v>73</v>
      </c>
      <c r="AY291" s="18" t="s">
        <v>263</v>
      </c>
      <c r="BE291" s="204">
        <f t="shared" si="4"/>
        <v>0</v>
      </c>
      <c r="BF291" s="204">
        <f t="shared" si="5"/>
        <v>0</v>
      </c>
      <c r="BG291" s="204">
        <f t="shared" si="6"/>
        <v>0</v>
      </c>
      <c r="BH291" s="204">
        <f t="shared" si="7"/>
        <v>0</v>
      </c>
      <c r="BI291" s="204">
        <f t="shared" si="8"/>
        <v>0</v>
      </c>
      <c r="BJ291" s="18" t="s">
        <v>71</v>
      </c>
      <c r="BK291" s="204">
        <f t="shared" si="9"/>
        <v>0</v>
      </c>
      <c r="BL291" s="18" t="s">
        <v>416</v>
      </c>
      <c r="BM291" s="203" t="s">
        <v>648</v>
      </c>
    </row>
    <row r="292" spans="1:65" s="2" customFormat="1" ht="24.2" customHeight="1">
      <c r="A292" s="35"/>
      <c r="B292" s="36"/>
      <c r="C292" s="191" t="s">
        <v>649</v>
      </c>
      <c r="D292" s="191" t="s">
        <v>266</v>
      </c>
      <c r="E292" s="192" t="s">
        <v>1772</v>
      </c>
      <c r="F292" s="193" t="s">
        <v>1773</v>
      </c>
      <c r="G292" s="194" t="s">
        <v>374</v>
      </c>
      <c r="H292" s="195">
        <v>3</v>
      </c>
      <c r="I292" s="196"/>
      <c r="J292" s="197">
        <f t="shared" si="0"/>
        <v>0</v>
      </c>
      <c r="K292" s="198"/>
      <c r="L292" s="40"/>
      <c r="M292" s="199" t="s">
        <v>1</v>
      </c>
      <c r="N292" s="200" t="s">
        <v>38</v>
      </c>
      <c r="O292" s="72"/>
      <c r="P292" s="201">
        <f t="shared" si="1"/>
        <v>0</v>
      </c>
      <c r="Q292" s="201">
        <v>0</v>
      </c>
      <c r="R292" s="201">
        <f t="shared" si="2"/>
        <v>0</v>
      </c>
      <c r="S292" s="201">
        <v>0</v>
      </c>
      <c r="T292" s="202">
        <f t="shared" si="3"/>
        <v>0</v>
      </c>
      <c r="U292" s="35"/>
      <c r="V292" s="35"/>
      <c r="W292" s="35"/>
      <c r="X292" s="35"/>
      <c r="Y292" s="35"/>
      <c r="Z292" s="35"/>
      <c r="AA292" s="35"/>
      <c r="AB292" s="35"/>
      <c r="AC292" s="35"/>
      <c r="AD292" s="35"/>
      <c r="AE292" s="35"/>
      <c r="AR292" s="203" t="s">
        <v>416</v>
      </c>
      <c r="AT292" s="203" t="s">
        <v>266</v>
      </c>
      <c r="AU292" s="203" t="s">
        <v>73</v>
      </c>
      <c r="AY292" s="18" t="s">
        <v>263</v>
      </c>
      <c r="BE292" s="204">
        <f t="shared" si="4"/>
        <v>0</v>
      </c>
      <c r="BF292" s="204">
        <f t="shared" si="5"/>
        <v>0</v>
      </c>
      <c r="BG292" s="204">
        <f t="shared" si="6"/>
        <v>0</v>
      </c>
      <c r="BH292" s="204">
        <f t="shared" si="7"/>
        <v>0</v>
      </c>
      <c r="BI292" s="204">
        <f t="shared" si="8"/>
        <v>0</v>
      </c>
      <c r="BJ292" s="18" t="s">
        <v>71</v>
      </c>
      <c r="BK292" s="204">
        <f t="shared" si="9"/>
        <v>0</v>
      </c>
      <c r="BL292" s="18" t="s">
        <v>416</v>
      </c>
      <c r="BM292" s="203" t="s">
        <v>652</v>
      </c>
    </row>
    <row r="293" spans="1:65" s="2" customFormat="1" ht="24.2" customHeight="1">
      <c r="A293" s="35"/>
      <c r="B293" s="36"/>
      <c r="C293" s="191" t="s">
        <v>560</v>
      </c>
      <c r="D293" s="191" t="s">
        <v>266</v>
      </c>
      <c r="E293" s="192" t="s">
        <v>1774</v>
      </c>
      <c r="F293" s="193" t="s">
        <v>1775</v>
      </c>
      <c r="G293" s="194" t="s">
        <v>374</v>
      </c>
      <c r="H293" s="195">
        <v>2</v>
      </c>
      <c r="I293" s="196"/>
      <c r="J293" s="197">
        <f t="shared" si="0"/>
        <v>0</v>
      </c>
      <c r="K293" s="198"/>
      <c r="L293" s="40"/>
      <c r="M293" s="199" t="s">
        <v>1</v>
      </c>
      <c r="N293" s="200" t="s">
        <v>38</v>
      </c>
      <c r="O293" s="72"/>
      <c r="P293" s="201">
        <f t="shared" si="1"/>
        <v>0</v>
      </c>
      <c r="Q293" s="201">
        <v>0</v>
      </c>
      <c r="R293" s="201">
        <f t="shared" si="2"/>
        <v>0</v>
      </c>
      <c r="S293" s="201">
        <v>0</v>
      </c>
      <c r="T293" s="202">
        <f t="shared" si="3"/>
        <v>0</v>
      </c>
      <c r="U293" s="35"/>
      <c r="V293" s="35"/>
      <c r="W293" s="35"/>
      <c r="X293" s="35"/>
      <c r="Y293" s="35"/>
      <c r="Z293" s="35"/>
      <c r="AA293" s="35"/>
      <c r="AB293" s="35"/>
      <c r="AC293" s="35"/>
      <c r="AD293" s="35"/>
      <c r="AE293" s="35"/>
      <c r="AR293" s="203" t="s">
        <v>416</v>
      </c>
      <c r="AT293" s="203" t="s">
        <v>266</v>
      </c>
      <c r="AU293" s="203" t="s">
        <v>73</v>
      </c>
      <c r="AY293" s="18" t="s">
        <v>263</v>
      </c>
      <c r="BE293" s="204">
        <f t="shared" si="4"/>
        <v>0</v>
      </c>
      <c r="BF293" s="204">
        <f t="shared" si="5"/>
        <v>0</v>
      </c>
      <c r="BG293" s="204">
        <f t="shared" si="6"/>
        <v>0</v>
      </c>
      <c r="BH293" s="204">
        <f t="shared" si="7"/>
        <v>0</v>
      </c>
      <c r="BI293" s="204">
        <f t="shared" si="8"/>
        <v>0</v>
      </c>
      <c r="BJ293" s="18" t="s">
        <v>71</v>
      </c>
      <c r="BK293" s="204">
        <f t="shared" si="9"/>
        <v>0</v>
      </c>
      <c r="BL293" s="18" t="s">
        <v>416</v>
      </c>
      <c r="BM293" s="203" t="s">
        <v>656</v>
      </c>
    </row>
    <row r="294" spans="1:65" s="2" customFormat="1" ht="21.75" customHeight="1">
      <c r="A294" s="35"/>
      <c r="B294" s="36"/>
      <c r="C294" s="191" t="s">
        <v>659</v>
      </c>
      <c r="D294" s="191" t="s">
        <v>266</v>
      </c>
      <c r="E294" s="192" t="s">
        <v>1776</v>
      </c>
      <c r="F294" s="193" t="s">
        <v>1777</v>
      </c>
      <c r="G294" s="194" t="s">
        <v>374</v>
      </c>
      <c r="H294" s="195">
        <v>2</v>
      </c>
      <c r="I294" s="196"/>
      <c r="J294" s="197">
        <f t="shared" si="0"/>
        <v>0</v>
      </c>
      <c r="K294" s="198"/>
      <c r="L294" s="40"/>
      <c r="M294" s="199" t="s">
        <v>1</v>
      </c>
      <c r="N294" s="200" t="s">
        <v>38</v>
      </c>
      <c r="O294" s="72"/>
      <c r="P294" s="201">
        <f t="shared" si="1"/>
        <v>0</v>
      </c>
      <c r="Q294" s="201">
        <v>0</v>
      </c>
      <c r="R294" s="201">
        <f t="shared" si="2"/>
        <v>0</v>
      </c>
      <c r="S294" s="201">
        <v>0</v>
      </c>
      <c r="T294" s="202">
        <f t="shared" si="3"/>
        <v>0</v>
      </c>
      <c r="U294" s="35"/>
      <c r="V294" s="35"/>
      <c r="W294" s="35"/>
      <c r="X294" s="35"/>
      <c r="Y294" s="35"/>
      <c r="Z294" s="35"/>
      <c r="AA294" s="35"/>
      <c r="AB294" s="35"/>
      <c r="AC294" s="35"/>
      <c r="AD294" s="35"/>
      <c r="AE294" s="35"/>
      <c r="AR294" s="203" t="s">
        <v>416</v>
      </c>
      <c r="AT294" s="203" t="s">
        <v>266</v>
      </c>
      <c r="AU294" s="203" t="s">
        <v>73</v>
      </c>
      <c r="AY294" s="18" t="s">
        <v>263</v>
      </c>
      <c r="BE294" s="204">
        <f t="shared" si="4"/>
        <v>0</v>
      </c>
      <c r="BF294" s="204">
        <f t="shared" si="5"/>
        <v>0</v>
      </c>
      <c r="BG294" s="204">
        <f t="shared" si="6"/>
        <v>0</v>
      </c>
      <c r="BH294" s="204">
        <f t="shared" si="7"/>
        <v>0</v>
      </c>
      <c r="BI294" s="204">
        <f t="shared" si="8"/>
        <v>0</v>
      </c>
      <c r="BJ294" s="18" t="s">
        <v>71</v>
      </c>
      <c r="BK294" s="204">
        <f t="shared" si="9"/>
        <v>0</v>
      </c>
      <c r="BL294" s="18" t="s">
        <v>416</v>
      </c>
      <c r="BM294" s="203" t="s">
        <v>662</v>
      </c>
    </row>
    <row r="295" spans="1:65" s="2" customFormat="1" ht="24.2" customHeight="1">
      <c r="A295" s="35"/>
      <c r="B295" s="36"/>
      <c r="C295" s="191" t="s">
        <v>568</v>
      </c>
      <c r="D295" s="191" t="s">
        <v>266</v>
      </c>
      <c r="E295" s="192" t="s">
        <v>1778</v>
      </c>
      <c r="F295" s="193" t="s">
        <v>1779</v>
      </c>
      <c r="G295" s="194" t="s">
        <v>374</v>
      </c>
      <c r="H295" s="195">
        <v>2</v>
      </c>
      <c r="I295" s="196"/>
      <c r="J295" s="197">
        <f t="shared" si="0"/>
        <v>0</v>
      </c>
      <c r="K295" s="198"/>
      <c r="L295" s="40"/>
      <c r="M295" s="199" t="s">
        <v>1</v>
      </c>
      <c r="N295" s="200" t="s">
        <v>38</v>
      </c>
      <c r="O295" s="72"/>
      <c r="P295" s="201">
        <f t="shared" si="1"/>
        <v>0</v>
      </c>
      <c r="Q295" s="201">
        <v>0</v>
      </c>
      <c r="R295" s="201">
        <f t="shared" si="2"/>
        <v>0</v>
      </c>
      <c r="S295" s="201">
        <v>0</v>
      </c>
      <c r="T295" s="202">
        <f t="shared" si="3"/>
        <v>0</v>
      </c>
      <c r="U295" s="35"/>
      <c r="V295" s="35"/>
      <c r="W295" s="35"/>
      <c r="X295" s="35"/>
      <c r="Y295" s="35"/>
      <c r="Z295" s="35"/>
      <c r="AA295" s="35"/>
      <c r="AB295" s="35"/>
      <c r="AC295" s="35"/>
      <c r="AD295" s="35"/>
      <c r="AE295" s="35"/>
      <c r="AR295" s="203" t="s">
        <v>416</v>
      </c>
      <c r="AT295" s="203" t="s">
        <v>266</v>
      </c>
      <c r="AU295" s="203" t="s">
        <v>73</v>
      </c>
      <c r="AY295" s="18" t="s">
        <v>263</v>
      </c>
      <c r="BE295" s="204">
        <f t="shared" si="4"/>
        <v>0</v>
      </c>
      <c r="BF295" s="204">
        <f t="shared" si="5"/>
        <v>0</v>
      </c>
      <c r="BG295" s="204">
        <f t="shared" si="6"/>
        <v>0</v>
      </c>
      <c r="BH295" s="204">
        <f t="shared" si="7"/>
        <v>0</v>
      </c>
      <c r="BI295" s="204">
        <f t="shared" si="8"/>
        <v>0</v>
      </c>
      <c r="BJ295" s="18" t="s">
        <v>71</v>
      </c>
      <c r="BK295" s="204">
        <f t="shared" si="9"/>
        <v>0</v>
      </c>
      <c r="BL295" s="18" t="s">
        <v>416</v>
      </c>
      <c r="BM295" s="203" t="s">
        <v>677</v>
      </c>
    </row>
    <row r="296" spans="1:65" s="2" customFormat="1" ht="24.2" customHeight="1">
      <c r="A296" s="35"/>
      <c r="B296" s="36"/>
      <c r="C296" s="191" t="s">
        <v>694</v>
      </c>
      <c r="D296" s="191" t="s">
        <v>266</v>
      </c>
      <c r="E296" s="192" t="s">
        <v>1780</v>
      </c>
      <c r="F296" s="193" t="s">
        <v>1781</v>
      </c>
      <c r="G296" s="194" t="s">
        <v>307</v>
      </c>
      <c r="H296" s="195">
        <v>0.105</v>
      </c>
      <c r="I296" s="196"/>
      <c r="J296" s="197">
        <f t="shared" si="0"/>
        <v>0</v>
      </c>
      <c r="K296" s="198"/>
      <c r="L296" s="40"/>
      <c r="M296" s="199" t="s">
        <v>1</v>
      </c>
      <c r="N296" s="200" t="s">
        <v>38</v>
      </c>
      <c r="O296" s="72"/>
      <c r="P296" s="201">
        <f t="shared" si="1"/>
        <v>0</v>
      </c>
      <c r="Q296" s="201">
        <v>0</v>
      </c>
      <c r="R296" s="201">
        <f t="shared" si="2"/>
        <v>0</v>
      </c>
      <c r="S296" s="201">
        <v>0</v>
      </c>
      <c r="T296" s="202">
        <f t="shared" si="3"/>
        <v>0</v>
      </c>
      <c r="U296" s="35"/>
      <c r="V296" s="35"/>
      <c r="W296" s="35"/>
      <c r="X296" s="35"/>
      <c r="Y296" s="35"/>
      <c r="Z296" s="35"/>
      <c r="AA296" s="35"/>
      <c r="AB296" s="35"/>
      <c r="AC296" s="35"/>
      <c r="AD296" s="35"/>
      <c r="AE296" s="35"/>
      <c r="AR296" s="203" t="s">
        <v>416</v>
      </c>
      <c r="AT296" s="203" t="s">
        <v>266</v>
      </c>
      <c r="AU296" s="203" t="s">
        <v>73</v>
      </c>
      <c r="AY296" s="18" t="s">
        <v>263</v>
      </c>
      <c r="BE296" s="204">
        <f t="shared" si="4"/>
        <v>0</v>
      </c>
      <c r="BF296" s="204">
        <f t="shared" si="5"/>
        <v>0</v>
      </c>
      <c r="BG296" s="204">
        <f t="shared" si="6"/>
        <v>0</v>
      </c>
      <c r="BH296" s="204">
        <f t="shared" si="7"/>
        <v>0</v>
      </c>
      <c r="BI296" s="204">
        <f t="shared" si="8"/>
        <v>0</v>
      </c>
      <c r="BJ296" s="18" t="s">
        <v>71</v>
      </c>
      <c r="BK296" s="204">
        <f t="shared" si="9"/>
        <v>0</v>
      </c>
      <c r="BL296" s="18" t="s">
        <v>416</v>
      </c>
      <c r="BM296" s="203" t="s">
        <v>697</v>
      </c>
    </row>
    <row r="297" spans="1:65" s="12" customFormat="1" ht="22.9" customHeight="1">
      <c r="B297" s="175"/>
      <c r="C297" s="176"/>
      <c r="D297" s="177" t="s">
        <v>63</v>
      </c>
      <c r="E297" s="189" t="s">
        <v>1782</v>
      </c>
      <c r="F297" s="189" t="s">
        <v>1783</v>
      </c>
      <c r="G297" s="176"/>
      <c r="H297" s="176"/>
      <c r="I297" s="179"/>
      <c r="J297" s="190">
        <f>BK297</f>
        <v>0</v>
      </c>
      <c r="K297" s="176"/>
      <c r="L297" s="181"/>
      <c r="M297" s="182"/>
      <c r="N297" s="183"/>
      <c r="O297" s="183"/>
      <c r="P297" s="184">
        <f>SUM(P298:P322)</f>
        <v>0</v>
      </c>
      <c r="Q297" s="183"/>
      <c r="R297" s="184">
        <f>SUM(R298:R322)</f>
        <v>0</v>
      </c>
      <c r="S297" s="183"/>
      <c r="T297" s="185">
        <f>SUM(T298:T322)</f>
        <v>0</v>
      </c>
      <c r="AR297" s="186" t="s">
        <v>73</v>
      </c>
      <c r="AT297" s="187" t="s">
        <v>63</v>
      </c>
      <c r="AU297" s="187" t="s">
        <v>71</v>
      </c>
      <c r="AY297" s="186" t="s">
        <v>263</v>
      </c>
      <c r="BK297" s="188">
        <f>SUM(BK298:BK322)</f>
        <v>0</v>
      </c>
    </row>
    <row r="298" spans="1:65" s="2" customFormat="1" ht="24.2" customHeight="1">
      <c r="A298" s="35"/>
      <c r="B298" s="36"/>
      <c r="C298" s="191" t="s">
        <v>573</v>
      </c>
      <c r="D298" s="191" t="s">
        <v>266</v>
      </c>
      <c r="E298" s="192" t="s">
        <v>1784</v>
      </c>
      <c r="F298" s="193" t="s">
        <v>1785</v>
      </c>
      <c r="G298" s="194" t="s">
        <v>796</v>
      </c>
      <c r="H298" s="195">
        <v>33</v>
      </c>
      <c r="I298" s="196"/>
      <c r="J298" s="197">
        <f>ROUND(I298*H298,2)</f>
        <v>0</v>
      </c>
      <c r="K298" s="198"/>
      <c r="L298" s="40"/>
      <c r="M298" s="199" t="s">
        <v>1</v>
      </c>
      <c r="N298" s="200" t="s">
        <v>38</v>
      </c>
      <c r="O298" s="72"/>
      <c r="P298" s="201">
        <f>O298*H298</f>
        <v>0</v>
      </c>
      <c r="Q298" s="201">
        <v>0</v>
      </c>
      <c r="R298" s="201">
        <f>Q298*H298</f>
        <v>0</v>
      </c>
      <c r="S298" s="201">
        <v>0</v>
      </c>
      <c r="T298" s="202">
        <f>S298*H298</f>
        <v>0</v>
      </c>
      <c r="U298" s="35"/>
      <c r="V298" s="35"/>
      <c r="W298" s="35"/>
      <c r="X298" s="35"/>
      <c r="Y298" s="35"/>
      <c r="Z298" s="35"/>
      <c r="AA298" s="35"/>
      <c r="AB298" s="35"/>
      <c r="AC298" s="35"/>
      <c r="AD298" s="35"/>
      <c r="AE298" s="35"/>
      <c r="AR298" s="203" t="s">
        <v>416</v>
      </c>
      <c r="AT298" s="203" t="s">
        <v>266</v>
      </c>
      <c r="AU298" s="203" t="s">
        <v>73</v>
      </c>
      <c r="AY298" s="18" t="s">
        <v>263</v>
      </c>
      <c r="BE298" s="204">
        <f>IF(N298="základní",J298,0)</f>
        <v>0</v>
      </c>
      <c r="BF298" s="204">
        <f>IF(N298="snížená",J298,0)</f>
        <v>0</v>
      </c>
      <c r="BG298" s="204">
        <f>IF(N298="zákl. přenesená",J298,0)</f>
        <v>0</v>
      </c>
      <c r="BH298" s="204">
        <f>IF(N298="sníž. přenesená",J298,0)</f>
        <v>0</v>
      </c>
      <c r="BI298" s="204">
        <f>IF(N298="nulová",J298,0)</f>
        <v>0</v>
      </c>
      <c r="BJ298" s="18" t="s">
        <v>71</v>
      </c>
      <c r="BK298" s="204">
        <f>ROUND(I298*H298,2)</f>
        <v>0</v>
      </c>
      <c r="BL298" s="18" t="s">
        <v>416</v>
      </c>
      <c r="BM298" s="203" t="s">
        <v>700</v>
      </c>
    </row>
    <row r="299" spans="1:65" s="16" customFormat="1">
      <c r="B299" s="248"/>
      <c r="C299" s="249"/>
      <c r="D299" s="207" t="s">
        <v>272</v>
      </c>
      <c r="E299" s="250" t="s">
        <v>1</v>
      </c>
      <c r="F299" s="251" t="s">
        <v>1786</v>
      </c>
      <c r="G299" s="249"/>
      <c r="H299" s="250" t="s">
        <v>1</v>
      </c>
      <c r="I299" s="252"/>
      <c r="J299" s="249"/>
      <c r="K299" s="249"/>
      <c r="L299" s="253"/>
      <c r="M299" s="254"/>
      <c r="N299" s="255"/>
      <c r="O299" s="255"/>
      <c r="P299" s="255"/>
      <c r="Q299" s="255"/>
      <c r="R299" s="255"/>
      <c r="S299" s="255"/>
      <c r="T299" s="256"/>
      <c r="AT299" s="257" t="s">
        <v>272</v>
      </c>
      <c r="AU299" s="257" t="s">
        <v>73</v>
      </c>
      <c r="AV299" s="16" t="s">
        <v>71</v>
      </c>
      <c r="AW299" s="16" t="s">
        <v>30</v>
      </c>
      <c r="AX299" s="16" t="s">
        <v>64</v>
      </c>
      <c r="AY299" s="257" t="s">
        <v>263</v>
      </c>
    </row>
    <row r="300" spans="1:65" s="13" customFormat="1">
      <c r="B300" s="205"/>
      <c r="C300" s="206"/>
      <c r="D300" s="207" t="s">
        <v>272</v>
      </c>
      <c r="E300" s="208" t="s">
        <v>1</v>
      </c>
      <c r="F300" s="209" t="s">
        <v>1787</v>
      </c>
      <c r="G300" s="206"/>
      <c r="H300" s="210">
        <v>33</v>
      </c>
      <c r="I300" s="211"/>
      <c r="J300" s="206"/>
      <c r="K300" s="206"/>
      <c r="L300" s="212"/>
      <c r="M300" s="213"/>
      <c r="N300" s="214"/>
      <c r="O300" s="214"/>
      <c r="P300" s="214"/>
      <c r="Q300" s="214"/>
      <c r="R300" s="214"/>
      <c r="S300" s="214"/>
      <c r="T300" s="215"/>
      <c r="AT300" s="216" t="s">
        <v>272</v>
      </c>
      <c r="AU300" s="216" t="s">
        <v>73</v>
      </c>
      <c r="AV300" s="13" t="s">
        <v>73</v>
      </c>
      <c r="AW300" s="13" t="s">
        <v>30</v>
      </c>
      <c r="AX300" s="13" t="s">
        <v>64</v>
      </c>
      <c r="AY300" s="216" t="s">
        <v>263</v>
      </c>
    </row>
    <row r="301" spans="1:65" s="15" customFormat="1">
      <c r="B301" s="228"/>
      <c r="C301" s="229"/>
      <c r="D301" s="207" t="s">
        <v>272</v>
      </c>
      <c r="E301" s="230" t="s">
        <v>1</v>
      </c>
      <c r="F301" s="231" t="s">
        <v>280</v>
      </c>
      <c r="G301" s="229"/>
      <c r="H301" s="232">
        <v>33</v>
      </c>
      <c r="I301" s="233"/>
      <c r="J301" s="229"/>
      <c r="K301" s="229"/>
      <c r="L301" s="234"/>
      <c r="M301" s="235"/>
      <c r="N301" s="236"/>
      <c r="O301" s="236"/>
      <c r="P301" s="236"/>
      <c r="Q301" s="236"/>
      <c r="R301" s="236"/>
      <c r="S301" s="236"/>
      <c r="T301" s="237"/>
      <c r="AT301" s="238" t="s">
        <v>272</v>
      </c>
      <c r="AU301" s="238" t="s">
        <v>73</v>
      </c>
      <c r="AV301" s="15" t="s">
        <v>270</v>
      </c>
      <c r="AW301" s="15" t="s">
        <v>30</v>
      </c>
      <c r="AX301" s="15" t="s">
        <v>71</v>
      </c>
      <c r="AY301" s="238" t="s">
        <v>263</v>
      </c>
    </row>
    <row r="302" spans="1:65" s="2" customFormat="1" ht="37.9" customHeight="1">
      <c r="A302" s="35"/>
      <c r="B302" s="36"/>
      <c r="C302" s="191" t="s">
        <v>701</v>
      </c>
      <c r="D302" s="191" t="s">
        <v>266</v>
      </c>
      <c r="E302" s="192" t="s">
        <v>1788</v>
      </c>
      <c r="F302" s="193" t="s">
        <v>1789</v>
      </c>
      <c r="G302" s="194" t="s">
        <v>796</v>
      </c>
      <c r="H302" s="195">
        <v>33</v>
      </c>
      <c r="I302" s="196"/>
      <c r="J302" s="197">
        <f>ROUND(I302*H302,2)</f>
        <v>0</v>
      </c>
      <c r="K302" s="198"/>
      <c r="L302" s="40"/>
      <c r="M302" s="199" t="s">
        <v>1</v>
      </c>
      <c r="N302" s="200" t="s">
        <v>38</v>
      </c>
      <c r="O302" s="72"/>
      <c r="P302" s="201">
        <f>O302*H302</f>
        <v>0</v>
      </c>
      <c r="Q302" s="201">
        <v>0</v>
      </c>
      <c r="R302" s="201">
        <f>Q302*H302</f>
        <v>0</v>
      </c>
      <c r="S302" s="201">
        <v>0</v>
      </c>
      <c r="T302" s="202">
        <f>S302*H302</f>
        <v>0</v>
      </c>
      <c r="U302" s="35"/>
      <c r="V302" s="35"/>
      <c r="W302" s="35"/>
      <c r="X302" s="35"/>
      <c r="Y302" s="35"/>
      <c r="Z302" s="35"/>
      <c r="AA302" s="35"/>
      <c r="AB302" s="35"/>
      <c r="AC302" s="35"/>
      <c r="AD302" s="35"/>
      <c r="AE302" s="35"/>
      <c r="AR302" s="203" t="s">
        <v>416</v>
      </c>
      <c r="AT302" s="203" t="s">
        <v>266</v>
      </c>
      <c r="AU302" s="203" t="s">
        <v>73</v>
      </c>
      <c r="AY302" s="18" t="s">
        <v>263</v>
      </c>
      <c r="BE302" s="204">
        <f>IF(N302="základní",J302,0)</f>
        <v>0</v>
      </c>
      <c r="BF302" s="204">
        <f>IF(N302="snížená",J302,0)</f>
        <v>0</v>
      </c>
      <c r="BG302" s="204">
        <f>IF(N302="zákl. přenesená",J302,0)</f>
        <v>0</v>
      </c>
      <c r="BH302" s="204">
        <f>IF(N302="sníž. přenesená",J302,0)</f>
        <v>0</v>
      </c>
      <c r="BI302" s="204">
        <f>IF(N302="nulová",J302,0)</f>
        <v>0</v>
      </c>
      <c r="BJ302" s="18" t="s">
        <v>71</v>
      </c>
      <c r="BK302" s="204">
        <f>ROUND(I302*H302,2)</f>
        <v>0</v>
      </c>
      <c r="BL302" s="18" t="s">
        <v>416</v>
      </c>
      <c r="BM302" s="203" t="s">
        <v>704</v>
      </c>
    </row>
    <row r="303" spans="1:65" s="16" customFormat="1">
      <c r="B303" s="248"/>
      <c r="C303" s="249"/>
      <c r="D303" s="207" t="s">
        <v>272</v>
      </c>
      <c r="E303" s="250" t="s">
        <v>1</v>
      </c>
      <c r="F303" s="251" t="s">
        <v>1786</v>
      </c>
      <c r="G303" s="249"/>
      <c r="H303" s="250" t="s">
        <v>1</v>
      </c>
      <c r="I303" s="252"/>
      <c r="J303" s="249"/>
      <c r="K303" s="249"/>
      <c r="L303" s="253"/>
      <c r="M303" s="254"/>
      <c r="N303" s="255"/>
      <c r="O303" s="255"/>
      <c r="P303" s="255"/>
      <c r="Q303" s="255"/>
      <c r="R303" s="255"/>
      <c r="S303" s="255"/>
      <c r="T303" s="256"/>
      <c r="AT303" s="257" t="s">
        <v>272</v>
      </c>
      <c r="AU303" s="257" t="s">
        <v>73</v>
      </c>
      <c r="AV303" s="16" t="s">
        <v>71</v>
      </c>
      <c r="AW303" s="16" t="s">
        <v>30</v>
      </c>
      <c r="AX303" s="16" t="s">
        <v>64</v>
      </c>
      <c r="AY303" s="257" t="s">
        <v>263</v>
      </c>
    </row>
    <row r="304" spans="1:65" s="13" customFormat="1">
      <c r="B304" s="205"/>
      <c r="C304" s="206"/>
      <c r="D304" s="207" t="s">
        <v>272</v>
      </c>
      <c r="E304" s="208" t="s">
        <v>1</v>
      </c>
      <c r="F304" s="209" t="s">
        <v>1787</v>
      </c>
      <c r="G304" s="206"/>
      <c r="H304" s="210">
        <v>33</v>
      </c>
      <c r="I304" s="211"/>
      <c r="J304" s="206"/>
      <c r="K304" s="206"/>
      <c r="L304" s="212"/>
      <c r="M304" s="213"/>
      <c r="N304" s="214"/>
      <c r="O304" s="214"/>
      <c r="P304" s="214"/>
      <c r="Q304" s="214"/>
      <c r="R304" s="214"/>
      <c r="S304" s="214"/>
      <c r="T304" s="215"/>
      <c r="AT304" s="216" t="s">
        <v>272</v>
      </c>
      <c r="AU304" s="216" t="s">
        <v>73</v>
      </c>
      <c r="AV304" s="13" t="s">
        <v>73</v>
      </c>
      <c r="AW304" s="13" t="s">
        <v>30</v>
      </c>
      <c r="AX304" s="13" t="s">
        <v>64</v>
      </c>
      <c r="AY304" s="216" t="s">
        <v>263</v>
      </c>
    </row>
    <row r="305" spans="1:65" s="15" customFormat="1">
      <c r="B305" s="228"/>
      <c r="C305" s="229"/>
      <c r="D305" s="207" t="s">
        <v>272</v>
      </c>
      <c r="E305" s="230" t="s">
        <v>1</v>
      </c>
      <c r="F305" s="231" t="s">
        <v>280</v>
      </c>
      <c r="G305" s="229"/>
      <c r="H305" s="232">
        <v>33</v>
      </c>
      <c r="I305" s="233"/>
      <c r="J305" s="229"/>
      <c r="K305" s="229"/>
      <c r="L305" s="234"/>
      <c r="M305" s="235"/>
      <c r="N305" s="236"/>
      <c r="O305" s="236"/>
      <c r="P305" s="236"/>
      <c r="Q305" s="236"/>
      <c r="R305" s="236"/>
      <c r="S305" s="236"/>
      <c r="T305" s="237"/>
      <c r="AT305" s="238" t="s">
        <v>272</v>
      </c>
      <c r="AU305" s="238" t="s">
        <v>73</v>
      </c>
      <c r="AV305" s="15" t="s">
        <v>270</v>
      </c>
      <c r="AW305" s="15" t="s">
        <v>30</v>
      </c>
      <c r="AX305" s="15" t="s">
        <v>71</v>
      </c>
      <c r="AY305" s="238" t="s">
        <v>263</v>
      </c>
    </row>
    <row r="306" spans="1:65" s="2" customFormat="1" ht="37.9" customHeight="1">
      <c r="A306" s="35"/>
      <c r="B306" s="36"/>
      <c r="C306" s="191" t="s">
        <v>579</v>
      </c>
      <c r="D306" s="191" t="s">
        <v>266</v>
      </c>
      <c r="E306" s="192" t="s">
        <v>1790</v>
      </c>
      <c r="F306" s="193" t="s">
        <v>1791</v>
      </c>
      <c r="G306" s="194" t="s">
        <v>796</v>
      </c>
      <c r="H306" s="195">
        <v>48.63</v>
      </c>
      <c r="I306" s="196"/>
      <c r="J306" s="197">
        <f>ROUND(I306*H306,2)</f>
        <v>0</v>
      </c>
      <c r="K306" s="198"/>
      <c r="L306" s="40"/>
      <c r="M306" s="199" t="s">
        <v>1</v>
      </c>
      <c r="N306" s="200" t="s">
        <v>38</v>
      </c>
      <c r="O306" s="72"/>
      <c r="P306" s="201">
        <f>O306*H306</f>
        <v>0</v>
      </c>
      <c r="Q306" s="201">
        <v>0</v>
      </c>
      <c r="R306" s="201">
        <f>Q306*H306</f>
        <v>0</v>
      </c>
      <c r="S306" s="201">
        <v>0</v>
      </c>
      <c r="T306" s="202">
        <f>S306*H306</f>
        <v>0</v>
      </c>
      <c r="U306" s="35"/>
      <c r="V306" s="35"/>
      <c r="W306" s="35"/>
      <c r="X306" s="35"/>
      <c r="Y306" s="35"/>
      <c r="Z306" s="35"/>
      <c r="AA306" s="35"/>
      <c r="AB306" s="35"/>
      <c r="AC306" s="35"/>
      <c r="AD306" s="35"/>
      <c r="AE306" s="35"/>
      <c r="AR306" s="203" t="s">
        <v>416</v>
      </c>
      <c r="AT306" s="203" t="s">
        <v>266</v>
      </c>
      <c r="AU306" s="203" t="s">
        <v>73</v>
      </c>
      <c r="AY306" s="18" t="s">
        <v>263</v>
      </c>
      <c r="BE306" s="204">
        <f>IF(N306="základní",J306,0)</f>
        <v>0</v>
      </c>
      <c r="BF306" s="204">
        <f>IF(N306="snížená",J306,0)</f>
        <v>0</v>
      </c>
      <c r="BG306" s="204">
        <f>IF(N306="zákl. přenesená",J306,0)</f>
        <v>0</v>
      </c>
      <c r="BH306" s="204">
        <f>IF(N306="sníž. přenesená",J306,0)</f>
        <v>0</v>
      </c>
      <c r="BI306" s="204">
        <f>IF(N306="nulová",J306,0)</f>
        <v>0</v>
      </c>
      <c r="BJ306" s="18" t="s">
        <v>71</v>
      </c>
      <c r="BK306" s="204">
        <f>ROUND(I306*H306,2)</f>
        <v>0</v>
      </c>
      <c r="BL306" s="18" t="s">
        <v>416</v>
      </c>
      <c r="BM306" s="203" t="s">
        <v>708</v>
      </c>
    </row>
    <row r="307" spans="1:65" s="16" customFormat="1">
      <c r="B307" s="248"/>
      <c r="C307" s="249"/>
      <c r="D307" s="207" t="s">
        <v>272</v>
      </c>
      <c r="E307" s="250" t="s">
        <v>1</v>
      </c>
      <c r="F307" s="251" t="s">
        <v>1728</v>
      </c>
      <c r="G307" s="249"/>
      <c r="H307" s="250" t="s">
        <v>1</v>
      </c>
      <c r="I307" s="252"/>
      <c r="J307" s="249"/>
      <c r="K307" s="249"/>
      <c r="L307" s="253"/>
      <c r="M307" s="254"/>
      <c r="N307" s="255"/>
      <c r="O307" s="255"/>
      <c r="P307" s="255"/>
      <c r="Q307" s="255"/>
      <c r="R307" s="255"/>
      <c r="S307" s="255"/>
      <c r="T307" s="256"/>
      <c r="AT307" s="257" t="s">
        <v>272</v>
      </c>
      <c r="AU307" s="257" t="s">
        <v>73</v>
      </c>
      <c r="AV307" s="16" t="s">
        <v>71</v>
      </c>
      <c r="AW307" s="16" t="s">
        <v>30</v>
      </c>
      <c r="AX307" s="16" t="s">
        <v>64</v>
      </c>
      <c r="AY307" s="257" t="s">
        <v>263</v>
      </c>
    </row>
    <row r="308" spans="1:65" s="13" customFormat="1">
      <c r="B308" s="205"/>
      <c r="C308" s="206"/>
      <c r="D308" s="207" t="s">
        <v>272</v>
      </c>
      <c r="E308" s="208" t="s">
        <v>1</v>
      </c>
      <c r="F308" s="209" t="s">
        <v>1729</v>
      </c>
      <c r="G308" s="206"/>
      <c r="H308" s="210">
        <v>21.55</v>
      </c>
      <c r="I308" s="211"/>
      <c r="J308" s="206"/>
      <c r="K308" s="206"/>
      <c r="L308" s="212"/>
      <c r="M308" s="213"/>
      <c r="N308" s="214"/>
      <c r="O308" s="214"/>
      <c r="P308" s="214"/>
      <c r="Q308" s="214"/>
      <c r="R308" s="214"/>
      <c r="S308" s="214"/>
      <c r="T308" s="215"/>
      <c r="AT308" s="216" t="s">
        <v>272</v>
      </c>
      <c r="AU308" s="216" t="s">
        <v>73</v>
      </c>
      <c r="AV308" s="13" t="s">
        <v>73</v>
      </c>
      <c r="AW308" s="13" t="s">
        <v>30</v>
      </c>
      <c r="AX308" s="13" t="s">
        <v>64</v>
      </c>
      <c r="AY308" s="216" t="s">
        <v>263</v>
      </c>
    </row>
    <row r="309" spans="1:65" s="13" customFormat="1">
      <c r="B309" s="205"/>
      <c r="C309" s="206"/>
      <c r="D309" s="207" t="s">
        <v>272</v>
      </c>
      <c r="E309" s="208" t="s">
        <v>1</v>
      </c>
      <c r="F309" s="209" t="s">
        <v>1730</v>
      </c>
      <c r="G309" s="206"/>
      <c r="H309" s="210">
        <v>15.93</v>
      </c>
      <c r="I309" s="211"/>
      <c r="J309" s="206"/>
      <c r="K309" s="206"/>
      <c r="L309" s="212"/>
      <c r="M309" s="213"/>
      <c r="N309" s="214"/>
      <c r="O309" s="214"/>
      <c r="P309" s="214"/>
      <c r="Q309" s="214"/>
      <c r="R309" s="214"/>
      <c r="S309" s="214"/>
      <c r="T309" s="215"/>
      <c r="AT309" s="216" t="s">
        <v>272</v>
      </c>
      <c r="AU309" s="216" t="s">
        <v>73</v>
      </c>
      <c r="AV309" s="13" t="s">
        <v>73</v>
      </c>
      <c r="AW309" s="13" t="s">
        <v>30</v>
      </c>
      <c r="AX309" s="13" t="s">
        <v>64</v>
      </c>
      <c r="AY309" s="216" t="s">
        <v>263</v>
      </c>
    </row>
    <row r="310" spans="1:65" s="14" customFormat="1">
      <c r="B310" s="217"/>
      <c r="C310" s="218"/>
      <c r="D310" s="207" t="s">
        <v>272</v>
      </c>
      <c r="E310" s="219" t="s">
        <v>1</v>
      </c>
      <c r="F310" s="220" t="s">
        <v>275</v>
      </c>
      <c r="G310" s="218"/>
      <c r="H310" s="221">
        <v>37.480000000000004</v>
      </c>
      <c r="I310" s="222"/>
      <c r="J310" s="218"/>
      <c r="K310" s="218"/>
      <c r="L310" s="223"/>
      <c r="M310" s="224"/>
      <c r="N310" s="225"/>
      <c r="O310" s="225"/>
      <c r="P310" s="225"/>
      <c r="Q310" s="225"/>
      <c r="R310" s="225"/>
      <c r="S310" s="225"/>
      <c r="T310" s="226"/>
      <c r="AT310" s="227" t="s">
        <v>272</v>
      </c>
      <c r="AU310" s="227" t="s">
        <v>73</v>
      </c>
      <c r="AV310" s="14" t="s">
        <v>276</v>
      </c>
      <c r="AW310" s="14" t="s">
        <v>30</v>
      </c>
      <c r="AX310" s="14" t="s">
        <v>64</v>
      </c>
      <c r="AY310" s="227" t="s">
        <v>263</v>
      </c>
    </row>
    <row r="311" spans="1:65" s="16" customFormat="1">
      <c r="B311" s="248"/>
      <c r="C311" s="249"/>
      <c r="D311" s="207" t="s">
        <v>272</v>
      </c>
      <c r="E311" s="250" t="s">
        <v>1</v>
      </c>
      <c r="F311" s="251" t="s">
        <v>1731</v>
      </c>
      <c r="G311" s="249"/>
      <c r="H311" s="250" t="s">
        <v>1</v>
      </c>
      <c r="I311" s="252"/>
      <c r="J311" s="249"/>
      <c r="K311" s="249"/>
      <c r="L311" s="253"/>
      <c r="M311" s="254"/>
      <c r="N311" s="255"/>
      <c r="O311" s="255"/>
      <c r="P311" s="255"/>
      <c r="Q311" s="255"/>
      <c r="R311" s="255"/>
      <c r="S311" s="255"/>
      <c r="T311" s="256"/>
      <c r="AT311" s="257" t="s">
        <v>272</v>
      </c>
      <c r="AU311" s="257" t="s">
        <v>73</v>
      </c>
      <c r="AV311" s="16" t="s">
        <v>71</v>
      </c>
      <c r="AW311" s="16" t="s">
        <v>30</v>
      </c>
      <c r="AX311" s="16" t="s">
        <v>64</v>
      </c>
      <c r="AY311" s="257" t="s">
        <v>263</v>
      </c>
    </row>
    <row r="312" spans="1:65" s="13" customFormat="1">
      <c r="B312" s="205"/>
      <c r="C312" s="206"/>
      <c r="D312" s="207" t="s">
        <v>272</v>
      </c>
      <c r="E312" s="208" t="s">
        <v>1</v>
      </c>
      <c r="F312" s="209" t="s">
        <v>1732</v>
      </c>
      <c r="G312" s="206"/>
      <c r="H312" s="210">
        <v>6.75</v>
      </c>
      <c r="I312" s="211"/>
      <c r="J312" s="206"/>
      <c r="K312" s="206"/>
      <c r="L312" s="212"/>
      <c r="M312" s="213"/>
      <c r="N312" s="214"/>
      <c r="O312" s="214"/>
      <c r="P312" s="214"/>
      <c r="Q312" s="214"/>
      <c r="R312" s="214"/>
      <c r="S312" s="214"/>
      <c r="T312" s="215"/>
      <c r="AT312" s="216" t="s">
        <v>272</v>
      </c>
      <c r="AU312" s="216" t="s">
        <v>73</v>
      </c>
      <c r="AV312" s="13" t="s">
        <v>73</v>
      </c>
      <c r="AW312" s="13" t="s">
        <v>30</v>
      </c>
      <c r="AX312" s="13" t="s">
        <v>64</v>
      </c>
      <c r="AY312" s="216" t="s">
        <v>263</v>
      </c>
    </row>
    <row r="313" spans="1:65" s="13" customFormat="1">
      <c r="B313" s="205"/>
      <c r="C313" s="206"/>
      <c r="D313" s="207" t="s">
        <v>272</v>
      </c>
      <c r="E313" s="208" t="s">
        <v>1</v>
      </c>
      <c r="F313" s="209" t="s">
        <v>1733</v>
      </c>
      <c r="G313" s="206"/>
      <c r="H313" s="210">
        <v>4.4000000000000004</v>
      </c>
      <c r="I313" s="211"/>
      <c r="J313" s="206"/>
      <c r="K313" s="206"/>
      <c r="L313" s="212"/>
      <c r="M313" s="213"/>
      <c r="N313" s="214"/>
      <c r="O313" s="214"/>
      <c r="P313" s="214"/>
      <c r="Q313" s="214"/>
      <c r="R313" s="214"/>
      <c r="S313" s="214"/>
      <c r="T313" s="215"/>
      <c r="AT313" s="216" t="s">
        <v>272</v>
      </c>
      <c r="AU313" s="216" t="s">
        <v>73</v>
      </c>
      <c r="AV313" s="13" t="s">
        <v>73</v>
      </c>
      <c r="AW313" s="13" t="s">
        <v>30</v>
      </c>
      <c r="AX313" s="13" t="s">
        <v>64</v>
      </c>
      <c r="AY313" s="216" t="s">
        <v>263</v>
      </c>
    </row>
    <row r="314" spans="1:65" s="14" customFormat="1">
      <c r="B314" s="217"/>
      <c r="C314" s="218"/>
      <c r="D314" s="207" t="s">
        <v>272</v>
      </c>
      <c r="E314" s="219" t="s">
        <v>1</v>
      </c>
      <c r="F314" s="220" t="s">
        <v>275</v>
      </c>
      <c r="G314" s="218"/>
      <c r="H314" s="221">
        <v>11.15</v>
      </c>
      <c r="I314" s="222"/>
      <c r="J314" s="218"/>
      <c r="K314" s="218"/>
      <c r="L314" s="223"/>
      <c r="M314" s="224"/>
      <c r="N314" s="225"/>
      <c r="O314" s="225"/>
      <c r="P314" s="225"/>
      <c r="Q314" s="225"/>
      <c r="R314" s="225"/>
      <c r="S314" s="225"/>
      <c r="T314" s="226"/>
      <c r="AT314" s="227" t="s">
        <v>272</v>
      </c>
      <c r="AU314" s="227" t="s">
        <v>73</v>
      </c>
      <c r="AV314" s="14" t="s">
        <v>276</v>
      </c>
      <c r="AW314" s="14" t="s">
        <v>30</v>
      </c>
      <c r="AX314" s="14" t="s">
        <v>64</v>
      </c>
      <c r="AY314" s="227" t="s">
        <v>263</v>
      </c>
    </row>
    <row r="315" spans="1:65" s="15" customFormat="1">
      <c r="B315" s="228"/>
      <c r="C315" s="229"/>
      <c r="D315" s="207" t="s">
        <v>272</v>
      </c>
      <c r="E315" s="230" t="s">
        <v>1</v>
      </c>
      <c r="F315" s="231" t="s">
        <v>280</v>
      </c>
      <c r="G315" s="229"/>
      <c r="H315" s="232">
        <v>48.63</v>
      </c>
      <c r="I315" s="233"/>
      <c r="J315" s="229"/>
      <c r="K315" s="229"/>
      <c r="L315" s="234"/>
      <c r="M315" s="235"/>
      <c r="N315" s="236"/>
      <c r="O315" s="236"/>
      <c r="P315" s="236"/>
      <c r="Q315" s="236"/>
      <c r="R315" s="236"/>
      <c r="S315" s="236"/>
      <c r="T315" s="237"/>
      <c r="AT315" s="238" t="s">
        <v>272</v>
      </c>
      <c r="AU315" s="238" t="s">
        <v>73</v>
      </c>
      <c r="AV315" s="15" t="s">
        <v>270</v>
      </c>
      <c r="AW315" s="15" t="s">
        <v>30</v>
      </c>
      <c r="AX315" s="15" t="s">
        <v>71</v>
      </c>
      <c r="AY315" s="238" t="s">
        <v>263</v>
      </c>
    </row>
    <row r="316" spans="1:65" s="2" customFormat="1" ht="24.2" customHeight="1">
      <c r="A316" s="35"/>
      <c r="B316" s="36"/>
      <c r="C316" s="191" t="s">
        <v>717</v>
      </c>
      <c r="D316" s="191" t="s">
        <v>266</v>
      </c>
      <c r="E316" s="192" t="s">
        <v>1792</v>
      </c>
      <c r="F316" s="193" t="s">
        <v>1793</v>
      </c>
      <c r="G316" s="194" t="s">
        <v>1794</v>
      </c>
      <c r="H316" s="195">
        <v>5</v>
      </c>
      <c r="I316" s="196"/>
      <c r="J316" s="197">
        <f>ROUND(I316*H316,2)</f>
        <v>0</v>
      </c>
      <c r="K316" s="198"/>
      <c r="L316" s="40"/>
      <c r="M316" s="199" t="s">
        <v>1</v>
      </c>
      <c r="N316" s="200" t="s">
        <v>38</v>
      </c>
      <c r="O316" s="72"/>
      <c r="P316" s="201">
        <f>O316*H316</f>
        <v>0</v>
      </c>
      <c r="Q316" s="201">
        <v>0</v>
      </c>
      <c r="R316" s="201">
        <f>Q316*H316</f>
        <v>0</v>
      </c>
      <c r="S316" s="201">
        <v>0</v>
      </c>
      <c r="T316" s="202">
        <f>S316*H316</f>
        <v>0</v>
      </c>
      <c r="U316" s="35"/>
      <c r="V316" s="35"/>
      <c r="W316" s="35"/>
      <c r="X316" s="35"/>
      <c r="Y316" s="35"/>
      <c r="Z316" s="35"/>
      <c r="AA316" s="35"/>
      <c r="AB316" s="35"/>
      <c r="AC316" s="35"/>
      <c r="AD316" s="35"/>
      <c r="AE316" s="35"/>
      <c r="AR316" s="203" t="s">
        <v>416</v>
      </c>
      <c r="AT316" s="203" t="s">
        <v>266</v>
      </c>
      <c r="AU316" s="203" t="s">
        <v>73</v>
      </c>
      <c r="AY316" s="18" t="s">
        <v>263</v>
      </c>
      <c r="BE316" s="204">
        <f>IF(N316="základní",J316,0)</f>
        <v>0</v>
      </c>
      <c r="BF316" s="204">
        <f>IF(N316="snížená",J316,0)</f>
        <v>0</v>
      </c>
      <c r="BG316" s="204">
        <f>IF(N316="zákl. přenesená",J316,0)</f>
        <v>0</v>
      </c>
      <c r="BH316" s="204">
        <f>IF(N316="sníž. přenesená",J316,0)</f>
        <v>0</v>
      </c>
      <c r="BI316" s="204">
        <f>IF(N316="nulová",J316,0)</f>
        <v>0</v>
      </c>
      <c r="BJ316" s="18" t="s">
        <v>71</v>
      </c>
      <c r="BK316" s="204">
        <f>ROUND(I316*H316,2)</f>
        <v>0</v>
      </c>
      <c r="BL316" s="18" t="s">
        <v>416</v>
      </c>
      <c r="BM316" s="203" t="s">
        <v>720</v>
      </c>
    </row>
    <row r="317" spans="1:65" s="2" customFormat="1" ht="21.75" customHeight="1">
      <c r="A317" s="35"/>
      <c r="B317" s="36"/>
      <c r="C317" s="191" t="s">
        <v>584</v>
      </c>
      <c r="D317" s="191" t="s">
        <v>266</v>
      </c>
      <c r="E317" s="192" t="s">
        <v>1795</v>
      </c>
      <c r="F317" s="193" t="s">
        <v>1796</v>
      </c>
      <c r="G317" s="194" t="s">
        <v>374</v>
      </c>
      <c r="H317" s="195">
        <v>2</v>
      </c>
      <c r="I317" s="196"/>
      <c r="J317" s="197">
        <f>ROUND(I317*H317,2)</f>
        <v>0</v>
      </c>
      <c r="K317" s="198"/>
      <c r="L317" s="40"/>
      <c r="M317" s="199" t="s">
        <v>1</v>
      </c>
      <c r="N317" s="200" t="s">
        <v>38</v>
      </c>
      <c r="O317" s="72"/>
      <c r="P317" s="201">
        <f>O317*H317</f>
        <v>0</v>
      </c>
      <c r="Q317" s="201">
        <v>0</v>
      </c>
      <c r="R317" s="201">
        <f>Q317*H317</f>
        <v>0</v>
      </c>
      <c r="S317" s="201">
        <v>0</v>
      </c>
      <c r="T317" s="202">
        <f>S317*H317</f>
        <v>0</v>
      </c>
      <c r="U317" s="35"/>
      <c r="V317" s="35"/>
      <c r="W317" s="35"/>
      <c r="X317" s="35"/>
      <c r="Y317" s="35"/>
      <c r="Z317" s="35"/>
      <c r="AA317" s="35"/>
      <c r="AB317" s="35"/>
      <c r="AC317" s="35"/>
      <c r="AD317" s="35"/>
      <c r="AE317" s="35"/>
      <c r="AR317" s="203" t="s">
        <v>416</v>
      </c>
      <c r="AT317" s="203" t="s">
        <v>266</v>
      </c>
      <c r="AU317" s="203" t="s">
        <v>73</v>
      </c>
      <c r="AY317" s="18" t="s">
        <v>263</v>
      </c>
      <c r="BE317" s="204">
        <f>IF(N317="základní",J317,0)</f>
        <v>0</v>
      </c>
      <c r="BF317" s="204">
        <f>IF(N317="snížená",J317,0)</f>
        <v>0</v>
      </c>
      <c r="BG317" s="204">
        <f>IF(N317="zákl. přenesená",J317,0)</f>
        <v>0</v>
      </c>
      <c r="BH317" s="204">
        <f>IF(N317="sníž. přenesená",J317,0)</f>
        <v>0</v>
      </c>
      <c r="BI317" s="204">
        <f>IF(N317="nulová",J317,0)</f>
        <v>0</v>
      </c>
      <c r="BJ317" s="18" t="s">
        <v>71</v>
      </c>
      <c r="BK317" s="204">
        <f>ROUND(I317*H317,2)</f>
        <v>0</v>
      </c>
      <c r="BL317" s="18" t="s">
        <v>416</v>
      </c>
      <c r="BM317" s="203" t="s">
        <v>729</v>
      </c>
    </row>
    <row r="318" spans="1:65" s="2" customFormat="1" ht="37.9" customHeight="1">
      <c r="A318" s="35"/>
      <c r="B318" s="36"/>
      <c r="C318" s="191" t="s">
        <v>733</v>
      </c>
      <c r="D318" s="191" t="s">
        <v>266</v>
      </c>
      <c r="E318" s="192" t="s">
        <v>1797</v>
      </c>
      <c r="F318" s="193" t="s">
        <v>1798</v>
      </c>
      <c r="G318" s="194" t="s">
        <v>796</v>
      </c>
      <c r="H318" s="195">
        <v>95.7</v>
      </c>
      <c r="I318" s="196"/>
      <c r="J318" s="197">
        <f>ROUND(I318*H318,2)</f>
        <v>0</v>
      </c>
      <c r="K318" s="198"/>
      <c r="L318" s="40"/>
      <c r="M318" s="199" t="s">
        <v>1</v>
      </c>
      <c r="N318" s="200" t="s">
        <v>38</v>
      </c>
      <c r="O318" s="72"/>
      <c r="P318" s="201">
        <f>O318*H318</f>
        <v>0</v>
      </c>
      <c r="Q318" s="201">
        <v>0</v>
      </c>
      <c r="R318" s="201">
        <f>Q318*H318</f>
        <v>0</v>
      </c>
      <c r="S318" s="201">
        <v>0</v>
      </c>
      <c r="T318" s="202">
        <f>S318*H318</f>
        <v>0</v>
      </c>
      <c r="U318" s="35"/>
      <c r="V318" s="35"/>
      <c r="W318" s="35"/>
      <c r="X318" s="35"/>
      <c r="Y318" s="35"/>
      <c r="Z318" s="35"/>
      <c r="AA318" s="35"/>
      <c r="AB318" s="35"/>
      <c r="AC318" s="35"/>
      <c r="AD318" s="35"/>
      <c r="AE318" s="35"/>
      <c r="AR318" s="203" t="s">
        <v>416</v>
      </c>
      <c r="AT318" s="203" t="s">
        <v>266</v>
      </c>
      <c r="AU318" s="203" t="s">
        <v>73</v>
      </c>
      <c r="AY318" s="18" t="s">
        <v>263</v>
      </c>
      <c r="BE318" s="204">
        <f>IF(N318="základní",J318,0)</f>
        <v>0</v>
      </c>
      <c r="BF318" s="204">
        <f>IF(N318="snížená",J318,0)</f>
        <v>0</v>
      </c>
      <c r="BG318" s="204">
        <f>IF(N318="zákl. přenesená",J318,0)</f>
        <v>0</v>
      </c>
      <c r="BH318" s="204">
        <f>IF(N318="sníž. přenesená",J318,0)</f>
        <v>0</v>
      </c>
      <c r="BI318" s="204">
        <f>IF(N318="nulová",J318,0)</f>
        <v>0</v>
      </c>
      <c r="BJ318" s="18" t="s">
        <v>71</v>
      </c>
      <c r="BK318" s="204">
        <f>ROUND(I318*H318,2)</f>
        <v>0</v>
      </c>
      <c r="BL318" s="18" t="s">
        <v>416</v>
      </c>
      <c r="BM318" s="203" t="s">
        <v>736</v>
      </c>
    </row>
    <row r="319" spans="1:65" s="16" customFormat="1">
      <c r="B319" s="248"/>
      <c r="C319" s="249"/>
      <c r="D319" s="207" t="s">
        <v>272</v>
      </c>
      <c r="E319" s="250" t="s">
        <v>1</v>
      </c>
      <c r="F319" s="251" t="s">
        <v>1724</v>
      </c>
      <c r="G319" s="249"/>
      <c r="H319" s="250" t="s">
        <v>1</v>
      </c>
      <c r="I319" s="252"/>
      <c r="J319" s="249"/>
      <c r="K319" s="249"/>
      <c r="L319" s="253"/>
      <c r="M319" s="254"/>
      <c r="N319" s="255"/>
      <c r="O319" s="255"/>
      <c r="P319" s="255"/>
      <c r="Q319" s="255"/>
      <c r="R319" s="255"/>
      <c r="S319" s="255"/>
      <c r="T319" s="256"/>
      <c r="AT319" s="257" t="s">
        <v>272</v>
      </c>
      <c r="AU319" s="257" t="s">
        <v>73</v>
      </c>
      <c r="AV319" s="16" t="s">
        <v>71</v>
      </c>
      <c r="AW319" s="16" t="s">
        <v>30</v>
      </c>
      <c r="AX319" s="16" t="s">
        <v>64</v>
      </c>
      <c r="AY319" s="257" t="s">
        <v>263</v>
      </c>
    </row>
    <row r="320" spans="1:65" s="13" customFormat="1">
      <c r="B320" s="205"/>
      <c r="C320" s="206"/>
      <c r="D320" s="207" t="s">
        <v>272</v>
      </c>
      <c r="E320" s="208" t="s">
        <v>1</v>
      </c>
      <c r="F320" s="209" t="s">
        <v>1725</v>
      </c>
      <c r="G320" s="206"/>
      <c r="H320" s="210">
        <v>95.7</v>
      </c>
      <c r="I320" s="211"/>
      <c r="J320" s="206"/>
      <c r="K320" s="206"/>
      <c r="L320" s="212"/>
      <c r="M320" s="213"/>
      <c r="N320" s="214"/>
      <c r="O320" s="214"/>
      <c r="P320" s="214"/>
      <c r="Q320" s="214"/>
      <c r="R320" s="214"/>
      <c r="S320" s="214"/>
      <c r="T320" s="215"/>
      <c r="AT320" s="216" t="s">
        <v>272</v>
      </c>
      <c r="AU320" s="216" t="s">
        <v>73</v>
      </c>
      <c r="AV320" s="13" t="s">
        <v>73</v>
      </c>
      <c r="AW320" s="13" t="s">
        <v>30</v>
      </c>
      <c r="AX320" s="13" t="s">
        <v>64</v>
      </c>
      <c r="AY320" s="216" t="s">
        <v>263</v>
      </c>
    </row>
    <row r="321" spans="1:65" s="15" customFormat="1">
      <c r="B321" s="228"/>
      <c r="C321" s="229"/>
      <c r="D321" s="207" t="s">
        <v>272</v>
      </c>
      <c r="E321" s="230" t="s">
        <v>1</v>
      </c>
      <c r="F321" s="231" t="s">
        <v>280</v>
      </c>
      <c r="G321" s="229"/>
      <c r="H321" s="232">
        <v>95.7</v>
      </c>
      <c r="I321" s="233"/>
      <c r="J321" s="229"/>
      <c r="K321" s="229"/>
      <c r="L321" s="234"/>
      <c r="M321" s="235"/>
      <c r="N321" s="236"/>
      <c r="O321" s="236"/>
      <c r="P321" s="236"/>
      <c r="Q321" s="236"/>
      <c r="R321" s="236"/>
      <c r="S321" s="236"/>
      <c r="T321" s="237"/>
      <c r="AT321" s="238" t="s">
        <v>272</v>
      </c>
      <c r="AU321" s="238" t="s">
        <v>73</v>
      </c>
      <c r="AV321" s="15" t="s">
        <v>270</v>
      </c>
      <c r="AW321" s="15" t="s">
        <v>30</v>
      </c>
      <c r="AX321" s="15" t="s">
        <v>71</v>
      </c>
      <c r="AY321" s="238" t="s">
        <v>263</v>
      </c>
    </row>
    <row r="322" spans="1:65" s="2" customFormat="1" ht="24.2" customHeight="1">
      <c r="A322" s="35"/>
      <c r="B322" s="36"/>
      <c r="C322" s="191" t="s">
        <v>590</v>
      </c>
      <c r="D322" s="191" t="s">
        <v>266</v>
      </c>
      <c r="E322" s="192" t="s">
        <v>1799</v>
      </c>
      <c r="F322" s="193" t="s">
        <v>1800</v>
      </c>
      <c r="G322" s="194" t="s">
        <v>307</v>
      </c>
      <c r="H322" s="195">
        <v>0.61099999999999999</v>
      </c>
      <c r="I322" s="196"/>
      <c r="J322" s="197">
        <f>ROUND(I322*H322,2)</f>
        <v>0</v>
      </c>
      <c r="K322" s="198"/>
      <c r="L322" s="40"/>
      <c r="M322" s="199" t="s">
        <v>1</v>
      </c>
      <c r="N322" s="200" t="s">
        <v>38</v>
      </c>
      <c r="O322" s="72"/>
      <c r="P322" s="201">
        <f>O322*H322</f>
        <v>0</v>
      </c>
      <c r="Q322" s="201">
        <v>0</v>
      </c>
      <c r="R322" s="201">
        <f>Q322*H322</f>
        <v>0</v>
      </c>
      <c r="S322" s="201">
        <v>0</v>
      </c>
      <c r="T322" s="202">
        <f>S322*H322</f>
        <v>0</v>
      </c>
      <c r="U322" s="35"/>
      <c r="V322" s="35"/>
      <c r="W322" s="35"/>
      <c r="X322" s="35"/>
      <c r="Y322" s="35"/>
      <c r="Z322" s="35"/>
      <c r="AA322" s="35"/>
      <c r="AB322" s="35"/>
      <c r="AC322" s="35"/>
      <c r="AD322" s="35"/>
      <c r="AE322" s="35"/>
      <c r="AR322" s="203" t="s">
        <v>416</v>
      </c>
      <c r="AT322" s="203" t="s">
        <v>266</v>
      </c>
      <c r="AU322" s="203" t="s">
        <v>73</v>
      </c>
      <c r="AY322" s="18" t="s">
        <v>263</v>
      </c>
      <c r="BE322" s="204">
        <f>IF(N322="základní",J322,0)</f>
        <v>0</v>
      </c>
      <c r="BF322" s="204">
        <f>IF(N322="snížená",J322,0)</f>
        <v>0</v>
      </c>
      <c r="BG322" s="204">
        <f>IF(N322="zákl. přenesená",J322,0)</f>
        <v>0</v>
      </c>
      <c r="BH322" s="204">
        <f>IF(N322="sníž. přenesená",J322,0)</f>
        <v>0</v>
      </c>
      <c r="BI322" s="204">
        <f>IF(N322="nulová",J322,0)</f>
        <v>0</v>
      </c>
      <c r="BJ322" s="18" t="s">
        <v>71</v>
      </c>
      <c r="BK322" s="204">
        <f>ROUND(I322*H322,2)</f>
        <v>0</v>
      </c>
      <c r="BL322" s="18" t="s">
        <v>416</v>
      </c>
      <c r="BM322" s="203" t="s">
        <v>739</v>
      </c>
    </row>
    <row r="323" spans="1:65" s="12" customFormat="1" ht="22.9" customHeight="1">
      <c r="B323" s="175"/>
      <c r="C323" s="176"/>
      <c r="D323" s="177" t="s">
        <v>63</v>
      </c>
      <c r="E323" s="189" t="s">
        <v>1801</v>
      </c>
      <c r="F323" s="189" t="s">
        <v>1802</v>
      </c>
      <c r="G323" s="176"/>
      <c r="H323" s="176"/>
      <c r="I323" s="179"/>
      <c r="J323" s="190">
        <f>BK323</f>
        <v>0</v>
      </c>
      <c r="K323" s="176"/>
      <c r="L323" s="181"/>
      <c r="M323" s="182"/>
      <c r="N323" s="183"/>
      <c r="O323" s="183"/>
      <c r="P323" s="184">
        <f>P324</f>
        <v>0</v>
      </c>
      <c r="Q323" s="183"/>
      <c r="R323" s="184">
        <f>R324</f>
        <v>0</v>
      </c>
      <c r="S323" s="183"/>
      <c r="T323" s="185">
        <f>T324</f>
        <v>0</v>
      </c>
      <c r="AR323" s="186" t="s">
        <v>73</v>
      </c>
      <c r="AT323" s="187" t="s">
        <v>63</v>
      </c>
      <c r="AU323" s="187" t="s">
        <v>71</v>
      </c>
      <c r="AY323" s="186" t="s">
        <v>263</v>
      </c>
      <c r="BK323" s="188">
        <f>BK324</f>
        <v>0</v>
      </c>
    </row>
    <row r="324" spans="1:65" s="2" customFormat="1" ht="33" customHeight="1">
      <c r="A324" s="35"/>
      <c r="B324" s="36"/>
      <c r="C324" s="191" t="s">
        <v>740</v>
      </c>
      <c r="D324" s="191" t="s">
        <v>266</v>
      </c>
      <c r="E324" s="192" t="s">
        <v>1803</v>
      </c>
      <c r="F324" s="193" t="s">
        <v>1804</v>
      </c>
      <c r="G324" s="194" t="s">
        <v>1794</v>
      </c>
      <c r="H324" s="195">
        <v>2</v>
      </c>
      <c r="I324" s="196"/>
      <c r="J324" s="197">
        <f>ROUND(I324*H324,2)</f>
        <v>0</v>
      </c>
      <c r="K324" s="198"/>
      <c r="L324" s="40"/>
      <c r="M324" s="243" t="s">
        <v>1</v>
      </c>
      <c r="N324" s="244" t="s">
        <v>38</v>
      </c>
      <c r="O324" s="245"/>
      <c r="P324" s="246">
        <f>O324*H324</f>
        <v>0</v>
      </c>
      <c r="Q324" s="246">
        <v>0</v>
      </c>
      <c r="R324" s="246">
        <f>Q324*H324</f>
        <v>0</v>
      </c>
      <c r="S324" s="246">
        <v>0</v>
      </c>
      <c r="T324" s="247">
        <f>S324*H324</f>
        <v>0</v>
      </c>
      <c r="U324" s="35"/>
      <c r="V324" s="35"/>
      <c r="W324" s="35"/>
      <c r="X324" s="35"/>
      <c r="Y324" s="35"/>
      <c r="Z324" s="35"/>
      <c r="AA324" s="35"/>
      <c r="AB324" s="35"/>
      <c r="AC324" s="35"/>
      <c r="AD324" s="35"/>
      <c r="AE324" s="35"/>
      <c r="AR324" s="203" t="s">
        <v>416</v>
      </c>
      <c r="AT324" s="203" t="s">
        <v>266</v>
      </c>
      <c r="AU324" s="203" t="s">
        <v>73</v>
      </c>
      <c r="AY324" s="18" t="s">
        <v>263</v>
      </c>
      <c r="BE324" s="204">
        <f>IF(N324="základní",J324,0)</f>
        <v>0</v>
      </c>
      <c r="BF324" s="204">
        <f>IF(N324="snížená",J324,0)</f>
        <v>0</v>
      </c>
      <c r="BG324" s="204">
        <f>IF(N324="zákl. přenesená",J324,0)</f>
        <v>0</v>
      </c>
      <c r="BH324" s="204">
        <f>IF(N324="sníž. přenesená",J324,0)</f>
        <v>0</v>
      </c>
      <c r="BI324" s="204">
        <f>IF(N324="nulová",J324,0)</f>
        <v>0</v>
      </c>
      <c r="BJ324" s="18" t="s">
        <v>71</v>
      </c>
      <c r="BK324" s="204">
        <f>ROUND(I324*H324,2)</f>
        <v>0</v>
      </c>
      <c r="BL324" s="18" t="s">
        <v>416</v>
      </c>
      <c r="BM324" s="203" t="s">
        <v>743</v>
      </c>
    </row>
    <row r="325" spans="1:65" s="2" customFormat="1" ht="6.95" customHeight="1">
      <c r="A325" s="35"/>
      <c r="B325" s="55"/>
      <c r="C325" s="56"/>
      <c r="D325" s="56"/>
      <c r="E325" s="56"/>
      <c r="F325" s="56"/>
      <c r="G325" s="56"/>
      <c r="H325" s="56"/>
      <c r="I325" s="56"/>
      <c r="J325" s="56"/>
      <c r="K325" s="56"/>
      <c r="L325" s="40"/>
      <c r="M325" s="35"/>
      <c r="O325" s="35"/>
      <c r="P325" s="35"/>
      <c r="Q325" s="35"/>
      <c r="R325" s="35"/>
      <c r="S325" s="35"/>
      <c r="T325" s="35"/>
      <c r="U325" s="35"/>
      <c r="V325" s="35"/>
      <c r="W325" s="35"/>
      <c r="X325" s="35"/>
      <c r="Y325" s="35"/>
      <c r="Z325" s="35"/>
      <c r="AA325" s="35"/>
      <c r="AB325" s="35"/>
      <c r="AC325" s="35"/>
      <c r="AD325" s="35"/>
      <c r="AE325" s="35"/>
    </row>
  </sheetData>
  <sheetProtection algorithmName="SHA-512" hashValue="z0xdi+PUQn9EwKMpGEvAabHM2zkwfYdoKciwdBUDp6rdni5WW3P9MJiBr2qtLPVmFuBpwRe9A1192uYoyayWgA==" saltValue="RstCm1+Jg0QT3qRamHajeg==" spinCount="100000" sheet="1" objects="1" scenarios="1" formatColumns="0" formatRows="0" autoFilter="0"/>
  <autoFilter ref="C129:K324" xr:uid="{00000000-0009-0000-0000-000005000000}"/>
  <mergeCells count="12">
    <mergeCell ref="E122:H122"/>
    <mergeCell ref="L2:V2"/>
    <mergeCell ref="E85:H85"/>
    <mergeCell ref="E87:H87"/>
    <mergeCell ref="E89:H89"/>
    <mergeCell ref="E118:H118"/>
    <mergeCell ref="E120:H120"/>
    <mergeCell ref="E7:H7"/>
    <mergeCell ref="E9:H9"/>
    <mergeCell ref="E11:H11"/>
    <mergeCell ref="E20:H20"/>
    <mergeCell ref="E29:H29"/>
  </mergeCells>
  <pageMargins left="0.39374999999999999" right="0.39374999999999999" top="0.39374999999999999" bottom="0.39374999999999999" header="0" footer="0"/>
  <pageSetup paperSize="9" scale="88" fitToHeight="100" orientation="portrait" blackAndWhite="1" r:id="rId1"/>
  <headerFooter>
    <oddHeader>&amp;L&amp;"Arial"&amp;8&amp;K000000INTERNAL&amp;1#</oddHeader>
    <oddFooter>&amp;CStrana &amp;P z &amp;N</oddFooter>
  </headerFooter>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List59">
    <pageSetUpPr fitToPage="1"/>
  </sheetPr>
  <dimension ref="A2:BM166"/>
  <sheetViews>
    <sheetView showGridLines="0" topLeftCell="A123" workbookViewId="0">
      <selection activeCell="J132" sqref="J132"/>
    </sheetView>
  </sheetViews>
  <sheetFormatPr defaultRowHeight="11.25"/>
  <cols>
    <col min="1" max="1" width="8.33203125" style="1" customWidth="1"/>
    <col min="2" max="2" width="1.1640625" style="1" customWidth="1"/>
    <col min="3" max="3" width="4.1640625" style="1" customWidth="1"/>
    <col min="4" max="4" width="4.33203125" style="1" customWidth="1"/>
    <col min="5" max="5" width="17.1640625" style="1" customWidth="1"/>
    <col min="6" max="6" width="50.83203125" style="1" customWidth="1"/>
    <col min="7" max="7" width="7.5" style="1" customWidth="1"/>
    <col min="8" max="8" width="14" style="1" customWidth="1"/>
    <col min="9" max="9" width="15.83203125" style="1" customWidth="1"/>
    <col min="10" max="10" width="22.33203125" style="1" customWidth="1"/>
    <col min="11" max="11" width="22.33203125" style="1" hidden="1" customWidth="1"/>
    <col min="12" max="12" width="9.33203125" style="1" customWidth="1"/>
    <col min="13" max="13" width="10.83203125" style="1" hidden="1" customWidth="1"/>
    <col min="14" max="14" width="9.33203125" style="1" hidden="1"/>
    <col min="15" max="20" width="14.1640625" style="1" hidden="1" customWidth="1"/>
    <col min="21" max="21" width="16.33203125" style="1" hidden="1" customWidth="1"/>
    <col min="22" max="22" width="12.33203125" style="1" customWidth="1"/>
    <col min="23" max="23" width="16.33203125" style="1" customWidth="1"/>
    <col min="24" max="24" width="12.33203125" style="1" customWidth="1"/>
    <col min="25" max="25" width="15" style="1" customWidth="1"/>
    <col min="26" max="26" width="11" style="1" customWidth="1"/>
    <col min="27" max="27" width="15" style="1" customWidth="1"/>
    <col min="28" max="28" width="16.33203125" style="1" customWidth="1"/>
    <col min="29" max="29" width="11" style="1" customWidth="1"/>
    <col min="30" max="30" width="15" style="1" customWidth="1"/>
    <col min="31" max="31" width="16.33203125" style="1" customWidth="1"/>
    <col min="44" max="65" width="9.33203125" style="1" hidden="1"/>
  </cols>
  <sheetData>
    <row r="2" spans="1:46" s="1" customFormat="1" ht="36.950000000000003" customHeight="1">
      <c r="L2" s="383"/>
      <c r="M2" s="383"/>
      <c r="N2" s="383"/>
      <c r="O2" s="383"/>
      <c r="P2" s="383"/>
      <c r="Q2" s="383"/>
      <c r="R2" s="383"/>
      <c r="S2" s="383"/>
      <c r="T2" s="383"/>
      <c r="U2" s="383"/>
      <c r="V2" s="383"/>
      <c r="AT2" s="18" t="s">
        <v>239</v>
      </c>
    </row>
    <row r="3" spans="1:46" s="1" customFormat="1" ht="6.95" customHeight="1">
      <c r="B3" s="114"/>
      <c r="C3" s="115"/>
      <c r="D3" s="115"/>
      <c r="E3" s="115"/>
      <c r="F3" s="115"/>
      <c r="G3" s="115"/>
      <c r="H3" s="115"/>
      <c r="I3" s="115"/>
      <c r="J3" s="115"/>
      <c r="K3" s="115"/>
      <c r="L3" s="21"/>
      <c r="AT3" s="18" t="s">
        <v>73</v>
      </c>
    </row>
    <row r="4" spans="1:46" s="1" customFormat="1" ht="24.95" customHeight="1">
      <c r="B4" s="21"/>
      <c r="D4" s="116" t="s">
        <v>240</v>
      </c>
      <c r="L4" s="21"/>
      <c r="M4" s="117" t="s">
        <v>10</v>
      </c>
      <c r="AT4" s="18" t="s">
        <v>4</v>
      </c>
    </row>
    <row r="5" spans="1:46" s="1" customFormat="1" ht="6.95" customHeight="1">
      <c r="B5" s="21"/>
      <c r="L5" s="21"/>
    </row>
    <row r="6" spans="1:46" s="1" customFormat="1" ht="12" customHeight="1">
      <c r="B6" s="21"/>
      <c r="D6" s="118" t="s">
        <v>15</v>
      </c>
      <c r="L6" s="21"/>
    </row>
    <row r="7" spans="1:46" s="1" customFormat="1" ht="16.5" customHeight="1">
      <c r="B7" s="21"/>
      <c r="E7" s="412" t="str">
        <f>'Rekapitulace stavby'!K6</f>
        <v>Modernizace teplárny OB6</v>
      </c>
      <c r="F7" s="413"/>
      <c r="G7" s="413"/>
      <c r="H7" s="413"/>
      <c r="L7" s="21"/>
    </row>
    <row r="8" spans="1:46" s="2" customFormat="1" ht="12" customHeight="1">
      <c r="A8" s="35"/>
      <c r="B8" s="40"/>
      <c r="C8" s="35"/>
      <c r="D8" s="118" t="s">
        <v>241</v>
      </c>
      <c r="E8" s="35"/>
      <c r="F8" s="35"/>
      <c r="G8" s="35"/>
      <c r="H8" s="35"/>
      <c r="I8" s="35"/>
      <c r="J8" s="35"/>
      <c r="K8" s="35"/>
      <c r="L8" s="52"/>
      <c r="S8" s="35"/>
      <c r="T8" s="35"/>
      <c r="U8" s="35"/>
      <c r="V8" s="35"/>
      <c r="W8" s="35"/>
      <c r="X8" s="35"/>
      <c r="Y8" s="35"/>
      <c r="Z8" s="35"/>
      <c r="AA8" s="35"/>
      <c r="AB8" s="35"/>
      <c r="AC8" s="35"/>
      <c r="AD8" s="35"/>
      <c r="AE8" s="35"/>
    </row>
    <row r="9" spans="1:46" s="2" customFormat="1" ht="16.5" customHeight="1">
      <c r="A9" s="35"/>
      <c r="B9" s="40"/>
      <c r="C9" s="35"/>
      <c r="D9" s="35"/>
      <c r="E9" s="414" t="s">
        <v>7574</v>
      </c>
      <c r="F9" s="415"/>
      <c r="G9" s="415"/>
      <c r="H9" s="415"/>
      <c r="I9" s="35"/>
      <c r="J9" s="35"/>
      <c r="K9" s="35"/>
      <c r="L9" s="52"/>
      <c r="S9" s="35"/>
      <c r="T9" s="35"/>
      <c r="U9" s="35"/>
      <c r="V9" s="35"/>
      <c r="W9" s="35"/>
      <c r="X9" s="35"/>
      <c r="Y9" s="35"/>
      <c r="Z9" s="35"/>
      <c r="AA9" s="35"/>
      <c r="AB9" s="35"/>
      <c r="AC9" s="35"/>
      <c r="AD9" s="35"/>
      <c r="AE9" s="35"/>
    </row>
    <row r="10" spans="1:46" s="2" customFormat="1">
      <c r="A10" s="35"/>
      <c r="B10" s="40"/>
      <c r="C10" s="35"/>
      <c r="D10" s="35"/>
      <c r="E10" s="35"/>
      <c r="F10" s="35"/>
      <c r="G10" s="35"/>
      <c r="H10" s="35"/>
      <c r="I10" s="35"/>
      <c r="J10" s="35"/>
      <c r="K10" s="35"/>
      <c r="L10" s="52"/>
      <c r="S10" s="35"/>
      <c r="T10" s="35"/>
      <c r="U10" s="35"/>
      <c r="V10" s="35"/>
      <c r="W10" s="35"/>
      <c r="X10" s="35"/>
      <c r="Y10" s="35"/>
      <c r="Z10" s="35"/>
      <c r="AA10" s="35"/>
      <c r="AB10" s="35"/>
      <c r="AC10" s="35"/>
      <c r="AD10" s="35"/>
      <c r="AE10" s="35"/>
    </row>
    <row r="11" spans="1:46" s="2" customFormat="1" ht="12" customHeight="1">
      <c r="A11" s="35"/>
      <c r="B11" s="40"/>
      <c r="C11" s="35"/>
      <c r="D11" s="118" t="s">
        <v>17</v>
      </c>
      <c r="E11" s="35"/>
      <c r="F11" s="109" t="s">
        <v>1</v>
      </c>
      <c r="G11" s="35"/>
      <c r="H11" s="35"/>
      <c r="I11" s="118" t="s">
        <v>18</v>
      </c>
      <c r="J11" s="109" t="s">
        <v>1</v>
      </c>
      <c r="K11" s="35"/>
      <c r="L11" s="52"/>
      <c r="S11" s="35"/>
      <c r="T11" s="35"/>
      <c r="U11" s="35"/>
      <c r="V11" s="35"/>
      <c r="W11" s="35"/>
      <c r="X11" s="35"/>
      <c r="Y11" s="35"/>
      <c r="Z11" s="35"/>
      <c r="AA11" s="35"/>
      <c r="AB11" s="35"/>
      <c r="AC11" s="35"/>
      <c r="AD11" s="35"/>
      <c r="AE11" s="35"/>
    </row>
    <row r="12" spans="1:46" s="2" customFormat="1" ht="12" customHeight="1">
      <c r="A12" s="35"/>
      <c r="B12" s="40"/>
      <c r="C12" s="35"/>
      <c r="D12" s="118" t="s">
        <v>19</v>
      </c>
      <c r="E12" s="35"/>
      <c r="F12" s="109" t="s">
        <v>20</v>
      </c>
      <c r="G12" s="35"/>
      <c r="H12" s="35"/>
      <c r="I12" s="118" t="s">
        <v>21</v>
      </c>
      <c r="J12" s="119">
        <f>'Rekapitulace stavby'!AN8</f>
        <v>45363</v>
      </c>
      <c r="K12" s="35"/>
      <c r="L12" s="52"/>
      <c r="S12" s="35"/>
      <c r="T12" s="35"/>
      <c r="U12" s="35"/>
      <c r="V12" s="35"/>
      <c r="W12" s="35"/>
      <c r="X12" s="35"/>
      <c r="Y12" s="35"/>
      <c r="Z12" s="35"/>
      <c r="AA12" s="35"/>
      <c r="AB12" s="35"/>
      <c r="AC12" s="35"/>
      <c r="AD12" s="35"/>
      <c r="AE12" s="35"/>
    </row>
    <row r="13" spans="1:46" s="2" customFormat="1" ht="10.9" customHeight="1">
      <c r="A13" s="35"/>
      <c r="B13" s="40"/>
      <c r="C13" s="35"/>
      <c r="D13" s="35"/>
      <c r="E13" s="35"/>
      <c r="F13" s="35"/>
      <c r="G13" s="35"/>
      <c r="H13" s="35"/>
      <c r="I13" s="35"/>
      <c r="J13" s="35"/>
      <c r="K13" s="35"/>
      <c r="L13" s="52"/>
      <c r="S13" s="35"/>
      <c r="T13" s="35"/>
      <c r="U13" s="35"/>
      <c r="V13" s="35"/>
      <c r="W13" s="35"/>
      <c r="X13" s="35"/>
      <c r="Y13" s="35"/>
      <c r="Z13" s="35"/>
      <c r="AA13" s="35"/>
      <c r="AB13" s="35"/>
      <c r="AC13" s="35"/>
      <c r="AD13" s="35"/>
      <c r="AE13" s="35"/>
    </row>
    <row r="14" spans="1:46" s="2" customFormat="1" ht="12" customHeight="1">
      <c r="A14" s="35"/>
      <c r="B14" s="40"/>
      <c r="C14" s="35"/>
      <c r="D14" s="118" t="s">
        <v>22</v>
      </c>
      <c r="E14" s="35"/>
      <c r="F14" s="35"/>
      <c r="G14" s="35"/>
      <c r="H14" s="35"/>
      <c r="I14" s="118" t="s">
        <v>23</v>
      </c>
      <c r="J14" s="109" t="s">
        <v>1</v>
      </c>
      <c r="K14" s="35"/>
      <c r="L14" s="52"/>
      <c r="S14" s="35"/>
      <c r="T14" s="35"/>
      <c r="U14" s="35"/>
      <c r="V14" s="35"/>
      <c r="W14" s="35"/>
      <c r="X14" s="35"/>
      <c r="Y14" s="35"/>
      <c r="Z14" s="35"/>
      <c r="AA14" s="35"/>
      <c r="AB14" s="35"/>
      <c r="AC14" s="35"/>
      <c r="AD14" s="35"/>
      <c r="AE14" s="35"/>
    </row>
    <row r="15" spans="1:46" s="2" customFormat="1" ht="18" customHeight="1">
      <c r="A15" s="35"/>
      <c r="B15" s="40"/>
      <c r="C15" s="35"/>
      <c r="D15" s="35"/>
      <c r="E15" s="109" t="s">
        <v>24</v>
      </c>
      <c r="F15" s="35"/>
      <c r="G15" s="35"/>
      <c r="H15" s="35"/>
      <c r="I15" s="118" t="s">
        <v>25</v>
      </c>
      <c r="J15" s="109" t="s">
        <v>1</v>
      </c>
      <c r="K15" s="35"/>
      <c r="L15" s="52"/>
      <c r="S15" s="35"/>
      <c r="T15" s="35"/>
      <c r="U15" s="35"/>
      <c r="V15" s="35"/>
      <c r="W15" s="35"/>
      <c r="X15" s="35"/>
      <c r="Y15" s="35"/>
      <c r="Z15" s="35"/>
      <c r="AA15" s="35"/>
      <c r="AB15" s="35"/>
      <c r="AC15" s="35"/>
      <c r="AD15" s="35"/>
      <c r="AE15" s="35"/>
    </row>
    <row r="16" spans="1:46" s="2" customFormat="1" ht="6.95" customHeight="1">
      <c r="A16" s="35"/>
      <c r="B16" s="40"/>
      <c r="C16" s="35"/>
      <c r="D16" s="35"/>
      <c r="E16" s="35"/>
      <c r="F16" s="35"/>
      <c r="G16" s="35"/>
      <c r="H16" s="35"/>
      <c r="I16" s="35"/>
      <c r="J16" s="35"/>
      <c r="K16" s="35"/>
      <c r="L16" s="52"/>
      <c r="S16" s="35"/>
      <c r="T16" s="35"/>
      <c r="U16" s="35"/>
      <c r="V16" s="35"/>
      <c r="W16" s="35"/>
      <c r="X16" s="35"/>
      <c r="Y16" s="35"/>
      <c r="Z16" s="35"/>
      <c r="AA16" s="35"/>
      <c r="AB16" s="35"/>
      <c r="AC16" s="35"/>
      <c r="AD16" s="35"/>
      <c r="AE16" s="35"/>
    </row>
    <row r="17" spans="1:31" s="2" customFormat="1" ht="12" customHeight="1">
      <c r="A17" s="35"/>
      <c r="B17" s="40"/>
      <c r="C17" s="35"/>
      <c r="D17" s="118" t="s">
        <v>26</v>
      </c>
      <c r="E17" s="35"/>
      <c r="F17" s="35"/>
      <c r="G17" s="35"/>
      <c r="H17" s="35"/>
      <c r="I17" s="118" t="s">
        <v>23</v>
      </c>
      <c r="J17" s="31" t="str">
        <f>'Rekapitulace stavby'!AN13</f>
        <v>Vyplň údaj</v>
      </c>
      <c r="K17" s="35"/>
      <c r="L17" s="52"/>
      <c r="S17" s="35"/>
      <c r="T17" s="35"/>
      <c r="U17" s="35"/>
      <c r="V17" s="35"/>
      <c r="W17" s="35"/>
      <c r="X17" s="35"/>
      <c r="Y17" s="35"/>
      <c r="Z17" s="35"/>
      <c r="AA17" s="35"/>
      <c r="AB17" s="35"/>
      <c r="AC17" s="35"/>
      <c r="AD17" s="35"/>
      <c r="AE17" s="35"/>
    </row>
    <row r="18" spans="1:31" s="2" customFormat="1" ht="18" customHeight="1">
      <c r="A18" s="35"/>
      <c r="B18" s="40"/>
      <c r="C18" s="35"/>
      <c r="D18" s="35"/>
      <c r="E18" s="416" t="str">
        <f>'Rekapitulace stavby'!E14</f>
        <v>Vyplň údaj</v>
      </c>
      <c r="F18" s="417"/>
      <c r="G18" s="417"/>
      <c r="H18" s="417"/>
      <c r="I18" s="118" t="s">
        <v>25</v>
      </c>
      <c r="J18" s="31" t="str">
        <f>'Rekapitulace stavby'!AN14</f>
        <v>Vyplň údaj</v>
      </c>
      <c r="K18" s="35"/>
      <c r="L18" s="52"/>
      <c r="S18" s="35"/>
      <c r="T18" s="35"/>
      <c r="U18" s="35"/>
      <c r="V18" s="35"/>
      <c r="W18" s="35"/>
      <c r="X18" s="35"/>
      <c r="Y18" s="35"/>
      <c r="Z18" s="35"/>
      <c r="AA18" s="35"/>
      <c r="AB18" s="35"/>
      <c r="AC18" s="35"/>
      <c r="AD18" s="35"/>
      <c r="AE18" s="35"/>
    </row>
    <row r="19" spans="1:31" s="2" customFormat="1" ht="6.95" customHeight="1">
      <c r="A19" s="35"/>
      <c r="B19" s="40"/>
      <c r="C19" s="35"/>
      <c r="D19" s="35"/>
      <c r="E19" s="35"/>
      <c r="F19" s="35"/>
      <c r="G19" s="35"/>
      <c r="H19" s="35"/>
      <c r="I19" s="35"/>
      <c r="J19" s="35"/>
      <c r="K19" s="35"/>
      <c r="L19" s="52"/>
      <c r="S19" s="35"/>
      <c r="T19" s="35"/>
      <c r="U19" s="35"/>
      <c r="V19" s="35"/>
      <c r="W19" s="35"/>
      <c r="X19" s="35"/>
      <c r="Y19" s="35"/>
      <c r="Z19" s="35"/>
      <c r="AA19" s="35"/>
      <c r="AB19" s="35"/>
      <c r="AC19" s="35"/>
      <c r="AD19" s="35"/>
      <c r="AE19" s="35"/>
    </row>
    <row r="20" spans="1:31" s="2" customFormat="1" ht="12" customHeight="1">
      <c r="A20" s="35"/>
      <c r="B20" s="40"/>
      <c r="C20" s="35"/>
      <c r="D20" s="118" t="s">
        <v>28</v>
      </c>
      <c r="E20" s="35"/>
      <c r="F20" s="35"/>
      <c r="G20" s="35"/>
      <c r="H20" s="35"/>
      <c r="I20" s="118" t="s">
        <v>23</v>
      </c>
      <c r="J20" s="109" t="s">
        <v>1</v>
      </c>
      <c r="K20" s="35"/>
      <c r="L20" s="52"/>
      <c r="S20" s="35"/>
      <c r="T20" s="35"/>
      <c r="U20" s="35"/>
      <c r="V20" s="35"/>
      <c r="W20" s="35"/>
      <c r="X20" s="35"/>
      <c r="Y20" s="35"/>
      <c r="Z20" s="35"/>
      <c r="AA20" s="35"/>
      <c r="AB20" s="35"/>
      <c r="AC20" s="35"/>
      <c r="AD20" s="35"/>
      <c r="AE20" s="35"/>
    </row>
    <row r="21" spans="1:31" s="2" customFormat="1" ht="18" customHeight="1">
      <c r="A21" s="35"/>
      <c r="B21" s="40"/>
      <c r="C21" s="35"/>
      <c r="D21" s="35"/>
      <c r="E21" s="109" t="s">
        <v>29</v>
      </c>
      <c r="F21" s="35"/>
      <c r="G21" s="35"/>
      <c r="H21" s="35"/>
      <c r="I21" s="118" t="s">
        <v>25</v>
      </c>
      <c r="J21" s="109" t="s">
        <v>1</v>
      </c>
      <c r="K21" s="35"/>
      <c r="L21" s="52"/>
      <c r="S21" s="35"/>
      <c r="T21" s="35"/>
      <c r="U21" s="35"/>
      <c r="V21" s="35"/>
      <c r="W21" s="35"/>
      <c r="X21" s="35"/>
      <c r="Y21" s="35"/>
      <c r="Z21" s="35"/>
      <c r="AA21" s="35"/>
      <c r="AB21" s="35"/>
      <c r="AC21" s="35"/>
      <c r="AD21" s="35"/>
      <c r="AE21" s="35"/>
    </row>
    <row r="22" spans="1:31" s="2" customFormat="1" ht="6.95" customHeight="1">
      <c r="A22" s="35"/>
      <c r="B22" s="40"/>
      <c r="C22" s="35"/>
      <c r="D22" s="35"/>
      <c r="E22" s="35"/>
      <c r="F22" s="35"/>
      <c r="G22" s="35"/>
      <c r="H22" s="35"/>
      <c r="I22" s="35"/>
      <c r="J22" s="35"/>
      <c r="K22" s="35"/>
      <c r="L22" s="52"/>
      <c r="S22" s="35"/>
      <c r="T22" s="35"/>
      <c r="U22" s="35"/>
      <c r="V22" s="35"/>
      <c r="W22" s="35"/>
      <c r="X22" s="35"/>
      <c r="Y22" s="35"/>
      <c r="Z22" s="35"/>
      <c r="AA22" s="35"/>
      <c r="AB22" s="35"/>
      <c r="AC22" s="35"/>
      <c r="AD22" s="35"/>
      <c r="AE22" s="35"/>
    </row>
    <row r="23" spans="1:31" s="2" customFormat="1" ht="12" customHeight="1">
      <c r="A23" s="35"/>
      <c r="B23" s="40"/>
      <c r="C23" s="35"/>
      <c r="D23" s="118" t="s">
        <v>31</v>
      </c>
      <c r="E23" s="35"/>
      <c r="F23" s="35"/>
      <c r="G23" s="35"/>
      <c r="H23" s="35"/>
      <c r="I23" s="118" t="s">
        <v>23</v>
      </c>
      <c r="J23" s="109" t="s">
        <v>1</v>
      </c>
      <c r="K23" s="35"/>
      <c r="L23" s="52"/>
      <c r="S23" s="35"/>
      <c r="T23" s="35"/>
      <c r="U23" s="35"/>
      <c r="V23" s="35"/>
      <c r="W23" s="35"/>
      <c r="X23" s="35"/>
      <c r="Y23" s="35"/>
      <c r="Z23" s="35"/>
      <c r="AA23" s="35"/>
      <c r="AB23" s="35"/>
      <c r="AC23" s="35"/>
      <c r="AD23" s="35"/>
      <c r="AE23" s="35"/>
    </row>
    <row r="24" spans="1:31" s="2" customFormat="1" ht="18" customHeight="1">
      <c r="A24" s="35"/>
      <c r="B24" s="40"/>
      <c r="C24" s="35"/>
      <c r="D24" s="35"/>
      <c r="E24" s="109" t="s">
        <v>29</v>
      </c>
      <c r="F24" s="35"/>
      <c r="G24" s="35"/>
      <c r="H24" s="35"/>
      <c r="I24" s="118" t="s">
        <v>25</v>
      </c>
      <c r="J24" s="109" t="s">
        <v>1</v>
      </c>
      <c r="K24" s="35"/>
      <c r="L24" s="52"/>
      <c r="S24" s="35"/>
      <c r="T24" s="35"/>
      <c r="U24" s="35"/>
      <c r="V24" s="35"/>
      <c r="W24" s="35"/>
      <c r="X24" s="35"/>
      <c r="Y24" s="35"/>
      <c r="Z24" s="35"/>
      <c r="AA24" s="35"/>
      <c r="AB24" s="35"/>
      <c r="AC24" s="35"/>
      <c r="AD24" s="35"/>
      <c r="AE24" s="35"/>
    </row>
    <row r="25" spans="1:31" s="2" customFormat="1" ht="6.95" customHeight="1">
      <c r="A25" s="35"/>
      <c r="B25" s="40"/>
      <c r="C25" s="35"/>
      <c r="D25" s="35"/>
      <c r="E25" s="35"/>
      <c r="F25" s="35"/>
      <c r="G25" s="35"/>
      <c r="H25" s="35"/>
      <c r="I25" s="35"/>
      <c r="J25" s="35"/>
      <c r="K25" s="35"/>
      <c r="L25" s="52"/>
      <c r="S25" s="35"/>
      <c r="T25" s="35"/>
      <c r="U25" s="35"/>
      <c r="V25" s="35"/>
      <c r="W25" s="35"/>
      <c r="X25" s="35"/>
      <c r="Y25" s="35"/>
      <c r="Z25" s="35"/>
      <c r="AA25" s="35"/>
      <c r="AB25" s="35"/>
      <c r="AC25" s="35"/>
      <c r="AD25" s="35"/>
      <c r="AE25" s="35"/>
    </row>
    <row r="26" spans="1:31" s="2" customFormat="1" ht="12" customHeight="1">
      <c r="A26" s="35"/>
      <c r="B26" s="40"/>
      <c r="C26" s="35"/>
      <c r="D26" s="118" t="s">
        <v>32</v>
      </c>
      <c r="E26" s="35"/>
      <c r="F26" s="35"/>
      <c r="G26" s="35"/>
      <c r="H26" s="35"/>
      <c r="I26" s="35"/>
      <c r="J26" s="35"/>
      <c r="K26" s="35"/>
      <c r="L26" s="52"/>
      <c r="S26" s="35"/>
      <c r="T26" s="35"/>
      <c r="U26" s="35"/>
      <c r="V26" s="35"/>
      <c r="W26" s="35"/>
      <c r="X26" s="35"/>
      <c r="Y26" s="35"/>
      <c r="Z26" s="35"/>
      <c r="AA26" s="35"/>
      <c r="AB26" s="35"/>
      <c r="AC26" s="35"/>
      <c r="AD26" s="35"/>
      <c r="AE26" s="35"/>
    </row>
    <row r="27" spans="1:31" s="8" customFormat="1" ht="16.5" customHeight="1">
      <c r="A27" s="120"/>
      <c r="B27" s="121"/>
      <c r="C27" s="120"/>
      <c r="D27" s="120"/>
      <c r="E27" s="418" t="s">
        <v>1</v>
      </c>
      <c r="F27" s="418"/>
      <c r="G27" s="418"/>
      <c r="H27" s="418"/>
      <c r="I27" s="120"/>
      <c r="J27" s="120"/>
      <c r="K27" s="120"/>
      <c r="L27" s="122"/>
      <c r="S27" s="120"/>
      <c r="T27" s="120"/>
      <c r="U27" s="120"/>
      <c r="V27" s="120"/>
      <c r="W27" s="120"/>
      <c r="X27" s="120"/>
      <c r="Y27" s="120"/>
      <c r="Z27" s="120"/>
      <c r="AA27" s="120"/>
      <c r="AB27" s="120"/>
      <c r="AC27" s="120"/>
      <c r="AD27" s="120"/>
      <c r="AE27" s="120"/>
    </row>
    <row r="28" spans="1:31" s="2" customFormat="1" ht="6.95" customHeight="1">
      <c r="A28" s="35"/>
      <c r="B28" s="40"/>
      <c r="C28" s="35"/>
      <c r="D28" s="35"/>
      <c r="E28" s="35"/>
      <c r="F28" s="35"/>
      <c r="G28" s="35"/>
      <c r="H28" s="35"/>
      <c r="I28" s="35"/>
      <c r="J28" s="35"/>
      <c r="K28" s="35"/>
      <c r="L28" s="52"/>
      <c r="S28" s="35"/>
      <c r="T28" s="35"/>
      <c r="U28" s="35"/>
      <c r="V28" s="35"/>
      <c r="W28" s="35"/>
      <c r="X28" s="35"/>
      <c r="Y28" s="35"/>
      <c r="Z28" s="35"/>
      <c r="AA28" s="35"/>
      <c r="AB28" s="35"/>
      <c r="AC28" s="35"/>
      <c r="AD28" s="35"/>
      <c r="AE28" s="35"/>
    </row>
    <row r="29" spans="1:31" s="2" customFormat="1" ht="6.95" customHeight="1">
      <c r="A29" s="35"/>
      <c r="B29" s="40"/>
      <c r="C29" s="35"/>
      <c r="D29" s="123"/>
      <c r="E29" s="123"/>
      <c r="F29" s="123"/>
      <c r="G29" s="123"/>
      <c r="H29" s="123"/>
      <c r="I29" s="123"/>
      <c r="J29" s="123"/>
      <c r="K29" s="123"/>
      <c r="L29" s="52"/>
      <c r="S29" s="35"/>
      <c r="T29" s="35"/>
      <c r="U29" s="35"/>
      <c r="V29" s="35"/>
      <c r="W29" s="35"/>
      <c r="X29" s="35"/>
      <c r="Y29" s="35"/>
      <c r="Z29" s="35"/>
      <c r="AA29" s="35"/>
      <c r="AB29" s="35"/>
      <c r="AC29" s="35"/>
      <c r="AD29" s="35"/>
      <c r="AE29" s="35"/>
    </row>
    <row r="30" spans="1:31" s="2" customFormat="1" ht="25.35" customHeight="1">
      <c r="A30" s="35"/>
      <c r="B30" s="40"/>
      <c r="C30" s="35"/>
      <c r="D30" s="124" t="s">
        <v>33</v>
      </c>
      <c r="E30" s="35"/>
      <c r="F30" s="35"/>
      <c r="G30" s="35"/>
      <c r="H30" s="35"/>
      <c r="I30" s="35"/>
      <c r="J30" s="125">
        <f>ROUND(J124, 2)</f>
        <v>0</v>
      </c>
      <c r="K30" s="35"/>
      <c r="L30" s="52"/>
      <c r="S30" s="35"/>
      <c r="T30" s="35"/>
      <c r="U30" s="35"/>
      <c r="V30" s="35"/>
      <c r="W30" s="35"/>
      <c r="X30" s="35"/>
      <c r="Y30" s="35"/>
      <c r="Z30" s="35"/>
      <c r="AA30" s="35"/>
      <c r="AB30" s="35"/>
      <c r="AC30" s="35"/>
      <c r="AD30" s="35"/>
      <c r="AE30" s="35"/>
    </row>
    <row r="31" spans="1:31" s="2" customFormat="1" ht="6.95" customHeight="1">
      <c r="A31" s="35"/>
      <c r="B31" s="40"/>
      <c r="C31" s="35"/>
      <c r="D31" s="123"/>
      <c r="E31" s="123"/>
      <c r="F31" s="123"/>
      <c r="G31" s="123"/>
      <c r="H31" s="123"/>
      <c r="I31" s="123"/>
      <c r="J31" s="123"/>
      <c r="K31" s="123"/>
      <c r="L31" s="52"/>
      <c r="S31" s="35"/>
      <c r="T31" s="35"/>
      <c r="U31" s="35"/>
      <c r="V31" s="35"/>
      <c r="W31" s="35"/>
      <c r="X31" s="35"/>
      <c r="Y31" s="35"/>
      <c r="Z31" s="35"/>
      <c r="AA31" s="35"/>
      <c r="AB31" s="35"/>
      <c r="AC31" s="35"/>
      <c r="AD31" s="35"/>
      <c r="AE31" s="35"/>
    </row>
    <row r="32" spans="1:31" s="2" customFormat="1" ht="14.45" customHeight="1">
      <c r="A32" s="35"/>
      <c r="B32" s="40"/>
      <c r="C32" s="35"/>
      <c r="D32" s="35"/>
      <c r="E32" s="35"/>
      <c r="F32" s="126" t="s">
        <v>35</v>
      </c>
      <c r="G32" s="35"/>
      <c r="H32" s="35"/>
      <c r="I32" s="126" t="s">
        <v>34</v>
      </c>
      <c r="J32" s="126" t="s">
        <v>36</v>
      </c>
      <c r="K32" s="35"/>
      <c r="L32" s="52"/>
      <c r="S32" s="35"/>
      <c r="T32" s="35"/>
      <c r="U32" s="35"/>
      <c r="V32" s="35"/>
      <c r="W32" s="35"/>
      <c r="X32" s="35"/>
      <c r="Y32" s="35"/>
      <c r="Z32" s="35"/>
      <c r="AA32" s="35"/>
      <c r="AB32" s="35"/>
      <c r="AC32" s="35"/>
      <c r="AD32" s="35"/>
      <c r="AE32" s="35"/>
    </row>
    <row r="33" spans="1:31" s="2" customFormat="1" ht="14.45" customHeight="1">
      <c r="A33" s="35"/>
      <c r="B33" s="40"/>
      <c r="C33" s="35"/>
      <c r="D33" s="127" t="s">
        <v>37</v>
      </c>
      <c r="E33" s="118" t="s">
        <v>38</v>
      </c>
      <c r="F33" s="128">
        <f>ROUND((SUM(BE124:BE165)),  2)</f>
        <v>0</v>
      </c>
      <c r="G33" s="35"/>
      <c r="H33" s="35"/>
      <c r="I33" s="129">
        <v>0.21</v>
      </c>
      <c r="J33" s="128">
        <f>ROUND(((SUM(BE124:BE165))*I33),  2)</f>
        <v>0</v>
      </c>
      <c r="K33" s="35"/>
      <c r="L33" s="52"/>
      <c r="S33" s="35"/>
      <c r="T33" s="35"/>
      <c r="U33" s="35"/>
      <c r="V33" s="35"/>
      <c r="W33" s="35"/>
      <c r="X33" s="35"/>
      <c r="Y33" s="35"/>
      <c r="Z33" s="35"/>
      <c r="AA33" s="35"/>
      <c r="AB33" s="35"/>
      <c r="AC33" s="35"/>
      <c r="AD33" s="35"/>
      <c r="AE33" s="35"/>
    </row>
    <row r="34" spans="1:31" s="2" customFormat="1" ht="14.45" customHeight="1">
      <c r="A34" s="35"/>
      <c r="B34" s="40"/>
      <c r="C34" s="35"/>
      <c r="D34" s="35"/>
      <c r="E34" s="118" t="s">
        <v>39</v>
      </c>
      <c r="F34" s="128">
        <f>ROUND((SUM(BF124:BF165)),  2)</f>
        <v>0</v>
      </c>
      <c r="G34" s="35"/>
      <c r="H34" s="35"/>
      <c r="I34" s="129">
        <v>0.12</v>
      </c>
      <c r="J34" s="128">
        <f>ROUND(((SUM(BF124:BF165))*I34),  2)</f>
        <v>0</v>
      </c>
      <c r="K34" s="35"/>
      <c r="L34" s="52"/>
      <c r="S34" s="35"/>
      <c r="T34" s="35"/>
      <c r="U34" s="35"/>
      <c r="V34" s="35"/>
      <c r="W34" s="35"/>
      <c r="X34" s="35"/>
      <c r="Y34" s="35"/>
      <c r="Z34" s="35"/>
      <c r="AA34" s="35"/>
      <c r="AB34" s="35"/>
      <c r="AC34" s="35"/>
      <c r="AD34" s="35"/>
      <c r="AE34" s="35"/>
    </row>
    <row r="35" spans="1:31" s="2" customFormat="1" ht="14.45" hidden="1" customHeight="1">
      <c r="A35" s="35"/>
      <c r="B35" s="40"/>
      <c r="C35" s="35"/>
      <c r="D35" s="35"/>
      <c r="E35" s="118" t="s">
        <v>40</v>
      </c>
      <c r="F35" s="128">
        <f>ROUND((SUM(BG124:BG165)),  2)</f>
        <v>0</v>
      </c>
      <c r="G35" s="35"/>
      <c r="H35" s="35"/>
      <c r="I35" s="129">
        <v>0.21</v>
      </c>
      <c r="J35" s="128">
        <f>0</f>
        <v>0</v>
      </c>
      <c r="K35" s="35"/>
      <c r="L35" s="52"/>
      <c r="S35" s="35"/>
      <c r="T35" s="35"/>
      <c r="U35" s="35"/>
      <c r="V35" s="35"/>
      <c r="W35" s="35"/>
      <c r="X35" s="35"/>
      <c r="Y35" s="35"/>
      <c r="Z35" s="35"/>
      <c r="AA35" s="35"/>
      <c r="AB35" s="35"/>
      <c r="AC35" s="35"/>
      <c r="AD35" s="35"/>
      <c r="AE35" s="35"/>
    </row>
    <row r="36" spans="1:31" s="2" customFormat="1" ht="14.45" hidden="1" customHeight="1">
      <c r="A36" s="35"/>
      <c r="B36" s="40"/>
      <c r="C36" s="35"/>
      <c r="D36" s="35"/>
      <c r="E36" s="118" t="s">
        <v>41</v>
      </c>
      <c r="F36" s="128">
        <f>ROUND((SUM(BH124:BH165)),  2)</f>
        <v>0</v>
      </c>
      <c r="G36" s="35"/>
      <c r="H36" s="35"/>
      <c r="I36" s="129">
        <v>0.12</v>
      </c>
      <c r="J36" s="128">
        <f>0</f>
        <v>0</v>
      </c>
      <c r="K36" s="35"/>
      <c r="L36" s="52"/>
      <c r="S36" s="35"/>
      <c r="T36" s="35"/>
      <c r="U36" s="35"/>
      <c r="V36" s="35"/>
      <c r="W36" s="35"/>
      <c r="X36" s="35"/>
      <c r="Y36" s="35"/>
      <c r="Z36" s="35"/>
      <c r="AA36" s="35"/>
      <c r="AB36" s="35"/>
      <c r="AC36" s="35"/>
      <c r="AD36" s="35"/>
      <c r="AE36" s="35"/>
    </row>
    <row r="37" spans="1:31" s="2" customFormat="1" ht="14.45" hidden="1" customHeight="1">
      <c r="A37" s="35"/>
      <c r="B37" s="40"/>
      <c r="C37" s="35"/>
      <c r="D37" s="35"/>
      <c r="E37" s="118" t="s">
        <v>42</v>
      </c>
      <c r="F37" s="128">
        <f>ROUND((SUM(BI124:BI165)),  2)</f>
        <v>0</v>
      </c>
      <c r="G37" s="35"/>
      <c r="H37" s="35"/>
      <c r="I37" s="129">
        <v>0</v>
      </c>
      <c r="J37" s="128">
        <f>0</f>
        <v>0</v>
      </c>
      <c r="K37" s="35"/>
      <c r="L37" s="52"/>
      <c r="S37" s="35"/>
      <c r="T37" s="35"/>
      <c r="U37" s="35"/>
      <c r="V37" s="35"/>
      <c r="W37" s="35"/>
      <c r="X37" s="35"/>
      <c r="Y37" s="35"/>
      <c r="Z37" s="35"/>
      <c r="AA37" s="35"/>
      <c r="AB37" s="35"/>
      <c r="AC37" s="35"/>
      <c r="AD37" s="35"/>
      <c r="AE37" s="35"/>
    </row>
    <row r="38" spans="1:31" s="2" customFormat="1" ht="6.95" customHeight="1">
      <c r="A38" s="35"/>
      <c r="B38" s="40"/>
      <c r="C38" s="35"/>
      <c r="D38" s="35"/>
      <c r="E38" s="35"/>
      <c r="F38" s="35"/>
      <c r="G38" s="35"/>
      <c r="H38" s="35"/>
      <c r="I38" s="35"/>
      <c r="J38" s="35"/>
      <c r="K38" s="35"/>
      <c r="L38" s="52"/>
      <c r="S38" s="35"/>
      <c r="T38" s="35"/>
      <c r="U38" s="35"/>
      <c r="V38" s="35"/>
      <c r="W38" s="35"/>
      <c r="X38" s="35"/>
      <c r="Y38" s="35"/>
      <c r="Z38" s="35"/>
      <c r="AA38" s="35"/>
      <c r="AB38" s="35"/>
      <c r="AC38" s="35"/>
      <c r="AD38" s="35"/>
      <c r="AE38" s="35"/>
    </row>
    <row r="39" spans="1:31" s="2" customFormat="1" ht="25.35" customHeight="1">
      <c r="A39" s="35"/>
      <c r="B39" s="40"/>
      <c r="C39" s="130"/>
      <c r="D39" s="131" t="s">
        <v>43</v>
      </c>
      <c r="E39" s="132"/>
      <c r="F39" s="132"/>
      <c r="G39" s="133" t="s">
        <v>44</v>
      </c>
      <c r="H39" s="134" t="s">
        <v>7622</v>
      </c>
      <c r="I39" s="132"/>
      <c r="J39" s="135">
        <f>SUM(J30:J37)</f>
        <v>0</v>
      </c>
      <c r="K39" s="136"/>
      <c r="L39" s="52"/>
      <c r="S39" s="35"/>
      <c r="T39" s="35"/>
      <c r="U39" s="35"/>
      <c r="V39" s="35"/>
      <c r="W39" s="35"/>
      <c r="X39" s="35"/>
      <c r="Y39" s="35"/>
      <c r="Z39" s="35"/>
      <c r="AA39" s="35"/>
      <c r="AB39" s="35"/>
      <c r="AC39" s="35"/>
      <c r="AD39" s="35"/>
      <c r="AE39" s="35"/>
    </row>
    <row r="40" spans="1:31" s="2" customFormat="1" ht="14.45" customHeight="1">
      <c r="A40" s="35"/>
      <c r="B40" s="40"/>
      <c r="C40" s="35"/>
      <c r="D40" s="35"/>
      <c r="E40" s="35"/>
      <c r="F40" s="35"/>
      <c r="G40" s="35"/>
      <c r="H40" s="35"/>
      <c r="I40" s="35"/>
      <c r="J40" s="35"/>
      <c r="K40" s="35"/>
      <c r="L40" s="52"/>
      <c r="S40" s="35"/>
      <c r="T40" s="35"/>
      <c r="U40" s="35"/>
      <c r="V40" s="35"/>
      <c r="W40" s="35"/>
      <c r="X40" s="35"/>
      <c r="Y40" s="35"/>
      <c r="Z40" s="35"/>
      <c r="AA40" s="35"/>
      <c r="AB40" s="35"/>
      <c r="AC40" s="35"/>
      <c r="AD40" s="35"/>
      <c r="AE40" s="35"/>
    </row>
    <row r="41" spans="1:31" s="1" customFormat="1" ht="14.45" customHeight="1">
      <c r="B41" s="21"/>
      <c r="L41" s="21"/>
    </row>
    <row r="42" spans="1:31" s="1" customFormat="1" ht="14.45" customHeight="1">
      <c r="B42" s="21"/>
      <c r="L42" s="21"/>
    </row>
    <row r="43" spans="1:31" s="1" customFormat="1" ht="14.45" customHeight="1">
      <c r="B43" s="21"/>
      <c r="L43" s="21"/>
    </row>
    <row r="44" spans="1:31" s="1" customFormat="1" ht="14.45" customHeight="1">
      <c r="B44" s="21"/>
      <c r="L44" s="21"/>
    </row>
    <row r="45" spans="1:31" s="1" customFormat="1" ht="14.45" customHeight="1">
      <c r="B45" s="21"/>
      <c r="L45" s="21"/>
    </row>
    <row r="46" spans="1:31" s="1" customFormat="1" ht="14.45" customHeight="1">
      <c r="B46" s="21"/>
      <c r="L46" s="21"/>
    </row>
    <row r="47" spans="1:31" s="1" customFormat="1" ht="14.45" customHeight="1">
      <c r="B47" s="21"/>
      <c r="L47" s="21"/>
    </row>
    <row r="48" spans="1:31" s="1" customFormat="1" ht="14.45" customHeight="1">
      <c r="B48" s="21"/>
      <c r="L48" s="21"/>
    </row>
    <row r="49" spans="1:31" s="1" customFormat="1" ht="14.45" customHeight="1">
      <c r="B49" s="21"/>
      <c r="L49" s="21"/>
    </row>
    <row r="50" spans="1:31" s="2" customFormat="1" ht="14.45" customHeight="1">
      <c r="B50" s="52"/>
      <c r="D50" s="137" t="s">
        <v>45</v>
      </c>
      <c r="E50" s="138"/>
      <c r="F50" s="138"/>
      <c r="G50" s="137" t="s">
        <v>46</v>
      </c>
      <c r="H50" s="138"/>
      <c r="I50" s="138"/>
      <c r="J50" s="138"/>
      <c r="K50" s="138"/>
      <c r="L50" s="52"/>
    </row>
    <row r="51" spans="1:31">
      <c r="B51" s="21"/>
      <c r="L51" s="21"/>
    </row>
    <row r="52" spans="1:31">
      <c r="B52" s="21"/>
      <c r="L52" s="21"/>
    </row>
    <row r="53" spans="1:31">
      <c r="B53" s="21"/>
      <c r="L53" s="21"/>
    </row>
    <row r="54" spans="1:31">
      <c r="B54" s="21"/>
      <c r="L54" s="21"/>
    </row>
    <row r="55" spans="1:31">
      <c r="B55" s="21"/>
      <c r="L55" s="21"/>
    </row>
    <row r="56" spans="1:31">
      <c r="B56" s="21"/>
      <c r="L56" s="21"/>
    </row>
    <row r="57" spans="1:31">
      <c r="B57" s="21"/>
      <c r="L57" s="21"/>
    </row>
    <row r="58" spans="1:31">
      <c r="B58" s="21"/>
      <c r="L58" s="21"/>
    </row>
    <row r="59" spans="1:31">
      <c r="B59" s="21"/>
      <c r="L59" s="21"/>
    </row>
    <row r="60" spans="1:31">
      <c r="B60" s="21"/>
      <c r="L60" s="21"/>
    </row>
    <row r="61" spans="1:31" s="2" customFormat="1" ht="12.75">
      <c r="A61" s="35"/>
      <c r="B61" s="40"/>
      <c r="C61" s="35"/>
      <c r="D61" s="139" t="s">
        <v>47</v>
      </c>
      <c r="E61" s="140"/>
      <c r="F61" s="141" t="s">
        <v>48</v>
      </c>
      <c r="G61" s="139" t="s">
        <v>47</v>
      </c>
      <c r="H61" s="140"/>
      <c r="I61" s="140"/>
      <c r="J61" s="142" t="s">
        <v>48</v>
      </c>
      <c r="K61" s="140"/>
      <c r="L61" s="52"/>
      <c r="S61" s="35"/>
      <c r="T61" s="35"/>
      <c r="U61" s="35"/>
      <c r="V61" s="35"/>
      <c r="W61" s="35"/>
      <c r="X61" s="35"/>
      <c r="Y61" s="35"/>
      <c r="Z61" s="35"/>
      <c r="AA61" s="35"/>
      <c r="AB61" s="35"/>
      <c r="AC61" s="35"/>
      <c r="AD61" s="35"/>
      <c r="AE61" s="35"/>
    </row>
    <row r="62" spans="1:31">
      <c r="B62" s="21"/>
      <c r="L62" s="21"/>
    </row>
    <row r="63" spans="1:31">
      <c r="B63" s="21"/>
      <c r="L63" s="21"/>
    </row>
    <row r="64" spans="1:31">
      <c r="B64" s="21"/>
      <c r="L64" s="21"/>
    </row>
    <row r="65" spans="1:31" s="2" customFormat="1" ht="12.75">
      <c r="A65" s="35"/>
      <c r="B65" s="40"/>
      <c r="C65" s="35"/>
      <c r="D65" s="137" t="s">
        <v>49</v>
      </c>
      <c r="E65" s="143"/>
      <c r="F65" s="143"/>
      <c r="G65" s="137" t="s">
        <v>50</v>
      </c>
      <c r="H65" s="143"/>
      <c r="I65" s="143"/>
      <c r="J65" s="143"/>
      <c r="K65" s="143"/>
      <c r="L65" s="52"/>
      <c r="S65" s="35"/>
      <c r="T65" s="35"/>
      <c r="U65" s="35"/>
      <c r="V65" s="35"/>
      <c r="W65" s="35"/>
      <c r="X65" s="35"/>
      <c r="Y65" s="35"/>
      <c r="Z65" s="35"/>
      <c r="AA65" s="35"/>
      <c r="AB65" s="35"/>
      <c r="AC65" s="35"/>
      <c r="AD65" s="35"/>
      <c r="AE65" s="35"/>
    </row>
    <row r="66" spans="1:31">
      <c r="B66" s="21"/>
      <c r="L66" s="21"/>
    </row>
    <row r="67" spans="1:31">
      <c r="B67" s="21"/>
      <c r="L67" s="21"/>
    </row>
    <row r="68" spans="1:31">
      <c r="B68" s="21"/>
      <c r="L68" s="21"/>
    </row>
    <row r="69" spans="1:31">
      <c r="B69" s="21"/>
      <c r="L69" s="21"/>
    </row>
    <row r="70" spans="1:31">
      <c r="B70" s="21"/>
      <c r="L70" s="21"/>
    </row>
    <row r="71" spans="1:31">
      <c r="B71" s="21"/>
      <c r="L71" s="21"/>
    </row>
    <row r="72" spans="1:31">
      <c r="B72" s="21"/>
      <c r="L72" s="21"/>
    </row>
    <row r="73" spans="1:31">
      <c r="B73" s="21"/>
      <c r="L73" s="21"/>
    </row>
    <row r="74" spans="1:31">
      <c r="B74" s="21"/>
      <c r="L74" s="21"/>
    </row>
    <row r="75" spans="1:31">
      <c r="B75" s="21"/>
      <c r="L75" s="21"/>
    </row>
    <row r="76" spans="1:31" s="2" customFormat="1" ht="12.75">
      <c r="A76" s="35"/>
      <c r="B76" s="40"/>
      <c r="C76" s="35"/>
      <c r="D76" s="139" t="s">
        <v>47</v>
      </c>
      <c r="E76" s="140"/>
      <c r="F76" s="141" t="s">
        <v>48</v>
      </c>
      <c r="G76" s="139" t="s">
        <v>47</v>
      </c>
      <c r="H76" s="140"/>
      <c r="I76" s="140"/>
      <c r="J76" s="142" t="s">
        <v>48</v>
      </c>
      <c r="K76" s="140"/>
      <c r="L76" s="52"/>
      <c r="S76" s="35"/>
      <c r="T76" s="35"/>
      <c r="U76" s="35"/>
      <c r="V76" s="35"/>
      <c r="W76" s="35"/>
      <c r="X76" s="35"/>
      <c r="Y76" s="35"/>
      <c r="Z76" s="35"/>
      <c r="AA76" s="35"/>
      <c r="AB76" s="35"/>
      <c r="AC76" s="35"/>
      <c r="AD76" s="35"/>
      <c r="AE76" s="35"/>
    </row>
    <row r="77" spans="1:31" s="2" customFormat="1" ht="14.45" customHeight="1">
      <c r="A77" s="35"/>
      <c r="B77" s="144"/>
      <c r="C77" s="145"/>
      <c r="D77" s="145"/>
      <c r="E77" s="145"/>
      <c r="F77" s="145"/>
      <c r="G77" s="145"/>
      <c r="H77" s="145"/>
      <c r="I77" s="145"/>
      <c r="J77" s="145"/>
      <c r="K77" s="145"/>
      <c r="L77" s="52"/>
      <c r="S77" s="35"/>
      <c r="T77" s="35"/>
      <c r="U77" s="35"/>
      <c r="V77" s="35"/>
      <c r="W77" s="35"/>
      <c r="X77" s="35"/>
      <c r="Y77" s="35"/>
      <c r="Z77" s="35"/>
      <c r="AA77" s="35"/>
      <c r="AB77" s="35"/>
      <c r="AC77" s="35"/>
      <c r="AD77" s="35"/>
      <c r="AE77" s="35"/>
    </row>
    <row r="81" spans="1:47" s="2" customFormat="1" ht="6.95" customHeight="1">
      <c r="A81" s="35"/>
      <c r="B81" s="146"/>
      <c r="C81" s="147"/>
      <c r="D81" s="147"/>
      <c r="E81" s="147"/>
      <c r="F81" s="147"/>
      <c r="G81" s="147"/>
      <c r="H81" s="147"/>
      <c r="I81" s="147"/>
      <c r="J81" s="147"/>
      <c r="K81" s="147"/>
      <c r="L81" s="52"/>
      <c r="S81" s="35"/>
      <c r="T81" s="35"/>
      <c r="U81" s="35"/>
      <c r="V81" s="35"/>
      <c r="W81" s="35"/>
      <c r="X81" s="35"/>
      <c r="Y81" s="35"/>
      <c r="Z81" s="35"/>
      <c r="AA81" s="35"/>
      <c r="AB81" s="35"/>
      <c r="AC81" s="35"/>
      <c r="AD81" s="35"/>
      <c r="AE81" s="35"/>
    </row>
    <row r="82" spans="1:47" s="2" customFormat="1" ht="24.95" customHeight="1">
      <c r="A82" s="35"/>
      <c r="B82" s="36"/>
      <c r="C82" s="24" t="s">
        <v>242</v>
      </c>
      <c r="D82" s="37"/>
      <c r="E82" s="37"/>
      <c r="F82" s="37"/>
      <c r="G82" s="37"/>
      <c r="H82" s="37"/>
      <c r="I82" s="37"/>
      <c r="J82" s="37"/>
      <c r="K82" s="37"/>
      <c r="L82" s="52"/>
      <c r="S82" s="35"/>
      <c r="T82" s="35"/>
      <c r="U82" s="35"/>
      <c r="V82" s="35"/>
      <c r="W82" s="35"/>
      <c r="X82" s="35"/>
      <c r="Y82" s="35"/>
      <c r="Z82" s="35"/>
      <c r="AA82" s="35"/>
      <c r="AB82" s="35"/>
      <c r="AC82" s="35"/>
      <c r="AD82" s="35"/>
      <c r="AE82" s="35"/>
    </row>
    <row r="83" spans="1:47" s="2" customFormat="1" ht="6.95" customHeight="1">
      <c r="A83" s="35"/>
      <c r="B83" s="36"/>
      <c r="C83" s="37"/>
      <c r="D83" s="37"/>
      <c r="E83" s="37"/>
      <c r="F83" s="37"/>
      <c r="G83" s="37"/>
      <c r="H83" s="37"/>
      <c r="I83" s="37"/>
      <c r="J83" s="37"/>
      <c r="K83" s="37"/>
      <c r="L83" s="52"/>
      <c r="S83" s="35"/>
      <c r="T83" s="35"/>
      <c r="U83" s="35"/>
      <c r="V83" s="35"/>
      <c r="W83" s="35"/>
      <c r="X83" s="35"/>
      <c r="Y83" s="35"/>
      <c r="Z83" s="35"/>
      <c r="AA83" s="35"/>
      <c r="AB83" s="35"/>
      <c r="AC83" s="35"/>
      <c r="AD83" s="35"/>
      <c r="AE83" s="35"/>
    </row>
    <row r="84" spans="1:47" s="2" customFormat="1" ht="12" customHeight="1">
      <c r="A84" s="35"/>
      <c r="B84" s="36"/>
      <c r="C84" s="30" t="s">
        <v>15</v>
      </c>
      <c r="D84" s="37"/>
      <c r="E84" s="37"/>
      <c r="F84" s="37"/>
      <c r="G84" s="37"/>
      <c r="H84" s="37"/>
      <c r="I84" s="37"/>
      <c r="J84" s="37"/>
      <c r="K84" s="37"/>
      <c r="L84" s="52"/>
      <c r="S84" s="35"/>
      <c r="T84" s="35"/>
      <c r="U84" s="35"/>
      <c r="V84" s="35"/>
      <c r="W84" s="35"/>
      <c r="X84" s="35"/>
      <c r="Y84" s="35"/>
      <c r="Z84" s="35"/>
      <c r="AA84" s="35"/>
      <c r="AB84" s="35"/>
      <c r="AC84" s="35"/>
      <c r="AD84" s="35"/>
      <c r="AE84" s="35"/>
    </row>
    <row r="85" spans="1:47" s="2" customFormat="1" ht="16.5" customHeight="1">
      <c r="A85" s="35"/>
      <c r="B85" s="36"/>
      <c r="C85" s="37"/>
      <c r="D85" s="37"/>
      <c r="E85" s="410" t="str">
        <f>E7</f>
        <v>Modernizace teplárny OB6</v>
      </c>
      <c r="F85" s="411"/>
      <c r="G85" s="411"/>
      <c r="H85" s="411"/>
      <c r="I85" s="37"/>
      <c r="J85" s="37"/>
      <c r="K85" s="37"/>
      <c r="L85" s="52"/>
      <c r="S85" s="35"/>
      <c r="T85" s="35"/>
      <c r="U85" s="35"/>
      <c r="V85" s="35"/>
      <c r="W85" s="35"/>
      <c r="X85" s="35"/>
      <c r="Y85" s="35"/>
      <c r="Z85" s="35"/>
      <c r="AA85" s="35"/>
      <c r="AB85" s="35"/>
      <c r="AC85" s="35"/>
      <c r="AD85" s="35"/>
      <c r="AE85" s="35"/>
    </row>
    <row r="86" spans="1:47" s="2" customFormat="1" ht="12" customHeight="1">
      <c r="A86" s="35"/>
      <c r="B86" s="36"/>
      <c r="C86" s="30" t="s">
        <v>241</v>
      </c>
      <c r="D86" s="37"/>
      <c r="E86" s="37"/>
      <c r="F86" s="37"/>
      <c r="G86" s="37"/>
      <c r="H86" s="37"/>
      <c r="I86" s="37"/>
      <c r="J86" s="37"/>
      <c r="K86" s="37"/>
      <c r="L86" s="52"/>
      <c r="S86" s="35"/>
      <c r="T86" s="35"/>
      <c r="U86" s="35"/>
      <c r="V86" s="35"/>
      <c r="W86" s="35"/>
      <c r="X86" s="35"/>
      <c r="Y86" s="35"/>
      <c r="Z86" s="35"/>
      <c r="AA86" s="35"/>
      <c r="AB86" s="35"/>
      <c r="AC86" s="35"/>
      <c r="AD86" s="35"/>
      <c r="AE86" s="35"/>
    </row>
    <row r="87" spans="1:47" s="2" customFormat="1" ht="16.5" customHeight="1">
      <c r="A87" s="35"/>
      <c r="B87" s="36"/>
      <c r="C87" s="37"/>
      <c r="D87" s="37"/>
      <c r="E87" s="384" t="str">
        <f>E9</f>
        <v>ZS/VRN - Zařízení staveníště a VRN</v>
      </c>
      <c r="F87" s="409"/>
      <c r="G87" s="409"/>
      <c r="H87" s="409"/>
      <c r="I87" s="37"/>
      <c r="J87" s="37"/>
      <c r="K87" s="37"/>
      <c r="L87" s="52"/>
      <c r="S87" s="35"/>
      <c r="T87" s="35"/>
      <c r="U87" s="35"/>
      <c r="V87" s="35"/>
      <c r="W87" s="35"/>
      <c r="X87" s="35"/>
      <c r="Y87" s="35"/>
      <c r="Z87" s="35"/>
      <c r="AA87" s="35"/>
      <c r="AB87" s="35"/>
      <c r="AC87" s="35"/>
      <c r="AD87" s="35"/>
      <c r="AE87" s="35"/>
    </row>
    <row r="88" spans="1:47" s="2" customFormat="1" ht="6.95" customHeight="1">
      <c r="A88" s="35"/>
      <c r="B88" s="36"/>
      <c r="C88" s="37"/>
      <c r="D88" s="37"/>
      <c r="E88" s="37"/>
      <c r="F88" s="37"/>
      <c r="G88" s="37"/>
      <c r="H88" s="37"/>
      <c r="I88" s="37"/>
      <c r="J88" s="37"/>
      <c r="K88" s="37"/>
      <c r="L88" s="52"/>
      <c r="S88" s="35"/>
      <c r="T88" s="35"/>
      <c r="U88" s="35"/>
      <c r="V88" s="35"/>
      <c r="W88" s="35"/>
      <c r="X88" s="35"/>
      <c r="Y88" s="35"/>
      <c r="Z88" s="35"/>
      <c r="AA88" s="35"/>
      <c r="AB88" s="35"/>
      <c r="AC88" s="35"/>
      <c r="AD88" s="35"/>
      <c r="AE88" s="35"/>
    </row>
    <row r="89" spans="1:47" s="2" customFormat="1" ht="12" customHeight="1">
      <c r="A89" s="35"/>
      <c r="B89" s="36"/>
      <c r="C89" s="30" t="s">
        <v>19</v>
      </c>
      <c r="D89" s="37"/>
      <c r="E89" s="37"/>
      <c r="F89" s="28" t="str">
        <f>F12</f>
        <v>Mladá Boleslav</v>
      </c>
      <c r="G89" s="37"/>
      <c r="H89" s="37"/>
      <c r="I89" s="30" t="s">
        <v>21</v>
      </c>
      <c r="J89" s="67">
        <f>IF(J12="","",J12)</f>
        <v>45363</v>
      </c>
      <c r="K89" s="37"/>
      <c r="L89" s="52"/>
      <c r="S89" s="35"/>
      <c r="T89" s="35"/>
      <c r="U89" s="35"/>
      <c r="V89" s="35"/>
      <c r="W89" s="35"/>
      <c r="X89" s="35"/>
      <c r="Y89" s="35"/>
      <c r="Z89" s="35"/>
      <c r="AA89" s="35"/>
      <c r="AB89" s="35"/>
      <c r="AC89" s="35"/>
      <c r="AD89" s="35"/>
      <c r="AE89" s="35"/>
    </row>
    <row r="90" spans="1:47" s="2" customFormat="1" ht="6.95" customHeight="1">
      <c r="A90" s="35"/>
      <c r="B90" s="36"/>
      <c r="C90" s="37"/>
      <c r="D90" s="37"/>
      <c r="E90" s="37"/>
      <c r="F90" s="37"/>
      <c r="G90" s="37"/>
      <c r="H90" s="37"/>
      <c r="I90" s="37"/>
      <c r="J90" s="37"/>
      <c r="K90" s="37"/>
      <c r="L90" s="52"/>
      <c r="S90" s="35"/>
      <c r="T90" s="35"/>
      <c r="U90" s="35"/>
      <c r="V90" s="35"/>
      <c r="W90" s="35"/>
      <c r="X90" s="35"/>
      <c r="Y90" s="35"/>
      <c r="Z90" s="35"/>
      <c r="AA90" s="35"/>
      <c r="AB90" s="35"/>
      <c r="AC90" s="35"/>
      <c r="AD90" s="35"/>
      <c r="AE90" s="35"/>
    </row>
    <row r="91" spans="1:47" s="2" customFormat="1" ht="15.2" customHeight="1">
      <c r="A91" s="35"/>
      <c r="B91" s="36"/>
      <c r="C91" s="30" t="s">
        <v>22</v>
      </c>
      <c r="D91" s="37"/>
      <c r="E91" s="37"/>
      <c r="F91" s="28" t="str">
        <f>E15</f>
        <v xml:space="preserve">ŠKO-ENERGO s.r.o. </v>
      </c>
      <c r="G91" s="37"/>
      <c r="H91" s="37"/>
      <c r="I91" s="30" t="s">
        <v>28</v>
      </c>
      <c r="J91" s="33" t="str">
        <f>E21</f>
        <v>AFRY CZ s.r.o.</v>
      </c>
      <c r="K91" s="37"/>
      <c r="L91" s="52"/>
      <c r="S91" s="35"/>
      <c r="T91" s="35"/>
      <c r="U91" s="35"/>
      <c r="V91" s="35"/>
      <c r="W91" s="35"/>
      <c r="X91" s="35"/>
      <c r="Y91" s="35"/>
      <c r="Z91" s="35"/>
      <c r="AA91" s="35"/>
      <c r="AB91" s="35"/>
      <c r="AC91" s="35"/>
      <c r="AD91" s="35"/>
      <c r="AE91" s="35"/>
    </row>
    <row r="92" spans="1:47" s="2" customFormat="1" ht="15.2" customHeight="1">
      <c r="A92" s="35"/>
      <c r="B92" s="36"/>
      <c r="C92" s="30" t="s">
        <v>26</v>
      </c>
      <c r="D92" s="37"/>
      <c r="E92" s="37"/>
      <c r="F92" s="28" t="str">
        <f>IF(E18="","",E18)</f>
        <v>Vyplň údaj</v>
      </c>
      <c r="G92" s="37"/>
      <c r="H92" s="37"/>
      <c r="I92" s="30" t="s">
        <v>31</v>
      </c>
      <c r="J92" s="33" t="str">
        <f>E24</f>
        <v>AFRY CZ s.r.o.</v>
      </c>
      <c r="K92" s="37"/>
      <c r="L92" s="52"/>
      <c r="S92" s="35"/>
      <c r="T92" s="35"/>
      <c r="U92" s="35"/>
      <c r="V92" s="35"/>
      <c r="W92" s="35"/>
      <c r="X92" s="35"/>
      <c r="Y92" s="35"/>
      <c r="Z92" s="35"/>
      <c r="AA92" s="35"/>
      <c r="AB92" s="35"/>
      <c r="AC92" s="35"/>
      <c r="AD92" s="35"/>
      <c r="AE92" s="35"/>
    </row>
    <row r="93" spans="1:47" s="2" customFormat="1" ht="10.35" customHeight="1">
      <c r="A93" s="35"/>
      <c r="B93" s="36"/>
      <c r="C93" s="37"/>
      <c r="D93" s="37"/>
      <c r="E93" s="37"/>
      <c r="F93" s="37"/>
      <c r="G93" s="37"/>
      <c r="H93" s="37"/>
      <c r="I93" s="37"/>
      <c r="J93" s="37"/>
      <c r="K93" s="37"/>
      <c r="L93" s="52"/>
      <c r="S93" s="35"/>
      <c r="T93" s="35"/>
      <c r="U93" s="35"/>
      <c r="V93" s="35"/>
      <c r="W93" s="35"/>
      <c r="X93" s="35"/>
      <c r="Y93" s="35"/>
      <c r="Z93" s="35"/>
      <c r="AA93" s="35"/>
      <c r="AB93" s="35"/>
      <c r="AC93" s="35"/>
      <c r="AD93" s="35"/>
      <c r="AE93" s="35"/>
    </row>
    <row r="94" spans="1:47" s="2" customFormat="1" ht="29.25" customHeight="1">
      <c r="A94" s="35"/>
      <c r="B94" s="36"/>
      <c r="C94" s="148" t="s">
        <v>243</v>
      </c>
      <c r="D94" s="149"/>
      <c r="E94" s="149"/>
      <c r="F94" s="149"/>
      <c r="G94" s="149"/>
      <c r="H94" s="149"/>
      <c r="I94" s="149"/>
      <c r="J94" s="150" t="s">
        <v>7631</v>
      </c>
      <c r="K94" s="149"/>
      <c r="L94" s="52"/>
      <c r="S94" s="35"/>
      <c r="T94" s="35"/>
      <c r="U94" s="35"/>
      <c r="V94" s="35"/>
      <c r="W94" s="35"/>
      <c r="X94" s="35"/>
      <c r="Y94" s="35"/>
      <c r="Z94" s="35"/>
      <c r="AA94" s="35"/>
      <c r="AB94" s="35"/>
      <c r="AC94" s="35"/>
      <c r="AD94" s="35"/>
      <c r="AE94" s="35"/>
    </row>
    <row r="95" spans="1:47" s="2" customFormat="1" ht="10.35" customHeight="1">
      <c r="A95" s="35"/>
      <c r="B95" s="36"/>
      <c r="C95" s="37"/>
      <c r="D95" s="37"/>
      <c r="E95" s="37"/>
      <c r="F95" s="37"/>
      <c r="G95" s="37"/>
      <c r="H95" s="37"/>
      <c r="I95" s="37"/>
      <c r="J95" s="37"/>
      <c r="K95" s="37"/>
      <c r="L95" s="52"/>
      <c r="S95" s="35"/>
      <c r="T95" s="35"/>
      <c r="U95" s="35"/>
      <c r="V95" s="35"/>
      <c r="W95" s="35"/>
      <c r="X95" s="35"/>
      <c r="Y95" s="35"/>
      <c r="Z95" s="35"/>
      <c r="AA95" s="35"/>
      <c r="AB95" s="35"/>
      <c r="AC95" s="35"/>
      <c r="AD95" s="35"/>
      <c r="AE95" s="35"/>
    </row>
    <row r="96" spans="1:47" s="2" customFormat="1" ht="22.9" customHeight="1">
      <c r="A96" s="35"/>
      <c r="B96" s="36"/>
      <c r="C96" s="151" t="s">
        <v>244</v>
      </c>
      <c r="D96" s="37"/>
      <c r="E96" s="37"/>
      <c r="F96" s="37"/>
      <c r="G96" s="37"/>
      <c r="H96" s="37"/>
      <c r="I96" s="37"/>
      <c r="J96" s="85">
        <f>J124</f>
        <v>0</v>
      </c>
      <c r="K96" s="37"/>
      <c r="L96" s="52"/>
      <c r="S96" s="35"/>
      <c r="T96" s="35"/>
      <c r="U96" s="35"/>
      <c r="V96" s="35"/>
      <c r="W96" s="35"/>
      <c r="X96" s="35"/>
      <c r="Y96" s="35"/>
      <c r="Z96" s="35"/>
      <c r="AA96" s="35"/>
      <c r="AB96" s="35"/>
      <c r="AC96" s="35"/>
      <c r="AD96" s="35"/>
      <c r="AE96" s="35"/>
      <c r="AU96" s="18" t="s">
        <v>245</v>
      </c>
    </row>
    <row r="97" spans="1:31" s="9" customFormat="1" ht="24.95" customHeight="1">
      <c r="B97" s="152"/>
      <c r="C97" s="153"/>
      <c r="D97" s="154" t="s">
        <v>7450</v>
      </c>
      <c r="E97" s="155"/>
      <c r="F97" s="155"/>
      <c r="G97" s="155"/>
      <c r="H97" s="155"/>
      <c r="I97" s="155"/>
      <c r="J97" s="156">
        <f>J125</f>
        <v>0</v>
      </c>
      <c r="K97" s="153"/>
      <c r="L97" s="157"/>
    </row>
    <row r="98" spans="1:31" s="10" customFormat="1" ht="19.899999999999999" customHeight="1">
      <c r="B98" s="158"/>
      <c r="C98" s="103"/>
      <c r="D98" s="159" t="s">
        <v>7451</v>
      </c>
      <c r="E98" s="160"/>
      <c r="F98" s="160"/>
      <c r="G98" s="160"/>
      <c r="H98" s="160"/>
      <c r="I98" s="160"/>
      <c r="J98" s="161">
        <f>J126</f>
        <v>0</v>
      </c>
      <c r="K98" s="103"/>
      <c r="L98" s="162"/>
    </row>
    <row r="99" spans="1:31" s="10" customFormat="1" ht="19.899999999999999" customHeight="1">
      <c r="B99" s="158"/>
      <c r="C99" s="103"/>
      <c r="D99" s="159" t="s">
        <v>7452</v>
      </c>
      <c r="E99" s="160"/>
      <c r="F99" s="160"/>
      <c r="G99" s="160"/>
      <c r="H99" s="160"/>
      <c r="I99" s="160"/>
      <c r="J99" s="161">
        <f>J134</f>
        <v>0</v>
      </c>
      <c r="K99" s="103"/>
      <c r="L99" s="162"/>
    </row>
    <row r="100" spans="1:31" s="10" customFormat="1" ht="19.899999999999999" customHeight="1">
      <c r="B100" s="158"/>
      <c r="C100" s="103"/>
      <c r="D100" s="159" t="s">
        <v>7453</v>
      </c>
      <c r="E100" s="160"/>
      <c r="F100" s="160"/>
      <c r="G100" s="160"/>
      <c r="H100" s="160"/>
      <c r="I100" s="160"/>
      <c r="J100" s="161">
        <f>J136</f>
        <v>0</v>
      </c>
      <c r="K100" s="103"/>
      <c r="L100" s="162"/>
    </row>
    <row r="101" spans="1:31" s="10" customFormat="1" ht="19.899999999999999" customHeight="1">
      <c r="B101" s="158"/>
      <c r="C101" s="103"/>
      <c r="D101" s="159" t="s">
        <v>7454</v>
      </c>
      <c r="E101" s="160"/>
      <c r="F101" s="160"/>
      <c r="G101" s="160"/>
      <c r="H101" s="160"/>
      <c r="I101" s="160"/>
      <c r="J101" s="161">
        <f>J149</f>
        <v>0</v>
      </c>
      <c r="K101" s="103"/>
      <c r="L101" s="162"/>
    </row>
    <row r="102" spans="1:31" s="10" customFormat="1" ht="19.899999999999999" customHeight="1">
      <c r="B102" s="158"/>
      <c r="C102" s="103"/>
      <c r="D102" s="159" t="s">
        <v>7455</v>
      </c>
      <c r="E102" s="160"/>
      <c r="F102" s="160"/>
      <c r="G102" s="160"/>
      <c r="H102" s="160"/>
      <c r="I102" s="160"/>
      <c r="J102" s="161">
        <f>J156</f>
        <v>0</v>
      </c>
      <c r="K102" s="103"/>
      <c r="L102" s="162"/>
    </row>
    <row r="103" spans="1:31" s="10" customFormat="1" ht="19.899999999999999" customHeight="1">
      <c r="B103" s="158"/>
      <c r="C103" s="103"/>
      <c r="D103" s="159" t="s">
        <v>7456</v>
      </c>
      <c r="E103" s="160"/>
      <c r="F103" s="160"/>
      <c r="G103" s="160"/>
      <c r="H103" s="160"/>
      <c r="I103" s="160"/>
      <c r="J103" s="161">
        <f>J158</f>
        <v>0</v>
      </c>
      <c r="K103" s="103"/>
      <c r="L103" s="162"/>
    </row>
    <row r="104" spans="1:31" s="10" customFormat="1" ht="19.899999999999999" customHeight="1">
      <c r="B104" s="158"/>
      <c r="C104" s="103"/>
      <c r="D104" s="159" t="s">
        <v>7457</v>
      </c>
      <c r="E104" s="160"/>
      <c r="F104" s="160"/>
      <c r="G104" s="160"/>
      <c r="H104" s="160"/>
      <c r="I104" s="160"/>
      <c r="J104" s="161">
        <f>J161</f>
        <v>0</v>
      </c>
      <c r="K104" s="103"/>
      <c r="L104" s="162"/>
    </row>
    <row r="105" spans="1:31" s="2" customFormat="1" ht="21.75" customHeight="1">
      <c r="A105" s="35"/>
      <c r="B105" s="36"/>
      <c r="C105" s="37"/>
      <c r="D105" s="37"/>
      <c r="E105" s="37"/>
      <c r="F105" s="37"/>
      <c r="G105" s="37"/>
      <c r="H105" s="37"/>
      <c r="I105" s="37"/>
      <c r="J105" s="37"/>
      <c r="K105" s="37"/>
      <c r="L105" s="52"/>
      <c r="S105" s="35"/>
      <c r="T105" s="35"/>
      <c r="U105" s="35"/>
      <c r="V105" s="35"/>
      <c r="W105" s="35"/>
      <c r="X105" s="35"/>
      <c r="Y105" s="35"/>
      <c r="Z105" s="35"/>
      <c r="AA105" s="35"/>
      <c r="AB105" s="35"/>
      <c r="AC105" s="35"/>
      <c r="AD105" s="35"/>
      <c r="AE105" s="35"/>
    </row>
    <row r="106" spans="1:31" s="2" customFormat="1" ht="6.95" customHeight="1">
      <c r="A106" s="35"/>
      <c r="B106" s="55"/>
      <c r="C106" s="56"/>
      <c r="D106" s="56"/>
      <c r="E106" s="56"/>
      <c r="F106" s="56"/>
      <c r="G106" s="56"/>
      <c r="H106" s="56"/>
      <c r="I106" s="56"/>
      <c r="J106" s="56"/>
      <c r="K106" s="56"/>
      <c r="L106" s="52"/>
      <c r="S106" s="35"/>
      <c r="T106" s="35"/>
      <c r="U106" s="35"/>
      <c r="V106" s="35"/>
      <c r="W106" s="35"/>
      <c r="X106" s="35"/>
      <c r="Y106" s="35"/>
      <c r="Z106" s="35"/>
      <c r="AA106" s="35"/>
      <c r="AB106" s="35"/>
      <c r="AC106" s="35"/>
      <c r="AD106" s="35"/>
      <c r="AE106" s="35"/>
    </row>
    <row r="110" spans="1:31" s="2" customFormat="1" ht="6.95" customHeight="1">
      <c r="A110" s="35"/>
      <c r="B110" s="57"/>
      <c r="C110" s="58"/>
      <c r="D110" s="58"/>
      <c r="E110" s="58"/>
      <c r="F110" s="58"/>
      <c r="G110" s="58"/>
      <c r="H110" s="58"/>
      <c r="I110" s="58"/>
      <c r="J110" s="58"/>
      <c r="K110" s="58"/>
      <c r="L110" s="52"/>
      <c r="S110" s="35"/>
      <c r="T110" s="35"/>
      <c r="U110" s="35"/>
      <c r="V110" s="35"/>
      <c r="W110" s="35"/>
      <c r="X110" s="35"/>
      <c r="Y110" s="35"/>
      <c r="Z110" s="35"/>
      <c r="AA110" s="35"/>
      <c r="AB110" s="35"/>
      <c r="AC110" s="35"/>
      <c r="AD110" s="35"/>
      <c r="AE110" s="35"/>
    </row>
    <row r="111" spans="1:31" s="2" customFormat="1" ht="24.95" customHeight="1">
      <c r="A111" s="35"/>
      <c r="B111" s="36"/>
      <c r="C111" s="24" t="s">
        <v>249</v>
      </c>
      <c r="D111" s="37"/>
      <c r="E111" s="37"/>
      <c r="F111" s="37"/>
      <c r="G111" s="37"/>
      <c r="H111" s="37"/>
      <c r="I111" s="37"/>
      <c r="J111" s="37"/>
      <c r="K111" s="37"/>
      <c r="L111" s="52"/>
      <c r="S111" s="35"/>
      <c r="T111" s="35"/>
      <c r="U111" s="35"/>
      <c r="V111" s="35"/>
      <c r="W111" s="35"/>
      <c r="X111" s="35"/>
      <c r="Y111" s="35"/>
      <c r="Z111" s="35"/>
      <c r="AA111" s="35"/>
      <c r="AB111" s="35"/>
      <c r="AC111" s="35"/>
      <c r="AD111" s="35"/>
      <c r="AE111" s="35"/>
    </row>
    <row r="112" spans="1:31" s="2" customFormat="1" ht="6.95" customHeight="1">
      <c r="A112" s="35"/>
      <c r="B112" s="36"/>
      <c r="C112" s="37"/>
      <c r="D112" s="37"/>
      <c r="E112" s="37"/>
      <c r="F112" s="37"/>
      <c r="G112" s="37"/>
      <c r="H112" s="37"/>
      <c r="I112" s="37"/>
      <c r="J112" s="37"/>
      <c r="K112" s="37"/>
      <c r="L112" s="52"/>
      <c r="S112" s="35"/>
      <c r="T112" s="35"/>
      <c r="U112" s="35"/>
      <c r="V112" s="35"/>
      <c r="W112" s="35"/>
      <c r="X112" s="35"/>
      <c r="Y112" s="35"/>
      <c r="Z112" s="35"/>
      <c r="AA112" s="35"/>
      <c r="AB112" s="35"/>
      <c r="AC112" s="35"/>
      <c r="AD112" s="35"/>
      <c r="AE112" s="35"/>
    </row>
    <row r="113" spans="1:65" s="2" customFormat="1" ht="12" customHeight="1">
      <c r="A113" s="35"/>
      <c r="B113" s="36"/>
      <c r="C113" s="30" t="s">
        <v>15</v>
      </c>
      <c r="D113" s="37"/>
      <c r="E113" s="37"/>
      <c r="F113" s="37"/>
      <c r="G113" s="37"/>
      <c r="H113" s="37"/>
      <c r="I113" s="37"/>
      <c r="J113" s="37"/>
      <c r="K113" s="37"/>
      <c r="L113" s="52"/>
      <c r="S113" s="35"/>
      <c r="T113" s="35"/>
      <c r="U113" s="35"/>
      <c r="V113" s="35"/>
      <c r="W113" s="35"/>
      <c r="X113" s="35"/>
      <c r="Y113" s="35"/>
      <c r="Z113" s="35"/>
      <c r="AA113" s="35"/>
      <c r="AB113" s="35"/>
      <c r="AC113" s="35"/>
      <c r="AD113" s="35"/>
      <c r="AE113" s="35"/>
    </row>
    <row r="114" spans="1:65" s="2" customFormat="1" ht="16.5" customHeight="1">
      <c r="A114" s="35"/>
      <c r="B114" s="36"/>
      <c r="C114" s="37"/>
      <c r="D114" s="37"/>
      <c r="E114" s="410" t="str">
        <f>E7</f>
        <v>Modernizace teplárny OB6</v>
      </c>
      <c r="F114" s="411"/>
      <c r="G114" s="411"/>
      <c r="H114" s="411"/>
      <c r="I114" s="37"/>
      <c r="J114" s="37"/>
      <c r="K114" s="37"/>
      <c r="L114" s="52"/>
      <c r="S114" s="35"/>
      <c r="T114" s="35"/>
      <c r="U114" s="35"/>
      <c r="V114" s="35"/>
      <c r="W114" s="35"/>
      <c r="X114" s="35"/>
      <c r="Y114" s="35"/>
      <c r="Z114" s="35"/>
      <c r="AA114" s="35"/>
      <c r="AB114" s="35"/>
      <c r="AC114" s="35"/>
      <c r="AD114" s="35"/>
      <c r="AE114" s="35"/>
    </row>
    <row r="115" spans="1:65" s="2" customFormat="1" ht="12" customHeight="1">
      <c r="A115" s="35"/>
      <c r="B115" s="36"/>
      <c r="C115" s="30" t="s">
        <v>241</v>
      </c>
      <c r="D115" s="37"/>
      <c r="E115" s="37"/>
      <c r="F115" s="37"/>
      <c r="G115" s="37"/>
      <c r="H115" s="37"/>
      <c r="I115" s="37"/>
      <c r="J115" s="37"/>
      <c r="K115" s="37"/>
      <c r="L115" s="52"/>
      <c r="S115" s="35"/>
      <c r="T115" s="35"/>
      <c r="U115" s="35"/>
      <c r="V115" s="35"/>
      <c r="W115" s="35"/>
      <c r="X115" s="35"/>
      <c r="Y115" s="35"/>
      <c r="Z115" s="35"/>
      <c r="AA115" s="35"/>
      <c r="AB115" s="35"/>
      <c r="AC115" s="35"/>
      <c r="AD115" s="35"/>
      <c r="AE115" s="35"/>
    </row>
    <row r="116" spans="1:65" s="2" customFormat="1" ht="16.5" customHeight="1">
      <c r="A116" s="35"/>
      <c r="B116" s="36"/>
      <c r="C116" s="37"/>
      <c r="D116" s="37"/>
      <c r="E116" s="384" t="str">
        <f>E9</f>
        <v>ZS/VRN - Zařízení staveníště a VRN</v>
      </c>
      <c r="F116" s="409"/>
      <c r="G116" s="409"/>
      <c r="H116" s="409"/>
      <c r="I116" s="37"/>
      <c r="J116" s="37"/>
      <c r="K116" s="37"/>
      <c r="L116" s="52"/>
      <c r="S116" s="35"/>
      <c r="T116" s="35"/>
      <c r="U116" s="35"/>
      <c r="V116" s="35"/>
      <c r="W116" s="35"/>
      <c r="X116" s="35"/>
      <c r="Y116" s="35"/>
      <c r="Z116" s="35"/>
      <c r="AA116" s="35"/>
      <c r="AB116" s="35"/>
      <c r="AC116" s="35"/>
      <c r="AD116" s="35"/>
      <c r="AE116" s="35"/>
    </row>
    <row r="117" spans="1:65" s="2" customFormat="1" ht="6.95" customHeight="1">
      <c r="A117" s="35"/>
      <c r="B117" s="36"/>
      <c r="C117" s="37"/>
      <c r="D117" s="37"/>
      <c r="E117" s="37"/>
      <c r="F117" s="37"/>
      <c r="G117" s="37"/>
      <c r="H117" s="37"/>
      <c r="I117" s="37"/>
      <c r="J117" s="37"/>
      <c r="K117" s="37"/>
      <c r="L117" s="52"/>
      <c r="S117" s="35"/>
      <c r="T117" s="35"/>
      <c r="U117" s="35"/>
      <c r="V117" s="35"/>
      <c r="W117" s="35"/>
      <c r="X117" s="35"/>
      <c r="Y117" s="35"/>
      <c r="Z117" s="35"/>
      <c r="AA117" s="35"/>
      <c r="AB117" s="35"/>
      <c r="AC117" s="35"/>
      <c r="AD117" s="35"/>
      <c r="AE117" s="35"/>
    </row>
    <row r="118" spans="1:65" s="2" customFormat="1" ht="12" customHeight="1">
      <c r="A118" s="35"/>
      <c r="B118" s="36"/>
      <c r="C118" s="30" t="s">
        <v>19</v>
      </c>
      <c r="D118" s="37"/>
      <c r="E118" s="37"/>
      <c r="F118" s="28" t="str">
        <f>F12</f>
        <v>Mladá Boleslav</v>
      </c>
      <c r="G118" s="37"/>
      <c r="H118" s="37"/>
      <c r="I118" s="30" t="s">
        <v>21</v>
      </c>
      <c r="J118" s="67">
        <f>IF(J12="","",J12)</f>
        <v>45363</v>
      </c>
      <c r="K118" s="37"/>
      <c r="L118" s="52"/>
      <c r="S118" s="35"/>
      <c r="T118" s="35"/>
      <c r="U118" s="35"/>
      <c r="V118" s="35"/>
      <c r="W118" s="35"/>
      <c r="X118" s="35"/>
      <c r="Y118" s="35"/>
      <c r="Z118" s="35"/>
      <c r="AA118" s="35"/>
      <c r="AB118" s="35"/>
      <c r="AC118" s="35"/>
      <c r="AD118" s="35"/>
      <c r="AE118" s="35"/>
    </row>
    <row r="119" spans="1:65" s="2" customFormat="1" ht="6.95" customHeight="1">
      <c r="A119" s="35"/>
      <c r="B119" s="36"/>
      <c r="C119" s="37"/>
      <c r="D119" s="37"/>
      <c r="E119" s="37"/>
      <c r="F119" s="37"/>
      <c r="G119" s="37"/>
      <c r="H119" s="37"/>
      <c r="I119" s="37"/>
      <c r="J119" s="37"/>
      <c r="K119" s="37"/>
      <c r="L119" s="52"/>
      <c r="S119" s="35"/>
      <c r="T119" s="35"/>
      <c r="U119" s="35"/>
      <c r="V119" s="35"/>
      <c r="W119" s="35"/>
      <c r="X119" s="35"/>
      <c r="Y119" s="35"/>
      <c r="Z119" s="35"/>
      <c r="AA119" s="35"/>
      <c r="AB119" s="35"/>
      <c r="AC119" s="35"/>
      <c r="AD119" s="35"/>
      <c r="AE119" s="35"/>
    </row>
    <row r="120" spans="1:65" s="2" customFormat="1" ht="15.2" customHeight="1">
      <c r="A120" s="35"/>
      <c r="B120" s="36"/>
      <c r="C120" s="30" t="s">
        <v>22</v>
      </c>
      <c r="D120" s="37"/>
      <c r="E120" s="37"/>
      <c r="F120" s="28" t="str">
        <f>E15</f>
        <v xml:space="preserve">ŠKO-ENERGO s.r.o. </v>
      </c>
      <c r="G120" s="37"/>
      <c r="H120" s="37"/>
      <c r="I120" s="30" t="s">
        <v>28</v>
      </c>
      <c r="J120" s="33" t="str">
        <f>E21</f>
        <v>AFRY CZ s.r.o.</v>
      </c>
      <c r="K120" s="37"/>
      <c r="L120" s="52"/>
      <c r="S120" s="35"/>
      <c r="T120" s="35"/>
      <c r="U120" s="35"/>
      <c r="V120" s="35"/>
      <c r="W120" s="35"/>
      <c r="X120" s="35"/>
      <c r="Y120" s="35"/>
      <c r="Z120" s="35"/>
      <c r="AA120" s="35"/>
      <c r="AB120" s="35"/>
      <c r="AC120" s="35"/>
      <c r="AD120" s="35"/>
      <c r="AE120" s="35"/>
    </row>
    <row r="121" spans="1:65" s="2" customFormat="1" ht="15.2" customHeight="1">
      <c r="A121" s="35"/>
      <c r="B121" s="36"/>
      <c r="C121" s="30" t="s">
        <v>26</v>
      </c>
      <c r="D121" s="37"/>
      <c r="E121" s="37"/>
      <c r="F121" s="28" t="str">
        <f>IF(E18="","",E18)</f>
        <v>Vyplň údaj</v>
      </c>
      <c r="G121" s="37"/>
      <c r="H121" s="37"/>
      <c r="I121" s="30" t="s">
        <v>31</v>
      </c>
      <c r="J121" s="33" t="str">
        <f>E24</f>
        <v>AFRY CZ s.r.o.</v>
      </c>
      <c r="K121" s="37"/>
      <c r="L121" s="52"/>
      <c r="S121" s="35"/>
      <c r="T121" s="35"/>
      <c r="U121" s="35"/>
      <c r="V121" s="35"/>
      <c r="W121" s="35"/>
      <c r="X121" s="35"/>
      <c r="Y121" s="35"/>
      <c r="Z121" s="35"/>
      <c r="AA121" s="35"/>
      <c r="AB121" s="35"/>
      <c r="AC121" s="35"/>
      <c r="AD121" s="35"/>
      <c r="AE121" s="35"/>
    </row>
    <row r="122" spans="1:65" s="2" customFormat="1" ht="10.35" customHeight="1">
      <c r="A122" s="35"/>
      <c r="B122" s="36"/>
      <c r="C122" s="37"/>
      <c r="D122" s="37"/>
      <c r="E122" s="37"/>
      <c r="F122" s="37"/>
      <c r="G122" s="37"/>
      <c r="H122" s="37"/>
      <c r="I122" s="37"/>
      <c r="J122" s="37"/>
      <c r="K122" s="37"/>
      <c r="L122" s="52"/>
      <c r="S122" s="35"/>
      <c r="T122" s="35"/>
      <c r="U122" s="35"/>
      <c r="V122" s="35"/>
      <c r="W122" s="35"/>
      <c r="X122" s="35"/>
      <c r="Y122" s="35"/>
      <c r="Z122" s="35"/>
      <c r="AA122" s="35"/>
      <c r="AB122" s="35"/>
      <c r="AC122" s="35"/>
      <c r="AD122" s="35"/>
      <c r="AE122" s="35"/>
    </row>
    <row r="123" spans="1:65" s="11" customFormat="1" ht="29.25" customHeight="1">
      <c r="A123" s="163"/>
      <c r="B123" s="164"/>
      <c r="C123" s="165" t="s">
        <v>250</v>
      </c>
      <c r="D123" s="166" t="s">
        <v>55</v>
      </c>
      <c r="E123" s="166" t="s">
        <v>53</v>
      </c>
      <c r="F123" s="166" t="s">
        <v>54</v>
      </c>
      <c r="G123" s="166" t="s">
        <v>251</v>
      </c>
      <c r="H123" s="166" t="s">
        <v>252</v>
      </c>
      <c r="I123" s="166" t="s">
        <v>7632</v>
      </c>
      <c r="J123" s="167" t="s">
        <v>7631</v>
      </c>
      <c r="K123" s="168" t="s">
        <v>253</v>
      </c>
      <c r="L123" s="169"/>
      <c r="M123" s="76" t="s">
        <v>1</v>
      </c>
      <c r="N123" s="77" t="s">
        <v>37</v>
      </c>
      <c r="O123" s="77" t="s">
        <v>254</v>
      </c>
      <c r="P123" s="77" t="s">
        <v>255</v>
      </c>
      <c r="Q123" s="77" t="s">
        <v>256</v>
      </c>
      <c r="R123" s="77" t="s">
        <v>257</v>
      </c>
      <c r="S123" s="77" t="s">
        <v>258</v>
      </c>
      <c r="T123" s="78" t="s">
        <v>259</v>
      </c>
      <c r="U123" s="163"/>
      <c r="V123" s="163"/>
      <c r="W123" s="163"/>
      <c r="X123" s="163"/>
      <c r="Y123" s="163"/>
      <c r="Z123" s="163"/>
      <c r="AA123" s="163"/>
      <c r="AB123" s="163"/>
      <c r="AC123" s="163"/>
      <c r="AD123" s="163"/>
      <c r="AE123" s="163"/>
    </row>
    <row r="124" spans="1:65" s="2" customFormat="1" ht="22.9" customHeight="1">
      <c r="A124" s="35"/>
      <c r="B124" s="36"/>
      <c r="C124" s="83" t="s">
        <v>260</v>
      </c>
      <c r="D124" s="37"/>
      <c r="E124" s="37"/>
      <c r="F124" s="37"/>
      <c r="G124" s="37"/>
      <c r="H124" s="37"/>
      <c r="I124" s="37"/>
      <c r="J124" s="170">
        <f>BK124</f>
        <v>0</v>
      </c>
      <c r="K124" s="37"/>
      <c r="L124" s="40"/>
      <c r="M124" s="79"/>
      <c r="N124" s="171"/>
      <c r="O124" s="80"/>
      <c r="P124" s="172">
        <f>P125</f>
        <v>0</v>
      </c>
      <c r="Q124" s="80"/>
      <c r="R124" s="172">
        <f>R125</f>
        <v>1.4139999999999999</v>
      </c>
      <c r="S124" s="80"/>
      <c r="T124" s="173">
        <f>T125</f>
        <v>0</v>
      </c>
      <c r="U124" s="35"/>
      <c r="V124" s="35"/>
      <c r="W124" s="35"/>
      <c r="X124" s="35"/>
      <c r="Y124" s="35"/>
      <c r="Z124" s="35"/>
      <c r="AA124" s="35"/>
      <c r="AB124" s="35"/>
      <c r="AC124" s="35"/>
      <c r="AD124" s="35"/>
      <c r="AE124" s="35"/>
      <c r="AT124" s="18" t="s">
        <v>63</v>
      </c>
      <c r="AU124" s="18" t="s">
        <v>245</v>
      </c>
      <c r="BK124" s="174">
        <f>BK125</f>
        <v>0</v>
      </c>
    </row>
    <row r="125" spans="1:65" s="12" customFormat="1" ht="25.9" customHeight="1">
      <c r="B125" s="175"/>
      <c r="C125" s="176"/>
      <c r="D125" s="177" t="s">
        <v>63</v>
      </c>
      <c r="E125" s="178" t="s">
        <v>7458</v>
      </c>
      <c r="F125" s="178" t="s">
        <v>238</v>
      </c>
      <c r="G125" s="176"/>
      <c r="H125" s="176"/>
      <c r="I125" s="179"/>
      <c r="J125" s="180">
        <f>BK125</f>
        <v>0</v>
      </c>
      <c r="K125" s="176"/>
      <c r="L125" s="181"/>
      <c r="M125" s="182"/>
      <c r="N125" s="183"/>
      <c r="O125" s="183"/>
      <c r="P125" s="184">
        <f>P126+P134+P136+P149+P156+P158+P161</f>
        <v>0</v>
      </c>
      <c r="Q125" s="183"/>
      <c r="R125" s="184">
        <f>R126+R134+R136+R149+R156+R158+R161</f>
        <v>1.4139999999999999</v>
      </c>
      <c r="S125" s="183"/>
      <c r="T125" s="185">
        <f>T126+T134+T136+T149+T156+T158+T161</f>
        <v>0</v>
      </c>
      <c r="AR125" s="186" t="s">
        <v>297</v>
      </c>
      <c r="AT125" s="187" t="s">
        <v>63</v>
      </c>
      <c r="AU125" s="187" t="s">
        <v>64</v>
      </c>
      <c r="AY125" s="186" t="s">
        <v>263</v>
      </c>
      <c r="BK125" s="188">
        <f>BK126+BK134+BK136+BK149+BK156+BK158+BK161</f>
        <v>0</v>
      </c>
    </row>
    <row r="126" spans="1:65" s="12" customFormat="1" ht="22.9" customHeight="1">
      <c r="B126" s="175"/>
      <c r="C126" s="176"/>
      <c r="D126" s="177" t="s">
        <v>63</v>
      </c>
      <c r="E126" s="189" t="s">
        <v>7459</v>
      </c>
      <c r="F126" s="189" t="s">
        <v>7460</v>
      </c>
      <c r="G126" s="176"/>
      <c r="H126" s="176"/>
      <c r="I126" s="179"/>
      <c r="J126" s="190">
        <f>BK126</f>
        <v>0</v>
      </c>
      <c r="K126" s="176"/>
      <c r="L126" s="181"/>
      <c r="M126" s="182"/>
      <c r="N126" s="183"/>
      <c r="O126" s="183"/>
      <c r="P126" s="184">
        <f>SUM(P127:P133)</f>
        <v>0</v>
      </c>
      <c r="Q126" s="183"/>
      <c r="R126" s="184">
        <f>SUM(R127:R133)</f>
        <v>0</v>
      </c>
      <c r="S126" s="183"/>
      <c r="T126" s="185">
        <f>SUM(T127:T133)</f>
        <v>0</v>
      </c>
      <c r="AR126" s="186" t="s">
        <v>297</v>
      </c>
      <c r="AT126" s="187" t="s">
        <v>63</v>
      </c>
      <c r="AU126" s="187" t="s">
        <v>71</v>
      </c>
      <c r="AY126" s="186" t="s">
        <v>263</v>
      </c>
      <c r="BK126" s="188">
        <f>SUM(BK127:BK133)</f>
        <v>0</v>
      </c>
    </row>
    <row r="127" spans="1:65" s="2" customFormat="1" ht="16.5" customHeight="1">
      <c r="A127" s="35"/>
      <c r="B127" s="36"/>
      <c r="C127" s="191" t="s">
        <v>71</v>
      </c>
      <c r="D127" s="191" t="s">
        <v>266</v>
      </c>
      <c r="E127" s="192" t="s">
        <v>7461</v>
      </c>
      <c r="F127" s="193" t="s">
        <v>7462</v>
      </c>
      <c r="G127" s="194" t="s">
        <v>292</v>
      </c>
      <c r="H127" s="195">
        <v>1</v>
      </c>
      <c r="I127" s="196"/>
      <c r="J127" s="197">
        <f>ROUND(I127*H127,2)</f>
        <v>0</v>
      </c>
      <c r="K127" s="198"/>
      <c r="L127" s="40"/>
      <c r="M127" s="199" t="s">
        <v>1</v>
      </c>
      <c r="N127" s="200" t="s">
        <v>38</v>
      </c>
      <c r="O127" s="72"/>
      <c r="P127" s="201">
        <f t="shared" ref="P127:P133" si="0">O127*H127</f>
        <v>0</v>
      </c>
      <c r="Q127" s="201">
        <v>0</v>
      </c>
      <c r="R127" s="201">
        <f t="shared" ref="R127:R133" si="1">Q127*H127</f>
        <v>0</v>
      </c>
      <c r="S127" s="201">
        <v>0</v>
      </c>
      <c r="T127" s="202">
        <f t="shared" ref="T127:T133" si="2">S127*H127</f>
        <v>0</v>
      </c>
      <c r="U127" s="35"/>
      <c r="V127" s="35"/>
      <c r="W127" s="35"/>
      <c r="X127" s="35"/>
      <c r="Y127" s="35"/>
      <c r="Z127" s="35"/>
      <c r="AA127" s="35"/>
      <c r="AB127" s="35"/>
      <c r="AC127" s="35"/>
      <c r="AD127" s="35"/>
      <c r="AE127" s="35"/>
      <c r="AR127" s="203" t="s">
        <v>7463</v>
      </c>
      <c r="AT127" s="203" t="s">
        <v>266</v>
      </c>
      <c r="AU127" s="203" t="s">
        <v>73</v>
      </c>
      <c r="AY127" s="18" t="s">
        <v>263</v>
      </c>
      <c r="BE127" s="204">
        <f t="shared" ref="BE127:BE133" si="3">IF(N127="základní",J127,0)</f>
        <v>0</v>
      </c>
      <c r="BF127" s="204">
        <f t="shared" ref="BF127:BF133" si="4">IF(N127="snížená",J127,0)</f>
        <v>0</v>
      </c>
      <c r="BG127" s="204">
        <f t="shared" ref="BG127:BG133" si="5">IF(N127="zákl. přenesená",J127,0)</f>
        <v>0</v>
      </c>
      <c r="BH127" s="204">
        <f t="shared" ref="BH127:BH133" si="6">IF(N127="sníž. přenesená",J127,0)</f>
        <v>0</v>
      </c>
      <c r="BI127" s="204">
        <f t="shared" ref="BI127:BI133" si="7">IF(N127="nulová",J127,0)</f>
        <v>0</v>
      </c>
      <c r="BJ127" s="18" t="s">
        <v>71</v>
      </c>
      <c r="BK127" s="204">
        <f t="shared" ref="BK127:BK133" si="8">ROUND(I127*H127,2)</f>
        <v>0</v>
      </c>
      <c r="BL127" s="18" t="s">
        <v>7463</v>
      </c>
      <c r="BM127" s="203" t="s">
        <v>7464</v>
      </c>
    </row>
    <row r="128" spans="1:65" s="2" customFormat="1" ht="16.5" customHeight="1">
      <c r="A128" s="35"/>
      <c r="B128" s="36"/>
      <c r="C128" s="191" t="s">
        <v>73</v>
      </c>
      <c r="D128" s="191" t="s">
        <v>266</v>
      </c>
      <c r="E128" s="192" t="s">
        <v>7465</v>
      </c>
      <c r="F128" s="193" t="s">
        <v>7466</v>
      </c>
      <c r="G128" s="194" t="s">
        <v>292</v>
      </c>
      <c r="H128" s="195">
        <v>1</v>
      </c>
      <c r="I128" s="196"/>
      <c r="J128" s="197">
        <f t="shared" ref="J128:J133" si="9">ROUND(I128*H128,2)</f>
        <v>0</v>
      </c>
      <c r="K128" s="198"/>
      <c r="L128" s="40"/>
      <c r="M128" s="199" t="s">
        <v>1</v>
      </c>
      <c r="N128" s="200" t="s">
        <v>38</v>
      </c>
      <c r="O128" s="72"/>
      <c r="P128" s="201">
        <f t="shared" si="0"/>
        <v>0</v>
      </c>
      <c r="Q128" s="201">
        <v>0</v>
      </c>
      <c r="R128" s="201">
        <f t="shared" si="1"/>
        <v>0</v>
      </c>
      <c r="S128" s="201">
        <v>0</v>
      </c>
      <c r="T128" s="202">
        <f t="shared" si="2"/>
        <v>0</v>
      </c>
      <c r="U128" s="35"/>
      <c r="V128" s="35"/>
      <c r="W128" s="35"/>
      <c r="X128" s="35"/>
      <c r="Y128" s="35"/>
      <c r="Z128" s="35"/>
      <c r="AA128" s="35"/>
      <c r="AB128" s="35"/>
      <c r="AC128" s="35"/>
      <c r="AD128" s="35"/>
      <c r="AE128" s="35"/>
      <c r="AR128" s="203" t="s">
        <v>7463</v>
      </c>
      <c r="AT128" s="203" t="s">
        <v>266</v>
      </c>
      <c r="AU128" s="203" t="s">
        <v>73</v>
      </c>
      <c r="AY128" s="18" t="s">
        <v>263</v>
      </c>
      <c r="BE128" s="204">
        <f t="shared" si="3"/>
        <v>0</v>
      </c>
      <c r="BF128" s="204">
        <f t="shared" si="4"/>
        <v>0</v>
      </c>
      <c r="BG128" s="204">
        <f t="shared" si="5"/>
        <v>0</v>
      </c>
      <c r="BH128" s="204">
        <f t="shared" si="6"/>
        <v>0</v>
      </c>
      <c r="BI128" s="204">
        <f t="shared" si="7"/>
        <v>0</v>
      </c>
      <c r="BJ128" s="18" t="s">
        <v>71</v>
      </c>
      <c r="BK128" s="204">
        <f t="shared" si="8"/>
        <v>0</v>
      </c>
      <c r="BL128" s="18" t="s">
        <v>7463</v>
      </c>
      <c r="BM128" s="203" t="s">
        <v>7467</v>
      </c>
    </row>
    <row r="129" spans="1:65" s="2" customFormat="1" ht="16.5" customHeight="1">
      <c r="A129" s="35"/>
      <c r="B129" s="36"/>
      <c r="C129" s="191" t="s">
        <v>276</v>
      </c>
      <c r="D129" s="191" t="s">
        <v>266</v>
      </c>
      <c r="E129" s="192" t="s">
        <v>7468</v>
      </c>
      <c r="F129" s="193" t="s">
        <v>7469</v>
      </c>
      <c r="G129" s="194" t="s">
        <v>292</v>
      </c>
      <c r="H129" s="195">
        <v>1</v>
      </c>
      <c r="I129" s="196"/>
      <c r="J129" s="197">
        <f>ROUND(I129*H129,2)</f>
        <v>0</v>
      </c>
      <c r="K129" s="198"/>
      <c r="L129" s="40"/>
      <c r="M129" s="199" t="s">
        <v>1</v>
      </c>
      <c r="N129" s="200" t="s">
        <v>38</v>
      </c>
      <c r="O129" s="72"/>
      <c r="P129" s="201">
        <f t="shared" si="0"/>
        <v>0</v>
      </c>
      <c r="Q129" s="201">
        <v>0</v>
      </c>
      <c r="R129" s="201">
        <f t="shared" si="1"/>
        <v>0</v>
      </c>
      <c r="S129" s="201">
        <v>0</v>
      </c>
      <c r="T129" s="202">
        <f t="shared" si="2"/>
        <v>0</v>
      </c>
      <c r="U129" s="35"/>
      <c r="V129" s="35"/>
      <c r="W129" s="35"/>
      <c r="X129" s="35"/>
      <c r="Y129" s="35"/>
      <c r="Z129" s="35"/>
      <c r="AA129" s="35"/>
      <c r="AB129" s="35"/>
      <c r="AC129" s="35"/>
      <c r="AD129" s="35"/>
      <c r="AE129" s="35"/>
      <c r="AR129" s="203" t="s">
        <v>7463</v>
      </c>
      <c r="AT129" s="203" t="s">
        <v>266</v>
      </c>
      <c r="AU129" s="203" t="s">
        <v>73</v>
      </c>
      <c r="AY129" s="18" t="s">
        <v>263</v>
      </c>
      <c r="BE129" s="204">
        <f t="shared" si="3"/>
        <v>0</v>
      </c>
      <c r="BF129" s="204">
        <f t="shared" si="4"/>
        <v>0</v>
      </c>
      <c r="BG129" s="204">
        <f t="shared" si="5"/>
        <v>0</v>
      </c>
      <c r="BH129" s="204">
        <f t="shared" si="6"/>
        <v>0</v>
      </c>
      <c r="BI129" s="204">
        <f t="shared" si="7"/>
        <v>0</v>
      </c>
      <c r="BJ129" s="18" t="s">
        <v>71</v>
      </c>
      <c r="BK129" s="204">
        <f t="shared" si="8"/>
        <v>0</v>
      </c>
      <c r="BL129" s="18" t="s">
        <v>7463</v>
      </c>
      <c r="BM129" s="203" t="s">
        <v>7470</v>
      </c>
    </row>
    <row r="130" spans="1:65" s="2" customFormat="1" ht="24.2" customHeight="1">
      <c r="A130" s="35"/>
      <c r="B130" s="36"/>
      <c r="C130" s="191" t="s">
        <v>270</v>
      </c>
      <c r="D130" s="191" t="s">
        <v>266</v>
      </c>
      <c r="E130" s="192" t="s">
        <v>7471</v>
      </c>
      <c r="F130" s="193" t="s">
        <v>7472</v>
      </c>
      <c r="G130" s="194" t="s">
        <v>292</v>
      </c>
      <c r="H130" s="195">
        <v>1</v>
      </c>
      <c r="I130" s="196"/>
      <c r="J130" s="197">
        <f>ROUND(I130*H130,2)</f>
        <v>0</v>
      </c>
      <c r="K130" s="198"/>
      <c r="L130" s="40"/>
      <c r="M130" s="199" t="s">
        <v>1</v>
      </c>
      <c r="N130" s="200" t="s">
        <v>38</v>
      </c>
      <c r="O130" s="72"/>
      <c r="P130" s="201">
        <f t="shared" si="0"/>
        <v>0</v>
      </c>
      <c r="Q130" s="201">
        <v>0</v>
      </c>
      <c r="R130" s="201">
        <f t="shared" si="1"/>
        <v>0</v>
      </c>
      <c r="S130" s="201">
        <v>0</v>
      </c>
      <c r="T130" s="202">
        <f t="shared" si="2"/>
        <v>0</v>
      </c>
      <c r="U130" s="35"/>
      <c r="V130" s="35"/>
      <c r="W130" s="35"/>
      <c r="X130" s="35"/>
      <c r="Y130" s="35"/>
      <c r="Z130" s="35"/>
      <c r="AA130" s="35"/>
      <c r="AB130" s="35"/>
      <c r="AC130" s="35"/>
      <c r="AD130" s="35"/>
      <c r="AE130" s="35"/>
      <c r="AR130" s="203" t="s">
        <v>7463</v>
      </c>
      <c r="AT130" s="203" t="s">
        <v>266</v>
      </c>
      <c r="AU130" s="203" t="s">
        <v>73</v>
      </c>
      <c r="AY130" s="18" t="s">
        <v>263</v>
      </c>
      <c r="BE130" s="204">
        <f t="shared" si="3"/>
        <v>0</v>
      </c>
      <c r="BF130" s="204">
        <f t="shared" si="4"/>
        <v>0</v>
      </c>
      <c r="BG130" s="204">
        <f t="shared" si="5"/>
        <v>0</v>
      </c>
      <c r="BH130" s="204">
        <f t="shared" si="6"/>
        <v>0</v>
      </c>
      <c r="BI130" s="204">
        <f t="shared" si="7"/>
        <v>0</v>
      </c>
      <c r="BJ130" s="18" t="s">
        <v>71</v>
      </c>
      <c r="BK130" s="204">
        <f t="shared" si="8"/>
        <v>0</v>
      </c>
      <c r="BL130" s="18" t="s">
        <v>7463</v>
      </c>
      <c r="BM130" s="203" t="s">
        <v>7473</v>
      </c>
    </row>
    <row r="131" spans="1:65" s="2" customFormat="1" ht="24.2" customHeight="1">
      <c r="A131" s="35"/>
      <c r="B131" s="36"/>
      <c r="C131" s="191" t="s">
        <v>297</v>
      </c>
      <c r="D131" s="191" t="s">
        <v>266</v>
      </c>
      <c r="E131" s="192" t="s">
        <v>7474</v>
      </c>
      <c r="F131" s="193" t="s">
        <v>7475</v>
      </c>
      <c r="G131" s="194" t="s">
        <v>292</v>
      </c>
      <c r="H131" s="195">
        <v>1</v>
      </c>
      <c r="I131" s="196"/>
      <c r="J131" s="197">
        <f>ROUND(I131*H131,2)</f>
        <v>0</v>
      </c>
      <c r="K131" s="198"/>
      <c r="L131" s="40"/>
      <c r="M131" s="199" t="s">
        <v>1</v>
      </c>
      <c r="N131" s="200" t="s">
        <v>38</v>
      </c>
      <c r="O131" s="72"/>
      <c r="P131" s="201">
        <f t="shared" si="0"/>
        <v>0</v>
      </c>
      <c r="Q131" s="201">
        <v>0</v>
      </c>
      <c r="R131" s="201">
        <f t="shared" si="1"/>
        <v>0</v>
      </c>
      <c r="S131" s="201">
        <v>0</v>
      </c>
      <c r="T131" s="202">
        <f t="shared" si="2"/>
        <v>0</v>
      </c>
      <c r="U131" s="35"/>
      <c r="V131" s="35"/>
      <c r="W131" s="35"/>
      <c r="X131" s="35"/>
      <c r="Y131" s="35"/>
      <c r="Z131" s="35"/>
      <c r="AA131" s="35"/>
      <c r="AB131" s="35"/>
      <c r="AC131" s="35"/>
      <c r="AD131" s="35"/>
      <c r="AE131" s="35"/>
      <c r="AR131" s="203" t="s">
        <v>7463</v>
      </c>
      <c r="AT131" s="203" t="s">
        <v>266</v>
      </c>
      <c r="AU131" s="203" t="s">
        <v>73</v>
      </c>
      <c r="AY131" s="18" t="s">
        <v>263</v>
      </c>
      <c r="BE131" s="204">
        <f t="shared" si="3"/>
        <v>0</v>
      </c>
      <c r="BF131" s="204">
        <f t="shared" si="4"/>
        <v>0</v>
      </c>
      <c r="BG131" s="204">
        <f t="shared" si="5"/>
        <v>0</v>
      </c>
      <c r="BH131" s="204">
        <f t="shared" si="6"/>
        <v>0</v>
      </c>
      <c r="BI131" s="204">
        <f t="shared" si="7"/>
        <v>0</v>
      </c>
      <c r="BJ131" s="18" t="s">
        <v>71</v>
      </c>
      <c r="BK131" s="204">
        <f t="shared" si="8"/>
        <v>0</v>
      </c>
      <c r="BL131" s="18" t="s">
        <v>7463</v>
      </c>
      <c r="BM131" s="203" t="s">
        <v>7476</v>
      </c>
    </row>
    <row r="132" spans="1:65" s="2" customFormat="1" ht="21.75" customHeight="1">
      <c r="A132" s="35"/>
      <c r="B132" s="36"/>
      <c r="C132" s="191" t="s">
        <v>304</v>
      </c>
      <c r="D132" s="191" t="s">
        <v>266</v>
      </c>
      <c r="E132" s="192" t="s">
        <v>7477</v>
      </c>
      <c r="F132" s="193" t="s">
        <v>7478</v>
      </c>
      <c r="G132" s="194" t="s">
        <v>292</v>
      </c>
      <c r="H132" s="195">
        <v>1</v>
      </c>
      <c r="I132" s="196"/>
      <c r="J132" s="197">
        <f>ROUND(I132*H132,2)</f>
        <v>0</v>
      </c>
      <c r="K132" s="198"/>
      <c r="L132" s="40"/>
      <c r="M132" s="199" t="s">
        <v>1</v>
      </c>
      <c r="N132" s="200" t="s">
        <v>38</v>
      </c>
      <c r="O132" s="72"/>
      <c r="P132" s="201">
        <f t="shared" si="0"/>
        <v>0</v>
      </c>
      <c r="Q132" s="201">
        <v>0</v>
      </c>
      <c r="R132" s="201">
        <f t="shared" si="1"/>
        <v>0</v>
      </c>
      <c r="S132" s="201">
        <v>0</v>
      </c>
      <c r="T132" s="202">
        <f t="shared" si="2"/>
        <v>0</v>
      </c>
      <c r="U132" s="35"/>
      <c r="V132" s="35"/>
      <c r="W132" s="35"/>
      <c r="X132" s="35"/>
      <c r="Y132" s="35"/>
      <c r="Z132" s="35"/>
      <c r="AA132" s="35"/>
      <c r="AB132" s="35"/>
      <c r="AC132" s="35"/>
      <c r="AD132" s="35"/>
      <c r="AE132" s="35"/>
      <c r="AR132" s="203" t="s">
        <v>7463</v>
      </c>
      <c r="AT132" s="203" t="s">
        <v>266</v>
      </c>
      <c r="AU132" s="203" t="s">
        <v>73</v>
      </c>
      <c r="AY132" s="18" t="s">
        <v>263</v>
      </c>
      <c r="BE132" s="204">
        <f t="shared" si="3"/>
        <v>0</v>
      </c>
      <c r="BF132" s="204">
        <f t="shared" si="4"/>
        <v>0</v>
      </c>
      <c r="BG132" s="204">
        <f t="shared" si="5"/>
        <v>0</v>
      </c>
      <c r="BH132" s="204">
        <f t="shared" si="6"/>
        <v>0</v>
      </c>
      <c r="BI132" s="204">
        <f t="shared" si="7"/>
        <v>0</v>
      </c>
      <c r="BJ132" s="18" t="s">
        <v>71</v>
      </c>
      <c r="BK132" s="204">
        <f t="shared" si="8"/>
        <v>0</v>
      </c>
      <c r="BL132" s="18" t="s">
        <v>7463</v>
      </c>
      <c r="BM132" s="203" t="s">
        <v>7479</v>
      </c>
    </row>
    <row r="133" spans="1:65" s="2" customFormat="1" ht="33" customHeight="1">
      <c r="A133" s="35"/>
      <c r="B133" s="36"/>
      <c r="C133" s="191" t="s">
        <v>309</v>
      </c>
      <c r="D133" s="191" t="s">
        <v>266</v>
      </c>
      <c r="E133" s="192" t="s">
        <v>7480</v>
      </c>
      <c r="F133" s="193" t="s">
        <v>7481</v>
      </c>
      <c r="G133" s="194" t="s">
        <v>292</v>
      </c>
      <c r="H133" s="195">
        <v>1</v>
      </c>
      <c r="I133" s="196"/>
      <c r="J133" s="197">
        <f t="shared" si="9"/>
        <v>0</v>
      </c>
      <c r="K133" s="198"/>
      <c r="L133" s="40"/>
      <c r="M133" s="199" t="s">
        <v>1</v>
      </c>
      <c r="N133" s="200" t="s">
        <v>38</v>
      </c>
      <c r="O133" s="72"/>
      <c r="P133" s="201">
        <f t="shared" si="0"/>
        <v>0</v>
      </c>
      <c r="Q133" s="201">
        <v>0</v>
      </c>
      <c r="R133" s="201">
        <f t="shared" si="1"/>
        <v>0</v>
      </c>
      <c r="S133" s="201">
        <v>0</v>
      </c>
      <c r="T133" s="202">
        <f t="shared" si="2"/>
        <v>0</v>
      </c>
      <c r="U133" s="35"/>
      <c r="V133" s="35"/>
      <c r="W133" s="35"/>
      <c r="X133" s="35"/>
      <c r="Y133" s="35"/>
      <c r="Z133" s="35"/>
      <c r="AA133" s="35"/>
      <c r="AB133" s="35"/>
      <c r="AC133" s="35"/>
      <c r="AD133" s="35"/>
      <c r="AE133" s="35"/>
      <c r="AR133" s="203" t="s">
        <v>7463</v>
      </c>
      <c r="AT133" s="203" t="s">
        <v>266</v>
      </c>
      <c r="AU133" s="203" t="s">
        <v>73</v>
      </c>
      <c r="AY133" s="18" t="s">
        <v>263</v>
      </c>
      <c r="BE133" s="204">
        <f t="shared" si="3"/>
        <v>0</v>
      </c>
      <c r="BF133" s="204">
        <f t="shared" si="4"/>
        <v>0</v>
      </c>
      <c r="BG133" s="204">
        <f t="shared" si="5"/>
        <v>0</v>
      </c>
      <c r="BH133" s="204">
        <f t="shared" si="6"/>
        <v>0</v>
      </c>
      <c r="BI133" s="204">
        <f t="shared" si="7"/>
        <v>0</v>
      </c>
      <c r="BJ133" s="18" t="s">
        <v>71</v>
      </c>
      <c r="BK133" s="204">
        <f t="shared" si="8"/>
        <v>0</v>
      </c>
      <c r="BL133" s="18" t="s">
        <v>7463</v>
      </c>
      <c r="BM133" s="203" t="s">
        <v>7482</v>
      </c>
    </row>
    <row r="134" spans="1:65" s="12" customFormat="1" ht="22.9" customHeight="1">
      <c r="B134" s="175"/>
      <c r="C134" s="176"/>
      <c r="D134" s="177" t="s">
        <v>63</v>
      </c>
      <c r="E134" s="189" t="s">
        <v>7483</v>
      </c>
      <c r="F134" s="189" t="s">
        <v>7484</v>
      </c>
      <c r="G134" s="176"/>
      <c r="H134" s="176"/>
      <c r="I134" s="179"/>
      <c r="J134" s="190">
        <f>BK134</f>
        <v>0</v>
      </c>
      <c r="K134" s="176"/>
      <c r="L134" s="181"/>
      <c r="M134" s="182"/>
      <c r="N134" s="183"/>
      <c r="O134" s="183"/>
      <c r="P134" s="184">
        <f>P135</f>
        <v>0</v>
      </c>
      <c r="Q134" s="183"/>
      <c r="R134" s="184">
        <f>R135</f>
        <v>0</v>
      </c>
      <c r="S134" s="183"/>
      <c r="T134" s="185">
        <f>T135</f>
        <v>0</v>
      </c>
      <c r="AR134" s="186" t="s">
        <v>297</v>
      </c>
      <c r="AT134" s="187" t="s">
        <v>63</v>
      </c>
      <c r="AU134" s="187" t="s">
        <v>71</v>
      </c>
      <c r="AY134" s="186" t="s">
        <v>263</v>
      </c>
      <c r="BK134" s="188">
        <f>BK135</f>
        <v>0</v>
      </c>
    </row>
    <row r="135" spans="1:65" s="2" customFormat="1" ht="16.5" customHeight="1">
      <c r="A135" s="35"/>
      <c r="B135" s="36"/>
      <c r="C135" s="191" t="s">
        <v>314</v>
      </c>
      <c r="D135" s="191" t="s">
        <v>266</v>
      </c>
      <c r="E135" s="192" t="s">
        <v>7485</v>
      </c>
      <c r="F135" s="193" t="s">
        <v>7484</v>
      </c>
      <c r="G135" s="194" t="s">
        <v>292</v>
      </c>
      <c r="H135" s="195">
        <v>1</v>
      </c>
      <c r="I135" s="196"/>
      <c r="J135" s="197">
        <f>ROUND(I135*H135,2)</f>
        <v>0</v>
      </c>
      <c r="K135" s="198"/>
      <c r="L135" s="40"/>
      <c r="M135" s="199" t="s">
        <v>1</v>
      </c>
      <c r="N135" s="200" t="s">
        <v>38</v>
      </c>
      <c r="O135" s="72"/>
      <c r="P135" s="201">
        <f>O135*H135</f>
        <v>0</v>
      </c>
      <c r="Q135" s="201">
        <v>0</v>
      </c>
      <c r="R135" s="201">
        <f>Q135*H135</f>
        <v>0</v>
      </c>
      <c r="S135" s="201">
        <v>0</v>
      </c>
      <c r="T135" s="202">
        <f>S135*H135</f>
        <v>0</v>
      </c>
      <c r="U135" s="35"/>
      <c r="V135" s="35"/>
      <c r="W135" s="35"/>
      <c r="X135" s="35"/>
      <c r="Y135" s="35"/>
      <c r="Z135" s="35"/>
      <c r="AA135" s="35"/>
      <c r="AB135" s="35"/>
      <c r="AC135" s="35"/>
      <c r="AD135" s="35"/>
      <c r="AE135" s="35"/>
      <c r="AR135" s="203" t="s">
        <v>7463</v>
      </c>
      <c r="AT135" s="203" t="s">
        <v>266</v>
      </c>
      <c r="AU135" s="203" t="s">
        <v>73</v>
      </c>
      <c r="AY135" s="18" t="s">
        <v>263</v>
      </c>
      <c r="BE135" s="204">
        <f>IF(N135="základní",J135,0)</f>
        <v>0</v>
      </c>
      <c r="BF135" s="204">
        <f>IF(N135="snížená",J135,0)</f>
        <v>0</v>
      </c>
      <c r="BG135" s="204">
        <f>IF(N135="zákl. přenesená",J135,0)</f>
        <v>0</v>
      </c>
      <c r="BH135" s="204">
        <f>IF(N135="sníž. přenesená",J135,0)</f>
        <v>0</v>
      </c>
      <c r="BI135" s="204">
        <f>IF(N135="nulová",J135,0)</f>
        <v>0</v>
      </c>
      <c r="BJ135" s="18" t="s">
        <v>71</v>
      </c>
      <c r="BK135" s="204">
        <f>ROUND(I135*H135,2)</f>
        <v>0</v>
      </c>
      <c r="BL135" s="18" t="s">
        <v>7463</v>
      </c>
      <c r="BM135" s="203" t="s">
        <v>7486</v>
      </c>
    </row>
    <row r="136" spans="1:65" s="12" customFormat="1" ht="22.9" customHeight="1">
      <c r="B136" s="175"/>
      <c r="C136" s="176"/>
      <c r="D136" s="177" t="s">
        <v>63</v>
      </c>
      <c r="E136" s="189" t="s">
        <v>7487</v>
      </c>
      <c r="F136" s="189" t="s">
        <v>7488</v>
      </c>
      <c r="G136" s="176"/>
      <c r="H136" s="176"/>
      <c r="I136" s="179"/>
      <c r="J136" s="190">
        <f>BK136</f>
        <v>0</v>
      </c>
      <c r="K136" s="176"/>
      <c r="L136" s="181"/>
      <c r="M136" s="182"/>
      <c r="N136" s="183"/>
      <c r="O136" s="183"/>
      <c r="P136" s="184">
        <f>SUM(P137:P148)</f>
        <v>0</v>
      </c>
      <c r="Q136" s="183"/>
      <c r="R136" s="184">
        <f>SUM(R137:R148)</f>
        <v>0</v>
      </c>
      <c r="S136" s="183"/>
      <c r="T136" s="185">
        <f>SUM(T137:T148)</f>
        <v>0</v>
      </c>
      <c r="AR136" s="186" t="s">
        <v>297</v>
      </c>
      <c r="AT136" s="187" t="s">
        <v>63</v>
      </c>
      <c r="AU136" s="187" t="s">
        <v>71</v>
      </c>
      <c r="AY136" s="186" t="s">
        <v>263</v>
      </c>
      <c r="BK136" s="188">
        <f>SUM(BK137:BK148)</f>
        <v>0</v>
      </c>
    </row>
    <row r="137" spans="1:65" s="2" customFormat="1" ht="24.2" customHeight="1">
      <c r="A137" s="35"/>
      <c r="B137" s="36"/>
      <c r="C137" s="191" t="s">
        <v>264</v>
      </c>
      <c r="D137" s="191" t="s">
        <v>266</v>
      </c>
      <c r="E137" s="192" t="s">
        <v>7489</v>
      </c>
      <c r="F137" s="193" t="s">
        <v>7490</v>
      </c>
      <c r="G137" s="194" t="s">
        <v>292</v>
      </c>
      <c r="H137" s="195">
        <v>1</v>
      </c>
      <c r="I137" s="196"/>
      <c r="J137" s="197">
        <f t="shared" ref="J137:J144" si="10">ROUND(I137*H137,2)</f>
        <v>0</v>
      </c>
      <c r="K137" s="198"/>
      <c r="L137" s="40"/>
      <c r="M137" s="199" t="s">
        <v>1</v>
      </c>
      <c r="N137" s="200" t="s">
        <v>38</v>
      </c>
      <c r="O137" s="72"/>
      <c r="P137" s="201">
        <f t="shared" ref="P137:P144" si="11">O137*H137</f>
        <v>0</v>
      </c>
      <c r="Q137" s="201">
        <v>0</v>
      </c>
      <c r="R137" s="201">
        <f t="shared" ref="R137:R144" si="12">Q137*H137</f>
        <v>0</v>
      </c>
      <c r="S137" s="201">
        <v>0</v>
      </c>
      <c r="T137" s="202">
        <f t="shared" ref="T137:T144" si="13">S137*H137</f>
        <v>0</v>
      </c>
      <c r="U137" s="35"/>
      <c r="V137" s="35"/>
      <c r="W137" s="35"/>
      <c r="X137" s="35"/>
      <c r="Y137" s="35"/>
      <c r="Z137" s="35"/>
      <c r="AA137" s="35"/>
      <c r="AB137" s="35"/>
      <c r="AC137" s="35"/>
      <c r="AD137" s="35"/>
      <c r="AE137" s="35"/>
      <c r="AR137" s="203" t="s">
        <v>7463</v>
      </c>
      <c r="AT137" s="203" t="s">
        <v>266</v>
      </c>
      <c r="AU137" s="203" t="s">
        <v>73</v>
      </c>
      <c r="AY137" s="18" t="s">
        <v>263</v>
      </c>
      <c r="BE137" s="204">
        <f t="shared" ref="BE137:BE144" si="14">IF(N137="základní",J137,0)</f>
        <v>0</v>
      </c>
      <c r="BF137" s="204">
        <f t="shared" ref="BF137:BF144" si="15">IF(N137="snížená",J137,0)</f>
        <v>0</v>
      </c>
      <c r="BG137" s="204">
        <f t="shared" ref="BG137:BG144" si="16">IF(N137="zákl. přenesená",J137,0)</f>
        <v>0</v>
      </c>
      <c r="BH137" s="204">
        <f t="shared" ref="BH137:BH144" si="17">IF(N137="sníž. přenesená",J137,0)</f>
        <v>0</v>
      </c>
      <c r="BI137" s="204">
        <f t="shared" ref="BI137:BI144" si="18">IF(N137="nulová",J137,0)</f>
        <v>0</v>
      </c>
      <c r="BJ137" s="18" t="s">
        <v>71</v>
      </c>
      <c r="BK137" s="204">
        <f t="shared" ref="BK137:BK144" si="19">ROUND(I137*H137,2)</f>
        <v>0</v>
      </c>
      <c r="BL137" s="18" t="s">
        <v>7463</v>
      </c>
      <c r="BM137" s="203" t="s">
        <v>7491</v>
      </c>
    </row>
    <row r="138" spans="1:65" s="2" customFormat="1" ht="24.2" customHeight="1">
      <c r="A138" s="35"/>
      <c r="B138" s="36"/>
      <c r="C138" s="191" t="s">
        <v>322</v>
      </c>
      <c r="D138" s="191" t="s">
        <v>266</v>
      </c>
      <c r="E138" s="192" t="s">
        <v>7492</v>
      </c>
      <c r="F138" s="193" t="s">
        <v>7493</v>
      </c>
      <c r="G138" s="194" t="s">
        <v>292</v>
      </c>
      <c r="H138" s="195">
        <v>1</v>
      </c>
      <c r="I138" s="196"/>
      <c r="J138" s="197">
        <f t="shared" si="10"/>
        <v>0</v>
      </c>
      <c r="K138" s="198"/>
      <c r="L138" s="40"/>
      <c r="M138" s="199" t="s">
        <v>1</v>
      </c>
      <c r="N138" s="200" t="s">
        <v>38</v>
      </c>
      <c r="O138" s="72"/>
      <c r="P138" s="201">
        <f t="shared" si="11"/>
        <v>0</v>
      </c>
      <c r="Q138" s="201">
        <v>0</v>
      </c>
      <c r="R138" s="201">
        <f t="shared" si="12"/>
        <v>0</v>
      </c>
      <c r="S138" s="201">
        <v>0</v>
      </c>
      <c r="T138" s="202">
        <f t="shared" si="13"/>
        <v>0</v>
      </c>
      <c r="U138" s="35"/>
      <c r="V138" s="35"/>
      <c r="W138" s="35"/>
      <c r="X138" s="35"/>
      <c r="Y138" s="35"/>
      <c r="Z138" s="35"/>
      <c r="AA138" s="35"/>
      <c r="AB138" s="35"/>
      <c r="AC138" s="35"/>
      <c r="AD138" s="35"/>
      <c r="AE138" s="35"/>
      <c r="AR138" s="203" t="s">
        <v>7463</v>
      </c>
      <c r="AT138" s="203" t="s">
        <v>266</v>
      </c>
      <c r="AU138" s="203" t="s">
        <v>73</v>
      </c>
      <c r="AY138" s="18" t="s">
        <v>263</v>
      </c>
      <c r="BE138" s="204">
        <f t="shared" si="14"/>
        <v>0</v>
      </c>
      <c r="BF138" s="204">
        <f t="shared" si="15"/>
        <v>0</v>
      </c>
      <c r="BG138" s="204">
        <f t="shared" si="16"/>
        <v>0</v>
      </c>
      <c r="BH138" s="204">
        <f t="shared" si="17"/>
        <v>0</v>
      </c>
      <c r="BI138" s="204">
        <f t="shared" si="18"/>
        <v>0</v>
      </c>
      <c r="BJ138" s="18" t="s">
        <v>71</v>
      </c>
      <c r="BK138" s="204">
        <f t="shared" si="19"/>
        <v>0</v>
      </c>
      <c r="BL138" s="18" t="s">
        <v>7463</v>
      </c>
      <c r="BM138" s="203" t="s">
        <v>7494</v>
      </c>
    </row>
    <row r="139" spans="1:65" s="2" customFormat="1" ht="24.2" customHeight="1">
      <c r="A139" s="35"/>
      <c r="B139" s="36"/>
      <c r="C139" s="191" t="s">
        <v>327</v>
      </c>
      <c r="D139" s="191" t="s">
        <v>266</v>
      </c>
      <c r="E139" s="192" t="s">
        <v>7495</v>
      </c>
      <c r="F139" s="193" t="s">
        <v>7496</v>
      </c>
      <c r="G139" s="194" t="s">
        <v>292</v>
      </c>
      <c r="H139" s="195">
        <v>1</v>
      </c>
      <c r="I139" s="196"/>
      <c r="J139" s="197">
        <f t="shared" si="10"/>
        <v>0</v>
      </c>
      <c r="K139" s="198"/>
      <c r="L139" s="40"/>
      <c r="M139" s="199" t="s">
        <v>1</v>
      </c>
      <c r="N139" s="200" t="s">
        <v>38</v>
      </c>
      <c r="O139" s="72"/>
      <c r="P139" s="201">
        <f t="shared" si="11"/>
        <v>0</v>
      </c>
      <c r="Q139" s="201">
        <v>0</v>
      </c>
      <c r="R139" s="201">
        <f t="shared" si="12"/>
        <v>0</v>
      </c>
      <c r="S139" s="201">
        <v>0</v>
      </c>
      <c r="T139" s="202">
        <f t="shared" si="13"/>
        <v>0</v>
      </c>
      <c r="U139" s="35"/>
      <c r="V139" s="35"/>
      <c r="W139" s="35"/>
      <c r="X139" s="35"/>
      <c r="Y139" s="35"/>
      <c r="Z139" s="35"/>
      <c r="AA139" s="35"/>
      <c r="AB139" s="35"/>
      <c r="AC139" s="35"/>
      <c r="AD139" s="35"/>
      <c r="AE139" s="35"/>
      <c r="AR139" s="203" t="s">
        <v>7463</v>
      </c>
      <c r="AT139" s="203" t="s">
        <v>266</v>
      </c>
      <c r="AU139" s="203" t="s">
        <v>73</v>
      </c>
      <c r="AY139" s="18" t="s">
        <v>263</v>
      </c>
      <c r="BE139" s="204">
        <f t="shared" si="14"/>
        <v>0</v>
      </c>
      <c r="BF139" s="204">
        <f t="shared" si="15"/>
        <v>0</v>
      </c>
      <c r="BG139" s="204">
        <f t="shared" si="16"/>
        <v>0</v>
      </c>
      <c r="BH139" s="204">
        <f t="shared" si="17"/>
        <v>0</v>
      </c>
      <c r="BI139" s="204">
        <f t="shared" si="18"/>
        <v>0</v>
      </c>
      <c r="BJ139" s="18" t="s">
        <v>71</v>
      </c>
      <c r="BK139" s="204">
        <f t="shared" si="19"/>
        <v>0</v>
      </c>
      <c r="BL139" s="18" t="s">
        <v>7463</v>
      </c>
      <c r="BM139" s="203" t="s">
        <v>7497</v>
      </c>
    </row>
    <row r="140" spans="1:65" s="2" customFormat="1" ht="24.2" customHeight="1">
      <c r="A140" s="35"/>
      <c r="B140" s="36"/>
      <c r="C140" s="191" t="s">
        <v>8</v>
      </c>
      <c r="D140" s="191" t="s">
        <v>266</v>
      </c>
      <c r="E140" s="192" t="s">
        <v>7498</v>
      </c>
      <c r="F140" s="193" t="s">
        <v>7499</v>
      </c>
      <c r="G140" s="194" t="s">
        <v>292</v>
      </c>
      <c r="H140" s="195">
        <v>1</v>
      </c>
      <c r="I140" s="196"/>
      <c r="J140" s="197">
        <f t="shared" si="10"/>
        <v>0</v>
      </c>
      <c r="K140" s="198"/>
      <c r="L140" s="40"/>
      <c r="M140" s="199" t="s">
        <v>1</v>
      </c>
      <c r="N140" s="200" t="s">
        <v>38</v>
      </c>
      <c r="O140" s="72"/>
      <c r="P140" s="201">
        <f t="shared" si="11"/>
        <v>0</v>
      </c>
      <c r="Q140" s="201">
        <v>0</v>
      </c>
      <c r="R140" s="201">
        <f t="shared" si="12"/>
        <v>0</v>
      </c>
      <c r="S140" s="201">
        <v>0</v>
      </c>
      <c r="T140" s="202">
        <f t="shared" si="13"/>
        <v>0</v>
      </c>
      <c r="U140" s="35"/>
      <c r="V140" s="35"/>
      <c r="W140" s="35"/>
      <c r="X140" s="35"/>
      <c r="Y140" s="35"/>
      <c r="Z140" s="35"/>
      <c r="AA140" s="35"/>
      <c r="AB140" s="35"/>
      <c r="AC140" s="35"/>
      <c r="AD140" s="35"/>
      <c r="AE140" s="35"/>
      <c r="AR140" s="203" t="s">
        <v>7463</v>
      </c>
      <c r="AT140" s="203" t="s">
        <v>266</v>
      </c>
      <c r="AU140" s="203" t="s">
        <v>73</v>
      </c>
      <c r="AY140" s="18" t="s">
        <v>263</v>
      </c>
      <c r="BE140" s="204">
        <f t="shared" si="14"/>
        <v>0</v>
      </c>
      <c r="BF140" s="204">
        <f t="shared" si="15"/>
        <v>0</v>
      </c>
      <c r="BG140" s="204">
        <f t="shared" si="16"/>
        <v>0</v>
      </c>
      <c r="BH140" s="204">
        <f t="shared" si="17"/>
        <v>0</v>
      </c>
      <c r="BI140" s="204">
        <f t="shared" si="18"/>
        <v>0</v>
      </c>
      <c r="BJ140" s="18" t="s">
        <v>71</v>
      </c>
      <c r="BK140" s="204">
        <f t="shared" si="19"/>
        <v>0</v>
      </c>
      <c r="BL140" s="18" t="s">
        <v>7463</v>
      </c>
      <c r="BM140" s="203" t="s">
        <v>7500</v>
      </c>
    </row>
    <row r="141" spans="1:65" s="2" customFormat="1" ht="24.2" customHeight="1">
      <c r="A141" s="35"/>
      <c r="B141" s="36"/>
      <c r="C141" s="191" t="s">
        <v>397</v>
      </c>
      <c r="D141" s="191" t="s">
        <v>266</v>
      </c>
      <c r="E141" s="192" t="s">
        <v>7501</v>
      </c>
      <c r="F141" s="193" t="s">
        <v>7502</v>
      </c>
      <c r="G141" s="194" t="s">
        <v>292</v>
      </c>
      <c r="H141" s="195">
        <v>1</v>
      </c>
      <c r="I141" s="196"/>
      <c r="J141" s="197">
        <f t="shared" si="10"/>
        <v>0</v>
      </c>
      <c r="K141" s="198"/>
      <c r="L141" s="40"/>
      <c r="M141" s="199" t="s">
        <v>1</v>
      </c>
      <c r="N141" s="200" t="s">
        <v>38</v>
      </c>
      <c r="O141" s="72"/>
      <c r="P141" s="201">
        <f t="shared" si="11"/>
        <v>0</v>
      </c>
      <c r="Q141" s="201">
        <v>0</v>
      </c>
      <c r="R141" s="201">
        <f t="shared" si="12"/>
        <v>0</v>
      </c>
      <c r="S141" s="201">
        <v>0</v>
      </c>
      <c r="T141" s="202">
        <f t="shared" si="13"/>
        <v>0</v>
      </c>
      <c r="U141" s="35"/>
      <c r="V141" s="35"/>
      <c r="W141" s="35"/>
      <c r="X141" s="35"/>
      <c r="Y141" s="35"/>
      <c r="Z141" s="35"/>
      <c r="AA141" s="35"/>
      <c r="AB141" s="35"/>
      <c r="AC141" s="35"/>
      <c r="AD141" s="35"/>
      <c r="AE141" s="35"/>
      <c r="AR141" s="203" t="s">
        <v>7463</v>
      </c>
      <c r="AT141" s="203" t="s">
        <v>266</v>
      </c>
      <c r="AU141" s="203" t="s">
        <v>73</v>
      </c>
      <c r="AY141" s="18" t="s">
        <v>263</v>
      </c>
      <c r="BE141" s="204">
        <f t="shared" si="14"/>
        <v>0</v>
      </c>
      <c r="BF141" s="204">
        <f t="shared" si="15"/>
        <v>0</v>
      </c>
      <c r="BG141" s="204">
        <f t="shared" si="16"/>
        <v>0</v>
      </c>
      <c r="BH141" s="204">
        <f t="shared" si="17"/>
        <v>0</v>
      </c>
      <c r="BI141" s="204">
        <f t="shared" si="18"/>
        <v>0</v>
      </c>
      <c r="BJ141" s="18" t="s">
        <v>71</v>
      </c>
      <c r="BK141" s="204">
        <f t="shared" si="19"/>
        <v>0</v>
      </c>
      <c r="BL141" s="18" t="s">
        <v>7463</v>
      </c>
      <c r="BM141" s="203" t="s">
        <v>7503</v>
      </c>
    </row>
    <row r="142" spans="1:65" s="2" customFormat="1" ht="21.75" customHeight="1">
      <c r="A142" s="35"/>
      <c r="B142" s="36"/>
      <c r="C142" s="191" t="s">
        <v>405</v>
      </c>
      <c r="D142" s="191" t="s">
        <v>266</v>
      </c>
      <c r="E142" s="192" t="s">
        <v>7504</v>
      </c>
      <c r="F142" s="193" t="s">
        <v>7505</v>
      </c>
      <c r="G142" s="194" t="s">
        <v>292</v>
      </c>
      <c r="H142" s="195">
        <v>1</v>
      </c>
      <c r="I142" s="196"/>
      <c r="J142" s="197">
        <f t="shared" si="10"/>
        <v>0</v>
      </c>
      <c r="K142" s="198"/>
      <c r="L142" s="40"/>
      <c r="M142" s="199" t="s">
        <v>1</v>
      </c>
      <c r="N142" s="200" t="s">
        <v>38</v>
      </c>
      <c r="O142" s="72"/>
      <c r="P142" s="201">
        <f t="shared" si="11"/>
        <v>0</v>
      </c>
      <c r="Q142" s="201">
        <v>0</v>
      </c>
      <c r="R142" s="201">
        <f t="shared" si="12"/>
        <v>0</v>
      </c>
      <c r="S142" s="201">
        <v>0</v>
      </c>
      <c r="T142" s="202">
        <f t="shared" si="13"/>
        <v>0</v>
      </c>
      <c r="U142" s="35"/>
      <c r="V142" s="35"/>
      <c r="W142" s="35"/>
      <c r="X142" s="35"/>
      <c r="Y142" s="35"/>
      <c r="Z142" s="35"/>
      <c r="AA142" s="35"/>
      <c r="AB142" s="35"/>
      <c r="AC142" s="35"/>
      <c r="AD142" s="35"/>
      <c r="AE142" s="35"/>
      <c r="AR142" s="203" t="s">
        <v>7463</v>
      </c>
      <c r="AT142" s="203" t="s">
        <v>266</v>
      </c>
      <c r="AU142" s="203" t="s">
        <v>73</v>
      </c>
      <c r="AY142" s="18" t="s">
        <v>263</v>
      </c>
      <c r="BE142" s="204">
        <f t="shared" si="14"/>
        <v>0</v>
      </c>
      <c r="BF142" s="204">
        <f t="shared" si="15"/>
        <v>0</v>
      </c>
      <c r="BG142" s="204">
        <f t="shared" si="16"/>
        <v>0</v>
      </c>
      <c r="BH142" s="204">
        <f t="shared" si="17"/>
        <v>0</v>
      </c>
      <c r="BI142" s="204">
        <f t="shared" si="18"/>
        <v>0</v>
      </c>
      <c r="BJ142" s="18" t="s">
        <v>71</v>
      </c>
      <c r="BK142" s="204">
        <f t="shared" si="19"/>
        <v>0</v>
      </c>
      <c r="BL142" s="18" t="s">
        <v>7463</v>
      </c>
      <c r="BM142" s="203" t="s">
        <v>7506</v>
      </c>
    </row>
    <row r="143" spans="1:65" s="2" customFormat="1" ht="16.5" customHeight="1">
      <c r="A143" s="35"/>
      <c r="B143" s="36"/>
      <c r="C143" s="191" t="s">
        <v>412</v>
      </c>
      <c r="D143" s="191" t="s">
        <v>266</v>
      </c>
      <c r="E143" s="192" t="s">
        <v>7507</v>
      </c>
      <c r="F143" s="193" t="s">
        <v>7508</v>
      </c>
      <c r="G143" s="194" t="s">
        <v>292</v>
      </c>
      <c r="H143" s="195">
        <v>1</v>
      </c>
      <c r="I143" s="196"/>
      <c r="J143" s="197">
        <f t="shared" si="10"/>
        <v>0</v>
      </c>
      <c r="K143" s="198"/>
      <c r="L143" s="40"/>
      <c r="M143" s="199" t="s">
        <v>1</v>
      </c>
      <c r="N143" s="200" t="s">
        <v>38</v>
      </c>
      <c r="O143" s="72"/>
      <c r="P143" s="201">
        <f t="shared" si="11"/>
        <v>0</v>
      </c>
      <c r="Q143" s="201">
        <v>0</v>
      </c>
      <c r="R143" s="201">
        <f t="shared" si="12"/>
        <v>0</v>
      </c>
      <c r="S143" s="201">
        <v>0</v>
      </c>
      <c r="T143" s="202">
        <f t="shared" si="13"/>
        <v>0</v>
      </c>
      <c r="U143" s="35"/>
      <c r="V143" s="35"/>
      <c r="W143" s="35"/>
      <c r="X143" s="35"/>
      <c r="Y143" s="35"/>
      <c r="Z143" s="35"/>
      <c r="AA143" s="35"/>
      <c r="AB143" s="35"/>
      <c r="AC143" s="35"/>
      <c r="AD143" s="35"/>
      <c r="AE143" s="35"/>
      <c r="AR143" s="203" t="s">
        <v>7463</v>
      </c>
      <c r="AT143" s="203" t="s">
        <v>266</v>
      </c>
      <c r="AU143" s="203" t="s">
        <v>73</v>
      </c>
      <c r="AY143" s="18" t="s">
        <v>263</v>
      </c>
      <c r="BE143" s="204">
        <f t="shared" si="14"/>
        <v>0</v>
      </c>
      <c r="BF143" s="204">
        <f t="shared" si="15"/>
        <v>0</v>
      </c>
      <c r="BG143" s="204">
        <f t="shared" si="16"/>
        <v>0</v>
      </c>
      <c r="BH143" s="204">
        <f t="shared" si="17"/>
        <v>0</v>
      </c>
      <c r="BI143" s="204">
        <f t="shared" si="18"/>
        <v>0</v>
      </c>
      <c r="BJ143" s="18" t="s">
        <v>71</v>
      </c>
      <c r="BK143" s="204">
        <f t="shared" si="19"/>
        <v>0</v>
      </c>
      <c r="BL143" s="18" t="s">
        <v>7463</v>
      </c>
      <c r="BM143" s="203" t="s">
        <v>7509</v>
      </c>
    </row>
    <row r="144" spans="1:65" s="2" customFormat="1" ht="16.5" customHeight="1">
      <c r="A144" s="35"/>
      <c r="B144" s="36"/>
      <c r="C144" s="191" t="s">
        <v>416</v>
      </c>
      <c r="D144" s="191" t="s">
        <v>266</v>
      </c>
      <c r="E144" s="192" t="s">
        <v>7510</v>
      </c>
      <c r="F144" s="193" t="s">
        <v>7511</v>
      </c>
      <c r="G144" s="194" t="s">
        <v>292</v>
      </c>
      <c r="H144" s="195">
        <v>1</v>
      </c>
      <c r="I144" s="196"/>
      <c r="J144" s="197">
        <f t="shared" si="10"/>
        <v>0</v>
      </c>
      <c r="K144" s="198"/>
      <c r="L144" s="40"/>
      <c r="M144" s="199" t="s">
        <v>1</v>
      </c>
      <c r="N144" s="200" t="s">
        <v>38</v>
      </c>
      <c r="O144" s="72"/>
      <c r="P144" s="201">
        <f t="shared" si="11"/>
        <v>0</v>
      </c>
      <c r="Q144" s="201">
        <v>0</v>
      </c>
      <c r="R144" s="201">
        <f t="shared" si="12"/>
        <v>0</v>
      </c>
      <c r="S144" s="201">
        <v>0</v>
      </c>
      <c r="T144" s="202">
        <f t="shared" si="13"/>
        <v>0</v>
      </c>
      <c r="U144" s="35"/>
      <c r="V144" s="35"/>
      <c r="W144" s="35"/>
      <c r="X144" s="35"/>
      <c r="Y144" s="35"/>
      <c r="Z144" s="35"/>
      <c r="AA144" s="35"/>
      <c r="AB144" s="35"/>
      <c r="AC144" s="35"/>
      <c r="AD144" s="35"/>
      <c r="AE144" s="35"/>
      <c r="AR144" s="203" t="s">
        <v>7463</v>
      </c>
      <c r="AT144" s="203" t="s">
        <v>266</v>
      </c>
      <c r="AU144" s="203" t="s">
        <v>73</v>
      </c>
      <c r="AY144" s="18" t="s">
        <v>263</v>
      </c>
      <c r="BE144" s="204">
        <f t="shared" si="14"/>
        <v>0</v>
      </c>
      <c r="BF144" s="204">
        <f t="shared" si="15"/>
        <v>0</v>
      </c>
      <c r="BG144" s="204">
        <f t="shared" si="16"/>
        <v>0</v>
      </c>
      <c r="BH144" s="204">
        <f t="shared" si="17"/>
        <v>0</v>
      </c>
      <c r="BI144" s="204">
        <f t="shared" si="18"/>
        <v>0</v>
      </c>
      <c r="BJ144" s="18" t="s">
        <v>71</v>
      </c>
      <c r="BK144" s="204">
        <f t="shared" si="19"/>
        <v>0</v>
      </c>
      <c r="BL144" s="18" t="s">
        <v>7463</v>
      </c>
      <c r="BM144" s="203" t="s">
        <v>7512</v>
      </c>
    </row>
    <row r="145" spans="1:65" s="2" customFormat="1" ht="39">
      <c r="A145" s="35"/>
      <c r="B145" s="36"/>
      <c r="C145" s="37"/>
      <c r="D145" s="207" t="s">
        <v>294</v>
      </c>
      <c r="E145" s="37"/>
      <c r="F145" s="239" t="s">
        <v>7513</v>
      </c>
      <c r="G145" s="37"/>
      <c r="H145" s="37"/>
      <c r="I145" s="240"/>
      <c r="J145" s="37"/>
      <c r="K145" s="37"/>
      <c r="L145" s="40"/>
      <c r="M145" s="241"/>
      <c r="N145" s="242"/>
      <c r="O145" s="72"/>
      <c r="P145" s="72"/>
      <c r="Q145" s="72"/>
      <c r="R145" s="72"/>
      <c r="S145" s="72"/>
      <c r="T145" s="73"/>
      <c r="U145" s="35"/>
      <c r="V145" s="35"/>
      <c r="W145" s="35"/>
      <c r="X145" s="35"/>
      <c r="Y145" s="35"/>
      <c r="Z145" s="35"/>
      <c r="AA145" s="35"/>
      <c r="AB145" s="35"/>
      <c r="AC145" s="35"/>
      <c r="AD145" s="35"/>
      <c r="AE145" s="35"/>
      <c r="AT145" s="18" t="s">
        <v>294</v>
      </c>
      <c r="AU145" s="18" t="s">
        <v>73</v>
      </c>
    </row>
    <row r="146" spans="1:65" s="2" customFormat="1" ht="16.5" customHeight="1">
      <c r="A146" s="35"/>
      <c r="B146" s="36"/>
      <c r="C146" s="191" t="s">
        <v>421</v>
      </c>
      <c r="D146" s="191" t="s">
        <v>266</v>
      </c>
      <c r="E146" s="192" t="s">
        <v>7514</v>
      </c>
      <c r="F146" s="193" t="s">
        <v>7515</v>
      </c>
      <c r="G146" s="194" t="s">
        <v>292</v>
      </c>
      <c r="H146" s="195">
        <v>1</v>
      </c>
      <c r="I146" s="196"/>
      <c r="J146" s="197">
        <f>ROUND(I146*H146,2)</f>
        <v>0</v>
      </c>
      <c r="K146" s="198"/>
      <c r="L146" s="40"/>
      <c r="M146" s="199" t="s">
        <v>1</v>
      </c>
      <c r="N146" s="200" t="s">
        <v>38</v>
      </c>
      <c r="O146" s="72"/>
      <c r="P146" s="201">
        <f>O146*H146</f>
        <v>0</v>
      </c>
      <c r="Q146" s="201">
        <v>0</v>
      </c>
      <c r="R146" s="201">
        <f>Q146*H146</f>
        <v>0</v>
      </c>
      <c r="S146" s="201">
        <v>0</v>
      </c>
      <c r="T146" s="202">
        <f>S146*H146</f>
        <v>0</v>
      </c>
      <c r="U146" s="35"/>
      <c r="V146" s="35"/>
      <c r="W146" s="35"/>
      <c r="X146" s="35"/>
      <c r="Y146" s="35"/>
      <c r="Z146" s="35"/>
      <c r="AA146" s="35"/>
      <c r="AB146" s="35"/>
      <c r="AC146" s="35"/>
      <c r="AD146" s="35"/>
      <c r="AE146" s="35"/>
      <c r="AR146" s="203" t="s">
        <v>7463</v>
      </c>
      <c r="AT146" s="203" t="s">
        <v>266</v>
      </c>
      <c r="AU146" s="203" t="s">
        <v>73</v>
      </c>
      <c r="AY146" s="18" t="s">
        <v>263</v>
      </c>
      <c r="BE146" s="204">
        <f>IF(N146="základní",J146,0)</f>
        <v>0</v>
      </c>
      <c r="BF146" s="204">
        <f>IF(N146="snížená",J146,0)</f>
        <v>0</v>
      </c>
      <c r="BG146" s="204">
        <f>IF(N146="zákl. přenesená",J146,0)</f>
        <v>0</v>
      </c>
      <c r="BH146" s="204">
        <f>IF(N146="sníž. přenesená",J146,0)</f>
        <v>0</v>
      </c>
      <c r="BI146" s="204">
        <f>IF(N146="nulová",J146,0)</f>
        <v>0</v>
      </c>
      <c r="BJ146" s="18" t="s">
        <v>71</v>
      </c>
      <c r="BK146" s="204">
        <f>ROUND(I146*H146,2)</f>
        <v>0</v>
      </c>
      <c r="BL146" s="18" t="s">
        <v>7463</v>
      </c>
      <c r="BM146" s="203" t="s">
        <v>7516</v>
      </c>
    </row>
    <row r="147" spans="1:65" s="2" customFormat="1" ht="16.5" customHeight="1">
      <c r="A147" s="35"/>
      <c r="B147" s="36"/>
      <c r="C147" s="191" t="s">
        <v>426</v>
      </c>
      <c r="D147" s="191" t="s">
        <v>266</v>
      </c>
      <c r="E147" s="192" t="s">
        <v>7517</v>
      </c>
      <c r="F147" s="193" t="s">
        <v>7518</v>
      </c>
      <c r="G147" s="194" t="s">
        <v>292</v>
      </c>
      <c r="H147" s="195">
        <v>1</v>
      </c>
      <c r="I147" s="196"/>
      <c r="J147" s="197">
        <f>ROUND(I147*H147,2)</f>
        <v>0</v>
      </c>
      <c r="K147" s="198"/>
      <c r="L147" s="40"/>
      <c r="M147" s="199" t="s">
        <v>1</v>
      </c>
      <c r="N147" s="200" t="s">
        <v>38</v>
      </c>
      <c r="O147" s="72"/>
      <c r="P147" s="201">
        <f>O147*H147</f>
        <v>0</v>
      </c>
      <c r="Q147" s="201">
        <v>0</v>
      </c>
      <c r="R147" s="201">
        <f>Q147*H147</f>
        <v>0</v>
      </c>
      <c r="S147" s="201">
        <v>0</v>
      </c>
      <c r="T147" s="202">
        <f>S147*H147</f>
        <v>0</v>
      </c>
      <c r="U147" s="35"/>
      <c r="V147" s="35"/>
      <c r="W147" s="35"/>
      <c r="X147" s="35"/>
      <c r="Y147" s="35"/>
      <c r="Z147" s="35"/>
      <c r="AA147" s="35"/>
      <c r="AB147" s="35"/>
      <c r="AC147" s="35"/>
      <c r="AD147" s="35"/>
      <c r="AE147" s="35"/>
      <c r="AR147" s="203" t="s">
        <v>7463</v>
      </c>
      <c r="AT147" s="203" t="s">
        <v>266</v>
      </c>
      <c r="AU147" s="203" t="s">
        <v>73</v>
      </c>
      <c r="AY147" s="18" t="s">
        <v>263</v>
      </c>
      <c r="BE147" s="204">
        <f>IF(N147="základní",J147,0)</f>
        <v>0</v>
      </c>
      <c r="BF147" s="204">
        <f>IF(N147="snížená",J147,0)</f>
        <v>0</v>
      </c>
      <c r="BG147" s="204">
        <f>IF(N147="zákl. přenesená",J147,0)</f>
        <v>0</v>
      </c>
      <c r="BH147" s="204">
        <f>IF(N147="sníž. přenesená",J147,0)</f>
        <v>0</v>
      </c>
      <c r="BI147" s="204">
        <f>IF(N147="nulová",J147,0)</f>
        <v>0</v>
      </c>
      <c r="BJ147" s="18" t="s">
        <v>71</v>
      </c>
      <c r="BK147" s="204">
        <f>ROUND(I147*H147,2)</f>
        <v>0</v>
      </c>
      <c r="BL147" s="18" t="s">
        <v>7463</v>
      </c>
      <c r="BM147" s="203" t="s">
        <v>7519</v>
      </c>
    </row>
    <row r="148" spans="1:65" s="2" customFormat="1" ht="33" customHeight="1">
      <c r="A148" s="35"/>
      <c r="B148" s="36"/>
      <c r="C148" s="191" t="s">
        <v>554</v>
      </c>
      <c r="D148" s="191" t="s">
        <v>266</v>
      </c>
      <c r="E148" s="192" t="s">
        <v>7520</v>
      </c>
      <c r="F148" s="193" t="s">
        <v>7521</v>
      </c>
      <c r="G148" s="194" t="s">
        <v>292</v>
      </c>
      <c r="H148" s="195">
        <v>1</v>
      </c>
      <c r="I148" s="196"/>
      <c r="J148" s="197">
        <f>ROUND(I148*H148,2)</f>
        <v>0</v>
      </c>
      <c r="K148" s="198"/>
      <c r="L148" s="40"/>
      <c r="M148" s="199" t="s">
        <v>1</v>
      </c>
      <c r="N148" s="200" t="s">
        <v>38</v>
      </c>
      <c r="O148" s="72"/>
      <c r="P148" s="201">
        <f>O148*H148</f>
        <v>0</v>
      </c>
      <c r="Q148" s="201">
        <v>0</v>
      </c>
      <c r="R148" s="201">
        <f>Q148*H148</f>
        <v>0</v>
      </c>
      <c r="S148" s="201">
        <v>0</v>
      </c>
      <c r="T148" s="202">
        <f>S148*H148</f>
        <v>0</v>
      </c>
      <c r="U148" s="35"/>
      <c r="V148" s="35"/>
      <c r="W148" s="35"/>
      <c r="X148" s="35"/>
      <c r="Y148" s="35"/>
      <c r="Z148" s="35"/>
      <c r="AA148" s="35"/>
      <c r="AB148" s="35"/>
      <c r="AC148" s="35"/>
      <c r="AD148" s="35"/>
      <c r="AE148" s="35"/>
      <c r="AR148" s="203" t="s">
        <v>7463</v>
      </c>
      <c r="AT148" s="203" t="s">
        <v>266</v>
      </c>
      <c r="AU148" s="203" t="s">
        <v>73</v>
      </c>
      <c r="AY148" s="18" t="s">
        <v>263</v>
      </c>
      <c r="BE148" s="204">
        <f>IF(N148="základní",J148,0)</f>
        <v>0</v>
      </c>
      <c r="BF148" s="204">
        <f>IF(N148="snížená",J148,0)</f>
        <v>0</v>
      </c>
      <c r="BG148" s="204">
        <f>IF(N148="zákl. přenesená",J148,0)</f>
        <v>0</v>
      </c>
      <c r="BH148" s="204">
        <f>IF(N148="sníž. přenesená",J148,0)</f>
        <v>0</v>
      </c>
      <c r="BI148" s="204">
        <f>IF(N148="nulová",J148,0)</f>
        <v>0</v>
      </c>
      <c r="BJ148" s="18" t="s">
        <v>71</v>
      </c>
      <c r="BK148" s="204">
        <f>ROUND(I148*H148,2)</f>
        <v>0</v>
      </c>
      <c r="BL148" s="18" t="s">
        <v>7463</v>
      </c>
      <c r="BM148" s="203" t="s">
        <v>7522</v>
      </c>
    </row>
    <row r="149" spans="1:65" s="12" customFormat="1" ht="22.9" customHeight="1">
      <c r="B149" s="175"/>
      <c r="C149" s="176"/>
      <c r="D149" s="177" t="s">
        <v>63</v>
      </c>
      <c r="E149" s="189" t="s">
        <v>71</v>
      </c>
      <c r="F149" s="189" t="s">
        <v>7523</v>
      </c>
      <c r="G149" s="176"/>
      <c r="H149" s="176"/>
      <c r="I149" s="179"/>
      <c r="J149" s="190">
        <f>BK149</f>
        <v>0</v>
      </c>
      <c r="K149" s="176"/>
      <c r="L149" s="181"/>
      <c r="M149" s="182"/>
      <c r="N149" s="183"/>
      <c r="O149" s="183"/>
      <c r="P149" s="184">
        <f>SUM(P150:P155)</f>
        <v>0</v>
      </c>
      <c r="Q149" s="183"/>
      <c r="R149" s="184">
        <f>SUM(R150:R155)</f>
        <v>1.4139999999999999</v>
      </c>
      <c r="S149" s="183"/>
      <c r="T149" s="185">
        <f>SUM(T150:T155)</f>
        <v>0</v>
      </c>
      <c r="AR149" s="186" t="s">
        <v>71</v>
      </c>
      <c r="AT149" s="187" t="s">
        <v>63</v>
      </c>
      <c r="AU149" s="187" t="s">
        <v>71</v>
      </c>
      <c r="AY149" s="186" t="s">
        <v>263</v>
      </c>
      <c r="BK149" s="188">
        <f>SUM(BK150:BK155)</f>
        <v>0</v>
      </c>
    </row>
    <row r="150" spans="1:65" s="2" customFormat="1" ht="16.5" customHeight="1">
      <c r="A150" s="35"/>
      <c r="B150" s="36"/>
      <c r="C150" s="191" t="s">
        <v>493</v>
      </c>
      <c r="D150" s="191" t="s">
        <v>266</v>
      </c>
      <c r="E150" s="192" t="s">
        <v>290</v>
      </c>
      <c r="F150" s="193" t="s">
        <v>7524</v>
      </c>
      <c r="G150" s="194" t="s">
        <v>4187</v>
      </c>
      <c r="H150" s="195">
        <v>18000</v>
      </c>
      <c r="I150" s="196"/>
      <c r="J150" s="197">
        <f>ROUND(I150*H150,2)</f>
        <v>0</v>
      </c>
      <c r="K150" s="198"/>
      <c r="L150" s="40"/>
      <c r="M150" s="199" t="s">
        <v>1</v>
      </c>
      <c r="N150" s="200" t="s">
        <v>38</v>
      </c>
      <c r="O150" s="72"/>
      <c r="P150" s="201">
        <f>O150*H150</f>
        <v>0</v>
      </c>
      <c r="Q150" s="201">
        <v>0</v>
      </c>
      <c r="R150" s="201">
        <f>Q150*H150</f>
        <v>0</v>
      </c>
      <c r="S150" s="201">
        <v>0</v>
      </c>
      <c r="T150" s="202">
        <f>S150*H150</f>
        <v>0</v>
      </c>
      <c r="U150" s="35"/>
      <c r="V150" s="35"/>
      <c r="W150" s="35"/>
      <c r="X150" s="35"/>
      <c r="Y150" s="35"/>
      <c r="Z150" s="35"/>
      <c r="AA150" s="35"/>
      <c r="AB150" s="35"/>
      <c r="AC150" s="35"/>
      <c r="AD150" s="35"/>
      <c r="AE150" s="35"/>
      <c r="AR150" s="203" t="s">
        <v>270</v>
      </c>
      <c r="AT150" s="203" t="s">
        <v>266</v>
      </c>
      <c r="AU150" s="203" t="s">
        <v>73</v>
      </c>
      <c r="AY150" s="18" t="s">
        <v>263</v>
      </c>
      <c r="BE150" s="204">
        <f>IF(N150="základní",J150,0)</f>
        <v>0</v>
      </c>
      <c r="BF150" s="204">
        <f>IF(N150="snížená",J150,0)</f>
        <v>0</v>
      </c>
      <c r="BG150" s="204">
        <f>IF(N150="zákl. přenesená",J150,0)</f>
        <v>0</v>
      </c>
      <c r="BH150" s="204">
        <f>IF(N150="sníž. přenesená",J150,0)</f>
        <v>0</v>
      </c>
      <c r="BI150" s="204">
        <f>IF(N150="nulová",J150,0)</f>
        <v>0</v>
      </c>
      <c r="BJ150" s="18" t="s">
        <v>71</v>
      </c>
      <c r="BK150" s="204">
        <f>ROUND(I150*H150,2)</f>
        <v>0</v>
      </c>
      <c r="BL150" s="18" t="s">
        <v>270</v>
      </c>
      <c r="BM150" s="203" t="s">
        <v>7525</v>
      </c>
    </row>
    <row r="151" spans="1:65" s="13" customFormat="1">
      <c r="B151" s="205"/>
      <c r="C151" s="206"/>
      <c r="D151" s="207" t="s">
        <v>272</v>
      </c>
      <c r="E151" s="206"/>
      <c r="F151" s="209" t="s">
        <v>7526</v>
      </c>
      <c r="G151" s="206"/>
      <c r="H151" s="210">
        <v>18000</v>
      </c>
      <c r="I151" s="211"/>
      <c r="J151" s="206"/>
      <c r="K151" s="206"/>
      <c r="L151" s="212"/>
      <c r="M151" s="213"/>
      <c r="N151" s="214"/>
      <c r="O151" s="214"/>
      <c r="P151" s="214"/>
      <c r="Q151" s="214"/>
      <c r="R151" s="214"/>
      <c r="S151" s="214"/>
      <c r="T151" s="215"/>
      <c r="AT151" s="216" t="s">
        <v>272</v>
      </c>
      <c r="AU151" s="216" t="s">
        <v>73</v>
      </c>
      <c r="AV151" s="13" t="s">
        <v>73</v>
      </c>
      <c r="AW151" s="13" t="s">
        <v>4</v>
      </c>
      <c r="AX151" s="13" t="s">
        <v>71</v>
      </c>
      <c r="AY151" s="216" t="s">
        <v>263</v>
      </c>
    </row>
    <row r="152" spans="1:65" s="2" customFormat="1" ht="33" customHeight="1">
      <c r="A152" s="35"/>
      <c r="B152" s="36"/>
      <c r="C152" s="191" t="s">
        <v>7</v>
      </c>
      <c r="D152" s="191" t="s">
        <v>266</v>
      </c>
      <c r="E152" s="192" t="s">
        <v>7527</v>
      </c>
      <c r="F152" s="193" t="s">
        <v>7528</v>
      </c>
      <c r="G152" s="194" t="s">
        <v>796</v>
      </c>
      <c r="H152" s="195">
        <v>1000</v>
      </c>
      <c r="I152" s="196"/>
      <c r="J152" s="197">
        <f>ROUND(I152*H152,2)</f>
        <v>0</v>
      </c>
      <c r="K152" s="198"/>
      <c r="L152" s="40"/>
      <c r="M152" s="199" t="s">
        <v>1</v>
      </c>
      <c r="N152" s="200" t="s">
        <v>38</v>
      </c>
      <c r="O152" s="72"/>
      <c r="P152" s="201">
        <f>O152*H152</f>
        <v>0</v>
      </c>
      <c r="Q152" s="201">
        <v>1.4999999999999999E-4</v>
      </c>
      <c r="R152" s="201">
        <f>Q152*H152</f>
        <v>0.15</v>
      </c>
      <c r="S152" s="201">
        <v>0</v>
      </c>
      <c r="T152" s="202">
        <f>S152*H152</f>
        <v>0</v>
      </c>
      <c r="U152" s="35"/>
      <c r="V152" s="35"/>
      <c r="W152" s="35"/>
      <c r="X152" s="35"/>
      <c r="Y152" s="35"/>
      <c r="Z152" s="35"/>
      <c r="AA152" s="35"/>
      <c r="AB152" s="35"/>
      <c r="AC152" s="35"/>
      <c r="AD152" s="35"/>
      <c r="AE152" s="35"/>
      <c r="AR152" s="203" t="s">
        <v>270</v>
      </c>
      <c r="AT152" s="203" t="s">
        <v>266</v>
      </c>
      <c r="AU152" s="203" t="s">
        <v>73</v>
      </c>
      <c r="AY152" s="18" t="s">
        <v>263</v>
      </c>
      <c r="BE152" s="204">
        <f>IF(N152="základní",J152,0)</f>
        <v>0</v>
      </c>
      <c r="BF152" s="204">
        <f>IF(N152="snížená",J152,0)</f>
        <v>0</v>
      </c>
      <c r="BG152" s="204">
        <f>IF(N152="zákl. přenesená",J152,0)</f>
        <v>0</v>
      </c>
      <c r="BH152" s="204">
        <f>IF(N152="sníž. přenesená",J152,0)</f>
        <v>0</v>
      </c>
      <c r="BI152" s="204">
        <f>IF(N152="nulová",J152,0)</f>
        <v>0</v>
      </c>
      <c r="BJ152" s="18" t="s">
        <v>71</v>
      </c>
      <c r="BK152" s="204">
        <f>ROUND(I152*H152,2)</f>
        <v>0</v>
      </c>
      <c r="BL152" s="18" t="s">
        <v>270</v>
      </c>
      <c r="BM152" s="203" t="s">
        <v>7529</v>
      </c>
    </row>
    <row r="153" spans="1:65" s="2" customFormat="1" ht="33" customHeight="1">
      <c r="A153" s="35"/>
      <c r="B153" s="36"/>
      <c r="C153" s="191" t="s">
        <v>496</v>
      </c>
      <c r="D153" s="191" t="s">
        <v>266</v>
      </c>
      <c r="E153" s="192" t="s">
        <v>7530</v>
      </c>
      <c r="F153" s="193" t="s">
        <v>7531</v>
      </c>
      <c r="G153" s="194" t="s">
        <v>796</v>
      </c>
      <c r="H153" s="195">
        <v>1000</v>
      </c>
      <c r="I153" s="196"/>
      <c r="J153" s="197">
        <f>ROUND(I153*H153,2)</f>
        <v>0</v>
      </c>
      <c r="K153" s="198"/>
      <c r="L153" s="40"/>
      <c r="M153" s="199" t="s">
        <v>1</v>
      </c>
      <c r="N153" s="200" t="s">
        <v>38</v>
      </c>
      <c r="O153" s="72"/>
      <c r="P153" s="201">
        <f>O153*H153</f>
        <v>0</v>
      </c>
      <c r="Q153" s="201">
        <v>0</v>
      </c>
      <c r="R153" s="201">
        <f>Q153*H153</f>
        <v>0</v>
      </c>
      <c r="S153" s="201">
        <v>0</v>
      </c>
      <c r="T153" s="202">
        <f>S153*H153</f>
        <v>0</v>
      </c>
      <c r="U153" s="35"/>
      <c r="V153" s="35"/>
      <c r="W153" s="35"/>
      <c r="X153" s="35"/>
      <c r="Y153" s="35"/>
      <c r="Z153" s="35"/>
      <c r="AA153" s="35"/>
      <c r="AB153" s="35"/>
      <c r="AC153" s="35"/>
      <c r="AD153" s="35"/>
      <c r="AE153" s="35"/>
      <c r="AR153" s="203" t="s">
        <v>270</v>
      </c>
      <c r="AT153" s="203" t="s">
        <v>266</v>
      </c>
      <c r="AU153" s="203" t="s">
        <v>73</v>
      </c>
      <c r="AY153" s="18" t="s">
        <v>263</v>
      </c>
      <c r="BE153" s="204">
        <f>IF(N153="základní",J153,0)</f>
        <v>0</v>
      </c>
      <c r="BF153" s="204">
        <f>IF(N153="snížená",J153,0)</f>
        <v>0</v>
      </c>
      <c r="BG153" s="204">
        <f>IF(N153="zákl. přenesená",J153,0)</f>
        <v>0</v>
      </c>
      <c r="BH153" s="204">
        <f>IF(N153="sníž. přenesená",J153,0)</f>
        <v>0</v>
      </c>
      <c r="BI153" s="204">
        <f>IF(N153="nulová",J153,0)</f>
        <v>0</v>
      </c>
      <c r="BJ153" s="18" t="s">
        <v>71</v>
      </c>
      <c r="BK153" s="204">
        <f>ROUND(I153*H153,2)</f>
        <v>0</v>
      </c>
      <c r="BL153" s="18" t="s">
        <v>270</v>
      </c>
      <c r="BM153" s="203" t="s">
        <v>7532</v>
      </c>
    </row>
    <row r="154" spans="1:65" s="2" customFormat="1" ht="16.5" customHeight="1">
      <c r="A154" s="35"/>
      <c r="B154" s="36"/>
      <c r="C154" s="191" t="s">
        <v>576</v>
      </c>
      <c r="D154" s="191" t="s">
        <v>266</v>
      </c>
      <c r="E154" s="192" t="s">
        <v>7533</v>
      </c>
      <c r="F154" s="193" t="s">
        <v>7534</v>
      </c>
      <c r="G154" s="194" t="s">
        <v>374</v>
      </c>
      <c r="H154" s="195">
        <v>8</v>
      </c>
      <c r="I154" s="196"/>
      <c r="J154" s="197">
        <f>ROUND(I154*H154,2)</f>
        <v>0</v>
      </c>
      <c r="K154" s="198"/>
      <c r="L154" s="40"/>
      <c r="M154" s="199" t="s">
        <v>1</v>
      </c>
      <c r="N154" s="200" t="s">
        <v>38</v>
      </c>
      <c r="O154" s="72"/>
      <c r="P154" s="201">
        <f>O154*H154</f>
        <v>0</v>
      </c>
      <c r="Q154" s="201">
        <v>0</v>
      </c>
      <c r="R154" s="201">
        <f>Q154*H154</f>
        <v>0</v>
      </c>
      <c r="S154" s="201">
        <v>0</v>
      </c>
      <c r="T154" s="202">
        <f>S154*H154</f>
        <v>0</v>
      </c>
      <c r="U154" s="35"/>
      <c r="V154" s="35"/>
      <c r="W154" s="35"/>
      <c r="X154" s="35"/>
      <c r="Y154" s="35"/>
      <c r="Z154" s="35"/>
      <c r="AA154" s="35"/>
      <c r="AB154" s="35"/>
      <c r="AC154" s="35"/>
      <c r="AD154" s="35"/>
      <c r="AE154" s="35"/>
      <c r="AR154" s="203" t="s">
        <v>270</v>
      </c>
      <c r="AT154" s="203" t="s">
        <v>266</v>
      </c>
      <c r="AU154" s="203" t="s">
        <v>73</v>
      </c>
      <c r="AY154" s="18" t="s">
        <v>263</v>
      </c>
      <c r="BE154" s="204">
        <f>IF(N154="základní",J154,0)</f>
        <v>0</v>
      </c>
      <c r="BF154" s="204">
        <f>IF(N154="snížená",J154,0)</f>
        <v>0</v>
      </c>
      <c r="BG154" s="204">
        <f>IF(N154="zákl. přenesená",J154,0)</f>
        <v>0</v>
      </c>
      <c r="BH154" s="204">
        <f>IF(N154="sníž. přenesená",J154,0)</f>
        <v>0</v>
      </c>
      <c r="BI154" s="204">
        <f>IF(N154="nulová",J154,0)</f>
        <v>0</v>
      </c>
      <c r="BJ154" s="18" t="s">
        <v>71</v>
      </c>
      <c r="BK154" s="204">
        <f>ROUND(I154*H154,2)</f>
        <v>0</v>
      </c>
      <c r="BL154" s="18" t="s">
        <v>270</v>
      </c>
      <c r="BM154" s="203" t="s">
        <v>7535</v>
      </c>
    </row>
    <row r="155" spans="1:65" s="2" customFormat="1" ht="16.5" customHeight="1">
      <c r="A155" s="35"/>
      <c r="B155" s="36"/>
      <c r="C155" s="261" t="s">
        <v>500</v>
      </c>
      <c r="D155" s="261" t="s">
        <v>401</v>
      </c>
      <c r="E155" s="262" t="s">
        <v>7536</v>
      </c>
      <c r="F155" s="263" t="s">
        <v>7537</v>
      </c>
      <c r="G155" s="264" t="s">
        <v>374</v>
      </c>
      <c r="H155" s="265">
        <v>8</v>
      </c>
      <c r="I155" s="266"/>
      <c r="J155" s="267">
        <f>ROUND(I155*H155,2)</f>
        <v>0</v>
      </c>
      <c r="K155" s="268"/>
      <c r="L155" s="269"/>
      <c r="M155" s="270" t="s">
        <v>1</v>
      </c>
      <c r="N155" s="271" t="s">
        <v>38</v>
      </c>
      <c r="O155" s="72"/>
      <c r="P155" s="201">
        <f>O155*H155</f>
        <v>0</v>
      </c>
      <c r="Q155" s="201">
        <v>0.158</v>
      </c>
      <c r="R155" s="201">
        <f>Q155*H155</f>
        <v>1.264</v>
      </c>
      <c r="S155" s="201">
        <v>0</v>
      </c>
      <c r="T155" s="202">
        <f>S155*H155</f>
        <v>0</v>
      </c>
      <c r="U155" s="35"/>
      <c r="V155" s="35"/>
      <c r="W155" s="35"/>
      <c r="X155" s="35"/>
      <c r="Y155" s="35"/>
      <c r="Z155" s="35"/>
      <c r="AA155" s="35"/>
      <c r="AB155" s="35"/>
      <c r="AC155" s="35"/>
      <c r="AD155" s="35"/>
      <c r="AE155" s="35"/>
      <c r="AR155" s="203" t="s">
        <v>314</v>
      </c>
      <c r="AT155" s="203" t="s">
        <v>401</v>
      </c>
      <c r="AU155" s="203" t="s">
        <v>73</v>
      </c>
      <c r="AY155" s="18" t="s">
        <v>263</v>
      </c>
      <c r="BE155" s="204">
        <f>IF(N155="základní",J155,0)</f>
        <v>0</v>
      </c>
      <c r="BF155" s="204">
        <f>IF(N155="snížená",J155,0)</f>
        <v>0</v>
      </c>
      <c r="BG155" s="204">
        <f>IF(N155="zákl. přenesená",J155,0)</f>
        <v>0</v>
      </c>
      <c r="BH155" s="204">
        <f>IF(N155="sníž. přenesená",J155,0)</f>
        <v>0</v>
      </c>
      <c r="BI155" s="204">
        <f>IF(N155="nulová",J155,0)</f>
        <v>0</v>
      </c>
      <c r="BJ155" s="18" t="s">
        <v>71</v>
      </c>
      <c r="BK155" s="204">
        <f>ROUND(I155*H155,2)</f>
        <v>0</v>
      </c>
      <c r="BL155" s="18" t="s">
        <v>270</v>
      </c>
      <c r="BM155" s="203" t="s">
        <v>7538</v>
      </c>
    </row>
    <row r="156" spans="1:65" s="12" customFormat="1" ht="22.9" customHeight="1">
      <c r="B156" s="175"/>
      <c r="C156" s="176"/>
      <c r="D156" s="177" t="s">
        <v>63</v>
      </c>
      <c r="E156" s="189" t="s">
        <v>7539</v>
      </c>
      <c r="F156" s="189" t="s">
        <v>7540</v>
      </c>
      <c r="G156" s="176"/>
      <c r="H156" s="176"/>
      <c r="I156" s="179"/>
      <c r="J156" s="190">
        <f>BK156</f>
        <v>0</v>
      </c>
      <c r="K156" s="176"/>
      <c r="L156" s="181"/>
      <c r="M156" s="182"/>
      <c r="N156" s="183"/>
      <c r="O156" s="183"/>
      <c r="P156" s="184">
        <f>P157</f>
        <v>0</v>
      </c>
      <c r="Q156" s="183"/>
      <c r="R156" s="184">
        <f>R157</f>
        <v>0</v>
      </c>
      <c r="S156" s="183"/>
      <c r="T156" s="185">
        <f>T157</f>
        <v>0</v>
      </c>
      <c r="AR156" s="186" t="s">
        <v>297</v>
      </c>
      <c r="AT156" s="187" t="s">
        <v>63</v>
      </c>
      <c r="AU156" s="187" t="s">
        <v>71</v>
      </c>
      <c r="AY156" s="186" t="s">
        <v>263</v>
      </c>
      <c r="BK156" s="188">
        <f>BK157</f>
        <v>0</v>
      </c>
    </row>
    <row r="157" spans="1:65" s="2" customFormat="1" ht="24.2" customHeight="1">
      <c r="A157" s="35"/>
      <c r="B157" s="36"/>
      <c r="C157" s="191" t="s">
        <v>587</v>
      </c>
      <c r="D157" s="191" t="s">
        <v>266</v>
      </c>
      <c r="E157" s="192" t="s">
        <v>7541</v>
      </c>
      <c r="F157" s="193" t="s">
        <v>7542</v>
      </c>
      <c r="G157" s="194" t="s">
        <v>292</v>
      </c>
      <c r="H157" s="195">
        <v>1</v>
      </c>
      <c r="I157" s="196"/>
      <c r="J157" s="197">
        <f>ROUND(I157*H157,2)</f>
        <v>0</v>
      </c>
      <c r="K157" s="198"/>
      <c r="L157" s="40"/>
      <c r="M157" s="199" t="s">
        <v>1</v>
      </c>
      <c r="N157" s="200" t="s">
        <v>38</v>
      </c>
      <c r="O157" s="72"/>
      <c r="P157" s="201">
        <f>O157*H157</f>
        <v>0</v>
      </c>
      <c r="Q157" s="201">
        <v>0</v>
      </c>
      <c r="R157" s="201">
        <f>Q157*H157</f>
        <v>0</v>
      </c>
      <c r="S157" s="201">
        <v>0</v>
      </c>
      <c r="T157" s="202">
        <f>S157*H157</f>
        <v>0</v>
      </c>
      <c r="U157" s="35"/>
      <c r="V157" s="35"/>
      <c r="W157" s="35"/>
      <c r="X157" s="35"/>
      <c r="Y157" s="35"/>
      <c r="Z157" s="35"/>
      <c r="AA157" s="35"/>
      <c r="AB157" s="35"/>
      <c r="AC157" s="35"/>
      <c r="AD157" s="35"/>
      <c r="AE157" s="35"/>
      <c r="AR157" s="203" t="s">
        <v>7463</v>
      </c>
      <c r="AT157" s="203" t="s">
        <v>266</v>
      </c>
      <c r="AU157" s="203" t="s">
        <v>73</v>
      </c>
      <c r="AY157" s="18" t="s">
        <v>263</v>
      </c>
      <c r="BE157" s="204">
        <f>IF(N157="základní",J157,0)</f>
        <v>0</v>
      </c>
      <c r="BF157" s="204">
        <f>IF(N157="snížená",J157,0)</f>
        <v>0</v>
      </c>
      <c r="BG157" s="204">
        <f>IF(N157="zákl. přenesená",J157,0)</f>
        <v>0</v>
      </c>
      <c r="BH157" s="204">
        <f>IF(N157="sníž. přenesená",J157,0)</f>
        <v>0</v>
      </c>
      <c r="BI157" s="204">
        <f>IF(N157="nulová",J157,0)</f>
        <v>0</v>
      </c>
      <c r="BJ157" s="18" t="s">
        <v>71</v>
      </c>
      <c r="BK157" s="204">
        <f>ROUND(I157*H157,2)</f>
        <v>0</v>
      </c>
      <c r="BL157" s="18" t="s">
        <v>7463</v>
      </c>
      <c r="BM157" s="203" t="s">
        <v>7543</v>
      </c>
    </row>
    <row r="158" spans="1:65" s="12" customFormat="1" ht="22.9" customHeight="1">
      <c r="B158" s="175"/>
      <c r="C158" s="176"/>
      <c r="D158" s="177" t="s">
        <v>63</v>
      </c>
      <c r="E158" s="189" t="s">
        <v>7544</v>
      </c>
      <c r="F158" s="189" t="s">
        <v>7545</v>
      </c>
      <c r="G158" s="176"/>
      <c r="H158" s="176"/>
      <c r="I158" s="179"/>
      <c r="J158" s="190">
        <f>BK158</f>
        <v>0</v>
      </c>
      <c r="K158" s="176"/>
      <c r="L158" s="181"/>
      <c r="M158" s="182"/>
      <c r="N158" s="183"/>
      <c r="O158" s="183"/>
      <c r="P158" s="184">
        <f>SUM(P159:P160)</f>
        <v>0</v>
      </c>
      <c r="Q158" s="183"/>
      <c r="R158" s="184">
        <f>SUM(R159:R160)</f>
        <v>0</v>
      </c>
      <c r="S158" s="183"/>
      <c r="T158" s="185">
        <f>SUM(T159:T160)</f>
        <v>0</v>
      </c>
      <c r="AR158" s="186" t="s">
        <v>297</v>
      </c>
      <c r="AT158" s="187" t="s">
        <v>63</v>
      </c>
      <c r="AU158" s="187" t="s">
        <v>71</v>
      </c>
      <c r="AY158" s="186" t="s">
        <v>263</v>
      </c>
      <c r="BK158" s="188">
        <f>SUM(BK159:BK160)</f>
        <v>0</v>
      </c>
    </row>
    <row r="159" spans="1:65" s="2" customFormat="1" ht="16.5" customHeight="1">
      <c r="A159" s="35"/>
      <c r="B159" s="36"/>
      <c r="C159" s="191" t="s">
        <v>506</v>
      </c>
      <c r="D159" s="191" t="s">
        <v>266</v>
      </c>
      <c r="E159" s="192" t="s">
        <v>7546</v>
      </c>
      <c r="F159" s="193" t="s">
        <v>7547</v>
      </c>
      <c r="G159" s="194" t="s">
        <v>292</v>
      </c>
      <c r="H159" s="195">
        <v>1</v>
      </c>
      <c r="I159" s="196"/>
      <c r="J159" s="197">
        <f>ROUND(I159*H159,2)</f>
        <v>0</v>
      </c>
      <c r="K159" s="198"/>
      <c r="L159" s="40"/>
      <c r="M159" s="199" t="s">
        <v>1</v>
      </c>
      <c r="N159" s="200" t="s">
        <v>38</v>
      </c>
      <c r="O159" s="72"/>
      <c r="P159" s="201">
        <f>O159*H159</f>
        <v>0</v>
      </c>
      <c r="Q159" s="201">
        <v>0</v>
      </c>
      <c r="R159" s="201">
        <f>Q159*H159</f>
        <v>0</v>
      </c>
      <c r="S159" s="201">
        <v>0</v>
      </c>
      <c r="T159" s="202">
        <f>S159*H159</f>
        <v>0</v>
      </c>
      <c r="U159" s="35"/>
      <c r="V159" s="35"/>
      <c r="W159" s="35"/>
      <c r="X159" s="35"/>
      <c r="Y159" s="35"/>
      <c r="Z159" s="35"/>
      <c r="AA159" s="35"/>
      <c r="AB159" s="35"/>
      <c r="AC159" s="35"/>
      <c r="AD159" s="35"/>
      <c r="AE159" s="35"/>
      <c r="AR159" s="203" t="s">
        <v>7463</v>
      </c>
      <c r="AT159" s="203" t="s">
        <v>266</v>
      </c>
      <c r="AU159" s="203" t="s">
        <v>73</v>
      </c>
      <c r="AY159" s="18" t="s">
        <v>263</v>
      </c>
      <c r="BE159" s="204">
        <f>IF(N159="základní",J159,0)</f>
        <v>0</v>
      </c>
      <c r="BF159" s="204">
        <f>IF(N159="snížená",J159,0)</f>
        <v>0</v>
      </c>
      <c r="BG159" s="204">
        <f>IF(N159="zákl. přenesená",J159,0)</f>
        <v>0</v>
      </c>
      <c r="BH159" s="204">
        <f>IF(N159="sníž. přenesená",J159,0)</f>
        <v>0</v>
      </c>
      <c r="BI159" s="204">
        <f>IF(N159="nulová",J159,0)</f>
        <v>0</v>
      </c>
      <c r="BJ159" s="18" t="s">
        <v>71</v>
      </c>
      <c r="BK159" s="204">
        <f>ROUND(I159*H159,2)</f>
        <v>0</v>
      </c>
      <c r="BL159" s="18" t="s">
        <v>7463</v>
      </c>
      <c r="BM159" s="203" t="s">
        <v>7548</v>
      </c>
    </row>
    <row r="160" spans="1:65" s="2" customFormat="1" ht="16.5" customHeight="1">
      <c r="A160" s="35"/>
      <c r="B160" s="36"/>
      <c r="C160" s="191" t="s">
        <v>595</v>
      </c>
      <c r="D160" s="191" t="s">
        <v>266</v>
      </c>
      <c r="E160" s="192" t="s">
        <v>7549</v>
      </c>
      <c r="F160" s="193" t="s">
        <v>7550</v>
      </c>
      <c r="G160" s="194" t="s">
        <v>292</v>
      </c>
      <c r="H160" s="195">
        <v>1</v>
      </c>
      <c r="I160" s="196"/>
      <c r="J160" s="197">
        <f>ROUND(I160*H160,2)</f>
        <v>0</v>
      </c>
      <c r="K160" s="198"/>
      <c r="L160" s="40"/>
      <c r="M160" s="199" t="s">
        <v>1</v>
      </c>
      <c r="N160" s="200" t="s">
        <v>38</v>
      </c>
      <c r="O160" s="72"/>
      <c r="P160" s="201">
        <f>O160*H160</f>
        <v>0</v>
      </c>
      <c r="Q160" s="201">
        <v>0</v>
      </c>
      <c r="R160" s="201">
        <f>Q160*H160</f>
        <v>0</v>
      </c>
      <c r="S160" s="201">
        <v>0</v>
      </c>
      <c r="T160" s="202">
        <f>S160*H160</f>
        <v>0</v>
      </c>
      <c r="U160" s="35"/>
      <c r="V160" s="35"/>
      <c r="W160" s="35"/>
      <c r="X160" s="35"/>
      <c r="Y160" s="35"/>
      <c r="Z160" s="35"/>
      <c r="AA160" s="35"/>
      <c r="AB160" s="35"/>
      <c r="AC160" s="35"/>
      <c r="AD160" s="35"/>
      <c r="AE160" s="35"/>
      <c r="AR160" s="203" t="s">
        <v>7463</v>
      </c>
      <c r="AT160" s="203" t="s">
        <v>266</v>
      </c>
      <c r="AU160" s="203" t="s">
        <v>73</v>
      </c>
      <c r="AY160" s="18" t="s">
        <v>263</v>
      </c>
      <c r="BE160" s="204">
        <f>IF(N160="základní",J160,0)</f>
        <v>0</v>
      </c>
      <c r="BF160" s="204">
        <f>IF(N160="snížená",J160,0)</f>
        <v>0</v>
      </c>
      <c r="BG160" s="204">
        <f>IF(N160="zákl. přenesená",J160,0)</f>
        <v>0</v>
      </c>
      <c r="BH160" s="204">
        <f>IF(N160="sníž. přenesená",J160,0)</f>
        <v>0</v>
      </c>
      <c r="BI160" s="204">
        <f>IF(N160="nulová",J160,0)</f>
        <v>0</v>
      </c>
      <c r="BJ160" s="18" t="s">
        <v>71</v>
      </c>
      <c r="BK160" s="204">
        <f>ROUND(I160*H160,2)</f>
        <v>0</v>
      </c>
      <c r="BL160" s="18" t="s">
        <v>7463</v>
      </c>
      <c r="BM160" s="203" t="s">
        <v>7551</v>
      </c>
    </row>
    <row r="161" spans="1:65" s="12" customFormat="1" ht="22.9" customHeight="1">
      <c r="B161" s="175"/>
      <c r="C161" s="176"/>
      <c r="D161" s="177" t="s">
        <v>63</v>
      </c>
      <c r="E161" s="189" t="s">
        <v>7552</v>
      </c>
      <c r="F161" s="189" t="s">
        <v>7553</v>
      </c>
      <c r="G161" s="176"/>
      <c r="H161" s="176"/>
      <c r="I161" s="179"/>
      <c r="J161" s="190">
        <f>BK161</f>
        <v>0</v>
      </c>
      <c r="K161" s="176"/>
      <c r="L161" s="181"/>
      <c r="M161" s="182"/>
      <c r="N161" s="183"/>
      <c r="O161" s="183"/>
      <c r="P161" s="184">
        <f>SUM(P162:P165)</f>
        <v>0</v>
      </c>
      <c r="Q161" s="183"/>
      <c r="R161" s="184">
        <f>SUM(R162:R165)</f>
        <v>0</v>
      </c>
      <c r="S161" s="183"/>
      <c r="T161" s="185">
        <f>SUM(T162:T165)</f>
        <v>0</v>
      </c>
      <c r="AR161" s="186" t="s">
        <v>297</v>
      </c>
      <c r="AT161" s="187" t="s">
        <v>63</v>
      </c>
      <c r="AU161" s="187" t="s">
        <v>71</v>
      </c>
      <c r="AY161" s="186" t="s">
        <v>263</v>
      </c>
      <c r="BK161" s="188">
        <f>SUM(BK162:BK165)</f>
        <v>0</v>
      </c>
    </row>
    <row r="162" spans="1:65" s="2" customFormat="1" ht="21.75" customHeight="1">
      <c r="A162" s="35"/>
      <c r="B162" s="36"/>
      <c r="C162" s="191" t="s">
        <v>533</v>
      </c>
      <c r="D162" s="191" t="s">
        <v>266</v>
      </c>
      <c r="E162" s="192" t="s">
        <v>7554</v>
      </c>
      <c r="F162" s="193" t="s">
        <v>7555</v>
      </c>
      <c r="G162" s="194" t="s">
        <v>292</v>
      </c>
      <c r="H162" s="195">
        <v>1</v>
      </c>
      <c r="I162" s="196"/>
      <c r="J162" s="197">
        <f>ROUND(I162*H162,2)</f>
        <v>0</v>
      </c>
      <c r="K162" s="198"/>
      <c r="L162" s="40"/>
      <c r="M162" s="199" t="s">
        <v>1</v>
      </c>
      <c r="N162" s="200" t="s">
        <v>38</v>
      </c>
      <c r="O162" s="72"/>
      <c r="P162" s="201">
        <f>O162*H162</f>
        <v>0</v>
      </c>
      <c r="Q162" s="201">
        <v>0</v>
      </c>
      <c r="R162" s="201">
        <f>Q162*H162</f>
        <v>0</v>
      </c>
      <c r="S162" s="201">
        <v>0</v>
      </c>
      <c r="T162" s="202">
        <f>S162*H162</f>
        <v>0</v>
      </c>
      <c r="U162" s="35"/>
      <c r="V162" s="35"/>
      <c r="W162" s="35"/>
      <c r="X162" s="35"/>
      <c r="Y162" s="35"/>
      <c r="Z162" s="35"/>
      <c r="AA162" s="35"/>
      <c r="AB162" s="35"/>
      <c r="AC162" s="35"/>
      <c r="AD162" s="35"/>
      <c r="AE162" s="35"/>
      <c r="AR162" s="203" t="s">
        <v>7463</v>
      </c>
      <c r="AT162" s="203" t="s">
        <v>266</v>
      </c>
      <c r="AU162" s="203" t="s">
        <v>73</v>
      </c>
      <c r="AY162" s="18" t="s">
        <v>263</v>
      </c>
      <c r="BE162" s="204">
        <f>IF(N162="základní",J162,0)</f>
        <v>0</v>
      </c>
      <c r="BF162" s="204">
        <f>IF(N162="snížená",J162,0)</f>
        <v>0</v>
      </c>
      <c r="BG162" s="204">
        <f>IF(N162="zákl. přenesená",J162,0)</f>
        <v>0</v>
      </c>
      <c r="BH162" s="204">
        <f>IF(N162="sníž. přenesená",J162,0)</f>
        <v>0</v>
      </c>
      <c r="BI162" s="204">
        <f>IF(N162="nulová",J162,0)</f>
        <v>0</v>
      </c>
      <c r="BJ162" s="18" t="s">
        <v>71</v>
      </c>
      <c r="BK162" s="204">
        <f>ROUND(I162*H162,2)</f>
        <v>0</v>
      </c>
      <c r="BL162" s="18" t="s">
        <v>7463</v>
      </c>
      <c r="BM162" s="203" t="s">
        <v>7556</v>
      </c>
    </row>
    <row r="163" spans="1:65" s="2" customFormat="1" ht="24.2" customHeight="1">
      <c r="A163" s="35"/>
      <c r="B163" s="36"/>
      <c r="C163" s="191" t="s">
        <v>604</v>
      </c>
      <c r="D163" s="191" t="s">
        <v>266</v>
      </c>
      <c r="E163" s="192" t="s">
        <v>7557</v>
      </c>
      <c r="F163" s="193" t="s">
        <v>7558</v>
      </c>
      <c r="G163" s="194" t="s">
        <v>292</v>
      </c>
      <c r="H163" s="195">
        <v>1</v>
      </c>
      <c r="I163" s="196"/>
      <c r="J163" s="197">
        <f>ROUND(I163*H163,2)</f>
        <v>0</v>
      </c>
      <c r="K163" s="198"/>
      <c r="L163" s="40"/>
      <c r="M163" s="199" t="s">
        <v>1</v>
      </c>
      <c r="N163" s="200" t="s">
        <v>38</v>
      </c>
      <c r="O163" s="72"/>
      <c r="P163" s="201">
        <f>O163*H163</f>
        <v>0</v>
      </c>
      <c r="Q163" s="201">
        <v>0</v>
      </c>
      <c r="R163" s="201">
        <f>Q163*H163</f>
        <v>0</v>
      </c>
      <c r="S163" s="201">
        <v>0</v>
      </c>
      <c r="T163" s="202">
        <f>S163*H163</f>
        <v>0</v>
      </c>
      <c r="U163" s="35"/>
      <c r="V163" s="35"/>
      <c r="W163" s="35"/>
      <c r="X163" s="35"/>
      <c r="Y163" s="35"/>
      <c r="Z163" s="35"/>
      <c r="AA163" s="35"/>
      <c r="AB163" s="35"/>
      <c r="AC163" s="35"/>
      <c r="AD163" s="35"/>
      <c r="AE163" s="35"/>
      <c r="AR163" s="203" t="s">
        <v>7463</v>
      </c>
      <c r="AT163" s="203" t="s">
        <v>266</v>
      </c>
      <c r="AU163" s="203" t="s">
        <v>73</v>
      </c>
      <c r="AY163" s="18" t="s">
        <v>263</v>
      </c>
      <c r="BE163" s="204">
        <f>IF(N163="základní",J163,0)</f>
        <v>0</v>
      </c>
      <c r="BF163" s="204">
        <f>IF(N163="snížená",J163,0)</f>
        <v>0</v>
      </c>
      <c r="BG163" s="204">
        <f>IF(N163="zákl. přenesená",J163,0)</f>
        <v>0</v>
      </c>
      <c r="BH163" s="204">
        <f>IF(N163="sníž. přenesená",J163,0)</f>
        <v>0</v>
      </c>
      <c r="BI163" s="204">
        <f>IF(N163="nulová",J163,0)</f>
        <v>0</v>
      </c>
      <c r="BJ163" s="18" t="s">
        <v>71</v>
      </c>
      <c r="BK163" s="204">
        <f>ROUND(I163*H163,2)</f>
        <v>0</v>
      </c>
      <c r="BL163" s="18" t="s">
        <v>7463</v>
      </c>
      <c r="BM163" s="203" t="s">
        <v>7559</v>
      </c>
    </row>
    <row r="164" spans="1:65" s="2" customFormat="1" ht="24.2" customHeight="1">
      <c r="A164" s="35"/>
      <c r="B164" s="36"/>
      <c r="C164" s="191" t="s">
        <v>538</v>
      </c>
      <c r="D164" s="191" t="s">
        <v>266</v>
      </c>
      <c r="E164" s="192" t="s">
        <v>7560</v>
      </c>
      <c r="F164" s="193" t="s">
        <v>7561</v>
      </c>
      <c r="G164" s="194" t="s">
        <v>292</v>
      </c>
      <c r="H164" s="195">
        <v>1</v>
      </c>
      <c r="I164" s="196"/>
      <c r="J164" s="197">
        <f>ROUND(I164*H164,2)</f>
        <v>0</v>
      </c>
      <c r="K164" s="198"/>
      <c r="L164" s="40"/>
      <c r="M164" s="199" t="s">
        <v>1</v>
      </c>
      <c r="N164" s="200" t="s">
        <v>38</v>
      </c>
      <c r="O164" s="72"/>
      <c r="P164" s="201">
        <f>O164*H164</f>
        <v>0</v>
      </c>
      <c r="Q164" s="201">
        <v>0</v>
      </c>
      <c r="R164" s="201">
        <f>Q164*H164</f>
        <v>0</v>
      </c>
      <c r="S164" s="201">
        <v>0</v>
      </c>
      <c r="T164" s="202">
        <f>S164*H164</f>
        <v>0</v>
      </c>
      <c r="U164" s="35"/>
      <c r="V164" s="35"/>
      <c r="W164" s="35"/>
      <c r="X164" s="35"/>
      <c r="Y164" s="35"/>
      <c r="Z164" s="35"/>
      <c r="AA164" s="35"/>
      <c r="AB164" s="35"/>
      <c r="AC164" s="35"/>
      <c r="AD164" s="35"/>
      <c r="AE164" s="35"/>
      <c r="AR164" s="203" t="s">
        <v>7463</v>
      </c>
      <c r="AT164" s="203" t="s">
        <v>266</v>
      </c>
      <c r="AU164" s="203" t="s">
        <v>73</v>
      </c>
      <c r="AY164" s="18" t="s">
        <v>263</v>
      </c>
      <c r="BE164" s="204">
        <f>IF(N164="základní",J164,0)</f>
        <v>0</v>
      </c>
      <c r="BF164" s="204">
        <f>IF(N164="snížená",J164,0)</f>
        <v>0</v>
      </c>
      <c r="BG164" s="204">
        <f>IF(N164="zákl. přenesená",J164,0)</f>
        <v>0</v>
      </c>
      <c r="BH164" s="204">
        <f>IF(N164="sníž. přenesená",J164,0)</f>
        <v>0</v>
      </c>
      <c r="BI164" s="204">
        <f>IF(N164="nulová",J164,0)</f>
        <v>0</v>
      </c>
      <c r="BJ164" s="18" t="s">
        <v>71</v>
      </c>
      <c r="BK164" s="204">
        <f>ROUND(I164*H164,2)</f>
        <v>0</v>
      </c>
      <c r="BL164" s="18" t="s">
        <v>7463</v>
      </c>
      <c r="BM164" s="203" t="s">
        <v>7562</v>
      </c>
    </row>
    <row r="165" spans="1:65" s="2" customFormat="1" ht="37.9" customHeight="1">
      <c r="A165" s="35"/>
      <c r="B165" s="36"/>
      <c r="C165" s="191" t="s">
        <v>615</v>
      </c>
      <c r="D165" s="191" t="s">
        <v>266</v>
      </c>
      <c r="E165" s="192" t="s">
        <v>7563</v>
      </c>
      <c r="F165" s="193" t="s">
        <v>7564</v>
      </c>
      <c r="G165" s="194" t="s">
        <v>292</v>
      </c>
      <c r="H165" s="195">
        <v>1</v>
      </c>
      <c r="I165" s="196"/>
      <c r="J165" s="197">
        <f>ROUND(I165*H165,2)</f>
        <v>0</v>
      </c>
      <c r="K165" s="198"/>
      <c r="L165" s="40"/>
      <c r="M165" s="243" t="s">
        <v>1</v>
      </c>
      <c r="N165" s="244" t="s">
        <v>38</v>
      </c>
      <c r="O165" s="245"/>
      <c r="P165" s="246">
        <f>O165*H165</f>
        <v>0</v>
      </c>
      <c r="Q165" s="246">
        <v>0</v>
      </c>
      <c r="R165" s="246">
        <f>Q165*H165</f>
        <v>0</v>
      </c>
      <c r="S165" s="246">
        <v>0</v>
      </c>
      <c r="T165" s="247">
        <f>S165*H165</f>
        <v>0</v>
      </c>
      <c r="U165" s="35"/>
      <c r="V165" s="35"/>
      <c r="W165" s="35"/>
      <c r="X165" s="35"/>
      <c r="Y165" s="35"/>
      <c r="Z165" s="35"/>
      <c r="AA165" s="35"/>
      <c r="AB165" s="35"/>
      <c r="AC165" s="35"/>
      <c r="AD165" s="35"/>
      <c r="AE165" s="35"/>
      <c r="AR165" s="203" t="s">
        <v>7463</v>
      </c>
      <c r="AT165" s="203" t="s">
        <v>266</v>
      </c>
      <c r="AU165" s="203" t="s">
        <v>73</v>
      </c>
      <c r="AY165" s="18" t="s">
        <v>263</v>
      </c>
      <c r="BE165" s="204">
        <f>IF(N165="základní",J165,0)</f>
        <v>0</v>
      </c>
      <c r="BF165" s="204">
        <f>IF(N165="snížená",J165,0)</f>
        <v>0</v>
      </c>
      <c r="BG165" s="204">
        <f>IF(N165="zákl. přenesená",J165,0)</f>
        <v>0</v>
      </c>
      <c r="BH165" s="204">
        <f>IF(N165="sníž. přenesená",J165,0)</f>
        <v>0</v>
      </c>
      <c r="BI165" s="204">
        <f>IF(N165="nulová",J165,0)</f>
        <v>0</v>
      </c>
      <c r="BJ165" s="18" t="s">
        <v>71</v>
      </c>
      <c r="BK165" s="204">
        <f>ROUND(I165*H165,2)</f>
        <v>0</v>
      </c>
      <c r="BL165" s="18" t="s">
        <v>7463</v>
      </c>
      <c r="BM165" s="203" t="s">
        <v>7565</v>
      </c>
    </row>
    <row r="166" spans="1:65" s="2" customFormat="1" ht="6.95" customHeight="1">
      <c r="A166" s="35"/>
      <c r="B166" s="55"/>
      <c r="C166" s="56"/>
      <c r="D166" s="56"/>
      <c r="E166" s="56"/>
      <c r="F166" s="56"/>
      <c r="G166" s="56"/>
      <c r="H166" s="56"/>
      <c r="I166" s="56"/>
      <c r="J166" s="56"/>
      <c r="K166" s="56"/>
      <c r="L166" s="40"/>
      <c r="M166" s="35"/>
      <c r="O166" s="35"/>
      <c r="P166" s="35"/>
      <c r="Q166" s="35"/>
      <c r="R166" s="35"/>
      <c r="S166" s="35"/>
      <c r="T166" s="35"/>
      <c r="U166" s="35"/>
      <c r="V166" s="35"/>
      <c r="W166" s="35"/>
      <c r="X166" s="35"/>
      <c r="Y166" s="35"/>
      <c r="Z166" s="35"/>
      <c r="AA166" s="35"/>
      <c r="AB166" s="35"/>
      <c r="AC166" s="35"/>
      <c r="AD166" s="35"/>
      <c r="AE166" s="35"/>
    </row>
  </sheetData>
  <sheetProtection algorithmName="SHA-512" hashValue="6LqMtUZThybdIb6Ga2sX7FI4uur05Xoowswz3eNOsJ2oUpe/yxy6hB096LlbDaD1Cqh63quyI8dn4uzaYUqmew==" saltValue="UW1q+8kE9BmUwPXg/Ui7qw==" spinCount="100000" sheet="1" formatColumns="0" formatRows="0" autoFilter="0"/>
  <autoFilter ref="C123:K165" xr:uid="{00000000-0009-0000-0000-00003A000000}"/>
  <mergeCells count="9">
    <mergeCell ref="E87:H87"/>
    <mergeCell ref="E114:H114"/>
    <mergeCell ref="E116:H116"/>
    <mergeCell ref="L2:V2"/>
    <mergeCell ref="E7:H7"/>
    <mergeCell ref="E9:H9"/>
    <mergeCell ref="E18:H18"/>
    <mergeCell ref="E27:H27"/>
    <mergeCell ref="E85:H85"/>
  </mergeCells>
  <pageMargins left="0.39374999999999999" right="0.39374999999999999" top="0.39374999999999999" bottom="0.39374999999999999" header="0" footer="0"/>
  <pageSetup paperSize="9" scale="88" fitToHeight="100" orientation="portrait" blackAndWhite="1" r:id="rId1"/>
  <headerFooter>
    <oddHeader>&amp;L&amp;"Arial"&amp;8&amp;K000000INTERNAL&amp;1#</oddHeader>
    <oddFooter>&amp;CStrana &amp;P z &amp;N</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List7">
    <pageSetUpPr fitToPage="1"/>
  </sheetPr>
  <dimension ref="A2:BM174"/>
  <sheetViews>
    <sheetView showGridLines="0" workbookViewId="0">
      <selection activeCell="I136" sqref="I136"/>
    </sheetView>
  </sheetViews>
  <sheetFormatPr defaultRowHeight="11.25"/>
  <cols>
    <col min="1" max="1" width="8.33203125" style="1" customWidth="1"/>
    <col min="2" max="2" width="1.1640625" style="1" customWidth="1"/>
    <col min="3" max="3" width="4.1640625" style="1" customWidth="1"/>
    <col min="4" max="4" width="4.33203125" style="1" customWidth="1"/>
    <col min="5" max="5" width="17.1640625" style="1" customWidth="1"/>
    <col min="6" max="6" width="50.83203125" style="1" customWidth="1"/>
    <col min="7" max="7" width="7.5" style="1" customWidth="1"/>
    <col min="8" max="8" width="14" style="1" customWidth="1"/>
    <col min="9" max="9" width="15.83203125" style="1" customWidth="1"/>
    <col min="10" max="10" width="22.33203125" style="1" customWidth="1"/>
    <col min="11" max="11" width="22.33203125" style="1" hidden="1" customWidth="1"/>
    <col min="12" max="12" width="9.33203125" style="1" customWidth="1"/>
    <col min="13" max="13" width="10.83203125" style="1" hidden="1" customWidth="1"/>
    <col min="14" max="14" width="9.33203125" style="1" hidden="1"/>
    <col min="15" max="20" width="14.1640625" style="1" hidden="1" customWidth="1"/>
    <col min="21" max="21" width="16.33203125" style="1" hidden="1" customWidth="1"/>
    <col min="22" max="22" width="12.33203125" style="1" customWidth="1"/>
    <col min="23" max="23" width="16.33203125" style="1" customWidth="1"/>
    <col min="24" max="24" width="12.33203125" style="1" customWidth="1"/>
    <col min="25" max="25" width="15" style="1" customWidth="1"/>
    <col min="26" max="26" width="11" style="1" customWidth="1"/>
    <col min="27" max="27" width="15" style="1" customWidth="1"/>
    <col min="28" max="28" width="16.33203125" style="1" customWidth="1"/>
    <col min="29" max="29" width="11" style="1" customWidth="1"/>
    <col min="30" max="30" width="15" style="1" customWidth="1"/>
    <col min="31" max="31" width="16.33203125" style="1" customWidth="1"/>
    <col min="44" max="65" width="9.33203125" style="1" hidden="1"/>
  </cols>
  <sheetData>
    <row r="2" spans="1:46" s="1" customFormat="1" ht="36.950000000000003" customHeight="1">
      <c r="L2" s="383"/>
      <c r="M2" s="383"/>
      <c r="N2" s="383"/>
      <c r="O2" s="383"/>
      <c r="P2" s="383"/>
      <c r="Q2" s="383"/>
      <c r="R2" s="383"/>
      <c r="S2" s="383"/>
      <c r="T2" s="383"/>
      <c r="U2" s="383"/>
      <c r="V2" s="383"/>
      <c r="AT2" s="18" t="s">
        <v>87</v>
      </c>
    </row>
    <row r="3" spans="1:46" s="1" customFormat="1" ht="6.95" customHeight="1">
      <c r="B3" s="114"/>
      <c r="C3" s="115"/>
      <c r="D3" s="115"/>
      <c r="E3" s="115"/>
      <c r="F3" s="115"/>
      <c r="G3" s="115"/>
      <c r="H3" s="115"/>
      <c r="I3" s="115"/>
      <c r="J3" s="115"/>
      <c r="K3" s="115"/>
      <c r="L3" s="21"/>
      <c r="AT3" s="18" t="s">
        <v>73</v>
      </c>
    </row>
    <row r="4" spans="1:46" s="1" customFormat="1" ht="24.95" customHeight="1">
      <c r="B4" s="21"/>
      <c r="D4" s="116" t="s">
        <v>240</v>
      </c>
      <c r="L4" s="21"/>
      <c r="M4" s="117" t="s">
        <v>10</v>
      </c>
      <c r="AT4" s="18" t="s">
        <v>4</v>
      </c>
    </row>
    <row r="5" spans="1:46" s="1" customFormat="1" ht="6.95" customHeight="1">
      <c r="B5" s="21"/>
      <c r="L5" s="21"/>
    </row>
    <row r="6" spans="1:46" s="1" customFormat="1" ht="12" customHeight="1">
      <c r="B6" s="21"/>
      <c r="D6" s="118" t="s">
        <v>15</v>
      </c>
      <c r="L6" s="21"/>
    </row>
    <row r="7" spans="1:46" s="1" customFormat="1" ht="16.5" customHeight="1">
      <c r="B7" s="21"/>
      <c r="E7" s="412" t="str">
        <f>'Rekapitulace stavby'!K6</f>
        <v>Modernizace teplárny OB6</v>
      </c>
      <c r="F7" s="413"/>
      <c r="G7" s="413"/>
      <c r="H7" s="413"/>
      <c r="L7" s="21"/>
    </row>
    <row r="8" spans="1:46" s="1" customFormat="1" ht="12" customHeight="1">
      <c r="B8" s="21"/>
      <c r="D8" s="118" t="s">
        <v>241</v>
      </c>
      <c r="L8" s="21"/>
    </row>
    <row r="9" spans="1:46" s="2" customFormat="1" ht="23.25" customHeight="1">
      <c r="A9" s="35"/>
      <c r="B9" s="40"/>
      <c r="C9" s="35"/>
      <c r="D9" s="35"/>
      <c r="E9" s="412" t="s">
        <v>431</v>
      </c>
      <c r="F9" s="415"/>
      <c r="G9" s="415"/>
      <c r="H9" s="415"/>
      <c r="I9" s="35"/>
      <c r="J9" s="35"/>
      <c r="K9" s="35"/>
      <c r="L9" s="52"/>
      <c r="S9" s="35"/>
      <c r="T9" s="35"/>
      <c r="U9" s="35"/>
      <c r="V9" s="35"/>
      <c r="W9" s="35"/>
      <c r="X9" s="35"/>
      <c r="Y9" s="35"/>
      <c r="Z9" s="35"/>
      <c r="AA9" s="35"/>
      <c r="AB9" s="35"/>
      <c r="AC9" s="35"/>
      <c r="AD9" s="35"/>
      <c r="AE9" s="35"/>
    </row>
    <row r="10" spans="1:46" s="2" customFormat="1" ht="12" customHeight="1">
      <c r="A10" s="35"/>
      <c r="B10" s="40"/>
      <c r="C10" s="35"/>
      <c r="D10" s="118" t="s">
        <v>432</v>
      </c>
      <c r="E10" s="35"/>
      <c r="F10" s="35"/>
      <c r="G10" s="35"/>
      <c r="H10" s="35"/>
      <c r="I10" s="35"/>
      <c r="J10" s="35"/>
      <c r="K10" s="35"/>
      <c r="L10" s="52"/>
      <c r="S10" s="35"/>
      <c r="T10" s="35"/>
      <c r="U10" s="35"/>
      <c r="V10" s="35"/>
      <c r="W10" s="35"/>
      <c r="X10" s="35"/>
      <c r="Y10" s="35"/>
      <c r="Z10" s="35"/>
      <c r="AA10" s="35"/>
      <c r="AB10" s="35"/>
      <c r="AC10" s="35"/>
      <c r="AD10" s="35"/>
      <c r="AE10" s="35"/>
    </row>
    <row r="11" spans="1:46" s="2" customFormat="1" ht="16.5" customHeight="1">
      <c r="A11" s="35"/>
      <c r="B11" s="40"/>
      <c r="C11" s="35"/>
      <c r="D11" s="35"/>
      <c r="E11" s="414" t="s">
        <v>1805</v>
      </c>
      <c r="F11" s="415"/>
      <c r="G11" s="415"/>
      <c r="H11" s="415"/>
      <c r="I11" s="35"/>
      <c r="J11" s="35"/>
      <c r="K11" s="35"/>
      <c r="L11" s="52"/>
      <c r="S11" s="35"/>
      <c r="T11" s="35"/>
      <c r="U11" s="35"/>
      <c r="V11" s="35"/>
      <c r="W11" s="35"/>
      <c r="X11" s="35"/>
      <c r="Y11" s="35"/>
      <c r="Z11" s="35"/>
      <c r="AA11" s="35"/>
      <c r="AB11" s="35"/>
      <c r="AC11" s="35"/>
      <c r="AD11" s="35"/>
      <c r="AE11" s="35"/>
    </row>
    <row r="12" spans="1:46" s="2" customFormat="1">
      <c r="A12" s="35"/>
      <c r="B12" s="40"/>
      <c r="C12" s="35"/>
      <c r="D12" s="35"/>
      <c r="E12" s="35"/>
      <c r="F12" s="35"/>
      <c r="G12" s="35"/>
      <c r="H12" s="35"/>
      <c r="I12" s="35"/>
      <c r="J12" s="35"/>
      <c r="K12" s="35"/>
      <c r="L12" s="52"/>
      <c r="S12" s="35"/>
      <c r="T12" s="35"/>
      <c r="U12" s="35"/>
      <c r="V12" s="35"/>
      <c r="W12" s="35"/>
      <c r="X12" s="35"/>
      <c r="Y12" s="35"/>
      <c r="Z12" s="35"/>
      <c r="AA12" s="35"/>
      <c r="AB12" s="35"/>
      <c r="AC12" s="35"/>
      <c r="AD12" s="35"/>
      <c r="AE12" s="35"/>
    </row>
    <row r="13" spans="1:46" s="2" customFormat="1" ht="12" customHeight="1">
      <c r="A13" s="35"/>
      <c r="B13" s="40"/>
      <c r="C13" s="35"/>
      <c r="D13" s="118" t="s">
        <v>17</v>
      </c>
      <c r="E13" s="35"/>
      <c r="F13" s="109" t="s">
        <v>1</v>
      </c>
      <c r="G13" s="35"/>
      <c r="H13" s="35"/>
      <c r="I13" s="118" t="s">
        <v>18</v>
      </c>
      <c r="J13" s="109" t="s">
        <v>1</v>
      </c>
      <c r="K13" s="35"/>
      <c r="L13" s="52"/>
      <c r="S13" s="35"/>
      <c r="T13" s="35"/>
      <c r="U13" s="35"/>
      <c r="V13" s="35"/>
      <c r="W13" s="35"/>
      <c r="X13" s="35"/>
      <c r="Y13" s="35"/>
      <c r="Z13" s="35"/>
      <c r="AA13" s="35"/>
      <c r="AB13" s="35"/>
      <c r="AC13" s="35"/>
      <c r="AD13" s="35"/>
      <c r="AE13" s="35"/>
    </row>
    <row r="14" spans="1:46" s="2" customFormat="1" ht="12" customHeight="1">
      <c r="A14" s="35"/>
      <c r="B14" s="40"/>
      <c r="C14" s="35"/>
      <c r="D14" s="118" t="s">
        <v>19</v>
      </c>
      <c r="E14" s="35"/>
      <c r="F14" s="109" t="s">
        <v>20</v>
      </c>
      <c r="G14" s="35"/>
      <c r="H14" s="35"/>
      <c r="I14" s="118" t="s">
        <v>21</v>
      </c>
      <c r="J14" s="119">
        <f>'Rekapitulace stavby'!AN8</f>
        <v>45363</v>
      </c>
      <c r="K14" s="35"/>
      <c r="L14" s="52"/>
      <c r="S14" s="35"/>
      <c r="T14" s="35"/>
      <c r="U14" s="35"/>
      <c r="V14" s="35"/>
      <c r="W14" s="35"/>
      <c r="X14" s="35"/>
      <c r="Y14" s="35"/>
      <c r="Z14" s="35"/>
      <c r="AA14" s="35"/>
      <c r="AB14" s="35"/>
      <c r="AC14" s="35"/>
      <c r="AD14" s="35"/>
      <c r="AE14" s="35"/>
    </row>
    <row r="15" spans="1:46" s="2" customFormat="1" ht="10.9" customHeight="1">
      <c r="A15" s="35"/>
      <c r="B15" s="40"/>
      <c r="C15" s="35"/>
      <c r="D15" s="35"/>
      <c r="E15" s="35"/>
      <c r="F15" s="35"/>
      <c r="G15" s="35"/>
      <c r="H15" s="35"/>
      <c r="I15" s="35"/>
      <c r="J15" s="35"/>
      <c r="K15" s="35"/>
      <c r="L15" s="52"/>
      <c r="S15" s="35"/>
      <c r="T15" s="35"/>
      <c r="U15" s="35"/>
      <c r="V15" s="35"/>
      <c r="W15" s="35"/>
      <c r="X15" s="35"/>
      <c r="Y15" s="35"/>
      <c r="Z15" s="35"/>
      <c r="AA15" s="35"/>
      <c r="AB15" s="35"/>
      <c r="AC15" s="35"/>
      <c r="AD15" s="35"/>
      <c r="AE15" s="35"/>
    </row>
    <row r="16" spans="1:46" s="2" customFormat="1" ht="12" customHeight="1">
      <c r="A16" s="35"/>
      <c r="B16" s="40"/>
      <c r="C16" s="35"/>
      <c r="D16" s="118" t="s">
        <v>22</v>
      </c>
      <c r="E16" s="35"/>
      <c r="F16" s="35"/>
      <c r="G16" s="35"/>
      <c r="H16" s="35"/>
      <c r="I16" s="118" t="s">
        <v>23</v>
      </c>
      <c r="J16" s="109" t="s">
        <v>1</v>
      </c>
      <c r="K16" s="35"/>
      <c r="L16" s="52"/>
      <c r="S16" s="35"/>
      <c r="T16" s="35"/>
      <c r="U16" s="35"/>
      <c r="V16" s="35"/>
      <c r="W16" s="35"/>
      <c r="X16" s="35"/>
      <c r="Y16" s="35"/>
      <c r="Z16" s="35"/>
      <c r="AA16" s="35"/>
      <c r="AB16" s="35"/>
      <c r="AC16" s="35"/>
      <c r="AD16" s="35"/>
      <c r="AE16" s="35"/>
    </row>
    <row r="17" spans="1:31" s="2" customFormat="1" ht="18" customHeight="1">
      <c r="A17" s="35"/>
      <c r="B17" s="40"/>
      <c r="C17" s="35"/>
      <c r="D17" s="35"/>
      <c r="E17" s="109" t="s">
        <v>24</v>
      </c>
      <c r="F17" s="35"/>
      <c r="G17" s="35"/>
      <c r="H17" s="35"/>
      <c r="I17" s="118" t="s">
        <v>25</v>
      </c>
      <c r="J17" s="109" t="s">
        <v>1</v>
      </c>
      <c r="K17" s="35"/>
      <c r="L17" s="52"/>
      <c r="S17" s="35"/>
      <c r="T17" s="35"/>
      <c r="U17" s="35"/>
      <c r="V17" s="35"/>
      <c r="W17" s="35"/>
      <c r="X17" s="35"/>
      <c r="Y17" s="35"/>
      <c r="Z17" s="35"/>
      <c r="AA17" s="35"/>
      <c r="AB17" s="35"/>
      <c r="AC17" s="35"/>
      <c r="AD17" s="35"/>
      <c r="AE17" s="35"/>
    </row>
    <row r="18" spans="1:31" s="2" customFormat="1" ht="6.95" customHeight="1">
      <c r="A18" s="35"/>
      <c r="B18" s="40"/>
      <c r="C18" s="35"/>
      <c r="D18" s="35"/>
      <c r="E18" s="35"/>
      <c r="F18" s="35"/>
      <c r="G18" s="35"/>
      <c r="H18" s="35"/>
      <c r="I18" s="35"/>
      <c r="J18" s="35"/>
      <c r="K18" s="35"/>
      <c r="L18" s="52"/>
      <c r="S18" s="35"/>
      <c r="T18" s="35"/>
      <c r="U18" s="35"/>
      <c r="V18" s="35"/>
      <c r="W18" s="35"/>
      <c r="X18" s="35"/>
      <c r="Y18" s="35"/>
      <c r="Z18" s="35"/>
      <c r="AA18" s="35"/>
      <c r="AB18" s="35"/>
      <c r="AC18" s="35"/>
      <c r="AD18" s="35"/>
      <c r="AE18" s="35"/>
    </row>
    <row r="19" spans="1:31" s="2" customFormat="1" ht="12" customHeight="1">
      <c r="A19" s="35"/>
      <c r="B19" s="40"/>
      <c r="C19" s="35"/>
      <c r="D19" s="118" t="s">
        <v>26</v>
      </c>
      <c r="E19" s="35"/>
      <c r="F19" s="35"/>
      <c r="G19" s="35"/>
      <c r="H19" s="35"/>
      <c r="I19" s="118" t="s">
        <v>23</v>
      </c>
      <c r="J19" s="31" t="str">
        <f>'Rekapitulace stavby'!AN13</f>
        <v>Vyplň údaj</v>
      </c>
      <c r="K19" s="35"/>
      <c r="L19" s="52"/>
      <c r="S19" s="35"/>
      <c r="T19" s="35"/>
      <c r="U19" s="35"/>
      <c r="V19" s="35"/>
      <c r="W19" s="35"/>
      <c r="X19" s="35"/>
      <c r="Y19" s="35"/>
      <c r="Z19" s="35"/>
      <c r="AA19" s="35"/>
      <c r="AB19" s="35"/>
      <c r="AC19" s="35"/>
      <c r="AD19" s="35"/>
      <c r="AE19" s="35"/>
    </row>
    <row r="20" spans="1:31" s="2" customFormat="1" ht="18" customHeight="1">
      <c r="A20" s="35"/>
      <c r="B20" s="40"/>
      <c r="C20" s="35"/>
      <c r="D20" s="35"/>
      <c r="E20" s="416" t="str">
        <f>'Rekapitulace stavby'!E14</f>
        <v>Vyplň údaj</v>
      </c>
      <c r="F20" s="417"/>
      <c r="G20" s="417"/>
      <c r="H20" s="417"/>
      <c r="I20" s="118" t="s">
        <v>25</v>
      </c>
      <c r="J20" s="31" t="str">
        <f>'Rekapitulace stavby'!AN14</f>
        <v>Vyplň údaj</v>
      </c>
      <c r="K20" s="35"/>
      <c r="L20" s="52"/>
      <c r="S20" s="35"/>
      <c r="T20" s="35"/>
      <c r="U20" s="35"/>
      <c r="V20" s="35"/>
      <c r="W20" s="35"/>
      <c r="X20" s="35"/>
      <c r="Y20" s="35"/>
      <c r="Z20" s="35"/>
      <c r="AA20" s="35"/>
      <c r="AB20" s="35"/>
      <c r="AC20" s="35"/>
      <c r="AD20" s="35"/>
      <c r="AE20" s="35"/>
    </row>
    <row r="21" spans="1:31" s="2" customFormat="1" ht="6.95" customHeight="1">
      <c r="A21" s="35"/>
      <c r="B21" s="40"/>
      <c r="C21" s="35"/>
      <c r="D21" s="35"/>
      <c r="E21" s="35"/>
      <c r="F21" s="35"/>
      <c r="G21" s="35"/>
      <c r="H21" s="35"/>
      <c r="I21" s="35"/>
      <c r="J21" s="35"/>
      <c r="K21" s="35"/>
      <c r="L21" s="52"/>
      <c r="S21" s="35"/>
      <c r="T21" s="35"/>
      <c r="U21" s="35"/>
      <c r="V21" s="35"/>
      <c r="W21" s="35"/>
      <c r="X21" s="35"/>
      <c r="Y21" s="35"/>
      <c r="Z21" s="35"/>
      <c r="AA21" s="35"/>
      <c r="AB21" s="35"/>
      <c r="AC21" s="35"/>
      <c r="AD21" s="35"/>
      <c r="AE21" s="35"/>
    </row>
    <row r="22" spans="1:31" s="2" customFormat="1" ht="12" customHeight="1">
      <c r="A22" s="35"/>
      <c r="B22" s="40"/>
      <c r="C22" s="35"/>
      <c r="D22" s="118" t="s">
        <v>28</v>
      </c>
      <c r="E22" s="35"/>
      <c r="F22" s="35"/>
      <c r="G22" s="35"/>
      <c r="H22" s="35"/>
      <c r="I22" s="118" t="s">
        <v>23</v>
      </c>
      <c r="J22" s="109" t="s">
        <v>1</v>
      </c>
      <c r="K22" s="35"/>
      <c r="L22" s="52"/>
      <c r="S22" s="35"/>
      <c r="T22" s="35"/>
      <c r="U22" s="35"/>
      <c r="V22" s="35"/>
      <c r="W22" s="35"/>
      <c r="X22" s="35"/>
      <c r="Y22" s="35"/>
      <c r="Z22" s="35"/>
      <c r="AA22" s="35"/>
      <c r="AB22" s="35"/>
      <c r="AC22" s="35"/>
      <c r="AD22" s="35"/>
      <c r="AE22" s="35"/>
    </row>
    <row r="23" spans="1:31" s="2" customFormat="1" ht="18" customHeight="1">
      <c r="A23" s="35"/>
      <c r="B23" s="40"/>
      <c r="C23" s="35"/>
      <c r="D23" s="35"/>
      <c r="E23" s="109" t="s">
        <v>29</v>
      </c>
      <c r="F23" s="35"/>
      <c r="G23" s="35"/>
      <c r="H23" s="35"/>
      <c r="I23" s="118" t="s">
        <v>25</v>
      </c>
      <c r="J23" s="109" t="s">
        <v>1</v>
      </c>
      <c r="K23" s="35"/>
      <c r="L23" s="52"/>
      <c r="S23" s="35"/>
      <c r="T23" s="35"/>
      <c r="U23" s="35"/>
      <c r="V23" s="35"/>
      <c r="W23" s="35"/>
      <c r="X23" s="35"/>
      <c r="Y23" s="35"/>
      <c r="Z23" s="35"/>
      <c r="AA23" s="35"/>
      <c r="AB23" s="35"/>
      <c r="AC23" s="35"/>
      <c r="AD23" s="35"/>
      <c r="AE23" s="35"/>
    </row>
    <row r="24" spans="1:31" s="2" customFormat="1" ht="6.95" customHeight="1">
      <c r="A24" s="35"/>
      <c r="B24" s="40"/>
      <c r="C24" s="35"/>
      <c r="D24" s="35"/>
      <c r="E24" s="35"/>
      <c r="F24" s="35"/>
      <c r="G24" s="35"/>
      <c r="H24" s="35"/>
      <c r="I24" s="35"/>
      <c r="J24" s="35"/>
      <c r="K24" s="35"/>
      <c r="L24" s="52"/>
      <c r="S24" s="35"/>
      <c r="T24" s="35"/>
      <c r="U24" s="35"/>
      <c r="V24" s="35"/>
      <c r="W24" s="35"/>
      <c r="X24" s="35"/>
      <c r="Y24" s="35"/>
      <c r="Z24" s="35"/>
      <c r="AA24" s="35"/>
      <c r="AB24" s="35"/>
      <c r="AC24" s="35"/>
      <c r="AD24" s="35"/>
      <c r="AE24" s="35"/>
    </row>
    <row r="25" spans="1:31" s="2" customFormat="1" ht="12" customHeight="1">
      <c r="A25" s="35"/>
      <c r="B25" s="40"/>
      <c r="C25" s="35"/>
      <c r="D25" s="118" t="s">
        <v>31</v>
      </c>
      <c r="E25" s="35"/>
      <c r="F25" s="35"/>
      <c r="G25" s="35"/>
      <c r="H25" s="35"/>
      <c r="I25" s="118" t="s">
        <v>23</v>
      </c>
      <c r="J25" s="109" t="s">
        <v>1</v>
      </c>
      <c r="K25" s="35"/>
      <c r="L25" s="52"/>
      <c r="S25" s="35"/>
      <c r="T25" s="35"/>
      <c r="U25" s="35"/>
      <c r="V25" s="35"/>
      <c r="W25" s="35"/>
      <c r="X25" s="35"/>
      <c r="Y25" s="35"/>
      <c r="Z25" s="35"/>
      <c r="AA25" s="35"/>
      <c r="AB25" s="35"/>
      <c r="AC25" s="35"/>
      <c r="AD25" s="35"/>
      <c r="AE25" s="35"/>
    </row>
    <row r="26" spans="1:31" s="2" customFormat="1" ht="18" customHeight="1">
      <c r="A26" s="35"/>
      <c r="B26" s="40"/>
      <c r="C26" s="35"/>
      <c r="D26" s="35"/>
      <c r="E26" s="109" t="s">
        <v>29</v>
      </c>
      <c r="F26" s="35"/>
      <c r="G26" s="35"/>
      <c r="H26" s="35"/>
      <c r="I26" s="118" t="s">
        <v>25</v>
      </c>
      <c r="J26" s="109" t="s">
        <v>1</v>
      </c>
      <c r="K26" s="35"/>
      <c r="L26" s="52"/>
      <c r="S26" s="35"/>
      <c r="T26" s="35"/>
      <c r="U26" s="35"/>
      <c r="V26" s="35"/>
      <c r="W26" s="35"/>
      <c r="X26" s="35"/>
      <c r="Y26" s="35"/>
      <c r="Z26" s="35"/>
      <c r="AA26" s="35"/>
      <c r="AB26" s="35"/>
      <c r="AC26" s="35"/>
      <c r="AD26" s="35"/>
      <c r="AE26" s="35"/>
    </row>
    <row r="27" spans="1:31" s="2" customFormat="1" ht="6.95" customHeight="1">
      <c r="A27" s="35"/>
      <c r="B27" s="40"/>
      <c r="C27" s="35"/>
      <c r="D27" s="35"/>
      <c r="E27" s="35"/>
      <c r="F27" s="35"/>
      <c r="G27" s="35"/>
      <c r="H27" s="35"/>
      <c r="I27" s="35"/>
      <c r="J27" s="35"/>
      <c r="K27" s="35"/>
      <c r="L27" s="52"/>
      <c r="S27" s="35"/>
      <c r="T27" s="35"/>
      <c r="U27" s="35"/>
      <c r="V27" s="35"/>
      <c r="W27" s="35"/>
      <c r="X27" s="35"/>
      <c r="Y27" s="35"/>
      <c r="Z27" s="35"/>
      <c r="AA27" s="35"/>
      <c r="AB27" s="35"/>
      <c r="AC27" s="35"/>
      <c r="AD27" s="35"/>
      <c r="AE27" s="35"/>
    </row>
    <row r="28" spans="1:31" s="2" customFormat="1" ht="12" customHeight="1">
      <c r="A28" s="35"/>
      <c r="B28" s="40"/>
      <c r="C28" s="35"/>
      <c r="D28" s="118" t="s">
        <v>32</v>
      </c>
      <c r="E28" s="35"/>
      <c r="F28" s="35"/>
      <c r="G28" s="35"/>
      <c r="H28" s="35"/>
      <c r="I28" s="35"/>
      <c r="J28" s="35"/>
      <c r="K28" s="35"/>
      <c r="L28" s="52"/>
      <c r="S28" s="35"/>
      <c r="T28" s="35"/>
      <c r="U28" s="35"/>
      <c r="V28" s="35"/>
      <c r="W28" s="35"/>
      <c r="X28" s="35"/>
      <c r="Y28" s="35"/>
      <c r="Z28" s="35"/>
      <c r="AA28" s="35"/>
      <c r="AB28" s="35"/>
      <c r="AC28" s="35"/>
      <c r="AD28" s="35"/>
      <c r="AE28" s="35"/>
    </row>
    <row r="29" spans="1:31" s="8" customFormat="1" ht="16.5" customHeight="1">
      <c r="A29" s="120"/>
      <c r="B29" s="121"/>
      <c r="C29" s="120"/>
      <c r="D29" s="120"/>
      <c r="E29" s="418" t="s">
        <v>1</v>
      </c>
      <c r="F29" s="418"/>
      <c r="G29" s="418"/>
      <c r="H29" s="418"/>
      <c r="I29" s="120"/>
      <c r="J29" s="120"/>
      <c r="K29" s="120"/>
      <c r="L29" s="122"/>
      <c r="S29" s="120"/>
      <c r="T29" s="120"/>
      <c r="U29" s="120"/>
      <c r="V29" s="120"/>
      <c r="W29" s="120"/>
      <c r="X29" s="120"/>
      <c r="Y29" s="120"/>
      <c r="Z29" s="120"/>
      <c r="AA29" s="120"/>
      <c r="AB29" s="120"/>
      <c r="AC29" s="120"/>
      <c r="AD29" s="120"/>
      <c r="AE29" s="120"/>
    </row>
    <row r="30" spans="1:31" s="2" customFormat="1" ht="6.95" customHeight="1">
      <c r="A30" s="35"/>
      <c r="B30" s="40"/>
      <c r="C30" s="35"/>
      <c r="D30" s="35"/>
      <c r="E30" s="35"/>
      <c r="F30" s="35"/>
      <c r="G30" s="35"/>
      <c r="H30" s="35"/>
      <c r="I30" s="35"/>
      <c r="J30" s="35"/>
      <c r="K30" s="35"/>
      <c r="L30" s="52"/>
      <c r="S30" s="35"/>
      <c r="T30" s="35"/>
      <c r="U30" s="35"/>
      <c r="V30" s="35"/>
      <c r="W30" s="35"/>
      <c r="X30" s="35"/>
      <c r="Y30" s="35"/>
      <c r="Z30" s="35"/>
      <c r="AA30" s="35"/>
      <c r="AB30" s="35"/>
      <c r="AC30" s="35"/>
      <c r="AD30" s="35"/>
      <c r="AE30" s="35"/>
    </row>
    <row r="31" spans="1:31" s="2" customFormat="1" ht="6.95" customHeight="1">
      <c r="A31" s="35"/>
      <c r="B31" s="40"/>
      <c r="C31" s="35"/>
      <c r="D31" s="123"/>
      <c r="E31" s="123"/>
      <c r="F31" s="123"/>
      <c r="G31" s="123"/>
      <c r="H31" s="123"/>
      <c r="I31" s="123"/>
      <c r="J31" s="123"/>
      <c r="K31" s="123"/>
      <c r="L31" s="52"/>
      <c r="S31" s="35"/>
      <c r="T31" s="35"/>
      <c r="U31" s="35"/>
      <c r="V31" s="35"/>
      <c r="W31" s="35"/>
      <c r="X31" s="35"/>
      <c r="Y31" s="35"/>
      <c r="Z31" s="35"/>
      <c r="AA31" s="35"/>
      <c r="AB31" s="35"/>
      <c r="AC31" s="35"/>
      <c r="AD31" s="35"/>
      <c r="AE31" s="35"/>
    </row>
    <row r="32" spans="1:31" s="2" customFormat="1" ht="25.35" customHeight="1">
      <c r="A32" s="35"/>
      <c r="B32" s="40"/>
      <c r="C32" s="35"/>
      <c r="D32" s="124" t="s">
        <v>33</v>
      </c>
      <c r="E32" s="35"/>
      <c r="F32" s="35"/>
      <c r="G32" s="35"/>
      <c r="H32" s="35"/>
      <c r="I32" s="35"/>
      <c r="J32" s="125">
        <f>ROUND(J133, 2)</f>
        <v>0</v>
      </c>
      <c r="K32" s="35"/>
      <c r="L32" s="52"/>
      <c r="S32" s="35"/>
      <c r="T32" s="35"/>
      <c r="U32" s="35"/>
      <c r="V32" s="35"/>
      <c r="W32" s="35"/>
      <c r="X32" s="35"/>
      <c r="Y32" s="35"/>
      <c r="Z32" s="35"/>
      <c r="AA32" s="35"/>
      <c r="AB32" s="35"/>
      <c r="AC32" s="35"/>
      <c r="AD32" s="35"/>
      <c r="AE32" s="35"/>
    </row>
    <row r="33" spans="1:31" s="2" customFormat="1" ht="6.95" customHeight="1">
      <c r="A33" s="35"/>
      <c r="B33" s="40"/>
      <c r="C33" s="35"/>
      <c r="D33" s="123"/>
      <c r="E33" s="123"/>
      <c r="F33" s="123"/>
      <c r="G33" s="123"/>
      <c r="H33" s="123"/>
      <c r="I33" s="123"/>
      <c r="J33" s="123"/>
      <c r="K33" s="123"/>
      <c r="L33" s="52"/>
      <c r="S33" s="35"/>
      <c r="T33" s="35"/>
      <c r="U33" s="35"/>
      <c r="V33" s="35"/>
      <c r="W33" s="35"/>
      <c r="X33" s="35"/>
      <c r="Y33" s="35"/>
      <c r="Z33" s="35"/>
      <c r="AA33" s="35"/>
      <c r="AB33" s="35"/>
      <c r="AC33" s="35"/>
      <c r="AD33" s="35"/>
      <c r="AE33" s="35"/>
    </row>
    <row r="34" spans="1:31" s="2" customFormat="1" ht="14.45" customHeight="1">
      <c r="A34" s="35"/>
      <c r="B34" s="40"/>
      <c r="C34" s="35"/>
      <c r="D34" s="35"/>
      <c r="E34" s="35"/>
      <c r="F34" s="126" t="s">
        <v>35</v>
      </c>
      <c r="G34" s="35"/>
      <c r="H34" s="35"/>
      <c r="I34" s="126" t="s">
        <v>34</v>
      </c>
      <c r="J34" s="126" t="s">
        <v>36</v>
      </c>
      <c r="K34" s="35"/>
      <c r="L34" s="52"/>
      <c r="S34" s="35"/>
      <c r="T34" s="35"/>
      <c r="U34" s="35"/>
      <c r="V34" s="35"/>
      <c r="W34" s="35"/>
      <c r="X34" s="35"/>
      <c r="Y34" s="35"/>
      <c r="Z34" s="35"/>
      <c r="AA34" s="35"/>
      <c r="AB34" s="35"/>
      <c r="AC34" s="35"/>
      <c r="AD34" s="35"/>
      <c r="AE34" s="35"/>
    </row>
    <row r="35" spans="1:31" s="2" customFormat="1" ht="14.45" customHeight="1">
      <c r="A35" s="35"/>
      <c r="B35" s="40"/>
      <c r="C35" s="35"/>
      <c r="D35" s="127" t="s">
        <v>37</v>
      </c>
      <c r="E35" s="118" t="s">
        <v>38</v>
      </c>
      <c r="F35" s="128">
        <f>ROUND((SUM(BE133:BE173)),  2)</f>
        <v>0</v>
      </c>
      <c r="G35" s="35"/>
      <c r="H35" s="35"/>
      <c r="I35" s="129">
        <v>0.21</v>
      </c>
      <c r="J35" s="128">
        <f>ROUND(((SUM(BE133:BE173))*I35),  2)</f>
        <v>0</v>
      </c>
      <c r="K35" s="35"/>
      <c r="L35" s="52"/>
      <c r="S35" s="35"/>
      <c r="T35" s="35"/>
      <c r="U35" s="35"/>
      <c r="V35" s="35"/>
      <c r="W35" s="35"/>
      <c r="X35" s="35"/>
      <c r="Y35" s="35"/>
      <c r="Z35" s="35"/>
      <c r="AA35" s="35"/>
      <c r="AB35" s="35"/>
      <c r="AC35" s="35"/>
      <c r="AD35" s="35"/>
      <c r="AE35" s="35"/>
    </row>
    <row r="36" spans="1:31" s="2" customFormat="1" ht="14.45" customHeight="1">
      <c r="A36" s="35"/>
      <c r="B36" s="40"/>
      <c r="C36" s="35"/>
      <c r="D36" s="35"/>
      <c r="E36" s="118" t="s">
        <v>39</v>
      </c>
      <c r="F36" s="128">
        <f>ROUND((SUM(BF133:BF173)),  2)</f>
        <v>0</v>
      </c>
      <c r="G36" s="35"/>
      <c r="H36" s="35"/>
      <c r="I36" s="129">
        <v>0.12</v>
      </c>
      <c r="J36" s="128">
        <f>ROUND(((SUM(BF133:BF173))*I36),  2)</f>
        <v>0</v>
      </c>
      <c r="K36" s="35"/>
      <c r="L36" s="52"/>
      <c r="S36" s="35"/>
      <c r="T36" s="35"/>
      <c r="U36" s="35"/>
      <c r="V36" s="35"/>
      <c r="W36" s="35"/>
      <c r="X36" s="35"/>
      <c r="Y36" s="35"/>
      <c r="Z36" s="35"/>
      <c r="AA36" s="35"/>
      <c r="AB36" s="35"/>
      <c r="AC36" s="35"/>
      <c r="AD36" s="35"/>
      <c r="AE36" s="35"/>
    </row>
    <row r="37" spans="1:31" s="2" customFormat="1" ht="14.45" hidden="1" customHeight="1">
      <c r="A37" s="35"/>
      <c r="B37" s="40"/>
      <c r="C37" s="35"/>
      <c r="D37" s="35"/>
      <c r="E37" s="118" t="s">
        <v>40</v>
      </c>
      <c r="F37" s="128">
        <f>ROUND((SUM(BG133:BG173)),  2)</f>
        <v>0</v>
      </c>
      <c r="G37" s="35"/>
      <c r="H37" s="35"/>
      <c r="I37" s="129">
        <v>0.21</v>
      </c>
      <c r="J37" s="128">
        <f>0</f>
        <v>0</v>
      </c>
      <c r="K37" s="35"/>
      <c r="L37" s="52"/>
      <c r="S37" s="35"/>
      <c r="T37" s="35"/>
      <c r="U37" s="35"/>
      <c r="V37" s="35"/>
      <c r="W37" s="35"/>
      <c r="X37" s="35"/>
      <c r="Y37" s="35"/>
      <c r="Z37" s="35"/>
      <c r="AA37" s="35"/>
      <c r="AB37" s="35"/>
      <c r="AC37" s="35"/>
      <c r="AD37" s="35"/>
      <c r="AE37" s="35"/>
    </row>
    <row r="38" spans="1:31" s="2" customFormat="1" ht="14.45" hidden="1" customHeight="1">
      <c r="A38" s="35"/>
      <c r="B38" s="40"/>
      <c r="C38" s="35"/>
      <c r="D38" s="35"/>
      <c r="E38" s="118" t="s">
        <v>41</v>
      </c>
      <c r="F38" s="128">
        <f>ROUND((SUM(BH133:BH173)),  2)</f>
        <v>0</v>
      </c>
      <c r="G38" s="35"/>
      <c r="H38" s="35"/>
      <c r="I38" s="129">
        <v>0.12</v>
      </c>
      <c r="J38" s="128">
        <f>0</f>
        <v>0</v>
      </c>
      <c r="K38" s="35"/>
      <c r="L38" s="52"/>
      <c r="S38" s="35"/>
      <c r="T38" s="35"/>
      <c r="U38" s="35"/>
      <c r="V38" s="35"/>
      <c r="W38" s="35"/>
      <c r="X38" s="35"/>
      <c r="Y38" s="35"/>
      <c r="Z38" s="35"/>
      <c r="AA38" s="35"/>
      <c r="AB38" s="35"/>
      <c r="AC38" s="35"/>
      <c r="AD38" s="35"/>
      <c r="AE38" s="35"/>
    </row>
    <row r="39" spans="1:31" s="2" customFormat="1" ht="14.45" hidden="1" customHeight="1">
      <c r="A39" s="35"/>
      <c r="B39" s="40"/>
      <c r="C39" s="35"/>
      <c r="D39" s="35"/>
      <c r="E39" s="118" t="s">
        <v>42</v>
      </c>
      <c r="F39" s="128">
        <f>ROUND((SUM(BI133:BI173)),  2)</f>
        <v>0</v>
      </c>
      <c r="G39" s="35"/>
      <c r="H39" s="35"/>
      <c r="I39" s="129">
        <v>0</v>
      </c>
      <c r="J39" s="128">
        <f>0</f>
        <v>0</v>
      </c>
      <c r="K39" s="35"/>
      <c r="L39" s="52"/>
      <c r="S39" s="35"/>
      <c r="T39" s="35"/>
      <c r="U39" s="35"/>
      <c r="V39" s="35"/>
      <c r="W39" s="35"/>
      <c r="X39" s="35"/>
      <c r="Y39" s="35"/>
      <c r="Z39" s="35"/>
      <c r="AA39" s="35"/>
      <c r="AB39" s="35"/>
      <c r="AC39" s="35"/>
      <c r="AD39" s="35"/>
      <c r="AE39" s="35"/>
    </row>
    <row r="40" spans="1:31" s="2" customFormat="1" ht="6.95" customHeight="1">
      <c r="A40" s="35"/>
      <c r="B40" s="40"/>
      <c r="C40" s="35"/>
      <c r="D40" s="35"/>
      <c r="E40" s="35"/>
      <c r="F40" s="35"/>
      <c r="G40" s="35"/>
      <c r="H40" s="35"/>
      <c r="I40" s="35"/>
      <c r="J40" s="35"/>
      <c r="K40" s="35"/>
      <c r="L40" s="52"/>
      <c r="S40" s="35"/>
      <c r="T40" s="35"/>
      <c r="U40" s="35"/>
      <c r="V40" s="35"/>
      <c r="W40" s="35"/>
      <c r="X40" s="35"/>
      <c r="Y40" s="35"/>
      <c r="Z40" s="35"/>
      <c r="AA40" s="35"/>
      <c r="AB40" s="35"/>
      <c r="AC40" s="35"/>
      <c r="AD40" s="35"/>
      <c r="AE40" s="35"/>
    </row>
    <row r="41" spans="1:31" s="2" customFormat="1" ht="25.35" customHeight="1">
      <c r="A41" s="35"/>
      <c r="B41" s="40"/>
      <c r="C41" s="130"/>
      <c r="D41" s="131" t="s">
        <v>43</v>
      </c>
      <c r="E41" s="132"/>
      <c r="F41" s="132"/>
      <c r="G41" s="133" t="s">
        <v>44</v>
      </c>
      <c r="H41" s="134" t="s">
        <v>7622</v>
      </c>
      <c r="I41" s="132"/>
      <c r="J41" s="135">
        <f>SUM(J32:J39)</f>
        <v>0</v>
      </c>
      <c r="K41" s="136"/>
      <c r="L41" s="52"/>
      <c r="S41" s="35"/>
      <c r="T41" s="35"/>
      <c r="U41" s="35"/>
      <c r="V41" s="35"/>
      <c r="W41" s="35"/>
      <c r="X41" s="35"/>
      <c r="Y41" s="35"/>
      <c r="Z41" s="35"/>
      <c r="AA41" s="35"/>
      <c r="AB41" s="35"/>
      <c r="AC41" s="35"/>
      <c r="AD41" s="35"/>
      <c r="AE41" s="35"/>
    </row>
    <row r="42" spans="1:31" s="2" customFormat="1" ht="14.45" customHeight="1">
      <c r="A42" s="35"/>
      <c r="B42" s="40"/>
      <c r="C42" s="35"/>
      <c r="D42" s="35"/>
      <c r="E42" s="35"/>
      <c r="F42" s="35"/>
      <c r="G42" s="35"/>
      <c r="H42" s="35"/>
      <c r="I42" s="35"/>
      <c r="J42" s="35"/>
      <c r="K42" s="35"/>
      <c r="L42" s="52"/>
      <c r="S42" s="35"/>
      <c r="T42" s="35"/>
      <c r="U42" s="35"/>
      <c r="V42" s="35"/>
      <c r="W42" s="35"/>
      <c r="X42" s="35"/>
      <c r="Y42" s="35"/>
      <c r="Z42" s="35"/>
      <c r="AA42" s="35"/>
      <c r="AB42" s="35"/>
      <c r="AC42" s="35"/>
      <c r="AD42" s="35"/>
      <c r="AE42" s="35"/>
    </row>
    <row r="43" spans="1:31" s="1" customFormat="1" ht="14.45" customHeight="1">
      <c r="B43" s="21"/>
      <c r="L43" s="21"/>
    </row>
    <row r="44" spans="1:31" s="1" customFormat="1" ht="14.45" customHeight="1">
      <c r="B44" s="21"/>
      <c r="L44" s="21"/>
    </row>
    <row r="45" spans="1:31" s="1" customFormat="1" ht="14.45" customHeight="1">
      <c r="B45" s="21"/>
      <c r="L45" s="21"/>
    </row>
    <row r="46" spans="1:31" s="1" customFormat="1" ht="14.45" customHeight="1">
      <c r="B46" s="21"/>
      <c r="L46" s="21"/>
    </row>
    <row r="47" spans="1:31" s="1" customFormat="1" ht="14.45" customHeight="1">
      <c r="B47" s="21"/>
      <c r="L47" s="21"/>
    </row>
    <row r="48" spans="1:31" s="1" customFormat="1" ht="14.45" customHeight="1">
      <c r="B48" s="21"/>
      <c r="L48" s="21"/>
    </row>
    <row r="49" spans="1:31" s="1" customFormat="1" ht="14.45" customHeight="1">
      <c r="B49" s="21"/>
      <c r="L49" s="21"/>
    </row>
    <row r="50" spans="1:31" s="2" customFormat="1" ht="14.45" customHeight="1">
      <c r="B50" s="52"/>
      <c r="D50" s="137" t="s">
        <v>45</v>
      </c>
      <c r="E50" s="138"/>
      <c r="F50" s="138"/>
      <c r="G50" s="137" t="s">
        <v>46</v>
      </c>
      <c r="H50" s="138"/>
      <c r="I50" s="138"/>
      <c r="J50" s="138"/>
      <c r="K50" s="138"/>
      <c r="L50" s="52"/>
    </row>
    <row r="51" spans="1:31">
      <c r="B51" s="21"/>
      <c r="L51" s="21"/>
    </row>
    <row r="52" spans="1:31">
      <c r="B52" s="21"/>
      <c r="L52" s="21"/>
    </row>
    <row r="53" spans="1:31">
      <c r="B53" s="21"/>
      <c r="L53" s="21"/>
    </row>
    <row r="54" spans="1:31">
      <c r="B54" s="21"/>
      <c r="L54" s="21"/>
    </row>
    <row r="55" spans="1:31">
      <c r="B55" s="21"/>
      <c r="L55" s="21"/>
    </row>
    <row r="56" spans="1:31">
      <c r="B56" s="21"/>
      <c r="L56" s="21"/>
    </row>
    <row r="57" spans="1:31">
      <c r="B57" s="21"/>
      <c r="L57" s="21"/>
    </row>
    <row r="58" spans="1:31">
      <c r="B58" s="21"/>
      <c r="L58" s="21"/>
    </row>
    <row r="59" spans="1:31">
      <c r="B59" s="21"/>
      <c r="L59" s="21"/>
    </row>
    <row r="60" spans="1:31">
      <c r="B60" s="21"/>
      <c r="L60" s="21"/>
    </row>
    <row r="61" spans="1:31" s="2" customFormat="1" ht="12.75">
      <c r="A61" s="35"/>
      <c r="B61" s="40"/>
      <c r="C61" s="35"/>
      <c r="D61" s="139" t="s">
        <v>47</v>
      </c>
      <c r="E61" s="140"/>
      <c r="F61" s="141" t="s">
        <v>48</v>
      </c>
      <c r="G61" s="139" t="s">
        <v>47</v>
      </c>
      <c r="H61" s="140"/>
      <c r="I61" s="140"/>
      <c r="J61" s="142" t="s">
        <v>48</v>
      </c>
      <c r="K61" s="140"/>
      <c r="L61" s="52"/>
      <c r="S61" s="35"/>
      <c r="T61" s="35"/>
      <c r="U61" s="35"/>
      <c r="V61" s="35"/>
      <c r="W61" s="35"/>
      <c r="X61" s="35"/>
      <c r="Y61" s="35"/>
      <c r="Z61" s="35"/>
      <c r="AA61" s="35"/>
      <c r="AB61" s="35"/>
      <c r="AC61" s="35"/>
      <c r="AD61" s="35"/>
      <c r="AE61" s="35"/>
    </row>
    <row r="62" spans="1:31">
      <c r="B62" s="21"/>
      <c r="L62" s="21"/>
    </row>
    <row r="63" spans="1:31">
      <c r="B63" s="21"/>
      <c r="L63" s="21"/>
    </row>
    <row r="64" spans="1:31">
      <c r="B64" s="21"/>
      <c r="L64" s="21"/>
    </row>
    <row r="65" spans="1:31" s="2" customFormat="1" ht="12.75">
      <c r="A65" s="35"/>
      <c r="B65" s="40"/>
      <c r="C65" s="35"/>
      <c r="D65" s="137" t="s">
        <v>49</v>
      </c>
      <c r="E65" s="143"/>
      <c r="F65" s="143"/>
      <c r="G65" s="137" t="s">
        <v>50</v>
      </c>
      <c r="H65" s="143"/>
      <c r="I65" s="143"/>
      <c r="J65" s="143"/>
      <c r="K65" s="143"/>
      <c r="L65" s="52"/>
      <c r="S65" s="35"/>
      <c r="T65" s="35"/>
      <c r="U65" s="35"/>
      <c r="V65" s="35"/>
      <c r="W65" s="35"/>
      <c r="X65" s="35"/>
      <c r="Y65" s="35"/>
      <c r="Z65" s="35"/>
      <c r="AA65" s="35"/>
      <c r="AB65" s="35"/>
      <c r="AC65" s="35"/>
      <c r="AD65" s="35"/>
      <c r="AE65" s="35"/>
    </row>
    <row r="66" spans="1:31">
      <c r="B66" s="21"/>
      <c r="L66" s="21"/>
    </row>
    <row r="67" spans="1:31">
      <c r="B67" s="21"/>
      <c r="L67" s="21"/>
    </row>
    <row r="68" spans="1:31">
      <c r="B68" s="21"/>
      <c r="L68" s="21"/>
    </row>
    <row r="69" spans="1:31">
      <c r="B69" s="21"/>
      <c r="L69" s="21"/>
    </row>
    <row r="70" spans="1:31">
      <c r="B70" s="21"/>
      <c r="L70" s="21"/>
    </row>
    <row r="71" spans="1:31">
      <c r="B71" s="21"/>
      <c r="L71" s="21"/>
    </row>
    <row r="72" spans="1:31">
      <c r="B72" s="21"/>
      <c r="L72" s="21"/>
    </row>
    <row r="73" spans="1:31">
      <c r="B73" s="21"/>
      <c r="L73" s="21"/>
    </row>
    <row r="74" spans="1:31">
      <c r="B74" s="21"/>
      <c r="L74" s="21"/>
    </row>
    <row r="75" spans="1:31">
      <c r="B75" s="21"/>
      <c r="L75" s="21"/>
    </row>
    <row r="76" spans="1:31" s="2" customFormat="1" ht="12.75">
      <c r="A76" s="35"/>
      <c r="B76" s="40"/>
      <c r="C76" s="35"/>
      <c r="D76" s="139" t="s">
        <v>47</v>
      </c>
      <c r="E76" s="140"/>
      <c r="F76" s="141" t="s">
        <v>48</v>
      </c>
      <c r="G76" s="139" t="s">
        <v>47</v>
      </c>
      <c r="H76" s="140"/>
      <c r="I76" s="140"/>
      <c r="J76" s="142" t="s">
        <v>48</v>
      </c>
      <c r="K76" s="140"/>
      <c r="L76" s="52"/>
      <c r="S76" s="35"/>
      <c r="T76" s="35"/>
      <c r="U76" s="35"/>
      <c r="V76" s="35"/>
      <c r="W76" s="35"/>
      <c r="X76" s="35"/>
      <c r="Y76" s="35"/>
      <c r="Z76" s="35"/>
      <c r="AA76" s="35"/>
      <c r="AB76" s="35"/>
      <c r="AC76" s="35"/>
      <c r="AD76" s="35"/>
      <c r="AE76" s="35"/>
    </row>
    <row r="77" spans="1:31" s="2" customFormat="1" ht="14.45" customHeight="1">
      <c r="A77" s="35"/>
      <c r="B77" s="144"/>
      <c r="C77" s="145"/>
      <c r="D77" s="145"/>
      <c r="E77" s="145"/>
      <c r="F77" s="145"/>
      <c r="G77" s="145"/>
      <c r="H77" s="145"/>
      <c r="I77" s="145"/>
      <c r="J77" s="145"/>
      <c r="K77" s="145"/>
      <c r="L77" s="52"/>
      <c r="S77" s="35"/>
      <c r="T77" s="35"/>
      <c r="U77" s="35"/>
      <c r="V77" s="35"/>
      <c r="W77" s="35"/>
      <c r="X77" s="35"/>
      <c r="Y77" s="35"/>
      <c r="Z77" s="35"/>
      <c r="AA77" s="35"/>
      <c r="AB77" s="35"/>
      <c r="AC77" s="35"/>
      <c r="AD77" s="35"/>
      <c r="AE77" s="35"/>
    </row>
    <row r="81" spans="1:31" s="2" customFormat="1" ht="6.95" customHeight="1">
      <c r="A81" s="35"/>
      <c r="B81" s="146"/>
      <c r="C81" s="147"/>
      <c r="D81" s="147"/>
      <c r="E81" s="147"/>
      <c r="F81" s="147"/>
      <c r="G81" s="147"/>
      <c r="H81" s="147"/>
      <c r="I81" s="147"/>
      <c r="J81" s="147"/>
      <c r="K81" s="147"/>
      <c r="L81" s="52"/>
      <c r="S81" s="35"/>
      <c r="T81" s="35"/>
      <c r="U81" s="35"/>
      <c r="V81" s="35"/>
      <c r="W81" s="35"/>
      <c r="X81" s="35"/>
      <c r="Y81" s="35"/>
      <c r="Z81" s="35"/>
      <c r="AA81" s="35"/>
      <c r="AB81" s="35"/>
      <c r="AC81" s="35"/>
      <c r="AD81" s="35"/>
      <c r="AE81" s="35"/>
    </row>
    <row r="82" spans="1:31" s="2" customFormat="1" ht="24.95" customHeight="1">
      <c r="A82" s="35"/>
      <c r="B82" s="36"/>
      <c r="C82" s="24" t="s">
        <v>242</v>
      </c>
      <c r="D82" s="37"/>
      <c r="E82" s="37"/>
      <c r="F82" s="37"/>
      <c r="G82" s="37"/>
      <c r="H82" s="37"/>
      <c r="I82" s="37"/>
      <c r="J82" s="37"/>
      <c r="K82" s="37"/>
      <c r="L82" s="52"/>
      <c r="S82" s="35"/>
      <c r="T82" s="35"/>
      <c r="U82" s="35"/>
      <c r="V82" s="35"/>
      <c r="W82" s="35"/>
      <c r="X82" s="35"/>
      <c r="Y82" s="35"/>
      <c r="Z82" s="35"/>
      <c r="AA82" s="35"/>
      <c r="AB82" s="35"/>
      <c r="AC82" s="35"/>
      <c r="AD82" s="35"/>
      <c r="AE82" s="35"/>
    </row>
    <row r="83" spans="1:31" s="2" customFormat="1" ht="6.95" customHeight="1">
      <c r="A83" s="35"/>
      <c r="B83" s="36"/>
      <c r="C83" s="37"/>
      <c r="D83" s="37"/>
      <c r="E83" s="37"/>
      <c r="F83" s="37"/>
      <c r="G83" s="37"/>
      <c r="H83" s="37"/>
      <c r="I83" s="37"/>
      <c r="J83" s="37"/>
      <c r="K83" s="37"/>
      <c r="L83" s="52"/>
      <c r="S83" s="35"/>
      <c r="T83" s="35"/>
      <c r="U83" s="35"/>
      <c r="V83" s="35"/>
      <c r="W83" s="35"/>
      <c r="X83" s="35"/>
      <c r="Y83" s="35"/>
      <c r="Z83" s="35"/>
      <c r="AA83" s="35"/>
      <c r="AB83" s="35"/>
      <c r="AC83" s="35"/>
      <c r="AD83" s="35"/>
      <c r="AE83" s="35"/>
    </row>
    <row r="84" spans="1:31" s="2" customFormat="1" ht="12" customHeight="1">
      <c r="A84" s="35"/>
      <c r="B84" s="36"/>
      <c r="C84" s="30" t="s">
        <v>15</v>
      </c>
      <c r="D84" s="37"/>
      <c r="E84" s="37"/>
      <c r="F84" s="37"/>
      <c r="G84" s="37"/>
      <c r="H84" s="37"/>
      <c r="I84" s="37"/>
      <c r="J84" s="37"/>
      <c r="K84" s="37"/>
      <c r="L84" s="52"/>
      <c r="S84" s="35"/>
      <c r="T84" s="35"/>
      <c r="U84" s="35"/>
      <c r="V84" s="35"/>
      <c r="W84" s="35"/>
      <c r="X84" s="35"/>
      <c r="Y84" s="35"/>
      <c r="Z84" s="35"/>
      <c r="AA84" s="35"/>
      <c r="AB84" s="35"/>
      <c r="AC84" s="35"/>
      <c r="AD84" s="35"/>
      <c r="AE84" s="35"/>
    </row>
    <row r="85" spans="1:31" s="2" customFormat="1" ht="16.5" customHeight="1">
      <c r="A85" s="35"/>
      <c r="B85" s="36"/>
      <c r="C85" s="37"/>
      <c r="D85" s="37"/>
      <c r="E85" s="410" t="str">
        <f>E7</f>
        <v>Modernizace teplárny OB6</v>
      </c>
      <c r="F85" s="411"/>
      <c r="G85" s="411"/>
      <c r="H85" s="411"/>
      <c r="I85" s="37"/>
      <c r="J85" s="37"/>
      <c r="K85" s="37"/>
      <c r="L85" s="52"/>
      <c r="S85" s="35"/>
      <c r="T85" s="35"/>
      <c r="U85" s="35"/>
      <c r="V85" s="35"/>
      <c r="W85" s="35"/>
      <c r="X85" s="35"/>
      <c r="Y85" s="35"/>
      <c r="Z85" s="35"/>
      <c r="AA85" s="35"/>
      <c r="AB85" s="35"/>
      <c r="AC85" s="35"/>
      <c r="AD85" s="35"/>
      <c r="AE85" s="35"/>
    </row>
    <row r="86" spans="1:31" s="1" customFormat="1" ht="12" customHeight="1">
      <c r="B86" s="22"/>
      <c r="C86" s="30" t="s">
        <v>241</v>
      </c>
      <c r="D86" s="23"/>
      <c r="E86" s="23"/>
      <c r="F86" s="23"/>
      <c r="G86" s="23"/>
      <c r="H86" s="23"/>
      <c r="I86" s="23"/>
      <c r="J86" s="23"/>
      <c r="K86" s="23"/>
      <c r="L86" s="21"/>
    </row>
    <row r="87" spans="1:31" s="2" customFormat="1" ht="23.25" customHeight="1">
      <c r="A87" s="35"/>
      <c r="B87" s="36"/>
      <c r="C87" s="37"/>
      <c r="D87" s="37"/>
      <c r="E87" s="410" t="s">
        <v>431</v>
      </c>
      <c r="F87" s="409"/>
      <c r="G87" s="409"/>
      <c r="H87" s="409"/>
      <c r="I87" s="37"/>
      <c r="J87" s="37"/>
      <c r="K87" s="37"/>
      <c r="L87" s="52"/>
      <c r="S87" s="35"/>
      <c r="T87" s="35"/>
      <c r="U87" s="35"/>
      <c r="V87" s="35"/>
      <c r="W87" s="35"/>
      <c r="X87" s="35"/>
      <c r="Y87" s="35"/>
      <c r="Z87" s="35"/>
      <c r="AA87" s="35"/>
      <c r="AB87" s="35"/>
      <c r="AC87" s="35"/>
      <c r="AD87" s="35"/>
      <c r="AE87" s="35"/>
    </row>
    <row r="88" spans="1:31" s="2" customFormat="1" ht="12" customHeight="1">
      <c r="A88" s="35"/>
      <c r="B88" s="36"/>
      <c r="C88" s="30" t="s">
        <v>432</v>
      </c>
      <c r="D88" s="37"/>
      <c r="E88" s="37"/>
      <c r="F88" s="37"/>
      <c r="G88" s="37"/>
      <c r="H88" s="37"/>
      <c r="I88" s="37"/>
      <c r="J88" s="37"/>
      <c r="K88" s="37"/>
      <c r="L88" s="52"/>
      <c r="S88" s="35"/>
      <c r="T88" s="35"/>
      <c r="U88" s="35"/>
      <c r="V88" s="35"/>
      <c r="W88" s="35"/>
      <c r="X88" s="35"/>
      <c r="Y88" s="35"/>
      <c r="Z88" s="35"/>
      <c r="AA88" s="35"/>
      <c r="AB88" s="35"/>
      <c r="AC88" s="35"/>
      <c r="AD88" s="35"/>
      <c r="AE88" s="35"/>
    </row>
    <row r="89" spans="1:31" s="2" customFormat="1" ht="16.5" customHeight="1">
      <c r="A89" s="35"/>
      <c r="B89" s="36"/>
      <c r="C89" s="37"/>
      <c r="D89" s="37"/>
      <c r="E89" s="384" t="str">
        <f>E11</f>
        <v>SO 101-D1.4.3 - Vzduchotechnika</v>
      </c>
      <c r="F89" s="409"/>
      <c r="G89" s="409"/>
      <c r="H89" s="409"/>
      <c r="I89" s="37"/>
      <c r="J89" s="37"/>
      <c r="K89" s="37"/>
      <c r="L89" s="52"/>
      <c r="S89" s="35"/>
      <c r="T89" s="35"/>
      <c r="U89" s="35"/>
      <c r="V89" s="35"/>
      <c r="W89" s="35"/>
      <c r="X89" s="35"/>
      <c r="Y89" s="35"/>
      <c r="Z89" s="35"/>
      <c r="AA89" s="35"/>
      <c r="AB89" s="35"/>
      <c r="AC89" s="35"/>
      <c r="AD89" s="35"/>
      <c r="AE89" s="35"/>
    </row>
    <row r="90" spans="1:31" s="2" customFormat="1" ht="6.95" customHeight="1">
      <c r="A90" s="35"/>
      <c r="B90" s="36"/>
      <c r="C90" s="37"/>
      <c r="D90" s="37"/>
      <c r="E90" s="37"/>
      <c r="F90" s="37"/>
      <c r="G90" s="37"/>
      <c r="H90" s="37"/>
      <c r="I90" s="37"/>
      <c r="J90" s="37"/>
      <c r="K90" s="37"/>
      <c r="L90" s="52"/>
      <c r="S90" s="35"/>
      <c r="T90" s="35"/>
      <c r="U90" s="35"/>
      <c r="V90" s="35"/>
      <c r="W90" s="35"/>
      <c r="X90" s="35"/>
      <c r="Y90" s="35"/>
      <c r="Z90" s="35"/>
      <c r="AA90" s="35"/>
      <c r="AB90" s="35"/>
      <c r="AC90" s="35"/>
      <c r="AD90" s="35"/>
      <c r="AE90" s="35"/>
    </row>
    <row r="91" spans="1:31" s="2" customFormat="1" ht="12" customHeight="1">
      <c r="A91" s="35"/>
      <c r="B91" s="36"/>
      <c r="C91" s="30" t="s">
        <v>19</v>
      </c>
      <c r="D91" s="37"/>
      <c r="E91" s="37"/>
      <c r="F91" s="28" t="str">
        <f>F14</f>
        <v>Mladá Boleslav</v>
      </c>
      <c r="G91" s="37"/>
      <c r="H91" s="37"/>
      <c r="I91" s="30" t="s">
        <v>21</v>
      </c>
      <c r="J91" s="67">
        <f>IF(J14="","",J14)</f>
        <v>45363</v>
      </c>
      <c r="K91" s="37"/>
      <c r="L91" s="52"/>
      <c r="S91" s="35"/>
      <c r="T91" s="35"/>
      <c r="U91" s="35"/>
      <c r="V91" s="35"/>
      <c r="W91" s="35"/>
      <c r="X91" s="35"/>
      <c r="Y91" s="35"/>
      <c r="Z91" s="35"/>
      <c r="AA91" s="35"/>
      <c r="AB91" s="35"/>
      <c r="AC91" s="35"/>
      <c r="AD91" s="35"/>
      <c r="AE91" s="35"/>
    </row>
    <row r="92" spans="1:31" s="2" customFormat="1" ht="6.95" customHeight="1">
      <c r="A92" s="35"/>
      <c r="B92" s="36"/>
      <c r="C92" s="37"/>
      <c r="D92" s="37"/>
      <c r="E92" s="37"/>
      <c r="F92" s="37"/>
      <c r="G92" s="37"/>
      <c r="H92" s="37"/>
      <c r="I92" s="37"/>
      <c r="J92" s="37"/>
      <c r="K92" s="37"/>
      <c r="L92" s="52"/>
      <c r="S92" s="35"/>
      <c r="T92" s="35"/>
      <c r="U92" s="35"/>
      <c r="V92" s="35"/>
      <c r="W92" s="35"/>
      <c r="X92" s="35"/>
      <c r="Y92" s="35"/>
      <c r="Z92" s="35"/>
      <c r="AA92" s="35"/>
      <c r="AB92" s="35"/>
      <c r="AC92" s="35"/>
      <c r="AD92" s="35"/>
      <c r="AE92" s="35"/>
    </row>
    <row r="93" spans="1:31" s="2" customFormat="1" ht="15.2" customHeight="1">
      <c r="A93" s="35"/>
      <c r="B93" s="36"/>
      <c r="C93" s="30" t="s">
        <v>22</v>
      </c>
      <c r="D93" s="37"/>
      <c r="E93" s="37"/>
      <c r="F93" s="28" t="str">
        <f>E17</f>
        <v xml:space="preserve">ŠKO-ENERGO s.r.o. </v>
      </c>
      <c r="G93" s="37"/>
      <c r="H93" s="37"/>
      <c r="I93" s="30" t="s">
        <v>28</v>
      </c>
      <c r="J93" s="33" t="str">
        <f>E23</f>
        <v>AFRY CZ s.r.o.</v>
      </c>
      <c r="K93" s="37"/>
      <c r="L93" s="52"/>
      <c r="S93" s="35"/>
      <c r="T93" s="35"/>
      <c r="U93" s="35"/>
      <c r="V93" s="35"/>
      <c r="W93" s="35"/>
      <c r="X93" s="35"/>
      <c r="Y93" s="35"/>
      <c r="Z93" s="35"/>
      <c r="AA93" s="35"/>
      <c r="AB93" s="35"/>
      <c r="AC93" s="35"/>
      <c r="AD93" s="35"/>
      <c r="AE93" s="35"/>
    </row>
    <row r="94" spans="1:31" s="2" customFormat="1" ht="15.2" customHeight="1">
      <c r="A94" s="35"/>
      <c r="B94" s="36"/>
      <c r="C94" s="30" t="s">
        <v>26</v>
      </c>
      <c r="D94" s="37"/>
      <c r="E94" s="37"/>
      <c r="F94" s="28" t="str">
        <f>IF(E20="","",E20)</f>
        <v>Vyplň údaj</v>
      </c>
      <c r="G94" s="37"/>
      <c r="H94" s="37"/>
      <c r="I94" s="30" t="s">
        <v>31</v>
      </c>
      <c r="J94" s="33" t="str">
        <f>E26</f>
        <v>AFRY CZ s.r.o.</v>
      </c>
      <c r="K94" s="37"/>
      <c r="L94" s="52"/>
      <c r="S94" s="35"/>
      <c r="T94" s="35"/>
      <c r="U94" s="35"/>
      <c r="V94" s="35"/>
      <c r="W94" s="35"/>
      <c r="X94" s="35"/>
      <c r="Y94" s="35"/>
      <c r="Z94" s="35"/>
      <c r="AA94" s="35"/>
      <c r="AB94" s="35"/>
      <c r="AC94" s="35"/>
      <c r="AD94" s="35"/>
      <c r="AE94" s="35"/>
    </row>
    <row r="95" spans="1:31" s="2" customFormat="1" ht="10.35" customHeight="1">
      <c r="A95" s="35"/>
      <c r="B95" s="36"/>
      <c r="C95" s="37"/>
      <c r="D95" s="37"/>
      <c r="E95" s="37"/>
      <c r="F95" s="37"/>
      <c r="G95" s="37"/>
      <c r="H95" s="37"/>
      <c r="I95" s="37"/>
      <c r="J95" s="37"/>
      <c r="K95" s="37"/>
      <c r="L95" s="52"/>
      <c r="S95" s="35"/>
      <c r="T95" s="35"/>
      <c r="U95" s="35"/>
      <c r="V95" s="35"/>
      <c r="W95" s="35"/>
      <c r="X95" s="35"/>
      <c r="Y95" s="35"/>
      <c r="Z95" s="35"/>
      <c r="AA95" s="35"/>
      <c r="AB95" s="35"/>
      <c r="AC95" s="35"/>
      <c r="AD95" s="35"/>
      <c r="AE95" s="35"/>
    </row>
    <row r="96" spans="1:31" s="2" customFormat="1" ht="29.25" customHeight="1">
      <c r="A96" s="35"/>
      <c r="B96" s="36"/>
      <c r="C96" s="148" t="s">
        <v>243</v>
      </c>
      <c r="D96" s="149"/>
      <c r="E96" s="149"/>
      <c r="F96" s="149"/>
      <c r="G96" s="149"/>
      <c r="H96" s="149"/>
      <c r="I96" s="149"/>
      <c r="J96" s="150" t="s">
        <v>7631</v>
      </c>
      <c r="K96" s="149"/>
      <c r="L96" s="52"/>
      <c r="S96" s="35"/>
      <c r="T96" s="35"/>
      <c r="U96" s="35"/>
      <c r="V96" s="35"/>
      <c r="W96" s="35"/>
      <c r="X96" s="35"/>
      <c r="Y96" s="35"/>
      <c r="Z96" s="35"/>
      <c r="AA96" s="35"/>
      <c r="AB96" s="35"/>
      <c r="AC96" s="35"/>
      <c r="AD96" s="35"/>
      <c r="AE96" s="35"/>
    </row>
    <row r="97" spans="1:47" s="2" customFormat="1" ht="10.35" customHeight="1">
      <c r="A97" s="35"/>
      <c r="B97" s="36"/>
      <c r="C97" s="37"/>
      <c r="D97" s="37"/>
      <c r="E97" s="37"/>
      <c r="F97" s="37"/>
      <c r="G97" s="37"/>
      <c r="H97" s="37"/>
      <c r="I97" s="37"/>
      <c r="J97" s="37"/>
      <c r="K97" s="37"/>
      <c r="L97" s="52"/>
      <c r="S97" s="35"/>
      <c r="T97" s="35"/>
      <c r="U97" s="35"/>
      <c r="V97" s="35"/>
      <c r="W97" s="35"/>
      <c r="X97" s="35"/>
      <c r="Y97" s="35"/>
      <c r="Z97" s="35"/>
      <c r="AA97" s="35"/>
      <c r="AB97" s="35"/>
      <c r="AC97" s="35"/>
      <c r="AD97" s="35"/>
      <c r="AE97" s="35"/>
    </row>
    <row r="98" spans="1:47" s="2" customFormat="1" ht="22.9" customHeight="1">
      <c r="A98" s="35"/>
      <c r="B98" s="36"/>
      <c r="C98" s="151" t="s">
        <v>244</v>
      </c>
      <c r="D98" s="37"/>
      <c r="E98" s="37"/>
      <c r="F98" s="37"/>
      <c r="G98" s="37"/>
      <c r="H98" s="37"/>
      <c r="I98" s="37"/>
      <c r="J98" s="85">
        <f>J133</f>
        <v>0</v>
      </c>
      <c r="K98" s="37"/>
      <c r="L98" s="52"/>
      <c r="S98" s="35"/>
      <c r="T98" s="35"/>
      <c r="U98" s="35"/>
      <c r="V98" s="35"/>
      <c r="W98" s="35"/>
      <c r="X98" s="35"/>
      <c r="Y98" s="35"/>
      <c r="Z98" s="35"/>
      <c r="AA98" s="35"/>
      <c r="AB98" s="35"/>
      <c r="AC98" s="35"/>
      <c r="AD98" s="35"/>
      <c r="AE98" s="35"/>
      <c r="AU98" s="18" t="s">
        <v>245</v>
      </c>
    </row>
    <row r="99" spans="1:47" s="9" customFormat="1" ht="24.95" customHeight="1">
      <c r="B99" s="152"/>
      <c r="C99" s="153"/>
      <c r="D99" s="154" t="s">
        <v>1806</v>
      </c>
      <c r="E99" s="155"/>
      <c r="F99" s="155"/>
      <c r="G99" s="155"/>
      <c r="H99" s="155"/>
      <c r="I99" s="155"/>
      <c r="J99" s="156">
        <f>J134</f>
        <v>0</v>
      </c>
      <c r="K99" s="153"/>
      <c r="L99" s="157"/>
    </row>
    <row r="100" spans="1:47" s="10" customFormat="1" ht="19.899999999999999" customHeight="1">
      <c r="B100" s="158"/>
      <c r="C100" s="103"/>
      <c r="D100" s="159" t="s">
        <v>1807</v>
      </c>
      <c r="E100" s="160"/>
      <c r="F100" s="160"/>
      <c r="G100" s="160"/>
      <c r="H100" s="160"/>
      <c r="I100" s="160"/>
      <c r="J100" s="161">
        <f>J135</f>
        <v>0</v>
      </c>
      <c r="K100" s="103"/>
      <c r="L100" s="162"/>
    </row>
    <row r="101" spans="1:47" s="10" customFormat="1" ht="19.899999999999999" customHeight="1">
      <c r="B101" s="158"/>
      <c r="C101" s="103"/>
      <c r="D101" s="159" t="s">
        <v>1808</v>
      </c>
      <c r="E101" s="160"/>
      <c r="F101" s="160"/>
      <c r="G101" s="160"/>
      <c r="H101" s="160"/>
      <c r="I101" s="160"/>
      <c r="J101" s="161">
        <f>J140</f>
        <v>0</v>
      </c>
      <c r="K101" s="103"/>
      <c r="L101" s="162"/>
    </row>
    <row r="102" spans="1:47" s="9" customFormat="1" ht="24.95" customHeight="1">
      <c r="B102" s="152"/>
      <c r="C102" s="153"/>
      <c r="D102" s="154" t="s">
        <v>1809</v>
      </c>
      <c r="E102" s="155"/>
      <c r="F102" s="155"/>
      <c r="G102" s="155"/>
      <c r="H102" s="155"/>
      <c r="I102" s="155"/>
      <c r="J102" s="156">
        <f>J143</f>
        <v>0</v>
      </c>
      <c r="K102" s="153"/>
      <c r="L102" s="157"/>
    </row>
    <row r="103" spans="1:47" s="10" customFormat="1" ht="19.899999999999999" customHeight="1">
      <c r="B103" s="158"/>
      <c r="C103" s="103"/>
      <c r="D103" s="159" t="s">
        <v>1807</v>
      </c>
      <c r="E103" s="160"/>
      <c r="F103" s="160"/>
      <c r="G103" s="160"/>
      <c r="H103" s="160"/>
      <c r="I103" s="160"/>
      <c r="J103" s="161">
        <f>J144</f>
        <v>0</v>
      </c>
      <c r="K103" s="103"/>
      <c r="L103" s="162"/>
    </row>
    <row r="104" spans="1:47" s="10" customFormat="1" ht="19.899999999999999" customHeight="1">
      <c r="B104" s="158"/>
      <c r="C104" s="103"/>
      <c r="D104" s="159" t="s">
        <v>1808</v>
      </c>
      <c r="E104" s="160"/>
      <c r="F104" s="160"/>
      <c r="G104" s="160"/>
      <c r="H104" s="160"/>
      <c r="I104" s="160"/>
      <c r="J104" s="161">
        <f>J149</f>
        <v>0</v>
      </c>
      <c r="K104" s="103"/>
      <c r="L104" s="162"/>
    </row>
    <row r="105" spans="1:47" s="9" customFormat="1" ht="24.95" customHeight="1">
      <c r="B105" s="152"/>
      <c r="C105" s="153"/>
      <c r="D105" s="154" t="s">
        <v>1810</v>
      </c>
      <c r="E105" s="155"/>
      <c r="F105" s="155"/>
      <c r="G105" s="155"/>
      <c r="H105" s="155"/>
      <c r="I105" s="155"/>
      <c r="J105" s="156">
        <f>J152</f>
        <v>0</v>
      </c>
      <c r="K105" s="153"/>
      <c r="L105" s="157"/>
    </row>
    <row r="106" spans="1:47" s="10" customFormat="1" ht="19.899999999999999" customHeight="1">
      <c r="B106" s="158"/>
      <c r="C106" s="103"/>
      <c r="D106" s="159" t="s">
        <v>1807</v>
      </c>
      <c r="E106" s="160"/>
      <c r="F106" s="160"/>
      <c r="G106" s="160"/>
      <c r="H106" s="160"/>
      <c r="I106" s="160"/>
      <c r="J106" s="161">
        <f>J153</f>
        <v>0</v>
      </c>
      <c r="K106" s="103"/>
      <c r="L106" s="162"/>
    </row>
    <row r="107" spans="1:47" s="10" customFormat="1" ht="19.899999999999999" customHeight="1">
      <c r="B107" s="158"/>
      <c r="C107" s="103"/>
      <c r="D107" s="159" t="s">
        <v>1808</v>
      </c>
      <c r="E107" s="160"/>
      <c r="F107" s="160"/>
      <c r="G107" s="160"/>
      <c r="H107" s="160"/>
      <c r="I107" s="160"/>
      <c r="J107" s="161">
        <f>J158</f>
        <v>0</v>
      </c>
      <c r="K107" s="103"/>
      <c r="L107" s="162"/>
    </row>
    <row r="108" spans="1:47" s="9" customFormat="1" ht="24.95" customHeight="1">
      <c r="B108" s="152"/>
      <c r="C108" s="153"/>
      <c r="D108" s="154" t="s">
        <v>1811</v>
      </c>
      <c r="E108" s="155"/>
      <c r="F108" s="155"/>
      <c r="G108" s="155"/>
      <c r="H108" s="155"/>
      <c r="I108" s="155"/>
      <c r="J108" s="156">
        <f>J161</f>
        <v>0</v>
      </c>
      <c r="K108" s="153"/>
      <c r="L108" s="157"/>
    </row>
    <row r="109" spans="1:47" s="10" customFormat="1" ht="19.899999999999999" customHeight="1">
      <c r="B109" s="158"/>
      <c r="C109" s="103"/>
      <c r="D109" s="159" t="s">
        <v>1807</v>
      </c>
      <c r="E109" s="160"/>
      <c r="F109" s="160"/>
      <c r="G109" s="160"/>
      <c r="H109" s="160"/>
      <c r="I109" s="160"/>
      <c r="J109" s="161">
        <f>J162</f>
        <v>0</v>
      </c>
      <c r="K109" s="103"/>
      <c r="L109" s="162"/>
    </row>
    <row r="110" spans="1:47" s="10" customFormat="1" ht="19.899999999999999" customHeight="1">
      <c r="B110" s="158"/>
      <c r="C110" s="103"/>
      <c r="D110" s="159" t="s">
        <v>1808</v>
      </c>
      <c r="E110" s="160"/>
      <c r="F110" s="160"/>
      <c r="G110" s="160"/>
      <c r="H110" s="160"/>
      <c r="I110" s="160"/>
      <c r="J110" s="161">
        <f>J167</f>
        <v>0</v>
      </c>
      <c r="K110" s="103"/>
      <c r="L110" s="162"/>
    </row>
    <row r="111" spans="1:47" s="9" customFormat="1" ht="24.95" customHeight="1">
      <c r="B111" s="152"/>
      <c r="C111" s="153"/>
      <c r="D111" s="154" t="s">
        <v>1812</v>
      </c>
      <c r="E111" s="155"/>
      <c r="F111" s="155"/>
      <c r="G111" s="155"/>
      <c r="H111" s="155"/>
      <c r="I111" s="155"/>
      <c r="J111" s="156">
        <f>J170</f>
        <v>0</v>
      </c>
      <c r="K111" s="153"/>
      <c r="L111" s="157"/>
    </row>
    <row r="112" spans="1:47" s="2" customFormat="1" ht="21.75" customHeight="1">
      <c r="A112" s="35"/>
      <c r="B112" s="36"/>
      <c r="C112" s="37"/>
      <c r="D112" s="37"/>
      <c r="E112" s="37"/>
      <c r="F112" s="37"/>
      <c r="G112" s="37"/>
      <c r="H112" s="37"/>
      <c r="I112" s="37"/>
      <c r="J112" s="37"/>
      <c r="K112" s="37"/>
      <c r="L112" s="52"/>
      <c r="S112" s="35"/>
      <c r="T112" s="35"/>
      <c r="U112" s="35"/>
      <c r="V112" s="35"/>
      <c r="W112" s="35"/>
      <c r="X112" s="35"/>
      <c r="Y112" s="35"/>
      <c r="Z112" s="35"/>
      <c r="AA112" s="35"/>
      <c r="AB112" s="35"/>
      <c r="AC112" s="35"/>
      <c r="AD112" s="35"/>
      <c r="AE112" s="35"/>
    </row>
    <row r="113" spans="1:31" s="2" customFormat="1" ht="6.95" customHeight="1">
      <c r="A113" s="35"/>
      <c r="B113" s="55"/>
      <c r="C113" s="56"/>
      <c r="D113" s="56"/>
      <c r="E113" s="56"/>
      <c r="F113" s="56"/>
      <c r="G113" s="56"/>
      <c r="H113" s="56"/>
      <c r="I113" s="56"/>
      <c r="J113" s="56"/>
      <c r="K113" s="56"/>
      <c r="L113" s="52"/>
      <c r="S113" s="35"/>
      <c r="T113" s="35"/>
      <c r="U113" s="35"/>
      <c r="V113" s="35"/>
      <c r="W113" s="35"/>
      <c r="X113" s="35"/>
      <c r="Y113" s="35"/>
      <c r="Z113" s="35"/>
      <c r="AA113" s="35"/>
      <c r="AB113" s="35"/>
      <c r="AC113" s="35"/>
      <c r="AD113" s="35"/>
      <c r="AE113" s="35"/>
    </row>
    <row r="117" spans="1:31" s="2" customFormat="1" ht="6.95" customHeight="1">
      <c r="A117" s="35"/>
      <c r="B117" s="57"/>
      <c r="C117" s="58"/>
      <c r="D117" s="58"/>
      <c r="E117" s="58"/>
      <c r="F117" s="58"/>
      <c r="G117" s="58"/>
      <c r="H117" s="58"/>
      <c r="I117" s="58"/>
      <c r="J117" s="58"/>
      <c r="K117" s="58"/>
      <c r="L117" s="52"/>
      <c r="S117" s="35"/>
      <c r="T117" s="35"/>
      <c r="U117" s="35"/>
      <c r="V117" s="35"/>
      <c r="W117" s="35"/>
      <c r="X117" s="35"/>
      <c r="Y117" s="35"/>
      <c r="Z117" s="35"/>
      <c r="AA117" s="35"/>
      <c r="AB117" s="35"/>
      <c r="AC117" s="35"/>
      <c r="AD117" s="35"/>
      <c r="AE117" s="35"/>
    </row>
    <row r="118" spans="1:31" s="2" customFormat="1" ht="24.95" customHeight="1">
      <c r="A118" s="35"/>
      <c r="B118" s="36"/>
      <c r="C118" s="24" t="s">
        <v>249</v>
      </c>
      <c r="D118" s="37"/>
      <c r="E118" s="37"/>
      <c r="F118" s="37"/>
      <c r="G118" s="37"/>
      <c r="H118" s="37"/>
      <c r="I118" s="37"/>
      <c r="J118" s="37"/>
      <c r="K118" s="37"/>
      <c r="L118" s="52"/>
      <c r="S118" s="35"/>
      <c r="T118" s="35"/>
      <c r="U118" s="35"/>
      <c r="V118" s="35"/>
      <c r="W118" s="35"/>
      <c r="X118" s="35"/>
      <c r="Y118" s="35"/>
      <c r="Z118" s="35"/>
      <c r="AA118" s="35"/>
      <c r="AB118" s="35"/>
      <c r="AC118" s="35"/>
      <c r="AD118" s="35"/>
      <c r="AE118" s="35"/>
    </row>
    <row r="119" spans="1:31" s="2" customFormat="1" ht="6.95" customHeight="1">
      <c r="A119" s="35"/>
      <c r="B119" s="36"/>
      <c r="C119" s="37"/>
      <c r="D119" s="37"/>
      <c r="E119" s="37"/>
      <c r="F119" s="37"/>
      <c r="G119" s="37"/>
      <c r="H119" s="37"/>
      <c r="I119" s="37"/>
      <c r="J119" s="37"/>
      <c r="K119" s="37"/>
      <c r="L119" s="52"/>
      <c r="S119" s="35"/>
      <c r="T119" s="35"/>
      <c r="U119" s="35"/>
      <c r="V119" s="35"/>
      <c r="W119" s="35"/>
      <c r="X119" s="35"/>
      <c r="Y119" s="35"/>
      <c r="Z119" s="35"/>
      <c r="AA119" s="35"/>
      <c r="AB119" s="35"/>
      <c r="AC119" s="35"/>
      <c r="AD119" s="35"/>
      <c r="AE119" s="35"/>
    </row>
    <row r="120" spans="1:31" s="2" customFormat="1" ht="12" customHeight="1">
      <c r="A120" s="35"/>
      <c r="B120" s="36"/>
      <c r="C120" s="30" t="s">
        <v>15</v>
      </c>
      <c r="D120" s="37"/>
      <c r="E120" s="37"/>
      <c r="F120" s="37"/>
      <c r="G120" s="37"/>
      <c r="H120" s="37"/>
      <c r="I120" s="37"/>
      <c r="J120" s="37"/>
      <c r="K120" s="37"/>
      <c r="L120" s="52"/>
      <c r="S120" s="35"/>
      <c r="T120" s="35"/>
      <c r="U120" s="35"/>
      <c r="V120" s="35"/>
      <c r="W120" s="35"/>
      <c r="X120" s="35"/>
      <c r="Y120" s="35"/>
      <c r="Z120" s="35"/>
      <c r="AA120" s="35"/>
      <c r="AB120" s="35"/>
      <c r="AC120" s="35"/>
      <c r="AD120" s="35"/>
      <c r="AE120" s="35"/>
    </row>
    <row r="121" spans="1:31" s="2" customFormat="1" ht="16.5" customHeight="1">
      <c r="A121" s="35"/>
      <c r="B121" s="36"/>
      <c r="C121" s="37"/>
      <c r="D121" s="37"/>
      <c r="E121" s="410" t="str">
        <f>E7</f>
        <v>Modernizace teplárny OB6</v>
      </c>
      <c r="F121" s="411"/>
      <c r="G121" s="411"/>
      <c r="H121" s="411"/>
      <c r="I121" s="37"/>
      <c r="J121" s="37"/>
      <c r="K121" s="37"/>
      <c r="L121" s="52"/>
      <c r="S121" s="35"/>
      <c r="T121" s="35"/>
      <c r="U121" s="35"/>
      <c r="V121" s="35"/>
      <c r="W121" s="35"/>
      <c r="X121" s="35"/>
      <c r="Y121" s="35"/>
      <c r="Z121" s="35"/>
      <c r="AA121" s="35"/>
      <c r="AB121" s="35"/>
      <c r="AC121" s="35"/>
      <c r="AD121" s="35"/>
      <c r="AE121" s="35"/>
    </row>
    <row r="122" spans="1:31" s="1" customFormat="1" ht="12" customHeight="1">
      <c r="B122" s="22"/>
      <c r="C122" s="30" t="s">
        <v>241</v>
      </c>
      <c r="D122" s="23"/>
      <c r="E122" s="23"/>
      <c r="F122" s="23"/>
      <c r="G122" s="23"/>
      <c r="H122" s="23"/>
      <c r="I122" s="23"/>
      <c r="J122" s="23"/>
      <c r="K122" s="23"/>
      <c r="L122" s="21"/>
    </row>
    <row r="123" spans="1:31" s="2" customFormat="1" ht="23.25" customHeight="1">
      <c r="A123" s="35"/>
      <c r="B123" s="36"/>
      <c r="C123" s="37"/>
      <c r="D123" s="37"/>
      <c r="E123" s="410" t="s">
        <v>431</v>
      </c>
      <c r="F123" s="409"/>
      <c r="G123" s="409"/>
      <c r="H123" s="409"/>
      <c r="I123" s="37"/>
      <c r="J123" s="37"/>
      <c r="K123" s="37"/>
      <c r="L123" s="52"/>
      <c r="S123" s="35"/>
      <c r="T123" s="35"/>
      <c r="U123" s="35"/>
      <c r="V123" s="35"/>
      <c r="W123" s="35"/>
      <c r="X123" s="35"/>
      <c r="Y123" s="35"/>
      <c r="Z123" s="35"/>
      <c r="AA123" s="35"/>
      <c r="AB123" s="35"/>
      <c r="AC123" s="35"/>
      <c r="AD123" s="35"/>
      <c r="AE123" s="35"/>
    </row>
    <row r="124" spans="1:31" s="2" customFormat="1" ht="12" customHeight="1">
      <c r="A124" s="35"/>
      <c r="B124" s="36"/>
      <c r="C124" s="30" t="s">
        <v>432</v>
      </c>
      <c r="D124" s="37"/>
      <c r="E124" s="37"/>
      <c r="F124" s="37"/>
      <c r="G124" s="37"/>
      <c r="H124" s="37"/>
      <c r="I124" s="37"/>
      <c r="J124" s="37"/>
      <c r="K124" s="37"/>
      <c r="L124" s="52"/>
      <c r="S124" s="35"/>
      <c r="T124" s="35"/>
      <c r="U124" s="35"/>
      <c r="V124" s="35"/>
      <c r="W124" s="35"/>
      <c r="X124" s="35"/>
      <c r="Y124" s="35"/>
      <c r="Z124" s="35"/>
      <c r="AA124" s="35"/>
      <c r="AB124" s="35"/>
      <c r="AC124" s="35"/>
      <c r="AD124" s="35"/>
      <c r="AE124" s="35"/>
    </row>
    <row r="125" spans="1:31" s="2" customFormat="1" ht="16.5" customHeight="1">
      <c r="A125" s="35"/>
      <c r="B125" s="36"/>
      <c r="C125" s="37"/>
      <c r="D125" s="37"/>
      <c r="E125" s="384" t="str">
        <f>E11</f>
        <v>SO 101-D1.4.3 - Vzduchotechnika</v>
      </c>
      <c r="F125" s="409"/>
      <c r="G125" s="409"/>
      <c r="H125" s="409"/>
      <c r="I125" s="37"/>
      <c r="J125" s="37"/>
      <c r="K125" s="37"/>
      <c r="L125" s="52"/>
      <c r="S125" s="35"/>
      <c r="T125" s="35"/>
      <c r="U125" s="35"/>
      <c r="V125" s="35"/>
      <c r="W125" s="35"/>
      <c r="X125" s="35"/>
      <c r="Y125" s="35"/>
      <c r="Z125" s="35"/>
      <c r="AA125" s="35"/>
      <c r="AB125" s="35"/>
      <c r="AC125" s="35"/>
      <c r="AD125" s="35"/>
      <c r="AE125" s="35"/>
    </row>
    <row r="126" spans="1:31" s="2" customFormat="1" ht="6.95" customHeight="1">
      <c r="A126" s="35"/>
      <c r="B126" s="36"/>
      <c r="C126" s="37"/>
      <c r="D126" s="37"/>
      <c r="E126" s="37"/>
      <c r="F126" s="37"/>
      <c r="G126" s="37"/>
      <c r="H126" s="37"/>
      <c r="I126" s="37"/>
      <c r="J126" s="37"/>
      <c r="K126" s="37"/>
      <c r="L126" s="52"/>
      <c r="S126" s="35"/>
      <c r="T126" s="35"/>
      <c r="U126" s="35"/>
      <c r="V126" s="35"/>
      <c r="W126" s="35"/>
      <c r="X126" s="35"/>
      <c r="Y126" s="35"/>
      <c r="Z126" s="35"/>
      <c r="AA126" s="35"/>
      <c r="AB126" s="35"/>
      <c r="AC126" s="35"/>
      <c r="AD126" s="35"/>
      <c r="AE126" s="35"/>
    </row>
    <row r="127" spans="1:31" s="2" customFormat="1" ht="12" customHeight="1">
      <c r="A127" s="35"/>
      <c r="B127" s="36"/>
      <c r="C127" s="30" t="s">
        <v>19</v>
      </c>
      <c r="D127" s="37"/>
      <c r="E127" s="37"/>
      <c r="F127" s="28" t="str">
        <f>F14</f>
        <v>Mladá Boleslav</v>
      </c>
      <c r="G127" s="37"/>
      <c r="H127" s="37"/>
      <c r="I127" s="30" t="s">
        <v>21</v>
      </c>
      <c r="J127" s="67">
        <f>IF(J14="","",J14)</f>
        <v>45363</v>
      </c>
      <c r="K127" s="37"/>
      <c r="L127" s="52"/>
      <c r="S127" s="35"/>
      <c r="T127" s="35"/>
      <c r="U127" s="35"/>
      <c r="V127" s="35"/>
      <c r="W127" s="35"/>
      <c r="X127" s="35"/>
      <c r="Y127" s="35"/>
      <c r="Z127" s="35"/>
      <c r="AA127" s="35"/>
      <c r="AB127" s="35"/>
      <c r="AC127" s="35"/>
      <c r="AD127" s="35"/>
      <c r="AE127" s="35"/>
    </row>
    <row r="128" spans="1:31" s="2" customFormat="1" ht="6.95" customHeight="1">
      <c r="A128" s="35"/>
      <c r="B128" s="36"/>
      <c r="C128" s="37"/>
      <c r="D128" s="37"/>
      <c r="E128" s="37"/>
      <c r="F128" s="37"/>
      <c r="G128" s="37"/>
      <c r="H128" s="37"/>
      <c r="I128" s="37"/>
      <c r="J128" s="37"/>
      <c r="K128" s="37"/>
      <c r="L128" s="52"/>
      <c r="S128" s="35"/>
      <c r="T128" s="35"/>
      <c r="U128" s="35"/>
      <c r="V128" s="35"/>
      <c r="W128" s="35"/>
      <c r="X128" s="35"/>
      <c r="Y128" s="35"/>
      <c r="Z128" s="35"/>
      <c r="AA128" s="35"/>
      <c r="AB128" s="35"/>
      <c r="AC128" s="35"/>
      <c r="AD128" s="35"/>
      <c r="AE128" s="35"/>
    </row>
    <row r="129" spans="1:65" s="2" customFormat="1" ht="15.2" customHeight="1">
      <c r="A129" s="35"/>
      <c r="B129" s="36"/>
      <c r="C129" s="30" t="s">
        <v>22</v>
      </c>
      <c r="D129" s="37"/>
      <c r="E129" s="37"/>
      <c r="F129" s="28" t="str">
        <f>E17</f>
        <v xml:space="preserve">ŠKO-ENERGO s.r.o. </v>
      </c>
      <c r="G129" s="37"/>
      <c r="H129" s="37"/>
      <c r="I129" s="30" t="s">
        <v>28</v>
      </c>
      <c r="J129" s="33" t="str">
        <f>E23</f>
        <v>AFRY CZ s.r.o.</v>
      </c>
      <c r="K129" s="37"/>
      <c r="L129" s="52"/>
      <c r="S129" s="35"/>
      <c r="T129" s="35"/>
      <c r="U129" s="35"/>
      <c r="V129" s="35"/>
      <c r="W129" s="35"/>
      <c r="X129" s="35"/>
      <c r="Y129" s="35"/>
      <c r="Z129" s="35"/>
      <c r="AA129" s="35"/>
      <c r="AB129" s="35"/>
      <c r="AC129" s="35"/>
      <c r="AD129" s="35"/>
      <c r="AE129" s="35"/>
    </row>
    <row r="130" spans="1:65" s="2" customFormat="1" ht="15.2" customHeight="1">
      <c r="A130" s="35"/>
      <c r="B130" s="36"/>
      <c r="C130" s="30" t="s">
        <v>26</v>
      </c>
      <c r="D130" s="37"/>
      <c r="E130" s="37"/>
      <c r="F130" s="28" t="str">
        <f>IF(E20="","",E20)</f>
        <v>Vyplň údaj</v>
      </c>
      <c r="G130" s="37"/>
      <c r="H130" s="37"/>
      <c r="I130" s="30" t="s">
        <v>31</v>
      </c>
      <c r="J130" s="33" t="str">
        <f>E26</f>
        <v>AFRY CZ s.r.o.</v>
      </c>
      <c r="K130" s="37"/>
      <c r="L130" s="52"/>
      <c r="S130" s="35"/>
      <c r="T130" s="35"/>
      <c r="U130" s="35"/>
      <c r="V130" s="35"/>
      <c r="W130" s="35"/>
      <c r="X130" s="35"/>
      <c r="Y130" s="35"/>
      <c r="Z130" s="35"/>
      <c r="AA130" s="35"/>
      <c r="AB130" s="35"/>
      <c r="AC130" s="35"/>
      <c r="AD130" s="35"/>
      <c r="AE130" s="35"/>
    </row>
    <row r="131" spans="1:65" s="2" customFormat="1" ht="10.35" customHeight="1">
      <c r="A131" s="35"/>
      <c r="B131" s="36"/>
      <c r="C131" s="37"/>
      <c r="D131" s="37"/>
      <c r="E131" s="37"/>
      <c r="F131" s="37"/>
      <c r="G131" s="37"/>
      <c r="H131" s="37"/>
      <c r="I131" s="37"/>
      <c r="J131" s="37"/>
      <c r="K131" s="37"/>
      <c r="L131" s="52"/>
      <c r="S131" s="35"/>
      <c r="T131" s="35"/>
      <c r="U131" s="35"/>
      <c r="V131" s="35"/>
      <c r="W131" s="35"/>
      <c r="X131" s="35"/>
      <c r="Y131" s="35"/>
      <c r="Z131" s="35"/>
      <c r="AA131" s="35"/>
      <c r="AB131" s="35"/>
      <c r="AC131" s="35"/>
      <c r="AD131" s="35"/>
      <c r="AE131" s="35"/>
    </row>
    <row r="132" spans="1:65" s="11" customFormat="1" ht="29.25" customHeight="1">
      <c r="A132" s="163"/>
      <c r="B132" s="164"/>
      <c r="C132" s="165" t="s">
        <v>250</v>
      </c>
      <c r="D132" s="166" t="s">
        <v>55</v>
      </c>
      <c r="E132" s="166" t="s">
        <v>53</v>
      </c>
      <c r="F132" s="166" t="s">
        <v>54</v>
      </c>
      <c r="G132" s="166" t="s">
        <v>251</v>
      </c>
      <c r="H132" s="166" t="s">
        <v>252</v>
      </c>
      <c r="I132" s="166" t="s">
        <v>7632</v>
      </c>
      <c r="J132" s="167" t="s">
        <v>7631</v>
      </c>
      <c r="K132" s="168" t="s">
        <v>253</v>
      </c>
      <c r="L132" s="169"/>
      <c r="M132" s="76" t="s">
        <v>1</v>
      </c>
      <c r="N132" s="77" t="s">
        <v>37</v>
      </c>
      <c r="O132" s="77" t="s">
        <v>254</v>
      </c>
      <c r="P132" s="77" t="s">
        <v>255</v>
      </c>
      <c r="Q132" s="77" t="s">
        <v>256</v>
      </c>
      <c r="R132" s="77" t="s">
        <v>257</v>
      </c>
      <c r="S132" s="77" t="s">
        <v>258</v>
      </c>
      <c r="T132" s="78" t="s">
        <v>259</v>
      </c>
      <c r="U132" s="163"/>
      <c r="V132" s="163"/>
      <c r="W132" s="163"/>
      <c r="X132" s="163"/>
      <c r="Y132" s="163"/>
      <c r="Z132" s="163"/>
      <c r="AA132" s="163"/>
      <c r="AB132" s="163"/>
      <c r="AC132" s="163"/>
      <c r="AD132" s="163"/>
      <c r="AE132" s="163"/>
    </row>
    <row r="133" spans="1:65" s="2" customFormat="1" ht="22.9" customHeight="1">
      <c r="A133" s="35"/>
      <c r="B133" s="36"/>
      <c r="C133" s="83" t="s">
        <v>260</v>
      </c>
      <c r="D133" s="37"/>
      <c r="E133" s="37"/>
      <c r="F133" s="37"/>
      <c r="G133" s="37"/>
      <c r="H133" s="37"/>
      <c r="I133" s="37"/>
      <c r="J133" s="170">
        <f>BK133</f>
        <v>0</v>
      </c>
      <c r="K133" s="37"/>
      <c r="L133" s="40"/>
      <c r="M133" s="79"/>
      <c r="N133" s="171"/>
      <c r="O133" s="80"/>
      <c r="P133" s="172">
        <f>P134+P143+P152+P161+P170</f>
        <v>0</v>
      </c>
      <c r="Q133" s="80"/>
      <c r="R133" s="172">
        <f>R134+R143+R152+R161+R170</f>
        <v>0</v>
      </c>
      <c r="S133" s="80"/>
      <c r="T133" s="173">
        <f>T134+T143+T152+T161+T170</f>
        <v>0</v>
      </c>
      <c r="U133" s="35"/>
      <c r="V133" s="35"/>
      <c r="W133" s="35"/>
      <c r="X133" s="35"/>
      <c r="Y133" s="35"/>
      <c r="Z133" s="35"/>
      <c r="AA133" s="35"/>
      <c r="AB133" s="35"/>
      <c r="AC133" s="35"/>
      <c r="AD133" s="35"/>
      <c r="AE133" s="35"/>
      <c r="AT133" s="18" t="s">
        <v>63</v>
      </c>
      <c r="AU133" s="18" t="s">
        <v>245</v>
      </c>
      <c r="BK133" s="174">
        <f>BK134+BK143+BK152+BK161+BK170</f>
        <v>0</v>
      </c>
    </row>
    <row r="134" spans="1:65" s="12" customFormat="1" ht="25.9" customHeight="1">
      <c r="B134" s="175"/>
      <c r="C134" s="176"/>
      <c r="D134" s="177" t="s">
        <v>63</v>
      </c>
      <c r="E134" s="178" t="s">
        <v>1813</v>
      </c>
      <c r="F134" s="178" t="s">
        <v>1814</v>
      </c>
      <c r="G134" s="176"/>
      <c r="H134" s="176"/>
      <c r="I134" s="179"/>
      <c r="J134" s="180">
        <f>BK134</f>
        <v>0</v>
      </c>
      <c r="K134" s="176"/>
      <c r="L134" s="181"/>
      <c r="M134" s="182"/>
      <c r="N134" s="183"/>
      <c r="O134" s="183"/>
      <c r="P134" s="184">
        <f>P135+P140</f>
        <v>0</v>
      </c>
      <c r="Q134" s="183"/>
      <c r="R134" s="184">
        <f>R135+R140</f>
        <v>0</v>
      </c>
      <c r="S134" s="183"/>
      <c r="T134" s="185">
        <f>T135+T140</f>
        <v>0</v>
      </c>
      <c r="AR134" s="186" t="s">
        <v>71</v>
      </c>
      <c r="AT134" s="187" t="s">
        <v>63</v>
      </c>
      <c r="AU134" s="187" t="s">
        <v>64</v>
      </c>
      <c r="AY134" s="186" t="s">
        <v>263</v>
      </c>
      <c r="BK134" s="188">
        <f>BK135+BK140</f>
        <v>0</v>
      </c>
    </row>
    <row r="135" spans="1:65" s="12" customFormat="1" ht="22.9" customHeight="1">
      <c r="B135" s="175"/>
      <c r="C135" s="176"/>
      <c r="D135" s="177" t="s">
        <v>63</v>
      </c>
      <c r="E135" s="189" t="s">
        <v>1815</v>
      </c>
      <c r="F135" s="189" t="s">
        <v>1816</v>
      </c>
      <c r="G135" s="176"/>
      <c r="H135" s="176"/>
      <c r="I135" s="179"/>
      <c r="J135" s="190">
        <f>BK135</f>
        <v>0</v>
      </c>
      <c r="K135" s="176"/>
      <c r="L135" s="181"/>
      <c r="M135" s="182"/>
      <c r="N135" s="183"/>
      <c r="O135" s="183"/>
      <c r="P135" s="184">
        <f>SUM(P136:P139)</f>
        <v>0</v>
      </c>
      <c r="Q135" s="183"/>
      <c r="R135" s="184">
        <f>SUM(R136:R139)</f>
        <v>0</v>
      </c>
      <c r="S135" s="183"/>
      <c r="T135" s="185">
        <f>SUM(T136:T139)</f>
        <v>0</v>
      </c>
      <c r="AR135" s="186" t="s">
        <v>71</v>
      </c>
      <c r="AT135" s="187" t="s">
        <v>63</v>
      </c>
      <c r="AU135" s="187" t="s">
        <v>71</v>
      </c>
      <c r="AY135" s="186" t="s">
        <v>263</v>
      </c>
      <c r="BK135" s="188">
        <f>SUM(BK136:BK139)</f>
        <v>0</v>
      </c>
    </row>
    <row r="136" spans="1:65" s="2" customFormat="1" ht="16.5" customHeight="1">
      <c r="A136" s="35"/>
      <c r="B136" s="36"/>
      <c r="C136" s="191" t="s">
        <v>71</v>
      </c>
      <c r="D136" s="191" t="s">
        <v>266</v>
      </c>
      <c r="E136" s="192" t="s">
        <v>1817</v>
      </c>
      <c r="F136" s="193" t="s">
        <v>1818</v>
      </c>
      <c r="G136" s="194" t="s">
        <v>1794</v>
      </c>
      <c r="H136" s="195">
        <v>1</v>
      </c>
      <c r="I136" s="196"/>
      <c r="J136" s="197">
        <f>ROUND(I136*H136,2)</f>
        <v>0</v>
      </c>
      <c r="K136" s="198"/>
      <c r="L136" s="40"/>
      <c r="M136" s="199" t="s">
        <v>1</v>
      </c>
      <c r="N136" s="200" t="s">
        <v>38</v>
      </c>
      <c r="O136" s="72"/>
      <c r="P136" s="201">
        <f>O136*H136</f>
        <v>0</v>
      </c>
      <c r="Q136" s="201">
        <v>0</v>
      </c>
      <c r="R136" s="201">
        <f>Q136*H136</f>
        <v>0</v>
      </c>
      <c r="S136" s="201">
        <v>0</v>
      </c>
      <c r="T136" s="202">
        <f>S136*H136</f>
        <v>0</v>
      </c>
      <c r="U136" s="35"/>
      <c r="V136" s="35"/>
      <c r="W136" s="35"/>
      <c r="X136" s="35"/>
      <c r="Y136" s="35"/>
      <c r="Z136" s="35"/>
      <c r="AA136" s="35"/>
      <c r="AB136" s="35"/>
      <c r="AC136" s="35"/>
      <c r="AD136" s="35"/>
      <c r="AE136" s="35"/>
      <c r="AR136" s="203" t="s">
        <v>270</v>
      </c>
      <c r="AT136" s="203" t="s">
        <v>266</v>
      </c>
      <c r="AU136" s="203" t="s">
        <v>73</v>
      </c>
      <c r="AY136" s="18" t="s">
        <v>263</v>
      </c>
      <c r="BE136" s="204">
        <f>IF(N136="základní",J136,0)</f>
        <v>0</v>
      </c>
      <c r="BF136" s="204">
        <f>IF(N136="snížená",J136,0)</f>
        <v>0</v>
      </c>
      <c r="BG136" s="204">
        <f>IF(N136="zákl. přenesená",J136,0)</f>
        <v>0</v>
      </c>
      <c r="BH136" s="204">
        <f>IF(N136="sníž. přenesená",J136,0)</f>
        <v>0</v>
      </c>
      <c r="BI136" s="204">
        <f>IF(N136="nulová",J136,0)</f>
        <v>0</v>
      </c>
      <c r="BJ136" s="18" t="s">
        <v>71</v>
      </c>
      <c r="BK136" s="204">
        <f>ROUND(I136*H136,2)</f>
        <v>0</v>
      </c>
      <c r="BL136" s="18" t="s">
        <v>270</v>
      </c>
      <c r="BM136" s="203" t="s">
        <v>73</v>
      </c>
    </row>
    <row r="137" spans="1:65" s="2" customFormat="1" ht="29.25">
      <c r="A137" s="35"/>
      <c r="B137" s="36"/>
      <c r="C137" s="37"/>
      <c r="D137" s="207" t="s">
        <v>294</v>
      </c>
      <c r="E137" s="37"/>
      <c r="F137" s="239" t="s">
        <v>1819</v>
      </c>
      <c r="G137" s="37"/>
      <c r="H137" s="37"/>
      <c r="I137" s="240"/>
      <c r="J137" s="37"/>
      <c r="K137" s="37"/>
      <c r="L137" s="40"/>
      <c r="M137" s="241"/>
      <c r="N137" s="242"/>
      <c r="O137" s="72"/>
      <c r="P137" s="72"/>
      <c r="Q137" s="72"/>
      <c r="R137" s="72"/>
      <c r="S137" s="72"/>
      <c r="T137" s="73"/>
      <c r="U137" s="35"/>
      <c r="V137" s="35"/>
      <c r="W137" s="35"/>
      <c r="X137" s="35"/>
      <c r="Y137" s="35"/>
      <c r="Z137" s="35"/>
      <c r="AA137" s="35"/>
      <c r="AB137" s="35"/>
      <c r="AC137" s="35"/>
      <c r="AD137" s="35"/>
      <c r="AE137" s="35"/>
      <c r="AT137" s="18" t="s">
        <v>294</v>
      </c>
      <c r="AU137" s="18" t="s">
        <v>73</v>
      </c>
    </row>
    <row r="138" spans="1:65" s="2" customFormat="1" ht="16.5" customHeight="1">
      <c r="A138" s="35"/>
      <c r="B138" s="36"/>
      <c r="C138" s="191" t="s">
        <v>73</v>
      </c>
      <c r="D138" s="191" t="s">
        <v>266</v>
      </c>
      <c r="E138" s="192" t="s">
        <v>1820</v>
      </c>
      <c r="F138" s="193" t="s">
        <v>1821</v>
      </c>
      <c r="G138" s="194" t="s">
        <v>292</v>
      </c>
      <c r="H138" s="195">
        <v>1</v>
      </c>
      <c r="I138" s="196"/>
      <c r="J138" s="197">
        <f>ROUND(I138*H138,2)</f>
        <v>0</v>
      </c>
      <c r="K138" s="198"/>
      <c r="L138" s="40"/>
      <c r="M138" s="199" t="s">
        <v>1</v>
      </c>
      <c r="N138" s="200" t="s">
        <v>38</v>
      </c>
      <c r="O138" s="72"/>
      <c r="P138" s="201">
        <f>O138*H138</f>
        <v>0</v>
      </c>
      <c r="Q138" s="201">
        <v>0</v>
      </c>
      <c r="R138" s="201">
        <f>Q138*H138</f>
        <v>0</v>
      </c>
      <c r="S138" s="201">
        <v>0</v>
      </c>
      <c r="T138" s="202">
        <f>S138*H138</f>
        <v>0</v>
      </c>
      <c r="U138" s="35"/>
      <c r="V138" s="35"/>
      <c r="W138" s="35"/>
      <c r="X138" s="35"/>
      <c r="Y138" s="35"/>
      <c r="Z138" s="35"/>
      <c r="AA138" s="35"/>
      <c r="AB138" s="35"/>
      <c r="AC138" s="35"/>
      <c r="AD138" s="35"/>
      <c r="AE138" s="35"/>
      <c r="AR138" s="203" t="s">
        <v>270</v>
      </c>
      <c r="AT138" s="203" t="s">
        <v>266</v>
      </c>
      <c r="AU138" s="203" t="s">
        <v>73</v>
      </c>
      <c r="AY138" s="18" t="s">
        <v>263</v>
      </c>
      <c r="BE138" s="204">
        <f>IF(N138="základní",J138,0)</f>
        <v>0</v>
      </c>
      <c r="BF138" s="204">
        <f>IF(N138="snížená",J138,0)</f>
        <v>0</v>
      </c>
      <c r="BG138" s="204">
        <f>IF(N138="zákl. přenesená",J138,0)</f>
        <v>0</v>
      </c>
      <c r="BH138" s="204">
        <f>IF(N138="sníž. přenesená",J138,0)</f>
        <v>0</v>
      </c>
      <c r="BI138" s="204">
        <f>IF(N138="nulová",J138,0)</f>
        <v>0</v>
      </c>
      <c r="BJ138" s="18" t="s">
        <v>71</v>
      </c>
      <c r="BK138" s="204">
        <f>ROUND(I138*H138,2)</f>
        <v>0</v>
      </c>
      <c r="BL138" s="18" t="s">
        <v>270</v>
      </c>
      <c r="BM138" s="203" t="s">
        <v>270</v>
      </c>
    </row>
    <row r="139" spans="1:65" s="2" customFormat="1" ht="16.5" customHeight="1">
      <c r="A139" s="35"/>
      <c r="B139" s="36"/>
      <c r="C139" s="191" t="s">
        <v>276</v>
      </c>
      <c r="D139" s="191" t="s">
        <v>266</v>
      </c>
      <c r="E139" s="192" t="s">
        <v>1822</v>
      </c>
      <c r="F139" s="193" t="s">
        <v>1823</v>
      </c>
      <c r="G139" s="194" t="s">
        <v>292</v>
      </c>
      <c r="H139" s="195">
        <v>1</v>
      </c>
      <c r="I139" s="196"/>
      <c r="J139" s="197">
        <f>ROUND(I139*H139,2)</f>
        <v>0</v>
      </c>
      <c r="K139" s="198"/>
      <c r="L139" s="40"/>
      <c r="M139" s="199" t="s">
        <v>1</v>
      </c>
      <c r="N139" s="200" t="s">
        <v>38</v>
      </c>
      <c r="O139" s="72"/>
      <c r="P139" s="201">
        <f>O139*H139</f>
        <v>0</v>
      </c>
      <c r="Q139" s="201">
        <v>0</v>
      </c>
      <c r="R139" s="201">
        <f>Q139*H139</f>
        <v>0</v>
      </c>
      <c r="S139" s="201">
        <v>0</v>
      </c>
      <c r="T139" s="202">
        <f>S139*H139</f>
        <v>0</v>
      </c>
      <c r="U139" s="35"/>
      <c r="V139" s="35"/>
      <c r="W139" s="35"/>
      <c r="X139" s="35"/>
      <c r="Y139" s="35"/>
      <c r="Z139" s="35"/>
      <c r="AA139" s="35"/>
      <c r="AB139" s="35"/>
      <c r="AC139" s="35"/>
      <c r="AD139" s="35"/>
      <c r="AE139" s="35"/>
      <c r="AR139" s="203" t="s">
        <v>270</v>
      </c>
      <c r="AT139" s="203" t="s">
        <v>266</v>
      </c>
      <c r="AU139" s="203" t="s">
        <v>73</v>
      </c>
      <c r="AY139" s="18" t="s">
        <v>263</v>
      </c>
      <c r="BE139" s="204">
        <f>IF(N139="základní",J139,0)</f>
        <v>0</v>
      </c>
      <c r="BF139" s="204">
        <f>IF(N139="snížená",J139,0)</f>
        <v>0</v>
      </c>
      <c r="BG139" s="204">
        <f>IF(N139="zákl. přenesená",J139,0)</f>
        <v>0</v>
      </c>
      <c r="BH139" s="204">
        <f>IF(N139="sníž. přenesená",J139,0)</f>
        <v>0</v>
      </c>
      <c r="BI139" s="204">
        <f>IF(N139="nulová",J139,0)</f>
        <v>0</v>
      </c>
      <c r="BJ139" s="18" t="s">
        <v>71</v>
      </c>
      <c r="BK139" s="204">
        <f>ROUND(I139*H139,2)</f>
        <v>0</v>
      </c>
      <c r="BL139" s="18" t="s">
        <v>270</v>
      </c>
      <c r="BM139" s="203" t="s">
        <v>304</v>
      </c>
    </row>
    <row r="140" spans="1:65" s="12" customFormat="1" ht="22.9" customHeight="1">
      <c r="B140" s="175"/>
      <c r="C140" s="176"/>
      <c r="D140" s="177" t="s">
        <v>63</v>
      </c>
      <c r="E140" s="189" t="s">
        <v>1824</v>
      </c>
      <c r="F140" s="189" t="s">
        <v>1825</v>
      </c>
      <c r="G140" s="176"/>
      <c r="H140" s="176"/>
      <c r="I140" s="179"/>
      <c r="J140" s="190">
        <f>BK140</f>
        <v>0</v>
      </c>
      <c r="K140" s="176"/>
      <c r="L140" s="181"/>
      <c r="M140" s="182"/>
      <c r="N140" s="183"/>
      <c r="O140" s="183"/>
      <c r="P140" s="184">
        <f>SUM(P141:P142)</f>
        <v>0</v>
      </c>
      <c r="Q140" s="183"/>
      <c r="R140" s="184">
        <f>SUM(R141:R142)</f>
        <v>0</v>
      </c>
      <c r="S140" s="183"/>
      <c r="T140" s="185">
        <f>SUM(T141:T142)</f>
        <v>0</v>
      </c>
      <c r="AR140" s="186" t="s">
        <v>71</v>
      </c>
      <c r="AT140" s="187" t="s">
        <v>63</v>
      </c>
      <c r="AU140" s="187" t="s">
        <v>71</v>
      </c>
      <c r="AY140" s="186" t="s">
        <v>263</v>
      </c>
      <c r="BK140" s="188">
        <f>SUM(BK141:BK142)</f>
        <v>0</v>
      </c>
    </row>
    <row r="141" spans="1:65" s="2" customFormat="1" ht="16.5" customHeight="1">
      <c r="A141" s="35"/>
      <c r="B141" s="36"/>
      <c r="C141" s="191" t="s">
        <v>270</v>
      </c>
      <c r="D141" s="191" t="s">
        <v>266</v>
      </c>
      <c r="E141" s="192" t="s">
        <v>1826</v>
      </c>
      <c r="F141" s="193" t="s">
        <v>1827</v>
      </c>
      <c r="G141" s="194" t="s">
        <v>1794</v>
      </c>
      <c r="H141" s="195">
        <v>3</v>
      </c>
      <c r="I141" s="196"/>
      <c r="J141" s="197">
        <f>ROUND(I141*H141,2)</f>
        <v>0</v>
      </c>
      <c r="K141" s="198"/>
      <c r="L141" s="40"/>
      <c r="M141" s="199" t="s">
        <v>1</v>
      </c>
      <c r="N141" s="200" t="s">
        <v>38</v>
      </c>
      <c r="O141" s="72"/>
      <c r="P141" s="201">
        <f>O141*H141</f>
        <v>0</v>
      </c>
      <c r="Q141" s="201">
        <v>0</v>
      </c>
      <c r="R141" s="201">
        <f>Q141*H141</f>
        <v>0</v>
      </c>
      <c r="S141" s="201">
        <v>0</v>
      </c>
      <c r="T141" s="202">
        <f>S141*H141</f>
        <v>0</v>
      </c>
      <c r="U141" s="35"/>
      <c r="V141" s="35"/>
      <c r="W141" s="35"/>
      <c r="X141" s="35"/>
      <c r="Y141" s="35"/>
      <c r="Z141" s="35"/>
      <c r="AA141" s="35"/>
      <c r="AB141" s="35"/>
      <c r="AC141" s="35"/>
      <c r="AD141" s="35"/>
      <c r="AE141" s="35"/>
      <c r="AR141" s="203" t="s">
        <v>270</v>
      </c>
      <c r="AT141" s="203" t="s">
        <v>266</v>
      </c>
      <c r="AU141" s="203" t="s">
        <v>73</v>
      </c>
      <c r="AY141" s="18" t="s">
        <v>263</v>
      </c>
      <c r="BE141" s="204">
        <f>IF(N141="základní",J141,0)</f>
        <v>0</v>
      </c>
      <c r="BF141" s="204">
        <f>IF(N141="snížená",J141,0)</f>
        <v>0</v>
      </c>
      <c r="BG141" s="204">
        <f>IF(N141="zákl. přenesená",J141,0)</f>
        <v>0</v>
      </c>
      <c r="BH141" s="204">
        <f>IF(N141="sníž. přenesená",J141,0)</f>
        <v>0</v>
      </c>
      <c r="BI141" s="204">
        <f>IF(N141="nulová",J141,0)</f>
        <v>0</v>
      </c>
      <c r="BJ141" s="18" t="s">
        <v>71</v>
      </c>
      <c r="BK141" s="204">
        <f>ROUND(I141*H141,2)</f>
        <v>0</v>
      </c>
      <c r="BL141" s="18" t="s">
        <v>270</v>
      </c>
      <c r="BM141" s="203" t="s">
        <v>314</v>
      </c>
    </row>
    <row r="142" spans="1:65" s="2" customFormat="1" ht="58.5">
      <c r="A142" s="35"/>
      <c r="B142" s="36"/>
      <c r="C142" s="37"/>
      <c r="D142" s="207" t="s">
        <v>294</v>
      </c>
      <c r="E142" s="37"/>
      <c r="F142" s="239" t="s">
        <v>1828</v>
      </c>
      <c r="G142" s="37"/>
      <c r="H142" s="37"/>
      <c r="I142" s="240"/>
      <c r="J142" s="37"/>
      <c r="K142" s="37"/>
      <c r="L142" s="40"/>
      <c r="M142" s="241"/>
      <c r="N142" s="242"/>
      <c r="O142" s="72"/>
      <c r="P142" s="72"/>
      <c r="Q142" s="72"/>
      <c r="R142" s="72"/>
      <c r="S142" s="72"/>
      <c r="T142" s="73"/>
      <c r="U142" s="35"/>
      <c r="V142" s="35"/>
      <c r="W142" s="35"/>
      <c r="X142" s="35"/>
      <c r="Y142" s="35"/>
      <c r="Z142" s="35"/>
      <c r="AA142" s="35"/>
      <c r="AB142" s="35"/>
      <c r="AC142" s="35"/>
      <c r="AD142" s="35"/>
      <c r="AE142" s="35"/>
      <c r="AT142" s="18" t="s">
        <v>294</v>
      </c>
      <c r="AU142" s="18" t="s">
        <v>73</v>
      </c>
    </row>
    <row r="143" spans="1:65" s="12" customFormat="1" ht="25.9" customHeight="1">
      <c r="B143" s="175"/>
      <c r="C143" s="176"/>
      <c r="D143" s="177" t="s">
        <v>63</v>
      </c>
      <c r="E143" s="178" t="s">
        <v>1829</v>
      </c>
      <c r="F143" s="178" t="s">
        <v>1830</v>
      </c>
      <c r="G143" s="176"/>
      <c r="H143" s="176"/>
      <c r="I143" s="179"/>
      <c r="J143" s="180">
        <f>BK143</f>
        <v>0</v>
      </c>
      <c r="K143" s="176"/>
      <c r="L143" s="181"/>
      <c r="M143" s="182"/>
      <c r="N143" s="183"/>
      <c r="O143" s="183"/>
      <c r="P143" s="184">
        <f>P144+P149</f>
        <v>0</v>
      </c>
      <c r="Q143" s="183"/>
      <c r="R143" s="184">
        <f>R144+R149</f>
        <v>0</v>
      </c>
      <c r="S143" s="183"/>
      <c r="T143" s="185">
        <f>T144+T149</f>
        <v>0</v>
      </c>
      <c r="AR143" s="186" t="s">
        <v>71</v>
      </c>
      <c r="AT143" s="187" t="s">
        <v>63</v>
      </c>
      <c r="AU143" s="187" t="s">
        <v>64</v>
      </c>
      <c r="AY143" s="186" t="s">
        <v>263</v>
      </c>
      <c r="BK143" s="188">
        <f>BK144+BK149</f>
        <v>0</v>
      </c>
    </row>
    <row r="144" spans="1:65" s="12" customFormat="1" ht="22.9" customHeight="1">
      <c r="B144" s="175"/>
      <c r="C144" s="176"/>
      <c r="D144" s="177" t="s">
        <v>63</v>
      </c>
      <c r="E144" s="189" t="s">
        <v>1815</v>
      </c>
      <c r="F144" s="189" t="s">
        <v>1816</v>
      </c>
      <c r="G144" s="176"/>
      <c r="H144" s="176"/>
      <c r="I144" s="179"/>
      <c r="J144" s="190">
        <f>BK144</f>
        <v>0</v>
      </c>
      <c r="K144" s="176"/>
      <c r="L144" s="181"/>
      <c r="M144" s="182"/>
      <c r="N144" s="183"/>
      <c r="O144" s="183"/>
      <c r="P144" s="184">
        <f>SUM(P145:P148)</f>
        <v>0</v>
      </c>
      <c r="Q144" s="183"/>
      <c r="R144" s="184">
        <f>SUM(R145:R148)</f>
        <v>0</v>
      </c>
      <c r="S144" s="183"/>
      <c r="T144" s="185">
        <f>SUM(T145:T148)</f>
        <v>0</v>
      </c>
      <c r="AR144" s="186" t="s">
        <v>71</v>
      </c>
      <c r="AT144" s="187" t="s">
        <v>63</v>
      </c>
      <c r="AU144" s="187" t="s">
        <v>71</v>
      </c>
      <c r="AY144" s="186" t="s">
        <v>263</v>
      </c>
      <c r="BK144" s="188">
        <f>SUM(BK145:BK148)</f>
        <v>0</v>
      </c>
    </row>
    <row r="145" spans="1:65" s="2" customFormat="1" ht="16.5" customHeight="1">
      <c r="A145" s="35"/>
      <c r="B145" s="36"/>
      <c r="C145" s="191" t="s">
        <v>297</v>
      </c>
      <c r="D145" s="191" t="s">
        <v>266</v>
      </c>
      <c r="E145" s="192" t="s">
        <v>1831</v>
      </c>
      <c r="F145" s="193" t="s">
        <v>1832</v>
      </c>
      <c r="G145" s="194" t="s">
        <v>1</v>
      </c>
      <c r="H145" s="195">
        <v>1</v>
      </c>
      <c r="I145" s="196"/>
      <c r="J145" s="197">
        <f>ROUND(I145*H145,2)</f>
        <v>0</v>
      </c>
      <c r="K145" s="198"/>
      <c r="L145" s="40"/>
      <c r="M145" s="199" t="s">
        <v>1</v>
      </c>
      <c r="N145" s="200" t="s">
        <v>38</v>
      </c>
      <c r="O145" s="72"/>
      <c r="P145" s="201">
        <f>O145*H145</f>
        <v>0</v>
      </c>
      <c r="Q145" s="201">
        <v>0</v>
      </c>
      <c r="R145" s="201">
        <f>Q145*H145</f>
        <v>0</v>
      </c>
      <c r="S145" s="201">
        <v>0</v>
      </c>
      <c r="T145" s="202">
        <f>S145*H145</f>
        <v>0</v>
      </c>
      <c r="U145" s="35"/>
      <c r="V145" s="35"/>
      <c r="W145" s="35"/>
      <c r="X145" s="35"/>
      <c r="Y145" s="35"/>
      <c r="Z145" s="35"/>
      <c r="AA145" s="35"/>
      <c r="AB145" s="35"/>
      <c r="AC145" s="35"/>
      <c r="AD145" s="35"/>
      <c r="AE145" s="35"/>
      <c r="AR145" s="203" t="s">
        <v>270</v>
      </c>
      <c r="AT145" s="203" t="s">
        <v>266</v>
      </c>
      <c r="AU145" s="203" t="s">
        <v>73</v>
      </c>
      <c r="AY145" s="18" t="s">
        <v>263</v>
      </c>
      <c r="BE145" s="204">
        <f>IF(N145="základní",J145,0)</f>
        <v>0</v>
      </c>
      <c r="BF145" s="204">
        <f>IF(N145="snížená",J145,0)</f>
        <v>0</v>
      </c>
      <c r="BG145" s="204">
        <f>IF(N145="zákl. přenesená",J145,0)</f>
        <v>0</v>
      </c>
      <c r="BH145" s="204">
        <f>IF(N145="sníž. přenesená",J145,0)</f>
        <v>0</v>
      </c>
      <c r="BI145" s="204">
        <f>IF(N145="nulová",J145,0)</f>
        <v>0</v>
      </c>
      <c r="BJ145" s="18" t="s">
        <v>71</v>
      </c>
      <c r="BK145" s="204">
        <f>ROUND(I145*H145,2)</f>
        <v>0</v>
      </c>
      <c r="BL145" s="18" t="s">
        <v>270</v>
      </c>
      <c r="BM145" s="203" t="s">
        <v>322</v>
      </c>
    </row>
    <row r="146" spans="1:65" s="2" customFormat="1" ht="39">
      <c r="A146" s="35"/>
      <c r="B146" s="36"/>
      <c r="C146" s="37"/>
      <c r="D146" s="207" t="s">
        <v>294</v>
      </c>
      <c r="E146" s="37"/>
      <c r="F146" s="239" t="s">
        <v>1833</v>
      </c>
      <c r="G146" s="37"/>
      <c r="H146" s="37"/>
      <c r="I146" s="240"/>
      <c r="J146" s="37"/>
      <c r="K146" s="37"/>
      <c r="L146" s="40"/>
      <c r="M146" s="241"/>
      <c r="N146" s="242"/>
      <c r="O146" s="72"/>
      <c r="P146" s="72"/>
      <c r="Q146" s="72"/>
      <c r="R146" s="72"/>
      <c r="S146" s="72"/>
      <c r="T146" s="73"/>
      <c r="U146" s="35"/>
      <c r="V146" s="35"/>
      <c r="W146" s="35"/>
      <c r="X146" s="35"/>
      <c r="Y146" s="35"/>
      <c r="Z146" s="35"/>
      <c r="AA146" s="35"/>
      <c r="AB146" s="35"/>
      <c r="AC146" s="35"/>
      <c r="AD146" s="35"/>
      <c r="AE146" s="35"/>
      <c r="AT146" s="18" t="s">
        <v>294</v>
      </c>
      <c r="AU146" s="18" t="s">
        <v>73</v>
      </c>
    </row>
    <row r="147" spans="1:65" s="2" customFormat="1" ht="16.5" customHeight="1">
      <c r="A147" s="35"/>
      <c r="B147" s="36"/>
      <c r="C147" s="191" t="s">
        <v>304</v>
      </c>
      <c r="D147" s="191" t="s">
        <v>266</v>
      </c>
      <c r="E147" s="192" t="s">
        <v>1834</v>
      </c>
      <c r="F147" s="193" t="s">
        <v>1835</v>
      </c>
      <c r="G147" s="194" t="s">
        <v>292</v>
      </c>
      <c r="H147" s="195">
        <v>1</v>
      </c>
      <c r="I147" s="196"/>
      <c r="J147" s="197">
        <f>ROUND(I147*H147,2)</f>
        <v>0</v>
      </c>
      <c r="K147" s="198"/>
      <c r="L147" s="40"/>
      <c r="M147" s="199" t="s">
        <v>1</v>
      </c>
      <c r="N147" s="200" t="s">
        <v>38</v>
      </c>
      <c r="O147" s="72"/>
      <c r="P147" s="201">
        <f>O147*H147</f>
        <v>0</v>
      </c>
      <c r="Q147" s="201">
        <v>0</v>
      </c>
      <c r="R147" s="201">
        <f>Q147*H147</f>
        <v>0</v>
      </c>
      <c r="S147" s="201">
        <v>0</v>
      </c>
      <c r="T147" s="202">
        <f>S147*H147</f>
        <v>0</v>
      </c>
      <c r="U147" s="35"/>
      <c r="V147" s="35"/>
      <c r="W147" s="35"/>
      <c r="X147" s="35"/>
      <c r="Y147" s="35"/>
      <c r="Z147" s="35"/>
      <c r="AA147" s="35"/>
      <c r="AB147" s="35"/>
      <c r="AC147" s="35"/>
      <c r="AD147" s="35"/>
      <c r="AE147" s="35"/>
      <c r="AR147" s="203" t="s">
        <v>270</v>
      </c>
      <c r="AT147" s="203" t="s">
        <v>266</v>
      </c>
      <c r="AU147" s="203" t="s">
        <v>73</v>
      </c>
      <c r="AY147" s="18" t="s">
        <v>263</v>
      </c>
      <c r="BE147" s="204">
        <f>IF(N147="základní",J147,0)</f>
        <v>0</v>
      </c>
      <c r="BF147" s="204">
        <f>IF(N147="snížená",J147,0)</f>
        <v>0</v>
      </c>
      <c r="BG147" s="204">
        <f>IF(N147="zákl. přenesená",J147,0)</f>
        <v>0</v>
      </c>
      <c r="BH147" s="204">
        <f>IF(N147="sníž. přenesená",J147,0)</f>
        <v>0</v>
      </c>
      <c r="BI147" s="204">
        <f>IF(N147="nulová",J147,0)</f>
        <v>0</v>
      </c>
      <c r="BJ147" s="18" t="s">
        <v>71</v>
      </c>
      <c r="BK147" s="204">
        <f>ROUND(I147*H147,2)</f>
        <v>0</v>
      </c>
      <c r="BL147" s="18" t="s">
        <v>270</v>
      </c>
      <c r="BM147" s="203" t="s">
        <v>8</v>
      </c>
    </row>
    <row r="148" spans="1:65" s="2" customFormat="1" ht="16.5" customHeight="1">
      <c r="A148" s="35"/>
      <c r="B148" s="36"/>
      <c r="C148" s="191" t="s">
        <v>309</v>
      </c>
      <c r="D148" s="191" t="s">
        <v>266</v>
      </c>
      <c r="E148" s="192" t="s">
        <v>1836</v>
      </c>
      <c r="F148" s="193" t="s">
        <v>1837</v>
      </c>
      <c r="G148" s="194" t="s">
        <v>292</v>
      </c>
      <c r="H148" s="195">
        <v>1</v>
      </c>
      <c r="I148" s="196"/>
      <c r="J148" s="197">
        <f>ROUND(I148*H148,2)</f>
        <v>0</v>
      </c>
      <c r="K148" s="198"/>
      <c r="L148" s="40"/>
      <c r="M148" s="199" t="s">
        <v>1</v>
      </c>
      <c r="N148" s="200" t="s">
        <v>38</v>
      </c>
      <c r="O148" s="72"/>
      <c r="P148" s="201">
        <f>O148*H148</f>
        <v>0</v>
      </c>
      <c r="Q148" s="201">
        <v>0</v>
      </c>
      <c r="R148" s="201">
        <f>Q148*H148</f>
        <v>0</v>
      </c>
      <c r="S148" s="201">
        <v>0</v>
      </c>
      <c r="T148" s="202">
        <f>S148*H148</f>
        <v>0</v>
      </c>
      <c r="U148" s="35"/>
      <c r="V148" s="35"/>
      <c r="W148" s="35"/>
      <c r="X148" s="35"/>
      <c r="Y148" s="35"/>
      <c r="Z148" s="35"/>
      <c r="AA148" s="35"/>
      <c r="AB148" s="35"/>
      <c r="AC148" s="35"/>
      <c r="AD148" s="35"/>
      <c r="AE148" s="35"/>
      <c r="AR148" s="203" t="s">
        <v>270</v>
      </c>
      <c r="AT148" s="203" t="s">
        <v>266</v>
      </c>
      <c r="AU148" s="203" t="s">
        <v>73</v>
      </c>
      <c r="AY148" s="18" t="s">
        <v>263</v>
      </c>
      <c r="BE148" s="204">
        <f>IF(N148="základní",J148,0)</f>
        <v>0</v>
      </c>
      <c r="BF148" s="204">
        <f>IF(N148="snížená",J148,0)</f>
        <v>0</v>
      </c>
      <c r="BG148" s="204">
        <f>IF(N148="zákl. přenesená",J148,0)</f>
        <v>0</v>
      </c>
      <c r="BH148" s="204">
        <f>IF(N148="sníž. přenesená",J148,0)</f>
        <v>0</v>
      </c>
      <c r="BI148" s="204">
        <f>IF(N148="nulová",J148,0)</f>
        <v>0</v>
      </c>
      <c r="BJ148" s="18" t="s">
        <v>71</v>
      </c>
      <c r="BK148" s="204">
        <f>ROUND(I148*H148,2)</f>
        <v>0</v>
      </c>
      <c r="BL148" s="18" t="s">
        <v>270</v>
      </c>
      <c r="BM148" s="203" t="s">
        <v>405</v>
      </c>
    </row>
    <row r="149" spans="1:65" s="12" customFormat="1" ht="22.9" customHeight="1">
      <c r="B149" s="175"/>
      <c r="C149" s="176"/>
      <c r="D149" s="177" t="s">
        <v>63</v>
      </c>
      <c r="E149" s="189" t="s">
        <v>1824</v>
      </c>
      <c r="F149" s="189" t="s">
        <v>1825</v>
      </c>
      <c r="G149" s="176"/>
      <c r="H149" s="176"/>
      <c r="I149" s="179"/>
      <c r="J149" s="190">
        <f>BK149</f>
        <v>0</v>
      </c>
      <c r="K149" s="176"/>
      <c r="L149" s="181"/>
      <c r="M149" s="182"/>
      <c r="N149" s="183"/>
      <c r="O149" s="183"/>
      <c r="P149" s="184">
        <f>SUM(P150:P151)</f>
        <v>0</v>
      </c>
      <c r="Q149" s="183"/>
      <c r="R149" s="184">
        <f>SUM(R150:R151)</f>
        <v>0</v>
      </c>
      <c r="S149" s="183"/>
      <c r="T149" s="185">
        <f>SUM(T150:T151)</f>
        <v>0</v>
      </c>
      <c r="AR149" s="186" t="s">
        <v>71</v>
      </c>
      <c r="AT149" s="187" t="s">
        <v>63</v>
      </c>
      <c r="AU149" s="187" t="s">
        <v>71</v>
      </c>
      <c r="AY149" s="186" t="s">
        <v>263</v>
      </c>
      <c r="BK149" s="188">
        <f>SUM(BK150:BK151)</f>
        <v>0</v>
      </c>
    </row>
    <row r="150" spans="1:65" s="2" customFormat="1" ht="16.5" customHeight="1">
      <c r="A150" s="35"/>
      <c r="B150" s="36"/>
      <c r="C150" s="191" t="s">
        <v>314</v>
      </c>
      <c r="D150" s="191" t="s">
        <v>266</v>
      </c>
      <c r="E150" s="192" t="s">
        <v>1838</v>
      </c>
      <c r="F150" s="193" t="s">
        <v>1827</v>
      </c>
      <c r="G150" s="194" t="s">
        <v>292</v>
      </c>
      <c r="H150" s="195">
        <v>1</v>
      </c>
      <c r="I150" s="196"/>
      <c r="J150" s="197">
        <f>ROUND(I150*H150,2)</f>
        <v>0</v>
      </c>
      <c r="K150" s="198"/>
      <c r="L150" s="40"/>
      <c r="M150" s="199" t="s">
        <v>1</v>
      </c>
      <c r="N150" s="200" t="s">
        <v>38</v>
      </c>
      <c r="O150" s="72"/>
      <c r="P150" s="201">
        <f>O150*H150</f>
        <v>0</v>
      </c>
      <c r="Q150" s="201">
        <v>0</v>
      </c>
      <c r="R150" s="201">
        <f>Q150*H150</f>
        <v>0</v>
      </c>
      <c r="S150" s="201">
        <v>0</v>
      </c>
      <c r="T150" s="202">
        <f>S150*H150</f>
        <v>0</v>
      </c>
      <c r="U150" s="35"/>
      <c r="V150" s="35"/>
      <c r="W150" s="35"/>
      <c r="X150" s="35"/>
      <c r="Y150" s="35"/>
      <c r="Z150" s="35"/>
      <c r="AA150" s="35"/>
      <c r="AB150" s="35"/>
      <c r="AC150" s="35"/>
      <c r="AD150" s="35"/>
      <c r="AE150" s="35"/>
      <c r="AR150" s="203" t="s">
        <v>270</v>
      </c>
      <c r="AT150" s="203" t="s">
        <v>266</v>
      </c>
      <c r="AU150" s="203" t="s">
        <v>73</v>
      </c>
      <c r="AY150" s="18" t="s">
        <v>263</v>
      </c>
      <c r="BE150" s="204">
        <f>IF(N150="základní",J150,0)</f>
        <v>0</v>
      </c>
      <c r="BF150" s="204">
        <f>IF(N150="snížená",J150,0)</f>
        <v>0</v>
      </c>
      <c r="BG150" s="204">
        <f>IF(N150="zákl. přenesená",J150,0)</f>
        <v>0</v>
      </c>
      <c r="BH150" s="204">
        <f>IF(N150="sníž. přenesená",J150,0)</f>
        <v>0</v>
      </c>
      <c r="BI150" s="204">
        <f>IF(N150="nulová",J150,0)</f>
        <v>0</v>
      </c>
      <c r="BJ150" s="18" t="s">
        <v>71</v>
      </c>
      <c r="BK150" s="204">
        <f>ROUND(I150*H150,2)</f>
        <v>0</v>
      </c>
      <c r="BL150" s="18" t="s">
        <v>270</v>
      </c>
      <c r="BM150" s="203" t="s">
        <v>416</v>
      </c>
    </row>
    <row r="151" spans="1:65" s="2" customFormat="1" ht="58.5">
      <c r="A151" s="35"/>
      <c r="B151" s="36"/>
      <c r="C151" s="37"/>
      <c r="D151" s="207" t="s">
        <v>294</v>
      </c>
      <c r="E151" s="37"/>
      <c r="F151" s="239" t="s">
        <v>1839</v>
      </c>
      <c r="G151" s="37"/>
      <c r="H151" s="37"/>
      <c r="I151" s="240"/>
      <c r="J151" s="37"/>
      <c r="K151" s="37"/>
      <c r="L151" s="40"/>
      <c r="M151" s="241"/>
      <c r="N151" s="242"/>
      <c r="O151" s="72"/>
      <c r="P151" s="72"/>
      <c r="Q151" s="72"/>
      <c r="R151" s="72"/>
      <c r="S151" s="72"/>
      <c r="T151" s="73"/>
      <c r="U151" s="35"/>
      <c r="V151" s="35"/>
      <c r="W151" s="35"/>
      <c r="X151" s="35"/>
      <c r="Y151" s="35"/>
      <c r="Z151" s="35"/>
      <c r="AA151" s="35"/>
      <c r="AB151" s="35"/>
      <c r="AC151" s="35"/>
      <c r="AD151" s="35"/>
      <c r="AE151" s="35"/>
      <c r="AT151" s="18" t="s">
        <v>294</v>
      </c>
      <c r="AU151" s="18" t="s">
        <v>73</v>
      </c>
    </row>
    <row r="152" spans="1:65" s="12" customFormat="1" ht="25.9" customHeight="1">
      <c r="B152" s="175"/>
      <c r="C152" s="176"/>
      <c r="D152" s="177" t="s">
        <v>63</v>
      </c>
      <c r="E152" s="178" t="s">
        <v>1840</v>
      </c>
      <c r="F152" s="178" t="s">
        <v>1841</v>
      </c>
      <c r="G152" s="176"/>
      <c r="H152" s="176"/>
      <c r="I152" s="179"/>
      <c r="J152" s="180">
        <f>BK152</f>
        <v>0</v>
      </c>
      <c r="K152" s="176"/>
      <c r="L152" s="181"/>
      <c r="M152" s="182"/>
      <c r="N152" s="183"/>
      <c r="O152" s="183"/>
      <c r="P152" s="184">
        <f>P153+P158</f>
        <v>0</v>
      </c>
      <c r="Q152" s="183"/>
      <c r="R152" s="184">
        <f>R153+R158</f>
        <v>0</v>
      </c>
      <c r="S152" s="183"/>
      <c r="T152" s="185">
        <f>T153+T158</f>
        <v>0</v>
      </c>
      <c r="AR152" s="186" t="s">
        <v>71</v>
      </c>
      <c r="AT152" s="187" t="s">
        <v>63</v>
      </c>
      <c r="AU152" s="187" t="s">
        <v>64</v>
      </c>
      <c r="AY152" s="186" t="s">
        <v>263</v>
      </c>
      <c r="BK152" s="188">
        <f>BK153+BK158</f>
        <v>0</v>
      </c>
    </row>
    <row r="153" spans="1:65" s="12" customFormat="1" ht="22.9" customHeight="1">
      <c r="B153" s="175"/>
      <c r="C153" s="176"/>
      <c r="D153" s="177" t="s">
        <v>63</v>
      </c>
      <c r="E153" s="189" t="s">
        <v>1815</v>
      </c>
      <c r="F153" s="189" t="s">
        <v>1816</v>
      </c>
      <c r="G153" s="176"/>
      <c r="H153" s="176"/>
      <c r="I153" s="179"/>
      <c r="J153" s="190">
        <f>BK153</f>
        <v>0</v>
      </c>
      <c r="K153" s="176"/>
      <c r="L153" s="181"/>
      <c r="M153" s="182"/>
      <c r="N153" s="183"/>
      <c r="O153" s="183"/>
      <c r="P153" s="184">
        <f>SUM(P154:P157)</f>
        <v>0</v>
      </c>
      <c r="Q153" s="183"/>
      <c r="R153" s="184">
        <f>SUM(R154:R157)</f>
        <v>0</v>
      </c>
      <c r="S153" s="183"/>
      <c r="T153" s="185">
        <f>SUM(T154:T157)</f>
        <v>0</v>
      </c>
      <c r="AR153" s="186" t="s">
        <v>71</v>
      </c>
      <c r="AT153" s="187" t="s">
        <v>63</v>
      </c>
      <c r="AU153" s="187" t="s">
        <v>71</v>
      </c>
      <c r="AY153" s="186" t="s">
        <v>263</v>
      </c>
      <c r="BK153" s="188">
        <f>SUM(BK154:BK157)</f>
        <v>0</v>
      </c>
    </row>
    <row r="154" spans="1:65" s="2" customFormat="1" ht="16.5" customHeight="1">
      <c r="A154" s="35"/>
      <c r="B154" s="36"/>
      <c r="C154" s="191" t="s">
        <v>264</v>
      </c>
      <c r="D154" s="191" t="s">
        <v>266</v>
      </c>
      <c r="E154" s="192" t="s">
        <v>1842</v>
      </c>
      <c r="F154" s="193" t="s">
        <v>1832</v>
      </c>
      <c r="G154" s="194" t="s">
        <v>292</v>
      </c>
      <c r="H154" s="195">
        <v>1</v>
      </c>
      <c r="I154" s="196"/>
      <c r="J154" s="197">
        <f>ROUND(I154*H154,2)</f>
        <v>0</v>
      </c>
      <c r="K154" s="198"/>
      <c r="L154" s="40"/>
      <c r="M154" s="199" t="s">
        <v>1</v>
      </c>
      <c r="N154" s="200" t="s">
        <v>38</v>
      </c>
      <c r="O154" s="72"/>
      <c r="P154" s="201">
        <f>O154*H154</f>
        <v>0</v>
      </c>
      <c r="Q154" s="201">
        <v>0</v>
      </c>
      <c r="R154" s="201">
        <f>Q154*H154</f>
        <v>0</v>
      </c>
      <c r="S154" s="201">
        <v>0</v>
      </c>
      <c r="T154" s="202">
        <f>S154*H154</f>
        <v>0</v>
      </c>
      <c r="U154" s="35"/>
      <c r="V154" s="35"/>
      <c r="W154" s="35"/>
      <c r="X154" s="35"/>
      <c r="Y154" s="35"/>
      <c r="Z154" s="35"/>
      <c r="AA154" s="35"/>
      <c r="AB154" s="35"/>
      <c r="AC154" s="35"/>
      <c r="AD154" s="35"/>
      <c r="AE154" s="35"/>
      <c r="AR154" s="203" t="s">
        <v>270</v>
      </c>
      <c r="AT154" s="203" t="s">
        <v>266</v>
      </c>
      <c r="AU154" s="203" t="s">
        <v>73</v>
      </c>
      <c r="AY154" s="18" t="s">
        <v>263</v>
      </c>
      <c r="BE154" s="204">
        <f>IF(N154="základní",J154,0)</f>
        <v>0</v>
      </c>
      <c r="BF154" s="204">
        <f>IF(N154="snížená",J154,0)</f>
        <v>0</v>
      </c>
      <c r="BG154" s="204">
        <f>IF(N154="zákl. přenesená",J154,0)</f>
        <v>0</v>
      </c>
      <c r="BH154" s="204">
        <f>IF(N154="sníž. přenesená",J154,0)</f>
        <v>0</v>
      </c>
      <c r="BI154" s="204">
        <f>IF(N154="nulová",J154,0)</f>
        <v>0</v>
      </c>
      <c r="BJ154" s="18" t="s">
        <v>71</v>
      </c>
      <c r="BK154" s="204">
        <f>ROUND(I154*H154,2)</f>
        <v>0</v>
      </c>
      <c r="BL154" s="18" t="s">
        <v>270</v>
      </c>
      <c r="BM154" s="203" t="s">
        <v>426</v>
      </c>
    </row>
    <row r="155" spans="1:65" s="2" customFormat="1" ht="39">
      <c r="A155" s="35"/>
      <c r="B155" s="36"/>
      <c r="C155" s="37"/>
      <c r="D155" s="207" t="s">
        <v>294</v>
      </c>
      <c r="E155" s="37"/>
      <c r="F155" s="239" t="s">
        <v>1843</v>
      </c>
      <c r="G155" s="37"/>
      <c r="H155" s="37"/>
      <c r="I155" s="240"/>
      <c r="J155" s="37"/>
      <c r="K155" s="37"/>
      <c r="L155" s="40"/>
      <c r="M155" s="241"/>
      <c r="N155" s="242"/>
      <c r="O155" s="72"/>
      <c r="P155" s="72"/>
      <c r="Q155" s="72"/>
      <c r="R155" s="72"/>
      <c r="S155" s="72"/>
      <c r="T155" s="73"/>
      <c r="U155" s="35"/>
      <c r="V155" s="35"/>
      <c r="W155" s="35"/>
      <c r="X155" s="35"/>
      <c r="Y155" s="35"/>
      <c r="Z155" s="35"/>
      <c r="AA155" s="35"/>
      <c r="AB155" s="35"/>
      <c r="AC155" s="35"/>
      <c r="AD155" s="35"/>
      <c r="AE155" s="35"/>
      <c r="AT155" s="18" t="s">
        <v>294</v>
      </c>
      <c r="AU155" s="18" t="s">
        <v>73</v>
      </c>
    </row>
    <row r="156" spans="1:65" s="2" customFormat="1" ht="16.5" customHeight="1">
      <c r="A156" s="35"/>
      <c r="B156" s="36"/>
      <c r="C156" s="191" t="s">
        <v>322</v>
      </c>
      <c r="D156" s="191" t="s">
        <v>266</v>
      </c>
      <c r="E156" s="192" t="s">
        <v>1820</v>
      </c>
      <c r="F156" s="193" t="s">
        <v>1821</v>
      </c>
      <c r="G156" s="194" t="s">
        <v>292</v>
      </c>
      <c r="H156" s="195">
        <v>1</v>
      </c>
      <c r="I156" s="196"/>
      <c r="J156" s="197">
        <f>ROUND(I156*H156,2)</f>
        <v>0</v>
      </c>
      <c r="K156" s="198"/>
      <c r="L156" s="40"/>
      <c r="M156" s="199" t="s">
        <v>1</v>
      </c>
      <c r="N156" s="200" t="s">
        <v>38</v>
      </c>
      <c r="O156" s="72"/>
      <c r="P156" s="201">
        <f>O156*H156</f>
        <v>0</v>
      </c>
      <c r="Q156" s="201">
        <v>0</v>
      </c>
      <c r="R156" s="201">
        <f>Q156*H156</f>
        <v>0</v>
      </c>
      <c r="S156" s="201">
        <v>0</v>
      </c>
      <c r="T156" s="202">
        <f>S156*H156</f>
        <v>0</v>
      </c>
      <c r="U156" s="35"/>
      <c r="V156" s="35"/>
      <c r="W156" s="35"/>
      <c r="X156" s="35"/>
      <c r="Y156" s="35"/>
      <c r="Z156" s="35"/>
      <c r="AA156" s="35"/>
      <c r="AB156" s="35"/>
      <c r="AC156" s="35"/>
      <c r="AD156" s="35"/>
      <c r="AE156" s="35"/>
      <c r="AR156" s="203" t="s">
        <v>270</v>
      </c>
      <c r="AT156" s="203" t="s">
        <v>266</v>
      </c>
      <c r="AU156" s="203" t="s">
        <v>73</v>
      </c>
      <c r="AY156" s="18" t="s">
        <v>263</v>
      </c>
      <c r="BE156" s="204">
        <f>IF(N156="základní",J156,0)</f>
        <v>0</v>
      </c>
      <c r="BF156" s="204">
        <f>IF(N156="snížená",J156,0)</f>
        <v>0</v>
      </c>
      <c r="BG156" s="204">
        <f>IF(N156="zákl. přenesená",J156,0)</f>
        <v>0</v>
      </c>
      <c r="BH156" s="204">
        <f>IF(N156="sníž. přenesená",J156,0)</f>
        <v>0</v>
      </c>
      <c r="BI156" s="204">
        <f>IF(N156="nulová",J156,0)</f>
        <v>0</v>
      </c>
      <c r="BJ156" s="18" t="s">
        <v>71</v>
      </c>
      <c r="BK156" s="204">
        <f>ROUND(I156*H156,2)</f>
        <v>0</v>
      </c>
      <c r="BL156" s="18" t="s">
        <v>270</v>
      </c>
      <c r="BM156" s="203" t="s">
        <v>493</v>
      </c>
    </row>
    <row r="157" spans="1:65" s="2" customFormat="1" ht="16.5" customHeight="1">
      <c r="A157" s="35"/>
      <c r="B157" s="36"/>
      <c r="C157" s="191" t="s">
        <v>327</v>
      </c>
      <c r="D157" s="191" t="s">
        <v>266</v>
      </c>
      <c r="E157" s="192" t="s">
        <v>1822</v>
      </c>
      <c r="F157" s="193" t="s">
        <v>1823</v>
      </c>
      <c r="G157" s="194" t="s">
        <v>292</v>
      </c>
      <c r="H157" s="195">
        <v>1</v>
      </c>
      <c r="I157" s="196"/>
      <c r="J157" s="197">
        <f>ROUND(I157*H157,2)</f>
        <v>0</v>
      </c>
      <c r="K157" s="198"/>
      <c r="L157" s="40"/>
      <c r="M157" s="199" t="s">
        <v>1</v>
      </c>
      <c r="N157" s="200" t="s">
        <v>38</v>
      </c>
      <c r="O157" s="72"/>
      <c r="P157" s="201">
        <f>O157*H157</f>
        <v>0</v>
      </c>
      <c r="Q157" s="201">
        <v>0</v>
      </c>
      <c r="R157" s="201">
        <f>Q157*H157</f>
        <v>0</v>
      </c>
      <c r="S157" s="201">
        <v>0</v>
      </c>
      <c r="T157" s="202">
        <f>S157*H157</f>
        <v>0</v>
      </c>
      <c r="U157" s="35"/>
      <c r="V157" s="35"/>
      <c r="W157" s="35"/>
      <c r="X157" s="35"/>
      <c r="Y157" s="35"/>
      <c r="Z157" s="35"/>
      <c r="AA157" s="35"/>
      <c r="AB157" s="35"/>
      <c r="AC157" s="35"/>
      <c r="AD157" s="35"/>
      <c r="AE157" s="35"/>
      <c r="AR157" s="203" t="s">
        <v>270</v>
      </c>
      <c r="AT157" s="203" t="s">
        <v>266</v>
      </c>
      <c r="AU157" s="203" t="s">
        <v>73</v>
      </c>
      <c r="AY157" s="18" t="s">
        <v>263</v>
      </c>
      <c r="BE157" s="204">
        <f>IF(N157="základní",J157,0)</f>
        <v>0</v>
      </c>
      <c r="BF157" s="204">
        <f>IF(N157="snížená",J157,0)</f>
        <v>0</v>
      </c>
      <c r="BG157" s="204">
        <f>IF(N157="zákl. přenesená",J157,0)</f>
        <v>0</v>
      </c>
      <c r="BH157" s="204">
        <f>IF(N157="sníž. přenesená",J157,0)</f>
        <v>0</v>
      </c>
      <c r="BI157" s="204">
        <f>IF(N157="nulová",J157,0)</f>
        <v>0</v>
      </c>
      <c r="BJ157" s="18" t="s">
        <v>71</v>
      </c>
      <c r="BK157" s="204">
        <f>ROUND(I157*H157,2)</f>
        <v>0</v>
      </c>
      <c r="BL157" s="18" t="s">
        <v>270</v>
      </c>
      <c r="BM157" s="203" t="s">
        <v>496</v>
      </c>
    </row>
    <row r="158" spans="1:65" s="12" customFormat="1" ht="22.9" customHeight="1">
      <c r="B158" s="175"/>
      <c r="C158" s="176"/>
      <c r="D158" s="177" t="s">
        <v>63</v>
      </c>
      <c r="E158" s="189" t="s">
        <v>1824</v>
      </c>
      <c r="F158" s="189" t="s">
        <v>1825</v>
      </c>
      <c r="G158" s="176"/>
      <c r="H158" s="176"/>
      <c r="I158" s="179"/>
      <c r="J158" s="190">
        <f>BK158</f>
        <v>0</v>
      </c>
      <c r="K158" s="176"/>
      <c r="L158" s="181"/>
      <c r="M158" s="182"/>
      <c r="N158" s="183"/>
      <c r="O158" s="183"/>
      <c r="P158" s="184">
        <f>SUM(P159:P160)</f>
        <v>0</v>
      </c>
      <c r="Q158" s="183"/>
      <c r="R158" s="184">
        <f>SUM(R159:R160)</f>
        <v>0</v>
      </c>
      <c r="S158" s="183"/>
      <c r="T158" s="185">
        <f>SUM(T159:T160)</f>
        <v>0</v>
      </c>
      <c r="AR158" s="186" t="s">
        <v>71</v>
      </c>
      <c r="AT158" s="187" t="s">
        <v>63</v>
      </c>
      <c r="AU158" s="187" t="s">
        <v>71</v>
      </c>
      <c r="AY158" s="186" t="s">
        <v>263</v>
      </c>
      <c r="BK158" s="188">
        <f>SUM(BK159:BK160)</f>
        <v>0</v>
      </c>
    </row>
    <row r="159" spans="1:65" s="2" customFormat="1" ht="16.5" customHeight="1">
      <c r="A159" s="35"/>
      <c r="B159" s="36"/>
      <c r="C159" s="191" t="s">
        <v>8</v>
      </c>
      <c r="D159" s="191" t="s">
        <v>266</v>
      </c>
      <c r="E159" s="192" t="s">
        <v>1844</v>
      </c>
      <c r="F159" s="193" t="s">
        <v>1827</v>
      </c>
      <c r="G159" s="194" t="s">
        <v>292</v>
      </c>
      <c r="H159" s="195">
        <v>3</v>
      </c>
      <c r="I159" s="196"/>
      <c r="J159" s="197">
        <f>ROUND(I159*H159,2)</f>
        <v>0</v>
      </c>
      <c r="K159" s="198"/>
      <c r="L159" s="40"/>
      <c r="M159" s="199" t="s">
        <v>1</v>
      </c>
      <c r="N159" s="200" t="s">
        <v>38</v>
      </c>
      <c r="O159" s="72"/>
      <c r="P159" s="201">
        <f>O159*H159</f>
        <v>0</v>
      </c>
      <c r="Q159" s="201">
        <v>0</v>
      </c>
      <c r="R159" s="201">
        <f>Q159*H159</f>
        <v>0</v>
      </c>
      <c r="S159" s="201">
        <v>0</v>
      </c>
      <c r="T159" s="202">
        <f>S159*H159</f>
        <v>0</v>
      </c>
      <c r="U159" s="35"/>
      <c r="V159" s="35"/>
      <c r="W159" s="35"/>
      <c r="X159" s="35"/>
      <c r="Y159" s="35"/>
      <c r="Z159" s="35"/>
      <c r="AA159" s="35"/>
      <c r="AB159" s="35"/>
      <c r="AC159" s="35"/>
      <c r="AD159" s="35"/>
      <c r="AE159" s="35"/>
      <c r="AR159" s="203" t="s">
        <v>270</v>
      </c>
      <c r="AT159" s="203" t="s">
        <v>266</v>
      </c>
      <c r="AU159" s="203" t="s">
        <v>73</v>
      </c>
      <c r="AY159" s="18" t="s">
        <v>263</v>
      </c>
      <c r="BE159" s="204">
        <f>IF(N159="základní",J159,0)</f>
        <v>0</v>
      </c>
      <c r="BF159" s="204">
        <f>IF(N159="snížená",J159,0)</f>
        <v>0</v>
      </c>
      <c r="BG159" s="204">
        <f>IF(N159="zákl. přenesená",J159,0)</f>
        <v>0</v>
      </c>
      <c r="BH159" s="204">
        <f>IF(N159="sníž. přenesená",J159,0)</f>
        <v>0</v>
      </c>
      <c r="BI159" s="204">
        <f>IF(N159="nulová",J159,0)</f>
        <v>0</v>
      </c>
      <c r="BJ159" s="18" t="s">
        <v>71</v>
      </c>
      <c r="BK159" s="204">
        <f>ROUND(I159*H159,2)</f>
        <v>0</v>
      </c>
      <c r="BL159" s="18" t="s">
        <v>270</v>
      </c>
      <c r="BM159" s="203" t="s">
        <v>500</v>
      </c>
    </row>
    <row r="160" spans="1:65" s="2" customFormat="1" ht="58.5">
      <c r="A160" s="35"/>
      <c r="B160" s="36"/>
      <c r="C160" s="37"/>
      <c r="D160" s="207" t="s">
        <v>294</v>
      </c>
      <c r="E160" s="37"/>
      <c r="F160" s="239" t="s">
        <v>1828</v>
      </c>
      <c r="G160" s="37"/>
      <c r="H160" s="37"/>
      <c r="I160" s="240"/>
      <c r="J160" s="37"/>
      <c r="K160" s="37"/>
      <c r="L160" s="40"/>
      <c r="M160" s="241"/>
      <c r="N160" s="242"/>
      <c r="O160" s="72"/>
      <c r="P160" s="72"/>
      <c r="Q160" s="72"/>
      <c r="R160" s="72"/>
      <c r="S160" s="72"/>
      <c r="T160" s="73"/>
      <c r="U160" s="35"/>
      <c r="V160" s="35"/>
      <c r="W160" s="35"/>
      <c r="X160" s="35"/>
      <c r="Y160" s="35"/>
      <c r="Z160" s="35"/>
      <c r="AA160" s="35"/>
      <c r="AB160" s="35"/>
      <c r="AC160" s="35"/>
      <c r="AD160" s="35"/>
      <c r="AE160" s="35"/>
      <c r="AT160" s="18" t="s">
        <v>294</v>
      </c>
      <c r="AU160" s="18" t="s">
        <v>73</v>
      </c>
    </row>
    <row r="161" spans="1:65" s="12" customFormat="1" ht="25.9" customHeight="1">
      <c r="B161" s="175"/>
      <c r="C161" s="176"/>
      <c r="D161" s="177" t="s">
        <v>63</v>
      </c>
      <c r="E161" s="178" t="s">
        <v>1845</v>
      </c>
      <c r="F161" s="178" t="s">
        <v>1846</v>
      </c>
      <c r="G161" s="176"/>
      <c r="H161" s="176"/>
      <c r="I161" s="179"/>
      <c r="J161" s="180">
        <f>BK161</f>
        <v>0</v>
      </c>
      <c r="K161" s="176"/>
      <c r="L161" s="181"/>
      <c r="M161" s="182"/>
      <c r="N161" s="183"/>
      <c r="O161" s="183"/>
      <c r="P161" s="184">
        <f>P162+P167</f>
        <v>0</v>
      </c>
      <c r="Q161" s="183"/>
      <c r="R161" s="184">
        <f>R162+R167</f>
        <v>0</v>
      </c>
      <c r="S161" s="183"/>
      <c r="T161" s="185">
        <f>T162+T167</f>
        <v>0</v>
      </c>
      <c r="AR161" s="186" t="s">
        <v>71</v>
      </c>
      <c r="AT161" s="187" t="s">
        <v>63</v>
      </c>
      <c r="AU161" s="187" t="s">
        <v>64</v>
      </c>
      <c r="AY161" s="186" t="s">
        <v>263</v>
      </c>
      <c r="BK161" s="188">
        <f>BK162+BK167</f>
        <v>0</v>
      </c>
    </row>
    <row r="162" spans="1:65" s="12" customFormat="1" ht="22.9" customHeight="1">
      <c r="B162" s="175"/>
      <c r="C162" s="176"/>
      <c r="D162" s="177" t="s">
        <v>63</v>
      </c>
      <c r="E162" s="189" t="s">
        <v>1815</v>
      </c>
      <c r="F162" s="189" t="s">
        <v>1816</v>
      </c>
      <c r="G162" s="176"/>
      <c r="H162" s="176"/>
      <c r="I162" s="179"/>
      <c r="J162" s="190">
        <f>BK162</f>
        <v>0</v>
      </c>
      <c r="K162" s="176"/>
      <c r="L162" s="181"/>
      <c r="M162" s="182"/>
      <c r="N162" s="183"/>
      <c r="O162" s="183"/>
      <c r="P162" s="184">
        <f>SUM(P163:P166)</f>
        <v>0</v>
      </c>
      <c r="Q162" s="183"/>
      <c r="R162" s="184">
        <f>SUM(R163:R166)</f>
        <v>0</v>
      </c>
      <c r="S162" s="183"/>
      <c r="T162" s="185">
        <f>SUM(T163:T166)</f>
        <v>0</v>
      </c>
      <c r="AR162" s="186" t="s">
        <v>71</v>
      </c>
      <c r="AT162" s="187" t="s">
        <v>63</v>
      </c>
      <c r="AU162" s="187" t="s">
        <v>71</v>
      </c>
      <c r="AY162" s="186" t="s">
        <v>263</v>
      </c>
      <c r="BK162" s="188">
        <f>SUM(BK163:BK166)</f>
        <v>0</v>
      </c>
    </row>
    <row r="163" spans="1:65" s="2" customFormat="1" ht="16.5" customHeight="1">
      <c r="A163" s="35"/>
      <c r="B163" s="36"/>
      <c r="C163" s="191" t="s">
        <v>397</v>
      </c>
      <c r="D163" s="191" t="s">
        <v>266</v>
      </c>
      <c r="E163" s="192" t="s">
        <v>1847</v>
      </c>
      <c r="F163" s="193" t="s">
        <v>1832</v>
      </c>
      <c r="G163" s="194" t="s">
        <v>292</v>
      </c>
      <c r="H163" s="195">
        <v>1</v>
      </c>
      <c r="I163" s="196"/>
      <c r="J163" s="197">
        <f>ROUND(I163*H163,2)</f>
        <v>0</v>
      </c>
      <c r="K163" s="198"/>
      <c r="L163" s="40"/>
      <c r="M163" s="199" t="s">
        <v>1</v>
      </c>
      <c r="N163" s="200" t="s">
        <v>38</v>
      </c>
      <c r="O163" s="72"/>
      <c r="P163" s="201">
        <f>O163*H163</f>
        <v>0</v>
      </c>
      <c r="Q163" s="201">
        <v>0</v>
      </c>
      <c r="R163" s="201">
        <f>Q163*H163</f>
        <v>0</v>
      </c>
      <c r="S163" s="201">
        <v>0</v>
      </c>
      <c r="T163" s="202">
        <f>S163*H163</f>
        <v>0</v>
      </c>
      <c r="U163" s="35"/>
      <c r="V163" s="35"/>
      <c r="W163" s="35"/>
      <c r="X163" s="35"/>
      <c r="Y163" s="35"/>
      <c r="Z163" s="35"/>
      <c r="AA163" s="35"/>
      <c r="AB163" s="35"/>
      <c r="AC163" s="35"/>
      <c r="AD163" s="35"/>
      <c r="AE163" s="35"/>
      <c r="AR163" s="203" t="s">
        <v>270</v>
      </c>
      <c r="AT163" s="203" t="s">
        <v>266</v>
      </c>
      <c r="AU163" s="203" t="s">
        <v>73</v>
      </c>
      <c r="AY163" s="18" t="s">
        <v>263</v>
      </c>
      <c r="BE163" s="204">
        <f>IF(N163="základní",J163,0)</f>
        <v>0</v>
      </c>
      <c r="BF163" s="204">
        <f>IF(N163="snížená",J163,0)</f>
        <v>0</v>
      </c>
      <c r="BG163" s="204">
        <f>IF(N163="zákl. přenesená",J163,0)</f>
        <v>0</v>
      </c>
      <c r="BH163" s="204">
        <f>IF(N163="sníž. přenesená",J163,0)</f>
        <v>0</v>
      </c>
      <c r="BI163" s="204">
        <f>IF(N163="nulová",J163,0)</f>
        <v>0</v>
      </c>
      <c r="BJ163" s="18" t="s">
        <v>71</v>
      </c>
      <c r="BK163" s="204">
        <f>ROUND(I163*H163,2)</f>
        <v>0</v>
      </c>
      <c r="BL163" s="18" t="s">
        <v>270</v>
      </c>
      <c r="BM163" s="203" t="s">
        <v>506</v>
      </c>
    </row>
    <row r="164" spans="1:65" s="2" customFormat="1" ht="39">
      <c r="A164" s="35"/>
      <c r="B164" s="36"/>
      <c r="C164" s="37"/>
      <c r="D164" s="207" t="s">
        <v>294</v>
      </c>
      <c r="E164" s="37"/>
      <c r="F164" s="239" t="s">
        <v>1848</v>
      </c>
      <c r="G164" s="37"/>
      <c r="H164" s="37"/>
      <c r="I164" s="240"/>
      <c r="J164" s="37"/>
      <c r="K164" s="37"/>
      <c r="L164" s="40"/>
      <c r="M164" s="241"/>
      <c r="N164" s="242"/>
      <c r="O164" s="72"/>
      <c r="P164" s="72"/>
      <c r="Q164" s="72"/>
      <c r="R164" s="72"/>
      <c r="S164" s="72"/>
      <c r="T164" s="73"/>
      <c r="U164" s="35"/>
      <c r="V164" s="35"/>
      <c r="W164" s="35"/>
      <c r="X164" s="35"/>
      <c r="Y164" s="35"/>
      <c r="Z164" s="35"/>
      <c r="AA164" s="35"/>
      <c r="AB164" s="35"/>
      <c r="AC164" s="35"/>
      <c r="AD164" s="35"/>
      <c r="AE164" s="35"/>
      <c r="AT164" s="18" t="s">
        <v>294</v>
      </c>
      <c r="AU164" s="18" t="s">
        <v>73</v>
      </c>
    </row>
    <row r="165" spans="1:65" s="2" customFormat="1" ht="16.5" customHeight="1">
      <c r="A165" s="35"/>
      <c r="B165" s="36"/>
      <c r="C165" s="191" t="s">
        <v>405</v>
      </c>
      <c r="D165" s="191" t="s">
        <v>266</v>
      </c>
      <c r="E165" s="192" t="s">
        <v>1820</v>
      </c>
      <c r="F165" s="193" t="s">
        <v>1821</v>
      </c>
      <c r="G165" s="194" t="s">
        <v>292</v>
      </c>
      <c r="H165" s="195">
        <v>1</v>
      </c>
      <c r="I165" s="196"/>
      <c r="J165" s="197">
        <f>ROUND(I165*H165,2)</f>
        <v>0</v>
      </c>
      <c r="K165" s="198"/>
      <c r="L165" s="40"/>
      <c r="M165" s="199" t="s">
        <v>1</v>
      </c>
      <c r="N165" s="200" t="s">
        <v>38</v>
      </c>
      <c r="O165" s="72"/>
      <c r="P165" s="201">
        <f>O165*H165</f>
        <v>0</v>
      </c>
      <c r="Q165" s="201">
        <v>0</v>
      </c>
      <c r="R165" s="201">
        <f>Q165*H165</f>
        <v>0</v>
      </c>
      <c r="S165" s="201">
        <v>0</v>
      </c>
      <c r="T165" s="202">
        <f>S165*H165</f>
        <v>0</v>
      </c>
      <c r="U165" s="35"/>
      <c r="V165" s="35"/>
      <c r="W165" s="35"/>
      <c r="X165" s="35"/>
      <c r="Y165" s="35"/>
      <c r="Z165" s="35"/>
      <c r="AA165" s="35"/>
      <c r="AB165" s="35"/>
      <c r="AC165" s="35"/>
      <c r="AD165" s="35"/>
      <c r="AE165" s="35"/>
      <c r="AR165" s="203" t="s">
        <v>270</v>
      </c>
      <c r="AT165" s="203" t="s">
        <v>266</v>
      </c>
      <c r="AU165" s="203" t="s">
        <v>73</v>
      </c>
      <c r="AY165" s="18" t="s">
        <v>263</v>
      </c>
      <c r="BE165" s="204">
        <f>IF(N165="základní",J165,0)</f>
        <v>0</v>
      </c>
      <c r="BF165" s="204">
        <f>IF(N165="snížená",J165,0)</f>
        <v>0</v>
      </c>
      <c r="BG165" s="204">
        <f>IF(N165="zákl. přenesená",J165,0)</f>
        <v>0</v>
      </c>
      <c r="BH165" s="204">
        <f>IF(N165="sníž. přenesená",J165,0)</f>
        <v>0</v>
      </c>
      <c r="BI165" s="204">
        <f>IF(N165="nulová",J165,0)</f>
        <v>0</v>
      </c>
      <c r="BJ165" s="18" t="s">
        <v>71</v>
      </c>
      <c r="BK165" s="204">
        <f>ROUND(I165*H165,2)</f>
        <v>0</v>
      </c>
      <c r="BL165" s="18" t="s">
        <v>270</v>
      </c>
      <c r="BM165" s="203" t="s">
        <v>533</v>
      </c>
    </row>
    <row r="166" spans="1:65" s="2" customFormat="1" ht="16.5" customHeight="1">
      <c r="A166" s="35"/>
      <c r="B166" s="36"/>
      <c r="C166" s="191" t="s">
        <v>412</v>
      </c>
      <c r="D166" s="191" t="s">
        <v>266</v>
      </c>
      <c r="E166" s="192" t="s">
        <v>1822</v>
      </c>
      <c r="F166" s="193" t="s">
        <v>1823</v>
      </c>
      <c r="G166" s="194" t="s">
        <v>292</v>
      </c>
      <c r="H166" s="195">
        <v>1</v>
      </c>
      <c r="I166" s="196"/>
      <c r="J166" s="197">
        <f>ROUND(I166*H166,2)</f>
        <v>0</v>
      </c>
      <c r="K166" s="198"/>
      <c r="L166" s="40"/>
      <c r="M166" s="199" t="s">
        <v>1</v>
      </c>
      <c r="N166" s="200" t="s">
        <v>38</v>
      </c>
      <c r="O166" s="72"/>
      <c r="P166" s="201">
        <f>O166*H166</f>
        <v>0</v>
      </c>
      <c r="Q166" s="201">
        <v>0</v>
      </c>
      <c r="R166" s="201">
        <f>Q166*H166</f>
        <v>0</v>
      </c>
      <c r="S166" s="201">
        <v>0</v>
      </c>
      <c r="T166" s="202">
        <f>S166*H166</f>
        <v>0</v>
      </c>
      <c r="U166" s="35"/>
      <c r="V166" s="35"/>
      <c r="W166" s="35"/>
      <c r="X166" s="35"/>
      <c r="Y166" s="35"/>
      <c r="Z166" s="35"/>
      <c r="AA166" s="35"/>
      <c r="AB166" s="35"/>
      <c r="AC166" s="35"/>
      <c r="AD166" s="35"/>
      <c r="AE166" s="35"/>
      <c r="AR166" s="203" t="s">
        <v>270</v>
      </c>
      <c r="AT166" s="203" t="s">
        <v>266</v>
      </c>
      <c r="AU166" s="203" t="s">
        <v>73</v>
      </c>
      <c r="AY166" s="18" t="s">
        <v>263</v>
      </c>
      <c r="BE166" s="204">
        <f>IF(N166="základní",J166,0)</f>
        <v>0</v>
      </c>
      <c r="BF166" s="204">
        <f>IF(N166="snížená",J166,0)</f>
        <v>0</v>
      </c>
      <c r="BG166" s="204">
        <f>IF(N166="zákl. přenesená",J166,0)</f>
        <v>0</v>
      </c>
      <c r="BH166" s="204">
        <f>IF(N166="sníž. přenesená",J166,0)</f>
        <v>0</v>
      </c>
      <c r="BI166" s="204">
        <f>IF(N166="nulová",J166,0)</f>
        <v>0</v>
      </c>
      <c r="BJ166" s="18" t="s">
        <v>71</v>
      </c>
      <c r="BK166" s="204">
        <f>ROUND(I166*H166,2)</f>
        <v>0</v>
      </c>
      <c r="BL166" s="18" t="s">
        <v>270</v>
      </c>
      <c r="BM166" s="203" t="s">
        <v>538</v>
      </c>
    </row>
    <row r="167" spans="1:65" s="12" customFormat="1" ht="22.9" customHeight="1">
      <c r="B167" s="175"/>
      <c r="C167" s="176"/>
      <c r="D167" s="177" t="s">
        <v>63</v>
      </c>
      <c r="E167" s="189" t="s">
        <v>1824</v>
      </c>
      <c r="F167" s="189" t="s">
        <v>1825</v>
      </c>
      <c r="G167" s="176"/>
      <c r="H167" s="176"/>
      <c r="I167" s="179"/>
      <c r="J167" s="190">
        <f>BK167</f>
        <v>0</v>
      </c>
      <c r="K167" s="176"/>
      <c r="L167" s="181"/>
      <c r="M167" s="182"/>
      <c r="N167" s="183"/>
      <c r="O167" s="183"/>
      <c r="P167" s="184">
        <f>SUM(P168:P169)</f>
        <v>0</v>
      </c>
      <c r="Q167" s="183"/>
      <c r="R167" s="184">
        <f>SUM(R168:R169)</f>
        <v>0</v>
      </c>
      <c r="S167" s="183"/>
      <c r="T167" s="185">
        <f>SUM(T168:T169)</f>
        <v>0</v>
      </c>
      <c r="AR167" s="186" t="s">
        <v>71</v>
      </c>
      <c r="AT167" s="187" t="s">
        <v>63</v>
      </c>
      <c r="AU167" s="187" t="s">
        <v>71</v>
      </c>
      <c r="AY167" s="186" t="s">
        <v>263</v>
      </c>
      <c r="BK167" s="188">
        <f>SUM(BK168:BK169)</f>
        <v>0</v>
      </c>
    </row>
    <row r="168" spans="1:65" s="2" customFormat="1" ht="16.5" customHeight="1">
      <c r="A168" s="35"/>
      <c r="B168" s="36"/>
      <c r="C168" s="191" t="s">
        <v>416</v>
      </c>
      <c r="D168" s="191" t="s">
        <v>266</v>
      </c>
      <c r="E168" s="192" t="s">
        <v>1849</v>
      </c>
      <c r="F168" s="193" t="s">
        <v>1827</v>
      </c>
      <c r="G168" s="194" t="s">
        <v>292</v>
      </c>
      <c r="H168" s="195">
        <v>4</v>
      </c>
      <c r="I168" s="196"/>
      <c r="J168" s="197">
        <f>ROUND(I168*H168,2)</f>
        <v>0</v>
      </c>
      <c r="K168" s="198"/>
      <c r="L168" s="40"/>
      <c r="M168" s="199" t="s">
        <v>1</v>
      </c>
      <c r="N168" s="200" t="s">
        <v>38</v>
      </c>
      <c r="O168" s="72"/>
      <c r="P168" s="201">
        <f>O168*H168</f>
        <v>0</v>
      </c>
      <c r="Q168" s="201">
        <v>0</v>
      </c>
      <c r="R168" s="201">
        <f>Q168*H168</f>
        <v>0</v>
      </c>
      <c r="S168" s="201">
        <v>0</v>
      </c>
      <c r="T168" s="202">
        <f>S168*H168</f>
        <v>0</v>
      </c>
      <c r="U168" s="35"/>
      <c r="V168" s="35"/>
      <c r="W168" s="35"/>
      <c r="X168" s="35"/>
      <c r="Y168" s="35"/>
      <c r="Z168" s="35"/>
      <c r="AA168" s="35"/>
      <c r="AB168" s="35"/>
      <c r="AC168" s="35"/>
      <c r="AD168" s="35"/>
      <c r="AE168" s="35"/>
      <c r="AR168" s="203" t="s">
        <v>270</v>
      </c>
      <c r="AT168" s="203" t="s">
        <v>266</v>
      </c>
      <c r="AU168" s="203" t="s">
        <v>73</v>
      </c>
      <c r="AY168" s="18" t="s">
        <v>263</v>
      </c>
      <c r="BE168" s="204">
        <f>IF(N168="základní",J168,0)</f>
        <v>0</v>
      </c>
      <c r="BF168" s="204">
        <f>IF(N168="snížená",J168,0)</f>
        <v>0</v>
      </c>
      <c r="BG168" s="204">
        <f>IF(N168="zákl. přenesená",J168,0)</f>
        <v>0</v>
      </c>
      <c r="BH168" s="204">
        <f>IF(N168="sníž. přenesená",J168,0)</f>
        <v>0</v>
      </c>
      <c r="BI168" s="204">
        <f>IF(N168="nulová",J168,0)</f>
        <v>0</v>
      </c>
      <c r="BJ168" s="18" t="s">
        <v>71</v>
      </c>
      <c r="BK168" s="204">
        <f>ROUND(I168*H168,2)</f>
        <v>0</v>
      </c>
      <c r="BL168" s="18" t="s">
        <v>270</v>
      </c>
      <c r="BM168" s="203" t="s">
        <v>542</v>
      </c>
    </row>
    <row r="169" spans="1:65" s="2" customFormat="1" ht="58.5">
      <c r="A169" s="35"/>
      <c r="B169" s="36"/>
      <c r="C169" s="37"/>
      <c r="D169" s="207" t="s">
        <v>294</v>
      </c>
      <c r="E169" s="37"/>
      <c r="F169" s="239" t="s">
        <v>1828</v>
      </c>
      <c r="G169" s="37"/>
      <c r="H169" s="37"/>
      <c r="I169" s="240"/>
      <c r="J169" s="37"/>
      <c r="K169" s="37"/>
      <c r="L169" s="40"/>
      <c r="M169" s="241"/>
      <c r="N169" s="242"/>
      <c r="O169" s="72"/>
      <c r="P169" s="72"/>
      <c r="Q169" s="72"/>
      <c r="R169" s="72"/>
      <c r="S169" s="72"/>
      <c r="T169" s="73"/>
      <c r="U169" s="35"/>
      <c r="V169" s="35"/>
      <c r="W169" s="35"/>
      <c r="X169" s="35"/>
      <c r="Y169" s="35"/>
      <c r="Z169" s="35"/>
      <c r="AA169" s="35"/>
      <c r="AB169" s="35"/>
      <c r="AC169" s="35"/>
      <c r="AD169" s="35"/>
      <c r="AE169" s="35"/>
      <c r="AT169" s="18" t="s">
        <v>294</v>
      </c>
      <c r="AU169" s="18" t="s">
        <v>73</v>
      </c>
    </row>
    <row r="170" spans="1:65" s="12" customFormat="1" ht="25.9" customHeight="1">
      <c r="B170" s="175"/>
      <c r="C170" s="176"/>
      <c r="D170" s="177" t="s">
        <v>63</v>
      </c>
      <c r="E170" s="178" t="s">
        <v>1850</v>
      </c>
      <c r="F170" s="178" t="s">
        <v>1851</v>
      </c>
      <c r="G170" s="176"/>
      <c r="H170" s="176"/>
      <c r="I170" s="179"/>
      <c r="J170" s="180">
        <f>BK170</f>
        <v>0</v>
      </c>
      <c r="K170" s="176"/>
      <c r="L170" s="181"/>
      <c r="M170" s="182"/>
      <c r="N170" s="183"/>
      <c r="O170" s="183"/>
      <c r="P170" s="184">
        <f>SUM(P171:P173)</f>
        <v>0</v>
      </c>
      <c r="Q170" s="183"/>
      <c r="R170" s="184">
        <f>SUM(R171:R173)</f>
        <v>0</v>
      </c>
      <c r="S170" s="183"/>
      <c r="T170" s="185">
        <f>SUM(T171:T173)</f>
        <v>0</v>
      </c>
      <c r="AR170" s="186" t="s">
        <v>71</v>
      </c>
      <c r="AT170" s="187" t="s">
        <v>63</v>
      </c>
      <c r="AU170" s="187" t="s">
        <v>64</v>
      </c>
      <c r="AY170" s="186" t="s">
        <v>263</v>
      </c>
      <c r="BK170" s="188">
        <f>SUM(BK171:BK173)</f>
        <v>0</v>
      </c>
    </row>
    <row r="171" spans="1:65" s="2" customFormat="1" ht="16.5" customHeight="1">
      <c r="A171" s="35"/>
      <c r="B171" s="36"/>
      <c r="C171" s="191" t="s">
        <v>421</v>
      </c>
      <c r="D171" s="191" t="s">
        <v>266</v>
      </c>
      <c r="E171" s="192" t="s">
        <v>1852</v>
      </c>
      <c r="F171" s="193" t="s">
        <v>1853</v>
      </c>
      <c r="G171" s="194" t="s">
        <v>292</v>
      </c>
      <c r="H171" s="195">
        <v>1</v>
      </c>
      <c r="I171" s="196"/>
      <c r="J171" s="197">
        <f>ROUND(I171*H171,2)</f>
        <v>0</v>
      </c>
      <c r="K171" s="198"/>
      <c r="L171" s="40"/>
      <c r="M171" s="199" t="s">
        <v>1</v>
      </c>
      <c r="N171" s="200" t="s">
        <v>38</v>
      </c>
      <c r="O171" s="72"/>
      <c r="P171" s="201">
        <f>O171*H171</f>
        <v>0</v>
      </c>
      <c r="Q171" s="201">
        <v>0</v>
      </c>
      <c r="R171" s="201">
        <f>Q171*H171</f>
        <v>0</v>
      </c>
      <c r="S171" s="201">
        <v>0</v>
      </c>
      <c r="T171" s="202">
        <f>S171*H171</f>
        <v>0</v>
      </c>
      <c r="U171" s="35"/>
      <c r="V171" s="35"/>
      <c r="W171" s="35"/>
      <c r="X171" s="35"/>
      <c r="Y171" s="35"/>
      <c r="Z171" s="35"/>
      <c r="AA171" s="35"/>
      <c r="AB171" s="35"/>
      <c r="AC171" s="35"/>
      <c r="AD171" s="35"/>
      <c r="AE171" s="35"/>
      <c r="AR171" s="203" t="s">
        <v>270</v>
      </c>
      <c r="AT171" s="203" t="s">
        <v>266</v>
      </c>
      <c r="AU171" s="203" t="s">
        <v>71</v>
      </c>
      <c r="AY171" s="18" t="s">
        <v>263</v>
      </c>
      <c r="BE171" s="204">
        <f>IF(N171="základní",J171,0)</f>
        <v>0</v>
      </c>
      <c r="BF171" s="204">
        <f>IF(N171="snížená",J171,0)</f>
        <v>0</v>
      </c>
      <c r="BG171" s="204">
        <f>IF(N171="zákl. přenesená",J171,0)</f>
        <v>0</v>
      </c>
      <c r="BH171" s="204">
        <f>IF(N171="sníž. přenesená",J171,0)</f>
        <v>0</v>
      </c>
      <c r="BI171" s="204">
        <f>IF(N171="nulová",J171,0)</f>
        <v>0</v>
      </c>
      <c r="BJ171" s="18" t="s">
        <v>71</v>
      </c>
      <c r="BK171" s="204">
        <f>ROUND(I171*H171,2)</f>
        <v>0</v>
      </c>
      <c r="BL171" s="18" t="s">
        <v>270</v>
      </c>
      <c r="BM171" s="203" t="s">
        <v>546</v>
      </c>
    </row>
    <row r="172" spans="1:65" s="2" customFormat="1" ht="16.5" customHeight="1">
      <c r="A172" s="35"/>
      <c r="B172" s="36"/>
      <c r="C172" s="191" t="s">
        <v>426</v>
      </c>
      <c r="D172" s="191" t="s">
        <v>266</v>
      </c>
      <c r="E172" s="192" t="s">
        <v>1854</v>
      </c>
      <c r="F172" s="193" t="s">
        <v>1855</v>
      </c>
      <c r="G172" s="194" t="s">
        <v>292</v>
      </c>
      <c r="H172" s="195">
        <v>1</v>
      </c>
      <c r="I172" s="196"/>
      <c r="J172" s="197">
        <f>ROUND(I172*H172,2)</f>
        <v>0</v>
      </c>
      <c r="K172" s="198"/>
      <c r="L172" s="40"/>
      <c r="M172" s="199" t="s">
        <v>1</v>
      </c>
      <c r="N172" s="200" t="s">
        <v>38</v>
      </c>
      <c r="O172" s="72"/>
      <c r="P172" s="201">
        <f>O172*H172</f>
        <v>0</v>
      </c>
      <c r="Q172" s="201">
        <v>0</v>
      </c>
      <c r="R172" s="201">
        <f>Q172*H172</f>
        <v>0</v>
      </c>
      <c r="S172" s="201">
        <v>0</v>
      </c>
      <c r="T172" s="202">
        <f>S172*H172</f>
        <v>0</v>
      </c>
      <c r="U172" s="35"/>
      <c r="V172" s="35"/>
      <c r="W172" s="35"/>
      <c r="X172" s="35"/>
      <c r="Y172" s="35"/>
      <c r="Z172" s="35"/>
      <c r="AA172" s="35"/>
      <c r="AB172" s="35"/>
      <c r="AC172" s="35"/>
      <c r="AD172" s="35"/>
      <c r="AE172" s="35"/>
      <c r="AR172" s="203" t="s">
        <v>270</v>
      </c>
      <c r="AT172" s="203" t="s">
        <v>266</v>
      </c>
      <c r="AU172" s="203" t="s">
        <v>71</v>
      </c>
      <c r="AY172" s="18" t="s">
        <v>263</v>
      </c>
      <c r="BE172" s="204">
        <f>IF(N172="základní",J172,0)</f>
        <v>0</v>
      </c>
      <c r="BF172" s="204">
        <f>IF(N172="snížená",J172,0)</f>
        <v>0</v>
      </c>
      <c r="BG172" s="204">
        <f>IF(N172="zákl. přenesená",J172,0)</f>
        <v>0</v>
      </c>
      <c r="BH172" s="204">
        <f>IF(N172="sníž. přenesená",J172,0)</f>
        <v>0</v>
      </c>
      <c r="BI172" s="204">
        <f>IF(N172="nulová",J172,0)</f>
        <v>0</v>
      </c>
      <c r="BJ172" s="18" t="s">
        <v>71</v>
      </c>
      <c r="BK172" s="204">
        <f>ROUND(I172*H172,2)</f>
        <v>0</v>
      </c>
      <c r="BL172" s="18" t="s">
        <v>270</v>
      </c>
      <c r="BM172" s="203" t="s">
        <v>551</v>
      </c>
    </row>
    <row r="173" spans="1:65" s="2" customFormat="1" ht="16.5" customHeight="1">
      <c r="A173" s="35"/>
      <c r="B173" s="36"/>
      <c r="C173" s="191" t="s">
        <v>554</v>
      </c>
      <c r="D173" s="191" t="s">
        <v>266</v>
      </c>
      <c r="E173" s="192" t="s">
        <v>1856</v>
      </c>
      <c r="F173" s="193" t="s">
        <v>1857</v>
      </c>
      <c r="G173" s="194" t="s">
        <v>292</v>
      </c>
      <c r="H173" s="195">
        <v>1</v>
      </c>
      <c r="I173" s="196"/>
      <c r="J173" s="197">
        <f>ROUND(I173*H173,2)</f>
        <v>0</v>
      </c>
      <c r="K173" s="198"/>
      <c r="L173" s="40"/>
      <c r="M173" s="243" t="s">
        <v>1</v>
      </c>
      <c r="N173" s="244" t="s">
        <v>38</v>
      </c>
      <c r="O173" s="245"/>
      <c r="P173" s="246">
        <f>O173*H173</f>
        <v>0</v>
      </c>
      <c r="Q173" s="246">
        <v>0</v>
      </c>
      <c r="R173" s="246">
        <f>Q173*H173</f>
        <v>0</v>
      </c>
      <c r="S173" s="246">
        <v>0</v>
      </c>
      <c r="T173" s="247">
        <f>S173*H173</f>
        <v>0</v>
      </c>
      <c r="U173" s="35"/>
      <c r="V173" s="35"/>
      <c r="W173" s="35"/>
      <c r="X173" s="35"/>
      <c r="Y173" s="35"/>
      <c r="Z173" s="35"/>
      <c r="AA173" s="35"/>
      <c r="AB173" s="35"/>
      <c r="AC173" s="35"/>
      <c r="AD173" s="35"/>
      <c r="AE173" s="35"/>
      <c r="AR173" s="203" t="s">
        <v>270</v>
      </c>
      <c r="AT173" s="203" t="s">
        <v>266</v>
      </c>
      <c r="AU173" s="203" t="s">
        <v>71</v>
      </c>
      <c r="AY173" s="18" t="s">
        <v>263</v>
      </c>
      <c r="BE173" s="204">
        <f>IF(N173="základní",J173,0)</f>
        <v>0</v>
      </c>
      <c r="BF173" s="204">
        <f>IF(N173="snížená",J173,0)</f>
        <v>0</v>
      </c>
      <c r="BG173" s="204">
        <f>IF(N173="zákl. přenesená",J173,0)</f>
        <v>0</v>
      </c>
      <c r="BH173" s="204">
        <f>IF(N173="sníž. přenesená",J173,0)</f>
        <v>0</v>
      </c>
      <c r="BI173" s="204">
        <f>IF(N173="nulová",J173,0)</f>
        <v>0</v>
      </c>
      <c r="BJ173" s="18" t="s">
        <v>71</v>
      </c>
      <c r="BK173" s="204">
        <f>ROUND(I173*H173,2)</f>
        <v>0</v>
      </c>
      <c r="BL173" s="18" t="s">
        <v>270</v>
      </c>
      <c r="BM173" s="203" t="s">
        <v>557</v>
      </c>
    </row>
    <row r="174" spans="1:65" s="2" customFormat="1" ht="6.95" customHeight="1">
      <c r="A174" s="35"/>
      <c r="B174" s="55"/>
      <c r="C174" s="56"/>
      <c r="D174" s="56"/>
      <c r="E174" s="56"/>
      <c r="F174" s="56"/>
      <c r="G174" s="56"/>
      <c r="H174" s="56"/>
      <c r="I174" s="56"/>
      <c r="J174" s="56"/>
      <c r="K174" s="56"/>
      <c r="L174" s="40"/>
      <c r="M174" s="35"/>
      <c r="O174" s="35"/>
      <c r="P174" s="35"/>
      <c r="Q174" s="35"/>
      <c r="R174" s="35"/>
      <c r="S174" s="35"/>
      <c r="T174" s="35"/>
      <c r="U174" s="35"/>
      <c r="V174" s="35"/>
      <c r="W174" s="35"/>
      <c r="X174" s="35"/>
      <c r="Y174" s="35"/>
      <c r="Z174" s="35"/>
      <c r="AA174" s="35"/>
      <c r="AB174" s="35"/>
      <c r="AC174" s="35"/>
      <c r="AD174" s="35"/>
      <c r="AE174" s="35"/>
    </row>
  </sheetData>
  <sheetProtection algorithmName="SHA-512" hashValue="R1V3lY4M/EHaHvvNhVcFBaW9Fk2JulihhDEmelKnGDb0zspKpJs0Ezi0n0zPfQ50i7/RLPQoBMnLrJgtSHHK7g==" saltValue="DszyNYpX57kJPcSs11HatQ==" spinCount="100000" sheet="1" objects="1" scenarios="1" formatColumns="0" formatRows="0" autoFilter="0"/>
  <autoFilter ref="C132:K173" xr:uid="{00000000-0009-0000-0000-000006000000}"/>
  <mergeCells count="12">
    <mergeCell ref="E125:H125"/>
    <mergeCell ref="L2:V2"/>
    <mergeCell ref="E85:H85"/>
    <mergeCell ref="E87:H87"/>
    <mergeCell ref="E89:H89"/>
    <mergeCell ref="E121:H121"/>
    <mergeCell ref="E123:H123"/>
    <mergeCell ref="E7:H7"/>
    <mergeCell ref="E9:H9"/>
    <mergeCell ref="E11:H11"/>
    <mergeCell ref="E20:H20"/>
    <mergeCell ref="E29:H29"/>
  </mergeCells>
  <pageMargins left="0.39374999999999999" right="0.39374999999999999" top="0.39374999999999999" bottom="0.39374999999999999" header="0" footer="0"/>
  <pageSetup paperSize="9" scale="88" fitToHeight="100" orientation="portrait" blackAndWhite="1" r:id="rId1"/>
  <headerFooter>
    <oddHeader>&amp;L&amp;"Arial"&amp;8&amp;K000000INTERNAL&amp;1#</oddHeader>
    <oddFooter>&amp;CStrana &amp;P z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List8">
    <pageSetUpPr fitToPage="1"/>
  </sheetPr>
  <dimension ref="A2:BM156"/>
  <sheetViews>
    <sheetView showGridLines="0" workbookViewId="0">
      <selection activeCell="I125" sqref="I125"/>
    </sheetView>
  </sheetViews>
  <sheetFormatPr defaultRowHeight="11.25"/>
  <cols>
    <col min="1" max="1" width="8.33203125" style="1" customWidth="1"/>
    <col min="2" max="2" width="1.1640625" style="1" customWidth="1"/>
    <col min="3" max="3" width="4.1640625" style="1" customWidth="1"/>
    <col min="4" max="4" width="4.33203125" style="1" customWidth="1"/>
    <col min="5" max="5" width="17.1640625" style="1" customWidth="1"/>
    <col min="6" max="6" width="50.83203125" style="1" customWidth="1"/>
    <col min="7" max="7" width="7.5" style="1" customWidth="1"/>
    <col min="8" max="8" width="14" style="1" customWidth="1"/>
    <col min="9" max="9" width="15.83203125" style="1" customWidth="1"/>
    <col min="10" max="10" width="22.33203125" style="1" customWidth="1"/>
    <col min="11" max="11" width="22.33203125" style="1" hidden="1" customWidth="1"/>
    <col min="12" max="12" width="9.33203125" style="1" customWidth="1"/>
    <col min="13" max="13" width="10.83203125" style="1" hidden="1" customWidth="1"/>
    <col min="14" max="14" width="9.33203125" style="1" hidden="1"/>
    <col min="15" max="20" width="14.1640625" style="1" hidden="1" customWidth="1"/>
    <col min="21" max="21" width="16.33203125" style="1" hidden="1" customWidth="1"/>
    <col min="22" max="22" width="12.33203125" style="1" customWidth="1"/>
    <col min="23" max="23" width="16.33203125" style="1" customWidth="1"/>
    <col min="24" max="24" width="12.33203125" style="1" customWidth="1"/>
    <col min="25" max="25" width="15" style="1" customWidth="1"/>
    <col min="26" max="26" width="11" style="1" customWidth="1"/>
    <col min="27" max="27" width="15" style="1" customWidth="1"/>
    <col min="28" max="28" width="16.33203125" style="1" customWidth="1"/>
    <col min="29" max="29" width="11" style="1" customWidth="1"/>
    <col min="30" max="30" width="15" style="1" customWidth="1"/>
    <col min="31" max="31" width="16.33203125" style="1" customWidth="1"/>
    <col min="44" max="65" width="9.33203125" style="1" hidden="1"/>
  </cols>
  <sheetData>
    <row r="2" spans="1:46" s="1" customFormat="1" ht="36.950000000000003" customHeight="1">
      <c r="L2" s="383"/>
      <c r="M2" s="383"/>
      <c r="N2" s="383"/>
      <c r="O2" s="383"/>
      <c r="P2" s="383"/>
      <c r="Q2" s="383"/>
      <c r="R2" s="383"/>
      <c r="S2" s="383"/>
      <c r="T2" s="383"/>
      <c r="U2" s="383"/>
      <c r="V2" s="383"/>
      <c r="AT2" s="18" t="s">
        <v>90</v>
      </c>
    </row>
    <row r="3" spans="1:46" s="1" customFormat="1" ht="6.95" customHeight="1">
      <c r="B3" s="114"/>
      <c r="C3" s="115"/>
      <c r="D3" s="115"/>
      <c r="E3" s="115"/>
      <c r="F3" s="115"/>
      <c r="G3" s="115"/>
      <c r="H3" s="115"/>
      <c r="I3" s="115"/>
      <c r="J3" s="115"/>
      <c r="K3" s="115"/>
      <c r="L3" s="21"/>
      <c r="AT3" s="18" t="s">
        <v>73</v>
      </c>
    </row>
    <row r="4" spans="1:46" s="1" customFormat="1" ht="24.95" customHeight="1">
      <c r="B4" s="21"/>
      <c r="D4" s="116" t="s">
        <v>240</v>
      </c>
      <c r="L4" s="21"/>
      <c r="M4" s="117" t="s">
        <v>10</v>
      </c>
      <c r="AT4" s="18" t="s">
        <v>4</v>
      </c>
    </row>
    <row r="5" spans="1:46" s="1" customFormat="1" ht="6.95" customHeight="1">
      <c r="B5" s="21"/>
      <c r="L5" s="21"/>
    </row>
    <row r="6" spans="1:46" s="1" customFormat="1" ht="12" customHeight="1">
      <c r="B6" s="21"/>
      <c r="D6" s="118" t="s">
        <v>15</v>
      </c>
      <c r="L6" s="21"/>
    </row>
    <row r="7" spans="1:46" s="1" customFormat="1" ht="16.5" customHeight="1">
      <c r="B7" s="21"/>
      <c r="E7" s="412" t="str">
        <f>'Rekapitulace stavby'!K6</f>
        <v>Modernizace teplárny OB6</v>
      </c>
      <c r="F7" s="413"/>
      <c r="G7" s="413"/>
      <c r="H7" s="413"/>
      <c r="L7" s="21"/>
    </row>
    <row r="8" spans="1:46" s="1" customFormat="1" ht="12" customHeight="1">
      <c r="B8" s="21"/>
      <c r="D8" s="118" t="s">
        <v>241</v>
      </c>
      <c r="L8" s="21"/>
    </row>
    <row r="9" spans="1:46" s="2" customFormat="1" ht="23.25" customHeight="1">
      <c r="A9" s="35"/>
      <c r="B9" s="40"/>
      <c r="C9" s="35"/>
      <c r="D9" s="35"/>
      <c r="E9" s="412" t="s">
        <v>431</v>
      </c>
      <c r="F9" s="415"/>
      <c r="G9" s="415"/>
      <c r="H9" s="415"/>
      <c r="I9" s="35"/>
      <c r="J9" s="35"/>
      <c r="K9" s="35"/>
      <c r="L9" s="52"/>
      <c r="S9" s="35"/>
      <c r="T9" s="35"/>
      <c r="U9" s="35"/>
      <c r="V9" s="35"/>
      <c r="W9" s="35"/>
      <c r="X9" s="35"/>
      <c r="Y9" s="35"/>
      <c r="Z9" s="35"/>
      <c r="AA9" s="35"/>
      <c r="AB9" s="35"/>
      <c r="AC9" s="35"/>
      <c r="AD9" s="35"/>
      <c r="AE9" s="35"/>
    </row>
    <row r="10" spans="1:46" s="2" customFormat="1" ht="12" customHeight="1">
      <c r="A10" s="35"/>
      <c r="B10" s="40"/>
      <c r="C10" s="35"/>
      <c r="D10" s="118" t="s">
        <v>432</v>
      </c>
      <c r="E10" s="35"/>
      <c r="F10" s="35"/>
      <c r="G10" s="35"/>
      <c r="H10" s="35"/>
      <c r="I10" s="35"/>
      <c r="J10" s="35"/>
      <c r="K10" s="35"/>
      <c r="L10" s="52"/>
      <c r="S10" s="35"/>
      <c r="T10" s="35"/>
      <c r="U10" s="35"/>
      <c r="V10" s="35"/>
      <c r="W10" s="35"/>
      <c r="X10" s="35"/>
      <c r="Y10" s="35"/>
      <c r="Z10" s="35"/>
      <c r="AA10" s="35"/>
      <c r="AB10" s="35"/>
      <c r="AC10" s="35"/>
      <c r="AD10" s="35"/>
      <c r="AE10" s="35"/>
    </row>
    <row r="11" spans="1:46" s="2" customFormat="1" ht="16.5" customHeight="1">
      <c r="A11" s="35"/>
      <c r="B11" s="40"/>
      <c r="C11" s="35"/>
      <c r="D11" s="35"/>
      <c r="E11" s="414" t="s">
        <v>1858</v>
      </c>
      <c r="F11" s="415"/>
      <c r="G11" s="415"/>
      <c r="H11" s="415"/>
      <c r="I11" s="35"/>
      <c r="J11" s="35"/>
      <c r="K11" s="35"/>
      <c r="L11" s="52"/>
      <c r="S11" s="35"/>
      <c r="T11" s="35"/>
      <c r="U11" s="35"/>
      <c r="V11" s="35"/>
      <c r="W11" s="35"/>
      <c r="X11" s="35"/>
      <c r="Y11" s="35"/>
      <c r="Z11" s="35"/>
      <c r="AA11" s="35"/>
      <c r="AB11" s="35"/>
      <c r="AC11" s="35"/>
      <c r="AD11" s="35"/>
      <c r="AE11" s="35"/>
    </row>
    <row r="12" spans="1:46" s="2" customFormat="1">
      <c r="A12" s="35"/>
      <c r="B12" s="40"/>
      <c r="C12" s="35"/>
      <c r="D12" s="35"/>
      <c r="E12" s="35"/>
      <c r="F12" s="35"/>
      <c r="G12" s="35"/>
      <c r="H12" s="35"/>
      <c r="I12" s="35"/>
      <c r="J12" s="35"/>
      <c r="K12" s="35"/>
      <c r="L12" s="52"/>
      <c r="S12" s="35"/>
      <c r="T12" s="35"/>
      <c r="U12" s="35"/>
      <c r="V12" s="35"/>
      <c r="W12" s="35"/>
      <c r="X12" s="35"/>
      <c r="Y12" s="35"/>
      <c r="Z12" s="35"/>
      <c r="AA12" s="35"/>
      <c r="AB12" s="35"/>
      <c r="AC12" s="35"/>
      <c r="AD12" s="35"/>
      <c r="AE12" s="35"/>
    </row>
    <row r="13" spans="1:46" s="2" customFormat="1" ht="12" customHeight="1">
      <c r="A13" s="35"/>
      <c r="B13" s="40"/>
      <c r="C13" s="35"/>
      <c r="D13" s="118" t="s">
        <v>17</v>
      </c>
      <c r="E13" s="35"/>
      <c r="F13" s="109" t="s">
        <v>1</v>
      </c>
      <c r="G13" s="35"/>
      <c r="H13" s="35"/>
      <c r="I13" s="118" t="s">
        <v>18</v>
      </c>
      <c r="J13" s="109" t="s">
        <v>1</v>
      </c>
      <c r="K13" s="35"/>
      <c r="L13" s="52"/>
      <c r="S13" s="35"/>
      <c r="T13" s="35"/>
      <c r="U13" s="35"/>
      <c r="V13" s="35"/>
      <c r="W13" s="35"/>
      <c r="X13" s="35"/>
      <c r="Y13" s="35"/>
      <c r="Z13" s="35"/>
      <c r="AA13" s="35"/>
      <c r="AB13" s="35"/>
      <c r="AC13" s="35"/>
      <c r="AD13" s="35"/>
      <c r="AE13" s="35"/>
    </row>
    <row r="14" spans="1:46" s="2" customFormat="1" ht="12" customHeight="1">
      <c r="A14" s="35"/>
      <c r="B14" s="40"/>
      <c r="C14" s="35"/>
      <c r="D14" s="118" t="s">
        <v>19</v>
      </c>
      <c r="E14" s="35"/>
      <c r="F14" s="109" t="s">
        <v>20</v>
      </c>
      <c r="G14" s="35"/>
      <c r="H14" s="35"/>
      <c r="I14" s="118" t="s">
        <v>21</v>
      </c>
      <c r="J14" s="119">
        <f>'Rekapitulace stavby'!AN8</f>
        <v>45363</v>
      </c>
      <c r="K14" s="35"/>
      <c r="L14" s="52"/>
      <c r="S14" s="35"/>
      <c r="T14" s="35"/>
      <c r="U14" s="35"/>
      <c r="V14" s="35"/>
      <c r="W14" s="35"/>
      <c r="X14" s="35"/>
      <c r="Y14" s="35"/>
      <c r="Z14" s="35"/>
      <c r="AA14" s="35"/>
      <c r="AB14" s="35"/>
      <c r="AC14" s="35"/>
      <c r="AD14" s="35"/>
      <c r="AE14" s="35"/>
    </row>
    <row r="15" spans="1:46" s="2" customFormat="1" ht="10.9" customHeight="1">
      <c r="A15" s="35"/>
      <c r="B15" s="40"/>
      <c r="C15" s="35"/>
      <c r="D15" s="35"/>
      <c r="E15" s="35"/>
      <c r="F15" s="35"/>
      <c r="G15" s="35"/>
      <c r="H15" s="35"/>
      <c r="I15" s="35"/>
      <c r="J15" s="35"/>
      <c r="K15" s="35"/>
      <c r="L15" s="52"/>
      <c r="S15" s="35"/>
      <c r="T15" s="35"/>
      <c r="U15" s="35"/>
      <c r="V15" s="35"/>
      <c r="W15" s="35"/>
      <c r="X15" s="35"/>
      <c r="Y15" s="35"/>
      <c r="Z15" s="35"/>
      <c r="AA15" s="35"/>
      <c r="AB15" s="35"/>
      <c r="AC15" s="35"/>
      <c r="AD15" s="35"/>
      <c r="AE15" s="35"/>
    </row>
    <row r="16" spans="1:46" s="2" customFormat="1" ht="12" customHeight="1">
      <c r="A16" s="35"/>
      <c r="B16" s="40"/>
      <c r="C16" s="35"/>
      <c r="D16" s="118" t="s">
        <v>22</v>
      </c>
      <c r="E16" s="35"/>
      <c r="F16" s="35"/>
      <c r="G16" s="35"/>
      <c r="H16" s="35"/>
      <c r="I16" s="118" t="s">
        <v>23</v>
      </c>
      <c r="J16" s="109" t="s">
        <v>1</v>
      </c>
      <c r="K16" s="35"/>
      <c r="L16" s="52"/>
      <c r="S16" s="35"/>
      <c r="T16" s="35"/>
      <c r="U16" s="35"/>
      <c r="V16" s="35"/>
      <c r="W16" s="35"/>
      <c r="X16" s="35"/>
      <c r="Y16" s="35"/>
      <c r="Z16" s="35"/>
      <c r="AA16" s="35"/>
      <c r="AB16" s="35"/>
      <c r="AC16" s="35"/>
      <c r="AD16" s="35"/>
      <c r="AE16" s="35"/>
    </row>
    <row r="17" spans="1:31" s="2" customFormat="1" ht="18" customHeight="1">
      <c r="A17" s="35"/>
      <c r="B17" s="40"/>
      <c r="C17" s="35"/>
      <c r="D17" s="35"/>
      <c r="E17" s="109" t="s">
        <v>24</v>
      </c>
      <c r="F17" s="35"/>
      <c r="G17" s="35"/>
      <c r="H17" s="35"/>
      <c r="I17" s="118" t="s">
        <v>25</v>
      </c>
      <c r="J17" s="109" t="s">
        <v>1</v>
      </c>
      <c r="K17" s="35"/>
      <c r="L17" s="52"/>
      <c r="S17" s="35"/>
      <c r="T17" s="35"/>
      <c r="U17" s="35"/>
      <c r="V17" s="35"/>
      <c r="W17" s="35"/>
      <c r="X17" s="35"/>
      <c r="Y17" s="35"/>
      <c r="Z17" s="35"/>
      <c r="AA17" s="35"/>
      <c r="AB17" s="35"/>
      <c r="AC17" s="35"/>
      <c r="AD17" s="35"/>
      <c r="AE17" s="35"/>
    </row>
    <row r="18" spans="1:31" s="2" customFormat="1" ht="6.95" customHeight="1">
      <c r="A18" s="35"/>
      <c r="B18" s="40"/>
      <c r="C18" s="35"/>
      <c r="D18" s="35"/>
      <c r="E18" s="35"/>
      <c r="F18" s="35"/>
      <c r="G18" s="35"/>
      <c r="H18" s="35"/>
      <c r="I18" s="35"/>
      <c r="J18" s="35"/>
      <c r="K18" s="35"/>
      <c r="L18" s="52"/>
      <c r="S18" s="35"/>
      <c r="T18" s="35"/>
      <c r="U18" s="35"/>
      <c r="V18" s="35"/>
      <c r="W18" s="35"/>
      <c r="X18" s="35"/>
      <c r="Y18" s="35"/>
      <c r="Z18" s="35"/>
      <c r="AA18" s="35"/>
      <c r="AB18" s="35"/>
      <c r="AC18" s="35"/>
      <c r="AD18" s="35"/>
      <c r="AE18" s="35"/>
    </row>
    <row r="19" spans="1:31" s="2" customFormat="1" ht="12" customHeight="1">
      <c r="A19" s="35"/>
      <c r="B19" s="40"/>
      <c r="C19" s="35"/>
      <c r="D19" s="118" t="s">
        <v>26</v>
      </c>
      <c r="E19" s="35"/>
      <c r="F19" s="35"/>
      <c r="G19" s="35"/>
      <c r="H19" s="35"/>
      <c r="I19" s="118" t="s">
        <v>23</v>
      </c>
      <c r="J19" s="31" t="str">
        <f>'Rekapitulace stavby'!AN13</f>
        <v>Vyplň údaj</v>
      </c>
      <c r="K19" s="35"/>
      <c r="L19" s="52"/>
      <c r="S19" s="35"/>
      <c r="T19" s="35"/>
      <c r="U19" s="35"/>
      <c r="V19" s="35"/>
      <c r="W19" s="35"/>
      <c r="X19" s="35"/>
      <c r="Y19" s="35"/>
      <c r="Z19" s="35"/>
      <c r="AA19" s="35"/>
      <c r="AB19" s="35"/>
      <c r="AC19" s="35"/>
      <c r="AD19" s="35"/>
      <c r="AE19" s="35"/>
    </row>
    <row r="20" spans="1:31" s="2" customFormat="1" ht="18" customHeight="1">
      <c r="A20" s="35"/>
      <c r="B20" s="40"/>
      <c r="C20" s="35"/>
      <c r="D20" s="35"/>
      <c r="E20" s="416" t="str">
        <f>'Rekapitulace stavby'!E14</f>
        <v>Vyplň údaj</v>
      </c>
      <c r="F20" s="417"/>
      <c r="G20" s="417"/>
      <c r="H20" s="417"/>
      <c r="I20" s="118" t="s">
        <v>25</v>
      </c>
      <c r="J20" s="31" t="str">
        <f>'Rekapitulace stavby'!AN14</f>
        <v>Vyplň údaj</v>
      </c>
      <c r="K20" s="35"/>
      <c r="L20" s="52"/>
      <c r="S20" s="35"/>
      <c r="T20" s="35"/>
      <c r="U20" s="35"/>
      <c r="V20" s="35"/>
      <c r="W20" s="35"/>
      <c r="X20" s="35"/>
      <c r="Y20" s="35"/>
      <c r="Z20" s="35"/>
      <c r="AA20" s="35"/>
      <c r="AB20" s="35"/>
      <c r="AC20" s="35"/>
      <c r="AD20" s="35"/>
      <c r="AE20" s="35"/>
    </row>
    <row r="21" spans="1:31" s="2" customFormat="1" ht="6.95" customHeight="1">
      <c r="A21" s="35"/>
      <c r="B21" s="40"/>
      <c r="C21" s="35"/>
      <c r="D21" s="35"/>
      <c r="E21" s="35"/>
      <c r="F21" s="35"/>
      <c r="G21" s="35"/>
      <c r="H21" s="35"/>
      <c r="I21" s="35"/>
      <c r="J21" s="35"/>
      <c r="K21" s="35"/>
      <c r="L21" s="52"/>
      <c r="S21" s="35"/>
      <c r="T21" s="35"/>
      <c r="U21" s="35"/>
      <c r="V21" s="35"/>
      <c r="W21" s="35"/>
      <c r="X21" s="35"/>
      <c r="Y21" s="35"/>
      <c r="Z21" s="35"/>
      <c r="AA21" s="35"/>
      <c r="AB21" s="35"/>
      <c r="AC21" s="35"/>
      <c r="AD21" s="35"/>
      <c r="AE21" s="35"/>
    </row>
    <row r="22" spans="1:31" s="2" customFormat="1" ht="12" customHeight="1">
      <c r="A22" s="35"/>
      <c r="B22" s="40"/>
      <c r="C22" s="35"/>
      <c r="D22" s="118" t="s">
        <v>28</v>
      </c>
      <c r="E22" s="35"/>
      <c r="F22" s="35"/>
      <c r="G22" s="35"/>
      <c r="H22" s="35"/>
      <c r="I22" s="118" t="s">
        <v>23</v>
      </c>
      <c r="J22" s="109" t="s">
        <v>1</v>
      </c>
      <c r="K22" s="35"/>
      <c r="L22" s="52"/>
      <c r="S22" s="35"/>
      <c r="T22" s="35"/>
      <c r="U22" s="35"/>
      <c r="V22" s="35"/>
      <c r="W22" s="35"/>
      <c r="X22" s="35"/>
      <c r="Y22" s="35"/>
      <c r="Z22" s="35"/>
      <c r="AA22" s="35"/>
      <c r="AB22" s="35"/>
      <c r="AC22" s="35"/>
      <c r="AD22" s="35"/>
      <c r="AE22" s="35"/>
    </row>
    <row r="23" spans="1:31" s="2" customFormat="1" ht="18" customHeight="1">
      <c r="A23" s="35"/>
      <c r="B23" s="40"/>
      <c r="C23" s="35"/>
      <c r="D23" s="35"/>
      <c r="E23" s="109" t="s">
        <v>29</v>
      </c>
      <c r="F23" s="35"/>
      <c r="G23" s="35"/>
      <c r="H23" s="35"/>
      <c r="I23" s="118" t="s">
        <v>25</v>
      </c>
      <c r="J23" s="109" t="s">
        <v>1</v>
      </c>
      <c r="K23" s="35"/>
      <c r="L23" s="52"/>
      <c r="S23" s="35"/>
      <c r="T23" s="35"/>
      <c r="U23" s="35"/>
      <c r="V23" s="35"/>
      <c r="W23" s="35"/>
      <c r="X23" s="35"/>
      <c r="Y23" s="35"/>
      <c r="Z23" s="35"/>
      <c r="AA23" s="35"/>
      <c r="AB23" s="35"/>
      <c r="AC23" s="35"/>
      <c r="AD23" s="35"/>
      <c r="AE23" s="35"/>
    </row>
    <row r="24" spans="1:31" s="2" customFormat="1" ht="6.95" customHeight="1">
      <c r="A24" s="35"/>
      <c r="B24" s="40"/>
      <c r="C24" s="35"/>
      <c r="D24" s="35"/>
      <c r="E24" s="35"/>
      <c r="F24" s="35"/>
      <c r="G24" s="35"/>
      <c r="H24" s="35"/>
      <c r="I24" s="35"/>
      <c r="J24" s="35"/>
      <c r="K24" s="35"/>
      <c r="L24" s="52"/>
      <c r="S24" s="35"/>
      <c r="T24" s="35"/>
      <c r="U24" s="35"/>
      <c r="V24" s="35"/>
      <c r="W24" s="35"/>
      <c r="X24" s="35"/>
      <c r="Y24" s="35"/>
      <c r="Z24" s="35"/>
      <c r="AA24" s="35"/>
      <c r="AB24" s="35"/>
      <c r="AC24" s="35"/>
      <c r="AD24" s="35"/>
      <c r="AE24" s="35"/>
    </row>
    <row r="25" spans="1:31" s="2" customFormat="1" ht="12" customHeight="1">
      <c r="A25" s="35"/>
      <c r="B25" s="40"/>
      <c r="C25" s="35"/>
      <c r="D25" s="118" t="s">
        <v>31</v>
      </c>
      <c r="E25" s="35"/>
      <c r="F25" s="35"/>
      <c r="G25" s="35"/>
      <c r="H25" s="35"/>
      <c r="I25" s="118" t="s">
        <v>23</v>
      </c>
      <c r="J25" s="109" t="s">
        <v>1</v>
      </c>
      <c r="K25" s="35"/>
      <c r="L25" s="52"/>
      <c r="S25" s="35"/>
      <c r="T25" s="35"/>
      <c r="U25" s="35"/>
      <c r="V25" s="35"/>
      <c r="W25" s="35"/>
      <c r="X25" s="35"/>
      <c r="Y25" s="35"/>
      <c r="Z25" s="35"/>
      <c r="AA25" s="35"/>
      <c r="AB25" s="35"/>
      <c r="AC25" s="35"/>
      <c r="AD25" s="35"/>
      <c r="AE25" s="35"/>
    </row>
    <row r="26" spans="1:31" s="2" customFormat="1" ht="18" customHeight="1">
      <c r="A26" s="35"/>
      <c r="B26" s="40"/>
      <c r="C26" s="35"/>
      <c r="D26" s="35"/>
      <c r="E26" s="109" t="s">
        <v>29</v>
      </c>
      <c r="F26" s="35"/>
      <c r="G26" s="35"/>
      <c r="H26" s="35"/>
      <c r="I26" s="118" t="s">
        <v>25</v>
      </c>
      <c r="J26" s="109" t="s">
        <v>1</v>
      </c>
      <c r="K26" s="35"/>
      <c r="L26" s="52"/>
      <c r="S26" s="35"/>
      <c r="T26" s="35"/>
      <c r="U26" s="35"/>
      <c r="V26" s="35"/>
      <c r="W26" s="35"/>
      <c r="X26" s="35"/>
      <c r="Y26" s="35"/>
      <c r="Z26" s="35"/>
      <c r="AA26" s="35"/>
      <c r="AB26" s="35"/>
      <c r="AC26" s="35"/>
      <c r="AD26" s="35"/>
      <c r="AE26" s="35"/>
    </row>
    <row r="27" spans="1:31" s="2" customFormat="1" ht="6.95" customHeight="1">
      <c r="A27" s="35"/>
      <c r="B27" s="40"/>
      <c r="C27" s="35"/>
      <c r="D27" s="35"/>
      <c r="E27" s="35"/>
      <c r="F27" s="35"/>
      <c r="G27" s="35"/>
      <c r="H27" s="35"/>
      <c r="I27" s="35"/>
      <c r="J27" s="35"/>
      <c r="K27" s="35"/>
      <c r="L27" s="52"/>
      <c r="S27" s="35"/>
      <c r="T27" s="35"/>
      <c r="U27" s="35"/>
      <c r="V27" s="35"/>
      <c r="W27" s="35"/>
      <c r="X27" s="35"/>
      <c r="Y27" s="35"/>
      <c r="Z27" s="35"/>
      <c r="AA27" s="35"/>
      <c r="AB27" s="35"/>
      <c r="AC27" s="35"/>
      <c r="AD27" s="35"/>
      <c r="AE27" s="35"/>
    </row>
    <row r="28" spans="1:31" s="2" customFormat="1" ht="12" customHeight="1">
      <c r="A28" s="35"/>
      <c r="B28" s="40"/>
      <c r="C28" s="35"/>
      <c r="D28" s="118" t="s">
        <v>32</v>
      </c>
      <c r="E28" s="35"/>
      <c r="F28" s="35"/>
      <c r="G28" s="35"/>
      <c r="H28" s="35"/>
      <c r="I28" s="35"/>
      <c r="J28" s="35"/>
      <c r="K28" s="35"/>
      <c r="L28" s="52"/>
      <c r="S28" s="35"/>
      <c r="T28" s="35"/>
      <c r="U28" s="35"/>
      <c r="V28" s="35"/>
      <c r="W28" s="35"/>
      <c r="X28" s="35"/>
      <c r="Y28" s="35"/>
      <c r="Z28" s="35"/>
      <c r="AA28" s="35"/>
      <c r="AB28" s="35"/>
      <c r="AC28" s="35"/>
      <c r="AD28" s="35"/>
      <c r="AE28" s="35"/>
    </row>
    <row r="29" spans="1:31" s="8" customFormat="1" ht="16.5" customHeight="1">
      <c r="A29" s="120"/>
      <c r="B29" s="121"/>
      <c r="C29" s="120"/>
      <c r="D29" s="120"/>
      <c r="E29" s="418" t="s">
        <v>1</v>
      </c>
      <c r="F29" s="418"/>
      <c r="G29" s="418"/>
      <c r="H29" s="418"/>
      <c r="I29" s="120"/>
      <c r="J29" s="120"/>
      <c r="K29" s="120"/>
      <c r="L29" s="122"/>
      <c r="S29" s="120"/>
      <c r="T29" s="120"/>
      <c r="U29" s="120"/>
      <c r="V29" s="120"/>
      <c r="W29" s="120"/>
      <c r="X29" s="120"/>
      <c r="Y29" s="120"/>
      <c r="Z29" s="120"/>
      <c r="AA29" s="120"/>
      <c r="AB29" s="120"/>
      <c r="AC29" s="120"/>
      <c r="AD29" s="120"/>
      <c r="AE29" s="120"/>
    </row>
    <row r="30" spans="1:31" s="2" customFormat="1" ht="6.95" customHeight="1">
      <c r="A30" s="35"/>
      <c r="B30" s="40"/>
      <c r="C30" s="35"/>
      <c r="D30" s="35"/>
      <c r="E30" s="35"/>
      <c r="F30" s="35"/>
      <c r="G30" s="35"/>
      <c r="H30" s="35"/>
      <c r="I30" s="35"/>
      <c r="J30" s="35"/>
      <c r="K30" s="35"/>
      <c r="L30" s="52"/>
      <c r="S30" s="35"/>
      <c r="T30" s="35"/>
      <c r="U30" s="35"/>
      <c r="V30" s="35"/>
      <c r="W30" s="35"/>
      <c r="X30" s="35"/>
      <c r="Y30" s="35"/>
      <c r="Z30" s="35"/>
      <c r="AA30" s="35"/>
      <c r="AB30" s="35"/>
      <c r="AC30" s="35"/>
      <c r="AD30" s="35"/>
      <c r="AE30" s="35"/>
    </row>
    <row r="31" spans="1:31" s="2" customFormat="1" ht="6.95" customHeight="1">
      <c r="A31" s="35"/>
      <c r="B31" s="40"/>
      <c r="C31" s="35"/>
      <c r="D31" s="123"/>
      <c r="E31" s="123"/>
      <c r="F31" s="123"/>
      <c r="G31" s="123"/>
      <c r="H31" s="123"/>
      <c r="I31" s="123"/>
      <c r="J31" s="123"/>
      <c r="K31" s="123"/>
      <c r="L31" s="52"/>
      <c r="S31" s="35"/>
      <c r="T31" s="35"/>
      <c r="U31" s="35"/>
      <c r="V31" s="35"/>
      <c r="W31" s="35"/>
      <c r="X31" s="35"/>
      <c r="Y31" s="35"/>
      <c r="Z31" s="35"/>
      <c r="AA31" s="35"/>
      <c r="AB31" s="35"/>
      <c r="AC31" s="35"/>
      <c r="AD31" s="35"/>
      <c r="AE31" s="35"/>
    </row>
    <row r="32" spans="1:31" s="2" customFormat="1" ht="25.35" customHeight="1">
      <c r="A32" s="35"/>
      <c r="B32" s="40"/>
      <c r="C32" s="35"/>
      <c r="D32" s="124" t="s">
        <v>33</v>
      </c>
      <c r="E32" s="35"/>
      <c r="F32" s="35"/>
      <c r="G32" s="35"/>
      <c r="H32" s="35"/>
      <c r="I32" s="35"/>
      <c r="J32" s="125">
        <f>ROUND(J121, 2)</f>
        <v>0</v>
      </c>
      <c r="K32" s="35"/>
      <c r="L32" s="52"/>
      <c r="S32" s="35"/>
      <c r="T32" s="35"/>
      <c r="U32" s="35"/>
      <c r="V32" s="35"/>
      <c r="W32" s="35"/>
      <c r="X32" s="35"/>
      <c r="Y32" s="35"/>
      <c r="Z32" s="35"/>
      <c r="AA32" s="35"/>
      <c r="AB32" s="35"/>
      <c r="AC32" s="35"/>
      <c r="AD32" s="35"/>
      <c r="AE32" s="35"/>
    </row>
    <row r="33" spans="1:31" s="2" customFormat="1" ht="6.95" customHeight="1">
      <c r="A33" s="35"/>
      <c r="B33" s="40"/>
      <c r="C33" s="35"/>
      <c r="D33" s="123"/>
      <c r="E33" s="123"/>
      <c r="F33" s="123"/>
      <c r="G33" s="123"/>
      <c r="H33" s="123"/>
      <c r="I33" s="123"/>
      <c r="J33" s="123"/>
      <c r="K33" s="123"/>
      <c r="L33" s="52"/>
      <c r="S33" s="35"/>
      <c r="T33" s="35"/>
      <c r="U33" s="35"/>
      <c r="V33" s="35"/>
      <c r="W33" s="35"/>
      <c r="X33" s="35"/>
      <c r="Y33" s="35"/>
      <c r="Z33" s="35"/>
      <c r="AA33" s="35"/>
      <c r="AB33" s="35"/>
      <c r="AC33" s="35"/>
      <c r="AD33" s="35"/>
      <c r="AE33" s="35"/>
    </row>
    <row r="34" spans="1:31" s="2" customFormat="1" ht="14.45" customHeight="1">
      <c r="A34" s="35"/>
      <c r="B34" s="40"/>
      <c r="C34" s="35"/>
      <c r="D34" s="35"/>
      <c r="E34" s="35"/>
      <c r="F34" s="126" t="s">
        <v>35</v>
      </c>
      <c r="G34" s="35"/>
      <c r="H34" s="35"/>
      <c r="I34" s="126" t="s">
        <v>34</v>
      </c>
      <c r="J34" s="126" t="s">
        <v>36</v>
      </c>
      <c r="K34" s="35"/>
      <c r="L34" s="52"/>
      <c r="S34" s="35"/>
      <c r="T34" s="35"/>
      <c r="U34" s="35"/>
      <c r="V34" s="35"/>
      <c r="W34" s="35"/>
      <c r="X34" s="35"/>
      <c r="Y34" s="35"/>
      <c r="Z34" s="35"/>
      <c r="AA34" s="35"/>
      <c r="AB34" s="35"/>
      <c r="AC34" s="35"/>
      <c r="AD34" s="35"/>
      <c r="AE34" s="35"/>
    </row>
    <row r="35" spans="1:31" s="2" customFormat="1" ht="14.45" customHeight="1">
      <c r="A35" s="35"/>
      <c r="B35" s="40"/>
      <c r="C35" s="35"/>
      <c r="D35" s="127" t="s">
        <v>37</v>
      </c>
      <c r="E35" s="118" t="s">
        <v>38</v>
      </c>
      <c r="F35" s="128">
        <f>ROUND((SUM(BE121:BE155)),  2)</f>
        <v>0</v>
      </c>
      <c r="G35" s="35"/>
      <c r="H35" s="35"/>
      <c r="I35" s="129">
        <v>0.21</v>
      </c>
      <c r="J35" s="128">
        <f>ROUND(((SUM(BE121:BE155))*I35),  2)</f>
        <v>0</v>
      </c>
      <c r="K35" s="35"/>
      <c r="L35" s="52"/>
      <c r="S35" s="35"/>
      <c r="T35" s="35"/>
      <c r="U35" s="35"/>
      <c r="V35" s="35"/>
      <c r="W35" s="35"/>
      <c r="X35" s="35"/>
      <c r="Y35" s="35"/>
      <c r="Z35" s="35"/>
      <c r="AA35" s="35"/>
      <c r="AB35" s="35"/>
      <c r="AC35" s="35"/>
      <c r="AD35" s="35"/>
      <c r="AE35" s="35"/>
    </row>
    <row r="36" spans="1:31" s="2" customFormat="1" ht="14.45" customHeight="1">
      <c r="A36" s="35"/>
      <c r="B36" s="40"/>
      <c r="C36" s="35"/>
      <c r="D36" s="35"/>
      <c r="E36" s="118" t="s">
        <v>39</v>
      </c>
      <c r="F36" s="128">
        <f>ROUND((SUM(BF121:BF155)),  2)</f>
        <v>0</v>
      </c>
      <c r="G36" s="35"/>
      <c r="H36" s="35"/>
      <c r="I36" s="129">
        <v>0.12</v>
      </c>
      <c r="J36" s="128">
        <f>ROUND(((SUM(BF121:BF155))*I36),  2)</f>
        <v>0</v>
      </c>
      <c r="K36" s="35"/>
      <c r="L36" s="52"/>
      <c r="S36" s="35"/>
      <c r="T36" s="35"/>
      <c r="U36" s="35"/>
      <c r="V36" s="35"/>
      <c r="W36" s="35"/>
      <c r="X36" s="35"/>
      <c r="Y36" s="35"/>
      <c r="Z36" s="35"/>
      <c r="AA36" s="35"/>
      <c r="AB36" s="35"/>
      <c r="AC36" s="35"/>
      <c r="AD36" s="35"/>
      <c r="AE36" s="35"/>
    </row>
    <row r="37" spans="1:31" s="2" customFormat="1" ht="14.45" hidden="1" customHeight="1">
      <c r="A37" s="35"/>
      <c r="B37" s="40"/>
      <c r="C37" s="35"/>
      <c r="D37" s="35"/>
      <c r="E37" s="118" t="s">
        <v>40</v>
      </c>
      <c r="F37" s="128">
        <f>ROUND((SUM(BG121:BG155)),  2)</f>
        <v>0</v>
      </c>
      <c r="G37" s="35"/>
      <c r="H37" s="35"/>
      <c r="I37" s="129">
        <v>0.21</v>
      </c>
      <c r="J37" s="128">
        <f>0</f>
        <v>0</v>
      </c>
      <c r="K37" s="35"/>
      <c r="L37" s="52"/>
      <c r="S37" s="35"/>
      <c r="T37" s="35"/>
      <c r="U37" s="35"/>
      <c r="V37" s="35"/>
      <c r="W37" s="35"/>
      <c r="X37" s="35"/>
      <c r="Y37" s="35"/>
      <c r="Z37" s="35"/>
      <c r="AA37" s="35"/>
      <c r="AB37" s="35"/>
      <c r="AC37" s="35"/>
      <c r="AD37" s="35"/>
      <c r="AE37" s="35"/>
    </row>
    <row r="38" spans="1:31" s="2" customFormat="1" ht="14.45" hidden="1" customHeight="1">
      <c r="A38" s="35"/>
      <c r="B38" s="40"/>
      <c r="C38" s="35"/>
      <c r="D38" s="35"/>
      <c r="E38" s="118" t="s">
        <v>41</v>
      </c>
      <c r="F38" s="128">
        <f>ROUND((SUM(BH121:BH155)),  2)</f>
        <v>0</v>
      </c>
      <c r="G38" s="35"/>
      <c r="H38" s="35"/>
      <c r="I38" s="129">
        <v>0.12</v>
      </c>
      <c r="J38" s="128">
        <f>0</f>
        <v>0</v>
      </c>
      <c r="K38" s="35"/>
      <c r="L38" s="52"/>
      <c r="S38" s="35"/>
      <c r="T38" s="35"/>
      <c r="U38" s="35"/>
      <c r="V38" s="35"/>
      <c r="W38" s="35"/>
      <c r="X38" s="35"/>
      <c r="Y38" s="35"/>
      <c r="Z38" s="35"/>
      <c r="AA38" s="35"/>
      <c r="AB38" s="35"/>
      <c r="AC38" s="35"/>
      <c r="AD38" s="35"/>
      <c r="AE38" s="35"/>
    </row>
    <row r="39" spans="1:31" s="2" customFormat="1" ht="14.45" hidden="1" customHeight="1">
      <c r="A39" s="35"/>
      <c r="B39" s="40"/>
      <c r="C39" s="35"/>
      <c r="D39" s="35"/>
      <c r="E39" s="118" t="s">
        <v>42</v>
      </c>
      <c r="F39" s="128">
        <f>ROUND((SUM(BI121:BI155)),  2)</f>
        <v>0</v>
      </c>
      <c r="G39" s="35"/>
      <c r="H39" s="35"/>
      <c r="I39" s="129">
        <v>0</v>
      </c>
      <c r="J39" s="128">
        <f>0</f>
        <v>0</v>
      </c>
      <c r="K39" s="35"/>
      <c r="L39" s="52"/>
      <c r="S39" s="35"/>
      <c r="T39" s="35"/>
      <c r="U39" s="35"/>
      <c r="V39" s="35"/>
      <c r="W39" s="35"/>
      <c r="X39" s="35"/>
      <c r="Y39" s="35"/>
      <c r="Z39" s="35"/>
      <c r="AA39" s="35"/>
      <c r="AB39" s="35"/>
      <c r="AC39" s="35"/>
      <c r="AD39" s="35"/>
      <c r="AE39" s="35"/>
    </row>
    <row r="40" spans="1:31" s="2" customFormat="1" ht="6.95" customHeight="1">
      <c r="A40" s="35"/>
      <c r="B40" s="40"/>
      <c r="C40" s="35"/>
      <c r="D40" s="35"/>
      <c r="E40" s="35"/>
      <c r="F40" s="35"/>
      <c r="G40" s="35"/>
      <c r="H40" s="35"/>
      <c r="I40" s="35"/>
      <c r="J40" s="35"/>
      <c r="K40" s="35"/>
      <c r="L40" s="52"/>
      <c r="S40" s="35"/>
      <c r="T40" s="35"/>
      <c r="U40" s="35"/>
      <c r="V40" s="35"/>
      <c r="W40" s="35"/>
      <c r="X40" s="35"/>
      <c r="Y40" s="35"/>
      <c r="Z40" s="35"/>
      <c r="AA40" s="35"/>
      <c r="AB40" s="35"/>
      <c r="AC40" s="35"/>
      <c r="AD40" s="35"/>
      <c r="AE40" s="35"/>
    </row>
    <row r="41" spans="1:31" s="2" customFormat="1" ht="25.35" customHeight="1">
      <c r="A41" s="35"/>
      <c r="B41" s="40"/>
      <c r="C41" s="130"/>
      <c r="D41" s="131" t="s">
        <v>43</v>
      </c>
      <c r="E41" s="132"/>
      <c r="F41" s="132"/>
      <c r="G41" s="133" t="s">
        <v>44</v>
      </c>
      <c r="H41" s="134" t="s">
        <v>7622</v>
      </c>
      <c r="I41" s="132"/>
      <c r="J41" s="135">
        <f>SUM(J32:J39)</f>
        <v>0</v>
      </c>
      <c r="K41" s="136"/>
      <c r="L41" s="52"/>
      <c r="S41" s="35"/>
      <c r="T41" s="35"/>
      <c r="U41" s="35"/>
      <c r="V41" s="35"/>
      <c r="W41" s="35"/>
      <c r="X41" s="35"/>
      <c r="Y41" s="35"/>
      <c r="Z41" s="35"/>
      <c r="AA41" s="35"/>
      <c r="AB41" s="35"/>
      <c r="AC41" s="35"/>
      <c r="AD41" s="35"/>
      <c r="AE41" s="35"/>
    </row>
    <row r="42" spans="1:31" s="2" customFormat="1" ht="14.45" customHeight="1">
      <c r="A42" s="35"/>
      <c r="B42" s="40"/>
      <c r="C42" s="35"/>
      <c r="D42" s="35"/>
      <c r="E42" s="35"/>
      <c r="F42" s="35"/>
      <c r="G42" s="35"/>
      <c r="H42" s="35"/>
      <c r="I42" s="35"/>
      <c r="J42" s="35"/>
      <c r="K42" s="35"/>
      <c r="L42" s="52"/>
      <c r="S42" s="35"/>
      <c r="T42" s="35"/>
      <c r="U42" s="35"/>
      <c r="V42" s="35"/>
      <c r="W42" s="35"/>
      <c r="X42" s="35"/>
      <c r="Y42" s="35"/>
      <c r="Z42" s="35"/>
      <c r="AA42" s="35"/>
      <c r="AB42" s="35"/>
      <c r="AC42" s="35"/>
      <c r="AD42" s="35"/>
      <c r="AE42" s="35"/>
    </row>
    <row r="43" spans="1:31" s="1" customFormat="1" ht="14.45" customHeight="1">
      <c r="B43" s="21"/>
      <c r="L43" s="21"/>
    </row>
    <row r="44" spans="1:31" s="1" customFormat="1" ht="14.45" customHeight="1">
      <c r="B44" s="21"/>
      <c r="L44" s="21"/>
    </row>
    <row r="45" spans="1:31" s="1" customFormat="1" ht="14.45" customHeight="1">
      <c r="B45" s="21"/>
      <c r="L45" s="21"/>
    </row>
    <row r="46" spans="1:31" s="1" customFormat="1" ht="14.45" customHeight="1">
      <c r="B46" s="21"/>
      <c r="L46" s="21"/>
    </row>
    <row r="47" spans="1:31" s="1" customFormat="1" ht="14.45" customHeight="1">
      <c r="B47" s="21"/>
      <c r="L47" s="21"/>
    </row>
    <row r="48" spans="1:31" s="1" customFormat="1" ht="14.45" customHeight="1">
      <c r="B48" s="21"/>
      <c r="L48" s="21"/>
    </row>
    <row r="49" spans="1:31" s="1" customFormat="1" ht="14.45" customHeight="1">
      <c r="B49" s="21"/>
      <c r="L49" s="21"/>
    </row>
    <row r="50" spans="1:31" s="2" customFormat="1" ht="14.45" customHeight="1">
      <c r="B50" s="52"/>
      <c r="D50" s="137" t="s">
        <v>45</v>
      </c>
      <c r="E50" s="138"/>
      <c r="F50" s="138"/>
      <c r="G50" s="137" t="s">
        <v>46</v>
      </c>
      <c r="H50" s="138"/>
      <c r="I50" s="138"/>
      <c r="J50" s="138"/>
      <c r="K50" s="138"/>
      <c r="L50" s="52"/>
    </row>
    <row r="51" spans="1:31">
      <c r="B51" s="21"/>
      <c r="L51" s="21"/>
    </row>
    <row r="52" spans="1:31">
      <c r="B52" s="21"/>
      <c r="L52" s="21"/>
    </row>
    <row r="53" spans="1:31">
      <c r="B53" s="21"/>
      <c r="L53" s="21"/>
    </row>
    <row r="54" spans="1:31">
      <c r="B54" s="21"/>
      <c r="L54" s="21"/>
    </row>
    <row r="55" spans="1:31">
      <c r="B55" s="21"/>
      <c r="L55" s="21"/>
    </row>
    <row r="56" spans="1:31">
      <c r="B56" s="21"/>
      <c r="L56" s="21"/>
    </row>
    <row r="57" spans="1:31">
      <c r="B57" s="21"/>
      <c r="L57" s="21"/>
    </row>
    <row r="58" spans="1:31">
      <c r="B58" s="21"/>
      <c r="L58" s="21"/>
    </row>
    <row r="59" spans="1:31">
      <c r="B59" s="21"/>
      <c r="L59" s="21"/>
    </row>
    <row r="60" spans="1:31">
      <c r="B60" s="21"/>
      <c r="L60" s="21"/>
    </row>
    <row r="61" spans="1:31" s="2" customFormat="1" ht="12.75">
      <c r="A61" s="35"/>
      <c r="B61" s="40"/>
      <c r="C61" s="35"/>
      <c r="D61" s="139" t="s">
        <v>47</v>
      </c>
      <c r="E61" s="140"/>
      <c r="F61" s="141" t="s">
        <v>48</v>
      </c>
      <c r="G61" s="139" t="s">
        <v>47</v>
      </c>
      <c r="H61" s="140"/>
      <c r="I61" s="140"/>
      <c r="J61" s="142" t="s">
        <v>48</v>
      </c>
      <c r="K61" s="140"/>
      <c r="L61" s="52"/>
      <c r="S61" s="35"/>
      <c r="T61" s="35"/>
      <c r="U61" s="35"/>
      <c r="V61" s="35"/>
      <c r="W61" s="35"/>
      <c r="X61" s="35"/>
      <c r="Y61" s="35"/>
      <c r="Z61" s="35"/>
      <c r="AA61" s="35"/>
      <c r="AB61" s="35"/>
      <c r="AC61" s="35"/>
      <c r="AD61" s="35"/>
      <c r="AE61" s="35"/>
    </row>
    <row r="62" spans="1:31">
      <c r="B62" s="21"/>
      <c r="L62" s="21"/>
    </row>
    <row r="63" spans="1:31">
      <c r="B63" s="21"/>
      <c r="L63" s="21"/>
    </row>
    <row r="64" spans="1:31">
      <c r="B64" s="21"/>
      <c r="L64" s="21"/>
    </row>
    <row r="65" spans="1:31" s="2" customFormat="1" ht="12.75">
      <c r="A65" s="35"/>
      <c r="B65" s="40"/>
      <c r="C65" s="35"/>
      <c r="D65" s="137" t="s">
        <v>49</v>
      </c>
      <c r="E65" s="143"/>
      <c r="F65" s="143"/>
      <c r="G65" s="137" t="s">
        <v>50</v>
      </c>
      <c r="H65" s="143"/>
      <c r="I65" s="143"/>
      <c r="J65" s="143"/>
      <c r="K65" s="143"/>
      <c r="L65" s="52"/>
      <c r="S65" s="35"/>
      <c r="T65" s="35"/>
      <c r="U65" s="35"/>
      <c r="V65" s="35"/>
      <c r="W65" s="35"/>
      <c r="X65" s="35"/>
      <c r="Y65" s="35"/>
      <c r="Z65" s="35"/>
      <c r="AA65" s="35"/>
      <c r="AB65" s="35"/>
      <c r="AC65" s="35"/>
      <c r="AD65" s="35"/>
      <c r="AE65" s="35"/>
    </row>
    <row r="66" spans="1:31">
      <c r="B66" s="21"/>
      <c r="L66" s="21"/>
    </row>
    <row r="67" spans="1:31">
      <c r="B67" s="21"/>
      <c r="L67" s="21"/>
    </row>
    <row r="68" spans="1:31">
      <c r="B68" s="21"/>
      <c r="L68" s="21"/>
    </row>
    <row r="69" spans="1:31">
      <c r="B69" s="21"/>
      <c r="L69" s="21"/>
    </row>
    <row r="70" spans="1:31">
      <c r="B70" s="21"/>
      <c r="L70" s="21"/>
    </row>
    <row r="71" spans="1:31">
      <c r="B71" s="21"/>
      <c r="L71" s="21"/>
    </row>
    <row r="72" spans="1:31">
      <c r="B72" s="21"/>
      <c r="L72" s="21"/>
    </row>
    <row r="73" spans="1:31">
      <c r="B73" s="21"/>
      <c r="L73" s="21"/>
    </row>
    <row r="74" spans="1:31">
      <c r="B74" s="21"/>
      <c r="L74" s="21"/>
    </row>
    <row r="75" spans="1:31">
      <c r="B75" s="21"/>
      <c r="L75" s="21"/>
    </row>
    <row r="76" spans="1:31" s="2" customFormat="1" ht="12.75">
      <c r="A76" s="35"/>
      <c r="B76" s="40"/>
      <c r="C76" s="35"/>
      <c r="D76" s="139" t="s">
        <v>47</v>
      </c>
      <c r="E76" s="140"/>
      <c r="F76" s="141" t="s">
        <v>48</v>
      </c>
      <c r="G76" s="139" t="s">
        <v>47</v>
      </c>
      <c r="H76" s="140"/>
      <c r="I76" s="140"/>
      <c r="J76" s="142" t="s">
        <v>48</v>
      </c>
      <c r="K76" s="140"/>
      <c r="L76" s="52"/>
      <c r="S76" s="35"/>
      <c r="T76" s="35"/>
      <c r="U76" s="35"/>
      <c r="V76" s="35"/>
      <c r="W76" s="35"/>
      <c r="X76" s="35"/>
      <c r="Y76" s="35"/>
      <c r="Z76" s="35"/>
      <c r="AA76" s="35"/>
      <c r="AB76" s="35"/>
      <c r="AC76" s="35"/>
      <c r="AD76" s="35"/>
      <c r="AE76" s="35"/>
    </row>
    <row r="77" spans="1:31" s="2" customFormat="1" ht="14.45" customHeight="1">
      <c r="A77" s="35"/>
      <c r="B77" s="144"/>
      <c r="C77" s="145"/>
      <c r="D77" s="145"/>
      <c r="E77" s="145"/>
      <c r="F77" s="145"/>
      <c r="G77" s="145"/>
      <c r="H77" s="145"/>
      <c r="I77" s="145"/>
      <c r="J77" s="145"/>
      <c r="K77" s="145"/>
      <c r="L77" s="52"/>
      <c r="S77" s="35"/>
      <c r="T77" s="35"/>
      <c r="U77" s="35"/>
      <c r="V77" s="35"/>
      <c r="W77" s="35"/>
      <c r="X77" s="35"/>
      <c r="Y77" s="35"/>
      <c r="Z77" s="35"/>
      <c r="AA77" s="35"/>
      <c r="AB77" s="35"/>
      <c r="AC77" s="35"/>
      <c r="AD77" s="35"/>
      <c r="AE77" s="35"/>
    </row>
    <row r="81" spans="1:31" s="2" customFormat="1" ht="6.95" customHeight="1">
      <c r="A81" s="35"/>
      <c r="B81" s="146"/>
      <c r="C81" s="147"/>
      <c r="D81" s="147"/>
      <c r="E81" s="147"/>
      <c r="F81" s="147"/>
      <c r="G81" s="147"/>
      <c r="H81" s="147"/>
      <c r="I81" s="147"/>
      <c r="J81" s="147"/>
      <c r="K81" s="147"/>
      <c r="L81" s="52"/>
      <c r="S81" s="35"/>
      <c r="T81" s="35"/>
      <c r="U81" s="35"/>
      <c r="V81" s="35"/>
      <c r="W81" s="35"/>
      <c r="X81" s="35"/>
      <c r="Y81" s="35"/>
      <c r="Z81" s="35"/>
      <c r="AA81" s="35"/>
      <c r="AB81" s="35"/>
      <c r="AC81" s="35"/>
      <c r="AD81" s="35"/>
      <c r="AE81" s="35"/>
    </row>
    <row r="82" spans="1:31" s="2" customFormat="1" ht="24.95" customHeight="1">
      <c r="A82" s="35"/>
      <c r="B82" s="36"/>
      <c r="C82" s="24" t="s">
        <v>242</v>
      </c>
      <c r="D82" s="37"/>
      <c r="E82" s="37"/>
      <c r="F82" s="37"/>
      <c r="G82" s="37"/>
      <c r="H82" s="37"/>
      <c r="I82" s="37"/>
      <c r="J82" s="37"/>
      <c r="K82" s="37"/>
      <c r="L82" s="52"/>
      <c r="S82" s="35"/>
      <c r="T82" s="35"/>
      <c r="U82" s="35"/>
      <c r="V82" s="35"/>
      <c r="W82" s="35"/>
      <c r="X82" s="35"/>
      <c r="Y82" s="35"/>
      <c r="Z82" s="35"/>
      <c r="AA82" s="35"/>
      <c r="AB82" s="35"/>
      <c r="AC82" s="35"/>
      <c r="AD82" s="35"/>
      <c r="AE82" s="35"/>
    </row>
    <row r="83" spans="1:31" s="2" customFormat="1" ht="6.95" customHeight="1">
      <c r="A83" s="35"/>
      <c r="B83" s="36"/>
      <c r="C83" s="37"/>
      <c r="D83" s="37"/>
      <c r="E83" s="37"/>
      <c r="F83" s="37"/>
      <c r="G83" s="37"/>
      <c r="H83" s="37"/>
      <c r="I83" s="37"/>
      <c r="J83" s="37"/>
      <c r="K83" s="37"/>
      <c r="L83" s="52"/>
      <c r="S83" s="35"/>
      <c r="T83" s="35"/>
      <c r="U83" s="35"/>
      <c r="V83" s="35"/>
      <c r="W83" s="35"/>
      <c r="X83" s="35"/>
      <c r="Y83" s="35"/>
      <c r="Z83" s="35"/>
      <c r="AA83" s="35"/>
      <c r="AB83" s="35"/>
      <c r="AC83" s="35"/>
      <c r="AD83" s="35"/>
      <c r="AE83" s="35"/>
    </row>
    <row r="84" spans="1:31" s="2" customFormat="1" ht="12" customHeight="1">
      <c r="A84" s="35"/>
      <c r="B84" s="36"/>
      <c r="C84" s="30" t="s">
        <v>15</v>
      </c>
      <c r="D84" s="37"/>
      <c r="E84" s="37"/>
      <c r="F84" s="37"/>
      <c r="G84" s="37"/>
      <c r="H84" s="37"/>
      <c r="I84" s="37"/>
      <c r="J84" s="37"/>
      <c r="K84" s="37"/>
      <c r="L84" s="52"/>
      <c r="S84" s="35"/>
      <c r="T84" s="35"/>
      <c r="U84" s="35"/>
      <c r="V84" s="35"/>
      <c r="W84" s="35"/>
      <c r="X84" s="35"/>
      <c r="Y84" s="35"/>
      <c r="Z84" s="35"/>
      <c r="AA84" s="35"/>
      <c r="AB84" s="35"/>
      <c r="AC84" s="35"/>
      <c r="AD84" s="35"/>
      <c r="AE84" s="35"/>
    </row>
    <row r="85" spans="1:31" s="2" customFormat="1" ht="16.5" customHeight="1">
      <c r="A85" s="35"/>
      <c r="B85" s="36"/>
      <c r="C85" s="37"/>
      <c r="D85" s="37"/>
      <c r="E85" s="410" t="str">
        <f>E7</f>
        <v>Modernizace teplárny OB6</v>
      </c>
      <c r="F85" s="411"/>
      <c r="G85" s="411"/>
      <c r="H85" s="411"/>
      <c r="I85" s="37"/>
      <c r="J85" s="37"/>
      <c r="K85" s="37"/>
      <c r="L85" s="52"/>
      <c r="S85" s="35"/>
      <c r="T85" s="35"/>
      <c r="U85" s="35"/>
      <c r="V85" s="35"/>
      <c r="W85" s="35"/>
      <c r="X85" s="35"/>
      <c r="Y85" s="35"/>
      <c r="Z85" s="35"/>
      <c r="AA85" s="35"/>
      <c r="AB85" s="35"/>
      <c r="AC85" s="35"/>
      <c r="AD85" s="35"/>
      <c r="AE85" s="35"/>
    </row>
    <row r="86" spans="1:31" s="1" customFormat="1" ht="12" customHeight="1">
      <c r="B86" s="22"/>
      <c r="C86" s="30" t="s">
        <v>241</v>
      </c>
      <c r="D86" s="23"/>
      <c r="E86" s="23"/>
      <c r="F86" s="23"/>
      <c r="G86" s="23"/>
      <c r="H86" s="23"/>
      <c r="I86" s="23"/>
      <c r="J86" s="23"/>
      <c r="K86" s="23"/>
      <c r="L86" s="21"/>
    </row>
    <row r="87" spans="1:31" s="2" customFormat="1" ht="23.25" customHeight="1">
      <c r="A87" s="35"/>
      <c r="B87" s="36"/>
      <c r="C87" s="37"/>
      <c r="D87" s="37"/>
      <c r="E87" s="410" t="s">
        <v>431</v>
      </c>
      <c r="F87" s="409"/>
      <c r="G87" s="409"/>
      <c r="H87" s="409"/>
      <c r="I87" s="37"/>
      <c r="J87" s="37"/>
      <c r="K87" s="37"/>
      <c r="L87" s="52"/>
      <c r="S87" s="35"/>
      <c r="T87" s="35"/>
      <c r="U87" s="35"/>
      <c r="V87" s="35"/>
      <c r="W87" s="35"/>
      <c r="X87" s="35"/>
      <c r="Y87" s="35"/>
      <c r="Z87" s="35"/>
      <c r="AA87" s="35"/>
      <c r="AB87" s="35"/>
      <c r="AC87" s="35"/>
      <c r="AD87" s="35"/>
      <c r="AE87" s="35"/>
    </row>
    <row r="88" spans="1:31" s="2" customFormat="1" ht="12" customHeight="1">
      <c r="A88" s="35"/>
      <c r="B88" s="36"/>
      <c r="C88" s="30" t="s">
        <v>432</v>
      </c>
      <c r="D88" s="37"/>
      <c r="E88" s="37"/>
      <c r="F88" s="37"/>
      <c r="G88" s="37"/>
      <c r="H88" s="37"/>
      <c r="I88" s="37"/>
      <c r="J88" s="37"/>
      <c r="K88" s="37"/>
      <c r="L88" s="52"/>
      <c r="S88" s="35"/>
      <c r="T88" s="35"/>
      <c r="U88" s="35"/>
      <c r="V88" s="35"/>
      <c r="W88" s="35"/>
      <c r="X88" s="35"/>
      <c r="Y88" s="35"/>
      <c r="Z88" s="35"/>
      <c r="AA88" s="35"/>
      <c r="AB88" s="35"/>
      <c r="AC88" s="35"/>
      <c r="AD88" s="35"/>
      <c r="AE88" s="35"/>
    </row>
    <row r="89" spans="1:31" s="2" customFormat="1" ht="16.5" customHeight="1">
      <c r="A89" s="35"/>
      <c r="B89" s="36"/>
      <c r="C89" s="37"/>
      <c r="D89" s="37"/>
      <c r="E89" s="384" t="str">
        <f>E11</f>
        <v>SO 101-D1.4.4 - Elektroinstalace</v>
      </c>
      <c r="F89" s="409"/>
      <c r="G89" s="409"/>
      <c r="H89" s="409"/>
      <c r="I89" s="37"/>
      <c r="J89" s="37"/>
      <c r="K89" s="37"/>
      <c r="L89" s="52"/>
      <c r="S89" s="35"/>
      <c r="T89" s="35"/>
      <c r="U89" s="35"/>
      <c r="V89" s="35"/>
      <c r="W89" s="35"/>
      <c r="X89" s="35"/>
      <c r="Y89" s="35"/>
      <c r="Z89" s="35"/>
      <c r="AA89" s="35"/>
      <c r="AB89" s="35"/>
      <c r="AC89" s="35"/>
      <c r="AD89" s="35"/>
      <c r="AE89" s="35"/>
    </row>
    <row r="90" spans="1:31" s="2" customFormat="1" ht="6.95" customHeight="1">
      <c r="A90" s="35"/>
      <c r="B90" s="36"/>
      <c r="C90" s="37"/>
      <c r="D90" s="37"/>
      <c r="E90" s="37"/>
      <c r="F90" s="37"/>
      <c r="G90" s="37"/>
      <c r="H90" s="37"/>
      <c r="I90" s="37"/>
      <c r="J90" s="37"/>
      <c r="K90" s="37"/>
      <c r="L90" s="52"/>
      <c r="S90" s="35"/>
      <c r="T90" s="35"/>
      <c r="U90" s="35"/>
      <c r="V90" s="35"/>
      <c r="W90" s="35"/>
      <c r="X90" s="35"/>
      <c r="Y90" s="35"/>
      <c r="Z90" s="35"/>
      <c r="AA90" s="35"/>
      <c r="AB90" s="35"/>
      <c r="AC90" s="35"/>
      <c r="AD90" s="35"/>
      <c r="AE90" s="35"/>
    </row>
    <row r="91" spans="1:31" s="2" customFormat="1" ht="12" customHeight="1">
      <c r="A91" s="35"/>
      <c r="B91" s="36"/>
      <c r="C91" s="30" t="s">
        <v>19</v>
      </c>
      <c r="D91" s="37"/>
      <c r="E91" s="37"/>
      <c r="F91" s="28" t="str">
        <f>F14</f>
        <v>Mladá Boleslav</v>
      </c>
      <c r="G91" s="37"/>
      <c r="H91" s="37"/>
      <c r="I91" s="30" t="s">
        <v>21</v>
      </c>
      <c r="J91" s="67">
        <f>IF(J14="","",J14)</f>
        <v>45363</v>
      </c>
      <c r="K91" s="37"/>
      <c r="L91" s="52"/>
      <c r="S91" s="35"/>
      <c r="T91" s="35"/>
      <c r="U91" s="35"/>
      <c r="V91" s="35"/>
      <c r="W91" s="35"/>
      <c r="X91" s="35"/>
      <c r="Y91" s="35"/>
      <c r="Z91" s="35"/>
      <c r="AA91" s="35"/>
      <c r="AB91" s="35"/>
      <c r="AC91" s="35"/>
      <c r="AD91" s="35"/>
      <c r="AE91" s="35"/>
    </row>
    <row r="92" spans="1:31" s="2" customFormat="1" ht="6.95" customHeight="1">
      <c r="A92" s="35"/>
      <c r="B92" s="36"/>
      <c r="C92" s="37"/>
      <c r="D92" s="37"/>
      <c r="E92" s="37"/>
      <c r="F92" s="37"/>
      <c r="G92" s="37"/>
      <c r="H92" s="37"/>
      <c r="I92" s="37"/>
      <c r="J92" s="37"/>
      <c r="K92" s="37"/>
      <c r="L92" s="52"/>
      <c r="S92" s="35"/>
      <c r="T92" s="35"/>
      <c r="U92" s="35"/>
      <c r="V92" s="35"/>
      <c r="W92" s="35"/>
      <c r="X92" s="35"/>
      <c r="Y92" s="35"/>
      <c r="Z92" s="35"/>
      <c r="AA92" s="35"/>
      <c r="AB92" s="35"/>
      <c r="AC92" s="35"/>
      <c r="AD92" s="35"/>
      <c r="AE92" s="35"/>
    </row>
    <row r="93" spans="1:31" s="2" customFormat="1" ht="15.2" customHeight="1">
      <c r="A93" s="35"/>
      <c r="B93" s="36"/>
      <c r="C93" s="30" t="s">
        <v>22</v>
      </c>
      <c r="D93" s="37"/>
      <c r="E93" s="37"/>
      <c r="F93" s="28" t="str">
        <f>E17</f>
        <v xml:space="preserve">ŠKO-ENERGO s.r.o. </v>
      </c>
      <c r="G93" s="37"/>
      <c r="H93" s="37"/>
      <c r="I93" s="30" t="s">
        <v>28</v>
      </c>
      <c r="J93" s="33" t="str">
        <f>E23</f>
        <v>AFRY CZ s.r.o.</v>
      </c>
      <c r="K93" s="37"/>
      <c r="L93" s="52"/>
      <c r="S93" s="35"/>
      <c r="T93" s="35"/>
      <c r="U93" s="35"/>
      <c r="V93" s="35"/>
      <c r="W93" s="35"/>
      <c r="X93" s="35"/>
      <c r="Y93" s="35"/>
      <c r="Z93" s="35"/>
      <c r="AA93" s="35"/>
      <c r="AB93" s="35"/>
      <c r="AC93" s="35"/>
      <c r="AD93" s="35"/>
      <c r="AE93" s="35"/>
    </row>
    <row r="94" spans="1:31" s="2" customFormat="1" ht="15.2" customHeight="1">
      <c r="A94" s="35"/>
      <c r="B94" s="36"/>
      <c r="C94" s="30" t="s">
        <v>26</v>
      </c>
      <c r="D94" s="37"/>
      <c r="E94" s="37"/>
      <c r="F94" s="28" t="str">
        <f>IF(E20="","",E20)</f>
        <v>Vyplň údaj</v>
      </c>
      <c r="G94" s="37"/>
      <c r="H94" s="37"/>
      <c r="I94" s="30" t="s">
        <v>31</v>
      </c>
      <c r="J94" s="33" t="str">
        <f>E26</f>
        <v>AFRY CZ s.r.o.</v>
      </c>
      <c r="K94" s="37"/>
      <c r="L94" s="52"/>
      <c r="S94" s="35"/>
      <c r="T94" s="35"/>
      <c r="U94" s="35"/>
      <c r="V94" s="35"/>
      <c r="W94" s="35"/>
      <c r="X94" s="35"/>
      <c r="Y94" s="35"/>
      <c r="Z94" s="35"/>
      <c r="AA94" s="35"/>
      <c r="AB94" s="35"/>
      <c r="AC94" s="35"/>
      <c r="AD94" s="35"/>
      <c r="AE94" s="35"/>
    </row>
    <row r="95" spans="1:31" s="2" customFormat="1" ht="10.35" customHeight="1">
      <c r="A95" s="35"/>
      <c r="B95" s="36"/>
      <c r="C95" s="37"/>
      <c r="D95" s="37"/>
      <c r="E95" s="37"/>
      <c r="F95" s="37"/>
      <c r="G95" s="37"/>
      <c r="H95" s="37"/>
      <c r="I95" s="37"/>
      <c r="J95" s="37"/>
      <c r="K95" s="37"/>
      <c r="L95" s="52"/>
      <c r="S95" s="35"/>
      <c r="T95" s="35"/>
      <c r="U95" s="35"/>
      <c r="V95" s="35"/>
      <c r="W95" s="35"/>
      <c r="X95" s="35"/>
      <c r="Y95" s="35"/>
      <c r="Z95" s="35"/>
      <c r="AA95" s="35"/>
      <c r="AB95" s="35"/>
      <c r="AC95" s="35"/>
      <c r="AD95" s="35"/>
      <c r="AE95" s="35"/>
    </row>
    <row r="96" spans="1:31" s="2" customFormat="1" ht="29.25" customHeight="1">
      <c r="A96" s="35"/>
      <c r="B96" s="36"/>
      <c r="C96" s="148" t="s">
        <v>243</v>
      </c>
      <c r="D96" s="149"/>
      <c r="E96" s="149"/>
      <c r="F96" s="149"/>
      <c r="G96" s="149"/>
      <c r="H96" s="149"/>
      <c r="I96" s="149"/>
      <c r="J96" s="150" t="s">
        <v>7631</v>
      </c>
      <c r="K96" s="149"/>
      <c r="L96" s="52"/>
      <c r="S96" s="35"/>
      <c r="T96" s="35"/>
      <c r="U96" s="35"/>
      <c r="V96" s="35"/>
      <c r="W96" s="35"/>
      <c r="X96" s="35"/>
      <c r="Y96" s="35"/>
      <c r="Z96" s="35"/>
      <c r="AA96" s="35"/>
      <c r="AB96" s="35"/>
      <c r="AC96" s="35"/>
      <c r="AD96" s="35"/>
      <c r="AE96" s="35"/>
    </row>
    <row r="97" spans="1:47" s="2" customFormat="1" ht="10.35" customHeight="1">
      <c r="A97" s="35"/>
      <c r="B97" s="36"/>
      <c r="C97" s="37"/>
      <c r="D97" s="37"/>
      <c r="E97" s="37"/>
      <c r="F97" s="37"/>
      <c r="G97" s="37"/>
      <c r="H97" s="37"/>
      <c r="I97" s="37"/>
      <c r="J97" s="37"/>
      <c r="K97" s="37"/>
      <c r="L97" s="52"/>
      <c r="S97" s="35"/>
      <c r="T97" s="35"/>
      <c r="U97" s="35"/>
      <c r="V97" s="35"/>
      <c r="W97" s="35"/>
      <c r="X97" s="35"/>
      <c r="Y97" s="35"/>
      <c r="Z97" s="35"/>
      <c r="AA97" s="35"/>
      <c r="AB97" s="35"/>
      <c r="AC97" s="35"/>
      <c r="AD97" s="35"/>
      <c r="AE97" s="35"/>
    </row>
    <row r="98" spans="1:47" s="2" customFormat="1" ht="22.9" customHeight="1">
      <c r="A98" s="35"/>
      <c r="B98" s="36"/>
      <c r="C98" s="151" t="s">
        <v>244</v>
      </c>
      <c r="D98" s="37"/>
      <c r="E98" s="37"/>
      <c r="F98" s="37"/>
      <c r="G98" s="37"/>
      <c r="H98" s="37"/>
      <c r="I98" s="37"/>
      <c r="J98" s="85">
        <f>J121</f>
        <v>0</v>
      </c>
      <c r="K98" s="37"/>
      <c r="L98" s="52"/>
      <c r="S98" s="35"/>
      <c r="T98" s="35"/>
      <c r="U98" s="35"/>
      <c r="V98" s="35"/>
      <c r="W98" s="35"/>
      <c r="X98" s="35"/>
      <c r="Y98" s="35"/>
      <c r="Z98" s="35"/>
      <c r="AA98" s="35"/>
      <c r="AB98" s="35"/>
      <c r="AC98" s="35"/>
      <c r="AD98" s="35"/>
      <c r="AE98" s="35"/>
      <c r="AU98" s="18" t="s">
        <v>245</v>
      </c>
    </row>
    <row r="99" spans="1:47" s="9" customFormat="1" ht="24.95" customHeight="1">
      <c r="B99" s="152"/>
      <c r="C99" s="153"/>
      <c r="D99" s="154" t="s">
        <v>1859</v>
      </c>
      <c r="E99" s="155"/>
      <c r="F99" s="155"/>
      <c r="G99" s="155"/>
      <c r="H99" s="155"/>
      <c r="I99" s="155"/>
      <c r="J99" s="156">
        <f>J122</f>
        <v>0</v>
      </c>
      <c r="K99" s="153"/>
      <c r="L99" s="157"/>
    </row>
    <row r="100" spans="1:47" s="2" customFormat="1" ht="21.75" customHeight="1">
      <c r="A100" s="35"/>
      <c r="B100" s="36"/>
      <c r="C100" s="37"/>
      <c r="D100" s="37"/>
      <c r="E100" s="37"/>
      <c r="F100" s="37"/>
      <c r="G100" s="37"/>
      <c r="H100" s="37"/>
      <c r="I100" s="37"/>
      <c r="J100" s="37"/>
      <c r="K100" s="37"/>
      <c r="L100" s="52"/>
      <c r="S100" s="35"/>
      <c r="T100" s="35"/>
      <c r="U100" s="35"/>
      <c r="V100" s="35"/>
      <c r="W100" s="35"/>
      <c r="X100" s="35"/>
      <c r="Y100" s="35"/>
      <c r="Z100" s="35"/>
      <c r="AA100" s="35"/>
      <c r="AB100" s="35"/>
      <c r="AC100" s="35"/>
      <c r="AD100" s="35"/>
      <c r="AE100" s="35"/>
    </row>
    <row r="101" spans="1:47" s="2" customFormat="1" ht="6.95" customHeight="1">
      <c r="A101" s="35"/>
      <c r="B101" s="55"/>
      <c r="C101" s="56"/>
      <c r="D101" s="56"/>
      <c r="E101" s="56"/>
      <c r="F101" s="56"/>
      <c r="G101" s="56"/>
      <c r="H101" s="56"/>
      <c r="I101" s="56"/>
      <c r="J101" s="56"/>
      <c r="K101" s="56"/>
      <c r="L101" s="52"/>
      <c r="S101" s="35"/>
      <c r="T101" s="35"/>
      <c r="U101" s="35"/>
      <c r="V101" s="35"/>
      <c r="W101" s="35"/>
      <c r="X101" s="35"/>
      <c r="Y101" s="35"/>
      <c r="Z101" s="35"/>
      <c r="AA101" s="35"/>
      <c r="AB101" s="35"/>
      <c r="AC101" s="35"/>
      <c r="AD101" s="35"/>
      <c r="AE101" s="35"/>
    </row>
    <row r="105" spans="1:47" s="2" customFormat="1" ht="6.95" customHeight="1">
      <c r="A105" s="35"/>
      <c r="B105" s="57"/>
      <c r="C105" s="58"/>
      <c r="D105" s="58"/>
      <c r="E105" s="58"/>
      <c r="F105" s="58"/>
      <c r="G105" s="58"/>
      <c r="H105" s="58"/>
      <c r="I105" s="58"/>
      <c r="J105" s="58"/>
      <c r="K105" s="58"/>
      <c r="L105" s="52"/>
      <c r="S105" s="35"/>
      <c r="T105" s="35"/>
      <c r="U105" s="35"/>
      <c r="V105" s="35"/>
      <c r="W105" s="35"/>
      <c r="X105" s="35"/>
      <c r="Y105" s="35"/>
      <c r="Z105" s="35"/>
      <c r="AA105" s="35"/>
      <c r="AB105" s="35"/>
      <c r="AC105" s="35"/>
      <c r="AD105" s="35"/>
      <c r="AE105" s="35"/>
    </row>
    <row r="106" spans="1:47" s="2" customFormat="1" ht="24.95" customHeight="1">
      <c r="A106" s="35"/>
      <c r="B106" s="36"/>
      <c r="C106" s="24" t="s">
        <v>249</v>
      </c>
      <c r="D106" s="37"/>
      <c r="E106" s="37"/>
      <c r="F106" s="37"/>
      <c r="G106" s="37"/>
      <c r="H106" s="37"/>
      <c r="I106" s="37"/>
      <c r="J106" s="37"/>
      <c r="K106" s="37"/>
      <c r="L106" s="52"/>
      <c r="S106" s="35"/>
      <c r="T106" s="35"/>
      <c r="U106" s="35"/>
      <c r="V106" s="35"/>
      <c r="W106" s="35"/>
      <c r="X106" s="35"/>
      <c r="Y106" s="35"/>
      <c r="Z106" s="35"/>
      <c r="AA106" s="35"/>
      <c r="AB106" s="35"/>
      <c r="AC106" s="35"/>
      <c r="AD106" s="35"/>
      <c r="AE106" s="35"/>
    </row>
    <row r="107" spans="1:47" s="2" customFormat="1" ht="6.95" customHeight="1">
      <c r="A107" s="35"/>
      <c r="B107" s="36"/>
      <c r="C107" s="37"/>
      <c r="D107" s="37"/>
      <c r="E107" s="37"/>
      <c r="F107" s="37"/>
      <c r="G107" s="37"/>
      <c r="H107" s="37"/>
      <c r="I107" s="37"/>
      <c r="J107" s="37"/>
      <c r="K107" s="37"/>
      <c r="L107" s="52"/>
      <c r="S107" s="35"/>
      <c r="T107" s="35"/>
      <c r="U107" s="35"/>
      <c r="V107" s="35"/>
      <c r="W107" s="35"/>
      <c r="X107" s="35"/>
      <c r="Y107" s="35"/>
      <c r="Z107" s="35"/>
      <c r="AA107" s="35"/>
      <c r="AB107" s="35"/>
      <c r="AC107" s="35"/>
      <c r="AD107" s="35"/>
      <c r="AE107" s="35"/>
    </row>
    <row r="108" spans="1:47" s="2" customFormat="1" ht="12" customHeight="1">
      <c r="A108" s="35"/>
      <c r="B108" s="36"/>
      <c r="C108" s="30" t="s">
        <v>15</v>
      </c>
      <c r="D108" s="37"/>
      <c r="E108" s="37"/>
      <c r="F108" s="37"/>
      <c r="G108" s="37"/>
      <c r="H108" s="37"/>
      <c r="I108" s="37"/>
      <c r="J108" s="37"/>
      <c r="K108" s="37"/>
      <c r="L108" s="52"/>
      <c r="S108" s="35"/>
      <c r="T108" s="35"/>
      <c r="U108" s="35"/>
      <c r="V108" s="35"/>
      <c r="W108" s="35"/>
      <c r="X108" s="35"/>
      <c r="Y108" s="35"/>
      <c r="Z108" s="35"/>
      <c r="AA108" s="35"/>
      <c r="AB108" s="35"/>
      <c r="AC108" s="35"/>
      <c r="AD108" s="35"/>
      <c r="AE108" s="35"/>
    </row>
    <row r="109" spans="1:47" s="2" customFormat="1" ht="16.5" customHeight="1">
      <c r="A109" s="35"/>
      <c r="B109" s="36"/>
      <c r="C109" s="37"/>
      <c r="D109" s="37"/>
      <c r="E109" s="410" t="str">
        <f>E7</f>
        <v>Modernizace teplárny OB6</v>
      </c>
      <c r="F109" s="411"/>
      <c r="G109" s="411"/>
      <c r="H109" s="411"/>
      <c r="I109" s="37"/>
      <c r="J109" s="37"/>
      <c r="K109" s="37"/>
      <c r="L109" s="52"/>
      <c r="S109" s="35"/>
      <c r="T109" s="35"/>
      <c r="U109" s="35"/>
      <c r="V109" s="35"/>
      <c r="W109" s="35"/>
      <c r="X109" s="35"/>
      <c r="Y109" s="35"/>
      <c r="Z109" s="35"/>
      <c r="AA109" s="35"/>
      <c r="AB109" s="35"/>
      <c r="AC109" s="35"/>
      <c r="AD109" s="35"/>
      <c r="AE109" s="35"/>
    </row>
    <row r="110" spans="1:47" s="1" customFormat="1" ht="12" customHeight="1">
      <c r="B110" s="22"/>
      <c r="C110" s="30" t="s">
        <v>241</v>
      </c>
      <c r="D110" s="23"/>
      <c r="E110" s="23"/>
      <c r="F110" s="23"/>
      <c r="G110" s="23"/>
      <c r="H110" s="23"/>
      <c r="I110" s="23"/>
      <c r="J110" s="23"/>
      <c r="K110" s="23"/>
      <c r="L110" s="21"/>
    </row>
    <row r="111" spans="1:47" s="2" customFormat="1" ht="23.25" customHeight="1">
      <c r="A111" s="35"/>
      <c r="B111" s="36"/>
      <c r="C111" s="37"/>
      <c r="D111" s="37"/>
      <c r="E111" s="410" t="s">
        <v>431</v>
      </c>
      <c r="F111" s="409"/>
      <c r="G111" s="409"/>
      <c r="H111" s="409"/>
      <c r="I111" s="37"/>
      <c r="J111" s="37"/>
      <c r="K111" s="37"/>
      <c r="L111" s="52"/>
      <c r="S111" s="35"/>
      <c r="T111" s="35"/>
      <c r="U111" s="35"/>
      <c r="V111" s="35"/>
      <c r="W111" s="35"/>
      <c r="X111" s="35"/>
      <c r="Y111" s="35"/>
      <c r="Z111" s="35"/>
      <c r="AA111" s="35"/>
      <c r="AB111" s="35"/>
      <c r="AC111" s="35"/>
      <c r="AD111" s="35"/>
      <c r="AE111" s="35"/>
    </row>
    <row r="112" spans="1:47" s="2" customFormat="1" ht="12" customHeight="1">
      <c r="A112" s="35"/>
      <c r="B112" s="36"/>
      <c r="C112" s="30" t="s">
        <v>432</v>
      </c>
      <c r="D112" s="37"/>
      <c r="E112" s="37"/>
      <c r="F112" s="37"/>
      <c r="G112" s="37"/>
      <c r="H112" s="37"/>
      <c r="I112" s="37"/>
      <c r="J112" s="37"/>
      <c r="K112" s="37"/>
      <c r="L112" s="52"/>
      <c r="S112" s="35"/>
      <c r="T112" s="35"/>
      <c r="U112" s="35"/>
      <c r="V112" s="35"/>
      <c r="W112" s="35"/>
      <c r="X112" s="35"/>
      <c r="Y112" s="35"/>
      <c r="Z112" s="35"/>
      <c r="AA112" s="35"/>
      <c r="AB112" s="35"/>
      <c r="AC112" s="35"/>
      <c r="AD112" s="35"/>
      <c r="AE112" s="35"/>
    </row>
    <row r="113" spans="1:65" s="2" customFormat="1" ht="16.5" customHeight="1">
      <c r="A113" s="35"/>
      <c r="B113" s="36"/>
      <c r="C113" s="37"/>
      <c r="D113" s="37"/>
      <c r="E113" s="384" t="str">
        <f>E11</f>
        <v>SO 101-D1.4.4 - Elektroinstalace</v>
      </c>
      <c r="F113" s="409"/>
      <c r="G113" s="409"/>
      <c r="H113" s="409"/>
      <c r="I113" s="37"/>
      <c r="J113" s="37"/>
      <c r="K113" s="37"/>
      <c r="L113" s="52"/>
      <c r="S113" s="35"/>
      <c r="T113" s="35"/>
      <c r="U113" s="35"/>
      <c r="V113" s="35"/>
      <c r="W113" s="35"/>
      <c r="X113" s="35"/>
      <c r="Y113" s="35"/>
      <c r="Z113" s="35"/>
      <c r="AA113" s="35"/>
      <c r="AB113" s="35"/>
      <c r="AC113" s="35"/>
      <c r="AD113" s="35"/>
      <c r="AE113" s="35"/>
    </row>
    <row r="114" spans="1:65" s="2" customFormat="1" ht="6.95" customHeight="1">
      <c r="A114" s="35"/>
      <c r="B114" s="36"/>
      <c r="C114" s="37"/>
      <c r="D114" s="37"/>
      <c r="E114" s="37"/>
      <c r="F114" s="37"/>
      <c r="G114" s="37"/>
      <c r="H114" s="37"/>
      <c r="I114" s="37"/>
      <c r="J114" s="37"/>
      <c r="K114" s="37"/>
      <c r="L114" s="52"/>
      <c r="S114" s="35"/>
      <c r="T114" s="35"/>
      <c r="U114" s="35"/>
      <c r="V114" s="35"/>
      <c r="W114" s="35"/>
      <c r="X114" s="35"/>
      <c r="Y114" s="35"/>
      <c r="Z114" s="35"/>
      <c r="AA114" s="35"/>
      <c r="AB114" s="35"/>
      <c r="AC114" s="35"/>
      <c r="AD114" s="35"/>
      <c r="AE114" s="35"/>
    </row>
    <row r="115" spans="1:65" s="2" customFormat="1" ht="12" customHeight="1">
      <c r="A115" s="35"/>
      <c r="B115" s="36"/>
      <c r="C115" s="30" t="s">
        <v>19</v>
      </c>
      <c r="D115" s="37"/>
      <c r="E115" s="37"/>
      <c r="F115" s="28" t="str">
        <f>F14</f>
        <v>Mladá Boleslav</v>
      </c>
      <c r="G115" s="37"/>
      <c r="H115" s="37"/>
      <c r="I115" s="30" t="s">
        <v>21</v>
      </c>
      <c r="J115" s="67">
        <f>IF(J14="","",J14)</f>
        <v>45363</v>
      </c>
      <c r="K115" s="37"/>
      <c r="L115" s="52"/>
      <c r="S115" s="35"/>
      <c r="T115" s="35"/>
      <c r="U115" s="35"/>
      <c r="V115" s="35"/>
      <c r="W115" s="35"/>
      <c r="X115" s="35"/>
      <c r="Y115" s="35"/>
      <c r="Z115" s="35"/>
      <c r="AA115" s="35"/>
      <c r="AB115" s="35"/>
      <c r="AC115" s="35"/>
      <c r="AD115" s="35"/>
      <c r="AE115" s="35"/>
    </row>
    <row r="116" spans="1:65" s="2" customFormat="1" ht="6.95" customHeight="1">
      <c r="A116" s="35"/>
      <c r="B116" s="36"/>
      <c r="C116" s="37"/>
      <c r="D116" s="37"/>
      <c r="E116" s="37"/>
      <c r="F116" s="37"/>
      <c r="G116" s="37"/>
      <c r="H116" s="37"/>
      <c r="I116" s="37"/>
      <c r="J116" s="37"/>
      <c r="K116" s="37"/>
      <c r="L116" s="52"/>
      <c r="S116" s="35"/>
      <c r="T116" s="35"/>
      <c r="U116" s="35"/>
      <c r="V116" s="35"/>
      <c r="W116" s="35"/>
      <c r="X116" s="35"/>
      <c r="Y116" s="35"/>
      <c r="Z116" s="35"/>
      <c r="AA116" s="35"/>
      <c r="AB116" s="35"/>
      <c r="AC116" s="35"/>
      <c r="AD116" s="35"/>
      <c r="AE116" s="35"/>
    </row>
    <row r="117" spans="1:65" s="2" customFormat="1" ht="15.2" customHeight="1">
      <c r="A117" s="35"/>
      <c r="B117" s="36"/>
      <c r="C117" s="30" t="s">
        <v>22</v>
      </c>
      <c r="D117" s="37"/>
      <c r="E117" s="37"/>
      <c r="F117" s="28" t="str">
        <f>E17</f>
        <v xml:space="preserve">ŠKO-ENERGO s.r.o. </v>
      </c>
      <c r="G117" s="37"/>
      <c r="H117" s="37"/>
      <c r="I117" s="30" t="s">
        <v>28</v>
      </c>
      <c r="J117" s="33" t="str">
        <f>E23</f>
        <v>AFRY CZ s.r.o.</v>
      </c>
      <c r="K117" s="37"/>
      <c r="L117" s="52"/>
      <c r="S117" s="35"/>
      <c r="T117" s="35"/>
      <c r="U117" s="35"/>
      <c r="V117" s="35"/>
      <c r="W117" s="35"/>
      <c r="X117" s="35"/>
      <c r="Y117" s="35"/>
      <c r="Z117" s="35"/>
      <c r="AA117" s="35"/>
      <c r="AB117" s="35"/>
      <c r="AC117" s="35"/>
      <c r="AD117" s="35"/>
      <c r="AE117" s="35"/>
    </row>
    <row r="118" spans="1:65" s="2" customFormat="1" ht="15.2" customHeight="1">
      <c r="A118" s="35"/>
      <c r="B118" s="36"/>
      <c r="C118" s="30" t="s">
        <v>26</v>
      </c>
      <c r="D118" s="37"/>
      <c r="E118" s="37"/>
      <c r="F118" s="28" t="str">
        <f>IF(E20="","",E20)</f>
        <v>Vyplň údaj</v>
      </c>
      <c r="G118" s="37"/>
      <c r="H118" s="37"/>
      <c r="I118" s="30" t="s">
        <v>31</v>
      </c>
      <c r="J118" s="33" t="str">
        <f>E26</f>
        <v>AFRY CZ s.r.o.</v>
      </c>
      <c r="K118" s="37"/>
      <c r="L118" s="52"/>
      <c r="S118" s="35"/>
      <c r="T118" s="35"/>
      <c r="U118" s="35"/>
      <c r="V118" s="35"/>
      <c r="W118" s="35"/>
      <c r="X118" s="35"/>
      <c r="Y118" s="35"/>
      <c r="Z118" s="35"/>
      <c r="AA118" s="35"/>
      <c r="AB118" s="35"/>
      <c r="AC118" s="35"/>
      <c r="AD118" s="35"/>
      <c r="AE118" s="35"/>
    </row>
    <row r="119" spans="1:65" s="2" customFormat="1" ht="10.35" customHeight="1">
      <c r="A119" s="35"/>
      <c r="B119" s="36"/>
      <c r="C119" s="37"/>
      <c r="D119" s="37"/>
      <c r="E119" s="37"/>
      <c r="F119" s="37"/>
      <c r="G119" s="37"/>
      <c r="H119" s="37"/>
      <c r="I119" s="37"/>
      <c r="J119" s="37"/>
      <c r="K119" s="37"/>
      <c r="L119" s="52"/>
      <c r="S119" s="35"/>
      <c r="T119" s="35"/>
      <c r="U119" s="35"/>
      <c r="V119" s="35"/>
      <c r="W119" s="35"/>
      <c r="X119" s="35"/>
      <c r="Y119" s="35"/>
      <c r="Z119" s="35"/>
      <c r="AA119" s="35"/>
      <c r="AB119" s="35"/>
      <c r="AC119" s="35"/>
      <c r="AD119" s="35"/>
      <c r="AE119" s="35"/>
    </row>
    <row r="120" spans="1:65" s="11" customFormat="1" ht="29.25" customHeight="1">
      <c r="A120" s="163"/>
      <c r="B120" s="164"/>
      <c r="C120" s="165" t="s">
        <v>250</v>
      </c>
      <c r="D120" s="166" t="s">
        <v>55</v>
      </c>
      <c r="E120" s="166" t="s">
        <v>53</v>
      </c>
      <c r="F120" s="166" t="s">
        <v>54</v>
      </c>
      <c r="G120" s="166" t="s">
        <v>251</v>
      </c>
      <c r="H120" s="166" t="s">
        <v>252</v>
      </c>
      <c r="I120" s="166" t="s">
        <v>7632</v>
      </c>
      <c r="J120" s="167" t="s">
        <v>7631</v>
      </c>
      <c r="K120" s="168" t="s">
        <v>253</v>
      </c>
      <c r="L120" s="169"/>
      <c r="M120" s="76" t="s">
        <v>1</v>
      </c>
      <c r="N120" s="77" t="s">
        <v>37</v>
      </c>
      <c r="O120" s="77" t="s">
        <v>254</v>
      </c>
      <c r="P120" s="77" t="s">
        <v>255</v>
      </c>
      <c r="Q120" s="77" t="s">
        <v>256</v>
      </c>
      <c r="R120" s="77" t="s">
        <v>257</v>
      </c>
      <c r="S120" s="77" t="s">
        <v>258</v>
      </c>
      <c r="T120" s="78" t="s">
        <v>259</v>
      </c>
      <c r="U120" s="163"/>
      <c r="V120" s="163"/>
      <c r="W120" s="163"/>
      <c r="X120" s="163"/>
      <c r="Y120" s="163"/>
      <c r="Z120" s="163"/>
      <c r="AA120" s="163"/>
      <c r="AB120" s="163"/>
      <c r="AC120" s="163"/>
      <c r="AD120" s="163"/>
      <c r="AE120" s="163"/>
    </row>
    <row r="121" spans="1:65" s="2" customFormat="1" ht="22.9" customHeight="1">
      <c r="A121" s="35"/>
      <c r="B121" s="36"/>
      <c r="C121" s="83" t="s">
        <v>260</v>
      </c>
      <c r="D121" s="37"/>
      <c r="E121" s="37"/>
      <c r="F121" s="37"/>
      <c r="G121" s="37"/>
      <c r="H121" s="37"/>
      <c r="I121" s="37"/>
      <c r="J121" s="170">
        <f>BK121</f>
        <v>0</v>
      </c>
      <c r="K121" s="37"/>
      <c r="L121" s="40"/>
      <c r="M121" s="79"/>
      <c r="N121" s="171"/>
      <c r="O121" s="80"/>
      <c r="P121" s="172">
        <f>P122</f>
        <v>0</v>
      </c>
      <c r="Q121" s="80"/>
      <c r="R121" s="172">
        <f>R122</f>
        <v>0</v>
      </c>
      <c r="S121" s="80"/>
      <c r="T121" s="173">
        <f>T122</f>
        <v>0</v>
      </c>
      <c r="U121" s="35"/>
      <c r="V121" s="35"/>
      <c r="W121" s="35"/>
      <c r="X121" s="35"/>
      <c r="Y121" s="35"/>
      <c r="Z121" s="35"/>
      <c r="AA121" s="35"/>
      <c r="AB121" s="35"/>
      <c r="AC121" s="35"/>
      <c r="AD121" s="35"/>
      <c r="AE121" s="35"/>
      <c r="AT121" s="18" t="s">
        <v>63</v>
      </c>
      <c r="AU121" s="18" t="s">
        <v>245</v>
      </c>
      <c r="BK121" s="174">
        <f>BK122</f>
        <v>0</v>
      </c>
    </row>
    <row r="122" spans="1:65" s="12" customFormat="1" ht="25.9" customHeight="1">
      <c r="B122" s="175"/>
      <c r="C122" s="176"/>
      <c r="D122" s="177" t="s">
        <v>63</v>
      </c>
      <c r="E122" s="178" t="s">
        <v>1815</v>
      </c>
      <c r="F122" s="178" t="s">
        <v>1860</v>
      </c>
      <c r="G122" s="176"/>
      <c r="H122" s="176"/>
      <c r="I122" s="179"/>
      <c r="J122" s="180">
        <f>BK122</f>
        <v>0</v>
      </c>
      <c r="K122" s="176"/>
      <c r="L122" s="181"/>
      <c r="M122" s="182"/>
      <c r="N122" s="183"/>
      <c r="O122" s="183"/>
      <c r="P122" s="184">
        <f>SUM(P123:P155)</f>
        <v>0</v>
      </c>
      <c r="Q122" s="183"/>
      <c r="R122" s="184">
        <f>SUM(R123:R155)</f>
        <v>0</v>
      </c>
      <c r="S122" s="183"/>
      <c r="T122" s="185">
        <f>SUM(T123:T155)</f>
        <v>0</v>
      </c>
      <c r="AR122" s="186" t="s">
        <v>71</v>
      </c>
      <c r="AT122" s="187" t="s">
        <v>63</v>
      </c>
      <c r="AU122" s="187" t="s">
        <v>64</v>
      </c>
      <c r="AY122" s="186" t="s">
        <v>263</v>
      </c>
      <c r="BK122" s="188">
        <f>SUM(BK123:BK155)</f>
        <v>0</v>
      </c>
    </row>
    <row r="123" spans="1:65" s="2" customFormat="1" ht="16.5" customHeight="1">
      <c r="A123" s="35"/>
      <c r="B123" s="36"/>
      <c r="C123" s="191" t="s">
        <v>71</v>
      </c>
      <c r="D123" s="191" t="s">
        <v>266</v>
      </c>
      <c r="E123" s="192" t="s">
        <v>1861</v>
      </c>
      <c r="F123" s="193" t="s">
        <v>1862</v>
      </c>
      <c r="G123" s="194" t="s">
        <v>1863</v>
      </c>
      <c r="H123" s="195">
        <v>1</v>
      </c>
      <c r="I123" s="196"/>
      <c r="J123" s="197">
        <f>ROUND(I123*H123,2)</f>
        <v>0</v>
      </c>
      <c r="K123" s="198"/>
      <c r="L123" s="40"/>
      <c r="M123" s="199" t="s">
        <v>1</v>
      </c>
      <c r="N123" s="200" t="s">
        <v>38</v>
      </c>
      <c r="O123" s="72"/>
      <c r="P123" s="201">
        <f>O123*H123</f>
        <v>0</v>
      </c>
      <c r="Q123" s="201">
        <v>0</v>
      </c>
      <c r="R123" s="201">
        <f>Q123*H123</f>
        <v>0</v>
      </c>
      <c r="S123" s="201">
        <v>0</v>
      </c>
      <c r="T123" s="202">
        <f>S123*H123</f>
        <v>0</v>
      </c>
      <c r="U123" s="35"/>
      <c r="V123" s="35"/>
      <c r="W123" s="35"/>
      <c r="X123" s="35"/>
      <c r="Y123" s="35"/>
      <c r="Z123" s="35"/>
      <c r="AA123" s="35"/>
      <c r="AB123" s="35"/>
      <c r="AC123" s="35"/>
      <c r="AD123" s="35"/>
      <c r="AE123" s="35"/>
      <c r="AR123" s="203" t="s">
        <v>270</v>
      </c>
      <c r="AT123" s="203" t="s">
        <v>266</v>
      </c>
      <c r="AU123" s="203" t="s">
        <v>71</v>
      </c>
      <c r="AY123" s="18" t="s">
        <v>263</v>
      </c>
      <c r="BE123" s="204">
        <f>IF(N123="základní",J123,0)</f>
        <v>0</v>
      </c>
      <c r="BF123" s="204">
        <f>IF(N123="snížená",J123,0)</f>
        <v>0</v>
      </c>
      <c r="BG123" s="204">
        <f>IF(N123="zákl. přenesená",J123,0)</f>
        <v>0</v>
      </c>
      <c r="BH123" s="204">
        <f>IF(N123="sníž. přenesená",J123,0)</f>
        <v>0</v>
      </c>
      <c r="BI123" s="204">
        <f>IF(N123="nulová",J123,0)</f>
        <v>0</v>
      </c>
      <c r="BJ123" s="18" t="s">
        <v>71</v>
      </c>
      <c r="BK123" s="204">
        <f>ROUND(I123*H123,2)</f>
        <v>0</v>
      </c>
      <c r="BL123" s="18" t="s">
        <v>270</v>
      </c>
      <c r="BM123" s="203" t="s">
        <v>1864</v>
      </c>
    </row>
    <row r="124" spans="1:65" s="2" customFormat="1" ht="24.2" customHeight="1">
      <c r="A124" s="35"/>
      <c r="B124" s="36"/>
      <c r="C124" s="261" t="s">
        <v>73</v>
      </c>
      <c r="D124" s="261" t="s">
        <v>401</v>
      </c>
      <c r="E124" s="262" t="s">
        <v>1865</v>
      </c>
      <c r="F124" s="263" t="s">
        <v>1866</v>
      </c>
      <c r="G124" s="264" t="s">
        <v>1867</v>
      </c>
      <c r="H124" s="265">
        <v>1</v>
      </c>
      <c r="I124" s="266"/>
      <c r="J124" s="267">
        <f>ROUND(I124*H124,2)</f>
        <v>0</v>
      </c>
      <c r="K124" s="268"/>
      <c r="L124" s="269"/>
      <c r="M124" s="270" t="s">
        <v>1</v>
      </c>
      <c r="N124" s="271" t="s">
        <v>38</v>
      </c>
      <c r="O124" s="72"/>
      <c r="P124" s="201">
        <f>O124*H124</f>
        <v>0</v>
      </c>
      <c r="Q124" s="201">
        <v>0</v>
      </c>
      <c r="R124" s="201">
        <f>Q124*H124</f>
        <v>0</v>
      </c>
      <c r="S124" s="201">
        <v>0</v>
      </c>
      <c r="T124" s="202">
        <f>S124*H124</f>
        <v>0</v>
      </c>
      <c r="U124" s="35"/>
      <c r="V124" s="35"/>
      <c r="W124" s="35"/>
      <c r="X124" s="35"/>
      <c r="Y124" s="35"/>
      <c r="Z124" s="35"/>
      <c r="AA124" s="35"/>
      <c r="AB124" s="35"/>
      <c r="AC124" s="35"/>
      <c r="AD124" s="35"/>
      <c r="AE124" s="35"/>
      <c r="AR124" s="203" t="s">
        <v>314</v>
      </c>
      <c r="AT124" s="203" t="s">
        <v>401</v>
      </c>
      <c r="AU124" s="203" t="s">
        <v>71</v>
      </c>
      <c r="AY124" s="18" t="s">
        <v>263</v>
      </c>
      <c r="BE124" s="204">
        <f>IF(N124="základní",J124,0)</f>
        <v>0</v>
      </c>
      <c r="BF124" s="204">
        <f>IF(N124="snížená",J124,0)</f>
        <v>0</v>
      </c>
      <c r="BG124" s="204">
        <f>IF(N124="zákl. přenesená",J124,0)</f>
        <v>0</v>
      </c>
      <c r="BH124" s="204">
        <f>IF(N124="sníž. přenesená",J124,0)</f>
        <v>0</v>
      </c>
      <c r="BI124" s="204">
        <f>IF(N124="nulová",J124,0)</f>
        <v>0</v>
      </c>
      <c r="BJ124" s="18" t="s">
        <v>71</v>
      </c>
      <c r="BK124" s="204">
        <f>ROUND(I124*H124,2)</f>
        <v>0</v>
      </c>
      <c r="BL124" s="18" t="s">
        <v>270</v>
      </c>
      <c r="BM124" s="203" t="s">
        <v>1868</v>
      </c>
    </row>
    <row r="125" spans="1:65" s="2" customFormat="1" ht="49.15" customHeight="1">
      <c r="A125" s="35"/>
      <c r="B125" s="36"/>
      <c r="C125" s="261" t="s">
        <v>276</v>
      </c>
      <c r="D125" s="261" t="s">
        <v>401</v>
      </c>
      <c r="E125" s="262" t="s">
        <v>1869</v>
      </c>
      <c r="F125" s="263" t="s">
        <v>1870</v>
      </c>
      <c r="G125" s="264" t="s">
        <v>1867</v>
      </c>
      <c r="H125" s="265">
        <v>4</v>
      </c>
      <c r="I125" s="266"/>
      <c r="J125" s="267">
        <f>ROUND(I125*H125,2)</f>
        <v>0</v>
      </c>
      <c r="K125" s="268"/>
      <c r="L125" s="269"/>
      <c r="M125" s="270" t="s">
        <v>1</v>
      </c>
      <c r="N125" s="271" t="s">
        <v>38</v>
      </c>
      <c r="O125" s="72"/>
      <c r="P125" s="201">
        <f>O125*H125</f>
        <v>0</v>
      </c>
      <c r="Q125" s="201">
        <v>0</v>
      </c>
      <c r="R125" s="201">
        <f>Q125*H125</f>
        <v>0</v>
      </c>
      <c r="S125" s="201">
        <v>0</v>
      </c>
      <c r="T125" s="202">
        <f>S125*H125</f>
        <v>0</v>
      </c>
      <c r="U125" s="35"/>
      <c r="V125" s="35"/>
      <c r="W125" s="35"/>
      <c r="X125" s="35"/>
      <c r="Y125" s="35"/>
      <c r="Z125" s="35"/>
      <c r="AA125" s="35"/>
      <c r="AB125" s="35"/>
      <c r="AC125" s="35"/>
      <c r="AD125" s="35"/>
      <c r="AE125" s="35"/>
      <c r="AR125" s="203" t="s">
        <v>314</v>
      </c>
      <c r="AT125" s="203" t="s">
        <v>401</v>
      </c>
      <c r="AU125" s="203" t="s">
        <v>71</v>
      </c>
      <c r="AY125" s="18" t="s">
        <v>263</v>
      </c>
      <c r="BE125" s="204">
        <f>IF(N125="základní",J125,0)</f>
        <v>0</v>
      </c>
      <c r="BF125" s="204">
        <f>IF(N125="snížená",J125,0)</f>
        <v>0</v>
      </c>
      <c r="BG125" s="204">
        <f>IF(N125="zákl. přenesená",J125,0)</f>
        <v>0</v>
      </c>
      <c r="BH125" s="204">
        <f>IF(N125="sníž. přenesená",J125,0)</f>
        <v>0</v>
      </c>
      <c r="BI125" s="204">
        <f>IF(N125="nulová",J125,0)</f>
        <v>0</v>
      </c>
      <c r="BJ125" s="18" t="s">
        <v>71</v>
      </c>
      <c r="BK125" s="204">
        <f>ROUND(I125*H125,2)</f>
        <v>0</v>
      </c>
      <c r="BL125" s="18" t="s">
        <v>270</v>
      </c>
      <c r="BM125" s="203" t="s">
        <v>1871</v>
      </c>
    </row>
    <row r="126" spans="1:65" s="2" customFormat="1" ht="16.5" customHeight="1">
      <c r="A126" s="35"/>
      <c r="B126" s="36"/>
      <c r="C126" s="261" t="s">
        <v>270</v>
      </c>
      <c r="D126" s="261" t="s">
        <v>401</v>
      </c>
      <c r="E126" s="262" t="s">
        <v>1872</v>
      </c>
      <c r="F126" s="263" t="s">
        <v>1873</v>
      </c>
      <c r="G126" s="264" t="s">
        <v>1867</v>
      </c>
      <c r="H126" s="265">
        <v>21</v>
      </c>
      <c r="I126" s="266"/>
      <c r="J126" s="267">
        <f>ROUND(I126*H126,2)</f>
        <v>0</v>
      </c>
      <c r="K126" s="268"/>
      <c r="L126" s="269"/>
      <c r="M126" s="270" t="s">
        <v>1</v>
      </c>
      <c r="N126" s="271" t="s">
        <v>38</v>
      </c>
      <c r="O126" s="72"/>
      <c r="P126" s="201">
        <f>O126*H126</f>
        <v>0</v>
      </c>
      <c r="Q126" s="201">
        <v>0</v>
      </c>
      <c r="R126" s="201">
        <f>Q126*H126</f>
        <v>0</v>
      </c>
      <c r="S126" s="201">
        <v>0</v>
      </c>
      <c r="T126" s="202">
        <f>S126*H126</f>
        <v>0</v>
      </c>
      <c r="U126" s="35"/>
      <c r="V126" s="35"/>
      <c r="W126" s="35"/>
      <c r="X126" s="35"/>
      <c r="Y126" s="35"/>
      <c r="Z126" s="35"/>
      <c r="AA126" s="35"/>
      <c r="AB126" s="35"/>
      <c r="AC126" s="35"/>
      <c r="AD126" s="35"/>
      <c r="AE126" s="35"/>
      <c r="AR126" s="203" t="s">
        <v>314</v>
      </c>
      <c r="AT126" s="203" t="s">
        <v>401</v>
      </c>
      <c r="AU126" s="203" t="s">
        <v>71</v>
      </c>
      <c r="AY126" s="18" t="s">
        <v>263</v>
      </c>
      <c r="BE126" s="204">
        <f>IF(N126="základní",J126,0)</f>
        <v>0</v>
      </c>
      <c r="BF126" s="204">
        <f>IF(N126="snížená",J126,0)</f>
        <v>0</v>
      </c>
      <c r="BG126" s="204">
        <f>IF(N126="zákl. přenesená",J126,0)</f>
        <v>0</v>
      </c>
      <c r="BH126" s="204">
        <f>IF(N126="sníž. přenesená",J126,0)</f>
        <v>0</v>
      </c>
      <c r="BI126" s="204">
        <f>IF(N126="nulová",J126,0)</f>
        <v>0</v>
      </c>
      <c r="BJ126" s="18" t="s">
        <v>71</v>
      </c>
      <c r="BK126" s="204">
        <f>ROUND(I126*H126,2)</f>
        <v>0</v>
      </c>
      <c r="BL126" s="18" t="s">
        <v>270</v>
      </c>
      <c r="BM126" s="203" t="s">
        <v>1874</v>
      </c>
    </row>
    <row r="127" spans="1:65" s="2" customFormat="1" ht="48.75">
      <c r="A127" s="35"/>
      <c r="B127" s="36"/>
      <c r="C127" s="37"/>
      <c r="D127" s="207" t="s">
        <v>294</v>
      </c>
      <c r="E127" s="37"/>
      <c r="F127" s="239" t="s">
        <v>1875</v>
      </c>
      <c r="G127" s="37"/>
      <c r="H127" s="37"/>
      <c r="I127" s="240"/>
      <c r="J127" s="37"/>
      <c r="K127" s="37"/>
      <c r="L127" s="40"/>
      <c r="M127" s="241"/>
      <c r="N127" s="242"/>
      <c r="O127" s="72"/>
      <c r="P127" s="72"/>
      <c r="Q127" s="72"/>
      <c r="R127" s="72"/>
      <c r="S127" s="72"/>
      <c r="T127" s="73"/>
      <c r="U127" s="35"/>
      <c r="V127" s="35"/>
      <c r="W127" s="35"/>
      <c r="X127" s="35"/>
      <c r="Y127" s="35"/>
      <c r="Z127" s="35"/>
      <c r="AA127" s="35"/>
      <c r="AB127" s="35"/>
      <c r="AC127" s="35"/>
      <c r="AD127" s="35"/>
      <c r="AE127" s="35"/>
      <c r="AT127" s="18" t="s">
        <v>294</v>
      </c>
      <c r="AU127" s="18" t="s">
        <v>71</v>
      </c>
    </row>
    <row r="128" spans="1:65" s="2" customFormat="1" ht="49.15" customHeight="1">
      <c r="A128" s="35"/>
      <c r="B128" s="36"/>
      <c r="C128" s="261" t="s">
        <v>297</v>
      </c>
      <c r="D128" s="261" t="s">
        <v>401</v>
      </c>
      <c r="E128" s="262" t="s">
        <v>1876</v>
      </c>
      <c r="F128" s="263" t="s">
        <v>1877</v>
      </c>
      <c r="G128" s="264" t="s">
        <v>1867</v>
      </c>
      <c r="H128" s="265">
        <v>18</v>
      </c>
      <c r="I128" s="266"/>
      <c r="J128" s="267">
        <f t="shared" ref="J128:J155" si="0">ROUND(I128*H128,2)</f>
        <v>0</v>
      </c>
      <c r="K128" s="268"/>
      <c r="L128" s="269"/>
      <c r="M128" s="270" t="s">
        <v>1</v>
      </c>
      <c r="N128" s="271" t="s">
        <v>38</v>
      </c>
      <c r="O128" s="72"/>
      <c r="P128" s="201">
        <f t="shared" ref="P128:P155" si="1">O128*H128</f>
        <v>0</v>
      </c>
      <c r="Q128" s="201">
        <v>0</v>
      </c>
      <c r="R128" s="201">
        <f t="shared" ref="R128:R155" si="2">Q128*H128</f>
        <v>0</v>
      </c>
      <c r="S128" s="201">
        <v>0</v>
      </c>
      <c r="T128" s="202">
        <f t="shared" ref="T128:T155" si="3">S128*H128</f>
        <v>0</v>
      </c>
      <c r="U128" s="35"/>
      <c r="V128" s="35"/>
      <c r="W128" s="35"/>
      <c r="X128" s="35"/>
      <c r="Y128" s="35"/>
      <c r="Z128" s="35"/>
      <c r="AA128" s="35"/>
      <c r="AB128" s="35"/>
      <c r="AC128" s="35"/>
      <c r="AD128" s="35"/>
      <c r="AE128" s="35"/>
      <c r="AR128" s="203" t="s">
        <v>314</v>
      </c>
      <c r="AT128" s="203" t="s">
        <v>401</v>
      </c>
      <c r="AU128" s="203" t="s">
        <v>71</v>
      </c>
      <c r="AY128" s="18" t="s">
        <v>263</v>
      </c>
      <c r="BE128" s="204">
        <f t="shared" ref="BE128:BE155" si="4">IF(N128="základní",J128,0)</f>
        <v>0</v>
      </c>
      <c r="BF128" s="204">
        <f t="shared" ref="BF128:BF155" si="5">IF(N128="snížená",J128,0)</f>
        <v>0</v>
      </c>
      <c r="BG128" s="204">
        <f t="shared" ref="BG128:BG155" si="6">IF(N128="zákl. přenesená",J128,0)</f>
        <v>0</v>
      </c>
      <c r="BH128" s="204">
        <f t="shared" ref="BH128:BH155" si="7">IF(N128="sníž. přenesená",J128,0)</f>
        <v>0</v>
      </c>
      <c r="BI128" s="204">
        <f t="shared" ref="BI128:BI155" si="8">IF(N128="nulová",J128,0)</f>
        <v>0</v>
      </c>
      <c r="BJ128" s="18" t="s">
        <v>71</v>
      </c>
      <c r="BK128" s="204">
        <f t="shared" ref="BK128:BK155" si="9">ROUND(I128*H128,2)</f>
        <v>0</v>
      </c>
      <c r="BL128" s="18" t="s">
        <v>270</v>
      </c>
      <c r="BM128" s="203" t="s">
        <v>1878</v>
      </c>
    </row>
    <row r="129" spans="1:65" s="2" customFormat="1" ht="33" customHeight="1">
      <c r="A129" s="35"/>
      <c r="B129" s="36"/>
      <c r="C129" s="261" t="s">
        <v>304</v>
      </c>
      <c r="D129" s="261" t="s">
        <v>401</v>
      </c>
      <c r="E129" s="262" t="s">
        <v>1879</v>
      </c>
      <c r="F129" s="263" t="s">
        <v>1880</v>
      </c>
      <c r="G129" s="264" t="s">
        <v>1867</v>
      </c>
      <c r="H129" s="265">
        <v>6</v>
      </c>
      <c r="I129" s="266"/>
      <c r="J129" s="267">
        <f t="shared" si="0"/>
        <v>0</v>
      </c>
      <c r="K129" s="268"/>
      <c r="L129" s="269"/>
      <c r="M129" s="270" t="s">
        <v>1</v>
      </c>
      <c r="N129" s="271" t="s">
        <v>38</v>
      </c>
      <c r="O129" s="72"/>
      <c r="P129" s="201">
        <f t="shared" si="1"/>
        <v>0</v>
      </c>
      <c r="Q129" s="201">
        <v>0</v>
      </c>
      <c r="R129" s="201">
        <f t="shared" si="2"/>
        <v>0</v>
      </c>
      <c r="S129" s="201">
        <v>0</v>
      </c>
      <c r="T129" s="202">
        <f t="shared" si="3"/>
        <v>0</v>
      </c>
      <c r="U129" s="35"/>
      <c r="V129" s="35"/>
      <c r="W129" s="35"/>
      <c r="X129" s="35"/>
      <c r="Y129" s="35"/>
      <c r="Z129" s="35"/>
      <c r="AA129" s="35"/>
      <c r="AB129" s="35"/>
      <c r="AC129" s="35"/>
      <c r="AD129" s="35"/>
      <c r="AE129" s="35"/>
      <c r="AR129" s="203" t="s">
        <v>314</v>
      </c>
      <c r="AT129" s="203" t="s">
        <v>401</v>
      </c>
      <c r="AU129" s="203" t="s">
        <v>71</v>
      </c>
      <c r="AY129" s="18" t="s">
        <v>263</v>
      </c>
      <c r="BE129" s="204">
        <f t="shared" si="4"/>
        <v>0</v>
      </c>
      <c r="BF129" s="204">
        <f t="shared" si="5"/>
        <v>0</v>
      </c>
      <c r="BG129" s="204">
        <f t="shared" si="6"/>
        <v>0</v>
      </c>
      <c r="BH129" s="204">
        <f t="shared" si="7"/>
        <v>0</v>
      </c>
      <c r="BI129" s="204">
        <f t="shared" si="8"/>
        <v>0</v>
      </c>
      <c r="BJ129" s="18" t="s">
        <v>71</v>
      </c>
      <c r="BK129" s="204">
        <f t="shared" si="9"/>
        <v>0</v>
      </c>
      <c r="BL129" s="18" t="s">
        <v>270</v>
      </c>
      <c r="BM129" s="203" t="s">
        <v>1881</v>
      </c>
    </row>
    <row r="130" spans="1:65" s="2" customFormat="1" ht="16.5" customHeight="1">
      <c r="A130" s="35"/>
      <c r="B130" s="36"/>
      <c r="C130" s="261" t="s">
        <v>309</v>
      </c>
      <c r="D130" s="261" t="s">
        <v>401</v>
      </c>
      <c r="E130" s="262" t="s">
        <v>1882</v>
      </c>
      <c r="F130" s="263" t="s">
        <v>1883</v>
      </c>
      <c r="G130" s="264" t="s">
        <v>1867</v>
      </c>
      <c r="H130" s="265">
        <v>6</v>
      </c>
      <c r="I130" s="266"/>
      <c r="J130" s="267">
        <f t="shared" si="0"/>
        <v>0</v>
      </c>
      <c r="K130" s="268"/>
      <c r="L130" s="269"/>
      <c r="M130" s="270" t="s">
        <v>1</v>
      </c>
      <c r="N130" s="271" t="s">
        <v>38</v>
      </c>
      <c r="O130" s="72"/>
      <c r="P130" s="201">
        <f t="shared" si="1"/>
        <v>0</v>
      </c>
      <c r="Q130" s="201">
        <v>0</v>
      </c>
      <c r="R130" s="201">
        <f t="shared" si="2"/>
        <v>0</v>
      </c>
      <c r="S130" s="201">
        <v>0</v>
      </c>
      <c r="T130" s="202">
        <f t="shared" si="3"/>
        <v>0</v>
      </c>
      <c r="U130" s="35"/>
      <c r="V130" s="35"/>
      <c r="W130" s="35"/>
      <c r="X130" s="35"/>
      <c r="Y130" s="35"/>
      <c r="Z130" s="35"/>
      <c r="AA130" s="35"/>
      <c r="AB130" s="35"/>
      <c r="AC130" s="35"/>
      <c r="AD130" s="35"/>
      <c r="AE130" s="35"/>
      <c r="AR130" s="203" t="s">
        <v>314</v>
      </c>
      <c r="AT130" s="203" t="s">
        <v>401</v>
      </c>
      <c r="AU130" s="203" t="s">
        <v>71</v>
      </c>
      <c r="AY130" s="18" t="s">
        <v>263</v>
      </c>
      <c r="BE130" s="204">
        <f t="shared" si="4"/>
        <v>0</v>
      </c>
      <c r="BF130" s="204">
        <f t="shared" si="5"/>
        <v>0</v>
      </c>
      <c r="BG130" s="204">
        <f t="shared" si="6"/>
        <v>0</v>
      </c>
      <c r="BH130" s="204">
        <f t="shared" si="7"/>
        <v>0</v>
      </c>
      <c r="BI130" s="204">
        <f t="shared" si="8"/>
        <v>0</v>
      </c>
      <c r="BJ130" s="18" t="s">
        <v>71</v>
      </c>
      <c r="BK130" s="204">
        <f t="shared" si="9"/>
        <v>0</v>
      </c>
      <c r="BL130" s="18" t="s">
        <v>270</v>
      </c>
      <c r="BM130" s="203" t="s">
        <v>1884</v>
      </c>
    </row>
    <row r="131" spans="1:65" s="2" customFormat="1" ht="24.2" customHeight="1">
      <c r="A131" s="35"/>
      <c r="B131" s="36"/>
      <c r="C131" s="261" t="s">
        <v>314</v>
      </c>
      <c r="D131" s="261" t="s">
        <v>401</v>
      </c>
      <c r="E131" s="262" t="s">
        <v>1885</v>
      </c>
      <c r="F131" s="263" t="s">
        <v>1886</v>
      </c>
      <c r="G131" s="264" t="s">
        <v>1887</v>
      </c>
      <c r="H131" s="265">
        <v>1</v>
      </c>
      <c r="I131" s="266"/>
      <c r="J131" s="267">
        <f t="shared" si="0"/>
        <v>0</v>
      </c>
      <c r="K131" s="268"/>
      <c r="L131" s="269"/>
      <c r="M131" s="270" t="s">
        <v>1</v>
      </c>
      <c r="N131" s="271" t="s">
        <v>38</v>
      </c>
      <c r="O131" s="72"/>
      <c r="P131" s="201">
        <f t="shared" si="1"/>
        <v>0</v>
      </c>
      <c r="Q131" s="201">
        <v>0</v>
      </c>
      <c r="R131" s="201">
        <f t="shared" si="2"/>
        <v>0</v>
      </c>
      <c r="S131" s="201">
        <v>0</v>
      </c>
      <c r="T131" s="202">
        <f t="shared" si="3"/>
        <v>0</v>
      </c>
      <c r="U131" s="35"/>
      <c r="V131" s="35"/>
      <c r="W131" s="35"/>
      <c r="X131" s="35"/>
      <c r="Y131" s="35"/>
      <c r="Z131" s="35"/>
      <c r="AA131" s="35"/>
      <c r="AB131" s="35"/>
      <c r="AC131" s="35"/>
      <c r="AD131" s="35"/>
      <c r="AE131" s="35"/>
      <c r="AR131" s="203" t="s">
        <v>314</v>
      </c>
      <c r="AT131" s="203" t="s">
        <v>401</v>
      </c>
      <c r="AU131" s="203" t="s">
        <v>71</v>
      </c>
      <c r="AY131" s="18" t="s">
        <v>263</v>
      </c>
      <c r="BE131" s="204">
        <f t="shared" si="4"/>
        <v>0</v>
      </c>
      <c r="BF131" s="204">
        <f t="shared" si="5"/>
        <v>0</v>
      </c>
      <c r="BG131" s="204">
        <f t="shared" si="6"/>
        <v>0</v>
      </c>
      <c r="BH131" s="204">
        <f t="shared" si="7"/>
        <v>0</v>
      </c>
      <c r="BI131" s="204">
        <f t="shared" si="8"/>
        <v>0</v>
      </c>
      <c r="BJ131" s="18" t="s">
        <v>71</v>
      </c>
      <c r="BK131" s="204">
        <f t="shared" si="9"/>
        <v>0</v>
      </c>
      <c r="BL131" s="18" t="s">
        <v>270</v>
      </c>
      <c r="BM131" s="203" t="s">
        <v>1888</v>
      </c>
    </row>
    <row r="132" spans="1:65" s="2" customFormat="1" ht="37.9" customHeight="1">
      <c r="A132" s="35"/>
      <c r="B132" s="36"/>
      <c r="C132" s="261" t="s">
        <v>264</v>
      </c>
      <c r="D132" s="261" t="s">
        <v>401</v>
      </c>
      <c r="E132" s="262" t="s">
        <v>1889</v>
      </c>
      <c r="F132" s="263" t="s">
        <v>1890</v>
      </c>
      <c r="G132" s="264" t="s">
        <v>1867</v>
      </c>
      <c r="H132" s="265">
        <v>8</v>
      </c>
      <c r="I132" s="266"/>
      <c r="J132" s="267">
        <f t="shared" si="0"/>
        <v>0</v>
      </c>
      <c r="K132" s="268"/>
      <c r="L132" s="269"/>
      <c r="M132" s="270" t="s">
        <v>1</v>
      </c>
      <c r="N132" s="271" t="s">
        <v>38</v>
      </c>
      <c r="O132" s="72"/>
      <c r="P132" s="201">
        <f t="shared" si="1"/>
        <v>0</v>
      </c>
      <c r="Q132" s="201">
        <v>0</v>
      </c>
      <c r="R132" s="201">
        <f t="shared" si="2"/>
        <v>0</v>
      </c>
      <c r="S132" s="201">
        <v>0</v>
      </c>
      <c r="T132" s="202">
        <f t="shared" si="3"/>
        <v>0</v>
      </c>
      <c r="U132" s="35"/>
      <c r="V132" s="35"/>
      <c r="W132" s="35"/>
      <c r="X132" s="35"/>
      <c r="Y132" s="35"/>
      <c r="Z132" s="35"/>
      <c r="AA132" s="35"/>
      <c r="AB132" s="35"/>
      <c r="AC132" s="35"/>
      <c r="AD132" s="35"/>
      <c r="AE132" s="35"/>
      <c r="AR132" s="203" t="s">
        <v>314</v>
      </c>
      <c r="AT132" s="203" t="s">
        <v>401</v>
      </c>
      <c r="AU132" s="203" t="s">
        <v>71</v>
      </c>
      <c r="AY132" s="18" t="s">
        <v>263</v>
      </c>
      <c r="BE132" s="204">
        <f t="shared" si="4"/>
        <v>0</v>
      </c>
      <c r="BF132" s="204">
        <f t="shared" si="5"/>
        <v>0</v>
      </c>
      <c r="BG132" s="204">
        <f t="shared" si="6"/>
        <v>0</v>
      </c>
      <c r="BH132" s="204">
        <f t="shared" si="7"/>
        <v>0</v>
      </c>
      <c r="BI132" s="204">
        <f t="shared" si="8"/>
        <v>0</v>
      </c>
      <c r="BJ132" s="18" t="s">
        <v>71</v>
      </c>
      <c r="BK132" s="204">
        <f t="shared" si="9"/>
        <v>0</v>
      </c>
      <c r="BL132" s="18" t="s">
        <v>270</v>
      </c>
      <c r="BM132" s="203" t="s">
        <v>1891</v>
      </c>
    </row>
    <row r="133" spans="1:65" s="2" customFormat="1" ht="16.5" customHeight="1">
      <c r="A133" s="35"/>
      <c r="B133" s="36"/>
      <c r="C133" s="261" t="s">
        <v>322</v>
      </c>
      <c r="D133" s="261" t="s">
        <v>401</v>
      </c>
      <c r="E133" s="262" t="s">
        <v>1892</v>
      </c>
      <c r="F133" s="263" t="s">
        <v>1893</v>
      </c>
      <c r="G133" s="264" t="s">
        <v>1867</v>
      </c>
      <c r="H133" s="265">
        <v>9</v>
      </c>
      <c r="I133" s="266"/>
      <c r="J133" s="267">
        <f t="shared" si="0"/>
        <v>0</v>
      </c>
      <c r="K133" s="268"/>
      <c r="L133" s="269"/>
      <c r="M133" s="270" t="s">
        <v>1</v>
      </c>
      <c r="N133" s="271" t="s">
        <v>38</v>
      </c>
      <c r="O133" s="72"/>
      <c r="P133" s="201">
        <f t="shared" si="1"/>
        <v>0</v>
      </c>
      <c r="Q133" s="201">
        <v>0</v>
      </c>
      <c r="R133" s="201">
        <f t="shared" si="2"/>
        <v>0</v>
      </c>
      <c r="S133" s="201">
        <v>0</v>
      </c>
      <c r="T133" s="202">
        <f t="shared" si="3"/>
        <v>0</v>
      </c>
      <c r="U133" s="35"/>
      <c r="V133" s="35"/>
      <c r="W133" s="35"/>
      <c r="X133" s="35"/>
      <c r="Y133" s="35"/>
      <c r="Z133" s="35"/>
      <c r="AA133" s="35"/>
      <c r="AB133" s="35"/>
      <c r="AC133" s="35"/>
      <c r="AD133" s="35"/>
      <c r="AE133" s="35"/>
      <c r="AR133" s="203" t="s">
        <v>314</v>
      </c>
      <c r="AT133" s="203" t="s">
        <v>401</v>
      </c>
      <c r="AU133" s="203" t="s">
        <v>71</v>
      </c>
      <c r="AY133" s="18" t="s">
        <v>263</v>
      </c>
      <c r="BE133" s="204">
        <f t="shared" si="4"/>
        <v>0</v>
      </c>
      <c r="BF133" s="204">
        <f t="shared" si="5"/>
        <v>0</v>
      </c>
      <c r="BG133" s="204">
        <f t="shared" si="6"/>
        <v>0</v>
      </c>
      <c r="BH133" s="204">
        <f t="shared" si="7"/>
        <v>0</v>
      </c>
      <c r="BI133" s="204">
        <f t="shared" si="8"/>
        <v>0</v>
      </c>
      <c r="BJ133" s="18" t="s">
        <v>71</v>
      </c>
      <c r="BK133" s="204">
        <f t="shared" si="9"/>
        <v>0</v>
      </c>
      <c r="BL133" s="18" t="s">
        <v>270</v>
      </c>
      <c r="BM133" s="203" t="s">
        <v>1894</v>
      </c>
    </row>
    <row r="134" spans="1:65" s="2" customFormat="1" ht="24.2" customHeight="1">
      <c r="A134" s="35"/>
      <c r="B134" s="36"/>
      <c r="C134" s="261" t="s">
        <v>327</v>
      </c>
      <c r="D134" s="261" t="s">
        <v>401</v>
      </c>
      <c r="E134" s="262" t="s">
        <v>1895</v>
      </c>
      <c r="F134" s="263" t="s">
        <v>1896</v>
      </c>
      <c r="G134" s="264" t="s">
        <v>1867</v>
      </c>
      <c r="H134" s="265">
        <v>7</v>
      </c>
      <c r="I134" s="266"/>
      <c r="J134" s="267">
        <f t="shared" si="0"/>
        <v>0</v>
      </c>
      <c r="K134" s="268"/>
      <c r="L134" s="269"/>
      <c r="M134" s="270" t="s">
        <v>1</v>
      </c>
      <c r="N134" s="271" t="s">
        <v>38</v>
      </c>
      <c r="O134" s="72"/>
      <c r="P134" s="201">
        <f t="shared" si="1"/>
        <v>0</v>
      </c>
      <c r="Q134" s="201">
        <v>0</v>
      </c>
      <c r="R134" s="201">
        <f t="shared" si="2"/>
        <v>0</v>
      </c>
      <c r="S134" s="201">
        <v>0</v>
      </c>
      <c r="T134" s="202">
        <f t="shared" si="3"/>
        <v>0</v>
      </c>
      <c r="U134" s="35"/>
      <c r="V134" s="35"/>
      <c r="W134" s="35"/>
      <c r="X134" s="35"/>
      <c r="Y134" s="35"/>
      <c r="Z134" s="35"/>
      <c r="AA134" s="35"/>
      <c r="AB134" s="35"/>
      <c r="AC134" s="35"/>
      <c r="AD134" s="35"/>
      <c r="AE134" s="35"/>
      <c r="AR134" s="203" t="s">
        <v>314</v>
      </c>
      <c r="AT134" s="203" t="s">
        <v>401</v>
      </c>
      <c r="AU134" s="203" t="s">
        <v>71</v>
      </c>
      <c r="AY134" s="18" t="s">
        <v>263</v>
      </c>
      <c r="BE134" s="204">
        <f t="shared" si="4"/>
        <v>0</v>
      </c>
      <c r="BF134" s="204">
        <f t="shared" si="5"/>
        <v>0</v>
      </c>
      <c r="BG134" s="204">
        <f t="shared" si="6"/>
        <v>0</v>
      </c>
      <c r="BH134" s="204">
        <f t="shared" si="7"/>
        <v>0</v>
      </c>
      <c r="BI134" s="204">
        <f t="shared" si="8"/>
        <v>0</v>
      </c>
      <c r="BJ134" s="18" t="s">
        <v>71</v>
      </c>
      <c r="BK134" s="204">
        <f t="shared" si="9"/>
        <v>0</v>
      </c>
      <c r="BL134" s="18" t="s">
        <v>270</v>
      </c>
      <c r="BM134" s="203" t="s">
        <v>1897</v>
      </c>
    </row>
    <row r="135" spans="1:65" s="2" customFormat="1" ht="16.5" customHeight="1">
      <c r="A135" s="35"/>
      <c r="B135" s="36"/>
      <c r="C135" s="261" t="s">
        <v>8</v>
      </c>
      <c r="D135" s="261" t="s">
        <v>401</v>
      </c>
      <c r="E135" s="262" t="s">
        <v>1898</v>
      </c>
      <c r="F135" s="263" t="s">
        <v>1899</v>
      </c>
      <c r="G135" s="264" t="s">
        <v>1867</v>
      </c>
      <c r="H135" s="265">
        <v>1</v>
      </c>
      <c r="I135" s="266"/>
      <c r="J135" s="267">
        <f t="shared" si="0"/>
        <v>0</v>
      </c>
      <c r="K135" s="268"/>
      <c r="L135" s="269"/>
      <c r="M135" s="270" t="s">
        <v>1</v>
      </c>
      <c r="N135" s="271" t="s">
        <v>38</v>
      </c>
      <c r="O135" s="72"/>
      <c r="P135" s="201">
        <f t="shared" si="1"/>
        <v>0</v>
      </c>
      <c r="Q135" s="201">
        <v>0</v>
      </c>
      <c r="R135" s="201">
        <f t="shared" si="2"/>
        <v>0</v>
      </c>
      <c r="S135" s="201">
        <v>0</v>
      </c>
      <c r="T135" s="202">
        <f t="shared" si="3"/>
        <v>0</v>
      </c>
      <c r="U135" s="35"/>
      <c r="V135" s="35"/>
      <c r="W135" s="35"/>
      <c r="X135" s="35"/>
      <c r="Y135" s="35"/>
      <c r="Z135" s="35"/>
      <c r="AA135" s="35"/>
      <c r="AB135" s="35"/>
      <c r="AC135" s="35"/>
      <c r="AD135" s="35"/>
      <c r="AE135" s="35"/>
      <c r="AR135" s="203" t="s">
        <v>314</v>
      </c>
      <c r="AT135" s="203" t="s">
        <v>401</v>
      </c>
      <c r="AU135" s="203" t="s">
        <v>71</v>
      </c>
      <c r="AY135" s="18" t="s">
        <v>263</v>
      </c>
      <c r="BE135" s="204">
        <f t="shared" si="4"/>
        <v>0</v>
      </c>
      <c r="BF135" s="204">
        <f t="shared" si="5"/>
        <v>0</v>
      </c>
      <c r="BG135" s="204">
        <f t="shared" si="6"/>
        <v>0</v>
      </c>
      <c r="BH135" s="204">
        <f t="shared" si="7"/>
        <v>0</v>
      </c>
      <c r="BI135" s="204">
        <f t="shared" si="8"/>
        <v>0</v>
      </c>
      <c r="BJ135" s="18" t="s">
        <v>71</v>
      </c>
      <c r="BK135" s="204">
        <f t="shared" si="9"/>
        <v>0</v>
      </c>
      <c r="BL135" s="18" t="s">
        <v>270</v>
      </c>
      <c r="BM135" s="203" t="s">
        <v>1900</v>
      </c>
    </row>
    <row r="136" spans="1:65" s="2" customFormat="1" ht="16.5" customHeight="1">
      <c r="A136" s="35"/>
      <c r="B136" s="36"/>
      <c r="C136" s="261" t="s">
        <v>397</v>
      </c>
      <c r="D136" s="261" t="s">
        <v>401</v>
      </c>
      <c r="E136" s="262" t="s">
        <v>1901</v>
      </c>
      <c r="F136" s="263" t="s">
        <v>1902</v>
      </c>
      <c r="G136" s="264" t="s">
        <v>796</v>
      </c>
      <c r="H136" s="265">
        <v>500</v>
      </c>
      <c r="I136" s="266"/>
      <c r="J136" s="267">
        <f t="shared" si="0"/>
        <v>0</v>
      </c>
      <c r="K136" s="268"/>
      <c r="L136" s="269"/>
      <c r="M136" s="270" t="s">
        <v>1</v>
      </c>
      <c r="N136" s="271" t="s">
        <v>38</v>
      </c>
      <c r="O136" s="72"/>
      <c r="P136" s="201">
        <f t="shared" si="1"/>
        <v>0</v>
      </c>
      <c r="Q136" s="201">
        <v>0</v>
      </c>
      <c r="R136" s="201">
        <f t="shared" si="2"/>
        <v>0</v>
      </c>
      <c r="S136" s="201">
        <v>0</v>
      </c>
      <c r="T136" s="202">
        <f t="shared" si="3"/>
        <v>0</v>
      </c>
      <c r="U136" s="35"/>
      <c r="V136" s="35"/>
      <c r="W136" s="35"/>
      <c r="X136" s="35"/>
      <c r="Y136" s="35"/>
      <c r="Z136" s="35"/>
      <c r="AA136" s="35"/>
      <c r="AB136" s="35"/>
      <c r="AC136" s="35"/>
      <c r="AD136" s="35"/>
      <c r="AE136" s="35"/>
      <c r="AR136" s="203" t="s">
        <v>314</v>
      </c>
      <c r="AT136" s="203" t="s">
        <v>401</v>
      </c>
      <c r="AU136" s="203" t="s">
        <v>71</v>
      </c>
      <c r="AY136" s="18" t="s">
        <v>263</v>
      </c>
      <c r="BE136" s="204">
        <f t="shared" si="4"/>
        <v>0</v>
      </c>
      <c r="BF136" s="204">
        <f t="shared" si="5"/>
        <v>0</v>
      </c>
      <c r="BG136" s="204">
        <f t="shared" si="6"/>
        <v>0</v>
      </c>
      <c r="BH136" s="204">
        <f t="shared" si="7"/>
        <v>0</v>
      </c>
      <c r="BI136" s="204">
        <f t="shared" si="8"/>
        <v>0</v>
      </c>
      <c r="BJ136" s="18" t="s">
        <v>71</v>
      </c>
      <c r="BK136" s="204">
        <f t="shared" si="9"/>
        <v>0</v>
      </c>
      <c r="BL136" s="18" t="s">
        <v>270</v>
      </c>
      <c r="BM136" s="203" t="s">
        <v>1903</v>
      </c>
    </row>
    <row r="137" spans="1:65" s="2" customFormat="1" ht="16.5" customHeight="1">
      <c r="A137" s="35"/>
      <c r="B137" s="36"/>
      <c r="C137" s="261" t="s">
        <v>405</v>
      </c>
      <c r="D137" s="261" t="s">
        <v>401</v>
      </c>
      <c r="E137" s="262" t="s">
        <v>1904</v>
      </c>
      <c r="F137" s="263" t="s">
        <v>1905</v>
      </c>
      <c r="G137" s="264" t="s">
        <v>796</v>
      </c>
      <c r="H137" s="265">
        <v>100</v>
      </c>
      <c r="I137" s="266"/>
      <c r="J137" s="267">
        <f t="shared" si="0"/>
        <v>0</v>
      </c>
      <c r="K137" s="268"/>
      <c r="L137" s="269"/>
      <c r="M137" s="270" t="s">
        <v>1</v>
      </c>
      <c r="N137" s="271" t="s">
        <v>38</v>
      </c>
      <c r="O137" s="72"/>
      <c r="P137" s="201">
        <f t="shared" si="1"/>
        <v>0</v>
      </c>
      <c r="Q137" s="201">
        <v>0</v>
      </c>
      <c r="R137" s="201">
        <f t="shared" si="2"/>
        <v>0</v>
      </c>
      <c r="S137" s="201">
        <v>0</v>
      </c>
      <c r="T137" s="202">
        <f t="shared" si="3"/>
        <v>0</v>
      </c>
      <c r="U137" s="35"/>
      <c r="V137" s="35"/>
      <c r="W137" s="35"/>
      <c r="X137" s="35"/>
      <c r="Y137" s="35"/>
      <c r="Z137" s="35"/>
      <c r="AA137" s="35"/>
      <c r="AB137" s="35"/>
      <c r="AC137" s="35"/>
      <c r="AD137" s="35"/>
      <c r="AE137" s="35"/>
      <c r="AR137" s="203" t="s">
        <v>314</v>
      </c>
      <c r="AT137" s="203" t="s">
        <v>401</v>
      </c>
      <c r="AU137" s="203" t="s">
        <v>71</v>
      </c>
      <c r="AY137" s="18" t="s">
        <v>263</v>
      </c>
      <c r="BE137" s="204">
        <f t="shared" si="4"/>
        <v>0</v>
      </c>
      <c r="BF137" s="204">
        <f t="shared" si="5"/>
        <v>0</v>
      </c>
      <c r="BG137" s="204">
        <f t="shared" si="6"/>
        <v>0</v>
      </c>
      <c r="BH137" s="204">
        <f t="shared" si="7"/>
        <v>0</v>
      </c>
      <c r="BI137" s="204">
        <f t="shared" si="8"/>
        <v>0</v>
      </c>
      <c r="BJ137" s="18" t="s">
        <v>71</v>
      </c>
      <c r="BK137" s="204">
        <f t="shared" si="9"/>
        <v>0</v>
      </c>
      <c r="BL137" s="18" t="s">
        <v>270</v>
      </c>
      <c r="BM137" s="203" t="s">
        <v>1906</v>
      </c>
    </row>
    <row r="138" spans="1:65" s="2" customFormat="1" ht="16.5" customHeight="1">
      <c r="A138" s="35"/>
      <c r="B138" s="36"/>
      <c r="C138" s="261" t="s">
        <v>412</v>
      </c>
      <c r="D138" s="261" t="s">
        <v>401</v>
      </c>
      <c r="E138" s="262" t="s">
        <v>1907</v>
      </c>
      <c r="F138" s="263" t="s">
        <v>1908</v>
      </c>
      <c r="G138" s="264" t="s">
        <v>796</v>
      </c>
      <c r="H138" s="265">
        <v>100</v>
      </c>
      <c r="I138" s="266"/>
      <c r="J138" s="267">
        <f t="shared" si="0"/>
        <v>0</v>
      </c>
      <c r="K138" s="268"/>
      <c r="L138" s="269"/>
      <c r="M138" s="270" t="s">
        <v>1</v>
      </c>
      <c r="N138" s="271" t="s">
        <v>38</v>
      </c>
      <c r="O138" s="72"/>
      <c r="P138" s="201">
        <f t="shared" si="1"/>
        <v>0</v>
      </c>
      <c r="Q138" s="201">
        <v>0</v>
      </c>
      <c r="R138" s="201">
        <f t="shared" si="2"/>
        <v>0</v>
      </c>
      <c r="S138" s="201">
        <v>0</v>
      </c>
      <c r="T138" s="202">
        <f t="shared" si="3"/>
        <v>0</v>
      </c>
      <c r="U138" s="35"/>
      <c r="V138" s="35"/>
      <c r="W138" s="35"/>
      <c r="X138" s="35"/>
      <c r="Y138" s="35"/>
      <c r="Z138" s="35"/>
      <c r="AA138" s="35"/>
      <c r="AB138" s="35"/>
      <c r="AC138" s="35"/>
      <c r="AD138" s="35"/>
      <c r="AE138" s="35"/>
      <c r="AR138" s="203" t="s">
        <v>314</v>
      </c>
      <c r="AT138" s="203" t="s">
        <v>401</v>
      </c>
      <c r="AU138" s="203" t="s">
        <v>71</v>
      </c>
      <c r="AY138" s="18" t="s">
        <v>263</v>
      </c>
      <c r="BE138" s="204">
        <f t="shared" si="4"/>
        <v>0</v>
      </c>
      <c r="BF138" s="204">
        <f t="shared" si="5"/>
        <v>0</v>
      </c>
      <c r="BG138" s="204">
        <f t="shared" si="6"/>
        <v>0</v>
      </c>
      <c r="BH138" s="204">
        <f t="shared" si="7"/>
        <v>0</v>
      </c>
      <c r="BI138" s="204">
        <f t="shared" si="8"/>
        <v>0</v>
      </c>
      <c r="BJ138" s="18" t="s">
        <v>71</v>
      </c>
      <c r="BK138" s="204">
        <f t="shared" si="9"/>
        <v>0</v>
      </c>
      <c r="BL138" s="18" t="s">
        <v>270</v>
      </c>
      <c r="BM138" s="203" t="s">
        <v>1909</v>
      </c>
    </row>
    <row r="139" spans="1:65" s="2" customFormat="1" ht="16.5" customHeight="1">
      <c r="A139" s="35"/>
      <c r="B139" s="36"/>
      <c r="C139" s="261" t="s">
        <v>416</v>
      </c>
      <c r="D139" s="261" t="s">
        <v>401</v>
      </c>
      <c r="E139" s="262" t="s">
        <v>1910</v>
      </c>
      <c r="F139" s="263" t="s">
        <v>1911</v>
      </c>
      <c r="G139" s="264" t="s">
        <v>796</v>
      </c>
      <c r="H139" s="265">
        <v>100</v>
      </c>
      <c r="I139" s="266"/>
      <c r="J139" s="267">
        <f t="shared" si="0"/>
        <v>0</v>
      </c>
      <c r="K139" s="268"/>
      <c r="L139" s="269"/>
      <c r="M139" s="270" t="s">
        <v>1</v>
      </c>
      <c r="N139" s="271" t="s">
        <v>38</v>
      </c>
      <c r="O139" s="72"/>
      <c r="P139" s="201">
        <f t="shared" si="1"/>
        <v>0</v>
      </c>
      <c r="Q139" s="201">
        <v>0</v>
      </c>
      <c r="R139" s="201">
        <f t="shared" si="2"/>
        <v>0</v>
      </c>
      <c r="S139" s="201">
        <v>0</v>
      </c>
      <c r="T139" s="202">
        <f t="shared" si="3"/>
        <v>0</v>
      </c>
      <c r="U139" s="35"/>
      <c r="V139" s="35"/>
      <c r="W139" s="35"/>
      <c r="X139" s="35"/>
      <c r="Y139" s="35"/>
      <c r="Z139" s="35"/>
      <c r="AA139" s="35"/>
      <c r="AB139" s="35"/>
      <c r="AC139" s="35"/>
      <c r="AD139" s="35"/>
      <c r="AE139" s="35"/>
      <c r="AR139" s="203" t="s">
        <v>314</v>
      </c>
      <c r="AT139" s="203" t="s">
        <v>401</v>
      </c>
      <c r="AU139" s="203" t="s">
        <v>71</v>
      </c>
      <c r="AY139" s="18" t="s">
        <v>263</v>
      </c>
      <c r="BE139" s="204">
        <f t="shared" si="4"/>
        <v>0</v>
      </c>
      <c r="BF139" s="204">
        <f t="shared" si="5"/>
        <v>0</v>
      </c>
      <c r="BG139" s="204">
        <f t="shared" si="6"/>
        <v>0</v>
      </c>
      <c r="BH139" s="204">
        <f t="shared" si="7"/>
        <v>0</v>
      </c>
      <c r="BI139" s="204">
        <f t="shared" si="8"/>
        <v>0</v>
      </c>
      <c r="BJ139" s="18" t="s">
        <v>71</v>
      </c>
      <c r="BK139" s="204">
        <f t="shared" si="9"/>
        <v>0</v>
      </c>
      <c r="BL139" s="18" t="s">
        <v>270</v>
      </c>
      <c r="BM139" s="203" t="s">
        <v>1912</v>
      </c>
    </row>
    <row r="140" spans="1:65" s="2" customFormat="1" ht="16.5" customHeight="1">
      <c r="A140" s="35"/>
      <c r="B140" s="36"/>
      <c r="C140" s="261" t="s">
        <v>421</v>
      </c>
      <c r="D140" s="261" t="s">
        <v>401</v>
      </c>
      <c r="E140" s="262" t="s">
        <v>1913</v>
      </c>
      <c r="F140" s="263" t="s">
        <v>1914</v>
      </c>
      <c r="G140" s="264" t="s">
        <v>796</v>
      </c>
      <c r="H140" s="265">
        <v>300</v>
      </c>
      <c r="I140" s="266"/>
      <c r="J140" s="267">
        <f t="shared" si="0"/>
        <v>0</v>
      </c>
      <c r="K140" s="268"/>
      <c r="L140" s="269"/>
      <c r="M140" s="270" t="s">
        <v>1</v>
      </c>
      <c r="N140" s="271" t="s">
        <v>38</v>
      </c>
      <c r="O140" s="72"/>
      <c r="P140" s="201">
        <f t="shared" si="1"/>
        <v>0</v>
      </c>
      <c r="Q140" s="201">
        <v>0</v>
      </c>
      <c r="R140" s="201">
        <f t="shared" si="2"/>
        <v>0</v>
      </c>
      <c r="S140" s="201">
        <v>0</v>
      </c>
      <c r="T140" s="202">
        <f t="shared" si="3"/>
        <v>0</v>
      </c>
      <c r="U140" s="35"/>
      <c r="V140" s="35"/>
      <c r="W140" s="35"/>
      <c r="X140" s="35"/>
      <c r="Y140" s="35"/>
      <c r="Z140" s="35"/>
      <c r="AA140" s="35"/>
      <c r="AB140" s="35"/>
      <c r="AC140" s="35"/>
      <c r="AD140" s="35"/>
      <c r="AE140" s="35"/>
      <c r="AR140" s="203" t="s">
        <v>314</v>
      </c>
      <c r="AT140" s="203" t="s">
        <v>401</v>
      </c>
      <c r="AU140" s="203" t="s">
        <v>71</v>
      </c>
      <c r="AY140" s="18" t="s">
        <v>263</v>
      </c>
      <c r="BE140" s="204">
        <f t="shared" si="4"/>
        <v>0</v>
      </c>
      <c r="BF140" s="204">
        <f t="shared" si="5"/>
        <v>0</v>
      </c>
      <c r="BG140" s="204">
        <f t="shared" si="6"/>
        <v>0</v>
      </c>
      <c r="BH140" s="204">
        <f t="shared" si="7"/>
        <v>0</v>
      </c>
      <c r="BI140" s="204">
        <f t="shared" si="8"/>
        <v>0</v>
      </c>
      <c r="BJ140" s="18" t="s">
        <v>71</v>
      </c>
      <c r="BK140" s="204">
        <f t="shared" si="9"/>
        <v>0</v>
      </c>
      <c r="BL140" s="18" t="s">
        <v>270</v>
      </c>
      <c r="BM140" s="203" t="s">
        <v>1915</v>
      </c>
    </row>
    <row r="141" spans="1:65" s="2" customFormat="1" ht="24.2" customHeight="1">
      <c r="A141" s="35"/>
      <c r="B141" s="36"/>
      <c r="C141" s="261" t="s">
        <v>426</v>
      </c>
      <c r="D141" s="261" t="s">
        <v>401</v>
      </c>
      <c r="E141" s="262" t="s">
        <v>1916</v>
      </c>
      <c r="F141" s="263" t="s">
        <v>1917</v>
      </c>
      <c r="G141" s="264" t="s">
        <v>796</v>
      </c>
      <c r="H141" s="265">
        <v>200</v>
      </c>
      <c r="I141" s="266"/>
      <c r="J141" s="267">
        <f t="shared" si="0"/>
        <v>0</v>
      </c>
      <c r="K141" s="268"/>
      <c r="L141" s="269"/>
      <c r="M141" s="270" t="s">
        <v>1</v>
      </c>
      <c r="N141" s="271" t="s">
        <v>38</v>
      </c>
      <c r="O141" s="72"/>
      <c r="P141" s="201">
        <f t="shared" si="1"/>
        <v>0</v>
      </c>
      <c r="Q141" s="201">
        <v>0</v>
      </c>
      <c r="R141" s="201">
        <f t="shared" si="2"/>
        <v>0</v>
      </c>
      <c r="S141" s="201">
        <v>0</v>
      </c>
      <c r="T141" s="202">
        <f t="shared" si="3"/>
        <v>0</v>
      </c>
      <c r="U141" s="35"/>
      <c r="V141" s="35"/>
      <c r="W141" s="35"/>
      <c r="X141" s="35"/>
      <c r="Y141" s="35"/>
      <c r="Z141" s="35"/>
      <c r="AA141" s="35"/>
      <c r="AB141" s="35"/>
      <c r="AC141" s="35"/>
      <c r="AD141" s="35"/>
      <c r="AE141" s="35"/>
      <c r="AR141" s="203" t="s">
        <v>314</v>
      </c>
      <c r="AT141" s="203" t="s">
        <v>401</v>
      </c>
      <c r="AU141" s="203" t="s">
        <v>71</v>
      </c>
      <c r="AY141" s="18" t="s">
        <v>263</v>
      </c>
      <c r="BE141" s="204">
        <f t="shared" si="4"/>
        <v>0</v>
      </c>
      <c r="BF141" s="204">
        <f t="shared" si="5"/>
        <v>0</v>
      </c>
      <c r="BG141" s="204">
        <f t="shared" si="6"/>
        <v>0</v>
      </c>
      <c r="BH141" s="204">
        <f t="shared" si="7"/>
        <v>0</v>
      </c>
      <c r="BI141" s="204">
        <f t="shared" si="8"/>
        <v>0</v>
      </c>
      <c r="BJ141" s="18" t="s">
        <v>71</v>
      </c>
      <c r="BK141" s="204">
        <f t="shared" si="9"/>
        <v>0</v>
      </c>
      <c r="BL141" s="18" t="s">
        <v>270</v>
      </c>
      <c r="BM141" s="203" t="s">
        <v>1918</v>
      </c>
    </row>
    <row r="142" spans="1:65" s="2" customFormat="1" ht="16.5" customHeight="1">
      <c r="A142" s="35"/>
      <c r="B142" s="36"/>
      <c r="C142" s="191" t="s">
        <v>554</v>
      </c>
      <c r="D142" s="191" t="s">
        <v>266</v>
      </c>
      <c r="E142" s="192" t="s">
        <v>1919</v>
      </c>
      <c r="F142" s="193" t="s">
        <v>1920</v>
      </c>
      <c r="G142" s="194" t="s">
        <v>1863</v>
      </c>
      <c r="H142" s="195">
        <v>1</v>
      </c>
      <c r="I142" s="196"/>
      <c r="J142" s="197">
        <f t="shared" si="0"/>
        <v>0</v>
      </c>
      <c r="K142" s="198"/>
      <c r="L142" s="40"/>
      <c r="M142" s="199" t="s">
        <v>1</v>
      </c>
      <c r="N142" s="200" t="s">
        <v>38</v>
      </c>
      <c r="O142" s="72"/>
      <c r="P142" s="201">
        <f t="shared" si="1"/>
        <v>0</v>
      </c>
      <c r="Q142" s="201">
        <v>0</v>
      </c>
      <c r="R142" s="201">
        <f t="shared" si="2"/>
        <v>0</v>
      </c>
      <c r="S142" s="201">
        <v>0</v>
      </c>
      <c r="T142" s="202">
        <f t="shared" si="3"/>
        <v>0</v>
      </c>
      <c r="U142" s="35"/>
      <c r="V142" s="35"/>
      <c r="W142" s="35"/>
      <c r="X142" s="35"/>
      <c r="Y142" s="35"/>
      <c r="Z142" s="35"/>
      <c r="AA142" s="35"/>
      <c r="AB142" s="35"/>
      <c r="AC142" s="35"/>
      <c r="AD142" s="35"/>
      <c r="AE142" s="35"/>
      <c r="AR142" s="203" t="s">
        <v>270</v>
      </c>
      <c r="AT142" s="203" t="s">
        <v>266</v>
      </c>
      <c r="AU142" s="203" t="s">
        <v>71</v>
      </c>
      <c r="AY142" s="18" t="s">
        <v>263</v>
      </c>
      <c r="BE142" s="204">
        <f t="shared" si="4"/>
        <v>0</v>
      </c>
      <c r="BF142" s="204">
        <f t="shared" si="5"/>
        <v>0</v>
      </c>
      <c r="BG142" s="204">
        <f t="shared" si="6"/>
        <v>0</v>
      </c>
      <c r="BH142" s="204">
        <f t="shared" si="7"/>
        <v>0</v>
      </c>
      <c r="BI142" s="204">
        <f t="shared" si="8"/>
        <v>0</v>
      </c>
      <c r="BJ142" s="18" t="s">
        <v>71</v>
      </c>
      <c r="BK142" s="204">
        <f t="shared" si="9"/>
        <v>0</v>
      </c>
      <c r="BL142" s="18" t="s">
        <v>270</v>
      </c>
      <c r="BM142" s="203" t="s">
        <v>1921</v>
      </c>
    </row>
    <row r="143" spans="1:65" s="2" customFormat="1" ht="16.5" customHeight="1">
      <c r="A143" s="35"/>
      <c r="B143" s="36"/>
      <c r="C143" s="261" t="s">
        <v>493</v>
      </c>
      <c r="D143" s="261" t="s">
        <v>401</v>
      </c>
      <c r="E143" s="262" t="s">
        <v>1922</v>
      </c>
      <c r="F143" s="263" t="s">
        <v>1923</v>
      </c>
      <c r="G143" s="264" t="s">
        <v>1863</v>
      </c>
      <c r="H143" s="265">
        <v>1</v>
      </c>
      <c r="I143" s="266"/>
      <c r="J143" s="267">
        <f t="shared" si="0"/>
        <v>0</v>
      </c>
      <c r="K143" s="268"/>
      <c r="L143" s="269"/>
      <c r="M143" s="270" t="s">
        <v>1</v>
      </c>
      <c r="N143" s="271" t="s">
        <v>38</v>
      </c>
      <c r="O143" s="72"/>
      <c r="P143" s="201">
        <f t="shared" si="1"/>
        <v>0</v>
      </c>
      <c r="Q143" s="201">
        <v>0</v>
      </c>
      <c r="R143" s="201">
        <f t="shared" si="2"/>
        <v>0</v>
      </c>
      <c r="S143" s="201">
        <v>0</v>
      </c>
      <c r="T143" s="202">
        <f t="shared" si="3"/>
        <v>0</v>
      </c>
      <c r="U143" s="35"/>
      <c r="V143" s="35"/>
      <c r="W143" s="35"/>
      <c r="X143" s="35"/>
      <c r="Y143" s="35"/>
      <c r="Z143" s="35"/>
      <c r="AA143" s="35"/>
      <c r="AB143" s="35"/>
      <c r="AC143" s="35"/>
      <c r="AD143" s="35"/>
      <c r="AE143" s="35"/>
      <c r="AR143" s="203" t="s">
        <v>314</v>
      </c>
      <c r="AT143" s="203" t="s">
        <v>401</v>
      </c>
      <c r="AU143" s="203" t="s">
        <v>71</v>
      </c>
      <c r="AY143" s="18" t="s">
        <v>263</v>
      </c>
      <c r="BE143" s="204">
        <f t="shared" si="4"/>
        <v>0</v>
      </c>
      <c r="BF143" s="204">
        <f t="shared" si="5"/>
        <v>0</v>
      </c>
      <c r="BG143" s="204">
        <f t="shared" si="6"/>
        <v>0</v>
      </c>
      <c r="BH143" s="204">
        <f t="shared" si="7"/>
        <v>0</v>
      </c>
      <c r="BI143" s="204">
        <f t="shared" si="8"/>
        <v>0</v>
      </c>
      <c r="BJ143" s="18" t="s">
        <v>71</v>
      </c>
      <c r="BK143" s="204">
        <f t="shared" si="9"/>
        <v>0</v>
      </c>
      <c r="BL143" s="18" t="s">
        <v>270</v>
      </c>
      <c r="BM143" s="203" t="s">
        <v>1924</v>
      </c>
    </row>
    <row r="144" spans="1:65" s="2" customFormat="1" ht="16.5" customHeight="1">
      <c r="A144" s="35"/>
      <c r="B144" s="36"/>
      <c r="C144" s="261" t="s">
        <v>7</v>
      </c>
      <c r="D144" s="261" t="s">
        <v>401</v>
      </c>
      <c r="E144" s="262" t="s">
        <v>1925</v>
      </c>
      <c r="F144" s="263" t="s">
        <v>1926</v>
      </c>
      <c r="G144" s="264" t="s">
        <v>796</v>
      </c>
      <c r="H144" s="265">
        <v>500</v>
      </c>
      <c r="I144" s="266"/>
      <c r="J144" s="267">
        <f t="shared" si="0"/>
        <v>0</v>
      </c>
      <c r="K144" s="268"/>
      <c r="L144" s="269"/>
      <c r="M144" s="270" t="s">
        <v>1</v>
      </c>
      <c r="N144" s="271" t="s">
        <v>38</v>
      </c>
      <c r="O144" s="72"/>
      <c r="P144" s="201">
        <f t="shared" si="1"/>
        <v>0</v>
      </c>
      <c r="Q144" s="201">
        <v>0</v>
      </c>
      <c r="R144" s="201">
        <f t="shared" si="2"/>
        <v>0</v>
      </c>
      <c r="S144" s="201">
        <v>0</v>
      </c>
      <c r="T144" s="202">
        <f t="shared" si="3"/>
        <v>0</v>
      </c>
      <c r="U144" s="35"/>
      <c r="V144" s="35"/>
      <c r="W144" s="35"/>
      <c r="X144" s="35"/>
      <c r="Y144" s="35"/>
      <c r="Z144" s="35"/>
      <c r="AA144" s="35"/>
      <c r="AB144" s="35"/>
      <c r="AC144" s="35"/>
      <c r="AD144" s="35"/>
      <c r="AE144" s="35"/>
      <c r="AR144" s="203" t="s">
        <v>314</v>
      </c>
      <c r="AT144" s="203" t="s">
        <v>401</v>
      </c>
      <c r="AU144" s="203" t="s">
        <v>71</v>
      </c>
      <c r="AY144" s="18" t="s">
        <v>263</v>
      </c>
      <c r="BE144" s="204">
        <f t="shared" si="4"/>
        <v>0</v>
      </c>
      <c r="BF144" s="204">
        <f t="shared" si="5"/>
        <v>0</v>
      </c>
      <c r="BG144" s="204">
        <f t="shared" si="6"/>
        <v>0</v>
      </c>
      <c r="BH144" s="204">
        <f t="shared" si="7"/>
        <v>0</v>
      </c>
      <c r="BI144" s="204">
        <f t="shared" si="8"/>
        <v>0</v>
      </c>
      <c r="BJ144" s="18" t="s">
        <v>71</v>
      </c>
      <c r="BK144" s="204">
        <f t="shared" si="9"/>
        <v>0</v>
      </c>
      <c r="BL144" s="18" t="s">
        <v>270</v>
      </c>
      <c r="BM144" s="203" t="s">
        <v>1927</v>
      </c>
    </row>
    <row r="145" spans="1:65" s="2" customFormat="1" ht="16.5" customHeight="1">
      <c r="A145" s="35"/>
      <c r="B145" s="36"/>
      <c r="C145" s="261" t="s">
        <v>496</v>
      </c>
      <c r="D145" s="261" t="s">
        <v>401</v>
      </c>
      <c r="E145" s="262" t="s">
        <v>1928</v>
      </c>
      <c r="F145" s="263" t="s">
        <v>1929</v>
      </c>
      <c r="G145" s="264" t="s">
        <v>796</v>
      </c>
      <c r="H145" s="265">
        <v>500</v>
      </c>
      <c r="I145" s="266"/>
      <c r="J145" s="267">
        <f t="shared" si="0"/>
        <v>0</v>
      </c>
      <c r="K145" s="268"/>
      <c r="L145" s="269"/>
      <c r="M145" s="270" t="s">
        <v>1</v>
      </c>
      <c r="N145" s="271" t="s">
        <v>38</v>
      </c>
      <c r="O145" s="72"/>
      <c r="P145" s="201">
        <f t="shared" si="1"/>
        <v>0</v>
      </c>
      <c r="Q145" s="201">
        <v>0</v>
      </c>
      <c r="R145" s="201">
        <f t="shared" si="2"/>
        <v>0</v>
      </c>
      <c r="S145" s="201">
        <v>0</v>
      </c>
      <c r="T145" s="202">
        <f t="shared" si="3"/>
        <v>0</v>
      </c>
      <c r="U145" s="35"/>
      <c r="V145" s="35"/>
      <c r="W145" s="35"/>
      <c r="X145" s="35"/>
      <c r="Y145" s="35"/>
      <c r="Z145" s="35"/>
      <c r="AA145" s="35"/>
      <c r="AB145" s="35"/>
      <c r="AC145" s="35"/>
      <c r="AD145" s="35"/>
      <c r="AE145" s="35"/>
      <c r="AR145" s="203" t="s">
        <v>314</v>
      </c>
      <c r="AT145" s="203" t="s">
        <v>401</v>
      </c>
      <c r="AU145" s="203" t="s">
        <v>71</v>
      </c>
      <c r="AY145" s="18" t="s">
        <v>263</v>
      </c>
      <c r="BE145" s="204">
        <f t="shared" si="4"/>
        <v>0</v>
      </c>
      <c r="BF145" s="204">
        <f t="shared" si="5"/>
        <v>0</v>
      </c>
      <c r="BG145" s="204">
        <f t="shared" si="6"/>
        <v>0</v>
      </c>
      <c r="BH145" s="204">
        <f t="shared" si="7"/>
        <v>0</v>
      </c>
      <c r="BI145" s="204">
        <f t="shared" si="8"/>
        <v>0</v>
      </c>
      <c r="BJ145" s="18" t="s">
        <v>71</v>
      </c>
      <c r="BK145" s="204">
        <f t="shared" si="9"/>
        <v>0</v>
      </c>
      <c r="BL145" s="18" t="s">
        <v>270</v>
      </c>
      <c r="BM145" s="203" t="s">
        <v>1930</v>
      </c>
    </row>
    <row r="146" spans="1:65" s="2" customFormat="1" ht="16.5" customHeight="1">
      <c r="A146" s="35"/>
      <c r="B146" s="36"/>
      <c r="C146" s="261" t="s">
        <v>576</v>
      </c>
      <c r="D146" s="261" t="s">
        <v>401</v>
      </c>
      <c r="E146" s="262" t="s">
        <v>1931</v>
      </c>
      <c r="F146" s="263" t="s">
        <v>1932</v>
      </c>
      <c r="G146" s="264" t="s">
        <v>796</v>
      </c>
      <c r="H146" s="265">
        <v>400</v>
      </c>
      <c r="I146" s="266"/>
      <c r="J146" s="267">
        <f t="shared" si="0"/>
        <v>0</v>
      </c>
      <c r="K146" s="268"/>
      <c r="L146" s="269"/>
      <c r="M146" s="270" t="s">
        <v>1</v>
      </c>
      <c r="N146" s="271" t="s">
        <v>38</v>
      </c>
      <c r="O146" s="72"/>
      <c r="P146" s="201">
        <f t="shared" si="1"/>
        <v>0</v>
      </c>
      <c r="Q146" s="201">
        <v>0</v>
      </c>
      <c r="R146" s="201">
        <f t="shared" si="2"/>
        <v>0</v>
      </c>
      <c r="S146" s="201">
        <v>0</v>
      </c>
      <c r="T146" s="202">
        <f t="shared" si="3"/>
        <v>0</v>
      </c>
      <c r="U146" s="35"/>
      <c r="V146" s="35"/>
      <c r="W146" s="35"/>
      <c r="X146" s="35"/>
      <c r="Y146" s="35"/>
      <c r="Z146" s="35"/>
      <c r="AA146" s="35"/>
      <c r="AB146" s="35"/>
      <c r="AC146" s="35"/>
      <c r="AD146" s="35"/>
      <c r="AE146" s="35"/>
      <c r="AR146" s="203" t="s">
        <v>314</v>
      </c>
      <c r="AT146" s="203" t="s">
        <v>401</v>
      </c>
      <c r="AU146" s="203" t="s">
        <v>71</v>
      </c>
      <c r="AY146" s="18" t="s">
        <v>263</v>
      </c>
      <c r="BE146" s="204">
        <f t="shared" si="4"/>
        <v>0</v>
      </c>
      <c r="BF146" s="204">
        <f t="shared" si="5"/>
        <v>0</v>
      </c>
      <c r="BG146" s="204">
        <f t="shared" si="6"/>
        <v>0</v>
      </c>
      <c r="BH146" s="204">
        <f t="shared" si="7"/>
        <v>0</v>
      </c>
      <c r="BI146" s="204">
        <f t="shared" si="8"/>
        <v>0</v>
      </c>
      <c r="BJ146" s="18" t="s">
        <v>71</v>
      </c>
      <c r="BK146" s="204">
        <f t="shared" si="9"/>
        <v>0</v>
      </c>
      <c r="BL146" s="18" t="s">
        <v>270</v>
      </c>
      <c r="BM146" s="203" t="s">
        <v>1933</v>
      </c>
    </row>
    <row r="147" spans="1:65" s="2" customFormat="1" ht="16.5" customHeight="1">
      <c r="A147" s="35"/>
      <c r="B147" s="36"/>
      <c r="C147" s="261" t="s">
        <v>500</v>
      </c>
      <c r="D147" s="261" t="s">
        <v>401</v>
      </c>
      <c r="E147" s="262" t="s">
        <v>1934</v>
      </c>
      <c r="F147" s="263" t="s">
        <v>1935</v>
      </c>
      <c r="G147" s="264" t="s">
        <v>1867</v>
      </c>
      <c r="H147" s="265">
        <v>6</v>
      </c>
      <c r="I147" s="266"/>
      <c r="J147" s="267">
        <f t="shared" si="0"/>
        <v>0</v>
      </c>
      <c r="K147" s="268"/>
      <c r="L147" s="269"/>
      <c r="M147" s="270" t="s">
        <v>1</v>
      </c>
      <c r="N147" s="271" t="s">
        <v>38</v>
      </c>
      <c r="O147" s="72"/>
      <c r="P147" s="201">
        <f t="shared" si="1"/>
        <v>0</v>
      </c>
      <c r="Q147" s="201">
        <v>0</v>
      </c>
      <c r="R147" s="201">
        <f t="shared" si="2"/>
        <v>0</v>
      </c>
      <c r="S147" s="201">
        <v>0</v>
      </c>
      <c r="T147" s="202">
        <f t="shared" si="3"/>
        <v>0</v>
      </c>
      <c r="U147" s="35"/>
      <c r="V147" s="35"/>
      <c r="W147" s="35"/>
      <c r="X147" s="35"/>
      <c r="Y147" s="35"/>
      <c r="Z147" s="35"/>
      <c r="AA147" s="35"/>
      <c r="AB147" s="35"/>
      <c r="AC147" s="35"/>
      <c r="AD147" s="35"/>
      <c r="AE147" s="35"/>
      <c r="AR147" s="203" t="s">
        <v>314</v>
      </c>
      <c r="AT147" s="203" t="s">
        <v>401</v>
      </c>
      <c r="AU147" s="203" t="s">
        <v>71</v>
      </c>
      <c r="AY147" s="18" t="s">
        <v>263</v>
      </c>
      <c r="BE147" s="204">
        <f t="shared" si="4"/>
        <v>0</v>
      </c>
      <c r="BF147" s="204">
        <f t="shared" si="5"/>
        <v>0</v>
      </c>
      <c r="BG147" s="204">
        <f t="shared" si="6"/>
        <v>0</v>
      </c>
      <c r="BH147" s="204">
        <f t="shared" si="7"/>
        <v>0</v>
      </c>
      <c r="BI147" s="204">
        <f t="shared" si="8"/>
        <v>0</v>
      </c>
      <c r="BJ147" s="18" t="s">
        <v>71</v>
      </c>
      <c r="BK147" s="204">
        <f t="shared" si="9"/>
        <v>0</v>
      </c>
      <c r="BL147" s="18" t="s">
        <v>270</v>
      </c>
      <c r="BM147" s="203" t="s">
        <v>1936</v>
      </c>
    </row>
    <row r="148" spans="1:65" s="2" customFormat="1" ht="16.5" customHeight="1">
      <c r="A148" s="35"/>
      <c r="B148" s="36"/>
      <c r="C148" s="261" t="s">
        <v>587</v>
      </c>
      <c r="D148" s="261" t="s">
        <v>401</v>
      </c>
      <c r="E148" s="262" t="s">
        <v>1937</v>
      </c>
      <c r="F148" s="263" t="s">
        <v>1938</v>
      </c>
      <c r="G148" s="264" t="s">
        <v>1867</v>
      </c>
      <c r="H148" s="265">
        <v>102</v>
      </c>
      <c r="I148" s="266"/>
      <c r="J148" s="267">
        <f t="shared" si="0"/>
        <v>0</v>
      </c>
      <c r="K148" s="268"/>
      <c r="L148" s="269"/>
      <c r="M148" s="270" t="s">
        <v>1</v>
      </c>
      <c r="N148" s="271" t="s">
        <v>38</v>
      </c>
      <c r="O148" s="72"/>
      <c r="P148" s="201">
        <f t="shared" si="1"/>
        <v>0</v>
      </c>
      <c r="Q148" s="201">
        <v>0</v>
      </c>
      <c r="R148" s="201">
        <f t="shared" si="2"/>
        <v>0</v>
      </c>
      <c r="S148" s="201">
        <v>0</v>
      </c>
      <c r="T148" s="202">
        <f t="shared" si="3"/>
        <v>0</v>
      </c>
      <c r="U148" s="35"/>
      <c r="V148" s="35"/>
      <c r="W148" s="35"/>
      <c r="X148" s="35"/>
      <c r="Y148" s="35"/>
      <c r="Z148" s="35"/>
      <c r="AA148" s="35"/>
      <c r="AB148" s="35"/>
      <c r="AC148" s="35"/>
      <c r="AD148" s="35"/>
      <c r="AE148" s="35"/>
      <c r="AR148" s="203" t="s">
        <v>314</v>
      </c>
      <c r="AT148" s="203" t="s">
        <v>401</v>
      </c>
      <c r="AU148" s="203" t="s">
        <v>71</v>
      </c>
      <c r="AY148" s="18" t="s">
        <v>263</v>
      </c>
      <c r="BE148" s="204">
        <f t="shared" si="4"/>
        <v>0</v>
      </c>
      <c r="BF148" s="204">
        <f t="shared" si="5"/>
        <v>0</v>
      </c>
      <c r="BG148" s="204">
        <f t="shared" si="6"/>
        <v>0</v>
      </c>
      <c r="BH148" s="204">
        <f t="shared" si="7"/>
        <v>0</v>
      </c>
      <c r="BI148" s="204">
        <f t="shared" si="8"/>
        <v>0</v>
      </c>
      <c r="BJ148" s="18" t="s">
        <v>71</v>
      </c>
      <c r="BK148" s="204">
        <f t="shared" si="9"/>
        <v>0</v>
      </c>
      <c r="BL148" s="18" t="s">
        <v>270</v>
      </c>
      <c r="BM148" s="203" t="s">
        <v>1939</v>
      </c>
    </row>
    <row r="149" spans="1:65" s="2" customFormat="1" ht="16.5" customHeight="1">
      <c r="A149" s="35"/>
      <c r="B149" s="36"/>
      <c r="C149" s="261" t="s">
        <v>506</v>
      </c>
      <c r="D149" s="261" t="s">
        <v>401</v>
      </c>
      <c r="E149" s="262" t="s">
        <v>1940</v>
      </c>
      <c r="F149" s="263" t="s">
        <v>1941</v>
      </c>
      <c r="G149" s="264" t="s">
        <v>1867</v>
      </c>
      <c r="H149" s="265">
        <v>51</v>
      </c>
      <c r="I149" s="266"/>
      <c r="J149" s="267">
        <f t="shared" si="0"/>
        <v>0</v>
      </c>
      <c r="K149" s="268"/>
      <c r="L149" s="269"/>
      <c r="M149" s="270" t="s">
        <v>1</v>
      </c>
      <c r="N149" s="271" t="s">
        <v>38</v>
      </c>
      <c r="O149" s="72"/>
      <c r="P149" s="201">
        <f t="shared" si="1"/>
        <v>0</v>
      </c>
      <c r="Q149" s="201">
        <v>0</v>
      </c>
      <c r="R149" s="201">
        <f t="shared" si="2"/>
        <v>0</v>
      </c>
      <c r="S149" s="201">
        <v>0</v>
      </c>
      <c r="T149" s="202">
        <f t="shared" si="3"/>
        <v>0</v>
      </c>
      <c r="U149" s="35"/>
      <c r="V149" s="35"/>
      <c r="W149" s="35"/>
      <c r="X149" s="35"/>
      <c r="Y149" s="35"/>
      <c r="Z149" s="35"/>
      <c r="AA149" s="35"/>
      <c r="AB149" s="35"/>
      <c r="AC149" s="35"/>
      <c r="AD149" s="35"/>
      <c r="AE149" s="35"/>
      <c r="AR149" s="203" t="s">
        <v>314</v>
      </c>
      <c r="AT149" s="203" t="s">
        <v>401</v>
      </c>
      <c r="AU149" s="203" t="s">
        <v>71</v>
      </c>
      <c r="AY149" s="18" t="s">
        <v>263</v>
      </c>
      <c r="BE149" s="204">
        <f t="shared" si="4"/>
        <v>0</v>
      </c>
      <c r="BF149" s="204">
        <f t="shared" si="5"/>
        <v>0</v>
      </c>
      <c r="BG149" s="204">
        <f t="shared" si="6"/>
        <v>0</v>
      </c>
      <c r="BH149" s="204">
        <f t="shared" si="7"/>
        <v>0</v>
      </c>
      <c r="BI149" s="204">
        <f t="shared" si="8"/>
        <v>0</v>
      </c>
      <c r="BJ149" s="18" t="s">
        <v>71</v>
      </c>
      <c r="BK149" s="204">
        <f t="shared" si="9"/>
        <v>0</v>
      </c>
      <c r="BL149" s="18" t="s">
        <v>270</v>
      </c>
      <c r="BM149" s="203" t="s">
        <v>1942</v>
      </c>
    </row>
    <row r="150" spans="1:65" s="2" customFormat="1" ht="16.5" customHeight="1">
      <c r="A150" s="35"/>
      <c r="B150" s="36"/>
      <c r="C150" s="261" t="s">
        <v>595</v>
      </c>
      <c r="D150" s="261" t="s">
        <v>401</v>
      </c>
      <c r="E150" s="262" t="s">
        <v>1943</v>
      </c>
      <c r="F150" s="263" t="s">
        <v>1944</v>
      </c>
      <c r="G150" s="264" t="s">
        <v>1867</v>
      </c>
      <c r="H150" s="265">
        <v>6</v>
      </c>
      <c r="I150" s="266"/>
      <c r="J150" s="267">
        <f t="shared" si="0"/>
        <v>0</v>
      </c>
      <c r="K150" s="268"/>
      <c r="L150" s="269"/>
      <c r="M150" s="270" t="s">
        <v>1</v>
      </c>
      <c r="N150" s="271" t="s">
        <v>38</v>
      </c>
      <c r="O150" s="72"/>
      <c r="P150" s="201">
        <f t="shared" si="1"/>
        <v>0</v>
      </c>
      <c r="Q150" s="201">
        <v>0</v>
      </c>
      <c r="R150" s="201">
        <f t="shared" si="2"/>
        <v>0</v>
      </c>
      <c r="S150" s="201">
        <v>0</v>
      </c>
      <c r="T150" s="202">
        <f t="shared" si="3"/>
        <v>0</v>
      </c>
      <c r="U150" s="35"/>
      <c r="V150" s="35"/>
      <c r="W150" s="35"/>
      <c r="X150" s="35"/>
      <c r="Y150" s="35"/>
      <c r="Z150" s="35"/>
      <c r="AA150" s="35"/>
      <c r="AB150" s="35"/>
      <c r="AC150" s="35"/>
      <c r="AD150" s="35"/>
      <c r="AE150" s="35"/>
      <c r="AR150" s="203" t="s">
        <v>314</v>
      </c>
      <c r="AT150" s="203" t="s">
        <v>401</v>
      </c>
      <c r="AU150" s="203" t="s">
        <v>71</v>
      </c>
      <c r="AY150" s="18" t="s">
        <v>263</v>
      </c>
      <c r="BE150" s="204">
        <f t="shared" si="4"/>
        <v>0</v>
      </c>
      <c r="BF150" s="204">
        <f t="shared" si="5"/>
        <v>0</v>
      </c>
      <c r="BG150" s="204">
        <f t="shared" si="6"/>
        <v>0</v>
      </c>
      <c r="BH150" s="204">
        <f t="shared" si="7"/>
        <v>0</v>
      </c>
      <c r="BI150" s="204">
        <f t="shared" si="8"/>
        <v>0</v>
      </c>
      <c r="BJ150" s="18" t="s">
        <v>71</v>
      </c>
      <c r="BK150" s="204">
        <f t="shared" si="9"/>
        <v>0</v>
      </c>
      <c r="BL150" s="18" t="s">
        <v>270</v>
      </c>
      <c r="BM150" s="203" t="s">
        <v>1945</v>
      </c>
    </row>
    <row r="151" spans="1:65" s="2" customFormat="1" ht="16.5" customHeight="1">
      <c r="A151" s="35"/>
      <c r="B151" s="36"/>
      <c r="C151" s="191" t="s">
        <v>533</v>
      </c>
      <c r="D151" s="191" t="s">
        <v>266</v>
      </c>
      <c r="E151" s="192" t="s">
        <v>1946</v>
      </c>
      <c r="F151" s="193" t="s">
        <v>1947</v>
      </c>
      <c r="G151" s="194" t="s">
        <v>1863</v>
      </c>
      <c r="H151" s="195">
        <v>1</v>
      </c>
      <c r="I151" s="196"/>
      <c r="J151" s="197">
        <f t="shared" si="0"/>
        <v>0</v>
      </c>
      <c r="K151" s="198"/>
      <c r="L151" s="40"/>
      <c r="M151" s="199" t="s">
        <v>1</v>
      </c>
      <c r="N151" s="200" t="s">
        <v>38</v>
      </c>
      <c r="O151" s="72"/>
      <c r="P151" s="201">
        <f t="shared" si="1"/>
        <v>0</v>
      </c>
      <c r="Q151" s="201">
        <v>0</v>
      </c>
      <c r="R151" s="201">
        <f t="shared" si="2"/>
        <v>0</v>
      </c>
      <c r="S151" s="201">
        <v>0</v>
      </c>
      <c r="T151" s="202">
        <f t="shared" si="3"/>
        <v>0</v>
      </c>
      <c r="U151" s="35"/>
      <c r="V151" s="35"/>
      <c r="W151" s="35"/>
      <c r="X151" s="35"/>
      <c r="Y151" s="35"/>
      <c r="Z151" s="35"/>
      <c r="AA151" s="35"/>
      <c r="AB151" s="35"/>
      <c r="AC151" s="35"/>
      <c r="AD151" s="35"/>
      <c r="AE151" s="35"/>
      <c r="AR151" s="203" t="s">
        <v>270</v>
      </c>
      <c r="AT151" s="203" t="s">
        <v>266</v>
      </c>
      <c r="AU151" s="203" t="s">
        <v>71</v>
      </c>
      <c r="AY151" s="18" t="s">
        <v>263</v>
      </c>
      <c r="BE151" s="204">
        <f t="shared" si="4"/>
        <v>0</v>
      </c>
      <c r="BF151" s="204">
        <f t="shared" si="5"/>
        <v>0</v>
      </c>
      <c r="BG151" s="204">
        <f t="shared" si="6"/>
        <v>0</v>
      </c>
      <c r="BH151" s="204">
        <f t="shared" si="7"/>
        <v>0</v>
      </c>
      <c r="BI151" s="204">
        <f t="shared" si="8"/>
        <v>0</v>
      </c>
      <c r="BJ151" s="18" t="s">
        <v>71</v>
      </c>
      <c r="BK151" s="204">
        <f t="shared" si="9"/>
        <v>0</v>
      </c>
      <c r="BL151" s="18" t="s">
        <v>270</v>
      </c>
      <c r="BM151" s="203" t="s">
        <v>1948</v>
      </c>
    </row>
    <row r="152" spans="1:65" s="2" customFormat="1" ht="24.2" customHeight="1">
      <c r="A152" s="35"/>
      <c r="B152" s="36"/>
      <c r="C152" s="191" t="s">
        <v>604</v>
      </c>
      <c r="D152" s="191" t="s">
        <v>266</v>
      </c>
      <c r="E152" s="192" t="s">
        <v>1949</v>
      </c>
      <c r="F152" s="193" t="s">
        <v>1950</v>
      </c>
      <c r="G152" s="194" t="s">
        <v>1863</v>
      </c>
      <c r="H152" s="195">
        <v>1</v>
      </c>
      <c r="I152" s="196"/>
      <c r="J152" s="197">
        <f t="shared" si="0"/>
        <v>0</v>
      </c>
      <c r="K152" s="198"/>
      <c r="L152" s="40"/>
      <c r="M152" s="199" t="s">
        <v>1</v>
      </c>
      <c r="N152" s="200" t="s">
        <v>38</v>
      </c>
      <c r="O152" s="72"/>
      <c r="P152" s="201">
        <f t="shared" si="1"/>
        <v>0</v>
      </c>
      <c r="Q152" s="201">
        <v>0</v>
      </c>
      <c r="R152" s="201">
        <f t="shared" si="2"/>
        <v>0</v>
      </c>
      <c r="S152" s="201">
        <v>0</v>
      </c>
      <c r="T152" s="202">
        <f t="shared" si="3"/>
        <v>0</v>
      </c>
      <c r="U152" s="35"/>
      <c r="V152" s="35"/>
      <c r="W152" s="35"/>
      <c r="X152" s="35"/>
      <c r="Y152" s="35"/>
      <c r="Z152" s="35"/>
      <c r="AA152" s="35"/>
      <c r="AB152" s="35"/>
      <c r="AC152" s="35"/>
      <c r="AD152" s="35"/>
      <c r="AE152" s="35"/>
      <c r="AR152" s="203" t="s">
        <v>270</v>
      </c>
      <c r="AT152" s="203" t="s">
        <v>266</v>
      </c>
      <c r="AU152" s="203" t="s">
        <v>71</v>
      </c>
      <c r="AY152" s="18" t="s">
        <v>263</v>
      </c>
      <c r="BE152" s="204">
        <f t="shared" si="4"/>
        <v>0</v>
      </c>
      <c r="BF152" s="204">
        <f t="shared" si="5"/>
        <v>0</v>
      </c>
      <c r="BG152" s="204">
        <f t="shared" si="6"/>
        <v>0</v>
      </c>
      <c r="BH152" s="204">
        <f t="shared" si="7"/>
        <v>0</v>
      </c>
      <c r="BI152" s="204">
        <f t="shared" si="8"/>
        <v>0</v>
      </c>
      <c r="BJ152" s="18" t="s">
        <v>71</v>
      </c>
      <c r="BK152" s="204">
        <f t="shared" si="9"/>
        <v>0</v>
      </c>
      <c r="BL152" s="18" t="s">
        <v>270</v>
      </c>
      <c r="BM152" s="203" t="s">
        <v>1951</v>
      </c>
    </row>
    <row r="153" spans="1:65" s="2" customFormat="1" ht="16.5" customHeight="1">
      <c r="A153" s="35"/>
      <c r="B153" s="36"/>
      <c r="C153" s="191" t="s">
        <v>538</v>
      </c>
      <c r="D153" s="191" t="s">
        <v>266</v>
      </c>
      <c r="E153" s="192" t="s">
        <v>1952</v>
      </c>
      <c r="F153" s="193" t="s">
        <v>1953</v>
      </c>
      <c r="G153" s="194" t="s">
        <v>1863</v>
      </c>
      <c r="H153" s="195">
        <v>1</v>
      </c>
      <c r="I153" s="196"/>
      <c r="J153" s="197">
        <f t="shared" si="0"/>
        <v>0</v>
      </c>
      <c r="K153" s="198"/>
      <c r="L153" s="40"/>
      <c r="M153" s="199" t="s">
        <v>1</v>
      </c>
      <c r="N153" s="200" t="s">
        <v>38</v>
      </c>
      <c r="O153" s="72"/>
      <c r="P153" s="201">
        <f t="shared" si="1"/>
        <v>0</v>
      </c>
      <c r="Q153" s="201">
        <v>0</v>
      </c>
      <c r="R153" s="201">
        <f t="shared" si="2"/>
        <v>0</v>
      </c>
      <c r="S153" s="201">
        <v>0</v>
      </c>
      <c r="T153" s="202">
        <f t="shared" si="3"/>
        <v>0</v>
      </c>
      <c r="U153" s="35"/>
      <c r="V153" s="35"/>
      <c r="W153" s="35"/>
      <c r="X153" s="35"/>
      <c r="Y153" s="35"/>
      <c r="Z153" s="35"/>
      <c r="AA153" s="35"/>
      <c r="AB153" s="35"/>
      <c r="AC153" s="35"/>
      <c r="AD153" s="35"/>
      <c r="AE153" s="35"/>
      <c r="AR153" s="203" t="s">
        <v>270</v>
      </c>
      <c r="AT153" s="203" t="s">
        <v>266</v>
      </c>
      <c r="AU153" s="203" t="s">
        <v>71</v>
      </c>
      <c r="AY153" s="18" t="s">
        <v>263</v>
      </c>
      <c r="BE153" s="204">
        <f t="shared" si="4"/>
        <v>0</v>
      </c>
      <c r="BF153" s="204">
        <f t="shared" si="5"/>
        <v>0</v>
      </c>
      <c r="BG153" s="204">
        <f t="shared" si="6"/>
        <v>0</v>
      </c>
      <c r="BH153" s="204">
        <f t="shared" si="7"/>
        <v>0</v>
      </c>
      <c r="BI153" s="204">
        <f t="shared" si="8"/>
        <v>0</v>
      </c>
      <c r="BJ153" s="18" t="s">
        <v>71</v>
      </c>
      <c r="BK153" s="204">
        <f t="shared" si="9"/>
        <v>0</v>
      </c>
      <c r="BL153" s="18" t="s">
        <v>270</v>
      </c>
      <c r="BM153" s="203" t="s">
        <v>1954</v>
      </c>
    </row>
    <row r="154" spans="1:65" s="2" customFormat="1" ht="16.5" customHeight="1">
      <c r="A154" s="35"/>
      <c r="B154" s="36"/>
      <c r="C154" s="191" t="s">
        <v>615</v>
      </c>
      <c r="D154" s="191" t="s">
        <v>266</v>
      </c>
      <c r="E154" s="192" t="s">
        <v>1955</v>
      </c>
      <c r="F154" s="193" t="s">
        <v>1956</v>
      </c>
      <c r="G154" s="194" t="s">
        <v>1863</v>
      </c>
      <c r="H154" s="195">
        <v>1</v>
      </c>
      <c r="I154" s="196"/>
      <c r="J154" s="197">
        <f t="shared" si="0"/>
        <v>0</v>
      </c>
      <c r="K154" s="198"/>
      <c r="L154" s="40"/>
      <c r="M154" s="199" t="s">
        <v>1</v>
      </c>
      <c r="N154" s="200" t="s">
        <v>38</v>
      </c>
      <c r="O154" s="72"/>
      <c r="P154" s="201">
        <f t="shared" si="1"/>
        <v>0</v>
      </c>
      <c r="Q154" s="201">
        <v>0</v>
      </c>
      <c r="R154" s="201">
        <f t="shared" si="2"/>
        <v>0</v>
      </c>
      <c r="S154" s="201">
        <v>0</v>
      </c>
      <c r="T154" s="202">
        <f t="shared" si="3"/>
        <v>0</v>
      </c>
      <c r="U154" s="35"/>
      <c r="V154" s="35"/>
      <c r="W154" s="35"/>
      <c r="X154" s="35"/>
      <c r="Y154" s="35"/>
      <c r="Z154" s="35"/>
      <c r="AA154" s="35"/>
      <c r="AB154" s="35"/>
      <c r="AC154" s="35"/>
      <c r="AD154" s="35"/>
      <c r="AE154" s="35"/>
      <c r="AR154" s="203" t="s">
        <v>270</v>
      </c>
      <c r="AT154" s="203" t="s">
        <v>266</v>
      </c>
      <c r="AU154" s="203" t="s">
        <v>71</v>
      </c>
      <c r="AY154" s="18" t="s">
        <v>263</v>
      </c>
      <c r="BE154" s="204">
        <f t="shared" si="4"/>
        <v>0</v>
      </c>
      <c r="BF154" s="204">
        <f t="shared" si="5"/>
        <v>0</v>
      </c>
      <c r="BG154" s="204">
        <f t="shared" si="6"/>
        <v>0</v>
      </c>
      <c r="BH154" s="204">
        <f t="shared" si="7"/>
        <v>0</v>
      </c>
      <c r="BI154" s="204">
        <f t="shared" si="8"/>
        <v>0</v>
      </c>
      <c r="BJ154" s="18" t="s">
        <v>71</v>
      </c>
      <c r="BK154" s="204">
        <f t="shared" si="9"/>
        <v>0</v>
      </c>
      <c r="BL154" s="18" t="s">
        <v>270</v>
      </c>
      <c r="BM154" s="203" t="s">
        <v>1957</v>
      </c>
    </row>
    <row r="155" spans="1:65" s="2" customFormat="1" ht="16.5" customHeight="1">
      <c r="A155" s="35"/>
      <c r="B155" s="36"/>
      <c r="C155" s="191" t="s">
        <v>542</v>
      </c>
      <c r="D155" s="191" t="s">
        <v>266</v>
      </c>
      <c r="E155" s="192" t="s">
        <v>1958</v>
      </c>
      <c r="F155" s="193" t="s">
        <v>1959</v>
      </c>
      <c r="G155" s="194" t="s">
        <v>1863</v>
      </c>
      <c r="H155" s="195">
        <v>1</v>
      </c>
      <c r="I155" s="196"/>
      <c r="J155" s="197">
        <f t="shared" si="0"/>
        <v>0</v>
      </c>
      <c r="K155" s="198"/>
      <c r="L155" s="40"/>
      <c r="M155" s="243" t="s">
        <v>1</v>
      </c>
      <c r="N155" s="244" t="s">
        <v>38</v>
      </c>
      <c r="O155" s="245"/>
      <c r="P155" s="246">
        <f t="shared" si="1"/>
        <v>0</v>
      </c>
      <c r="Q155" s="246">
        <v>0</v>
      </c>
      <c r="R155" s="246">
        <f t="shared" si="2"/>
        <v>0</v>
      </c>
      <c r="S155" s="246">
        <v>0</v>
      </c>
      <c r="T155" s="247">
        <f t="shared" si="3"/>
        <v>0</v>
      </c>
      <c r="U155" s="35"/>
      <c r="V155" s="35"/>
      <c r="W155" s="35"/>
      <c r="X155" s="35"/>
      <c r="Y155" s="35"/>
      <c r="Z155" s="35"/>
      <c r="AA155" s="35"/>
      <c r="AB155" s="35"/>
      <c r="AC155" s="35"/>
      <c r="AD155" s="35"/>
      <c r="AE155" s="35"/>
      <c r="AR155" s="203" t="s">
        <v>270</v>
      </c>
      <c r="AT155" s="203" t="s">
        <v>266</v>
      </c>
      <c r="AU155" s="203" t="s">
        <v>71</v>
      </c>
      <c r="AY155" s="18" t="s">
        <v>263</v>
      </c>
      <c r="BE155" s="204">
        <f t="shared" si="4"/>
        <v>0</v>
      </c>
      <c r="BF155" s="204">
        <f t="shared" si="5"/>
        <v>0</v>
      </c>
      <c r="BG155" s="204">
        <f t="shared" si="6"/>
        <v>0</v>
      </c>
      <c r="BH155" s="204">
        <f t="shared" si="7"/>
        <v>0</v>
      </c>
      <c r="BI155" s="204">
        <f t="shared" si="8"/>
        <v>0</v>
      </c>
      <c r="BJ155" s="18" t="s">
        <v>71</v>
      </c>
      <c r="BK155" s="204">
        <f t="shared" si="9"/>
        <v>0</v>
      </c>
      <c r="BL155" s="18" t="s">
        <v>270</v>
      </c>
      <c r="BM155" s="203" t="s">
        <v>1960</v>
      </c>
    </row>
    <row r="156" spans="1:65" s="2" customFormat="1" ht="6.95" customHeight="1">
      <c r="A156" s="35"/>
      <c r="B156" s="55"/>
      <c r="C156" s="56"/>
      <c r="D156" s="56"/>
      <c r="E156" s="56"/>
      <c r="F156" s="56"/>
      <c r="G156" s="56"/>
      <c r="H156" s="56"/>
      <c r="I156" s="56"/>
      <c r="J156" s="56"/>
      <c r="K156" s="56"/>
      <c r="L156" s="40"/>
      <c r="M156" s="35"/>
      <c r="O156" s="35"/>
      <c r="P156" s="35"/>
      <c r="Q156" s="35"/>
      <c r="R156" s="35"/>
      <c r="S156" s="35"/>
      <c r="T156" s="35"/>
      <c r="U156" s="35"/>
      <c r="V156" s="35"/>
      <c r="W156" s="35"/>
      <c r="X156" s="35"/>
      <c r="Y156" s="35"/>
      <c r="Z156" s="35"/>
      <c r="AA156" s="35"/>
      <c r="AB156" s="35"/>
      <c r="AC156" s="35"/>
      <c r="AD156" s="35"/>
      <c r="AE156" s="35"/>
    </row>
  </sheetData>
  <sheetProtection algorithmName="SHA-512" hashValue="jH9CjcVLrhuNQNIDGfLGgqunzwsMgBq6eqx1uMSVCUZgoKhh8DpE55YsyDr+rFruF/gbmkETj15BbRGPHXRkTA==" saltValue="X6UwXaMDA/iUur74WTkf4A==" spinCount="100000" sheet="1" objects="1" scenarios="1" formatColumns="0" formatRows="0" autoFilter="0"/>
  <autoFilter ref="C120:K155" xr:uid="{00000000-0009-0000-0000-000007000000}"/>
  <mergeCells count="12">
    <mergeCell ref="E113:H113"/>
    <mergeCell ref="L2:V2"/>
    <mergeCell ref="E85:H85"/>
    <mergeCell ref="E87:H87"/>
    <mergeCell ref="E89:H89"/>
    <mergeCell ref="E109:H109"/>
    <mergeCell ref="E111:H111"/>
    <mergeCell ref="E7:H7"/>
    <mergeCell ref="E9:H9"/>
    <mergeCell ref="E11:H11"/>
    <mergeCell ref="E20:H20"/>
    <mergeCell ref="E29:H29"/>
  </mergeCells>
  <pageMargins left="0.39374999999999999" right="0.39374999999999999" top="0.39374999999999999" bottom="0.39374999999999999" header="0" footer="0"/>
  <pageSetup paperSize="9" scale="88" fitToHeight="100" orientation="portrait" blackAndWhite="1" r:id="rId1"/>
  <headerFooter>
    <oddHeader>&amp;L&amp;"Arial"&amp;8&amp;K000000INTERNAL&amp;1#</oddHeader>
    <oddFooter>&amp;CStrana &amp;P z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List9">
    <pageSetUpPr fitToPage="1"/>
  </sheetPr>
  <dimension ref="A2:BM171"/>
  <sheetViews>
    <sheetView showGridLines="0" workbookViewId="0">
      <selection activeCell="I129" sqref="I129"/>
    </sheetView>
  </sheetViews>
  <sheetFormatPr defaultRowHeight="11.25"/>
  <cols>
    <col min="1" max="1" width="8.33203125" style="1" customWidth="1"/>
    <col min="2" max="2" width="1.1640625" style="1" customWidth="1"/>
    <col min="3" max="3" width="4.1640625" style="1" customWidth="1"/>
    <col min="4" max="4" width="4.33203125" style="1" customWidth="1"/>
    <col min="5" max="5" width="17.1640625" style="1" customWidth="1"/>
    <col min="6" max="6" width="50.83203125" style="1" customWidth="1"/>
    <col min="7" max="7" width="7.5" style="1" customWidth="1"/>
    <col min="8" max="8" width="14" style="1" customWidth="1"/>
    <col min="9" max="9" width="15.83203125" style="1" customWidth="1"/>
    <col min="10" max="10" width="22.33203125" style="1" customWidth="1"/>
    <col min="11" max="11" width="22.33203125" style="1" hidden="1" customWidth="1"/>
    <col min="12" max="12" width="9.33203125" style="1" customWidth="1"/>
    <col min="13" max="13" width="10.83203125" style="1" hidden="1" customWidth="1"/>
    <col min="14" max="14" width="9.33203125" style="1" hidden="1"/>
    <col min="15" max="20" width="14.1640625" style="1" hidden="1" customWidth="1"/>
    <col min="21" max="21" width="16.33203125" style="1" hidden="1" customWidth="1"/>
    <col min="22" max="22" width="12.33203125" style="1" customWidth="1"/>
    <col min="23" max="23" width="16.33203125" style="1" customWidth="1"/>
    <col min="24" max="24" width="12.33203125" style="1" customWidth="1"/>
    <col min="25" max="25" width="15" style="1" customWidth="1"/>
    <col min="26" max="26" width="11" style="1" customWidth="1"/>
    <col min="27" max="27" width="15" style="1" customWidth="1"/>
    <col min="28" max="28" width="16.33203125" style="1" customWidth="1"/>
    <col min="29" max="29" width="11" style="1" customWidth="1"/>
    <col min="30" max="30" width="15" style="1" customWidth="1"/>
    <col min="31" max="31" width="16.33203125" style="1" customWidth="1"/>
    <col min="44" max="65" width="9.33203125" style="1" hidden="1"/>
  </cols>
  <sheetData>
    <row r="2" spans="1:46" s="1" customFormat="1" ht="36.950000000000003" customHeight="1">
      <c r="L2" s="383"/>
      <c r="M2" s="383"/>
      <c r="N2" s="383"/>
      <c r="O2" s="383"/>
      <c r="P2" s="383"/>
      <c r="Q2" s="383"/>
      <c r="R2" s="383"/>
      <c r="S2" s="383"/>
      <c r="T2" s="383"/>
      <c r="U2" s="383"/>
      <c r="V2" s="383"/>
      <c r="AT2" s="18" t="s">
        <v>93</v>
      </c>
    </row>
    <row r="3" spans="1:46" s="1" customFormat="1" ht="6.95" customHeight="1">
      <c r="B3" s="114"/>
      <c r="C3" s="115"/>
      <c r="D3" s="115"/>
      <c r="E3" s="115"/>
      <c r="F3" s="115"/>
      <c r="G3" s="115"/>
      <c r="H3" s="115"/>
      <c r="I3" s="115"/>
      <c r="J3" s="115"/>
      <c r="K3" s="115"/>
      <c r="L3" s="21"/>
      <c r="AT3" s="18" t="s">
        <v>73</v>
      </c>
    </row>
    <row r="4" spans="1:46" s="1" customFormat="1" ht="24.95" customHeight="1">
      <c r="B4" s="21"/>
      <c r="D4" s="116" t="s">
        <v>240</v>
      </c>
      <c r="L4" s="21"/>
      <c r="M4" s="117" t="s">
        <v>10</v>
      </c>
      <c r="AT4" s="18" t="s">
        <v>4</v>
      </c>
    </row>
    <row r="5" spans="1:46" s="1" customFormat="1" ht="6.95" customHeight="1">
      <c r="B5" s="21"/>
      <c r="L5" s="21"/>
    </row>
    <row r="6" spans="1:46" s="1" customFormat="1" ht="12" customHeight="1">
      <c r="B6" s="21"/>
      <c r="D6" s="118" t="s">
        <v>15</v>
      </c>
      <c r="L6" s="21"/>
    </row>
    <row r="7" spans="1:46" s="1" customFormat="1" ht="16.5" customHeight="1">
      <c r="B7" s="21"/>
      <c r="E7" s="412" t="str">
        <f>'Rekapitulace stavby'!K6</f>
        <v>Modernizace teplárny OB6</v>
      </c>
      <c r="F7" s="413"/>
      <c r="G7" s="413"/>
      <c r="H7" s="413"/>
      <c r="L7" s="21"/>
    </row>
    <row r="8" spans="1:46" s="1" customFormat="1" ht="12" customHeight="1">
      <c r="B8" s="21"/>
      <c r="D8" s="118" t="s">
        <v>241</v>
      </c>
      <c r="L8" s="21"/>
    </row>
    <row r="9" spans="1:46" s="2" customFormat="1" ht="23.25" customHeight="1">
      <c r="A9" s="35"/>
      <c r="B9" s="40"/>
      <c r="C9" s="35"/>
      <c r="D9" s="35"/>
      <c r="E9" s="412" t="s">
        <v>431</v>
      </c>
      <c r="F9" s="415"/>
      <c r="G9" s="415"/>
      <c r="H9" s="415"/>
      <c r="I9" s="35"/>
      <c r="J9" s="35"/>
      <c r="K9" s="35"/>
      <c r="L9" s="52"/>
      <c r="S9" s="35"/>
      <c r="T9" s="35"/>
      <c r="U9" s="35"/>
      <c r="V9" s="35"/>
      <c r="W9" s="35"/>
      <c r="X9" s="35"/>
      <c r="Y9" s="35"/>
      <c r="Z9" s="35"/>
      <c r="AA9" s="35"/>
      <c r="AB9" s="35"/>
      <c r="AC9" s="35"/>
      <c r="AD9" s="35"/>
      <c r="AE9" s="35"/>
    </row>
    <row r="10" spans="1:46" s="2" customFormat="1" ht="12" customHeight="1">
      <c r="A10" s="35"/>
      <c r="B10" s="40"/>
      <c r="C10" s="35"/>
      <c r="D10" s="118" t="s">
        <v>432</v>
      </c>
      <c r="E10" s="35"/>
      <c r="F10" s="35"/>
      <c r="G10" s="35"/>
      <c r="H10" s="35"/>
      <c r="I10" s="35"/>
      <c r="J10" s="35"/>
      <c r="K10" s="35"/>
      <c r="L10" s="52"/>
      <c r="S10" s="35"/>
      <c r="T10" s="35"/>
      <c r="U10" s="35"/>
      <c r="V10" s="35"/>
      <c r="W10" s="35"/>
      <c r="X10" s="35"/>
      <c r="Y10" s="35"/>
      <c r="Z10" s="35"/>
      <c r="AA10" s="35"/>
      <c r="AB10" s="35"/>
      <c r="AC10" s="35"/>
      <c r="AD10" s="35"/>
      <c r="AE10" s="35"/>
    </row>
    <row r="11" spans="1:46" s="2" customFormat="1" ht="16.5" customHeight="1">
      <c r="A11" s="35"/>
      <c r="B11" s="40"/>
      <c r="C11" s="35"/>
      <c r="D11" s="35"/>
      <c r="E11" s="414" t="s">
        <v>1961</v>
      </c>
      <c r="F11" s="415"/>
      <c r="G11" s="415"/>
      <c r="H11" s="415"/>
      <c r="I11" s="35"/>
      <c r="J11" s="35"/>
      <c r="K11" s="35"/>
      <c r="L11" s="52"/>
      <c r="S11" s="35"/>
      <c r="T11" s="35"/>
      <c r="U11" s="35"/>
      <c r="V11" s="35"/>
      <c r="W11" s="35"/>
      <c r="X11" s="35"/>
      <c r="Y11" s="35"/>
      <c r="Z11" s="35"/>
      <c r="AA11" s="35"/>
      <c r="AB11" s="35"/>
      <c r="AC11" s="35"/>
      <c r="AD11" s="35"/>
      <c r="AE11" s="35"/>
    </row>
    <row r="12" spans="1:46" s="2" customFormat="1">
      <c r="A12" s="35"/>
      <c r="B12" s="40"/>
      <c r="C12" s="35"/>
      <c r="D12" s="35"/>
      <c r="E12" s="35"/>
      <c r="F12" s="35"/>
      <c r="G12" s="35"/>
      <c r="H12" s="35"/>
      <c r="I12" s="35"/>
      <c r="J12" s="35"/>
      <c r="K12" s="35"/>
      <c r="L12" s="52"/>
      <c r="S12" s="35"/>
      <c r="T12" s="35"/>
      <c r="U12" s="35"/>
      <c r="V12" s="35"/>
      <c r="W12" s="35"/>
      <c r="X12" s="35"/>
      <c r="Y12" s="35"/>
      <c r="Z12" s="35"/>
      <c r="AA12" s="35"/>
      <c r="AB12" s="35"/>
      <c r="AC12" s="35"/>
      <c r="AD12" s="35"/>
      <c r="AE12" s="35"/>
    </row>
    <row r="13" spans="1:46" s="2" customFormat="1" ht="12" customHeight="1">
      <c r="A13" s="35"/>
      <c r="B13" s="40"/>
      <c r="C13" s="35"/>
      <c r="D13" s="118" t="s">
        <v>17</v>
      </c>
      <c r="E13" s="35"/>
      <c r="F13" s="109" t="s">
        <v>1</v>
      </c>
      <c r="G13" s="35"/>
      <c r="H13" s="35"/>
      <c r="I13" s="118" t="s">
        <v>18</v>
      </c>
      <c r="J13" s="109" t="s">
        <v>1</v>
      </c>
      <c r="K13" s="35"/>
      <c r="L13" s="52"/>
      <c r="S13" s="35"/>
      <c r="T13" s="35"/>
      <c r="U13" s="35"/>
      <c r="V13" s="35"/>
      <c r="W13" s="35"/>
      <c r="X13" s="35"/>
      <c r="Y13" s="35"/>
      <c r="Z13" s="35"/>
      <c r="AA13" s="35"/>
      <c r="AB13" s="35"/>
      <c r="AC13" s="35"/>
      <c r="AD13" s="35"/>
      <c r="AE13" s="35"/>
    </row>
    <row r="14" spans="1:46" s="2" customFormat="1" ht="12" customHeight="1">
      <c r="A14" s="35"/>
      <c r="B14" s="40"/>
      <c r="C14" s="35"/>
      <c r="D14" s="118" t="s">
        <v>19</v>
      </c>
      <c r="E14" s="35"/>
      <c r="F14" s="109" t="s">
        <v>20</v>
      </c>
      <c r="G14" s="35"/>
      <c r="H14" s="35"/>
      <c r="I14" s="118" t="s">
        <v>21</v>
      </c>
      <c r="J14" s="119">
        <f>'Rekapitulace stavby'!AN8</f>
        <v>45363</v>
      </c>
      <c r="K14" s="35"/>
      <c r="L14" s="52"/>
      <c r="S14" s="35"/>
      <c r="T14" s="35"/>
      <c r="U14" s="35"/>
      <c r="V14" s="35"/>
      <c r="W14" s="35"/>
      <c r="X14" s="35"/>
      <c r="Y14" s="35"/>
      <c r="Z14" s="35"/>
      <c r="AA14" s="35"/>
      <c r="AB14" s="35"/>
      <c r="AC14" s="35"/>
      <c r="AD14" s="35"/>
      <c r="AE14" s="35"/>
    </row>
    <row r="15" spans="1:46" s="2" customFormat="1" ht="10.9" customHeight="1">
      <c r="A15" s="35"/>
      <c r="B15" s="40"/>
      <c r="C15" s="35"/>
      <c r="D15" s="35"/>
      <c r="E15" s="35"/>
      <c r="F15" s="35"/>
      <c r="G15" s="35"/>
      <c r="H15" s="35"/>
      <c r="I15" s="35"/>
      <c r="J15" s="35"/>
      <c r="K15" s="35"/>
      <c r="L15" s="52"/>
      <c r="S15" s="35"/>
      <c r="T15" s="35"/>
      <c r="U15" s="35"/>
      <c r="V15" s="35"/>
      <c r="W15" s="35"/>
      <c r="X15" s="35"/>
      <c r="Y15" s="35"/>
      <c r="Z15" s="35"/>
      <c r="AA15" s="35"/>
      <c r="AB15" s="35"/>
      <c r="AC15" s="35"/>
      <c r="AD15" s="35"/>
      <c r="AE15" s="35"/>
    </row>
    <row r="16" spans="1:46" s="2" customFormat="1" ht="12" customHeight="1">
      <c r="A16" s="35"/>
      <c r="B16" s="40"/>
      <c r="C16" s="35"/>
      <c r="D16" s="118" t="s">
        <v>22</v>
      </c>
      <c r="E16" s="35"/>
      <c r="F16" s="35"/>
      <c r="G16" s="35"/>
      <c r="H16" s="35"/>
      <c r="I16" s="118" t="s">
        <v>23</v>
      </c>
      <c r="J16" s="109" t="s">
        <v>1</v>
      </c>
      <c r="K16" s="35"/>
      <c r="L16" s="52"/>
      <c r="S16" s="35"/>
      <c r="T16" s="35"/>
      <c r="U16" s="35"/>
      <c r="V16" s="35"/>
      <c r="W16" s="35"/>
      <c r="X16" s="35"/>
      <c r="Y16" s="35"/>
      <c r="Z16" s="35"/>
      <c r="AA16" s="35"/>
      <c r="AB16" s="35"/>
      <c r="AC16" s="35"/>
      <c r="AD16" s="35"/>
      <c r="AE16" s="35"/>
    </row>
    <row r="17" spans="1:31" s="2" customFormat="1" ht="18" customHeight="1">
      <c r="A17" s="35"/>
      <c r="B17" s="40"/>
      <c r="C17" s="35"/>
      <c r="D17" s="35"/>
      <c r="E17" s="109" t="s">
        <v>24</v>
      </c>
      <c r="F17" s="35"/>
      <c r="G17" s="35"/>
      <c r="H17" s="35"/>
      <c r="I17" s="118" t="s">
        <v>25</v>
      </c>
      <c r="J17" s="109" t="s">
        <v>1</v>
      </c>
      <c r="K17" s="35"/>
      <c r="L17" s="52"/>
      <c r="S17" s="35"/>
      <c r="T17" s="35"/>
      <c r="U17" s="35"/>
      <c r="V17" s="35"/>
      <c r="W17" s="35"/>
      <c r="X17" s="35"/>
      <c r="Y17" s="35"/>
      <c r="Z17" s="35"/>
      <c r="AA17" s="35"/>
      <c r="AB17" s="35"/>
      <c r="AC17" s="35"/>
      <c r="AD17" s="35"/>
      <c r="AE17" s="35"/>
    </row>
    <row r="18" spans="1:31" s="2" customFormat="1" ht="6.95" customHeight="1">
      <c r="A18" s="35"/>
      <c r="B18" s="40"/>
      <c r="C18" s="35"/>
      <c r="D18" s="35"/>
      <c r="E18" s="35"/>
      <c r="F18" s="35"/>
      <c r="G18" s="35"/>
      <c r="H18" s="35"/>
      <c r="I18" s="35"/>
      <c r="J18" s="35"/>
      <c r="K18" s="35"/>
      <c r="L18" s="52"/>
      <c r="S18" s="35"/>
      <c r="T18" s="35"/>
      <c r="U18" s="35"/>
      <c r="V18" s="35"/>
      <c r="W18" s="35"/>
      <c r="X18" s="35"/>
      <c r="Y18" s="35"/>
      <c r="Z18" s="35"/>
      <c r="AA18" s="35"/>
      <c r="AB18" s="35"/>
      <c r="AC18" s="35"/>
      <c r="AD18" s="35"/>
      <c r="AE18" s="35"/>
    </row>
    <row r="19" spans="1:31" s="2" customFormat="1" ht="12" customHeight="1">
      <c r="A19" s="35"/>
      <c r="B19" s="40"/>
      <c r="C19" s="35"/>
      <c r="D19" s="118" t="s">
        <v>26</v>
      </c>
      <c r="E19" s="35"/>
      <c r="F19" s="35"/>
      <c r="G19" s="35"/>
      <c r="H19" s="35"/>
      <c r="I19" s="118" t="s">
        <v>23</v>
      </c>
      <c r="J19" s="31" t="str">
        <f>'Rekapitulace stavby'!AN13</f>
        <v>Vyplň údaj</v>
      </c>
      <c r="K19" s="35"/>
      <c r="L19" s="52"/>
      <c r="S19" s="35"/>
      <c r="T19" s="35"/>
      <c r="U19" s="35"/>
      <c r="V19" s="35"/>
      <c r="W19" s="35"/>
      <c r="X19" s="35"/>
      <c r="Y19" s="35"/>
      <c r="Z19" s="35"/>
      <c r="AA19" s="35"/>
      <c r="AB19" s="35"/>
      <c r="AC19" s="35"/>
      <c r="AD19" s="35"/>
      <c r="AE19" s="35"/>
    </row>
    <row r="20" spans="1:31" s="2" customFormat="1" ht="18" customHeight="1">
      <c r="A20" s="35"/>
      <c r="B20" s="40"/>
      <c r="C20" s="35"/>
      <c r="D20" s="35"/>
      <c r="E20" s="416" t="str">
        <f>'Rekapitulace stavby'!E14</f>
        <v>Vyplň údaj</v>
      </c>
      <c r="F20" s="417"/>
      <c r="G20" s="417"/>
      <c r="H20" s="417"/>
      <c r="I20" s="118" t="s">
        <v>25</v>
      </c>
      <c r="J20" s="31" t="str">
        <f>'Rekapitulace stavby'!AN14</f>
        <v>Vyplň údaj</v>
      </c>
      <c r="K20" s="35"/>
      <c r="L20" s="52"/>
      <c r="S20" s="35"/>
      <c r="T20" s="35"/>
      <c r="U20" s="35"/>
      <c r="V20" s="35"/>
      <c r="W20" s="35"/>
      <c r="X20" s="35"/>
      <c r="Y20" s="35"/>
      <c r="Z20" s="35"/>
      <c r="AA20" s="35"/>
      <c r="AB20" s="35"/>
      <c r="AC20" s="35"/>
      <c r="AD20" s="35"/>
      <c r="AE20" s="35"/>
    </row>
    <row r="21" spans="1:31" s="2" customFormat="1" ht="6.95" customHeight="1">
      <c r="A21" s="35"/>
      <c r="B21" s="40"/>
      <c r="C21" s="35"/>
      <c r="D21" s="35"/>
      <c r="E21" s="35"/>
      <c r="F21" s="35"/>
      <c r="G21" s="35"/>
      <c r="H21" s="35"/>
      <c r="I21" s="35"/>
      <c r="J21" s="35"/>
      <c r="K21" s="35"/>
      <c r="L21" s="52"/>
      <c r="S21" s="35"/>
      <c r="T21" s="35"/>
      <c r="U21" s="35"/>
      <c r="V21" s="35"/>
      <c r="W21" s="35"/>
      <c r="X21" s="35"/>
      <c r="Y21" s="35"/>
      <c r="Z21" s="35"/>
      <c r="AA21" s="35"/>
      <c r="AB21" s="35"/>
      <c r="AC21" s="35"/>
      <c r="AD21" s="35"/>
      <c r="AE21" s="35"/>
    </row>
    <row r="22" spans="1:31" s="2" customFormat="1" ht="12" customHeight="1">
      <c r="A22" s="35"/>
      <c r="B22" s="40"/>
      <c r="C22" s="35"/>
      <c r="D22" s="118" t="s">
        <v>28</v>
      </c>
      <c r="E22" s="35"/>
      <c r="F22" s="35"/>
      <c r="G22" s="35"/>
      <c r="H22" s="35"/>
      <c r="I22" s="118" t="s">
        <v>23</v>
      </c>
      <c r="J22" s="109" t="s">
        <v>1</v>
      </c>
      <c r="K22" s="35"/>
      <c r="L22" s="52"/>
      <c r="S22" s="35"/>
      <c r="T22" s="35"/>
      <c r="U22" s="35"/>
      <c r="V22" s="35"/>
      <c r="W22" s="35"/>
      <c r="X22" s="35"/>
      <c r="Y22" s="35"/>
      <c r="Z22" s="35"/>
      <c r="AA22" s="35"/>
      <c r="AB22" s="35"/>
      <c r="AC22" s="35"/>
      <c r="AD22" s="35"/>
      <c r="AE22" s="35"/>
    </row>
    <row r="23" spans="1:31" s="2" customFormat="1" ht="18" customHeight="1">
      <c r="A23" s="35"/>
      <c r="B23" s="40"/>
      <c r="C23" s="35"/>
      <c r="D23" s="35"/>
      <c r="E23" s="109" t="s">
        <v>29</v>
      </c>
      <c r="F23" s="35"/>
      <c r="G23" s="35"/>
      <c r="H23" s="35"/>
      <c r="I23" s="118" t="s">
        <v>25</v>
      </c>
      <c r="J23" s="109" t="s">
        <v>1</v>
      </c>
      <c r="K23" s="35"/>
      <c r="L23" s="52"/>
      <c r="S23" s="35"/>
      <c r="T23" s="35"/>
      <c r="U23" s="35"/>
      <c r="V23" s="35"/>
      <c r="W23" s="35"/>
      <c r="X23" s="35"/>
      <c r="Y23" s="35"/>
      <c r="Z23" s="35"/>
      <c r="AA23" s="35"/>
      <c r="AB23" s="35"/>
      <c r="AC23" s="35"/>
      <c r="AD23" s="35"/>
      <c r="AE23" s="35"/>
    </row>
    <row r="24" spans="1:31" s="2" customFormat="1" ht="6.95" customHeight="1">
      <c r="A24" s="35"/>
      <c r="B24" s="40"/>
      <c r="C24" s="35"/>
      <c r="D24" s="35"/>
      <c r="E24" s="35"/>
      <c r="F24" s="35"/>
      <c r="G24" s="35"/>
      <c r="H24" s="35"/>
      <c r="I24" s="35"/>
      <c r="J24" s="35"/>
      <c r="K24" s="35"/>
      <c r="L24" s="52"/>
      <c r="S24" s="35"/>
      <c r="T24" s="35"/>
      <c r="U24" s="35"/>
      <c r="V24" s="35"/>
      <c r="W24" s="35"/>
      <c r="X24" s="35"/>
      <c r="Y24" s="35"/>
      <c r="Z24" s="35"/>
      <c r="AA24" s="35"/>
      <c r="AB24" s="35"/>
      <c r="AC24" s="35"/>
      <c r="AD24" s="35"/>
      <c r="AE24" s="35"/>
    </row>
    <row r="25" spans="1:31" s="2" customFormat="1" ht="12" customHeight="1">
      <c r="A25" s="35"/>
      <c r="B25" s="40"/>
      <c r="C25" s="35"/>
      <c r="D25" s="118" t="s">
        <v>31</v>
      </c>
      <c r="E25" s="35"/>
      <c r="F25" s="35"/>
      <c r="G25" s="35"/>
      <c r="H25" s="35"/>
      <c r="I25" s="118" t="s">
        <v>23</v>
      </c>
      <c r="J25" s="109" t="s">
        <v>1</v>
      </c>
      <c r="K25" s="35"/>
      <c r="L25" s="52"/>
      <c r="S25" s="35"/>
      <c r="T25" s="35"/>
      <c r="U25" s="35"/>
      <c r="V25" s="35"/>
      <c r="W25" s="35"/>
      <c r="X25" s="35"/>
      <c r="Y25" s="35"/>
      <c r="Z25" s="35"/>
      <c r="AA25" s="35"/>
      <c r="AB25" s="35"/>
      <c r="AC25" s="35"/>
      <c r="AD25" s="35"/>
      <c r="AE25" s="35"/>
    </row>
    <row r="26" spans="1:31" s="2" customFormat="1" ht="18" customHeight="1">
      <c r="A26" s="35"/>
      <c r="B26" s="40"/>
      <c r="C26" s="35"/>
      <c r="D26" s="35"/>
      <c r="E26" s="109" t="s">
        <v>29</v>
      </c>
      <c r="F26" s="35"/>
      <c r="G26" s="35"/>
      <c r="H26" s="35"/>
      <c r="I26" s="118" t="s">
        <v>25</v>
      </c>
      <c r="J26" s="109" t="s">
        <v>1</v>
      </c>
      <c r="K26" s="35"/>
      <c r="L26" s="52"/>
      <c r="S26" s="35"/>
      <c r="T26" s="35"/>
      <c r="U26" s="35"/>
      <c r="V26" s="35"/>
      <c r="W26" s="35"/>
      <c r="X26" s="35"/>
      <c r="Y26" s="35"/>
      <c r="Z26" s="35"/>
      <c r="AA26" s="35"/>
      <c r="AB26" s="35"/>
      <c r="AC26" s="35"/>
      <c r="AD26" s="35"/>
      <c r="AE26" s="35"/>
    </row>
    <row r="27" spans="1:31" s="2" customFormat="1" ht="6.95" customHeight="1">
      <c r="A27" s="35"/>
      <c r="B27" s="40"/>
      <c r="C27" s="35"/>
      <c r="D27" s="35"/>
      <c r="E27" s="35"/>
      <c r="F27" s="35"/>
      <c r="G27" s="35"/>
      <c r="H27" s="35"/>
      <c r="I27" s="35"/>
      <c r="J27" s="35"/>
      <c r="K27" s="35"/>
      <c r="L27" s="52"/>
      <c r="S27" s="35"/>
      <c r="T27" s="35"/>
      <c r="U27" s="35"/>
      <c r="V27" s="35"/>
      <c r="W27" s="35"/>
      <c r="X27" s="35"/>
      <c r="Y27" s="35"/>
      <c r="Z27" s="35"/>
      <c r="AA27" s="35"/>
      <c r="AB27" s="35"/>
      <c r="AC27" s="35"/>
      <c r="AD27" s="35"/>
      <c r="AE27" s="35"/>
    </row>
    <row r="28" spans="1:31" s="2" customFormat="1" ht="12" customHeight="1">
      <c r="A28" s="35"/>
      <c r="B28" s="40"/>
      <c r="C28" s="35"/>
      <c r="D28" s="118" t="s">
        <v>32</v>
      </c>
      <c r="E28" s="35"/>
      <c r="F28" s="35"/>
      <c r="G28" s="35"/>
      <c r="H28" s="35"/>
      <c r="I28" s="35"/>
      <c r="J28" s="35"/>
      <c r="K28" s="35"/>
      <c r="L28" s="52"/>
      <c r="S28" s="35"/>
      <c r="T28" s="35"/>
      <c r="U28" s="35"/>
      <c r="V28" s="35"/>
      <c r="W28" s="35"/>
      <c r="X28" s="35"/>
      <c r="Y28" s="35"/>
      <c r="Z28" s="35"/>
      <c r="AA28" s="35"/>
      <c r="AB28" s="35"/>
      <c r="AC28" s="35"/>
      <c r="AD28" s="35"/>
      <c r="AE28" s="35"/>
    </row>
    <row r="29" spans="1:31" s="8" customFormat="1" ht="16.5" customHeight="1">
      <c r="A29" s="120"/>
      <c r="B29" s="121"/>
      <c r="C29" s="120"/>
      <c r="D29" s="120"/>
      <c r="E29" s="418" t="s">
        <v>1</v>
      </c>
      <c r="F29" s="418"/>
      <c r="G29" s="418"/>
      <c r="H29" s="418"/>
      <c r="I29" s="120"/>
      <c r="J29" s="120"/>
      <c r="K29" s="120"/>
      <c r="L29" s="122"/>
      <c r="S29" s="120"/>
      <c r="T29" s="120"/>
      <c r="U29" s="120"/>
      <c r="V29" s="120"/>
      <c r="W29" s="120"/>
      <c r="X29" s="120"/>
      <c r="Y29" s="120"/>
      <c r="Z29" s="120"/>
      <c r="AA29" s="120"/>
      <c r="AB29" s="120"/>
      <c r="AC29" s="120"/>
      <c r="AD29" s="120"/>
      <c r="AE29" s="120"/>
    </row>
    <row r="30" spans="1:31" s="2" customFormat="1" ht="6.95" customHeight="1">
      <c r="A30" s="35"/>
      <c r="B30" s="40"/>
      <c r="C30" s="35"/>
      <c r="D30" s="35"/>
      <c r="E30" s="35"/>
      <c r="F30" s="35"/>
      <c r="G30" s="35"/>
      <c r="H30" s="35"/>
      <c r="I30" s="35"/>
      <c r="J30" s="35"/>
      <c r="K30" s="35"/>
      <c r="L30" s="52"/>
      <c r="S30" s="35"/>
      <c r="T30" s="35"/>
      <c r="U30" s="35"/>
      <c r="V30" s="35"/>
      <c r="W30" s="35"/>
      <c r="X30" s="35"/>
      <c r="Y30" s="35"/>
      <c r="Z30" s="35"/>
      <c r="AA30" s="35"/>
      <c r="AB30" s="35"/>
      <c r="AC30" s="35"/>
      <c r="AD30" s="35"/>
      <c r="AE30" s="35"/>
    </row>
    <row r="31" spans="1:31" s="2" customFormat="1" ht="6.95" customHeight="1">
      <c r="A31" s="35"/>
      <c r="B31" s="40"/>
      <c r="C31" s="35"/>
      <c r="D31" s="123"/>
      <c r="E31" s="123"/>
      <c r="F31" s="123"/>
      <c r="G31" s="123"/>
      <c r="H31" s="123"/>
      <c r="I31" s="123"/>
      <c r="J31" s="123"/>
      <c r="K31" s="123"/>
      <c r="L31" s="52"/>
      <c r="S31" s="35"/>
      <c r="T31" s="35"/>
      <c r="U31" s="35"/>
      <c r="V31" s="35"/>
      <c r="W31" s="35"/>
      <c r="X31" s="35"/>
      <c r="Y31" s="35"/>
      <c r="Z31" s="35"/>
      <c r="AA31" s="35"/>
      <c r="AB31" s="35"/>
      <c r="AC31" s="35"/>
      <c r="AD31" s="35"/>
      <c r="AE31" s="35"/>
    </row>
    <row r="32" spans="1:31" s="2" customFormat="1" ht="25.35" customHeight="1">
      <c r="A32" s="35"/>
      <c r="B32" s="40"/>
      <c r="C32" s="35"/>
      <c r="D32" s="124" t="s">
        <v>33</v>
      </c>
      <c r="E32" s="35"/>
      <c r="F32" s="35"/>
      <c r="G32" s="35"/>
      <c r="H32" s="35"/>
      <c r="I32" s="35"/>
      <c r="J32" s="125">
        <f>ROUND(J126, 2)</f>
        <v>0</v>
      </c>
      <c r="K32" s="35"/>
      <c r="L32" s="52"/>
      <c r="S32" s="35"/>
      <c r="T32" s="35"/>
      <c r="U32" s="35"/>
      <c r="V32" s="35"/>
      <c r="W32" s="35"/>
      <c r="X32" s="35"/>
      <c r="Y32" s="35"/>
      <c r="Z32" s="35"/>
      <c r="AA32" s="35"/>
      <c r="AB32" s="35"/>
      <c r="AC32" s="35"/>
      <c r="AD32" s="35"/>
      <c r="AE32" s="35"/>
    </row>
    <row r="33" spans="1:31" s="2" customFormat="1" ht="6.95" customHeight="1">
      <c r="A33" s="35"/>
      <c r="B33" s="40"/>
      <c r="C33" s="35"/>
      <c r="D33" s="123"/>
      <c r="E33" s="123"/>
      <c r="F33" s="123"/>
      <c r="G33" s="123"/>
      <c r="H33" s="123"/>
      <c r="I33" s="123"/>
      <c r="J33" s="123"/>
      <c r="K33" s="123"/>
      <c r="L33" s="52"/>
      <c r="S33" s="35"/>
      <c r="T33" s="35"/>
      <c r="U33" s="35"/>
      <c r="V33" s="35"/>
      <c r="W33" s="35"/>
      <c r="X33" s="35"/>
      <c r="Y33" s="35"/>
      <c r="Z33" s="35"/>
      <c r="AA33" s="35"/>
      <c r="AB33" s="35"/>
      <c r="AC33" s="35"/>
      <c r="AD33" s="35"/>
      <c r="AE33" s="35"/>
    </row>
    <row r="34" spans="1:31" s="2" customFormat="1" ht="14.45" customHeight="1">
      <c r="A34" s="35"/>
      <c r="B34" s="40"/>
      <c r="C34" s="35"/>
      <c r="D34" s="35"/>
      <c r="E34" s="35"/>
      <c r="F34" s="126" t="s">
        <v>35</v>
      </c>
      <c r="G34" s="35"/>
      <c r="H34" s="35"/>
      <c r="I34" s="126" t="s">
        <v>34</v>
      </c>
      <c r="J34" s="126" t="s">
        <v>36</v>
      </c>
      <c r="K34" s="35"/>
      <c r="L34" s="52"/>
      <c r="S34" s="35"/>
      <c r="T34" s="35"/>
      <c r="U34" s="35"/>
      <c r="V34" s="35"/>
      <c r="W34" s="35"/>
      <c r="X34" s="35"/>
      <c r="Y34" s="35"/>
      <c r="Z34" s="35"/>
      <c r="AA34" s="35"/>
      <c r="AB34" s="35"/>
      <c r="AC34" s="35"/>
      <c r="AD34" s="35"/>
      <c r="AE34" s="35"/>
    </row>
    <row r="35" spans="1:31" s="2" customFormat="1" ht="14.45" customHeight="1">
      <c r="A35" s="35"/>
      <c r="B35" s="40"/>
      <c r="C35" s="35"/>
      <c r="D35" s="127" t="s">
        <v>37</v>
      </c>
      <c r="E35" s="118" t="s">
        <v>38</v>
      </c>
      <c r="F35" s="128">
        <f>ROUND((SUM(BE126:BE170)),  2)</f>
        <v>0</v>
      </c>
      <c r="G35" s="35"/>
      <c r="H35" s="35"/>
      <c r="I35" s="129">
        <v>0.21</v>
      </c>
      <c r="J35" s="128">
        <f>ROUND(((SUM(BE126:BE170))*I35),  2)</f>
        <v>0</v>
      </c>
      <c r="K35" s="35"/>
      <c r="L35" s="52"/>
      <c r="S35" s="35"/>
      <c r="T35" s="35"/>
      <c r="U35" s="35"/>
      <c r="V35" s="35"/>
      <c r="W35" s="35"/>
      <c r="X35" s="35"/>
      <c r="Y35" s="35"/>
      <c r="Z35" s="35"/>
      <c r="AA35" s="35"/>
      <c r="AB35" s="35"/>
      <c r="AC35" s="35"/>
      <c r="AD35" s="35"/>
      <c r="AE35" s="35"/>
    </row>
    <row r="36" spans="1:31" s="2" customFormat="1" ht="14.45" customHeight="1">
      <c r="A36" s="35"/>
      <c r="B36" s="40"/>
      <c r="C36" s="35"/>
      <c r="D36" s="35"/>
      <c r="E36" s="118" t="s">
        <v>39</v>
      </c>
      <c r="F36" s="128">
        <f>ROUND((SUM(BF126:BF170)),  2)</f>
        <v>0</v>
      </c>
      <c r="G36" s="35"/>
      <c r="H36" s="35"/>
      <c r="I36" s="129">
        <v>0.12</v>
      </c>
      <c r="J36" s="128">
        <f>ROUND(((SUM(BF126:BF170))*I36),  2)</f>
        <v>0</v>
      </c>
      <c r="K36" s="35"/>
      <c r="L36" s="52"/>
      <c r="S36" s="35"/>
      <c r="T36" s="35"/>
      <c r="U36" s="35"/>
      <c r="V36" s="35"/>
      <c r="W36" s="35"/>
      <c r="X36" s="35"/>
      <c r="Y36" s="35"/>
      <c r="Z36" s="35"/>
      <c r="AA36" s="35"/>
      <c r="AB36" s="35"/>
      <c r="AC36" s="35"/>
      <c r="AD36" s="35"/>
      <c r="AE36" s="35"/>
    </row>
    <row r="37" spans="1:31" s="2" customFormat="1" ht="14.45" hidden="1" customHeight="1">
      <c r="A37" s="35"/>
      <c r="B37" s="40"/>
      <c r="C37" s="35"/>
      <c r="D37" s="35"/>
      <c r="E37" s="118" t="s">
        <v>40</v>
      </c>
      <c r="F37" s="128">
        <f>ROUND((SUM(BG126:BG170)),  2)</f>
        <v>0</v>
      </c>
      <c r="G37" s="35"/>
      <c r="H37" s="35"/>
      <c r="I37" s="129">
        <v>0.21</v>
      </c>
      <c r="J37" s="128">
        <f>0</f>
        <v>0</v>
      </c>
      <c r="K37" s="35"/>
      <c r="L37" s="52"/>
      <c r="S37" s="35"/>
      <c r="T37" s="35"/>
      <c r="U37" s="35"/>
      <c r="V37" s="35"/>
      <c r="W37" s="35"/>
      <c r="X37" s="35"/>
      <c r="Y37" s="35"/>
      <c r="Z37" s="35"/>
      <c r="AA37" s="35"/>
      <c r="AB37" s="35"/>
      <c r="AC37" s="35"/>
      <c r="AD37" s="35"/>
      <c r="AE37" s="35"/>
    </row>
    <row r="38" spans="1:31" s="2" customFormat="1" ht="14.45" hidden="1" customHeight="1">
      <c r="A38" s="35"/>
      <c r="B38" s="40"/>
      <c r="C38" s="35"/>
      <c r="D38" s="35"/>
      <c r="E38" s="118" t="s">
        <v>41</v>
      </c>
      <c r="F38" s="128">
        <f>ROUND((SUM(BH126:BH170)),  2)</f>
        <v>0</v>
      </c>
      <c r="G38" s="35"/>
      <c r="H38" s="35"/>
      <c r="I38" s="129">
        <v>0.12</v>
      </c>
      <c r="J38" s="128">
        <f>0</f>
        <v>0</v>
      </c>
      <c r="K38" s="35"/>
      <c r="L38" s="52"/>
      <c r="S38" s="35"/>
      <c r="T38" s="35"/>
      <c r="U38" s="35"/>
      <c r="V38" s="35"/>
      <c r="W38" s="35"/>
      <c r="X38" s="35"/>
      <c r="Y38" s="35"/>
      <c r="Z38" s="35"/>
      <c r="AA38" s="35"/>
      <c r="AB38" s="35"/>
      <c r="AC38" s="35"/>
      <c r="AD38" s="35"/>
      <c r="AE38" s="35"/>
    </row>
    <row r="39" spans="1:31" s="2" customFormat="1" ht="14.45" hidden="1" customHeight="1">
      <c r="A39" s="35"/>
      <c r="B39" s="40"/>
      <c r="C39" s="35"/>
      <c r="D39" s="35"/>
      <c r="E39" s="118" t="s">
        <v>42</v>
      </c>
      <c r="F39" s="128">
        <f>ROUND((SUM(BI126:BI170)),  2)</f>
        <v>0</v>
      </c>
      <c r="G39" s="35"/>
      <c r="H39" s="35"/>
      <c r="I39" s="129">
        <v>0</v>
      </c>
      <c r="J39" s="128">
        <f>0</f>
        <v>0</v>
      </c>
      <c r="K39" s="35"/>
      <c r="L39" s="52"/>
      <c r="S39" s="35"/>
      <c r="T39" s="35"/>
      <c r="U39" s="35"/>
      <c r="V39" s="35"/>
      <c r="W39" s="35"/>
      <c r="X39" s="35"/>
      <c r="Y39" s="35"/>
      <c r="Z39" s="35"/>
      <c r="AA39" s="35"/>
      <c r="AB39" s="35"/>
      <c r="AC39" s="35"/>
      <c r="AD39" s="35"/>
      <c r="AE39" s="35"/>
    </row>
    <row r="40" spans="1:31" s="2" customFormat="1" ht="6.95" customHeight="1">
      <c r="A40" s="35"/>
      <c r="B40" s="40"/>
      <c r="C40" s="35"/>
      <c r="D40" s="35"/>
      <c r="E40" s="35"/>
      <c r="F40" s="35"/>
      <c r="G40" s="35"/>
      <c r="H40" s="35"/>
      <c r="I40" s="35"/>
      <c r="J40" s="35"/>
      <c r="K40" s="35"/>
      <c r="L40" s="52"/>
      <c r="S40" s="35"/>
      <c r="T40" s="35"/>
      <c r="U40" s="35"/>
      <c r="V40" s="35"/>
      <c r="W40" s="35"/>
      <c r="X40" s="35"/>
      <c r="Y40" s="35"/>
      <c r="Z40" s="35"/>
      <c r="AA40" s="35"/>
      <c r="AB40" s="35"/>
      <c r="AC40" s="35"/>
      <c r="AD40" s="35"/>
      <c r="AE40" s="35"/>
    </row>
    <row r="41" spans="1:31" s="2" customFormat="1" ht="25.35" customHeight="1">
      <c r="A41" s="35"/>
      <c r="B41" s="40"/>
      <c r="C41" s="130"/>
      <c r="D41" s="131" t="s">
        <v>43</v>
      </c>
      <c r="E41" s="132"/>
      <c r="F41" s="132"/>
      <c r="G41" s="133" t="s">
        <v>44</v>
      </c>
      <c r="H41" s="134" t="s">
        <v>7622</v>
      </c>
      <c r="I41" s="132"/>
      <c r="J41" s="135">
        <f>SUM(J32:J39)</f>
        <v>0</v>
      </c>
      <c r="K41" s="136"/>
      <c r="L41" s="52"/>
      <c r="S41" s="35"/>
      <c r="T41" s="35"/>
      <c r="U41" s="35"/>
      <c r="V41" s="35"/>
      <c r="W41" s="35"/>
      <c r="X41" s="35"/>
      <c r="Y41" s="35"/>
      <c r="Z41" s="35"/>
      <c r="AA41" s="35"/>
      <c r="AB41" s="35"/>
      <c r="AC41" s="35"/>
      <c r="AD41" s="35"/>
      <c r="AE41" s="35"/>
    </row>
    <row r="42" spans="1:31" s="2" customFormat="1" ht="14.45" customHeight="1">
      <c r="A42" s="35"/>
      <c r="B42" s="40"/>
      <c r="C42" s="35"/>
      <c r="D42" s="35"/>
      <c r="E42" s="35"/>
      <c r="F42" s="35"/>
      <c r="G42" s="35"/>
      <c r="H42" s="35"/>
      <c r="I42" s="35"/>
      <c r="J42" s="35"/>
      <c r="K42" s="35"/>
      <c r="L42" s="52"/>
      <c r="S42" s="35"/>
      <c r="T42" s="35"/>
      <c r="U42" s="35"/>
      <c r="V42" s="35"/>
      <c r="W42" s="35"/>
      <c r="X42" s="35"/>
      <c r="Y42" s="35"/>
      <c r="Z42" s="35"/>
      <c r="AA42" s="35"/>
      <c r="AB42" s="35"/>
      <c r="AC42" s="35"/>
      <c r="AD42" s="35"/>
      <c r="AE42" s="35"/>
    </row>
    <row r="43" spans="1:31" s="1" customFormat="1" ht="14.45" customHeight="1">
      <c r="B43" s="21"/>
      <c r="L43" s="21"/>
    </row>
    <row r="44" spans="1:31" s="1" customFormat="1" ht="14.45" customHeight="1">
      <c r="B44" s="21"/>
      <c r="L44" s="21"/>
    </row>
    <row r="45" spans="1:31" s="1" customFormat="1" ht="14.45" customHeight="1">
      <c r="B45" s="21"/>
      <c r="L45" s="21"/>
    </row>
    <row r="46" spans="1:31" s="1" customFormat="1" ht="14.45" customHeight="1">
      <c r="B46" s="21"/>
      <c r="L46" s="21"/>
    </row>
    <row r="47" spans="1:31" s="1" customFormat="1" ht="14.45" customHeight="1">
      <c r="B47" s="21"/>
      <c r="L47" s="21"/>
    </row>
    <row r="48" spans="1:31" s="1" customFormat="1" ht="14.45" customHeight="1">
      <c r="B48" s="21"/>
      <c r="L48" s="21"/>
    </row>
    <row r="49" spans="1:31" s="1" customFormat="1" ht="14.45" customHeight="1">
      <c r="B49" s="21"/>
      <c r="L49" s="21"/>
    </row>
    <row r="50" spans="1:31" s="2" customFormat="1" ht="14.45" customHeight="1">
      <c r="B50" s="52"/>
      <c r="D50" s="137" t="s">
        <v>45</v>
      </c>
      <c r="E50" s="138"/>
      <c r="F50" s="138"/>
      <c r="G50" s="137" t="s">
        <v>46</v>
      </c>
      <c r="H50" s="138"/>
      <c r="I50" s="138"/>
      <c r="J50" s="138"/>
      <c r="K50" s="138"/>
      <c r="L50" s="52"/>
    </row>
    <row r="51" spans="1:31">
      <c r="B51" s="21"/>
      <c r="L51" s="21"/>
    </row>
    <row r="52" spans="1:31">
      <c r="B52" s="21"/>
      <c r="L52" s="21"/>
    </row>
    <row r="53" spans="1:31">
      <c r="B53" s="21"/>
      <c r="L53" s="21"/>
    </row>
    <row r="54" spans="1:31">
      <c r="B54" s="21"/>
      <c r="L54" s="21"/>
    </row>
    <row r="55" spans="1:31">
      <c r="B55" s="21"/>
      <c r="L55" s="21"/>
    </row>
    <row r="56" spans="1:31">
      <c r="B56" s="21"/>
      <c r="L56" s="21"/>
    </row>
    <row r="57" spans="1:31">
      <c r="B57" s="21"/>
      <c r="L57" s="21"/>
    </row>
    <row r="58" spans="1:31">
      <c r="B58" s="21"/>
      <c r="L58" s="21"/>
    </row>
    <row r="59" spans="1:31">
      <c r="B59" s="21"/>
      <c r="L59" s="21"/>
    </row>
    <row r="60" spans="1:31">
      <c r="B60" s="21"/>
      <c r="L60" s="21"/>
    </row>
    <row r="61" spans="1:31" s="2" customFormat="1" ht="12.75">
      <c r="A61" s="35"/>
      <c r="B61" s="40"/>
      <c r="C61" s="35"/>
      <c r="D61" s="139" t="s">
        <v>47</v>
      </c>
      <c r="E61" s="140"/>
      <c r="F61" s="141" t="s">
        <v>48</v>
      </c>
      <c r="G61" s="139" t="s">
        <v>47</v>
      </c>
      <c r="H61" s="140"/>
      <c r="I61" s="140"/>
      <c r="J61" s="142" t="s">
        <v>48</v>
      </c>
      <c r="K61" s="140"/>
      <c r="L61" s="52"/>
      <c r="S61" s="35"/>
      <c r="T61" s="35"/>
      <c r="U61" s="35"/>
      <c r="V61" s="35"/>
      <c r="W61" s="35"/>
      <c r="X61" s="35"/>
      <c r="Y61" s="35"/>
      <c r="Z61" s="35"/>
      <c r="AA61" s="35"/>
      <c r="AB61" s="35"/>
      <c r="AC61" s="35"/>
      <c r="AD61" s="35"/>
      <c r="AE61" s="35"/>
    </row>
    <row r="62" spans="1:31">
      <c r="B62" s="21"/>
      <c r="L62" s="21"/>
    </row>
    <row r="63" spans="1:31">
      <c r="B63" s="21"/>
      <c r="L63" s="21"/>
    </row>
    <row r="64" spans="1:31">
      <c r="B64" s="21"/>
      <c r="L64" s="21"/>
    </row>
    <row r="65" spans="1:31" s="2" customFormat="1" ht="12.75">
      <c r="A65" s="35"/>
      <c r="B65" s="40"/>
      <c r="C65" s="35"/>
      <c r="D65" s="137" t="s">
        <v>49</v>
      </c>
      <c r="E65" s="143"/>
      <c r="F65" s="143"/>
      <c r="G65" s="137" t="s">
        <v>50</v>
      </c>
      <c r="H65" s="143"/>
      <c r="I65" s="143"/>
      <c r="J65" s="143"/>
      <c r="K65" s="143"/>
      <c r="L65" s="52"/>
      <c r="S65" s="35"/>
      <c r="T65" s="35"/>
      <c r="U65" s="35"/>
      <c r="V65" s="35"/>
      <c r="W65" s="35"/>
      <c r="X65" s="35"/>
      <c r="Y65" s="35"/>
      <c r="Z65" s="35"/>
      <c r="AA65" s="35"/>
      <c r="AB65" s="35"/>
      <c r="AC65" s="35"/>
      <c r="AD65" s="35"/>
      <c r="AE65" s="35"/>
    </row>
    <row r="66" spans="1:31">
      <c r="B66" s="21"/>
      <c r="L66" s="21"/>
    </row>
    <row r="67" spans="1:31">
      <c r="B67" s="21"/>
      <c r="L67" s="21"/>
    </row>
    <row r="68" spans="1:31">
      <c r="B68" s="21"/>
      <c r="L68" s="21"/>
    </row>
    <row r="69" spans="1:31">
      <c r="B69" s="21"/>
      <c r="L69" s="21"/>
    </row>
    <row r="70" spans="1:31">
      <c r="B70" s="21"/>
      <c r="L70" s="21"/>
    </row>
    <row r="71" spans="1:31">
      <c r="B71" s="21"/>
      <c r="L71" s="21"/>
    </row>
    <row r="72" spans="1:31">
      <c r="B72" s="21"/>
      <c r="L72" s="21"/>
    </row>
    <row r="73" spans="1:31">
      <c r="B73" s="21"/>
      <c r="L73" s="21"/>
    </row>
    <row r="74" spans="1:31">
      <c r="B74" s="21"/>
      <c r="L74" s="21"/>
    </row>
    <row r="75" spans="1:31">
      <c r="B75" s="21"/>
      <c r="L75" s="21"/>
    </row>
    <row r="76" spans="1:31" s="2" customFormat="1" ht="12.75">
      <c r="A76" s="35"/>
      <c r="B76" s="40"/>
      <c r="C76" s="35"/>
      <c r="D76" s="139" t="s">
        <v>47</v>
      </c>
      <c r="E76" s="140"/>
      <c r="F76" s="141" t="s">
        <v>48</v>
      </c>
      <c r="G76" s="139" t="s">
        <v>47</v>
      </c>
      <c r="H76" s="140"/>
      <c r="I76" s="140"/>
      <c r="J76" s="142" t="s">
        <v>48</v>
      </c>
      <c r="K76" s="140"/>
      <c r="L76" s="52"/>
      <c r="S76" s="35"/>
      <c r="T76" s="35"/>
      <c r="U76" s="35"/>
      <c r="V76" s="35"/>
      <c r="W76" s="35"/>
      <c r="X76" s="35"/>
      <c r="Y76" s="35"/>
      <c r="Z76" s="35"/>
      <c r="AA76" s="35"/>
      <c r="AB76" s="35"/>
      <c r="AC76" s="35"/>
      <c r="AD76" s="35"/>
      <c r="AE76" s="35"/>
    </row>
    <row r="77" spans="1:31" s="2" customFormat="1" ht="14.45" customHeight="1">
      <c r="A77" s="35"/>
      <c r="B77" s="144"/>
      <c r="C77" s="145"/>
      <c r="D77" s="145"/>
      <c r="E77" s="145"/>
      <c r="F77" s="145"/>
      <c r="G77" s="145"/>
      <c r="H77" s="145"/>
      <c r="I77" s="145"/>
      <c r="J77" s="145"/>
      <c r="K77" s="145"/>
      <c r="L77" s="52"/>
      <c r="S77" s="35"/>
      <c r="T77" s="35"/>
      <c r="U77" s="35"/>
      <c r="V77" s="35"/>
      <c r="W77" s="35"/>
      <c r="X77" s="35"/>
      <c r="Y77" s="35"/>
      <c r="Z77" s="35"/>
      <c r="AA77" s="35"/>
      <c r="AB77" s="35"/>
      <c r="AC77" s="35"/>
      <c r="AD77" s="35"/>
      <c r="AE77" s="35"/>
    </row>
    <row r="81" spans="1:31" s="2" customFormat="1" ht="6.95" customHeight="1">
      <c r="A81" s="35"/>
      <c r="B81" s="146"/>
      <c r="C81" s="147"/>
      <c r="D81" s="147"/>
      <c r="E81" s="147"/>
      <c r="F81" s="147"/>
      <c r="G81" s="147"/>
      <c r="H81" s="147"/>
      <c r="I81" s="147"/>
      <c r="J81" s="147"/>
      <c r="K81" s="147"/>
      <c r="L81" s="52"/>
      <c r="S81" s="35"/>
      <c r="T81" s="35"/>
      <c r="U81" s="35"/>
      <c r="V81" s="35"/>
      <c r="W81" s="35"/>
      <c r="X81" s="35"/>
      <c r="Y81" s="35"/>
      <c r="Z81" s="35"/>
      <c r="AA81" s="35"/>
      <c r="AB81" s="35"/>
      <c r="AC81" s="35"/>
      <c r="AD81" s="35"/>
      <c r="AE81" s="35"/>
    </row>
    <row r="82" spans="1:31" s="2" customFormat="1" ht="24.95" customHeight="1">
      <c r="A82" s="35"/>
      <c r="B82" s="36"/>
      <c r="C82" s="24" t="s">
        <v>242</v>
      </c>
      <c r="D82" s="37"/>
      <c r="E82" s="37"/>
      <c r="F82" s="37"/>
      <c r="G82" s="37"/>
      <c r="H82" s="37"/>
      <c r="I82" s="37"/>
      <c r="J82" s="37"/>
      <c r="K82" s="37"/>
      <c r="L82" s="52"/>
      <c r="S82" s="35"/>
      <c r="T82" s="35"/>
      <c r="U82" s="35"/>
      <c r="V82" s="35"/>
      <c r="W82" s="35"/>
      <c r="X82" s="35"/>
      <c r="Y82" s="35"/>
      <c r="Z82" s="35"/>
      <c r="AA82" s="35"/>
      <c r="AB82" s="35"/>
      <c r="AC82" s="35"/>
      <c r="AD82" s="35"/>
      <c r="AE82" s="35"/>
    </row>
    <row r="83" spans="1:31" s="2" customFormat="1" ht="6.95" customHeight="1">
      <c r="A83" s="35"/>
      <c r="B83" s="36"/>
      <c r="C83" s="37"/>
      <c r="D83" s="37"/>
      <c r="E83" s="37"/>
      <c r="F83" s="37"/>
      <c r="G83" s="37"/>
      <c r="H83" s="37"/>
      <c r="I83" s="37"/>
      <c r="J83" s="37"/>
      <c r="K83" s="37"/>
      <c r="L83" s="52"/>
      <c r="S83" s="35"/>
      <c r="T83" s="35"/>
      <c r="U83" s="35"/>
      <c r="V83" s="35"/>
      <c r="W83" s="35"/>
      <c r="X83" s="35"/>
      <c r="Y83" s="35"/>
      <c r="Z83" s="35"/>
      <c r="AA83" s="35"/>
      <c r="AB83" s="35"/>
      <c r="AC83" s="35"/>
      <c r="AD83" s="35"/>
      <c r="AE83" s="35"/>
    </row>
    <row r="84" spans="1:31" s="2" customFormat="1" ht="12" customHeight="1">
      <c r="A84" s="35"/>
      <c r="B84" s="36"/>
      <c r="C84" s="30" t="s">
        <v>15</v>
      </c>
      <c r="D84" s="37"/>
      <c r="E84" s="37"/>
      <c r="F84" s="37"/>
      <c r="G84" s="37"/>
      <c r="H84" s="37"/>
      <c r="I84" s="37"/>
      <c r="J84" s="37"/>
      <c r="K84" s="37"/>
      <c r="L84" s="52"/>
      <c r="S84" s="35"/>
      <c r="T84" s="35"/>
      <c r="U84" s="35"/>
      <c r="V84" s="35"/>
      <c r="W84" s="35"/>
      <c r="X84" s="35"/>
      <c r="Y84" s="35"/>
      <c r="Z84" s="35"/>
      <c r="AA84" s="35"/>
      <c r="AB84" s="35"/>
      <c r="AC84" s="35"/>
      <c r="AD84" s="35"/>
      <c r="AE84" s="35"/>
    </row>
    <row r="85" spans="1:31" s="2" customFormat="1" ht="16.5" customHeight="1">
      <c r="A85" s="35"/>
      <c r="B85" s="36"/>
      <c r="C85" s="37"/>
      <c r="D85" s="37"/>
      <c r="E85" s="410" t="str">
        <f>E7</f>
        <v>Modernizace teplárny OB6</v>
      </c>
      <c r="F85" s="411"/>
      <c r="G85" s="411"/>
      <c r="H85" s="411"/>
      <c r="I85" s="37"/>
      <c r="J85" s="37"/>
      <c r="K85" s="37"/>
      <c r="L85" s="52"/>
      <c r="S85" s="35"/>
      <c r="T85" s="35"/>
      <c r="U85" s="35"/>
      <c r="V85" s="35"/>
      <c r="W85" s="35"/>
      <c r="X85" s="35"/>
      <c r="Y85" s="35"/>
      <c r="Z85" s="35"/>
      <c r="AA85" s="35"/>
      <c r="AB85" s="35"/>
      <c r="AC85" s="35"/>
      <c r="AD85" s="35"/>
      <c r="AE85" s="35"/>
    </row>
    <row r="86" spans="1:31" s="1" customFormat="1" ht="12" customHeight="1">
      <c r="B86" s="22"/>
      <c r="C86" s="30" t="s">
        <v>241</v>
      </c>
      <c r="D86" s="23"/>
      <c r="E86" s="23"/>
      <c r="F86" s="23"/>
      <c r="G86" s="23"/>
      <c r="H86" s="23"/>
      <c r="I86" s="23"/>
      <c r="J86" s="23"/>
      <c r="K86" s="23"/>
      <c r="L86" s="21"/>
    </row>
    <row r="87" spans="1:31" s="2" customFormat="1" ht="23.25" customHeight="1">
      <c r="A87" s="35"/>
      <c r="B87" s="36"/>
      <c r="C87" s="37"/>
      <c r="D87" s="37"/>
      <c r="E87" s="410" t="s">
        <v>431</v>
      </c>
      <c r="F87" s="409"/>
      <c r="G87" s="409"/>
      <c r="H87" s="409"/>
      <c r="I87" s="37"/>
      <c r="J87" s="37"/>
      <c r="K87" s="37"/>
      <c r="L87" s="52"/>
      <c r="S87" s="35"/>
      <c r="T87" s="35"/>
      <c r="U87" s="35"/>
      <c r="V87" s="35"/>
      <c r="W87" s="35"/>
      <c r="X87" s="35"/>
      <c r="Y87" s="35"/>
      <c r="Z87" s="35"/>
      <c r="AA87" s="35"/>
      <c r="AB87" s="35"/>
      <c r="AC87" s="35"/>
      <c r="AD87" s="35"/>
      <c r="AE87" s="35"/>
    </row>
    <row r="88" spans="1:31" s="2" customFormat="1" ht="12" customHeight="1">
      <c r="A88" s="35"/>
      <c r="B88" s="36"/>
      <c r="C88" s="30" t="s">
        <v>432</v>
      </c>
      <c r="D88" s="37"/>
      <c r="E88" s="37"/>
      <c r="F88" s="37"/>
      <c r="G88" s="37"/>
      <c r="H88" s="37"/>
      <c r="I88" s="37"/>
      <c r="J88" s="37"/>
      <c r="K88" s="37"/>
      <c r="L88" s="52"/>
      <c r="S88" s="35"/>
      <c r="T88" s="35"/>
      <c r="U88" s="35"/>
      <c r="V88" s="35"/>
      <c r="W88" s="35"/>
      <c r="X88" s="35"/>
      <c r="Y88" s="35"/>
      <c r="Z88" s="35"/>
      <c r="AA88" s="35"/>
      <c r="AB88" s="35"/>
      <c r="AC88" s="35"/>
      <c r="AD88" s="35"/>
      <c r="AE88" s="35"/>
    </row>
    <row r="89" spans="1:31" s="2" customFormat="1" ht="16.5" customHeight="1">
      <c r="A89" s="35"/>
      <c r="B89" s="36"/>
      <c r="C89" s="37"/>
      <c r="D89" s="37"/>
      <c r="E89" s="384" t="str">
        <f>E11</f>
        <v>SO 101-306 - Přípojka SO 101_306 - ZTI</v>
      </c>
      <c r="F89" s="409"/>
      <c r="G89" s="409"/>
      <c r="H89" s="409"/>
      <c r="I89" s="37"/>
      <c r="J89" s="37"/>
      <c r="K89" s="37"/>
      <c r="L89" s="52"/>
      <c r="S89" s="35"/>
      <c r="T89" s="35"/>
      <c r="U89" s="35"/>
      <c r="V89" s="35"/>
      <c r="W89" s="35"/>
      <c r="X89" s="35"/>
      <c r="Y89" s="35"/>
      <c r="Z89" s="35"/>
      <c r="AA89" s="35"/>
      <c r="AB89" s="35"/>
      <c r="AC89" s="35"/>
      <c r="AD89" s="35"/>
      <c r="AE89" s="35"/>
    </row>
    <row r="90" spans="1:31" s="2" customFormat="1" ht="6.95" customHeight="1">
      <c r="A90" s="35"/>
      <c r="B90" s="36"/>
      <c r="C90" s="37"/>
      <c r="D90" s="37"/>
      <c r="E90" s="37"/>
      <c r="F90" s="37"/>
      <c r="G90" s="37"/>
      <c r="H90" s="37"/>
      <c r="I90" s="37"/>
      <c r="J90" s="37"/>
      <c r="K90" s="37"/>
      <c r="L90" s="52"/>
      <c r="S90" s="35"/>
      <c r="T90" s="35"/>
      <c r="U90" s="35"/>
      <c r="V90" s="35"/>
      <c r="W90" s="35"/>
      <c r="X90" s="35"/>
      <c r="Y90" s="35"/>
      <c r="Z90" s="35"/>
      <c r="AA90" s="35"/>
      <c r="AB90" s="35"/>
      <c r="AC90" s="35"/>
      <c r="AD90" s="35"/>
      <c r="AE90" s="35"/>
    </row>
    <row r="91" spans="1:31" s="2" customFormat="1" ht="12" customHeight="1">
      <c r="A91" s="35"/>
      <c r="B91" s="36"/>
      <c r="C91" s="30" t="s">
        <v>19</v>
      </c>
      <c r="D91" s="37"/>
      <c r="E91" s="37"/>
      <c r="F91" s="28" t="str">
        <f>F14</f>
        <v>Mladá Boleslav</v>
      </c>
      <c r="G91" s="37"/>
      <c r="H91" s="37"/>
      <c r="I91" s="30" t="s">
        <v>21</v>
      </c>
      <c r="J91" s="67">
        <f>IF(J14="","",J14)</f>
        <v>45363</v>
      </c>
      <c r="K91" s="37"/>
      <c r="L91" s="52"/>
      <c r="S91" s="35"/>
      <c r="T91" s="35"/>
      <c r="U91" s="35"/>
      <c r="V91" s="35"/>
      <c r="W91" s="35"/>
      <c r="X91" s="35"/>
      <c r="Y91" s="35"/>
      <c r="Z91" s="35"/>
      <c r="AA91" s="35"/>
      <c r="AB91" s="35"/>
      <c r="AC91" s="35"/>
      <c r="AD91" s="35"/>
      <c r="AE91" s="35"/>
    </row>
    <row r="92" spans="1:31" s="2" customFormat="1" ht="6.95" customHeight="1">
      <c r="A92" s="35"/>
      <c r="B92" s="36"/>
      <c r="C92" s="37"/>
      <c r="D92" s="37"/>
      <c r="E92" s="37"/>
      <c r="F92" s="37"/>
      <c r="G92" s="37"/>
      <c r="H92" s="37"/>
      <c r="I92" s="37"/>
      <c r="J92" s="37"/>
      <c r="K92" s="37"/>
      <c r="L92" s="52"/>
      <c r="S92" s="35"/>
      <c r="T92" s="35"/>
      <c r="U92" s="35"/>
      <c r="V92" s="35"/>
      <c r="W92" s="35"/>
      <c r="X92" s="35"/>
      <c r="Y92" s="35"/>
      <c r="Z92" s="35"/>
      <c r="AA92" s="35"/>
      <c r="AB92" s="35"/>
      <c r="AC92" s="35"/>
      <c r="AD92" s="35"/>
      <c r="AE92" s="35"/>
    </row>
    <row r="93" spans="1:31" s="2" customFormat="1" ht="15.2" customHeight="1">
      <c r="A93" s="35"/>
      <c r="B93" s="36"/>
      <c r="C93" s="30" t="s">
        <v>22</v>
      </c>
      <c r="D93" s="37"/>
      <c r="E93" s="37"/>
      <c r="F93" s="28" t="str">
        <f>E17</f>
        <v xml:space="preserve">ŠKO-ENERGO s.r.o. </v>
      </c>
      <c r="G93" s="37"/>
      <c r="H93" s="37"/>
      <c r="I93" s="30" t="s">
        <v>28</v>
      </c>
      <c r="J93" s="33" t="str">
        <f>E23</f>
        <v>AFRY CZ s.r.o.</v>
      </c>
      <c r="K93" s="37"/>
      <c r="L93" s="52"/>
      <c r="S93" s="35"/>
      <c r="T93" s="35"/>
      <c r="U93" s="35"/>
      <c r="V93" s="35"/>
      <c r="W93" s="35"/>
      <c r="X93" s="35"/>
      <c r="Y93" s="35"/>
      <c r="Z93" s="35"/>
      <c r="AA93" s="35"/>
      <c r="AB93" s="35"/>
      <c r="AC93" s="35"/>
      <c r="AD93" s="35"/>
      <c r="AE93" s="35"/>
    </row>
    <row r="94" spans="1:31" s="2" customFormat="1" ht="15.2" customHeight="1">
      <c r="A94" s="35"/>
      <c r="B94" s="36"/>
      <c r="C94" s="30" t="s">
        <v>26</v>
      </c>
      <c r="D94" s="37"/>
      <c r="E94" s="37"/>
      <c r="F94" s="28" t="str">
        <f>IF(E20="","",E20)</f>
        <v>Vyplň údaj</v>
      </c>
      <c r="G94" s="37"/>
      <c r="H94" s="37"/>
      <c r="I94" s="30" t="s">
        <v>31</v>
      </c>
      <c r="J94" s="33" t="str">
        <f>E26</f>
        <v>AFRY CZ s.r.o.</v>
      </c>
      <c r="K94" s="37"/>
      <c r="L94" s="52"/>
      <c r="S94" s="35"/>
      <c r="T94" s="35"/>
      <c r="U94" s="35"/>
      <c r="V94" s="35"/>
      <c r="W94" s="35"/>
      <c r="X94" s="35"/>
      <c r="Y94" s="35"/>
      <c r="Z94" s="35"/>
      <c r="AA94" s="35"/>
      <c r="AB94" s="35"/>
      <c r="AC94" s="35"/>
      <c r="AD94" s="35"/>
      <c r="AE94" s="35"/>
    </row>
    <row r="95" spans="1:31" s="2" customFormat="1" ht="10.35" customHeight="1">
      <c r="A95" s="35"/>
      <c r="B95" s="36"/>
      <c r="C95" s="37"/>
      <c r="D95" s="37"/>
      <c r="E95" s="37"/>
      <c r="F95" s="37"/>
      <c r="G95" s="37"/>
      <c r="H95" s="37"/>
      <c r="I95" s="37"/>
      <c r="J95" s="37"/>
      <c r="K95" s="37"/>
      <c r="L95" s="52"/>
      <c r="S95" s="35"/>
      <c r="T95" s="35"/>
      <c r="U95" s="35"/>
      <c r="V95" s="35"/>
      <c r="W95" s="35"/>
      <c r="X95" s="35"/>
      <c r="Y95" s="35"/>
      <c r="Z95" s="35"/>
      <c r="AA95" s="35"/>
      <c r="AB95" s="35"/>
      <c r="AC95" s="35"/>
      <c r="AD95" s="35"/>
      <c r="AE95" s="35"/>
    </row>
    <row r="96" spans="1:31" s="2" customFormat="1" ht="29.25" customHeight="1">
      <c r="A96" s="35"/>
      <c r="B96" s="36"/>
      <c r="C96" s="148" t="s">
        <v>243</v>
      </c>
      <c r="D96" s="149"/>
      <c r="E96" s="149"/>
      <c r="F96" s="149"/>
      <c r="G96" s="149"/>
      <c r="H96" s="149"/>
      <c r="I96" s="149"/>
      <c r="J96" s="150" t="s">
        <v>7631</v>
      </c>
      <c r="K96" s="149"/>
      <c r="L96" s="52"/>
      <c r="S96" s="35"/>
      <c r="T96" s="35"/>
      <c r="U96" s="35"/>
      <c r="V96" s="35"/>
      <c r="W96" s="35"/>
      <c r="X96" s="35"/>
      <c r="Y96" s="35"/>
      <c r="Z96" s="35"/>
      <c r="AA96" s="35"/>
      <c r="AB96" s="35"/>
      <c r="AC96" s="35"/>
      <c r="AD96" s="35"/>
      <c r="AE96" s="35"/>
    </row>
    <row r="97" spans="1:47" s="2" customFormat="1" ht="10.35" customHeight="1">
      <c r="A97" s="35"/>
      <c r="B97" s="36"/>
      <c r="C97" s="37"/>
      <c r="D97" s="37"/>
      <c r="E97" s="37"/>
      <c r="F97" s="37"/>
      <c r="G97" s="37"/>
      <c r="H97" s="37"/>
      <c r="I97" s="37"/>
      <c r="J97" s="37"/>
      <c r="K97" s="37"/>
      <c r="L97" s="52"/>
      <c r="S97" s="35"/>
      <c r="T97" s="35"/>
      <c r="U97" s="35"/>
      <c r="V97" s="35"/>
      <c r="W97" s="35"/>
      <c r="X97" s="35"/>
      <c r="Y97" s="35"/>
      <c r="Z97" s="35"/>
      <c r="AA97" s="35"/>
      <c r="AB97" s="35"/>
      <c r="AC97" s="35"/>
      <c r="AD97" s="35"/>
      <c r="AE97" s="35"/>
    </row>
    <row r="98" spans="1:47" s="2" customFormat="1" ht="22.9" customHeight="1">
      <c r="A98" s="35"/>
      <c r="B98" s="36"/>
      <c r="C98" s="151" t="s">
        <v>244</v>
      </c>
      <c r="D98" s="37"/>
      <c r="E98" s="37"/>
      <c r="F98" s="37"/>
      <c r="G98" s="37"/>
      <c r="H98" s="37"/>
      <c r="I98" s="37"/>
      <c r="J98" s="85">
        <f>J126</f>
        <v>0</v>
      </c>
      <c r="K98" s="37"/>
      <c r="L98" s="52"/>
      <c r="S98" s="35"/>
      <c r="T98" s="35"/>
      <c r="U98" s="35"/>
      <c r="V98" s="35"/>
      <c r="W98" s="35"/>
      <c r="X98" s="35"/>
      <c r="Y98" s="35"/>
      <c r="Z98" s="35"/>
      <c r="AA98" s="35"/>
      <c r="AB98" s="35"/>
      <c r="AC98" s="35"/>
      <c r="AD98" s="35"/>
      <c r="AE98" s="35"/>
      <c r="AU98" s="18" t="s">
        <v>245</v>
      </c>
    </row>
    <row r="99" spans="1:47" s="9" customFormat="1" ht="24.95" customHeight="1">
      <c r="B99" s="152"/>
      <c r="C99" s="153"/>
      <c r="D99" s="154" t="s">
        <v>246</v>
      </c>
      <c r="E99" s="155"/>
      <c r="F99" s="155"/>
      <c r="G99" s="155"/>
      <c r="H99" s="155"/>
      <c r="I99" s="155"/>
      <c r="J99" s="156">
        <f>J127</f>
        <v>0</v>
      </c>
      <c r="K99" s="153"/>
      <c r="L99" s="157"/>
    </row>
    <row r="100" spans="1:47" s="10" customFormat="1" ht="19.899999999999999" customHeight="1">
      <c r="B100" s="158"/>
      <c r="C100" s="103"/>
      <c r="D100" s="159" t="s">
        <v>331</v>
      </c>
      <c r="E100" s="160"/>
      <c r="F100" s="160"/>
      <c r="G100" s="160"/>
      <c r="H100" s="160"/>
      <c r="I100" s="160"/>
      <c r="J100" s="161">
        <f>J128</f>
        <v>0</v>
      </c>
      <c r="K100" s="103"/>
      <c r="L100" s="162"/>
    </row>
    <row r="101" spans="1:47" s="10" customFormat="1" ht="19.899999999999999" customHeight="1">
      <c r="B101" s="158"/>
      <c r="C101" s="103"/>
      <c r="D101" s="159" t="s">
        <v>435</v>
      </c>
      <c r="E101" s="160"/>
      <c r="F101" s="160"/>
      <c r="G101" s="160"/>
      <c r="H101" s="160"/>
      <c r="I101" s="160"/>
      <c r="J101" s="161">
        <f>J143</f>
        <v>0</v>
      </c>
      <c r="K101" s="103"/>
      <c r="L101" s="162"/>
    </row>
    <row r="102" spans="1:47" s="10" customFormat="1" ht="19.899999999999999" customHeight="1">
      <c r="B102" s="158"/>
      <c r="C102" s="103"/>
      <c r="D102" s="159" t="s">
        <v>1654</v>
      </c>
      <c r="E102" s="160"/>
      <c r="F102" s="160"/>
      <c r="G102" s="160"/>
      <c r="H102" s="160"/>
      <c r="I102" s="160"/>
      <c r="J102" s="161">
        <f>J147</f>
        <v>0</v>
      </c>
      <c r="K102" s="103"/>
      <c r="L102" s="162"/>
    </row>
    <row r="103" spans="1:47" s="10" customFormat="1" ht="19.899999999999999" customHeight="1">
      <c r="B103" s="158"/>
      <c r="C103" s="103"/>
      <c r="D103" s="159" t="s">
        <v>248</v>
      </c>
      <c r="E103" s="160"/>
      <c r="F103" s="160"/>
      <c r="G103" s="160"/>
      <c r="H103" s="160"/>
      <c r="I103" s="160"/>
      <c r="J103" s="161">
        <f>J159</f>
        <v>0</v>
      </c>
      <c r="K103" s="103"/>
      <c r="L103" s="162"/>
    </row>
    <row r="104" spans="1:47" s="10" customFormat="1" ht="19.899999999999999" customHeight="1">
      <c r="B104" s="158"/>
      <c r="C104" s="103"/>
      <c r="D104" s="159" t="s">
        <v>333</v>
      </c>
      <c r="E104" s="160"/>
      <c r="F104" s="160"/>
      <c r="G104" s="160"/>
      <c r="H104" s="160"/>
      <c r="I104" s="160"/>
      <c r="J104" s="161">
        <f>J169</f>
        <v>0</v>
      </c>
      <c r="K104" s="103"/>
      <c r="L104" s="162"/>
    </row>
    <row r="105" spans="1:47" s="2" customFormat="1" ht="21.75" customHeight="1">
      <c r="A105" s="35"/>
      <c r="B105" s="36"/>
      <c r="C105" s="37"/>
      <c r="D105" s="37"/>
      <c r="E105" s="37"/>
      <c r="F105" s="37"/>
      <c r="G105" s="37"/>
      <c r="H105" s="37"/>
      <c r="I105" s="37"/>
      <c r="J105" s="37"/>
      <c r="K105" s="37"/>
      <c r="L105" s="52"/>
      <c r="S105" s="35"/>
      <c r="T105" s="35"/>
      <c r="U105" s="35"/>
      <c r="V105" s="35"/>
      <c r="W105" s="35"/>
      <c r="X105" s="35"/>
      <c r="Y105" s="35"/>
      <c r="Z105" s="35"/>
      <c r="AA105" s="35"/>
      <c r="AB105" s="35"/>
      <c r="AC105" s="35"/>
      <c r="AD105" s="35"/>
      <c r="AE105" s="35"/>
    </row>
    <row r="106" spans="1:47" s="2" customFormat="1" ht="6.95" customHeight="1">
      <c r="A106" s="35"/>
      <c r="B106" s="55"/>
      <c r="C106" s="56"/>
      <c r="D106" s="56"/>
      <c r="E106" s="56"/>
      <c r="F106" s="56"/>
      <c r="G106" s="56"/>
      <c r="H106" s="56"/>
      <c r="I106" s="56"/>
      <c r="J106" s="56"/>
      <c r="K106" s="56"/>
      <c r="L106" s="52"/>
      <c r="S106" s="35"/>
      <c r="T106" s="35"/>
      <c r="U106" s="35"/>
      <c r="V106" s="35"/>
      <c r="W106" s="35"/>
      <c r="X106" s="35"/>
      <c r="Y106" s="35"/>
      <c r="Z106" s="35"/>
      <c r="AA106" s="35"/>
      <c r="AB106" s="35"/>
      <c r="AC106" s="35"/>
      <c r="AD106" s="35"/>
      <c r="AE106" s="35"/>
    </row>
    <row r="110" spans="1:47" s="2" customFormat="1" ht="6.95" customHeight="1">
      <c r="A110" s="35"/>
      <c r="B110" s="57"/>
      <c r="C110" s="58"/>
      <c r="D110" s="58"/>
      <c r="E110" s="58"/>
      <c r="F110" s="58"/>
      <c r="G110" s="58"/>
      <c r="H110" s="58"/>
      <c r="I110" s="58"/>
      <c r="J110" s="58"/>
      <c r="K110" s="58"/>
      <c r="L110" s="52"/>
      <c r="S110" s="35"/>
      <c r="T110" s="35"/>
      <c r="U110" s="35"/>
      <c r="V110" s="35"/>
      <c r="W110" s="35"/>
      <c r="X110" s="35"/>
      <c r="Y110" s="35"/>
      <c r="Z110" s="35"/>
      <c r="AA110" s="35"/>
      <c r="AB110" s="35"/>
      <c r="AC110" s="35"/>
      <c r="AD110" s="35"/>
      <c r="AE110" s="35"/>
    </row>
    <row r="111" spans="1:47" s="2" customFormat="1" ht="24.95" customHeight="1">
      <c r="A111" s="35"/>
      <c r="B111" s="36"/>
      <c r="C111" s="24" t="s">
        <v>249</v>
      </c>
      <c r="D111" s="37"/>
      <c r="E111" s="37"/>
      <c r="F111" s="37"/>
      <c r="G111" s="37"/>
      <c r="H111" s="37"/>
      <c r="I111" s="37"/>
      <c r="J111" s="37"/>
      <c r="K111" s="37"/>
      <c r="L111" s="52"/>
      <c r="S111" s="35"/>
      <c r="T111" s="35"/>
      <c r="U111" s="35"/>
      <c r="V111" s="35"/>
      <c r="W111" s="35"/>
      <c r="X111" s="35"/>
      <c r="Y111" s="35"/>
      <c r="Z111" s="35"/>
      <c r="AA111" s="35"/>
      <c r="AB111" s="35"/>
      <c r="AC111" s="35"/>
      <c r="AD111" s="35"/>
      <c r="AE111" s="35"/>
    </row>
    <row r="112" spans="1:47" s="2" customFormat="1" ht="6.95" customHeight="1">
      <c r="A112" s="35"/>
      <c r="B112" s="36"/>
      <c r="C112" s="37"/>
      <c r="D112" s="37"/>
      <c r="E112" s="37"/>
      <c r="F112" s="37"/>
      <c r="G112" s="37"/>
      <c r="H112" s="37"/>
      <c r="I112" s="37"/>
      <c r="J112" s="37"/>
      <c r="K112" s="37"/>
      <c r="L112" s="52"/>
      <c r="S112" s="35"/>
      <c r="T112" s="35"/>
      <c r="U112" s="35"/>
      <c r="V112" s="35"/>
      <c r="W112" s="35"/>
      <c r="X112" s="35"/>
      <c r="Y112" s="35"/>
      <c r="Z112" s="35"/>
      <c r="AA112" s="35"/>
      <c r="AB112" s="35"/>
      <c r="AC112" s="35"/>
      <c r="AD112" s="35"/>
      <c r="AE112" s="35"/>
    </row>
    <row r="113" spans="1:63" s="2" customFormat="1" ht="12" customHeight="1">
      <c r="A113" s="35"/>
      <c r="B113" s="36"/>
      <c r="C113" s="30" t="s">
        <v>15</v>
      </c>
      <c r="D113" s="37"/>
      <c r="E113" s="37"/>
      <c r="F113" s="37"/>
      <c r="G113" s="37"/>
      <c r="H113" s="37"/>
      <c r="I113" s="37"/>
      <c r="J113" s="37"/>
      <c r="K113" s="37"/>
      <c r="L113" s="52"/>
      <c r="S113" s="35"/>
      <c r="T113" s="35"/>
      <c r="U113" s="35"/>
      <c r="V113" s="35"/>
      <c r="W113" s="35"/>
      <c r="X113" s="35"/>
      <c r="Y113" s="35"/>
      <c r="Z113" s="35"/>
      <c r="AA113" s="35"/>
      <c r="AB113" s="35"/>
      <c r="AC113" s="35"/>
      <c r="AD113" s="35"/>
      <c r="AE113" s="35"/>
    </row>
    <row r="114" spans="1:63" s="2" customFormat="1" ht="16.5" customHeight="1">
      <c r="A114" s="35"/>
      <c r="B114" s="36"/>
      <c r="C114" s="37"/>
      <c r="D114" s="37"/>
      <c r="E114" s="410" t="str">
        <f>E7</f>
        <v>Modernizace teplárny OB6</v>
      </c>
      <c r="F114" s="411"/>
      <c r="G114" s="411"/>
      <c r="H114" s="411"/>
      <c r="I114" s="37"/>
      <c r="J114" s="37"/>
      <c r="K114" s="37"/>
      <c r="L114" s="52"/>
      <c r="S114" s="35"/>
      <c r="T114" s="35"/>
      <c r="U114" s="35"/>
      <c r="V114" s="35"/>
      <c r="W114" s="35"/>
      <c r="X114" s="35"/>
      <c r="Y114" s="35"/>
      <c r="Z114" s="35"/>
      <c r="AA114" s="35"/>
      <c r="AB114" s="35"/>
      <c r="AC114" s="35"/>
      <c r="AD114" s="35"/>
      <c r="AE114" s="35"/>
    </row>
    <row r="115" spans="1:63" s="1" customFormat="1" ht="12" customHeight="1">
      <c r="B115" s="22"/>
      <c r="C115" s="30" t="s">
        <v>241</v>
      </c>
      <c r="D115" s="23"/>
      <c r="E115" s="23"/>
      <c r="F115" s="23"/>
      <c r="G115" s="23"/>
      <c r="H115" s="23"/>
      <c r="I115" s="23"/>
      <c r="J115" s="23"/>
      <c r="K115" s="23"/>
      <c r="L115" s="21"/>
    </row>
    <row r="116" spans="1:63" s="2" customFormat="1" ht="23.25" customHeight="1">
      <c r="A116" s="35"/>
      <c r="B116" s="36"/>
      <c r="C116" s="37"/>
      <c r="D116" s="37"/>
      <c r="E116" s="410" t="s">
        <v>431</v>
      </c>
      <c r="F116" s="409"/>
      <c r="G116" s="409"/>
      <c r="H116" s="409"/>
      <c r="I116" s="37"/>
      <c r="J116" s="37"/>
      <c r="K116" s="37"/>
      <c r="L116" s="52"/>
      <c r="S116" s="35"/>
      <c r="T116" s="35"/>
      <c r="U116" s="35"/>
      <c r="V116" s="35"/>
      <c r="W116" s="35"/>
      <c r="X116" s="35"/>
      <c r="Y116" s="35"/>
      <c r="Z116" s="35"/>
      <c r="AA116" s="35"/>
      <c r="AB116" s="35"/>
      <c r="AC116" s="35"/>
      <c r="AD116" s="35"/>
      <c r="AE116" s="35"/>
    </row>
    <row r="117" spans="1:63" s="2" customFormat="1" ht="12" customHeight="1">
      <c r="A117" s="35"/>
      <c r="B117" s="36"/>
      <c r="C117" s="30" t="s">
        <v>432</v>
      </c>
      <c r="D117" s="37"/>
      <c r="E117" s="37"/>
      <c r="F117" s="37"/>
      <c r="G117" s="37"/>
      <c r="H117" s="37"/>
      <c r="I117" s="37"/>
      <c r="J117" s="37"/>
      <c r="K117" s="37"/>
      <c r="L117" s="52"/>
      <c r="S117" s="35"/>
      <c r="T117" s="35"/>
      <c r="U117" s="35"/>
      <c r="V117" s="35"/>
      <c r="W117" s="35"/>
      <c r="X117" s="35"/>
      <c r="Y117" s="35"/>
      <c r="Z117" s="35"/>
      <c r="AA117" s="35"/>
      <c r="AB117" s="35"/>
      <c r="AC117" s="35"/>
      <c r="AD117" s="35"/>
      <c r="AE117" s="35"/>
    </row>
    <row r="118" spans="1:63" s="2" customFormat="1" ht="16.5" customHeight="1">
      <c r="A118" s="35"/>
      <c r="B118" s="36"/>
      <c r="C118" s="37"/>
      <c r="D118" s="37"/>
      <c r="E118" s="384" t="str">
        <f>E11</f>
        <v>SO 101-306 - Přípojka SO 101_306 - ZTI</v>
      </c>
      <c r="F118" s="409"/>
      <c r="G118" s="409"/>
      <c r="H118" s="409"/>
      <c r="I118" s="37"/>
      <c r="J118" s="37"/>
      <c r="K118" s="37"/>
      <c r="L118" s="52"/>
      <c r="S118" s="35"/>
      <c r="T118" s="35"/>
      <c r="U118" s="35"/>
      <c r="V118" s="35"/>
      <c r="W118" s="35"/>
      <c r="X118" s="35"/>
      <c r="Y118" s="35"/>
      <c r="Z118" s="35"/>
      <c r="AA118" s="35"/>
      <c r="AB118" s="35"/>
      <c r="AC118" s="35"/>
      <c r="AD118" s="35"/>
      <c r="AE118" s="35"/>
    </row>
    <row r="119" spans="1:63" s="2" customFormat="1" ht="6.95" customHeight="1">
      <c r="A119" s="35"/>
      <c r="B119" s="36"/>
      <c r="C119" s="37"/>
      <c r="D119" s="37"/>
      <c r="E119" s="37"/>
      <c r="F119" s="37"/>
      <c r="G119" s="37"/>
      <c r="H119" s="37"/>
      <c r="I119" s="37"/>
      <c r="J119" s="37"/>
      <c r="K119" s="37"/>
      <c r="L119" s="52"/>
      <c r="S119" s="35"/>
      <c r="T119" s="35"/>
      <c r="U119" s="35"/>
      <c r="V119" s="35"/>
      <c r="W119" s="35"/>
      <c r="X119" s="35"/>
      <c r="Y119" s="35"/>
      <c r="Z119" s="35"/>
      <c r="AA119" s="35"/>
      <c r="AB119" s="35"/>
      <c r="AC119" s="35"/>
      <c r="AD119" s="35"/>
      <c r="AE119" s="35"/>
    </row>
    <row r="120" spans="1:63" s="2" customFormat="1" ht="12" customHeight="1">
      <c r="A120" s="35"/>
      <c r="B120" s="36"/>
      <c r="C120" s="30" t="s">
        <v>19</v>
      </c>
      <c r="D120" s="37"/>
      <c r="E120" s="37"/>
      <c r="F120" s="28" t="str">
        <f>F14</f>
        <v>Mladá Boleslav</v>
      </c>
      <c r="G120" s="37"/>
      <c r="H120" s="37"/>
      <c r="I120" s="30" t="s">
        <v>21</v>
      </c>
      <c r="J120" s="67">
        <f>IF(J14="","",J14)</f>
        <v>45363</v>
      </c>
      <c r="K120" s="37"/>
      <c r="L120" s="52"/>
      <c r="S120" s="35"/>
      <c r="T120" s="35"/>
      <c r="U120" s="35"/>
      <c r="V120" s="35"/>
      <c r="W120" s="35"/>
      <c r="X120" s="35"/>
      <c r="Y120" s="35"/>
      <c r="Z120" s="35"/>
      <c r="AA120" s="35"/>
      <c r="AB120" s="35"/>
      <c r="AC120" s="35"/>
      <c r="AD120" s="35"/>
      <c r="AE120" s="35"/>
    </row>
    <row r="121" spans="1:63" s="2" customFormat="1" ht="6.95" customHeight="1">
      <c r="A121" s="35"/>
      <c r="B121" s="36"/>
      <c r="C121" s="37"/>
      <c r="D121" s="37"/>
      <c r="E121" s="37"/>
      <c r="F121" s="37"/>
      <c r="G121" s="37"/>
      <c r="H121" s="37"/>
      <c r="I121" s="37"/>
      <c r="J121" s="37"/>
      <c r="K121" s="37"/>
      <c r="L121" s="52"/>
      <c r="S121" s="35"/>
      <c r="T121" s="35"/>
      <c r="U121" s="35"/>
      <c r="V121" s="35"/>
      <c r="W121" s="35"/>
      <c r="X121" s="35"/>
      <c r="Y121" s="35"/>
      <c r="Z121" s="35"/>
      <c r="AA121" s="35"/>
      <c r="AB121" s="35"/>
      <c r="AC121" s="35"/>
      <c r="AD121" s="35"/>
      <c r="AE121" s="35"/>
    </row>
    <row r="122" spans="1:63" s="2" customFormat="1" ht="15.2" customHeight="1">
      <c r="A122" s="35"/>
      <c r="B122" s="36"/>
      <c r="C122" s="30" t="s">
        <v>22</v>
      </c>
      <c r="D122" s="37"/>
      <c r="E122" s="37"/>
      <c r="F122" s="28" t="str">
        <f>E17</f>
        <v xml:space="preserve">ŠKO-ENERGO s.r.o. </v>
      </c>
      <c r="G122" s="37"/>
      <c r="H122" s="37"/>
      <c r="I122" s="30" t="s">
        <v>28</v>
      </c>
      <c r="J122" s="33" t="str">
        <f>E23</f>
        <v>AFRY CZ s.r.o.</v>
      </c>
      <c r="K122" s="37"/>
      <c r="L122" s="52"/>
      <c r="S122" s="35"/>
      <c r="T122" s="35"/>
      <c r="U122" s="35"/>
      <c r="V122" s="35"/>
      <c r="W122" s="35"/>
      <c r="X122" s="35"/>
      <c r="Y122" s="35"/>
      <c r="Z122" s="35"/>
      <c r="AA122" s="35"/>
      <c r="AB122" s="35"/>
      <c r="AC122" s="35"/>
      <c r="AD122" s="35"/>
      <c r="AE122" s="35"/>
    </row>
    <row r="123" spans="1:63" s="2" customFormat="1" ht="15.2" customHeight="1">
      <c r="A123" s="35"/>
      <c r="B123" s="36"/>
      <c r="C123" s="30" t="s">
        <v>26</v>
      </c>
      <c r="D123" s="37"/>
      <c r="E123" s="37"/>
      <c r="F123" s="28" t="str">
        <f>IF(E20="","",E20)</f>
        <v>Vyplň údaj</v>
      </c>
      <c r="G123" s="37"/>
      <c r="H123" s="37"/>
      <c r="I123" s="30" t="s">
        <v>31</v>
      </c>
      <c r="J123" s="33" t="str">
        <f>E26</f>
        <v>AFRY CZ s.r.o.</v>
      </c>
      <c r="K123" s="37"/>
      <c r="L123" s="52"/>
      <c r="S123" s="35"/>
      <c r="T123" s="35"/>
      <c r="U123" s="35"/>
      <c r="V123" s="35"/>
      <c r="W123" s="35"/>
      <c r="X123" s="35"/>
      <c r="Y123" s="35"/>
      <c r="Z123" s="35"/>
      <c r="AA123" s="35"/>
      <c r="AB123" s="35"/>
      <c r="AC123" s="35"/>
      <c r="AD123" s="35"/>
      <c r="AE123" s="35"/>
    </row>
    <row r="124" spans="1:63" s="2" customFormat="1" ht="10.35" customHeight="1">
      <c r="A124" s="35"/>
      <c r="B124" s="36"/>
      <c r="C124" s="37"/>
      <c r="D124" s="37"/>
      <c r="E124" s="37"/>
      <c r="F124" s="37"/>
      <c r="G124" s="37"/>
      <c r="H124" s="37"/>
      <c r="I124" s="37"/>
      <c r="J124" s="37"/>
      <c r="K124" s="37"/>
      <c r="L124" s="52"/>
      <c r="S124" s="35"/>
      <c r="T124" s="35"/>
      <c r="U124" s="35"/>
      <c r="V124" s="35"/>
      <c r="W124" s="35"/>
      <c r="X124" s="35"/>
      <c r="Y124" s="35"/>
      <c r="Z124" s="35"/>
      <c r="AA124" s="35"/>
      <c r="AB124" s="35"/>
      <c r="AC124" s="35"/>
      <c r="AD124" s="35"/>
      <c r="AE124" s="35"/>
    </row>
    <row r="125" spans="1:63" s="11" customFormat="1" ht="29.25" customHeight="1">
      <c r="A125" s="163"/>
      <c r="B125" s="164"/>
      <c r="C125" s="165" t="s">
        <v>250</v>
      </c>
      <c r="D125" s="166" t="s">
        <v>55</v>
      </c>
      <c r="E125" s="166" t="s">
        <v>53</v>
      </c>
      <c r="F125" s="166" t="s">
        <v>54</v>
      </c>
      <c r="G125" s="166" t="s">
        <v>251</v>
      </c>
      <c r="H125" s="166" t="s">
        <v>252</v>
      </c>
      <c r="I125" s="166" t="s">
        <v>7632</v>
      </c>
      <c r="J125" s="167" t="s">
        <v>7631</v>
      </c>
      <c r="K125" s="168" t="s">
        <v>253</v>
      </c>
      <c r="L125" s="169"/>
      <c r="M125" s="76" t="s">
        <v>1</v>
      </c>
      <c r="N125" s="77" t="s">
        <v>37</v>
      </c>
      <c r="O125" s="77" t="s">
        <v>254</v>
      </c>
      <c r="P125" s="77" t="s">
        <v>255</v>
      </c>
      <c r="Q125" s="77" t="s">
        <v>256</v>
      </c>
      <c r="R125" s="77" t="s">
        <v>257</v>
      </c>
      <c r="S125" s="77" t="s">
        <v>258</v>
      </c>
      <c r="T125" s="78" t="s">
        <v>259</v>
      </c>
      <c r="U125" s="163"/>
      <c r="V125" s="163"/>
      <c r="W125" s="163"/>
      <c r="X125" s="163"/>
      <c r="Y125" s="163"/>
      <c r="Z125" s="163"/>
      <c r="AA125" s="163"/>
      <c r="AB125" s="163"/>
      <c r="AC125" s="163"/>
      <c r="AD125" s="163"/>
      <c r="AE125" s="163"/>
    </row>
    <row r="126" spans="1:63" s="2" customFormat="1" ht="22.9" customHeight="1">
      <c r="A126" s="35"/>
      <c r="B126" s="36"/>
      <c r="C126" s="83" t="s">
        <v>260</v>
      </c>
      <c r="D126" s="37"/>
      <c r="E126" s="37"/>
      <c r="F126" s="37"/>
      <c r="G126" s="37"/>
      <c r="H126" s="37"/>
      <c r="I126" s="37"/>
      <c r="J126" s="170">
        <f>BK126</f>
        <v>0</v>
      </c>
      <c r="K126" s="37"/>
      <c r="L126" s="40"/>
      <c r="M126" s="79"/>
      <c r="N126" s="171"/>
      <c r="O126" s="80"/>
      <c r="P126" s="172">
        <f>P127</f>
        <v>0</v>
      </c>
      <c r="Q126" s="80"/>
      <c r="R126" s="172">
        <f>R127</f>
        <v>12.019782549999999</v>
      </c>
      <c r="S126" s="80"/>
      <c r="T126" s="173">
        <f>T127</f>
        <v>3.3395999999999999</v>
      </c>
      <c r="U126" s="35"/>
      <c r="V126" s="35"/>
      <c r="W126" s="35"/>
      <c r="X126" s="35"/>
      <c r="Y126" s="35"/>
      <c r="Z126" s="35"/>
      <c r="AA126" s="35"/>
      <c r="AB126" s="35"/>
      <c r="AC126" s="35"/>
      <c r="AD126" s="35"/>
      <c r="AE126" s="35"/>
      <c r="AT126" s="18" t="s">
        <v>63</v>
      </c>
      <c r="AU126" s="18" t="s">
        <v>245</v>
      </c>
      <c r="BK126" s="174">
        <f>BK127</f>
        <v>0</v>
      </c>
    </row>
    <row r="127" spans="1:63" s="12" customFormat="1" ht="25.9" customHeight="1">
      <c r="B127" s="175"/>
      <c r="C127" s="176"/>
      <c r="D127" s="177" t="s">
        <v>63</v>
      </c>
      <c r="E127" s="178" t="s">
        <v>261</v>
      </c>
      <c r="F127" s="178" t="s">
        <v>262</v>
      </c>
      <c r="G127" s="176"/>
      <c r="H127" s="176"/>
      <c r="I127" s="179"/>
      <c r="J127" s="180">
        <f>BK127</f>
        <v>0</v>
      </c>
      <c r="K127" s="176"/>
      <c r="L127" s="181"/>
      <c r="M127" s="182"/>
      <c r="N127" s="183"/>
      <c r="O127" s="183"/>
      <c r="P127" s="184">
        <f>P128+P143+P147+P159+P169</f>
        <v>0</v>
      </c>
      <c r="Q127" s="183"/>
      <c r="R127" s="184">
        <f>R128+R143+R147+R159+R169</f>
        <v>12.019782549999999</v>
      </c>
      <c r="S127" s="183"/>
      <c r="T127" s="185">
        <f>T128+T143+T147+T159+T169</f>
        <v>3.3395999999999999</v>
      </c>
      <c r="AR127" s="186" t="s">
        <v>71</v>
      </c>
      <c r="AT127" s="187" t="s">
        <v>63</v>
      </c>
      <c r="AU127" s="187" t="s">
        <v>64</v>
      </c>
      <c r="AY127" s="186" t="s">
        <v>263</v>
      </c>
      <c r="BK127" s="188">
        <f>BK128+BK143+BK147+BK159+BK169</f>
        <v>0</v>
      </c>
    </row>
    <row r="128" spans="1:63" s="12" customFormat="1" ht="22.9" customHeight="1">
      <c r="B128" s="175"/>
      <c r="C128" s="176"/>
      <c r="D128" s="177" t="s">
        <v>63</v>
      </c>
      <c r="E128" s="189" t="s">
        <v>71</v>
      </c>
      <c r="F128" s="189" t="s">
        <v>336</v>
      </c>
      <c r="G128" s="176"/>
      <c r="H128" s="176"/>
      <c r="I128" s="179"/>
      <c r="J128" s="190">
        <f>BK128</f>
        <v>0</v>
      </c>
      <c r="K128" s="176"/>
      <c r="L128" s="181"/>
      <c r="M128" s="182"/>
      <c r="N128" s="183"/>
      <c r="O128" s="183"/>
      <c r="P128" s="184">
        <f>SUM(P129:P142)</f>
        <v>0</v>
      </c>
      <c r="Q128" s="183"/>
      <c r="R128" s="184">
        <f>SUM(R129:R142)</f>
        <v>11.951306799999999</v>
      </c>
      <c r="S128" s="183"/>
      <c r="T128" s="185">
        <f>SUM(T129:T142)</f>
        <v>3.3395999999999999</v>
      </c>
      <c r="AR128" s="186" t="s">
        <v>71</v>
      </c>
      <c r="AT128" s="187" t="s">
        <v>63</v>
      </c>
      <c r="AU128" s="187" t="s">
        <v>71</v>
      </c>
      <c r="AY128" s="186" t="s">
        <v>263</v>
      </c>
      <c r="BK128" s="188">
        <f>SUM(BK129:BK142)</f>
        <v>0</v>
      </c>
    </row>
    <row r="129" spans="1:65" s="2" customFormat="1" ht="16.5" customHeight="1">
      <c r="A129" s="35"/>
      <c r="B129" s="36"/>
      <c r="C129" s="191" t="s">
        <v>71</v>
      </c>
      <c r="D129" s="191" t="s">
        <v>266</v>
      </c>
      <c r="E129" s="192" t="s">
        <v>1962</v>
      </c>
      <c r="F129" s="193" t="s">
        <v>1963</v>
      </c>
      <c r="G129" s="194" t="s">
        <v>269</v>
      </c>
      <c r="H129" s="195">
        <v>14.52</v>
      </c>
      <c r="I129" s="196"/>
      <c r="J129" s="197">
        <f>ROUND(I129*H129,2)</f>
        <v>0</v>
      </c>
      <c r="K129" s="198"/>
      <c r="L129" s="40"/>
      <c r="M129" s="199" t="s">
        <v>1</v>
      </c>
      <c r="N129" s="200" t="s">
        <v>38</v>
      </c>
      <c r="O129" s="72"/>
      <c r="P129" s="201">
        <f>O129*H129</f>
        <v>0</v>
      </c>
      <c r="Q129" s="201">
        <v>9.0000000000000006E-5</v>
      </c>
      <c r="R129" s="201">
        <f>Q129*H129</f>
        <v>1.3068000000000001E-3</v>
      </c>
      <c r="S129" s="201">
        <v>0.23</v>
      </c>
      <c r="T129" s="202">
        <f>S129*H129</f>
        <v>3.3395999999999999</v>
      </c>
      <c r="U129" s="35"/>
      <c r="V129" s="35"/>
      <c r="W129" s="35"/>
      <c r="X129" s="35"/>
      <c r="Y129" s="35"/>
      <c r="Z129" s="35"/>
      <c r="AA129" s="35"/>
      <c r="AB129" s="35"/>
      <c r="AC129" s="35"/>
      <c r="AD129" s="35"/>
      <c r="AE129" s="35"/>
      <c r="AR129" s="203" t="s">
        <v>270</v>
      </c>
      <c r="AT129" s="203" t="s">
        <v>266</v>
      </c>
      <c r="AU129" s="203" t="s">
        <v>73</v>
      </c>
      <c r="AY129" s="18" t="s">
        <v>263</v>
      </c>
      <c r="BE129" s="204">
        <f>IF(N129="základní",J129,0)</f>
        <v>0</v>
      </c>
      <c r="BF129" s="204">
        <f>IF(N129="snížená",J129,0)</f>
        <v>0</v>
      </c>
      <c r="BG129" s="204">
        <f>IF(N129="zákl. přenesená",J129,0)</f>
        <v>0</v>
      </c>
      <c r="BH129" s="204">
        <f>IF(N129="sníž. přenesená",J129,0)</f>
        <v>0</v>
      </c>
      <c r="BI129" s="204">
        <f>IF(N129="nulová",J129,0)</f>
        <v>0</v>
      </c>
      <c r="BJ129" s="18" t="s">
        <v>71</v>
      </c>
      <c r="BK129" s="204">
        <f>ROUND(I129*H129,2)</f>
        <v>0</v>
      </c>
      <c r="BL129" s="18" t="s">
        <v>270</v>
      </c>
      <c r="BM129" s="203" t="s">
        <v>1964</v>
      </c>
    </row>
    <row r="130" spans="1:65" s="13" customFormat="1">
      <c r="B130" s="205"/>
      <c r="C130" s="206"/>
      <c r="D130" s="207" t="s">
        <v>272</v>
      </c>
      <c r="E130" s="208" t="s">
        <v>1</v>
      </c>
      <c r="F130" s="209" t="s">
        <v>1965</v>
      </c>
      <c r="G130" s="206"/>
      <c r="H130" s="210">
        <v>14.52</v>
      </c>
      <c r="I130" s="211"/>
      <c r="J130" s="206"/>
      <c r="K130" s="206"/>
      <c r="L130" s="212"/>
      <c r="M130" s="213"/>
      <c r="N130" s="214"/>
      <c r="O130" s="214"/>
      <c r="P130" s="214"/>
      <c r="Q130" s="214"/>
      <c r="R130" s="214"/>
      <c r="S130" s="214"/>
      <c r="T130" s="215"/>
      <c r="AT130" s="216" t="s">
        <v>272</v>
      </c>
      <c r="AU130" s="216" t="s">
        <v>73</v>
      </c>
      <c r="AV130" s="13" t="s">
        <v>73</v>
      </c>
      <c r="AW130" s="13" t="s">
        <v>30</v>
      </c>
      <c r="AX130" s="13" t="s">
        <v>71</v>
      </c>
      <c r="AY130" s="216" t="s">
        <v>263</v>
      </c>
    </row>
    <row r="131" spans="1:65" s="2" customFormat="1" ht="37.9" customHeight="1">
      <c r="A131" s="35"/>
      <c r="B131" s="36"/>
      <c r="C131" s="191" t="s">
        <v>73</v>
      </c>
      <c r="D131" s="191" t="s">
        <v>266</v>
      </c>
      <c r="E131" s="192" t="s">
        <v>1966</v>
      </c>
      <c r="F131" s="193" t="s">
        <v>1967</v>
      </c>
      <c r="G131" s="194" t="s">
        <v>300</v>
      </c>
      <c r="H131" s="195">
        <v>27.64</v>
      </c>
      <c r="I131" s="196"/>
      <c r="J131" s="197">
        <f>ROUND(I131*H131,2)</f>
        <v>0</v>
      </c>
      <c r="K131" s="198"/>
      <c r="L131" s="40"/>
      <c r="M131" s="199" t="s">
        <v>1</v>
      </c>
      <c r="N131" s="200" t="s">
        <v>38</v>
      </c>
      <c r="O131" s="72"/>
      <c r="P131" s="201">
        <f>O131*H131</f>
        <v>0</v>
      </c>
      <c r="Q131" s="201">
        <v>0</v>
      </c>
      <c r="R131" s="201">
        <f>Q131*H131</f>
        <v>0</v>
      </c>
      <c r="S131" s="201">
        <v>0</v>
      </c>
      <c r="T131" s="202">
        <f>S131*H131</f>
        <v>0</v>
      </c>
      <c r="U131" s="35"/>
      <c r="V131" s="35"/>
      <c r="W131" s="35"/>
      <c r="X131" s="35"/>
      <c r="Y131" s="35"/>
      <c r="Z131" s="35"/>
      <c r="AA131" s="35"/>
      <c r="AB131" s="35"/>
      <c r="AC131" s="35"/>
      <c r="AD131" s="35"/>
      <c r="AE131" s="35"/>
      <c r="AR131" s="203" t="s">
        <v>270</v>
      </c>
      <c r="AT131" s="203" t="s">
        <v>266</v>
      </c>
      <c r="AU131" s="203" t="s">
        <v>73</v>
      </c>
      <c r="AY131" s="18" t="s">
        <v>263</v>
      </c>
      <c r="BE131" s="204">
        <f>IF(N131="základní",J131,0)</f>
        <v>0</v>
      </c>
      <c r="BF131" s="204">
        <f>IF(N131="snížená",J131,0)</f>
        <v>0</v>
      </c>
      <c r="BG131" s="204">
        <f>IF(N131="zákl. přenesená",J131,0)</f>
        <v>0</v>
      </c>
      <c r="BH131" s="204">
        <f>IF(N131="sníž. přenesená",J131,0)</f>
        <v>0</v>
      </c>
      <c r="BI131" s="204">
        <f>IF(N131="nulová",J131,0)</f>
        <v>0</v>
      </c>
      <c r="BJ131" s="18" t="s">
        <v>71</v>
      </c>
      <c r="BK131" s="204">
        <f>ROUND(I131*H131,2)</f>
        <v>0</v>
      </c>
      <c r="BL131" s="18" t="s">
        <v>270</v>
      </c>
      <c r="BM131" s="203" t="s">
        <v>1968</v>
      </c>
    </row>
    <row r="132" spans="1:65" s="13" customFormat="1">
      <c r="B132" s="205"/>
      <c r="C132" s="206"/>
      <c r="D132" s="207" t="s">
        <v>272</v>
      </c>
      <c r="E132" s="208" t="s">
        <v>1</v>
      </c>
      <c r="F132" s="209" t="s">
        <v>1969</v>
      </c>
      <c r="G132" s="206"/>
      <c r="H132" s="210">
        <v>27.64</v>
      </c>
      <c r="I132" s="211"/>
      <c r="J132" s="206"/>
      <c r="K132" s="206"/>
      <c r="L132" s="212"/>
      <c r="M132" s="213"/>
      <c r="N132" s="214"/>
      <c r="O132" s="214"/>
      <c r="P132" s="214"/>
      <c r="Q132" s="214"/>
      <c r="R132" s="214"/>
      <c r="S132" s="214"/>
      <c r="T132" s="215"/>
      <c r="AT132" s="216" t="s">
        <v>272</v>
      </c>
      <c r="AU132" s="216" t="s">
        <v>73</v>
      </c>
      <c r="AV132" s="13" t="s">
        <v>73</v>
      </c>
      <c r="AW132" s="13" t="s">
        <v>30</v>
      </c>
      <c r="AX132" s="13" t="s">
        <v>64</v>
      </c>
      <c r="AY132" s="216" t="s">
        <v>263</v>
      </c>
    </row>
    <row r="133" spans="1:65" s="15" customFormat="1">
      <c r="B133" s="228"/>
      <c r="C133" s="229"/>
      <c r="D133" s="207" t="s">
        <v>272</v>
      </c>
      <c r="E133" s="230" t="s">
        <v>1</v>
      </c>
      <c r="F133" s="231" t="s">
        <v>1970</v>
      </c>
      <c r="G133" s="229"/>
      <c r="H133" s="232">
        <v>27.64</v>
      </c>
      <c r="I133" s="233"/>
      <c r="J133" s="229"/>
      <c r="K133" s="229"/>
      <c r="L133" s="234"/>
      <c r="M133" s="235"/>
      <c r="N133" s="236"/>
      <c r="O133" s="236"/>
      <c r="P133" s="236"/>
      <c r="Q133" s="236"/>
      <c r="R133" s="236"/>
      <c r="S133" s="236"/>
      <c r="T133" s="237"/>
      <c r="AT133" s="238" t="s">
        <v>272</v>
      </c>
      <c r="AU133" s="238" t="s">
        <v>73</v>
      </c>
      <c r="AV133" s="15" t="s">
        <v>270</v>
      </c>
      <c r="AW133" s="15" t="s">
        <v>30</v>
      </c>
      <c r="AX133" s="15" t="s">
        <v>71</v>
      </c>
      <c r="AY133" s="238" t="s">
        <v>263</v>
      </c>
    </row>
    <row r="134" spans="1:65" s="2" customFormat="1" ht="24.2" customHeight="1">
      <c r="A134" s="35"/>
      <c r="B134" s="36"/>
      <c r="C134" s="191" t="s">
        <v>276</v>
      </c>
      <c r="D134" s="191" t="s">
        <v>266</v>
      </c>
      <c r="E134" s="192" t="s">
        <v>353</v>
      </c>
      <c r="F134" s="193" t="s">
        <v>1971</v>
      </c>
      <c r="G134" s="194" t="s">
        <v>300</v>
      </c>
      <c r="H134" s="195">
        <v>15.202</v>
      </c>
      <c r="I134" s="196"/>
      <c r="J134" s="197">
        <f>ROUND(I134*H134,2)</f>
        <v>0</v>
      </c>
      <c r="K134" s="198"/>
      <c r="L134" s="40"/>
      <c r="M134" s="199" t="s">
        <v>1</v>
      </c>
      <c r="N134" s="200" t="s">
        <v>38</v>
      </c>
      <c r="O134" s="72"/>
      <c r="P134" s="201">
        <f>O134*H134</f>
        <v>0</v>
      </c>
      <c r="Q134" s="201">
        <v>0</v>
      </c>
      <c r="R134" s="201">
        <f>Q134*H134</f>
        <v>0</v>
      </c>
      <c r="S134" s="201">
        <v>0</v>
      </c>
      <c r="T134" s="202">
        <f>S134*H134</f>
        <v>0</v>
      </c>
      <c r="U134" s="35"/>
      <c r="V134" s="35"/>
      <c r="W134" s="35"/>
      <c r="X134" s="35"/>
      <c r="Y134" s="35"/>
      <c r="Z134" s="35"/>
      <c r="AA134" s="35"/>
      <c r="AB134" s="35"/>
      <c r="AC134" s="35"/>
      <c r="AD134" s="35"/>
      <c r="AE134" s="35"/>
      <c r="AR134" s="203" t="s">
        <v>270</v>
      </c>
      <c r="AT134" s="203" t="s">
        <v>266</v>
      </c>
      <c r="AU134" s="203" t="s">
        <v>73</v>
      </c>
      <c r="AY134" s="18" t="s">
        <v>263</v>
      </c>
      <c r="BE134" s="204">
        <f>IF(N134="základní",J134,0)</f>
        <v>0</v>
      </c>
      <c r="BF134" s="204">
        <f>IF(N134="snížená",J134,0)</f>
        <v>0</v>
      </c>
      <c r="BG134" s="204">
        <f>IF(N134="zákl. přenesená",J134,0)</f>
        <v>0</v>
      </c>
      <c r="BH134" s="204">
        <f>IF(N134="sníž. přenesená",J134,0)</f>
        <v>0</v>
      </c>
      <c r="BI134" s="204">
        <f>IF(N134="nulová",J134,0)</f>
        <v>0</v>
      </c>
      <c r="BJ134" s="18" t="s">
        <v>71</v>
      </c>
      <c r="BK134" s="204">
        <f>ROUND(I134*H134,2)</f>
        <v>0</v>
      </c>
      <c r="BL134" s="18" t="s">
        <v>270</v>
      </c>
      <c r="BM134" s="203" t="s">
        <v>1972</v>
      </c>
    </row>
    <row r="135" spans="1:65" s="13" customFormat="1">
      <c r="B135" s="205"/>
      <c r="C135" s="206"/>
      <c r="D135" s="207" t="s">
        <v>272</v>
      </c>
      <c r="E135" s="208" t="s">
        <v>1</v>
      </c>
      <c r="F135" s="209" t="s">
        <v>1973</v>
      </c>
      <c r="G135" s="206"/>
      <c r="H135" s="210">
        <v>15.202</v>
      </c>
      <c r="I135" s="211"/>
      <c r="J135" s="206"/>
      <c r="K135" s="206"/>
      <c r="L135" s="212"/>
      <c r="M135" s="213"/>
      <c r="N135" s="214"/>
      <c r="O135" s="214"/>
      <c r="P135" s="214"/>
      <c r="Q135" s="214"/>
      <c r="R135" s="214"/>
      <c r="S135" s="214"/>
      <c r="T135" s="215"/>
      <c r="AT135" s="216" t="s">
        <v>272</v>
      </c>
      <c r="AU135" s="216" t="s">
        <v>73</v>
      </c>
      <c r="AV135" s="13" t="s">
        <v>73</v>
      </c>
      <c r="AW135" s="13" t="s">
        <v>30</v>
      </c>
      <c r="AX135" s="13" t="s">
        <v>64</v>
      </c>
      <c r="AY135" s="216" t="s">
        <v>263</v>
      </c>
    </row>
    <row r="136" spans="1:65" s="15" customFormat="1">
      <c r="B136" s="228"/>
      <c r="C136" s="229"/>
      <c r="D136" s="207" t="s">
        <v>272</v>
      </c>
      <c r="E136" s="230" t="s">
        <v>1</v>
      </c>
      <c r="F136" s="231" t="s">
        <v>1970</v>
      </c>
      <c r="G136" s="229"/>
      <c r="H136" s="232">
        <v>15.202</v>
      </c>
      <c r="I136" s="233"/>
      <c r="J136" s="229"/>
      <c r="K136" s="229"/>
      <c r="L136" s="234"/>
      <c r="M136" s="235"/>
      <c r="N136" s="236"/>
      <c r="O136" s="236"/>
      <c r="P136" s="236"/>
      <c r="Q136" s="236"/>
      <c r="R136" s="236"/>
      <c r="S136" s="236"/>
      <c r="T136" s="237"/>
      <c r="AT136" s="238" t="s">
        <v>272</v>
      </c>
      <c r="AU136" s="238" t="s">
        <v>73</v>
      </c>
      <c r="AV136" s="15" t="s">
        <v>270</v>
      </c>
      <c r="AW136" s="15" t="s">
        <v>30</v>
      </c>
      <c r="AX136" s="15" t="s">
        <v>71</v>
      </c>
      <c r="AY136" s="238" t="s">
        <v>263</v>
      </c>
    </row>
    <row r="137" spans="1:65" s="2" customFormat="1" ht="16.5" customHeight="1">
      <c r="A137" s="35"/>
      <c r="B137" s="36"/>
      <c r="C137" s="191" t="s">
        <v>270</v>
      </c>
      <c r="D137" s="191" t="s">
        <v>266</v>
      </c>
      <c r="E137" s="192" t="s">
        <v>1974</v>
      </c>
      <c r="F137" s="193" t="s">
        <v>1975</v>
      </c>
      <c r="G137" s="194" t="s">
        <v>796</v>
      </c>
      <c r="H137" s="195">
        <v>13.82</v>
      </c>
      <c r="I137" s="196"/>
      <c r="J137" s="197">
        <f>ROUND(I137*H137,2)</f>
        <v>0</v>
      </c>
      <c r="K137" s="198"/>
      <c r="L137" s="40"/>
      <c r="M137" s="199" t="s">
        <v>1</v>
      </c>
      <c r="N137" s="200" t="s">
        <v>38</v>
      </c>
      <c r="O137" s="72"/>
      <c r="P137" s="201">
        <f>O137*H137</f>
        <v>0</v>
      </c>
      <c r="Q137" s="201">
        <v>0</v>
      </c>
      <c r="R137" s="201">
        <f>Q137*H137</f>
        <v>0</v>
      </c>
      <c r="S137" s="201">
        <v>0</v>
      </c>
      <c r="T137" s="202">
        <f>S137*H137</f>
        <v>0</v>
      </c>
      <c r="U137" s="35"/>
      <c r="V137" s="35"/>
      <c r="W137" s="35"/>
      <c r="X137" s="35"/>
      <c r="Y137" s="35"/>
      <c r="Z137" s="35"/>
      <c r="AA137" s="35"/>
      <c r="AB137" s="35"/>
      <c r="AC137" s="35"/>
      <c r="AD137" s="35"/>
      <c r="AE137" s="35"/>
      <c r="AR137" s="203" t="s">
        <v>270</v>
      </c>
      <c r="AT137" s="203" t="s">
        <v>266</v>
      </c>
      <c r="AU137" s="203" t="s">
        <v>73</v>
      </c>
      <c r="AY137" s="18" t="s">
        <v>263</v>
      </c>
      <c r="BE137" s="204">
        <f>IF(N137="základní",J137,0)</f>
        <v>0</v>
      </c>
      <c r="BF137" s="204">
        <f>IF(N137="snížená",J137,0)</f>
        <v>0</v>
      </c>
      <c r="BG137" s="204">
        <f>IF(N137="zákl. přenesená",J137,0)</f>
        <v>0</v>
      </c>
      <c r="BH137" s="204">
        <f>IF(N137="sníž. přenesená",J137,0)</f>
        <v>0</v>
      </c>
      <c r="BI137" s="204">
        <f>IF(N137="nulová",J137,0)</f>
        <v>0</v>
      </c>
      <c r="BJ137" s="18" t="s">
        <v>71</v>
      </c>
      <c r="BK137" s="204">
        <f>ROUND(I137*H137,2)</f>
        <v>0</v>
      </c>
      <c r="BL137" s="18" t="s">
        <v>270</v>
      </c>
      <c r="BM137" s="203" t="s">
        <v>1976</v>
      </c>
    </row>
    <row r="138" spans="1:65" s="13" customFormat="1">
      <c r="B138" s="205"/>
      <c r="C138" s="206"/>
      <c r="D138" s="207" t="s">
        <v>272</v>
      </c>
      <c r="E138" s="208" t="s">
        <v>1</v>
      </c>
      <c r="F138" s="209" t="s">
        <v>1977</v>
      </c>
      <c r="G138" s="206"/>
      <c r="H138" s="210">
        <v>13.82</v>
      </c>
      <c r="I138" s="211"/>
      <c r="J138" s="206"/>
      <c r="K138" s="206"/>
      <c r="L138" s="212"/>
      <c r="M138" s="213"/>
      <c r="N138" s="214"/>
      <c r="O138" s="214"/>
      <c r="P138" s="214"/>
      <c r="Q138" s="214"/>
      <c r="R138" s="214"/>
      <c r="S138" s="214"/>
      <c r="T138" s="215"/>
      <c r="AT138" s="216" t="s">
        <v>272</v>
      </c>
      <c r="AU138" s="216" t="s">
        <v>73</v>
      </c>
      <c r="AV138" s="13" t="s">
        <v>73</v>
      </c>
      <c r="AW138" s="13" t="s">
        <v>30</v>
      </c>
      <c r="AX138" s="13" t="s">
        <v>64</v>
      </c>
      <c r="AY138" s="216" t="s">
        <v>263</v>
      </c>
    </row>
    <row r="139" spans="1:65" s="15" customFormat="1">
      <c r="B139" s="228"/>
      <c r="C139" s="229"/>
      <c r="D139" s="207" t="s">
        <v>272</v>
      </c>
      <c r="E139" s="230" t="s">
        <v>1</v>
      </c>
      <c r="F139" s="231" t="s">
        <v>1970</v>
      </c>
      <c r="G139" s="229"/>
      <c r="H139" s="232">
        <v>13.82</v>
      </c>
      <c r="I139" s="233"/>
      <c r="J139" s="229"/>
      <c r="K139" s="229"/>
      <c r="L139" s="234"/>
      <c r="M139" s="235"/>
      <c r="N139" s="236"/>
      <c r="O139" s="236"/>
      <c r="P139" s="236"/>
      <c r="Q139" s="236"/>
      <c r="R139" s="236"/>
      <c r="S139" s="236"/>
      <c r="T139" s="237"/>
      <c r="AT139" s="238" t="s">
        <v>272</v>
      </c>
      <c r="AU139" s="238" t="s">
        <v>73</v>
      </c>
      <c r="AV139" s="15" t="s">
        <v>270</v>
      </c>
      <c r="AW139" s="15" t="s">
        <v>30</v>
      </c>
      <c r="AX139" s="15" t="s">
        <v>71</v>
      </c>
      <c r="AY139" s="238" t="s">
        <v>263</v>
      </c>
    </row>
    <row r="140" spans="1:65" s="2" customFormat="1" ht="24.2" customHeight="1">
      <c r="A140" s="35"/>
      <c r="B140" s="36"/>
      <c r="C140" s="191" t="s">
        <v>297</v>
      </c>
      <c r="D140" s="191" t="s">
        <v>266</v>
      </c>
      <c r="E140" s="192" t="s">
        <v>1978</v>
      </c>
      <c r="F140" s="193" t="s">
        <v>1979</v>
      </c>
      <c r="G140" s="194" t="s">
        <v>300</v>
      </c>
      <c r="H140" s="195">
        <v>5.9749999999999996</v>
      </c>
      <c r="I140" s="196"/>
      <c r="J140" s="197">
        <f>ROUND(I140*H140,2)</f>
        <v>0</v>
      </c>
      <c r="K140" s="198"/>
      <c r="L140" s="40"/>
      <c r="M140" s="199" t="s">
        <v>1</v>
      </c>
      <c r="N140" s="200" t="s">
        <v>38</v>
      </c>
      <c r="O140" s="72"/>
      <c r="P140" s="201">
        <f>O140*H140</f>
        <v>0</v>
      </c>
      <c r="Q140" s="201">
        <v>0</v>
      </c>
      <c r="R140" s="201">
        <f>Q140*H140</f>
        <v>0</v>
      </c>
      <c r="S140" s="201">
        <v>0</v>
      </c>
      <c r="T140" s="202">
        <f>S140*H140</f>
        <v>0</v>
      </c>
      <c r="U140" s="35"/>
      <c r="V140" s="35"/>
      <c r="W140" s="35"/>
      <c r="X140" s="35"/>
      <c r="Y140" s="35"/>
      <c r="Z140" s="35"/>
      <c r="AA140" s="35"/>
      <c r="AB140" s="35"/>
      <c r="AC140" s="35"/>
      <c r="AD140" s="35"/>
      <c r="AE140" s="35"/>
      <c r="AR140" s="203" t="s">
        <v>270</v>
      </c>
      <c r="AT140" s="203" t="s">
        <v>266</v>
      </c>
      <c r="AU140" s="203" t="s">
        <v>73</v>
      </c>
      <c r="AY140" s="18" t="s">
        <v>263</v>
      </c>
      <c r="BE140" s="204">
        <f>IF(N140="základní",J140,0)</f>
        <v>0</v>
      </c>
      <c r="BF140" s="204">
        <f>IF(N140="snížená",J140,0)</f>
        <v>0</v>
      </c>
      <c r="BG140" s="204">
        <f>IF(N140="zákl. přenesená",J140,0)</f>
        <v>0</v>
      </c>
      <c r="BH140" s="204">
        <f>IF(N140="sníž. přenesená",J140,0)</f>
        <v>0</v>
      </c>
      <c r="BI140" s="204">
        <f>IF(N140="nulová",J140,0)</f>
        <v>0</v>
      </c>
      <c r="BJ140" s="18" t="s">
        <v>71</v>
      </c>
      <c r="BK140" s="204">
        <f>ROUND(I140*H140,2)</f>
        <v>0</v>
      </c>
      <c r="BL140" s="18" t="s">
        <v>270</v>
      </c>
      <c r="BM140" s="203" t="s">
        <v>1980</v>
      </c>
    </row>
    <row r="141" spans="1:65" s="2" customFormat="1" ht="16.5" customHeight="1">
      <c r="A141" s="35"/>
      <c r="B141" s="36"/>
      <c r="C141" s="261" t="s">
        <v>304</v>
      </c>
      <c r="D141" s="261" t="s">
        <v>401</v>
      </c>
      <c r="E141" s="262" t="s">
        <v>1981</v>
      </c>
      <c r="F141" s="263" t="s">
        <v>1982</v>
      </c>
      <c r="G141" s="264" t="s">
        <v>307</v>
      </c>
      <c r="H141" s="265">
        <v>11.95</v>
      </c>
      <c r="I141" s="266"/>
      <c r="J141" s="267">
        <f>ROUND(I141*H141,2)</f>
        <v>0</v>
      </c>
      <c r="K141" s="268"/>
      <c r="L141" s="269"/>
      <c r="M141" s="270" t="s">
        <v>1</v>
      </c>
      <c r="N141" s="271" t="s">
        <v>38</v>
      </c>
      <c r="O141" s="72"/>
      <c r="P141" s="201">
        <f>O141*H141</f>
        <v>0</v>
      </c>
      <c r="Q141" s="201">
        <v>1</v>
      </c>
      <c r="R141" s="201">
        <f>Q141*H141</f>
        <v>11.95</v>
      </c>
      <c r="S141" s="201">
        <v>0</v>
      </c>
      <c r="T141" s="202">
        <f>S141*H141</f>
        <v>0</v>
      </c>
      <c r="U141" s="35"/>
      <c r="V141" s="35"/>
      <c r="W141" s="35"/>
      <c r="X141" s="35"/>
      <c r="Y141" s="35"/>
      <c r="Z141" s="35"/>
      <c r="AA141" s="35"/>
      <c r="AB141" s="35"/>
      <c r="AC141" s="35"/>
      <c r="AD141" s="35"/>
      <c r="AE141" s="35"/>
      <c r="AR141" s="203" t="s">
        <v>314</v>
      </c>
      <c r="AT141" s="203" t="s">
        <v>401</v>
      </c>
      <c r="AU141" s="203" t="s">
        <v>73</v>
      </c>
      <c r="AY141" s="18" t="s">
        <v>263</v>
      </c>
      <c r="BE141" s="204">
        <f>IF(N141="základní",J141,0)</f>
        <v>0</v>
      </c>
      <c r="BF141" s="204">
        <f>IF(N141="snížená",J141,0)</f>
        <v>0</v>
      </c>
      <c r="BG141" s="204">
        <f>IF(N141="zákl. přenesená",J141,0)</f>
        <v>0</v>
      </c>
      <c r="BH141" s="204">
        <f>IF(N141="sníž. přenesená",J141,0)</f>
        <v>0</v>
      </c>
      <c r="BI141" s="204">
        <f>IF(N141="nulová",J141,0)</f>
        <v>0</v>
      </c>
      <c r="BJ141" s="18" t="s">
        <v>71</v>
      </c>
      <c r="BK141" s="204">
        <f>ROUND(I141*H141,2)</f>
        <v>0</v>
      </c>
      <c r="BL141" s="18" t="s">
        <v>270</v>
      </c>
      <c r="BM141" s="203" t="s">
        <v>1983</v>
      </c>
    </row>
    <row r="142" spans="1:65" s="13" customFormat="1">
      <c r="B142" s="205"/>
      <c r="C142" s="206"/>
      <c r="D142" s="207" t="s">
        <v>272</v>
      </c>
      <c r="E142" s="206"/>
      <c r="F142" s="209" t="s">
        <v>1984</v>
      </c>
      <c r="G142" s="206"/>
      <c r="H142" s="210">
        <v>11.95</v>
      </c>
      <c r="I142" s="211"/>
      <c r="J142" s="206"/>
      <c r="K142" s="206"/>
      <c r="L142" s="212"/>
      <c r="M142" s="213"/>
      <c r="N142" s="214"/>
      <c r="O142" s="214"/>
      <c r="P142" s="214"/>
      <c r="Q142" s="214"/>
      <c r="R142" s="214"/>
      <c r="S142" s="214"/>
      <c r="T142" s="215"/>
      <c r="AT142" s="216" t="s">
        <v>272</v>
      </c>
      <c r="AU142" s="216" t="s">
        <v>73</v>
      </c>
      <c r="AV142" s="13" t="s">
        <v>73</v>
      </c>
      <c r="AW142" s="13" t="s">
        <v>4</v>
      </c>
      <c r="AX142" s="13" t="s">
        <v>71</v>
      </c>
      <c r="AY142" s="216" t="s">
        <v>263</v>
      </c>
    </row>
    <row r="143" spans="1:65" s="12" customFormat="1" ht="22.9" customHeight="1">
      <c r="B143" s="175"/>
      <c r="C143" s="176"/>
      <c r="D143" s="177" t="s">
        <v>63</v>
      </c>
      <c r="E143" s="189" t="s">
        <v>270</v>
      </c>
      <c r="F143" s="189" t="s">
        <v>829</v>
      </c>
      <c r="G143" s="176"/>
      <c r="H143" s="176"/>
      <c r="I143" s="179"/>
      <c r="J143" s="190">
        <f>BK143</f>
        <v>0</v>
      </c>
      <c r="K143" s="176"/>
      <c r="L143" s="181"/>
      <c r="M143" s="182"/>
      <c r="N143" s="183"/>
      <c r="O143" s="183"/>
      <c r="P143" s="184">
        <f>SUM(P144:P146)</f>
        <v>0</v>
      </c>
      <c r="Q143" s="183"/>
      <c r="R143" s="184">
        <f>SUM(R144:R146)</f>
        <v>0</v>
      </c>
      <c r="S143" s="183"/>
      <c r="T143" s="185">
        <f>SUM(T144:T146)</f>
        <v>0</v>
      </c>
      <c r="AR143" s="186" t="s">
        <v>71</v>
      </c>
      <c r="AT143" s="187" t="s">
        <v>63</v>
      </c>
      <c r="AU143" s="187" t="s">
        <v>71</v>
      </c>
      <c r="AY143" s="186" t="s">
        <v>263</v>
      </c>
      <c r="BK143" s="188">
        <f>SUM(BK144:BK146)</f>
        <v>0</v>
      </c>
    </row>
    <row r="144" spans="1:65" s="2" customFormat="1" ht="21.75" customHeight="1">
      <c r="A144" s="35"/>
      <c r="B144" s="36"/>
      <c r="C144" s="191" t="s">
        <v>309</v>
      </c>
      <c r="D144" s="191" t="s">
        <v>266</v>
      </c>
      <c r="E144" s="192" t="s">
        <v>1985</v>
      </c>
      <c r="F144" s="193" t="s">
        <v>1986</v>
      </c>
      <c r="G144" s="194" t="s">
        <v>300</v>
      </c>
      <c r="H144" s="195">
        <v>1.3819999999999999</v>
      </c>
      <c r="I144" s="196"/>
      <c r="J144" s="197">
        <f>ROUND(I144*H144,2)</f>
        <v>0</v>
      </c>
      <c r="K144" s="198"/>
      <c r="L144" s="40"/>
      <c r="M144" s="199" t="s">
        <v>1</v>
      </c>
      <c r="N144" s="200" t="s">
        <v>38</v>
      </c>
      <c r="O144" s="72"/>
      <c r="P144" s="201">
        <f>O144*H144</f>
        <v>0</v>
      </c>
      <c r="Q144" s="201">
        <v>0</v>
      </c>
      <c r="R144" s="201">
        <f>Q144*H144</f>
        <v>0</v>
      </c>
      <c r="S144" s="201">
        <v>0</v>
      </c>
      <c r="T144" s="202">
        <f>S144*H144</f>
        <v>0</v>
      </c>
      <c r="U144" s="35"/>
      <c r="V144" s="35"/>
      <c r="W144" s="35"/>
      <c r="X144" s="35"/>
      <c r="Y144" s="35"/>
      <c r="Z144" s="35"/>
      <c r="AA144" s="35"/>
      <c r="AB144" s="35"/>
      <c r="AC144" s="35"/>
      <c r="AD144" s="35"/>
      <c r="AE144" s="35"/>
      <c r="AR144" s="203" t="s">
        <v>270</v>
      </c>
      <c r="AT144" s="203" t="s">
        <v>266</v>
      </c>
      <c r="AU144" s="203" t="s">
        <v>73</v>
      </c>
      <c r="AY144" s="18" t="s">
        <v>263</v>
      </c>
      <c r="BE144" s="204">
        <f>IF(N144="základní",J144,0)</f>
        <v>0</v>
      </c>
      <c r="BF144" s="204">
        <f>IF(N144="snížená",J144,0)</f>
        <v>0</v>
      </c>
      <c r="BG144" s="204">
        <f>IF(N144="zákl. přenesená",J144,0)</f>
        <v>0</v>
      </c>
      <c r="BH144" s="204">
        <f>IF(N144="sníž. přenesená",J144,0)</f>
        <v>0</v>
      </c>
      <c r="BI144" s="204">
        <f>IF(N144="nulová",J144,0)</f>
        <v>0</v>
      </c>
      <c r="BJ144" s="18" t="s">
        <v>71</v>
      </c>
      <c r="BK144" s="204">
        <f>ROUND(I144*H144,2)</f>
        <v>0</v>
      </c>
      <c r="BL144" s="18" t="s">
        <v>270</v>
      </c>
      <c r="BM144" s="203" t="s">
        <v>1987</v>
      </c>
    </row>
    <row r="145" spans="1:65" s="13" customFormat="1">
      <c r="B145" s="205"/>
      <c r="C145" s="206"/>
      <c r="D145" s="207" t="s">
        <v>272</v>
      </c>
      <c r="E145" s="208" t="s">
        <v>1</v>
      </c>
      <c r="F145" s="209" t="s">
        <v>1988</v>
      </c>
      <c r="G145" s="206"/>
      <c r="H145" s="210">
        <v>1.3819999999999999</v>
      </c>
      <c r="I145" s="211"/>
      <c r="J145" s="206"/>
      <c r="K145" s="206"/>
      <c r="L145" s="212"/>
      <c r="M145" s="213"/>
      <c r="N145" s="214"/>
      <c r="O145" s="214"/>
      <c r="P145" s="214"/>
      <c r="Q145" s="214"/>
      <c r="R145" s="214"/>
      <c r="S145" s="214"/>
      <c r="T145" s="215"/>
      <c r="AT145" s="216" t="s">
        <v>272</v>
      </c>
      <c r="AU145" s="216" t="s">
        <v>73</v>
      </c>
      <c r="AV145" s="13" t="s">
        <v>73</v>
      </c>
      <c r="AW145" s="13" t="s">
        <v>30</v>
      </c>
      <c r="AX145" s="13" t="s">
        <v>64</v>
      </c>
      <c r="AY145" s="216" t="s">
        <v>263</v>
      </c>
    </row>
    <row r="146" spans="1:65" s="15" customFormat="1">
      <c r="B146" s="228"/>
      <c r="C146" s="229"/>
      <c r="D146" s="207" t="s">
        <v>272</v>
      </c>
      <c r="E146" s="230" t="s">
        <v>1</v>
      </c>
      <c r="F146" s="231" t="s">
        <v>1970</v>
      </c>
      <c r="G146" s="229"/>
      <c r="H146" s="232">
        <v>1.3819999999999999</v>
      </c>
      <c r="I146" s="233"/>
      <c r="J146" s="229"/>
      <c r="K146" s="229"/>
      <c r="L146" s="234"/>
      <c r="M146" s="235"/>
      <c r="N146" s="236"/>
      <c r="O146" s="236"/>
      <c r="P146" s="236"/>
      <c r="Q146" s="236"/>
      <c r="R146" s="236"/>
      <c r="S146" s="236"/>
      <c r="T146" s="237"/>
      <c r="AT146" s="238" t="s">
        <v>272</v>
      </c>
      <c r="AU146" s="238" t="s">
        <v>73</v>
      </c>
      <c r="AV146" s="15" t="s">
        <v>270</v>
      </c>
      <c r="AW146" s="15" t="s">
        <v>30</v>
      </c>
      <c r="AX146" s="15" t="s">
        <v>71</v>
      </c>
      <c r="AY146" s="238" t="s">
        <v>263</v>
      </c>
    </row>
    <row r="147" spans="1:65" s="12" customFormat="1" ht="22.9" customHeight="1">
      <c r="B147" s="175"/>
      <c r="C147" s="176"/>
      <c r="D147" s="177" t="s">
        <v>63</v>
      </c>
      <c r="E147" s="189" t="s">
        <v>314</v>
      </c>
      <c r="F147" s="189" t="s">
        <v>1712</v>
      </c>
      <c r="G147" s="176"/>
      <c r="H147" s="176"/>
      <c r="I147" s="179"/>
      <c r="J147" s="190">
        <f>BK147</f>
        <v>0</v>
      </c>
      <c r="K147" s="176"/>
      <c r="L147" s="181"/>
      <c r="M147" s="182"/>
      <c r="N147" s="183"/>
      <c r="O147" s="183"/>
      <c r="P147" s="184">
        <f>SUM(P148:P158)</f>
        <v>0</v>
      </c>
      <c r="Q147" s="183"/>
      <c r="R147" s="184">
        <f>SUM(R148:R158)</f>
        <v>6.8475750000000002E-2</v>
      </c>
      <c r="S147" s="183"/>
      <c r="T147" s="185">
        <f>SUM(T148:T158)</f>
        <v>0</v>
      </c>
      <c r="AR147" s="186" t="s">
        <v>71</v>
      </c>
      <c r="AT147" s="187" t="s">
        <v>63</v>
      </c>
      <c r="AU147" s="187" t="s">
        <v>71</v>
      </c>
      <c r="AY147" s="186" t="s">
        <v>263</v>
      </c>
      <c r="BK147" s="188">
        <f>SUM(BK148:BK158)</f>
        <v>0</v>
      </c>
    </row>
    <row r="148" spans="1:65" s="2" customFormat="1" ht="24.2" customHeight="1">
      <c r="A148" s="35"/>
      <c r="B148" s="36"/>
      <c r="C148" s="191" t="s">
        <v>314</v>
      </c>
      <c r="D148" s="191" t="s">
        <v>266</v>
      </c>
      <c r="E148" s="192" t="s">
        <v>1989</v>
      </c>
      <c r="F148" s="193" t="s">
        <v>1990</v>
      </c>
      <c r="G148" s="194" t="s">
        <v>796</v>
      </c>
      <c r="H148" s="195">
        <v>13.82</v>
      </c>
      <c r="I148" s="196"/>
      <c r="J148" s="197">
        <f>ROUND(I148*H148,2)</f>
        <v>0</v>
      </c>
      <c r="K148" s="198"/>
      <c r="L148" s="40"/>
      <c r="M148" s="199" t="s">
        <v>1</v>
      </c>
      <c r="N148" s="200" t="s">
        <v>38</v>
      </c>
      <c r="O148" s="72"/>
      <c r="P148" s="201">
        <f>O148*H148</f>
        <v>0</v>
      </c>
      <c r="Q148" s="201">
        <v>0</v>
      </c>
      <c r="R148" s="201">
        <f>Q148*H148</f>
        <v>0</v>
      </c>
      <c r="S148" s="201">
        <v>0</v>
      </c>
      <c r="T148" s="202">
        <f>S148*H148</f>
        <v>0</v>
      </c>
      <c r="U148" s="35"/>
      <c r="V148" s="35"/>
      <c r="W148" s="35"/>
      <c r="X148" s="35"/>
      <c r="Y148" s="35"/>
      <c r="Z148" s="35"/>
      <c r="AA148" s="35"/>
      <c r="AB148" s="35"/>
      <c r="AC148" s="35"/>
      <c r="AD148" s="35"/>
      <c r="AE148" s="35"/>
      <c r="AR148" s="203" t="s">
        <v>270</v>
      </c>
      <c r="AT148" s="203" t="s">
        <v>266</v>
      </c>
      <c r="AU148" s="203" t="s">
        <v>73</v>
      </c>
      <c r="AY148" s="18" t="s">
        <v>263</v>
      </c>
      <c r="BE148" s="204">
        <f>IF(N148="základní",J148,0)</f>
        <v>0</v>
      </c>
      <c r="BF148" s="204">
        <f>IF(N148="snížená",J148,0)</f>
        <v>0</v>
      </c>
      <c r="BG148" s="204">
        <f>IF(N148="zákl. přenesená",J148,0)</f>
        <v>0</v>
      </c>
      <c r="BH148" s="204">
        <f>IF(N148="sníž. přenesená",J148,0)</f>
        <v>0</v>
      </c>
      <c r="BI148" s="204">
        <f>IF(N148="nulová",J148,0)</f>
        <v>0</v>
      </c>
      <c r="BJ148" s="18" t="s">
        <v>71</v>
      </c>
      <c r="BK148" s="204">
        <f>ROUND(I148*H148,2)</f>
        <v>0</v>
      </c>
      <c r="BL148" s="18" t="s">
        <v>270</v>
      </c>
      <c r="BM148" s="203" t="s">
        <v>1991</v>
      </c>
    </row>
    <row r="149" spans="1:65" s="2" customFormat="1" ht="24.2" customHeight="1">
      <c r="A149" s="35"/>
      <c r="B149" s="36"/>
      <c r="C149" s="261" t="s">
        <v>264</v>
      </c>
      <c r="D149" s="261" t="s">
        <v>401</v>
      </c>
      <c r="E149" s="262" t="s">
        <v>1992</v>
      </c>
      <c r="F149" s="263" t="s">
        <v>1993</v>
      </c>
      <c r="G149" s="264" t="s">
        <v>796</v>
      </c>
      <c r="H149" s="265">
        <v>13.958</v>
      </c>
      <c r="I149" s="266"/>
      <c r="J149" s="267">
        <f>ROUND(I149*H149,2)</f>
        <v>0</v>
      </c>
      <c r="K149" s="268"/>
      <c r="L149" s="269"/>
      <c r="M149" s="270" t="s">
        <v>1</v>
      </c>
      <c r="N149" s="271" t="s">
        <v>38</v>
      </c>
      <c r="O149" s="72"/>
      <c r="P149" s="201">
        <f>O149*H149</f>
        <v>0</v>
      </c>
      <c r="Q149" s="201">
        <v>0</v>
      </c>
      <c r="R149" s="201">
        <f>Q149*H149</f>
        <v>0</v>
      </c>
      <c r="S149" s="201">
        <v>0</v>
      </c>
      <c r="T149" s="202">
        <f>S149*H149</f>
        <v>0</v>
      </c>
      <c r="U149" s="35"/>
      <c r="V149" s="35"/>
      <c r="W149" s="35"/>
      <c r="X149" s="35"/>
      <c r="Y149" s="35"/>
      <c r="Z149" s="35"/>
      <c r="AA149" s="35"/>
      <c r="AB149" s="35"/>
      <c r="AC149" s="35"/>
      <c r="AD149" s="35"/>
      <c r="AE149" s="35"/>
      <c r="AR149" s="203" t="s">
        <v>314</v>
      </c>
      <c r="AT149" s="203" t="s">
        <v>401</v>
      </c>
      <c r="AU149" s="203" t="s">
        <v>73</v>
      </c>
      <c r="AY149" s="18" t="s">
        <v>263</v>
      </c>
      <c r="BE149" s="204">
        <f>IF(N149="základní",J149,0)</f>
        <v>0</v>
      </c>
      <c r="BF149" s="204">
        <f>IF(N149="snížená",J149,0)</f>
        <v>0</v>
      </c>
      <c r="BG149" s="204">
        <f>IF(N149="zákl. přenesená",J149,0)</f>
        <v>0</v>
      </c>
      <c r="BH149" s="204">
        <f>IF(N149="sníž. přenesená",J149,0)</f>
        <v>0</v>
      </c>
      <c r="BI149" s="204">
        <f>IF(N149="nulová",J149,0)</f>
        <v>0</v>
      </c>
      <c r="BJ149" s="18" t="s">
        <v>71</v>
      </c>
      <c r="BK149" s="204">
        <f>ROUND(I149*H149,2)</f>
        <v>0</v>
      </c>
      <c r="BL149" s="18" t="s">
        <v>270</v>
      </c>
      <c r="BM149" s="203" t="s">
        <v>1994</v>
      </c>
    </row>
    <row r="150" spans="1:65" s="13" customFormat="1">
      <c r="B150" s="205"/>
      <c r="C150" s="206"/>
      <c r="D150" s="207" t="s">
        <v>272</v>
      </c>
      <c r="E150" s="206"/>
      <c r="F150" s="209" t="s">
        <v>1995</v>
      </c>
      <c r="G150" s="206"/>
      <c r="H150" s="210">
        <v>13.958</v>
      </c>
      <c r="I150" s="211"/>
      <c r="J150" s="206"/>
      <c r="K150" s="206"/>
      <c r="L150" s="212"/>
      <c r="M150" s="213"/>
      <c r="N150" s="214"/>
      <c r="O150" s="214"/>
      <c r="P150" s="214"/>
      <c r="Q150" s="214"/>
      <c r="R150" s="214"/>
      <c r="S150" s="214"/>
      <c r="T150" s="215"/>
      <c r="AT150" s="216" t="s">
        <v>272</v>
      </c>
      <c r="AU150" s="216" t="s">
        <v>73</v>
      </c>
      <c r="AV150" s="13" t="s">
        <v>73</v>
      </c>
      <c r="AW150" s="13" t="s">
        <v>4</v>
      </c>
      <c r="AX150" s="13" t="s">
        <v>71</v>
      </c>
      <c r="AY150" s="216" t="s">
        <v>263</v>
      </c>
    </row>
    <row r="151" spans="1:65" s="2" customFormat="1" ht="33" customHeight="1">
      <c r="A151" s="35"/>
      <c r="B151" s="36"/>
      <c r="C151" s="191" t="s">
        <v>322</v>
      </c>
      <c r="D151" s="191" t="s">
        <v>266</v>
      </c>
      <c r="E151" s="192" t="s">
        <v>1996</v>
      </c>
      <c r="F151" s="193" t="s">
        <v>1997</v>
      </c>
      <c r="G151" s="194" t="s">
        <v>796</v>
      </c>
      <c r="H151" s="195">
        <v>13.82</v>
      </c>
      <c r="I151" s="196"/>
      <c r="J151" s="197">
        <f>ROUND(I151*H151,2)</f>
        <v>0</v>
      </c>
      <c r="K151" s="198"/>
      <c r="L151" s="40"/>
      <c r="M151" s="199" t="s">
        <v>1</v>
      </c>
      <c r="N151" s="200" t="s">
        <v>38</v>
      </c>
      <c r="O151" s="72"/>
      <c r="P151" s="201">
        <f>O151*H151</f>
        <v>0</v>
      </c>
      <c r="Q151" s="201">
        <v>1.0000000000000001E-5</v>
      </c>
      <c r="R151" s="201">
        <f>Q151*H151</f>
        <v>1.3820000000000003E-4</v>
      </c>
      <c r="S151" s="201">
        <v>0</v>
      </c>
      <c r="T151" s="202">
        <f>S151*H151</f>
        <v>0</v>
      </c>
      <c r="U151" s="35"/>
      <c r="V151" s="35"/>
      <c r="W151" s="35"/>
      <c r="X151" s="35"/>
      <c r="Y151" s="35"/>
      <c r="Z151" s="35"/>
      <c r="AA151" s="35"/>
      <c r="AB151" s="35"/>
      <c r="AC151" s="35"/>
      <c r="AD151" s="35"/>
      <c r="AE151" s="35"/>
      <c r="AR151" s="203" t="s">
        <v>270</v>
      </c>
      <c r="AT151" s="203" t="s">
        <v>266</v>
      </c>
      <c r="AU151" s="203" t="s">
        <v>73</v>
      </c>
      <c r="AY151" s="18" t="s">
        <v>263</v>
      </c>
      <c r="BE151" s="204">
        <f>IF(N151="základní",J151,0)</f>
        <v>0</v>
      </c>
      <c r="BF151" s="204">
        <f>IF(N151="snížená",J151,0)</f>
        <v>0</v>
      </c>
      <c r="BG151" s="204">
        <f>IF(N151="zákl. přenesená",J151,0)</f>
        <v>0</v>
      </c>
      <c r="BH151" s="204">
        <f>IF(N151="sníž. přenesená",J151,0)</f>
        <v>0</v>
      </c>
      <c r="BI151" s="204">
        <f>IF(N151="nulová",J151,0)</f>
        <v>0</v>
      </c>
      <c r="BJ151" s="18" t="s">
        <v>71</v>
      </c>
      <c r="BK151" s="204">
        <f>ROUND(I151*H151,2)</f>
        <v>0</v>
      </c>
      <c r="BL151" s="18" t="s">
        <v>270</v>
      </c>
      <c r="BM151" s="203" t="s">
        <v>1998</v>
      </c>
    </row>
    <row r="152" spans="1:65" s="2" customFormat="1" ht="21.75" customHeight="1">
      <c r="A152" s="35"/>
      <c r="B152" s="36"/>
      <c r="C152" s="261" t="s">
        <v>327</v>
      </c>
      <c r="D152" s="261" t="s">
        <v>401</v>
      </c>
      <c r="E152" s="262" t="s">
        <v>1999</v>
      </c>
      <c r="F152" s="263" t="s">
        <v>2000</v>
      </c>
      <c r="G152" s="264" t="s">
        <v>796</v>
      </c>
      <c r="H152" s="265">
        <v>14.234999999999999</v>
      </c>
      <c r="I152" s="266"/>
      <c r="J152" s="267">
        <f>ROUND(I152*H152,2)</f>
        <v>0</v>
      </c>
      <c r="K152" s="268"/>
      <c r="L152" s="269"/>
      <c r="M152" s="270" t="s">
        <v>1</v>
      </c>
      <c r="N152" s="271" t="s">
        <v>38</v>
      </c>
      <c r="O152" s="72"/>
      <c r="P152" s="201">
        <f>O152*H152</f>
        <v>0</v>
      </c>
      <c r="Q152" s="201">
        <v>4.4900000000000001E-3</v>
      </c>
      <c r="R152" s="201">
        <f>Q152*H152</f>
        <v>6.3915150000000004E-2</v>
      </c>
      <c r="S152" s="201">
        <v>0</v>
      </c>
      <c r="T152" s="202">
        <f>S152*H152</f>
        <v>0</v>
      </c>
      <c r="U152" s="35"/>
      <c r="V152" s="35"/>
      <c r="W152" s="35"/>
      <c r="X152" s="35"/>
      <c r="Y152" s="35"/>
      <c r="Z152" s="35"/>
      <c r="AA152" s="35"/>
      <c r="AB152" s="35"/>
      <c r="AC152" s="35"/>
      <c r="AD152" s="35"/>
      <c r="AE152" s="35"/>
      <c r="AR152" s="203" t="s">
        <v>314</v>
      </c>
      <c r="AT152" s="203" t="s">
        <v>401</v>
      </c>
      <c r="AU152" s="203" t="s">
        <v>73</v>
      </c>
      <c r="AY152" s="18" t="s">
        <v>263</v>
      </c>
      <c r="BE152" s="204">
        <f>IF(N152="základní",J152,0)</f>
        <v>0</v>
      </c>
      <c r="BF152" s="204">
        <f>IF(N152="snížená",J152,0)</f>
        <v>0</v>
      </c>
      <c r="BG152" s="204">
        <f>IF(N152="zákl. přenesená",J152,0)</f>
        <v>0</v>
      </c>
      <c r="BH152" s="204">
        <f>IF(N152="sníž. přenesená",J152,0)</f>
        <v>0</v>
      </c>
      <c r="BI152" s="204">
        <f>IF(N152="nulová",J152,0)</f>
        <v>0</v>
      </c>
      <c r="BJ152" s="18" t="s">
        <v>71</v>
      </c>
      <c r="BK152" s="204">
        <f>ROUND(I152*H152,2)</f>
        <v>0</v>
      </c>
      <c r="BL152" s="18" t="s">
        <v>270</v>
      </c>
      <c r="BM152" s="203" t="s">
        <v>2001</v>
      </c>
    </row>
    <row r="153" spans="1:65" s="13" customFormat="1">
      <c r="B153" s="205"/>
      <c r="C153" s="206"/>
      <c r="D153" s="207" t="s">
        <v>272</v>
      </c>
      <c r="E153" s="206"/>
      <c r="F153" s="209" t="s">
        <v>2002</v>
      </c>
      <c r="G153" s="206"/>
      <c r="H153" s="210">
        <v>14.234999999999999</v>
      </c>
      <c r="I153" s="211"/>
      <c r="J153" s="206"/>
      <c r="K153" s="206"/>
      <c r="L153" s="212"/>
      <c r="M153" s="213"/>
      <c r="N153" s="214"/>
      <c r="O153" s="214"/>
      <c r="P153" s="214"/>
      <c r="Q153" s="214"/>
      <c r="R153" s="214"/>
      <c r="S153" s="214"/>
      <c r="T153" s="215"/>
      <c r="AT153" s="216" t="s">
        <v>272</v>
      </c>
      <c r="AU153" s="216" t="s">
        <v>73</v>
      </c>
      <c r="AV153" s="13" t="s">
        <v>73</v>
      </c>
      <c r="AW153" s="13" t="s">
        <v>4</v>
      </c>
      <c r="AX153" s="13" t="s">
        <v>71</v>
      </c>
      <c r="AY153" s="216" t="s">
        <v>263</v>
      </c>
    </row>
    <row r="154" spans="1:65" s="2" customFormat="1" ht="16.5" customHeight="1">
      <c r="A154" s="35"/>
      <c r="B154" s="36"/>
      <c r="C154" s="191" t="s">
        <v>8</v>
      </c>
      <c r="D154" s="191" t="s">
        <v>266</v>
      </c>
      <c r="E154" s="192" t="s">
        <v>1901</v>
      </c>
      <c r="F154" s="193" t="s">
        <v>2003</v>
      </c>
      <c r="G154" s="194" t="s">
        <v>1887</v>
      </c>
      <c r="H154" s="195">
        <v>1</v>
      </c>
      <c r="I154" s="196"/>
      <c r="J154" s="197">
        <f>ROUND(I154*H154,2)</f>
        <v>0</v>
      </c>
      <c r="K154" s="198"/>
      <c r="L154" s="40"/>
      <c r="M154" s="199" t="s">
        <v>1</v>
      </c>
      <c r="N154" s="200" t="s">
        <v>38</v>
      </c>
      <c r="O154" s="72"/>
      <c r="P154" s="201">
        <f>O154*H154</f>
        <v>0</v>
      </c>
      <c r="Q154" s="201">
        <v>0</v>
      </c>
      <c r="R154" s="201">
        <f>Q154*H154</f>
        <v>0</v>
      </c>
      <c r="S154" s="201">
        <v>0</v>
      </c>
      <c r="T154" s="202">
        <f>S154*H154</f>
        <v>0</v>
      </c>
      <c r="U154" s="35"/>
      <c r="V154" s="35"/>
      <c r="W154" s="35"/>
      <c r="X154" s="35"/>
      <c r="Y154" s="35"/>
      <c r="Z154" s="35"/>
      <c r="AA154" s="35"/>
      <c r="AB154" s="35"/>
      <c r="AC154" s="35"/>
      <c r="AD154" s="35"/>
      <c r="AE154" s="35"/>
      <c r="AR154" s="203" t="s">
        <v>270</v>
      </c>
      <c r="AT154" s="203" t="s">
        <v>266</v>
      </c>
      <c r="AU154" s="203" t="s">
        <v>73</v>
      </c>
      <c r="AY154" s="18" t="s">
        <v>263</v>
      </c>
      <c r="BE154" s="204">
        <f>IF(N154="základní",J154,0)</f>
        <v>0</v>
      </c>
      <c r="BF154" s="204">
        <f>IF(N154="snížená",J154,0)</f>
        <v>0</v>
      </c>
      <c r="BG154" s="204">
        <f>IF(N154="zákl. přenesená",J154,0)</f>
        <v>0</v>
      </c>
      <c r="BH154" s="204">
        <f>IF(N154="sníž. přenesená",J154,0)</f>
        <v>0</v>
      </c>
      <c r="BI154" s="204">
        <f>IF(N154="nulová",J154,0)</f>
        <v>0</v>
      </c>
      <c r="BJ154" s="18" t="s">
        <v>71</v>
      </c>
      <c r="BK154" s="204">
        <f>ROUND(I154*H154,2)</f>
        <v>0</v>
      </c>
      <c r="BL154" s="18" t="s">
        <v>270</v>
      </c>
      <c r="BM154" s="203" t="s">
        <v>2004</v>
      </c>
    </row>
    <row r="155" spans="1:65" s="2" customFormat="1" ht="16.5" customHeight="1">
      <c r="A155" s="35"/>
      <c r="B155" s="36"/>
      <c r="C155" s="191" t="s">
        <v>397</v>
      </c>
      <c r="D155" s="191" t="s">
        <v>266</v>
      </c>
      <c r="E155" s="192" t="s">
        <v>2005</v>
      </c>
      <c r="F155" s="193" t="s">
        <v>2006</v>
      </c>
      <c r="G155" s="194" t="s">
        <v>796</v>
      </c>
      <c r="H155" s="195">
        <v>13.82</v>
      </c>
      <c r="I155" s="196"/>
      <c r="J155" s="197">
        <f>ROUND(I155*H155,2)</f>
        <v>0</v>
      </c>
      <c r="K155" s="198"/>
      <c r="L155" s="40"/>
      <c r="M155" s="199" t="s">
        <v>1</v>
      </c>
      <c r="N155" s="200" t="s">
        <v>38</v>
      </c>
      <c r="O155" s="72"/>
      <c r="P155" s="201">
        <f>O155*H155</f>
        <v>0</v>
      </c>
      <c r="Q155" s="201">
        <v>2.0000000000000001E-4</v>
      </c>
      <c r="R155" s="201">
        <f>Q155*H155</f>
        <v>2.7640000000000004E-3</v>
      </c>
      <c r="S155" s="201">
        <v>0</v>
      </c>
      <c r="T155" s="202">
        <f>S155*H155</f>
        <v>0</v>
      </c>
      <c r="U155" s="35"/>
      <c r="V155" s="35"/>
      <c r="W155" s="35"/>
      <c r="X155" s="35"/>
      <c r="Y155" s="35"/>
      <c r="Z155" s="35"/>
      <c r="AA155" s="35"/>
      <c r="AB155" s="35"/>
      <c r="AC155" s="35"/>
      <c r="AD155" s="35"/>
      <c r="AE155" s="35"/>
      <c r="AR155" s="203" t="s">
        <v>270</v>
      </c>
      <c r="AT155" s="203" t="s">
        <v>266</v>
      </c>
      <c r="AU155" s="203" t="s">
        <v>73</v>
      </c>
      <c r="AY155" s="18" t="s">
        <v>263</v>
      </c>
      <c r="BE155" s="204">
        <f>IF(N155="základní",J155,0)</f>
        <v>0</v>
      </c>
      <c r="BF155" s="204">
        <f>IF(N155="snížená",J155,0)</f>
        <v>0</v>
      </c>
      <c r="BG155" s="204">
        <f>IF(N155="zákl. přenesená",J155,0)</f>
        <v>0</v>
      </c>
      <c r="BH155" s="204">
        <f>IF(N155="sníž. přenesená",J155,0)</f>
        <v>0</v>
      </c>
      <c r="BI155" s="204">
        <f>IF(N155="nulová",J155,0)</f>
        <v>0</v>
      </c>
      <c r="BJ155" s="18" t="s">
        <v>71</v>
      </c>
      <c r="BK155" s="204">
        <f>ROUND(I155*H155,2)</f>
        <v>0</v>
      </c>
      <c r="BL155" s="18" t="s">
        <v>270</v>
      </c>
      <c r="BM155" s="203" t="s">
        <v>2007</v>
      </c>
    </row>
    <row r="156" spans="1:65" s="2" customFormat="1" ht="16.5" customHeight="1">
      <c r="A156" s="35"/>
      <c r="B156" s="36"/>
      <c r="C156" s="261" t="s">
        <v>405</v>
      </c>
      <c r="D156" s="261" t="s">
        <v>401</v>
      </c>
      <c r="E156" s="262" t="s">
        <v>2008</v>
      </c>
      <c r="F156" s="263" t="s">
        <v>2009</v>
      </c>
      <c r="G156" s="264" t="s">
        <v>796</v>
      </c>
      <c r="H156" s="265">
        <v>13.82</v>
      </c>
      <c r="I156" s="266"/>
      <c r="J156" s="267">
        <f>ROUND(I156*H156,2)</f>
        <v>0</v>
      </c>
      <c r="K156" s="268"/>
      <c r="L156" s="269"/>
      <c r="M156" s="270" t="s">
        <v>1</v>
      </c>
      <c r="N156" s="271" t="s">
        <v>38</v>
      </c>
      <c r="O156" s="72"/>
      <c r="P156" s="201">
        <f>O156*H156</f>
        <v>0</v>
      </c>
      <c r="Q156" s="201">
        <v>5.0000000000000002E-5</v>
      </c>
      <c r="R156" s="201">
        <f>Q156*H156</f>
        <v>6.910000000000001E-4</v>
      </c>
      <c r="S156" s="201">
        <v>0</v>
      </c>
      <c r="T156" s="202">
        <f>S156*H156</f>
        <v>0</v>
      </c>
      <c r="U156" s="35"/>
      <c r="V156" s="35"/>
      <c r="W156" s="35"/>
      <c r="X156" s="35"/>
      <c r="Y156" s="35"/>
      <c r="Z156" s="35"/>
      <c r="AA156" s="35"/>
      <c r="AB156" s="35"/>
      <c r="AC156" s="35"/>
      <c r="AD156" s="35"/>
      <c r="AE156" s="35"/>
      <c r="AR156" s="203" t="s">
        <v>314</v>
      </c>
      <c r="AT156" s="203" t="s">
        <v>401</v>
      </c>
      <c r="AU156" s="203" t="s">
        <v>73</v>
      </c>
      <c r="AY156" s="18" t="s">
        <v>263</v>
      </c>
      <c r="BE156" s="204">
        <f>IF(N156="základní",J156,0)</f>
        <v>0</v>
      </c>
      <c r="BF156" s="204">
        <f>IF(N156="snížená",J156,0)</f>
        <v>0</v>
      </c>
      <c r="BG156" s="204">
        <f>IF(N156="zákl. přenesená",J156,0)</f>
        <v>0</v>
      </c>
      <c r="BH156" s="204">
        <f>IF(N156="sníž. přenesená",J156,0)</f>
        <v>0</v>
      </c>
      <c r="BI156" s="204">
        <f>IF(N156="nulová",J156,0)</f>
        <v>0</v>
      </c>
      <c r="BJ156" s="18" t="s">
        <v>71</v>
      </c>
      <c r="BK156" s="204">
        <f>ROUND(I156*H156,2)</f>
        <v>0</v>
      </c>
      <c r="BL156" s="18" t="s">
        <v>270</v>
      </c>
      <c r="BM156" s="203" t="s">
        <v>2010</v>
      </c>
    </row>
    <row r="157" spans="1:65" s="2" customFormat="1" ht="19.5">
      <c r="A157" s="35"/>
      <c r="B157" s="36"/>
      <c r="C157" s="37"/>
      <c r="D157" s="207" t="s">
        <v>294</v>
      </c>
      <c r="E157" s="37"/>
      <c r="F157" s="239" t="s">
        <v>2011</v>
      </c>
      <c r="G157" s="37"/>
      <c r="H157" s="37"/>
      <c r="I157" s="240"/>
      <c r="J157" s="37"/>
      <c r="K157" s="37"/>
      <c r="L157" s="40"/>
      <c r="M157" s="241"/>
      <c r="N157" s="242"/>
      <c r="O157" s="72"/>
      <c r="P157" s="72"/>
      <c r="Q157" s="72"/>
      <c r="R157" s="72"/>
      <c r="S157" s="72"/>
      <c r="T157" s="73"/>
      <c r="U157" s="35"/>
      <c r="V157" s="35"/>
      <c r="W157" s="35"/>
      <c r="X157" s="35"/>
      <c r="Y157" s="35"/>
      <c r="Z157" s="35"/>
      <c r="AA157" s="35"/>
      <c r="AB157" s="35"/>
      <c r="AC157" s="35"/>
      <c r="AD157" s="35"/>
      <c r="AE157" s="35"/>
      <c r="AT157" s="18" t="s">
        <v>294</v>
      </c>
      <c r="AU157" s="18" t="s">
        <v>73</v>
      </c>
    </row>
    <row r="158" spans="1:65" s="2" customFormat="1" ht="24.2" customHeight="1">
      <c r="A158" s="35"/>
      <c r="B158" s="36"/>
      <c r="C158" s="191" t="s">
        <v>412</v>
      </c>
      <c r="D158" s="191" t="s">
        <v>266</v>
      </c>
      <c r="E158" s="192" t="s">
        <v>2012</v>
      </c>
      <c r="F158" s="193" t="s">
        <v>2013</v>
      </c>
      <c r="G158" s="194" t="s">
        <v>796</v>
      </c>
      <c r="H158" s="195">
        <v>13.82</v>
      </c>
      <c r="I158" s="196"/>
      <c r="J158" s="197">
        <f>ROUND(I158*H158,2)</f>
        <v>0</v>
      </c>
      <c r="K158" s="198"/>
      <c r="L158" s="40"/>
      <c r="M158" s="199" t="s">
        <v>1</v>
      </c>
      <c r="N158" s="200" t="s">
        <v>38</v>
      </c>
      <c r="O158" s="72"/>
      <c r="P158" s="201">
        <f>O158*H158</f>
        <v>0</v>
      </c>
      <c r="Q158" s="201">
        <v>6.9999999999999994E-5</v>
      </c>
      <c r="R158" s="201">
        <f>Q158*H158</f>
        <v>9.6739999999999999E-4</v>
      </c>
      <c r="S158" s="201">
        <v>0</v>
      </c>
      <c r="T158" s="202">
        <f>S158*H158</f>
        <v>0</v>
      </c>
      <c r="U158" s="35"/>
      <c r="V158" s="35"/>
      <c r="W158" s="35"/>
      <c r="X158" s="35"/>
      <c r="Y158" s="35"/>
      <c r="Z158" s="35"/>
      <c r="AA158" s="35"/>
      <c r="AB158" s="35"/>
      <c r="AC158" s="35"/>
      <c r="AD158" s="35"/>
      <c r="AE158" s="35"/>
      <c r="AR158" s="203" t="s">
        <v>270</v>
      </c>
      <c r="AT158" s="203" t="s">
        <v>266</v>
      </c>
      <c r="AU158" s="203" t="s">
        <v>73</v>
      </c>
      <c r="AY158" s="18" t="s">
        <v>263</v>
      </c>
      <c r="BE158" s="204">
        <f>IF(N158="základní",J158,0)</f>
        <v>0</v>
      </c>
      <c r="BF158" s="204">
        <f>IF(N158="snížená",J158,0)</f>
        <v>0</v>
      </c>
      <c r="BG158" s="204">
        <f>IF(N158="zákl. přenesená",J158,0)</f>
        <v>0</v>
      </c>
      <c r="BH158" s="204">
        <f>IF(N158="sníž. přenesená",J158,0)</f>
        <v>0</v>
      </c>
      <c r="BI158" s="204">
        <f>IF(N158="nulová",J158,0)</f>
        <v>0</v>
      </c>
      <c r="BJ158" s="18" t="s">
        <v>71</v>
      </c>
      <c r="BK158" s="204">
        <f>ROUND(I158*H158,2)</f>
        <v>0</v>
      </c>
      <c r="BL158" s="18" t="s">
        <v>270</v>
      </c>
      <c r="BM158" s="203" t="s">
        <v>2014</v>
      </c>
    </row>
    <row r="159" spans="1:65" s="12" customFormat="1" ht="22.9" customHeight="1">
      <c r="B159" s="175"/>
      <c r="C159" s="176"/>
      <c r="D159" s="177" t="s">
        <v>63</v>
      </c>
      <c r="E159" s="189" t="s">
        <v>302</v>
      </c>
      <c r="F159" s="189" t="s">
        <v>303</v>
      </c>
      <c r="G159" s="176"/>
      <c r="H159" s="176"/>
      <c r="I159" s="179"/>
      <c r="J159" s="190">
        <f>BK159</f>
        <v>0</v>
      </c>
      <c r="K159" s="176"/>
      <c r="L159" s="181"/>
      <c r="M159" s="182"/>
      <c r="N159" s="183"/>
      <c r="O159" s="183"/>
      <c r="P159" s="184">
        <f>SUM(P160:P168)</f>
        <v>0</v>
      </c>
      <c r="Q159" s="183"/>
      <c r="R159" s="184">
        <f>SUM(R160:R168)</f>
        <v>0</v>
      </c>
      <c r="S159" s="183"/>
      <c r="T159" s="185">
        <f>SUM(T160:T168)</f>
        <v>0</v>
      </c>
      <c r="AR159" s="186" t="s">
        <v>71</v>
      </c>
      <c r="AT159" s="187" t="s">
        <v>63</v>
      </c>
      <c r="AU159" s="187" t="s">
        <v>71</v>
      </c>
      <c r="AY159" s="186" t="s">
        <v>263</v>
      </c>
      <c r="BK159" s="188">
        <f>SUM(BK160:BK168)</f>
        <v>0</v>
      </c>
    </row>
    <row r="160" spans="1:65" s="2" customFormat="1" ht="21.75" customHeight="1">
      <c r="A160" s="35"/>
      <c r="B160" s="36"/>
      <c r="C160" s="191" t="s">
        <v>416</v>
      </c>
      <c r="D160" s="191" t="s">
        <v>266</v>
      </c>
      <c r="E160" s="192" t="s">
        <v>2015</v>
      </c>
      <c r="F160" s="193" t="s">
        <v>2016</v>
      </c>
      <c r="G160" s="194" t="s">
        <v>307</v>
      </c>
      <c r="H160" s="195">
        <v>3.34</v>
      </c>
      <c r="I160" s="196"/>
      <c r="J160" s="197">
        <f>ROUND(I160*H160,2)</f>
        <v>0</v>
      </c>
      <c r="K160" s="198"/>
      <c r="L160" s="40"/>
      <c r="M160" s="199" t="s">
        <v>1</v>
      </c>
      <c r="N160" s="200" t="s">
        <v>38</v>
      </c>
      <c r="O160" s="72"/>
      <c r="P160" s="201">
        <f>O160*H160</f>
        <v>0</v>
      </c>
      <c r="Q160" s="201">
        <v>0</v>
      </c>
      <c r="R160" s="201">
        <f>Q160*H160</f>
        <v>0</v>
      </c>
      <c r="S160" s="201">
        <v>0</v>
      </c>
      <c r="T160" s="202">
        <f>S160*H160</f>
        <v>0</v>
      </c>
      <c r="U160" s="35"/>
      <c r="V160" s="35"/>
      <c r="W160" s="35"/>
      <c r="X160" s="35"/>
      <c r="Y160" s="35"/>
      <c r="Z160" s="35"/>
      <c r="AA160" s="35"/>
      <c r="AB160" s="35"/>
      <c r="AC160" s="35"/>
      <c r="AD160" s="35"/>
      <c r="AE160" s="35"/>
      <c r="AR160" s="203" t="s">
        <v>270</v>
      </c>
      <c r="AT160" s="203" t="s">
        <v>266</v>
      </c>
      <c r="AU160" s="203" t="s">
        <v>73</v>
      </c>
      <c r="AY160" s="18" t="s">
        <v>263</v>
      </c>
      <c r="BE160" s="204">
        <f>IF(N160="základní",J160,0)</f>
        <v>0</v>
      </c>
      <c r="BF160" s="204">
        <f>IF(N160="snížená",J160,0)</f>
        <v>0</v>
      </c>
      <c r="BG160" s="204">
        <f>IF(N160="zákl. přenesená",J160,0)</f>
        <v>0</v>
      </c>
      <c r="BH160" s="204">
        <f>IF(N160="sníž. přenesená",J160,0)</f>
        <v>0</v>
      </c>
      <c r="BI160" s="204">
        <f>IF(N160="nulová",J160,0)</f>
        <v>0</v>
      </c>
      <c r="BJ160" s="18" t="s">
        <v>71</v>
      </c>
      <c r="BK160" s="204">
        <f>ROUND(I160*H160,2)</f>
        <v>0</v>
      </c>
      <c r="BL160" s="18" t="s">
        <v>270</v>
      </c>
      <c r="BM160" s="203" t="s">
        <v>2017</v>
      </c>
    </row>
    <row r="161" spans="1:65" s="2" customFormat="1" ht="24.2" customHeight="1">
      <c r="A161" s="35"/>
      <c r="B161" s="36"/>
      <c r="C161" s="191" t="s">
        <v>421</v>
      </c>
      <c r="D161" s="191" t="s">
        <v>266</v>
      </c>
      <c r="E161" s="192" t="s">
        <v>2018</v>
      </c>
      <c r="F161" s="193" t="s">
        <v>2019</v>
      </c>
      <c r="G161" s="194" t="s">
        <v>307</v>
      </c>
      <c r="H161" s="195">
        <v>66.8</v>
      </c>
      <c r="I161" s="196"/>
      <c r="J161" s="197">
        <f>ROUND(I161*H161,2)</f>
        <v>0</v>
      </c>
      <c r="K161" s="198"/>
      <c r="L161" s="40"/>
      <c r="M161" s="199" t="s">
        <v>1</v>
      </c>
      <c r="N161" s="200" t="s">
        <v>38</v>
      </c>
      <c r="O161" s="72"/>
      <c r="P161" s="201">
        <f>O161*H161</f>
        <v>0</v>
      </c>
      <c r="Q161" s="201">
        <v>0</v>
      </c>
      <c r="R161" s="201">
        <f>Q161*H161</f>
        <v>0</v>
      </c>
      <c r="S161" s="201">
        <v>0</v>
      </c>
      <c r="T161" s="202">
        <f>S161*H161</f>
        <v>0</v>
      </c>
      <c r="U161" s="35"/>
      <c r="V161" s="35"/>
      <c r="W161" s="35"/>
      <c r="X161" s="35"/>
      <c r="Y161" s="35"/>
      <c r="Z161" s="35"/>
      <c r="AA161" s="35"/>
      <c r="AB161" s="35"/>
      <c r="AC161" s="35"/>
      <c r="AD161" s="35"/>
      <c r="AE161" s="35"/>
      <c r="AR161" s="203" t="s">
        <v>270</v>
      </c>
      <c r="AT161" s="203" t="s">
        <v>266</v>
      </c>
      <c r="AU161" s="203" t="s">
        <v>73</v>
      </c>
      <c r="AY161" s="18" t="s">
        <v>263</v>
      </c>
      <c r="BE161" s="204">
        <f>IF(N161="základní",J161,0)</f>
        <v>0</v>
      </c>
      <c r="BF161" s="204">
        <f>IF(N161="snížená",J161,0)</f>
        <v>0</v>
      </c>
      <c r="BG161" s="204">
        <f>IF(N161="zákl. přenesená",J161,0)</f>
        <v>0</v>
      </c>
      <c r="BH161" s="204">
        <f>IF(N161="sníž. přenesená",J161,0)</f>
        <v>0</v>
      </c>
      <c r="BI161" s="204">
        <f>IF(N161="nulová",J161,0)</f>
        <v>0</v>
      </c>
      <c r="BJ161" s="18" t="s">
        <v>71</v>
      </c>
      <c r="BK161" s="204">
        <f>ROUND(I161*H161,2)</f>
        <v>0</v>
      </c>
      <c r="BL161" s="18" t="s">
        <v>270</v>
      </c>
      <c r="BM161" s="203" t="s">
        <v>2020</v>
      </c>
    </row>
    <row r="162" spans="1:65" s="13" customFormat="1">
      <c r="B162" s="205"/>
      <c r="C162" s="206"/>
      <c r="D162" s="207" t="s">
        <v>272</v>
      </c>
      <c r="E162" s="206"/>
      <c r="F162" s="209" t="s">
        <v>2021</v>
      </c>
      <c r="G162" s="206"/>
      <c r="H162" s="210">
        <v>66.8</v>
      </c>
      <c r="I162" s="211"/>
      <c r="J162" s="206"/>
      <c r="K162" s="206"/>
      <c r="L162" s="212"/>
      <c r="M162" s="213"/>
      <c r="N162" s="214"/>
      <c r="O162" s="214"/>
      <c r="P162" s="214"/>
      <c r="Q162" s="214"/>
      <c r="R162" s="214"/>
      <c r="S162" s="214"/>
      <c r="T162" s="215"/>
      <c r="AT162" s="216" t="s">
        <v>272</v>
      </c>
      <c r="AU162" s="216" t="s">
        <v>73</v>
      </c>
      <c r="AV162" s="13" t="s">
        <v>73</v>
      </c>
      <c r="AW162" s="13" t="s">
        <v>4</v>
      </c>
      <c r="AX162" s="13" t="s">
        <v>71</v>
      </c>
      <c r="AY162" s="216" t="s">
        <v>263</v>
      </c>
    </row>
    <row r="163" spans="1:65" s="2" customFormat="1" ht="24.2" customHeight="1">
      <c r="A163" s="35"/>
      <c r="B163" s="36"/>
      <c r="C163" s="191" t="s">
        <v>426</v>
      </c>
      <c r="D163" s="191" t="s">
        <v>266</v>
      </c>
      <c r="E163" s="192" t="s">
        <v>305</v>
      </c>
      <c r="F163" s="193" t="s">
        <v>306</v>
      </c>
      <c r="G163" s="194" t="s">
        <v>307</v>
      </c>
      <c r="H163" s="195">
        <v>3.34</v>
      </c>
      <c r="I163" s="196"/>
      <c r="J163" s="197">
        <f>ROUND(I163*H163,2)</f>
        <v>0</v>
      </c>
      <c r="K163" s="198"/>
      <c r="L163" s="40"/>
      <c r="M163" s="199" t="s">
        <v>1</v>
      </c>
      <c r="N163" s="200" t="s">
        <v>38</v>
      </c>
      <c r="O163" s="72"/>
      <c r="P163" s="201">
        <f>O163*H163</f>
        <v>0</v>
      </c>
      <c r="Q163" s="201">
        <v>0</v>
      </c>
      <c r="R163" s="201">
        <f>Q163*H163</f>
        <v>0</v>
      </c>
      <c r="S163" s="201">
        <v>0</v>
      </c>
      <c r="T163" s="202">
        <f>S163*H163</f>
        <v>0</v>
      </c>
      <c r="U163" s="35"/>
      <c r="V163" s="35"/>
      <c r="W163" s="35"/>
      <c r="X163" s="35"/>
      <c r="Y163" s="35"/>
      <c r="Z163" s="35"/>
      <c r="AA163" s="35"/>
      <c r="AB163" s="35"/>
      <c r="AC163" s="35"/>
      <c r="AD163" s="35"/>
      <c r="AE163" s="35"/>
      <c r="AR163" s="203" t="s">
        <v>270</v>
      </c>
      <c r="AT163" s="203" t="s">
        <v>266</v>
      </c>
      <c r="AU163" s="203" t="s">
        <v>73</v>
      </c>
      <c r="AY163" s="18" t="s">
        <v>263</v>
      </c>
      <c r="BE163" s="204">
        <f>IF(N163="základní",J163,0)</f>
        <v>0</v>
      </c>
      <c r="BF163" s="204">
        <f>IF(N163="snížená",J163,0)</f>
        <v>0</v>
      </c>
      <c r="BG163" s="204">
        <f>IF(N163="zákl. přenesená",J163,0)</f>
        <v>0</v>
      </c>
      <c r="BH163" s="204">
        <f>IF(N163="sníž. přenesená",J163,0)</f>
        <v>0</v>
      </c>
      <c r="BI163" s="204">
        <f>IF(N163="nulová",J163,0)</f>
        <v>0</v>
      </c>
      <c r="BJ163" s="18" t="s">
        <v>71</v>
      </c>
      <c r="BK163" s="204">
        <f>ROUND(I163*H163,2)</f>
        <v>0</v>
      </c>
      <c r="BL163" s="18" t="s">
        <v>270</v>
      </c>
      <c r="BM163" s="203" t="s">
        <v>2022</v>
      </c>
    </row>
    <row r="164" spans="1:65" s="2" customFormat="1" ht="33" customHeight="1">
      <c r="A164" s="35"/>
      <c r="B164" s="36"/>
      <c r="C164" s="191" t="s">
        <v>554</v>
      </c>
      <c r="D164" s="191" t="s">
        <v>266</v>
      </c>
      <c r="E164" s="192" t="s">
        <v>2023</v>
      </c>
      <c r="F164" s="193" t="s">
        <v>2024</v>
      </c>
      <c r="G164" s="194" t="s">
        <v>307</v>
      </c>
      <c r="H164" s="195">
        <v>1.1919999999999999</v>
      </c>
      <c r="I164" s="196"/>
      <c r="J164" s="197">
        <f>ROUND(I164*H164,2)</f>
        <v>0</v>
      </c>
      <c r="K164" s="198"/>
      <c r="L164" s="40"/>
      <c r="M164" s="199" t="s">
        <v>1</v>
      </c>
      <c r="N164" s="200" t="s">
        <v>38</v>
      </c>
      <c r="O164" s="72"/>
      <c r="P164" s="201">
        <f>O164*H164</f>
        <v>0</v>
      </c>
      <c r="Q164" s="201">
        <v>0</v>
      </c>
      <c r="R164" s="201">
        <f>Q164*H164</f>
        <v>0</v>
      </c>
      <c r="S164" s="201">
        <v>0</v>
      </c>
      <c r="T164" s="202">
        <f>S164*H164</f>
        <v>0</v>
      </c>
      <c r="U164" s="35"/>
      <c r="V164" s="35"/>
      <c r="W164" s="35"/>
      <c r="X164" s="35"/>
      <c r="Y164" s="35"/>
      <c r="Z164" s="35"/>
      <c r="AA164" s="35"/>
      <c r="AB164" s="35"/>
      <c r="AC164" s="35"/>
      <c r="AD164" s="35"/>
      <c r="AE164" s="35"/>
      <c r="AR164" s="203" t="s">
        <v>270</v>
      </c>
      <c r="AT164" s="203" t="s">
        <v>266</v>
      </c>
      <c r="AU164" s="203" t="s">
        <v>73</v>
      </c>
      <c r="AY164" s="18" t="s">
        <v>263</v>
      </c>
      <c r="BE164" s="204">
        <f>IF(N164="základní",J164,0)</f>
        <v>0</v>
      </c>
      <c r="BF164" s="204">
        <f>IF(N164="snížená",J164,0)</f>
        <v>0</v>
      </c>
      <c r="BG164" s="204">
        <f>IF(N164="zákl. přenesená",J164,0)</f>
        <v>0</v>
      </c>
      <c r="BH164" s="204">
        <f>IF(N164="sníž. přenesená",J164,0)</f>
        <v>0</v>
      </c>
      <c r="BI164" s="204">
        <f>IF(N164="nulová",J164,0)</f>
        <v>0</v>
      </c>
      <c r="BJ164" s="18" t="s">
        <v>71</v>
      </c>
      <c r="BK164" s="204">
        <f>ROUND(I164*H164,2)</f>
        <v>0</v>
      </c>
      <c r="BL164" s="18" t="s">
        <v>270</v>
      </c>
      <c r="BM164" s="203" t="s">
        <v>2025</v>
      </c>
    </row>
    <row r="165" spans="1:65" s="13" customFormat="1">
      <c r="B165" s="205"/>
      <c r="C165" s="206"/>
      <c r="D165" s="207" t="s">
        <v>272</v>
      </c>
      <c r="E165" s="206"/>
      <c r="F165" s="209" t="s">
        <v>2026</v>
      </c>
      <c r="G165" s="206"/>
      <c r="H165" s="210">
        <v>1.1919999999999999</v>
      </c>
      <c r="I165" s="211"/>
      <c r="J165" s="206"/>
      <c r="K165" s="206"/>
      <c r="L165" s="212"/>
      <c r="M165" s="213"/>
      <c r="N165" s="214"/>
      <c r="O165" s="214"/>
      <c r="P165" s="214"/>
      <c r="Q165" s="214"/>
      <c r="R165" s="214"/>
      <c r="S165" s="214"/>
      <c r="T165" s="215"/>
      <c r="AT165" s="216" t="s">
        <v>272</v>
      </c>
      <c r="AU165" s="216" t="s">
        <v>73</v>
      </c>
      <c r="AV165" s="13" t="s">
        <v>73</v>
      </c>
      <c r="AW165" s="13" t="s">
        <v>4</v>
      </c>
      <c r="AX165" s="13" t="s">
        <v>71</v>
      </c>
      <c r="AY165" s="216" t="s">
        <v>263</v>
      </c>
    </row>
    <row r="166" spans="1:65" s="2" customFormat="1" ht="33" customHeight="1">
      <c r="A166" s="35"/>
      <c r="B166" s="36"/>
      <c r="C166" s="191" t="s">
        <v>493</v>
      </c>
      <c r="D166" s="191" t="s">
        <v>266</v>
      </c>
      <c r="E166" s="192" t="s">
        <v>2027</v>
      </c>
      <c r="F166" s="193" t="s">
        <v>2028</v>
      </c>
      <c r="G166" s="194" t="s">
        <v>307</v>
      </c>
      <c r="H166" s="195">
        <v>1.504</v>
      </c>
      <c r="I166" s="196"/>
      <c r="J166" s="197">
        <f>ROUND(I166*H166,2)</f>
        <v>0</v>
      </c>
      <c r="K166" s="198"/>
      <c r="L166" s="40"/>
      <c r="M166" s="199" t="s">
        <v>1</v>
      </c>
      <c r="N166" s="200" t="s">
        <v>38</v>
      </c>
      <c r="O166" s="72"/>
      <c r="P166" s="201">
        <f>O166*H166</f>
        <v>0</v>
      </c>
      <c r="Q166" s="201">
        <v>0</v>
      </c>
      <c r="R166" s="201">
        <f>Q166*H166</f>
        <v>0</v>
      </c>
      <c r="S166" s="201">
        <v>0</v>
      </c>
      <c r="T166" s="202">
        <f>S166*H166</f>
        <v>0</v>
      </c>
      <c r="U166" s="35"/>
      <c r="V166" s="35"/>
      <c r="W166" s="35"/>
      <c r="X166" s="35"/>
      <c r="Y166" s="35"/>
      <c r="Z166" s="35"/>
      <c r="AA166" s="35"/>
      <c r="AB166" s="35"/>
      <c r="AC166" s="35"/>
      <c r="AD166" s="35"/>
      <c r="AE166" s="35"/>
      <c r="AR166" s="203" t="s">
        <v>270</v>
      </c>
      <c r="AT166" s="203" t="s">
        <v>266</v>
      </c>
      <c r="AU166" s="203" t="s">
        <v>73</v>
      </c>
      <c r="AY166" s="18" t="s">
        <v>263</v>
      </c>
      <c r="BE166" s="204">
        <f>IF(N166="základní",J166,0)</f>
        <v>0</v>
      </c>
      <c r="BF166" s="204">
        <f>IF(N166="snížená",J166,0)</f>
        <v>0</v>
      </c>
      <c r="BG166" s="204">
        <f>IF(N166="zákl. přenesená",J166,0)</f>
        <v>0</v>
      </c>
      <c r="BH166" s="204">
        <f>IF(N166="sníž. přenesená",J166,0)</f>
        <v>0</v>
      </c>
      <c r="BI166" s="204">
        <f>IF(N166="nulová",J166,0)</f>
        <v>0</v>
      </c>
      <c r="BJ166" s="18" t="s">
        <v>71</v>
      </c>
      <c r="BK166" s="204">
        <f>ROUND(I166*H166,2)</f>
        <v>0</v>
      </c>
      <c r="BL166" s="18" t="s">
        <v>270</v>
      </c>
      <c r="BM166" s="203" t="s">
        <v>2029</v>
      </c>
    </row>
    <row r="167" spans="1:65" s="13" customFormat="1">
      <c r="B167" s="205"/>
      <c r="C167" s="206"/>
      <c r="D167" s="207" t="s">
        <v>272</v>
      </c>
      <c r="E167" s="208" t="s">
        <v>1</v>
      </c>
      <c r="F167" s="209" t="s">
        <v>2030</v>
      </c>
      <c r="G167" s="206"/>
      <c r="H167" s="210">
        <v>2.1480000000000001</v>
      </c>
      <c r="I167" s="211"/>
      <c r="J167" s="206"/>
      <c r="K167" s="206"/>
      <c r="L167" s="212"/>
      <c r="M167" s="213"/>
      <c r="N167" s="214"/>
      <c r="O167" s="214"/>
      <c r="P167" s="214"/>
      <c r="Q167" s="214"/>
      <c r="R167" s="214"/>
      <c r="S167" s="214"/>
      <c r="T167" s="215"/>
      <c r="AT167" s="216" t="s">
        <v>272</v>
      </c>
      <c r="AU167" s="216" t="s">
        <v>73</v>
      </c>
      <c r="AV167" s="13" t="s">
        <v>73</v>
      </c>
      <c r="AW167" s="13" t="s">
        <v>30</v>
      </c>
      <c r="AX167" s="13" t="s">
        <v>71</v>
      </c>
      <c r="AY167" s="216" t="s">
        <v>263</v>
      </c>
    </row>
    <row r="168" spans="1:65" s="13" customFormat="1">
      <c r="B168" s="205"/>
      <c r="C168" s="206"/>
      <c r="D168" s="207" t="s">
        <v>272</v>
      </c>
      <c r="E168" s="206"/>
      <c r="F168" s="209" t="s">
        <v>2031</v>
      </c>
      <c r="G168" s="206"/>
      <c r="H168" s="210">
        <v>1.504</v>
      </c>
      <c r="I168" s="211"/>
      <c r="J168" s="206"/>
      <c r="K168" s="206"/>
      <c r="L168" s="212"/>
      <c r="M168" s="213"/>
      <c r="N168" s="214"/>
      <c r="O168" s="214"/>
      <c r="P168" s="214"/>
      <c r="Q168" s="214"/>
      <c r="R168" s="214"/>
      <c r="S168" s="214"/>
      <c r="T168" s="215"/>
      <c r="AT168" s="216" t="s">
        <v>272</v>
      </c>
      <c r="AU168" s="216" t="s">
        <v>73</v>
      </c>
      <c r="AV168" s="13" t="s">
        <v>73</v>
      </c>
      <c r="AW168" s="13" t="s">
        <v>4</v>
      </c>
      <c r="AX168" s="13" t="s">
        <v>71</v>
      </c>
      <c r="AY168" s="216" t="s">
        <v>263</v>
      </c>
    </row>
    <row r="169" spans="1:65" s="12" customFormat="1" ht="22.9" customHeight="1">
      <c r="B169" s="175"/>
      <c r="C169" s="176"/>
      <c r="D169" s="177" t="s">
        <v>63</v>
      </c>
      <c r="E169" s="189" t="s">
        <v>395</v>
      </c>
      <c r="F169" s="189" t="s">
        <v>396</v>
      </c>
      <c r="G169" s="176"/>
      <c r="H169" s="176"/>
      <c r="I169" s="179"/>
      <c r="J169" s="190">
        <f>BK169</f>
        <v>0</v>
      </c>
      <c r="K169" s="176"/>
      <c r="L169" s="181"/>
      <c r="M169" s="182"/>
      <c r="N169" s="183"/>
      <c r="O169" s="183"/>
      <c r="P169" s="184">
        <f>P170</f>
        <v>0</v>
      </c>
      <c r="Q169" s="183"/>
      <c r="R169" s="184">
        <f>R170</f>
        <v>0</v>
      </c>
      <c r="S169" s="183"/>
      <c r="T169" s="185">
        <f>T170</f>
        <v>0</v>
      </c>
      <c r="AR169" s="186" t="s">
        <v>71</v>
      </c>
      <c r="AT169" s="187" t="s">
        <v>63</v>
      </c>
      <c r="AU169" s="187" t="s">
        <v>71</v>
      </c>
      <c r="AY169" s="186" t="s">
        <v>263</v>
      </c>
      <c r="BK169" s="188">
        <f>BK170</f>
        <v>0</v>
      </c>
    </row>
    <row r="170" spans="1:65" s="2" customFormat="1" ht="16.5" customHeight="1">
      <c r="A170" s="35"/>
      <c r="B170" s="36"/>
      <c r="C170" s="191" t="s">
        <v>7</v>
      </c>
      <c r="D170" s="191" t="s">
        <v>266</v>
      </c>
      <c r="E170" s="192" t="s">
        <v>2032</v>
      </c>
      <c r="F170" s="193" t="s">
        <v>2033</v>
      </c>
      <c r="G170" s="194" t="s">
        <v>307</v>
      </c>
      <c r="H170" s="195">
        <v>12.02</v>
      </c>
      <c r="I170" s="196"/>
      <c r="J170" s="197">
        <f>ROUND(I170*H170,2)</f>
        <v>0</v>
      </c>
      <c r="K170" s="198"/>
      <c r="L170" s="40"/>
      <c r="M170" s="243" t="s">
        <v>1</v>
      </c>
      <c r="N170" s="244" t="s">
        <v>38</v>
      </c>
      <c r="O170" s="245"/>
      <c r="P170" s="246">
        <f>O170*H170</f>
        <v>0</v>
      </c>
      <c r="Q170" s="246">
        <v>0</v>
      </c>
      <c r="R170" s="246">
        <f>Q170*H170</f>
        <v>0</v>
      </c>
      <c r="S170" s="246">
        <v>0</v>
      </c>
      <c r="T170" s="247">
        <f>S170*H170</f>
        <v>0</v>
      </c>
      <c r="U170" s="35"/>
      <c r="V170" s="35"/>
      <c r="W170" s="35"/>
      <c r="X170" s="35"/>
      <c r="Y170" s="35"/>
      <c r="Z170" s="35"/>
      <c r="AA170" s="35"/>
      <c r="AB170" s="35"/>
      <c r="AC170" s="35"/>
      <c r="AD170" s="35"/>
      <c r="AE170" s="35"/>
      <c r="AR170" s="203" t="s">
        <v>270</v>
      </c>
      <c r="AT170" s="203" t="s">
        <v>266</v>
      </c>
      <c r="AU170" s="203" t="s">
        <v>73</v>
      </c>
      <c r="AY170" s="18" t="s">
        <v>263</v>
      </c>
      <c r="BE170" s="204">
        <f>IF(N170="základní",J170,0)</f>
        <v>0</v>
      </c>
      <c r="BF170" s="204">
        <f>IF(N170="snížená",J170,0)</f>
        <v>0</v>
      </c>
      <c r="BG170" s="204">
        <f>IF(N170="zákl. přenesená",J170,0)</f>
        <v>0</v>
      </c>
      <c r="BH170" s="204">
        <f>IF(N170="sníž. přenesená",J170,0)</f>
        <v>0</v>
      </c>
      <c r="BI170" s="204">
        <f>IF(N170="nulová",J170,0)</f>
        <v>0</v>
      </c>
      <c r="BJ170" s="18" t="s">
        <v>71</v>
      </c>
      <c r="BK170" s="204">
        <f>ROUND(I170*H170,2)</f>
        <v>0</v>
      </c>
      <c r="BL170" s="18" t="s">
        <v>270</v>
      </c>
      <c r="BM170" s="203" t="s">
        <v>2034</v>
      </c>
    </row>
    <row r="171" spans="1:65" s="2" customFormat="1" ht="6.95" customHeight="1">
      <c r="A171" s="35"/>
      <c r="B171" s="55"/>
      <c r="C171" s="56"/>
      <c r="D171" s="56"/>
      <c r="E171" s="56"/>
      <c r="F171" s="56"/>
      <c r="G171" s="56"/>
      <c r="H171" s="56"/>
      <c r="I171" s="56"/>
      <c r="J171" s="56"/>
      <c r="K171" s="56"/>
      <c r="L171" s="40"/>
      <c r="M171" s="35"/>
      <c r="O171" s="35"/>
      <c r="P171" s="35"/>
      <c r="Q171" s="35"/>
      <c r="R171" s="35"/>
      <c r="S171" s="35"/>
      <c r="T171" s="35"/>
      <c r="U171" s="35"/>
      <c r="V171" s="35"/>
      <c r="W171" s="35"/>
      <c r="X171" s="35"/>
      <c r="Y171" s="35"/>
      <c r="Z171" s="35"/>
      <c r="AA171" s="35"/>
      <c r="AB171" s="35"/>
      <c r="AC171" s="35"/>
      <c r="AD171" s="35"/>
      <c r="AE171" s="35"/>
    </row>
  </sheetData>
  <sheetProtection algorithmName="SHA-512" hashValue="opNt+6ug74xsGMZDGhwfwIN3x6qpM7hqL6wbvML7AWyCp6M1Wj7U7/Ew4AB78W8/+7MFDFVDP3lOwVNzS2Zf8w==" saltValue="Itj/kT+7fDpjrykSXLWfJw==" spinCount="100000" sheet="1" objects="1" scenarios="1" formatColumns="0" formatRows="0" autoFilter="0"/>
  <autoFilter ref="C125:K170" xr:uid="{00000000-0009-0000-0000-000008000000}"/>
  <mergeCells count="12">
    <mergeCell ref="E118:H118"/>
    <mergeCell ref="L2:V2"/>
    <mergeCell ref="E85:H85"/>
    <mergeCell ref="E87:H87"/>
    <mergeCell ref="E89:H89"/>
    <mergeCell ref="E114:H114"/>
    <mergeCell ref="E116:H116"/>
    <mergeCell ref="E7:H7"/>
    <mergeCell ref="E9:H9"/>
    <mergeCell ref="E11:H11"/>
    <mergeCell ref="E20:H20"/>
    <mergeCell ref="E29:H29"/>
  </mergeCells>
  <pageMargins left="0.39374999999999999" right="0.39374999999999999" top="0.39374999999999999" bottom="0.39374999999999999" header="0" footer="0"/>
  <pageSetup paperSize="9" scale="88" fitToHeight="100" orientation="portrait" blackAndWhite="1" r:id="rId1"/>
  <headerFooter>
    <oddHeader>&amp;L&amp;"Arial"&amp;8&amp;K000000INTERNAL&amp;1#</oddHeader>
    <oddFooter>&amp;CStrana &amp;P z &amp;N</oddFooter>
  </headerFooter>
  <drawing r:id="rId2"/>
</worksheet>
</file>

<file path=docMetadata/LabelInfo.xml><?xml version="1.0" encoding="utf-8"?>
<clbl:labelList xmlns:clbl="http://schemas.microsoft.com/office/2020/mipLabelMetadata">
  <clbl:label id="{b1c9b508-7c6e-42bd-bedf-808292653d6c}" enabled="1" method="Standard" siteId="{2882be50-2012-4d88-ac86-544124e120c8}" contentBits="3"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60</vt:i4>
      </vt:variant>
      <vt:variant>
        <vt:lpstr>Pojmenované oblasti</vt:lpstr>
      </vt:variant>
      <vt:variant>
        <vt:i4>120</vt:i4>
      </vt:variant>
    </vt:vector>
  </HeadingPairs>
  <TitlesOfParts>
    <vt:vector size="180" baseType="lpstr">
      <vt:lpstr>Rekapitulace stavby</vt:lpstr>
      <vt:lpstr>SO 401 - Demolice objektů...</vt:lpstr>
      <vt:lpstr>SO 402,PS 401- Dem. obj. a tech</vt:lpstr>
      <vt:lpstr>SO 101-D1.1 - Architekton...</vt:lpstr>
      <vt:lpstr>SO 106-D1.1 - Architekton...</vt:lpstr>
      <vt:lpstr>SO 101-D.1.4.1 - ZTI</vt:lpstr>
      <vt:lpstr>SO 101-D1.4.3 - Vzduchote...</vt:lpstr>
      <vt:lpstr>SO 101-D1.4.4 - Elektroin...</vt:lpstr>
      <vt:lpstr>SO 101-306 - Přípojka SO ...</vt:lpstr>
      <vt:lpstr>SO 102.2-D1.1 - Architekt...</vt:lpstr>
      <vt:lpstr>SO 102.2-D1.4.1 - ZTI</vt:lpstr>
      <vt:lpstr>SO 102.2-D1.4.3 - VZT a k...</vt:lpstr>
      <vt:lpstr>SO 102.2-D1.4.4 - Elektro...</vt:lpstr>
      <vt:lpstr>SO 103.2-D1.1-2 - Archite...</vt:lpstr>
      <vt:lpstr>SO 103.2-D1.4.1 - ZTI</vt:lpstr>
      <vt:lpstr>SO 103.2-D1.4.2 - Vytápění</vt:lpstr>
      <vt:lpstr>SO 103.2-D1.4.3 - Vzducho...</vt:lpstr>
      <vt:lpstr>SO 103.2-D1.4.4 - Elektro...</vt:lpstr>
      <vt:lpstr>SO 103.2-D1.4.5 - Technic...</vt:lpstr>
      <vt:lpstr>SO 103.2-D1.4.6 - Přípojk...</vt:lpstr>
      <vt:lpstr>SO 104.2-D1.1-2 - Archite...</vt:lpstr>
      <vt:lpstr>SO 104.2-D1.4.4 - Elektro...</vt:lpstr>
      <vt:lpstr>SO 105-D1.1 - Architekton...</vt:lpstr>
      <vt:lpstr>SO 105-D1.4.1 - ZTI</vt:lpstr>
      <vt:lpstr>SO 105-D1.4.2 - Decentrál...</vt:lpstr>
      <vt:lpstr>SO 105-D1.4.3 - Větrání s...</vt:lpstr>
      <vt:lpstr>SO 105-D1.4.4 - Elektroin...</vt:lpstr>
      <vt:lpstr>SO 105-D1.4.5 - Přípojka ...</vt:lpstr>
      <vt:lpstr>SO 105-D1.4.6 - Přípojka ...</vt:lpstr>
      <vt:lpstr>SO 109-D1.1-2 - Architekt...</vt:lpstr>
      <vt:lpstr>SO 109-D1.4.4 - Elektroin...</vt:lpstr>
      <vt:lpstr>SO 111 - Sadové úpravy a ...</vt:lpstr>
      <vt:lpstr>SO 113-D1.1 - Architekton...</vt:lpstr>
      <vt:lpstr>SO 113-D1.4.4 - Elektroin...</vt:lpstr>
      <vt:lpstr>SO 201-202.2-D1.1 - Archi...</vt:lpstr>
      <vt:lpstr>SO 201-202.2-D1.4.1 - ZTI</vt:lpstr>
      <vt:lpstr>SO 201-202.2-D1.4.4 - Ele...</vt:lpstr>
      <vt:lpstr>SO 201-202.2-D1.4.5 - Pří...</vt:lpstr>
      <vt:lpstr>SO 204-205.2-D1.1 - Archi...</vt:lpstr>
      <vt:lpstr>SO 204-205.2-D1.4.4 - Ele...</vt:lpstr>
      <vt:lpstr>IO 301 - Komunikace1-I.Etapa</vt:lpstr>
      <vt:lpstr>IO 301 - Komunikace2-II.Etapa</vt:lpstr>
      <vt:lpstr>IO 302-01 - Stoka A</vt:lpstr>
      <vt:lpstr>IO 302-02 - Stoka B</vt:lpstr>
      <vt:lpstr>IO 302-03 - Stoka C</vt:lpstr>
      <vt:lpstr>IO 302-04 - Stoka CA</vt:lpstr>
      <vt:lpstr>IO 302-05 - Stoka D</vt:lpstr>
      <vt:lpstr>IO 302-06 - Stoka DA</vt:lpstr>
      <vt:lpstr>IO 302-07 - Stoka DB</vt:lpstr>
      <vt:lpstr>IO 302-08 - Stoka U</vt:lpstr>
      <vt:lpstr>IO 302-09 - Výtlak A</vt:lpstr>
      <vt:lpstr>IO 302-10 - Prípojky PX1-...</vt:lpstr>
      <vt:lpstr>IO 302-11 - Retenční nádrž</vt:lpstr>
      <vt:lpstr>IO 303 - Vnější osvětlení</vt:lpstr>
      <vt:lpstr>IO 304 - 1 - RAD 304.1</vt:lpstr>
      <vt:lpstr>IO 304 - 2 - RAD 304.2</vt:lpstr>
      <vt:lpstr>IO 306 - Průmyslová voda ...</vt:lpstr>
      <vt:lpstr>IO 307 - Přeložky el.a přípojky</vt:lpstr>
      <vt:lpstr>MV - Přeložka monitorovac...</vt:lpstr>
      <vt:lpstr>ZS,VRN</vt:lpstr>
      <vt:lpstr>'IO 301 - Komunikace1-I.Etapa'!Názvy_tisku</vt:lpstr>
      <vt:lpstr>'IO 301 - Komunikace2-II.Etapa'!Názvy_tisku</vt:lpstr>
      <vt:lpstr>'IO 302-01 - Stoka A'!Názvy_tisku</vt:lpstr>
      <vt:lpstr>'IO 302-02 - Stoka B'!Názvy_tisku</vt:lpstr>
      <vt:lpstr>'IO 302-03 - Stoka C'!Názvy_tisku</vt:lpstr>
      <vt:lpstr>'IO 302-04 - Stoka CA'!Názvy_tisku</vt:lpstr>
      <vt:lpstr>'IO 302-05 - Stoka D'!Názvy_tisku</vt:lpstr>
      <vt:lpstr>'IO 302-06 - Stoka DA'!Názvy_tisku</vt:lpstr>
      <vt:lpstr>'IO 302-07 - Stoka DB'!Názvy_tisku</vt:lpstr>
      <vt:lpstr>'IO 302-08 - Stoka U'!Názvy_tisku</vt:lpstr>
      <vt:lpstr>'IO 302-09 - Výtlak A'!Názvy_tisku</vt:lpstr>
      <vt:lpstr>'IO 302-10 - Prípojky PX1-...'!Názvy_tisku</vt:lpstr>
      <vt:lpstr>'IO 302-11 - Retenční nádrž'!Názvy_tisku</vt:lpstr>
      <vt:lpstr>'IO 303 - Vnější osvětlení'!Názvy_tisku</vt:lpstr>
      <vt:lpstr>'IO 304 - 1 - RAD 304.1'!Názvy_tisku</vt:lpstr>
      <vt:lpstr>'IO 304 - 2 - RAD 304.2'!Názvy_tisku</vt:lpstr>
      <vt:lpstr>'IO 306 - Průmyslová voda ...'!Názvy_tisku</vt:lpstr>
      <vt:lpstr>'IO 307 - Přeložky el.a přípojky'!Názvy_tisku</vt:lpstr>
      <vt:lpstr>'MV - Přeložka monitorovac...'!Názvy_tisku</vt:lpstr>
      <vt:lpstr>'Rekapitulace stavby'!Názvy_tisku</vt:lpstr>
      <vt:lpstr>'SO 101-306 - Přípojka SO ...'!Názvy_tisku</vt:lpstr>
      <vt:lpstr>'SO 101-D.1.4.1 - ZTI'!Názvy_tisku</vt:lpstr>
      <vt:lpstr>'SO 101-D1.1 - Architekton...'!Názvy_tisku</vt:lpstr>
      <vt:lpstr>'SO 101-D1.4.3 - Vzduchote...'!Názvy_tisku</vt:lpstr>
      <vt:lpstr>'SO 101-D1.4.4 - Elektroin...'!Názvy_tisku</vt:lpstr>
      <vt:lpstr>'SO 102.2-D1.1 - Architekt...'!Názvy_tisku</vt:lpstr>
      <vt:lpstr>'SO 102.2-D1.4.1 - ZTI'!Názvy_tisku</vt:lpstr>
      <vt:lpstr>'SO 102.2-D1.4.3 - VZT a k...'!Názvy_tisku</vt:lpstr>
      <vt:lpstr>'SO 102.2-D1.4.4 - Elektro...'!Názvy_tisku</vt:lpstr>
      <vt:lpstr>'SO 103.2-D1.1-2 - Archite...'!Názvy_tisku</vt:lpstr>
      <vt:lpstr>'SO 103.2-D1.4.1 - ZTI'!Názvy_tisku</vt:lpstr>
      <vt:lpstr>'SO 103.2-D1.4.2 - Vytápění'!Názvy_tisku</vt:lpstr>
      <vt:lpstr>'SO 103.2-D1.4.3 - Vzducho...'!Názvy_tisku</vt:lpstr>
      <vt:lpstr>'SO 103.2-D1.4.4 - Elektro...'!Názvy_tisku</vt:lpstr>
      <vt:lpstr>'SO 103.2-D1.4.5 - Technic...'!Názvy_tisku</vt:lpstr>
      <vt:lpstr>'SO 103.2-D1.4.6 - Přípojk...'!Názvy_tisku</vt:lpstr>
      <vt:lpstr>'SO 104.2-D1.1-2 - Archite...'!Názvy_tisku</vt:lpstr>
      <vt:lpstr>'SO 104.2-D1.4.4 - Elektro...'!Názvy_tisku</vt:lpstr>
      <vt:lpstr>'SO 105-D1.1 - Architekton...'!Názvy_tisku</vt:lpstr>
      <vt:lpstr>'SO 105-D1.4.1 - ZTI'!Názvy_tisku</vt:lpstr>
      <vt:lpstr>'SO 105-D1.4.2 - Decentrál...'!Názvy_tisku</vt:lpstr>
      <vt:lpstr>'SO 105-D1.4.3 - Větrání s...'!Názvy_tisku</vt:lpstr>
      <vt:lpstr>'SO 105-D1.4.4 - Elektroin...'!Názvy_tisku</vt:lpstr>
      <vt:lpstr>'SO 105-D1.4.5 - Přípojka ...'!Názvy_tisku</vt:lpstr>
      <vt:lpstr>'SO 105-D1.4.6 - Přípojka ...'!Názvy_tisku</vt:lpstr>
      <vt:lpstr>'SO 106-D1.1 - Architekton...'!Názvy_tisku</vt:lpstr>
      <vt:lpstr>'SO 109-D1.1-2 - Architekt...'!Názvy_tisku</vt:lpstr>
      <vt:lpstr>'SO 109-D1.4.4 - Elektroin...'!Názvy_tisku</vt:lpstr>
      <vt:lpstr>'SO 111 - Sadové úpravy a ...'!Názvy_tisku</vt:lpstr>
      <vt:lpstr>'SO 113-D1.1 - Architekton...'!Názvy_tisku</vt:lpstr>
      <vt:lpstr>'SO 113-D1.4.4 - Elektroin...'!Názvy_tisku</vt:lpstr>
      <vt:lpstr>'SO 201-202.2-D1.1 - Archi...'!Názvy_tisku</vt:lpstr>
      <vt:lpstr>'SO 201-202.2-D1.4.1 - ZTI'!Názvy_tisku</vt:lpstr>
      <vt:lpstr>'SO 201-202.2-D1.4.4 - Ele...'!Názvy_tisku</vt:lpstr>
      <vt:lpstr>'SO 201-202.2-D1.4.5 - Pří...'!Názvy_tisku</vt:lpstr>
      <vt:lpstr>'SO 204-205.2-D1.1 - Archi...'!Názvy_tisku</vt:lpstr>
      <vt:lpstr>'SO 204-205.2-D1.4.4 - Ele...'!Názvy_tisku</vt:lpstr>
      <vt:lpstr>'SO 401 - Demolice objektů...'!Názvy_tisku</vt:lpstr>
      <vt:lpstr>'SO 402,PS 401- Dem. obj. a tech'!Názvy_tisku</vt:lpstr>
      <vt:lpstr>'ZS,VRN'!Názvy_tisku</vt:lpstr>
      <vt:lpstr>'IO 301 - Komunikace1-I.Etapa'!Oblast_tisku</vt:lpstr>
      <vt:lpstr>'IO 301 - Komunikace2-II.Etapa'!Oblast_tisku</vt:lpstr>
      <vt:lpstr>'IO 302-01 - Stoka A'!Oblast_tisku</vt:lpstr>
      <vt:lpstr>'IO 302-02 - Stoka B'!Oblast_tisku</vt:lpstr>
      <vt:lpstr>'IO 302-03 - Stoka C'!Oblast_tisku</vt:lpstr>
      <vt:lpstr>'IO 302-04 - Stoka CA'!Oblast_tisku</vt:lpstr>
      <vt:lpstr>'IO 302-05 - Stoka D'!Oblast_tisku</vt:lpstr>
      <vt:lpstr>'IO 302-06 - Stoka DA'!Oblast_tisku</vt:lpstr>
      <vt:lpstr>'IO 302-07 - Stoka DB'!Oblast_tisku</vt:lpstr>
      <vt:lpstr>'IO 302-08 - Stoka U'!Oblast_tisku</vt:lpstr>
      <vt:lpstr>'IO 302-09 - Výtlak A'!Oblast_tisku</vt:lpstr>
      <vt:lpstr>'IO 302-10 - Prípojky PX1-...'!Oblast_tisku</vt:lpstr>
      <vt:lpstr>'IO 302-11 - Retenční nádrž'!Oblast_tisku</vt:lpstr>
      <vt:lpstr>'IO 303 - Vnější osvětlení'!Oblast_tisku</vt:lpstr>
      <vt:lpstr>'IO 304 - 1 - RAD 304.1'!Oblast_tisku</vt:lpstr>
      <vt:lpstr>'IO 304 - 2 - RAD 304.2'!Oblast_tisku</vt:lpstr>
      <vt:lpstr>'IO 306 - Průmyslová voda ...'!Oblast_tisku</vt:lpstr>
      <vt:lpstr>'IO 307 - Přeložky el.a přípojky'!Oblast_tisku</vt:lpstr>
      <vt:lpstr>'MV - Přeložka monitorovac...'!Oblast_tisku</vt:lpstr>
      <vt:lpstr>'Rekapitulace stavby'!Oblast_tisku</vt:lpstr>
      <vt:lpstr>'SO 101-306 - Přípojka SO ...'!Oblast_tisku</vt:lpstr>
      <vt:lpstr>'SO 101-D.1.4.1 - ZTI'!Oblast_tisku</vt:lpstr>
      <vt:lpstr>'SO 101-D1.1 - Architekton...'!Oblast_tisku</vt:lpstr>
      <vt:lpstr>'SO 101-D1.4.3 - Vzduchote...'!Oblast_tisku</vt:lpstr>
      <vt:lpstr>'SO 101-D1.4.4 - Elektroin...'!Oblast_tisku</vt:lpstr>
      <vt:lpstr>'SO 102.2-D1.1 - Architekt...'!Oblast_tisku</vt:lpstr>
      <vt:lpstr>'SO 102.2-D1.4.1 - ZTI'!Oblast_tisku</vt:lpstr>
      <vt:lpstr>'SO 102.2-D1.4.3 - VZT a k...'!Oblast_tisku</vt:lpstr>
      <vt:lpstr>'SO 102.2-D1.4.4 - Elektro...'!Oblast_tisku</vt:lpstr>
      <vt:lpstr>'SO 103.2-D1.1-2 - Archite...'!Oblast_tisku</vt:lpstr>
      <vt:lpstr>'SO 103.2-D1.4.1 - ZTI'!Oblast_tisku</vt:lpstr>
      <vt:lpstr>'SO 103.2-D1.4.2 - Vytápění'!Oblast_tisku</vt:lpstr>
      <vt:lpstr>'SO 103.2-D1.4.3 - Vzducho...'!Oblast_tisku</vt:lpstr>
      <vt:lpstr>'SO 103.2-D1.4.4 - Elektro...'!Oblast_tisku</vt:lpstr>
      <vt:lpstr>'SO 103.2-D1.4.5 - Technic...'!Oblast_tisku</vt:lpstr>
      <vt:lpstr>'SO 103.2-D1.4.6 - Přípojk...'!Oblast_tisku</vt:lpstr>
      <vt:lpstr>'SO 104.2-D1.1-2 - Archite...'!Oblast_tisku</vt:lpstr>
      <vt:lpstr>'SO 104.2-D1.4.4 - Elektro...'!Oblast_tisku</vt:lpstr>
      <vt:lpstr>'SO 105-D1.1 - Architekton...'!Oblast_tisku</vt:lpstr>
      <vt:lpstr>'SO 105-D1.4.1 - ZTI'!Oblast_tisku</vt:lpstr>
      <vt:lpstr>'SO 105-D1.4.2 - Decentrál...'!Oblast_tisku</vt:lpstr>
      <vt:lpstr>'SO 105-D1.4.3 - Větrání s...'!Oblast_tisku</vt:lpstr>
      <vt:lpstr>'SO 105-D1.4.4 - Elektroin...'!Oblast_tisku</vt:lpstr>
      <vt:lpstr>'SO 105-D1.4.5 - Přípojka ...'!Oblast_tisku</vt:lpstr>
      <vt:lpstr>'SO 105-D1.4.6 - Přípojka ...'!Oblast_tisku</vt:lpstr>
      <vt:lpstr>'SO 106-D1.1 - Architekton...'!Oblast_tisku</vt:lpstr>
      <vt:lpstr>'SO 109-D1.1-2 - Architekt...'!Oblast_tisku</vt:lpstr>
      <vt:lpstr>'SO 109-D1.4.4 - Elektroin...'!Oblast_tisku</vt:lpstr>
      <vt:lpstr>'SO 111 - Sadové úpravy a ...'!Oblast_tisku</vt:lpstr>
      <vt:lpstr>'SO 113-D1.1 - Architekton...'!Oblast_tisku</vt:lpstr>
      <vt:lpstr>'SO 113-D1.4.4 - Elektroin...'!Oblast_tisku</vt:lpstr>
      <vt:lpstr>'SO 201-202.2-D1.1 - Archi...'!Oblast_tisku</vt:lpstr>
      <vt:lpstr>'SO 201-202.2-D1.4.1 - ZTI'!Oblast_tisku</vt:lpstr>
      <vt:lpstr>'SO 201-202.2-D1.4.4 - Ele...'!Oblast_tisku</vt:lpstr>
      <vt:lpstr>'SO 201-202.2-D1.4.5 - Pří...'!Oblast_tisku</vt:lpstr>
      <vt:lpstr>'SO 204-205.2-D1.1 - Archi...'!Oblast_tisku</vt:lpstr>
      <vt:lpstr>'SO 204-205.2-D1.4.4 - Ele...'!Oblast_tisku</vt:lpstr>
      <vt:lpstr>'SO 401 - Demolice objektů...'!Oblast_tisku</vt:lpstr>
      <vt:lpstr>'SO 402,PS 401- Dem. obj. a tech'!Oblast_tisku</vt:lpstr>
      <vt:lpstr>'ZS,VRN'!Oblast_tisku</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Veronika Pleskač</dc:creator>
  <cp:lastModifiedBy>Gregor, Martin 2 (SE TP)</cp:lastModifiedBy>
  <cp:lastPrinted>2024-03-04T11:48:49Z</cp:lastPrinted>
  <dcterms:created xsi:type="dcterms:W3CDTF">2024-02-26T09:45:52Z</dcterms:created>
  <dcterms:modified xsi:type="dcterms:W3CDTF">2024-05-20T09:07:50Z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b1c9b508-7c6e-42bd-bedf-808292653d6c_Enabled">
    <vt:lpwstr>true</vt:lpwstr>
  </property>
  <property fmtid="{D5CDD505-2E9C-101B-9397-08002B2CF9AE}" pid="3" name="MSIP_Label_b1c9b508-7c6e-42bd-bedf-808292653d6c_SetDate">
    <vt:lpwstr>2024-03-05T09:14:43Z</vt:lpwstr>
  </property>
  <property fmtid="{D5CDD505-2E9C-101B-9397-08002B2CF9AE}" pid="4" name="MSIP_Label_b1c9b508-7c6e-42bd-bedf-808292653d6c_Method">
    <vt:lpwstr>Standard</vt:lpwstr>
  </property>
  <property fmtid="{D5CDD505-2E9C-101B-9397-08002B2CF9AE}" pid="5" name="MSIP_Label_b1c9b508-7c6e-42bd-bedf-808292653d6c_Name">
    <vt:lpwstr>b1c9b508-7c6e-42bd-bedf-808292653d6c</vt:lpwstr>
  </property>
  <property fmtid="{D5CDD505-2E9C-101B-9397-08002B2CF9AE}" pid="6" name="MSIP_Label_b1c9b508-7c6e-42bd-bedf-808292653d6c_SiteId">
    <vt:lpwstr>2882be50-2012-4d88-ac86-544124e120c8</vt:lpwstr>
  </property>
  <property fmtid="{D5CDD505-2E9C-101B-9397-08002B2CF9AE}" pid="7" name="MSIP_Label_b1c9b508-7c6e-42bd-bedf-808292653d6c_ActionId">
    <vt:lpwstr>c9e4770f-5c9e-427f-a499-15d16cae7aab</vt:lpwstr>
  </property>
  <property fmtid="{D5CDD505-2E9C-101B-9397-08002B2CF9AE}" pid="8" name="MSIP_Label_b1c9b508-7c6e-42bd-bedf-808292653d6c_ContentBits">
    <vt:lpwstr>3</vt:lpwstr>
  </property>
</Properties>
</file>